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1"/>
  <bookViews>
    <workbookView xWindow="360" yWindow="15" windowWidth="20955" windowHeight="9720" activeTab="0"/>
  </bookViews>
  <sheets>
    <sheet name="Приложение 2" sheetId="1" state="visible" r:id="rId1"/>
  </sheets>
  <definedNames>
    <definedName name="_xlnm._FilterDatabase" localSheetId="0" hidden="1">'Приложение 2'!$B$10:$AN$5720</definedName>
    <definedName name="Print_Titles" localSheetId="0" hidden="0">'Приложение 2'!$10:$10</definedName>
    <definedName name="_xlnm.Print_Area" localSheetId="0">'Приложение 2'!$B$4:$AM$5721</definedName>
    <definedName name="_xlnm._FilterDatabase" localSheetId="0" hidden="1">'Приложение 2'!$B$10:$AN$5720</definedName>
  </definedNames>
  <calcPr/>
</workbook>
</file>

<file path=xl/sharedStrings.xml><?xml version="1.0" encoding="utf-8"?>
<sst xmlns="http://schemas.openxmlformats.org/spreadsheetml/2006/main" count="1607" uniqueCount="1607">
  <si>
    <t xml:space="preserve">Приложение 2</t>
  </si>
  <si>
    <t xml:space="preserve">к решению Пермской городской Думы</t>
  </si>
  <si>
    <t xml:space="preserve">Отчет об исполнении расходов бюджета города Перми по ведомственной структуре расходов бюджета города Перми за 2024 год</t>
  </si>
  <si>
    <t>тыс.руб.</t>
  </si>
  <si>
    <t>Ведомство</t>
  </si>
  <si>
    <t>Раздел</t>
  </si>
  <si>
    <t>Подраздел</t>
  </si>
  <si>
    <t xml:space="preserve">Раздел, 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</si>
  <si>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</si>
  <si>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</si>
  <si>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</si>
  <si>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2024 год</t>
  </si>
  <si>
    <t xml:space="preserve">2025 год</t>
  </si>
  <si>
    <t xml:space="preserve">2026 год</t>
  </si>
  <si>
    <t xml:space="preserve">Поправки ко 2 чтению</t>
  </si>
  <si>
    <t>декабрь</t>
  </si>
  <si>
    <t>октябрь</t>
  </si>
  <si>
    <t>август</t>
  </si>
  <si>
    <t>июнь</t>
  </si>
  <si>
    <t>апрель</t>
  </si>
  <si>
    <t>март</t>
  </si>
  <si>
    <t>февраль</t>
  </si>
  <si>
    <t xml:space="preserve">Утвержденный годовой бюджет (с учетом изменений, внесенных решением Пермской городской Думы № 219 от 17.12.2024)</t>
  </si>
  <si>
    <t xml:space="preserve">Исполнено на 01.11.2024</t>
  </si>
  <si>
    <t xml:space="preserve">Уточненный план</t>
  </si>
  <si>
    <t>Исполнено</t>
  </si>
  <si>
    <t xml:space="preserve">% исполнения</t>
  </si>
  <si>
    <t xml:space="preserve">уточненный годовой план в соответствии с показателями сводной бюджетной росписи</t>
  </si>
  <si>
    <t>двойные</t>
  </si>
  <si>
    <t xml:space="preserve">Оценка ожидаемого исполнения за 2024 год*</t>
  </si>
  <si>
    <t xml:space="preserve">Отклонение ожидаемой оценки от утвержденного плана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</si>
  <si>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</si>
  <si>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</si>
  <si>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</si>
  <si>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 расходной части бюджета, вносимые в связи с уточнением бюджетной классификации расходов бюджета</t>
  </si>
  <si>
    <t xml:space="preserve">Межбюджетные трансферты</t>
  </si>
  <si>
    <t>0</t>
  </si>
  <si>
    <t>1</t>
  </si>
  <si>
    <t>3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</si>
  <si>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</si>
  <si>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</si>
  <si>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</si>
  <si>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</si>
  <si>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</si>
  <si>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</si>
  <si>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1600000000</t>
  </si>
  <si>
    <t xml:space="preserve">Муниципальная программа "Управление муниципальным имуществом города Перми"</t>
  </si>
  <si>
    <t>1610000000</t>
  </si>
  <si>
    <t xml:space="preserve">Подпрограмма "Распоряжение муниципальным имуществом"</t>
  </si>
  <si>
    <t>1610100000</t>
  </si>
  <si>
    <t xml:space="preserve"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</si>
  <si>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1610121540</t>
  </si>
  <si>
    <t xml:space="preserve">Организация ведения реестра муниципального имущества города Перми</t>
  </si>
  <si>
    <t>200</t>
  </si>
  <si>
    <t xml:space="preserve">Закупка товаров, работ и услуг для обеспечения государственных (муниципальных) нужд</t>
  </si>
  <si>
    <t>240</t>
  </si>
  <si>
    <t xml:space="preserve">Иные закупки товаров, работ и услуг для обеспечения государственных (муниципальных) нужд</t>
  </si>
  <si>
    <t>1610123370</t>
  </si>
  <si>
    <t xml:space="preserve"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</si>
  <si>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800</t>
  </si>
  <si>
    <t xml:space="preserve">Иные бюджетные ассигнования</t>
  </si>
  <si>
    <t>830</t>
  </si>
  <si>
    <t xml:space="preserve">Исполнение судебных актов</t>
  </si>
  <si>
    <t>850</t>
  </si>
  <si>
    <t xml:space="preserve">Уплата налогов, сборов и иных платежей</t>
  </si>
  <si>
    <t>1620000000</t>
  </si>
  <si>
    <t xml:space="preserve">Подпрограмма "Содержание муниципального имущества"</t>
  </si>
  <si>
    <t>1620100000</t>
  </si>
  <si>
    <t xml:space="preserve">Основное мероприятие "Обеспечение содержания и обслуживания нежилого муниципального фонда"</t>
  </si>
  <si>
    <t>1620100590</t>
  </si>
  <si>
    <t xml:space="preserve">Обеспечение деятельности (оказание услуг, выполнение работ) муниципальных учреждений (организаций)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</si>
  <si>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</si>
  <si>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</si>
  <si>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110</t>
  </si>
  <si>
    <t xml:space="preserve">Расходы на выплаты персоналу казенных учреждений</t>
  </si>
  <si>
    <t>1620121590</t>
  </si>
  <si>
    <t xml:space="preserve">Реализация мероприятий по содержанию и обслуживанию нежилого муниципального фонда</t>
  </si>
  <si>
    <t>1620121600</t>
  </si>
  <si>
    <t xml:space="preserve">Снос объектов недвижимого имущества муниципального нежилого фонда, находящихся в составе муниципальной казны</t>
  </si>
  <si>
    <t>1620122150</t>
  </si>
  <si>
    <t xml:space="preserve">Реализация мероприятий по приведению в нормативное состояние объектов нежилого муниципального фонда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</si>
  <si>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</si>
  <si>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</si>
  <si>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</si>
  <si>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</si>
  <si>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</si>
  <si>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</si>
  <si>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</si>
  <si>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</si>
  <si>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</si>
  <si>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</si>
  <si>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</si>
  <si>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 xml:space="preserve">Расходы на выплаты по оплате труда работников муниципальных органов</t>
  </si>
  <si>
    <t>120</t>
  </si>
  <si>
    <t xml:space="preserve">Расходы на выплаты персоналу государственных (муниципальных) органов</t>
  </si>
  <si>
    <t>300</t>
  </si>
  <si>
    <t xml:space="preserve">Социальное обеспечение и иные выплаты населению</t>
  </si>
  <si>
    <t>320</t>
  </si>
  <si>
    <t xml:space="preserve">Социальные выплаты гражданам, кроме публичных нормативных социальных выплат</t>
  </si>
  <si>
    <t>9580000190</t>
  </si>
  <si>
    <t xml:space="preserve">Расходы на обеспечение функций муниципальных органов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</si>
  <si>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</si>
  <si>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</si>
  <si>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</si>
  <si>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</si>
  <si>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</si>
  <si>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</si>
  <si>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>04</t>
  </si>
  <si>
    <t xml:space="preserve">Национальная экономика</t>
  </si>
  <si>
    <t>09</t>
  </si>
  <si>
    <t xml:space="preserve">Дорожное хозяйство (дорожные фонды)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</si>
  <si>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</si>
  <si>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</si>
  <si>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</si>
  <si>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</si>
  <si>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05</t>
  </si>
  <si>
    <t xml:space="preserve">Жилищно-коммунальное хозяйство</t>
  </si>
  <si>
    <t>03</t>
  </si>
  <si>
    <t>Благоустройство</t>
  </si>
  <si>
    <t>1100000000</t>
  </si>
  <si>
    <t xml:space="preserve">Муниципальная программа "Благоустройство города Перми"</t>
  </si>
  <si>
    <t>1150000000</t>
  </si>
  <si>
    <t xml:space="preserve">Подпрограмма "Повышение уровня благоустройства территории города Перми"</t>
  </si>
  <si>
    <t>1150100000</t>
  </si>
  <si>
    <t xml:space="preserve"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</si>
  <si>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1150123670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</si>
  <si>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</si>
  <si>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 xml:space="preserve">Другие вопросы в области жилищно-коммунального хозяйства</t>
  </si>
  <si>
    <t>1110000000</t>
  </si>
  <si>
    <t xml:space="preserve">Подпрограмма "Озеленение территории города Перми, в том числе путем создания парков, скверов, садов, бульваров"</t>
  </si>
  <si>
    <t>1110700000</t>
  </si>
  <si>
    <t xml:space="preserve">Основное мероприятие "Демонтаж самовольно установленных и незаконно размещенных движимых объектов"</t>
  </si>
  <si>
    <t>1110723670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</si>
  <si>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</si>
  <si>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</si>
  <si>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</si>
  <si>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</si>
  <si>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11</t>
  </si>
  <si>
    <t xml:space="preserve">Резервные фонды</t>
  </si>
  <si>
    <t>870</t>
  </si>
  <si>
    <t xml:space="preserve">Резервные средства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</si>
  <si>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</si>
  <si>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</si>
  <si>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</si>
  <si>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</si>
  <si>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</si>
  <si>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</si>
  <si>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</si>
  <si>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</si>
  <si>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</si>
  <si>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</si>
  <si>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730</t>
  </si>
  <si>
    <t xml:space="preserve">Обслуживание муниципального долга</t>
  </si>
  <si>
    <t>903</t>
  </si>
  <si>
    <t xml:space="preserve">Департамент градостроительства и архитектуры администрации города Перми</t>
  </si>
  <si>
    <t>12</t>
  </si>
  <si>
    <t xml:space="preserve">Другие вопросы в области национальной экономики</t>
  </si>
  <si>
    <t>1800000000</t>
  </si>
  <si>
    <t xml:space="preserve">Муниципальная программа "Градостроительная деятельность на территории города Перми"</t>
  </si>
  <si>
    <t>1810000000</t>
  </si>
  <si>
    <t xml:space="preserve">Подпрограмма "Реализация документов, определяющих пространственную организацию города, развитие территории города Перми"</t>
  </si>
  <si>
    <t>1810100000</t>
  </si>
  <si>
    <t xml:space="preserve">Основное мероприятие "Формирование земельных участков"</t>
  </si>
  <si>
    <t>1810123590</t>
  </si>
  <si>
    <t xml:space="preserve">Постановка земельных участков на государственный кадастровый учет</t>
  </si>
  <si>
    <t>1810200000</t>
  </si>
  <si>
    <t xml:space="preserve">Основное мероприятие "Организация экспертно-консультационной деятельности в сфере градостроительства"</t>
  </si>
  <si>
    <t>1810223420</t>
  </si>
  <si>
    <t xml:space="preserve">Проведение экспертиз, оказание консультационных, юридических услуг</t>
  </si>
  <si>
    <t>1820000000</t>
  </si>
  <si>
    <t xml:space="preserve">Подпрограмма "Улучшение архитектурного облика города Перми"</t>
  </si>
  <si>
    <t>1820100000</t>
  </si>
  <si>
    <t xml:space="preserve">Основное мероприятие "Разработка документации по архитектурному облику города Перми"</t>
  </si>
  <si>
    <t>1820122080</t>
  </si>
  <si>
    <t xml:space="preserve">Разработка колерных паспортов зданий, расположенных на центральных улицах города Перми</t>
  </si>
  <si>
    <t>1820171370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</si>
  <si>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</si>
  <si>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</si>
  <si>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</si>
  <si>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610</t>
  </si>
  <si>
    <t xml:space="preserve">Субсидии бюджетным учреждениям</t>
  </si>
  <si>
    <t>1830000000</t>
  </si>
  <si>
    <t xml:space="preserve"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</si>
  <si>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</si>
  <si>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 xml:space="preserve">Основное мероприятие "Ведение автоматизированной информационной системы обеспечения градостроительной деятельности"</t>
  </si>
  <si>
    <t>1830121210</t>
  </si>
  <si>
    <t xml:space="preserve">Наполнение и сопровождение автоматизированной информационной системы обеспечения градостроительной деятельности</t>
  </si>
  <si>
    <t>910</t>
  </si>
  <si>
    <t xml:space="preserve">Управление записи актов гражданского состояния администрации города Перми</t>
  </si>
  <si>
    <t>919005549F</t>
  </si>
  <si>
    <t xml:space="preserve">Поощрение за достижение показателей деятельности управленческих команд</t>
  </si>
  <si>
    <t>9190059300</t>
  </si>
  <si>
    <t xml:space="preserve">Государственная регистрация актов гражданского состояния</t>
  </si>
  <si>
    <t>915</t>
  </si>
  <si>
    <t xml:space="preserve">Управление по экологии и природопользованию администрации города Перми</t>
  </si>
  <si>
    <t>919002P380</t>
  </si>
  <si>
    <t xml:space="preserve">Иные МБТ на Краевой конкурс "Лучший муниципальный служащий Пермского края"</t>
  </si>
  <si>
    <t>360</t>
  </si>
  <si>
    <t xml:space="preserve">Иные выплаты населению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</si>
  <si>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</si>
  <si>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</si>
  <si>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</si>
  <si>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</si>
  <si>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</si>
  <si>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</si>
  <si>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</si>
  <si>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</si>
  <si>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</si>
  <si>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</si>
  <si>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1410000000</t>
  </si>
  <si>
    <t xml:space="preserve">Подпрограмма "Реализация природоохранных мероприятий"</t>
  </si>
  <si>
    <t>1410200000</t>
  </si>
  <si>
    <t xml:space="preserve">Основное мероприятие "Охрана зеленого фонда города Перми от инвазивных растений"</t>
  </si>
  <si>
    <t>1410221630</t>
  </si>
  <si>
    <t xml:space="preserve"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</si>
  <si>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1430000000</t>
  </si>
  <si>
    <t xml:space="preserve">Подпрограмма "Обращение с животными без владельцев"</t>
  </si>
  <si>
    <t>1430100000</t>
  </si>
  <si>
    <t xml:space="preserve">Основное мероприятие "Организация отлова и временного содержания животных без владельцев"</t>
  </si>
  <si>
    <t>1430100590</t>
  </si>
  <si>
    <t>143012У150</t>
  </si>
  <si>
    <t xml:space="preserve">Организация мероприятий при осуществлении деятельности по обращению с животными без владельцев</t>
  </si>
  <si>
    <t>1430300000</t>
  </si>
  <si>
    <t xml:space="preserve">Основное мероприятие "Создание условий осуществления деятельности в муниципальном приюте для животных без владельцев"</t>
  </si>
  <si>
    <t>14303SУ390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</si>
  <si>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</si>
  <si>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14303SУ420</t>
  </si>
  <si>
    <t>07</t>
  </si>
  <si>
    <t xml:space="preserve">Лесное хозяйство</t>
  </si>
  <si>
    <t>1410100000</t>
  </si>
  <si>
    <t xml:space="preserve">Основное мероприятие "Охрана и улучшение состояния природных объектов на территории города Перми"</t>
  </si>
  <si>
    <t>1410121660</t>
  </si>
  <si>
    <t xml:space="preserve">Создание и содержание ООПТ местного значения</t>
  </si>
  <si>
    <t>1420000000</t>
  </si>
  <si>
    <t xml:space="preserve">Подпрограмма "Сохранение и воспроизводство городских лесов"</t>
  </si>
  <si>
    <t>1420100000</t>
  </si>
  <si>
    <t xml:space="preserve">Основное мероприятие "Проведение учета лесных участков и осуществление лесного контроля городских лесов"</t>
  </si>
  <si>
    <t>1420121790</t>
  </si>
  <si>
    <t xml:space="preserve">Проведение мероприятий по лесоустройству, межеванию и лесному контролю</t>
  </si>
  <si>
    <t>1420200000</t>
  </si>
  <si>
    <t xml:space="preserve">Основное мероприятие "Выполнение мероприятий по охране, защите, воспроизводству городских лесов"</t>
  </si>
  <si>
    <t>1420200590</t>
  </si>
  <si>
    <t>1420221700</t>
  </si>
  <si>
    <t xml:space="preserve">Обеспечение санитарной и противопожарной безопасности на территории Пермского городского лесничества</t>
  </si>
  <si>
    <t>1420300000</t>
  </si>
  <si>
    <t xml:space="preserve">Основное мероприятие "Формирование рекреационно привлекательных территорий путем создания рекреационных зон и мест отдыха"</t>
  </si>
  <si>
    <t>1420321650</t>
  </si>
  <si>
    <t xml:space="preserve">Поддержание территории городских лесов в нормативном состоянии</t>
  </si>
  <si>
    <t>1410600000</t>
  </si>
  <si>
    <t xml:space="preserve">Основное мероприятие "Мероприятия по содержанию питомника растений"</t>
  </si>
  <si>
    <t>1410623030</t>
  </si>
  <si>
    <t xml:space="preserve">Содержание древесно-кустарниковых насаждений на территории города Перми</t>
  </si>
  <si>
    <t>1300000000</t>
  </si>
  <si>
    <t xml:space="preserve">Муниципальная программа "Формирование современной городской среды"</t>
  </si>
  <si>
    <t>1320000000</t>
  </si>
  <si>
    <t xml:space="preserve">Подпрограмма "Благоустройство общественных территорий муниципального образования город Пермь"</t>
  </si>
  <si>
    <t>1320300000</t>
  </si>
  <si>
    <t xml:space="preserve">Основное мероприятие "Выполнение комплекса работ по обустройству территорий общего пользования"</t>
  </si>
  <si>
    <t>13203SЖ090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</si>
  <si>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</si>
  <si>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1410300000</t>
  </si>
  <si>
    <t xml:space="preserve">Основное мероприятие "Компенсационные посадки зеленых насаждений"</t>
  </si>
  <si>
    <t>1410321690</t>
  </si>
  <si>
    <t xml:space="preserve">Посадка зеленых насаждений ценных видов</t>
  </si>
  <si>
    <t>1410500000</t>
  </si>
  <si>
    <t xml:space="preserve">Основное мероприятие "Создание и развитие инфраструктуры на природных территориях"</t>
  </si>
  <si>
    <t>14105SЖ410</t>
  </si>
  <si>
    <t xml:space="preserve">Развитие городского пространства</t>
  </si>
  <si>
    <t>1410622340</t>
  </si>
  <si>
    <t xml:space="preserve">Обеспечение питомника растений инфраструктурой для его деятельности</t>
  </si>
  <si>
    <t>1420400000</t>
  </si>
  <si>
    <t xml:space="preserve"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</si>
  <si>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14204SЖ410</t>
  </si>
  <si>
    <t>1410600590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</si>
  <si>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</si>
  <si>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</si>
  <si>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1410400000</t>
  </si>
  <si>
    <t xml:space="preserve">Основное мероприятие "Создание единого зеленого каркаса города Перми"</t>
  </si>
  <si>
    <t>1410422070</t>
  </si>
  <si>
    <t xml:space="preserve">Разработка и сопровождение информационной системы обеспечения озеленительной деятельности города Перми</t>
  </si>
  <si>
    <t>1410522180</t>
  </si>
  <si>
    <t xml:space="preserve">Рекреационное обустройство в долинах малых рек</t>
  </si>
  <si>
    <t>1410800000</t>
  </si>
  <si>
    <t xml:space="preserve">Основное мероприятие "Восстановление и экологическая реабилитация водных объектов"</t>
  </si>
  <si>
    <t>1410821640</t>
  </si>
  <si>
    <t xml:space="preserve">Наблюдение за водными объектами города Перми и их обустройство</t>
  </si>
  <si>
    <t>1410900000</t>
  </si>
  <si>
    <t xml:space="preserve">Основное мероприятие "Экологическое просвещение населения города Перми"</t>
  </si>
  <si>
    <t>1410922200</t>
  </si>
  <si>
    <t xml:space="preserve">Информирование населения города Перми о качестве окружающей среды</t>
  </si>
  <si>
    <t xml:space="preserve">Другие вопросы в области охраны окружающей среды</t>
  </si>
  <si>
    <t>919002У100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</si>
  <si>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</si>
  <si>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</si>
  <si>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</si>
  <si>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</si>
  <si>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</si>
  <si>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0300000000</t>
  </si>
  <si>
    <t xml:space="preserve">Муниципальная программа "Культура города Перми"</t>
  </si>
  <si>
    <t>0330000000</t>
  </si>
  <si>
    <t xml:space="preserve">Подпрограмма "Обеспечение качественно нового уровня развития инфраструктуры"</t>
  </si>
  <si>
    <t>0330100000</t>
  </si>
  <si>
    <t xml:space="preserve">Основное мероприятие "Приведение имущественных комплексов в соответствие с требованиями действующего законодательства"</t>
  </si>
  <si>
    <t>0330101070</t>
  </si>
  <si>
    <t xml:space="preserve">Взносы на капитальный ремонт общего имущества в многоквартирных домах</t>
  </si>
  <si>
    <t>620</t>
  </si>
  <si>
    <t xml:space="preserve">Субсидии автономным учреждениям</t>
  </si>
  <si>
    <t>0330123560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</si>
  <si>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</si>
  <si>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0340000000</t>
  </si>
  <si>
    <t xml:space="preserve">Подпрограмма "Одаренные дети города Перми"</t>
  </si>
  <si>
    <t>0340100000</t>
  </si>
  <si>
    <t xml:space="preserve">Основное мероприятие "Реализация дополнительных общеразвивающих и предпрофессиональных программ в области искусств"</t>
  </si>
  <si>
    <t>0340100590</t>
  </si>
  <si>
    <t>0340101060</t>
  </si>
  <si>
    <t xml:space="preserve">Целевая субсидия на повышение фонда оплаты труда</t>
  </si>
  <si>
    <t>0340122140</t>
  </si>
  <si>
    <t xml:space="preserve">Обновление материальной базы учреждений дополнительного образования в сфере культуры</t>
  </si>
  <si>
    <t>0340123730</t>
  </si>
  <si>
    <t xml:space="preserve">Обеспечение функционирования школы креативных индустрий</t>
  </si>
  <si>
    <t>0340182020</t>
  </si>
  <si>
    <t xml:space="preserve">Предоставление мер социальной поддержки руководителям и педагогическим работникам образовательных учреждений</t>
  </si>
  <si>
    <t>03401L3530</t>
  </si>
  <si>
    <t xml:space="preserve">Создание школ креативных индустрий</t>
  </si>
  <si>
    <t>034A100000</t>
  </si>
  <si>
    <t xml:space="preserve">Основное мероприятие "Федеральный проект "Культурная среда"</t>
  </si>
  <si>
    <t>034A155194</t>
  </si>
  <si>
    <t xml:space="preserve"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</si>
  <si>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</si>
  <si>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</si>
  <si>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0620000000</t>
  </si>
  <si>
    <t xml:space="preserve">Подпрограмма "Создание безбарьерной среды для маломобильных граждан"</t>
  </si>
  <si>
    <t>0620100000</t>
  </si>
  <si>
    <t xml:space="preserve"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</si>
  <si>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0620123570</t>
  </si>
  <si>
    <t xml:space="preserve">Оборудование зданий муниципальных учреждений средствами беспрепятственного доступа, обеспечение информационной доступности</t>
  </si>
  <si>
    <t xml:space="preserve">Молодежная политика</t>
  </si>
  <si>
    <t>0100000000</t>
  </si>
  <si>
    <t xml:space="preserve">Муниципальная программа "Общественное согласие"</t>
  </si>
  <si>
    <t>0110000000</t>
  </si>
  <si>
    <t xml:space="preserve">Подпрограмма "Вовлечение граждан в решение вопросов местного значения"</t>
  </si>
  <si>
    <t>0110100000</t>
  </si>
  <si>
    <t xml:space="preserve"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</si>
  <si>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0110121330</t>
  </si>
  <si>
    <t xml:space="preserve"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</si>
  <si>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0120000000</t>
  </si>
  <si>
    <t xml:space="preserve">Подпрограмма "Повышение уровня межэтнического и межконфессионального взаимопонимания"</t>
  </si>
  <si>
    <t>0120100000</t>
  </si>
  <si>
    <t xml:space="preserve"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</si>
  <si>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0120123530</t>
  </si>
  <si>
    <t xml:space="preserve"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</si>
  <si>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0200000000</t>
  </si>
  <si>
    <t xml:space="preserve">Муниципальная программа "Безопасный город"</t>
  </si>
  <si>
    <t>0210000000</t>
  </si>
  <si>
    <t xml:space="preserve">Подпрограмма "Содействие в снижении уровня преступности на территории города Перми"</t>
  </si>
  <si>
    <t>0210300000</t>
  </si>
  <si>
    <t xml:space="preserve">Основное мероприятие "Профилактика потребления психоактивных веществ"</t>
  </si>
  <si>
    <t>0210321090</t>
  </si>
  <si>
    <t xml:space="preserve">Мероприятия, направленные на первичную профилактику потребления психоактивных веществ</t>
  </si>
  <si>
    <t>0400000000</t>
  </si>
  <si>
    <t xml:space="preserve">Муниципальная программа "Молодежь города Перми"</t>
  </si>
  <si>
    <t>0410000000</t>
  </si>
  <si>
    <t xml:space="preserve">Подпрограмма "Создание условий для эффективной самореализации молодежи города Перми"</t>
  </si>
  <si>
    <t>0410100000</t>
  </si>
  <si>
    <t xml:space="preserve">Основное мероприятие "Реализация проектов в сфере молодежной политики"</t>
  </si>
  <si>
    <t>0410100590</t>
  </si>
  <si>
    <t>0410101060</t>
  </si>
  <si>
    <t>0410123140</t>
  </si>
  <si>
    <t xml:space="preserve">Поддержка инициативной и талантливой молодежи</t>
  </si>
  <si>
    <t>350</t>
  </si>
  <si>
    <t xml:space="preserve">Премии и гранты</t>
  </si>
  <si>
    <t>0410170040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</si>
  <si>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</si>
  <si>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630</t>
  </si>
  <si>
    <t xml:space="preserve"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</si>
  <si>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0420000000</t>
  </si>
  <si>
    <t xml:space="preserve">Подпрограмма "Создание условий для социальной интеграции молодежи в общественно полезную деятельность"</t>
  </si>
  <si>
    <t>0420100000</t>
  </si>
  <si>
    <t xml:space="preserve">Основное мероприятие "Осуществление мероприятий по организации занятости молодежи"</t>
  </si>
  <si>
    <t>0420100740</t>
  </si>
  <si>
    <t xml:space="preserve">Целевая субсидия на организацию занятости молодежи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</si>
  <si>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</si>
  <si>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</si>
  <si>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 xml:space="preserve">Другие вопросы в области образования</t>
  </si>
  <si>
    <t>0340100680</t>
  </si>
  <si>
    <t xml:space="preserve">Популяризация художественного образования среди жителей</t>
  </si>
  <si>
    <t>0340182030</t>
  </si>
  <si>
    <t xml:space="preserve">Стипендии одаренным детям, обучающимся в образовательных организациях дополнительного образования в сфере культуры</t>
  </si>
  <si>
    <t>340</t>
  </si>
  <si>
    <t>Стипендии</t>
  </si>
  <si>
    <t>0640000000</t>
  </si>
  <si>
    <t xml:space="preserve">Подпрограмма "Организация оздоровления и отдыха детей города Перми"</t>
  </si>
  <si>
    <t>0640200000</t>
  </si>
  <si>
    <t xml:space="preserve">Основное мероприятие "Организация отдыха детей в детских лагерях палаточного типа, лагерях досуга и отдыха, разновозрастных отрядах"</t>
  </si>
  <si>
    <t>0640200590</t>
  </si>
  <si>
    <t>08</t>
  </si>
  <si>
    <t xml:space="preserve">Культура, кинематография</t>
  </si>
  <si>
    <t>Культура</t>
  </si>
  <si>
    <t>0120123520</t>
  </si>
  <si>
    <t xml:space="preserve"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</si>
  <si>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0310000000</t>
  </si>
  <si>
    <t xml:space="preserve">Подпрограмма "Городские культурно-зрелищные мероприятия"</t>
  </si>
  <si>
    <t>0310100000</t>
  </si>
  <si>
    <t xml:space="preserve">Основное мероприятие "Проведение мероприятий в области культуры"</t>
  </si>
  <si>
    <t>0310100590</t>
  </si>
  <si>
    <t>0310121980</t>
  </si>
  <si>
    <t xml:space="preserve">Городские культурно-зрелищные мероприятия, культурно-зрелищные мероприятия по месту жительства</t>
  </si>
  <si>
    <t>031012К030</t>
  </si>
  <si>
    <t xml:space="preserve">Организация и проведение мероприятий в сфере культуры на территории Пермского края</t>
  </si>
  <si>
    <t>03101SК030</t>
  </si>
  <si>
    <t>0320000000</t>
  </si>
  <si>
    <t xml:space="preserve">Подпрограмма "Создание условий для творческой и профессиональной самореализации населения"</t>
  </si>
  <si>
    <t>0320100000</t>
  </si>
  <si>
    <t xml:space="preserve">Основное мероприятие "Проведение (организация проведения) мероприятий досуговой и культурно-просветительской направленности"</t>
  </si>
  <si>
    <t>0320100590</t>
  </si>
  <si>
    <t>0320100870</t>
  </si>
  <si>
    <t xml:space="preserve">Целевая субсидия на создание концертных и театральных постановок, организация и обеспечение участия в творческих проектах</t>
  </si>
  <si>
    <t>0320101060</t>
  </si>
  <si>
    <t>0320123620</t>
  </si>
  <si>
    <t xml:space="preserve">Оказание услуг библиотечного обслуживания</t>
  </si>
  <si>
    <t>03201L5170</t>
  </si>
  <si>
    <t xml:space="preserve">Поддержка творческой деятельности и техническое оснащение детских и кукольных театров</t>
  </si>
  <si>
    <t>0330100750</t>
  </si>
  <si>
    <t xml:space="preserve">Целевая субсидия по сохранению историко-культурного наследия</t>
  </si>
  <si>
    <t>033012К180</t>
  </si>
  <si>
    <t xml:space="preserve">Оснащение оборудованием муниципальных дворцов культуры, центров досуга, клубов</t>
  </si>
  <si>
    <t>03301SК180</t>
  </si>
  <si>
    <t xml:space="preserve"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</si>
  <si>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03301SК190</t>
  </si>
  <si>
    <t xml:space="preserve">Выполнение работ по сохранению объектов культурного наследия, находящихся в собственности муниципальных образований</t>
  </si>
  <si>
    <t>033A100000</t>
  </si>
  <si>
    <t>033A154540</t>
  </si>
  <si>
    <t xml:space="preserve">Создание модельных муниципальных библиотек</t>
  </si>
  <si>
    <t>0350000000</t>
  </si>
  <si>
    <t xml:space="preserve">Подпрограмма "Определение, сохранение и развитие культурной идентичности города Перми"</t>
  </si>
  <si>
    <t>0350100000</t>
  </si>
  <si>
    <t xml:space="preserve">Основное мероприятие "Обеспечение сохранения и использования объектов культурного наследия, объектов монументального искусства"</t>
  </si>
  <si>
    <t>0350100590</t>
  </si>
  <si>
    <t>0350101060</t>
  </si>
  <si>
    <t>0610000000</t>
  </si>
  <si>
    <t xml:space="preserve"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</si>
  <si>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0610200000</t>
  </si>
  <si>
    <t xml:space="preserve"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</si>
  <si>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0610221010</t>
  </si>
  <si>
    <t xml:space="preserve">Проведение мероприятий социальной направленности</t>
  </si>
  <si>
    <t xml:space="preserve">Другие вопросы в области культуры, кинематографии</t>
  </si>
  <si>
    <t>10</t>
  </si>
  <si>
    <t xml:space="preserve">Социальная политика</t>
  </si>
  <si>
    <t xml:space="preserve">Социальное обеспечение населения</t>
  </si>
  <si>
    <t>0610100000</t>
  </si>
  <si>
    <t xml:space="preserve">Основное мероприятие "Предоставление дополнительных мер социальной поддержки отдельным категориям граждан"</t>
  </si>
  <si>
    <t>06101SС240</t>
  </si>
  <si>
    <t xml:space="preserve">Обеспечение работников учреждений бюджетной сферы Пермского края путевками на санаторно-курортное лечение и оздоровление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</si>
  <si>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</si>
  <si>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</si>
  <si>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</si>
  <si>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</si>
  <si>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</si>
  <si>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0710000000</t>
  </si>
  <si>
    <t xml:space="preserve">Подпрограмма "Обеспечение доступного и качественного дошкольного образования"</t>
  </si>
  <si>
    <t>0710100000</t>
  </si>
  <si>
    <t xml:space="preserve">Основное мероприятие "Оказание услуг по присмотру и уходу, реализации основных общеобразовательных программ дошкольного образования"</t>
  </si>
  <si>
    <t>0710100590</t>
  </si>
  <si>
    <t>0710200000</t>
  </si>
  <si>
    <t xml:space="preserve">Основное мероприятие "Предоставление дошкольного образования в дошкольных образовательных организациях"</t>
  </si>
  <si>
    <t>071022Н020</t>
  </si>
  <si>
    <t xml:space="preserve">Единая субвенция на выполнение отдельных государственных полномочий в сфере образования</t>
  </si>
  <si>
    <t>07102SН040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</si>
  <si>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</si>
  <si>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0750000000</t>
  </si>
  <si>
    <t xml:space="preserve">Подпрограмма "Развитие негосударственного сектора в сфере образования"</t>
  </si>
  <si>
    <t>0750100000</t>
  </si>
  <si>
    <t xml:space="preserve">Основное мероприятие "Оказание услуг частными организациями, осуществляющими образовательную деятельность"</t>
  </si>
  <si>
    <t>0750170030</t>
  </si>
  <si>
    <t xml:space="preserve">Субсидии частным организациям, осуществляющим образовательную деятельность и содержание ребенка (присмотр и уход за ребенком)</t>
  </si>
  <si>
    <t>810</t>
  </si>
  <si>
    <t xml:space="preserve"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</si>
  <si>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0750200000</t>
  </si>
  <si>
    <t xml:space="preserve"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</si>
  <si>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</si>
  <si>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0800000000</t>
  </si>
  <si>
    <t xml:space="preserve">Муниципальная программа "Развитие сети образовательных организаций города Перми"</t>
  </si>
  <si>
    <t>0810000000</t>
  </si>
  <si>
    <t xml:space="preserve">Подпрограмма "Повышение доступности дошкольного образования"</t>
  </si>
  <si>
    <t>0810100000</t>
  </si>
  <si>
    <t xml:space="preserve"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</si>
  <si>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0810142160</t>
  </si>
  <si>
    <t xml:space="preserve"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</si>
  <si>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0830000000</t>
  </si>
  <si>
    <t xml:space="preserve">Подпрограмма "Приведение имущественных комплексов муниципальных образовательных организаций города Перми в нормативное состояние"</t>
  </si>
  <si>
    <t>0830100000</t>
  </si>
  <si>
    <t xml:space="preserve"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</si>
  <si>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0830100950</t>
  </si>
  <si>
    <t xml:space="preserve">Целевая субсидия на исполнение судебных решений</t>
  </si>
  <si>
    <t>0830101070</t>
  </si>
  <si>
    <t>0830123470</t>
  </si>
  <si>
    <t xml:space="preserve">Приведение в нормативное состояние имущественных комплексов образовательных организаций</t>
  </si>
  <si>
    <t>083012Н420</t>
  </si>
  <si>
    <t xml:space="preserve">Оснащение муниципальных образовательных организаций оборудованием, средствами обучения и воспитания</t>
  </si>
  <si>
    <t>0830171020</t>
  </si>
  <si>
    <t xml:space="preserve">Оснащение функционирующих зданий образовательных организаций</t>
  </si>
  <si>
    <t>0830200000</t>
  </si>
  <si>
    <t xml:space="preserve"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</si>
  <si>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0830223490</t>
  </si>
  <si>
    <t xml:space="preserve">Оснащение вновь вводимых в эксплуатацию зданий для размещения образовательных организаций</t>
  </si>
  <si>
    <t>02</t>
  </si>
  <si>
    <t xml:space="preserve">Общее образование</t>
  </si>
  <si>
    <t>0720000000</t>
  </si>
  <si>
    <t xml:space="preserve">Подпрограмма "Обеспечение доступного и качественного общего образования"</t>
  </si>
  <si>
    <t>0720100000</t>
  </si>
  <si>
    <t xml:space="preserve"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</si>
  <si>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0720100590</t>
  </si>
  <si>
    <t>0720100690</t>
  </si>
  <si>
    <t xml:space="preserve">Целевая субсидия на организацию подвоза учащихся</t>
  </si>
  <si>
    <t>0720100890</t>
  </si>
  <si>
    <t xml:space="preserve">Обеспечение бесплатным проездом учащихся муниципального автономного общеобразовательного учреждения "Средняя общеобразовательная школа № 44" г. Перми на период проведения капитального ремонта</t>
  </si>
  <si>
    <t>0720200000</t>
  </si>
  <si>
    <t xml:space="preserve">Основное мероприятие "Предоставление общего (начального, основного, среднего) образования в общеобразовательных организациях"</t>
  </si>
  <si>
    <t>0720223930</t>
  </si>
  <si>
    <t xml:space="preserve">Предоставление бесплатного горячего питания обучающимся 5-11 классов общеобразовательных организаций, являющихся детьми участников специальной военной операции</t>
  </si>
  <si>
    <t>072022Н020</t>
  </si>
  <si>
    <t>0720253030</t>
  </si>
  <si>
    <t xml:space="preserve"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</si>
  <si>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07202L0500</t>
  </si>
  <si>
    <t xml:space="preserve"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</si>
  <si>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07202L3030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</si>
  <si>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</si>
  <si>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07202L3040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</si>
  <si>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</si>
  <si>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07202SН040</t>
  </si>
  <si>
    <t>072EВ00000</t>
  </si>
  <si>
    <t xml:space="preserve">Основное мероприятие "Федеральный проект "Патриотическое воспитание граждан Российской Федерации"</t>
  </si>
  <si>
    <t>072EВ51790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</si>
  <si>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</si>
  <si>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0730000000</t>
  </si>
  <si>
    <t xml:space="preserve">Подпрограмма "Обеспечение доступного и качественного дополнительного образования"</t>
  </si>
  <si>
    <t>0730100000</t>
  </si>
  <si>
    <t xml:space="preserve">Основное мероприятие "Оказание услуг по реализации дополнительных образовательных программ"</t>
  </si>
  <si>
    <t>0730171030</t>
  </si>
  <si>
    <t xml:space="preserve">Предоставление грантов образовательным организациям на реализацию мероприятий, направленных на поддержку сетевых профильных классов</t>
  </si>
  <si>
    <t>07301SФ320</t>
  </si>
  <si>
    <t xml:space="preserve">Реализация мероприятия "Умею плавать!"</t>
  </si>
  <si>
    <t>0750170050</t>
  </si>
  <si>
    <t xml:space="preserve">Субсидии частным организациям, осуществляющим общеобразовательную деятельность</t>
  </si>
  <si>
    <t>0820000000</t>
  </si>
  <si>
    <t xml:space="preserve">Подпрограмма "Обеспечение доступности общего и дополнительного образования"</t>
  </si>
  <si>
    <t>0820100000</t>
  </si>
  <si>
    <t xml:space="preserve"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</si>
  <si>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0820141660</t>
  </si>
  <si>
    <t xml:space="preserve">Строительство здания общеобразовательного учреждения по адресу: г. Пермь, ул. Ветлужская</t>
  </si>
  <si>
    <t>400</t>
  </si>
  <si>
    <t xml:space="preserve">Капитальные вложения в объекты государственной (муниципальной) собственности</t>
  </si>
  <si>
    <t>460</t>
  </si>
  <si>
    <t xml:space="preserve"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</si>
  <si>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0820142550</t>
  </si>
  <si>
    <t xml:space="preserve">Строительство здания общеобразовательного учреждения в Индустриальном районе города Перми</t>
  </si>
  <si>
    <t>0820143360</t>
  </si>
  <si>
    <t xml:space="preserve">Реконструкция здания по ул. Уральской, 110 для размещения общеобразовательной организации г. Перми</t>
  </si>
  <si>
    <t>0820143490</t>
  </si>
  <si>
    <t xml:space="preserve">Строительство корпуса МАОУ "Гимназия № 33" г. Перми</t>
  </si>
  <si>
    <t>0820143500</t>
  </si>
  <si>
    <t xml:space="preserve">Строительство корпуса МАОУ "Школа дизайна "Точка" г. Перми</t>
  </si>
  <si>
    <t>0820200000</t>
  </si>
  <si>
    <t xml:space="preserve">Основное мероприятие "Капитальные вложения в спортивные объекты муниципальных общеобразовательных организаций города Перми"</t>
  </si>
  <si>
    <t>0820242640</t>
  </si>
  <si>
    <t xml:space="preserve">Строительство спортивного зала МАОУ "СОШ № 79" г. Перми</t>
  </si>
  <si>
    <t>0820243510</t>
  </si>
  <si>
    <t xml:space="preserve">Строительство спортивного зала МАОУ "СОШ № 81" г. Перми</t>
  </si>
  <si>
    <t>0820243520</t>
  </si>
  <si>
    <t xml:space="preserve">Строительство спортивного зала МАОУ "СОШ № 96" г. Перми</t>
  </si>
  <si>
    <t>08202SФ230</t>
  </si>
  <si>
    <t xml:space="preserve">Строительство (реконструкция) стадионов, межшкольных стадионов, спортивных площадок и иных спортивных объектов</t>
  </si>
  <si>
    <t>08202SФ231</t>
  </si>
  <si>
    <t xml:space="preserve">Строительство (реконструкция) стадионов, межшкольных стадионов, спортивных площадок и иных спортивных объектов - Устройство спортивных площадок МАОУ "Гимназия № 5" г. Перми по адресу: г. Пермь, ул. КИМ, 90</t>
  </si>
  <si>
    <t>083012P350</t>
  </si>
  <si>
    <t xml:space="preserve">Реализация программы "Комфортный край"</t>
  </si>
  <si>
    <t>08301L7500</t>
  </si>
  <si>
    <t xml:space="preserve">Реализация мероприятий по модернизации школьных систем образования</t>
  </si>
  <si>
    <t>08301SP350</t>
  </si>
  <si>
    <t xml:space="preserve">Реализация мероприятий по направлению "Школьный двор"</t>
  </si>
  <si>
    <t>08301SН420</t>
  </si>
  <si>
    <t>08301SФ130</t>
  </si>
  <si>
    <t xml:space="preserve">Устройство спортивных площадок и оснащение объектов спортивным оборудованием и инвентарем для занятий физической культурой и спортом</t>
  </si>
  <si>
    <t>0830223491</t>
  </si>
  <si>
    <t xml:space="preserve"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</si>
  <si>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083022Н420</t>
  </si>
  <si>
    <t>08302SН420</t>
  </si>
  <si>
    <t>0830300000</t>
  </si>
  <si>
    <t xml:space="preserve">Основное мероприятие "Совершенствование спортивной инфраструктуры образовательных организаций"</t>
  </si>
  <si>
    <t>0830300610</t>
  </si>
  <si>
    <t xml:space="preserve">Устройство спортивных площадок в муниципальных образовательных организациях города Перми</t>
  </si>
  <si>
    <t>08303SФ230</t>
  </si>
  <si>
    <t>0730100590</t>
  </si>
  <si>
    <t>0730100600</t>
  </si>
  <si>
    <t xml:space="preserve">Мероприятия по обеспечению персонифицированного финансирования дополнительного образования детей</t>
  </si>
  <si>
    <t>0730100650</t>
  </si>
  <si>
    <t xml:space="preserve">Реализация мероприятий по взаимодействию с детскими общественными объединениями</t>
  </si>
  <si>
    <t>0730101000</t>
  </si>
  <si>
    <t xml:space="preserve">Целевая субсидия на реализацию историко-культурной образовательной программы</t>
  </si>
  <si>
    <t>0730101060</t>
  </si>
  <si>
    <t>0730182020</t>
  </si>
  <si>
    <t>0750300000</t>
  </si>
  <si>
    <t xml:space="preserve">Основное мероприятие "Реализация дополнительных общеразвивающих программ"</t>
  </si>
  <si>
    <t>0750371390</t>
  </si>
  <si>
    <t xml:space="preserve">Субсидии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</si>
  <si>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</si>
  <si>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0740000000</t>
  </si>
  <si>
    <t xml:space="preserve">Подпрограмма "Ресурсное обеспечение качественного функционирования системы образования города Перми"</t>
  </si>
  <si>
    <t>0740100000</t>
  </si>
  <si>
    <t xml:space="preserve">Основное мероприятие "Обеспечение условий для качественного функционирования системы образования города Перми"</t>
  </si>
  <si>
    <t>0740100590</t>
  </si>
  <si>
    <t>0740101060</t>
  </si>
  <si>
    <t>0740182020</t>
  </si>
  <si>
    <t>0630000000</t>
  </si>
  <si>
    <t xml:space="preserve">Подпрограмма "Повышение социального благополучия и безопасности семей с детьми"</t>
  </si>
  <si>
    <t>0630200000</t>
  </si>
  <si>
    <t xml:space="preserve">Основное мероприятие "Коррекция детского и семейного неблагополучия"</t>
  </si>
  <si>
    <t>0630223600</t>
  </si>
  <si>
    <t xml:space="preserve">Проведение восстановительных программ с участием несовершеннолетних</t>
  </si>
  <si>
    <t>0640100000</t>
  </si>
  <si>
    <t xml:space="preserve"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</si>
  <si>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064012С140</t>
  </si>
  <si>
    <t xml:space="preserve">Обеспечение отдыха и оздоровления детей</t>
  </si>
  <si>
    <t>0720100840</t>
  </si>
  <si>
    <t xml:space="preserve">Целевая субсидия на проведение мероприятий по сохранению и использованию музея "Дом Дягилева"</t>
  </si>
  <si>
    <t>0740200000</t>
  </si>
  <si>
    <t xml:space="preserve">Основное мероприятие "Организация и проведение мероприятий в сфере образования"</t>
  </si>
  <si>
    <t>0740200730</t>
  </si>
  <si>
    <t xml:space="preserve"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</si>
  <si>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0740221190</t>
  </si>
  <si>
    <t xml:space="preserve">Мероприятия в области инновационного развития и отраслевые мероприятия</t>
  </si>
  <si>
    <t>0740400000</t>
  </si>
  <si>
    <t xml:space="preserve">Основное мероприятие "Публичные нормативные обязательства в сфере образования"</t>
  </si>
  <si>
    <t>0740481030</t>
  </si>
  <si>
    <t xml:space="preserve">Премия Главы города Перми "Золотой резерв"</t>
  </si>
  <si>
    <t>330</t>
  </si>
  <si>
    <t xml:space="preserve">Публичные нормативные выплаты гражданам несоциального характера</t>
  </si>
  <si>
    <t>911002Н020</t>
  </si>
  <si>
    <t>919002Н440</t>
  </si>
  <si>
    <t xml:space="preserve">Единовременная премия обучающимся, награжденным знаком отличия Пермского края "Гордость Пермского края"</t>
  </si>
  <si>
    <t>072022С170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</si>
  <si>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</si>
  <si>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0740300000</t>
  </si>
  <si>
    <t xml:space="preserve">Основное мероприятие "Оказание мер государственной поддержки работникам образовательных организаций"</t>
  </si>
  <si>
    <t>074032Н020</t>
  </si>
  <si>
    <t xml:space="preserve">Охрана семьи и детства</t>
  </si>
  <si>
    <t xml:space="preserve">Другие вопросы в области социальной политики</t>
  </si>
  <si>
    <t>0720100700</t>
  </si>
  <si>
    <t xml:space="preserve">Целевая субсидия кадетской школе на предоставление бесплатного питания учащимся</t>
  </si>
  <si>
    <t>0720100710</t>
  </si>
  <si>
    <t xml:space="preserve">Целевая субсидия на предоставление бесплатного питания отдельным категориям учащихся</t>
  </si>
  <si>
    <t>0720101160</t>
  </si>
  <si>
    <t xml:space="preserve">Целевая субсидия на предоставление бесплатного питания обучающимся с ограниченными возможностями здоровья</t>
  </si>
  <si>
    <t>0750171170</t>
  </si>
  <si>
    <t xml:space="preserve">Субсидии частным общеобразовательным организациям на предоставление бесплатного питания отдельным категориям учащихся</t>
  </si>
  <si>
    <t>0750171180</t>
  </si>
  <si>
    <t xml:space="preserve"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</si>
  <si>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 xml:space="preserve">Физическая культура и спорт</t>
  </si>
  <si>
    <t xml:space="preserve">Массовый спорт</t>
  </si>
  <si>
    <t>919002Ф180</t>
  </si>
  <si>
    <t xml:space="preserve">Обеспечение условий для развития физической культуры и массового спорта</t>
  </si>
  <si>
    <t xml:space="preserve">Спорт высших достижений</t>
  </si>
  <si>
    <t>0500000000</t>
  </si>
  <si>
    <t xml:space="preserve">Муниципальная программа "Развитие физической культуры и спорта города Перми"</t>
  </si>
  <si>
    <t>0520000000</t>
  </si>
  <si>
    <t xml:space="preserve">Подпрограмма "Развитие физической культуры и спорта на территории города Перми"</t>
  </si>
  <si>
    <t>0520500000</t>
  </si>
  <si>
    <t xml:space="preserve">Основное мероприятие "Реализация дополнительных образовательных программ спортивной подготовки"</t>
  </si>
  <si>
    <t>0520500590</t>
  </si>
  <si>
    <t>0520501060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</si>
  <si>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</si>
  <si>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</si>
  <si>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</si>
  <si>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0630100000</t>
  </si>
  <si>
    <t xml:space="preserve"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</si>
  <si>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063012С050</t>
  </si>
  <si>
    <t xml:space="preserve">Образование комиссий по делам несовершеннолетних и защите их прав и организация их деятельности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</si>
  <si>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</si>
  <si>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</si>
  <si>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063012С150</t>
  </si>
  <si>
    <t>9570000000</t>
  </si>
  <si>
    <t xml:space="preserve">Территориальные органы администрации города Перми</t>
  </si>
  <si>
    <t>9570000110</t>
  </si>
  <si>
    <t>9570000190</t>
  </si>
  <si>
    <t>0110123180</t>
  </si>
  <si>
    <t xml:space="preserve">Проведение мероприятий в рамках реализации инициативных проектов на территории города Перми</t>
  </si>
  <si>
    <t>0110171140</t>
  </si>
  <si>
    <t xml:space="preserve">Субсидии советам ветеранов (пенсионеров) войны, труда, Вооруженных Сил и правоохранительных органов</t>
  </si>
  <si>
    <t>0110171250</t>
  </si>
  <si>
    <t xml:space="preserve"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</si>
  <si>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0110200000</t>
  </si>
  <si>
    <t xml:space="preserve"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</si>
  <si>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0110271130</t>
  </si>
  <si>
    <t xml:space="preserve">Субсидии на осуществление деятельности территориальных общественных самоуправлений</t>
  </si>
  <si>
    <t>0110300000</t>
  </si>
  <si>
    <t xml:space="preserve">Основное мероприятие "Развитие инфраструктуры поддержки социально ориентированных некоммерческих организаций"</t>
  </si>
  <si>
    <t>0110321310</t>
  </si>
  <si>
    <t xml:space="preserve">Содержание имущества и обеспечение деятельности общественных центров</t>
  </si>
  <si>
    <t>957002С420</t>
  </si>
  <si>
    <t xml:space="preserve"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</si>
  <si>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</si>
  <si>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0220000000</t>
  </si>
  <si>
    <t xml:space="preserve"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</si>
  <si>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0220300000</t>
  </si>
  <si>
    <t xml:space="preserve"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</si>
  <si>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0220321000</t>
  </si>
  <si>
    <t xml:space="preserve">Содержание спасательных постов в местах массового отдыха у воды</t>
  </si>
  <si>
    <t>0230000000</t>
  </si>
  <si>
    <t xml:space="preserve">Подпрограмма "Обеспечение первичных мер пожарной безопасности, отнесенных к полномочиям органов местного самоуправления"</t>
  </si>
  <si>
    <t>0230100000</t>
  </si>
  <si>
    <t xml:space="preserve">Основное мероприятие "Обеспечение первичных мер пожарной безопасности"</t>
  </si>
  <si>
    <t>0230121120</t>
  </si>
  <si>
    <t xml:space="preserve"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</si>
  <si>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</si>
  <si>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</si>
  <si>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>1000000000</t>
  </si>
  <si>
    <t xml:space="preserve">Муниципальная программа "Организация дорожной деятельности в городе Перми"</t>
  </si>
  <si>
    <t>1010000000</t>
  </si>
  <si>
    <t xml:space="preserve">Подпрограмма "Приведение в нормативное состояние автомобильных дорог, снижение уровня перегрузки и ликвидации мест концентрации ДТП"</t>
  </si>
  <si>
    <t>1010100000</t>
  </si>
  <si>
    <t xml:space="preserve">Основное мероприятие "Выполнение комплекса мероприятий по содержанию и ремонту автомобильных дорог и элементов дорог"</t>
  </si>
  <si>
    <t>1010121370</t>
  </si>
  <si>
    <t xml:space="preserve">Содержание и ремонт автомобильных дорог</t>
  </si>
  <si>
    <t>1010121390</t>
  </si>
  <si>
    <t xml:space="preserve">Ремонт тротуаров, пешеходных дорожек и газонов вдоль тротуаров, пешеходных дорожек</t>
  </si>
  <si>
    <t>1010400000</t>
  </si>
  <si>
    <t xml:space="preserve"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</si>
  <si>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10104ST040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</si>
  <si>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</si>
  <si>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1030000000</t>
  </si>
  <si>
    <t xml:space="preserve">Подпрограмма "Совершенствование организации дорожного движения на улично-дорожной сети города Перми"</t>
  </si>
  <si>
    <t>1030100000</t>
  </si>
  <si>
    <t xml:space="preserve"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</si>
  <si>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1030123510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</si>
  <si>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</si>
  <si>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</si>
  <si>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 xml:space="preserve"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</si>
  <si>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</si>
  <si>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</si>
  <si>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1130000000</t>
  </si>
  <si>
    <t xml:space="preserve">Подпрограмма "Развитие коммунальной инфраструктуры и благоустройства территории индивидуальной жилой застройки в городе Перми"</t>
  </si>
  <si>
    <t>1130100000</t>
  </si>
  <si>
    <t xml:space="preserve"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</si>
  <si>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</si>
  <si>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 xml:space="preserve">Благоустройство территорий индивидуальной жилой застройки в городе Перми</t>
  </si>
  <si>
    <t>1200000000</t>
  </si>
  <si>
    <t xml:space="preserve"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</si>
  <si>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1210000000</t>
  </si>
  <si>
    <t xml:space="preserve">Подпрограмма "Приоритетное развитие общественного транспорта в городе Перми"</t>
  </si>
  <si>
    <t>1210500000</t>
  </si>
  <si>
    <t xml:space="preserve">Основное мероприятие "Обустройство остановочных пунктов"</t>
  </si>
  <si>
    <t>1210521780</t>
  </si>
  <si>
    <t xml:space="preserve">Содержание и ремонт остановочных пунктов с элементами благоустройства</t>
  </si>
  <si>
    <t>1310000000</t>
  </si>
  <si>
    <t xml:space="preserve">Подпрограмма "Формирование комфортного внутригородского пространства на территории муниципального образования город Пермь"</t>
  </si>
  <si>
    <t>1310100000</t>
  </si>
  <si>
    <t xml:space="preserve">Основное мероприятие "Благоустройство дворовых территорий многоквартирных домов города Перми"</t>
  </si>
  <si>
    <t>1310171290</t>
  </si>
  <si>
    <t xml:space="preserve">Поддержка мероприятий повышения уровня благоустройства дворовых территорий многоквартирных домов города Перми</t>
  </si>
  <si>
    <t>131F200000</t>
  </si>
  <si>
    <t xml:space="preserve">Основное мероприятие "Региональный проект "Формирование комфортной городской среды"</t>
  </si>
  <si>
    <t>131F255550</t>
  </si>
  <si>
    <t xml:space="preserve">Реализация программ формирования современной городской среды</t>
  </si>
  <si>
    <t>1700000000</t>
  </si>
  <si>
    <t xml:space="preserve">Муниципальная программа "Развитие системы жилищно-коммунального хозяйства в городе Перми"</t>
  </si>
  <si>
    <t>1730000000</t>
  </si>
  <si>
    <t xml:space="preserve">Подпрограмма "Обеспечение эффективного управления многоквартирными домами в городе Перми"</t>
  </si>
  <si>
    <t>1730300000</t>
  </si>
  <si>
    <t xml:space="preserve">Основное мероприятие "Муниципальная поддержка благоустройства придомовых территорий многоквартирных домов города Перми"</t>
  </si>
  <si>
    <t>1730371190</t>
  </si>
  <si>
    <t xml:space="preserve">Возмещение затрат по благоустройству придомовых территорий многоквартирных домов города Перми</t>
  </si>
  <si>
    <t>1110721820</t>
  </si>
  <si>
    <t xml:space="preserve"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</si>
  <si>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1820200000</t>
  </si>
  <si>
    <t xml:space="preserve"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</si>
  <si>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1820222040</t>
  </si>
  <si>
    <t xml:space="preserve"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</si>
  <si>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1820300000</t>
  </si>
  <si>
    <t xml:space="preserve">Основное мероприятие "Выявление вывесок, не соответствующих Правилам благоустройства города Перми"</t>
  </si>
  <si>
    <t>1820323900</t>
  </si>
  <si>
    <t xml:space="preserve">Выявление вывесок, не соответствующих установленным требованиям к яркости</t>
  </si>
  <si>
    <t xml:space="preserve">Коммунальное хозяйство</t>
  </si>
  <si>
    <t>1740000000</t>
  </si>
  <si>
    <t xml:space="preserve">Подпрограмма "Содержание объектов инженерной инфраструктуры"</t>
  </si>
  <si>
    <t>1740100000</t>
  </si>
  <si>
    <t xml:space="preserve"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</si>
  <si>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1740121740</t>
  </si>
  <si>
    <t xml:space="preserve">Содержание и ремонт объектов инженерной инфраструктуры</t>
  </si>
  <si>
    <t>1110100000</t>
  </si>
  <si>
    <t xml:space="preserve">Основное мероприятие "Организация содержания объектов озеленения общего пользования"</t>
  </si>
  <si>
    <t>1110121450</t>
  </si>
  <si>
    <t xml:space="preserve">Содержание и ремонт объектов озеленения общего пользования</t>
  </si>
  <si>
    <t>11101SЖ410</t>
  </si>
  <si>
    <t>1110200000</t>
  </si>
  <si>
    <t xml:space="preserve">Основное мероприятие "Организация содержания земель, не принадлежащих физическим и (или) юридическим лицам, уборка водоохранных зон"</t>
  </si>
  <si>
    <t>1110221510</t>
  </si>
  <si>
    <t xml:space="preserve">Содержание земель, не принадлежащих физическим и (или) юридическим лицам, уборка водоохранных зон</t>
  </si>
  <si>
    <t>1110600000</t>
  </si>
  <si>
    <t xml:space="preserve"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</si>
  <si>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1110621750</t>
  </si>
  <si>
    <t xml:space="preserve">Содержание и ремонт пешеходных мостиков, лестниц на территориях общего пользования города Перми</t>
  </si>
  <si>
    <t>1430200000</t>
  </si>
  <si>
    <t xml:space="preserve">Основное мероприятие "Формирование ответственного обращения к животным"</t>
  </si>
  <si>
    <t>1430221260</t>
  </si>
  <si>
    <t xml:space="preserve">Обустройство и содержание площадок для выгула и дрессировки собак</t>
  </si>
  <si>
    <t>1720000000</t>
  </si>
  <si>
    <t xml:space="preserve">Подпрограмма "Обеспечение санитарно-эпидемиологических требований законодательства"</t>
  </si>
  <si>
    <t>1720200000</t>
  </si>
  <si>
    <t xml:space="preserve">Основное мероприятие "Организация работ по созданию и содержанию мест (площадок) накопления твердых коммунальных отходов"</t>
  </si>
  <si>
    <t>1720222030</t>
  </si>
  <si>
    <t xml:space="preserve">Обустройство и содержание мест (площадок) накопления твердых коммунальных отходов</t>
  </si>
  <si>
    <t>1720300000</t>
  </si>
  <si>
    <t xml:space="preserve">Основное мероприятие "Организация работ по обустройству контейнерных площадок нового образца"</t>
  </si>
  <si>
    <t>1720323430</t>
  </si>
  <si>
    <t xml:space="preserve">Обустройство контейнерных площадок нового образца в городе Перми</t>
  </si>
  <si>
    <t>17203SЖ410</t>
  </si>
  <si>
    <t>1020000000</t>
  </si>
  <si>
    <t xml:space="preserve">Подпрограмма "Обеспечение деятельности заказчиков работ"</t>
  </si>
  <si>
    <t>1020100000</t>
  </si>
  <si>
    <t xml:space="preserve">Основное мероприятие "Выполнение функций муниципального заказчика работ"</t>
  </si>
  <si>
    <t>1020100590</t>
  </si>
  <si>
    <t>9190023610</t>
  </si>
  <si>
    <t xml:space="preserve">Прочие мероприятия в сфере коммунального хозяйства и благоустройства</t>
  </si>
  <si>
    <t>0420170070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</si>
  <si>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</si>
  <si>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0640400000</t>
  </si>
  <si>
    <t xml:space="preserve">Основное мероприятие "Организация отдыха несовершеннолетних, состоящих на учете в территориальных отделах полиции города Перми"</t>
  </si>
  <si>
    <t>0640421080</t>
  </si>
  <si>
    <t xml:space="preserve">Мероприятия по профилактике правонарушений среди несовершеннолетних</t>
  </si>
  <si>
    <t xml:space="preserve">Физическая культура</t>
  </si>
  <si>
    <t>0520100000</t>
  </si>
  <si>
    <t xml:space="preserve"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</si>
  <si>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</si>
  <si>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 xml:space="preserve">Физкультурные и спортивные мероприятия, конкурсы, спортивно-массовая работа</t>
  </si>
  <si>
    <t>932</t>
  </si>
  <si>
    <t xml:space="preserve">Администрация Свердловского района города Перми</t>
  </si>
  <si>
    <t>1010123110</t>
  </si>
  <si>
    <t xml:space="preserve">Инвентаризация бесхозяйных сетей ливневой канализации</t>
  </si>
  <si>
    <t>1010500000</t>
  </si>
  <si>
    <t xml:space="preserve">Основное мероприятие "Обеспечение содержания, текущего и капитального ремонта сетей наружного освещения"</t>
  </si>
  <si>
    <t>1010523170</t>
  </si>
  <si>
    <t xml:space="preserve">Паспортизация, инвентаризация сетей наружного освещения</t>
  </si>
  <si>
    <t>101R100000</t>
  </si>
  <si>
    <t xml:space="preserve">Основное мероприятие "Региональный проект "Региональная и местная дорожная сеть"</t>
  </si>
  <si>
    <t>101R1ST040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</si>
  <si>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</si>
  <si>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01101SP080</t>
  </si>
  <si>
    <t xml:space="preserve">Софинансирование проектов инициативного бюджетирования</t>
  </si>
  <si>
    <t>933</t>
  </si>
  <si>
    <t xml:space="preserve">Администрация Мотовилихинского района города Перми</t>
  </si>
  <si>
    <t>934</t>
  </si>
  <si>
    <t xml:space="preserve">Администрация Дзержинского района города Перми</t>
  </si>
  <si>
    <t>935</t>
  </si>
  <si>
    <t xml:space="preserve">Администрация Индустриального района города Перми</t>
  </si>
  <si>
    <t>13101SЖ090</t>
  </si>
  <si>
    <t>936</t>
  </si>
  <si>
    <t xml:space="preserve">Администрация Кировского района города Перми</t>
  </si>
  <si>
    <t>937</t>
  </si>
  <si>
    <t xml:space="preserve">Администрация Орджоникидзевского района города Перми</t>
  </si>
  <si>
    <t>1320100000</t>
  </si>
  <si>
    <t xml:space="preserve">Основное мероприятие "Выполнение комплекса мероприятий по ремонту и капитальному ремонту территорий общего пользования"</t>
  </si>
  <si>
    <t>1320122280</t>
  </si>
  <si>
    <t xml:space="preserve">Ремонт общественных территорий города Перми</t>
  </si>
  <si>
    <t>938</t>
  </si>
  <si>
    <t xml:space="preserve">Администрация поселка Новые Ляды города Перми</t>
  </si>
  <si>
    <t>940</t>
  </si>
  <si>
    <t xml:space="preserve">Департамент жилищно-коммунального хозяйства администрации города Перми</t>
  </si>
  <si>
    <t>1740100590</t>
  </si>
  <si>
    <t>1740100790</t>
  </si>
  <si>
    <t xml:space="preserve"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</si>
  <si>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1740101060</t>
  </si>
  <si>
    <t xml:space="preserve">Жилищное хозяйство</t>
  </si>
  <si>
    <t>1730400000</t>
  </si>
  <si>
    <t xml:space="preserve">Основное мероприятие "Организация работ по сносу многоквартирных домов"</t>
  </si>
  <si>
    <t>1730400590</t>
  </si>
  <si>
    <t>1730401060</t>
  </si>
  <si>
    <t>1750000000</t>
  </si>
  <si>
    <t xml:space="preserve"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</si>
  <si>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1750100000</t>
  </si>
  <si>
    <t xml:space="preserve"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</si>
  <si>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1750121420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</si>
  <si>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</si>
  <si>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1750200000</t>
  </si>
  <si>
    <t xml:space="preserve">Основное мероприятие "Муниципальная поддержка капитального ремонта жилищного фонда города Перми"</t>
  </si>
  <si>
    <t>1750271040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</si>
  <si>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</si>
  <si>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1750271330</t>
  </si>
  <si>
    <t xml:space="preserve"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</si>
  <si>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17502SЖ240</t>
  </si>
  <si>
    <t xml:space="preserve">Капитальный ремонт фасадов многоквартирных домов в г. Перми</t>
  </si>
  <si>
    <t>17502SЖ410</t>
  </si>
  <si>
    <t>17502SЖ720</t>
  </si>
  <si>
    <t xml:space="preserve">Капитальный ремонт общего имущества в многоквартирных домах на территории Пермского края</t>
  </si>
  <si>
    <t>1750300000</t>
  </si>
  <si>
    <t xml:space="preserve">Основное мероприятие "Исполнение судебных актов, вступивших в законную силу, в рамках капитального ремонта"</t>
  </si>
  <si>
    <t>1750321830</t>
  </si>
  <si>
    <t xml:space="preserve">Выполнение работ по капитальному ремонту многоквартирных домов, направленных на исполнение судебных актов</t>
  </si>
  <si>
    <t>1750400000</t>
  </si>
  <si>
    <t xml:space="preserve">Основное мероприятие "Организация содержания расселенных многоквартирных домов"</t>
  </si>
  <si>
    <t>1750423250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</si>
  <si>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</si>
  <si>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1710000000</t>
  </si>
  <si>
    <t xml:space="preserve">Подпрограмма "Модернизация и комплексное развитие систем коммунальной инфраструктуры"</t>
  </si>
  <si>
    <t>1710100000</t>
  </si>
  <si>
    <t xml:space="preserve">Основное мероприятие "Капитальные вложения в объекты муниципальной собственности системы водоснабжения и водоотведения"</t>
  </si>
  <si>
    <t>1710141210</t>
  </si>
  <si>
    <t xml:space="preserve">Строительство водопроводных сетей в микрорайоне "Висим" Мотовилихинского района города Перми</t>
  </si>
  <si>
    <t>1710141320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</si>
  <si>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</si>
  <si>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410</t>
  </si>
  <si>
    <t xml:space="preserve">Бюджетные инвестиции</t>
  </si>
  <si>
    <t>1710141700</t>
  </si>
  <si>
    <t xml:space="preserve">Выкуп сетей водоснабжения и водоотведения, принадлежащих на праве собственности ООО "Энергия-М"</t>
  </si>
  <si>
    <t>1710141710</t>
  </si>
  <si>
    <t xml:space="preserve">Выкуп сетей водоотведения по адресу: г. Пермь, ул. Монастырская, 61</t>
  </si>
  <si>
    <t>1710142260</t>
  </si>
  <si>
    <t xml:space="preserve">Санация и строительство 2-й нитки водовода Гайва-Заозерье</t>
  </si>
  <si>
    <t>1710142370</t>
  </si>
  <si>
    <t xml:space="preserve">Строительство второго напорного коллектора от канализационной насосной станции "Речник" Дзержинского района города Перми</t>
  </si>
  <si>
    <t>1710142410</t>
  </si>
  <si>
    <t xml:space="preserve">Строительство сетей водоснабжения в микрорайоне Средняя Курья по ул. Борцов Революции Ленинского района города Перми</t>
  </si>
  <si>
    <t>1710143310</t>
  </si>
  <si>
    <t xml:space="preserve">Реконструкция самотечного коллектора Д-360 мм/450 мм по бульвару Гагарина до шахты №13 ГРК</t>
  </si>
  <si>
    <t>1710300000</t>
  </si>
  <si>
    <t xml:space="preserve"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</si>
  <si>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1710321680</t>
  </si>
  <si>
    <t xml:space="preserve">Исполнение обязанностей по уплате земельного налога по объектам капитальных вложений систем коммунальной инфраструктуры</t>
  </si>
  <si>
    <t>1710400000</t>
  </si>
  <si>
    <t xml:space="preserve">Основное мероприятие "Муниципальная поддержка газификации жилых домов в микрорайонах индивидуальной застройки"</t>
  </si>
  <si>
    <t>1710471120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</si>
  <si>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</si>
  <si>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1710700000</t>
  </si>
  <si>
    <t xml:space="preserve">Основное мероприятие "Капитальные вложения в объекты муниципальной собственности системы тепловых сетей"</t>
  </si>
  <si>
    <t>1710741790</t>
  </si>
  <si>
    <t xml:space="preserve">Выкуп центрального теплового пункта по адресу: ул. Веры Засулич, 50 б</t>
  </si>
  <si>
    <t>1740123240</t>
  </si>
  <si>
    <t xml:space="preserve"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</si>
  <si>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1740200000</t>
  </si>
  <si>
    <t xml:space="preserve">Основное мероприятие "Финансовое обеспечение денежных обязательств муниципальных предприятий"</t>
  </si>
  <si>
    <t>1740271160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</si>
  <si>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</si>
  <si>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1710600000</t>
  </si>
  <si>
    <t xml:space="preserve">Основное мероприятие "Выполнение комплекса мероприятий по строительству и реконструкции мест отвала снега"</t>
  </si>
  <si>
    <t>1710643460</t>
  </si>
  <si>
    <t xml:space="preserve">Строительство места отвала снега по ул. Промышленной</t>
  </si>
  <si>
    <t>1720100000</t>
  </si>
  <si>
    <t xml:space="preserve">Основное мероприятие "Организация работ по сбору, транспортированию и размещению бесхозяйных отходов на территории города Перми"</t>
  </si>
  <si>
    <t>1720100590</t>
  </si>
  <si>
    <t>1720101060</t>
  </si>
  <si>
    <t xml:space="preserve">Прикладные научные исследования в области жилищно-коммунального хозяйства</t>
  </si>
  <si>
    <t>1710500000</t>
  </si>
  <si>
    <t xml:space="preserve">Основное мероприятие "Научно-исследовательские работы в области развития систем коммунальной инфраструктуры"</t>
  </si>
  <si>
    <t>1710523230</t>
  </si>
  <si>
    <t xml:space="preserve">Разработка программы комплексного развития систем коммунальной инфраструктуры города Перми</t>
  </si>
  <si>
    <t>1740300000</t>
  </si>
  <si>
    <t xml:space="preserve">Основное мероприятие "Мероприятия по разработке схемы ливневой канализации системы водоотведения поверхностных сточных вод"</t>
  </si>
  <si>
    <t>1740323190</t>
  </si>
  <si>
    <t xml:space="preserve">Разработка схемы ливневой системы водоотведения поверхностных сточных вод</t>
  </si>
  <si>
    <t>1730100000</t>
  </si>
  <si>
    <t xml:space="preserve"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</si>
  <si>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1730121360</t>
  </si>
  <si>
    <t xml:space="preserve">Проведение мероприятий, направленных на развитие системы общественного контроля в сфере жилищно-коммунального хозяйства</t>
  </si>
  <si>
    <t>1500000000</t>
  </si>
  <si>
    <t xml:space="preserve">Муниципальная программа "Обеспечение жильем жителей города Перми"</t>
  </si>
  <si>
    <t>1530000000</t>
  </si>
  <si>
    <t xml:space="preserve">Подпрограмма "Повышение доступности жилья"</t>
  </si>
  <si>
    <t>1530100000</t>
  </si>
  <si>
    <t xml:space="preserve"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</si>
  <si>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</si>
  <si>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</si>
  <si>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</si>
  <si>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</si>
  <si>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0110400000</t>
  </si>
  <si>
    <t xml:space="preserve"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</si>
  <si>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0110441040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</si>
  <si>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</si>
  <si>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0110441720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</si>
  <si>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</si>
  <si>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0110441730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</si>
  <si>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</si>
  <si>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</si>
  <si>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</si>
  <si>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0110441750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</si>
  <si>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</si>
  <si>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</si>
  <si>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</si>
  <si>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</si>
  <si>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</si>
  <si>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</si>
  <si>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0220200000</t>
  </si>
  <si>
    <t xml:space="preserve">Основное мероприятие "Организация противооползневых мероприятий"</t>
  </si>
  <si>
    <t>0220241030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</si>
  <si>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</si>
  <si>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0220400000</t>
  </si>
  <si>
    <t xml:space="preserve"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</si>
  <si>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0220443730</t>
  </si>
  <si>
    <t xml:space="preserve">Реконструкция здания по ул. Ижевской, 25 (литер А, А1)</t>
  </si>
  <si>
    <t>0230200000</t>
  </si>
  <si>
    <t xml:space="preserve"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</si>
  <si>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0230241630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</si>
  <si>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</si>
  <si>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0230241650</t>
  </si>
  <si>
    <t xml:space="preserve">Строительство пожарного резервуара в микрорайоне Новобродовский Свердловского района города Перми</t>
  </si>
  <si>
    <t>0230243170</t>
  </si>
  <si>
    <t xml:space="preserve"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</si>
  <si>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</si>
  <si>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 xml:space="preserve">Строительство пожарного резервуара по ул. Борцов Революции Ленинского района города Перми</t>
  </si>
  <si>
    <t>0230243190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</si>
  <si>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</si>
  <si>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0230243210</t>
  </si>
  <si>
    <t xml:space="preserve">Строительство пожарного резервуара в д. Ласьвинские хутора Кировского района города Перми</t>
  </si>
  <si>
    <t>0230243600</t>
  </si>
  <si>
    <t xml:space="preserve">Строительство пожарного резервуара в микрорайоне Чапаевский Орджоникидзевского района города Перми</t>
  </si>
  <si>
    <t>0230243610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</si>
  <si>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</si>
  <si>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0230243620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</si>
  <si>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</si>
  <si>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0230243630</t>
  </si>
  <si>
    <t xml:space="preserve">Строительство пожарного резервуара в микрорайоне Химики Орджоникидзевского района города Перми</t>
  </si>
  <si>
    <t>1510000000</t>
  </si>
  <si>
    <t xml:space="preserve">Подпрограмма "Обеспечение устойчивого сокращения непригодного для проживания и аварийного жилищного фонда"</t>
  </si>
  <si>
    <t>151F300000</t>
  </si>
  <si>
    <t xml:space="preserve">Основное мероприятие "Федеральный проект "Обеспечение устойчивого сокращения непригодного для проживания жилищного фонда"</t>
  </si>
  <si>
    <t>151F367483</t>
  </si>
  <si>
    <t xml:space="preserve">Обеспечение устойчивого сокращения непригодного для проживания жилого фонда</t>
  </si>
  <si>
    <t>151F367484</t>
  </si>
  <si>
    <t xml:space="preserve">Реализация мероприятий по обеспечению устойчивого сокращения непригодного для проживания жилого фонда</t>
  </si>
  <si>
    <t>151F36748S</t>
  </si>
  <si>
    <t>1710141090</t>
  </si>
  <si>
    <t xml:space="preserve">Реконструкция системы очистки сточных вод в микрорайоне "Крым" Кировского района города Перми</t>
  </si>
  <si>
    <t>1710141220</t>
  </si>
  <si>
    <t xml:space="preserve">Строительство водопроводных сетей в микрорайоне "Вышка-1" Мотовилихинского района города Перми</t>
  </si>
  <si>
    <t>1710142360</t>
  </si>
  <si>
    <t xml:space="preserve">Реконструкция канализационной насосной станции "Речник" Дзержинского района города Перми</t>
  </si>
  <si>
    <t>1710143480</t>
  </si>
  <si>
    <t xml:space="preserve">Строительство сетей водоснабжения в микрорайоне "Заозерье" для земельных участков многодетных семей</t>
  </si>
  <si>
    <t>1710200000</t>
  </si>
  <si>
    <t xml:space="preserve">Основное мероприятие "Капитальные вложения в объекты муниципальной собственности в системе газоснабжения"</t>
  </si>
  <si>
    <t>1710241100</t>
  </si>
  <si>
    <t xml:space="preserve">Строительство газопроводов в микрорайонах индивидуальной застройки города Перми</t>
  </si>
  <si>
    <t>171F500000</t>
  </si>
  <si>
    <t xml:space="preserve">Основное мероприятие "Федеральный проект "Чистая вода"</t>
  </si>
  <si>
    <t>171F552430</t>
  </si>
  <si>
    <t xml:space="preserve">Строительство и реконструкция (модернизация) объектов питьевого водоснабжения</t>
  </si>
  <si>
    <t>1410700000</t>
  </si>
  <si>
    <t xml:space="preserve"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</si>
  <si>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</si>
  <si>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 xml:space="preserve">Строительство городского питомника растений на земельном участке с кадастровым номером 59:01:0000000:91384</t>
  </si>
  <si>
    <t>2000000000</t>
  </si>
  <si>
    <t xml:space="preserve">Муниципальная программа "Развитие автомобильных дорог и дорожных сооружений в городе Перми"</t>
  </si>
  <si>
    <t>2010000000</t>
  </si>
  <si>
    <t xml:space="preserve"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</si>
  <si>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2010300000</t>
  </si>
  <si>
    <t xml:space="preserve">Основное мероприятие "Выполнение комплекса мероприятий по строительству подпорной стенки"</t>
  </si>
  <si>
    <t>2010343340</t>
  </si>
  <si>
    <t xml:space="preserve">Строительство подпорной стенки с устройством противопожарного проезда по ул. Льва Шатрова, 35</t>
  </si>
  <si>
    <t>0810143350</t>
  </si>
  <si>
    <t xml:space="preserve"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</si>
  <si>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0820141160</t>
  </si>
  <si>
    <t xml:space="preserve">Реконструкция здания под размещение общеобразовательной организации по ул. Целинной, 15</t>
  </si>
  <si>
    <t>0820141230</t>
  </si>
  <si>
    <t xml:space="preserve">Строительство школы в м/р ДКЖ г. Перми</t>
  </si>
  <si>
    <t>0820141680</t>
  </si>
  <si>
    <t xml:space="preserve">Строительство нового корпуса МАОУ "Инженерная школа" г. Перми по ул. Академика Веденеева</t>
  </si>
  <si>
    <t>08201SН070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</si>
  <si>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</si>
  <si>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082E100000</t>
  </si>
  <si>
    <t xml:space="preserve">Основное мероприятие "Федеральный проект "Современная школа"</t>
  </si>
  <si>
    <t>082E153050</t>
  </si>
  <si>
    <t xml:space="preserve">Создание новых мест в общеобразовательных организациях в связи с ростом числа обучающихся, вызванным демографическим фактором</t>
  </si>
  <si>
    <t>0820141300</t>
  </si>
  <si>
    <t xml:space="preserve">Реконструкция ледовой арены МАУ ДО "ДЮЦ "Здоровье"</t>
  </si>
  <si>
    <t>0410200000</t>
  </si>
  <si>
    <t xml:space="preserve">Основное мероприятие "Капитальные вложения в объекты недвижимого имущества муниципальной собственности в сфере молодежной политики"</t>
  </si>
  <si>
    <t>0410241910</t>
  </si>
  <si>
    <t xml:space="preserve">Реконструкция здания МАУ "Дворец молодежи" г. Перми</t>
  </si>
  <si>
    <t>0510000000</t>
  </si>
  <si>
    <t xml:space="preserve">Подпрограмма "Обеспечение населения спортивной инфраструктурой"</t>
  </si>
  <si>
    <t>0510100000</t>
  </si>
  <si>
    <t xml:space="preserve"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</si>
  <si>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0510141470</t>
  </si>
  <si>
    <t xml:space="preserve">Строительство плавательного бассейна по адресу: ул. Гашкова, 20а</t>
  </si>
  <si>
    <t>0510141880</t>
  </si>
  <si>
    <t xml:space="preserve">Строительство плавательного бассейна по адресу: ул. Гайвинская, 50</t>
  </si>
  <si>
    <t>0510141950</t>
  </si>
  <si>
    <t xml:space="preserve">Строительство спортивной трассы для лыжероллеров по адресу: г. Пермь, ул. Агрономическая, 23</t>
  </si>
  <si>
    <t>05101SФ280</t>
  </si>
  <si>
    <t xml:space="preserve">Реконструкция физкультурно-оздоровительного комплекса по адресу: г. Пермь, ул. Рабочая, 9</t>
  </si>
  <si>
    <t>944</t>
  </si>
  <si>
    <t xml:space="preserve">Департамент дорог и благоустройства администрации города Перми</t>
  </si>
  <si>
    <t xml:space="preserve">Водное хозяйство</t>
  </si>
  <si>
    <t>1110800000</t>
  </si>
  <si>
    <t xml:space="preserve">Основное мероприятие "Выполнение комплекса мероприятий по содержанию и ремонту гидротехнических сооружений"</t>
  </si>
  <si>
    <t>1110823410</t>
  </si>
  <si>
    <t xml:space="preserve">Содержание и ремонт гидротехнических сооружений</t>
  </si>
  <si>
    <t>11108SЖ410</t>
  </si>
  <si>
    <t>1010200000</t>
  </si>
  <si>
    <t xml:space="preserve">Основное мероприятие "Выполнение комплекса мероприятий по содержанию, ремонту и обследованию искусственных дорожных сооружений"</t>
  </si>
  <si>
    <t>1010221380</t>
  </si>
  <si>
    <t xml:space="preserve">Содержание, ремонт и обследование искусственных дорожных сооружений</t>
  </si>
  <si>
    <t>1010223220</t>
  </si>
  <si>
    <t xml:space="preserve">Ремонт мостового перехода через реку Каму и подходов к нему</t>
  </si>
  <si>
    <t>1010500590</t>
  </si>
  <si>
    <t>1010500770</t>
  </si>
  <si>
    <t xml:space="preserve">Целевая субсидия на выполнение работ по капитальному ремонту сетей наружного освещения</t>
  </si>
  <si>
    <t>1010500800</t>
  </si>
  <si>
    <t xml:space="preserve">Целевая субсидия на выполнение работ по ремонту сетей наружного освещения</t>
  </si>
  <si>
    <t>1010501060</t>
  </si>
  <si>
    <t>1010522190</t>
  </si>
  <si>
    <t xml:space="preserve">Содержание сетей наружного освещения на автомобильных дорогах города Перми</t>
  </si>
  <si>
    <t>1010523160</t>
  </si>
  <si>
    <t xml:space="preserve">Содержание сетей наружного освещения микрорайона Бумкомбинат</t>
  </si>
  <si>
    <t>10105SЖ410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</si>
  <si>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</si>
  <si>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</si>
  <si>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2010100000</t>
  </si>
  <si>
    <t xml:space="preserve">Основное мероприятие "Выполнение комплекса мероприятий по строительству и реконструкции автомобильных дорог"</t>
  </si>
  <si>
    <t>2010122330</t>
  </si>
  <si>
    <t xml:space="preserve"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</si>
  <si>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</si>
  <si>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 xml:space="preserve">Строительство проезда на участке от ул. Уральской до ул. Степана Разина</t>
  </si>
  <si>
    <t>2010141760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</si>
  <si>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</si>
  <si>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2010141990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</si>
  <si>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</si>
  <si>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2010142570</t>
  </si>
  <si>
    <t xml:space="preserve">Реконструкция ул. Героев Хасана от ул. Хлебозаводская до ул. Василия Васильева</t>
  </si>
  <si>
    <t>2010142580</t>
  </si>
  <si>
    <t xml:space="preserve">Строительство автомобильной дороги по Ивинскому проспекту</t>
  </si>
  <si>
    <t>2010143400</t>
  </si>
  <si>
    <t xml:space="preserve">Строительство автомобильной дороги по ул. Топазной</t>
  </si>
  <si>
    <t>2010143420</t>
  </si>
  <si>
    <t xml:space="preserve">Строительство очистных сооружений и водоотвода ливневых стоков по ул. Куйбышева,1 от ул. Петропавловской до выпуска</t>
  </si>
  <si>
    <t>2010143430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</si>
  <si>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</si>
  <si>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</si>
  <si>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 xml:space="preserve">Реконструкция Комсомольского проспекта от ул. Ленина до ул. Екатерининской по нечетной стороне, Тр-5в</t>
  </si>
  <si>
    <t>20101ST040</t>
  </si>
  <si>
    <t>20101ST04D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</si>
  <si>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</si>
  <si>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20101ST04E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</si>
  <si>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</si>
  <si>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20101ST04J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</si>
  <si>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</si>
  <si>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20101ST04S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</si>
  <si>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</si>
  <si>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20101ST04В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</si>
  <si>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</si>
  <si>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20101ST04К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</si>
  <si>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</si>
  <si>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20101ST200</t>
  </si>
  <si>
    <t xml:space="preserve"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</si>
  <si>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2010400000</t>
  </si>
  <si>
    <t xml:space="preserve">Основное мероприятие "Обеспечение обустройства сетей наружного освещения"</t>
  </si>
  <si>
    <t>2010423070</t>
  </si>
  <si>
    <t xml:space="preserve">Обустройство сетей наружного освещения на автомобильных дорогах города Перми</t>
  </si>
  <si>
    <t>2010423080</t>
  </si>
  <si>
    <t xml:space="preserve">Обустройство сетей наружного освещения</t>
  </si>
  <si>
    <t>2020000000</t>
  </si>
  <si>
    <t xml:space="preserve">Подпрограмма "Повышение уровня нормативного состояния автомобильных дорог и дорожных сооружений в городе Перми"</t>
  </si>
  <si>
    <t>2020100000</t>
  </si>
  <si>
    <t xml:space="preserve"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</si>
  <si>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2020121250</t>
  </si>
  <si>
    <t xml:space="preserve">Капитальный ремонт автомобильных дорог и искусственных дорожных сооружений</t>
  </si>
  <si>
    <t>20201ST040</t>
  </si>
  <si>
    <t>1010600000</t>
  </si>
  <si>
    <t xml:space="preserve">Основное мероприятие "Выполнение комплекса мероприятий по архитектурной подсветке"</t>
  </si>
  <si>
    <t>1010623150</t>
  </si>
  <si>
    <t xml:space="preserve">Архитектурная подсветка зданий</t>
  </si>
  <si>
    <t>10106SЖ250</t>
  </si>
  <si>
    <t xml:space="preserve">Архитектурная подсветка фасадов административных, жилых объектов (зданий) в г. Перми</t>
  </si>
  <si>
    <t>10106SЖ410</t>
  </si>
  <si>
    <t>1110300000</t>
  </si>
  <si>
    <t xml:space="preserve">Основное мероприятие "Организация содержания и ремонта фонтанов"</t>
  </si>
  <si>
    <t>1110321570</t>
  </si>
  <si>
    <t xml:space="preserve">Содержание и ремонт фонтанов</t>
  </si>
  <si>
    <t>1110400000</t>
  </si>
  <si>
    <t xml:space="preserve">Основное мероприятие "Выполнение комплекса мероприятий по приведению в нормативное состояние объектов озеленения общего пользования"</t>
  </si>
  <si>
    <t>1110423360</t>
  </si>
  <si>
    <t xml:space="preserve">Капитальный ремонт объектов озеленения общего пользования</t>
  </si>
  <si>
    <t>11104SЖ410</t>
  </si>
  <si>
    <t>1110500000</t>
  </si>
  <si>
    <t xml:space="preserve">Основное мероприятие "Выполнение комплекса работ по обустройству объектов озеленения общего пользования"</t>
  </si>
  <si>
    <t>1110523050</t>
  </si>
  <si>
    <t xml:space="preserve">Обустройство объектов озеленения общего пользования</t>
  </si>
  <si>
    <t>1110523060</t>
  </si>
  <si>
    <t xml:space="preserve">Обустройство сетей наружного освещения на объектах озеленения общего пользования</t>
  </si>
  <si>
    <t>11105SЖ410</t>
  </si>
  <si>
    <t>1110900000</t>
  </si>
  <si>
    <t xml:space="preserve">Основное мероприятие "Обеспечение жителей организованными местами отдыха у воды"</t>
  </si>
  <si>
    <t>1110923290</t>
  </si>
  <si>
    <t xml:space="preserve">Обустройство организованных мест отдыха у воды на территории города Перми</t>
  </si>
  <si>
    <t>1120000000</t>
  </si>
  <si>
    <t xml:space="preserve">Подпрограмма "Восстановление нормативного состояния и развитие мест погребения, в том числе крематория"</t>
  </si>
  <si>
    <t>1120100000</t>
  </si>
  <si>
    <t xml:space="preserve">Основное мероприятие "Поддержание в нормативном состоянии мест погребения"</t>
  </si>
  <si>
    <t>1120123680</t>
  </si>
  <si>
    <t xml:space="preserve">Проектирование санитарно-защитных зон мест погребения</t>
  </si>
  <si>
    <t>1120123700</t>
  </si>
  <si>
    <t xml:space="preserve">Содержание мест погребения</t>
  </si>
  <si>
    <t>1120123710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</si>
  <si>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</si>
  <si>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1120200000</t>
  </si>
  <si>
    <t xml:space="preserve">Основное мероприятие "Организация эвакуации умерших"</t>
  </si>
  <si>
    <t>1120221930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</si>
  <si>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</si>
  <si>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1120300000</t>
  </si>
  <si>
    <t xml:space="preserve">Основное мероприятие "Выполнение комплекса мероприятий по приведению в нормативное состояние мест погребения"</t>
  </si>
  <si>
    <t>1120321940</t>
  </si>
  <si>
    <t xml:space="preserve">Приведение в нормативное состояние мест погребения</t>
  </si>
  <si>
    <t>11203SЖ410</t>
  </si>
  <si>
    <t>1120400000</t>
  </si>
  <si>
    <t xml:space="preserve">Основное мероприятие "Выполнение комплекса мероприятий по строительству и реконструкции мест погребения"</t>
  </si>
  <si>
    <t>1120423690</t>
  </si>
  <si>
    <t xml:space="preserve">Проведение предпроектных работ (инженерных изысканий) для определения возможности создания новых мест погребения</t>
  </si>
  <si>
    <t>1120423810</t>
  </si>
  <si>
    <t xml:space="preserve">Организация охраны объектов незавершенного строительства (крематория)</t>
  </si>
  <si>
    <t>1120441120</t>
  </si>
  <si>
    <t xml:space="preserve">Строительство крематория на кладбище "Восточное" города Перми</t>
  </si>
  <si>
    <t>1120500000</t>
  </si>
  <si>
    <t xml:space="preserve">Основное мероприятие "Организация ритуальных услуг"</t>
  </si>
  <si>
    <t>1120500590</t>
  </si>
  <si>
    <t>1150200000</t>
  </si>
  <si>
    <t xml:space="preserve">Основное мероприятие "Восстановление нарушенного благоустройства"</t>
  </si>
  <si>
    <t>1150223740</t>
  </si>
  <si>
    <t xml:space="preserve">Восстановление благоустройства земельных участков после демонтажа объектов капитального строительства и нестационарных торговых объектов</t>
  </si>
  <si>
    <t>1320123040</t>
  </si>
  <si>
    <t xml:space="preserve">Капитальный ремонт общественных территорий города Перми</t>
  </si>
  <si>
    <t>13201SЖ090</t>
  </si>
  <si>
    <t>2010200000</t>
  </si>
  <si>
    <t>2010243460</t>
  </si>
  <si>
    <t>945</t>
  </si>
  <si>
    <t xml:space="preserve">Департамент транспорта администрации города Перми</t>
  </si>
  <si>
    <t>Транспорт</t>
  </si>
  <si>
    <t>1210100000</t>
  </si>
  <si>
    <t xml:space="preserve">Основное мероприятие "Совершенствование маршрутной сети"</t>
  </si>
  <si>
    <t>1210123270</t>
  </si>
  <si>
    <t xml:space="preserve"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</si>
  <si>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</si>
  <si>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 xml:space="preserve"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</si>
  <si>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1210171400</t>
  </si>
  <si>
    <t xml:space="preserve">Возмещение затрат, связанных с подготовкой водителей транспортных средств категорий "D" и "DE"</t>
  </si>
  <si>
    <t>1210300000</t>
  </si>
  <si>
    <t xml:space="preserve">Основное мероприятие "Повышение уровня контроля за работой перевозчиков и оплатой проезда"</t>
  </si>
  <si>
    <t>1210300590</t>
  </si>
  <si>
    <t>1210321800</t>
  </si>
  <si>
    <t xml:space="preserve"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</si>
  <si>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</si>
  <si>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 xml:space="preserve">Обеспечение функционирования автоматизированных информационных систем по управлению транспортом</t>
  </si>
  <si>
    <t>1210400000</t>
  </si>
  <si>
    <t xml:space="preserve"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</si>
  <si>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</si>
  <si>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 xml:space="preserve"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</si>
  <si>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1210600000</t>
  </si>
  <si>
    <t xml:space="preserve"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</si>
  <si>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1210671340</t>
  </si>
  <si>
    <t xml:space="preserve">Возмещение затрат, связанных с уплатой лизинговых платежей по договорам финансовой аренды (лизинга)</t>
  </si>
  <si>
    <t>12106ST220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</si>
  <si>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</si>
  <si>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121R700000</t>
  </si>
  <si>
    <t xml:space="preserve"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</si>
  <si>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</si>
  <si>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</si>
  <si>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</si>
  <si>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</si>
  <si>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1210521770</t>
  </si>
  <si>
    <t xml:space="preserve">Обустройство остановочных пунктов, используемых в регулярных перевозках пассажиров</t>
  </si>
  <si>
    <t>121012С460</t>
  </si>
  <si>
    <t xml:space="preserve"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</si>
  <si>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</si>
  <si>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</si>
  <si>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</si>
  <si>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</si>
  <si>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</si>
  <si>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</si>
  <si>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</si>
  <si>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0900000000</t>
  </si>
  <si>
    <t xml:space="preserve">Муниципальная программа "Экономическое развитие города Перми"</t>
  </si>
  <si>
    <t>0940000000</t>
  </si>
  <si>
    <t xml:space="preserve">Подпрограмма "Развитие потребительского рынка"</t>
  </si>
  <si>
    <t>0940100000</t>
  </si>
  <si>
    <t xml:space="preserve">Основное мероприятие "Организация мероприятий по размещению ОПР в соответствии с действующим законодательством"</t>
  </si>
  <si>
    <t>0940121160</t>
  </si>
  <si>
    <t xml:space="preserve">Мониторинг и учет объектов потребительского рынка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</si>
  <si>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</si>
  <si>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</si>
  <si>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</si>
  <si>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0220100000</t>
  </si>
  <si>
    <t xml:space="preserve"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</si>
  <si>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0220121280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</si>
  <si>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</si>
  <si>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0910000000</t>
  </si>
  <si>
    <t xml:space="preserve">Подпрограмма "Содействие развитию промышленного потенциала и реализации кластерной политики"</t>
  </si>
  <si>
    <t>0910100000</t>
  </si>
  <si>
    <t xml:space="preserve"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</si>
  <si>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0910171320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</si>
  <si>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</si>
  <si>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0920000000</t>
  </si>
  <si>
    <t xml:space="preserve">Подпрограмма "Формирование благоприятной инвестиционной среды"</t>
  </si>
  <si>
    <t>0920100000</t>
  </si>
  <si>
    <t xml:space="preserve"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</si>
  <si>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0920121170</t>
  </si>
  <si>
    <t xml:space="preserve"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</si>
  <si>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0920121340</t>
  </si>
  <si>
    <t xml:space="preserve"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</si>
  <si>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</si>
  <si>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 xml:space="preserve">Подпрограмма "Создание условий для развития малого и среднего предпринимательства"</t>
  </si>
  <si>
    <t>0930100000</t>
  </si>
  <si>
    <t xml:space="preserve">Основное мероприятие "Предоставление информационной и консультационной поддержки субъектам малого и среднего предпринимательства"</t>
  </si>
  <si>
    <t>0930100590</t>
  </si>
  <si>
    <t>0930123760</t>
  </si>
  <si>
    <t xml:space="preserve">Аренда помещения для организации рабочих мест резидентам муниципального казенного учреждения "Пермский бизнес-инкубатор"</t>
  </si>
  <si>
    <t>0930200000</t>
  </si>
  <si>
    <t xml:space="preserve"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</si>
  <si>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</si>
  <si>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 xml:space="preserve">Проведение мероприятий, направленных на развитие инновационного предпринимательства</t>
  </si>
  <si>
    <t>0930222250</t>
  </si>
  <si>
    <t xml:space="preserve"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</si>
  <si>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0940200000</t>
  </si>
  <si>
    <t xml:space="preserve">Основное мероприятие "Организация мероприятий по проведению конкурса среди предприятий города Перми"</t>
  </si>
  <si>
    <t>0940221020</t>
  </si>
  <si>
    <t xml:space="preserve">Ежегодный конкурс на лучшее оформление предприятий города Перми к Новому году</t>
  </si>
  <si>
    <t>0940300000</t>
  </si>
  <si>
    <t xml:space="preserve">Основное мероприятие "Организация мероприятий по обеспечению потребности населения города Перми в товарах (работах, услугах)"</t>
  </si>
  <si>
    <t>0940322120</t>
  </si>
  <si>
    <t xml:space="preserve"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</si>
  <si>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</si>
  <si>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 xml:space="preserve">Проведение на территории города Перми ярмарок и продажи товаров (выполнения работ, оказания услуг) на них</t>
  </si>
  <si>
    <t>0950000000</t>
  </si>
  <si>
    <t xml:space="preserve">Подпрограмма "Развитие туризма в городе Перми"</t>
  </si>
  <si>
    <t>0950100000</t>
  </si>
  <si>
    <t xml:space="preserve"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</si>
  <si>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0950122240</t>
  </si>
  <si>
    <t xml:space="preserve"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</si>
  <si>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955</t>
  </si>
  <si>
    <t xml:space="preserve">Департамент социальной политики администрации города Перми</t>
  </si>
  <si>
    <t>0640223630</t>
  </si>
  <si>
    <t xml:space="preserve">Администрирование отдыха детей в каникулярное время</t>
  </si>
  <si>
    <t>0640270020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</si>
  <si>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</si>
  <si>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0640300000</t>
  </si>
  <si>
    <t xml:space="preserve"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</si>
  <si>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0640371310</t>
  </si>
  <si>
    <t xml:space="preserve">Возмещение части затрат на отдых и оздоровление детей в загородных лагерях отдыха и оздоровления детей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</si>
  <si>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</si>
  <si>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</si>
  <si>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</si>
  <si>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310</t>
  </si>
  <si>
    <t xml:space="preserve">Публичные нормативные социальные выплаты гражданам</t>
  </si>
  <si>
    <t>0610181000</t>
  </si>
  <si>
    <t xml:space="preserve"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</si>
  <si>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0610181010</t>
  </si>
  <si>
    <t xml:space="preserve"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</si>
  <si>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0610181060</t>
  </si>
  <si>
    <t xml:space="preserve">Реализация альтернативной формы предоставления земельных участков в виде единовременных денежных выплат многодетным семьям</t>
  </si>
  <si>
    <t>0610181120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</si>
  <si>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</si>
  <si>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0610281040</t>
  </si>
  <si>
    <t xml:space="preserve">Ежегодная премия города Перми "Преодоление"</t>
  </si>
  <si>
    <t>1530200000</t>
  </si>
  <si>
    <t xml:space="preserve">Основное мероприятие "Оказание мер социальной поддержки гражданам города Перми в целях улучшения жилищных условий"</t>
  </si>
  <si>
    <t>153022С190</t>
  </si>
  <si>
    <t xml:space="preserve"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</si>
  <si>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1530251340</t>
  </si>
  <si>
    <t xml:space="preserve"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</si>
  <si>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</si>
  <si>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 xml:space="preserve"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</si>
  <si>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</si>
  <si>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 xml:space="preserve"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</si>
  <si>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</si>
  <si>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</si>
  <si>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153022С020</t>
  </si>
  <si>
    <t xml:space="preserve">Обеспечение жильем молодых семей</t>
  </si>
  <si>
    <t>0610123450</t>
  </si>
  <si>
    <t xml:space="preserve">Осуществление персонифицированного учета в информационной системе персональных данных "База данных льготополучателей"</t>
  </si>
  <si>
    <t>0610123780</t>
  </si>
  <si>
    <t xml:space="preserve">Предоставление дополнительной меры социальной поддержки семей, в которых родился третий и последующий ребенок</t>
  </si>
  <si>
    <t>0610181020</t>
  </si>
  <si>
    <t xml:space="preserve">Адресная социальная муниципальная помощь</t>
  </si>
  <si>
    <t>0610271000</t>
  </si>
  <si>
    <t xml:space="preserve"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</si>
  <si>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0630300000</t>
  </si>
  <si>
    <t xml:space="preserve">Основное мероприятие "Проведение мероприятий по содействию созданию среды, благоприятной для жизнедеятельности семьи и детей"</t>
  </si>
  <si>
    <t>0630321050</t>
  </si>
  <si>
    <t xml:space="preserve">Мероприятия по содействию созданию среды, благоприятной для жизнедеятельности семьи и детей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</si>
  <si>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</si>
  <si>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</si>
  <si>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</si>
  <si>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</si>
  <si>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</si>
  <si>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0220100590</t>
  </si>
  <si>
    <t>0220121100</t>
  </si>
  <si>
    <t xml:space="preserve"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</si>
  <si>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0220300590</t>
  </si>
  <si>
    <t>0230121110</t>
  </si>
  <si>
    <t xml:space="preserve">Мероприятия, направленные на информирование населения о мерах пожарной безопасности</t>
  </si>
  <si>
    <t>0230172290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</si>
  <si>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</si>
  <si>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0210100000</t>
  </si>
  <si>
    <t xml:space="preserve">Основное мероприятие "Создание условий для деятельности добровольных формирований населения по охране общественного порядка"</t>
  </si>
  <si>
    <t>02101SП020</t>
  </si>
  <si>
    <t xml:space="preserve">Выплата материального стимулирования народным дружинникам за участие в охране общественного порядка</t>
  </si>
  <si>
    <t>0210200000</t>
  </si>
  <si>
    <t xml:space="preserve"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</si>
  <si>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0210223550</t>
  </si>
  <si>
    <t xml:space="preserve">Изготовление пособий по профилактике терроризма и экстремизма</t>
  </si>
  <si>
    <t>9190021030</t>
  </si>
  <si>
    <t xml:space="preserve"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</si>
  <si>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975</t>
  </si>
  <si>
    <t xml:space="preserve">Администрация города Перми 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</si>
  <si>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</si>
  <si>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</si>
  <si>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</si>
  <si>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</si>
  <si>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>9590000000</t>
  </si>
  <si>
    <t xml:space="preserve">Аппарат органа городского самоуправления</t>
  </si>
  <si>
    <t>9590000110</t>
  </si>
  <si>
    <t>9590000190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</si>
  <si>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</si>
  <si>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</si>
  <si>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</si>
  <si>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880</t>
  </si>
  <si>
    <t xml:space="preserve">Специальные расходы</t>
  </si>
  <si>
    <t>0110123100</t>
  </si>
  <si>
    <t xml:space="preserve">Проведение мероприятий в рамках реализации проектов инициативного бюджетирования в городе Перми</t>
  </si>
  <si>
    <t>0120122220</t>
  </si>
  <si>
    <t xml:space="preserve"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</si>
  <si>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</si>
  <si>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</si>
  <si>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</si>
  <si>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</si>
  <si>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</si>
  <si>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</si>
  <si>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</si>
  <si>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</si>
  <si>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</si>
  <si>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</si>
  <si>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</si>
  <si>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9190021440</t>
  </si>
  <si>
    <t xml:space="preserve">Организация обучения муниципальных служащих администрации города Перми</t>
  </si>
  <si>
    <t>9190021530</t>
  </si>
  <si>
    <t xml:space="preserve">Денежное вознаграждение победителям и лауреатам конкурса "Лучший муниципальный служащий администрации города Перми"</t>
  </si>
  <si>
    <t>9190021550</t>
  </si>
  <si>
    <t xml:space="preserve">Денежное вознаграждение победителям конкурса "Лучший студенческий проект по развитию местного самоуправления"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</si>
  <si>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</si>
  <si>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</si>
  <si>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</si>
  <si>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</si>
  <si>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</si>
  <si>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</si>
  <si>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</si>
  <si>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</si>
  <si>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860</t>
  </si>
  <si>
    <t xml:space="preserve">Предоставление платежей, взносов, безвозмездных перечислений субъектам международного права</t>
  </si>
  <si>
    <t>919002P110</t>
  </si>
  <si>
    <t xml:space="preserve"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</si>
  <si>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</si>
  <si>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</si>
  <si>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</si>
  <si>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</si>
  <si>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1540000000</t>
  </si>
  <si>
    <t xml:space="preserve">Подпрограмма "Осуществление иных мероприятий в сфере жилищных отношений"</t>
  </si>
  <si>
    <t>1540100000</t>
  </si>
  <si>
    <t xml:space="preserve">Основное мероприятие "Реализация мероприятий в сфере жилищных отношений"</t>
  </si>
  <si>
    <t>1540122110</t>
  </si>
  <si>
    <t xml:space="preserve">Организация и выполнение мероприятий в сфере жилищных отношений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</si>
  <si>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</si>
  <si>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</si>
  <si>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</si>
  <si>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</si>
  <si>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0510200000</t>
  </si>
  <si>
    <t xml:space="preserve"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</si>
  <si>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0510200950</t>
  </si>
  <si>
    <t>0510201070</t>
  </si>
  <si>
    <t>0510221130</t>
  </si>
  <si>
    <t xml:space="preserve">Ремонт и приведение в нормативное состояние муниципальных учреждений системы физической культуры и спорта</t>
  </si>
  <si>
    <t>0510223210</t>
  </si>
  <si>
    <t xml:space="preserve">Устройство муниципальных плоскостных спортивных сооружений с оснащением их спортивным инвентарем</t>
  </si>
  <si>
    <t>0510223770</t>
  </si>
  <si>
    <t xml:space="preserve">Оснащение объектов муниципальных учреждений системы физической культуры и спорта</t>
  </si>
  <si>
    <t>05102SФ130</t>
  </si>
  <si>
    <t>05102SФ250</t>
  </si>
  <si>
    <t xml:space="preserve">Развитие лыжно-биатлонных и трамплинных комплексов в муниципальных образованиях Пермского края</t>
  </si>
  <si>
    <t>0520200000</t>
  </si>
  <si>
    <t xml:space="preserve">Основное мероприятие "Проведение занятий физкультурно-спортивной направленности по месту проживания граждан"</t>
  </si>
  <si>
    <t>0520200590</t>
  </si>
  <si>
    <t>0520201060</t>
  </si>
  <si>
    <t>0520300000</t>
  </si>
  <si>
    <t xml:space="preserve"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</si>
  <si>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0520300590</t>
  </si>
  <si>
    <t>0520301060</t>
  </si>
  <si>
    <t>0520400000</t>
  </si>
  <si>
    <t xml:space="preserve">Основное мероприятие "Создание условий для занятий физической культурой и спортом"</t>
  </si>
  <si>
    <t>0520470100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</si>
  <si>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</si>
  <si>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0520471110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</si>
  <si>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</si>
  <si>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0520122230</t>
  </si>
  <si>
    <t xml:space="preserve"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</si>
  <si>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0630223090</t>
  </si>
  <si>
    <t xml:space="preserve">Проведение спартакиады "Шаг навстречу" для несовершеннолетних, склонных к противоправному поведению</t>
  </si>
  <si>
    <t>051P500000</t>
  </si>
  <si>
    <t xml:space="preserve">Основное мероприятие "Федеральный проект "Спорт - норма жизни"</t>
  </si>
  <si>
    <t>051P550810</t>
  </si>
  <si>
    <t xml:space="preserve">Государственная поддержка организаций, входящих в систему спортивной подготовки</t>
  </si>
  <si>
    <t>051P552290</t>
  </si>
  <si>
    <t xml:space="preserve"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</si>
  <si>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0520471200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</si>
  <si>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</si>
  <si>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0520500620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</si>
  <si>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</si>
  <si>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0520500920</t>
  </si>
  <si>
    <t xml:space="preserve">Дополнительные средства на оплату коммунальных услуг МАУ ДО "СШ "Спартак" г. Перми</t>
  </si>
  <si>
    <t>0520581110</t>
  </si>
  <si>
    <t xml:space="preserve">Стипендии Главы города Перми-главы администрации города Перми "Спортивные надежды"</t>
  </si>
  <si>
    <t>0520582020</t>
  </si>
  <si>
    <t xml:space="preserve">Другие вопросы в области физической культуры и спорта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</si>
  <si>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</si>
  <si>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</si>
  <si>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</si>
  <si>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</si>
  <si>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</si>
  <si>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</si>
  <si>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</si>
  <si>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</si>
  <si>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</si>
  <si>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9390000190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</si>
  <si>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</si>
  <si>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</si>
  <si>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</si>
  <si>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</si>
  <si>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</si>
  <si>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</si>
  <si>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</si>
  <si>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</si>
  <si>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9220000190</t>
  </si>
  <si>
    <t>9290000000</t>
  </si>
  <si>
    <t>9290000110</t>
  </si>
  <si>
    <t>9290000190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</si>
  <si>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</si>
  <si>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</si>
  <si>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</si>
  <si>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</si>
  <si>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</si>
  <si>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</si>
  <si>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</si>
  <si>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</si>
  <si>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1510100000</t>
  </si>
  <si>
    <t xml:space="preserve"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</si>
  <si>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1510121480</t>
  </si>
  <si>
    <t xml:space="preserve"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</si>
  <si>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15101SЖ160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</si>
  <si>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</si>
  <si>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15101SЖ860</t>
  </si>
  <si>
    <t xml:space="preserve"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</si>
  <si>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1520000000</t>
  </si>
  <si>
    <t xml:space="preserve">Подпрограмма "Управление муниципальным жилищным фондом города Перми"</t>
  </si>
  <si>
    <t>1520100000</t>
  </si>
  <si>
    <t xml:space="preserve">Основное мероприятие "Реализация мероприятий в целях эффективного использования муниципального жилищного фонда"</t>
  </si>
  <si>
    <t>1520121500</t>
  </si>
  <si>
    <t xml:space="preserve">Обеспечение нормативного содержания муниципального жилищного фонда</t>
  </si>
  <si>
    <t>1520123260</t>
  </si>
  <si>
    <t xml:space="preserve">Обеспечение нормативного содержания муниципального жилищного фонда в целях исполнения судебных решений</t>
  </si>
  <si>
    <t>1530300000</t>
  </si>
  <si>
    <t xml:space="preserve"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</si>
  <si>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</si>
  <si>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 xml:space="preserve">Приобретение жилья, изъятие жилых (нежилых) помещений в целях исполнения судебных решений</t>
  </si>
  <si>
    <t>1520100590</t>
  </si>
  <si>
    <t>153012С080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</si>
  <si>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</si>
  <si>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</si>
  <si>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 xml:space="preserve"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</si>
  <si>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1730200000</t>
  </si>
  <si>
    <t xml:space="preserve">Основное мероприятие "Оказание мер социальной поддержки гражданам по оплате жилищно-коммунальных услуг"</t>
  </si>
  <si>
    <t>1730282110</t>
  </si>
  <si>
    <t xml:space="preserve">Меры социальной поддержки гражданам, проживающим в непригодном для проживания и аварийном жилищном фонде</t>
  </si>
  <si>
    <t>919002С090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</si>
  <si>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</si>
  <si>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</si>
  <si>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</si>
  <si>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1900000000</t>
  </si>
  <si>
    <t xml:space="preserve">Муниципальная программа "Управление земельными ресурсами города Перми"</t>
  </si>
  <si>
    <t>1910000000</t>
  </si>
  <si>
    <t xml:space="preserve"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</si>
  <si>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1910100000</t>
  </si>
  <si>
    <t xml:space="preserve">Основное мероприятие "Обеспечение платности использования земельных участков"</t>
  </si>
  <si>
    <t>1910121520</t>
  </si>
  <si>
    <t xml:space="preserve">Защита земельно-имущественных прав, осуществление профилактических мероприятий</t>
  </si>
  <si>
    <t>1910123650</t>
  </si>
  <si>
    <t xml:space="preserve">Обеспечение эффективного использования земельных ресурсов</t>
  </si>
  <si>
    <t>19101L5110</t>
  </si>
  <si>
    <t xml:space="preserve">Проведение комплексных кадастровых работ</t>
  </si>
  <si>
    <t>19101SЦ140</t>
  </si>
  <si>
    <t xml:space="preserve">Субсидия на разработку проектов межевания территории и проведение комплексных кадастровых работ</t>
  </si>
  <si>
    <t>1920000000</t>
  </si>
  <si>
    <t xml:space="preserve">Подпрограмма "Повышение эффективности управления земельными ресурсами путем развития информационной системы управления землями"</t>
  </si>
  <si>
    <t>1920100000</t>
  </si>
  <si>
    <t xml:space="preserve">Основное мероприятие "Ведение информационной системы управления землями"</t>
  </si>
  <si>
    <t>1920121840</t>
  </si>
  <si>
    <t xml:space="preserve">Сопровождение и модернизация информационной системы управления землями</t>
  </si>
  <si>
    <t>1920121850</t>
  </si>
  <si>
    <t xml:space="preserve">Обеспечение защиты персональных данных</t>
  </si>
  <si>
    <t>000</t>
  </si>
  <si>
    <t>00</t>
  </si>
  <si>
    <t>0000000000</t>
  </si>
  <si>
    <t xml:space="preserve">Условно утвержденные расходы</t>
  </si>
  <si>
    <t xml:space="preserve">Общий итог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</si>
</sst>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4">
    <numFmt numFmtId="160" formatCode="#,##0.000"/>
    <numFmt numFmtId="161" formatCode="#,##0.0"/>
    <numFmt numFmtId="162" formatCode="?"/>
    <numFmt numFmtId="163" formatCode="#,##0.00000"/>
  </numFmts>
  <fonts count="9">
    <font>
      <sz val="11.000000"/>
      <color theme="1"/>
      <name val="Calibri"/>
      <scheme val="minor"/>
    </font>
    <font>
      <sz val="10.000000"/>
      <name val="Arial"/>
    </font>
    <font>
      <sz val="12.000000"/>
      <name val="Times New Roman"/>
    </font>
    <font>
      <sz val="12.000000"/>
      <color theme="1"/>
      <name val="Times New Roman"/>
    </font>
    <font>
      <b/>
      <sz val="14.000000"/>
      <name val="Times New Roman"/>
    </font>
    <font>
      <b/>
      <sz val="12.000000"/>
      <name val="Times New Roman"/>
    </font>
    <font>
      <i/>
      <sz val="12.000000"/>
      <name val="Times New Roman"/>
    </font>
    <font>
      <sz val="11.000000"/>
      <name val="Times New Roman"/>
    </font>
    <font>
      <b/>
      <i/>
      <sz val="12.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4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theme="1"/>
      </left>
      <right style="thin">
        <color theme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none"/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</borders>
  <cellStyleXfs count="2">
    <xf fontId="0" fillId="0" borderId="0" numFmtId="0" applyNumberFormat="1" applyFont="1" applyFill="1" applyBorder="1"/>
    <xf fontId="1" fillId="0" borderId="0" numFmtId="0" applyNumberFormat="1" applyFont="1" applyFill="1" applyBorder="1"/>
  </cellStyleXfs>
  <cellXfs count="78">
    <xf fontId="0" fillId="0" borderId="0" numFmtId="0" xfId="0"/>
    <xf fontId="2" fillId="0" borderId="0" numFmtId="0" xfId="0" applyFont="1" applyAlignment="1">
      <alignment vertical="center"/>
    </xf>
    <xf fontId="2" fillId="0" borderId="0" numFmtId="49" xfId="0" applyNumberFormat="1" applyFont="1" applyAlignment="1">
      <alignment horizontal="center" vertical="center"/>
    </xf>
    <xf fontId="2" fillId="0" borderId="0" numFmtId="0" xfId="0" applyFont="1" applyAlignment="1">
      <alignment horizontal="center" vertical="center"/>
    </xf>
    <xf fontId="2" fillId="0" borderId="0" numFmtId="0" xfId="0" applyFont="1" applyAlignment="1">
      <alignment horizontal="left" vertical="center" wrapText="1"/>
    </xf>
    <xf fontId="3" fillId="0" borderId="0" numFmtId="0" xfId="0" applyFont="1" applyAlignment="1">
      <alignment horizontal="right" vertical="center"/>
    </xf>
    <xf fontId="4" fillId="0" borderId="0" numFmtId="0" xfId="0" applyFont="1" applyAlignment="1">
      <alignment horizontal="center" vertical="center" wrapText="1"/>
    </xf>
    <xf fontId="2" fillId="0" borderId="0" numFmtId="49" xfId="0" applyNumberFormat="1" applyFont="1" applyAlignment="1">
      <alignment horizontal="left" vertical="center" wrapText="1"/>
    </xf>
    <xf fontId="5" fillId="0" borderId="0" numFmtId="160" xfId="0" applyNumberFormat="1" applyFont="1" applyAlignment="1">
      <alignment horizontal="left" vertical="center"/>
    </xf>
    <xf fontId="5" fillId="0" borderId="0" numFmtId="160" xfId="0" applyNumberFormat="1" applyFont="1" applyAlignment="1">
      <alignment horizontal="center" vertical="center"/>
    </xf>
    <xf fontId="2" fillId="0" borderId="0" numFmtId="160" xfId="0" applyNumberFormat="1" applyFont="1" applyAlignment="1">
      <alignment horizontal="right" vertical="center"/>
    </xf>
    <xf fontId="2" fillId="0" borderId="0" numFmtId="49" xfId="0" applyNumberFormat="1" applyFont="1" applyAlignment="1">
      <alignment horizontal="right" vertical="center"/>
    </xf>
    <xf fontId="2" fillId="0" borderId="1" numFmtId="49" xfId="0" applyNumberFormat="1" applyFont="1" applyBorder="1" applyAlignment="1">
      <alignment horizontal="center" vertical="center" wrapText="1"/>
    </xf>
    <xf fontId="2" fillId="0" borderId="1" numFmtId="0" xfId="0" applyFont="1" applyBorder="1" applyAlignment="1">
      <alignment horizontal="center" vertical="center" wrapText="1"/>
    </xf>
    <xf fontId="2" fillId="2" borderId="1" numFmtId="0" xfId="0" applyFont="1" applyFill="1" applyBorder="1" applyAlignment="1">
      <alignment horizontal="center" vertical="center" wrapText="1"/>
    </xf>
    <xf fontId="2" fillId="3" borderId="1" numFmtId="0" xfId="0" applyFont="1" applyFill="1" applyBorder="1" applyAlignment="1">
      <alignment horizontal="center" vertical="center" wrapText="1"/>
    </xf>
    <xf fontId="2" fillId="0" borderId="2" numFmtId="0" xfId="0" applyFont="1" applyBorder="1" applyAlignment="1">
      <alignment horizontal="center" vertical="center" wrapText="1"/>
    </xf>
    <xf fontId="2" fillId="0" borderId="3" numFmtId="0" xfId="0" applyFont="1" applyBorder="1" applyAlignment="1">
      <alignment horizontal="center" vertical="center" wrapText="1"/>
    </xf>
    <xf fontId="2" fillId="0" borderId="4" numFmtId="0" xfId="0" applyFont="1" applyBorder="1" applyAlignment="1">
      <alignment horizontal="center" vertical="center" wrapText="1"/>
    </xf>
    <xf fontId="2" fillId="0" borderId="0" numFmtId="49" xfId="0" applyNumberFormat="1" applyFont="1" applyAlignment="1">
      <alignment horizontal="center" vertical="center" wrapText="1"/>
    </xf>
    <xf fontId="2" fillId="0" borderId="5" numFmtId="0" xfId="0" applyFont="1" applyBorder="1" applyAlignment="1">
      <alignment horizontal="center" vertical="center" wrapText="1"/>
    </xf>
    <xf fontId="2" fillId="0" borderId="6" numFmtId="0" xfId="0" applyFont="1" applyBorder="1" applyAlignment="1">
      <alignment horizontal="center" vertical="center" wrapText="1"/>
    </xf>
    <xf fontId="2" fillId="0" borderId="7" numFmtId="0" xfId="0" applyFont="1" applyBorder="1" applyAlignment="1">
      <alignment horizontal="center" vertical="center" wrapText="1"/>
    </xf>
    <xf fontId="2" fillId="0" borderId="0" numFmtId="0" xfId="0" applyFont="1" applyAlignment="1">
      <alignment horizontal="center" vertical="center" wrapText="1"/>
    </xf>
    <xf fontId="5" fillId="0" borderId="0" numFmtId="0" xfId="0" applyFont="1" applyAlignment="1">
      <alignment vertical="center"/>
    </xf>
    <xf fontId="5" fillId="0" borderId="1" numFmtId="49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horizontal="center" vertical="center"/>
    </xf>
    <xf fontId="5" fillId="0" borderId="1" numFmtId="49" xfId="0" applyNumberFormat="1" applyFont="1" applyBorder="1" applyAlignment="1">
      <alignment horizontal="left" vertical="center" wrapText="1"/>
    </xf>
    <xf fontId="5" fillId="0" borderId="1" numFmtId="160" xfId="0" applyNumberFormat="1" applyFont="1" applyBorder="1" applyAlignment="1">
      <alignment horizontal="center" vertical="center"/>
    </xf>
    <xf fontId="5" fillId="0" borderId="1" numFmtId="160" xfId="0" applyNumberFormat="1" applyFont="1" applyBorder="1" applyAlignment="1">
      <alignment horizontal="right" vertical="center"/>
    </xf>
    <xf fontId="5" fillId="0" borderId="1" numFmtId="161" xfId="0" applyNumberFormat="1" applyFont="1" applyBorder="1" applyAlignment="1">
      <alignment horizontal="right" vertical="center"/>
    </xf>
    <xf fontId="5" fillId="0" borderId="0" numFmtId="49" xfId="0" applyNumberFormat="1" applyFont="1" applyAlignment="1">
      <alignment horizontal="center" vertical="center"/>
    </xf>
    <xf fontId="5" fillId="0" borderId="1" numFmtId="0" xfId="0" applyFont="1" applyBorder="1" applyAlignment="1">
      <alignment horizontal="center" vertical="center"/>
    </xf>
    <xf fontId="6" fillId="0" borderId="0" numFmtId="0" xfId="0" applyFont="1" applyAlignment="1">
      <alignment vertical="center"/>
    </xf>
    <xf fontId="6" fillId="0" borderId="1" numFmtId="49" xfId="0" applyNumberFormat="1" applyFont="1" applyBorder="1" applyAlignment="1">
      <alignment horizontal="center" vertical="center"/>
    </xf>
    <xf fontId="6" fillId="0" borderId="1" numFmtId="0" xfId="0" applyFont="1" applyBorder="1" applyAlignment="1">
      <alignment horizontal="center" vertical="center"/>
    </xf>
    <xf fontId="6" fillId="0" borderId="1" numFmtId="49" xfId="0" applyNumberFormat="1" applyFont="1" applyBorder="1" applyAlignment="1">
      <alignment horizontal="left" vertical="center" wrapText="1"/>
    </xf>
    <xf fontId="6" fillId="0" borderId="1" numFmtId="160" xfId="0" applyNumberFormat="1" applyFont="1" applyBorder="1" applyAlignment="1">
      <alignment horizontal="center" vertical="center"/>
    </xf>
    <xf fontId="6" fillId="0" borderId="1" numFmtId="160" xfId="0" applyNumberFormat="1" applyFont="1" applyBorder="1" applyAlignment="1">
      <alignment horizontal="right" vertical="center"/>
    </xf>
    <xf fontId="6" fillId="0" borderId="1" numFmtId="161" xfId="0" applyNumberFormat="1" applyFont="1" applyBorder="1" applyAlignment="1">
      <alignment horizontal="right" vertical="center"/>
    </xf>
    <xf fontId="6" fillId="0" borderId="0" numFmtId="49" xfId="0" applyNumberFormat="1" applyFont="1" applyAlignment="1">
      <alignment horizontal="center" vertical="center"/>
    </xf>
    <xf fontId="2" fillId="0" borderId="1" numFmtId="49" xfId="0" applyNumberFormat="1" applyFont="1" applyBorder="1" applyAlignment="1">
      <alignment horizontal="center" vertical="center"/>
    </xf>
    <xf fontId="2" fillId="0" borderId="1" numFmtId="49" xfId="0" applyNumberFormat="1" applyFont="1" applyBorder="1" applyAlignment="1">
      <alignment horizontal="left" vertical="center" wrapText="1"/>
    </xf>
    <xf fontId="2" fillId="0" borderId="1" numFmtId="160" xfId="0" applyNumberFormat="1" applyFont="1" applyBorder="1" applyAlignment="1">
      <alignment horizontal="center" vertical="center"/>
    </xf>
    <xf fontId="2" fillId="0" borderId="1" numFmtId="160" xfId="0" applyNumberFormat="1" applyFont="1" applyBorder="1" applyAlignment="1">
      <alignment horizontal="right" vertical="center"/>
    </xf>
    <xf fontId="2" fillId="0" borderId="1" numFmtId="161" xfId="0" applyNumberFormat="1" applyFont="1" applyBorder="1" applyAlignment="1">
      <alignment horizontal="right" vertical="center"/>
    </xf>
    <xf fontId="2" fillId="0" borderId="8" numFmtId="160" xfId="0" applyNumberFormat="1" applyFont="1" applyBorder="1" applyAlignment="1">
      <alignment horizontal="center" vertical="center"/>
    </xf>
    <xf fontId="2" fillId="0" borderId="6" numFmtId="160" xfId="0" applyNumberFormat="1" applyFont="1" applyBorder="1" applyAlignment="1">
      <alignment horizontal="center" vertical="center"/>
    </xf>
    <xf fontId="2" fillId="0" borderId="9" numFmtId="49" xfId="0" applyNumberFormat="1" applyFont="1" applyBorder="1" applyAlignment="1">
      <alignment horizontal="center" vertical="center" wrapText="1"/>
    </xf>
    <xf fontId="2" fillId="0" borderId="10" numFmtId="160" xfId="0" applyNumberFormat="1" applyFont="1" applyBorder="1" applyAlignment="1">
      <alignment horizontal="center" vertical="center"/>
    </xf>
    <xf fontId="2" fillId="0" borderId="11" numFmtId="160" xfId="0" applyNumberFormat="1" applyFont="1" applyBorder="1" applyAlignment="1">
      <alignment horizontal="center" vertical="center"/>
    </xf>
    <xf fontId="5" fillId="0" borderId="0" numFmtId="49" xfId="0" applyNumberFormat="1" applyFont="1" applyAlignment="1">
      <alignment horizontal="center" vertical="center" wrapText="1"/>
    </xf>
    <xf fontId="6" fillId="0" borderId="0" numFmtId="49" xfId="0" applyNumberFormat="1" applyFont="1" applyAlignment="1">
      <alignment horizontal="center" vertical="center" wrapText="1"/>
    </xf>
    <xf fontId="6" fillId="0" borderId="8" numFmtId="160" xfId="0" applyNumberFormat="1" applyFont="1" applyBorder="1" applyAlignment="1">
      <alignment horizontal="center" vertical="center"/>
    </xf>
    <xf fontId="6" fillId="0" borderId="6" numFmtId="160" xfId="0" applyNumberFormat="1" applyFont="1" applyBorder="1" applyAlignment="1">
      <alignment horizontal="center" vertical="center"/>
    </xf>
    <xf fontId="2" fillId="0" borderId="1" numFmtId="49" xfId="0" applyNumberFormat="1" applyFont="1" applyBorder="1" applyAlignment="1" applyProtection="1">
      <alignment horizontal="center" vertical="center" wrapText="1"/>
    </xf>
    <xf fontId="2" fillId="0" borderId="1" numFmtId="49" xfId="0" applyNumberFormat="1" applyFont="1" applyBorder="1" applyAlignment="1" applyProtection="1">
      <alignment horizontal="left" vertical="center" wrapText="1"/>
    </xf>
    <xf fontId="7" fillId="0" borderId="1" numFmtId="160" xfId="0" applyNumberFormat="1" applyFont="1" applyBorder="1" applyAlignment="1">
      <alignment horizontal="right" vertical="center"/>
    </xf>
    <xf fontId="2" fillId="0" borderId="1" numFmtId="162" xfId="0" applyNumberFormat="1" applyFont="1" applyBorder="1" applyAlignment="1">
      <alignment horizontal="left" vertical="top" wrapText="1"/>
    </xf>
    <xf fontId="2" fillId="0" borderId="1" numFmtId="49" xfId="0" applyNumberFormat="1" applyFont="1" applyBorder="1" applyAlignment="1">
      <alignment horizontal="center" vertical="center"/>
      <protection hidden="0" locked="1"/>
    </xf>
    <xf fontId="2" fillId="0" borderId="1" numFmtId="49" xfId="0" applyNumberFormat="1" applyFont="1" applyBorder="1" applyAlignment="1">
      <alignment horizontal="left" vertical="center" wrapText="1"/>
      <protection hidden="0" locked="1"/>
    </xf>
    <xf fontId="2" fillId="0" borderId="1" numFmtId="49" xfId="0" applyNumberFormat="1" applyFont="1" applyBorder="1" applyAlignment="1">
      <alignment horizontal="left" vertical="top" wrapText="1"/>
    </xf>
    <xf fontId="2" fillId="0" borderId="12" numFmtId="160" xfId="0" applyNumberFormat="1" applyFont="1" applyBorder="1" applyAlignment="1">
      <alignment horizontal="center" vertical="center"/>
    </xf>
    <xf fontId="2" fillId="0" borderId="4" numFmtId="160" xfId="0" applyNumberFormat="1" applyFont="1" applyBorder="1" applyAlignment="1">
      <alignment horizontal="center" vertical="center"/>
    </xf>
    <xf fontId="2" fillId="0" borderId="0" numFmtId="160" xfId="0" applyNumberFormat="1" applyFont="1" applyAlignment="1">
      <alignment horizontal="center" vertical="center"/>
    </xf>
    <xf fontId="5" fillId="0" borderId="8" numFmtId="160" xfId="0" applyNumberFormat="1" applyFont="1" applyBorder="1" applyAlignment="1">
      <alignment horizontal="center" vertical="center"/>
    </xf>
    <xf fontId="5" fillId="0" borderId="6" numFmtId="160" xfId="0" applyNumberFormat="1" applyFont="1" applyBorder="1" applyAlignment="1">
      <alignment horizontal="center" vertical="center"/>
    </xf>
    <xf fontId="6" fillId="0" borderId="10" numFmtId="160" xfId="0" applyNumberFormat="1" applyFont="1" applyBorder="1" applyAlignment="1">
      <alignment horizontal="center" vertical="center"/>
    </xf>
    <xf fontId="6" fillId="0" borderId="11" numFmtId="160" xfId="0" applyNumberFormat="1" applyFont="1" applyBorder="1" applyAlignment="1">
      <alignment horizontal="center" vertical="center"/>
    </xf>
    <xf fontId="8" fillId="0" borderId="0" numFmtId="0" xfId="0" applyFont="1" applyAlignment="1">
      <alignment vertical="center"/>
    </xf>
    <xf fontId="2" fillId="0" borderId="1" numFmtId="160" xfId="0" applyNumberFormat="1" applyFont="1" applyBorder="1" applyAlignment="1">
      <alignment horizontal="center" vertical="center" wrapText="1"/>
    </xf>
    <xf fontId="2" fillId="0" borderId="1" numFmtId="160" xfId="0" applyNumberFormat="1" applyFont="1" applyBorder="1" applyAlignment="1">
      <alignment horizontal="right" vertical="center" wrapText="1"/>
    </xf>
    <xf fontId="2" fillId="0" borderId="1" numFmtId="161" xfId="0" applyNumberFormat="1" applyFont="1" applyBorder="1" applyAlignment="1">
      <alignment horizontal="right" vertical="center" wrapText="1"/>
    </xf>
    <xf fontId="2" fillId="0" borderId="1" numFmtId="49" xfId="0" applyNumberFormat="1" applyFont="1" applyBorder="1" applyAlignment="1">
      <alignment horizontal="left" vertical="center"/>
    </xf>
    <xf fontId="2" fillId="0" borderId="13" numFmtId="160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vertical="center"/>
    </xf>
    <xf fontId="2" fillId="0" borderId="1" numFmtId="0" xfId="0" applyFont="1" applyBorder="1" applyAlignment="1">
      <alignment wrapText="1"/>
    </xf>
    <xf fontId="2" fillId="0" borderId="0" numFmtId="163" xfId="0" applyNumberFormat="1" applyFont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showGridLines="1" zoomScale="90" workbookViewId="0">
      <pane xSplit="28" ySplit="10" topLeftCell="AC11" activePane="bottomRight" state="frozen"/>
      <selection activeCell="A4" activeCellId="0" sqref="A4"/>
    </sheetView>
  </sheetViews>
  <sheetFormatPr defaultColWidth="9.140625" defaultRowHeight="14.25"/>
  <cols>
    <col customWidth="1" min="1" max="1" style="1" width="1.54296875"/>
    <col customWidth="1" min="2" max="2" style="2" width="8"/>
    <col customWidth="1" hidden="1" min="3" max="4" style="3" width="8"/>
    <col customWidth="1" min="5" max="5" style="3" width="8"/>
    <col customWidth="1" min="6" max="6" style="2" width="14.5703125"/>
    <col customWidth="1" min="7" max="7" style="3" width="9.85546875"/>
    <col customWidth="1" min="8" max="8" style="4" width="56.421875"/>
    <col customWidth="1" hidden="1" min="9" max="21" style="3" width="17"/>
    <col customWidth="1" hidden="1" min="22" max="22" style="3" width="18.28515625"/>
    <col customWidth="1" hidden="1" min="23" max="26" style="3" width="22.5703125"/>
    <col customWidth="1" hidden="1" min="27" max="27" style="3" width="17"/>
    <col customWidth="1" hidden="1" min="28" max="28" style="3" width="18.28515625"/>
    <col customWidth="1" min="29" max="30" style="3" width="18.28515625"/>
    <col customWidth="1" min="31" max="31" style="3" width="14.28125"/>
    <col customWidth="1" hidden="1" min="32" max="37" style="3" width="17"/>
    <col customWidth="1" hidden="1" min="38" max="39" style="3" width="18.42578125"/>
    <col customWidth="1" hidden="1" min="40" max="40" style="2" width="11"/>
    <col min="41" max="16384" style="1" width="9.140625"/>
  </cols>
  <sheetData>
    <row r="1" ht="15">
      <c r="AC1" s="5" t="s">
        <v>0</v>
      </c>
      <c r="AD1" s="5"/>
      <c r="AE1" s="5"/>
      <c r="AF1" s="3"/>
      <c r="AG1" s="3"/>
      <c r="AH1" s="3"/>
    </row>
    <row r="2" ht="15">
      <c r="AC2" s="5" t="s">
        <v>1</v>
      </c>
      <c r="AD2" s="5"/>
      <c r="AE2" s="5"/>
      <c r="AF2" s="3"/>
      <c r="AG2" s="3"/>
      <c r="AH2" s="3"/>
    </row>
    <row r="3" ht="14.25">
      <c r="AC3" s="3"/>
      <c r="AD3" s="3"/>
      <c r="AE3" s="3"/>
      <c r="AF3" s="3"/>
      <c r="AG3" s="3"/>
      <c r="AH3" s="3"/>
      <c r="AI3" s="3"/>
    </row>
    <row r="4" ht="32.25" customHeight="1">
      <c r="B4" s="6" t="s"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</row>
    <row r="5" ht="15">
      <c r="B5" s="2"/>
      <c r="C5" s="3"/>
      <c r="D5" s="3"/>
      <c r="E5" s="3"/>
      <c r="F5" s="2"/>
      <c r="G5" s="3"/>
      <c r="H5" s="7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9"/>
      <c r="X5" s="9"/>
      <c r="Y5" s="9"/>
      <c r="Z5" s="9"/>
      <c r="AA5" s="9"/>
      <c r="AB5" s="9"/>
      <c r="AC5" s="9"/>
      <c r="AD5" s="9"/>
      <c r="AE5" s="10" t="s">
        <v>3</v>
      </c>
      <c r="AF5" s="9"/>
      <c r="AG5" s="9"/>
      <c r="AH5" s="9"/>
      <c r="AI5" s="9"/>
      <c r="AJ5" s="9"/>
      <c r="AK5" s="9"/>
      <c r="AL5" s="9"/>
      <c r="AM5" s="10" t="s">
        <v>3</v>
      </c>
      <c r="AN5" s="11"/>
    </row>
    <row r="6" ht="18.600000000000001" customHeight="1">
      <c r="B6" s="12" t="s">
        <v>4</v>
      </c>
      <c r="C6" s="13" t="s">
        <v>5</v>
      </c>
      <c r="D6" s="13" t="s">
        <v>6</v>
      </c>
      <c r="E6" s="13" t="s">
        <v>7</v>
      </c>
      <c r="F6" s="12" t="s">
        <v>8</v>
      </c>
      <c r="G6" s="13" t="s">
        <v>9</v>
      </c>
      <c r="H6" s="13" t="s">
        <v>10</v>
      </c>
      <c r="I6" s="13" t="s">
        <v>11</v>
      </c>
      <c r="J6" s="13" t="s">
        <v>12</v>
      </c>
      <c r="K6" s="13" t="s">
        <v>13</v>
      </c>
      <c r="L6" s="14" t="s">
        <v>14</v>
      </c>
      <c r="M6" s="14"/>
      <c r="N6" s="14"/>
      <c r="O6" s="13" t="s">
        <v>15</v>
      </c>
      <c r="P6" s="13" t="s">
        <v>16</v>
      </c>
      <c r="Q6" s="13" t="s">
        <v>17</v>
      </c>
      <c r="R6" s="13" t="s">
        <v>18</v>
      </c>
      <c r="S6" s="13" t="s">
        <v>19</v>
      </c>
      <c r="T6" s="13" t="s">
        <v>20</v>
      </c>
      <c r="U6" s="13" t="s">
        <v>21</v>
      </c>
      <c r="V6" s="13" t="s">
        <v>22</v>
      </c>
      <c r="W6" s="15" t="s">
        <v>11</v>
      </c>
      <c r="X6" s="15" t="s">
        <v>11</v>
      </c>
      <c r="Y6" s="15" t="s">
        <v>11</v>
      </c>
      <c r="Z6" s="15" t="s">
        <v>11</v>
      </c>
      <c r="AA6" s="15" t="s">
        <v>11</v>
      </c>
      <c r="AB6" s="13" t="s">
        <v>23</v>
      </c>
      <c r="AC6" s="16" t="s">
        <v>24</v>
      </c>
      <c r="AD6" s="17" t="s">
        <v>25</v>
      </c>
      <c r="AE6" s="18" t="s">
        <v>26</v>
      </c>
      <c r="AF6" s="13" t="s">
        <v>27</v>
      </c>
      <c r="AG6" s="16" t="s">
        <v>15</v>
      </c>
      <c r="AH6" s="13" t="s">
        <v>17</v>
      </c>
      <c r="AI6" s="13" t="s">
        <v>19</v>
      </c>
      <c r="AJ6" s="13" t="s">
        <v>16</v>
      </c>
      <c r="AK6" s="13" t="s">
        <v>28</v>
      </c>
      <c r="AL6" s="13" t="s">
        <v>29</v>
      </c>
      <c r="AM6" s="13" t="s">
        <v>30</v>
      </c>
      <c r="AN6" s="19"/>
    </row>
    <row r="7" ht="12" customHeight="1">
      <c r="B7" s="12"/>
      <c r="C7" s="13"/>
      <c r="D7" s="13"/>
      <c r="E7" s="13"/>
      <c r="F7" s="12"/>
      <c r="G7" s="13"/>
      <c r="H7" s="13"/>
      <c r="I7" s="13"/>
      <c r="J7" s="13"/>
      <c r="K7" s="13"/>
      <c r="L7" s="14"/>
      <c r="M7" s="14"/>
      <c r="N7" s="14"/>
      <c r="O7" s="13"/>
      <c r="P7" s="13"/>
      <c r="Q7" s="13"/>
      <c r="R7" s="13"/>
      <c r="S7" s="13"/>
      <c r="T7" s="13"/>
      <c r="U7" s="13"/>
      <c r="V7" s="13"/>
      <c r="W7" s="15" t="s">
        <v>31</v>
      </c>
      <c r="X7" s="15" t="s">
        <v>32</v>
      </c>
      <c r="Y7" s="15" t="s">
        <v>33</v>
      </c>
      <c r="Z7" s="15" t="s">
        <v>34</v>
      </c>
      <c r="AA7" s="15" t="s">
        <v>35</v>
      </c>
      <c r="AB7" s="13"/>
      <c r="AC7" s="20"/>
      <c r="AD7" s="17"/>
      <c r="AE7" s="21"/>
      <c r="AF7" s="13"/>
      <c r="AG7" s="13"/>
      <c r="AH7" s="13"/>
      <c r="AI7" s="13"/>
      <c r="AJ7" s="13"/>
      <c r="AK7" s="13"/>
      <c r="AL7" s="13"/>
      <c r="AM7" s="13"/>
      <c r="AN7" s="19"/>
    </row>
    <row r="8" ht="15.75" customHeight="1">
      <c r="B8" s="12"/>
      <c r="C8" s="13"/>
      <c r="D8" s="13"/>
      <c r="E8" s="13"/>
      <c r="F8" s="12"/>
      <c r="G8" s="13"/>
      <c r="H8" s="13"/>
      <c r="I8" s="13"/>
      <c r="J8" s="13"/>
      <c r="K8" s="13"/>
      <c r="L8" s="13" t="s">
        <v>11</v>
      </c>
      <c r="M8" s="13" t="s">
        <v>12</v>
      </c>
      <c r="N8" s="13" t="s">
        <v>13</v>
      </c>
      <c r="O8" s="13"/>
      <c r="P8" s="13"/>
      <c r="Q8" s="13"/>
      <c r="R8" s="13"/>
      <c r="S8" s="13"/>
      <c r="T8" s="13"/>
      <c r="U8" s="13"/>
      <c r="V8" s="13"/>
      <c r="W8" s="15"/>
      <c r="X8" s="15"/>
      <c r="Y8" s="15"/>
      <c r="Z8" s="15"/>
      <c r="AA8" s="15"/>
      <c r="AB8" s="13"/>
      <c r="AC8" s="20"/>
      <c r="AD8" s="17"/>
      <c r="AE8" s="21"/>
      <c r="AF8" s="13"/>
      <c r="AG8" s="13"/>
      <c r="AH8" s="13"/>
      <c r="AI8" s="13"/>
      <c r="AJ8" s="13"/>
      <c r="AK8" s="13"/>
      <c r="AL8" s="13"/>
      <c r="AM8" s="13"/>
      <c r="AN8" s="19"/>
      <c r="AO8" s="1"/>
      <c r="AP8" s="1"/>
      <c r="AQ8" s="1"/>
      <c r="AR8" s="1"/>
      <c r="AS8" s="1"/>
    </row>
    <row r="9" ht="19.5" customHeight="1">
      <c r="B9" s="12"/>
      <c r="C9" s="13"/>
      <c r="D9" s="13"/>
      <c r="E9" s="13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5"/>
      <c r="X9" s="15"/>
      <c r="Y9" s="15"/>
      <c r="Z9" s="15"/>
      <c r="AA9" s="15"/>
      <c r="AB9" s="13"/>
      <c r="AC9" s="22"/>
      <c r="AD9" s="17"/>
      <c r="AE9" s="21"/>
      <c r="AF9" s="13"/>
      <c r="AG9" s="23"/>
      <c r="AH9" s="13"/>
      <c r="AI9" s="13"/>
      <c r="AJ9" s="13"/>
      <c r="AK9" s="13"/>
      <c r="AL9" s="13"/>
      <c r="AM9" s="13"/>
      <c r="AN9" s="19" t="s">
        <v>36</v>
      </c>
      <c r="AO9" s="1"/>
      <c r="AP9" s="1"/>
      <c r="AQ9" s="1"/>
      <c r="AR9" s="1"/>
      <c r="AS9" s="1"/>
    </row>
    <row r="10" ht="15">
      <c r="B10" s="12" t="s">
        <v>37</v>
      </c>
      <c r="C10" s="13">
        <v>2</v>
      </c>
      <c r="D10" s="12" t="s">
        <v>38</v>
      </c>
      <c r="E10" s="13">
        <v>2</v>
      </c>
      <c r="F10" s="13">
        <v>3</v>
      </c>
      <c r="G10" s="13">
        <v>4</v>
      </c>
      <c r="H10" s="13">
        <v>5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>
        <v>6</v>
      </c>
      <c r="W10" s="15"/>
      <c r="X10" s="15"/>
      <c r="Y10" s="15"/>
      <c r="Z10" s="15"/>
      <c r="AA10" s="15"/>
      <c r="AB10" s="13">
        <v>8</v>
      </c>
      <c r="AC10" s="13">
        <v>6</v>
      </c>
      <c r="AD10" s="22">
        <v>7</v>
      </c>
      <c r="AE10" s="22">
        <v>8</v>
      </c>
      <c r="AF10" s="13"/>
      <c r="AG10" s="13"/>
      <c r="AH10" s="13"/>
      <c r="AI10" s="13"/>
      <c r="AJ10" s="13"/>
      <c r="AK10" s="13"/>
      <c r="AL10" s="13">
        <v>9</v>
      </c>
      <c r="AM10" s="13">
        <v>10</v>
      </c>
      <c r="AN10" s="19"/>
      <c r="AO10" s="1"/>
      <c r="AP10" s="1"/>
      <c r="AQ10" s="1"/>
      <c r="AR10" s="1"/>
      <c r="AS10" s="1"/>
    </row>
    <row r="11" s="24" customFormat="1" ht="30">
      <c r="B11" s="25" t="s">
        <v>39</v>
      </c>
      <c r="C11" s="25"/>
      <c r="D11" s="25"/>
      <c r="E11" s="26" t="str">
        <f t="shared" ref="E11:E74" si="0">CONCATENATE(C11,D11)</f>
        <v/>
      </c>
      <c r="F11" s="25"/>
      <c r="G11" s="25"/>
      <c r="H11" s="27" t="s">
        <v>40</v>
      </c>
      <c r="I11" s="28">
        <f t="shared" ref="I11:I12" si="1">I12</f>
        <v>229011.20000000001</v>
      </c>
      <c r="J11" s="28">
        <f t="shared" ref="J11:J12" si="2">J12</f>
        <v>252388.79999999999</v>
      </c>
      <c r="K11" s="28">
        <f t="shared" ref="K11:K12" si="3">K12</f>
        <v>288139.79999999999</v>
      </c>
      <c r="L11" s="28">
        <f t="shared" ref="L11:L12" si="4">L12</f>
        <v>0</v>
      </c>
      <c r="M11" s="28">
        <f t="shared" ref="M11:M12" si="5">M12</f>
        <v>0</v>
      </c>
      <c r="N11" s="28">
        <f t="shared" ref="N11:N12" si="6">N12</f>
        <v>0</v>
      </c>
      <c r="O11" s="28">
        <f>O12+O77+O70</f>
        <v>-6997.6999999999989</v>
      </c>
      <c r="P11" s="28">
        <f>P12+P77+P70</f>
        <v>-362.21200000000027</v>
      </c>
      <c r="Q11" s="28">
        <f>Q12+Q77+Q70</f>
        <v>1538.1659999999999</v>
      </c>
      <c r="R11" s="28">
        <f>R12+R77+R70</f>
        <v>12409.867</v>
      </c>
      <c r="S11" s="28">
        <f>S12+S77</f>
        <v>0</v>
      </c>
      <c r="T11" s="28">
        <f>T12+T77</f>
        <v>6304.7200000000003</v>
      </c>
      <c r="U11" s="28">
        <f>U12+U77</f>
        <v>76.667000000000002</v>
      </c>
      <c r="V11" s="28">
        <f t="shared" ref="V11:V74" si="7">I11+L11+U11+T11+S11+R11+Q11+P11+O11</f>
        <v>241980.70799999998</v>
      </c>
      <c r="W11" s="28">
        <f t="shared" ref="W11:W12" si="8">W12</f>
        <v>76.667000000000002</v>
      </c>
      <c r="X11" s="28">
        <f t="shared" ref="X11:X12" si="9">X12</f>
        <v>0</v>
      </c>
      <c r="Y11" s="28">
        <f t="shared" ref="Y11:Y12" si="10">Y12</f>
        <v>0</v>
      </c>
      <c r="Z11" s="28">
        <f t="shared" ref="Z11:Z12" si="11">Z12</f>
        <v>0</v>
      </c>
      <c r="AA11" s="28">
        <f t="shared" ref="AA11:AA12" si="12">AA12</f>
        <v>0</v>
      </c>
      <c r="AB11" s="28">
        <f>AB12+AB77+AB70</f>
        <v>149179.45945000002</v>
      </c>
      <c r="AC11" s="29">
        <f>AC12+AC77+AC70</f>
        <v>242311.90543000001</v>
      </c>
      <c r="AD11" s="29">
        <f>AD12+AD77+AD70</f>
        <v>235155.22244000004</v>
      </c>
      <c r="AE11" s="30">
        <f t="shared" ref="AE11:AE74" si="13">AD11/AC11*100</f>
        <v>97.046499643795912</v>
      </c>
      <c r="AF11" s="28">
        <f>AF12+AF77+AF70</f>
        <v>253368.98943000002</v>
      </c>
      <c r="AG11" s="28">
        <f>AG12+AG77+AG70</f>
        <v>-6997.6999999999989</v>
      </c>
      <c r="AH11" s="28">
        <f>AH12+AH77+AH70</f>
        <v>0</v>
      </c>
      <c r="AI11" s="28">
        <f>AI12+AI77+AI70</f>
        <v>0</v>
      </c>
      <c r="AJ11" s="28">
        <f>AJ12+AJ77+AJ70</f>
        <v>0</v>
      </c>
      <c r="AK11" s="28">
        <f>AK12+AK77+AK70</f>
        <v>0</v>
      </c>
      <c r="AL11" s="28">
        <f t="shared" ref="AL11:AL74" si="14">AF11+AH11+AK11+AI11+AJ11+AG11</f>
        <v>246371.28943</v>
      </c>
      <c r="AM11" s="28">
        <f t="shared" ref="AM11:AM74" si="15">V11-AL11</f>
        <v>-4390.5814300000202</v>
      </c>
      <c r="AN11" s="31"/>
      <c r="AO11" s="24"/>
      <c r="AP11" s="24"/>
      <c r="AQ11" s="24"/>
      <c r="AR11" s="24"/>
      <c r="AS11" s="24"/>
    </row>
    <row r="12" s="24" customFormat="1" ht="15">
      <c r="B12" s="25" t="s">
        <v>39</v>
      </c>
      <c r="C12" s="25" t="s">
        <v>41</v>
      </c>
      <c r="D12" s="25"/>
      <c r="E12" s="32" t="str">
        <f t="shared" si="0"/>
        <v>01</v>
      </c>
      <c r="F12" s="25"/>
      <c r="G12" s="25"/>
      <c r="H12" s="27" t="s">
        <v>42</v>
      </c>
      <c r="I12" s="28">
        <f t="shared" si="1"/>
        <v>229011.20000000001</v>
      </c>
      <c r="J12" s="28">
        <f t="shared" si="2"/>
        <v>252388.79999999999</v>
      </c>
      <c r="K12" s="28">
        <f t="shared" si="3"/>
        <v>288139.79999999999</v>
      </c>
      <c r="L12" s="28">
        <f t="shared" si="4"/>
        <v>0</v>
      </c>
      <c r="M12" s="28">
        <f t="shared" si="5"/>
        <v>0</v>
      </c>
      <c r="N12" s="28">
        <f t="shared" si="6"/>
        <v>0</v>
      </c>
      <c r="O12" s="28">
        <f>O13</f>
        <v>-2822.5949999999998</v>
      </c>
      <c r="P12" s="28">
        <f>P13</f>
        <v>-362.21200000000027</v>
      </c>
      <c r="Q12" s="28">
        <f>Q13</f>
        <v>1538.1659999999999</v>
      </c>
      <c r="R12" s="28">
        <f>R13</f>
        <v>12409.867</v>
      </c>
      <c r="S12" s="28">
        <f>S13</f>
        <v>0</v>
      </c>
      <c r="T12" s="28">
        <f>T13</f>
        <v>1979.9200000000001</v>
      </c>
      <c r="U12" s="28">
        <f>U13</f>
        <v>76.667000000000002</v>
      </c>
      <c r="V12" s="28">
        <f t="shared" si="7"/>
        <v>241831.01300000001</v>
      </c>
      <c r="W12" s="28">
        <f t="shared" si="8"/>
        <v>76.667000000000002</v>
      </c>
      <c r="X12" s="28">
        <f t="shared" si="9"/>
        <v>0</v>
      </c>
      <c r="Y12" s="28">
        <f t="shared" si="10"/>
        <v>0</v>
      </c>
      <c r="Z12" s="28">
        <f t="shared" si="11"/>
        <v>0</v>
      </c>
      <c r="AA12" s="28">
        <f t="shared" si="12"/>
        <v>0</v>
      </c>
      <c r="AB12" s="28">
        <f>AB13</f>
        <v>148346.76445000002</v>
      </c>
      <c r="AC12" s="29">
        <f>AC13</f>
        <v>241479.21043000001</v>
      </c>
      <c r="AD12" s="29">
        <f>AD13</f>
        <v>234322.52744000003</v>
      </c>
      <c r="AE12" s="30">
        <f t="shared" si="13"/>
        <v>97.036315061136676</v>
      </c>
      <c r="AF12" s="28">
        <f>AF13</f>
        <v>248077.48943000002</v>
      </c>
      <c r="AG12" s="28">
        <f>AG13</f>
        <v>-2822.5949999999998</v>
      </c>
      <c r="AH12" s="28">
        <f>AH13</f>
        <v>0</v>
      </c>
      <c r="AI12" s="28">
        <f>AI13</f>
        <v>0</v>
      </c>
      <c r="AJ12" s="28">
        <f>AJ13</f>
        <v>0</v>
      </c>
      <c r="AK12" s="28">
        <f>AK13</f>
        <v>0</v>
      </c>
      <c r="AL12" s="28">
        <f t="shared" si="14"/>
        <v>245254.89443000001</v>
      </c>
      <c r="AM12" s="28">
        <f t="shared" si="15"/>
        <v>-3423.8814300000085</v>
      </c>
      <c r="AN12" s="31"/>
      <c r="AO12" s="24"/>
      <c r="AP12" s="24"/>
      <c r="AQ12" s="24"/>
      <c r="AR12" s="24"/>
      <c r="AS12" s="24"/>
    </row>
    <row r="13" s="33" customFormat="1" ht="15">
      <c r="B13" s="34" t="s">
        <v>39</v>
      </c>
      <c r="C13" s="34" t="s">
        <v>41</v>
      </c>
      <c r="D13" s="34" t="s">
        <v>43</v>
      </c>
      <c r="E13" s="35" t="str">
        <f t="shared" si="0"/>
        <v>0113</v>
      </c>
      <c r="F13" s="34"/>
      <c r="G13" s="34"/>
      <c r="H13" s="36" t="s">
        <v>44</v>
      </c>
      <c r="I13" s="37">
        <f>I14+I46+I51</f>
        <v>229011.20000000001</v>
      </c>
      <c r="J13" s="37">
        <f>J14+J46+J51</f>
        <v>252388.79999999999</v>
      </c>
      <c r="K13" s="37">
        <f>K14+K46+K51</f>
        <v>288139.79999999999</v>
      </c>
      <c r="L13" s="37">
        <f>L14+L46+L51</f>
        <v>0</v>
      </c>
      <c r="M13" s="37">
        <f>M14+M46+M51</f>
        <v>0</v>
      </c>
      <c r="N13" s="37">
        <f>N14+N46+N51</f>
        <v>0</v>
      </c>
      <c r="O13" s="37">
        <f>O14+O46+O51+O63</f>
        <v>-2822.5949999999998</v>
      </c>
      <c r="P13" s="37">
        <f>P14+P46+P51+P63</f>
        <v>-362.21200000000027</v>
      </c>
      <c r="Q13" s="37">
        <f>Q14+Q46+Q51+Q63</f>
        <v>1538.1659999999999</v>
      </c>
      <c r="R13" s="37">
        <f>R14+R46+R51+R63</f>
        <v>12409.867</v>
      </c>
      <c r="S13" s="37">
        <f>S14+S46+S51+S63</f>
        <v>0</v>
      </c>
      <c r="T13" s="37">
        <f>T14+T46+T51+T63</f>
        <v>1979.9200000000001</v>
      </c>
      <c r="U13" s="37">
        <f>U14+U46+U51+U63</f>
        <v>76.667000000000002</v>
      </c>
      <c r="V13" s="37">
        <f t="shared" si="7"/>
        <v>241831.01300000001</v>
      </c>
      <c r="W13" s="37">
        <f>W14+W46+W51</f>
        <v>76.667000000000002</v>
      </c>
      <c r="X13" s="37">
        <f>X14+X46+X51</f>
        <v>0</v>
      </c>
      <c r="Y13" s="37">
        <f>Y14+Y46+Y51</f>
        <v>0</v>
      </c>
      <c r="Z13" s="37">
        <f>Z14+Z46+Z51</f>
        <v>0</v>
      </c>
      <c r="AA13" s="37">
        <f>AA14+AA46+AA51</f>
        <v>0</v>
      </c>
      <c r="AB13" s="37">
        <f>AB14+AB46+AB51+AB63</f>
        <v>148346.76445000002</v>
      </c>
      <c r="AC13" s="38">
        <f>AC14+AC46+AC51+AC63</f>
        <v>241479.21043000001</v>
      </c>
      <c r="AD13" s="38">
        <f>AD14+AD46+AD51+AD63</f>
        <v>234322.52744000003</v>
      </c>
      <c r="AE13" s="39">
        <f t="shared" si="13"/>
        <v>97.036315061136676</v>
      </c>
      <c r="AF13" s="37">
        <f>AF14+AF46+AF51+AF63</f>
        <v>248077.48943000002</v>
      </c>
      <c r="AG13" s="37">
        <f>AG14+AG46+AG51+AG63</f>
        <v>-2822.5949999999998</v>
      </c>
      <c r="AH13" s="37">
        <f>AH14+AH46+AH51+AH63</f>
        <v>0</v>
      </c>
      <c r="AI13" s="37">
        <f>AI14+AI46+AI51+AI63</f>
        <v>0</v>
      </c>
      <c r="AJ13" s="37">
        <f>AJ14+AJ46+AJ51+AJ63</f>
        <v>0</v>
      </c>
      <c r="AK13" s="37">
        <f>AK14+AK46+AK51+AK63</f>
        <v>0</v>
      </c>
      <c r="AL13" s="37">
        <f t="shared" si="14"/>
        <v>245254.89443000001</v>
      </c>
      <c r="AM13" s="37">
        <f t="shared" si="15"/>
        <v>-3423.8814300000085</v>
      </c>
      <c r="AN13" s="40"/>
      <c r="AO13" s="33"/>
      <c r="AP13" s="33"/>
      <c r="AQ13" s="33"/>
      <c r="AR13" s="33"/>
      <c r="AS13" s="33"/>
    </row>
    <row r="14" ht="30">
      <c r="B14" s="41" t="s">
        <v>39</v>
      </c>
      <c r="C14" s="41" t="s">
        <v>41</v>
      </c>
      <c r="D14" s="41" t="s">
        <v>43</v>
      </c>
      <c r="E14" s="26" t="str">
        <f t="shared" si="0"/>
        <v>0113</v>
      </c>
      <c r="F14" s="41" t="s">
        <v>45</v>
      </c>
      <c r="G14" s="41"/>
      <c r="H14" s="42" t="s">
        <v>46</v>
      </c>
      <c r="I14" s="43">
        <f>I15+I26</f>
        <v>146251.40000000002</v>
      </c>
      <c r="J14" s="43">
        <f>J15+J26</f>
        <v>171043.79999999999</v>
      </c>
      <c r="K14" s="43">
        <f>K15+K26</f>
        <v>207107.79999999999</v>
      </c>
      <c r="L14" s="43">
        <f>L15+L26</f>
        <v>0</v>
      </c>
      <c r="M14" s="43">
        <f>M15+M26</f>
        <v>0</v>
      </c>
      <c r="N14" s="43">
        <f>N15+N26</f>
        <v>0</v>
      </c>
      <c r="O14" s="43">
        <f>O15+O26</f>
        <v>-2101.4189999999999</v>
      </c>
      <c r="P14" s="43">
        <f>P15+P26</f>
        <v>3.5879999999997381</v>
      </c>
      <c r="Q14" s="43">
        <f>Q15+Q26</f>
        <v>1538.1659999999999</v>
      </c>
      <c r="R14" s="43">
        <f>R15+R26</f>
        <v>9941.3670000000002</v>
      </c>
      <c r="S14" s="43">
        <f>S15+S26</f>
        <v>0</v>
      </c>
      <c r="T14" s="43">
        <f>T15+T26</f>
        <v>1979.9200000000001</v>
      </c>
      <c r="U14" s="43">
        <f>U15+U26</f>
        <v>76.667000000000002</v>
      </c>
      <c r="V14" s="43">
        <f t="shared" si="7"/>
        <v>157689.68900000001</v>
      </c>
      <c r="W14" s="43">
        <f>W15+W26</f>
        <v>76.667000000000002</v>
      </c>
      <c r="X14" s="43">
        <f>X15+X26</f>
        <v>0</v>
      </c>
      <c r="Y14" s="43">
        <f>Y15+Y26</f>
        <v>0</v>
      </c>
      <c r="Z14" s="43">
        <f>Z15+Z26</f>
        <v>0</v>
      </c>
      <c r="AA14" s="43">
        <f>AA15+AA26</f>
        <v>0</v>
      </c>
      <c r="AB14" s="43">
        <f>AB15+AB26</f>
        <v>85098.234310000014</v>
      </c>
      <c r="AC14" s="44">
        <f>AC15+AC26</f>
        <v>151866.76865000001</v>
      </c>
      <c r="AD14" s="44">
        <f>AD15+AD26</f>
        <v>144745.20127000002</v>
      </c>
      <c r="AE14" s="45">
        <f t="shared" si="13"/>
        <v>95.310647982237157</v>
      </c>
      <c r="AF14" s="43">
        <f>AF15+AF26</f>
        <v>158457.60141</v>
      </c>
      <c r="AG14" s="43">
        <f>AG15+AG26</f>
        <v>-2101.4189999999999</v>
      </c>
      <c r="AH14" s="43">
        <f>AH15+AH26</f>
        <v>0</v>
      </c>
      <c r="AI14" s="43">
        <f>AI15+AI26</f>
        <v>0</v>
      </c>
      <c r="AJ14" s="43">
        <f>AJ15+AJ26</f>
        <v>0</v>
      </c>
      <c r="AK14" s="43">
        <f>AK15+AK26</f>
        <v>0</v>
      </c>
      <c r="AL14" s="43">
        <f t="shared" si="14"/>
        <v>156356.18241000001</v>
      </c>
      <c r="AM14" s="43">
        <f t="shared" si="15"/>
        <v>1333.5065900000045</v>
      </c>
      <c r="AN14" s="2"/>
      <c r="AO14" s="1"/>
      <c r="AP14" s="1"/>
      <c r="AQ14" s="1"/>
      <c r="AR14" s="1"/>
      <c r="AS14" s="1"/>
    </row>
    <row r="15" ht="30">
      <c r="B15" s="41" t="s">
        <v>39</v>
      </c>
      <c r="C15" s="41" t="s">
        <v>41</v>
      </c>
      <c r="D15" s="41" t="s">
        <v>43</v>
      </c>
      <c r="E15" s="26" t="str">
        <f t="shared" si="0"/>
        <v>0113</v>
      </c>
      <c r="F15" s="41" t="s">
        <v>47</v>
      </c>
      <c r="G15" s="41"/>
      <c r="H15" s="42" t="s">
        <v>48</v>
      </c>
      <c r="I15" s="43">
        <f>I16</f>
        <v>2696.1999999999998</v>
      </c>
      <c r="J15" s="43">
        <f>J16</f>
        <v>2009.9000000000001</v>
      </c>
      <c r="K15" s="43">
        <f>K16</f>
        <v>2009.9000000000001</v>
      </c>
      <c r="L15" s="43">
        <f>L16</f>
        <v>0</v>
      </c>
      <c r="M15" s="43">
        <f>M16</f>
        <v>0</v>
      </c>
      <c r="N15" s="43">
        <f>N16</f>
        <v>0</v>
      </c>
      <c r="O15" s="43">
        <f>O16</f>
        <v>-34.939999999999998</v>
      </c>
      <c r="P15" s="43">
        <f>P16</f>
        <v>-210</v>
      </c>
      <c r="Q15" s="43">
        <f>Q16</f>
        <v>0</v>
      </c>
      <c r="R15" s="43">
        <f>R16</f>
        <v>0</v>
      </c>
      <c r="S15" s="43">
        <f>S16</f>
        <v>0</v>
      </c>
      <c r="T15" s="43">
        <f>T16</f>
        <v>0</v>
      </c>
      <c r="U15" s="43">
        <f>U16</f>
        <v>0</v>
      </c>
      <c r="V15" s="43">
        <f t="shared" si="7"/>
        <v>2451.2599999999998</v>
      </c>
      <c r="W15" s="43">
        <f>W16</f>
        <v>0</v>
      </c>
      <c r="X15" s="43">
        <f>X16</f>
        <v>0</v>
      </c>
      <c r="Y15" s="43">
        <f>Y16</f>
        <v>0</v>
      </c>
      <c r="Z15" s="43">
        <f>Z16</f>
        <v>0</v>
      </c>
      <c r="AA15" s="43">
        <f>AA16</f>
        <v>0</v>
      </c>
      <c r="AB15" s="43">
        <f>AB16</f>
        <v>1162.1965</v>
      </c>
      <c r="AC15" s="44">
        <f>AC16</f>
        <v>2364.5466999999999</v>
      </c>
      <c r="AD15" s="44">
        <f>AD16</f>
        <v>2364.5466999999999</v>
      </c>
      <c r="AE15" s="45">
        <f t="shared" si="13"/>
        <v>100</v>
      </c>
      <c r="AF15" s="43">
        <f>AF16</f>
        <v>2486.1999999999998</v>
      </c>
      <c r="AG15" s="43">
        <f>AG16</f>
        <v>-34.939999999999998</v>
      </c>
      <c r="AH15" s="43">
        <f>AH16</f>
        <v>0</v>
      </c>
      <c r="AI15" s="43">
        <f>AI16</f>
        <v>0</v>
      </c>
      <c r="AJ15" s="43">
        <f>AJ16</f>
        <v>0</v>
      </c>
      <c r="AK15" s="43">
        <f>AK16</f>
        <v>0</v>
      </c>
      <c r="AL15" s="43">
        <f t="shared" si="14"/>
        <v>2451.2599999999998</v>
      </c>
      <c r="AM15" s="43">
        <f t="shared" si="15"/>
        <v>0</v>
      </c>
      <c r="AN15" s="2"/>
      <c r="AO15" s="1"/>
      <c r="AP15" s="1"/>
      <c r="AQ15" s="1"/>
      <c r="AR15" s="1"/>
      <c r="AS15" s="1"/>
    </row>
    <row r="16" ht="60">
      <c r="B16" s="41" t="s">
        <v>39</v>
      </c>
      <c r="C16" s="41" t="s">
        <v>41</v>
      </c>
      <c r="D16" s="41" t="s">
        <v>43</v>
      </c>
      <c r="E16" s="26" t="str">
        <f t="shared" si="0"/>
        <v>0113</v>
      </c>
      <c r="F16" s="41" t="s">
        <v>49</v>
      </c>
      <c r="G16" s="41"/>
      <c r="H16" s="42" t="s">
        <v>50</v>
      </c>
      <c r="I16" s="43">
        <f>I20+I17</f>
        <v>2696.1999999999998</v>
      </c>
      <c r="J16" s="43">
        <f>J20+J17</f>
        <v>2009.9000000000001</v>
      </c>
      <c r="K16" s="43">
        <f>K20+K17</f>
        <v>2009.9000000000001</v>
      </c>
      <c r="L16" s="43">
        <f>L20+L17</f>
        <v>0</v>
      </c>
      <c r="M16" s="43">
        <f>M20+M17</f>
        <v>0</v>
      </c>
      <c r="N16" s="43">
        <f>N20+N17</f>
        <v>0</v>
      </c>
      <c r="O16" s="43">
        <f>O20+O17</f>
        <v>-34.939999999999998</v>
      </c>
      <c r="P16" s="43">
        <f>P20+P17</f>
        <v>-210</v>
      </c>
      <c r="Q16" s="43">
        <f>Q20+Q17</f>
        <v>0</v>
      </c>
      <c r="R16" s="43">
        <f>R20+R17</f>
        <v>0</v>
      </c>
      <c r="S16" s="43">
        <f>S20+S17</f>
        <v>0</v>
      </c>
      <c r="T16" s="43">
        <f>T20+T17</f>
        <v>0</v>
      </c>
      <c r="U16" s="43">
        <f>U20+U17</f>
        <v>0</v>
      </c>
      <c r="V16" s="43">
        <f t="shared" si="7"/>
        <v>2451.2599999999998</v>
      </c>
      <c r="W16" s="43">
        <f>W20+W17</f>
        <v>0</v>
      </c>
      <c r="X16" s="43">
        <f>X20+X17</f>
        <v>0</v>
      </c>
      <c r="Y16" s="43">
        <f>Y20+Y17</f>
        <v>0</v>
      </c>
      <c r="Z16" s="43">
        <f>Z20+Z17</f>
        <v>0</v>
      </c>
      <c r="AA16" s="43">
        <f>AA20+AA17</f>
        <v>0</v>
      </c>
      <c r="AB16" s="43">
        <f>AB20+AB17</f>
        <v>1162.1965</v>
      </c>
      <c r="AC16" s="44">
        <f>AC20+AC17</f>
        <v>2364.5466999999999</v>
      </c>
      <c r="AD16" s="44">
        <f>AD20+AD17</f>
        <v>2364.5466999999999</v>
      </c>
      <c r="AE16" s="45">
        <f t="shared" si="13"/>
        <v>100</v>
      </c>
      <c r="AF16" s="43">
        <f>AF20+AF17</f>
        <v>2486.1999999999998</v>
      </c>
      <c r="AG16" s="43">
        <f>AG20+AG17</f>
        <v>-34.939999999999998</v>
      </c>
      <c r="AH16" s="43">
        <f>AH20+AH17</f>
        <v>0</v>
      </c>
      <c r="AI16" s="43">
        <f>AI20+AI17</f>
        <v>0</v>
      </c>
      <c r="AJ16" s="43">
        <f>AJ20+AJ17</f>
        <v>0</v>
      </c>
      <c r="AK16" s="43">
        <f>AK20+AK17</f>
        <v>0</v>
      </c>
      <c r="AL16" s="43">
        <f t="shared" si="14"/>
        <v>2451.2599999999998</v>
      </c>
      <c r="AM16" s="43">
        <f t="shared" si="15"/>
        <v>0</v>
      </c>
      <c r="AN16" s="2"/>
      <c r="AR16" s="1"/>
      <c r="AS16" s="1"/>
    </row>
    <row r="17" ht="30">
      <c r="B17" s="41" t="s">
        <v>39</v>
      </c>
      <c r="C17" s="41" t="s">
        <v>41</v>
      </c>
      <c r="D17" s="41" t="s">
        <v>43</v>
      </c>
      <c r="E17" s="26" t="str">
        <f t="shared" si="0"/>
        <v>0113</v>
      </c>
      <c r="F17" s="41" t="s">
        <v>51</v>
      </c>
      <c r="G17" s="41"/>
      <c r="H17" s="42" t="s">
        <v>52</v>
      </c>
      <c r="I17" s="43">
        <f t="shared" ref="I17:I18" si="16">I18</f>
        <v>758.20000000000005</v>
      </c>
      <c r="J17" s="43">
        <f t="shared" ref="J17:J18" si="17">J18</f>
        <v>548.20000000000005</v>
      </c>
      <c r="K17" s="43">
        <f t="shared" ref="K17:K18" si="18">K18</f>
        <v>548.20000000000005</v>
      </c>
      <c r="L17" s="43">
        <f t="shared" ref="L17:L18" si="19">L18</f>
        <v>0</v>
      </c>
      <c r="M17" s="43">
        <f t="shared" ref="M17:M18" si="20">M18</f>
        <v>0</v>
      </c>
      <c r="N17" s="43">
        <f t="shared" ref="N17:N18" si="21">N18</f>
        <v>0</v>
      </c>
      <c r="O17" s="43">
        <f t="shared" ref="O17:O18" si="22">O18</f>
        <v>-34.939999999999998</v>
      </c>
      <c r="P17" s="43">
        <f t="shared" ref="P17:P18" si="23">P18</f>
        <v>-210</v>
      </c>
      <c r="Q17" s="43">
        <f t="shared" ref="Q17:Q18" si="24">Q18</f>
        <v>0</v>
      </c>
      <c r="R17" s="43">
        <f t="shared" ref="R17:R18" si="25">R18</f>
        <v>0</v>
      </c>
      <c r="S17" s="43">
        <f t="shared" ref="S17:S18" si="26">S18</f>
        <v>0</v>
      </c>
      <c r="T17" s="43">
        <f t="shared" ref="T17:T18" si="27">T18</f>
        <v>0</v>
      </c>
      <c r="U17" s="43">
        <f t="shared" ref="U17:U18" si="28">U18</f>
        <v>0</v>
      </c>
      <c r="V17" s="43">
        <f t="shared" si="7"/>
        <v>513.25999999999999</v>
      </c>
      <c r="W17" s="43">
        <f t="shared" ref="W17:W18" si="29">W18</f>
        <v>0</v>
      </c>
      <c r="X17" s="43">
        <f t="shared" ref="X17:X18" si="30">X18</f>
        <v>0</v>
      </c>
      <c r="Y17" s="43">
        <f t="shared" ref="Y17:Y18" si="31">Y18</f>
        <v>0</v>
      </c>
      <c r="Z17" s="43">
        <f t="shared" ref="Z17:Z18" si="32">Z18</f>
        <v>0</v>
      </c>
      <c r="AA17" s="43">
        <f t="shared" ref="AA17:AA18" si="33">AA18</f>
        <v>0</v>
      </c>
      <c r="AB17" s="43">
        <f t="shared" ref="AB17:AB18" si="34">AB18</f>
        <v>461.93400000000003</v>
      </c>
      <c r="AC17" s="44">
        <f t="shared" ref="AC17:AC18" si="35">AC18</f>
        <v>513.25999999999999</v>
      </c>
      <c r="AD17" s="44">
        <f t="shared" ref="AD17:AD18" si="36">AD18</f>
        <v>513.25999999999999</v>
      </c>
      <c r="AE17" s="45">
        <f t="shared" si="13"/>
        <v>100</v>
      </c>
      <c r="AF17" s="43">
        <f t="shared" ref="AF17:AF18" si="37">AF18</f>
        <v>548.20000000000005</v>
      </c>
      <c r="AG17" s="43">
        <f t="shared" ref="AG17:AG18" si="38">AG18</f>
        <v>-34.939999999999998</v>
      </c>
      <c r="AH17" s="43">
        <f t="shared" ref="AH17:AH18" si="39">AH18</f>
        <v>0</v>
      </c>
      <c r="AI17" s="43">
        <f t="shared" ref="AI17:AI18" si="40">AI18</f>
        <v>0</v>
      </c>
      <c r="AJ17" s="43">
        <f t="shared" ref="AJ17:AJ18" si="41">AJ18</f>
        <v>0</v>
      </c>
      <c r="AK17" s="43">
        <f t="shared" ref="AK17:AK18" si="42">AK18</f>
        <v>0</v>
      </c>
      <c r="AL17" s="43">
        <f t="shared" si="14"/>
        <v>513.25999999999999</v>
      </c>
      <c r="AM17" s="43">
        <f t="shared" si="15"/>
        <v>0</v>
      </c>
      <c r="AN17" s="2"/>
      <c r="AO17" s="1"/>
      <c r="AP17" s="1"/>
      <c r="AQ17" s="1"/>
      <c r="AR17" s="1"/>
      <c r="AS17" s="1"/>
    </row>
    <row r="18" ht="30">
      <c r="B18" s="41" t="s">
        <v>39</v>
      </c>
      <c r="C18" s="41" t="s">
        <v>41</v>
      </c>
      <c r="D18" s="41" t="s">
        <v>43</v>
      </c>
      <c r="E18" s="26" t="str">
        <f t="shared" si="0"/>
        <v>0113</v>
      </c>
      <c r="F18" s="41" t="s">
        <v>51</v>
      </c>
      <c r="G18" s="41" t="s">
        <v>53</v>
      </c>
      <c r="H18" s="42" t="s">
        <v>54</v>
      </c>
      <c r="I18" s="43">
        <f t="shared" si="16"/>
        <v>758.20000000000005</v>
      </c>
      <c r="J18" s="43">
        <f t="shared" si="17"/>
        <v>548.20000000000005</v>
      </c>
      <c r="K18" s="43">
        <f t="shared" si="18"/>
        <v>548.20000000000005</v>
      </c>
      <c r="L18" s="43">
        <f t="shared" si="19"/>
        <v>0</v>
      </c>
      <c r="M18" s="43">
        <f t="shared" si="20"/>
        <v>0</v>
      </c>
      <c r="N18" s="43">
        <f t="shared" si="21"/>
        <v>0</v>
      </c>
      <c r="O18" s="43">
        <f t="shared" si="22"/>
        <v>-34.939999999999998</v>
      </c>
      <c r="P18" s="43">
        <f t="shared" si="23"/>
        <v>-210</v>
      </c>
      <c r="Q18" s="43">
        <f t="shared" si="24"/>
        <v>0</v>
      </c>
      <c r="R18" s="43">
        <f t="shared" si="25"/>
        <v>0</v>
      </c>
      <c r="S18" s="43">
        <f t="shared" si="26"/>
        <v>0</v>
      </c>
      <c r="T18" s="43">
        <f t="shared" si="27"/>
        <v>0</v>
      </c>
      <c r="U18" s="43">
        <f t="shared" si="28"/>
        <v>0</v>
      </c>
      <c r="V18" s="43">
        <f t="shared" si="7"/>
        <v>513.25999999999999</v>
      </c>
      <c r="W18" s="43">
        <f t="shared" si="29"/>
        <v>0</v>
      </c>
      <c r="X18" s="43">
        <f t="shared" si="30"/>
        <v>0</v>
      </c>
      <c r="Y18" s="43">
        <f t="shared" si="31"/>
        <v>0</v>
      </c>
      <c r="Z18" s="43">
        <f t="shared" si="32"/>
        <v>0</v>
      </c>
      <c r="AA18" s="43">
        <f t="shared" si="33"/>
        <v>0</v>
      </c>
      <c r="AB18" s="43">
        <f t="shared" si="34"/>
        <v>461.93400000000003</v>
      </c>
      <c r="AC18" s="44">
        <f t="shared" si="35"/>
        <v>513.25999999999999</v>
      </c>
      <c r="AD18" s="44">
        <f t="shared" si="36"/>
        <v>513.25999999999999</v>
      </c>
      <c r="AE18" s="45">
        <f t="shared" si="13"/>
        <v>100</v>
      </c>
      <c r="AF18" s="43">
        <f t="shared" si="37"/>
        <v>548.20000000000005</v>
      </c>
      <c r="AG18" s="43">
        <f t="shared" si="38"/>
        <v>-34.939999999999998</v>
      </c>
      <c r="AH18" s="43">
        <f t="shared" si="39"/>
        <v>0</v>
      </c>
      <c r="AI18" s="43">
        <f t="shared" si="40"/>
        <v>0</v>
      </c>
      <c r="AJ18" s="43">
        <f t="shared" si="41"/>
        <v>0</v>
      </c>
      <c r="AK18" s="43">
        <f t="shared" si="42"/>
        <v>0</v>
      </c>
      <c r="AL18" s="43">
        <f t="shared" si="14"/>
        <v>513.25999999999999</v>
      </c>
      <c r="AM18" s="43">
        <f t="shared" si="15"/>
        <v>0</v>
      </c>
      <c r="AN18" s="2"/>
      <c r="AO18" s="1"/>
      <c r="AP18" s="1"/>
      <c r="AQ18" s="1"/>
      <c r="AR18" s="1"/>
      <c r="AS18" s="1"/>
    </row>
    <row r="19" ht="30">
      <c r="B19" s="41" t="s">
        <v>39</v>
      </c>
      <c r="C19" s="41" t="s">
        <v>41</v>
      </c>
      <c r="D19" s="41" t="s">
        <v>43</v>
      </c>
      <c r="E19" s="26" t="str">
        <f t="shared" si="0"/>
        <v>0113</v>
      </c>
      <c r="F19" s="41" t="s">
        <v>51</v>
      </c>
      <c r="G19" s="41" t="s">
        <v>55</v>
      </c>
      <c r="H19" s="42" t="s">
        <v>56</v>
      </c>
      <c r="I19" s="43">
        <v>758.20000000000005</v>
      </c>
      <c r="J19" s="43">
        <v>548.20000000000005</v>
      </c>
      <c r="K19" s="43">
        <v>548.20000000000005</v>
      </c>
      <c r="L19" s="43"/>
      <c r="M19" s="43"/>
      <c r="N19" s="43"/>
      <c r="O19" s="43">
        <v>-34.939999999999998</v>
      </c>
      <c r="P19" s="43">
        <v>-210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f t="shared" si="7"/>
        <v>513.25999999999999</v>
      </c>
      <c r="W19" s="43"/>
      <c r="X19" s="43"/>
      <c r="Y19" s="43"/>
      <c r="Z19" s="43"/>
      <c r="AA19" s="43"/>
      <c r="AB19" s="43">
        <v>461.93400000000003</v>
      </c>
      <c r="AC19" s="44">
        <v>513.25999999999999</v>
      </c>
      <c r="AD19" s="44">
        <v>513.25999999999999</v>
      </c>
      <c r="AE19" s="45">
        <f t="shared" si="13"/>
        <v>100</v>
      </c>
      <c r="AF19" s="43">
        <v>548.20000000000005</v>
      </c>
      <c r="AG19" s="43">
        <v>-34.939999999999998</v>
      </c>
      <c r="AH19" s="43">
        <v>0</v>
      </c>
      <c r="AI19" s="43">
        <v>0</v>
      </c>
      <c r="AJ19" s="43">
        <v>0</v>
      </c>
      <c r="AK19" s="43">
        <v>0</v>
      </c>
      <c r="AL19" s="43">
        <f t="shared" si="14"/>
        <v>513.25999999999999</v>
      </c>
      <c r="AM19" s="43">
        <f t="shared" si="15"/>
        <v>0</v>
      </c>
      <c r="AN19" s="19"/>
      <c r="AR19" s="1"/>
      <c r="AS19" s="1"/>
    </row>
    <row r="20" ht="60">
      <c r="B20" s="41" t="s">
        <v>39</v>
      </c>
      <c r="C20" s="41" t="s">
        <v>41</v>
      </c>
      <c r="D20" s="41" t="s">
        <v>43</v>
      </c>
      <c r="E20" s="26" t="str">
        <f t="shared" si="0"/>
        <v>0113</v>
      </c>
      <c r="F20" s="41" t="s">
        <v>57</v>
      </c>
      <c r="G20" s="41"/>
      <c r="H20" s="42" t="s">
        <v>58</v>
      </c>
      <c r="I20" s="43">
        <f>I21+I23</f>
        <v>1938</v>
      </c>
      <c r="J20" s="43">
        <f>J21+J23</f>
        <v>1461.7</v>
      </c>
      <c r="K20" s="43">
        <f>K21+K23</f>
        <v>1461.7</v>
      </c>
      <c r="L20" s="43">
        <f>L21+L23</f>
        <v>0</v>
      </c>
      <c r="M20" s="43">
        <f>M21+M23</f>
        <v>0</v>
      </c>
      <c r="N20" s="43">
        <f>N21+N23</f>
        <v>0</v>
      </c>
      <c r="O20" s="43">
        <f>O21+O23</f>
        <v>0</v>
      </c>
      <c r="P20" s="43">
        <f>P21+P23</f>
        <v>0</v>
      </c>
      <c r="Q20" s="43">
        <f>Q21+Q23</f>
        <v>0</v>
      </c>
      <c r="R20" s="43">
        <f>R21+R23</f>
        <v>0</v>
      </c>
      <c r="S20" s="43">
        <f>S21+S23</f>
        <v>0</v>
      </c>
      <c r="T20" s="43">
        <f>T21+T23</f>
        <v>0</v>
      </c>
      <c r="U20" s="43">
        <v>0</v>
      </c>
      <c r="V20" s="43">
        <f t="shared" si="7"/>
        <v>1938</v>
      </c>
      <c r="W20" s="43">
        <f>W21+W23</f>
        <v>0</v>
      </c>
      <c r="X20" s="43">
        <f>X21+X23</f>
        <v>0</v>
      </c>
      <c r="Y20" s="43">
        <f>Y21+Y23</f>
        <v>0</v>
      </c>
      <c r="Z20" s="43">
        <f>Z21+Z23</f>
        <v>0</v>
      </c>
      <c r="AA20" s="43">
        <f>AA21+AA23</f>
        <v>0</v>
      </c>
      <c r="AB20" s="43">
        <f>AB21+AB23</f>
        <v>700.26250000000005</v>
      </c>
      <c r="AC20" s="44">
        <f>AC21+AC23</f>
        <v>1851.2867000000001</v>
      </c>
      <c r="AD20" s="44">
        <f>AD21+AD23</f>
        <v>1851.2867000000001</v>
      </c>
      <c r="AE20" s="45">
        <f t="shared" si="13"/>
        <v>100</v>
      </c>
      <c r="AF20" s="43">
        <f>AF21+AF23</f>
        <v>1938</v>
      </c>
      <c r="AG20" s="43">
        <f>AG21+AG23</f>
        <v>0</v>
      </c>
      <c r="AH20" s="43">
        <f>AH21+AH23</f>
        <v>0</v>
      </c>
      <c r="AI20" s="43">
        <f>AI21+AI23</f>
        <v>0</v>
      </c>
      <c r="AJ20" s="43">
        <f>AJ21+AJ23</f>
        <v>0</v>
      </c>
      <c r="AK20" s="43">
        <f>AK21+AK23</f>
        <v>0</v>
      </c>
      <c r="AL20" s="43">
        <f t="shared" si="14"/>
        <v>1938</v>
      </c>
      <c r="AM20" s="43">
        <f t="shared" si="15"/>
        <v>0</v>
      </c>
      <c r="AN20" s="2"/>
      <c r="AO20" s="1"/>
      <c r="AP20" s="1"/>
      <c r="AQ20" s="1"/>
      <c r="AR20" s="1"/>
      <c r="AS20" s="1"/>
    </row>
    <row r="21" ht="30">
      <c r="B21" s="41" t="s">
        <v>39</v>
      </c>
      <c r="C21" s="41" t="s">
        <v>41</v>
      </c>
      <c r="D21" s="41" t="s">
        <v>43</v>
      </c>
      <c r="E21" s="26" t="str">
        <f t="shared" si="0"/>
        <v>0113</v>
      </c>
      <c r="F21" s="41" t="s">
        <v>57</v>
      </c>
      <c r="G21" s="41" t="s">
        <v>53</v>
      </c>
      <c r="H21" s="42" t="s">
        <v>54</v>
      </c>
      <c r="I21" s="43">
        <f>I22</f>
        <v>1319</v>
      </c>
      <c r="J21" s="43">
        <f>J22</f>
        <v>1162.7</v>
      </c>
      <c r="K21" s="43">
        <f>K22</f>
        <v>1162.7</v>
      </c>
      <c r="L21" s="43">
        <f>L22</f>
        <v>0</v>
      </c>
      <c r="M21" s="43">
        <f>M22</f>
        <v>0</v>
      </c>
      <c r="N21" s="43">
        <f>N22</f>
        <v>0</v>
      </c>
      <c r="O21" s="43">
        <f>O22</f>
        <v>0</v>
      </c>
      <c r="P21" s="43">
        <f>P22</f>
        <v>0</v>
      </c>
      <c r="Q21" s="43">
        <f>Q22</f>
        <v>0</v>
      </c>
      <c r="R21" s="43">
        <f>R22</f>
        <v>0</v>
      </c>
      <c r="S21" s="43">
        <f>S22</f>
        <v>0</v>
      </c>
      <c r="T21" s="43">
        <f>T22</f>
        <v>0</v>
      </c>
      <c r="U21" s="43">
        <v>0</v>
      </c>
      <c r="V21" s="43">
        <f t="shared" si="7"/>
        <v>1319</v>
      </c>
      <c r="W21" s="43">
        <f>W22</f>
        <v>0</v>
      </c>
      <c r="X21" s="43">
        <f>X22</f>
        <v>0</v>
      </c>
      <c r="Y21" s="43">
        <f>Y22</f>
        <v>0</v>
      </c>
      <c r="Z21" s="43">
        <f>Z22</f>
        <v>0</v>
      </c>
      <c r="AA21" s="43">
        <f>AA22</f>
        <v>0</v>
      </c>
      <c r="AB21" s="43">
        <f>AB22</f>
        <v>575.26250000000005</v>
      </c>
      <c r="AC21" s="44">
        <f>AC22</f>
        <v>1451.2867000000001</v>
      </c>
      <c r="AD21" s="44">
        <f>AD22</f>
        <v>1451.2867000000001</v>
      </c>
      <c r="AE21" s="45">
        <f t="shared" si="13"/>
        <v>100</v>
      </c>
      <c r="AF21" s="43">
        <f>AF22</f>
        <v>1519</v>
      </c>
      <c r="AG21" s="43">
        <f>AG22</f>
        <v>0</v>
      </c>
      <c r="AH21" s="43">
        <f>AH22</f>
        <v>0</v>
      </c>
      <c r="AI21" s="43">
        <f>AI22</f>
        <v>0</v>
      </c>
      <c r="AJ21" s="43">
        <f>AJ22</f>
        <v>0</v>
      </c>
      <c r="AK21" s="43">
        <f>AK22</f>
        <v>0</v>
      </c>
      <c r="AL21" s="43">
        <f t="shared" si="14"/>
        <v>1519</v>
      </c>
      <c r="AM21" s="43">
        <f t="shared" si="15"/>
        <v>-200</v>
      </c>
      <c r="AN21" s="2"/>
      <c r="AR21" s="1"/>
      <c r="AS21" s="1"/>
    </row>
    <row r="22" ht="30">
      <c r="B22" s="41" t="s">
        <v>39</v>
      </c>
      <c r="C22" s="41" t="s">
        <v>41</v>
      </c>
      <c r="D22" s="41" t="s">
        <v>43</v>
      </c>
      <c r="E22" s="26" t="str">
        <f t="shared" si="0"/>
        <v>0113</v>
      </c>
      <c r="F22" s="41" t="s">
        <v>57</v>
      </c>
      <c r="G22" s="41" t="s">
        <v>55</v>
      </c>
      <c r="H22" s="42" t="s">
        <v>56</v>
      </c>
      <c r="I22" s="43">
        <v>1319</v>
      </c>
      <c r="J22" s="43">
        <v>1162.7</v>
      </c>
      <c r="K22" s="43">
        <v>1162.7</v>
      </c>
      <c r="L22" s="43"/>
      <c r="M22" s="43"/>
      <c r="N22" s="43"/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f t="shared" si="7"/>
        <v>1319</v>
      </c>
      <c r="W22" s="43"/>
      <c r="X22" s="43"/>
      <c r="Y22" s="43"/>
      <c r="Z22" s="43"/>
      <c r="AA22" s="43"/>
      <c r="AB22" s="43">
        <v>575.26250000000005</v>
      </c>
      <c r="AC22" s="44">
        <v>1451.2867000000001</v>
      </c>
      <c r="AD22" s="44">
        <v>1451.2867000000001</v>
      </c>
      <c r="AE22" s="45">
        <f t="shared" si="13"/>
        <v>100</v>
      </c>
      <c r="AF22" s="43">
        <v>1519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f t="shared" si="14"/>
        <v>1519</v>
      </c>
      <c r="AM22" s="43">
        <f t="shared" si="15"/>
        <v>-200</v>
      </c>
      <c r="AN22" s="19"/>
      <c r="AR22" s="1"/>
      <c r="AS22" s="1"/>
    </row>
    <row r="23" ht="15">
      <c r="B23" s="41" t="s">
        <v>39</v>
      </c>
      <c r="C23" s="41" t="s">
        <v>41</v>
      </c>
      <c r="D23" s="41" t="s">
        <v>43</v>
      </c>
      <c r="E23" s="26" t="str">
        <f t="shared" si="0"/>
        <v>0113</v>
      </c>
      <c r="F23" s="41" t="s">
        <v>57</v>
      </c>
      <c r="G23" s="41" t="s">
        <v>59</v>
      </c>
      <c r="H23" s="42" t="s">
        <v>60</v>
      </c>
      <c r="I23" s="43">
        <f>I24+I25</f>
        <v>619</v>
      </c>
      <c r="J23" s="43">
        <f>J24+J25</f>
        <v>299</v>
      </c>
      <c r="K23" s="43">
        <f>K24+K25</f>
        <v>299</v>
      </c>
      <c r="L23" s="43">
        <f>L24+L25</f>
        <v>0</v>
      </c>
      <c r="M23" s="43">
        <f>M24+M25</f>
        <v>0</v>
      </c>
      <c r="N23" s="43">
        <f>N24+N25</f>
        <v>0</v>
      </c>
      <c r="O23" s="43">
        <f>O24+O25</f>
        <v>0</v>
      </c>
      <c r="P23" s="43">
        <f>P24+P25</f>
        <v>0</v>
      </c>
      <c r="Q23" s="43">
        <f>Q24+Q25</f>
        <v>0</v>
      </c>
      <c r="R23" s="43">
        <f>R24+R25</f>
        <v>0</v>
      </c>
      <c r="S23" s="43">
        <f>S24+S25</f>
        <v>0</v>
      </c>
      <c r="T23" s="43">
        <f>T24+T25</f>
        <v>0</v>
      </c>
      <c r="U23" s="43">
        <v>0</v>
      </c>
      <c r="V23" s="43">
        <f t="shared" si="7"/>
        <v>619</v>
      </c>
      <c r="W23" s="43">
        <f>W24+W25</f>
        <v>0</v>
      </c>
      <c r="X23" s="43">
        <f>X24+X25</f>
        <v>0</v>
      </c>
      <c r="Y23" s="43">
        <f>Y24+Y25</f>
        <v>0</v>
      </c>
      <c r="Z23" s="43">
        <f>Z24+Z25</f>
        <v>0</v>
      </c>
      <c r="AA23" s="43">
        <f>AA24+AA25</f>
        <v>0</v>
      </c>
      <c r="AB23" s="43">
        <f>AB24+AB25</f>
        <v>125</v>
      </c>
      <c r="AC23" s="44">
        <f>AC24+AC25</f>
        <v>400</v>
      </c>
      <c r="AD23" s="44">
        <f>AD24+AD25</f>
        <v>400</v>
      </c>
      <c r="AE23" s="45">
        <f t="shared" si="13"/>
        <v>100</v>
      </c>
      <c r="AF23" s="43">
        <f>AF24+AF25</f>
        <v>419</v>
      </c>
      <c r="AG23" s="43">
        <f>AG24+AG25</f>
        <v>0</v>
      </c>
      <c r="AH23" s="43">
        <f>AH24+AH25</f>
        <v>0</v>
      </c>
      <c r="AI23" s="43">
        <f>AI24+AI25</f>
        <v>0</v>
      </c>
      <c r="AJ23" s="43">
        <f>AJ24+AJ25</f>
        <v>0</v>
      </c>
      <c r="AK23" s="43">
        <f>AK24+AK25</f>
        <v>0</v>
      </c>
      <c r="AL23" s="43">
        <f t="shared" si="14"/>
        <v>419</v>
      </c>
      <c r="AM23" s="43">
        <f t="shared" si="15"/>
        <v>200</v>
      </c>
      <c r="AN23" s="2"/>
      <c r="AO23" s="1"/>
      <c r="AP23" s="1"/>
      <c r="AQ23" s="1"/>
      <c r="AR23" s="1"/>
      <c r="AS23" s="1"/>
    </row>
    <row r="24" ht="15">
      <c r="B24" s="41" t="s">
        <v>39</v>
      </c>
      <c r="C24" s="41" t="s">
        <v>41</v>
      </c>
      <c r="D24" s="41" t="s">
        <v>43</v>
      </c>
      <c r="E24" s="26" t="str">
        <f t="shared" si="0"/>
        <v>0113</v>
      </c>
      <c r="F24" s="41" t="s">
        <v>57</v>
      </c>
      <c r="G24" s="41" t="s">
        <v>61</v>
      </c>
      <c r="H24" s="42" t="s">
        <v>62</v>
      </c>
      <c r="I24" s="43">
        <v>619</v>
      </c>
      <c r="J24" s="43">
        <v>299</v>
      </c>
      <c r="K24" s="43">
        <v>299</v>
      </c>
      <c r="L24" s="43"/>
      <c r="M24" s="43"/>
      <c r="N24" s="43"/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f t="shared" si="7"/>
        <v>619</v>
      </c>
      <c r="W24" s="43"/>
      <c r="X24" s="43"/>
      <c r="Y24" s="43"/>
      <c r="Z24" s="43"/>
      <c r="AA24" s="43"/>
      <c r="AB24" s="43">
        <v>125</v>
      </c>
      <c r="AC24" s="44">
        <v>400</v>
      </c>
      <c r="AD24" s="44">
        <v>400</v>
      </c>
      <c r="AE24" s="45">
        <f t="shared" si="13"/>
        <v>100</v>
      </c>
      <c r="AF24" s="43">
        <v>419</v>
      </c>
      <c r="AG24" s="43">
        <v>0</v>
      </c>
      <c r="AH24" s="43">
        <v>0</v>
      </c>
      <c r="AI24" s="43">
        <v>0</v>
      </c>
      <c r="AJ24" s="43">
        <v>0</v>
      </c>
      <c r="AK24" s="43">
        <v>0</v>
      </c>
      <c r="AL24" s="43">
        <f t="shared" si="14"/>
        <v>419</v>
      </c>
      <c r="AM24" s="43">
        <f t="shared" si="15"/>
        <v>200</v>
      </c>
      <c r="AN24" s="19"/>
      <c r="AO24" s="1"/>
      <c r="AP24" s="1"/>
      <c r="AQ24" s="1"/>
      <c r="AR24" s="1"/>
      <c r="AS24" s="1"/>
    </row>
    <row r="25" ht="14.25" hidden="1" customHeight="1">
      <c r="B25" s="41" t="s">
        <v>39</v>
      </c>
      <c r="C25" s="41" t="s">
        <v>41</v>
      </c>
      <c r="D25" s="41" t="s">
        <v>43</v>
      </c>
      <c r="E25" s="26" t="str">
        <f t="shared" si="0"/>
        <v>0113</v>
      </c>
      <c r="F25" s="41" t="s">
        <v>57</v>
      </c>
      <c r="G25" s="41" t="s">
        <v>63</v>
      </c>
      <c r="H25" s="42" t="s">
        <v>64</v>
      </c>
      <c r="I25" s="43"/>
      <c r="J25" s="43"/>
      <c r="K25" s="43"/>
      <c r="L25" s="43"/>
      <c r="M25" s="43"/>
      <c r="N25" s="43"/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f t="shared" si="7"/>
        <v>0</v>
      </c>
      <c r="W25" s="43"/>
      <c r="X25" s="43"/>
      <c r="Y25" s="43"/>
      <c r="Z25" s="43"/>
      <c r="AA25" s="43"/>
      <c r="AB25" s="43">
        <v>0</v>
      </c>
      <c r="AC25" s="44">
        <v>0</v>
      </c>
      <c r="AD25" s="44">
        <v>0</v>
      </c>
      <c r="AE25" s="45" t="e">
        <f t="shared" si="13"/>
        <v>#DIV/0!</v>
      </c>
      <c r="AF25" s="46">
        <v>0</v>
      </c>
      <c r="AG25" s="46">
        <v>0</v>
      </c>
      <c r="AH25" s="47">
        <v>0</v>
      </c>
      <c r="AI25" s="47">
        <v>0</v>
      </c>
      <c r="AJ25" s="47">
        <v>0</v>
      </c>
      <c r="AK25" s="47">
        <v>0</v>
      </c>
      <c r="AL25" s="47">
        <f t="shared" si="14"/>
        <v>0</v>
      </c>
      <c r="AM25" s="47">
        <f t="shared" si="15"/>
        <v>0</v>
      </c>
      <c r="AN25" s="48" t="s">
        <v>36</v>
      </c>
      <c r="AO25" s="1"/>
      <c r="AP25" s="1"/>
      <c r="AQ25" s="1"/>
      <c r="AR25" s="1"/>
      <c r="AS25" s="1"/>
    </row>
    <row r="26" ht="30">
      <c r="B26" s="41" t="s">
        <v>39</v>
      </c>
      <c r="C26" s="41" t="s">
        <v>41</v>
      </c>
      <c r="D26" s="41" t="s">
        <v>43</v>
      </c>
      <c r="E26" s="26" t="str">
        <f t="shared" si="0"/>
        <v>0113</v>
      </c>
      <c r="F26" s="41" t="s">
        <v>65</v>
      </c>
      <c r="G26" s="41"/>
      <c r="H26" s="42" t="s">
        <v>66</v>
      </c>
      <c r="I26" s="43">
        <f>I27</f>
        <v>143555.20000000001</v>
      </c>
      <c r="J26" s="43">
        <f>J27</f>
        <v>169033.89999999999</v>
      </c>
      <c r="K26" s="43">
        <f>K27</f>
        <v>205097.89999999999</v>
      </c>
      <c r="L26" s="43">
        <f>L27</f>
        <v>0</v>
      </c>
      <c r="M26" s="43">
        <f>M27</f>
        <v>0</v>
      </c>
      <c r="N26" s="43">
        <f>N27</f>
        <v>0</v>
      </c>
      <c r="O26" s="43">
        <f>O27</f>
        <v>-2066.4789999999998</v>
      </c>
      <c r="P26" s="43">
        <f>P27</f>
        <v>213.58799999999974</v>
      </c>
      <c r="Q26" s="43">
        <f>Q27</f>
        <v>1538.1659999999999</v>
      </c>
      <c r="R26" s="43">
        <f>R27</f>
        <v>9941.3670000000002</v>
      </c>
      <c r="S26" s="43">
        <f>S27</f>
        <v>0</v>
      </c>
      <c r="T26" s="43">
        <f>T27</f>
        <v>1979.9200000000001</v>
      </c>
      <c r="U26" s="43">
        <v>76.667000000000002</v>
      </c>
      <c r="V26" s="43">
        <f t="shared" si="7"/>
        <v>155238.429</v>
      </c>
      <c r="W26" s="43">
        <f>W27</f>
        <v>76.667000000000002</v>
      </c>
      <c r="X26" s="43">
        <f>X27</f>
        <v>0</v>
      </c>
      <c r="Y26" s="43">
        <f>Y27</f>
        <v>0</v>
      </c>
      <c r="Z26" s="43">
        <f>Z27</f>
        <v>0</v>
      </c>
      <c r="AA26" s="43">
        <f>AA27</f>
        <v>0</v>
      </c>
      <c r="AB26" s="43">
        <f>AB27</f>
        <v>83936.037810000009</v>
      </c>
      <c r="AC26" s="44">
        <f>AC27</f>
        <v>149502.22195000001</v>
      </c>
      <c r="AD26" s="44">
        <f>AD27</f>
        <v>142380.65457000001</v>
      </c>
      <c r="AE26" s="45">
        <f t="shared" si="13"/>
        <v>95.236480577270783</v>
      </c>
      <c r="AF26" s="43">
        <f>AF27</f>
        <v>155971.40140999999</v>
      </c>
      <c r="AG26" s="43">
        <f>AG27</f>
        <v>-2066.4789999999998</v>
      </c>
      <c r="AH26" s="43">
        <f>AH27</f>
        <v>0</v>
      </c>
      <c r="AI26" s="43">
        <f>AI27</f>
        <v>0</v>
      </c>
      <c r="AJ26" s="43">
        <f>AJ27</f>
        <v>0</v>
      </c>
      <c r="AK26" s="43">
        <f>AK27</f>
        <v>0</v>
      </c>
      <c r="AL26" s="43">
        <f t="shared" si="14"/>
        <v>153904.92241</v>
      </c>
      <c r="AM26" s="43">
        <f t="shared" si="15"/>
        <v>1333.5065900000045</v>
      </c>
      <c r="AN26" s="2"/>
      <c r="AO26" s="1"/>
      <c r="AP26" s="1"/>
      <c r="AQ26" s="1"/>
      <c r="AR26" s="1"/>
      <c r="AS26" s="1"/>
    </row>
    <row r="27" ht="30">
      <c r="B27" s="41" t="s">
        <v>39</v>
      </c>
      <c r="C27" s="41" t="s">
        <v>41</v>
      </c>
      <c r="D27" s="41" t="s">
        <v>43</v>
      </c>
      <c r="E27" s="26" t="str">
        <f t="shared" si="0"/>
        <v>0113</v>
      </c>
      <c r="F27" s="41" t="s">
        <v>67</v>
      </c>
      <c r="G27" s="41"/>
      <c r="H27" s="42" t="s">
        <v>68</v>
      </c>
      <c r="I27" s="43">
        <f>I28+I35+I43+I40</f>
        <v>143555.20000000001</v>
      </c>
      <c r="J27" s="43">
        <f>J28+J35+J43+J40</f>
        <v>169033.89999999999</v>
      </c>
      <c r="K27" s="43">
        <f>K28+K35+K43+K40</f>
        <v>205097.89999999999</v>
      </c>
      <c r="L27" s="43">
        <f>L28+L35+L43+L40</f>
        <v>0</v>
      </c>
      <c r="M27" s="43">
        <f>M28+M35+M43+M40</f>
        <v>0</v>
      </c>
      <c r="N27" s="43">
        <f>N28+N35+N43+N40</f>
        <v>0</v>
      </c>
      <c r="O27" s="43">
        <f>O28+O35+O43+O40</f>
        <v>-2066.4789999999998</v>
      </c>
      <c r="P27" s="43">
        <f>P28+P35+P43+P40</f>
        <v>213.58799999999974</v>
      </c>
      <c r="Q27" s="43">
        <f>Q28+Q35+Q43+Q40</f>
        <v>1538.1659999999999</v>
      </c>
      <c r="R27" s="43">
        <f>R28+R35+R43+R40</f>
        <v>9941.3670000000002</v>
      </c>
      <c r="S27" s="43">
        <f>S28+S35+S43+S40</f>
        <v>0</v>
      </c>
      <c r="T27" s="43">
        <f>T28+T35+T43+T40</f>
        <v>1979.9200000000001</v>
      </c>
      <c r="U27" s="43">
        <v>76.667000000000002</v>
      </c>
      <c r="V27" s="43">
        <f t="shared" si="7"/>
        <v>155238.429</v>
      </c>
      <c r="W27" s="43">
        <f>W28+W35+W43+W40</f>
        <v>76.667000000000002</v>
      </c>
      <c r="X27" s="43">
        <f>X28+X35+X43+X40</f>
        <v>0</v>
      </c>
      <c r="Y27" s="43">
        <f>Y28+Y35+Y43+Y40</f>
        <v>0</v>
      </c>
      <c r="Z27" s="43">
        <f>Z28+Z35+Z43+Z40</f>
        <v>0</v>
      </c>
      <c r="AA27" s="43">
        <f>AA28+AA35+AA43+AA40</f>
        <v>0</v>
      </c>
      <c r="AB27" s="43">
        <f>AB28+AB35+AB43+AB40</f>
        <v>83936.037810000009</v>
      </c>
      <c r="AC27" s="44">
        <f>AC28+AC35+AC43+AC40</f>
        <v>149502.22195000001</v>
      </c>
      <c r="AD27" s="44">
        <f>AD28+AD35+AD43+AD40</f>
        <v>142380.65457000001</v>
      </c>
      <c r="AE27" s="45">
        <f t="shared" si="13"/>
        <v>95.236480577270783</v>
      </c>
      <c r="AF27" s="43">
        <f>AF28+AF35+AF43+AF40</f>
        <v>155971.40140999999</v>
      </c>
      <c r="AG27" s="43">
        <f>AG28+AG35+AG43+AG40</f>
        <v>-2066.4789999999998</v>
      </c>
      <c r="AH27" s="43">
        <f>AH28+AH35+AH43+AH40</f>
        <v>0</v>
      </c>
      <c r="AI27" s="43">
        <f>AI28+AI35+AI43+AI40</f>
        <v>0</v>
      </c>
      <c r="AJ27" s="43">
        <f>AJ28+AJ35+AJ43+AJ40</f>
        <v>0</v>
      </c>
      <c r="AK27" s="43">
        <f>AK28+AK35+AK43+AK40</f>
        <v>0</v>
      </c>
      <c r="AL27" s="43">
        <f t="shared" si="14"/>
        <v>153904.92241</v>
      </c>
      <c r="AM27" s="43">
        <f t="shared" si="15"/>
        <v>1333.5065900000045</v>
      </c>
      <c r="AN27" s="2"/>
      <c r="AR27" s="1"/>
      <c r="AS27" s="1"/>
    </row>
    <row r="28" ht="30">
      <c r="B28" s="41" t="s">
        <v>39</v>
      </c>
      <c r="C28" s="41" t="s">
        <v>41</v>
      </c>
      <c r="D28" s="41" t="s">
        <v>43</v>
      </c>
      <c r="E28" s="26" t="str">
        <f t="shared" si="0"/>
        <v>0113</v>
      </c>
      <c r="F28" s="41" t="s">
        <v>69</v>
      </c>
      <c r="G28" s="41"/>
      <c r="H28" s="42" t="s">
        <v>70</v>
      </c>
      <c r="I28" s="43">
        <f>I29+I31+I33</f>
        <v>39635.199999999997</v>
      </c>
      <c r="J28" s="43">
        <f>J29+J31+J33</f>
        <v>40825.700000000004</v>
      </c>
      <c r="K28" s="43">
        <f>K29+K31+K33</f>
        <v>40825.700000000004</v>
      </c>
      <c r="L28" s="43">
        <f>L29+L31+L33</f>
        <v>0</v>
      </c>
      <c r="M28" s="43">
        <f>M29+M31+M33</f>
        <v>0</v>
      </c>
      <c r="N28" s="43">
        <f>N29+N31+N33</f>
        <v>0</v>
      </c>
      <c r="O28" s="43">
        <f>O29+O31+O33</f>
        <v>0</v>
      </c>
      <c r="P28" s="43">
        <f>P29+P31+P33</f>
        <v>4130.4719999999998</v>
      </c>
      <c r="Q28" s="43">
        <f>Q29+Q31+Q33</f>
        <v>1538.1659999999999</v>
      </c>
      <c r="R28" s="43">
        <f>R29+R31+R33</f>
        <v>9941.3670000000002</v>
      </c>
      <c r="S28" s="43">
        <f>S29+S31+S33</f>
        <v>0</v>
      </c>
      <c r="T28" s="43">
        <f>T29+T31+T33</f>
        <v>1979.9200000000001</v>
      </c>
      <c r="U28" s="43">
        <v>0</v>
      </c>
      <c r="V28" s="43">
        <f t="shared" si="7"/>
        <v>57225.124999999993</v>
      </c>
      <c r="W28" s="43">
        <f>W29+W31+W33</f>
        <v>0</v>
      </c>
      <c r="X28" s="43">
        <f>X29+X31+X33</f>
        <v>0</v>
      </c>
      <c r="Y28" s="43">
        <f>Y29+Y31+Y33</f>
        <v>0</v>
      </c>
      <c r="Z28" s="43">
        <f>Z29+Z31+Z33</f>
        <v>0</v>
      </c>
      <c r="AA28" s="43">
        <f>AA29+AA31+AA33</f>
        <v>0</v>
      </c>
      <c r="AB28" s="43">
        <f>AB29+AB31+AB33</f>
        <v>37852.79163</v>
      </c>
      <c r="AC28" s="44">
        <f>AC29+AC31+AC33</f>
        <v>55548.079400000002</v>
      </c>
      <c r="AD28" s="44">
        <f>AD29+AD31+AD33</f>
        <v>54878.225599999998</v>
      </c>
      <c r="AE28" s="45">
        <f t="shared" si="13"/>
        <v>98.794100881190843</v>
      </c>
      <c r="AF28" s="43">
        <f>AF29+AF31+AF33</f>
        <v>57223.079400000002</v>
      </c>
      <c r="AG28" s="43">
        <f>AG29+AG31+AG33</f>
        <v>0</v>
      </c>
      <c r="AH28" s="43">
        <f>AH29+AH31+AH33</f>
        <v>0</v>
      </c>
      <c r="AI28" s="43">
        <f>AI29+AI31+AI33</f>
        <v>0</v>
      </c>
      <c r="AJ28" s="43">
        <f>AJ29+AJ31+AJ33</f>
        <v>0</v>
      </c>
      <c r="AK28" s="43">
        <f>AK29+AK31+AK33</f>
        <v>0</v>
      </c>
      <c r="AL28" s="43">
        <f t="shared" si="14"/>
        <v>57223.079400000002</v>
      </c>
      <c r="AM28" s="43">
        <f t="shared" si="15"/>
        <v>2.0455999999903725</v>
      </c>
      <c r="AN28" s="2"/>
      <c r="AO28" s="1"/>
      <c r="AP28" s="1"/>
      <c r="AQ28" s="1"/>
      <c r="AR28" s="1"/>
      <c r="AS28" s="1"/>
    </row>
    <row r="29" ht="75">
      <c r="B29" s="41" t="s">
        <v>39</v>
      </c>
      <c r="C29" s="41" t="s">
        <v>41</v>
      </c>
      <c r="D29" s="41" t="s">
        <v>43</v>
      </c>
      <c r="E29" s="26" t="str">
        <f t="shared" si="0"/>
        <v>0113</v>
      </c>
      <c r="F29" s="41" t="s">
        <v>69</v>
      </c>
      <c r="G29" s="41" t="s">
        <v>71</v>
      </c>
      <c r="H29" s="42" t="s">
        <v>72</v>
      </c>
      <c r="I29" s="43">
        <f>I30</f>
        <v>32813.599999999999</v>
      </c>
      <c r="J29" s="43">
        <f>J30</f>
        <v>34004.600000000006</v>
      </c>
      <c r="K29" s="43">
        <f>K30</f>
        <v>34004.600000000006</v>
      </c>
      <c r="L29" s="43">
        <f>L30</f>
        <v>0</v>
      </c>
      <c r="M29" s="43">
        <f>M30</f>
        <v>0</v>
      </c>
      <c r="N29" s="43">
        <f>N30</f>
        <v>0</v>
      </c>
      <c r="O29" s="43">
        <f>O30</f>
        <v>0</v>
      </c>
      <c r="P29" s="43">
        <f>P30</f>
        <v>0</v>
      </c>
      <c r="Q29" s="43">
        <f>Q30</f>
        <v>0</v>
      </c>
      <c r="R29" s="43">
        <f>R30</f>
        <v>5897.6999999999998</v>
      </c>
      <c r="S29" s="43">
        <f>S30</f>
        <v>0</v>
      </c>
      <c r="T29" s="43">
        <f>T30</f>
        <v>0</v>
      </c>
      <c r="U29" s="43">
        <v>0</v>
      </c>
      <c r="V29" s="43">
        <f t="shared" si="7"/>
        <v>38711.299999999996</v>
      </c>
      <c r="W29" s="43">
        <f>W30</f>
        <v>0</v>
      </c>
      <c r="X29" s="43">
        <f>X30</f>
        <v>0</v>
      </c>
      <c r="Y29" s="43">
        <f>Y30</f>
        <v>0</v>
      </c>
      <c r="Z29" s="43">
        <f>Z30</f>
        <v>0</v>
      </c>
      <c r="AA29" s="43">
        <f>AA30</f>
        <v>0</v>
      </c>
      <c r="AB29" s="43">
        <f>AB30</f>
        <v>29413.012050000001</v>
      </c>
      <c r="AC29" s="44">
        <f>AC30</f>
        <v>39544.43793</v>
      </c>
      <c r="AD29" s="44">
        <f>AD30</f>
        <v>39544.335209999997</v>
      </c>
      <c r="AE29" s="45">
        <f t="shared" si="13"/>
        <v>99.999740241598118</v>
      </c>
      <c r="AF29" s="43">
        <f>AF30</f>
        <v>38111.300000000003</v>
      </c>
      <c r="AG29" s="43">
        <f>AG30</f>
        <v>0</v>
      </c>
      <c r="AH29" s="43">
        <f>AH30</f>
        <v>0</v>
      </c>
      <c r="AI29" s="43">
        <f>AI30</f>
        <v>0</v>
      </c>
      <c r="AJ29" s="43">
        <f>AJ30</f>
        <v>0</v>
      </c>
      <c r="AK29" s="43">
        <f>AK30</f>
        <v>0</v>
      </c>
      <c r="AL29" s="43">
        <f t="shared" si="14"/>
        <v>38111.300000000003</v>
      </c>
      <c r="AM29" s="43">
        <f t="shared" si="15"/>
        <v>599.99999999999272</v>
      </c>
      <c r="AN29" s="2"/>
      <c r="AR29" s="1"/>
      <c r="AS29" s="1"/>
    </row>
    <row r="30" ht="15">
      <c r="B30" s="41" t="s">
        <v>39</v>
      </c>
      <c r="C30" s="41" t="s">
        <v>41</v>
      </c>
      <c r="D30" s="41" t="s">
        <v>43</v>
      </c>
      <c r="E30" s="26" t="str">
        <f t="shared" si="0"/>
        <v>0113</v>
      </c>
      <c r="F30" s="41" t="s">
        <v>69</v>
      </c>
      <c r="G30" s="41" t="s">
        <v>73</v>
      </c>
      <c r="H30" s="42" t="s">
        <v>74</v>
      </c>
      <c r="I30" s="43">
        <f>33277.5-463.9</f>
        <v>32813.599999999999</v>
      </c>
      <c r="J30" s="43">
        <f>34485.3-480.7</f>
        <v>34004.600000000006</v>
      </c>
      <c r="K30" s="43">
        <f>34485.3-480.7</f>
        <v>34004.600000000006</v>
      </c>
      <c r="L30" s="43"/>
      <c r="M30" s="43"/>
      <c r="N30" s="43"/>
      <c r="O30" s="43">
        <v>0</v>
      </c>
      <c r="P30" s="43">
        <v>0</v>
      </c>
      <c r="Q30" s="43">
        <v>0</v>
      </c>
      <c r="R30" s="43">
        <v>5897.6999999999998</v>
      </c>
      <c r="S30" s="43">
        <v>0</v>
      </c>
      <c r="T30" s="43">
        <v>0</v>
      </c>
      <c r="U30" s="43">
        <v>0</v>
      </c>
      <c r="V30" s="43">
        <f t="shared" si="7"/>
        <v>38711.299999999996</v>
      </c>
      <c r="W30" s="43"/>
      <c r="X30" s="43"/>
      <c r="Y30" s="43"/>
      <c r="Z30" s="43"/>
      <c r="AA30" s="43"/>
      <c r="AB30" s="43">
        <v>29413.012050000001</v>
      </c>
      <c r="AC30" s="44">
        <v>39544.43793</v>
      </c>
      <c r="AD30" s="44">
        <v>39544.335209999997</v>
      </c>
      <c r="AE30" s="45">
        <f t="shared" si="13"/>
        <v>99.999740241598118</v>
      </c>
      <c r="AF30" s="43">
        <v>38111.300000000003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f t="shared" si="14"/>
        <v>38111.300000000003</v>
      </c>
      <c r="AM30" s="43">
        <f t="shared" si="15"/>
        <v>599.99999999999272</v>
      </c>
      <c r="AN30" s="19"/>
      <c r="AO30" s="1"/>
      <c r="AP30" s="1"/>
      <c r="AQ30" s="1"/>
      <c r="AR30" s="1"/>
      <c r="AS30" s="1"/>
    </row>
    <row r="31" ht="30">
      <c r="B31" s="41" t="s">
        <v>39</v>
      </c>
      <c r="C31" s="41" t="s">
        <v>41</v>
      </c>
      <c r="D31" s="41" t="s">
        <v>43</v>
      </c>
      <c r="E31" s="26" t="str">
        <f t="shared" si="0"/>
        <v>0113</v>
      </c>
      <c r="F31" s="41" t="s">
        <v>69</v>
      </c>
      <c r="G31" s="41" t="s">
        <v>53</v>
      </c>
      <c r="H31" s="42" t="s">
        <v>54</v>
      </c>
      <c r="I31" s="43">
        <f>I32</f>
        <v>6606.1000000000004</v>
      </c>
      <c r="J31" s="43">
        <f>J32</f>
        <v>6614.1999999999998</v>
      </c>
      <c r="K31" s="43">
        <f>K32</f>
        <v>6622.1999999999998</v>
      </c>
      <c r="L31" s="43">
        <f>L32</f>
        <v>0</v>
      </c>
      <c r="M31" s="43">
        <f>M32</f>
        <v>0</v>
      </c>
      <c r="N31" s="43">
        <f>N32</f>
        <v>0</v>
      </c>
      <c r="O31" s="43">
        <f>O32</f>
        <v>0</v>
      </c>
      <c r="P31" s="43">
        <f>P32</f>
        <v>4130.4719999999998</v>
      </c>
      <c r="Q31" s="43">
        <f>Q32</f>
        <v>1538.1659999999999</v>
      </c>
      <c r="R31" s="43">
        <f>R32</f>
        <v>4043.6669999999999</v>
      </c>
      <c r="S31" s="43">
        <f>S32</f>
        <v>0</v>
      </c>
      <c r="T31" s="43">
        <f>T32</f>
        <v>1979.9200000000001</v>
      </c>
      <c r="U31" s="43">
        <v>0</v>
      </c>
      <c r="V31" s="43">
        <f t="shared" si="7"/>
        <v>18298.324999999997</v>
      </c>
      <c r="W31" s="43">
        <f>W32</f>
        <v>0</v>
      </c>
      <c r="X31" s="43">
        <f>X32</f>
        <v>0</v>
      </c>
      <c r="Y31" s="43">
        <f>Y32</f>
        <v>0</v>
      </c>
      <c r="Z31" s="43">
        <f>Z32</f>
        <v>0</v>
      </c>
      <c r="AA31" s="43">
        <f>AA32</f>
        <v>0</v>
      </c>
      <c r="AB31" s="43">
        <f>AB32</f>
        <v>8225.2835799999993</v>
      </c>
      <c r="AC31" s="44">
        <f>AC32</f>
        <v>15764.145469999999</v>
      </c>
      <c r="AD31" s="44">
        <f>AD32</f>
        <v>15094.394389999999</v>
      </c>
      <c r="AE31" s="45">
        <f t="shared" si="13"/>
        <v>95.751427939595132</v>
      </c>
      <c r="AF31" s="43">
        <f>AF32</f>
        <v>18896.279399999999</v>
      </c>
      <c r="AG31" s="43">
        <f>AG32</f>
        <v>0</v>
      </c>
      <c r="AH31" s="43">
        <f>AH32</f>
        <v>0</v>
      </c>
      <c r="AI31" s="43">
        <f>AI32</f>
        <v>0</v>
      </c>
      <c r="AJ31" s="43">
        <f>AJ32</f>
        <v>0</v>
      </c>
      <c r="AK31" s="43">
        <f>AK32</f>
        <v>0</v>
      </c>
      <c r="AL31" s="43">
        <f t="shared" si="14"/>
        <v>18896.279399999999</v>
      </c>
      <c r="AM31" s="43">
        <f t="shared" si="15"/>
        <v>-597.95440000000235</v>
      </c>
      <c r="AN31" s="2"/>
      <c r="AR31" s="1"/>
      <c r="AS31" s="1"/>
    </row>
    <row r="32" ht="30">
      <c r="B32" s="41" t="s">
        <v>39</v>
      </c>
      <c r="C32" s="41" t="s">
        <v>41</v>
      </c>
      <c r="D32" s="41" t="s">
        <v>43</v>
      </c>
      <c r="E32" s="26" t="str">
        <f t="shared" si="0"/>
        <v>0113</v>
      </c>
      <c r="F32" s="41" t="s">
        <v>69</v>
      </c>
      <c r="G32" s="41" t="s">
        <v>55</v>
      </c>
      <c r="H32" s="42" t="s">
        <v>56</v>
      </c>
      <c r="I32" s="43">
        <f>6649.6-43.5</f>
        <v>6606.1000000000004</v>
      </c>
      <c r="J32" s="43">
        <f>6657.7-43.5</f>
        <v>6614.1999999999998</v>
      </c>
      <c r="K32" s="43">
        <f>6665.7-43.5</f>
        <v>6622.1999999999998</v>
      </c>
      <c r="L32" s="43"/>
      <c r="M32" s="43"/>
      <c r="N32" s="43"/>
      <c r="O32" s="43">
        <v>0</v>
      </c>
      <c r="P32" s="43">
        <f>1878.693+2251.779</f>
        <v>4130.4719999999998</v>
      </c>
      <c r="Q32" s="43">
        <v>1538.1659999999999</v>
      </c>
      <c r="R32" s="43">
        <v>4043.6669999999999</v>
      </c>
      <c r="S32" s="43">
        <v>0</v>
      </c>
      <c r="T32" s="43">
        <v>1979.9200000000001</v>
      </c>
      <c r="U32" s="43">
        <v>0</v>
      </c>
      <c r="V32" s="43">
        <f t="shared" si="7"/>
        <v>18298.324999999997</v>
      </c>
      <c r="W32" s="43"/>
      <c r="X32" s="43"/>
      <c r="Y32" s="43"/>
      <c r="Z32" s="43"/>
      <c r="AA32" s="43"/>
      <c r="AB32" s="43">
        <v>8225.2835799999993</v>
      </c>
      <c r="AC32" s="44">
        <v>15764.145469999999</v>
      </c>
      <c r="AD32" s="44">
        <v>15094.394389999999</v>
      </c>
      <c r="AE32" s="45">
        <f t="shared" si="13"/>
        <v>95.751427939595132</v>
      </c>
      <c r="AF32" s="43">
        <v>18896.279399999999</v>
      </c>
      <c r="AG32" s="43">
        <v>0</v>
      </c>
      <c r="AH32" s="43">
        <v>0</v>
      </c>
      <c r="AI32" s="43">
        <v>0</v>
      </c>
      <c r="AJ32" s="43">
        <v>0</v>
      </c>
      <c r="AK32" s="43">
        <v>0</v>
      </c>
      <c r="AL32" s="43">
        <f t="shared" si="14"/>
        <v>18896.279399999999</v>
      </c>
      <c r="AM32" s="43">
        <f t="shared" si="15"/>
        <v>-597.95440000000235</v>
      </c>
      <c r="AN32" s="19"/>
      <c r="AO32" s="1"/>
      <c r="AP32" s="1"/>
      <c r="AQ32" s="1"/>
      <c r="AR32" s="1"/>
      <c r="AS32" s="1"/>
    </row>
    <row r="33" ht="15">
      <c r="B33" s="41" t="s">
        <v>39</v>
      </c>
      <c r="C33" s="41" t="s">
        <v>41</v>
      </c>
      <c r="D33" s="41" t="s">
        <v>43</v>
      </c>
      <c r="E33" s="26" t="str">
        <f t="shared" si="0"/>
        <v>0113</v>
      </c>
      <c r="F33" s="41" t="s">
        <v>69</v>
      </c>
      <c r="G33" s="41" t="s">
        <v>59</v>
      </c>
      <c r="H33" s="42" t="s">
        <v>60</v>
      </c>
      <c r="I33" s="43">
        <f>I34</f>
        <v>215.5</v>
      </c>
      <c r="J33" s="43">
        <f>J34</f>
        <v>206.90000000000001</v>
      </c>
      <c r="K33" s="43">
        <f>K34</f>
        <v>198.89999999999998</v>
      </c>
      <c r="L33" s="43">
        <f>L34</f>
        <v>0</v>
      </c>
      <c r="M33" s="43">
        <f>M34</f>
        <v>0</v>
      </c>
      <c r="N33" s="43">
        <f>N34</f>
        <v>0</v>
      </c>
      <c r="O33" s="43">
        <f>O34</f>
        <v>0</v>
      </c>
      <c r="P33" s="43">
        <f>P34</f>
        <v>0</v>
      </c>
      <c r="Q33" s="43">
        <f>Q34</f>
        <v>0</v>
      </c>
      <c r="R33" s="43">
        <f>R34</f>
        <v>0</v>
      </c>
      <c r="S33" s="43">
        <f>S34</f>
        <v>0</v>
      </c>
      <c r="T33" s="43">
        <f>T34</f>
        <v>0</v>
      </c>
      <c r="U33" s="43">
        <v>0</v>
      </c>
      <c r="V33" s="43">
        <f t="shared" si="7"/>
        <v>215.5</v>
      </c>
      <c r="W33" s="43">
        <f>W34</f>
        <v>0</v>
      </c>
      <c r="X33" s="43">
        <f>X34</f>
        <v>0</v>
      </c>
      <c r="Y33" s="43">
        <f>Y34</f>
        <v>0</v>
      </c>
      <c r="Z33" s="43">
        <f>Z34</f>
        <v>0</v>
      </c>
      <c r="AA33" s="43">
        <f>AA34</f>
        <v>0</v>
      </c>
      <c r="AB33" s="43">
        <f>AB34</f>
        <v>214.49600000000001</v>
      </c>
      <c r="AC33" s="44">
        <f>AC34</f>
        <v>239.49600000000001</v>
      </c>
      <c r="AD33" s="44">
        <f>AD34</f>
        <v>239.49600000000001</v>
      </c>
      <c r="AE33" s="45">
        <f t="shared" si="13"/>
        <v>100</v>
      </c>
      <c r="AF33" s="43">
        <f>AF34</f>
        <v>215.5</v>
      </c>
      <c r="AG33" s="43">
        <f>AG34</f>
        <v>0</v>
      </c>
      <c r="AH33" s="43">
        <f>AH34</f>
        <v>0</v>
      </c>
      <c r="AI33" s="43">
        <f>AI34</f>
        <v>0</v>
      </c>
      <c r="AJ33" s="43">
        <f>AJ34</f>
        <v>0</v>
      </c>
      <c r="AK33" s="43">
        <f>AK34</f>
        <v>0</v>
      </c>
      <c r="AL33" s="43">
        <f t="shared" si="14"/>
        <v>215.5</v>
      </c>
      <c r="AM33" s="43">
        <f t="shared" si="15"/>
        <v>0</v>
      </c>
      <c r="AN33" s="2"/>
      <c r="AO33" s="1"/>
      <c r="AP33" s="1"/>
      <c r="AQ33" s="1"/>
      <c r="AR33" s="1"/>
      <c r="AS33" s="1"/>
    </row>
    <row r="34" ht="15">
      <c r="B34" s="41" t="s">
        <v>39</v>
      </c>
      <c r="C34" s="41" t="s">
        <v>41</v>
      </c>
      <c r="D34" s="41" t="s">
        <v>43</v>
      </c>
      <c r="E34" s="26" t="str">
        <f t="shared" si="0"/>
        <v>0113</v>
      </c>
      <c r="F34" s="41" t="s">
        <v>69</v>
      </c>
      <c r="G34" s="41" t="s">
        <v>63</v>
      </c>
      <c r="H34" s="42" t="s">
        <v>64</v>
      </c>
      <c r="I34" s="43">
        <v>215.5</v>
      </c>
      <c r="J34" s="43">
        <v>206.90000000000001</v>
      </c>
      <c r="K34" s="43">
        <v>198.89999999999998</v>
      </c>
      <c r="L34" s="43"/>
      <c r="M34" s="43"/>
      <c r="N34" s="43"/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f t="shared" si="7"/>
        <v>215.5</v>
      </c>
      <c r="W34" s="43"/>
      <c r="X34" s="43"/>
      <c r="Y34" s="43"/>
      <c r="Z34" s="43"/>
      <c r="AA34" s="43"/>
      <c r="AB34" s="43">
        <v>214.49600000000001</v>
      </c>
      <c r="AC34" s="44">
        <v>239.49600000000001</v>
      </c>
      <c r="AD34" s="44">
        <v>239.49600000000001</v>
      </c>
      <c r="AE34" s="45">
        <f t="shared" si="13"/>
        <v>100</v>
      </c>
      <c r="AF34" s="43">
        <v>215.5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f t="shared" si="14"/>
        <v>215.5</v>
      </c>
      <c r="AM34" s="43">
        <f t="shared" si="15"/>
        <v>0</v>
      </c>
      <c r="AN34" s="19"/>
      <c r="AR34" s="1"/>
      <c r="AS34" s="1"/>
    </row>
    <row r="35" ht="30">
      <c r="B35" s="41" t="s">
        <v>39</v>
      </c>
      <c r="C35" s="41" t="s">
        <v>41</v>
      </c>
      <c r="D35" s="41" t="s">
        <v>43</v>
      </c>
      <c r="E35" s="26" t="str">
        <f t="shared" si="0"/>
        <v>0113</v>
      </c>
      <c r="F35" s="41" t="s">
        <v>75</v>
      </c>
      <c r="G35" s="41"/>
      <c r="H35" s="42" t="s">
        <v>76</v>
      </c>
      <c r="I35" s="43">
        <f t="shared" ref="I35:I51" si="43">I36</f>
        <v>59660</v>
      </c>
      <c r="J35" s="43">
        <f t="shared" ref="J35:J51" si="44">J36</f>
        <v>47058.199999999997</v>
      </c>
      <c r="K35" s="43">
        <f t="shared" ref="K35:K51" si="45">K36</f>
        <v>47058.199999999997</v>
      </c>
      <c r="L35" s="43">
        <f t="shared" ref="L35:L51" si="46">L36</f>
        <v>0</v>
      </c>
      <c r="M35" s="43">
        <f t="shared" ref="M35:M51" si="47">M36</f>
        <v>0</v>
      </c>
      <c r="N35" s="43">
        <f t="shared" ref="N35:N51" si="48">N36</f>
        <v>0</v>
      </c>
      <c r="O35" s="43">
        <f>O36+O38</f>
        <v>0</v>
      </c>
      <c r="P35" s="43">
        <f>P36+P38</f>
        <v>0</v>
      </c>
      <c r="Q35" s="43">
        <f t="shared" ref="Q35:Q51" si="49">Q36</f>
        <v>0</v>
      </c>
      <c r="R35" s="43">
        <f t="shared" ref="R35:R51" si="50">R36</f>
        <v>-938.56500000000005</v>
      </c>
      <c r="S35" s="43">
        <f t="shared" ref="S35:S51" si="51">S36</f>
        <v>0</v>
      </c>
      <c r="T35" s="43">
        <f t="shared" ref="T35:T51" si="52">T36</f>
        <v>0</v>
      </c>
      <c r="U35" s="43">
        <v>76.667000000000002</v>
      </c>
      <c r="V35" s="43">
        <f t="shared" si="7"/>
        <v>58798.101999999999</v>
      </c>
      <c r="W35" s="43">
        <f t="shared" ref="W35:W51" si="53">W36</f>
        <v>76.667000000000002</v>
      </c>
      <c r="X35" s="43">
        <f t="shared" ref="X35:X51" si="54">X36</f>
        <v>0</v>
      </c>
      <c r="Y35" s="43">
        <f t="shared" ref="Y35:Y51" si="55">Y36</f>
        <v>0</v>
      </c>
      <c r="Z35" s="43">
        <f t="shared" ref="Z35:Z51" si="56">Z36</f>
        <v>0</v>
      </c>
      <c r="AA35" s="43">
        <f t="shared" ref="AA35:AA51" si="57">AA36</f>
        <v>0</v>
      </c>
      <c r="AB35" s="43">
        <f>AB36+AB38</f>
        <v>42200.054510000002</v>
      </c>
      <c r="AC35" s="44">
        <f>AC36+AC38</f>
        <v>58166.23893</v>
      </c>
      <c r="AD35" s="44">
        <f>AD36+AD38</f>
        <v>56195.068120000004</v>
      </c>
      <c r="AE35" s="45">
        <f t="shared" si="13"/>
        <v>96.611142741458337</v>
      </c>
      <c r="AF35" s="43">
        <f>AF36+AF38</f>
        <v>58450.236260000005</v>
      </c>
      <c r="AG35" s="43">
        <f>AG36+AG38</f>
        <v>0</v>
      </c>
      <c r="AH35" s="43">
        <f>AH36+AH38</f>
        <v>0</v>
      </c>
      <c r="AI35" s="43">
        <f>AI36+AI38</f>
        <v>0</v>
      </c>
      <c r="AJ35" s="43">
        <f>AJ36+AJ38</f>
        <v>0</v>
      </c>
      <c r="AK35" s="43">
        <f>AK36+AK38</f>
        <v>0</v>
      </c>
      <c r="AL35" s="43">
        <f t="shared" si="14"/>
        <v>58450.236260000005</v>
      </c>
      <c r="AM35" s="43">
        <f t="shared" si="15"/>
        <v>347.86573999999382</v>
      </c>
      <c r="AN35" s="2"/>
      <c r="AO35" s="1"/>
      <c r="AP35" s="1"/>
      <c r="AQ35" s="1"/>
      <c r="AR35" s="1"/>
      <c r="AS35" s="1"/>
    </row>
    <row r="36" ht="30">
      <c r="B36" s="41" t="s">
        <v>39</v>
      </c>
      <c r="C36" s="41" t="s">
        <v>41</v>
      </c>
      <c r="D36" s="41" t="s">
        <v>43</v>
      </c>
      <c r="E36" s="26" t="str">
        <f t="shared" si="0"/>
        <v>0113</v>
      </c>
      <c r="F36" s="41" t="s">
        <v>75</v>
      </c>
      <c r="G36" s="41" t="s">
        <v>53</v>
      </c>
      <c r="H36" s="42" t="s">
        <v>54</v>
      </c>
      <c r="I36" s="43">
        <f t="shared" si="43"/>
        <v>59660</v>
      </c>
      <c r="J36" s="43">
        <f t="shared" si="44"/>
        <v>47058.199999999997</v>
      </c>
      <c r="K36" s="43">
        <f t="shared" si="45"/>
        <v>47058.199999999997</v>
      </c>
      <c r="L36" s="43">
        <f t="shared" si="46"/>
        <v>0</v>
      </c>
      <c r="M36" s="43">
        <f t="shared" si="47"/>
        <v>0</v>
      </c>
      <c r="N36" s="43">
        <f t="shared" si="48"/>
        <v>0</v>
      </c>
      <c r="O36" s="43">
        <f>O37</f>
        <v>0</v>
      </c>
      <c r="P36" s="43">
        <f>P37</f>
        <v>0</v>
      </c>
      <c r="Q36" s="43">
        <f t="shared" si="49"/>
        <v>0</v>
      </c>
      <c r="R36" s="43">
        <f t="shared" si="50"/>
        <v>-938.56500000000005</v>
      </c>
      <c r="S36" s="43">
        <f t="shared" si="51"/>
        <v>0</v>
      </c>
      <c r="T36" s="43">
        <f t="shared" si="52"/>
        <v>0</v>
      </c>
      <c r="U36" s="43">
        <v>76.667000000000002</v>
      </c>
      <c r="V36" s="43">
        <f t="shared" si="7"/>
        <v>58798.101999999999</v>
      </c>
      <c r="W36" s="43">
        <f t="shared" si="53"/>
        <v>76.667000000000002</v>
      </c>
      <c r="X36" s="43">
        <f t="shared" si="54"/>
        <v>0</v>
      </c>
      <c r="Y36" s="43">
        <f t="shared" si="55"/>
        <v>0</v>
      </c>
      <c r="Z36" s="43">
        <f t="shared" si="56"/>
        <v>0</v>
      </c>
      <c r="AA36" s="43">
        <f t="shared" si="57"/>
        <v>0</v>
      </c>
      <c r="AB36" s="43">
        <f>AB37</f>
        <v>42167.395089999998</v>
      </c>
      <c r="AC36" s="44">
        <f>AC37</f>
        <v>58048.139929999998</v>
      </c>
      <c r="AD36" s="44">
        <f>AD37</f>
        <v>56076.969120000002</v>
      </c>
      <c r="AE36" s="45">
        <f t="shared" si="13"/>
        <v>96.60424810790316</v>
      </c>
      <c r="AF36" s="43">
        <f>AF37</f>
        <v>58417.576840000002</v>
      </c>
      <c r="AG36" s="43">
        <f>AG37</f>
        <v>0</v>
      </c>
      <c r="AH36" s="43">
        <f>AH37</f>
        <v>0</v>
      </c>
      <c r="AI36" s="43">
        <f>AI37</f>
        <v>0</v>
      </c>
      <c r="AJ36" s="43">
        <f>AJ37</f>
        <v>0</v>
      </c>
      <c r="AK36" s="43">
        <f>AK37</f>
        <v>0</v>
      </c>
      <c r="AL36" s="43">
        <f t="shared" si="14"/>
        <v>58417.576840000002</v>
      </c>
      <c r="AM36" s="43">
        <f t="shared" si="15"/>
        <v>380.52515999999741</v>
      </c>
      <c r="AN36" s="2"/>
      <c r="AR36" s="1"/>
      <c r="AS36" s="1"/>
    </row>
    <row r="37" ht="30">
      <c r="B37" s="41" t="s">
        <v>39</v>
      </c>
      <c r="C37" s="41" t="s">
        <v>41</v>
      </c>
      <c r="D37" s="41" t="s">
        <v>43</v>
      </c>
      <c r="E37" s="26" t="str">
        <f t="shared" si="0"/>
        <v>0113</v>
      </c>
      <c r="F37" s="41" t="s">
        <v>75</v>
      </c>
      <c r="G37" s="41" t="s">
        <v>55</v>
      </c>
      <c r="H37" s="42" t="s">
        <v>56</v>
      </c>
      <c r="I37" s="43">
        <v>59660</v>
      </c>
      <c r="J37" s="43">
        <v>47058.199999999997</v>
      </c>
      <c r="K37" s="43">
        <v>47058.199999999997</v>
      </c>
      <c r="L37" s="43"/>
      <c r="M37" s="43"/>
      <c r="N37" s="43"/>
      <c r="O37" s="43">
        <v>0</v>
      </c>
      <c r="P37" s="43">
        <v>0</v>
      </c>
      <c r="Q37" s="43">
        <v>0</v>
      </c>
      <c r="R37" s="43">
        <v>-938.56500000000005</v>
      </c>
      <c r="S37" s="43">
        <v>0</v>
      </c>
      <c r="T37" s="43">
        <v>0</v>
      </c>
      <c r="U37" s="43">
        <v>76.667000000000002</v>
      </c>
      <c r="V37" s="43">
        <f t="shared" si="7"/>
        <v>58798.101999999999</v>
      </c>
      <c r="W37" s="43">
        <v>76.667000000000002</v>
      </c>
      <c r="X37" s="43"/>
      <c r="Y37" s="43"/>
      <c r="Z37" s="43"/>
      <c r="AA37" s="43"/>
      <c r="AB37" s="43">
        <v>42167.395089999998</v>
      </c>
      <c r="AC37" s="44">
        <v>58048.139929999998</v>
      </c>
      <c r="AD37" s="44">
        <v>56076.969120000002</v>
      </c>
      <c r="AE37" s="45">
        <f t="shared" si="13"/>
        <v>96.60424810790316</v>
      </c>
      <c r="AF37" s="43">
        <v>58417.576840000002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f t="shared" si="14"/>
        <v>58417.576840000002</v>
      </c>
      <c r="AM37" s="43">
        <f t="shared" si="15"/>
        <v>380.52515999999741</v>
      </c>
      <c r="AN37" s="2"/>
      <c r="AO37" s="1"/>
      <c r="AP37" s="1"/>
      <c r="AQ37" s="1"/>
      <c r="AR37" s="1"/>
      <c r="AS37" s="1"/>
    </row>
    <row r="38" ht="15">
      <c r="B38" s="41" t="s">
        <v>39</v>
      </c>
      <c r="C38" s="41" t="s">
        <v>41</v>
      </c>
      <c r="D38" s="41" t="s">
        <v>43</v>
      </c>
      <c r="E38" s="26" t="str">
        <f t="shared" si="0"/>
        <v>0113</v>
      </c>
      <c r="F38" s="41" t="s">
        <v>75</v>
      </c>
      <c r="G38" s="41" t="s">
        <v>59</v>
      </c>
      <c r="H38" s="42" t="s">
        <v>60</v>
      </c>
      <c r="I38" s="43"/>
      <c r="J38" s="43"/>
      <c r="K38" s="43"/>
      <c r="L38" s="43"/>
      <c r="M38" s="43"/>
      <c r="N38" s="43"/>
      <c r="O38" s="43">
        <f>O39</f>
        <v>0</v>
      </c>
      <c r="P38" s="43">
        <f>P39</f>
        <v>0</v>
      </c>
      <c r="Q38" s="43"/>
      <c r="R38" s="43"/>
      <c r="S38" s="43"/>
      <c r="T38" s="43"/>
      <c r="U38" s="43"/>
      <c r="V38" s="43">
        <f t="shared" si="7"/>
        <v>0</v>
      </c>
      <c r="W38" s="43"/>
      <c r="X38" s="43"/>
      <c r="Y38" s="43"/>
      <c r="Z38" s="43"/>
      <c r="AA38" s="43"/>
      <c r="AB38" s="43">
        <f>AB39</f>
        <v>32.659419999999997</v>
      </c>
      <c r="AC38" s="44">
        <f>AC39</f>
        <v>118.099</v>
      </c>
      <c r="AD38" s="44">
        <f>AD39</f>
        <v>118.099</v>
      </c>
      <c r="AE38" s="45">
        <f t="shared" si="13"/>
        <v>100</v>
      </c>
      <c r="AF38" s="43">
        <f>AF39</f>
        <v>32.659419999999997</v>
      </c>
      <c r="AG38" s="43">
        <f>AG39</f>
        <v>0</v>
      </c>
      <c r="AH38" s="43">
        <f>AH39</f>
        <v>0</v>
      </c>
      <c r="AI38" s="43">
        <f>AI39</f>
        <v>0</v>
      </c>
      <c r="AJ38" s="43">
        <f>AJ39</f>
        <v>0</v>
      </c>
      <c r="AK38" s="43">
        <f>AK39</f>
        <v>0</v>
      </c>
      <c r="AL38" s="43">
        <f t="shared" si="14"/>
        <v>32.659419999999997</v>
      </c>
      <c r="AM38" s="43">
        <f t="shared" si="15"/>
        <v>-32.659419999999997</v>
      </c>
      <c r="AN38" s="2"/>
      <c r="AO38" s="1"/>
      <c r="AP38" s="1"/>
      <c r="AQ38" s="1"/>
      <c r="AR38" s="1"/>
      <c r="AS38" s="1"/>
    </row>
    <row r="39" ht="15">
      <c r="B39" s="41" t="s">
        <v>39</v>
      </c>
      <c r="C39" s="41" t="s">
        <v>41</v>
      </c>
      <c r="D39" s="41" t="s">
        <v>43</v>
      </c>
      <c r="E39" s="26" t="str">
        <f t="shared" si="0"/>
        <v>0113</v>
      </c>
      <c r="F39" s="41" t="s">
        <v>75</v>
      </c>
      <c r="G39" s="41" t="s">
        <v>61</v>
      </c>
      <c r="H39" s="42" t="s">
        <v>62</v>
      </c>
      <c r="I39" s="43"/>
      <c r="J39" s="43"/>
      <c r="K39" s="43"/>
      <c r="L39" s="43"/>
      <c r="M39" s="43"/>
      <c r="N39" s="43"/>
      <c r="O39" s="43">
        <v>0</v>
      </c>
      <c r="P39" s="43">
        <v>0</v>
      </c>
      <c r="Q39" s="43"/>
      <c r="R39" s="43"/>
      <c r="S39" s="43"/>
      <c r="T39" s="43"/>
      <c r="U39" s="43"/>
      <c r="V39" s="43">
        <f t="shared" si="7"/>
        <v>0</v>
      </c>
      <c r="W39" s="43"/>
      <c r="X39" s="43"/>
      <c r="Y39" s="43"/>
      <c r="Z39" s="43"/>
      <c r="AA39" s="43"/>
      <c r="AB39" s="43">
        <v>32.659419999999997</v>
      </c>
      <c r="AC39" s="44">
        <v>118.099</v>
      </c>
      <c r="AD39" s="44">
        <v>118.099</v>
      </c>
      <c r="AE39" s="45">
        <f t="shared" si="13"/>
        <v>100</v>
      </c>
      <c r="AF39" s="43">
        <v>32.659419999999997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f t="shared" si="14"/>
        <v>32.659419999999997</v>
      </c>
      <c r="AM39" s="43">
        <f t="shared" si="15"/>
        <v>-32.659419999999997</v>
      </c>
      <c r="AN39" s="2"/>
      <c r="AR39" s="1"/>
      <c r="AS39" s="1"/>
    </row>
    <row r="40" ht="45" hidden="1">
      <c r="B40" s="41" t="s">
        <v>39</v>
      </c>
      <c r="C40" s="41" t="s">
        <v>41</v>
      </c>
      <c r="D40" s="41" t="s">
        <v>43</v>
      </c>
      <c r="E40" s="26" t="str">
        <f t="shared" si="0"/>
        <v>0113</v>
      </c>
      <c r="F40" s="41" t="s">
        <v>77</v>
      </c>
      <c r="G40" s="41"/>
      <c r="H40" s="42" t="s">
        <v>78</v>
      </c>
      <c r="I40" s="43">
        <f t="shared" si="43"/>
        <v>0</v>
      </c>
      <c r="J40" s="43">
        <f t="shared" si="44"/>
        <v>0</v>
      </c>
      <c r="K40" s="43">
        <f t="shared" si="45"/>
        <v>0</v>
      </c>
      <c r="L40" s="43">
        <f t="shared" si="46"/>
        <v>0</v>
      </c>
      <c r="M40" s="43">
        <f t="shared" si="47"/>
        <v>0</v>
      </c>
      <c r="N40" s="43">
        <f t="shared" si="48"/>
        <v>0</v>
      </c>
      <c r="O40" s="43">
        <f t="shared" ref="O40:O51" si="58">O41</f>
        <v>0</v>
      </c>
      <c r="P40" s="43">
        <f t="shared" ref="P40:P44" si="59">P41</f>
        <v>0</v>
      </c>
      <c r="Q40" s="43">
        <f t="shared" si="49"/>
        <v>0</v>
      </c>
      <c r="R40" s="43">
        <f t="shared" si="50"/>
        <v>0</v>
      </c>
      <c r="S40" s="43">
        <f t="shared" si="51"/>
        <v>0</v>
      </c>
      <c r="T40" s="43">
        <f t="shared" si="52"/>
        <v>0</v>
      </c>
      <c r="U40" s="43">
        <v>0</v>
      </c>
      <c r="V40" s="43">
        <f t="shared" si="7"/>
        <v>0</v>
      </c>
      <c r="W40" s="43">
        <f t="shared" si="53"/>
        <v>0</v>
      </c>
      <c r="X40" s="43">
        <f t="shared" si="54"/>
        <v>0</v>
      </c>
      <c r="Y40" s="43">
        <f t="shared" si="55"/>
        <v>0</v>
      </c>
      <c r="Z40" s="43">
        <f t="shared" si="56"/>
        <v>0</v>
      </c>
      <c r="AA40" s="43">
        <f t="shared" si="57"/>
        <v>0</v>
      </c>
      <c r="AB40" s="43">
        <f t="shared" ref="AB40:AB51" si="60">AB41</f>
        <v>0</v>
      </c>
      <c r="AC40" s="44">
        <f t="shared" ref="AC40:AC51" si="61">AC41</f>
        <v>0</v>
      </c>
      <c r="AD40" s="44">
        <f t="shared" ref="AD40:AD51" si="62">AD41</f>
        <v>0</v>
      </c>
      <c r="AE40" s="45" t="e">
        <f t="shared" si="13"/>
        <v>#DIV/0!</v>
      </c>
      <c r="AF40" s="49">
        <f t="shared" ref="AF40:AF51" si="63">AF41</f>
        <v>0</v>
      </c>
      <c r="AG40" s="49">
        <f t="shared" ref="AG40:AG51" si="64">AG41</f>
        <v>0</v>
      </c>
      <c r="AH40" s="50">
        <f t="shared" ref="AH40:AH51" si="65">AH41</f>
        <v>0</v>
      </c>
      <c r="AI40" s="50">
        <f t="shared" ref="AI40:AI51" si="66">AI41</f>
        <v>0</v>
      </c>
      <c r="AJ40" s="50">
        <f t="shared" ref="AJ40:AJ51" si="67">AJ41</f>
        <v>0</v>
      </c>
      <c r="AK40" s="50">
        <f t="shared" ref="AK40:AK51" si="68">AK41</f>
        <v>0</v>
      </c>
      <c r="AL40" s="47">
        <f t="shared" si="14"/>
        <v>0</v>
      </c>
      <c r="AM40" s="47">
        <f t="shared" si="15"/>
        <v>0</v>
      </c>
      <c r="AN40" s="48" t="s">
        <v>36</v>
      </c>
      <c r="AO40" s="1"/>
      <c r="AP40" s="1"/>
      <c r="AQ40" s="1"/>
      <c r="AR40" s="1"/>
      <c r="AS40" s="1"/>
    </row>
    <row r="41" ht="30" hidden="1">
      <c r="B41" s="41" t="s">
        <v>39</v>
      </c>
      <c r="C41" s="41" t="s">
        <v>41</v>
      </c>
      <c r="D41" s="41" t="s">
        <v>43</v>
      </c>
      <c r="E41" s="26" t="str">
        <f t="shared" si="0"/>
        <v>0113</v>
      </c>
      <c r="F41" s="41" t="s">
        <v>77</v>
      </c>
      <c r="G41" s="41" t="s">
        <v>53</v>
      </c>
      <c r="H41" s="42" t="s">
        <v>54</v>
      </c>
      <c r="I41" s="43">
        <f t="shared" si="43"/>
        <v>0</v>
      </c>
      <c r="J41" s="43">
        <f t="shared" si="44"/>
        <v>0</v>
      </c>
      <c r="K41" s="43">
        <f t="shared" si="45"/>
        <v>0</v>
      </c>
      <c r="L41" s="43">
        <f t="shared" si="46"/>
        <v>0</v>
      </c>
      <c r="M41" s="43">
        <f t="shared" si="47"/>
        <v>0</v>
      </c>
      <c r="N41" s="43">
        <f t="shared" si="48"/>
        <v>0</v>
      </c>
      <c r="O41" s="43">
        <f t="shared" si="58"/>
        <v>0</v>
      </c>
      <c r="P41" s="43">
        <f t="shared" si="59"/>
        <v>0</v>
      </c>
      <c r="Q41" s="43">
        <f t="shared" si="49"/>
        <v>0</v>
      </c>
      <c r="R41" s="43">
        <f t="shared" si="50"/>
        <v>0</v>
      </c>
      <c r="S41" s="43">
        <f t="shared" si="51"/>
        <v>0</v>
      </c>
      <c r="T41" s="43">
        <f t="shared" si="52"/>
        <v>0</v>
      </c>
      <c r="U41" s="43">
        <v>0</v>
      </c>
      <c r="V41" s="43">
        <f t="shared" si="7"/>
        <v>0</v>
      </c>
      <c r="W41" s="43">
        <f t="shared" si="53"/>
        <v>0</v>
      </c>
      <c r="X41" s="43">
        <f t="shared" si="54"/>
        <v>0</v>
      </c>
      <c r="Y41" s="43">
        <f t="shared" si="55"/>
        <v>0</v>
      </c>
      <c r="Z41" s="43">
        <f t="shared" si="56"/>
        <v>0</v>
      </c>
      <c r="AA41" s="43">
        <f t="shared" si="57"/>
        <v>0</v>
      </c>
      <c r="AB41" s="43">
        <f t="shared" si="60"/>
        <v>0</v>
      </c>
      <c r="AC41" s="44">
        <f t="shared" si="61"/>
        <v>0</v>
      </c>
      <c r="AD41" s="44">
        <f t="shared" si="62"/>
        <v>0</v>
      </c>
      <c r="AE41" s="45" t="e">
        <f t="shared" si="13"/>
        <v>#DIV/0!</v>
      </c>
      <c r="AF41" s="46">
        <f t="shared" si="63"/>
        <v>0</v>
      </c>
      <c r="AG41" s="46">
        <f t="shared" si="64"/>
        <v>0</v>
      </c>
      <c r="AH41" s="47">
        <f t="shared" si="65"/>
        <v>0</v>
      </c>
      <c r="AI41" s="47">
        <f t="shared" si="66"/>
        <v>0</v>
      </c>
      <c r="AJ41" s="47">
        <f t="shared" si="67"/>
        <v>0</v>
      </c>
      <c r="AK41" s="47">
        <f t="shared" si="68"/>
        <v>0</v>
      </c>
      <c r="AL41" s="47">
        <f t="shared" si="14"/>
        <v>0</v>
      </c>
      <c r="AM41" s="47">
        <f t="shared" si="15"/>
        <v>0</v>
      </c>
      <c r="AN41" s="48" t="s">
        <v>36</v>
      </c>
      <c r="AO41" s="1"/>
      <c r="AP41" s="1"/>
      <c r="AQ41" s="1"/>
      <c r="AR41" s="1"/>
      <c r="AS41" s="1"/>
    </row>
    <row r="42" ht="30" hidden="1">
      <c r="B42" s="41" t="s">
        <v>39</v>
      </c>
      <c r="C42" s="41" t="s">
        <v>41</v>
      </c>
      <c r="D42" s="41" t="s">
        <v>43</v>
      </c>
      <c r="E42" s="26" t="str">
        <f t="shared" si="0"/>
        <v>0113</v>
      </c>
      <c r="F42" s="41" t="s">
        <v>77</v>
      </c>
      <c r="G42" s="41" t="s">
        <v>55</v>
      </c>
      <c r="H42" s="42" t="s">
        <v>56</v>
      </c>
      <c r="I42" s="43"/>
      <c r="J42" s="43"/>
      <c r="K42" s="43"/>
      <c r="L42" s="43"/>
      <c r="M42" s="43"/>
      <c r="N42" s="43"/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f t="shared" si="7"/>
        <v>0</v>
      </c>
      <c r="W42" s="43"/>
      <c r="X42" s="43"/>
      <c r="Y42" s="43"/>
      <c r="Z42" s="43"/>
      <c r="AA42" s="43"/>
      <c r="AB42" s="43">
        <v>0</v>
      </c>
      <c r="AC42" s="44">
        <v>0</v>
      </c>
      <c r="AD42" s="44">
        <v>0</v>
      </c>
      <c r="AE42" s="45" t="e">
        <f t="shared" si="13"/>
        <v>#DIV/0!</v>
      </c>
      <c r="AF42" s="46">
        <v>0</v>
      </c>
      <c r="AG42" s="46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f t="shared" si="14"/>
        <v>0</v>
      </c>
      <c r="AM42" s="47">
        <f t="shared" si="15"/>
        <v>0</v>
      </c>
      <c r="AN42" s="48" t="s">
        <v>36</v>
      </c>
      <c r="AR42" s="1"/>
      <c r="AS42" s="1"/>
    </row>
    <row r="43" ht="30">
      <c r="B43" s="41" t="s">
        <v>39</v>
      </c>
      <c r="C43" s="41" t="s">
        <v>41</v>
      </c>
      <c r="D43" s="41" t="s">
        <v>43</v>
      </c>
      <c r="E43" s="26" t="str">
        <f t="shared" si="0"/>
        <v>0113</v>
      </c>
      <c r="F43" s="41" t="s">
        <v>79</v>
      </c>
      <c r="G43" s="41"/>
      <c r="H43" s="42" t="s">
        <v>80</v>
      </c>
      <c r="I43" s="43">
        <f t="shared" si="43"/>
        <v>44260</v>
      </c>
      <c r="J43" s="43">
        <f t="shared" si="44"/>
        <v>81150</v>
      </c>
      <c r="K43" s="43">
        <f t="shared" si="45"/>
        <v>117214</v>
      </c>
      <c r="L43" s="43">
        <f t="shared" si="46"/>
        <v>0</v>
      </c>
      <c r="M43" s="43">
        <f t="shared" si="47"/>
        <v>0</v>
      </c>
      <c r="N43" s="43">
        <f t="shared" si="48"/>
        <v>0</v>
      </c>
      <c r="O43" s="43">
        <f t="shared" si="58"/>
        <v>-2066.4789999999998</v>
      </c>
      <c r="P43" s="43">
        <f t="shared" si="59"/>
        <v>-3916.884</v>
      </c>
      <c r="Q43" s="43">
        <f t="shared" si="49"/>
        <v>0</v>
      </c>
      <c r="R43" s="43">
        <f t="shared" si="50"/>
        <v>938.56500000000005</v>
      </c>
      <c r="S43" s="43">
        <f t="shared" si="51"/>
        <v>0</v>
      </c>
      <c r="T43" s="43">
        <f t="shared" si="52"/>
        <v>0</v>
      </c>
      <c r="U43" s="43">
        <v>0</v>
      </c>
      <c r="V43" s="43">
        <f t="shared" si="7"/>
        <v>39215.202000000005</v>
      </c>
      <c r="W43" s="43">
        <f t="shared" si="53"/>
        <v>0</v>
      </c>
      <c r="X43" s="43">
        <f t="shared" si="54"/>
        <v>0</v>
      </c>
      <c r="Y43" s="43">
        <f t="shared" si="55"/>
        <v>0</v>
      </c>
      <c r="Z43" s="43">
        <f t="shared" si="56"/>
        <v>0</v>
      </c>
      <c r="AA43" s="43">
        <f t="shared" si="57"/>
        <v>0</v>
      </c>
      <c r="AB43" s="43">
        <f t="shared" si="60"/>
        <v>3883.1916700000002</v>
      </c>
      <c r="AC43" s="44">
        <f t="shared" si="61"/>
        <v>35787.903619999997</v>
      </c>
      <c r="AD43" s="44">
        <f t="shared" si="62"/>
        <v>31307.360850000001</v>
      </c>
      <c r="AE43" s="45">
        <f t="shared" si="13"/>
        <v>87.480287145134554</v>
      </c>
      <c r="AF43" s="43">
        <f t="shared" si="63"/>
        <v>40298.085749999998</v>
      </c>
      <c r="AG43" s="43">
        <f t="shared" si="64"/>
        <v>-2066.4789999999998</v>
      </c>
      <c r="AH43" s="43">
        <f t="shared" si="65"/>
        <v>0</v>
      </c>
      <c r="AI43" s="43">
        <f t="shared" si="66"/>
        <v>0</v>
      </c>
      <c r="AJ43" s="43">
        <f t="shared" si="67"/>
        <v>0</v>
      </c>
      <c r="AK43" s="43">
        <f t="shared" si="68"/>
        <v>0</v>
      </c>
      <c r="AL43" s="43">
        <f t="shared" si="14"/>
        <v>38231.606749999999</v>
      </c>
      <c r="AM43" s="43">
        <f t="shared" si="15"/>
        <v>983.59525000000576</v>
      </c>
      <c r="AN43" s="2"/>
      <c r="AO43" s="1"/>
      <c r="AP43" s="1"/>
      <c r="AQ43" s="1"/>
      <c r="AR43" s="1"/>
      <c r="AS43" s="1"/>
    </row>
    <row r="44" ht="30">
      <c r="B44" s="41" t="s">
        <v>39</v>
      </c>
      <c r="C44" s="41" t="s">
        <v>41</v>
      </c>
      <c r="D44" s="41" t="s">
        <v>43</v>
      </c>
      <c r="E44" s="26" t="str">
        <f t="shared" si="0"/>
        <v>0113</v>
      </c>
      <c r="F44" s="41" t="s">
        <v>79</v>
      </c>
      <c r="G44" s="41" t="s">
        <v>53</v>
      </c>
      <c r="H44" s="42" t="s">
        <v>54</v>
      </c>
      <c r="I44" s="43">
        <f t="shared" si="43"/>
        <v>44260</v>
      </c>
      <c r="J44" s="43">
        <f t="shared" si="44"/>
        <v>81150</v>
      </c>
      <c r="K44" s="43">
        <f t="shared" si="45"/>
        <v>117214</v>
      </c>
      <c r="L44" s="43">
        <f t="shared" si="46"/>
        <v>0</v>
      </c>
      <c r="M44" s="43">
        <f t="shared" si="47"/>
        <v>0</v>
      </c>
      <c r="N44" s="43">
        <f t="shared" si="48"/>
        <v>0</v>
      </c>
      <c r="O44" s="43">
        <f t="shared" si="58"/>
        <v>-2066.4789999999998</v>
      </c>
      <c r="P44" s="43">
        <f t="shared" si="59"/>
        <v>-3916.884</v>
      </c>
      <c r="Q44" s="43">
        <f t="shared" si="49"/>
        <v>0</v>
      </c>
      <c r="R44" s="43">
        <f t="shared" si="50"/>
        <v>938.56500000000005</v>
      </c>
      <c r="S44" s="43">
        <f t="shared" si="51"/>
        <v>0</v>
      </c>
      <c r="T44" s="43">
        <f t="shared" si="52"/>
        <v>0</v>
      </c>
      <c r="U44" s="43">
        <v>0</v>
      </c>
      <c r="V44" s="43">
        <f t="shared" si="7"/>
        <v>39215.202000000005</v>
      </c>
      <c r="W44" s="43">
        <f t="shared" si="53"/>
        <v>0</v>
      </c>
      <c r="X44" s="43">
        <f t="shared" si="54"/>
        <v>0</v>
      </c>
      <c r="Y44" s="43">
        <f t="shared" si="55"/>
        <v>0</v>
      </c>
      <c r="Z44" s="43">
        <f t="shared" si="56"/>
        <v>0</v>
      </c>
      <c r="AA44" s="43">
        <f t="shared" si="57"/>
        <v>0</v>
      </c>
      <c r="AB44" s="43">
        <f t="shared" si="60"/>
        <v>3883.1916700000002</v>
      </c>
      <c r="AC44" s="44">
        <f t="shared" si="61"/>
        <v>35787.903619999997</v>
      </c>
      <c r="AD44" s="44">
        <f t="shared" si="62"/>
        <v>31307.360850000001</v>
      </c>
      <c r="AE44" s="45">
        <f t="shared" si="13"/>
        <v>87.480287145134554</v>
      </c>
      <c r="AF44" s="43">
        <f t="shared" si="63"/>
        <v>40298.085749999998</v>
      </c>
      <c r="AG44" s="43">
        <f t="shared" si="64"/>
        <v>-2066.4789999999998</v>
      </c>
      <c r="AH44" s="43">
        <f t="shared" si="65"/>
        <v>0</v>
      </c>
      <c r="AI44" s="43">
        <f t="shared" si="66"/>
        <v>0</v>
      </c>
      <c r="AJ44" s="43">
        <f t="shared" si="67"/>
        <v>0</v>
      </c>
      <c r="AK44" s="43">
        <f t="shared" si="68"/>
        <v>0</v>
      </c>
      <c r="AL44" s="43">
        <f t="shared" si="14"/>
        <v>38231.606749999999</v>
      </c>
      <c r="AM44" s="43">
        <f t="shared" si="15"/>
        <v>983.59525000000576</v>
      </c>
      <c r="AN44" s="2"/>
      <c r="AO44" s="1"/>
      <c r="AP44" s="1"/>
      <c r="AQ44" s="1"/>
      <c r="AR44" s="1"/>
      <c r="AS44" s="1"/>
    </row>
    <row r="45" ht="30">
      <c r="B45" s="41" t="s">
        <v>39</v>
      </c>
      <c r="C45" s="41" t="s">
        <v>41</v>
      </c>
      <c r="D45" s="41" t="s">
        <v>43</v>
      </c>
      <c r="E45" s="26" t="str">
        <f t="shared" si="0"/>
        <v>0113</v>
      </c>
      <c r="F45" s="41" t="s">
        <v>79</v>
      </c>
      <c r="G45" s="41" t="s">
        <v>55</v>
      </c>
      <c r="H45" s="42" t="s">
        <v>56</v>
      </c>
      <c r="I45" s="43">
        <v>44260</v>
      </c>
      <c r="J45" s="43">
        <v>81150</v>
      </c>
      <c r="K45" s="43">
        <v>117214</v>
      </c>
      <c r="L45" s="43"/>
      <c r="M45" s="43"/>
      <c r="N45" s="43"/>
      <c r="O45" s="43">
        <v>-2066.4789999999998</v>
      </c>
      <c r="P45" s="43">
        <f>-1878.693-2038.191</f>
        <v>-3916.884</v>
      </c>
      <c r="Q45" s="43">
        <v>0</v>
      </c>
      <c r="R45" s="43">
        <v>938.56500000000005</v>
      </c>
      <c r="S45" s="43">
        <v>0</v>
      </c>
      <c r="T45" s="43">
        <v>0</v>
      </c>
      <c r="U45" s="43">
        <v>0</v>
      </c>
      <c r="V45" s="43">
        <f t="shared" si="7"/>
        <v>39215.202000000005</v>
      </c>
      <c r="W45" s="43"/>
      <c r="X45" s="43"/>
      <c r="Y45" s="43"/>
      <c r="Z45" s="43"/>
      <c r="AA45" s="43"/>
      <c r="AB45" s="43">
        <v>3883.1916700000002</v>
      </c>
      <c r="AC45" s="44">
        <v>35787.903619999997</v>
      </c>
      <c r="AD45" s="44">
        <v>31307.360850000001</v>
      </c>
      <c r="AE45" s="45">
        <f t="shared" si="13"/>
        <v>87.480287145134554</v>
      </c>
      <c r="AF45" s="43">
        <v>40298.085749999998</v>
      </c>
      <c r="AG45" s="43">
        <v>-2066.4789999999998</v>
      </c>
      <c r="AH45" s="43">
        <v>0</v>
      </c>
      <c r="AI45" s="43">
        <v>0</v>
      </c>
      <c r="AJ45" s="43">
        <v>0</v>
      </c>
      <c r="AK45" s="43">
        <v>0</v>
      </c>
      <c r="AL45" s="43">
        <f t="shared" si="14"/>
        <v>38231.606749999999</v>
      </c>
      <c r="AM45" s="43">
        <f t="shared" si="15"/>
        <v>983.59525000000576</v>
      </c>
      <c r="AN45" s="19"/>
      <c r="AO45" s="1"/>
      <c r="AP45" s="1"/>
      <c r="AQ45" s="1"/>
      <c r="AR45" s="1"/>
      <c r="AS45" s="1"/>
    </row>
    <row r="46" ht="30">
      <c r="B46" s="41" t="s">
        <v>39</v>
      </c>
      <c r="C46" s="41" t="s">
        <v>41</v>
      </c>
      <c r="D46" s="41" t="s">
        <v>43</v>
      </c>
      <c r="E46" s="26" t="str">
        <f t="shared" si="0"/>
        <v>0113</v>
      </c>
      <c r="F46" s="41" t="s">
        <v>81</v>
      </c>
      <c r="G46" s="41"/>
      <c r="H46" s="42" t="s">
        <v>82</v>
      </c>
      <c r="I46" s="43">
        <f t="shared" si="43"/>
        <v>1372.4000000000001</v>
      </c>
      <c r="J46" s="43">
        <f t="shared" si="44"/>
        <v>889</v>
      </c>
      <c r="K46" s="43">
        <f t="shared" si="45"/>
        <v>576</v>
      </c>
      <c r="L46" s="43">
        <f t="shared" si="46"/>
        <v>0</v>
      </c>
      <c r="M46" s="43">
        <f t="shared" si="47"/>
        <v>0</v>
      </c>
      <c r="N46" s="43">
        <f t="shared" si="48"/>
        <v>0</v>
      </c>
      <c r="O46" s="43">
        <f t="shared" si="58"/>
        <v>-721.17600000000004</v>
      </c>
      <c r="P46" s="43">
        <f t="shared" ref="P46:P51" si="69">P47</f>
        <v>-365.80000000000001</v>
      </c>
      <c r="Q46" s="43">
        <f t="shared" si="49"/>
        <v>0</v>
      </c>
      <c r="R46" s="43">
        <f t="shared" si="50"/>
        <v>0</v>
      </c>
      <c r="S46" s="43">
        <f t="shared" si="51"/>
        <v>0</v>
      </c>
      <c r="T46" s="43">
        <f t="shared" si="52"/>
        <v>0</v>
      </c>
      <c r="U46" s="43">
        <v>0</v>
      </c>
      <c r="V46" s="43">
        <f t="shared" si="7"/>
        <v>285.42400000000009</v>
      </c>
      <c r="W46" s="43">
        <f t="shared" si="53"/>
        <v>0</v>
      </c>
      <c r="X46" s="43">
        <f t="shared" si="54"/>
        <v>0</v>
      </c>
      <c r="Y46" s="43">
        <f t="shared" si="55"/>
        <v>0</v>
      </c>
      <c r="Z46" s="43">
        <f t="shared" si="56"/>
        <v>0</v>
      </c>
      <c r="AA46" s="43">
        <f t="shared" si="57"/>
        <v>0</v>
      </c>
      <c r="AB46" s="43">
        <f t="shared" si="60"/>
        <v>285.42399999999998</v>
      </c>
      <c r="AC46" s="44">
        <f t="shared" si="61"/>
        <v>285.42399999999998</v>
      </c>
      <c r="AD46" s="44">
        <f t="shared" si="62"/>
        <v>285.42399999999998</v>
      </c>
      <c r="AE46" s="45">
        <f t="shared" si="13"/>
        <v>100</v>
      </c>
      <c r="AF46" s="43">
        <f t="shared" si="63"/>
        <v>1006.6</v>
      </c>
      <c r="AG46" s="43">
        <f t="shared" si="64"/>
        <v>-721.17600000000004</v>
      </c>
      <c r="AH46" s="43">
        <f t="shared" si="65"/>
        <v>0</v>
      </c>
      <c r="AI46" s="43">
        <f t="shared" si="66"/>
        <v>0</v>
      </c>
      <c r="AJ46" s="43">
        <f t="shared" si="67"/>
        <v>0</v>
      </c>
      <c r="AK46" s="43">
        <f t="shared" si="68"/>
        <v>0</v>
      </c>
      <c r="AL46" s="43">
        <f t="shared" si="14"/>
        <v>285.42399999999998</v>
      </c>
      <c r="AM46" s="43">
        <f t="shared" si="15"/>
        <v>1.1368683772161603e-13</v>
      </c>
      <c r="AN46" s="2"/>
      <c r="AO46" s="1"/>
      <c r="AP46" s="1"/>
      <c r="AQ46" s="1"/>
      <c r="AR46" s="1"/>
      <c r="AS46" s="1"/>
    </row>
    <row r="47" ht="15">
      <c r="B47" s="41" t="s">
        <v>39</v>
      </c>
      <c r="C47" s="41" t="s">
        <v>41</v>
      </c>
      <c r="D47" s="41" t="s">
        <v>43</v>
      </c>
      <c r="E47" s="26" t="str">
        <f t="shared" si="0"/>
        <v>0113</v>
      </c>
      <c r="F47" s="41" t="s">
        <v>83</v>
      </c>
      <c r="G47" s="41"/>
      <c r="H47" s="42" t="s">
        <v>84</v>
      </c>
      <c r="I47" s="43">
        <f t="shared" si="43"/>
        <v>1372.4000000000001</v>
      </c>
      <c r="J47" s="43">
        <f t="shared" si="44"/>
        <v>889</v>
      </c>
      <c r="K47" s="43">
        <f t="shared" si="45"/>
        <v>576</v>
      </c>
      <c r="L47" s="43">
        <f t="shared" si="46"/>
        <v>0</v>
      </c>
      <c r="M47" s="43">
        <f t="shared" si="47"/>
        <v>0</v>
      </c>
      <c r="N47" s="43">
        <f t="shared" si="48"/>
        <v>0</v>
      </c>
      <c r="O47" s="43">
        <f t="shared" si="58"/>
        <v>-721.17600000000004</v>
      </c>
      <c r="P47" s="43">
        <f t="shared" si="69"/>
        <v>-365.80000000000001</v>
      </c>
      <c r="Q47" s="43">
        <f t="shared" si="49"/>
        <v>0</v>
      </c>
      <c r="R47" s="43">
        <f t="shared" si="50"/>
        <v>0</v>
      </c>
      <c r="S47" s="43">
        <f t="shared" si="51"/>
        <v>0</v>
      </c>
      <c r="T47" s="43">
        <f t="shared" si="52"/>
        <v>0</v>
      </c>
      <c r="U47" s="43">
        <v>0</v>
      </c>
      <c r="V47" s="43">
        <f t="shared" si="7"/>
        <v>285.42400000000009</v>
      </c>
      <c r="W47" s="43">
        <f t="shared" si="53"/>
        <v>0</v>
      </c>
      <c r="X47" s="43">
        <f t="shared" si="54"/>
        <v>0</v>
      </c>
      <c r="Y47" s="43">
        <f t="shared" si="55"/>
        <v>0</v>
      </c>
      <c r="Z47" s="43">
        <f t="shared" si="56"/>
        <v>0</v>
      </c>
      <c r="AA47" s="43">
        <f t="shared" si="57"/>
        <v>0</v>
      </c>
      <c r="AB47" s="43">
        <f t="shared" si="60"/>
        <v>285.42399999999998</v>
      </c>
      <c r="AC47" s="44">
        <f t="shared" si="61"/>
        <v>285.42399999999998</v>
      </c>
      <c r="AD47" s="44">
        <f t="shared" si="62"/>
        <v>285.42399999999998</v>
      </c>
      <c r="AE47" s="45">
        <f t="shared" si="13"/>
        <v>100</v>
      </c>
      <c r="AF47" s="43">
        <f t="shared" si="63"/>
        <v>1006.6</v>
      </c>
      <c r="AG47" s="43">
        <f t="shared" si="64"/>
        <v>-721.17600000000004</v>
      </c>
      <c r="AH47" s="43">
        <f t="shared" si="65"/>
        <v>0</v>
      </c>
      <c r="AI47" s="43">
        <f t="shared" si="66"/>
        <v>0</v>
      </c>
      <c r="AJ47" s="43">
        <f t="shared" si="67"/>
        <v>0</v>
      </c>
      <c r="AK47" s="43">
        <f t="shared" si="68"/>
        <v>0</v>
      </c>
      <c r="AL47" s="43">
        <f t="shared" si="14"/>
        <v>285.42399999999998</v>
      </c>
      <c r="AM47" s="43">
        <f t="shared" si="15"/>
        <v>1.1368683772161603e-13</v>
      </c>
      <c r="AN47" s="2"/>
      <c r="AR47" s="1"/>
      <c r="AS47" s="1"/>
    </row>
    <row r="48" ht="30">
      <c r="B48" s="41" t="s">
        <v>39</v>
      </c>
      <c r="C48" s="41" t="s">
        <v>41</v>
      </c>
      <c r="D48" s="41" t="s">
        <v>43</v>
      </c>
      <c r="E48" s="26" t="str">
        <f t="shared" si="0"/>
        <v>0113</v>
      </c>
      <c r="F48" s="41" t="s">
        <v>85</v>
      </c>
      <c r="G48" s="41"/>
      <c r="H48" s="42" t="s">
        <v>86</v>
      </c>
      <c r="I48" s="43">
        <f t="shared" si="43"/>
        <v>1372.4000000000001</v>
      </c>
      <c r="J48" s="43">
        <f t="shared" si="44"/>
        <v>889</v>
      </c>
      <c r="K48" s="43">
        <f t="shared" si="45"/>
        <v>576</v>
      </c>
      <c r="L48" s="43">
        <f t="shared" si="46"/>
        <v>0</v>
      </c>
      <c r="M48" s="43">
        <f t="shared" si="47"/>
        <v>0</v>
      </c>
      <c r="N48" s="43">
        <f t="shared" si="48"/>
        <v>0</v>
      </c>
      <c r="O48" s="43">
        <f t="shared" si="58"/>
        <v>-721.17600000000004</v>
      </c>
      <c r="P48" s="43">
        <f t="shared" si="69"/>
        <v>-365.80000000000001</v>
      </c>
      <c r="Q48" s="43">
        <f t="shared" si="49"/>
        <v>0</v>
      </c>
      <c r="R48" s="43">
        <f t="shared" si="50"/>
        <v>0</v>
      </c>
      <c r="S48" s="43">
        <f t="shared" si="51"/>
        <v>0</v>
      </c>
      <c r="T48" s="43">
        <f t="shared" si="52"/>
        <v>0</v>
      </c>
      <c r="U48" s="43">
        <v>0</v>
      </c>
      <c r="V48" s="43">
        <f t="shared" si="7"/>
        <v>285.42400000000009</v>
      </c>
      <c r="W48" s="43">
        <f t="shared" si="53"/>
        <v>0</v>
      </c>
      <c r="X48" s="43">
        <f t="shared" si="54"/>
        <v>0</v>
      </c>
      <c r="Y48" s="43">
        <f t="shared" si="55"/>
        <v>0</v>
      </c>
      <c r="Z48" s="43">
        <f t="shared" si="56"/>
        <v>0</v>
      </c>
      <c r="AA48" s="43">
        <f t="shared" si="57"/>
        <v>0</v>
      </c>
      <c r="AB48" s="43">
        <f t="shared" si="60"/>
        <v>285.42399999999998</v>
      </c>
      <c r="AC48" s="44">
        <f t="shared" si="61"/>
        <v>285.42399999999998</v>
      </c>
      <c r="AD48" s="44">
        <f t="shared" si="62"/>
        <v>285.42399999999998</v>
      </c>
      <c r="AE48" s="45">
        <f t="shared" si="13"/>
        <v>100</v>
      </c>
      <c r="AF48" s="43">
        <f t="shared" si="63"/>
        <v>1006.6</v>
      </c>
      <c r="AG48" s="43">
        <f t="shared" si="64"/>
        <v>-721.17600000000004</v>
      </c>
      <c r="AH48" s="43">
        <f t="shared" si="65"/>
        <v>0</v>
      </c>
      <c r="AI48" s="43">
        <f t="shared" si="66"/>
        <v>0</v>
      </c>
      <c r="AJ48" s="43">
        <f t="shared" si="67"/>
        <v>0</v>
      </c>
      <c r="AK48" s="43">
        <f t="shared" si="68"/>
        <v>0</v>
      </c>
      <c r="AL48" s="43">
        <f t="shared" si="14"/>
        <v>285.42399999999998</v>
      </c>
      <c r="AM48" s="43">
        <f t="shared" si="15"/>
        <v>1.1368683772161603e-13</v>
      </c>
      <c r="AN48" s="2"/>
      <c r="AO48" s="1"/>
      <c r="AP48" s="1"/>
      <c r="AQ48" s="1"/>
      <c r="AR48" s="1"/>
      <c r="AS48" s="1"/>
    </row>
    <row r="49" ht="15">
      <c r="B49" s="41" t="s">
        <v>39</v>
      </c>
      <c r="C49" s="41" t="s">
        <v>41</v>
      </c>
      <c r="D49" s="41" t="s">
        <v>43</v>
      </c>
      <c r="E49" s="26" t="str">
        <f t="shared" si="0"/>
        <v>0113</v>
      </c>
      <c r="F49" s="41" t="s">
        <v>85</v>
      </c>
      <c r="G49" s="41" t="s">
        <v>59</v>
      </c>
      <c r="H49" s="42" t="s">
        <v>60</v>
      </c>
      <c r="I49" s="43">
        <f t="shared" si="43"/>
        <v>1372.4000000000001</v>
      </c>
      <c r="J49" s="43">
        <f t="shared" si="44"/>
        <v>889</v>
      </c>
      <c r="K49" s="43">
        <f t="shared" si="45"/>
        <v>576</v>
      </c>
      <c r="L49" s="43">
        <f t="shared" si="46"/>
        <v>0</v>
      </c>
      <c r="M49" s="43">
        <f t="shared" si="47"/>
        <v>0</v>
      </c>
      <c r="N49" s="43">
        <f t="shared" si="48"/>
        <v>0</v>
      </c>
      <c r="O49" s="43">
        <f t="shared" si="58"/>
        <v>-721.17600000000004</v>
      </c>
      <c r="P49" s="43">
        <f t="shared" si="69"/>
        <v>-365.80000000000001</v>
      </c>
      <c r="Q49" s="43">
        <f t="shared" si="49"/>
        <v>0</v>
      </c>
      <c r="R49" s="43">
        <f t="shared" si="50"/>
        <v>0</v>
      </c>
      <c r="S49" s="43">
        <f t="shared" si="51"/>
        <v>0</v>
      </c>
      <c r="T49" s="43">
        <f t="shared" si="52"/>
        <v>0</v>
      </c>
      <c r="U49" s="43">
        <v>0</v>
      </c>
      <c r="V49" s="43">
        <f t="shared" si="7"/>
        <v>285.42400000000009</v>
      </c>
      <c r="W49" s="43">
        <f t="shared" si="53"/>
        <v>0</v>
      </c>
      <c r="X49" s="43">
        <f t="shared" si="54"/>
        <v>0</v>
      </c>
      <c r="Y49" s="43">
        <f t="shared" si="55"/>
        <v>0</v>
      </c>
      <c r="Z49" s="43">
        <f t="shared" si="56"/>
        <v>0</v>
      </c>
      <c r="AA49" s="43">
        <f t="shared" si="57"/>
        <v>0</v>
      </c>
      <c r="AB49" s="43">
        <f t="shared" si="60"/>
        <v>285.42399999999998</v>
      </c>
      <c r="AC49" s="44">
        <f t="shared" si="61"/>
        <v>285.42399999999998</v>
      </c>
      <c r="AD49" s="44">
        <f t="shared" si="62"/>
        <v>285.42399999999998</v>
      </c>
      <c r="AE49" s="45">
        <f t="shared" si="13"/>
        <v>100</v>
      </c>
      <c r="AF49" s="43">
        <f t="shared" si="63"/>
        <v>1006.6</v>
      </c>
      <c r="AG49" s="43">
        <f t="shared" si="64"/>
        <v>-721.17600000000004</v>
      </c>
      <c r="AH49" s="43">
        <f t="shared" si="65"/>
        <v>0</v>
      </c>
      <c r="AI49" s="43">
        <f t="shared" si="66"/>
        <v>0</v>
      </c>
      <c r="AJ49" s="43">
        <f t="shared" si="67"/>
        <v>0</v>
      </c>
      <c r="AK49" s="43">
        <f t="shared" si="68"/>
        <v>0</v>
      </c>
      <c r="AL49" s="43">
        <f t="shared" si="14"/>
        <v>285.42399999999998</v>
      </c>
      <c r="AM49" s="43">
        <f t="shared" si="15"/>
        <v>1.1368683772161603e-13</v>
      </c>
      <c r="AN49" s="2"/>
      <c r="AO49" s="1"/>
      <c r="AP49" s="1"/>
      <c r="AQ49" s="1"/>
      <c r="AR49" s="1"/>
      <c r="AS49" s="1"/>
    </row>
    <row r="50" ht="15">
      <c r="B50" s="41" t="s">
        <v>39</v>
      </c>
      <c r="C50" s="41" t="s">
        <v>41</v>
      </c>
      <c r="D50" s="41" t="s">
        <v>43</v>
      </c>
      <c r="E50" s="26" t="str">
        <f t="shared" si="0"/>
        <v>0113</v>
      </c>
      <c r="F50" s="41" t="s">
        <v>85</v>
      </c>
      <c r="G50" s="41" t="s">
        <v>63</v>
      </c>
      <c r="H50" s="42" t="s">
        <v>64</v>
      </c>
      <c r="I50" s="43">
        <v>1372.4000000000001</v>
      </c>
      <c r="J50" s="43">
        <v>889</v>
      </c>
      <c r="K50" s="43">
        <v>576</v>
      </c>
      <c r="L50" s="43"/>
      <c r="M50" s="43"/>
      <c r="N50" s="43"/>
      <c r="O50" s="43">
        <v>-721.17600000000004</v>
      </c>
      <c r="P50" s="43">
        <v>-365.80000000000001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f t="shared" si="7"/>
        <v>285.42400000000009</v>
      </c>
      <c r="W50" s="43"/>
      <c r="X50" s="43"/>
      <c r="Y50" s="43"/>
      <c r="Z50" s="43"/>
      <c r="AA50" s="43"/>
      <c r="AB50" s="43">
        <v>285.42399999999998</v>
      </c>
      <c r="AC50" s="44">
        <v>285.42399999999998</v>
      </c>
      <c r="AD50" s="44">
        <v>285.42399999999998</v>
      </c>
      <c r="AE50" s="45">
        <f t="shared" si="13"/>
        <v>100</v>
      </c>
      <c r="AF50" s="43">
        <v>1006.6</v>
      </c>
      <c r="AG50" s="43">
        <v>-721.17600000000004</v>
      </c>
      <c r="AH50" s="43">
        <v>0</v>
      </c>
      <c r="AI50" s="43">
        <v>0</v>
      </c>
      <c r="AJ50" s="43">
        <v>0</v>
      </c>
      <c r="AK50" s="43">
        <v>0</v>
      </c>
      <c r="AL50" s="43">
        <f t="shared" si="14"/>
        <v>285.42399999999998</v>
      </c>
      <c r="AM50" s="43">
        <f t="shared" si="15"/>
        <v>1.1368683772161603e-13</v>
      </c>
      <c r="AN50" s="19"/>
      <c r="AO50" s="1"/>
      <c r="AP50" s="1"/>
      <c r="AQ50" s="1"/>
      <c r="AR50" s="1"/>
      <c r="AS50" s="1"/>
    </row>
    <row r="51" ht="30">
      <c r="B51" s="41" t="s">
        <v>39</v>
      </c>
      <c r="C51" s="41" t="s">
        <v>41</v>
      </c>
      <c r="D51" s="41" t="s">
        <v>43</v>
      </c>
      <c r="E51" s="26" t="str">
        <f t="shared" si="0"/>
        <v>0113</v>
      </c>
      <c r="F51" s="41" t="s">
        <v>87</v>
      </c>
      <c r="G51" s="41"/>
      <c r="H51" s="42" t="s">
        <v>88</v>
      </c>
      <c r="I51" s="43">
        <f t="shared" si="43"/>
        <v>81387.399999999994</v>
      </c>
      <c r="J51" s="43">
        <f t="shared" si="44"/>
        <v>80456</v>
      </c>
      <c r="K51" s="43">
        <f t="shared" si="45"/>
        <v>80456</v>
      </c>
      <c r="L51" s="43">
        <f t="shared" si="46"/>
        <v>0</v>
      </c>
      <c r="M51" s="43">
        <f t="shared" si="47"/>
        <v>0</v>
      </c>
      <c r="N51" s="43">
        <f t="shared" si="48"/>
        <v>0</v>
      </c>
      <c r="O51" s="43">
        <f t="shared" si="58"/>
        <v>0</v>
      </c>
      <c r="P51" s="43">
        <f t="shared" si="69"/>
        <v>0</v>
      </c>
      <c r="Q51" s="43">
        <f t="shared" si="49"/>
        <v>0</v>
      </c>
      <c r="R51" s="43">
        <f t="shared" si="50"/>
        <v>2468.5</v>
      </c>
      <c r="S51" s="43">
        <f t="shared" si="51"/>
        <v>0</v>
      </c>
      <c r="T51" s="43">
        <f t="shared" si="52"/>
        <v>0</v>
      </c>
      <c r="U51" s="43">
        <v>0</v>
      </c>
      <c r="V51" s="43">
        <f t="shared" si="7"/>
        <v>83855.899999999994</v>
      </c>
      <c r="W51" s="43">
        <f t="shared" si="53"/>
        <v>0</v>
      </c>
      <c r="X51" s="43">
        <f t="shared" si="54"/>
        <v>0</v>
      </c>
      <c r="Y51" s="43">
        <f t="shared" si="55"/>
        <v>0</v>
      </c>
      <c r="Z51" s="43">
        <f t="shared" si="56"/>
        <v>0</v>
      </c>
      <c r="AA51" s="43">
        <f t="shared" si="57"/>
        <v>0</v>
      </c>
      <c r="AB51" s="43">
        <f t="shared" si="60"/>
        <v>57803.318120000004</v>
      </c>
      <c r="AC51" s="44">
        <f t="shared" si="61"/>
        <v>82994.699999999997</v>
      </c>
      <c r="AD51" s="44">
        <f t="shared" si="62"/>
        <v>82959.584390000004</v>
      </c>
      <c r="AE51" s="45">
        <f t="shared" si="13"/>
        <v>99.957689334379197</v>
      </c>
      <c r="AF51" s="43">
        <f t="shared" si="63"/>
        <v>83453.5</v>
      </c>
      <c r="AG51" s="43">
        <f t="shared" si="64"/>
        <v>0</v>
      </c>
      <c r="AH51" s="43">
        <f t="shared" si="65"/>
        <v>0</v>
      </c>
      <c r="AI51" s="43">
        <f t="shared" si="66"/>
        <v>0</v>
      </c>
      <c r="AJ51" s="43">
        <f t="shared" si="67"/>
        <v>0</v>
      </c>
      <c r="AK51" s="43">
        <f t="shared" si="68"/>
        <v>0</v>
      </c>
      <c r="AL51" s="43">
        <f t="shared" si="14"/>
        <v>83453.5</v>
      </c>
      <c r="AM51" s="43">
        <f t="shared" si="15"/>
        <v>402.39999999999418</v>
      </c>
      <c r="AN51" s="2"/>
      <c r="AO51" s="1"/>
      <c r="AP51" s="1"/>
      <c r="AQ51" s="1"/>
      <c r="AR51" s="1"/>
      <c r="AS51" s="1"/>
    </row>
    <row r="52" ht="15">
      <c r="B52" s="41" t="s">
        <v>39</v>
      </c>
      <c r="C52" s="41" t="s">
        <v>41</v>
      </c>
      <c r="D52" s="41" t="s">
        <v>43</v>
      </c>
      <c r="E52" s="26" t="str">
        <f t="shared" si="0"/>
        <v>0113</v>
      </c>
      <c r="F52" s="41" t="s">
        <v>89</v>
      </c>
      <c r="G52" s="41"/>
      <c r="H52" s="42" t="s">
        <v>90</v>
      </c>
      <c r="I52" s="43">
        <f>I53+I58</f>
        <v>81387.399999999994</v>
      </c>
      <c r="J52" s="43">
        <f>J53+J58</f>
        <v>80456</v>
      </c>
      <c r="K52" s="43">
        <f>K53+K58</f>
        <v>80456</v>
      </c>
      <c r="L52" s="43">
        <f>L53+L58</f>
        <v>0</v>
      </c>
      <c r="M52" s="43">
        <f>M53+M58</f>
        <v>0</v>
      </c>
      <c r="N52" s="43">
        <f>N53+N58</f>
        <v>0</v>
      </c>
      <c r="O52" s="43">
        <f>O53+O58</f>
        <v>0</v>
      </c>
      <c r="P52" s="43">
        <f>P53+P58</f>
        <v>0</v>
      </c>
      <c r="Q52" s="43">
        <f>Q53+Q58</f>
        <v>0</v>
      </c>
      <c r="R52" s="43">
        <f>R53+R58</f>
        <v>2468.5</v>
      </c>
      <c r="S52" s="43">
        <f>S53+S58</f>
        <v>0</v>
      </c>
      <c r="T52" s="43">
        <f>T53+T58</f>
        <v>0</v>
      </c>
      <c r="U52" s="43">
        <v>0</v>
      </c>
      <c r="V52" s="43">
        <f t="shared" si="7"/>
        <v>83855.899999999994</v>
      </c>
      <c r="W52" s="43">
        <f>W53+W58</f>
        <v>0</v>
      </c>
      <c r="X52" s="43">
        <f>X53+X58</f>
        <v>0</v>
      </c>
      <c r="Y52" s="43">
        <f>Y53+Y58</f>
        <v>0</v>
      </c>
      <c r="Z52" s="43">
        <f>Z53+Z58</f>
        <v>0</v>
      </c>
      <c r="AA52" s="43">
        <f>AA53+AA58</f>
        <v>0</v>
      </c>
      <c r="AB52" s="43">
        <f>AB53+AB58</f>
        <v>57803.318120000004</v>
      </c>
      <c r="AC52" s="44">
        <f>AC53+AC58</f>
        <v>82994.699999999997</v>
      </c>
      <c r="AD52" s="44">
        <f>AD53+AD58</f>
        <v>82959.584390000004</v>
      </c>
      <c r="AE52" s="45">
        <f t="shared" si="13"/>
        <v>99.957689334379197</v>
      </c>
      <c r="AF52" s="43">
        <f>AF53+AF58</f>
        <v>83453.5</v>
      </c>
      <c r="AG52" s="43">
        <f>AG53+AG58</f>
        <v>0</v>
      </c>
      <c r="AH52" s="43">
        <f>AH53+AH58</f>
        <v>0</v>
      </c>
      <c r="AI52" s="43">
        <f>AI53+AI58</f>
        <v>0</v>
      </c>
      <c r="AJ52" s="43">
        <f>AJ53+AJ58</f>
        <v>0</v>
      </c>
      <c r="AK52" s="43">
        <f>AK53+AK58</f>
        <v>0</v>
      </c>
      <c r="AL52" s="43">
        <f t="shared" si="14"/>
        <v>83453.5</v>
      </c>
      <c r="AM52" s="43">
        <f t="shared" si="15"/>
        <v>402.39999999999418</v>
      </c>
      <c r="AN52" s="2"/>
      <c r="AR52" s="1"/>
      <c r="AS52" s="1"/>
    </row>
    <row r="53" ht="30">
      <c r="B53" s="41" t="s">
        <v>39</v>
      </c>
      <c r="C53" s="41" t="s">
        <v>41</v>
      </c>
      <c r="D53" s="41" t="s">
        <v>43</v>
      </c>
      <c r="E53" s="26" t="str">
        <f t="shared" si="0"/>
        <v>0113</v>
      </c>
      <c r="F53" s="41" t="s">
        <v>91</v>
      </c>
      <c r="G53" s="41"/>
      <c r="H53" s="42" t="s">
        <v>92</v>
      </c>
      <c r="I53" s="43">
        <f t="shared" ref="I53:I54" si="70">I54</f>
        <v>76985.899999999994</v>
      </c>
      <c r="J53" s="43">
        <f t="shared" ref="J53:J54" si="71">J54</f>
        <v>76054.5</v>
      </c>
      <c r="K53" s="43">
        <f t="shared" ref="K53:K54" si="72">K54</f>
        <v>76054.5</v>
      </c>
      <c r="L53" s="43">
        <f t="shared" ref="L53:L54" si="73">L54</f>
        <v>0</v>
      </c>
      <c r="M53" s="43">
        <f t="shared" ref="M53:M54" si="74">M54</f>
        <v>0</v>
      </c>
      <c r="N53" s="43">
        <f t="shared" ref="N53:N54" si="75">N54</f>
        <v>0</v>
      </c>
      <c r="O53" s="43">
        <f>O54+O56</f>
        <v>0</v>
      </c>
      <c r="P53" s="43">
        <f>P54+P56</f>
        <v>0</v>
      </c>
      <c r="Q53" s="43">
        <f>Q54+Q56</f>
        <v>0</v>
      </c>
      <c r="R53" s="43">
        <f>R54+R56</f>
        <v>2468.5</v>
      </c>
      <c r="S53" s="43">
        <f t="shared" ref="S53:S54" si="76">S54</f>
        <v>0</v>
      </c>
      <c r="T53" s="43">
        <f t="shared" ref="T53:T54" si="77">T54</f>
        <v>0</v>
      </c>
      <c r="U53" s="43">
        <v>0</v>
      </c>
      <c r="V53" s="43">
        <f t="shared" si="7"/>
        <v>79454.399999999994</v>
      </c>
      <c r="W53" s="43">
        <f t="shared" ref="W53:W54" si="78">W54</f>
        <v>0</v>
      </c>
      <c r="X53" s="43">
        <f t="shared" ref="X53:X54" si="79">X54</f>
        <v>0</v>
      </c>
      <c r="Y53" s="43">
        <f t="shared" ref="Y53:Y54" si="80">Y54</f>
        <v>0</v>
      </c>
      <c r="Z53" s="43">
        <f t="shared" ref="Z53:Z54" si="81">Z54</f>
        <v>0</v>
      </c>
      <c r="AA53" s="43">
        <f t="shared" ref="AA53:AA54" si="82">AA54</f>
        <v>0</v>
      </c>
      <c r="AB53" s="43">
        <f>AB54+AB56</f>
        <v>54650.108330000003</v>
      </c>
      <c r="AC53" s="44">
        <f>AC54+AC56</f>
        <v>78961.60759</v>
      </c>
      <c r="AD53" s="44">
        <f>AD54+AD56</f>
        <v>78935.442660000001</v>
      </c>
      <c r="AE53" s="45">
        <f t="shared" si="13"/>
        <v>99.966863731883663</v>
      </c>
      <c r="AF53" s="43">
        <f>AF54+AF56</f>
        <v>79052</v>
      </c>
      <c r="AG53" s="43">
        <f>AG54+AG56</f>
        <v>0</v>
      </c>
      <c r="AH53" s="43">
        <f>AH54+AH56</f>
        <v>0</v>
      </c>
      <c r="AI53" s="43">
        <f>AI54+AI56</f>
        <v>0</v>
      </c>
      <c r="AJ53" s="43">
        <f>AJ54+AJ56</f>
        <v>0</v>
      </c>
      <c r="AK53" s="43">
        <f>AK54+AK56</f>
        <v>0</v>
      </c>
      <c r="AL53" s="43">
        <f t="shared" si="14"/>
        <v>79052</v>
      </c>
      <c r="AM53" s="43">
        <f t="shared" si="15"/>
        <v>402.39999999999418</v>
      </c>
      <c r="AN53" s="2"/>
      <c r="AO53" s="1"/>
      <c r="AP53" s="1"/>
      <c r="AQ53" s="1"/>
      <c r="AR53" s="1"/>
      <c r="AS53" s="1"/>
    </row>
    <row r="54" ht="75">
      <c r="B54" s="41" t="s">
        <v>39</v>
      </c>
      <c r="C54" s="41" t="s">
        <v>41</v>
      </c>
      <c r="D54" s="41" t="s">
        <v>43</v>
      </c>
      <c r="E54" s="26" t="str">
        <f t="shared" si="0"/>
        <v>0113</v>
      </c>
      <c r="F54" s="41" t="s">
        <v>91</v>
      </c>
      <c r="G54" s="41" t="s">
        <v>71</v>
      </c>
      <c r="H54" s="42" t="s">
        <v>72</v>
      </c>
      <c r="I54" s="43">
        <f t="shared" si="70"/>
        <v>76985.899999999994</v>
      </c>
      <c r="J54" s="43">
        <f t="shared" si="71"/>
        <v>76054.5</v>
      </c>
      <c r="K54" s="43">
        <f t="shared" si="72"/>
        <v>76054.5</v>
      </c>
      <c r="L54" s="43">
        <f t="shared" si="73"/>
        <v>0</v>
      </c>
      <c r="M54" s="43">
        <f t="shared" si="74"/>
        <v>0</v>
      </c>
      <c r="N54" s="43">
        <f t="shared" si="75"/>
        <v>0</v>
      </c>
      <c r="O54" s="43">
        <f>O55</f>
        <v>0</v>
      </c>
      <c r="P54" s="43">
        <f>P55</f>
        <v>0</v>
      </c>
      <c r="Q54" s="43">
        <f>Q55</f>
        <v>0</v>
      </c>
      <c r="R54" s="43">
        <f>R55</f>
        <v>2468.5</v>
      </c>
      <c r="S54" s="43">
        <f t="shared" si="76"/>
        <v>0</v>
      </c>
      <c r="T54" s="43">
        <f t="shared" si="77"/>
        <v>0</v>
      </c>
      <c r="U54" s="43">
        <v>0</v>
      </c>
      <c r="V54" s="43">
        <f t="shared" si="7"/>
        <v>79454.399999999994</v>
      </c>
      <c r="W54" s="43">
        <f t="shared" si="78"/>
        <v>0</v>
      </c>
      <c r="X54" s="43">
        <f t="shared" si="79"/>
        <v>0</v>
      </c>
      <c r="Y54" s="43">
        <f t="shared" si="80"/>
        <v>0</v>
      </c>
      <c r="Z54" s="43">
        <f t="shared" si="81"/>
        <v>0</v>
      </c>
      <c r="AA54" s="43">
        <f t="shared" si="82"/>
        <v>0</v>
      </c>
      <c r="AB54" s="43">
        <f>AB55</f>
        <v>54645.682670000002</v>
      </c>
      <c r="AC54" s="44">
        <f>AC55</f>
        <v>78957.181930000006</v>
      </c>
      <c r="AD54" s="44">
        <f>AD55</f>
        <v>78931.017000000007</v>
      </c>
      <c r="AE54" s="45">
        <f t="shared" si="13"/>
        <v>99.966861874549679</v>
      </c>
      <c r="AF54" s="43">
        <f>AF55</f>
        <v>79047.574340000006</v>
      </c>
      <c r="AG54" s="43">
        <f>AG55</f>
        <v>0</v>
      </c>
      <c r="AH54" s="43">
        <f>AH55</f>
        <v>0</v>
      </c>
      <c r="AI54" s="43">
        <f>AI55</f>
        <v>0</v>
      </c>
      <c r="AJ54" s="43">
        <f>AJ55</f>
        <v>0</v>
      </c>
      <c r="AK54" s="43">
        <f>AK55</f>
        <v>0</v>
      </c>
      <c r="AL54" s="43">
        <f t="shared" si="14"/>
        <v>79047.574340000006</v>
      </c>
      <c r="AM54" s="43">
        <f t="shared" si="15"/>
        <v>406.82565999998769</v>
      </c>
      <c r="AN54" s="2"/>
      <c r="AR54" s="1"/>
      <c r="AS54" s="1"/>
    </row>
    <row r="55" ht="30">
      <c r="B55" s="41" t="s">
        <v>39</v>
      </c>
      <c r="C55" s="41" t="s">
        <v>41</v>
      </c>
      <c r="D55" s="41" t="s">
        <v>43</v>
      </c>
      <c r="E55" s="26" t="str">
        <f t="shared" si="0"/>
        <v>0113</v>
      </c>
      <c r="F55" s="41" t="s">
        <v>91</v>
      </c>
      <c r="G55" s="41" t="s">
        <v>93</v>
      </c>
      <c r="H55" s="42" t="s">
        <v>94</v>
      </c>
      <c r="I55" s="43">
        <v>76985.899999999994</v>
      </c>
      <c r="J55" s="43">
        <v>76054.5</v>
      </c>
      <c r="K55" s="43">
        <v>76054.5</v>
      </c>
      <c r="L55" s="43"/>
      <c r="M55" s="43"/>
      <c r="N55" s="43"/>
      <c r="O55" s="43">
        <v>0</v>
      </c>
      <c r="P55" s="43">
        <v>0</v>
      </c>
      <c r="Q55" s="43">
        <v>0</v>
      </c>
      <c r="R55" s="43">
        <v>2468.5</v>
      </c>
      <c r="S55" s="43">
        <v>0</v>
      </c>
      <c r="T55" s="43">
        <v>0</v>
      </c>
      <c r="U55" s="43">
        <v>0</v>
      </c>
      <c r="V55" s="43">
        <f t="shared" si="7"/>
        <v>79454.399999999994</v>
      </c>
      <c r="W55" s="43"/>
      <c r="X55" s="43"/>
      <c r="Y55" s="43"/>
      <c r="Z55" s="43"/>
      <c r="AA55" s="43"/>
      <c r="AB55" s="43">
        <v>54645.682670000002</v>
      </c>
      <c r="AC55" s="44">
        <v>78957.181930000006</v>
      </c>
      <c r="AD55" s="44">
        <v>78931.017000000007</v>
      </c>
      <c r="AE55" s="45">
        <f t="shared" si="13"/>
        <v>99.966861874549679</v>
      </c>
      <c r="AF55" s="43">
        <v>79047.574340000006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f t="shared" si="14"/>
        <v>79047.574340000006</v>
      </c>
      <c r="AM55" s="43">
        <f t="shared" si="15"/>
        <v>406.82565999998769</v>
      </c>
      <c r="AN55" s="19"/>
      <c r="AO55" s="1"/>
      <c r="AP55" s="1"/>
      <c r="AQ55" s="1"/>
      <c r="AR55" s="1"/>
      <c r="AS55" s="1"/>
    </row>
    <row r="56" ht="15">
      <c r="B56" s="41" t="s">
        <v>39</v>
      </c>
      <c r="C56" s="41" t="s">
        <v>41</v>
      </c>
      <c r="D56" s="41" t="s">
        <v>43</v>
      </c>
      <c r="E56" s="26" t="str">
        <f t="shared" si="0"/>
        <v>0113</v>
      </c>
      <c r="F56" s="41" t="s">
        <v>91</v>
      </c>
      <c r="G56" s="41" t="s">
        <v>95</v>
      </c>
      <c r="H56" s="42" t="s">
        <v>96</v>
      </c>
      <c r="I56" s="43"/>
      <c r="J56" s="43"/>
      <c r="K56" s="43"/>
      <c r="L56" s="43"/>
      <c r="M56" s="43"/>
      <c r="N56" s="43"/>
      <c r="O56" s="43">
        <f>O57</f>
        <v>0</v>
      </c>
      <c r="P56" s="43">
        <f>P57</f>
        <v>0</v>
      </c>
      <c r="Q56" s="43">
        <f>Q57</f>
        <v>0</v>
      </c>
      <c r="R56" s="43">
        <f>R57</f>
        <v>0</v>
      </c>
      <c r="S56" s="43"/>
      <c r="T56" s="43"/>
      <c r="U56" s="43"/>
      <c r="V56" s="43">
        <f t="shared" si="7"/>
        <v>0</v>
      </c>
      <c r="W56" s="43"/>
      <c r="X56" s="43"/>
      <c r="Y56" s="43"/>
      <c r="Z56" s="43"/>
      <c r="AA56" s="43"/>
      <c r="AB56" s="43">
        <f>AB57</f>
        <v>4.4256599999999997</v>
      </c>
      <c r="AC56" s="44">
        <f>AC57</f>
        <v>4.4256599999999997</v>
      </c>
      <c r="AD56" s="44">
        <f>AD57</f>
        <v>4.4256599999999997</v>
      </c>
      <c r="AE56" s="45">
        <f t="shared" si="13"/>
        <v>100</v>
      </c>
      <c r="AF56" s="43">
        <f>AF57</f>
        <v>4.4256599999999997</v>
      </c>
      <c r="AG56" s="43">
        <f>AG57</f>
        <v>0</v>
      </c>
      <c r="AH56" s="43">
        <f>AH57</f>
        <v>0</v>
      </c>
      <c r="AI56" s="43">
        <f>AI57</f>
        <v>0</v>
      </c>
      <c r="AJ56" s="43">
        <f>AJ57</f>
        <v>0</v>
      </c>
      <c r="AK56" s="43">
        <f>AK57</f>
        <v>0</v>
      </c>
      <c r="AL56" s="43">
        <f t="shared" si="14"/>
        <v>4.4256599999999997</v>
      </c>
      <c r="AM56" s="43">
        <f t="shared" si="15"/>
        <v>-4.4256599999999997</v>
      </c>
      <c r="AN56" s="19"/>
      <c r="AO56" s="1"/>
      <c r="AP56" s="1"/>
      <c r="AQ56" s="1"/>
      <c r="AR56" s="1"/>
      <c r="AS56" s="1"/>
    </row>
    <row r="57" ht="30">
      <c r="B57" s="41" t="s">
        <v>39</v>
      </c>
      <c r="C57" s="41" t="s">
        <v>41</v>
      </c>
      <c r="D57" s="41" t="s">
        <v>43</v>
      </c>
      <c r="E57" s="26" t="str">
        <f t="shared" si="0"/>
        <v>0113</v>
      </c>
      <c r="F57" s="41" t="s">
        <v>91</v>
      </c>
      <c r="G57" s="41" t="s">
        <v>97</v>
      </c>
      <c r="H57" s="42" t="s">
        <v>98</v>
      </c>
      <c r="I57" s="43"/>
      <c r="J57" s="43"/>
      <c r="K57" s="43"/>
      <c r="L57" s="43"/>
      <c r="M57" s="43"/>
      <c r="N57" s="43"/>
      <c r="O57" s="43">
        <v>0</v>
      </c>
      <c r="P57" s="43">
        <v>0</v>
      </c>
      <c r="Q57" s="43">
        <v>0</v>
      </c>
      <c r="R57" s="43">
        <v>0</v>
      </c>
      <c r="S57" s="43"/>
      <c r="T57" s="43"/>
      <c r="U57" s="43"/>
      <c r="V57" s="43">
        <f t="shared" si="7"/>
        <v>0</v>
      </c>
      <c r="W57" s="43"/>
      <c r="X57" s="43"/>
      <c r="Y57" s="43"/>
      <c r="Z57" s="43"/>
      <c r="AA57" s="43"/>
      <c r="AB57" s="43">
        <v>4.4256599999999997</v>
      </c>
      <c r="AC57" s="44">
        <v>4.4256599999999997</v>
      </c>
      <c r="AD57" s="44">
        <v>4.4256599999999997</v>
      </c>
      <c r="AE57" s="45">
        <f t="shared" si="13"/>
        <v>100</v>
      </c>
      <c r="AF57" s="43">
        <v>4.4256599999999997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f t="shared" si="14"/>
        <v>4.4256599999999997</v>
      </c>
      <c r="AM57" s="43">
        <f t="shared" si="15"/>
        <v>-4.4256599999999997</v>
      </c>
      <c r="AN57" s="19"/>
      <c r="AR57" s="1"/>
      <c r="AS57" s="1"/>
    </row>
    <row r="58" ht="30">
      <c r="B58" s="41" t="s">
        <v>39</v>
      </c>
      <c r="C58" s="41" t="s">
        <v>41</v>
      </c>
      <c r="D58" s="41" t="s">
        <v>43</v>
      </c>
      <c r="E58" s="26" t="str">
        <f t="shared" si="0"/>
        <v>0113</v>
      </c>
      <c r="F58" s="41" t="s">
        <v>99</v>
      </c>
      <c r="G58" s="41"/>
      <c r="H58" s="42" t="s">
        <v>100</v>
      </c>
      <c r="I58" s="43">
        <f>I59+I61</f>
        <v>4401.5</v>
      </c>
      <c r="J58" s="43">
        <f>J59+J61</f>
        <v>4401.5</v>
      </c>
      <c r="K58" s="43">
        <f>K59+K61</f>
        <v>4401.5</v>
      </c>
      <c r="L58" s="43">
        <f>L59+L61</f>
        <v>0</v>
      </c>
      <c r="M58" s="43">
        <f>M59+M61</f>
        <v>0</v>
      </c>
      <c r="N58" s="43">
        <f>N59+N61</f>
        <v>0</v>
      </c>
      <c r="O58" s="43">
        <f>O59+O61</f>
        <v>0</v>
      </c>
      <c r="P58" s="43">
        <f>P59+P61</f>
        <v>0</v>
      </c>
      <c r="Q58" s="43">
        <f>Q59+Q61</f>
        <v>0</v>
      </c>
      <c r="R58" s="43">
        <f>R59+R61</f>
        <v>0</v>
      </c>
      <c r="S58" s="43">
        <f>S59+S61</f>
        <v>0</v>
      </c>
      <c r="T58" s="43">
        <f>T59+T61</f>
        <v>0</v>
      </c>
      <c r="U58" s="43">
        <v>0</v>
      </c>
      <c r="V58" s="43">
        <f t="shared" si="7"/>
        <v>4401.5</v>
      </c>
      <c r="W58" s="43">
        <f>W59+W61</f>
        <v>0</v>
      </c>
      <c r="X58" s="43">
        <f>X59+X61</f>
        <v>0</v>
      </c>
      <c r="Y58" s="43">
        <f>Y59+Y61</f>
        <v>0</v>
      </c>
      <c r="Z58" s="43">
        <f>Z59+Z61</f>
        <v>0</v>
      </c>
      <c r="AA58" s="43">
        <f>AA59+AA61</f>
        <v>0</v>
      </c>
      <c r="AB58" s="43">
        <f>AB59+AB61</f>
        <v>3153.2097899999999</v>
      </c>
      <c r="AC58" s="44">
        <f>AC59+AC61</f>
        <v>4033.0924100000002</v>
      </c>
      <c r="AD58" s="44">
        <f>AD59+AD61</f>
        <v>4024.1417300000003</v>
      </c>
      <c r="AE58" s="45">
        <f t="shared" si="13"/>
        <v>99.778069057435758</v>
      </c>
      <c r="AF58" s="43">
        <f>AF59+AF61</f>
        <v>4401.5</v>
      </c>
      <c r="AG58" s="43">
        <f>AG59+AG61</f>
        <v>0</v>
      </c>
      <c r="AH58" s="43">
        <f>AH59+AH61</f>
        <v>0</v>
      </c>
      <c r="AI58" s="43">
        <f>AI59+AI61</f>
        <v>0</v>
      </c>
      <c r="AJ58" s="43">
        <f>AJ59+AJ61</f>
        <v>0</v>
      </c>
      <c r="AK58" s="43">
        <f>AK59+AK61</f>
        <v>0</v>
      </c>
      <c r="AL58" s="43">
        <f t="shared" si="14"/>
        <v>4401.5</v>
      </c>
      <c r="AM58" s="43">
        <f t="shared" si="15"/>
        <v>0</v>
      </c>
      <c r="AN58" s="2"/>
      <c r="AO58" s="1"/>
      <c r="AP58" s="1"/>
      <c r="AQ58" s="1"/>
      <c r="AR58" s="1"/>
      <c r="AS58" s="1"/>
    </row>
    <row r="59" ht="75">
      <c r="B59" s="41" t="s">
        <v>39</v>
      </c>
      <c r="C59" s="41" t="s">
        <v>41</v>
      </c>
      <c r="D59" s="41" t="s">
        <v>43</v>
      </c>
      <c r="E59" s="26" t="str">
        <f t="shared" si="0"/>
        <v>0113</v>
      </c>
      <c r="F59" s="41" t="s">
        <v>99</v>
      </c>
      <c r="G59" s="41" t="s">
        <v>71</v>
      </c>
      <c r="H59" s="42" t="s">
        <v>72</v>
      </c>
      <c r="I59" s="43">
        <f>I60</f>
        <v>57.299999999999997</v>
      </c>
      <c r="J59" s="43">
        <f>J60</f>
        <v>57.299999999999997</v>
      </c>
      <c r="K59" s="43">
        <f>K60</f>
        <v>57.299999999999997</v>
      </c>
      <c r="L59" s="43">
        <f>L60</f>
        <v>0</v>
      </c>
      <c r="M59" s="43">
        <f>M60</f>
        <v>0</v>
      </c>
      <c r="N59" s="43">
        <f>N60</f>
        <v>0</v>
      </c>
      <c r="O59" s="43">
        <f>O60</f>
        <v>0</v>
      </c>
      <c r="P59" s="43">
        <f>P60</f>
        <v>0</v>
      </c>
      <c r="Q59" s="43">
        <f>Q60</f>
        <v>0</v>
      </c>
      <c r="R59" s="43">
        <f>R60</f>
        <v>0</v>
      </c>
      <c r="S59" s="43">
        <f>S60</f>
        <v>0</v>
      </c>
      <c r="T59" s="43">
        <f>T60</f>
        <v>0</v>
      </c>
      <c r="U59" s="43">
        <v>0</v>
      </c>
      <c r="V59" s="43">
        <f t="shared" si="7"/>
        <v>57.299999999999997</v>
      </c>
      <c r="W59" s="43">
        <f>W60</f>
        <v>0</v>
      </c>
      <c r="X59" s="43">
        <f>X60</f>
        <v>0</v>
      </c>
      <c r="Y59" s="43">
        <f>Y60</f>
        <v>0</v>
      </c>
      <c r="Z59" s="43">
        <f>Z60</f>
        <v>0</v>
      </c>
      <c r="AA59" s="43">
        <f>AA60</f>
        <v>0</v>
      </c>
      <c r="AB59" s="43">
        <f>AB60</f>
        <v>25.792300000000001</v>
      </c>
      <c r="AC59" s="44">
        <f>AC60</f>
        <v>34.192300000000003</v>
      </c>
      <c r="AD59" s="44">
        <f>AD60</f>
        <v>34.192300000000003</v>
      </c>
      <c r="AE59" s="45">
        <f t="shared" si="13"/>
        <v>100</v>
      </c>
      <c r="AF59" s="43">
        <f>AF60</f>
        <v>57.299999999999997</v>
      </c>
      <c r="AG59" s="43">
        <f>AG60</f>
        <v>0</v>
      </c>
      <c r="AH59" s="43">
        <f>AH60</f>
        <v>0</v>
      </c>
      <c r="AI59" s="43">
        <f>AI60</f>
        <v>0</v>
      </c>
      <c r="AJ59" s="43">
        <f>AJ60</f>
        <v>0</v>
      </c>
      <c r="AK59" s="43">
        <f>AK60</f>
        <v>0</v>
      </c>
      <c r="AL59" s="43">
        <f t="shared" si="14"/>
        <v>57.299999999999997</v>
      </c>
      <c r="AM59" s="43">
        <f t="shared" si="15"/>
        <v>0</v>
      </c>
      <c r="AN59" s="2"/>
      <c r="AR59" s="1"/>
      <c r="AS59" s="1"/>
    </row>
    <row r="60" ht="30">
      <c r="B60" s="41" t="s">
        <v>39</v>
      </c>
      <c r="C60" s="41" t="s">
        <v>41</v>
      </c>
      <c r="D60" s="41" t="s">
        <v>43</v>
      </c>
      <c r="E60" s="26" t="str">
        <f t="shared" si="0"/>
        <v>0113</v>
      </c>
      <c r="F60" s="41" t="s">
        <v>99</v>
      </c>
      <c r="G60" s="41" t="s">
        <v>93</v>
      </c>
      <c r="H60" s="42" t="s">
        <v>94</v>
      </c>
      <c r="I60" s="43">
        <v>57.299999999999997</v>
      </c>
      <c r="J60" s="43">
        <v>57.299999999999997</v>
      </c>
      <c r="K60" s="43">
        <v>57.299999999999997</v>
      </c>
      <c r="L60" s="43"/>
      <c r="M60" s="43"/>
      <c r="N60" s="43"/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f t="shared" si="7"/>
        <v>57.299999999999997</v>
      </c>
      <c r="W60" s="43"/>
      <c r="X60" s="43"/>
      <c r="Y60" s="43"/>
      <c r="Z60" s="43"/>
      <c r="AA60" s="43"/>
      <c r="AB60" s="43">
        <v>25.792300000000001</v>
      </c>
      <c r="AC60" s="44">
        <v>34.192300000000003</v>
      </c>
      <c r="AD60" s="44">
        <v>34.192300000000003</v>
      </c>
      <c r="AE60" s="45">
        <f t="shared" si="13"/>
        <v>100</v>
      </c>
      <c r="AF60" s="43">
        <v>57.299999999999997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f t="shared" si="14"/>
        <v>57.299999999999997</v>
      </c>
      <c r="AM60" s="43">
        <f t="shared" si="15"/>
        <v>0</v>
      </c>
      <c r="AN60" s="19"/>
      <c r="AO60" s="1"/>
      <c r="AP60" s="1"/>
      <c r="AQ60" s="1"/>
      <c r="AR60" s="1"/>
      <c r="AS60" s="1"/>
    </row>
    <row r="61" ht="30">
      <c r="B61" s="41" t="s">
        <v>39</v>
      </c>
      <c r="C61" s="41" t="s">
        <v>41</v>
      </c>
      <c r="D61" s="41" t="s">
        <v>43</v>
      </c>
      <c r="E61" s="26" t="str">
        <f t="shared" si="0"/>
        <v>0113</v>
      </c>
      <c r="F61" s="41" t="s">
        <v>99</v>
      </c>
      <c r="G61" s="41" t="s">
        <v>53</v>
      </c>
      <c r="H61" s="42" t="s">
        <v>54</v>
      </c>
      <c r="I61" s="43">
        <f>I62</f>
        <v>4344.1999999999998</v>
      </c>
      <c r="J61" s="43">
        <f>J62</f>
        <v>4344.1999999999998</v>
      </c>
      <c r="K61" s="43">
        <f>K62</f>
        <v>4344.1999999999998</v>
      </c>
      <c r="L61" s="43">
        <f>L62</f>
        <v>0</v>
      </c>
      <c r="M61" s="43">
        <f>M62</f>
        <v>0</v>
      </c>
      <c r="N61" s="43">
        <f>N62</f>
        <v>0</v>
      </c>
      <c r="O61" s="43">
        <f>O62</f>
        <v>0</v>
      </c>
      <c r="P61" s="43">
        <f>P62</f>
        <v>0</v>
      </c>
      <c r="Q61" s="43">
        <f>Q62</f>
        <v>0</v>
      </c>
      <c r="R61" s="43">
        <f>R62</f>
        <v>0</v>
      </c>
      <c r="S61" s="43">
        <f>S62</f>
        <v>0</v>
      </c>
      <c r="T61" s="43">
        <f>T62</f>
        <v>0</v>
      </c>
      <c r="U61" s="43">
        <v>0</v>
      </c>
      <c r="V61" s="43">
        <f t="shared" si="7"/>
        <v>4344.1999999999998</v>
      </c>
      <c r="W61" s="43">
        <f>W62</f>
        <v>0</v>
      </c>
      <c r="X61" s="43">
        <f>X62</f>
        <v>0</v>
      </c>
      <c r="Y61" s="43">
        <f>Y62</f>
        <v>0</v>
      </c>
      <c r="Z61" s="43">
        <f>Z62</f>
        <v>0</v>
      </c>
      <c r="AA61" s="43">
        <f>AA62</f>
        <v>0</v>
      </c>
      <c r="AB61" s="43">
        <f>AB62</f>
        <v>3127.4174899999998</v>
      </c>
      <c r="AC61" s="44">
        <f>AC62</f>
        <v>3998.90011</v>
      </c>
      <c r="AD61" s="44">
        <f>AD62</f>
        <v>3989.9494300000001</v>
      </c>
      <c r="AE61" s="45">
        <f t="shared" si="13"/>
        <v>99.77617145330494</v>
      </c>
      <c r="AF61" s="43">
        <f>AF62</f>
        <v>4344.1999999999998</v>
      </c>
      <c r="AG61" s="43">
        <f>AG62</f>
        <v>0</v>
      </c>
      <c r="AH61" s="43">
        <f>AH62</f>
        <v>0</v>
      </c>
      <c r="AI61" s="43">
        <f>AI62</f>
        <v>0</v>
      </c>
      <c r="AJ61" s="43">
        <f>AJ62</f>
        <v>0</v>
      </c>
      <c r="AK61" s="43">
        <f>AK62</f>
        <v>0</v>
      </c>
      <c r="AL61" s="43">
        <f t="shared" si="14"/>
        <v>4344.1999999999998</v>
      </c>
      <c r="AM61" s="43">
        <f t="shared" si="15"/>
        <v>0</v>
      </c>
      <c r="AN61" s="2"/>
      <c r="AO61" s="1"/>
      <c r="AP61" s="1"/>
      <c r="AQ61" s="1"/>
      <c r="AR61" s="1"/>
      <c r="AS61" s="1"/>
    </row>
    <row r="62" ht="30">
      <c r="B62" s="41" t="s">
        <v>39</v>
      </c>
      <c r="C62" s="41" t="s">
        <v>41</v>
      </c>
      <c r="D62" s="41" t="s">
        <v>43</v>
      </c>
      <c r="E62" s="26" t="str">
        <f t="shared" si="0"/>
        <v>0113</v>
      </c>
      <c r="F62" s="41" t="s">
        <v>99</v>
      </c>
      <c r="G62" s="41" t="s">
        <v>55</v>
      </c>
      <c r="H62" s="42" t="s">
        <v>56</v>
      </c>
      <c r="I62" s="43">
        <v>4344.1999999999998</v>
      </c>
      <c r="J62" s="43">
        <v>4344.1999999999998</v>
      </c>
      <c r="K62" s="43">
        <v>4344.1999999999998</v>
      </c>
      <c r="L62" s="43"/>
      <c r="M62" s="43"/>
      <c r="N62" s="43"/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f t="shared" si="7"/>
        <v>4344.1999999999998</v>
      </c>
      <c r="W62" s="43"/>
      <c r="X62" s="43"/>
      <c r="Y62" s="43"/>
      <c r="Z62" s="43"/>
      <c r="AA62" s="43"/>
      <c r="AB62" s="43">
        <v>3127.4174899999998</v>
      </c>
      <c r="AC62" s="44">
        <v>3998.90011</v>
      </c>
      <c r="AD62" s="44">
        <v>3989.9494300000001</v>
      </c>
      <c r="AE62" s="45">
        <f t="shared" si="13"/>
        <v>99.77617145330494</v>
      </c>
      <c r="AF62" s="43">
        <v>4344.1999999999998</v>
      </c>
      <c r="AG62" s="43">
        <v>0</v>
      </c>
      <c r="AH62" s="43">
        <v>0</v>
      </c>
      <c r="AI62" s="43">
        <v>0</v>
      </c>
      <c r="AJ62" s="43">
        <v>0</v>
      </c>
      <c r="AK62" s="43">
        <v>0</v>
      </c>
      <c r="AL62" s="43">
        <f t="shared" si="14"/>
        <v>4344.1999999999998</v>
      </c>
      <c r="AM62" s="43">
        <f t="shared" si="15"/>
        <v>0</v>
      </c>
      <c r="AN62" s="19"/>
      <c r="AO62" s="1"/>
      <c r="AP62" s="1"/>
      <c r="AQ62" s="1"/>
      <c r="AR62" s="1"/>
      <c r="AS62" s="1"/>
    </row>
    <row r="63" ht="45">
      <c r="B63" s="41" t="s">
        <v>39</v>
      </c>
      <c r="C63" s="41" t="s">
        <v>41</v>
      </c>
      <c r="D63" s="41" t="s">
        <v>43</v>
      </c>
      <c r="E63" s="26" t="str">
        <f t="shared" si="0"/>
        <v>0113</v>
      </c>
      <c r="F63" s="41" t="s">
        <v>101</v>
      </c>
      <c r="G63" s="41"/>
      <c r="H63" s="42" t="s">
        <v>102</v>
      </c>
      <c r="I63" s="43"/>
      <c r="J63" s="43"/>
      <c r="K63" s="43"/>
      <c r="L63" s="43"/>
      <c r="M63" s="43"/>
      <c r="N63" s="43"/>
      <c r="O63" s="43">
        <f t="shared" ref="O63:O64" si="83">O64</f>
        <v>0</v>
      </c>
      <c r="P63" s="43">
        <f t="shared" ref="P63:P64" si="84">P64</f>
        <v>0</v>
      </c>
      <c r="Q63" s="43">
        <f t="shared" ref="Q63:Q64" si="85">Q64</f>
        <v>0</v>
      </c>
      <c r="R63" s="43">
        <f t="shared" ref="R63:R64" si="86">R64</f>
        <v>0</v>
      </c>
      <c r="S63" s="43">
        <f t="shared" ref="S63:S64" si="87">S64</f>
        <v>0</v>
      </c>
      <c r="T63" s="43">
        <f t="shared" ref="T63:T64" si="88">T64</f>
        <v>0</v>
      </c>
      <c r="U63" s="43"/>
      <c r="V63" s="43">
        <f t="shared" si="7"/>
        <v>0</v>
      </c>
      <c r="W63" s="43"/>
      <c r="X63" s="43"/>
      <c r="Y63" s="43"/>
      <c r="Z63" s="43"/>
      <c r="AA63" s="43"/>
      <c r="AB63" s="43">
        <f t="shared" ref="AB63:AB64" si="89">AB64</f>
        <v>5159.78802</v>
      </c>
      <c r="AC63" s="44">
        <f t="shared" ref="AC63:AC64" si="90">AC64</f>
        <v>6332.3177800000003</v>
      </c>
      <c r="AD63" s="44">
        <f t="shared" ref="AD63:AD64" si="91">AD64</f>
        <v>6332.3177800000003</v>
      </c>
      <c r="AE63" s="45">
        <f t="shared" si="13"/>
        <v>100</v>
      </c>
      <c r="AF63" s="43">
        <f t="shared" ref="AF63:AF64" si="92">AF64</f>
        <v>5159.78802</v>
      </c>
      <c r="AG63" s="43">
        <f t="shared" ref="AG63:AG64" si="93">AG64</f>
        <v>0</v>
      </c>
      <c r="AH63" s="43">
        <f t="shared" ref="AH63:AH64" si="94">AH64</f>
        <v>0</v>
      </c>
      <c r="AI63" s="43">
        <f t="shared" ref="AI63:AI64" si="95">AI64</f>
        <v>0</v>
      </c>
      <c r="AJ63" s="43">
        <f t="shared" ref="AJ63:AJ64" si="96">AJ64</f>
        <v>0</v>
      </c>
      <c r="AK63" s="43">
        <f t="shared" ref="AK63:AK64" si="97">AK64</f>
        <v>0</v>
      </c>
      <c r="AL63" s="43">
        <f t="shared" si="14"/>
        <v>5159.78802</v>
      </c>
      <c r="AM63" s="43">
        <f t="shared" si="15"/>
        <v>-5159.78802</v>
      </c>
      <c r="AN63" s="19"/>
      <c r="AO63" s="1"/>
      <c r="AP63" s="1"/>
      <c r="AQ63" s="1"/>
      <c r="AR63" s="1"/>
      <c r="AS63" s="1"/>
    </row>
    <row r="64" ht="30">
      <c r="B64" s="41" t="s">
        <v>39</v>
      </c>
      <c r="C64" s="41" t="s">
        <v>41</v>
      </c>
      <c r="D64" s="41" t="s">
        <v>43</v>
      </c>
      <c r="E64" s="26" t="str">
        <f t="shared" si="0"/>
        <v>0113</v>
      </c>
      <c r="F64" s="41" t="s">
        <v>103</v>
      </c>
      <c r="G64" s="41"/>
      <c r="H64" s="42" t="s">
        <v>104</v>
      </c>
      <c r="I64" s="43"/>
      <c r="J64" s="43"/>
      <c r="K64" s="43"/>
      <c r="L64" s="43"/>
      <c r="M64" s="43"/>
      <c r="N64" s="43"/>
      <c r="O64" s="43">
        <f t="shared" si="83"/>
        <v>0</v>
      </c>
      <c r="P64" s="43">
        <f t="shared" si="84"/>
        <v>0</v>
      </c>
      <c r="Q64" s="43">
        <f t="shared" si="85"/>
        <v>0</v>
      </c>
      <c r="R64" s="43">
        <f t="shared" si="86"/>
        <v>0</v>
      </c>
      <c r="S64" s="43">
        <f t="shared" si="87"/>
        <v>0</v>
      </c>
      <c r="T64" s="43">
        <f t="shared" si="88"/>
        <v>0</v>
      </c>
      <c r="U64" s="43"/>
      <c r="V64" s="43">
        <f t="shared" si="7"/>
        <v>0</v>
      </c>
      <c r="W64" s="43"/>
      <c r="X64" s="43"/>
      <c r="Y64" s="43"/>
      <c r="Z64" s="43"/>
      <c r="AA64" s="43"/>
      <c r="AB64" s="43">
        <f t="shared" si="89"/>
        <v>5159.78802</v>
      </c>
      <c r="AC64" s="44">
        <f t="shared" si="90"/>
        <v>6332.3177800000003</v>
      </c>
      <c r="AD64" s="44">
        <f t="shared" si="91"/>
        <v>6332.3177800000003</v>
      </c>
      <c r="AE64" s="45">
        <f t="shared" si="13"/>
        <v>100</v>
      </c>
      <c r="AF64" s="43">
        <f t="shared" si="92"/>
        <v>5159.78802</v>
      </c>
      <c r="AG64" s="43">
        <f t="shared" si="93"/>
        <v>0</v>
      </c>
      <c r="AH64" s="43">
        <f t="shared" si="94"/>
        <v>0</v>
      </c>
      <c r="AI64" s="43">
        <f t="shared" si="95"/>
        <v>0</v>
      </c>
      <c r="AJ64" s="43">
        <f t="shared" si="96"/>
        <v>0</v>
      </c>
      <c r="AK64" s="43">
        <f t="shared" si="97"/>
        <v>0</v>
      </c>
      <c r="AL64" s="43">
        <f t="shared" si="14"/>
        <v>5159.78802</v>
      </c>
      <c r="AM64" s="43">
        <f t="shared" si="15"/>
        <v>-5159.78802</v>
      </c>
      <c r="AN64" s="19"/>
      <c r="AR64" s="1"/>
      <c r="AS64" s="1"/>
    </row>
    <row r="65" ht="30">
      <c r="B65" s="41" t="s">
        <v>39</v>
      </c>
      <c r="C65" s="41" t="s">
        <v>41</v>
      </c>
      <c r="D65" s="41" t="s">
        <v>43</v>
      </c>
      <c r="E65" s="26" t="str">
        <f t="shared" si="0"/>
        <v>0113</v>
      </c>
      <c r="F65" s="41" t="s">
        <v>105</v>
      </c>
      <c r="G65" s="41"/>
      <c r="H65" s="42" t="s">
        <v>106</v>
      </c>
      <c r="I65" s="43"/>
      <c r="J65" s="43"/>
      <c r="K65" s="43"/>
      <c r="L65" s="43"/>
      <c r="M65" s="43"/>
      <c r="N65" s="43"/>
      <c r="O65" s="43">
        <f>O66+O68</f>
        <v>0</v>
      </c>
      <c r="P65" s="43">
        <f>P66+P68</f>
        <v>0</v>
      </c>
      <c r="Q65" s="43">
        <f>Q66+Q68</f>
        <v>0</v>
      </c>
      <c r="R65" s="43">
        <f>R66+R68</f>
        <v>0</v>
      </c>
      <c r="S65" s="43">
        <f>S66+S68</f>
        <v>0</v>
      </c>
      <c r="T65" s="43">
        <f>T66+T68</f>
        <v>0</v>
      </c>
      <c r="U65" s="43"/>
      <c r="V65" s="43">
        <f t="shared" si="7"/>
        <v>0</v>
      </c>
      <c r="W65" s="43"/>
      <c r="X65" s="43"/>
      <c r="Y65" s="43"/>
      <c r="Z65" s="43"/>
      <c r="AA65" s="43"/>
      <c r="AB65" s="43">
        <f>AB66+AB68</f>
        <v>5159.78802</v>
      </c>
      <c r="AC65" s="44">
        <f>AC66+AC68</f>
        <v>6332.3177800000003</v>
      </c>
      <c r="AD65" s="44">
        <f>AD66+AD68</f>
        <v>6332.3177800000003</v>
      </c>
      <c r="AE65" s="45">
        <f t="shared" si="13"/>
        <v>100</v>
      </c>
      <c r="AF65" s="43">
        <f>AF66+AF68</f>
        <v>5159.78802</v>
      </c>
      <c r="AG65" s="43">
        <f>AG66+AG68</f>
        <v>0</v>
      </c>
      <c r="AH65" s="43">
        <f>AH66+AH68</f>
        <v>0</v>
      </c>
      <c r="AI65" s="43">
        <f>AI66+AI68</f>
        <v>0</v>
      </c>
      <c r="AJ65" s="43">
        <f>AJ66+AJ68</f>
        <v>0</v>
      </c>
      <c r="AK65" s="43">
        <f>AK66+AK68</f>
        <v>0</v>
      </c>
      <c r="AL65" s="43">
        <f t="shared" si="14"/>
        <v>5159.78802</v>
      </c>
      <c r="AM65" s="43">
        <f t="shared" si="15"/>
        <v>-5159.78802</v>
      </c>
      <c r="AN65" s="19"/>
      <c r="AO65" s="1"/>
      <c r="AP65" s="1"/>
      <c r="AQ65" s="1"/>
      <c r="AR65" s="1"/>
      <c r="AS65" s="1"/>
    </row>
    <row r="66" ht="30">
      <c r="B66" s="41" t="s">
        <v>39</v>
      </c>
      <c r="C66" s="41" t="s">
        <v>41</v>
      </c>
      <c r="D66" s="41" t="s">
        <v>43</v>
      </c>
      <c r="E66" s="26" t="str">
        <f t="shared" si="0"/>
        <v>0113</v>
      </c>
      <c r="F66" s="41" t="s">
        <v>105</v>
      </c>
      <c r="G66" s="41" t="s">
        <v>53</v>
      </c>
      <c r="H66" s="42" t="s">
        <v>54</v>
      </c>
      <c r="I66" s="43"/>
      <c r="J66" s="43"/>
      <c r="K66" s="43"/>
      <c r="L66" s="43"/>
      <c r="M66" s="43"/>
      <c r="N66" s="43"/>
      <c r="O66" s="43">
        <f>O67</f>
        <v>0</v>
      </c>
      <c r="P66" s="43">
        <f>P67</f>
        <v>0</v>
      </c>
      <c r="Q66" s="43">
        <f>Q67</f>
        <v>0</v>
      </c>
      <c r="R66" s="43">
        <f>R67</f>
        <v>0</v>
      </c>
      <c r="S66" s="43">
        <f>S67</f>
        <v>0</v>
      </c>
      <c r="T66" s="43">
        <f>T67</f>
        <v>0</v>
      </c>
      <c r="U66" s="43"/>
      <c r="V66" s="43">
        <f t="shared" si="7"/>
        <v>0</v>
      </c>
      <c r="W66" s="43"/>
      <c r="X66" s="43"/>
      <c r="Y66" s="43"/>
      <c r="Z66" s="43"/>
      <c r="AA66" s="43"/>
      <c r="AB66" s="43">
        <f>AB67</f>
        <v>3619.2891199999999</v>
      </c>
      <c r="AC66" s="44">
        <f>AC67</f>
        <v>4379.5319600000003</v>
      </c>
      <c r="AD66" s="44">
        <f>AD67</f>
        <v>4379.5319600000003</v>
      </c>
      <c r="AE66" s="45">
        <f t="shared" si="13"/>
        <v>100</v>
      </c>
      <c r="AF66" s="43">
        <f>AF67</f>
        <v>3619.2891199999999</v>
      </c>
      <c r="AG66" s="43">
        <f>AG67</f>
        <v>0</v>
      </c>
      <c r="AH66" s="43">
        <f>AH67</f>
        <v>0</v>
      </c>
      <c r="AI66" s="43">
        <f>AI67</f>
        <v>0</v>
      </c>
      <c r="AJ66" s="43">
        <f>AJ67</f>
        <v>0</v>
      </c>
      <c r="AK66" s="43">
        <f>AK67</f>
        <v>0</v>
      </c>
      <c r="AL66" s="43">
        <f t="shared" si="14"/>
        <v>3619.2891199999999</v>
      </c>
      <c r="AM66" s="43">
        <f t="shared" si="15"/>
        <v>-3619.2891199999999</v>
      </c>
      <c r="AN66" s="19"/>
      <c r="AR66" s="1"/>
      <c r="AS66" s="1"/>
    </row>
    <row r="67" ht="30">
      <c r="B67" s="41" t="s">
        <v>39</v>
      </c>
      <c r="C67" s="41" t="s">
        <v>41</v>
      </c>
      <c r="D67" s="41" t="s">
        <v>43</v>
      </c>
      <c r="E67" s="26" t="str">
        <f t="shared" si="0"/>
        <v>0113</v>
      </c>
      <c r="F67" s="41" t="s">
        <v>105</v>
      </c>
      <c r="G67" s="41" t="s">
        <v>55</v>
      </c>
      <c r="H67" s="42" t="s">
        <v>56</v>
      </c>
      <c r="I67" s="43"/>
      <c r="J67" s="43"/>
      <c r="K67" s="43"/>
      <c r="L67" s="43"/>
      <c r="M67" s="43"/>
      <c r="N67" s="43"/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/>
      <c r="V67" s="43">
        <f t="shared" si="7"/>
        <v>0</v>
      </c>
      <c r="W67" s="43"/>
      <c r="X67" s="43"/>
      <c r="Y67" s="43"/>
      <c r="Z67" s="43"/>
      <c r="AA67" s="43"/>
      <c r="AB67" s="43">
        <v>3619.2891199999999</v>
      </c>
      <c r="AC67" s="44">
        <v>4379.5319600000003</v>
      </c>
      <c r="AD67" s="44">
        <v>4379.5319600000003</v>
      </c>
      <c r="AE67" s="45">
        <f t="shared" si="13"/>
        <v>100</v>
      </c>
      <c r="AF67" s="43">
        <v>3619.2891199999999</v>
      </c>
      <c r="AG67" s="43">
        <v>0</v>
      </c>
      <c r="AH67" s="43">
        <v>0</v>
      </c>
      <c r="AI67" s="43">
        <v>0</v>
      </c>
      <c r="AJ67" s="43">
        <v>0</v>
      </c>
      <c r="AK67" s="43">
        <v>0</v>
      </c>
      <c r="AL67" s="43">
        <f t="shared" si="14"/>
        <v>3619.2891199999999</v>
      </c>
      <c r="AM67" s="43">
        <f t="shared" si="15"/>
        <v>-3619.2891199999999</v>
      </c>
      <c r="AN67" s="19"/>
      <c r="AO67" s="1"/>
      <c r="AP67" s="1"/>
      <c r="AQ67" s="1"/>
      <c r="AR67" s="1"/>
      <c r="AS67" s="1"/>
    </row>
    <row r="68">
      <c r="B68" s="41" t="s">
        <v>39</v>
      </c>
      <c r="C68" s="41" t="s">
        <v>41</v>
      </c>
      <c r="D68" s="41" t="s">
        <v>43</v>
      </c>
      <c r="E68" s="26" t="str">
        <f t="shared" si="0"/>
        <v>0113</v>
      </c>
      <c r="F68" s="41" t="s">
        <v>105</v>
      </c>
      <c r="G68" s="41" t="s">
        <v>59</v>
      </c>
      <c r="H68" s="42" t="s">
        <v>60</v>
      </c>
      <c r="I68" s="43"/>
      <c r="J68" s="43"/>
      <c r="K68" s="43"/>
      <c r="L68" s="43"/>
      <c r="M68" s="43"/>
      <c r="N68" s="43"/>
      <c r="O68" s="43">
        <f>O69</f>
        <v>0</v>
      </c>
      <c r="P68" s="43">
        <f>P69</f>
        <v>0</v>
      </c>
      <c r="Q68" s="43">
        <f>Q69</f>
        <v>0</v>
      </c>
      <c r="R68" s="43">
        <f>R69</f>
        <v>0</v>
      </c>
      <c r="S68" s="43">
        <f>S69</f>
        <v>0</v>
      </c>
      <c r="T68" s="43">
        <f>T69</f>
        <v>0</v>
      </c>
      <c r="U68" s="43"/>
      <c r="V68" s="43">
        <f t="shared" si="7"/>
        <v>0</v>
      </c>
      <c r="W68" s="43"/>
      <c r="X68" s="43"/>
      <c r="Y68" s="43"/>
      <c r="Z68" s="43"/>
      <c r="AA68" s="43"/>
      <c r="AB68" s="43">
        <f>AB69</f>
        <v>1540.4989</v>
      </c>
      <c r="AC68" s="44">
        <f>AC69</f>
        <v>1952.7858200000001</v>
      </c>
      <c r="AD68" s="44">
        <f>AD69</f>
        <v>1952.7858200000001</v>
      </c>
      <c r="AE68" s="45">
        <f t="shared" si="13"/>
        <v>100</v>
      </c>
      <c r="AF68" s="43">
        <f>AF69</f>
        <v>1540.4989</v>
      </c>
      <c r="AG68" s="43">
        <f>AG69</f>
        <v>0</v>
      </c>
      <c r="AH68" s="43">
        <f>AH69</f>
        <v>0</v>
      </c>
      <c r="AI68" s="43">
        <f>AI69</f>
        <v>0</v>
      </c>
      <c r="AJ68" s="43">
        <f>AJ69</f>
        <v>0</v>
      </c>
      <c r="AK68" s="43">
        <f>AK69</f>
        <v>0</v>
      </c>
      <c r="AL68" s="43">
        <f t="shared" si="14"/>
        <v>1540.4989</v>
      </c>
      <c r="AM68" s="43">
        <f t="shared" si="15"/>
        <v>-1540.4989</v>
      </c>
      <c r="AN68" s="19"/>
      <c r="AO68" s="1"/>
      <c r="AP68" s="1"/>
      <c r="AQ68" s="1"/>
      <c r="AR68" s="1"/>
      <c r="AS68" s="1"/>
    </row>
    <row r="69">
      <c r="B69" s="41" t="s">
        <v>39</v>
      </c>
      <c r="C69" s="41" t="s">
        <v>41</v>
      </c>
      <c r="D69" s="41" t="s">
        <v>43</v>
      </c>
      <c r="E69" s="26" t="str">
        <f t="shared" si="0"/>
        <v>0113</v>
      </c>
      <c r="F69" s="41" t="s">
        <v>105</v>
      </c>
      <c r="G69" s="41" t="s">
        <v>61</v>
      </c>
      <c r="H69" s="42" t="s">
        <v>62</v>
      </c>
      <c r="I69" s="43"/>
      <c r="J69" s="43"/>
      <c r="K69" s="43"/>
      <c r="L69" s="43"/>
      <c r="M69" s="43"/>
      <c r="N69" s="43"/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/>
      <c r="V69" s="43">
        <f t="shared" si="7"/>
        <v>0</v>
      </c>
      <c r="W69" s="43"/>
      <c r="X69" s="43"/>
      <c r="Y69" s="43"/>
      <c r="Z69" s="43"/>
      <c r="AA69" s="43"/>
      <c r="AB69" s="43">
        <v>1540.4989</v>
      </c>
      <c r="AC69" s="44">
        <v>1952.7858200000001</v>
      </c>
      <c r="AD69" s="44">
        <v>1952.7858200000001</v>
      </c>
      <c r="AE69" s="45">
        <f t="shared" si="13"/>
        <v>100</v>
      </c>
      <c r="AF69" s="43">
        <v>1540.4989</v>
      </c>
      <c r="AG69" s="43">
        <v>0</v>
      </c>
      <c r="AH69" s="43">
        <v>0</v>
      </c>
      <c r="AI69" s="43">
        <v>0</v>
      </c>
      <c r="AJ69" s="43">
        <v>0</v>
      </c>
      <c r="AK69" s="43">
        <v>0</v>
      </c>
      <c r="AL69" s="43">
        <f t="shared" si="14"/>
        <v>1540.4989</v>
      </c>
      <c r="AM69" s="43">
        <f t="shared" si="15"/>
        <v>-1540.4989</v>
      </c>
      <c r="AN69" s="19"/>
      <c r="AO69" s="1"/>
      <c r="AP69" s="1"/>
      <c r="AQ69" s="1"/>
      <c r="AR69" s="1"/>
      <c r="AS69" s="1"/>
    </row>
    <row r="70" s="24" customFormat="1">
      <c r="B70" s="25" t="s">
        <v>39</v>
      </c>
      <c r="C70" s="25" t="s">
        <v>107</v>
      </c>
      <c r="D70" s="25"/>
      <c r="E70" s="32" t="str">
        <f t="shared" si="0"/>
        <v>04</v>
      </c>
      <c r="F70" s="25"/>
      <c r="G70" s="25"/>
      <c r="H70" s="27" t="s">
        <v>108</v>
      </c>
      <c r="I70" s="28"/>
      <c r="J70" s="28"/>
      <c r="K70" s="28"/>
      <c r="L70" s="28"/>
      <c r="M70" s="28"/>
      <c r="N70" s="28"/>
      <c r="O70" s="28">
        <f t="shared" ref="O70:O75" si="98">O71</f>
        <v>0</v>
      </c>
      <c r="P70" s="28">
        <f t="shared" ref="P70:P75" si="99">P71</f>
        <v>0</v>
      </c>
      <c r="Q70" s="28">
        <f t="shared" ref="Q70:Q75" si="100">Q71</f>
        <v>0</v>
      </c>
      <c r="R70" s="28">
        <f t="shared" ref="R70:R75" si="101">R71</f>
        <v>0</v>
      </c>
      <c r="S70" s="28"/>
      <c r="T70" s="28"/>
      <c r="U70" s="28"/>
      <c r="V70" s="28">
        <f t="shared" si="7"/>
        <v>0</v>
      </c>
      <c r="W70" s="28"/>
      <c r="X70" s="28"/>
      <c r="Y70" s="28"/>
      <c r="Z70" s="28"/>
      <c r="AA70" s="28"/>
      <c r="AB70" s="28">
        <f t="shared" ref="AB70:AB75" si="102">AB71</f>
        <v>683</v>
      </c>
      <c r="AC70" s="29">
        <f t="shared" ref="AC70:AC75" si="103">AC71</f>
        <v>683</v>
      </c>
      <c r="AD70" s="29">
        <f t="shared" ref="AD70:AD75" si="104">AD71</f>
        <v>683</v>
      </c>
      <c r="AE70" s="30">
        <f t="shared" si="13"/>
        <v>100</v>
      </c>
      <c r="AF70" s="28">
        <f t="shared" ref="AF70:AF75" si="105">AF71</f>
        <v>966.70000000000005</v>
      </c>
      <c r="AG70" s="28">
        <f t="shared" ref="AG70:AG75" si="106">AG71</f>
        <v>0</v>
      </c>
      <c r="AH70" s="28">
        <f t="shared" ref="AH70:AH75" si="107">AH71</f>
        <v>0</v>
      </c>
      <c r="AI70" s="28">
        <f t="shared" ref="AI70:AI75" si="108">AI71</f>
        <v>0</v>
      </c>
      <c r="AJ70" s="28">
        <f t="shared" ref="AJ70:AJ75" si="109">AJ71</f>
        <v>0</v>
      </c>
      <c r="AK70" s="28">
        <f t="shared" ref="AK70:AK75" si="110">AK71</f>
        <v>0</v>
      </c>
      <c r="AL70" s="28">
        <f t="shared" si="14"/>
        <v>966.70000000000005</v>
      </c>
      <c r="AM70" s="28">
        <f t="shared" si="15"/>
        <v>-966.70000000000005</v>
      </c>
      <c r="AN70" s="51"/>
      <c r="AO70" s="24"/>
      <c r="AP70" s="24"/>
      <c r="AQ70" s="24"/>
      <c r="AR70" s="24"/>
      <c r="AS70" s="24"/>
    </row>
    <row r="71" s="33" customFormat="1">
      <c r="B71" s="34" t="s">
        <v>39</v>
      </c>
      <c r="C71" s="34" t="s">
        <v>107</v>
      </c>
      <c r="D71" s="34" t="s">
        <v>109</v>
      </c>
      <c r="E71" s="35" t="str">
        <f t="shared" si="0"/>
        <v>0409</v>
      </c>
      <c r="F71" s="34"/>
      <c r="G71" s="34"/>
      <c r="H71" s="36" t="s">
        <v>110</v>
      </c>
      <c r="I71" s="37"/>
      <c r="J71" s="37"/>
      <c r="K71" s="37"/>
      <c r="L71" s="37"/>
      <c r="M71" s="37"/>
      <c r="N71" s="37"/>
      <c r="O71" s="37">
        <f t="shared" si="98"/>
        <v>0</v>
      </c>
      <c r="P71" s="37">
        <f t="shared" si="99"/>
        <v>0</v>
      </c>
      <c r="Q71" s="37">
        <f t="shared" si="100"/>
        <v>0</v>
      </c>
      <c r="R71" s="37">
        <f t="shared" si="101"/>
        <v>0</v>
      </c>
      <c r="S71" s="37"/>
      <c r="T71" s="37"/>
      <c r="U71" s="37"/>
      <c r="V71" s="37">
        <f t="shared" si="7"/>
        <v>0</v>
      </c>
      <c r="W71" s="37"/>
      <c r="X71" s="37"/>
      <c r="Y71" s="37"/>
      <c r="Z71" s="37"/>
      <c r="AA71" s="37"/>
      <c r="AB71" s="37">
        <f t="shared" si="102"/>
        <v>683</v>
      </c>
      <c r="AC71" s="38">
        <f t="shared" si="103"/>
        <v>683</v>
      </c>
      <c r="AD71" s="38">
        <f t="shared" si="104"/>
        <v>683</v>
      </c>
      <c r="AE71" s="39">
        <f t="shared" si="13"/>
        <v>100</v>
      </c>
      <c r="AF71" s="37">
        <f t="shared" si="105"/>
        <v>966.70000000000005</v>
      </c>
      <c r="AG71" s="37">
        <f t="shared" si="106"/>
        <v>0</v>
      </c>
      <c r="AH71" s="37">
        <f t="shared" si="107"/>
        <v>0</v>
      </c>
      <c r="AI71" s="37">
        <f t="shared" si="108"/>
        <v>0</v>
      </c>
      <c r="AJ71" s="37">
        <f t="shared" si="109"/>
        <v>0</v>
      </c>
      <c r="AK71" s="37">
        <f t="shared" si="110"/>
        <v>0</v>
      </c>
      <c r="AL71" s="37">
        <f t="shared" si="14"/>
        <v>966.70000000000005</v>
      </c>
      <c r="AM71" s="37">
        <f t="shared" si="15"/>
        <v>-966.70000000000005</v>
      </c>
      <c r="AN71" s="52"/>
      <c r="AO71" s="33"/>
      <c r="AP71" s="33"/>
      <c r="AQ71" s="33"/>
      <c r="AR71" s="33"/>
      <c r="AS71" s="33"/>
    </row>
    <row r="72" ht="47.25">
      <c r="B72" s="41" t="s">
        <v>39</v>
      </c>
      <c r="C72" s="41" t="s">
        <v>107</v>
      </c>
      <c r="D72" s="41" t="s">
        <v>109</v>
      </c>
      <c r="E72" s="26" t="str">
        <f t="shared" si="0"/>
        <v>0409</v>
      </c>
      <c r="F72" s="41" t="s">
        <v>101</v>
      </c>
      <c r="G72" s="41"/>
      <c r="H72" s="42" t="s">
        <v>102</v>
      </c>
      <c r="I72" s="43"/>
      <c r="J72" s="43"/>
      <c r="K72" s="43"/>
      <c r="L72" s="43"/>
      <c r="M72" s="43"/>
      <c r="N72" s="43"/>
      <c r="O72" s="43">
        <f t="shared" si="98"/>
        <v>0</v>
      </c>
      <c r="P72" s="43">
        <f t="shared" si="99"/>
        <v>0</v>
      </c>
      <c r="Q72" s="43">
        <f t="shared" si="100"/>
        <v>0</v>
      </c>
      <c r="R72" s="43">
        <f t="shared" si="101"/>
        <v>0</v>
      </c>
      <c r="S72" s="43"/>
      <c r="T72" s="43"/>
      <c r="U72" s="43"/>
      <c r="V72" s="43">
        <f t="shared" si="7"/>
        <v>0</v>
      </c>
      <c r="W72" s="43"/>
      <c r="X72" s="43"/>
      <c r="Y72" s="43"/>
      <c r="Z72" s="43"/>
      <c r="AA72" s="43"/>
      <c r="AB72" s="43">
        <f t="shared" si="102"/>
        <v>683</v>
      </c>
      <c r="AC72" s="44">
        <f t="shared" si="103"/>
        <v>683</v>
      </c>
      <c r="AD72" s="44">
        <f t="shared" si="104"/>
        <v>683</v>
      </c>
      <c r="AE72" s="45">
        <f t="shared" si="13"/>
        <v>100</v>
      </c>
      <c r="AF72" s="43">
        <f t="shared" si="105"/>
        <v>966.70000000000005</v>
      </c>
      <c r="AG72" s="43">
        <f t="shared" si="106"/>
        <v>0</v>
      </c>
      <c r="AH72" s="43">
        <f t="shared" si="107"/>
        <v>0</v>
      </c>
      <c r="AI72" s="43">
        <f t="shared" si="108"/>
        <v>0</v>
      </c>
      <c r="AJ72" s="43">
        <f t="shared" si="109"/>
        <v>0</v>
      </c>
      <c r="AK72" s="43">
        <f t="shared" si="110"/>
        <v>0</v>
      </c>
      <c r="AL72" s="43">
        <f t="shared" si="14"/>
        <v>966.70000000000005</v>
      </c>
      <c r="AM72" s="43">
        <f t="shared" si="15"/>
        <v>-966.70000000000005</v>
      </c>
      <c r="AN72" s="19"/>
      <c r="AO72" s="1"/>
      <c r="AP72" s="1"/>
      <c r="AQ72" s="1"/>
      <c r="AR72" s="1"/>
      <c r="AS72" s="1"/>
    </row>
    <row r="73">
      <c r="B73" s="41" t="s">
        <v>39</v>
      </c>
      <c r="C73" s="41" t="s">
        <v>107</v>
      </c>
      <c r="D73" s="41" t="s">
        <v>109</v>
      </c>
      <c r="E73" s="26" t="str">
        <f t="shared" si="0"/>
        <v>0409</v>
      </c>
      <c r="F73" s="41" t="s">
        <v>111</v>
      </c>
      <c r="G73" s="41"/>
      <c r="H73" s="42" t="s">
        <v>112</v>
      </c>
      <c r="I73" s="43"/>
      <c r="J73" s="43"/>
      <c r="K73" s="43"/>
      <c r="L73" s="43"/>
      <c r="M73" s="43"/>
      <c r="N73" s="43"/>
      <c r="O73" s="43">
        <f t="shared" si="98"/>
        <v>0</v>
      </c>
      <c r="P73" s="43">
        <f t="shared" si="99"/>
        <v>0</v>
      </c>
      <c r="Q73" s="43">
        <f t="shared" si="100"/>
        <v>0</v>
      </c>
      <c r="R73" s="43">
        <f t="shared" si="101"/>
        <v>0</v>
      </c>
      <c r="S73" s="43"/>
      <c r="T73" s="43"/>
      <c r="U73" s="43"/>
      <c r="V73" s="43">
        <f t="shared" si="7"/>
        <v>0</v>
      </c>
      <c r="W73" s="43"/>
      <c r="X73" s="43"/>
      <c r="Y73" s="43"/>
      <c r="Z73" s="43"/>
      <c r="AA73" s="43"/>
      <c r="AB73" s="43">
        <f t="shared" si="102"/>
        <v>683</v>
      </c>
      <c r="AC73" s="44">
        <f t="shared" si="103"/>
        <v>683</v>
      </c>
      <c r="AD73" s="44">
        <f t="shared" si="104"/>
        <v>683</v>
      </c>
      <c r="AE73" s="45">
        <f t="shared" si="13"/>
        <v>100</v>
      </c>
      <c r="AF73" s="43">
        <f t="shared" si="105"/>
        <v>966.70000000000005</v>
      </c>
      <c r="AG73" s="43">
        <f t="shared" si="106"/>
        <v>0</v>
      </c>
      <c r="AH73" s="43">
        <f t="shared" si="107"/>
        <v>0</v>
      </c>
      <c r="AI73" s="43">
        <f t="shared" si="108"/>
        <v>0</v>
      </c>
      <c r="AJ73" s="43">
        <f t="shared" si="109"/>
        <v>0</v>
      </c>
      <c r="AK73" s="43">
        <f t="shared" si="110"/>
        <v>0</v>
      </c>
      <c r="AL73" s="43">
        <f t="shared" si="14"/>
        <v>966.70000000000005</v>
      </c>
      <c r="AM73" s="43">
        <f t="shared" si="15"/>
        <v>-966.70000000000005</v>
      </c>
      <c r="AN73" s="19"/>
      <c r="AR73" s="1"/>
      <c r="AS73" s="1"/>
    </row>
    <row r="74">
      <c r="B74" s="41" t="s">
        <v>39</v>
      </c>
      <c r="C74" s="41" t="s">
        <v>107</v>
      </c>
      <c r="D74" s="41" t="s">
        <v>109</v>
      </c>
      <c r="E74" s="26" t="str">
        <f t="shared" si="0"/>
        <v>0409</v>
      </c>
      <c r="F74" s="41" t="s">
        <v>113</v>
      </c>
      <c r="G74" s="41"/>
      <c r="H74" s="42" t="s">
        <v>114</v>
      </c>
      <c r="I74" s="43"/>
      <c r="J74" s="43"/>
      <c r="K74" s="43"/>
      <c r="L74" s="43"/>
      <c r="M74" s="43"/>
      <c r="N74" s="43"/>
      <c r="O74" s="43">
        <f t="shared" si="98"/>
        <v>0</v>
      </c>
      <c r="P74" s="43">
        <f t="shared" si="99"/>
        <v>0</v>
      </c>
      <c r="Q74" s="43">
        <f t="shared" si="100"/>
        <v>0</v>
      </c>
      <c r="R74" s="43">
        <f t="shared" si="101"/>
        <v>0</v>
      </c>
      <c r="S74" s="43"/>
      <c r="T74" s="43"/>
      <c r="U74" s="43"/>
      <c r="V74" s="43">
        <f t="shared" si="7"/>
        <v>0</v>
      </c>
      <c r="W74" s="43"/>
      <c r="X74" s="43"/>
      <c r="Y74" s="43"/>
      <c r="Z74" s="43"/>
      <c r="AA74" s="43"/>
      <c r="AB74" s="43">
        <f t="shared" si="102"/>
        <v>683</v>
      </c>
      <c r="AC74" s="44">
        <f t="shared" si="103"/>
        <v>683</v>
      </c>
      <c r="AD74" s="44">
        <f t="shared" si="104"/>
        <v>683</v>
      </c>
      <c r="AE74" s="45">
        <f t="shared" si="13"/>
        <v>100</v>
      </c>
      <c r="AF74" s="43">
        <f t="shared" si="105"/>
        <v>966.70000000000005</v>
      </c>
      <c r="AG74" s="43">
        <f t="shared" si="106"/>
        <v>0</v>
      </c>
      <c r="AH74" s="43">
        <f t="shared" si="107"/>
        <v>0</v>
      </c>
      <c r="AI74" s="43">
        <f t="shared" si="108"/>
        <v>0</v>
      </c>
      <c r="AJ74" s="43">
        <f t="shared" si="109"/>
        <v>0</v>
      </c>
      <c r="AK74" s="43">
        <f t="shared" si="110"/>
        <v>0</v>
      </c>
      <c r="AL74" s="43">
        <f t="shared" si="14"/>
        <v>966.70000000000005</v>
      </c>
      <c r="AM74" s="43">
        <f t="shared" si="15"/>
        <v>-966.70000000000005</v>
      </c>
      <c r="AN74" s="19"/>
      <c r="AO74" s="1"/>
      <c r="AP74" s="1"/>
      <c r="AQ74" s="1"/>
      <c r="AR74" s="1"/>
      <c r="AS74" s="1"/>
    </row>
    <row r="75" ht="31.5">
      <c r="B75" s="41" t="s">
        <v>39</v>
      </c>
      <c r="C75" s="41" t="s">
        <v>107</v>
      </c>
      <c r="D75" s="41" t="s">
        <v>109</v>
      </c>
      <c r="E75" s="26" t="str">
        <f t="shared" ref="E75:E138" si="111">CONCATENATE(C75,D75)</f>
        <v>0409</v>
      </c>
      <c r="F75" s="41" t="s">
        <v>113</v>
      </c>
      <c r="G75" s="41" t="s">
        <v>53</v>
      </c>
      <c r="H75" s="42" t="s">
        <v>54</v>
      </c>
      <c r="I75" s="43"/>
      <c r="J75" s="43"/>
      <c r="K75" s="43"/>
      <c r="L75" s="43"/>
      <c r="M75" s="43"/>
      <c r="N75" s="43"/>
      <c r="O75" s="43">
        <f t="shared" si="98"/>
        <v>0</v>
      </c>
      <c r="P75" s="43">
        <f t="shared" si="99"/>
        <v>0</v>
      </c>
      <c r="Q75" s="43">
        <f t="shared" si="100"/>
        <v>0</v>
      </c>
      <c r="R75" s="43">
        <f t="shared" si="101"/>
        <v>0</v>
      </c>
      <c r="S75" s="43"/>
      <c r="T75" s="43"/>
      <c r="U75" s="43"/>
      <c r="V75" s="43">
        <f t="shared" ref="V75:V138" si="112">I75+L75+U75+T75+S75+R75+Q75+P75+O75</f>
        <v>0</v>
      </c>
      <c r="W75" s="43"/>
      <c r="X75" s="43"/>
      <c r="Y75" s="43"/>
      <c r="Z75" s="43"/>
      <c r="AA75" s="43"/>
      <c r="AB75" s="43">
        <f t="shared" si="102"/>
        <v>683</v>
      </c>
      <c r="AC75" s="44">
        <f t="shared" si="103"/>
        <v>683</v>
      </c>
      <c r="AD75" s="44">
        <f t="shared" si="104"/>
        <v>683</v>
      </c>
      <c r="AE75" s="45">
        <f t="shared" ref="AE75:AE99" si="113">AD75/AC75*100</f>
        <v>100</v>
      </c>
      <c r="AF75" s="43">
        <f t="shared" si="105"/>
        <v>966.70000000000005</v>
      </c>
      <c r="AG75" s="43">
        <f t="shared" si="106"/>
        <v>0</v>
      </c>
      <c r="AH75" s="43">
        <f t="shared" si="107"/>
        <v>0</v>
      </c>
      <c r="AI75" s="43">
        <f t="shared" si="108"/>
        <v>0</v>
      </c>
      <c r="AJ75" s="43">
        <f t="shared" si="109"/>
        <v>0</v>
      </c>
      <c r="AK75" s="43">
        <f t="shared" si="110"/>
        <v>0</v>
      </c>
      <c r="AL75" s="43">
        <f t="shared" ref="AL75:AL99" si="114">AF75+AH75+AK75+AI75+AJ75+AG75</f>
        <v>966.70000000000005</v>
      </c>
      <c r="AM75" s="43">
        <f t="shared" ref="AM75:AM99" si="115">V75-AL75</f>
        <v>-966.70000000000005</v>
      </c>
      <c r="AN75" s="19"/>
      <c r="AO75" s="1"/>
      <c r="AP75" s="1"/>
      <c r="AQ75" s="1"/>
      <c r="AR75" s="1"/>
      <c r="AS75" s="1"/>
    </row>
    <row r="76" ht="31.5">
      <c r="B76" s="41" t="s">
        <v>39</v>
      </c>
      <c r="C76" s="41" t="s">
        <v>107</v>
      </c>
      <c r="D76" s="41" t="s">
        <v>109</v>
      </c>
      <c r="E76" s="26" t="str">
        <f t="shared" si="111"/>
        <v>0409</v>
      </c>
      <c r="F76" s="41" t="s">
        <v>113</v>
      </c>
      <c r="G76" s="41" t="s">
        <v>55</v>
      </c>
      <c r="H76" s="42" t="s">
        <v>56</v>
      </c>
      <c r="I76" s="43"/>
      <c r="J76" s="43"/>
      <c r="K76" s="43"/>
      <c r="L76" s="43"/>
      <c r="M76" s="43"/>
      <c r="N76" s="43"/>
      <c r="O76" s="43">
        <v>0</v>
      </c>
      <c r="P76" s="43">
        <v>0</v>
      </c>
      <c r="Q76" s="43">
        <v>0</v>
      </c>
      <c r="R76" s="43">
        <v>0</v>
      </c>
      <c r="S76" s="43"/>
      <c r="T76" s="43"/>
      <c r="U76" s="43"/>
      <c r="V76" s="43">
        <f t="shared" si="112"/>
        <v>0</v>
      </c>
      <c r="W76" s="43"/>
      <c r="X76" s="43"/>
      <c r="Y76" s="43"/>
      <c r="Z76" s="43"/>
      <c r="AA76" s="43"/>
      <c r="AB76" s="43">
        <v>683</v>
      </c>
      <c r="AC76" s="44">
        <v>683</v>
      </c>
      <c r="AD76" s="44">
        <v>683</v>
      </c>
      <c r="AE76" s="45">
        <f t="shared" si="113"/>
        <v>100</v>
      </c>
      <c r="AF76" s="43">
        <v>966.70000000000005</v>
      </c>
      <c r="AG76" s="43">
        <v>0</v>
      </c>
      <c r="AH76" s="43">
        <v>0</v>
      </c>
      <c r="AI76" s="43">
        <v>0</v>
      </c>
      <c r="AJ76" s="43">
        <v>0</v>
      </c>
      <c r="AK76" s="43">
        <v>0</v>
      </c>
      <c r="AL76" s="43">
        <f t="shared" si="114"/>
        <v>966.70000000000005</v>
      </c>
      <c r="AM76" s="43">
        <f t="shared" si="115"/>
        <v>-966.70000000000005</v>
      </c>
      <c r="AN76" s="19"/>
      <c r="AO76" s="1"/>
      <c r="AP76" s="1"/>
      <c r="AQ76" s="1"/>
      <c r="AR76" s="1"/>
      <c r="AS76" s="1"/>
    </row>
    <row r="77" s="24" customFormat="1">
      <c r="B77" s="25" t="s">
        <v>39</v>
      </c>
      <c r="C77" s="25" t="s">
        <v>115</v>
      </c>
      <c r="D77" s="25"/>
      <c r="E77" s="32" t="str">
        <f t="shared" si="111"/>
        <v>05</v>
      </c>
      <c r="F77" s="25"/>
      <c r="G77" s="25"/>
      <c r="H77" s="27" t="s">
        <v>116</v>
      </c>
      <c r="I77" s="28"/>
      <c r="J77" s="28"/>
      <c r="K77" s="28"/>
      <c r="L77" s="28"/>
      <c r="M77" s="28"/>
      <c r="N77" s="28"/>
      <c r="O77" s="28">
        <f>O78+O85</f>
        <v>-4175.1049999999996</v>
      </c>
      <c r="P77" s="28">
        <f>P78+P85</f>
        <v>0</v>
      </c>
      <c r="Q77" s="28">
        <f>Q78+Q85</f>
        <v>0</v>
      </c>
      <c r="R77" s="28">
        <f>R78+R85</f>
        <v>0</v>
      </c>
      <c r="S77" s="28">
        <f>S78+S85</f>
        <v>0</v>
      </c>
      <c r="T77" s="28">
        <f>T78+T85</f>
        <v>4324.8000000000002</v>
      </c>
      <c r="U77" s="28">
        <f>U78+U85</f>
        <v>0</v>
      </c>
      <c r="V77" s="28">
        <f t="shared" si="112"/>
        <v>149.69500000000062</v>
      </c>
      <c r="W77" s="28">
        <f>W78+W85</f>
        <v>0</v>
      </c>
      <c r="X77" s="28">
        <f>X78+X85</f>
        <v>0</v>
      </c>
      <c r="Y77" s="28">
        <f>Y78+Y85</f>
        <v>0</v>
      </c>
      <c r="Z77" s="28">
        <f>Z78+Z85</f>
        <v>0</v>
      </c>
      <c r="AA77" s="28">
        <f>AA78+AA85</f>
        <v>0</v>
      </c>
      <c r="AB77" s="28">
        <f>AB78+AB85</f>
        <v>149.69499999999999</v>
      </c>
      <c r="AC77" s="29">
        <f>AC78+AC85</f>
        <v>149.69499999999999</v>
      </c>
      <c r="AD77" s="29">
        <f>AD78+AD85</f>
        <v>149.69499999999999</v>
      </c>
      <c r="AE77" s="30">
        <f t="shared" si="113"/>
        <v>100</v>
      </c>
      <c r="AF77" s="28">
        <f>AF78+AF85</f>
        <v>4324.8000000000002</v>
      </c>
      <c r="AG77" s="28">
        <f>AG78+AG85</f>
        <v>-4175.1049999999996</v>
      </c>
      <c r="AH77" s="28">
        <f>AH78+AH85</f>
        <v>0</v>
      </c>
      <c r="AI77" s="28">
        <f>AI78+AI85</f>
        <v>0</v>
      </c>
      <c r="AJ77" s="28">
        <f>AJ78+AJ85</f>
        <v>0</v>
      </c>
      <c r="AK77" s="28">
        <f>AK78+AK85</f>
        <v>0</v>
      </c>
      <c r="AL77" s="28">
        <f t="shared" si="114"/>
        <v>149.69500000000062</v>
      </c>
      <c r="AM77" s="28">
        <f t="shared" si="115"/>
        <v>0</v>
      </c>
      <c r="AN77" s="51"/>
      <c r="AO77" s="24"/>
      <c r="AP77" s="24"/>
      <c r="AQ77" s="24"/>
      <c r="AR77" s="24"/>
      <c r="AS77" s="24"/>
    </row>
    <row r="78" s="33" customFormat="1">
      <c r="B78" s="34" t="s">
        <v>39</v>
      </c>
      <c r="C78" s="34" t="s">
        <v>115</v>
      </c>
      <c r="D78" s="34" t="s">
        <v>117</v>
      </c>
      <c r="E78" s="35" t="str">
        <f t="shared" si="111"/>
        <v>0503</v>
      </c>
      <c r="F78" s="34"/>
      <c r="G78" s="34"/>
      <c r="H78" s="36" t="s">
        <v>118</v>
      </c>
      <c r="I78" s="37"/>
      <c r="J78" s="37"/>
      <c r="K78" s="37"/>
      <c r="L78" s="37"/>
      <c r="M78" s="37"/>
      <c r="N78" s="37"/>
      <c r="O78" s="37">
        <f t="shared" ref="O78:O90" si="116">O79</f>
        <v>-4175.1049999999996</v>
      </c>
      <c r="P78" s="37">
        <f t="shared" ref="P78:P90" si="117">P79</f>
        <v>0</v>
      </c>
      <c r="Q78" s="37">
        <f t="shared" ref="Q78:Q90" si="118">Q79</f>
        <v>0</v>
      </c>
      <c r="R78" s="37">
        <f t="shared" ref="R78:R90" si="119">R79</f>
        <v>0</v>
      </c>
      <c r="S78" s="37">
        <f t="shared" ref="S78:S90" si="120">S79</f>
        <v>0</v>
      </c>
      <c r="T78" s="37">
        <f t="shared" ref="T78:T90" si="121">T79</f>
        <v>4324.8000000000002</v>
      </c>
      <c r="U78" s="37">
        <f t="shared" ref="U78:U90" si="122">U79</f>
        <v>0</v>
      </c>
      <c r="V78" s="37">
        <f t="shared" si="112"/>
        <v>149.69500000000062</v>
      </c>
      <c r="W78" s="37">
        <f t="shared" ref="W78:W90" si="123">W79</f>
        <v>0</v>
      </c>
      <c r="X78" s="37">
        <f t="shared" ref="X78:X90" si="124">X79</f>
        <v>0</v>
      </c>
      <c r="Y78" s="37">
        <f t="shared" ref="Y78:Y90" si="125">Y79</f>
        <v>0</v>
      </c>
      <c r="Z78" s="37">
        <f t="shared" ref="Z78:Z90" si="126">Z79</f>
        <v>0</v>
      </c>
      <c r="AA78" s="37">
        <f t="shared" ref="AA78:AA90" si="127">AA79</f>
        <v>0</v>
      </c>
      <c r="AB78" s="37">
        <f t="shared" ref="AB78:AB90" si="128">AB79</f>
        <v>149.69499999999999</v>
      </c>
      <c r="AC78" s="38">
        <f t="shared" ref="AC78:AC90" si="129">AC79</f>
        <v>149.69499999999999</v>
      </c>
      <c r="AD78" s="38">
        <f t="shared" ref="AD78:AD90" si="130">AD79</f>
        <v>149.69499999999999</v>
      </c>
      <c r="AE78" s="39">
        <f t="shared" si="113"/>
        <v>100</v>
      </c>
      <c r="AF78" s="37">
        <f t="shared" ref="AF78:AF90" si="131">AF79</f>
        <v>4324.8000000000002</v>
      </c>
      <c r="AG78" s="37">
        <f t="shared" ref="AG78:AG90" si="132">AG79</f>
        <v>-4175.1049999999996</v>
      </c>
      <c r="AH78" s="37">
        <f t="shared" ref="AH78:AH90" si="133">AH79</f>
        <v>0</v>
      </c>
      <c r="AI78" s="37">
        <f t="shared" ref="AI78:AI90" si="134">AI79</f>
        <v>0</v>
      </c>
      <c r="AJ78" s="37">
        <f t="shared" ref="AJ78:AJ90" si="135">AJ79</f>
        <v>0</v>
      </c>
      <c r="AK78" s="37">
        <f t="shared" ref="AK78:AK90" si="136">AK79</f>
        <v>0</v>
      </c>
      <c r="AL78" s="37">
        <f t="shared" si="114"/>
        <v>149.69500000000062</v>
      </c>
      <c r="AM78" s="37">
        <f t="shared" si="115"/>
        <v>0</v>
      </c>
      <c r="AN78" s="52"/>
      <c r="AO78" s="33"/>
      <c r="AP78" s="33"/>
      <c r="AQ78" s="33"/>
      <c r="AR78" s="33"/>
      <c r="AS78" s="33"/>
    </row>
    <row r="79" ht="31.5">
      <c r="B79" s="41" t="s">
        <v>39</v>
      </c>
      <c r="C79" s="41" t="s">
        <v>115</v>
      </c>
      <c r="D79" s="41" t="s">
        <v>117</v>
      </c>
      <c r="E79" s="26" t="str">
        <f t="shared" si="111"/>
        <v>0503</v>
      </c>
      <c r="F79" s="41" t="s">
        <v>119</v>
      </c>
      <c r="G79" s="41"/>
      <c r="H79" s="42" t="s">
        <v>120</v>
      </c>
      <c r="I79" s="43"/>
      <c r="J79" s="43"/>
      <c r="K79" s="43"/>
      <c r="L79" s="43"/>
      <c r="M79" s="43"/>
      <c r="N79" s="43"/>
      <c r="O79" s="43">
        <f t="shared" si="116"/>
        <v>-4175.1049999999996</v>
      </c>
      <c r="P79" s="43">
        <f t="shared" si="117"/>
        <v>0</v>
      </c>
      <c r="Q79" s="43">
        <f t="shared" si="118"/>
        <v>0</v>
      </c>
      <c r="R79" s="43">
        <f t="shared" si="119"/>
        <v>0</v>
      </c>
      <c r="S79" s="43">
        <f t="shared" si="120"/>
        <v>0</v>
      </c>
      <c r="T79" s="43">
        <f t="shared" si="121"/>
        <v>4324.8000000000002</v>
      </c>
      <c r="U79" s="43">
        <f t="shared" si="122"/>
        <v>0</v>
      </c>
      <c r="V79" s="43">
        <f t="shared" si="112"/>
        <v>149.69500000000062</v>
      </c>
      <c r="W79" s="43">
        <f t="shared" si="123"/>
        <v>0</v>
      </c>
      <c r="X79" s="43">
        <f t="shared" si="124"/>
        <v>0</v>
      </c>
      <c r="Y79" s="43">
        <f t="shared" si="125"/>
        <v>0</v>
      </c>
      <c r="Z79" s="43">
        <f t="shared" si="126"/>
        <v>0</v>
      </c>
      <c r="AA79" s="43">
        <f t="shared" si="127"/>
        <v>0</v>
      </c>
      <c r="AB79" s="43">
        <f t="shared" si="128"/>
        <v>149.69499999999999</v>
      </c>
      <c r="AC79" s="44">
        <f t="shared" si="129"/>
        <v>149.69499999999999</v>
      </c>
      <c r="AD79" s="44">
        <f t="shared" si="130"/>
        <v>149.69499999999999</v>
      </c>
      <c r="AE79" s="45">
        <f t="shared" si="113"/>
        <v>100</v>
      </c>
      <c r="AF79" s="43">
        <f t="shared" si="131"/>
        <v>4324.8000000000002</v>
      </c>
      <c r="AG79" s="43">
        <f t="shared" si="132"/>
        <v>-4175.1049999999996</v>
      </c>
      <c r="AH79" s="43">
        <f t="shared" si="133"/>
        <v>0</v>
      </c>
      <c r="AI79" s="43">
        <f t="shared" si="134"/>
        <v>0</v>
      </c>
      <c r="AJ79" s="43">
        <f t="shared" si="135"/>
        <v>0</v>
      </c>
      <c r="AK79" s="43">
        <f t="shared" si="136"/>
        <v>0</v>
      </c>
      <c r="AL79" s="43">
        <f t="shared" si="114"/>
        <v>149.69500000000062</v>
      </c>
      <c r="AM79" s="43">
        <f t="shared" si="115"/>
        <v>0</v>
      </c>
      <c r="AN79" s="19"/>
      <c r="AO79" s="1"/>
      <c r="AP79" s="1"/>
      <c r="AQ79" s="1"/>
      <c r="AR79" s="1"/>
      <c r="AS79" s="1"/>
    </row>
    <row r="80" ht="31.5">
      <c r="B80" s="41" t="s">
        <v>39</v>
      </c>
      <c r="C80" s="41" t="s">
        <v>115</v>
      </c>
      <c r="D80" s="41" t="s">
        <v>117</v>
      </c>
      <c r="E80" s="26" t="str">
        <f t="shared" si="111"/>
        <v>0503</v>
      </c>
      <c r="F80" s="41" t="s">
        <v>121</v>
      </c>
      <c r="G80" s="41"/>
      <c r="H80" s="42" t="s">
        <v>122</v>
      </c>
      <c r="I80" s="43"/>
      <c r="J80" s="43"/>
      <c r="K80" s="43"/>
      <c r="L80" s="43"/>
      <c r="M80" s="43"/>
      <c r="N80" s="43"/>
      <c r="O80" s="43">
        <f t="shared" si="116"/>
        <v>-4175.1049999999996</v>
      </c>
      <c r="P80" s="43">
        <f t="shared" si="117"/>
        <v>0</v>
      </c>
      <c r="Q80" s="43">
        <f t="shared" si="118"/>
        <v>0</v>
      </c>
      <c r="R80" s="43">
        <f t="shared" si="119"/>
        <v>0</v>
      </c>
      <c r="S80" s="43">
        <f t="shared" si="120"/>
        <v>0</v>
      </c>
      <c r="T80" s="43">
        <f t="shared" si="121"/>
        <v>4324.8000000000002</v>
      </c>
      <c r="U80" s="43">
        <f t="shared" si="122"/>
        <v>0</v>
      </c>
      <c r="V80" s="43">
        <f t="shared" si="112"/>
        <v>149.69500000000062</v>
      </c>
      <c r="W80" s="43">
        <f t="shared" si="123"/>
        <v>0</v>
      </c>
      <c r="X80" s="43">
        <f t="shared" si="124"/>
        <v>0</v>
      </c>
      <c r="Y80" s="43">
        <f t="shared" si="125"/>
        <v>0</v>
      </c>
      <c r="Z80" s="43">
        <f t="shared" si="126"/>
        <v>0</v>
      </c>
      <c r="AA80" s="43">
        <f t="shared" si="127"/>
        <v>0</v>
      </c>
      <c r="AB80" s="43">
        <f t="shared" si="128"/>
        <v>149.69499999999999</v>
      </c>
      <c r="AC80" s="44">
        <f t="shared" si="129"/>
        <v>149.69499999999999</v>
      </c>
      <c r="AD80" s="44">
        <f t="shared" si="130"/>
        <v>149.69499999999999</v>
      </c>
      <c r="AE80" s="45">
        <f t="shared" si="113"/>
        <v>100</v>
      </c>
      <c r="AF80" s="43">
        <f t="shared" si="131"/>
        <v>4324.8000000000002</v>
      </c>
      <c r="AG80" s="43">
        <f t="shared" si="132"/>
        <v>-4175.1049999999996</v>
      </c>
      <c r="AH80" s="43">
        <f t="shared" si="133"/>
        <v>0</v>
      </c>
      <c r="AI80" s="43">
        <f t="shared" si="134"/>
        <v>0</v>
      </c>
      <c r="AJ80" s="43">
        <f t="shared" si="135"/>
        <v>0</v>
      </c>
      <c r="AK80" s="43">
        <f t="shared" si="136"/>
        <v>0</v>
      </c>
      <c r="AL80" s="43">
        <f t="shared" si="114"/>
        <v>149.69500000000062</v>
      </c>
      <c r="AM80" s="43">
        <f t="shared" si="115"/>
        <v>0</v>
      </c>
      <c r="AN80" s="19"/>
      <c r="AO80" s="1"/>
      <c r="AP80" s="1"/>
      <c r="AQ80" s="1"/>
      <c r="AR80" s="1"/>
      <c r="AS80" s="1"/>
    </row>
    <row r="81" ht="63">
      <c r="B81" s="41" t="s">
        <v>39</v>
      </c>
      <c r="C81" s="41" t="s">
        <v>115</v>
      </c>
      <c r="D81" s="41" t="s">
        <v>117</v>
      </c>
      <c r="E81" s="26" t="str">
        <f t="shared" si="111"/>
        <v>0503</v>
      </c>
      <c r="F81" s="41" t="s">
        <v>123</v>
      </c>
      <c r="G81" s="41"/>
      <c r="H81" s="42" t="s">
        <v>124</v>
      </c>
      <c r="I81" s="43"/>
      <c r="J81" s="43"/>
      <c r="K81" s="43"/>
      <c r="L81" s="43"/>
      <c r="M81" s="43"/>
      <c r="N81" s="43"/>
      <c r="O81" s="43">
        <f t="shared" si="116"/>
        <v>-4175.1049999999996</v>
      </c>
      <c r="P81" s="43">
        <f t="shared" si="117"/>
        <v>0</v>
      </c>
      <c r="Q81" s="43">
        <f t="shared" si="118"/>
        <v>0</v>
      </c>
      <c r="R81" s="43">
        <f t="shared" si="119"/>
        <v>0</v>
      </c>
      <c r="S81" s="43">
        <f t="shared" si="120"/>
        <v>0</v>
      </c>
      <c r="T81" s="43">
        <f t="shared" si="121"/>
        <v>4324.8000000000002</v>
      </c>
      <c r="U81" s="43">
        <f t="shared" si="122"/>
        <v>0</v>
      </c>
      <c r="V81" s="43">
        <f t="shared" si="112"/>
        <v>149.69500000000062</v>
      </c>
      <c r="W81" s="43">
        <f t="shared" si="123"/>
        <v>0</v>
      </c>
      <c r="X81" s="43">
        <f t="shared" si="124"/>
        <v>0</v>
      </c>
      <c r="Y81" s="43">
        <f t="shared" si="125"/>
        <v>0</v>
      </c>
      <c r="Z81" s="43">
        <f t="shared" si="126"/>
        <v>0</v>
      </c>
      <c r="AA81" s="43">
        <f t="shared" si="127"/>
        <v>0</v>
      </c>
      <c r="AB81" s="43">
        <f t="shared" si="128"/>
        <v>149.69499999999999</v>
      </c>
      <c r="AC81" s="44">
        <f t="shared" si="129"/>
        <v>149.69499999999999</v>
      </c>
      <c r="AD81" s="44">
        <f t="shared" si="130"/>
        <v>149.69499999999999</v>
      </c>
      <c r="AE81" s="45">
        <f t="shared" si="113"/>
        <v>100</v>
      </c>
      <c r="AF81" s="43">
        <f t="shared" si="131"/>
        <v>4324.8000000000002</v>
      </c>
      <c r="AG81" s="43">
        <f t="shared" si="132"/>
        <v>-4175.1049999999996</v>
      </c>
      <c r="AH81" s="43">
        <f t="shared" si="133"/>
        <v>0</v>
      </c>
      <c r="AI81" s="43">
        <f t="shared" si="134"/>
        <v>0</v>
      </c>
      <c r="AJ81" s="43">
        <f t="shared" si="135"/>
        <v>0</v>
      </c>
      <c r="AK81" s="43">
        <f t="shared" si="136"/>
        <v>0</v>
      </c>
      <c r="AL81" s="43">
        <f t="shared" si="114"/>
        <v>149.69500000000062</v>
      </c>
      <c r="AM81" s="43">
        <f t="shared" si="115"/>
        <v>0</v>
      </c>
      <c r="AN81" s="19"/>
      <c r="AR81" s="1"/>
      <c r="AS81" s="1"/>
    </row>
    <row r="82" ht="47.25">
      <c r="B82" s="41" t="s">
        <v>39</v>
      </c>
      <c r="C82" s="41" t="s">
        <v>115</v>
      </c>
      <c r="D82" s="41" t="s">
        <v>117</v>
      </c>
      <c r="E82" s="26" t="str">
        <f t="shared" si="111"/>
        <v>0503</v>
      </c>
      <c r="F82" s="41" t="s">
        <v>125</v>
      </c>
      <c r="G82" s="41"/>
      <c r="H82" s="42" t="s">
        <v>126</v>
      </c>
      <c r="I82" s="43"/>
      <c r="J82" s="43"/>
      <c r="K82" s="43"/>
      <c r="L82" s="43"/>
      <c r="M82" s="43"/>
      <c r="N82" s="43"/>
      <c r="O82" s="43">
        <f t="shared" si="116"/>
        <v>-4175.1049999999996</v>
      </c>
      <c r="P82" s="43">
        <f t="shared" si="117"/>
        <v>0</v>
      </c>
      <c r="Q82" s="43">
        <f t="shared" si="118"/>
        <v>0</v>
      </c>
      <c r="R82" s="43">
        <f t="shared" si="119"/>
        <v>0</v>
      </c>
      <c r="S82" s="43">
        <f t="shared" si="120"/>
        <v>0</v>
      </c>
      <c r="T82" s="43">
        <f t="shared" si="121"/>
        <v>4324.8000000000002</v>
      </c>
      <c r="U82" s="43">
        <f t="shared" si="122"/>
        <v>0</v>
      </c>
      <c r="V82" s="43">
        <f t="shared" si="112"/>
        <v>149.69500000000062</v>
      </c>
      <c r="W82" s="43">
        <f t="shared" si="123"/>
        <v>0</v>
      </c>
      <c r="X82" s="43">
        <f t="shared" si="124"/>
        <v>0</v>
      </c>
      <c r="Y82" s="43">
        <f t="shared" si="125"/>
        <v>0</v>
      </c>
      <c r="Z82" s="43">
        <f t="shared" si="126"/>
        <v>0</v>
      </c>
      <c r="AA82" s="43">
        <f t="shared" si="127"/>
        <v>0</v>
      </c>
      <c r="AB82" s="43">
        <f t="shared" si="128"/>
        <v>149.69499999999999</v>
      </c>
      <c r="AC82" s="44">
        <f t="shared" si="129"/>
        <v>149.69499999999999</v>
      </c>
      <c r="AD82" s="44">
        <f t="shared" si="130"/>
        <v>149.69499999999999</v>
      </c>
      <c r="AE82" s="45">
        <f t="shared" si="113"/>
        <v>100</v>
      </c>
      <c r="AF82" s="43">
        <f t="shared" si="131"/>
        <v>4324.8000000000002</v>
      </c>
      <c r="AG82" s="43">
        <f t="shared" si="132"/>
        <v>-4175.1049999999996</v>
      </c>
      <c r="AH82" s="43">
        <f t="shared" si="133"/>
        <v>0</v>
      </c>
      <c r="AI82" s="43">
        <f t="shared" si="134"/>
        <v>0</v>
      </c>
      <c r="AJ82" s="43">
        <f t="shared" si="135"/>
        <v>0</v>
      </c>
      <c r="AK82" s="43">
        <f t="shared" si="136"/>
        <v>0</v>
      </c>
      <c r="AL82" s="43">
        <f t="shared" si="114"/>
        <v>149.69500000000062</v>
      </c>
      <c r="AM82" s="43">
        <f t="shared" si="115"/>
        <v>0</v>
      </c>
      <c r="AN82" s="19"/>
      <c r="AO82" s="1"/>
      <c r="AP82" s="1"/>
      <c r="AQ82" s="1"/>
      <c r="AR82" s="1"/>
      <c r="AS82" s="1"/>
    </row>
    <row r="83" ht="31.5">
      <c r="B83" s="41" t="s">
        <v>39</v>
      </c>
      <c r="C83" s="41" t="s">
        <v>115</v>
      </c>
      <c r="D83" s="41" t="s">
        <v>117</v>
      </c>
      <c r="E83" s="26" t="str">
        <f t="shared" si="111"/>
        <v>0503</v>
      </c>
      <c r="F83" s="41" t="s">
        <v>125</v>
      </c>
      <c r="G83" s="41" t="s">
        <v>53</v>
      </c>
      <c r="H83" s="42" t="s">
        <v>54</v>
      </c>
      <c r="I83" s="43"/>
      <c r="J83" s="43"/>
      <c r="K83" s="43"/>
      <c r="L83" s="43"/>
      <c r="M83" s="43"/>
      <c r="N83" s="43"/>
      <c r="O83" s="43">
        <f t="shared" si="116"/>
        <v>-4175.1049999999996</v>
      </c>
      <c r="P83" s="43">
        <f t="shared" si="117"/>
        <v>0</v>
      </c>
      <c r="Q83" s="43">
        <f t="shared" si="118"/>
        <v>0</v>
      </c>
      <c r="R83" s="43">
        <f t="shared" si="119"/>
        <v>0</v>
      </c>
      <c r="S83" s="43">
        <f t="shared" si="120"/>
        <v>0</v>
      </c>
      <c r="T83" s="43">
        <f t="shared" si="121"/>
        <v>4324.8000000000002</v>
      </c>
      <c r="U83" s="43">
        <f t="shared" si="122"/>
        <v>0</v>
      </c>
      <c r="V83" s="43">
        <f t="shared" si="112"/>
        <v>149.69500000000062</v>
      </c>
      <c r="W83" s="43">
        <f t="shared" si="123"/>
        <v>0</v>
      </c>
      <c r="X83" s="43">
        <f t="shared" si="124"/>
        <v>0</v>
      </c>
      <c r="Y83" s="43">
        <f t="shared" si="125"/>
        <v>0</v>
      </c>
      <c r="Z83" s="43">
        <f t="shared" si="126"/>
        <v>0</v>
      </c>
      <c r="AA83" s="43">
        <f t="shared" si="127"/>
        <v>0</v>
      </c>
      <c r="AB83" s="43">
        <f t="shared" si="128"/>
        <v>149.69499999999999</v>
      </c>
      <c r="AC83" s="44">
        <f t="shared" si="129"/>
        <v>149.69499999999999</v>
      </c>
      <c r="AD83" s="44">
        <f t="shared" si="130"/>
        <v>149.69499999999999</v>
      </c>
      <c r="AE83" s="45">
        <f t="shared" si="113"/>
        <v>100</v>
      </c>
      <c r="AF83" s="43">
        <f t="shared" si="131"/>
        <v>4324.8000000000002</v>
      </c>
      <c r="AG83" s="43">
        <f t="shared" si="132"/>
        <v>-4175.1049999999996</v>
      </c>
      <c r="AH83" s="43">
        <f t="shared" si="133"/>
        <v>0</v>
      </c>
      <c r="AI83" s="43">
        <f t="shared" si="134"/>
        <v>0</v>
      </c>
      <c r="AJ83" s="43">
        <f t="shared" si="135"/>
        <v>0</v>
      </c>
      <c r="AK83" s="43">
        <f t="shared" si="136"/>
        <v>0</v>
      </c>
      <c r="AL83" s="43">
        <f t="shared" si="114"/>
        <v>149.69500000000062</v>
      </c>
      <c r="AM83" s="43">
        <f t="shared" si="115"/>
        <v>0</v>
      </c>
      <c r="AN83" s="19"/>
      <c r="AO83" s="1"/>
      <c r="AP83" s="1"/>
      <c r="AQ83" s="1"/>
      <c r="AR83" s="1"/>
      <c r="AS83" s="1"/>
    </row>
    <row r="84" ht="31.5">
      <c r="B84" s="41" t="s">
        <v>39</v>
      </c>
      <c r="C84" s="41" t="s">
        <v>115</v>
      </c>
      <c r="D84" s="41" t="s">
        <v>117</v>
      </c>
      <c r="E84" s="26" t="str">
        <f t="shared" si="111"/>
        <v>0503</v>
      </c>
      <c r="F84" s="41" t="s">
        <v>125</v>
      </c>
      <c r="G84" s="41" t="s">
        <v>55</v>
      </c>
      <c r="H84" s="42" t="s">
        <v>56</v>
      </c>
      <c r="I84" s="43"/>
      <c r="J84" s="43"/>
      <c r="K84" s="43"/>
      <c r="L84" s="43"/>
      <c r="M84" s="43"/>
      <c r="N84" s="43"/>
      <c r="O84" s="43">
        <v>-4175.1049999999996</v>
      </c>
      <c r="P84" s="43">
        <v>0</v>
      </c>
      <c r="Q84" s="43">
        <v>0</v>
      </c>
      <c r="R84" s="43">
        <v>0</v>
      </c>
      <c r="S84" s="43">
        <v>0</v>
      </c>
      <c r="T84" s="43">
        <v>4324.8000000000002</v>
      </c>
      <c r="U84" s="43">
        <v>0</v>
      </c>
      <c r="V84" s="43">
        <f t="shared" si="112"/>
        <v>149.69500000000062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149.69499999999999</v>
      </c>
      <c r="AC84" s="44">
        <v>149.69499999999999</v>
      </c>
      <c r="AD84" s="44">
        <v>149.69499999999999</v>
      </c>
      <c r="AE84" s="45">
        <f t="shared" si="113"/>
        <v>100</v>
      </c>
      <c r="AF84" s="43">
        <v>4324.8000000000002</v>
      </c>
      <c r="AG84" s="43">
        <v>-4175.1049999999996</v>
      </c>
      <c r="AH84" s="43">
        <v>0</v>
      </c>
      <c r="AI84" s="43">
        <v>0</v>
      </c>
      <c r="AJ84" s="43">
        <v>0</v>
      </c>
      <c r="AK84" s="43">
        <v>0</v>
      </c>
      <c r="AL84" s="43">
        <f t="shared" si="114"/>
        <v>149.69500000000062</v>
      </c>
      <c r="AM84" s="43">
        <f t="shared" si="115"/>
        <v>0</v>
      </c>
      <c r="AN84" s="19"/>
      <c r="AO84" s="1"/>
      <c r="AP84" s="1"/>
      <c r="AQ84" s="1"/>
      <c r="AR84" s="1"/>
      <c r="AS84" s="1"/>
    </row>
    <row r="85" s="33" customFormat="1" ht="31.5" hidden="1">
      <c r="B85" s="34" t="s">
        <v>39</v>
      </c>
      <c r="C85" s="34" t="s">
        <v>115</v>
      </c>
      <c r="D85" s="34" t="s">
        <v>115</v>
      </c>
      <c r="E85" s="35" t="str">
        <f t="shared" si="111"/>
        <v>0505</v>
      </c>
      <c r="F85" s="34"/>
      <c r="G85" s="34"/>
      <c r="H85" s="36" t="s">
        <v>127</v>
      </c>
      <c r="I85" s="37"/>
      <c r="J85" s="37"/>
      <c r="K85" s="37"/>
      <c r="L85" s="37"/>
      <c r="M85" s="37"/>
      <c r="N85" s="37"/>
      <c r="O85" s="37">
        <f t="shared" si="116"/>
        <v>0</v>
      </c>
      <c r="P85" s="37">
        <f t="shared" si="117"/>
        <v>0</v>
      </c>
      <c r="Q85" s="37">
        <f t="shared" si="118"/>
        <v>0</v>
      </c>
      <c r="R85" s="37">
        <f t="shared" si="119"/>
        <v>0</v>
      </c>
      <c r="S85" s="37">
        <f t="shared" si="120"/>
        <v>0</v>
      </c>
      <c r="T85" s="37">
        <f t="shared" si="121"/>
        <v>0</v>
      </c>
      <c r="U85" s="37">
        <f t="shared" si="122"/>
        <v>0</v>
      </c>
      <c r="V85" s="37">
        <f t="shared" si="112"/>
        <v>0</v>
      </c>
      <c r="W85" s="37">
        <f t="shared" si="123"/>
        <v>0</v>
      </c>
      <c r="X85" s="37">
        <f t="shared" si="124"/>
        <v>0</v>
      </c>
      <c r="Y85" s="37">
        <f t="shared" si="125"/>
        <v>0</v>
      </c>
      <c r="Z85" s="37">
        <f t="shared" si="126"/>
        <v>0</v>
      </c>
      <c r="AA85" s="37">
        <f t="shared" si="127"/>
        <v>0</v>
      </c>
      <c r="AB85" s="37">
        <f t="shared" si="128"/>
        <v>0</v>
      </c>
      <c r="AC85" s="38">
        <f t="shared" si="129"/>
        <v>0</v>
      </c>
      <c r="AD85" s="38">
        <f t="shared" si="130"/>
        <v>0</v>
      </c>
      <c r="AE85" s="39" t="e">
        <f t="shared" si="113"/>
        <v>#DIV/0!</v>
      </c>
      <c r="AF85" s="53">
        <f t="shared" si="131"/>
        <v>0</v>
      </c>
      <c r="AG85" s="53">
        <f t="shared" si="132"/>
        <v>0</v>
      </c>
      <c r="AH85" s="54">
        <f t="shared" si="133"/>
        <v>0</v>
      </c>
      <c r="AI85" s="54">
        <f t="shared" si="134"/>
        <v>0</v>
      </c>
      <c r="AJ85" s="54">
        <f t="shared" si="135"/>
        <v>0</v>
      </c>
      <c r="AK85" s="54">
        <f t="shared" si="136"/>
        <v>0</v>
      </c>
      <c r="AL85" s="54">
        <f t="shared" si="114"/>
        <v>0</v>
      </c>
      <c r="AM85" s="54">
        <f t="shared" si="115"/>
        <v>0</v>
      </c>
      <c r="AN85" s="48" t="s">
        <v>36</v>
      </c>
      <c r="AO85" s="33"/>
      <c r="AP85" s="33"/>
      <c r="AQ85" s="33"/>
      <c r="AR85" s="33"/>
      <c r="AS85" s="33"/>
    </row>
    <row r="86" ht="31.5" hidden="1">
      <c r="B86" s="41" t="s">
        <v>39</v>
      </c>
      <c r="C86" s="41" t="s">
        <v>115</v>
      </c>
      <c r="D86" s="41" t="s">
        <v>115</v>
      </c>
      <c r="E86" s="26" t="str">
        <f t="shared" si="111"/>
        <v>0505</v>
      </c>
      <c r="F86" s="41" t="s">
        <v>119</v>
      </c>
      <c r="G86" s="41"/>
      <c r="H86" s="42" t="s">
        <v>120</v>
      </c>
      <c r="I86" s="43"/>
      <c r="J86" s="43"/>
      <c r="K86" s="43"/>
      <c r="L86" s="43"/>
      <c r="M86" s="43"/>
      <c r="N86" s="43"/>
      <c r="O86" s="43">
        <f t="shared" si="116"/>
        <v>0</v>
      </c>
      <c r="P86" s="43">
        <f t="shared" si="117"/>
        <v>0</v>
      </c>
      <c r="Q86" s="43">
        <f t="shared" si="118"/>
        <v>0</v>
      </c>
      <c r="R86" s="43">
        <f t="shared" si="119"/>
        <v>0</v>
      </c>
      <c r="S86" s="43">
        <f t="shared" si="120"/>
        <v>0</v>
      </c>
      <c r="T86" s="43">
        <f t="shared" si="121"/>
        <v>0</v>
      </c>
      <c r="U86" s="43">
        <f t="shared" si="122"/>
        <v>0</v>
      </c>
      <c r="V86" s="43">
        <f t="shared" si="112"/>
        <v>0</v>
      </c>
      <c r="W86" s="43">
        <f t="shared" si="123"/>
        <v>0</v>
      </c>
      <c r="X86" s="43">
        <f t="shared" si="124"/>
        <v>0</v>
      </c>
      <c r="Y86" s="43">
        <f t="shared" si="125"/>
        <v>0</v>
      </c>
      <c r="Z86" s="43">
        <f t="shared" si="126"/>
        <v>0</v>
      </c>
      <c r="AA86" s="43">
        <f t="shared" si="127"/>
        <v>0</v>
      </c>
      <c r="AB86" s="43">
        <f t="shared" si="128"/>
        <v>0</v>
      </c>
      <c r="AC86" s="44">
        <f t="shared" si="129"/>
        <v>0</v>
      </c>
      <c r="AD86" s="44">
        <f t="shared" si="130"/>
        <v>0</v>
      </c>
      <c r="AE86" s="45" t="e">
        <f t="shared" si="113"/>
        <v>#DIV/0!</v>
      </c>
      <c r="AF86" s="46">
        <f t="shared" si="131"/>
        <v>0</v>
      </c>
      <c r="AG86" s="46">
        <f t="shared" si="132"/>
        <v>0</v>
      </c>
      <c r="AH86" s="47">
        <f t="shared" si="133"/>
        <v>0</v>
      </c>
      <c r="AI86" s="47">
        <f t="shared" si="134"/>
        <v>0</v>
      </c>
      <c r="AJ86" s="47">
        <f t="shared" si="135"/>
        <v>0</v>
      </c>
      <c r="AK86" s="47">
        <f t="shared" si="136"/>
        <v>0</v>
      </c>
      <c r="AL86" s="47">
        <f t="shared" si="114"/>
        <v>0</v>
      </c>
      <c r="AM86" s="47">
        <f t="shared" si="115"/>
        <v>0</v>
      </c>
      <c r="AN86" s="48" t="s">
        <v>36</v>
      </c>
      <c r="AO86" s="1"/>
      <c r="AP86" s="1"/>
      <c r="AQ86" s="1"/>
      <c r="AR86" s="1"/>
      <c r="AS86" s="1"/>
    </row>
    <row r="87" ht="47.25" hidden="1">
      <c r="B87" s="41" t="s">
        <v>39</v>
      </c>
      <c r="C87" s="41" t="s">
        <v>115</v>
      </c>
      <c r="D87" s="41" t="s">
        <v>115</v>
      </c>
      <c r="E87" s="26" t="str">
        <f t="shared" si="111"/>
        <v>0505</v>
      </c>
      <c r="F87" s="41" t="s">
        <v>128</v>
      </c>
      <c r="G87" s="41"/>
      <c r="H87" s="42" t="s">
        <v>129</v>
      </c>
      <c r="I87" s="43"/>
      <c r="J87" s="43"/>
      <c r="K87" s="43"/>
      <c r="L87" s="43"/>
      <c r="M87" s="43"/>
      <c r="N87" s="43"/>
      <c r="O87" s="43">
        <f t="shared" si="116"/>
        <v>0</v>
      </c>
      <c r="P87" s="43">
        <f t="shared" si="117"/>
        <v>0</v>
      </c>
      <c r="Q87" s="43">
        <f t="shared" si="118"/>
        <v>0</v>
      </c>
      <c r="R87" s="43">
        <f t="shared" si="119"/>
        <v>0</v>
      </c>
      <c r="S87" s="43">
        <f t="shared" si="120"/>
        <v>0</v>
      </c>
      <c r="T87" s="43">
        <f t="shared" si="121"/>
        <v>0</v>
      </c>
      <c r="U87" s="43">
        <f t="shared" si="122"/>
        <v>0</v>
      </c>
      <c r="V87" s="43">
        <f t="shared" si="112"/>
        <v>0</v>
      </c>
      <c r="W87" s="43">
        <f t="shared" si="123"/>
        <v>0</v>
      </c>
      <c r="X87" s="43">
        <f t="shared" si="124"/>
        <v>0</v>
      </c>
      <c r="Y87" s="43">
        <f t="shared" si="125"/>
        <v>0</v>
      </c>
      <c r="Z87" s="43">
        <f t="shared" si="126"/>
        <v>0</v>
      </c>
      <c r="AA87" s="43">
        <f t="shared" si="127"/>
        <v>0</v>
      </c>
      <c r="AB87" s="43">
        <f t="shared" si="128"/>
        <v>0</v>
      </c>
      <c r="AC87" s="44">
        <f t="shared" si="129"/>
        <v>0</v>
      </c>
      <c r="AD87" s="44">
        <f t="shared" si="130"/>
        <v>0</v>
      </c>
      <c r="AE87" s="45" t="e">
        <f t="shared" si="113"/>
        <v>#DIV/0!</v>
      </c>
      <c r="AF87" s="46">
        <f t="shared" si="131"/>
        <v>0</v>
      </c>
      <c r="AG87" s="46">
        <f t="shared" si="132"/>
        <v>0</v>
      </c>
      <c r="AH87" s="47">
        <f t="shared" si="133"/>
        <v>0</v>
      </c>
      <c r="AI87" s="47">
        <f t="shared" si="134"/>
        <v>0</v>
      </c>
      <c r="AJ87" s="47">
        <f t="shared" si="135"/>
        <v>0</v>
      </c>
      <c r="AK87" s="47">
        <f t="shared" si="136"/>
        <v>0</v>
      </c>
      <c r="AL87" s="47">
        <f t="shared" si="114"/>
        <v>0</v>
      </c>
      <c r="AM87" s="47">
        <f t="shared" si="115"/>
        <v>0</v>
      </c>
      <c r="AN87" s="48" t="s">
        <v>36</v>
      </c>
      <c r="AO87" s="1"/>
      <c r="AP87" s="1"/>
      <c r="AQ87" s="1"/>
      <c r="AR87" s="1"/>
      <c r="AS87" s="1"/>
    </row>
    <row r="88" ht="47.25" hidden="1">
      <c r="B88" s="41" t="s">
        <v>39</v>
      </c>
      <c r="C88" s="41" t="s">
        <v>115</v>
      </c>
      <c r="D88" s="41" t="s">
        <v>115</v>
      </c>
      <c r="E88" s="26" t="str">
        <f t="shared" si="111"/>
        <v>0505</v>
      </c>
      <c r="F88" s="41" t="s">
        <v>130</v>
      </c>
      <c r="G88" s="41"/>
      <c r="H88" s="42" t="s">
        <v>131</v>
      </c>
      <c r="I88" s="43"/>
      <c r="J88" s="43"/>
      <c r="K88" s="43"/>
      <c r="L88" s="43"/>
      <c r="M88" s="43"/>
      <c r="N88" s="43"/>
      <c r="O88" s="43">
        <f t="shared" si="116"/>
        <v>0</v>
      </c>
      <c r="P88" s="43">
        <f t="shared" si="117"/>
        <v>0</v>
      </c>
      <c r="Q88" s="43">
        <f t="shared" si="118"/>
        <v>0</v>
      </c>
      <c r="R88" s="43">
        <f t="shared" si="119"/>
        <v>0</v>
      </c>
      <c r="S88" s="43">
        <f t="shared" si="120"/>
        <v>0</v>
      </c>
      <c r="T88" s="43">
        <f t="shared" si="121"/>
        <v>0</v>
      </c>
      <c r="U88" s="43">
        <f t="shared" si="122"/>
        <v>0</v>
      </c>
      <c r="V88" s="43">
        <f t="shared" si="112"/>
        <v>0</v>
      </c>
      <c r="W88" s="43">
        <f t="shared" si="123"/>
        <v>0</v>
      </c>
      <c r="X88" s="43">
        <f t="shared" si="124"/>
        <v>0</v>
      </c>
      <c r="Y88" s="43">
        <f t="shared" si="125"/>
        <v>0</v>
      </c>
      <c r="Z88" s="43">
        <f t="shared" si="126"/>
        <v>0</v>
      </c>
      <c r="AA88" s="43">
        <f t="shared" si="127"/>
        <v>0</v>
      </c>
      <c r="AB88" s="43">
        <f t="shared" si="128"/>
        <v>0</v>
      </c>
      <c r="AC88" s="44">
        <f t="shared" si="129"/>
        <v>0</v>
      </c>
      <c r="AD88" s="44">
        <f t="shared" si="130"/>
        <v>0</v>
      </c>
      <c r="AE88" s="45" t="e">
        <f t="shared" si="113"/>
        <v>#DIV/0!</v>
      </c>
      <c r="AF88" s="46">
        <f t="shared" si="131"/>
        <v>0</v>
      </c>
      <c r="AG88" s="46">
        <f t="shared" si="132"/>
        <v>0</v>
      </c>
      <c r="AH88" s="47">
        <f t="shared" si="133"/>
        <v>0</v>
      </c>
      <c r="AI88" s="47">
        <f t="shared" si="134"/>
        <v>0</v>
      </c>
      <c r="AJ88" s="47">
        <f t="shared" si="135"/>
        <v>0</v>
      </c>
      <c r="AK88" s="47">
        <f t="shared" si="136"/>
        <v>0</v>
      </c>
      <c r="AL88" s="47">
        <f t="shared" si="114"/>
        <v>0</v>
      </c>
      <c r="AM88" s="47">
        <f t="shared" si="115"/>
        <v>0</v>
      </c>
      <c r="AN88" s="48" t="s">
        <v>36</v>
      </c>
      <c r="AR88" s="1"/>
      <c r="AS88" s="1"/>
    </row>
    <row r="89" ht="47.25" hidden="1">
      <c r="B89" s="41" t="s">
        <v>39</v>
      </c>
      <c r="C89" s="41" t="s">
        <v>115</v>
      </c>
      <c r="D89" s="41" t="s">
        <v>115</v>
      </c>
      <c r="E89" s="26" t="str">
        <f t="shared" si="111"/>
        <v>0505</v>
      </c>
      <c r="F89" s="41" t="s">
        <v>132</v>
      </c>
      <c r="G89" s="41"/>
      <c r="H89" s="42" t="s">
        <v>126</v>
      </c>
      <c r="I89" s="43"/>
      <c r="J89" s="43"/>
      <c r="K89" s="43"/>
      <c r="L89" s="43"/>
      <c r="M89" s="43"/>
      <c r="N89" s="43"/>
      <c r="O89" s="43">
        <f t="shared" si="116"/>
        <v>0</v>
      </c>
      <c r="P89" s="43">
        <f t="shared" si="117"/>
        <v>0</v>
      </c>
      <c r="Q89" s="43">
        <f t="shared" si="118"/>
        <v>0</v>
      </c>
      <c r="R89" s="43">
        <f t="shared" si="119"/>
        <v>0</v>
      </c>
      <c r="S89" s="43">
        <f t="shared" si="120"/>
        <v>0</v>
      </c>
      <c r="T89" s="43">
        <f t="shared" si="121"/>
        <v>0</v>
      </c>
      <c r="U89" s="43">
        <f t="shared" si="122"/>
        <v>0</v>
      </c>
      <c r="V89" s="43">
        <f t="shared" si="112"/>
        <v>0</v>
      </c>
      <c r="W89" s="43">
        <f t="shared" si="123"/>
        <v>0</v>
      </c>
      <c r="X89" s="43">
        <f t="shared" si="124"/>
        <v>0</v>
      </c>
      <c r="Y89" s="43">
        <f t="shared" si="125"/>
        <v>0</v>
      </c>
      <c r="Z89" s="43">
        <f t="shared" si="126"/>
        <v>0</v>
      </c>
      <c r="AA89" s="43">
        <f t="shared" si="127"/>
        <v>0</v>
      </c>
      <c r="AB89" s="43">
        <f t="shared" si="128"/>
        <v>0</v>
      </c>
      <c r="AC89" s="44">
        <f t="shared" si="129"/>
        <v>0</v>
      </c>
      <c r="AD89" s="44">
        <f t="shared" si="130"/>
        <v>0</v>
      </c>
      <c r="AE89" s="45" t="e">
        <f t="shared" si="113"/>
        <v>#DIV/0!</v>
      </c>
      <c r="AF89" s="46">
        <f t="shared" si="131"/>
        <v>0</v>
      </c>
      <c r="AG89" s="46">
        <f t="shared" si="132"/>
        <v>0</v>
      </c>
      <c r="AH89" s="47">
        <f t="shared" si="133"/>
        <v>0</v>
      </c>
      <c r="AI89" s="47">
        <f t="shared" si="134"/>
        <v>0</v>
      </c>
      <c r="AJ89" s="47">
        <f t="shared" si="135"/>
        <v>0</v>
      </c>
      <c r="AK89" s="47">
        <f t="shared" si="136"/>
        <v>0</v>
      </c>
      <c r="AL89" s="47">
        <f t="shared" si="114"/>
        <v>0</v>
      </c>
      <c r="AM89" s="47">
        <f t="shared" si="115"/>
        <v>0</v>
      </c>
      <c r="AN89" s="48" t="s">
        <v>36</v>
      </c>
      <c r="AO89" s="1"/>
      <c r="AP89" s="1"/>
      <c r="AQ89" s="1"/>
      <c r="AR89" s="1"/>
      <c r="AS89" s="1"/>
    </row>
    <row r="90" ht="31.5" hidden="1">
      <c r="B90" s="41" t="s">
        <v>39</v>
      </c>
      <c r="C90" s="41" t="s">
        <v>115</v>
      </c>
      <c r="D90" s="41" t="s">
        <v>115</v>
      </c>
      <c r="E90" s="26" t="str">
        <f t="shared" si="111"/>
        <v>0505</v>
      </c>
      <c r="F90" s="41" t="s">
        <v>132</v>
      </c>
      <c r="G90" s="41" t="s">
        <v>53</v>
      </c>
      <c r="H90" s="42" t="s">
        <v>54</v>
      </c>
      <c r="I90" s="43"/>
      <c r="J90" s="43"/>
      <c r="K90" s="43"/>
      <c r="L90" s="43"/>
      <c r="M90" s="43"/>
      <c r="N90" s="43"/>
      <c r="O90" s="43">
        <f t="shared" si="116"/>
        <v>0</v>
      </c>
      <c r="P90" s="43">
        <f t="shared" si="117"/>
        <v>0</v>
      </c>
      <c r="Q90" s="43">
        <f t="shared" si="118"/>
        <v>0</v>
      </c>
      <c r="R90" s="43">
        <f t="shared" si="119"/>
        <v>0</v>
      </c>
      <c r="S90" s="43">
        <f t="shared" si="120"/>
        <v>0</v>
      </c>
      <c r="T90" s="43">
        <f t="shared" si="121"/>
        <v>0</v>
      </c>
      <c r="U90" s="43">
        <f t="shared" si="122"/>
        <v>0</v>
      </c>
      <c r="V90" s="43">
        <f t="shared" si="112"/>
        <v>0</v>
      </c>
      <c r="W90" s="43">
        <f t="shared" si="123"/>
        <v>0</v>
      </c>
      <c r="X90" s="43">
        <f t="shared" si="124"/>
        <v>0</v>
      </c>
      <c r="Y90" s="43">
        <f t="shared" si="125"/>
        <v>0</v>
      </c>
      <c r="Z90" s="43">
        <f t="shared" si="126"/>
        <v>0</v>
      </c>
      <c r="AA90" s="43">
        <f t="shared" si="127"/>
        <v>0</v>
      </c>
      <c r="AB90" s="43">
        <f t="shared" si="128"/>
        <v>0</v>
      </c>
      <c r="AC90" s="44">
        <f t="shared" si="129"/>
        <v>0</v>
      </c>
      <c r="AD90" s="44">
        <f t="shared" si="130"/>
        <v>0</v>
      </c>
      <c r="AE90" s="45" t="e">
        <f t="shared" si="113"/>
        <v>#DIV/0!</v>
      </c>
      <c r="AF90" s="46">
        <f t="shared" si="131"/>
        <v>0</v>
      </c>
      <c r="AG90" s="46">
        <f t="shared" si="132"/>
        <v>0</v>
      </c>
      <c r="AH90" s="47">
        <f t="shared" si="133"/>
        <v>0</v>
      </c>
      <c r="AI90" s="47">
        <f t="shared" si="134"/>
        <v>0</v>
      </c>
      <c r="AJ90" s="47">
        <f t="shared" si="135"/>
        <v>0</v>
      </c>
      <c r="AK90" s="47">
        <f t="shared" si="136"/>
        <v>0</v>
      </c>
      <c r="AL90" s="47">
        <f t="shared" si="114"/>
        <v>0</v>
      </c>
      <c r="AM90" s="47">
        <f t="shared" si="115"/>
        <v>0</v>
      </c>
      <c r="AN90" s="48" t="s">
        <v>36</v>
      </c>
      <c r="AO90" s="1"/>
      <c r="AP90" s="1"/>
      <c r="AQ90" s="1"/>
      <c r="AR90" s="1"/>
      <c r="AS90" s="1"/>
    </row>
    <row r="91" ht="31.5" hidden="1">
      <c r="B91" s="41" t="s">
        <v>39</v>
      </c>
      <c r="C91" s="41" t="s">
        <v>115</v>
      </c>
      <c r="D91" s="41" t="s">
        <v>115</v>
      </c>
      <c r="E91" s="26" t="str">
        <f t="shared" si="111"/>
        <v>0505</v>
      </c>
      <c r="F91" s="41" t="s">
        <v>132</v>
      </c>
      <c r="G91" s="41" t="s">
        <v>55</v>
      </c>
      <c r="H91" s="42" t="s">
        <v>56</v>
      </c>
      <c r="I91" s="43"/>
      <c r="J91" s="43"/>
      <c r="K91" s="43"/>
      <c r="L91" s="43"/>
      <c r="M91" s="43"/>
      <c r="N91" s="43"/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f t="shared" si="112"/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4">
        <v>0</v>
      </c>
      <c r="AD91" s="44">
        <v>0</v>
      </c>
      <c r="AE91" s="45" t="e">
        <f t="shared" si="113"/>
        <v>#DIV/0!</v>
      </c>
      <c r="AF91" s="46">
        <v>0</v>
      </c>
      <c r="AG91" s="46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f t="shared" si="114"/>
        <v>0</v>
      </c>
      <c r="AM91" s="47">
        <f t="shared" si="115"/>
        <v>0</v>
      </c>
      <c r="AN91" s="48" t="s">
        <v>36</v>
      </c>
      <c r="AO91" s="1"/>
      <c r="AP91" s="1"/>
      <c r="AQ91" s="1"/>
      <c r="AR91" s="1"/>
      <c r="AS91" s="1"/>
    </row>
    <row r="92" s="24" customFormat="1" ht="31.5">
      <c r="B92" s="25" t="s">
        <v>133</v>
      </c>
      <c r="C92" s="25"/>
      <c r="D92" s="25"/>
      <c r="E92" s="26" t="str">
        <f t="shared" si="111"/>
        <v/>
      </c>
      <c r="F92" s="25"/>
      <c r="G92" s="25"/>
      <c r="H92" s="27" t="s">
        <v>134</v>
      </c>
      <c r="I92" s="28">
        <f>I93+I136</f>
        <v>503609.29999999993</v>
      </c>
      <c r="J92" s="28">
        <f>J93+J136</f>
        <v>310443.29999999999</v>
      </c>
      <c r="K92" s="28">
        <f>K93+K136</f>
        <v>309876.20000000001</v>
      </c>
      <c r="L92" s="28">
        <f>L93+L136</f>
        <v>33905.826999999997</v>
      </c>
      <c r="M92" s="28">
        <f>M93+M136</f>
        <v>8852.2000000000007</v>
      </c>
      <c r="N92" s="28">
        <f>N93+N136</f>
        <v>8852.2000000000007</v>
      </c>
      <c r="O92" s="28">
        <f>O93+O136</f>
        <v>0</v>
      </c>
      <c r="P92" s="28">
        <f>P93+P136</f>
        <v>35000</v>
      </c>
      <c r="Q92" s="28">
        <f>Q93+Q136</f>
        <v>50000</v>
      </c>
      <c r="R92" s="28">
        <f>R93+R136</f>
        <v>80553.399999999994</v>
      </c>
      <c r="S92" s="28">
        <f>S93+S136</f>
        <v>-19644.700000000001</v>
      </c>
      <c r="T92" s="28">
        <f>T93+T136</f>
        <v>54264.080000000002</v>
      </c>
      <c r="U92" s="28">
        <f>U93+U136</f>
        <v>-81112.668000000005</v>
      </c>
      <c r="V92" s="28">
        <f t="shared" si="112"/>
        <v>656575.23899999994</v>
      </c>
      <c r="W92" s="28">
        <f>W93+W136</f>
        <v>0</v>
      </c>
      <c r="X92" s="28">
        <f>X93+X136</f>
        <v>0</v>
      </c>
      <c r="Y92" s="28">
        <f>Y93+Y136</f>
        <v>-91112.668000000005</v>
      </c>
      <c r="Z92" s="28">
        <f>Z93+Z136</f>
        <v>0</v>
      </c>
      <c r="AA92" s="28">
        <f>AA93+AA136</f>
        <v>0</v>
      </c>
      <c r="AB92" s="28">
        <f>AB93+AB136</f>
        <v>207960.51092</v>
      </c>
      <c r="AC92" s="29">
        <f>AC93+AC136</f>
        <v>371637.33573999995</v>
      </c>
      <c r="AD92" s="29">
        <f>AD93+AD136</f>
        <v>283368.32023000001</v>
      </c>
      <c r="AE92" s="30">
        <f t="shared" si="113"/>
        <v>76.248614705452098</v>
      </c>
      <c r="AF92" s="28">
        <f>AF93+AF136</f>
        <v>364376.29416999995</v>
      </c>
      <c r="AG92" s="28">
        <f>AG93+AG136</f>
        <v>0</v>
      </c>
      <c r="AH92" s="28">
        <f>AH93+AH136</f>
        <v>0</v>
      </c>
      <c r="AI92" s="28">
        <f>AI93+AI136</f>
        <v>0</v>
      </c>
      <c r="AJ92" s="28">
        <f>AJ93+AJ136</f>
        <v>0</v>
      </c>
      <c r="AK92" s="28">
        <f>AK93+AK136</f>
        <v>0</v>
      </c>
      <c r="AL92" s="28">
        <f t="shared" si="114"/>
        <v>364376.29416999995</v>
      </c>
      <c r="AM92" s="28">
        <f t="shared" si="115"/>
        <v>292198.94482999999</v>
      </c>
      <c r="AN92" s="2"/>
      <c r="AO92" s="24"/>
      <c r="AP92" s="24"/>
      <c r="AQ92" s="24"/>
      <c r="AR92" s="24"/>
      <c r="AS92" s="24"/>
    </row>
    <row r="93" s="24" customFormat="1">
      <c r="B93" s="25" t="s">
        <v>133</v>
      </c>
      <c r="C93" s="25" t="s">
        <v>41</v>
      </c>
      <c r="D93" s="25"/>
      <c r="E93" s="32" t="str">
        <f t="shared" si="111"/>
        <v>01</v>
      </c>
      <c r="F93" s="25"/>
      <c r="G93" s="25"/>
      <c r="H93" s="27" t="s">
        <v>42</v>
      </c>
      <c r="I93" s="28">
        <f>I94+I112+I118</f>
        <v>459592.19999999995</v>
      </c>
      <c r="J93" s="28">
        <f>J94+J112+J118</f>
        <v>308216.20000000001</v>
      </c>
      <c r="K93" s="28">
        <f>K94+K112+K118</f>
        <v>308216.20000000001</v>
      </c>
      <c r="L93" s="28">
        <f>L94+L112+L118</f>
        <v>33905.826999999997</v>
      </c>
      <c r="M93" s="28">
        <f>M94+M112+M118</f>
        <v>8852.2000000000007</v>
      </c>
      <c r="N93" s="28">
        <f>N94+N112+N118</f>
        <v>8852.2000000000007</v>
      </c>
      <c r="O93" s="28">
        <f>O94+O112+O118</f>
        <v>0</v>
      </c>
      <c r="P93" s="28">
        <f>P94+P112+P118</f>
        <v>35000</v>
      </c>
      <c r="Q93" s="28">
        <f>Q94+Q112+Q118</f>
        <v>50000</v>
      </c>
      <c r="R93" s="28">
        <f>R94+R112+R118</f>
        <v>80553.399999999994</v>
      </c>
      <c r="S93" s="28">
        <f>S94+S112+S118</f>
        <v>-19644.700000000001</v>
      </c>
      <c r="T93" s="28">
        <f>T94+T112+T118</f>
        <v>54264.080000000002</v>
      </c>
      <c r="U93" s="28">
        <f>U94+U112+U118</f>
        <v>-40000</v>
      </c>
      <c r="V93" s="28">
        <f t="shared" si="112"/>
        <v>653670.80699999991</v>
      </c>
      <c r="W93" s="28">
        <f>W94+W112+W118</f>
        <v>0</v>
      </c>
      <c r="X93" s="28">
        <f>X94+X112+X118</f>
        <v>0</v>
      </c>
      <c r="Y93" s="28">
        <f>Y94+Y112+Y118</f>
        <v>-50000</v>
      </c>
      <c r="Z93" s="28">
        <f>Z94+Z112+Z118</f>
        <v>0</v>
      </c>
      <c r="AA93" s="28">
        <f>AA94+AA112+AA118</f>
        <v>0</v>
      </c>
      <c r="AB93" s="28">
        <f>AB94+AB112+AB118</f>
        <v>207585.84966000001</v>
      </c>
      <c r="AC93" s="29">
        <f>AC94+AC112+AC118</f>
        <v>368732.90373999998</v>
      </c>
      <c r="AD93" s="29">
        <f>AD94+AD112+AD118</f>
        <v>280463.88883000001</v>
      </c>
      <c r="AE93" s="30">
        <f t="shared" si="113"/>
        <v>76.061530171378465</v>
      </c>
      <c r="AF93" s="28">
        <f>AF94+AF112+AF118</f>
        <v>361471.86216999998</v>
      </c>
      <c r="AG93" s="28">
        <f>AG94+AG112+AG118</f>
        <v>0</v>
      </c>
      <c r="AH93" s="28">
        <f>AH94+AH112+AH118</f>
        <v>0</v>
      </c>
      <c r="AI93" s="28">
        <f>AI94+AI112+AI118</f>
        <v>0</v>
      </c>
      <c r="AJ93" s="28">
        <f>AJ94+AJ112+AJ118</f>
        <v>0</v>
      </c>
      <c r="AK93" s="28">
        <f>AK94+AK112+AK118</f>
        <v>0</v>
      </c>
      <c r="AL93" s="28">
        <f t="shared" si="114"/>
        <v>361471.86216999998</v>
      </c>
      <c r="AM93" s="28">
        <f t="shared" si="115"/>
        <v>292198.94482999993</v>
      </c>
      <c r="AN93" s="2"/>
      <c r="AO93" s="24"/>
      <c r="AP93" s="24"/>
      <c r="AQ93" s="24"/>
      <c r="AR93" s="24"/>
      <c r="AS93" s="24"/>
    </row>
    <row r="94" s="33" customFormat="1" ht="47.25">
      <c r="B94" s="34" t="s">
        <v>133</v>
      </c>
      <c r="C94" s="34" t="s">
        <v>41</v>
      </c>
      <c r="D94" s="34" t="s">
        <v>135</v>
      </c>
      <c r="E94" s="35" t="str">
        <f t="shared" si="111"/>
        <v>0106</v>
      </c>
      <c r="F94" s="34"/>
      <c r="G94" s="34"/>
      <c r="H94" s="36" t="s">
        <v>136</v>
      </c>
      <c r="I94" s="37">
        <f t="shared" ref="I94:I95" si="137">I95</f>
        <v>148054.09999999998</v>
      </c>
      <c r="J94" s="37">
        <f t="shared" ref="J94:J95" si="138">J95</f>
        <v>146338.39999999999</v>
      </c>
      <c r="K94" s="37">
        <f t="shared" ref="K94:K95" si="139">K95</f>
        <v>146338.39999999999</v>
      </c>
      <c r="L94" s="37">
        <f t="shared" ref="L94:L95" si="140">L95</f>
        <v>0</v>
      </c>
      <c r="M94" s="37">
        <f t="shared" ref="M94:M95" si="141">M95</f>
        <v>0</v>
      </c>
      <c r="N94" s="37">
        <f t="shared" ref="N94:N95" si="142">N95</f>
        <v>0</v>
      </c>
      <c r="O94" s="37">
        <f>O95+O107</f>
        <v>0</v>
      </c>
      <c r="P94" s="37">
        <f>P95+P107</f>
        <v>0</v>
      </c>
      <c r="Q94" s="37">
        <f>Q95+Q107</f>
        <v>0</v>
      </c>
      <c r="R94" s="37">
        <f>R95+R107</f>
        <v>553.39999999999998</v>
      </c>
      <c r="S94" s="37">
        <f>S95+S107</f>
        <v>0</v>
      </c>
      <c r="T94" s="37">
        <f>T95+T107</f>
        <v>0</v>
      </c>
      <c r="U94" s="37">
        <v>0</v>
      </c>
      <c r="V94" s="37">
        <f t="shared" si="112"/>
        <v>148607.49999999997</v>
      </c>
      <c r="W94" s="37">
        <f t="shared" ref="W94:W95" si="143">W95</f>
        <v>0</v>
      </c>
      <c r="X94" s="37">
        <f t="shared" ref="X94:X95" si="144">X95</f>
        <v>0</v>
      </c>
      <c r="Y94" s="37">
        <f t="shared" ref="Y94:Y95" si="145">Y95</f>
        <v>0</v>
      </c>
      <c r="Z94" s="37">
        <f t="shared" ref="Z94:Z95" si="146">Z95</f>
        <v>0</v>
      </c>
      <c r="AA94" s="37">
        <f t="shared" ref="AA94:AA95" si="147">AA95</f>
        <v>0</v>
      </c>
      <c r="AB94" s="37">
        <f>AB95+AB107</f>
        <v>103577.94174000001</v>
      </c>
      <c r="AC94" s="38">
        <f>AC95+AC107</f>
        <v>142850.52500000002</v>
      </c>
      <c r="AD94" s="38">
        <f>AD95+AD107</f>
        <v>142850.52500000002</v>
      </c>
      <c r="AE94" s="39">
        <f t="shared" si="113"/>
        <v>100</v>
      </c>
      <c r="AF94" s="37">
        <f>AF95+AF107</f>
        <v>146166.22499999998</v>
      </c>
      <c r="AG94" s="37">
        <f>AG95+AG107</f>
        <v>0</v>
      </c>
      <c r="AH94" s="37">
        <f>AH95+AH107</f>
        <v>0</v>
      </c>
      <c r="AI94" s="37">
        <f>AI95+AI107</f>
        <v>0</v>
      </c>
      <c r="AJ94" s="37">
        <f>AJ95+AJ107</f>
        <v>0</v>
      </c>
      <c r="AK94" s="37">
        <f>AK95+AK107</f>
        <v>0</v>
      </c>
      <c r="AL94" s="37">
        <f t="shared" si="114"/>
        <v>146166.22499999998</v>
      </c>
      <c r="AM94" s="37">
        <f t="shared" si="115"/>
        <v>2441.2749999999942</v>
      </c>
      <c r="AN94" s="2"/>
      <c r="AO94" s="33"/>
      <c r="AP94" s="33"/>
      <c r="AQ94" s="33"/>
      <c r="AR94" s="33"/>
      <c r="AS94" s="33"/>
    </row>
    <row r="95" ht="31.5">
      <c r="B95" s="41" t="s">
        <v>133</v>
      </c>
      <c r="C95" s="41" t="s">
        <v>41</v>
      </c>
      <c r="D95" s="41" t="s">
        <v>135</v>
      </c>
      <c r="E95" s="26" t="str">
        <f t="shared" si="111"/>
        <v>0106</v>
      </c>
      <c r="F95" s="41" t="s">
        <v>87</v>
      </c>
      <c r="G95" s="41"/>
      <c r="H95" s="42" t="s">
        <v>88</v>
      </c>
      <c r="I95" s="43">
        <f t="shared" si="137"/>
        <v>148054.09999999998</v>
      </c>
      <c r="J95" s="43">
        <f t="shared" si="138"/>
        <v>146338.39999999999</v>
      </c>
      <c r="K95" s="43">
        <f t="shared" si="139"/>
        <v>146338.39999999999</v>
      </c>
      <c r="L95" s="43">
        <f t="shared" si="140"/>
        <v>0</v>
      </c>
      <c r="M95" s="43">
        <f t="shared" si="141"/>
        <v>0</v>
      </c>
      <c r="N95" s="43">
        <f t="shared" si="142"/>
        <v>0</v>
      </c>
      <c r="O95" s="43">
        <f>O96</f>
        <v>0</v>
      </c>
      <c r="P95" s="43">
        <f>P96</f>
        <v>0</v>
      </c>
      <c r="Q95" s="43">
        <f>Q96</f>
        <v>0</v>
      </c>
      <c r="R95" s="43">
        <f>R96</f>
        <v>553.39999999999998</v>
      </c>
      <c r="S95" s="43">
        <f>S96</f>
        <v>0</v>
      </c>
      <c r="T95" s="43">
        <f>T96</f>
        <v>0</v>
      </c>
      <c r="U95" s="43">
        <v>0</v>
      </c>
      <c r="V95" s="43">
        <f t="shared" si="112"/>
        <v>148607.49999999997</v>
      </c>
      <c r="W95" s="43">
        <f t="shared" si="143"/>
        <v>0</v>
      </c>
      <c r="X95" s="43">
        <f t="shared" si="144"/>
        <v>0</v>
      </c>
      <c r="Y95" s="43">
        <f t="shared" si="145"/>
        <v>0</v>
      </c>
      <c r="Z95" s="43">
        <f t="shared" si="146"/>
        <v>0</v>
      </c>
      <c r="AA95" s="43">
        <f t="shared" si="147"/>
        <v>0</v>
      </c>
      <c r="AB95" s="43">
        <f>AB96</f>
        <v>103547.94174000001</v>
      </c>
      <c r="AC95" s="44">
        <f>AC96</f>
        <v>142820.52500000002</v>
      </c>
      <c r="AD95" s="44">
        <f>AD96</f>
        <v>142820.52500000002</v>
      </c>
      <c r="AE95" s="45">
        <f t="shared" si="113"/>
        <v>100</v>
      </c>
      <c r="AF95" s="43">
        <f>AF96</f>
        <v>146136.22499999998</v>
      </c>
      <c r="AG95" s="43">
        <f>AG96</f>
        <v>0</v>
      </c>
      <c r="AH95" s="43">
        <f>AH96</f>
        <v>0</v>
      </c>
      <c r="AI95" s="43">
        <f>AI96</f>
        <v>0</v>
      </c>
      <c r="AJ95" s="43">
        <f>AJ96</f>
        <v>0</v>
      </c>
      <c r="AK95" s="43">
        <f>AK96</f>
        <v>0</v>
      </c>
      <c r="AL95" s="43">
        <f t="shared" si="114"/>
        <v>146136.22499999998</v>
      </c>
      <c r="AM95" s="43">
        <f t="shared" si="115"/>
        <v>2471.2749999999942</v>
      </c>
      <c r="AN95" s="2"/>
      <c r="AO95" s="1"/>
      <c r="AP95" s="1"/>
      <c r="AQ95" s="1"/>
      <c r="AR95" s="1"/>
      <c r="AS95" s="1"/>
    </row>
    <row r="96">
      <c r="B96" s="41" t="s">
        <v>133</v>
      </c>
      <c r="C96" s="41" t="s">
        <v>41</v>
      </c>
      <c r="D96" s="41" t="s">
        <v>135</v>
      </c>
      <c r="E96" s="26" t="str">
        <f t="shared" si="111"/>
        <v>0106</v>
      </c>
      <c r="F96" s="41" t="s">
        <v>89</v>
      </c>
      <c r="G96" s="41"/>
      <c r="H96" s="42" t="s">
        <v>90</v>
      </c>
      <c r="I96" s="43">
        <f>I97+I100</f>
        <v>148054.09999999998</v>
      </c>
      <c r="J96" s="43">
        <f>J97+J100</f>
        <v>146338.39999999999</v>
      </c>
      <c r="K96" s="43">
        <f>K97+K100</f>
        <v>146338.39999999999</v>
      </c>
      <c r="L96" s="43">
        <f>L97+L100</f>
        <v>0</v>
      </c>
      <c r="M96" s="43">
        <f>M97+M100</f>
        <v>0</v>
      </c>
      <c r="N96" s="43">
        <f>N97+N100</f>
        <v>0</v>
      </c>
      <c r="O96" s="43">
        <f>O97+O100</f>
        <v>0</v>
      </c>
      <c r="P96" s="43">
        <f>P97+P100</f>
        <v>0</v>
      </c>
      <c r="Q96" s="43">
        <f>Q97+Q100</f>
        <v>0</v>
      </c>
      <c r="R96" s="43">
        <f>R97+R100</f>
        <v>553.39999999999998</v>
      </c>
      <c r="S96" s="43">
        <f>S97+S100</f>
        <v>0</v>
      </c>
      <c r="T96" s="43">
        <f>T97+T100</f>
        <v>0</v>
      </c>
      <c r="U96" s="43">
        <v>0</v>
      </c>
      <c r="V96" s="43">
        <f t="shared" si="112"/>
        <v>148607.49999999997</v>
      </c>
      <c r="W96" s="43">
        <f>W97+W100</f>
        <v>0</v>
      </c>
      <c r="X96" s="43">
        <f>X97+X100</f>
        <v>0</v>
      </c>
      <c r="Y96" s="43">
        <f>Y97+Y100</f>
        <v>0</v>
      </c>
      <c r="Z96" s="43">
        <f>Z97+Z100</f>
        <v>0</v>
      </c>
      <c r="AA96" s="43">
        <f>AA97+AA100</f>
        <v>0</v>
      </c>
      <c r="AB96" s="43">
        <f>AB97+AB100</f>
        <v>103547.94174000001</v>
      </c>
      <c r="AC96" s="44">
        <f>AC97+AC100</f>
        <v>142820.52500000002</v>
      </c>
      <c r="AD96" s="44">
        <f>AD97+AD100</f>
        <v>142820.52500000002</v>
      </c>
      <c r="AE96" s="45">
        <f t="shared" si="113"/>
        <v>100</v>
      </c>
      <c r="AF96" s="43">
        <f>AF97+AF100</f>
        <v>146136.22499999998</v>
      </c>
      <c r="AG96" s="43">
        <f>AG97+AG100</f>
        <v>0</v>
      </c>
      <c r="AH96" s="43">
        <f>AH97+AH100</f>
        <v>0</v>
      </c>
      <c r="AI96" s="43">
        <f>AI97+AI100</f>
        <v>0</v>
      </c>
      <c r="AJ96" s="43">
        <f>AJ97+AJ100</f>
        <v>0</v>
      </c>
      <c r="AK96" s="43">
        <f>AK97+AK100</f>
        <v>0</v>
      </c>
      <c r="AL96" s="43">
        <f t="shared" si="114"/>
        <v>146136.22499999998</v>
      </c>
      <c r="AM96" s="43">
        <f t="shared" si="115"/>
        <v>2471.2749999999942</v>
      </c>
      <c r="AN96" s="2"/>
      <c r="AR96" s="1"/>
      <c r="AS96" s="1"/>
    </row>
    <row r="97" ht="31.5">
      <c r="B97" s="41" t="s">
        <v>133</v>
      </c>
      <c r="C97" s="41" t="s">
        <v>41</v>
      </c>
      <c r="D97" s="41" t="s">
        <v>135</v>
      </c>
      <c r="E97" s="26" t="str">
        <f t="shared" si="111"/>
        <v>0106</v>
      </c>
      <c r="F97" s="41" t="s">
        <v>91</v>
      </c>
      <c r="G97" s="41"/>
      <c r="H97" s="42" t="s">
        <v>92</v>
      </c>
      <c r="I97" s="43">
        <f t="shared" ref="I97:I98" si="148">I98</f>
        <v>141819.59999999998</v>
      </c>
      <c r="J97" s="43">
        <f t="shared" ref="J97:J98" si="149">J98</f>
        <v>140103.89999999999</v>
      </c>
      <c r="K97" s="43">
        <f t="shared" ref="K97:K98" si="150">K98</f>
        <v>140103.89999999999</v>
      </c>
      <c r="L97" s="43">
        <f t="shared" ref="L97:L98" si="151">L98</f>
        <v>0</v>
      </c>
      <c r="M97" s="43">
        <f t="shared" ref="M97:M98" si="152">M98</f>
        <v>0</v>
      </c>
      <c r="N97" s="43">
        <f t="shared" ref="N97:N98" si="153">N98</f>
        <v>0</v>
      </c>
      <c r="O97" s="43">
        <f t="shared" ref="O97:O98" si="154">O98</f>
        <v>0</v>
      </c>
      <c r="P97" s="43">
        <f t="shared" ref="P97:P98" si="155">P98</f>
        <v>0</v>
      </c>
      <c r="Q97" s="43">
        <f t="shared" ref="Q97:Q98" si="156">Q98</f>
        <v>0</v>
      </c>
      <c r="R97" s="43">
        <f t="shared" ref="R97:R98" si="157">R98</f>
        <v>553.39999999999998</v>
      </c>
      <c r="S97" s="43">
        <f t="shared" ref="S97:S98" si="158">S98</f>
        <v>0</v>
      </c>
      <c r="T97" s="43">
        <f t="shared" ref="T97:T98" si="159">T98</f>
        <v>0</v>
      </c>
      <c r="U97" s="43">
        <v>0</v>
      </c>
      <c r="V97" s="43">
        <f t="shared" si="112"/>
        <v>142372.99999999997</v>
      </c>
      <c r="W97" s="43">
        <f t="shared" ref="W97:W98" si="160">W98</f>
        <v>0</v>
      </c>
      <c r="X97" s="43">
        <f t="shared" ref="X97:X98" si="161">X98</f>
        <v>0</v>
      </c>
      <c r="Y97" s="43">
        <f t="shared" ref="Y97:Y98" si="162">Y98</f>
        <v>0</v>
      </c>
      <c r="Z97" s="43">
        <f t="shared" ref="Z97:Z98" si="163">Z98</f>
        <v>0</v>
      </c>
      <c r="AA97" s="43">
        <f t="shared" ref="AA97:AA98" si="164">AA98</f>
        <v>0</v>
      </c>
      <c r="AB97" s="43">
        <f t="shared" ref="AB97:AB98" si="165">AB98</f>
        <v>98878.794150000002</v>
      </c>
      <c r="AC97" s="44">
        <f t="shared" ref="AC97:AC98" si="166">AC98</f>
        <v>137305.37082000001</v>
      </c>
      <c r="AD97" s="44">
        <f t="shared" ref="AD97:AD98" si="167">AD98</f>
        <v>137305.37082000001</v>
      </c>
      <c r="AE97" s="45">
        <f t="shared" si="113"/>
        <v>100</v>
      </c>
      <c r="AF97" s="43">
        <f t="shared" ref="AF97:AF98" si="168">AF98</f>
        <v>140518.42666999999</v>
      </c>
      <c r="AG97" s="43">
        <f t="shared" ref="AG97:AG98" si="169">AG98</f>
        <v>0</v>
      </c>
      <c r="AH97" s="43">
        <f t="shared" ref="AH97:AH98" si="170">AH98</f>
        <v>0</v>
      </c>
      <c r="AI97" s="43">
        <f t="shared" ref="AI97:AI98" si="171">AI98</f>
        <v>0</v>
      </c>
      <c r="AJ97" s="43">
        <f t="shared" ref="AJ97:AJ98" si="172">AJ98</f>
        <v>0</v>
      </c>
      <c r="AK97" s="43">
        <f t="shared" ref="AK97:AK98" si="173">AK98</f>
        <v>0</v>
      </c>
      <c r="AL97" s="43">
        <f t="shared" si="114"/>
        <v>140518.42666999999</v>
      </c>
      <c r="AM97" s="43">
        <f t="shared" si="115"/>
        <v>1854.5733299999847</v>
      </c>
      <c r="AN97" s="2"/>
      <c r="AO97" s="1"/>
      <c r="AP97" s="1"/>
      <c r="AQ97" s="1"/>
      <c r="AR97" s="1"/>
      <c r="AS97" s="1"/>
    </row>
    <row r="98" ht="78.75">
      <c r="B98" s="41" t="s">
        <v>133</v>
      </c>
      <c r="C98" s="41" t="s">
        <v>41</v>
      </c>
      <c r="D98" s="41" t="s">
        <v>135</v>
      </c>
      <c r="E98" s="26" t="str">
        <f t="shared" si="111"/>
        <v>0106</v>
      </c>
      <c r="F98" s="41" t="s">
        <v>91</v>
      </c>
      <c r="G98" s="41" t="s">
        <v>71</v>
      </c>
      <c r="H98" s="42" t="s">
        <v>72</v>
      </c>
      <c r="I98" s="43">
        <f t="shared" si="148"/>
        <v>141819.59999999998</v>
      </c>
      <c r="J98" s="43">
        <f t="shared" si="149"/>
        <v>140103.89999999999</v>
      </c>
      <c r="K98" s="43">
        <f t="shared" si="150"/>
        <v>140103.89999999999</v>
      </c>
      <c r="L98" s="43">
        <f t="shared" si="151"/>
        <v>0</v>
      </c>
      <c r="M98" s="43">
        <f t="shared" si="152"/>
        <v>0</v>
      </c>
      <c r="N98" s="43">
        <f t="shared" si="153"/>
        <v>0</v>
      </c>
      <c r="O98" s="43">
        <f t="shared" si="154"/>
        <v>0</v>
      </c>
      <c r="P98" s="43">
        <f t="shared" si="155"/>
        <v>0</v>
      </c>
      <c r="Q98" s="43">
        <f t="shared" si="156"/>
        <v>0</v>
      </c>
      <c r="R98" s="43">
        <f t="shared" si="157"/>
        <v>553.39999999999998</v>
      </c>
      <c r="S98" s="43">
        <f t="shared" si="158"/>
        <v>0</v>
      </c>
      <c r="T98" s="43">
        <f t="shared" si="159"/>
        <v>0</v>
      </c>
      <c r="U98" s="43">
        <v>0</v>
      </c>
      <c r="V98" s="43">
        <f t="shared" si="112"/>
        <v>142372.99999999997</v>
      </c>
      <c r="W98" s="43">
        <f t="shared" si="160"/>
        <v>0</v>
      </c>
      <c r="X98" s="43">
        <f t="shared" si="161"/>
        <v>0</v>
      </c>
      <c r="Y98" s="43">
        <f t="shared" si="162"/>
        <v>0</v>
      </c>
      <c r="Z98" s="43">
        <f t="shared" si="163"/>
        <v>0</v>
      </c>
      <c r="AA98" s="43">
        <f t="shared" si="164"/>
        <v>0</v>
      </c>
      <c r="AB98" s="43">
        <f t="shared" si="165"/>
        <v>98878.794150000002</v>
      </c>
      <c r="AC98" s="44">
        <f t="shared" si="166"/>
        <v>137305.37082000001</v>
      </c>
      <c r="AD98" s="44">
        <f t="shared" si="167"/>
        <v>137305.37082000001</v>
      </c>
      <c r="AE98" s="45">
        <f t="shared" si="113"/>
        <v>100</v>
      </c>
      <c r="AF98" s="43">
        <f t="shared" si="168"/>
        <v>140518.42666999999</v>
      </c>
      <c r="AG98" s="43">
        <f t="shared" si="169"/>
        <v>0</v>
      </c>
      <c r="AH98" s="43">
        <f t="shared" si="170"/>
        <v>0</v>
      </c>
      <c r="AI98" s="43">
        <f t="shared" si="171"/>
        <v>0</v>
      </c>
      <c r="AJ98" s="43">
        <f t="shared" si="172"/>
        <v>0</v>
      </c>
      <c r="AK98" s="43">
        <f t="shared" si="173"/>
        <v>0</v>
      </c>
      <c r="AL98" s="43">
        <f t="shared" si="114"/>
        <v>140518.42666999999</v>
      </c>
      <c r="AM98" s="43">
        <f t="shared" si="115"/>
        <v>1854.5733299999847</v>
      </c>
      <c r="AN98" s="2"/>
      <c r="AO98" s="1"/>
      <c r="AP98" s="1"/>
      <c r="AQ98" s="1"/>
      <c r="AR98" s="1"/>
      <c r="AS98" s="1"/>
    </row>
    <row r="99" ht="31.5">
      <c r="B99" s="41" t="s">
        <v>133</v>
      </c>
      <c r="C99" s="41" t="s">
        <v>41</v>
      </c>
      <c r="D99" s="41" t="s">
        <v>135</v>
      </c>
      <c r="E99" s="26" t="str">
        <f t="shared" si="111"/>
        <v>0106</v>
      </c>
      <c r="F99" s="41" t="s">
        <v>91</v>
      </c>
      <c r="G99" s="41" t="s">
        <v>93</v>
      </c>
      <c r="H99" s="42" t="s">
        <v>94</v>
      </c>
      <c r="I99" s="43">
        <v>141819.59999999998</v>
      </c>
      <c r="J99" s="43">
        <v>140103.89999999999</v>
      </c>
      <c r="K99" s="43">
        <v>140103.89999999999</v>
      </c>
      <c r="L99" s="43"/>
      <c r="M99" s="43"/>
      <c r="N99" s="43"/>
      <c r="O99" s="43">
        <v>0</v>
      </c>
      <c r="P99" s="43">
        <v>0</v>
      </c>
      <c r="Q99" s="43">
        <v>0</v>
      </c>
      <c r="R99" s="43">
        <v>553.39999999999998</v>
      </c>
      <c r="S99" s="43">
        <v>0</v>
      </c>
      <c r="T99" s="43">
        <v>0</v>
      </c>
      <c r="U99" s="43">
        <v>0</v>
      </c>
      <c r="V99" s="43">
        <f t="shared" si="112"/>
        <v>142372.99999999997</v>
      </c>
      <c r="W99" s="43"/>
      <c r="X99" s="43"/>
      <c r="Y99" s="43"/>
      <c r="Z99" s="43"/>
      <c r="AA99" s="43"/>
      <c r="AB99" s="43">
        <v>98878.794150000002</v>
      </c>
      <c r="AC99" s="44">
        <v>137305.37082000001</v>
      </c>
      <c r="AD99" s="44">
        <v>137305.37082000001</v>
      </c>
      <c r="AE99" s="45">
        <f t="shared" si="113"/>
        <v>100</v>
      </c>
      <c r="AF99" s="43">
        <v>140518.42666999999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f t="shared" si="114"/>
        <v>140518.42666999999</v>
      </c>
      <c r="AM99" s="43">
        <f t="shared" si="115"/>
        <v>1854.5733299999847</v>
      </c>
      <c r="AN99" s="19"/>
      <c r="AR99" s="1"/>
      <c r="AS99" s="1"/>
    </row>
    <row r="100" ht="31.5">
      <c r="B100" s="41" t="s">
        <v>133</v>
      </c>
      <c r="C100" s="41" t="s">
        <v>41</v>
      </c>
      <c r="D100" s="41" t="s">
        <v>135</v>
      </c>
      <c r="E100" s="26" t="str">
        <f t="shared" si="111"/>
        <v>0106</v>
      </c>
      <c r="F100" s="41" t="s">
        <v>99</v>
      </c>
      <c r="G100" s="41"/>
      <c r="H100" s="42" t="s">
        <v>100</v>
      </c>
      <c r="I100" s="43">
        <f>I101+I103+I105</f>
        <v>6234.5</v>
      </c>
      <c r="J100" s="43">
        <f>J101+J103+J105</f>
        <v>6234.5</v>
      </c>
      <c r="K100" s="43">
        <f>K101+K103+K105</f>
        <v>6234.5</v>
      </c>
      <c r="L100" s="43">
        <f>L101+L103+L105</f>
        <v>0</v>
      </c>
      <c r="M100" s="43">
        <f>M101+M103+M105</f>
        <v>0</v>
      </c>
      <c r="N100" s="43">
        <f>N101+N103+N105</f>
        <v>0</v>
      </c>
      <c r="O100" s="43">
        <f>O101+O103+O105</f>
        <v>0</v>
      </c>
      <c r="P100" s="43">
        <f>P101+P103+P105</f>
        <v>0</v>
      </c>
      <c r="Q100" s="43">
        <f>Q101+Q103+Q105</f>
        <v>0</v>
      </c>
      <c r="R100" s="43">
        <f>R101+R103+R105</f>
        <v>0</v>
      </c>
      <c r="S100" s="43">
        <f>S101+S103+S105</f>
        <v>0</v>
      </c>
      <c r="T100" s="43">
        <f>T101+T103+T105</f>
        <v>0</v>
      </c>
      <c r="U100" s="43">
        <v>0</v>
      </c>
      <c r="V100" s="43">
        <f t="shared" si="112"/>
        <v>6234.5</v>
      </c>
      <c r="W100" s="43">
        <f>W101+W103+W105</f>
        <v>0</v>
      </c>
      <c r="X100" s="43">
        <f>X101+X103+X105</f>
        <v>0</v>
      </c>
      <c r="Y100" s="43">
        <f>Y101+Y103+Y105</f>
        <v>0</v>
      </c>
      <c r="Z100" s="43">
        <f>Z101+Z103+Z105</f>
        <v>0</v>
      </c>
      <c r="AA100" s="43">
        <f>AA101+AA103+AA105</f>
        <v>0</v>
      </c>
      <c r="AB100" s="43">
        <f>AB101+AB103+AB105</f>
        <v>4669.1475900000005</v>
      </c>
      <c r="AC100" s="44">
        <f>AC101+AC103+AC105</f>
        <v>5515.1541800000005</v>
      </c>
      <c r="AD100" s="44">
        <f>AD101+AD103+AD105</f>
        <v>5515.1541800000005</v>
      </c>
      <c r="AE100" s="45">
        <f t="shared" ref="AE100:AE163" si="174">AD100/AC100*100</f>
        <v>100</v>
      </c>
      <c r="AF100" s="43">
        <f>AF101+AF103+AF105</f>
        <v>5617.7983299999996</v>
      </c>
      <c r="AG100" s="43">
        <f>AG101+AG103+AG105</f>
        <v>0</v>
      </c>
      <c r="AH100" s="43">
        <f>AH101+AH103+AH105</f>
        <v>0</v>
      </c>
      <c r="AI100" s="43">
        <f>AI101+AI103+AI105</f>
        <v>0</v>
      </c>
      <c r="AJ100" s="43">
        <f>AJ101+AJ103+AJ105</f>
        <v>0</v>
      </c>
      <c r="AK100" s="43">
        <f>AK101+AK103+AK105</f>
        <v>0</v>
      </c>
      <c r="AL100" s="43">
        <f t="shared" ref="AL100:AL163" si="175">AF100+AH100+AK100+AI100+AJ100+AG100</f>
        <v>5617.7983299999996</v>
      </c>
      <c r="AM100" s="43">
        <f t="shared" ref="AM100:AM163" si="176">V100-AL100</f>
        <v>616.70167000000038</v>
      </c>
      <c r="AN100" s="2"/>
      <c r="AO100" s="1"/>
      <c r="AP100" s="1"/>
      <c r="AQ100" s="1"/>
      <c r="AR100" s="1"/>
      <c r="AS100" s="1"/>
    </row>
    <row r="101" ht="78.75">
      <c r="B101" s="41" t="s">
        <v>133</v>
      </c>
      <c r="C101" s="41" t="s">
        <v>41</v>
      </c>
      <c r="D101" s="41" t="s">
        <v>135</v>
      </c>
      <c r="E101" s="26" t="str">
        <f t="shared" si="111"/>
        <v>0106</v>
      </c>
      <c r="F101" s="41" t="s">
        <v>99</v>
      </c>
      <c r="G101" s="41" t="s">
        <v>71</v>
      </c>
      <c r="H101" s="42" t="s">
        <v>72</v>
      </c>
      <c r="I101" s="43">
        <f>I102</f>
        <v>174</v>
      </c>
      <c r="J101" s="43">
        <f>J102</f>
        <v>174</v>
      </c>
      <c r="K101" s="43">
        <f>K102</f>
        <v>174</v>
      </c>
      <c r="L101" s="43">
        <f>L102</f>
        <v>0</v>
      </c>
      <c r="M101" s="43">
        <f>M102</f>
        <v>0</v>
      </c>
      <c r="N101" s="43">
        <f>N102</f>
        <v>0</v>
      </c>
      <c r="O101" s="43">
        <f>O102</f>
        <v>0</v>
      </c>
      <c r="P101" s="43">
        <f>P102</f>
        <v>0</v>
      </c>
      <c r="Q101" s="43">
        <f>Q102</f>
        <v>0</v>
      </c>
      <c r="R101" s="43">
        <f>R102</f>
        <v>0</v>
      </c>
      <c r="S101" s="43">
        <f>S102</f>
        <v>0</v>
      </c>
      <c r="T101" s="43">
        <f>T102</f>
        <v>0</v>
      </c>
      <c r="U101" s="43">
        <v>0</v>
      </c>
      <c r="V101" s="43">
        <f t="shared" si="112"/>
        <v>174</v>
      </c>
      <c r="W101" s="43">
        <f>W102</f>
        <v>0</v>
      </c>
      <c r="X101" s="43">
        <f>X102</f>
        <v>0</v>
      </c>
      <c r="Y101" s="43">
        <f>Y102</f>
        <v>0</v>
      </c>
      <c r="Z101" s="43">
        <f>Z102</f>
        <v>0</v>
      </c>
      <c r="AA101" s="43">
        <f>AA102</f>
        <v>0</v>
      </c>
      <c r="AB101" s="43">
        <f>AB102</f>
        <v>299.15379000000001</v>
      </c>
      <c r="AC101" s="44">
        <f>AC102</f>
        <v>327.50988999999998</v>
      </c>
      <c r="AD101" s="44">
        <f>AD102</f>
        <v>327.50988999999998</v>
      </c>
      <c r="AE101" s="45">
        <f t="shared" si="174"/>
        <v>100</v>
      </c>
      <c r="AF101" s="43">
        <f>AF102</f>
        <v>329.51600000000002</v>
      </c>
      <c r="AG101" s="43">
        <f>AG102</f>
        <v>0</v>
      </c>
      <c r="AH101" s="43">
        <f>AH102</f>
        <v>0</v>
      </c>
      <c r="AI101" s="43">
        <f>AI102</f>
        <v>0</v>
      </c>
      <c r="AJ101" s="43">
        <f>AJ102</f>
        <v>0</v>
      </c>
      <c r="AK101" s="43">
        <f>AK102</f>
        <v>0</v>
      </c>
      <c r="AL101" s="43">
        <f t="shared" si="175"/>
        <v>329.51600000000002</v>
      </c>
      <c r="AM101" s="43">
        <f t="shared" si="176"/>
        <v>-155.51600000000002</v>
      </c>
      <c r="AN101" s="2"/>
      <c r="AR101" s="1"/>
      <c r="AS101" s="1"/>
    </row>
    <row r="102" ht="31.5">
      <c r="B102" s="41" t="s">
        <v>133</v>
      </c>
      <c r="C102" s="41" t="s">
        <v>41</v>
      </c>
      <c r="D102" s="41" t="s">
        <v>135</v>
      </c>
      <c r="E102" s="26" t="str">
        <f t="shared" si="111"/>
        <v>0106</v>
      </c>
      <c r="F102" s="41" t="s">
        <v>99</v>
      </c>
      <c r="G102" s="41" t="s">
        <v>93</v>
      </c>
      <c r="H102" s="42" t="s">
        <v>94</v>
      </c>
      <c r="I102" s="43">
        <v>174</v>
      </c>
      <c r="J102" s="43">
        <v>174</v>
      </c>
      <c r="K102" s="43">
        <v>174</v>
      </c>
      <c r="L102" s="43"/>
      <c r="M102" s="43"/>
      <c r="N102" s="43"/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f t="shared" si="112"/>
        <v>174</v>
      </c>
      <c r="W102" s="43"/>
      <c r="X102" s="43"/>
      <c r="Y102" s="43"/>
      <c r="Z102" s="43"/>
      <c r="AA102" s="43"/>
      <c r="AB102" s="43">
        <v>299.15379000000001</v>
      </c>
      <c r="AC102" s="44">
        <v>327.50988999999998</v>
      </c>
      <c r="AD102" s="44">
        <v>327.50988999999998</v>
      </c>
      <c r="AE102" s="45">
        <f t="shared" si="174"/>
        <v>100</v>
      </c>
      <c r="AF102" s="43">
        <v>329.51600000000002</v>
      </c>
      <c r="AG102" s="43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f t="shared" si="175"/>
        <v>329.51600000000002</v>
      </c>
      <c r="AM102" s="43">
        <f t="shared" si="176"/>
        <v>-155.51600000000002</v>
      </c>
      <c r="AN102" s="19"/>
      <c r="AO102" s="1"/>
      <c r="AP102" s="1"/>
      <c r="AQ102" s="1"/>
      <c r="AR102" s="1"/>
      <c r="AS102" s="1"/>
    </row>
    <row r="103" ht="31.5">
      <c r="B103" s="41" t="s">
        <v>133</v>
      </c>
      <c r="C103" s="41" t="s">
        <v>41</v>
      </c>
      <c r="D103" s="41" t="s">
        <v>135</v>
      </c>
      <c r="E103" s="26" t="str">
        <f t="shared" si="111"/>
        <v>0106</v>
      </c>
      <c r="F103" s="41" t="s">
        <v>99</v>
      </c>
      <c r="G103" s="41" t="s">
        <v>53</v>
      </c>
      <c r="H103" s="42" t="s">
        <v>54</v>
      </c>
      <c r="I103" s="43">
        <f>I104</f>
        <v>6010.5</v>
      </c>
      <c r="J103" s="43">
        <f>J104</f>
        <v>6010.5</v>
      </c>
      <c r="K103" s="43">
        <f>K104</f>
        <v>6010.5</v>
      </c>
      <c r="L103" s="43">
        <f>L104</f>
        <v>0</v>
      </c>
      <c r="M103" s="43">
        <f>M104</f>
        <v>0</v>
      </c>
      <c r="N103" s="43">
        <f>N104</f>
        <v>0</v>
      </c>
      <c r="O103" s="43">
        <f>O104</f>
        <v>0</v>
      </c>
      <c r="P103" s="43">
        <f>P104</f>
        <v>0</v>
      </c>
      <c r="Q103" s="43">
        <f>Q104</f>
        <v>0</v>
      </c>
      <c r="R103" s="43">
        <f>R104</f>
        <v>0</v>
      </c>
      <c r="S103" s="43">
        <f>S104</f>
        <v>0</v>
      </c>
      <c r="T103" s="43">
        <f>T104</f>
        <v>0</v>
      </c>
      <c r="U103" s="43">
        <v>0</v>
      </c>
      <c r="V103" s="43">
        <f t="shared" si="112"/>
        <v>6010.5</v>
      </c>
      <c r="W103" s="43">
        <f>W104</f>
        <v>0</v>
      </c>
      <c r="X103" s="43">
        <f>X104</f>
        <v>0</v>
      </c>
      <c r="Y103" s="43">
        <f>Y104</f>
        <v>0</v>
      </c>
      <c r="Z103" s="43">
        <f>Z104</f>
        <v>0</v>
      </c>
      <c r="AA103" s="43">
        <f>AA104</f>
        <v>0</v>
      </c>
      <c r="AB103" s="43">
        <f>AB104</f>
        <v>4319.9938000000002</v>
      </c>
      <c r="AC103" s="44">
        <f>AC104</f>
        <v>5137.6442900000002</v>
      </c>
      <c r="AD103" s="44">
        <f>AD104</f>
        <v>5137.6442900000002</v>
      </c>
      <c r="AE103" s="45">
        <f t="shared" si="174"/>
        <v>100</v>
      </c>
      <c r="AF103" s="43">
        <f>AF104</f>
        <v>5238.28233</v>
      </c>
      <c r="AG103" s="43">
        <f>AG104</f>
        <v>0</v>
      </c>
      <c r="AH103" s="43">
        <f>AH104</f>
        <v>0</v>
      </c>
      <c r="AI103" s="43">
        <f>AI104</f>
        <v>0</v>
      </c>
      <c r="AJ103" s="43">
        <f>AJ104</f>
        <v>0</v>
      </c>
      <c r="AK103" s="43">
        <f>AK104</f>
        <v>0</v>
      </c>
      <c r="AL103" s="43">
        <f t="shared" si="175"/>
        <v>5238.28233</v>
      </c>
      <c r="AM103" s="43">
        <f t="shared" si="176"/>
        <v>772.21767</v>
      </c>
      <c r="AN103" s="2"/>
      <c r="AR103" s="1"/>
      <c r="AS103" s="1"/>
    </row>
    <row r="104" ht="31.5">
      <c r="B104" s="41" t="s">
        <v>133</v>
      </c>
      <c r="C104" s="41" t="s">
        <v>41</v>
      </c>
      <c r="D104" s="41" t="s">
        <v>135</v>
      </c>
      <c r="E104" s="26" t="str">
        <f t="shared" si="111"/>
        <v>0106</v>
      </c>
      <c r="F104" s="41" t="s">
        <v>99</v>
      </c>
      <c r="G104" s="41" t="s">
        <v>55</v>
      </c>
      <c r="H104" s="42" t="s">
        <v>56</v>
      </c>
      <c r="I104" s="43">
        <v>6010.5</v>
      </c>
      <c r="J104" s="43">
        <v>6010.5</v>
      </c>
      <c r="K104" s="43">
        <v>6010.5</v>
      </c>
      <c r="L104" s="43"/>
      <c r="M104" s="43"/>
      <c r="N104" s="43"/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f t="shared" si="112"/>
        <v>6010.5</v>
      </c>
      <c r="W104" s="43"/>
      <c r="X104" s="43"/>
      <c r="Y104" s="43"/>
      <c r="Z104" s="43"/>
      <c r="AA104" s="43"/>
      <c r="AB104" s="43">
        <v>4319.9938000000002</v>
      </c>
      <c r="AC104" s="44">
        <v>5137.6442900000002</v>
      </c>
      <c r="AD104" s="44">
        <v>5137.6442900000002</v>
      </c>
      <c r="AE104" s="45">
        <f t="shared" si="174"/>
        <v>100</v>
      </c>
      <c r="AF104" s="43">
        <v>5238.28233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f t="shared" si="175"/>
        <v>5238.28233</v>
      </c>
      <c r="AM104" s="43">
        <f t="shared" si="176"/>
        <v>772.21767</v>
      </c>
      <c r="AN104" s="19"/>
      <c r="AO104" s="1"/>
      <c r="AP104" s="1"/>
      <c r="AQ104" s="1"/>
      <c r="AR104" s="1"/>
      <c r="AS104" s="1"/>
    </row>
    <row r="105">
      <c r="B105" s="41" t="s">
        <v>133</v>
      </c>
      <c r="C105" s="41" t="s">
        <v>41</v>
      </c>
      <c r="D105" s="41" t="s">
        <v>135</v>
      </c>
      <c r="E105" s="26" t="str">
        <f t="shared" si="111"/>
        <v>0106</v>
      </c>
      <c r="F105" s="41" t="s">
        <v>99</v>
      </c>
      <c r="G105" s="41" t="s">
        <v>59</v>
      </c>
      <c r="H105" s="42" t="s">
        <v>60</v>
      </c>
      <c r="I105" s="43">
        <f>I106</f>
        <v>50</v>
      </c>
      <c r="J105" s="43">
        <f>J106</f>
        <v>50</v>
      </c>
      <c r="K105" s="43">
        <f>K106</f>
        <v>50</v>
      </c>
      <c r="L105" s="43">
        <f>L106</f>
        <v>0</v>
      </c>
      <c r="M105" s="43">
        <f>M106</f>
        <v>0</v>
      </c>
      <c r="N105" s="43">
        <f>N106</f>
        <v>0</v>
      </c>
      <c r="O105" s="43">
        <f>O106</f>
        <v>0</v>
      </c>
      <c r="P105" s="43">
        <f>P106</f>
        <v>0</v>
      </c>
      <c r="Q105" s="43">
        <f>Q106</f>
        <v>0</v>
      </c>
      <c r="R105" s="43">
        <f>R106</f>
        <v>0</v>
      </c>
      <c r="S105" s="43">
        <f>S106</f>
        <v>0</v>
      </c>
      <c r="T105" s="43">
        <f>T106</f>
        <v>0</v>
      </c>
      <c r="U105" s="43">
        <v>0</v>
      </c>
      <c r="V105" s="43">
        <f t="shared" si="112"/>
        <v>50</v>
      </c>
      <c r="W105" s="43">
        <f>W106</f>
        <v>0</v>
      </c>
      <c r="X105" s="43">
        <f>X106</f>
        <v>0</v>
      </c>
      <c r="Y105" s="43">
        <f>Y106</f>
        <v>0</v>
      </c>
      <c r="Z105" s="43">
        <f>Z106</f>
        <v>0</v>
      </c>
      <c r="AA105" s="43">
        <f>AA106</f>
        <v>0</v>
      </c>
      <c r="AB105" s="43">
        <f>AB106</f>
        <v>50</v>
      </c>
      <c r="AC105" s="44">
        <f>AC106</f>
        <v>50</v>
      </c>
      <c r="AD105" s="44">
        <f>AD106</f>
        <v>50</v>
      </c>
      <c r="AE105" s="45">
        <f t="shared" si="174"/>
        <v>100</v>
      </c>
      <c r="AF105" s="43">
        <f>AF106</f>
        <v>50</v>
      </c>
      <c r="AG105" s="43">
        <f>AG106</f>
        <v>0</v>
      </c>
      <c r="AH105" s="43">
        <f>AH106</f>
        <v>0</v>
      </c>
      <c r="AI105" s="43">
        <f>AI106</f>
        <v>0</v>
      </c>
      <c r="AJ105" s="43">
        <f>AJ106</f>
        <v>0</v>
      </c>
      <c r="AK105" s="43">
        <f>AK106</f>
        <v>0</v>
      </c>
      <c r="AL105" s="43">
        <f t="shared" si="175"/>
        <v>50</v>
      </c>
      <c r="AM105" s="43">
        <f t="shared" si="176"/>
        <v>0</v>
      </c>
      <c r="AN105" s="2"/>
      <c r="AO105" s="1"/>
      <c r="AP105" s="1"/>
      <c r="AQ105" s="1"/>
      <c r="AR105" s="1"/>
      <c r="AS105" s="1"/>
    </row>
    <row r="106">
      <c r="B106" s="41" t="s">
        <v>133</v>
      </c>
      <c r="C106" s="41" t="s">
        <v>41</v>
      </c>
      <c r="D106" s="41" t="s">
        <v>135</v>
      </c>
      <c r="E106" s="26" t="str">
        <f t="shared" si="111"/>
        <v>0106</v>
      </c>
      <c r="F106" s="41" t="s">
        <v>99</v>
      </c>
      <c r="G106" s="41" t="s">
        <v>63</v>
      </c>
      <c r="H106" s="42" t="s">
        <v>64</v>
      </c>
      <c r="I106" s="43">
        <v>50</v>
      </c>
      <c r="J106" s="43">
        <v>50</v>
      </c>
      <c r="K106" s="43">
        <v>50</v>
      </c>
      <c r="L106" s="43"/>
      <c r="M106" s="43"/>
      <c r="N106" s="43"/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f t="shared" si="112"/>
        <v>50</v>
      </c>
      <c r="W106" s="43"/>
      <c r="X106" s="43"/>
      <c r="Y106" s="43"/>
      <c r="Z106" s="43"/>
      <c r="AA106" s="43"/>
      <c r="AB106" s="43">
        <v>50</v>
      </c>
      <c r="AC106" s="44">
        <v>50</v>
      </c>
      <c r="AD106" s="44">
        <v>50</v>
      </c>
      <c r="AE106" s="45">
        <f t="shared" si="174"/>
        <v>100</v>
      </c>
      <c r="AF106" s="43">
        <v>50</v>
      </c>
      <c r="AG106" s="43">
        <v>0</v>
      </c>
      <c r="AH106" s="43">
        <v>0</v>
      </c>
      <c r="AI106" s="43">
        <v>0</v>
      </c>
      <c r="AJ106" s="43">
        <v>0</v>
      </c>
      <c r="AK106" s="43">
        <v>0</v>
      </c>
      <c r="AL106" s="43">
        <f t="shared" si="175"/>
        <v>50</v>
      </c>
      <c r="AM106" s="43">
        <f t="shared" si="176"/>
        <v>0</v>
      </c>
      <c r="AN106" s="19"/>
      <c r="AO106" s="1"/>
      <c r="AP106" s="1"/>
      <c r="AQ106" s="1"/>
      <c r="AR106" s="1"/>
      <c r="AS106" s="1"/>
    </row>
    <row r="107" ht="47.25">
      <c r="B107" s="41" t="s">
        <v>133</v>
      </c>
      <c r="C107" s="41" t="s">
        <v>41</v>
      </c>
      <c r="D107" s="41" t="s">
        <v>135</v>
      </c>
      <c r="E107" s="26" t="str">
        <f t="shared" si="111"/>
        <v>0106</v>
      </c>
      <c r="F107" s="41" t="s">
        <v>101</v>
      </c>
      <c r="G107" s="41"/>
      <c r="H107" s="42" t="s">
        <v>102</v>
      </c>
      <c r="I107" s="43"/>
      <c r="J107" s="43"/>
      <c r="K107" s="43"/>
      <c r="L107" s="43"/>
      <c r="M107" s="43"/>
      <c r="N107" s="43"/>
      <c r="O107" s="43">
        <f t="shared" ref="O107:O116" si="177">O108</f>
        <v>0</v>
      </c>
      <c r="P107" s="43">
        <f t="shared" ref="P107:P116" si="178">P108</f>
        <v>0</v>
      </c>
      <c r="Q107" s="43">
        <f t="shared" ref="Q107:Q116" si="179">Q108</f>
        <v>0</v>
      </c>
      <c r="R107" s="43">
        <f t="shared" ref="R107:R116" si="180">R108</f>
        <v>0</v>
      </c>
      <c r="S107" s="43">
        <f t="shared" ref="S107:S116" si="181">S108</f>
        <v>0</v>
      </c>
      <c r="T107" s="43">
        <f t="shared" ref="T107:T116" si="182">T108</f>
        <v>0</v>
      </c>
      <c r="U107" s="43"/>
      <c r="V107" s="43">
        <f t="shared" si="112"/>
        <v>0</v>
      </c>
      <c r="W107" s="43"/>
      <c r="X107" s="43"/>
      <c r="Y107" s="43"/>
      <c r="Z107" s="43"/>
      <c r="AA107" s="43"/>
      <c r="AB107" s="43">
        <f t="shared" ref="AB107:AB116" si="183">AB108</f>
        <v>30</v>
      </c>
      <c r="AC107" s="44">
        <f t="shared" ref="AC107:AC116" si="184">AC108</f>
        <v>30</v>
      </c>
      <c r="AD107" s="44">
        <f t="shared" ref="AD107:AD116" si="185">AD108</f>
        <v>30</v>
      </c>
      <c r="AE107" s="45">
        <f t="shared" si="174"/>
        <v>100</v>
      </c>
      <c r="AF107" s="43">
        <f t="shared" ref="AF107:AF116" si="186">AF108</f>
        <v>30</v>
      </c>
      <c r="AG107" s="43">
        <f t="shared" ref="AG107:AG116" si="187">AG108</f>
        <v>0</v>
      </c>
      <c r="AH107" s="43">
        <f t="shared" ref="AH107:AH116" si="188">AH108</f>
        <v>0</v>
      </c>
      <c r="AI107" s="43">
        <f t="shared" ref="AI107:AI116" si="189">AI108</f>
        <v>0</v>
      </c>
      <c r="AJ107" s="43">
        <f t="shared" ref="AJ107:AJ116" si="190">AJ108</f>
        <v>0</v>
      </c>
      <c r="AK107" s="43">
        <f t="shared" ref="AK107:AK116" si="191">AK108</f>
        <v>0</v>
      </c>
      <c r="AL107" s="43">
        <f t="shared" si="175"/>
        <v>30</v>
      </c>
      <c r="AM107" s="43">
        <f t="shared" si="176"/>
        <v>-30</v>
      </c>
      <c r="AN107" s="19"/>
      <c r="AO107" s="1"/>
      <c r="AP107" s="1"/>
      <c r="AQ107" s="1"/>
      <c r="AR107" s="1"/>
      <c r="AS107" s="1"/>
    </row>
    <row r="108" ht="31.5">
      <c r="B108" s="41" t="s">
        <v>133</v>
      </c>
      <c r="C108" s="41" t="s">
        <v>41</v>
      </c>
      <c r="D108" s="41" t="s">
        <v>135</v>
      </c>
      <c r="E108" s="26" t="str">
        <f t="shared" si="111"/>
        <v>0106</v>
      </c>
      <c r="F108" s="41" t="s">
        <v>103</v>
      </c>
      <c r="G108" s="41"/>
      <c r="H108" s="42" t="s">
        <v>104</v>
      </c>
      <c r="I108" s="43"/>
      <c r="J108" s="43"/>
      <c r="K108" s="43"/>
      <c r="L108" s="43"/>
      <c r="M108" s="43"/>
      <c r="N108" s="43"/>
      <c r="O108" s="43">
        <f t="shared" si="177"/>
        <v>0</v>
      </c>
      <c r="P108" s="43">
        <f t="shared" si="178"/>
        <v>0</v>
      </c>
      <c r="Q108" s="43">
        <f t="shared" si="179"/>
        <v>0</v>
      </c>
      <c r="R108" s="43">
        <f t="shared" si="180"/>
        <v>0</v>
      </c>
      <c r="S108" s="43">
        <f t="shared" si="181"/>
        <v>0</v>
      </c>
      <c r="T108" s="43">
        <f t="shared" si="182"/>
        <v>0</v>
      </c>
      <c r="U108" s="43"/>
      <c r="V108" s="43">
        <f t="shared" si="112"/>
        <v>0</v>
      </c>
      <c r="W108" s="43"/>
      <c r="X108" s="43"/>
      <c r="Y108" s="43"/>
      <c r="Z108" s="43"/>
      <c r="AA108" s="43"/>
      <c r="AB108" s="43">
        <f t="shared" si="183"/>
        <v>30</v>
      </c>
      <c r="AC108" s="44">
        <f t="shared" si="184"/>
        <v>30</v>
      </c>
      <c r="AD108" s="44">
        <f t="shared" si="185"/>
        <v>30</v>
      </c>
      <c r="AE108" s="45">
        <f t="shared" si="174"/>
        <v>100</v>
      </c>
      <c r="AF108" s="43">
        <f t="shared" si="186"/>
        <v>30</v>
      </c>
      <c r="AG108" s="43">
        <f t="shared" si="187"/>
        <v>0</v>
      </c>
      <c r="AH108" s="43">
        <f t="shared" si="188"/>
        <v>0</v>
      </c>
      <c r="AI108" s="43">
        <f t="shared" si="189"/>
        <v>0</v>
      </c>
      <c r="AJ108" s="43">
        <f t="shared" si="190"/>
        <v>0</v>
      </c>
      <c r="AK108" s="43">
        <f t="shared" si="191"/>
        <v>0</v>
      </c>
      <c r="AL108" s="43">
        <f t="shared" si="175"/>
        <v>30</v>
      </c>
      <c r="AM108" s="43">
        <f t="shared" si="176"/>
        <v>-30</v>
      </c>
      <c r="AN108" s="19"/>
      <c r="AR108" s="1"/>
      <c r="AS108" s="1"/>
    </row>
    <row r="109" ht="31.5">
      <c r="B109" s="41" t="s">
        <v>133</v>
      </c>
      <c r="C109" s="41" t="s">
        <v>41</v>
      </c>
      <c r="D109" s="41" t="s">
        <v>135</v>
      </c>
      <c r="E109" s="26" t="str">
        <f t="shared" si="111"/>
        <v>0106</v>
      </c>
      <c r="F109" s="41" t="s">
        <v>105</v>
      </c>
      <c r="G109" s="41"/>
      <c r="H109" s="42" t="s">
        <v>106</v>
      </c>
      <c r="I109" s="43"/>
      <c r="J109" s="43"/>
      <c r="K109" s="43"/>
      <c r="L109" s="43"/>
      <c r="M109" s="43"/>
      <c r="N109" s="43"/>
      <c r="O109" s="43">
        <f t="shared" si="177"/>
        <v>0</v>
      </c>
      <c r="P109" s="43">
        <f t="shared" si="178"/>
        <v>0</v>
      </c>
      <c r="Q109" s="43">
        <f t="shared" si="179"/>
        <v>0</v>
      </c>
      <c r="R109" s="43">
        <f t="shared" si="180"/>
        <v>0</v>
      </c>
      <c r="S109" s="43">
        <f t="shared" si="181"/>
        <v>0</v>
      </c>
      <c r="T109" s="43">
        <f t="shared" si="182"/>
        <v>0</v>
      </c>
      <c r="U109" s="43"/>
      <c r="V109" s="43">
        <f t="shared" si="112"/>
        <v>0</v>
      </c>
      <c r="W109" s="43"/>
      <c r="X109" s="43"/>
      <c r="Y109" s="43"/>
      <c r="Z109" s="43"/>
      <c r="AA109" s="43"/>
      <c r="AB109" s="43">
        <f t="shared" si="183"/>
        <v>30</v>
      </c>
      <c r="AC109" s="44">
        <f t="shared" si="184"/>
        <v>30</v>
      </c>
      <c r="AD109" s="44">
        <f t="shared" si="185"/>
        <v>30</v>
      </c>
      <c r="AE109" s="45">
        <f t="shared" si="174"/>
        <v>100</v>
      </c>
      <c r="AF109" s="43">
        <f t="shared" si="186"/>
        <v>30</v>
      </c>
      <c r="AG109" s="43">
        <f t="shared" si="187"/>
        <v>0</v>
      </c>
      <c r="AH109" s="43">
        <f t="shared" si="188"/>
        <v>0</v>
      </c>
      <c r="AI109" s="43">
        <f t="shared" si="189"/>
        <v>0</v>
      </c>
      <c r="AJ109" s="43">
        <f t="shared" si="190"/>
        <v>0</v>
      </c>
      <c r="AK109" s="43">
        <f t="shared" si="191"/>
        <v>0</v>
      </c>
      <c r="AL109" s="43">
        <f t="shared" si="175"/>
        <v>30</v>
      </c>
      <c r="AM109" s="43">
        <f t="shared" si="176"/>
        <v>-30</v>
      </c>
      <c r="AN109" s="19"/>
      <c r="AO109" s="1"/>
      <c r="AP109" s="1"/>
      <c r="AQ109" s="1"/>
      <c r="AR109" s="1"/>
      <c r="AS109" s="1"/>
    </row>
    <row r="110">
      <c r="B110" s="41" t="s">
        <v>133</v>
      </c>
      <c r="C110" s="41" t="s">
        <v>41</v>
      </c>
      <c r="D110" s="41" t="s">
        <v>135</v>
      </c>
      <c r="E110" s="26" t="str">
        <f t="shared" si="111"/>
        <v>0106</v>
      </c>
      <c r="F110" s="41" t="s">
        <v>105</v>
      </c>
      <c r="G110" s="41" t="s">
        <v>59</v>
      </c>
      <c r="H110" s="42" t="s">
        <v>60</v>
      </c>
      <c r="I110" s="43"/>
      <c r="J110" s="43"/>
      <c r="K110" s="43"/>
      <c r="L110" s="43"/>
      <c r="M110" s="43"/>
      <c r="N110" s="43"/>
      <c r="O110" s="43">
        <f t="shared" si="177"/>
        <v>0</v>
      </c>
      <c r="P110" s="43">
        <f t="shared" si="178"/>
        <v>0</v>
      </c>
      <c r="Q110" s="43">
        <f t="shared" si="179"/>
        <v>0</v>
      </c>
      <c r="R110" s="43">
        <f t="shared" si="180"/>
        <v>0</v>
      </c>
      <c r="S110" s="43">
        <f t="shared" si="181"/>
        <v>0</v>
      </c>
      <c r="T110" s="43">
        <f t="shared" si="182"/>
        <v>0</v>
      </c>
      <c r="U110" s="43"/>
      <c r="V110" s="43">
        <f t="shared" si="112"/>
        <v>0</v>
      </c>
      <c r="W110" s="43"/>
      <c r="X110" s="43"/>
      <c r="Y110" s="43"/>
      <c r="Z110" s="43"/>
      <c r="AA110" s="43"/>
      <c r="AB110" s="43">
        <f t="shared" si="183"/>
        <v>30</v>
      </c>
      <c r="AC110" s="44">
        <f t="shared" si="184"/>
        <v>30</v>
      </c>
      <c r="AD110" s="44">
        <f t="shared" si="185"/>
        <v>30</v>
      </c>
      <c r="AE110" s="45">
        <f t="shared" si="174"/>
        <v>100</v>
      </c>
      <c r="AF110" s="43">
        <f t="shared" si="186"/>
        <v>30</v>
      </c>
      <c r="AG110" s="43">
        <f t="shared" si="187"/>
        <v>0</v>
      </c>
      <c r="AH110" s="43">
        <f t="shared" si="188"/>
        <v>0</v>
      </c>
      <c r="AI110" s="43">
        <f t="shared" si="189"/>
        <v>0</v>
      </c>
      <c r="AJ110" s="43">
        <f t="shared" si="190"/>
        <v>0</v>
      </c>
      <c r="AK110" s="43">
        <f t="shared" si="191"/>
        <v>0</v>
      </c>
      <c r="AL110" s="43">
        <f t="shared" si="175"/>
        <v>30</v>
      </c>
      <c r="AM110" s="43">
        <f t="shared" si="176"/>
        <v>-30</v>
      </c>
      <c r="AN110" s="19"/>
      <c r="AO110" s="1"/>
      <c r="AP110" s="1"/>
      <c r="AQ110" s="1"/>
      <c r="AR110" s="1"/>
      <c r="AS110" s="1"/>
    </row>
    <row r="111">
      <c r="B111" s="41" t="s">
        <v>133</v>
      </c>
      <c r="C111" s="41" t="s">
        <v>41</v>
      </c>
      <c r="D111" s="41" t="s">
        <v>135</v>
      </c>
      <c r="E111" s="26" t="str">
        <f t="shared" si="111"/>
        <v>0106</v>
      </c>
      <c r="F111" s="41" t="s">
        <v>105</v>
      </c>
      <c r="G111" s="41" t="s">
        <v>61</v>
      </c>
      <c r="H111" s="42" t="s">
        <v>62</v>
      </c>
      <c r="I111" s="43"/>
      <c r="J111" s="43"/>
      <c r="K111" s="43"/>
      <c r="L111" s="43"/>
      <c r="M111" s="43"/>
      <c r="N111" s="43"/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/>
      <c r="V111" s="43">
        <f t="shared" si="112"/>
        <v>0</v>
      </c>
      <c r="W111" s="43"/>
      <c r="X111" s="43"/>
      <c r="Y111" s="43"/>
      <c r="Z111" s="43"/>
      <c r="AA111" s="43"/>
      <c r="AB111" s="43">
        <v>30</v>
      </c>
      <c r="AC111" s="44">
        <v>30</v>
      </c>
      <c r="AD111" s="44">
        <v>30</v>
      </c>
      <c r="AE111" s="45">
        <f t="shared" si="174"/>
        <v>100</v>
      </c>
      <c r="AF111" s="43">
        <v>30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f t="shared" si="175"/>
        <v>30</v>
      </c>
      <c r="AM111" s="43">
        <f t="shared" si="176"/>
        <v>-30</v>
      </c>
      <c r="AN111" s="19"/>
      <c r="AO111" s="1"/>
      <c r="AP111" s="1"/>
      <c r="AQ111" s="1"/>
      <c r="AR111" s="1"/>
      <c r="AS111" s="1"/>
    </row>
    <row r="112" s="33" customFormat="1">
      <c r="B112" s="34" t="s">
        <v>133</v>
      </c>
      <c r="C112" s="34" t="s">
        <v>41</v>
      </c>
      <c r="D112" s="34" t="s">
        <v>137</v>
      </c>
      <c r="E112" s="35" t="str">
        <f t="shared" si="111"/>
        <v>0111</v>
      </c>
      <c r="F112" s="34"/>
      <c r="G112" s="34"/>
      <c r="H112" s="36" t="s">
        <v>138</v>
      </c>
      <c r="I112" s="37">
        <f t="shared" ref="I112:I116" si="192">I113</f>
        <v>134000</v>
      </c>
      <c r="J112" s="37">
        <f t="shared" ref="J112:J116" si="193">J113</f>
        <v>20000</v>
      </c>
      <c r="K112" s="37">
        <f t="shared" ref="K112:K116" si="194">K113</f>
        <v>20000</v>
      </c>
      <c r="L112" s="37">
        <f t="shared" ref="L112:L116" si="195">L113</f>
        <v>33905.826999999997</v>
      </c>
      <c r="M112" s="37">
        <f t="shared" ref="M112:M116" si="196">M113</f>
        <v>8852.2000000000007</v>
      </c>
      <c r="N112" s="37">
        <f t="shared" ref="N112:N116" si="197">N113</f>
        <v>8852.2000000000007</v>
      </c>
      <c r="O112" s="37">
        <f t="shared" si="177"/>
        <v>0</v>
      </c>
      <c r="P112" s="37">
        <f t="shared" si="178"/>
        <v>35000</v>
      </c>
      <c r="Q112" s="37">
        <f t="shared" si="179"/>
        <v>50000</v>
      </c>
      <c r="R112" s="37">
        <f t="shared" si="180"/>
        <v>80000</v>
      </c>
      <c r="S112" s="37">
        <f t="shared" si="181"/>
        <v>-19644.700000000001</v>
      </c>
      <c r="T112" s="37">
        <f t="shared" si="182"/>
        <v>54264.080000000002</v>
      </c>
      <c r="U112" s="37">
        <f t="shared" ref="U112:U116" si="198">U113</f>
        <v>-40000</v>
      </c>
      <c r="V112" s="37">
        <f t="shared" si="112"/>
        <v>327525.20699999999</v>
      </c>
      <c r="W112" s="37">
        <f t="shared" ref="W112:W116" si="199">W113</f>
        <v>0</v>
      </c>
      <c r="X112" s="37">
        <f t="shared" ref="X112:X116" si="200">X113</f>
        <v>0</v>
      </c>
      <c r="Y112" s="37">
        <f t="shared" ref="Y112:Y116" si="201">Y113</f>
        <v>-50000</v>
      </c>
      <c r="Z112" s="37">
        <f t="shared" ref="Z112:Z116" si="202">Z113</f>
        <v>0</v>
      </c>
      <c r="AA112" s="37">
        <f t="shared" ref="AA112:AA116" si="203">AA113</f>
        <v>0</v>
      </c>
      <c r="AB112" s="37">
        <f t="shared" si="183"/>
        <v>0</v>
      </c>
      <c r="AC112" s="38">
        <f t="shared" si="184"/>
        <v>88268.978740000006</v>
      </c>
      <c r="AD112" s="38">
        <f t="shared" si="185"/>
        <v>0</v>
      </c>
      <c r="AE112" s="39">
        <f t="shared" si="174"/>
        <v>0</v>
      </c>
      <c r="AF112" s="37">
        <f t="shared" si="186"/>
        <v>77463.893530000001</v>
      </c>
      <c r="AG112" s="37">
        <f t="shared" si="187"/>
        <v>0</v>
      </c>
      <c r="AH112" s="37">
        <f t="shared" si="188"/>
        <v>0</v>
      </c>
      <c r="AI112" s="37">
        <f t="shared" si="189"/>
        <v>0</v>
      </c>
      <c r="AJ112" s="37">
        <f t="shared" si="190"/>
        <v>0</v>
      </c>
      <c r="AK112" s="37">
        <f t="shared" si="191"/>
        <v>0</v>
      </c>
      <c r="AL112" s="37">
        <f t="shared" si="175"/>
        <v>77463.893530000001</v>
      </c>
      <c r="AM112" s="37">
        <f t="shared" si="176"/>
        <v>250061.31346999999</v>
      </c>
      <c r="AN112" s="40"/>
      <c r="AO112" s="33"/>
      <c r="AP112" s="33"/>
      <c r="AQ112" s="33"/>
      <c r="AR112" s="33"/>
      <c r="AS112" s="33"/>
    </row>
    <row r="113" ht="47.25">
      <c r="B113" s="41" t="s">
        <v>133</v>
      </c>
      <c r="C113" s="41" t="s">
        <v>41</v>
      </c>
      <c r="D113" s="41" t="s">
        <v>137</v>
      </c>
      <c r="E113" s="26" t="str">
        <f t="shared" si="111"/>
        <v>0111</v>
      </c>
      <c r="F113" s="41" t="s">
        <v>101</v>
      </c>
      <c r="G113" s="41"/>
      <c r="H113" s="42" t="s">
        <v>102</v>
      </c>
      <c r="I113" s="43">
        <f t="shared" si="192"/>
        <v>134000</v>
      </c>
      <c r="J113" s="43">
        <f t="shared" si="193"/>
        <v>20000</v>
      </c>
      <c r="K113" s="43">
        <f t="shared" si="194"/>
        <v>20000</v>
      </c>
      <c r="L113" s="43">
        <f t="shared" si="195"/>
        <v>33905.826999999997</v>
      </c>
      <c r="M113" s="43">
        <f t="shared" si="196"/>
        <v>8852.2000000000007</v>
      </c>
      <c r="N113" s="43">
        <f t="shared" si="197"/>
        <v>8852.2000000000007</v>
      </c>
      <c r="O113" s="43">
        <f t="shared" si="177"/>
        <v>0</v>
      </c>
      <c r="P113" s="43">
        <f t="shared" si="178"/>
        <v>35000</v>
      </c>
      <c r="Q113" s="43">
        <f t="shared" si="179"/>
        <v>50000</v>
      </c>
      <c r="R113" s="43">
        <f t="shared" si="180"/>
        <v>80000</v>
      </c>
      <c r="S113" s="43">
        <f t="shared" si="181"/>
        <v>-19644.700000000001</v>
      </c>
      <c r="T113" s="43">
        <f t="shared" si="182"/>
        <v>54264.080000000002</v>
      </c>
      <c r="U113" s="43">
        <f t="shared" si="198"/>
        <v>-40000</v>
      </c>
      <c r="V113" s="43">
        <f t="shared" si="112"/>
        <v>327525.20699999999</v>
      </c>
      <c r="W113" s="43">
        <f t="shared" si="199"/>
        <v>0</v>
      </c>
      <c r="X113" s="43">
        <f t="shared" si="200"/>
        <v>0</v>
      </c>
      <c r="Y113" s="43">
        <f t="shared" si="201"/>
        <v>-50000</v>
      </c>
      <c r="Z113" s="43">
        <f t="shared" si="202"/>
        <v>0</v>
      </c>
      <c r="AA113" s="43">
        <f t="shared" si="203"/>
        <v>0</v>
      </c>
      <c r="AB113" s="43">
        <f t="shared" si="183"/>
        <v>0</v>
      </c>
      <c r="AC113" s="44">
        <f t="shared" si="184"/>
        <v>88268.978740000006</v>
      </c>
      <c r="AD113" s="44">
        <f t="shared" si="185"/>
        <v>0</v>
      </c>
      <c r="AE113" s="45">
        <f t="shared" si="174"/>
        <v>0</v>
      </c>
      <c r="AF113" s="43">
        <f t="shared" si="186"/>
        <v>77463.893530000001</v>
      </c>
      <c r="AG113" s="43">
        <f t="shared" si="187"/>
        <v>0</v>
      </c>
      <c r="AH113" s="43">
        <f t="shared" si="188"/>
        <v>0</v>
      </c>
      <c r="AI113" s="43">
        <f t="shared" si="189"/>
        <v>0</v>
      </c>
      <c r="AJ113" s="43">
        <f t="shared" si="190"/>
        <v>0</v>
      </c>
      <c r="AK113" s="43">
        <f t="shared" si="191"/>
        <v>0</v>
      </c>
      <c r="AL113" s="43">
        <f t="shared" si="175"/>
        <v>77463.893530000001</v>
      </c>
      <c r="AM113" s="43">
        <f t="shared" si="176"/>
        <v>250061.31346999999</v>
      </c>
      <c r="AN113" s="2"/>
      <c r="AO113" s="1"/>
      <c r="AP113" s="1"/>
      <c r="AQ113" s="1"/>
      <c r="AR113" s="1"/>
      <c r="AS113" s="1"/>
    </row>
    <row r="114">
      <c r="B114" s="41" t="s">
        <v>133</v>
      </c>
      <c r="C114" s="41" t="s">
        <v>41</v>
      </c>
      <c r="D114" s="41" t="s">
        <v>137</v>
      </c>
      <c r="E114" s="26" t="str">
        <f t="shared" si="111"/>
        <v>0111</v>
      </c>
      <c r="F114" s="41" t="s">
        <v>111</v>
      </c>
      <c r="G114" s="41"/>
      <c r="H114" s="42" t="s">
        <v>112</v>
      </c>
      <c r="I114" s="43">
        <f t="shared" si="192"/>
        <v>134000</v>
      </c>
      <c r="J114" s="43">
        <f t="shared" si="193"/>
        <v>20000</v>
      </c>
      <c r="K114" s="43">
        <f t="shared" si="194"/>
        <v>20000</v>
      </c>
      <c r="L114" s="43">
        <f t="shared" si="195"/>
        <v>33905.826999999997</v>
      </c>
      <c r="M114" s="43">
        <f t="shared" si="196"/>
        <v>8852.2000000000007</v>
      </c>
      <c r="N114" s="43">
        <f t="shared" si="197"/>
        <v>8852.2000000000007</v>
      </c>
      <c r="O114" s="43">
        <f t="shared" si="177"/>
        <v>0</v>
      </c>
      <c r="P114" s="43">
        <f t="shared" si="178"/>
        <v>35000</v>
      </c>
      <c r="Q114" s="43">
        <f t="shared" si="179"/>
        <v>50000</v>
      </c>
      <c r="R114" s="43">
        <f t="shared" si="180"/>
        <v>80000</v>
      </c>
      <c r="S114" s="43">
        <f t="shared" si="181"/>
        <v>-19644.700000000001</v>
      </c>
      <c r="T114" s="43">
        <f t="shared" si="182"/>
        <v>54264.080000000002</v>
      </c>
      <c r="U114" s="43">
        <f t="shared" si="198"/>
        <v>-40000</v>
      </c>
      <c r="V114" s="43">
        <f t="shared" si="112"/>
        <v>327525.20699999999</v>
      </c>
      <c r="W114" s="43">
        <f t="shared" si="199"/>
        <v>0</v>
      </c>
      <c r="X114" s="43">
        <f t="shared" si="200"/>
        <v>0</v>
      </c>
      <c r="Y114" s="43">
        <f t="shared" si="201"/>
        <v>-50000</v>
      </c>
      <c r="Z114" s="43">
        <f t="shared" si="202"/>
        <v>0</v>
      </c>
      <c r="AA114" s="43">
        <f t="shared" si="203"/>
        <v>0</v>
      </c>
      <c r="AB114" s="43">
        <f t="shared" si="183"/>
        <v>0</v>
      </c>
      <c r="AC114" s="44">
        <f t="shared" si="184"/>
        <v>88268.978740000006</v>
      </c>
      <c r="AD114" s="44">
        <f t="shared" si="185"/>
        <v>0</v>
      </c>
      <c r="AE114" s="45">
        <f t="shared" si="174"/>
        <v>0</v>
      </c>
      <c r="AF114" s="43">
        <f t="shared" si="186"/>
        <v>77463.893530000001</v>
      </c>
      <c r="AG114" s="43">
        <f t="shared" si="187"/>
        <v>0</v>
      </c>
      <c r="AH114" s="43">
        <f t="shared" si="188"/>
        <v>0</v>
      </c>
      <c r="AI114" s="43">
        <f t="shared" si="189"/>
        <v>0</v>
      </c>
      <c r="AJ114" s="43">
        <f t="shared" si="190"/>
        <v>0</v>
      </c>
      <c r="AK114" s="43">
        <f t="shared" si="191"/>
        <v>0</v>
      </c>
      <c r="AL114" s="43">
        <f t="shared" si="175"/>
        <v>77463.893530000001</v>
      </c>
      <c r="AM114" s="43">
        <f t="shared" si="176"/>
        <v>250061.31346999999</v>
      </c>
      <c r="AN114" s="2"/>
      <c r="AR114" s="1"/>
      <c r="AS114" s="1"/>
    </row>
    <row r="115">
      <c r="B115" s="41" t="s">
        <v>133</v>
      </c>
      <c r="C115" s="41" t="s">
        <v>41</v>
      </c>
      <c r="D115" s="41" t="s">
        <v>137</v>
      </c>
      <c r="E115" s="26" t="str">
        <f t="shared" si="111"/>
        <v>0111</v>
      </c>
      <c r="F115" s="41" t="s">
        <v>113</v>
      </c>
      <c r="G115" s="41"/>
      <c r="H115" s="42" t="s">
        <v>114</v>
      </c>
      <c r="I115" s="43">
        <f t="shared" si="192"/>
        <v>134000</v>
      </c>
      <c r="J115" s="43">
        <f t="shared" si="193"/>
        <v>20000</v>
      </c>
      <c r="K115" s="43">
        <f t="shared" si="194"/>
        <v>20000</v>
      </c>
      <c r="L115" s="43">
        <f t="shared" si="195"/>
        <v>33905.826999999997</v>
      </c>
      <c r="M115" s="43">
        <f t="shared" si="196"/>
        <v>8852.2000000000007</v>
      </c>
      <c r="N115" s="43">
        <f t="shared" si="197"/>
        <v>8852.2000000000007</v>
      </c>
      <c r="O115" s="43">
        <f t="shared" si="177"/>
        <v>0</v>
      </c>
      <c r="P115" s="43">
        <f t="shared" si="178"/>
        <v>35000</v>
      </c>
      <c r="Q115" s="43">
        <f t="shared" si="179"/>
        <v>50000</v>
      </c>
      <c r="R115" s="43">
        <f t="shared" si="180"/>
        <v>80000</v>
      </c>
      <c r="S115" s="43">
        <f t="shared" si="181"/>
        <v>-19644.700000000001</v>
      </c>
      <c r="T115" s="43">
        <f t="shared" si="182"/>
        <v>54264.080000000002</v>
      </c>
      <c r="U115" s="43">
        <f t="shared" si="198"/>
        <v>-40000</v>
      </c>
      <c r="V115" s="43">
        <f t="shared" si="112"/>
        <v>327525.20699999999</v>
      </c>
      <c r="W115" s="43">
        <f t="shared" si="199"/>
        <v>0</v>
      </c>
      <c r="X115" s="43">
        <f t="shared" si="200"/>
        <v>0</v>
      </c>
      <c r="Y115" s="43">
        <f t="shared" si="201"/>
        <v>-50000</v>
      </c>
      <c r="Z115" s="43">
        <f t="shared" si="202"/>
        <v>0</v>
      </c>
      <c r="AA115" s="43">
        <f t="shared" si="203"/>
        <v>0</v>
      </c>
      <c r="AB115" s="43">
        <f t="shared" si="183"/>
        <v>0</v>
      </c>
      <c r="AC115" s="44">
        <f t="shared" si="184"/>
        <v>88268.978740000006</v>
      </c>
      <c r="AD115" s="44">
        <f t="shared" si="185"/>
        <v>0</v>
      </c>
      <c r="AE115" s="45">
        <f t="shared" si="174"/>
        <v>0</v>
      </c>
      <c r="AF115" s="43">
        <f t="shared" si="186"/>
        <v>77463.893530000001</v>
      </c>
      <c r="AG115" s="43">
        <f t="shared" si="187"/>
        <v>0</v>
      </c>
      <c r="AH115" s="43">
        <f t="shared" si="188"/>
        <v>0</v>
      </c>
      <c r="AI115" s="43">
        <f t="shared" si="189"/>
        <v>0</v>
      </c>
      <c r="AJ115" s="43">
        <f t="shared" si="190"/>
        <v>0</v>
      </c>
      <c r="AK115" s="43">
        <f t="shared" si="191"/>
        <v>0</v>
      </c>
      <c r="AL115" s="43">
        <f t="shared" si="175"/>
        <v>77463.893530000001</v>
      </c>
      <c r="AM115" s="43">
        <f t="shared" si="176"/>
        <v>250061.31346999999</v>
      </c>
      <c r="AN115" s="2"/>
      <c r="AO115" s="1"/>
      <c r="AP115" s="1"/>
      <c r="AQ115" s="1"/>
      <c r="AR115" s="1"/>
      <c r="AS115" s="1"/>
    </row>
    <row r="116">
      <c r="B116" s="41" t="s">
        <v>133</v>
      </c>
      <c r="C116" s="41" t="s">
        <v>41</v>
      </c>
      <c r="D116" s="41" t="s">
        <v>137</v>
      </c>
      <c r="E116" s="26" t="str">
        <f t="shared" si="111"/>
        <v>0111</v>
      </c>
      <c r="F116" s="41" t="s">
        <v>113</v>
      </c>
      <c r="G116" s="41" t="s">
        <v>59</v>
      </c>
      <c r="H116" s="42" t="s">
        <v>60</v>
      </c>
      <c r="I116" s="43">
        <f t="shared" si="192"/>
        <v>134000</v>
      </c>
      <c r="J116" s="43">
        <f t="shared" si="193"/>
        <v>20000</v>
      </c>
      <c r="K116" s="43">
        <f t="shared" si="194"/>
        <v>20000</v>
      </c>
      <c r="L116" s="43">
        <f t="shared" si="195"/>
        <v>33905.826999999997</v>
      </c>
      <c r="M116" s="43">
        <f t="shared" si="196"/>
        <v>8852.2000000000007</v>
      </c>
      <c r="N116" s="43">
        <f t="shared" si="197"/>
        <v>8852.2000000000007</v>
      </c>
      <c r="O116" s="43">
        <f t="shared" si="177"/>
        <v>0</v>
      </c>
      <c r="P116" s="43">
        <f t="shared" si="178"/>
        <v>35000</v>
      </c>
      <c r="Q116" s="43">
        <f t="shared" si="179"/>
        <v>50000</v>
      </c>
      <c r="R116" s="43">
        <f t="shared" si="180"/>
        <v>80000</v>
      </c>
      <c r="S116" s="43">
        <f t="shared" si="181"/>
        <v>-19644.700000000001</v>
      </c>
      <c r="T116" s="43">
        <f t="shared" si="182"/>
        <v>54264.080000000002</v>
      </c>
      <c r="U116" s="43">
        <f t="shared" si="198"/>
        <v>-40000</v>
      </c>
      <c r="V116" s="43">
        <f t="shared" si="112"/>
        <v>327525.20699999999</v>
      </c>
      <c r="W116" s="43">
        <f t="shared" si="199"/>
        <v>0</v>
      </c>
      <c r="X116" s="43">
        <f t="shared" si="200"/>
        <v>0</v>
      </c>
      <c r="Y116" s="43">
        <f t="shared" si="201"/>
        <v>-50000</v>
      </c>
      <c r="Z116" s="43">
        <f t="shared" si="202"/>
        <v>0</v>
      </c>
      <c r="AA116" s="43">
        <f t="shared" si="203"/>
        <v>0</v>
      </c>
      <c r="AB116" s="43">
        <f t="shared" si="183"/>
        <v>0</v>
      </c>
      <c r="AC116" s="44">
        <f t="shared" si="184"/>
        <v>88268.978740000006</v>
      </c>
      <c r="AD116" s="44">
        <f t="shared" si="185"/>
        <v>0</v>
      </c>
      <c r="AE116" s="45">
        <f t="shared" si="174"/>
        <v>0</v>
      </c>
      <c r="AF116" s="43">
        <f t="shared" si="186"/>
        <v>77463.893530000001</v>
      </c>
      <c r="AG116" s="43">
        <f t="shared" si="187"/>
        <v>0</v>
      </c>
      <c r="AH116" s="43">
        <f t="shared" si="188"/>
        <v>0</v>
      </c>
      <c r="AI116" s="43">
        <f t="shared" si="189"/>
        <v>0</v>
      </c>
      <c r="AJ116" s="43">
        <f t="shared" si="190"/>
        <v>0</v>
      </c>
      <c r="AK116" s="43">
        <f t="shared" si="191"/>
        <v>0</v>
      </c>
      <c r="AL116" s="43">
        <f t="shared" si="175"/>
        <v>77463.893530000001</v>
      </c>
      <c r="AM116" s="43">
        <f t="shared" si="176"/>
        <v>250061.31346999999</v>
      </c>
      <c r="AN116" s="2"/>
      <c r="AO116" s="1"/>
      <c r="AP116" s="1"/>
      <c r="AQ116" s="1"/>
      <c r="AR116" s="1"/>
      <c r="AS116" s="1"/>
    </row>
    <row r="117">
      <c r="B117" s="41" t="s">
        <v>133</v>
      </c>
      <c r="C117" s="41" t="s">
        <v>41</v>
      </c>
      <c r="D117" s="41" t="s">
        <v>137</v>
      </c>
      <c r="E117" s="26" t="str">
        <f t="shared" si="111"/>
        <v>0111</v>
      </c>
      <c r="F117" s="41" t="s">
        <v>113</v>
      </c>
      <c r="G117" s="41" t="s">
        <v>139</v>
      </c>
      <c r="H117" s="42" t="s">
        <v>140</v>
      </c>
      <c r="I117" s="43">
        <f>93890.3+37109.7-2000+5000</f>
        <v>134000</v>
      </c>
      <c r="J117" s="43">
        <v>20000</v>
      </c>
      <c r="K117" s="43">
        <v>20000</v>
      </c>
      <c r="L117" s="43">
        <v>33905.826999999997</v>
      </c>
      <c r="M117" s="43">
        <v>8852.2000000000007</v>
      </c>
      <c r="N117" s="43">
        <v>8852.2000000000007</v>
      </c>
      <c r="O117" s="43">
        <v>0</v>
      </c>
      <c r="P117" s="43">
        <v>35000</v>
      </c>
      <c r="Q117" s="43">
        <v>50000</v>
      </c>
      <c r="R117" s="43">
        <v>80000</v>
      </c>
      <c r="S117" s="43">
        <v>-19644.700000000001</v>
      </c>
      <c r="T117" s="43">
        <f>42431.08+11833</f>
        <v>54264.080000000002</v>
      </c>
      <c r="U117" s="43">
        <f>-50000+10000</f>
        <v>-40000</v>
      </c>
      <c r="V117" s="43">
        <f t="shared" si="112"/>
        <v>327525.20699999999</v>
      </c>
      <c r="W117" s="43"/>
      <c r="X117" s="43"/>
      <c r="Y117" s="43">
        <v>-50000</v>
      </c>
      <c r="Z117" s="43"/>
      <c r="AA117" s="43"/>
      <c r="AB117" s="43">
        <v>0</v>
      </c>
      <c r="AC117" s="44">
        <v>88268.978740000006</v>
      </c>
      <c r="AD117" s="44">
        <v>0</v>
      </c>
      <c r="AE117" s="45">
        <f t="shared" si="174"/>
        <v>0</v>
      </c>
      <c r="AF117" s="43">
        <v>77463.893530000001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f t="shared" si="175"/>
        <v>77463.893530000001</v>
      </c>
      <c r="AM117" s="43">
        <f t="shared" si="176"/>
        <v>250061.31346999999</v>
      </c>
      <c r="AN117" s="2"/>
      <c r="AO117" s="1"/>
      <c r="AP117" s="1"/>
      <c r="AQ117" s="1"/>
      <c r="AR117" s="1"/>
      <c r="AS117" s="1"/>
    </row>
    <row r="118" s="33" customFormat="1">
      <c r="B118" s="34" t="s">
        <v>133</v>
      </c>
      <c r="C118" s="34" t="s">
        <v>41</v>
      </c>
      <c r="D118" s="34" t="s">
        <v>43</v>
      </c>
      <c r="E118" s="35" t="str">
        <f t="shared" si="111"/>
        <v>0113</v>
      </c>
      <c r="F118" s="34"/>
      <c r="G118" s="34"/>
      <c r="H118" s="36" t="s">
        <v>44</v>
      </c>
      <c r="I118" s="37">
        <f>I119+I130</f>
        <v>177538.10000000001</v>
      </c>
      <c r="J118" s="37">
        <f>J119+J130</f>
        <v>141877.80000000002</v>
      </c>
      <c r="K118" s="37">
        <f>K119+K130</f>
        <v>141877.80000000002</v>
      </c>
      <c r="L118" s="37">
        <f>L119+L130</f>
        <v>0</v>
      </c>
      <c r="M118" s="37">
        <f>M119+M130</f>
        <v>0</v>
      </c>
      <c r="N118" s="37">
        <f>N119+N130</f>
        <v>0</v>
      </c>
      <c r="O118" s="37">
        <f>O119+O130</f>
        <v>0</v>
      </c>
      <c r="P118" s="37">
        <f>P119+P130</f>
        <v>0</v>
      </c>
      <c r="Q118" s="37">
        <f>Q119+Q130</f>
        <v>0</v>
      </c>
      <c r="R118" s="37">
        <f>R119+R130</f>
        <v>0</v>
      </c>
      <c r="S118" s="37">
        <f>S119+S130</f>
        <v>0</v>
      </c>
      <c r="T118" s="37">
        <f>T119+T130</f>
        <v>0</v>
      </c>
      <c r="U118" s="37">
        <v>0</v>
      </c>
      <c r="V118" s="37">
        <f t="shared" si="112"/>
        <v>177538.10000000001</v>
      </c>
      <c r="W118" s="37">
        <f>W119+W130</f>
        <v>0</v>
      </c>
      <c r="X118" s="37">
        <f>X119+X130</f>
        <v>0</v>
      </c>
      <c r="Y118" s="37">
        <f>Y119+Y130</f>
        <v>0</v>
      </c>
      <c r="Z118" s="37">
        <f>Z119+Z130</f>
        <v>0</v>
      </c>
      <c r="AA118" s="37">
        <f>AA119+AA130</f>
        <v>0</v>
      </c>
      <c r="AB118" s="37">
        <f>AB119+AB130</f>
        <v>104007.90792000001</v>
      </c>
      <c r="AC118" s="38">
        <f>AC119+AC130</f>
        <v>137613.39999999999</v>
      </c>
      <c r="AD118" s="38">
        <f>AD119+AD130</f>
        <v>137613.36382999999</v>
      </c>
      <c r="AE118" s="39">
        <f t="shared" si="174"/>
        <v>99.999973716222399</v>
      </c>
      <c r="AF118" s="37">
        <f>AF119+AF130</f>
        <v>137841.74364</v>
      </c>
      <c r="AG118" s="37">
        <f>AG119+AG130</f>
        <v>0</v>
      </c>
      <c r="AH118" s="37">
        <f>AH119+AH130</f>
        <v>0</v>
      </c>
      <c r="AI118" s="37">
        <f>AI119+AI130</f>
        <v>0</v>
      </c>
      <c r="AJ118" s="37">
        <f>AJ119+AJ130</f>
        <v>0</v>
      </c>
      <c r="AK118" s="37">
        <f>AK119+AK130</f>
        <v>0</v>
      </c>
      <c r="AL118" s="37">
        <f t="shared" si="175"/>
        <v>137841.74364</v>
      </c>
      <c r="AM118" s="37">
        <f t="shared" si="176"/>
        <v>39696.356360000005</v>
      </c>
      <c r="AN118" s="40"/>
      <c r="AO118" s="33"/>
      <c r="AP118" s="33"/>
      <c r="AQ118" s="33"/>
      <c r="AR118" s="33"/>
      <c r="AS118" s="33"/>
    </row>
    <row r="119" ht="31.5">
      <c r="B119" s="41" t="s">
        <v>133</v>
      </c>
      <c r="C119" s="41" t="s">
        <v>41</v>
      </c>
      <c r="D119" s="41" t="s">
        <v>43</v>
      </c>
      <c r="E119" s="26" t="str">
        <f t="shared" si="111"/>
        <v>0113</v>
      </c>
      <c r="F119" s="41" t="s">
        <v>81</v>
      </c>
      <c r="G119" s="41"/>
      <c r="H119" s="42" t="s">
        <v>82</v>
      </c>
      <c r="I119" s="43">
        <f>I120+I126</f>
        <v>137538.10000000001</v>
      </c>
      <c r="J119" s="43">
        <f>J120+J126</f>
        <v>141877.80000000002</v>
      </c>
      <c r="K119" s="43">
        <f>K120+K126</f>
        <v>141877.80000000002</v>
      </c>
      <c r="L119" s="43">
        <f>L120+L126</f>
        <v>0</v>
      </c>
      <c r="M119" s="43">
        <f>M120+M126</f>
        <v>0</v>
      </c>
      <c r="N119" s="43">
        <f>N120+N126</f>
        <v>0</v>
      </c>
      <c r="O119" s="43">
        <f>O120+O126</f>
        <v>0</v>
      </c>
      <c r="P119" s="43">
        <f>P120+P126</f>
        <v>0</v>
      </c>
      <c r="Q119" s="43">
        <f>Q120+Q126</f>
        <v>0</v>
      </c>
      <c r="R119" s="43">
        <f>R120+R126</f>
        <v>0</v>
      </c>
      <c r="S119" s="43">
        <f>S120+S126</f>
        <v>0</v>
      </c>
      <c r="T119" s="43">
        <f>T120+T126</f>
        <v>0</v>
      </c>
      <c r="U119" s="43">
        <v>0</v>
      </c>
      <c r="V119" s="43">
        <f t="shared" si="112"/>
        <v>137538.10000000001</v>
      </c>
      <c r="W119" s="43">
        <f>W120+W126</f>
        <v>0</v>
      </c>
      <c r="X119" s="43">
        <f>X120+X126</f>
        <v>0</v>
      </c>
      <c r="Y119" s="43">
        <f>Y120+Y126</f>
        <v>0</v>
      </c>
      <c r="Z119" s="43">
        <f>Z120+Z126</f>
        <v>0</v>
      </c>
      <c r="AA119" s="43">
        <f>AA120+AA126</f>
        <v>0</v>
      </c>
      <c r="AB119" s="43">
        <f>AB120+AB126</f>
        <v>103932.60792000001</v>
      </c>
      <c r="AC119" s="44">
        <f>AC120+AC126</f>
        <v>137538.10000000001</v>
      </c>
      <c r="AD119" s="44">
        <f>AD120+AD126</f>
        <v>137538.06383</v>
      </c>
      <c r="AE119" s="45">
        <f t="shared" si="174"/>
        <v>99.999973701832431</v>
      </c>
      <c r="AF119" s="43">
        <f>AF120+AF126</f>
        <v>137538.10000000001</v>
      </c>
      <c r="AG119" s="43">
        <f>AG120+AG126</f>
        <v>0</v>
      </c>
      <c r="AH119" s="43">
        <f>AH120+AH126</f>
        <v>0</v>
      </c>
      <c r="AI119" s="43">
        <f>AI120+AI126</f>
        <v>0</v>
      </c>
      <c r="AJ119" s="43">
        <f>AJ120+AJ126</f>
        <v>0</v>
      </c>
      <c r="AK119" s="43">
        <f>AK120+AK126</f>
        <v>0</v>
      </c>
      <c r="AL119" s="43">
        <f t="shared" si="175"/>
        <v>137538.10000000001</v>
      </c>
      <c r="AM119" s="43">
        <f t="shared" si="176"/>
        <v>0</v>
      </c>
      <c r="AN119" s="2"/>
      <c r="AO119" s="1"/>
      <c r="AP119" s="1"/>
      <c r="AQ119" s="1"/>
      <c r="AR119" s="1"/>
      <c r="AS119" s="1"/>
    </row>
    <row r="120">
      <c r="B120" s="41" t="s">
        <v>133</v>
      </c>
      <c r="C120" s="41" t="s">
        <v>41</v>
      </c>
      <c r="D120" s="41" t="s">
        <v>43</v>
      </c>
      <c r="E120" s="26" t="str">
        <f t="shared" si="111"/>
        <v>0113</v>
      </c>
      <c r="F120" s="41" t="s">
        <v>141</v>
      </c>
      <c r="G120" s="41"/>
      <c r="H120" s="42" t="s">
        <v>142</v>
      </c>
      <c r="I120" s="43">
        <f>I121</f>
        <v>134805.89999999999</v>
      </c>
      <c r="J120" s="43">
        <f>J121</f>
        <v>139145.60000000001</v>
      </c>
      <c r="K120" s="43">
        <f>K121</f>
        <v>139145.60000000001</v>
      </c>
      <c r="L120" s="43">
        <f>L121</f>
        <v>0</v>
      </c>
      <c r="M120" s="43">
        <f>M121</f>
        <v>0</v>
      </c>
      <c r="N120" s="43">
        <f>N121</f>
        <v>0</v>
      </c>
      <c r="O120" s="43">
        <f>O121</f>
        <v>0</v>
      </c>
      <c r="P120" s="43">
        <f>P121</f>
        <v>0</v>
      </c>
      <c r="Q120" s="43">
        <f>Q121</f>
        <v>0</v>
      </c>
      <c r="R120" s="43">
        <f>R121</f>
        <v>0</v>
      </c>
      <c r="S120" s="43">
        <f>S121</f>
        <v>0</v>
      </c>
      <c r="T120" s="43">
        <f>T121</f>
        <v>0</v>
      </c>
      <c r="U120" s="43">
        <v>0</v>
      </c>
      <c r="V120" s="43">
        <f t="shared" si="112"/>
        <v>134805.89999999999</v>
      </c>
      <c r="W120" s="43">
        <f>W121</f>
        <v>0</v>
      </c>
      <c r="X120" s="43">
        <f>X121</f>
        <v>0</v>
      </c>
      <c r="Y120" s="43">
        <f>Y121</f>
        <v>0</v>
      </c>
      <c r="Z120" s="43">
        <f>Z121</f>
        <v>0</v>
      </c>
      <c r="AA120" s="43">
        <f>AA121</f>
        <v>0</v>
      </c>
      <c r="AB120" s="43">
        <f>AB121</f>
        <v>101785.09872000001</v>
      </c>
      <c r="AC120" s="44">
        <f>AC121</f>
        <v>134805.89999999999</v>
      </c>
      <c r="AD120" s="44">
        <f>AD121</f>
        <v>134805.86382999999</v>
      </c>
      <c r="AE120" s="45">
        <f t="shared" si="174"/>
        <v>99.999973168830152</v>
      </c>
      <c r="AF120" s="43">
        <f>AF121</f>
        <v>134805.89999999999</v>
      </c>
      <c r="AG120" s="43">
        <f>AG121</f>
        <v>0</v>
      </c>
      <c r="AH120" s="43">
        <f>AH121</f>
        <v>0</v>
      </c>
      <c r="AI120" s="43">
        <f>AI121</f>
        <v>0</v>
      </c>
      <c r="AJ120" s="43">
        <f>AJ121</f>
        <v>0</v>
      </c>
      <c r="AK120" s="43">
        <f>AK121</f>
        <v>0</v>
      </c>
      <c r="AL120" s="43">
        <f t="shared" si="175"/>
        <v>134805.89999999999</v>
      </c>
      <c r="AM120" s="43">
        <f t="shared" si="176"/>
        <v>0</v>
      </c>
      <c r="AN120" s="2"/>
      <c r="AR120" s="1"/>
      <c r="AS120" s="1"/>
    </row>
    <row r="121" ht="47.25">
      <c r="B121" s="41" t="s">
        <v>133</v>
      </c>
      <c r="C121" s="41" t="s">
        <v>41</v>
      </c>
      <c r="D121" s="41" t="s">
        <v>43</v>
      </c>
      <c r="E121" s="26" t="str">
        <f t="shared" si="111"/>
        <v>0113</v>
      </c>
      <c r="F121" s="41" t="s">
        <v>143</v>
      </c>
      <c r="G121" s="41"/>
      <c r="H121" s="42" t="s">
        <v>70</v>
      </c>
      <c r="I121" s="43">
        <f>I122+I124</f>
        <v>134805.89999999999</v>
      </c>
      <c r="J121" s="43">
        <f>J122+J124</f>
        <v>139145.60000000001</v>
      </c>
      <c r="K121" s="43">
        <f>K122+K124</f>
        <v>139145.60000000001</v>
      </c>
      <c r="L121" s="43">
        <f>L122+L124</f>
        <v>0</v>
      </c>
      <c r="M121" s="43">
        <f>M122+M124</f>
        <v>0</v>
      </c>
      <c r="N121" s="43">
        <f>N122+N124</f>
        <v>0</v>
      </c>
      <c r="O121" s="43">
        <f>O122+O124</f>
        <v>0</v>
      </c>
      <c r="P121" s="43">
        <f>P122+P124</f>
        <v>0</v>
      </c>
      <c r="Q121" s="43">
        <f>Q122+Q124</f>
        <v>0</v>
      </c>
      <c r="R121" s="43">
        <f>R122+R124</f>
        <v>0</v>
      </c>
      <c r="S121" s="43">
        <f>S122+S124</f>
        <v>0</v>
      </c>
      <c r="T121" s="43">
        <f>T122+T124</f>
        <v>0</v>
      </c>
      <c r="U121" s="43">
        <v>0</v>
      </c>
      <c r="V121" s="43">
        <f t="shared" si="112"/>
        <v>134805.89999999999</v>
      </c>
      <c r="W121" s="43">
        <f>W122+W124</f>
        <v>0</v>
      </c>
      <c r="X121" s="43">
        <f>X122+X124</f>
        <v>0</v>
      </c>
      <c r="Y121" s="43">
        <f>Y122+Y124</f>
        <v>0</v>
      </c>
      <c r="Z121" s="43">
        <f>Z122+Z124</f>
        <v>0</v>
      </c>
      <c r="AA121" s="43">
        <f>AA122+AA124</f>
        <v>0</v>
      </c>
      <c r="AB121" s="43">
        <f>AB122+AB124</f>
        <v>101785.09872000001</v>
      </c>
      <c r="AC121" s="44">
        <f>AC122+AC124</f>
        <v>134805.89999999999</v>
      </c>
      <c r="AD121" s="44">
        <f>AD122+AD124</f>
        <v>134805.86382999999</v>
      </c>
      <c r="AE121" s="45">
        <f t="shared" si="174"/>
        <v>99.999973168830152</v>
      </c>
      <c r="AF121" s="43">
        <f>AF122+AF124</f>
        <v>134805.89999999999</v>
      </c>
      <c r="AG121" s="43">
        <f>AG122+AG124</f>
        <v>0</v>
      </c>
      <c r="AH121" s="43">
        <f>AH122+AH124</f>
        <v>0</v>
      </c>
      <c r="AI121" s="43">
        <f>AI122+AI124</f>
        <v>0</v>
      </c>
      <c r="AJ121" s="43">
        <f>AJ122+AJ124</f>
        <v>0</v>
      </c>
      <c r="AK121" s="43">
        <f>AK122+AK124</f>
        <v>0</v>
      </c>
      <c r="AL121" s="43">
        <f t="shared" si="175"/>
        <v>134805.89999999999</v>
      </c>
      <c r="AM121" s="43">
        <f t="shared" si="176"/>
        <v>0</v>
      </c>
      <c r="AN121" s="2"/>
      <c r="AO121" s="1"/>
      <c r="AP121" s="1"/>
      <c r="AQ121" s="1"/>
      <c r="AR121" s="1"/>
      <c r="AS121" s="1"/>
    </row>
    <row r="122" ht="78.75">
      <c r="B122" s="41" t="s">
        <v>133</v>
      </c>
      <c r="C122" s="41" t="s">
        <v>41</v>
      </c>
      <c r="D122" s="41" t="s">
        <v>43</v>
      </c>
      <c r="E122" s="26" t="str">
        <f t="shared" si="111"/>
        <v>0113</v>
      </c>
      <c r="F122" s="41" t="s">
        <v>143</v>
      </c>
      <c r="G122" s="41" t="s">
        <v>71</v>
      </c>
      <c r="H122" s="42" t="s">
        <v>72</v>
      </c>
      <c r="I122" s="43">
        <f>I123</f>
        <v>119480</v>
      </c>
      <c r="J122" s="43">
        <f>J123</f>
        <v>123819.7</v>
      </c>
      <c r="K122" s="43">
        <f>K123</f>
        <v>123819.7</v>
      </c>
      <c r="L122" s="43">
        <f>L123</f>
        <v>0</v>
      </c>
      <c r="M122" s="43">
        <f>M123</f>
        <v>0</v>
      </c>
      <c r="N122" s="43">
        <f>N123</f>
        <v>0</v>
      </c>
      <c r="O122" s="43">
        <f>O123</f>
        <v>0</v>
      </c>
      <c r="P122" s="43">
        <f>P123</f>
        <v>0</v>
      </c>
      <c r="Q122" s="43">
        <f>Q123</f>
        <v>0</v>
      </c>
      <c r="R122" s="43">
        <f>R123</f>
        <v>0</v>
      </c>
      <c r="S122" s="43">
        <f>S123</f>
        <v>0</v>
      </c>
      <c r="T122" s="43">
        <f>T123</f>
        <v>0</v>
      </c>
      <c r="U122" s="43">
        <v>0</v>
      </c>
      <c r="V122" s="43">
        <f t="shared" si="112"/>
        <v>119480</v>
      </c>
      <c r="W122" s="43">
        <f>W123</f>
        <v>0</v>
      </c>
      <c r="X122" s="43">
        <f>X123</f>
        <v>0</v>
      </c>
      <c r="Y122" s="43">
        <f>Y123</f>
        <v>0</v>
      </c>
      <c r="Z122" s="43">
        <f>Z123</f>
        <v>0</v>
      </c>
      <c r="AA122" s="43">
        <f>AA123</f>
        <v>0</v>
      </c>
      <c r="AB122" s="43">
        <f>AB123</f>
        <v>91118.966690000001</v>
      </c>
      <c r="AC122" s="44">
        <f>AC123</f>
        <v>120630.62080999999</v>
      </c>
      <c r="AD122" s="44">
        <f>AD123</f>
        <v>120630.58464</v>
      </c>
      <c r="AE122" s="45">
        <f t="shared" si="174"/>
        <v>99.999970015904964</v>
      </c>
      <c r="AF122" s="43">
        <f>AF123</f>
        <v>120446.29789</v>
      </c>
      <c r="AG122" s="43">
        <f>AG123</f>
        <v>0</v>
      </c>
      <c r="AH122" s="43">
        <f>AH123</f>
        <v>0</v>
      </c>
      <c r="AI122" s="43">
        <f>AI123</f>
        <v>0</v>
      </c>
      <c r="AJ122" s="43">
        <f>AJ123</f>
        <v>0</v>
      </c>
      <c r="AK122" s="43">
        <f>AK123</f>
        <v>0</v>
      </c>
      <c r="AL122" s="43">
        <f t="shared" si="175"/>
        <v>120446.29789</v>
      </c>
      <c r="AM122" s="43">
        <f t="shared" si="176"/>
        <v>-966.29789000000164</v>
      </c>
      <c r="AN122" s="2"/>
      <c r="AR122" s="1"/>
      <c r="AS122" s="1"/>
    </row>
    <row r="123">
      <c r="B123" s="41" t="s">
        <v>133</v>
      </c>
      <c r="C123" s="41" t="s">
        <v>41</v>
      </c>
      <c r="D123" s="41" t="s">
        <v>43</v>
      </c>
      <c r="E123" s="26" t="str">
        <f t="shared" si="111"/>
        <v>0113</v>
      </c>
      <c r="F123" s="41" t="s">
        <v>143</v>
      </c>
      <c r="G123" s="41" t="s">
        <v>73</v>
      </c>
      <c r="H123" s="42" t="s">
        <v>74</v>
      </c>
      <c r="I123" s="43">
        <f>122725.8-3245.8</f>
        <v>119480</v>
      </c>
      <c r="J123" s="43">
        <f>127183.4-3363.7</f>
        <v>123819.7</v>
      </c>
      <c r="K123" s="43">
        <f>127183.4-3363.7</f>
        <v>123819.7</v>
      </c>
      <c r="L123" s="43"/>
      <c r="M123" s="43"/>
      <c r="N123" s="43"/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f t="shared" si="112"/>
        <v>119480</v>
      </c>
      <c r="W123" s="43"/>
      <c r="X123" s="43"/>
      <c r="Y123" s="43"/>
      <c r="Z123" s="43"/>
      <c r="AA123" s="43"/>
      <c r="AB123" s="43">
        <v>91118.966690000001</v>
      </c>
      <c r="AC123" s="44">
        <v>120630.62080999999</v>
      </c>
      <c r="AD123" s="44">
        <v>120630.58464</v>
      </c>
      <c r="AE123" s="45">
        <f t="shared" si="174"/>
        <v>99.999970015904964</v>
      </c>
      <c r="AF123" s="43">
        <v>120446.29789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f t="shared" si="175"/>
        <v>120446.29789</v>
      </c>
      <c r="AM123" s="43">
        <f t="shared" si="176"/>
        <v>-966.29789000000164</v>
      </c>
      <c r="AN123" s="19"/>
      <c r="AO123" s="1"/>
      <c r="AP123" s="1"/>
      <c r="AQ123" s="1"/>
      <c r="AR123" s="1"/>
      <c r="AS123" s="1"/>
    </row>
    <row r="124" ht="31.5">
      <c r="B124" s="41" t="s">
        <v>133</v>
      </c>
      <c r="C124" s="41" t="s">
        <v>41</v>
      </c>
      <c r="D124" s="41" t="s">
        <v>43</v>
      </c>
      <c r="E124" s="26" t="str">
        <f t="shared" si="111"/>
        <v>0113</v>
      </c>
      <c r="F124" s="41" t="s">
        <v>143</v>
      </c>
      <c r="G124" s="41" t="s">
        <v>53</v>
      </c>
      <c r="H124" s="42" t="s">
        <v>54</v>
      </c>
      <c r="I124" s="43">
        <f>I125</f>
        <v>15325.9</v>
      </c>
      <c r="J124" s="43">
        <f>J125</f>
        <v>15325.9</v>
      </c>
      <c r="K124" s="43">
        <f>K125</f>
        <v>15325.9</v>
      </c>
      <c r="L124" s="43">
        <f>L125</f>
        <v>0</v>
      </c>
      <c r="M124" s="43">
        <f>M125</f>
        <v>0</v>
      </c>
      <c r="N124" s="43">
        <f>N125</f>
        <v>0</v>
      </c>
      <c r="O124" s="43">
        <f>O125</f>
        <v>0</v>
      </c>
      <c r="P124" s="43">
        <f>P125</f>
        <v>0</v>
      </c>
      <c r="Q124" s="43">
        <f>Q125</f>
        <v>0</v>
      </c>
      <c r="R124" s="43">
        <f>R125</f>
        <v>0</v>
      </c>
      <c r="S124" s="43">
        <f>S125</f>
        <v>0</v>
      </c>
      <c r="T124" s="43">
        <f>T125</f>
        <v>0</v>
      </c>
      <c r="U124" s="43">
        <v>0</v>
      </c>
      <c r="V124" s="43">
        <f t="shared" si="112"/>
        <v>15325.9</v>
      </c>
      <c r="W124" s="43">
        <f>W125</f>
        <v>0</v>
      </c>
      <c r="X124" s="43">
        <f>X125</f>
        <v>0</v>
      </c>
      <c r="Y124" s="43">
        <f>Y125</f>
        <v>0</v>
      </c>
      <c r="Z124" s="43">
        <f>Z125</f>
        <v>0</v>
      </c>
      <c r="AA124" s="43">
        <f>AA125</f>
        <v>0</v>
      </c>
      <c r="AB124" s="43">
        <f>AB125</f>
        <v>10666.132030000001</v>
      </c>
      <c r="AC124" s="44">
        <f>AC125</f>
        <v>14175.279189999999</v>
      </c>
      <c r="AD124" s="44">
        <f>AD125</f>
        <v>14175.279189999999</v>
      </c>
      <c r="AE124" s="45">
        <f t="shared" si="174"/>
        <v>100</v>
      </c>
      <c r="AF124" s="43">
        <f>AF125</f>
        <v>14359.60211</v>
      </c>
      <c r="AG124" s="43">
        <f>AG125</f>
        <v>0</v>
      </c>
      <c r="AH124" s="43">
        <f>AH125</f>
        <v>0</v>
      </c>
      <c r="AI124" s="43">
        <f>AI125</f>
        <v>0</v>
      </c>
      <c r="AJ124" s="43">
        <f>AJ125</f>
        <v>0</v>
      </c>
      <c r="AK124" s="43">
        <f>AK125</f>
        <v>0</v>
      </c>
      <c r="AL124" s="43">
        <f t="shared" si="175"/>
        <v>14359.60211</v>
      </c>
      <c r="AM124" s="43">
        <f t="shared" si="176"/>
        <v>966.29788999999982</v>
      </c>
      <c r="AN124" s="2"/>
      <c r="AO124" s="1"/>
      <c r="AP124" s="1"/>
      <c r="AQ124" s="1"/>
      <c r="AR124" s="1"/>
      <c r="AS124" s="1"/>
    </row>
    <row r="125" ht="31.5">
      <c r="B125" s="41" t="s">
        <v>133</v>
      </c>
      <c r="C125" s="41" t="s">
        <v>41</v>
      </c>
      <c r="D125" s="41" t="s">
        <v>43</v>
      </c>
      <c r="E125" s="26" t="str">
        <f t="shared" si="111"/>
        <v>0113</v>
      </c>
      <c r="F125" s="41" t="s">
        <v>143</v>
      </c>
      <c r="G125" s="41" t="s">
        <v>55</v>
      </c>
      <c r="H125" s="42" t="s">
        <v>56</v>
      </c>
      <c r="I125" s="43">
        <f>15499.9-174</f>
        <v>15325.9</v>
      </c>
      <c r="J125" s="43">
        <f>15499.9-174</f>
        <v>15325.9</v>
      </c>
      <c r="K125" s="43">
        <f>15499.9-174</f>
        <v>15325.9</v>
      </c>
      <c r="L125" s="43"/>
      <c r="M125" s="43"/>
      <c r="N125" s="43"/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f t="shared" si="112"/>
        <v>15325.9</v>
      </c>
      <c r="W125" s="43"/>
      <c r="X125" s="43"/>
      <c r="Y125" s="43"/>
      <c r="Z125" s="43"/>
      <c r="AA125" s="43"/>
      <c r="AB125" s="43">
        <v>10666.132030000001</v>
      </c>
      <c r="AC125" s="44">
        <v>14175.279189999999</v>
      </c>
      <c r="AD125" s="44">
        <v>14175.279189999999</v>
      </c>
      <c r="AE125" s="45">
        <f t="shared" si="174"/>
        <v>100</v>
      </c>
      <c r="AF125" s="43">
        <v>14359.60211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f t="shared" si="175"/>
        <v>14359.60211</v>
      </c>
      <c r="AM125" s="43">
        <f t="shared" si="176"/>
        <v>966.29788999999982</v>
      </c>
      <c r="AN125" s="19"/>
      <c r="AO125" s="1"/>
      <c r="AP125" s="1"/>
      <c r="AQ125" s="1"/>
      <c r="AR125" s="1"/>
      <c r="AS125" s="1"/>
    </row>
    <row r="126">
      <c r="B126" s="41" t="s">
        <v>133</v>
      </c>
      <c r="C126" s="41" t="s">
        <v>41</v>
      </c>
      <c r="D126" s="41" t="s">
        <v>43</v>
      </c>
      <c r="E126" s="26" t="str">
        <f t="shared" si="111"/>
        <v>0113</v>
      </c>
      <c r="F126" s="41" t="s">
        <v>83</v>
      </c>
      <c r="G126" s="41"/>
      <c r="H126" s="42" t="s">
        <v>84</v>
      </c>
      <c r="I126" s="43">
        <f t="shared" ref="I126:I132" si="204">I127</f>
        <v>2732.1999999999998</v>
      </c>
      <c r="J126" s="43">
        <f t="shared" ref="J126:J132" si="205">J127</f>
        <v>2732.1999999999998</v>
      </c>
      <c r="K126" s="43">
        <f t="shared" ref="K126:K132" si="206">K127</f>
        <v>2732.1999999999998</v>
      </c>
      <c r="L126" s="43">
        <f t="shared" ref="L126:L132" si="207">L127</f>
        <v>0</v>
      </c>
      <c r="M126" s="43">
        <f t="shared" ref="M126:M132" si="208">M127</f>
        <v>0</v>
      </c>
      <c r="N126" s="43">
        <f t="shared" ref="N126:N132" si="209">N127</f>
        <v>0</v>
      </c>
      <c r="O126" s="43">
        <f t="shared" ref="O126:O132" si="210">O127</f>
        <v>0</v>
      </c>
      <c r="P126" s="43">
        <f t="shared" ref="P126:P132" si="211">P127</f>
        <v>0</v>
      </c>
      <c r="Q126" s="43">
        <f t="shared" ref="Q126:Q132" si="212">Q127</f>
        <v>0</v>
      </c>
      <c r="R126" s="43">
        <f t="shared" ref="R126:R132" si="213">R127</f>
        <v>0</v>
      </c>
      <c r="S126" s="43">
        <f t="shared" ref="S126:S132" si="214">S127</f>
        <v>0</v>
      </c>
      <c r="T126" s="43">
        <f t="shared" ref="T126:T132" si="215">T127</f>
        <v>0</v>
      </c>
      <c r="U126" s="43">
        <v>0</v>
      </c>
      <c r="V126" s="43">
        <f t="shared" si="112"/>
        <v>2732.1999999999998</v>
      </c>
      <c r="W126" s="43">
        <f t="shared" ref="W126:W132" si="216">W127</f>
        <v>0</v>
      </c>
      <c r="X126" s="43">
        <f t="shared" ref="X126:X132" si="217">X127</f>
        <v>0</v>
      </c>
      <c r="Y126" s="43">
        <f t="shared" ref="Y126:Y132" si="218">Y127</f>
        <v>0</v>
      </c>
      <c r="Z126" s="43">
        <f t="shared" ref="Z126:Z132" si="219">Z127</f>
        <v>0</v>
      </c>
      <c r="AA126" s="43">
        <f t="shared" ref="AA126:AA132" si="220">AA127</f>
        <v>0</v>
      </c>
      <c r="AB126" s="43">
        <f t="shared" ref="AB126:AB132" si="221">AB127</f>
        <v>2147.5092</v>
      </c>
      <c r="AC126" s="44">
        <f t="shared" ref="AC126:AC132" si="222">AC127</f>
        <v>2732.1999999999998</v>
      </c>
      <c r="AD126" s="44">
        <f t="shared" ref="AD126:AD132" si="223">AD127</f>
        <v>2732.1999999999998</v>
      </c>
      <c r="AE126" s="45">
        <f t="shared" si="174"/>
        <v>100</v>
      </c>
      <c r="AF126" s="43">
        <f t="shared" ref="AF126:AF132" si="224">AF127</f>
        <v>2732.1999999999998</v>
      </c>
      <c r="AG126" s="43">
        <f t="shared" ref="AG126:AG132" si="225">AG127</f>
        <v>0</v>
      </c>
      <c r="AH126" s="43">
        <f t="shared" ref="AH126:AH132" si="226">AH127</f>
        <v>0</v>
      </c>
      <c r="AI126" s="43">
        <f t="shared" ref="AI126:AI132" si="227">AI127</f>
        <v>0</v>
      </c>
      <c r="AJ126" s="43">
        <f t="shared" ref="AJ126:AJ132" si="228">AJ127</f>
        <v>0</v>
      </c>
      <c r="AK126" s="43">
        <f t="shared" ref="AK126:AK132" si="229">AK127</f>
        <v>0</v>
      </c>
      <c r="AL126" s="43">
        <f t="shared" si="175"/>
        <v>2732.1999999999998</v>
      </c>
      <c r="AM126" s="43">
        <f t="shared" si="176"/>
        <v>0</v>
      </c>
      <c r="AN126" s="2"/>
      <c r="AR126" s="1"/>
      <c r="AS126" s="1"/>
    </row>
    <row r="127" ht="31.5">
      <c r="B127" s="41" t="s">
        <v>133</v>
      </c>
      <c r="C127" s="41" t="s">
        <v>41</v>
      </c>
      <c r="D127" s="41" t="s">
        <v>43</v>
      </c>
      <c r="E127" s="26" t="str">
        <f t="shared" si="111"/>
        <v>0113</v>
      </c>
      <c r="F127" s="41" t="s">
        <v>144</v>
      </c>
      <c r="G127" s="41"/>
      <c r="H127" s="42" t="s">
        <v>145</v>
      </c>
      <c r="I127" s="43">
        <f t="shared" si="204"/>
        <v>2732.1999999999998</v>
      </c>
      <c r="J127" s="43">
        <f t="shared" si="205"/>
        <v>2732.1999999999998</v>
      </c>
      <c r="K127" s="43">
        <f t="shared" si="206"/>
        <v>2732.1999999999998</v>
      </c>
      <c r="L127" s="43">
        <f t="shared" si="207"/>
        <v>0</v>
      </c>
      <c r="M127" s="43">
        <f t="shared" si="208"/>
        <v>0</v>
      </c>
      <c r="N127" s="43">
        <f t="shared" si="209"/>
        <v>0</v>
      </c>
      <c r="O127" s="43">
        <f t="shared" si="210"/>
        <v>0</v>
      </c>
      <c r="P127" s="43">
        <f t="shared" si="211"/>
        <v>0</v>
      </c>
      <c r="Q127" s="43">
        <f t="shared" si="212"/>
        <v>0</v>
      </c>
      <c r="R127" s="43">
        <f t="shared" si="213"/>
        <v>0</v>
      </c>
      <c r="S127" s="43">
        <f t="shared" si="214"/>
        <v>0</v>
      </c>
      <c r="T127" s="43">
        <f t="shared" si="215"/>
        <v>0</v>
      </c>
      <c r="U127" s="43">
        <v>0</v>
      </c>
      <c r="V127" s="43">
        <f t="shared" si="112"/>
        <v>2732.1999999999998</v>
      </c>
      <c r="W127" s="43">
        <f t="shared" si="216"/>
        <v>0</v>
      </c>
      <c r="X127" s="43">
        <f t="shared" si="217"/>
        <v>0</v>
      </c>
      <c r="Y127" s="43">
        <f t="shared" si="218"/>
        <v>0</v>
      </c>
      <c r="Z127" s="43">
        <f t="shared" si="219"/>
        <v>0</v>
      </c>
      <c r="AA127" s="43">
        <f t="shared" si="220"/>
        <v>0</v>
      </c>
      <c r="AB127" s="43">
        <f t="shared" si="221"/>
        <v>2147.5092</v>
      </c>
      <c r="AC127" s="44">
        <f t="shared" si="222"/>
        <v>2732.1999999999998</v>
      </c>
      <c r="AD127" s="44">
        <f t="shared" si="223"/>
        <v>2732.1999999999998</v>
      </c>
      <c r="AE127" s="45">
        <f t="shared" si="174"/>
        <v>100</v>
      </c>
      <c r="AF127" s="43">
        <f t="shared" si="224"/>
        <v>2732.1999999999998</v>
      </c>
      <c r="AG127" s="43">
        <f t="shared" si="225"/>
        <v>0</v>
      </c>
      <c r="AH127" s="43">
        <f t="shared" si="226"/>
        <v>0</v>
      </c>
      <c r="AI127" s="43">
        <f t="shared" si="227"/>
        <v>0</v>
      </c>
      <c r="AJ127" s="43">
        <f t="shared" si="228"/>
        <v>0</v>
      </c>
      <c r="AK127" s="43">
        <f t="shared" si="229"/>
        <v>0</v>
      </c>
      <c r="AL127" s="43">
        <f t="shared" si="175"/>
        <v>2732.1999999999998</v>
      </c>
      <c r="AM127" s="43">
        <f t="shared" si="176"/>
        <v>0</v>
      </c>
      <c r="AN127" s="2"/>
      <c r="AO127" s="1"/>
      <c r="AP127" s="1"/>
      <c r="AQ127" s="1"/>
      <c r="AR127" s="1"/>
      <c r="AS127" s="1"/>
    </row>
    <row r="128" ht="31.5">
      <c r="B128" s="41" t="s">
        <v>133</v>
      </c>
      <c r="C128" s="41" t="s">
        <v>41</v>
      </c>
      <c r="D128" s="41" t="s">
        <v>43</v>
      </c>
      <c r="E128" s="26" t="str">
        <f t="shared" si="111"/>
        <v>0113</v>
      </c>
      <c r="F128" s="41" t="s">
        <v>144</v>
      </c>
      <c r="G128" s="41" t="s">
        <v>53</v>
      </c>
      <c r="H128" s="42" t="s">
        <v>54</v>
      </c>
      <c r="I128" s="43">
        <f t="shared" si="204"/>
        <v>2732.1999999999998</v>
      </c>
      <c r="J128" s="43">
        <f t="shared" si="205"/>
        <v>2732.1999999999998</v>
      </c>
      <c r="K128" s="43">
        <f t="shared" si="206"/>
        <v>2732.1999999999998</v>
      </c>
      <c r="L128" s="43">
        <f t="shared" si="207"/>
        <v>0</v>
      </c>
      <c r="M128" s="43">
        <f t="shared" si="208"/>
        <v>0</v>
      </c>
      <c r="N128" s="43">
        <f t="shared" si="209"/>
        <v>0</v>
      </c>
      <c r="O128" s="43">
        <f t="shared" si="210"/>
        <v>0</v>
      </c>
      <c r="P128" s="43">
        <f t="shared" si="211"/>
        <v>0</v>
      </c>
      <c r="Q128" s="43">
        <f t="shared" si="212"/>
        <v>0</v>
      </c>
      <c r="R128" s="43">
        <f t="shared" si="213"/>
        <v>0</v>
      </c>
      <c r="S128" s="43">
        <f t="shared" si="214"/>
        <v>0</v>
      </c>
      <c r="T128" s="43">
        <f t="shared" si="215"/>
        <v>0</v>
      </c>
      <c r="U128" s="43">
        <v>0</v>
      </c>
      <c r="V128" s="43">
        <f t="shared" si="112"/>
        <v>2732.1999999999998</v>
      </c>
      <c r="W128" s="43">
        <f t="shared" si="216"/>
        <v>0</v>
      </c>
      <c r="X128" s="43">
        <f t="shared" si="217"/>
        <v>0</v>
      </c>
      <c r="Y128" s="43">
        <f t="shared" si="218"/>
        <v>0</v>
      </c>
      <c r="Z128" s="43">
        <f t="shared" si="219"/>
        <v>0</v>
      </c>
      <c r="AA128" s="43">
        <f t="shared" si="220"/>
        <v>0</v>
      </c>
      <c r="AB128" s="43">
        <f t="shared" si="221"/>
        <v>2147.5092</v>
      </c>
      <c r="AC128" s="44">
        <f t="shared" si="222"/>
        <v>2732.1999999999998</v>
      </c>
      <c r="AD128" s="44">
        <f t="shared" si="223"/>
        <v>2732.1999999999998</v>
      </c>
      <c r="AE128" s="45">
        <f t="shared" si="174"/>
        <v>100</v>
      </c>
      <c r="AF128" s="43">
        <f t="shared" si="224"/>
        <v>2732.1999999999998</v>
      </c>
      <c r="AG128" s="43">
        <f t="shared" si="225"/>
        <v>0</v>
      </c>
      <c r="AH128" s="43">
        <f t="shared" si="226"/>
        <v>0</v>
      </c>
      <c r="AI128" s="43">
        <f t="shared" si="227"/>
        <v>0</v>
      </c>
      <c r="AJ128" s="43">
        <f t="shared" si="228"/>
        <v>0</v>
      </c>
      <c r="AK128" s="43">
        <f t="shared" si="229"/>
        <v>0</v>
      </c>
      <c r="AL128" s="43">
        <f t="shared" si="175"/>
        <v>2732.1999999999998</v>
      </c>
      <c r="AM128" s="43">
        <f t="shared" si="176"/>
        <v>0</v>
      </c>
      <c r="AN128" s="2"/>
      <c r="AO128" s="1"/>
      <c r="AP128" s="1"/>
      <c r="AQ128" s="1"/>
      <c r="AR128" s="1"/>
      <c r="AS128" s="1"/>
    </row>
    <row r="129" ht="31.5">
      <c r="B129" s="41" t="s">
        <v>133</v>
      </c>
      <c r="C129" s="41" t="s">
        <v>41</v>
      </c>
      <c r="D129" s="41" t="s">
        <v>43</v>
      </c>
      <c r="E129" s="26" t="str">
        <f t="shared" si="111"/>
        <v>0113</v>
      </c>
      <c r="F129" s="41" t="s">
        <v>144</v>
      </c>
      <c r="G129" s="41" t="s">
        <v>55</v>
      </c>
      <c r="H129" s="42" t="s">
        <v>56</v>
      </c>
      <c r="I129" s="43">
        <v>2732.1999999999998</v>
      </c>
      <c r="J129" s="43">
        <v>2732.1999999999998</v>
      </c>
      <c r="K129" s="43">
        <v>2732.1999999999998</v>
      </c>
      <c r="L129" s="43"/>
      <c r="M129" s="43"/>
      <c r="N129" s="43"/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f t="shared" si="112"/>
        <v>2732.1999999999998</v>
      </c>
      <c r="W129" s="43"/>
      <c r="X129" s="43"/>
      <c r="Y129" s="43"/>
      <c r="Z129" s="43"/>
      <c r="AA129" s="43"/>
      <c r="AB129" s="43">
        <v>2147.5092</v>
      </c>
      <c r="AC129" s="44">
        <v>2732.1999999999998</v>
      </c>
      <c r="AD129" s="44">
        <v>2732.1999999999998</v>
      </c>
      <c r="AE129" s="45">
        <f t="shared" si="174"/>
        <v>100</v>
      </c>
      <c r="AF129" s="43">
        <v>2732.1999999999998</v>
      </c>
      <c r="AG129" s="43">
        <v>0</v>
      </c>
      <c r="AH129" s="43">
        <v>0</v>
      </c>
      <c r="AI129" s="43">
        <v>0</v>
      </c>
      <c r="AJ129" s="43">
        <v>0</v>
      </c>
      <c r="AK129" s="43">
        <v>0</v>
      </c>
      <c r="AL129" s="43">
        <f t="shared" si="175"/>
        <v>2732.1999999999998</v>
      </c>
      <c r="AM129" s="43">
        <f t="shared" si="176"/>
        <v>0</v>
      </c>
      <c r="AN129" s="19"/>
      <c r="AO129" s="1"/>
      <c r="AP129" s="1"/>
      <c r="AQ129" s="1"/>
      <c r="AR129" s="1"/>
      <c r="AS129" s="1"/>
    </row>
    <row r="130" ht="47.25">
      <c r="B130" s="41" t="s">
        <v>133</v>
      </c>
      <c r="C130" s="41" t="s">
        <v>41</v>
      </c>
      <c r="D130" s="41" t="s">
        <v>43</v>
      </c>
      <c r="E130" s="26" t="str">
        <f t="shared" si="111"/>
        <v>0113</v>
      </c>
      <c r="F130" s="41" t="s">
        <v>101</v>
      </c>
      <c r="G130" s="41"/>
      <c r="H130" s="42" t="s">
        <v>102</v>
      </c>
      <c r="I130" s="43">
        <f t="shared" si="204"/>
        <v>40000</v>
      </c>
      <c r="J130" s="43">
        <f t="shared" si="205"/>
        <v>0</v>
      </c>
      <c r="K130" s="43">
        <f t="shared" si="206"/>
        <v>0</v>
      </c>
      <c r="L130" s="43">
        <f t="shared" si="207"/>
        <v>0</v>
      </c>
      <c r="M130" s="43">
        <f t="shared" si="208"/>
        <v>0</v>
      </c>
      <c r="N130" s="43">
        <f t="shared" si="209"/>
        <v>0</v>
      </c>
      <c r="O130" s="43">
        <f t="shared" si="210"/>
        <v>0</v>
      </c>
      <c r="P130" s="43">
        <f t="shared" si="211"/>
        <v>0</v>
      </c>
      <c r="Q130" s="43">
        <f t="shared" si="212"/>
        <v>0</v>
      </c>
      <c r="R130" s="43">
        <f t="shared" si="213"/>
        <v>0</v>
      </c>
      <c r="S130" s="43">
        <f t="shared" si="214"/>
        <v>0</v>
      </c>
      <c r="T130" s="43">
        <f t="shared" si="215"/>
        <v>0</v>
      </c>
      <c r="U130" s="43">
        <v>0</v>
      </c>
      <c r="V130" s="43">
        <f t="shared" si="112"/>
        <v>40000</v>
      </c>
      <c r="W130" s="43">
        <f t="shared" si="216"/>
        <v>0</v>
      </c>
      <c r="X130" s="43">
        <f t="shared" si="217"/>
        <v>0</v>
      </c>
      <c r="Y130" s="43">
        <f t="shared" si="218"/>
        <v>0</v>
      </c>
      <c r="Z130" s="43">
        <f t="shared" si="219"/>
        <v>0</v>
      </c>
      <c r="AA130" s="43">
        <f t="shared" si="220"/>
        <v>0</v>
      </c>
      <c r="AB130" s="43">
        <f t="shared" si="221"/>
        <v>75.299999999999997</v>
      </c>
      <c r="AC130" s="44">
        <f t="shared" si="222"/>
        <v>75.299999999999997</v>
      </c>
      <c r="AD130" s="44">
        <f t="shared" si="223"/>
        <v>75.299999999999997</v>
      </c>
      <c r="AE130" s="45">
        <f t="shared" si="174"/>
        <v>100</v>
      </c>
      <c r="AF130" s="43">
        <f t="shared" si="224"/>
        <v>303.64364</v>
      </c>
      <c r="AG130" s="43">
        <f t="shared" si="225"/>
        <v>0</v>
      </c>
      <c r="AH130" s="43">
        <f t="shared" si="226"/>
        <v>0</v>
      </c>
      <c r="AI130" s="43">
        <f t="shared" si="227"/>
        <v>0</v>
      </c>
      <c r="AJ130" s="43">
        <f t="shared" si="228"/>
        <v>0</v>
      </c>
      <c r="AK130" s="43">
        <f t="shared" si="229"/>
        <v>0</v>
      </c>
      <c r="AL130" s="43">
        <f t="shared" si="175"/>
        <v>303.64364</v>
      </c>
      <c r="AM130" s="43">
        <f t="shared" si="176"/>
        <v>39696.356359999998</v>
      </c>
      <c r="AN130" s="2"/>
      <c r="AO130" s="1"/>
      <c r="AP130" s="1"/>
      <c r="AQ130" s="1"/>
      <c r="AR130" s="1"/>
      <c r="AS130" s="1"/>
    </row>
    <row r="131" ht="31.5">
      <c r="B131" s="41" t="s">
        <v>133</v>
      </c>
      <c r="C131" s="41" t="s">
        <v>41</v>
      </c>
      <c r="D131" s="41" t="s">
        <v>43</v>
      </c>
      <c r="E131" s="26" t="str">
        <f t="shared" si="111"/>
        <v>0113</v>
      </c>
      <c r="F131" s="41" t="s">
        <v>103</v>
      </c>
      <c r="G131" s="41"/>
      <c r="H131" s="42" t="s">
        <v>104</v>
      </c>
      <c r="I131" s="43">
        <f t="shared" si="204"/>
        <v>40000</v>
      </c>
      <c r="J131" s="43">
        <f t="shared" si="205"/>
        <v>0</v>
      </c>
      <c r="K131" s="43">
        <f t="shared" si="206"/>
        <v>0</v>
      </c>
      <c r="L131" s="43">
        <f t="shared" si="207"/>
        <v>0</v>
      </c>
      <c r="M131" s="43">
        <f t="shared" si="208"/>
        <v>0</v>
      </c>
      <c r="N131" s="43">
        <f t="shared" si="209"/>
        <v>0</v>
      </c>
      <c r="O131" s="43">
        <f t="shared" si="210"/>
        <v>0</v>
      </c>
      <c r="P131" s="43">
        <f t="shared" si="211"/>
        <v>0</v>
      </c>
      <c r="Q131" s="43">
        <f t="shared" si="212"/>
        <v>0</v>
      </c>
      <c r="R131" s="43">
        <f t="shared" si="213"/>
        <v>0</v>
      </c>
      <c r="S131" s="43">
        <f t="shared" si="214"/>
        <v>0</v>
      </c>
      <c r="T131" s="43">
        <f t="shared" si="215"/>
        <v>0</v>
      </c>
      <c r="U131" s="43">
        <v>0</v>
      </c>
      <c r="V131" s="43">
        <f t="shared" si="112"/>
        <v>40000</v>
      </c>
      <c r="W131" s="43">
        <f t="shared" si="216"/>
        <v>0</v>
      </c>
      <c r="X131" s="43">
        <f t="shared" si="217"/>
        <v>0</v>
      </c>
      <c r="Y131" s="43">
        <f t="shared" si="218"/>
        <v>0</v>
      </c>
      <c r="Z131" s="43">
        <f t="shared" si="219"/>
        <v>0</v>
      </c>
      <c r="AA131" s="43">
        <f t="shared" si="220"/>
        <v>0</v>
      </c>
      <c r="AB131" s="43">
        <f t="shared" si="221"/>
        <v>75.299999999999997</v>
      </c>
      <c r="AC131" s="44">
        <f t="shared" si="222"/>
        <v>75.299999999999997</v>
      </c>
      <c r="AD131" s="44">
        <f t="shared" si="223"/>
        <v>75.299999999999997</v>
      </c>
      <c r="AE131" s="45">
        <f t="shared" si="174"/>
        <v>100</v>
      </c>
      <c r="AF131" s="43">
        <f t="shared" si="224"/>
        <v>303.64364</v>
      </c>
      <c r="AG131" s="43">
        <f t="shared" si="225"/>
        <v>0</v>
      </c>
      <c r="AH131" s="43">
        <f t="shared" si="226"/>
        <v>0</v>
      </c>
      <c r="AI131" s="43">
        <f t="shared" si="227"/>
        <v>0</v>
      </c>
      <c r="AJ131" s="43">
        <f t="shared" si="228"/>
        <v>0</v>
      </c>
      <c r="AK131" s="43">
        <f t="shared" si="229"/>
        <v>0</v>
      </c>
      <c r="AL131" s="43">
        <f t="shared" si="175"/>
        <v>303.64364</v>
      </c>
      <c r="AM131" s="43">
        <f t="shared" si="176"/>
        <v>39696.356359999998</v>
      </c>
      <c r="AN131" s="2"/>
      <c r="AR131" s="1"/>
      <c r="AS131" s="1"/>
    </row>
    <row r="132" ht="31.5">
      <c r="B132" s="41" t="s">
        <v>133</v>
      </c>
      <c r="C132" s="41" t="s">
        <v>41</v>
      </c>
      <c r="D132" s="41" t="s">
        <v>43</v>
      </c>
      <c r="E132" s="26" t="str">
        <f t="shared" si="111"/>
        <v>0113</v>
      </c>
      <c r="F132" s="41" t="s">
        <v>105</v>
      </c>
      <c r="G132" s="41"/>
      <c r="H132" s="42" t="s">
        <v>106</v>
      </c>
      <c r="I132" s="43">
        <f t="shared" si="204"/>
        <v>40000</v>
      </c>
      <c r="J132" s="43">
        <f t="shared" si="205"/>
        <v>0</v>
      </c>
      <c r="K132" s="43">
        <f t="shared" si="206"/>
        <v>0</v>
      </c>
      <c r="L132" s="43">
        <f t="shared" si="207"/>
        <v>0</v>
      </c>
      <c r="M132" s="43">
        <f t="shared" si="208"/>
        <v>0</v>
      </c>
      <c r="N132" s="43">
        <f t="shared" si="209"/>
        <v>0</v>
      </c>
      <c r="O132" s="43">
        <f t="shared" si="210"/>
        <v>0</v>
      </c>
      <c r="P132" s="43">
        <f t="shared" si="211"/>
        <v>0</v>
      </c>
      <c r="Q132" s="43">
        <f t="shared" si="212"/>
        <v>0</v>
      </c>
      <c r="R132" s="43">
        <f t="shared" si="213"/>
        <v>0</v>
      </c>
      <c r="S132" s="43">
        <f t="shared" si="214"/>
        <v>0</v>
      </c>
      <c r="T132" s="43">
        <f t="shared" si="215"/>
        <v>0</v>
      </c>
      <c r="U132" s="43">
        <v>0</v>
      </c>
      <c r="V132" s="43">
        <f t="shared" si="112"/>
        <v>40000</v>
      </c>
      <c r="W132" s="43">
        <f t="shared" si="216"/>
        <v>0</v>
      </c>
      <c r="X132" s="43">
        <f t="shared" si="217"/>
        <v>0</v>
      </c>
      <c r="Y132" s="43">
        <f t="shared" si="218"/>
        <v>0</v>
      </c>
      <c r="Z132" s="43">
        <f t="shared" si="219"/>
        <v>0</v>
      </c>
      <c r="AA132" s="43">
        <f t="shared" si="220"/>
        <v>0</v>
      </c>
      <c r="AB132" s="43">
        <f t="shared" si="221"/>
        <v>75.299999999999997</v>
      </c>
      <c r="AC132" s="44">
        <f t="shared" si="222"/>
        <v>75.299999999999997</v>
      </c>
      <c r="AD132" s="44">
        <f t="shared" si="223"/>
        <v>75.299999999999997</v>
      </c>
      <c r="AE132" s="45">
        <f t="shared" si="174"/>
        <v>100</v>
      </c>
      <c r="AF132" s="43">
        <f t="shared" si="224"/>
        <v>303.64364</v>
      </c>
      <c r="AG132" s="43">
        <f t="shared" si="225"/>
        <v>0</v>
      </c>
      <c r="AH132" s="43">
        <f t="shared" si="226"/>
        <v>0</v>
      </c>
      <c r="AI132" s="43">
        <f t="shared" si="227"/>
        <v>0</v>
      </c>
      <c r="AJ132" s="43">
        <f t="shared" si="228"/>
        <v>0</v>
      </c>
      <c r="AK132" s="43">
        <f t="shared" si="229"/>
        <v>0</v>
      </c>
      <c r="AL132" s="43">
        <f t="shared" si="175"/>
        <v>303.64364</v>
      </c>
      <c r="AM132" s="43">
        <f t="shared" si="176"/>
        <v>39696.356359999998</v>
      </c>
      <c r="AN132" s="2"/>
      <c r="AR132" s="1"/>
      <c r="AS132" s="1"/>
    </row>
    <row r="133">
      <c r="B133" s="41" t="s">
        <v>133</v>
      </c>
      <c r="C133" s="41" t="s">
        <v>41</v>
      </c>
      <c r="D133" s="41" t="s">
        <v>43</v>
      </c>
      <c r="E133" s="26" t="str">
        <f t="shared" si="111"/>
        <v>0113</v>
      </c>
      <c r="F133" s="41" t="s">
        <v>105</v>
      </c>
      <c r="G133" s="41" t="s">
        <v>59</v>
      </c>
      <c r="H133" s="42" t="s">
        <v>60</v>
      </c>
      <c r="I133" s="43">
        <f>I135</f>
        <v>40000</v>
      </c>
      <c r="J133" s="43">
        <f>J135</f>
        <v>0</v>
      </c>
      <c r="K133" s="43">
        <f>K135</f>
        <v>0</v>
      </c>
      <c r="L133" s="43">
        <f>L135</f>
        <v>0</v>
      </c>
      <c r="M133" s="43">
        <f>M135</f>
        <v>0</v>
      </c>
      <c r="N133" s="43">
        <f>N135</f>
        <v>0</v>
      </c>
      <c r="O133" s="43">
        <f>O135+O134</f>
        <v>0</v>
      </c>
      <c r="P133" s="43">
        <f>P135+P134</f>
        <v>0</v>
      </c>
      <c r="Q133" s="43">
        <f>Q135+Q134</f>
        <v>0</v>
      </c>
      <c r="R133" s="43">
        <f>R135+R134</f>
        <v>0</v>
      </c>
      <c r="S133" s="43">
        <f>S135+S134</f>
        <v>0</v>
      </c>
      <c r="T133" s="43">
        <f>T135+T134</f>
        <v>0</v>
      </c>
      <c r="U133" s="43">
        <v>0</v>
      </c>
      <c r="V133" s="43">
        <f t="shared" si="112"/>
        <v>40000</v>
      </c>
      <c r="W133" s="43">
        <f>W135</f>
        <v>0</v>
      </c>
      <c r="X133" s="43">
        <f>X135</f>
        <v>0</v>
      </c>
      <c r="Y133" s="43">
        <f>Y135</f>
        <v>0</v>
      </c>
      <c r="Z133" s="43">
        <f>Z135</f>
        <v>0</v>
      </c>
      <c r="AA133" s="43">
        <f>AA135</f>
        <v>0</v>
      </c>
      <c r="AB133" s="43">
        <f>AB135+AB134</f>
        <v>75.299999999999997</v>
      </c>
      <c r="AC133" s="44">
        <f>AC135+AC134</f>
        <v>75.299999999999997</v>
      </c>
      <c r="AD133" s="44">
        <f>AD135+AD134</f>
        <v>75.299999999999997</v>
      </c>
      <c r="AE133" s="45">
        <f t="shared" si="174"/>
        <v>100</v>
      </c>
      <c r="AF133" s="43">
        <f>AF135+AF134</f>
        <v>303.64364</v>
      </c>
      <c r="AG133" s="43">
        <f>AG135+AG134</f>
        <v>0</v>
      </c>
      <c r="AH133" s="43">
        <f>AH135+AH134</f>
        <v>0</v>
      </c>
      <c r="AI133" s="43">
        <f>AI135+AI134</f>
        <v>0</v>
      </c>
      <c r="AJ133" s="43">
        <f>AJ135+AJ134</f>
        <v>0</v>
      </c>
      <c r="AK133" s="43">
        <f>AK135+AK134</f>
        <v>0</v>
      </c>
      <c r="AL133" s="43">
        <f t="shared" si="175"/>
        <v>303.64364</v>
      </c>
      <c r="AM133" s="43">
        <f t="shared" si="176"/>
        <v>39696.356359999998</v>
      </c>
      <c r="AN133" s="2"/>
      <c r="AO133" s="1"/>
      <c r="AP133" s="1"/>
      <c r="AQ133" s="1"/>
      <c r="AR133" s="1"/>
      <c r="AS133" s="1"/>
    </row>
    <row r="134">
      <c r="B134" s="41" t="s">
        <v>133</v>
      </c>
      <c r="C134" s="41" t="s">
        <v>41</v>
      </c>
      <c r="D134" s="41" t="s">
        <v>43</v>
      </c>
      <c r="E134" s="26" t="str">
        <f t="shared" si="111"/>
        <v>0113</v>
      </c>
      <c r="F134" s="41" t="s">
        <v>105</v>
      </c>
      <c r="G134" s="41" t="s">
        <v>61</v>
      </c>
      <c r="H134" s="42" t="s">
        <v>62</v>
      </c>
      <c r="I134" s="43"/>
      <c r="J134" s="43"/>
      <c r="K134" s="43"/>
      <c r="L134" s="43"/>
      <c r="M134" s="43"/>
      <c r="N134" s="43"/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/>
      <c r="V134" s="43">
        <f t="shared" si="112"/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75.299999999999997</v>
      </c>
      <c r="AC134" s="44">
        <v>75.299999999999997</v>
      </c>
      <c r="AD134" s="44">
        <v>75.299999999999997</v>
      </c>
      <c r="AE134" s="45">
        <f t="shared" si="174"/>
        <v>100</v>
      </c>
      <c r="AF134" s="43">
        <v>75.299999999999997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f t="shared" si="175"/>
        <v>75.299999999999997</v>
      </c>
      <c r="AM134" s="43">
        <f t="shared" si="176"/>
        <v>-75.299999999999997</v>
      </c>
      <c r="AN134" s="2"/>
      <c r="AO134" s="1"/>
      <c r="AP134" s="1"/>
      <c r="AQ134" s="1"/>
      <c r="AR134" s="1"/>
      <c r="AS134" s="1"/>
    </row>
    <row r="135" hidden="1">
      <c r="B135" s="41" t="s">
        <v>133</v>
      </c>
      <c r="C135" s="41" t="s">
        <v>41</v>
      </c>
      <c r="D135" s="41" t="s">
        <v>43</v>
      </c>
      <c r="E135" s="26" t="str">
        <f t="shared" si="111"/>
        <v>0113</v>
      </c>
      <c r="F135" s="41" t="s">
        <v>105</v>
      </c>
      <c r="G135" s="41" t="s">
        <v>139</v>
      </c>
      <c r="H135" s="42" t="s">
        <v>140</v>
      </c>
      <c r="I135" s="43">
        <v>40000</v>
      </c>
      <c r="J135" s="43"/>
      <c r="K135" s="43"/>
      <c r="L135" s="43"/>
      <c r="M135" s="43"/>
      <c r="N135" s="43"/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f t="shared" si="112"/>
        <v>40000</v>
      </c>
      <c r="W135" s="43"/>
      <c r="X135" s="43"/>
      <c r="Y135" s="43"/>
      <c r="Z135" s="43"/>
      <c r="AA135" s="43"/>
      <c r="AB135" s="43">
        <v>0</v>
      </c>
      <c r="AC135" s="44">
        <v>0</v>
      </c>
      <c r="AD135" s="44">
        <v>0</v>
      </c>
      <c r="AE135" s="45" t="e">
        <f t="shared" si="174"/>
        <v>#DIV/0!</v>
      </c>
      <c r="AF135" s="43">
        <v>228.34363999999999</v>
      </c>
      <c r="AG135" s="43">
        <v>0</v>
      </c>
      <c r="AH135" s="43">
        <v>0</v>
      </c>
      <c r="AI135" s="43">
        <v>0</v>
      </c>
      <c r="AJ135" s="43">
        <v>0</v>
      </c>
      <c r="AK135" s="43">
        <v>0</v>
      </c>
      <c r="AL135" s="43">
        <f t="shared" si="175"/>
        <v>228.34363999999999</v>
      </c>
      <c r="AM135" s="43">
        <f t="shared" si="176"/>
        <v>39771.656360000001</v>
      </c>
      <c r="AN135" s="19" t="s">
        <v>36</v>
      </c>
      <c r="AO135" s="1"/>
      <c r="AP135" s="1"/>
      <c r="AQ135" s="1"/>
      <c r="AR135" s="1"/>
      <c r="AS135" s="1"/>
    </row>
    <row r="136" s="24" customFormat="1" ht="31.5">
      <c r="B136" s="25" t="s">
        <v>133</v>
      </c>
      <c r="C136" s="25" t="s">
        <v>43</v>
      </c>
      <c r="D136" s="25"/>
      <c r="E136" s="32" t="str">
        <f t="shared" si="111"/>
        <v>13</v>
      </c>
      <c r="F136" s="25"/>
      <c r="G136" s="25"/>
      <c r="H136" s="27" t="s">
        <v>146</v>
      </c>
      <c r="I136" s="28">
        <f t="shared" ref="I136:I141" si="230">I137</f>
        <v>44017.099999999999</v>
      </c>
      <c r="J136" s="28">
        <f t="shared" ref="J136:J141" si="231">J137</f>
        <v>2227.0999999999985</v>
      </c>
      <c r="K136" s="28">
        <f t="shared" ref="K136:K141" si="232">K137</f>
        <v>1660</v>
      </c>
      <c r="L136" s="28">
        <f t="shared" ref="L136:L141" si="233">L137</f>
        <v>0</v>
      </c>
      <c r="M136" s="28">
        <f t="shared" ref="M136:M141" si="234">M137</f>
        <v>0</v>
      </c>
      <c r="N136" s="28">
        <f t="shared" ref="N136:N141" si="235">N137</f>
        <v>0</v>
      </c>
      <c r="O136" s="28">
        <f t="shared" ref="O136:O141" si="236">O137</f>
        <v>0</v>
      </c>
      <c r="P136" s="28">
        <f t="shared" ref="P136:P141" si="237">P137</f>
        <v>0</v>
      </c>
      <c r="Q136" s="28">
        <f t="shared" ref="Q136:Q141" si="238">Q137</f>
        <v>0</v>
      </c>
      <c r="R136" s="28">
        <f t="shared" ref="R136:R141" si="239">R137</f>
        <v>0</v>
      </c>
      <c r="S136" s="28">
        <f t="shared" ref="S136:S141" si="240">S137</f>
        <v>0</v>
      </c>
      <c r="T136" s="28">
        <f t="shared" ref="T136:T141" si="241">T137</f>
        <v>0</v>
      </c>
      <c r="U136" s="28">
        <v>-41112.667999999998</v>
      </c>
      <c r="V136" s="28">
        <f t="shared" si="112"/>
        <v>2904.4320000000007</v>
      </c>
      <c r="W136" s="28">
        <f t="shared" ref="W136:W141" si="242">W137</f>
        <v>0</v>
      </c>
      <c r="X136" s="28">
        <f t="shared" ref="X136:X141" si="243">X137</f>
        <v>0</v>
      </c>
      <c r="Y136" s="28">
        <f t="shared" ref="Y136:Y141" si="244">Y137</f>
        <v>-41112.667999999998</v>
      </c>
      <c r="Z136" s="28">
        <f t="shared" ref="Z136:Z141" si="245">Z137</f>
        <v>0</v>
      </c>
      <c r="AA136" s="28">
        <f t="shared" ref="AA136:AA141" si="246">AA137</f>
        <v>0</v>
      </c>
      <c r="AB136" s="28">
        <f t="shared" ref="AB136:AB141" si="247">AB137</f>
        <v>374.66126000000003</v>
      </c>
      <c r="AC136" s="29">
        <f t="shared" ref="AC136:AC141" si="248">AC137</f>
        <v>2904.4319999999998</v>
      </c>
      <c r="AD136" s="29">
        <f t="shared" ref="AD136:AD141" si="249">AD137</f>
        <v>2904.4313999999999</v>
      </c>
      <c r="AE136" s="30">
        <f t="shared" si="174"/>
        <v>99.999979341916074</v>
      </c>
      <c r="AF136" s="28">
        <f t="shared" ref="AF136:AF141" si="250">AF137</f>
        <v>2904.4319999999998</v>
      </c>
      <c r="AG136" s="28">
        <f t="shared" ref="AG136:AG141" si="251">AG137</f>
        <v>0</v>
      </c>
      <c r="AH136" s="28">
        <f t="shared" ref="AH136:AH141" si="252">AH137</f>
        <v>0</v>
      </c>
      <c r="AI136" s="28">
        <f t="shared" ref="AI136:AI141" si="253">AI137</f>
        <v>0</v>
      </c>
      <c r="AJ136" s="28">
        <f t="shared" ref="AJ136:AJ141" si="254">AJ137</f>
        <v>0</v>
      </c>
      <c r="AK136" s="28">
        <f t="shared" ref="AK136:AK141" si="255">AK137</f>
        <v>0</v>
      </c>
      <c r="AL136" s="28">
        <f t="shared" si="175"/>
        <v>2904.4319999999998</v>
      </c>
      <c r="AM136" s="28">
        <f t="shared" si="176"/>
        <v>9.0949470177292824e-13</v>
      </c>
      <c r="AN136" s="2"/>
      <c r="AO136" s="24"/>
      <c r="AP136" s="24"/>
      <c r="AQ136" s="24"/>
      <c r="AR136" s="24"/>
      <c r="AS136" s="24"/>
    </row>
    <row r="137" s="33" customFormat="1" ht="31.5">
      <c r="B137" s="34" t="s">
        <v>133</v>
      </c>
      <c r="C137" s="34" t="s">
        <v>43</v>
      </c>
      <c r="D137" s="34" t="s">
        <v>41</v>
      </c>
      <c r="E137" s="35" t="str">
        <f t="shared" si="111"/>
        <v>1301</v>
      </c>
      <c r="F137" s="34"/>
      <c r="G137" s="34"/>
      <c r="H137" s="36" t="s">
        <v>147</v>
      </c>
      <c r="I137" s="37">
        <f t="shared" si="230"/>
        <v>44017.099999999999</v>
      </c>
      <c r="J137" s="37">
        <f t="shared" si="231"/>
        <v>2227.0999999999985</v>
      </c>
      <c r="K137" s="37">
        <f t="shared" si="232"/>
        <v>1660</v>
      </c>
      <c r="L137" s="37">
        <f t="shared" si="233"/>
        <v>0</v>
      </c>
      <c r="M137" s="37">
        <f t="shared" si="234"/>
        <v>0</v>
      </c>
      <c r="N137" s="37">
        <f t="shared" si="235"/>
        <v>0</v>
      </c>
      <c r="O137" s="37">
        <f t="shared" si="236"/>
        <v>0</v>
      </c>
      <c r="P137" s="37">
        <f t="shared" si="237"/>
        <v>0</v>
      </c>
      <c r="Q137" s="37">
        <f t="shared" si="238"/>
        <v>0</v>
      </c>
      <c r="R137" s="37">
        <f t="shared" si="239"/>
        <v>0</v>
      </c>
      <c r="S137" s="37">
        <f t="shared" si="240"/>
        <v>0</v>
      </c>
      <c r="T137" s="37">
        <f t="shared" si="241"/>
        <v>0</v>
      </c>
      <c r="U137" s="37">
        <v>-41112.667999999998</v>
      </c>
      <c r="V137" s="37">
        <f t="shared" si="112"/>
        <v>2904.4320000000007</v>
      </c>
      <c r="W137" s="37">
        <f t="shared" si="242"/>
        <v>0</v>
      </c>
      <c r="X137" s="37">
        <f t="shared" si="243"/>
        <v>0</v>
      </c>
      <c r="Y137" s="37">
        <f t="shared" si="244"/>
        <v>-41112.667999999998</v>
      </c>
      <c r="Z137" s="37">
        <f t="shared" si="245"/>
        <v>0</v>
      </c>
      <c r="AA137" s="37">
        <f t="shared" si="246"/>
        <v>0</v>
      </c>
      <c r="AB137" s="37">
        <f t="shared" si="247"/>
        <v>374.66126000000003</v>
      </c>
      <c r="AC137" s="38">
        <f t="shared" si="248"/>
        <v>2904.4319999999998</v>
      </c>
      <c r="AD137" s="38">
        <f t="shared" si="249"/>
        <v>2904.4313999999999</v>
      </c>
      <c r="AE137" s="39">
        <f t="shared" si="174"/>
        <v>99.999979341916074</v>
      </c>
      <c r="AF137" s="37">
        <f t="shared" si="250"/>
        <v>2904.4319999999998</v>
      </c>
      <c r="AG137" s="37">
        <f t="shared" si="251"/>
        <v>0</v>
      </c>
      <c r="AH137" s="37">
        <f t="shared" si="252"/>
        <v>0</v>
      </c>
      <c r="AI137" s="37">
        <f t="shared" si="253"/>
        <v>0</v>
      </c>
      <c r="AJ137" s="37">
        <f t="shared" si="254"/>
        <v>0</v>
      </c>
      <c r="AK137" s="37">
        <f t="shared" si="255"/>
        <v>0</v>
      </c>
      <c r="AL137" s="37">
        <f t="shared" si="175"/>
        <v>2904.4319999999998</v>
      </c>
      <c r="AM137" s="37">
        <f t="shared" si="176"/>
        <v>9.0949470177292824e-13</v>
      </c>
      <c r="AN137" s="40"/>
      <c r="AO137" s="33"/>
      <c r="AP137" s="33"/>
      <c r="AQ137" s="33"/>
      <c r="AR137" s="33"/>
      <c r="AS137" s="33"/>
    </row>
    <row r="138" ht="31.5">
      <c r="B138" s="41" t="s">
        <v>133</v>
      </c>
      <c r="C138" s="41" t="s">
        <v>43</v>
      </c>
      <c r="D138" s="41" t="s">
        <v>41</v>
      </c>
      <c r="E138" s="26" t="str">
        <f t="shared" si="111"/>
        <v>1301</v>
      </c>
      <c r="F138" s="41" t="s">
        <v>81</v>
      </c>
      <c r="G138" s="41"/>
      <c r="H138" s="42" t="s">
        <v>82</v>
      </c>
      <c r="I138" s="43">
        <f t="shared" si="230"/>
        <v>44017.099999999999</v>
      </c>
      <c r="J138" s="43">
        <f t="shared" si="231"/>
        <v>2227.0999999999985</v>
      </c>
      <c r="K138" s="43">
        <f t="shared" si="232"/>
        <v>1660</v>
      </c>
      <c r="L138" s="43">
        <f t="shared" si="233"/>
        <v>0</v>
      </c>
      <c r="M138" s="43">
        <f t="shared" si="234"/>
        <v>0</v>
      </c>
      <c r="N138" s="43">
        <f t="shared" si="235"/>
        <v>0</v>
      </c>
      <c r="O138" s="43">
        <f t="shared" si="236"/>
        <v>0</v>
      </c>
      <c r="P138" s="43">
        <f t="shared" si="237"/>
        <v>0</v>
      </c>
      <c r="Q138" s="43">
        <f t="shared" si="238"/>
        <v>0</v>
      </c>
      <c r="R138" s="43">
        <f t="shared" si="239"/>
        <v>0</v>
      </c>
      <c r="S138" s="43">
        <f t="shared" si="240"/>
        <v>0</v>
      </c>
      <c r="T138" s="43">
        <f t="shared" si="241"/>
        <v>0</v>
      </c>
      <c r="U138" s="43">
        <v>-41112.667999999998</v>
      </c>
      <c r="V138" s="43">
        <f t="shared" si="112"/>
        <v>2904.4320000000007</v>
      </c>
      <c r="W138" s="43">
        <f t="shared" si="242"/>
        <v>0</v>
      </c>
      <c r="X138" s="43">
        <f t="shared" si="243"/>
        <v>0</v>
      </c>
      <c r="Y138" s="43">
        <f t="shared" si="244"/>
        <v>-41112.667999999998</v>
      </c>
      <c r="Z138" s="43">
        <f t="shared" si="245"/>
        <v>0</v>
      </c>
      <c r="AA138" s="43">
        <f t="shared" si="246"/>
        <v>0</v>
      </c>
      <c r="AB138" s="43">
        <f t="shared" si="247"/>
        <v>374.66126000000003</v>
      </c>
      <c r="AC138" s="44">
        <f t="shared" si="248"/>
        <v>2904.4319999999998</v>
      </c>
      <c r="AD138" s="44">
        <f t="shared" si="249"/>
        <v>2904.4313999999999</v>
      </c>
      <c r="AE138" s="45">
        <f t="shared" si="174"/>
        <v>99.999979341916074</v>
      </c>
      <c r="AF138" s="43">
        <f t="shared" si="250"/>
        <v>2904.4319999999998</v>
      </c>
      <c r="AG138" s="43">
        <f t="shared" si="251"/>
        <v>0</v>
      </c>
      <c r="AH138" s="43">
        <f t="shared" si="252"/>
        <v>0</v>
      </c>
      <c r="AI138" s="43">
        <f t="shared" si="253"/>
        <v>0</v>
      </c>
      <c r="AJ138" s="43">
        <f t="shared" si="254"/>
        <v>0</v>
      </c>
      <c r="AK138" s="43">
        <f t="shared" si="255"/>
        <v>0</v>
      </c>
      <c r="AL138" s="43">
        <f t="shared" si="175"/>
        <v>2904.4319999999998</v>
      </c>
      <c r="AM138" s="43">
        <f t="shared" si="176"/>
        <v>9.0949470177292824e-13</v>
      </c>
      <c r="AN138" s="2"/>
      <c r="AO138" s="1"/>
      <c r="AP138" s="1"/>
      <c r="AQ138" s="1"/>
      <c r="AR138" s="1"/>
      <c r="AS138" s="1"/>
    </row>
    <row r="139">
      <c r="B139" s="41" t="s">
        <v>133</v>
      </c>
      <c r="C139" s="41" t="s">
        <v>43</v>
      </c>
      <c r="D139" s="41" t="s">
        <v>41</v>
      </c>
      <c r="E139" s="26" t="str">
        <f t="shared" ref="E139:E202" si="256">CONCATENATE(C139,D139)</f>
        <v>1301</v>
      </c>
      <c r="F139" s="41" t="s">
        <v>83</v>
      </c>
      <c r="G139" s="41"/>
      <c r="H139" s="42" t="s">
        <v>84</v>
      </c>
      <c r="I139" s="43">
        <f t="shared" si="230"/>
        <v>44017.099999999999</v>
      </c>
      <c r="J139" s="43">
        <f t="shared" si="231"/>
        <v>2227.0999999999985</v>
      </c>
      <c r="K139" s="43">
        <f t="shared" si="232"/>
        <v>1660</v>
      </c>
      <c r="L139" s="43">
        <f t="shared" si="233"/>
        <v>0</v>
      </c>
      <c r="M139" s="43">
        <f t="shared" si="234"/>
        <v>0</v>
      </c>
      <c r="N139" s="43">
        <f t="shared" si="235"/>
        <v>0</v>
      </c>
      <c r="O139" s="43">
        <f t="shared" si="236"/>
        <v>0</v>
      </c>
      <c r="P139" s="43">
        <f t="shared" si="237"/>
        <v>0</v>
      </c>
      <c r="Q139" s="43">
        <f t="shared" si="238"/>
        <v>0</v>
      </c>
      <c r="R139" s="43">
        <f t="shared" si="239"/>
        <v>0</v>
      </c>
      <c r="S139" s="43">
        <f t="shared" si="240"/>
        <v>0</v>
      </c>
      <c r="T139" s="43">
        <f t="shared" si="241"/>
        <v>0</v>
      </c>
      <c r="U139" s="43">
        <v>-41112.667999999998</v>
      </c>
      <c r="V139" s="43">
        <f t="shared" ref="V139:V202" si="257">I139+L139+U139+T139+S139+R139+Q139+P139+O139</f>
        <v>2904.4320000000007</v>
      </c>
      <c r="W139" s="43">
        <f t="shared" si="242"/>
        <v>0</v>
      </c>
      <c r="X139" s="43">
        <f t="shared" si="243"/>
        <v>0</v>
      </c>
      <c r="Y139" s="43">
        <f t="shared" si="244"/>
        <v>-41112.667999999998</v>
      </c>
      <c r="Z139" s="43">
        <f t="shared" si="245"/>
        <v>0</v>
      </c>
      <c r="AA139" s="43">
        <f t="shared" si="246"/>
        <v>0</v>
      </c>
      <c r="AB139" s="43">
        <f t="shared" si="247"/>
        <v>374.66126000000003</v>
      </c>
      <c r="AC139" s="44">
        <f t="shared" si="248"/>
        <v>2904.4319999999998</v>
      </c>
      <c r="AD139" s="44">
        <f t="shared" si="249"/>
        <v>2904.4313999999999</v>
      </c>
      <c r="AE139" s="45">
        <f t="shared" si="174"/>
        <v>99.999979341916074</v>
      </c>
      <c r="AF139" s="43">
        <f t="shared" si="250"/>
        <v>2904.4319999999998</v>
      </c>
      <c r="AG139" s="43">
        <f t="shared" si="251"/>
        <v>0</v>
      </c>
      <c r="AH139" s="43">
        <f t="shared" si="252"/>
        <v>0</v>
      </c>
      <c r="AI139" s="43">
        <f t="shared" si="253"/>
        <v>0</v>
      </c>
      <c r="AJ139" s="43">
        <f t="shared" si="254"/>
        <v>0</v>
      </c>
      <c r="AK139" s="43">
        <f t="shared" si="255"/>
        <v>0</v>
      </c>
      <c r="AL139" s="43">
        <f t="shared" si="175"/>
        <v>2904.4319999999998</v>
      </c>
      <c r="AM139" s="43">
        <f t="shared" si="176"/>
        <v>9.0949470177292824e-13</v>
      </c>
      <c r="AN139" s="2"/>
      <c r="AR139" s="1"/>
      <c r="AS139" s="1"/>
    </row>
    <row r="140" ht="31.5">
      <c r="B140" s="41" t="s">
        <v>133</v>
      </c>
      <c r="C140" s="41" t="s">
        <v>43</v>
      </c>
      <c r="D140" s="41" t="s">
        <v>41</v>
      </c>
      <c r="E140" s="26" t="str">
        <f t="shared" si="256"/>
        <v>1301</v>
      </c>
      <c r="F140" s="41" t="s">
        <v>148</v>
      </c>
      <c r="G140" s="41"/>
      <c r="H140" s="42" t="s">
        <v>149</v>
      </c>
      <c r="I140" s="43">
        <f t="shared" si="230"/>
        <v>44017.099999999999</v>
      </c>
      <c r="J140" s="43">
        <f t="shared" si="231"/>
        <v>2227.0999999999985</v>
      </c>
      <c r="K140" s="43">
        <f t="shared" si="232"/>
        <v>1660</v>
      </c>
      <c r="L140" s="43">
        <f t="shared" si="233"/>
        <v>0</v>
      </c>
      <c r="M140" s="43">
        <f t="shared" si="234"/>
        <v>0</v>
      </c>
      <c r="N140" s="43">
        <f t="shared" si="235"/>
        <v>0</v>
      </c>
      <c r="O140" s="43">
        <f t="shared" si="236"/>
        <v>0</v>
      </c>
      <c r="P140" s="43">
        <f t="shared" si="237"/>
        <v>0</v>
      </c>
      <c r="Q140" s="43">
        <f t="shared" si="238"/>
        <v>0</v>
      </c>
      <c r="R140" s="43">
        <f t="shared" si="239"/>
        <v>0</v>
      </c>
      <c r="S140" s="43">
        <f t="shared" si="240"/>
        <v>0</v>
      </c>
      <c r="T140" s="43">
        <f t="shared" si="241"/>
        <v>0</v>
      </c>
      <c r="U140" s="43">
        <v>-41112.667999999998</v>
      </c>
      <c r="V140" s="43">
        <f t="shared" si="257"/>
        <v>2904.4320000000007</v>
      </c>
      <c r="W140" s="43">
        <f t="shared" si="242"/>
        <v>0</v>
      </c>
      <c r="X140" s="43">
        <f t="shared" si="243"/>
        <v>0</v>
      </c>
      <c r="Y140" s="43">
        <f t="shared" si="244"/>
        <v>-41112.667999999998</v>
      </c>
      <c r="Z140" s="43">
        <f t="shared" si="245"/>
        <v>0</v>
      </c>
      <c r="AA140" s="43">
        <f t="shared" si="246"/>
        <v>0</v>
      </c>
      <c r="AB140" s="43">
        <f t="shared" si="247"/>
        <v>374.66126000000003</v>
      </c>
      <c r="AC140" s="44">
        <f t="shared" si="248"/>
        <v>2904.4319999999998</v>
      </c>
      <c r="AD140" s="44">
        <f t="shared" si="249"/>
        <v>2904.4313999999999</v>
      </c>
      <c r="AE140" s="45">
        <f t="shared" si="174"/>
        <v>99.999979341916074</v>
      </c>
      <c r="AF140" s="43">
        <f t="shared" si="250"/>
        <v>2904.4319999999998</v>
      </c>
      <c r="AG140" s="43">
        <f t="shared" si="251"/>
        <v>0</v>
      </c>
      <c r="AH140" s="43">
        <f t="shared" si="252"/>
        <v>0</v>
      </c>
      <c r="AI140" s="43">
        <f t="shared" si="253"/>
        <v>0</v>
      </c>
      <c r="AJ140" s="43">
        <f t="shared" si="254"/>
        <v>0</v>
      </c>
      <c r="AK140" s="43">
        <f t="shared" si="255"/>
        <v>0</v>
      </c>
      <c r="AL140" s="43">
        <f t="shared" si="175"/>
        <v>2904.4319999999998</v>
      </c>
      <c r="AM140" s="43">
        <f t="shared" si="176"/>
        <v>9.0949470177292824e-13</v>
      </c>
      <c r="AN140" s="2"/>
      <c r="AO140" s="1"/>
      <c r="AP140" s="1"/>
      <c r="AQ140" s="1"/>
      <c r="AR140" s="1"/>
      <c r="AS140" s="1"/>
    </row>
    <row r="141" ht="31.5">
      <c r="B141" s="41" t="s">
        <v>133</v>
      </c>
      <c r="C141" s="41" t="s">
        <v>43</v>
      </c>
      <c r="D141" s="41" t="s">
        <v>41</v>
      </c>
      <c r="E141" s="26" t="str">
        <f t="shared" si="256"/>
        <v>1301</v>
      </c>
      <c r="F141" s="41" t="s">
        <v>148</v>
      </c>
      <c r="G141" s="41" t="s">
        <v>150</v>
      </c>
      <c r="H141" s="42" t="s">
        <v>146</v>
      </c>
      <c r="I141" s="43">
        <f t="shared" si="230"/>
        <v>44017.099999999999</v>
      </c>
      <c r="J141" s="43">
        <f t="shared" si="231"/>
        <v>2227.0999999999985</v>
      </c>
      <c r="K141" s="43">
        <f t="shared" si="232"/>
        <v>1660</v>
      </c>
      <c r="L141" s="43">
        <f t="shared" si="233"/>
        <v>0</v>
      </c>
      <c r="M141" s="43">
        <f t="shared" si="234"/>
        <v>0</v>
      </c>
      <c r="N141" s="43">
        <f t="shared" si="235"/>
        <v>0</v>
      </c>
      <c r="O141" s="43">
        <f t="shared" si="236"/>
        <v>0</v>
      </c>
      <c r="P141" s="43">
        <f t="shared" si="237"/>
        <v>0</v>
      </c>
      <c r="Q141" s="43">
        <f t="shared" si="238"/>
        <v>0</v>
      </c>
      <c r="R141" s="43">
        <f t="shared" si="239"/>
        <v>0</v>
      </c>
      <c r="S141" s="43">
        <f t="shared" si="240"/>
        <v>0</v>
      </c>
      <c r="T141" s="43">
        <f t="shared" si="241"/>
        <v>0</v>
      </c>
      <c r="U141" s="43">
        <v>-41112.667999999998</v>
      </c>
      <c r="V141" s="43">
        <f t="shared" si="257"/>
        <v>2904.4320000000007</v>
      </c>
      <c r="W141" s="43">
        <f t="shared" si="242"/>
        <v>0</v>
      </c>
      <c r="X141" s="43">
        <f t="shared" si="243"/>
        <v>0</v>
      </c>
      <c r="Y141" s="43">
        <f t="shared" si="244"/>
        <v>-41112.667999999998</v>
      </c>
      <c r="Z141" s="43">
        <f t="shared" si="245"/>
        <v>0</v>
      </c>
      <c r="AA141" s="43">
        <f t="shared" si="246"/>
        <v>0</v>
      </c>
      <c r="AB141" s="43">
        <f t="shared" si="247"/>
        <v>374.66126000000003</v>
      </c>
      <c r="AC141" s="44">
        <f t="shared" si="248"/>
        <v>2904.4319999999998</v>
      </c>
      <c r="AD141" s="44">
        <f t="shared" si="249"/>
        <v>2904.4313999999999</v>
      </c>
      <c r="AE141" s="45">
        <f t="shared" si="174"/>
        <v>99.999979341916074</v>
      </c>
      <c r="AF141" s="43">
        <f t="shared" si="250"/>
        <v>2904.4319999999998</v>
      </c>
      <c r="AG141" s="43">
        <f t="shared" si="251"/>
        <v>0</v>
      </c>
      <c r="AH141" s="43">
        <f t="shared" si="252"/>
        <v>0</v>
      </c>
      <c r="AI141" s="43">
        <f t="shared" si="253"/>
        <v>0</v>
      </c>
      <c r="AJ141" s="43">
        <f t="shared" si="254"/>
        <v>0</v>
      </c>
      <c r="AK141" s="43">
        <f t="shared" si="255"/>
        <v>0</v>
      </c>
      <c r="AL141" s="43">
        <f t="shared" si="175"/>
        <v>2904.4319999999998</v>
      </c>
      <c r="AM141" s="43">
        <f t="shared" si="176"/>
        <v>9.0949470177292824e-13</v>
      </c>
      <c r="AN141" s="2"/>
      <c r="AO141" s="1"/>
      <c r="AP141" s="1"/>
      <c r="AQ141" s="1"/>
      <c r="AR141" s="1"/>
      <c r="AS141" s="1"/>
    </row>
    <row r="142">
      <c r="B142" s="41" t="s">
        <v>133</v>
      </c>
      <c r="C142" s="41" t="s">
        <v>43</v>
      </c>
      <c r="D142" s="41" t="s">
        <v>41</v>
      </c>
      <c r="E142" s="26" t="str">
        <f t="shared" si="256"/>
        <v>1301</v>
      </c>
      <c r="F142" s="41" t="s">
        <v>148</v>
      </c>
      <c r="G142" s="41" t="s">
        <v>151</v>
      </c>
      <c r="H142" s="42" t="s">
        <v>152</v>
      </c>
      <c r="I142" s="43">
        <v>44017.099999999999</v>
      </c>
      <c r="J142" s="43">
        <f>43432.9-41205.8</f>
        <v>2227.0999999999985</v>
      </c>
      <c r="K142" s="43">
        <f>42896-41236</f>
        <v>1660</v>
      </c>
      <c r="L142" s="43"/>
      <c r="M142" s="43"/>
      <c r="N142" s="43"/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-41112.667999999998</v>
      </c>
      <c r="V142" s="43">
        <f t="shared" si="257"/>
        <v>2904.4320000000007</v>
      </c>
      <c r="W142" s="43"/>
      <c r="X142" s="43"/>
      <c r="Y142" s="43">
        <v>-41112.667999999998</v>
      </c>
      <c r="Z142" s="43"/>
      <c r="AA142" s="43"/>
      <c r="AB142" s="43">
        <v>374.66126000000003</v>
      </c>
      <c r="AC142" s="44">
        <v>2904.4319999999998</v>
      </c>
      <c r="AD142" s="44">
        <v>2904.4313999999999</v>
      </c>
      <c r="AE142" s="45">
        <f t="shared" si="174"/>
        <v>99.999979341916074</v>
      </c>
      <c r="AF142" s="43">
        <v>2904.4319999999998</v>
      </c>
      <c r="AG142" s="43">
        <v>0</v>
      </c>
      <c r="AH142" s="43">
        <v>0</v>
      </c>
      <c r="AI142" s="43">
        <v>0</v>
      </c>
      <c r="AJ142" s="43">
        <v>0</v>
      </c>
      <c r="AK142" s="43">
        <v>0</v>
      </c>
      <c r="AL142" s="43">
        <f t="shared" si="175"/>
        <v>2904.4319999999998</v>
      </c>
      <c r="AM142" s="43">
        <f t="shared" si="176"/>
        <v>9.0949470177292824e-13</v>
      </c>
      <c r="AN142" s="2"/>
      <c r="AO142" s="1"/>
      <c r="AP142" s="1"/>
      <c r="AQ142" s="1"/>
      <c r="AR142" s="1"/>
      <c r="AS142" s="1"/>
    </row>
    <row r="143" s="24" customFormat="1" ht="31.5">
      <c r="B143" s="25" t="s">
        <v>153</v>
      </c>
      <c r="C143" s="25"/>
      <c r="D143" s="25"/>
      <c r="E143" s="26" t="str">
        <f t="shared" si="256"/>
        <v/>
      </c>
      <c r="F143" s="25"/>
      <c r="G143" s="25"/>
      <c r="H143" s="27" t="s">
        <v>154</v>
      </c>
      <c r="I143" s="28">
        <f>I144+I158</f>
        <v>123904.60000000001</v>
      </c>
      <c r="J143" s="28">
        <f>J144+J158</f>
        <v>124852.7</v>
      </c>
      <c r="K143" s="28">
        <f>K144+K158</f>
        <v>124852.7</v>
      </c>
      <c r="L143" s="28">
        <f>L144+L158</f>
        <v>0</v>
      </c>
      <c r="M143" s="28">
        <f>M144+M158</f>
        <v>0</v>
      </c>
      <c r="N143" s="28">
        <f>N144+N158</f>
        <v>0</v>
      </c>
      <c r="O143" s="28">
        <f>O144+O158</f>
        <v>-129.88900000000001</v>
      </c>
      <c r="P143" s="28">
        <f>P144+P158</f>
        <v>0</v>
      </c>
      <c r="Q143" s="28">
        <f>Q144+Q158</f>
        <v>0</v>
      </c>
      <c r="R143" s="28">
        <f>R144+R158</f>
        <v>1645.8</v>
      </c>
      <c r="S143" s="28">
        <f>S144+S158</f>
        <v>0</v>
      </c>
      <c r="T143" s="28">
        <f>T144+T158</f>
        <v>0</v>
      </c>
      <c r="U143" s="28">
        <v>0</v>
      </c>
      <c r="V143" s="28">
        <f t="shared" si="257"/>
        <v>125420.51100000001</v>
      </c>
      <c r="W143" s="28">
        <f>W144+W158</f>
        <v>0</v>
      </c>
      <c r="X143" s="28">
        <f>X144+X158</f>
        <v>0</v>
      </c>
      <c r="Y143" s="28">
        <f>Y144+Y158</f>
        <v>0</v>
      </c>
      <c r="Z143" s="28">
        <f>Z144+Z158</f>
        <v>0</v>
      </c>
      <c r="AA143" s="28">
        <f>AA144+AA158</f>
        <v>0</v>
      </c>
      <c r="AB143" s="28">
        <f>AB144+AB158</f>
        <v>86912.290970000002</v>
      </c>
      <c r="AC143" s="29">
        <f>AC144+AC158</f>
        <v>112398.285</v>
      </c>
      <c r="AD143" s="29">
        <f>AD144+AD158</f>
        <v>112395.03631</v>
      </c>
      <c r="AE143" s="30">
        <f t="shared" si="174"/>
        <v>99.997109662304894</v>
      </c>
      <c r="AF143" s="28">
        <f>AF144+AF158</f>
        <v>112434.57400000001</v>
      </c>
      <c r="AG143" s="28">
        <f>AG144+AG158</f>
        <v>-129.88900000000001</v>
      </c>
      <c r="AH143" s="28">
        <f>AH144+AH158</f>
        <v>0</v>
      </c>
      <c r="AI143" s="28">
        <f>AI144+AI158</f>
        <v>0</v>
      </c>
      <c r="AJ143" s="28">
        <f>AJ144+AJ158</f>
        <v>0</v>
      </c>
      <c r="AK143" s="28">
        <f>AK144+AK158</f>
        <v>0</v>
      </c>
      <c r="AL143" s="28">
        <f t="shared" si="175"/>
        <v>112304.68500000001</v>
      </c>
      <c r="AM143" s="28">
        <f t="shared" si="176"/>
        <v>13115.826000000001</v>
      </c>
      <c r="AN143" s="31"/>
      <c r="AO143" s="24"/>
      <c r="AP143" s="24"/>
      <c r="AQ143" s="24"/>
      <c r="AR143" s="24"/>
      <c r="AS143" s="24"/>
    </row>
    <row r="144" s="24" customFormat="1">
      <c r="B144" s="25" t="s">
        <v>153</v>
      </c>
      <c r="C144" s="25" t="s">
        <v>41</v>
      </c>
      <c r="D144" s="25"/>
      <c r="E144" s="32" t="str">
        <f t="shared" si="256"/>
        <v>01</v>
      </c>
      <c r="F144" s="25"/>
      <c r="G144" s="25"/>
      <c r="H144" s="27" t="s">
        <v>42</v>
      </c>
      <c r="I144" s="28">
        <f t="shared" ref="I144:I146" si="258">I145</f>
        <v>75885.5</v>
      </c>
      <c r="J144" s="28">
        <f t="shared" ref="J144:J146" si="259">J145</f>
        <v>75008.199999999997</v>
      </c>
      <c r="K144" s="28">
        <f t="shared" ref="K144:K146" si="260">K145</f>
        <v>75008.199999999997</v>
      </c>
      <c r="L144" s="28">
        <f t="shared" ref="L144:L146" si="261">L145</f>
        <v>0</v>
      </c>
      <c r="M144" s="28">
        <f t="shared" ref="M144:M146" si="262">M145</f>
        <v>0</v>
      </c>
      <c r="N144" s="28">
        <f t="shared" ref="N144:N146" si="263">N145</f>
        <v>0</v>
      </c>
      <c r="O144" s="28">
        <f t="shared" ref="O144:O146" si="264">O145</f>
        <v>0</v>
      </c>
      <c r="P144" s="28">
        <f t="shared" ref="P144:P146" si="265">P145</f>
        <v>0</v>
      </c>
      <c r="Q144" s="28">
        <f t="shared" ref="Q144:Q146" si="266">Q145</f>
        <v>0</v>
      </c>
      <c r="R144" s="28">
        <f t="shared" ref="R144:R146" si="267">R145</f>
        <v>1645.8</v>
      </c>
      <c r="S144" s="28">
        <f t="shared" ref="S144:S146" si="268">S145</f>
        <v>0</v>
      </c>
      <c r="T144" s="28">
        <f t="shared" ref="T144:T146" si="269">T145</f>
        <v>0</v>
      </c>
      <c r="U144" s="28">
        <v>0</v>
      </c>
      <c r="V144" s="28">
        <f t="shared" si="257"/>
        <v>77531.300000000003</v>
      </c>
      <c r="W144" s="28">
        <f t="shared" ref="W144:W146" si="270">W145</f>
        <v>0</v>
      </c>
      <c r="X144" s="28">
        <f t="shared" ref="X144:X146" si="271">X145</f>
        <v>0</v>
      </c>
      <c r="Y144" s="28">
        <f t="shared" ref="Y144:Y146" si="272">Y145</f>
        <v>0</v>
      </c>
      <c r="Z144" s="28">
        <f t="shared" ref="Z144:Z146" si="273">Z145</f>
        <v>0</v>
      </c>
      <c r="AA144" s="28">
        <f t="shared" ref="AA144:AA146" si="274">AA145</f>
        <v>0</v>
      </c>
      <c r="AB144" s="28">
        <f t="shared" ref="AB144:AB146" si="275">AB145</f>
        <v>60134.704030000001</v>
      </c>
      <c r="AC144" s="29">
        <f t="shared" ref="AC144:AC146" si="276">AC145</f>
        <v>77358.800000000003</v>
      </c>
      <c r="AD144" s="29">
        <f t="shared" ref="AD144:AD146" si="277">AD145</f>
        <v>77355.577730000005</v>
      </c>
      <c r="AE144" s="30">
        <f t="shared" si="174"/>
        <v>99.995834643246795</v>
      </c>
      <c r="AF144" s="28">
        <f t="shared" ref="AF144:AF146" si="278">AF145</f>
        <v>77358.800000000003</v>
      </c>
      <c r="AG144" s="28">
        <f t="shared" ref="AG144:AG146" si="279">AG145</f>
        <v>0</v>
      </c>
      <c r="AH144" s="28">
        <f t="shared" ref="AH144:AH146" si="280">AH145</f>
        <v>0</v>
      </c>
      <c r="AI144" s="28">
        <f t="shared" ref="AI144:AI146" si="281">AI145</f>
        <v>0</v>
      </c>
      <c r="AJ144" s="28">
        <f t="shared" ref="AJ144:AJ146" si="282">AJ145</f>
        <v>0</v>
      </c>
      <c r="AK144" s="28">
        <f t="shared" ref="AK144:AK146" si="283">AK145</f>
        <v>0</v>
      </c>
      <c r="AL144" s="28">
        <f t="shared" si="175"/>
        <v>77358.800000000003</v>
      </c>
      <c r="AM144" s="28">
        <f t="shared" si="176"/>
        <v>172.5</v>
      </c>
      <c r="AN144" s="2"/>
      <c r="AO144" s="24"/>
      <c r="AP144" s="24"/>
      <c r="AQ144" s="24"/>
      <c r="AR144" s="24"/>
      <c r="AS144" s="24"/>
    </row>
    <row r="145" s="33" customFormat="1">
      <c r="B145" s="34" t="s">
        <v>153</v>
      </c>
      <c r="C145" s="34" t="s">
        <v>41</v>
      </c>
      <c r="D145" s="34" t="s">
        <v>43</v>
      </c>
      <c r="E145" s="35" t="str">
        <f t="shared" si="256"/>
        <v>0113</v>
      </c>
      <c r="F145" s="34"/>
      <c r="G145" s="34"/>
      <c r="H145" s="36" t="s">
        <v>44</v>
      </c>
      <c r="I145" s="37">
        <f t="shared" si="258"/>
        <v>75885.5</v>
      </c>
      <c r="J145" s="37">
        <f t="shared" si="259"/>
        <v>75008.199999999997</v>
      </c>
      <c r="K145" s="37">
        <f t="shared" si="260"/>
        <v>75008.199999999997</v>
      </c>
      <c r="L145" s="37">
        <f t="shared" si="261"/>
        <v>0</v>
      </c>
      <c r="M145" s="37">
        <f t="shared" si="262"/>
        <v>0</v>
      </c>
      <c r="N145" s="37">
        <f t="shared" si="263"/>
        <v>0</v>
      </c>
      <c r="O145" s="37">
        <f t="shared" si="264"/>
        <v>0</v>
      </c>
      <c r="P145" s="37">
        <f t="shared" si="265"/>
        <v>0</v>
      </c>
      <c r="Q145" s="37">
        <f t="shared" si="266"/>
        <v>0</v>
      </c>
      <c r="R145" s="37">
        <f t="shared" si="267"/>
        <v>1645.8</v>
      </c>
      <c r="S145" s="37">
        <f t="shared" si="268"/>
        <v>0</v>
      </c>
      <c r="T145" s="37">
        <f t="shared" si="269"/>
        <v>0</v>
      </c>
      <c r="U145" s="37">
        <v>0</v>
      </c>
      <c r="V145" s="37">
        <f t="shared" si="257"/>
        <v>77531.300000000003</v>
      </c>
      <c r="W145" s="37">
        <f t="shared" si="270"/>
        <v>0</v>
      </c>
      <c r="X145" s="37">
        <f t="shared" si="271"/>
        <v>0</v>
      </c>
      <c r="Y145" s="37">
        <f t="shared" si="272"/>
        <v>0</v>
      </c>
      <c r="Z145" s="37">
        <f t="shared" si="273"/>
        <v>0</v>
      </c>
      <c r="AA145" s="37">
        <f t="shared" si="274"/>
        <v>0</v>
      </c>
      <c r="AB145" s="37">
        <f t="shared" si="275"/>
        <v>60134.704030000001</v>
      </c>
      <c r="AC145" s="38">
        <f t="shared" si="276"/>
        <v>77358.800000000003</v>
      </c>
      <c r="AD145" s="38">
        <f t="shared" si="277"/>
        <v>77355.577730000005</v>
      </c>
      <c r="AE145" s="39">
        <f t="shared" si="174"/>
        <v>99.995834643246795</v>
      </c>
      <c r="AF145" s="37">
        <f t="shared" si="278"/>
        <v>77358.800000000003</v>
      </c>
      <c r="AG145" s="37">
        <f t="shared" si="279"/>
        <v>0</v>
      </c>
      <c r="AH145" s="37">
        <f t="shared" si="280"/>
        <v>0</v>
      </c>
      <c r="AI145" s="37">
        <f t="shared" si="281"/>
        <v>0</v>
      </c>
      <c r="AJ145" s="37">
        <f t="shared" si="282"/>
        <v>0</v>
      </c>
      <c r="AK145" s="37">
        <f t="shared" si="283"/>
        <v>0</v>
      </c>
      <c r="AL145" s="37">
        <f t="shared" si="175"/>
        <v>77358.800000000003</v>
      </c>
      <c r="AM145" s="37">
        <f t="shared" si="176"/>
        <v>172.5</v>
      </c>
      <c r="AN145" s="2"/>
      <c r="AO145" s="33"/>
      <c r="AP145" s="33"/>
      <c r="AQ145" s="33"/>
      <c r="AR145" s="33"/>
      <c r="AS145" s="33"/>
    </row>
    <row r="146" ht="31.5">
      <c r="B146" s="41" t="s">
        <v>153</v>
      </c>
      <c r="C146" s="41" t="s">
        <v>41</v>
      </c>
      <c r="D146" s="41" t="s">
        <v>43</v>
      </c>
      <c r="E146" s="26" t="str">
        <f t="shared" si="256"/>
        <v>0113</v>
      </c>
      <c r="F146" s="41" t="s">
        <v>87</v>
      </c>
      <c r="G146" s="41"/>
      <c r="H146" s="42" t="s">
        <v>88</v>
      </c>
      <c r="I146" s="43">
        <f t="shared" si="258"/>
        <v>75885.5</v>
      </c>
      <c r="J146" s="43">
        <f t="shared" si="259"/>
        <v>75008.199999999997</v>
      </c>
      <c r="K146" s="43">
        <f t="shared" si="260"/>
        <v>75008.199999999997</v>
      </c>
      <c r="L146" s="43">
        <f t="shared" si="261"/>
        <v>0</v>
      </c>
      <c r="M146" s="43">
        <f t="shared" si="262"/>
        <v>0</v>
      </c>
      <c r="N146" s="43">
        <f t="shared" si="263"/>
        <v>0</v>
      </c>
      <c r="O146" s="43">
        <f t="shared" si="264"/>
        <v>0</v>
      </c>
      <c r="P146" s="43">
        <f t="shared" si="265"/>
        <v>0</v>
      </c>
      <c r="Q146" s="43">
        <f t="shared" si="266"/>
        <v>0</v>
      </c>
      <c r="R146" s="43">
        <f t="shared" si="267"/>
        <v>1645.8</v>
      </c>
      <c r="S146" s="43">
        <f t="shared" si="268"/>
        <v>0</v>
      </c>
      <c r="T146" s="43">
        <f t="shared" si="269"/>
        <v>0</v>
      </c>
      <c r="U146" s="43">
        <v>0</v>
      </c>
      <c r="V146" s="43">
        <f t="shared" si="257"/>
        <v>77531.300000000003</v>
      </c>
      <c r="W146" s="43">
        <f t="shared" si="270"/>
        <v>0</v>
      </c>
      <c r="X146" s="43">
        <f t="shared" si="271"/>
        <v>0</v>
      </c>
      <c r="Y146" s="43">
        <f t="shared" si="272"/>
        <v>0</v>
      </c>
      <c r="Z146" s="43">
        <f t="shared" si="273"/>
        <v>0</v>
      </c>
      <c r="AA146" s="43">
        <f t="shared" si="274"/>
        <v>0</v>
      </c>
      <c r="AB146" s="43">
        <f t="shared" si="275"/>
        <v>60134.704030000001</v>
      </c>
      <c r="AC146" s="44">
        <f t="shared" si="276"/>
        <v>77358.800000000003</v>
      </c>
      <c r="AD146" s="44">
        <f t="shared" si="277"/>
        <v>77355.577730000005</v>
      </c>
      <c r="AE146" s="45">
        <f t="shared" si="174"/>
        <v>99.995834643246795</v>
      </c>
      <c r="AF146" s="43">
        <f t="shared" si="278"/>
        <v>77358.800000000003</v>
      </c>
      <c r="AG146" s="43">
        <f t="shared" si="279"/>
        <v>0</v>
      </c>
      <c r="AH146" s="43">
        <f t="shared" si="280"/>
        <v>0</v>
      </c>
      <c r="AI146" s="43">
        <f t="shared" si="281"/>
        <v>0</v>
      </c>
      <c r="AJ146" s="43">
        <f t="shared" si="282"/>
        <v>0</v>
      </c>
      <c r="AK146" s="43">
        <f t="shared" si="283"/>
        <v>0</v>
      </c>
      <c r="AL146" s="43">
        <f t="shared" si="175"/>
        <v>77358.800000000003</v>
      </c>
      <c r="AM146" s="43">
        <f t="shared" si="176"/>
        <v>172.5</v>
      </c>
      <c r="AN146" s="2"/>
      <c r="AO146" s="1"/>
      <c r="AP146" s="1"/>
      <c r="AQ146" s="1"/>
      <c r="AR146" s="1"/>
      <c r="AS146" s="1"/>
    </row>
    <row r="147">
      <c r="B147" s="41" t="s">
        <v>153</v>
      </c>
      <c r="C147" s="41" t="s">
        <v>41</v>
      </c>
      <c r="D147" s="41" t="s">
        <v>43</v>
      </c>
      <c r="E147" s="26" t="str">
        <f t="shared" si="256"/>
        <v>0113</v>
      </c>
      <c r="F147" s="41" t="s">
        <v>89</v>
      </c>
      <c r="G147" s="41"/>
      <c r="H147" s="42" t="s">
        <v>90</v>
      </c>
      <c r="I147" s="43">
        <f>I148+I153</f>
        <v>75885.5</v>
      </c>
      <c r="J147" s="43">
        <f>J148+J153</f>
        <v>75008.199999999997</v>
      </c>
      <c r="K147" s="43">
        <f>K148+K153</f>
        <v>75008.199999999997</v>
      </c>
      <c r="L147" s="43">
        <f>L148+L153</f>
        <v>0</v>
      </c>
      <c r="M147" s="43">
        <f>M148+M153</f>
        <v>0</v>
      </c>
      <c r="N147" s="43">
        <f>N148+N153</f>
        <v>0</v>
      </c>
      <c r="O147" s="43">
        <f>O148+O153</f>
        <v>0</v>
      </c>
      <c r="P147" s="43">
        <f>P148+P153</f>
        <v>0</v>
      </c>
      <c r="Q147" s="43">
        <f>Q148+Q153</f>
        <v>0</v>
      </c>
      <c r="R147" s="43">
        <f>R148+R153</f>
        <v>1645.8</v>
      </c>
      <c r="S147" s="43">
        <f>S148+S153</f>
        <v>0</v>
      </c>
      <c r="T147" s="43">
        <f>T148+T153</f>
        <v>0</v>
      </c>
      <c r="U147" s="43">
        <v>0</v>
      </c>
      <c r="V147" s="43">
        <f t="shared" si="257"/>
        <v>77531.300000000003</v>
      </c>
      <c r="W147" s="43">
        <f>W148+W153</f>
        <v>0</v>
      </c>
      <c r="X147" s="43">
        <f>X148+X153</f>
        <v>0</v>
      </c>
      <c r="Y147" s="43">
        <f>Y148+Y153</f>
        <v>0</v>
      </c>
      <c r="Z147" s="43">
        <f>Z148+Z153</f>
        <v>0</v>
      </c>
      <c r="AA147" s="43">
        <f>AA148+AA153</f>
        <v>0</v>
      </c>
      <c r="AB147" s="43">
        <f>AB148+AB153</f>
        <v>60134.704030000001</v>
      </c>
      <c r="AC147" s="44">
        <f>AC148+AC153</f>
        <v>77358.800000000003</v>
      </c>
      <c r="AD147" s="44">
        <f>AD148+AD153</f>
        <v>77355.577730000005</v>
      </c>
      <c r="AE147" s="45">
        <f t="shared" si="174"/>
        <v>99.995834643246795</v>
      </c>
      <c r="AF147" s="43">
        <f>AF148+AF153</f>
        <v>77358.800000000003</v>
      </c>
      <c r="AG147" s="43">
        <f>AG148+AG153</f>
        <v>0</v>
      </c>
      <c r="AH147" s="43">
        <f>AH148+AH153</f>
        <v>0</v>
      </c>
      <c r="AI147" s="43">
        <f>AI148+AI153</f>
        <v>0</v>
      </c>
      <c r="AJ147" s="43">
        <f>AJ148+AJ153</f>
        <v>0</v>
      </c>
      <c r="AK147" s="43">
        <f>AK148+AK153</f>
        <v>0</v>
      </c>
      <c r="AL147" s="43">
        <f t="shared" si="175"/>
        <v>77358.800000000003</v>
      </c>
      <c r="AM147" s="43">
        <f t="shared" si="176"/>
        <v>172.5</v>
      </c>
      <c r="AN147" s="2"/>
      <c r="AR147" s="1"/>
      <c r="AS147" s="1"/>
    </row>
    <row r="148" ht="31.5">
      <c r="B148" s="41" t="s">
        <v>153</v>
      </c>
      <c r="C148" s="41" t="s">
        <v>41</v>
      </c>
      <c r="D148" s="41" t="s">
        <v>43</v>
      </c>
      <c r="E148" s="26" t="str">
        <f t="shared" si="256"/>
        <v>0113</v>
      </c>
      <c r="F148" s="41" t="s">
        <v>91</v>
      </c>
      <c r="G148" s="41"/>
      <c r="H148" s="42" t="s">
        <v>92</v>
      </c>
      <c r="I148" s="43">
        <f t="shared" ref="I148:I149" si="284">I149</f>
        <v>72522</v>
      </c>
      <c r="J148" s="43">
        <f t="shared" ref="J148:J149" si="285">J149</f>
        <v>71644.699999999997</v>
      </c>
      <c r="K148" s="43">
        <f t="shared" ref="K148:K149" si="286">K149</f>
        <v>71644.699999999997</v>
      </c>
      <c r="L148" s="43">
        <f t="shared" ref="L148:L149" si="287">L149</f>
        <v>0</v>
      </c>
      <c r="M148" s="43">
        <f t="shared" ref="M148:M149" si="288">M149</f>
        <v>0</v>
      </c>
      <c r="N148" s="43">
        <f t="shared" ref="N148:N149" si="289">N149</f>
        <v>0</v>
      </c>
      <c r="O148" s="43">
        <f>O149+O151</f>
        <v>0</v>
      </c>
      <c r="P148" s="43">
        <f>P149+P151</f>
        <v>0</v>
      </c>
      <c r="Q148" s="43">
        <f>Q149+Q151</f>
        <v>0</v>
      </c>
      <c r="R148" s="43">
        <f t="shared" ref="R148:R149" si="290">R149</f>
        <v>1645.8</v>
      </c>
      <c r="S148" s="43">
        <f t="shared" ref="S148:S149" si="291">S149</f>
        <v>0</v>
      </c>
      <c r="T148" s="43">
        <f t="shared" ref="T148:T149" si="292">T149</f>
        <v>0</v>
      </c>
      <c r="U148" s="43">
        <v>0</v>
      </c>
      <c r="V148" s="43">
        <f t="shared" si="257"/>
        <v>74167.800000000003</v>
      </c>
      <c r="W148" s="43">
        <f t="shared" ref="W148:W149" si="293">W149</f>
        <v>0</v>
      </c>
      <c r="X148" s="43">
        <f t="shared" ref="X148:X149" si="294">X149</f>
        <v>0</v>
      </c>
      <c r="Y148" s="43">
        <f t="shared" ref="Y148:Y149" si="295">Y149</f>
        <v>0</v>
      </c>
      <c r="Z148" s="43">
        <f t="shared" ref="Z148:Z149" si="296">Z149</f>
        <v>0</v>
      </c>
      <c r="AA148" s="43">
        <f t="shared" ref="AA148:AA149" si="297">AA149</f>
        <v>0</v>
      </c>
      <c r="AB148" s="43">
        <f>AB149+AB151</f>
        <v>57770.661630000002</v>
      </c>
      <c r="AC148" s="44">
        <f>AC149+AC151</f>
        <v>74581.955119999999</v>
      </c>
      <c r="AD148" s="44">
        <f>AD149+AD151</f>
        <v>74578.73285</v>
      </c>
      <c r="AE148" s="45">
        <f t="shared" si="174"/>
        <v>99.995679558152091</v>
      </c>
      <c r="AF148" s="43">
        <f>AF149+AF151</f>
        <v>74273.685039999997</v>
      </c>
      <c r="AG148" s="43">
        <f>AG149+AG151</f>
        <v>0</v>
      </c>
      <c r="AH148" s="43">
        <f>AH149+AH151</f>
        <v>0</v>
      </c>
      <c r="AI148" s="43">
        <f>AI149+AI151</f>
        <v>0</v>
      </c>
      <c r="AJ148" s="43">
        <f>AJ149+AJ151</f>
        <v>0</v>
      </c>
      <c r="AK148" s="43">
        <f>AK149+AK151</f>
        <v>0</v>
      </c>
      <c r="AL148" s="43">
        <f t="shared" si="175"/>
        <v>74273.685039999997</v>
      </c>
      <c r="AM148" s="43">
        <f t="shared" si="176"/>
        <v>-105.88503999999375</v>
      </c>
      <c r="AN148" s="2"/>
      <c r="AO148" s="1"/>
      <c r="AP148" s="1"/>
      <c r="AQ148" s="1"/>
      <c r="AR148" s="1"/>
      <c r="AS148" s="1"/>
    </row>
    <row r="149" ht="78.75">
      <c r="B149" s="41" t="s">
        <v>153</v>
      </c>
      <c r="C149" s="41" t="s">
        <v>41</v>
      </c>
      <c r="D149" s="41" t="s">
        <v>43</v>
      </c>
      <c r="E149" s="26" t="str">
        <f t="shared" si="256"/>
        <v>0113</v>
      </c>
      <c r="F149" s="41" t="s">
        <v>91</v>
      </c>
      <c r="G149" s="41" t="s">
        <v>71</v>
      </c>
      <c r="H149" s="42" t="s">
        <v>72</v>
      </c>
      <c r="I149" s="43">
        <f t="shared" si="284"/>
        <v>72522</v>
      </c>
      <c r="J149" s="43">
        <f t="shared" si="285"/>
        <v>71644.699999999997</v>
      </c>
      <c r="K149" s="43">
        <f t="shared" si="286"/>
        <v>71644.699999999997</v>
      </c>
      <c r="L149" s="43">
        <f t="shared" si="287"/>
        <v>0</v>
      </c>
      <c r="M149" s="43">
        <f t="shared" si="288"/>
        <v>0</v>
      </c>
      <c r="N149" s="43">
        <f t="shared" si="289"/>
        <v>0</v>
      </c>
      <c r="O149" s="43">
        <f>O150</f>
        <v>0</v>
      </c>
      <c r="P149" s="43">
        <f>P150</f>
        <v>0</v>
      </c>
      <c r="Q149" s="43">
        <f>Q150</f>
        <v>0</v>
      </c>
      <c r="R149" s="43">
        <f t="shared" si="290"/>
        <v>1645.8</v>
      </c>
      <c r="S149" s="43">
        <f t="shared" si="291"/>
        <v>0</v>
      </c>
      <c r="T149" s="43">
        <f t="shared" si="292"/>
        <v>0</v>
      </c>
      <c r="U149" s="43">
        <v>0</v>
      </c>
      <c r="V149" s="43">
        <f t="shared" si="257"/>
        <v>74167.800000000003</v>
      </c>
      <c r="W149" s="43">
        <f t="shared" si="293"/>
        <v>0</v>
      </c>
      <c r="X149" s="43">
        <f t="shared" si="294"/>
        <v>0</v>
      </c>
      <c r="Y149" s="43">
        <f t="shared" si="295"/>
        <v>0</v>
      </c>
      <c r="Z149" s="43">
        <f t="shared" si="296"/>
        <v>0</v>
      </c>
      <c r="AA149" s="43">
        <f t="shared" si="297"/>
        <v>0</v>
      </c>
      <c r="AB149" s="43">
        <f>AB150</f>
        <v>57766.656710000003</v>
      </c>
      <c r="AC149" s="44">
        <f>AC150</f>
        <v>74577.672200000001</v>
      </c>
      <c r="AD149" s="44">
        <f>AD150</f>
        <v>74574.449930000002</v>
      </c>
      <c r="AE149" s="45">
        <f t="shared" si="174"/>
        <v>99.995679310033495</v>
      </c>
      <c r="AF149" s="43">
        <f>AF150</f>
        <v>74269.402119999999</v>
      </c>
      <c r="AG149" s="43">
        <f>AG150</f>
        <v>0</v>
      </c>
      <c r="AH149" s="43">
        <f>AH150</f>
        <v>0</v>
      </c>
      <c r="AI149" s="43">
        <f>AI150</f>
        <v>0</v>
      </c>
      <c r="AJ149" s="43">
        <f>AJ150</f>
        <v>0</v>
      </c>
      <c r="AK149" s="43">
        <f>AK150</f>
        <v>0</v>
      </c>
      <c r="AL149" s="43">
        <f t="shared" si="175"/>
        <v>74269.402119999999</v>
      </c>
      <c r="AM149" s="43">
        <f t="shared" si="176"/>
        <v>-101.60211999999592</v>
      </c>
      <c r="AN149" s="2"/>
      <c r="AR149" s="1"/>
      <c r="AS149" s="1"/>
    </row>
    <row r="150" ht="31.5">
      <c r="B150" s="41" t="s">
        <v>153</v>
      </c>
      <c r="C150" s="41" t="s">
        <v>41</v>
      </c>
      <c r="D150" s="41" t="s">
        <v>43</v>
      </c>
      <c r="E150" s="26" t="str">
        <f t="shared" si="256"/>
        <v>0113</v>
      </c>
      <c r="F150" s="41" t="s">
        <v>91</v>
      </c>
      <c r="G150" s="41" t="s">
        <v>93</v>
      </c>
      <c r="H150" s="42" t="s">
        <v>94</v>
      </c>
      <c r="I150" s="43">
        <v>72522</v>
      </c>
      <c r="J150" s="43">
        <v>71644.699999999997</v>
      </c>
      <c r="K150" s="43">
        <v>71644.699999999997</v>
      </c>
      <c r="L150" s="43"/>
      <c r="M150" s="43"/>
      <c r="N150" s="43"/>
      <c r="O150" s="43">
        <v>0</v>
      </c>
      <c r="P150" s="43">
        <v>0</v>
      </c>
      <c r="Q150" s="43">
        <v>0</v>
      </c>
      <c r="R150" s="43">
        <v>1645.8</v>
      </c>
      <c r="S150" s="43">
        <v>0</v>
      </c>
      <c r="T150" s="43">
        <v>0</v>
      </c>
      <c r="U150" s="43">
        <v>0</v>
      </c>
      <c r="V150" s="43">
        <f t="shared" si="257"/>
        <v>74167.800000000003</v>
      </c>
      <c r="W150" s="43"/>
      <c r="X150" s="43"/>
      <c r="Y150" s="43"/>
      <c r="Z150" s="43"/>
      <c r="AA150" s="43"/>
      <c r="AB150" s="43">
        <v>57766.656710000003</v>
      </c>
      <c r="AC150" s="44">
        <v>74577.672200000001</v>
      </c>
      <c r="AD150" s="44">
        <v>74574.449930000002</v>
      </c>
      <c r="AE150" s="45">
        <f t="shared" si="174"/>
        <v>99.995679310033495</v>
      </c>
      <c r="AF150" s="43">
        <v>74269.402119999999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f t="shared" si="175"/>
        <v>74269.402119999999</v>
      </c>
      <c r="AM150" s="43">
        <f t="shared" si="176"/>
        <v>-101.60211999999592</v>
      </c>
      <c r="AN150" s="19"/>
      <c r="AO150" s="1"/>
      <c r="AP150" s="1"/>
      <c r="AQ150" s="1"/>
      <c r="AR150" s="1"/>
      <c r="AS150" s="1"/>
    </row>
    <row r="151">
      <c r="B151" s="41" t="s">
        <v>153</v>
      </c>
      <c r="C151" s="41" t="s">
        <v>41</v>
      </c>
      <c r="D151" s="41" t="s">
        <v>43</v>
      </c>
      <c r="E151" s="26" t="str">
        <f t="shared" si="256"/>
        <v>0113</v>
      </c>
      <c r="F151" s="41" t="s">
        <v>91</v>
      </c>
      <c r="G151" s="41" t="s">
        <v>95</v>
      </c>
      <c r="H151" s="42" t="s">
        <v>96</v>
      </c>
      <c r="I151" s="43"/>
      <c r="J151" s="43"/>
      <c r="K151" s="43"/>
      <c r="L151" s="43"/>
      <c r="M151" s="43"/>
      <c r="N151" s="43"/>
      <c r="O151" s="43">
        <f>O152</f>
        <v>0</v>
      </c>
      <c r="P151" s="43">
        <f>P152</f>
        <v>0</v>
      </c>
      <c r="Q151" s="43">
        <f>Q152</f>
        <v>0</v>
      </c>
      <c r="R151" s="43"/>
      <c r="S151" s="43"/>
      <c r="T151" s="43"/>
      <c r="U151" s="43"/>
      <c r="V151" s="43">
        <f t="shared" si="257"/>
        <v>0</v>
      </c>
      <c r="W151" s="43"/>
      <c r="X151" s="43"/>
      <c r="Y151" s="43"/>
      <c r="Z151" s="43"/>
      <c r="AA151" s="43"/>
      <c r="AB151" s="43">
        <f>AB152</f>
        <v>4.0049200000000003</v>
      </c>
      <c r="AC151" s="44">
        <f>AC152</f>
        <v>4.2829199999999998</v>
      </c>
      <c r="AD151" s="44">
        <f>AD152</f>
        <v>4.2829199999999998</v>
      </c>
      <c r="AE151" s="45">
        <f t="shared" si="174"/>
        <v>100</v>
      </c>
      <c r="AF151" s="43">
        <f>AF152</f>
        <v>4.2829199999999998</v>
      </c>
      <c r="AG151" s="43">
        <f>AG152</f>
        <v>0</v>
      </c>
      <c r="AH151" s="43">
        <f>AH152</f>
        <v>0</v>
      </c>
      <c r="AI151" s="43">
        <f>AI152</f>
        <v>0</v>
      </c>
      <c r="AJ151" s="43">
        <f>AJ152</f>
        <v>0</v>
      </c>
      <c r="AK151" s="43">
        <f>AK152</f>
        <v>0</v>
      </c>
      <c r="AL151" s="43">
        <f t="shared" si="175"/>
        <v>4.2829199999999998</v>
      </c>
      <c r="AM151" s="43">
        <f t="shared" si="176"/>
        <v>-4.2829199999999998</v>
      </c>
      <c r="AN151" s="19"/>
      <c r="AO151" s="1"/>
      <c r="AP151" s="1"/>
      <c r="AQ151" s="1"/>
      <c r="AR151" s="1"/>
      <c r="AS151" s="1"/>
    </row>
    <row r="152" ht="31.5">
      <c r="B152" s="41" t="s">
        <v>153</v>
      </c>
      <c r="C152" s="41" t="s">
        <v>41</v>
      </c>
      <c r="D152" s="41" t="s">
        <v>43</v>
      </c>
      <c r="E152" s="26" t="str">
        <f t="shared" si="256"/>
        <v>0113</v>
      </c>
      <c r="F152" s="41" t="s">
        <v>91</v>
      </c>
      <c r="G152" s="41" t="s">
        <v>97</v>
      </c>
      <c r="H152" s="42" t="s">
        <v>98</v>
      </c>
      <c r="I152" s="43"/>
      <c r="J152" s="43"/>
      <c r="K152" s="43"/>
      <c r="L152" s="43"/>
      <c r="M152" s="43"/>
      <c r="N152" s="43"/>
      <c r="O152" s="43">
        <v>0</v>
      </c>
      <c r="P152" s="43">
        <v>0</v>
      </c>
      <c r="Q152" s="43">
        <v>0</v>
      </c>
      <c r="R152" s="43"/>
      <c r="S152" s="43"/>
      <c r="T152" s="43"/>
      <c r="U152" s="43"/>
      <c r="V152" s="43">
        <f t="shared" si="257"/>
        <v>0</v>
      </c>
      <c r="W152" s="43"/>
      <c r="X152" s="43"/>
      <c r="Y152" s="43"/>
      <c r="Z152" s="43"/>
      <c r="AA152" s="43"/>
      <c r="AB152" s="43">
        <v>4.0049200000000003</v>
      </c>
      <c r="AC152" s="44">
        <v>4.2829199999999998</v>
      </c>
      <c r="AD152" s="44">
        <v>4.2829199999999998</v>
      </c>
      <c r="AE152" s="45">
        <f t="shared" si="174"/>
        <v>100</v>
      </c>
      <c r="AF152" s="43">
        <v>4.2829199999999998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f t="shared" si="175"/>
        <v>4.2829199999999998</v>
      </c>
      <c r="AM152" s="43">
        <f t="shared" si="176"/>
        <v>-4.2829199999999998</v>
      </c>
      <c r="AN152" s="19"/>
      <c r="AR152" s="1"/>
      <c r="AS152" s="1"/>
    </row>
    <row r="153" ht="31.5">
      <c r="B153" s="41" t="s">
        <v>153</v>
      </c>
      <c r="C153" s="41" t="s">
        <v>41</v>
      </c>
      <c r="D153" s="41" t="s">
        <v>43</v>
      </c>
      <c r="E153" s="26" t="str">
        <f t="shared" si="256"/>
        <v>0113</v>
      </c>
      <c r="F153" s="41" t="s">
        <v>99</v>
      </c>
      <c r="G153" s="41"/>
      <c r="H153" s="42" t="s">
        <v>100</v>
      </c>
      <c r="I153" s="43">
        <f>I154+I156</f>
        <v>3363.5</v>
      </c>
      <c r="J153" s="43">
        <f>J154+J156</f>
        <v>3363.5</v>
      </c>
      <c r="K153" s="43">
        <f>K154+K156</f>
        <v>3363.5</v>
      </c>
      <c r="L153" s="43">
        <f>L154+L156</f>
        <v>0</v>
      </c>
      <c r="M153" s="43">
        <f>M154+M156</f>
        <v>0</v>
      </c>
      <c r="N153" s="43">
        <f>N154+N156</f>
        <v>0</v>
      </c>
      <c r="O153" s="43">
        <f>O154+O156</f>
        <v>0</v>
      </c>
      <c r="P153" s="43">
        <f>P154+P156</f>
        <v>0</v>
      </c>
      <c r="Q153" s="43">
        <f>Q154+Q156</f>
        <v>0</v>
      </c>
      <c r="R153" s="43">
        <f>R154+R156</f>
        <v>0</v>
      </c>
      <c r="S153" s="43">
        <f>S154+S156</f>
        <v>0</v>
      </c>
      <c r="T153" s="43">
        <f>T154+T156</f>
        <v>0</v>
      </c>
      <c r="U153" s="43">
        <v>0</v>
      </c>
      <c r="V153" s="43">
        <f t="shared" si="257"/>
        <v>3363.5</v>
      </c>
      <c r="W153" s="43">
        <f>W154+W156</f>
        <v>0</v>
      </c>
      <c r="X153" s="43">
        <f>X154+X156</f>
        <v>0</v>
      </c>
      <c r="Y153" s="43">
        <f>Y154+Y156</f>
        <v>0</v>
      </c>
      <c r="Z153" s="43">
        <f>Z154+Z156</f>
        <v>0</v>
      </c>
      <c r="AA153" s="43">
        <f>AA154+AA156</f>
        <v>0</v>
      </c>
      <c r="AB153" s="43">
        <f>AB154+AB156</f>
        <v>2364.0423999999998</v>
      </c>
      <c r="AC153" s="44">
        <f>AC154+AC156</f>
        <v>2776.8448799999996</v>
      </c>
      <c r="AD153" s="44">
        <f>AD154+AD156</f>
        <v>2776.8448799999996</v>
      </c>
      <c r="AE153" s="45">
        <f t="shared" si="174"/>
        <v>100</v>
      </c>
      <c r="AF153" s="43">
        <f>AF154+AF156</f>
        <v>3085.1149599999999</v>
      </c>
      <c r="AG153" s="43">
        <f>AG154+AG156</f>
        <v>0</v>
      </c>
      <c r="AH153" s="43">
        <f>AH154+AH156</f>
        <v>0</v>
      </c>
      <c r="AI153" s="43">
        <f>AI154+AI156</f>
        <v>0</v>
      </c>
      <c r="AJ153" s="43">
        <f>AJ154+AJ156</f>
        <v>0</v>
      </c>
      <c r="AK153" s="43">
        <f>AK154+AK156</f>
        <v>0</v>
      </c>
      <c r="AL153" s="43">
        <f t="shared" si="175"/>
        <v>3085.1149599999999</v>
      </c>
      <c r="AM153" s="43">
        <f t="shared" si="176"/>
        <v>278.38504000000012</v>
      </c>
      <c r="AN153" s="2"/>
      <c r="AO153" s="1"/>
      <c r="AP153" s="1"/>
      <c r="AQ153" s="1"/>
      <c r="AR153" s="1"/>
      <c r="AS153" s="1"/>
    </row>
    <row r="154" ht="78.75">
      <c r="B154" s="41" t="s">
        <v>153</v>
      </c>
      <c r="C154" s="41" t="s">
        <v>41</v>
      </c>
      <c r="D154" s="41" t="s">
        <v>43</v>
      </c>
      <c r="E154" s="26" t="str">
        <f t="shared" si="256"/>
        <v>0113</v>
      </c>
      <c r="F154" s="41" t="s">
        <v>99</v>
      </c>
      <c r="G154" s="41" t="s">
        <v>71</v>
      </c>
      <c r="H154" s="42" t="s">
        <v>72</v>
      </c>
      <c r="I154" s="43">
        <f>I155</f>
        <v>200</v>
      </c>
      <c r="J154" s="43">
        <f>J155</f>
        <v>200</v>
      </c>
      <c r="K154" s="43">
        <f>K155</f>
        <v>200</v>
      </c>
      <c r="L154" s="43">
        <f>L155</f>
        <v>0</v>
      </c>
      <c r="M154" s="43">
        <f>M155</f>
        <v>0</v>
      </c>
      <c r="N154" s="43">
        <f>N155</f>
        <v>0</v>
      </c>
      <c r="O154" s="43">
        <f>O155</f>
        <v>0</v>
      </c>
      <c r="P154" s="43">
        <f>P155</f>
        <v>0</v>
      </c>
      <c r="Q154" s="43">
        <f>Q155</f>
        <v>0</v>
      </c>
      <c r="R154" s="43">
        <f>R155</f>
        <v>0</v>
      </c>
      <c r="S154" s="43">
        <f>S155</f>
        <v>0</v>
      </c>
      <c r="T154" s="43">
        <f>T155</f>
        <v>0</v>
      </c>
      <c r="U154" s="43">
        <v>0</v>
      </c>
      <c r="V154" s="43">
        <f t="shared" si="257"/>
        <v>200</v>
      </c>
      <c r="W154" s="43">
        <f>W155</f>
        <v>0</v>
      </c>
      <c r="X154" s="43">
        <f>X155</f>
        <v>0</v>
      </c>
      <c r="Y154" s="43">
        <f>Y155</f>
        <v>0</v>
      </c>
      <c r="Z154" s="43">
        <f>Z155</f>
        <v>0</v>
      </c>
      <c r="AA154" s="43">
        <f>AA155</f>
        <v>0</v>
      </c>
      <c r="AB154" s="43">
        <f>AB155</f>
        <v>119.55880000000001</v>
      </c>
      <c r="AC154" s="44">
        <f>AC155</f>
        <v>119.55880000000001</v>
      </c>
      <c r="AD154" s="44">
        <f>AD155</f>
        <v>119.55880000000001</v>
      </c>
      <c r="AE154" s="45">
        <f t="shared" si="174"/>
        <v>100</v>
      </c>
      <c r="AF154" s="43">
        <f>AF155</f>
        <v>200</v>
      </c>
      <c r="AG154" s="43">
        <f>AG155</f>
        <v>0</v>
      </c>
      <c r="AH154" s="43">
        <f>AH155</f>
        <v>0</v>
      </c>
      <c r="AI154" s="43">
        <f>AI155</f>
        <v>0</v>
      </c>
      <c r="AJ154" s="43">
        <f>AJ155</f>
        <v>0</v>
      </c>
      <c r="AK154" s="43">
        <f>AK155</f>
        <v>0</v>
      </c>
      <c r="AL154" s="43">
        <f t="shared" si="175"/>
        <v>200</v>
      </c>
      <c r="AM154" s="43">
        <f t="shared" si="176"/>
        <v>0</v>
      </c>
      <c r="AN154" s="2"/>
      <c r="AR154" s="1"/>
      <c r="AS154" s="1"/>
    </row>
    <row r="155" ht="31.5">
      <c r="B155" s="41" t="s">
        <v>153</v>
      </c>
      <c r="C155" s="41" t="s">
        <v>41</v>
      </c>
      <c r="D155" s="41" t="s">
        <v>43</v>
      </c>
      <c r="E155" s="26" t="str">
        <f t="shared" si="256"/>
        <v>0113</v>
      </c>
      <c r="F155" s="41" t="s">
        <v>99</v>
      </c>
      <c r="G155" s="41" t="s">
        <v>93</v>
      </c>
      <c r="H155" s="42" t="s">
        <v>94</v>
      </c>
      <c r="I155" s="43">
        <v>200</v>
      </c>
      <c r="J155" s="43">
        <v>200</v>
      </c>
      <c r="K155" s="43">
        <v>200</v>
      </c>
      <c r="L155" s="43"/>
      <c r="M155" s="43"/>
      <c r="N155" s="43"/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f t="shared" si="257"/>
        <v>200</v>
      </c>
      <c r="W155" s="43"/>
      <c r="X155" s="43"/>
      <c r="Y155" s="43"/>
      <c r="Z155" s="43"/>
      <c r="AA155" s="43"/>
      <c r="AB155" s="43">
        <v>119.55880000000001</v>
      </c>
      <c r="AC155" s="44">
        <v>119.55880000000001</v>
      </c>
      <c r="AD155" s="44">
        <v>119.55880000000001</v>
      </c>
      <c r="AE155" s="45">
        <f t="shared" si="174"/>
        <v>100</v>
      </c>
      <c r="AF155" s="43">
        <v>200</v>
      </c>
      <c r="AG155" s="43">
        <v>0</v>
      </c>
      <c r="AH155" s="43">
        <v>0</v>
      </c>
      <c r="AI155" s="43">
        <v>0</v>
      </c>
      <c r="AJ155" s="43">
        <v>0</v>
      </c>
      <c r="AK155" s="43">
        <v>0</v>
      </c>
      <c r="AL155" s="43">
        <f t="shared" si="175"/>
        <v>200</v>
      </c>
      <c r="AM155" s="43">
        <f t="shared" si="176"/>
        <v>0</v>
      </c>
      <c r="AN155" s="19"/>
      <c r="AO155" s="1"/>
      <c r="AP155" s="1"/>
      <c r="AQ155" s="1"/>
      <c r="AR155" s="1"/>
      <c r="AS155" s="1"/>
    </row>
    <row r="156" ht="31.5">
      <c r="B156" s="41" t="s">
        <v>153</v>
      </c>
      <c r="C156" s="41" t="s">
        <v>41</v>
      </c>
      <c r="D156" s="41" t="s">
        <v>43</v>
      </c>
      <c r="E156" s="26" t="str">
        <f t="shared" si="256"/>
        <v>0113</v>
      </c>
      <c r="F156" s="41" t="s">
        <v>99</v>
      </c>
      <c r="G156" s="41" t="s">
        <v>53</v>
      </c>
      <c r="H156" s="42" t="s">
        <v>54</v>
      </c>
      <c r="I156" s="43">
        <f>I157</f>
        <v>3163.5</v>
      </c>
      <c r="J156" s="43">
        <f>J157</f>
        <v>3163.5</v>
      </c>
      <c r="K156" s="43">
        <f>K157</f>
        <v>3163.5</v>
      </c>
      <c r="L156" s="43">
        <f>L157</f>
        <v>0</v>
      </c>
      <c r="M156" s="43">
        <f>M157</f>
        <v>0</v>
      </c>
      <c r="N156" s="43">
        <f>N157</f>
        <v>0</v>
      </c>
      <c r="O156" s="43">
        <f>O157</f>
        <v>0</v>
      </c>
      <c r="P156" s="43">
        <f>P157</f>
        <v>0</v>
      </c>
      <c r="Q156" s="43">
        <f>Q157</f>
        <v>0</v>
      </c>
      <c r="R156" s="43">
        <f>R157</f>
        <v>0</v>
      </c>
      <c r="S156" s="43">
        <f>S157</f>
        <v>0</v>
      </c>
      <c r="T156" s="43">
        <f>T157</f>
        <v>0</v>
      </c>
      <c r="U156" s="43">
        <v>0</v>
      </c>
      <c r="V156" s="43">
        <f t="shared" si="257"/>
        <v>3163.5</v>
      </c>
      <c r="W156" s="43">
        <f>W157</f>
        <v>0</v>
      </c>
      <c r="X156" s="43">
        <f>X157</f>
        <v>0</v>
      </c>
      <c r="Y156" s="43">
        <f>Y157</f>
        <v>0</v>
      </c>
      <c r="Z156" s="43">
        <f>Z157</f>
        <v>0</v>
      </c>
      <c r="AA156" s="43">
        <f>AA157</f>
        <v>0</v>
      </c>
      <c r="AB156" s="43">
        <f>AB157</f>
        <v>2244.4836</v>
      </c>
      <c r="AC156" s="44">
        <f>AC157</f>
        <v>2657.2860799999999</v>
      </c>
      <c r="AD156" s="44">
        <f>AD157</f>
        <v>2657.2860799999999</v>
      </c>
      <c r="AE156" s="45">
        <f t="shared" si="174"/>
        <v>100</v>
      </c>
      <c r="AF156" s="43">
        <f>AF157</f>
        <v>2885.1149599999999</v>
      </c>
      <c r="AG156" s="43">
        <f>AG157</f>
        <v>0</v>
      </c>
      <c r="AH156" s="43">
        <f>AH157</f>
        <v>0</v>
      </c>
      <c r="AI156" s="43">
        <f>AI157</f>
        <v>0</v>
      </c>
      <c r="AJ156" s="43">
        <f>AJ157</f>
        <v>0</v>
      </c>
      <c r="AK156" s="43">
        <f>AK157</f>
        <v>0</v>
      </c>
      <c r="AL156" s="43">
        <f t="shared" si="175"/>
        <v>2885.1149599999999</v>
      </c>
      <c r="AM156" s="43">
        <f t="shared" si="176"/>
        <v>278.38504000000012</v>
      </c>
      <c r="AN156" s="2"/>
      <c r="AO156" s="1"/>
      <c r="AP156" s="1"/>
      <c r="AQ156" s="1"/>
      <c r="AR156" s="1"/>
      <c r="AS156" s="1"/>
    </row>
    <row r="157" ht="31.5">
      <c r="B157" s="41" t="s">
        <v>153</v>
      </c>
      <c r="C157" s="41" t="s">
        <v>41</v>
      </c>
      <c r="D157" s="41" t="s">
        <v>43</v>
      </c>
      <c r="E157" s="26" t="str">
        <f t="shared" si="256"/>
        <v>0113</v>
      </c>
      <c r="F157" s="41" t="s">
        <v>99</v>
      </c>
      <c r="G157" s="41" t="s">
        <v>55</v>
      </c>
      <c r="H157" s="42" t="s">
        <v>56</v>
      </c>
      <c r="I157" s="43">
        <v>3163.5</v>
      </c>
      <c r="J157" s="43">
        <v>3163.5</v>
      </c>
      <c r="K157" s="43">
        <v>3163.5</v>
      </c>
      <c r="L157" s="43"/>
      <c r="M157" s="43"/>
      <c r="N157" s="43"/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f t="shared" si="257"/>
        <v>3163.5</v>
      </c>
      <c r="W157" s="43"/>
      <c r="X157" s="43"/>
      <c r="Y157" s="43"/>
      <c r="Z157" s="43"/>
      <c r="AA157" s="43"/>
      <c r="AB157" s="43">
        <v>2244.4836</v>
      </c>
      <c r="AC157" s="44">
        <v>2657.2860799999999</v>
      </c>
      <c r="AD157" s="44">
        <v>2657.2860799999999</v>
      </c>
      <c r="AE157" s="45">
        <f t="shared" si="174"/>
        <v>100</v>
      </c>
      <c r="AF157" s="43">
        <v>2885.1149599999999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f t="shared" si="175"/>
        <v>2885.1149599999999</v>
      </c>
      <c r="AM157" s="43">
        <f t="shared" si="176"/>
        <v>278.38504000000012</v>
      </c>
      <c r="AN157" s="19"/>
      <c r="AO157" s="1"/>
      <c r="AP157" s="1"/>
      <c r="AQ157" s="1"/>
      <c r="AR157" s="1"/>
      <c r="AS157" s="1"/>
    </row>
    <row r="158" s="24" customFormat="1">
      <c r="B158" s="25" t="s">
        <v>153</v>
      </c>
      <c r="C158" s="25" t="s">
        <v>107</v>
      </c>
      <c r="D158" s="25"/>
      <c r="E158" s="32" t="str">
        <f t="shared" si="256"/>
        <v>04</v>
      </c>
      <c r="F158" s="25"/>
      <c r="G158" s="25"/>
      <c r="H158" s="27" t="s">
        <v>108</v>
      </c>
      <c r="I158" s="28">
        <f t="shared" ref="I158:I159" si="298">I159</f>
        <v>48019.100000000006</v>
      </c>
      <c r="J158" s="28">
        <f t="shared" ref="J158:J159" si="299">J159</f>
        <v>49844.5</v>
      </c>
      <c r="K158" s="28">
        <f t="shared" ref="K158:K159" si="300">K159</f>
        <v>49844.5</v>
      </c>
      <c r="L158" s="28">
        <f t="shared" ref="L158:L159" si="301">L159</f>
        <v>0</v>
      </c>
      <c r="M158" s="28">
        <f t="shared" ref="M158:M159" si="302">M159</f>
        <v>0</v>
      </c>
      <c r="N158" s="28">
        <f t="shared" ref="N158:N159" si="303">N159</f>
        <v>0</v>
      </c>
      <c r="O158" s="28">
        <f>O159</f>
        <v>-129.88900000000001</v>
      </c>
      <c r="P158" s="28">
        <f>P159</f>
        <v>0</v>
      </c>
      <c r="Q158" s="28">
        <f>Q159</f>
        <v>0</v>
      </c>
      <c r="R158" s="28">
        <f>R159</f>
        <v>0</v>
      </c>
      <c r="S158" s="28">
        <f>S159</f>
        <v>0</v>
      </c>
      <c r="T158" s="28">
        <f t="shared" ref="T158:T159" si="304">T159</f>
        <v>0</v>
      </c>
      <c r="U158" s="28">
        <v>0</v>
      </c>
      <c r="V158" s="28">
        <f t="shared" si="257"/>
        <v>47889.211000000003</v>
      </c>
      <c r="W158" s="28">
        <f t="shared" ref="W158:W159" si="305">W159</f>
        <v>0</v>
      </c>
      <c r="X158" s="28">
        <f t="shared" ref="X158:X159" si="306">X159</f>
        <v>0</v>
      </c>
      <c r="Y158" s="28">
        <f t="shared" ref="Y158:Y159" si="307">Y159</f>
        <v>0</v>
      </c>
      <c r="Z158" s="28">
        <f t="shared" ref="Z158:Z159" si="308">Z159</f>
        <v>0</v>
      </c>
      <c r="AA158" s="28">
        <f t="shared" ref="AA158:AA159" si="309">AA159</f>
        <v>0</v>
      </c>
      <c r="AB158" s="28">
        <f>AB159</f>
        <v>26777.586940000001</v>
      </c>
      <c r="AC158" s="29">
        <f>AC159</f>
        <v>35039.485000000001</v>
      </c>
      <c r="AD158" s="29">
        <f>AD159</f>
        <v>35039.458579999999</v>
      </c>
      <c r="AE158" s="30">
        <f t="shared" si="174"/>
        <v>99.999924599348418</v>
      </c>
      <c r="AF158" s="28">
        <f>AF159</f>
        <v>35075.774000000005</v>
      </c>
      <c r="AG158" s="28">
        <f>AG159</f>
        <v>-129.88900000000001</v>
      </c>
      <c r="AH158" s="28">
        <f>AH159</f>
        <v>0</v>
      </c>
      <c r="AI158" s="28">
        <f>AI159</f>
        <v>0</v>
      </c>
      <c r="AJ158" s="28">
        <f>AJ159</f>
        <v>0</v>
      </c>
      <c r="AK158" s="28">
        <f>AK159</f>
        <v>0</v>
      </c>
      <c r="AL158" s="28">
        <f t="shared" si="175"/>
        <v>34945.885000000002</v>
      </c>
      <c r="AM158" s="28">
        <f t="shared" si="176"/>
        <v>12943.326000000001</v>
      </c>
      <c r="AN158" s="31"/>
      <c r="AO158" s="24"/>
      <c r="AP158" s="24"/>
      <c r="AQ158" s="24"/>
      <c r="AR158" s="24"/>
      <c r="AS158" s="24"/>
    </row>
    <row r="159" s="33" customFormat="1">
      <c r="B159" s="34" t="s">
        <v>153</v>
      </c>
      <c r="C159" s="34" t="s">
        <v>107</v>
      </c>
      <c r="D159" s="34" t="s">
        <v>155</v>
      </c>
      <c r="E159" s="35" t="str">
        <f t="shared" si="256"/>
        <v>0412</v>
      </c>
      <c r="F159" s="34"/>
      <c r="G159" s="34"/>
      <c r="H159" s="36" t="s">
        <v>156</v>
      </c>
      <c r="I159" s="37">
        <f t="shared" si="298"/>
        <v>48019.100000000006</v>
      </c>
      <c r="J159" s="37">
        <f t="shared" si="299"/>
        <v>49844.5</v>
      </c>
      <c r="K159" s="37">
        <f t="shared" si="300"/>
        <v>49844.5</v>
      </c>
      <c r="L159" s="37">
        <f t="shared" si="301"/>
        <v>0</v>
      </c>
      <c r="M159" s="37">
        <f t="shared" si="302"/>
        <v>0</v>
      </c>
      <c r="N159" s="37">
        <f t="shared" si="303"/>
        <v>0</v>
      </c>
      <c r="O159" s="37">
        <f>O160+O185</f>
        <v>-129.88900000000001</v>
      </c>
      <c r="P159" s="37">
        <f>P160+P185</f>
        <v>0</v>
      </c>
      <c r="Q159" s="37">
        <f>Q160+Q185</f>
        <v>0</v>
      </c>
      <c r="R159" s="37">
        <f>R160+R185</f>
        <v>0</v>
      </c>
      <c r="S159" s="37">
        <f>S160+S185</f>
        <v>0</v>
      </c>
      <c r="T159" s="37">
        <f t="shared" si="304"/>
        <v>0</v>
      </c>
      <c r="U159" s="37">
        <v>0</v>
      </c>
      <c r="V159" s="37">
        <f t="shared" si="257"/>
        <v>47889.211000000003</v>
      </c>
      <c r="W159" s="37">
        <f t="shared" si="305"/>
        <v>0</v>
      </c>
      <c r="X159" s="37">
        <f t="shared" si="306"/>
        <v>0</v>
      </c>
      <c r="Y159" s="37">
        <f t="shared" si="307"/>
        <v>0</v>
      </c>
      <c r="Z159" s="37">
        <f t="shared" si="308"/>
        <v>0</v>
      </c>
      <c r="AA159" s="37">
        <f t="shared" si="309"/>
        <v>0</v>
      </c>
      <c r="AB159" s="37">
        <f>AB160+AB185</f>
        <v>26777.586940000001</v>
      </c>
      <c r="AC159" s="38">
        <f>AC160+AC185</f>
        <v>35039.485000000001</v>
      </c>
      <c r="AD159" s="38">
        <f>AD160+AD185</f>
        <v>35039.458579999999</v>
      </c>
      <c r="AE159" s="39">
        <f t="shared" si="174"/>
        <v>99.999924599348418</v>
      </c>
      <c r="AF159" s="37">
        <f>AF160+AF185</f>
        <v>35075.774000000005</v>
      </c>
      <c r="AG159" s="37">
        <f>AG160+AG185</f>
        <v>-129.88900000000001</v>
      </c>
      <c r="AH159" s="37">
        <f>AH160+AH185</f>
        <v>0</v>
      </c>
      <c r="AI159" s="37">
        <f>AI160+AI185</f>
        <v>0</v>
      </c>
      <c r="AJ159" s="37">
        <f>AJ160+AJ185</f>
        <v>0</v>
      </c>
      <c r="AK159" s="37">
        <f>AK160+AK185</f>
        <v>0</v>
      </c>
      <c r="AL159" s="37">
        <f t="shared" si="175"/>
        <v>34945.885000000002</v>
      </c>
      <c r="AM159" s="37">
        <f t="shared" si="176"/>
        <v>12943.326000000001</v>
      </c>
      <c r="AN159" s="40"/>
      <c r="AO159" s="33"/>
      <c r="AP159" s="33"/>
      <c r="AQ159" s="33"/>
      <c r="AR159" s="33"/>
      <c r="AS159" s="33"/>
    </row>
    <row r="160" ht="31.5">
      <c r="B160" s="41" t="s">
        <v>153</v>
      </c>
      <c r="C160" s="41" t="s">
        <v>107</v>
      </c>
      <c r="D160" s="41" t="s">
        <v>155</v>
      </c>
      <c r="E160" s="26" t="str">
        <f t="shared" si="256"/>
        <v>0412</v>
      </c>
      <c r="F160" s="41" t="s">
        <v>157</v>
      </c>
      <c r="G160" s="41"/>
      <c r="H160" s="42" t="s">
        <v>158</v>
      </c>
      <c r="I160" s="43">
        <f>I161+I172+I180</f>
        <v>48019.100000000006</v>
      </c>
      <c r="J160" s="43">
        <f>J161+J172+J180</f>
        <v>49844.5</v>
      </c>
      <c r="K160" s="43">
        <f>K161+K172+K180</f>
        <v>49844.5</v>
      </c>
      <c r="L160" s="43">
        <f>L161+L172+L180</f>
        <v>0</v>
      </c>
      <c r="M160" s="43">
        <f>M161+M172+M180</f>
        <v>0</v>
      </c>
      <c r="N160" s="43">
        <f>N161+N172+N180</f>
        <v>0</v>
      </c>
      <c r="O160" s="43">
        <f>O161+O172+O180</f>
        <v>-129.88900000000001</v>
      </c>
      <c r="P160" s="43">
        <f>P161+P172+P180</f>
        <v>0</v>
      </c>
      <c r="Q160" s="43">
        <f>Q161+Q172+Q180</f>
        <v>0</v>
      </c>
      <c r="R160" s="43">
        <f>R161+R172+R180</f>
        <v>0</v>
      </c>
      <c r="S160" s="43">
        <f>S161+S172+S180</f>
        <v>0</v>
      </c>
      <c r="T160" s="43">
        <f>T161+T172+T180</f>
        <v>0</v>
      </c>
      <c r="U160" s="43">
        <v>0</v>
      </c>
      <c r="V160" s="43">
        <f t="shared" si="257"/>
        <v>47889.211000000003</v>
      </c>
      <c r="W160" s="43">
        <f>W161+W172+W180</f>
        <v>0</v>
      </c>
      <c r="X160" s="43">
        <f>X161+X172+X180</f>
        <v>0</v>
      </c>
      <c r="Y160" s="43">
        <f>Y161+Y172+Y180</f>
        <v>0</v>
      </c>
      <c r="Z160" s="43">
        <f>Z161+Z172+Z180</f>
        <v>0</v>
      </c>
      <c r="AA160" s="43">
        <f>AA161+AA172+AA180</f>
        <v>0</v>
      </c>
      <c r="AB160" s="43">
        <f>AB161+AB172+AB180</f>
        <v>26242.78456</v>
      </c>
      <c r="AC160" s="44">
        <f>AC161+AC172+AC180</f>
        <v>34411.082620000001</v>
      </c>
      <c r="AD160" s="44">
        <f>AD161+AD172+AD180</f>
        <v>34411.056199999999</v>
      </c>
      <c r="AE160" s="45">
        <f t="shared" si="174"/>
        <v>99.999923222409777</v>
      </c>
      <c r="AF160" s="43">
        <f>AF161+AF172+AF180</f>
        <v>34540.971620000004</v>
      </c>
      <c r="AG160" s="43">
        <f>AG161+AG172+AG180</f>
        <v>-129.88900000000001</v>
      </c>
      <c r="AH160" s="43">
        <f>AH161+AH172+AH180</f>
        <v>0</v>
      </c>
      <c r="AI160" s="43">
        <f>AI161+AI172+AI180</f>
        <v>0</v>
      </c>
      <c r="AJ160" s="43">
        <f>AJ161+AJ172+AJ180</f>
        <v>0</v>
      </c>
      <c r="AK160" s="43">
        <f>AK161+AK172+AK180</f>
        <v>0</v>
      </c>
      <c r="AL160" s="43">
        <f t="shared" si="175"/>
        <v>34411.082620000001</v>
      </c>
      <c r="AM160" s="43">
        <f t="shared" si="176"/>
        <v>13478.128380000002</v>
      </c>
      <c r="AN160" s="2"/>
      <c r="AO160" s="1"/>
      <c r="AP160" s="1"/>
      <c r="AQ160" s="1"/>
      <c r="AR160" s="1"/>
      <c r="AS160" s="1"/>
    </row>
    <row r="161" ht="47.25">
      <c r="B161" s="41" t="s">
        <v>153</v>
      </c>
      <c r="C161" s="41" t="s">
        <v>107</v>
      </c>
      <c r="D161" s="41" t="s">
        <v>155</v>
      </c>
      <c r="E161" s="26" t="str">
        <f t="shared" si="256"/>
        <v>0412</v>
      </c>
      <c r="F161" s="41" t="s">
        <v>159</v>
      </c>
      <c r="G161" s="41"/>
      <c r="H161" s="42" t="s">
        <v>160</v>
      </c>
      <c r="I161" s="43">
        <f>I166+I162</f>
        <v>13828.800000000001</v>
      </c>
      <c r="J161" s="43">
        <f>J166+J162</f>
        <v>14352.5</v>
      </c>
      <c r="K161" s="43">
        <f>K166+K162</f>
        <v>14352.5</v>
      </c>
      <c r="L161" s="43">
        <f>L166+L162</f>
        <v>0</v>
      </c>
      <c r="M161" s="43">
        <f>M166+M162</f>
        <v>0</v>
      </c>
      <c r="N161" s="43">
        <f>N166+N162</f>
        <v>0</v>
      </c>
      <c r="O161" s="43">
        <f>O166+O162</f>
        <v>-129.88900000000001</v>
      </c>
      <c r="P161" s="43">
        <f>P166+P162</f>
        <v>0</v>
      </c>
      <c r="Q161" s="43">
        <f>Q166+Q162</f>
        <v>0</v>
      </c>
      <c r="R161" s="43">
        <f>R166+R162</f>
        <v>0</v>
      </c>
      <c r="S161" s="43">
        <f>S166+S162</f>
        <v>0</v>
      </c>
      <c r="T161" s="43">
        <f>T166+T162</f>
        <v>0</v>
      </c>
      <c r="U161" s="43">
        <v>0</v>
      </c>
      <c r="V161" s="43">
        <f t="shared" si="257"/>
        <v>13698.911000000002</v>
      </c>
      <c r="W161" s="43">
        <f>W166+W162</f>
        <v>0</v>
      </c>
      <c r="X161" s="43">
        <f>X166+X162</f>
        <v>0</v>
      </c>
      <c r="Y161" s="43">
        <f>Y166+Y162</f>
        <v>0</v>
      </c>
      <c r="Z161" s="43">
        <f>Z166+Z162</f>
        <v>0</v>
      </c>
      <c r="AA161" s="43">
        <f>AA166+AA162</f>
        <v>0</v>
      </c>
      <c r="AB161" s="43">
        <f>AB166+AB162</f>
        <v>375.93648999999999</v>
      </c>
      <c r="AC161" s="44">
        <f>AC166+AC162</f>
        <v>375.93700000000001</v>
      </c>
      <c r="AD161" s="44">
        <f>AD166+AD162</f>
        <v>375.93648999999999</v>
      </c>
      <c r="AE161" s="45">
        <f t="shared" si="174"/>
        <v>99.99986433897169</v>
      </c>
      <c r="AF161" s="43">
        <f>AF166+AF162</f>
        <v>505.82600000000002</v>
      </c>
      <c r="AG161" s="43">
        <f>AG166+AG162</f>
        <v>-129.88900000000001</v>
      </c>
      <c r="AH161" s="43">
        <f>AH166+AH162</f>
        <v>0</v>
      </c>
      <c r="AI161" s="43">
        <f>AI166+AI162</f>
        <v>0</v>
      </c>
      <c r="AJ161" s="43">
        <f>AJ166+AJ162</f>
        <v>0</v>
      </c>
      <c r="AK161" s="43">
        <f>AK166+AK162</f>
        <v>0</v>
      </c>
      <c r="AL161" s="43">
        <f t="shared" si="175"/>
        <v>375.93700000000001</v>
      </c>
      <c r="AM161" s="43">
        <f t="shared" si="176"/>
        <v>13322.974000000002</v>
      </c>
      <c r="AN161" s="2"/>
      <c r="AO161" s="1"/>
      <c r="AP161" s="1"/>
      <c r="AQ161" s="1"/>
      <c r="AR161" s="1"/>
      <c r="AS161" s="1"/>
    </row>
    <row r="162" ht="31.5" hidden="1">
      <c r="B162" s="41" t="s">
        <v>153</v>
      </c>
      <c r="C162" s="41" t="s">
        <v>107</v>
      </c>
      <c r="D162" s="41" t="s">
        <v>155</v>
      </c>
      <c r="E162" s="26" t="str">
        <f t="shared" si="256"/>
        <v>0412</v>
      </c>
      <c r="F162" s="41" t="s">
        <v>161</v>
      </c>
      <c r="G162" s="41"/>
      <c r="H162" s="42" t="s">
        <v>162</v>
      </c>
      <c r="I162" s="43">
        <f t="shared" ref="I162:I166" si="310">I163</f>
        <v>13249.800000000001</v>
      </c>
      <c r="J162" s="43">
        <f t="shared" ref="J162:J166" si="311">J163</f>
        <v>13773.5</v>
      </c>
      <c r="K162" s="43">
        <f t="shared" ref="K162:K166" si="312">K163</f>
        <v>13773.5</v>
      </c>
      <c r="L162" s="43">
        <f t="shared" ref="L162:L166" si="313">L163</f>
        <v>0</v>
      </c>
      <c r="M162" s="43">
        <f t="shared" ref="M162:M166" si="314">M163</f>
        <v>0</v>
      </c>
      <c r="N162" s="43">
        <f t="shared" ref="N162:N166" si="315">N163</f>
        <v>0</v>
      </c>
      <c r="O162" s="43">
        <f t="shared" ref="O162:O166" si="316">O163</f>
        <v>0</v>
      </c>
      <c r="P162" s="43">
        <f t="shared" ref="P162:P166" si="317">P163</f>
        <v>0</v>
      </c>
      <c r="Q162" s="43">
        <f t="shared" ref="Q162:Q166" si="318">Q163</f>
        <v>0</v>
      </c>
      <c r="R162" s="43">
        <f t="shared" ref="R162:R166" si="319">R163</f>
        <v>0</v>
      </c>
      <c r="S162" s="43">
        <f t="shared" ref="S162:S166" si="320">S163</f>
        <v>0</v>
      </c>
      <c r="T162" s="43">
        <f t="shared" ref="T162:T166" si="321">T163</f>
        <v>0</v>
      </c>
      <c r="U162" s="43">
        <v>0</v>
      </c>
      <c r="V162" s="43">
        <f t="shared" si="257"/>
        <v>13249.800000000001</v>
      </c>
      <c r="W162" s="43">
        <f t="shared" ref="W162:W166" si="322">W163</f>
        <v>0</v>
      </c>
      <c r="X162" s="43">
        <f t="shared" ref="X162:X166" si="323">X163</f>
        <v>0</v>
      </c>
      <c r="Y162" s="43">
        <f t="shared" ref="Y162:Y166" si="324">Y163</f>
        <v>0</v>
      </c>
      <c r="Z162" s="43">
        <f t="shared" ref="Z162:Z166" si="325">Z163</f>
        <v>0</v>
      </c>
      <c r="AA162" s="43">
        <f t="shared" ref="AA162:AA166" si="326">AA163</f>
        <v>0</v>
      </c>
      <c r="AB162" s="43">
        <f t="shared" ref="AB162:AB166" si="327">AB163</f>
        <v>0</v>
      </c>
      <c r="AC162" s="44">
        <f t="shared" ref="AC162:AC166" si="328">AC163</f>
        <v>0</v>
      </c>
      <c r="AD162" s="44">
        <f t="shared" ref="AD162:AD166" si="329">AD163</f>
        <v>0</v>
      </c>
      <c r="AE162" s="45" t="e">
        <f t="shared" si="174"/>
        <v>#DIV/0!</v>
      </c>
      <c r="AF162" s="43">
        <f t="shared" ref="AF162:AF166" si="330">AF163</f>
        <v>0</v>
      </c>
      <c r="AG162" s="43">
        <f t="shared" ref="AG162:AG166" si="331">AG163</f>
        <v>0</v>
      </c>
      <c r="AH162" s="43">
        <f t="shared" ref="AH162:AH166" si="332">AH163</f>
        <v>0</v>
      </c>
      <c r="AI162" s="43">
        <f t="shared" ref="AI162:AI166" si="333">AI163</f>
        <v>0</v>
      </c>
      <c r="AJ162" s="43">
        <f t="shared" ref="AJ162:AJ166" si="334">AJ163</f>
        <v>0</v>
      </c>
      <c r="AK162" s="43">
        <f t="shared" ref="AK162:AK166" si="335">AK163</f>
        <v>0</v>
      </c>
      <c r="AL162" s="43">
        <f t="shared" si="175"/>
        <v>0</v>
      </c>
      <c r="AM162" s="43">
        <f t="shared" si="176"/>
        <v>13249.800000000001</v>
      </c>
      <c r="AN162" s="19" t="s">
        <v>36</v>
      </c>
      <c r="AR162" s="1"/>
      <c r="AS162" s="1"/>
    </row>
    <row r="163" ht="31.5" hidden="1">
      <c r="B163" s="41" t="s">
        <v>153</v>
      </c>
      <c r="C163" s="41" t="s">
        <v>107</v>
      </c>
      <c r="D163" s="41" t="s">
        <v>155</v>
      </c>
      <c r="E163" s="26" t="str">
        <f t="shared" si="256"/>
        <v>0412</v>
      </c>
      <c r="F163" s="41" t="s">
        <v>163</v>
      </c>
      <c r="G163" s="41"/>
      <c r="H163" s="42" t="s">
        <v>164</v>
      </c>
      <c r="I163" s="43">
        <f t="shared" si="310"/>
        <v>13249.800000000001</v>
      </c>
      <c r="J163" s="43">
        <f t="shared" si="311"/>
        <v>13773.5</v>
      </c>
      <c r="K163" s="43">
        <f t="shared" si="312"/>
        <v>13773.5</v>
      </c>
      <c r="L163" s="43">
        <f t="shared" si="313"/>
        <v>0</v>
      </c>
      <c r="M163" s="43">
        <f t="shared" si="314"/>
        <v>0</v>
      </c>
      <c r="N163" s="43">
        <f t="shared" si="315"/>
        <v>0</v>
      </c>
      <c r="O163" s="43">
        <f t="shared" si="316"/>
        <v>0</v>
      </c>
      <c r="P163" s="43">
        <f t="shared" si="317"/>
        <v>0</v>
      </c>
      <c r="Q163" s="43">
        <f t="shared" si="318"/>
        <v>0</v>
      </c>
      <c r="R163" s="43">
        <f t="shared" si="319"/>
        <v>0</v>
      </c>
      <c r="S163" s="43">
        <f t="shared" si="320"/>
        <v>0</v>
      </c>
      <c r="T163" s="43">
        <f t="shared" si="321"/>
        <v>0</v>
      </c>
      <c r="U163" s="43">
        <v>0</v>
      </c>
      <c r="V163" s="43">
        <f t="shared" si="257"/>
        <v>13249.800000000001</v>
      </c>
      <c r="W163" s="43">
        <f t="shared" si="322"/>
        <v>0</v>
      </c>
      <c r="X163" s="43">
        <f t="shared" si="323"/>
        <v>0</v>
      </c>
      <c r="Y163" s="43">
        <f t="shared" si="324"/>
        <v>0</v>
      </c>
      <c r="Z163" s="43">
        <f t="shared" si="325"/>
        <v>0</v>
      </c>
      <c r="AA163" s="43">
        <f t="shared" si="326"/>
        <v>0</v>
      </c>
      <c r="AB163" s="43">
        <f t="shared" si="327"/>
        <v>0</v>
      </c>
      <c r="AC163" s="44">
        <f t="shared" si="328"/>
        <v>0</v>
      </c>
      <c r="AD163" s="44">
        <f t="shared" si="329"/>
        <v>0</v>
      </c>
      <c r="AE163" s="45" t="e">
        <f t="shared" si="174"/>
        <v>#DIV/0!</v>
      </c>
      <c r="AF163" s="43">
        <f t="shared" si="330"/>
        <v>0</v>
      </c>
      <c r="AG163" s="43">
        <f t="shared" si="331"/>
        <v>0</v>
      </c>
      <c r="AH163" s="43">
        <f t="shared" si="332"/>
        <v>0</v>
      </c>
      <c r="AI163" s="43">
        <f t="shared" si="333"/>
        <v>0</v>
      </c>
      <c r="AJ163" s="43">
        <f t="shared" si="334"/>
        <v>0</v>
      </c>
      <c r="AK163" s="43">
        <f t="shared" si="335"/>
        <v>0</v>
      </c>
      <c r="AL163" s="43">
        <f t="shared" si="175"/>
        <v>0</v>
      </c>
      <c r="AM163" s="43">
        <f t="shared" si="176"/>
        <v>13249.800000000001</v>
      </c>
      <c r="AN163" s="19" t="s">
        <v>36</v>
      </c>
      <c r="AO163" s="1"/>
      <c r="AP163" s="1"/>
      <c r="AQ163" s="1"/>
      <c r="AR163" s="1"/>
      <c r="AS163" s="1"/>
    </row>
    <row r="164" ht="31.5" hidden="1">
      <c r="B164" s="41" t="s">
        <v>153</v>
      </c>
      <c r="C164" s="41" t="s">
        <v>107</v>
      </c>
      <c r="D164" s="41" t="s">
        <v>155</v>
      </c>
      <c r="E164" s="26" t="str">
        <f t="shared" si="256"/>
        <v>0412</v>
      </c>
      <c r="F164" s="41" t="s">
        <v>163</v>
      </c>
      <c r="G164" s="41" t="s">
        <v>53</v>
      </c>
      <c r="H164" s="42" t="s">
        <v>54</v>
      </c>
      <c r="I164" s="43">
        <f t="shared" si="310"/>
        <v>13249.800000000001</v>
      </c>
      <c r="J164" s="43">
        <f t="shared" si="311"/>
        <v>13773.5</v>
      </c>
      <c r="K164" s="43">
        <f t="shared" si="312"/>
        <v>13773.5</v>
      </c>
      <c r="L164" s="43">
        <f t="shared" si="313"/>
        <v>0</v>
      </c>
      <c r="M164" s="43">
        <f t="shared" si="314"/>
        <v>0</v>
      </c>
      <c r="N164" s="43">
        <f t="shared" si="315"/>
        <v>0</v>
      </c>
      <c r="O164" s="43">
        <f t="shared" si="316"/>
        <v>0</v>
      </c>
      <c r="P164" s="43">
        <f t="shared" si="317"/>
        <v>0</v>
      </c>
      <c r="Q164" s="43">
        <f t="shared" si="318"/>
        <v>0</v>
      </c>
      <c r="R164" s="43">
        <f t="shared" si="319"/>
        <v>0</v>
      </c>
      <c r="S164" s="43">
        <f t="shared" si="320"/>
        <v>0</v>
      </c>
      <c r="T164" s="43">
        <f t="shared" si="321"/>
        <v>0</v>
      </c>
      <c r="U164" s="43">
        <v>0</v>
      </c>
      <c r="V164" s="43">
        <f t="shared" si="257"/>
        <v>13249.800000000001</v>
      </c>
      <c r="W164" s="43">
        <f t="shared" si="322"/>
        <v>0</v>
      </c>
      <c r="X164" s="43">
        <f t="shared" si="323"/>
        <v>0</v>
      </c>
      <c r="Y164" s="43">
        <f t="shared" si="324"/>
        <v>0</v>
      </c>
      <c r="Z164" s="43">
        <f t="shared" si="325"/>
        <v>0</v>
      </c>
      <c r="AA164" s="43">
        <f t="shared" si="326"/>
        <v>0</v>
      </c>
      <c r="AB164" s="43">
        <f t="shared" si="327"/>
        <v>0</v>
      </c>
      <c r="AC164" s="44">
        <f t="shared" si="328"/>
        <v>0</v>
      </c>
      <c r="AD164" s="44">
        <f t="shared" si="329"/>
        <v>0</v>
      </c>
      <c r="AE164" s="45" t="e">
        <f t="shared" ref="AE164:AE227" si="336">AD164/AC164*100</f>
        <v>#DIV/0!</v>
      </c>
      <c r="AF164" s="43">
        <f t="shared" si="330"/>
        <v>0</v>
      </c>
      <c r="AG164" s="43">
        <f t="shared" si="331"/>
        <v>0</v>
      </c>
      <c r="AH164" s="43">
        <f t="shared" si="332"/>
        <v>0</v>
      </c>
      <c r="AI164" s="43">
        <f t="shared" si="333"/>
        <v>0</v>
      </c>
      <c r="AJ164" s="43">
        <f t="shared" si="334"/>
        <v>0</v>
      </c>
      <c r="AK164" s="43">
        <f t="shared" si="335"/>
        <v>0</v>
      </c>
      <c r="AL164" s="43">
        <f t="shared" ref="AL164:AL227" si="337">AF164+AH164+AK164+AI164+AJ164+AG164</f>
        <v>0</v>
      </c>
      <c r="AM164" s="43">
        <f t="shared" ref="AM164:AM227" si="338">V164-AL164</f>
        <v>13249.800000000001</v>
      </c>
      <c r="AN164" s="19" t="s">
        <v>36</v>
      </c>
      <c r="AO164" s="1"/>
      <c r="AP164" s="1"/>
      <c r="AQ164" s="1"/>
      <c r="AR164" s="1"/>
      <c r="AS164" s="1"/>
    </row>
    <row r="165" ht="31.5" hidden="1">
      <c r="B165" s="41" t="s">
        <v>153</v>
      </c>
      <c r="C165" s="41" t="s">
        <v>107</v>
      </c>
      <c r="D165" s="41" t="s">
        <v>155</v>
      </c>
      <c r="E165" s="26" t="str">
        <f t="shared" si="256"/>
        <v>0412</v>
      </c>
      <c r="F165" s="41" t="s">
        <v>163</v>
      </c>
      <c r="G165" s="41" t="s">
        <v>55</v>
      </c>
      <c r="H165" s="42" t="s">
        <v>56</v>
      </c>
      <c r="I165" s="43">
        <v>13249.800000000001</v>
      </c>
      <c r="J165" s="43">
        <v>13773.5</v>
      </c>
      <c r="K165" s="43">
        <v>13773.5</v>
      </c>
      <c r="L165" s="43"/>
      <c r="M165" s="43"/>
      <c r="N165" s="43"/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f t="shared" si="257"/>
        <v>13249.800000000001</v>
      </c>
      <c r="W165" s="43"/>
      <c r="X165" s="43"/>
      <c r="Y165" s="43"/>
      <c r="Z165" s="43"/>
      <c r="AA165" s="43"/>
      <c r="AB165" s="43">
        <v>0</v>
      </c>
      <c r="AC165" s="44">
        <v>0</v>
      </c>
      <c r="AD165" s="44">
        <v>0</v>
      </c>
      <c r="AE165" s="45" t="e">
        <f t="shared" si="336"/>
        <v>#DIV/0!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  <c r="AK165" s="43">
        <v>0</v>
      </c>
      <c r="AL165" s="43">
        <f t="shared" si="337"/>
        <v>0</v>
      </c>
      <c r="AM165" s="43">
        <f t="shared" si="338"/>
        <v>13249.800000000001</v>
      </c>
      <c r="AN165" s="19" t="s">
        <v>36</v>
      </c>
      <c r="AO165" s="1"/>
      <c r="AP165" s="1"/>
      <c r="AQ165" s="1"/>
      <c r="AR165" s="1"/>
      <c r="AS165" s="1"/>
    </row>
    <row r="166" ht="47.25">
      <c r="B166" s="41" t="s">
        <v>153</v>
      </c>
      <c r="C166" s="41" t="s">
        <v>107</v>
      </c>
      <c r="D166" s="41" t="s">
        <v>155</v>
      </c>
      <c r="E166" s="26" t="str">
        <f t="shared" si="256"/>
        <v>0412</v>
      </c>
      <c r="F166" s="41" t="s">
        <v>165</v>
      </c>
      <c r="G166" s="41"/>
      <c r="H166" s="42" t="s">
        <v>166</v>
      </c>
      <c r="I166" s="43">
        <f t="shared" si="310"/>
        <v>579</v>
      </c>
      <c r="J166" s="43">
        <f t="shared" si="311"/>
        <v>579</v>
      </c>
      <c r="K166" s="43">
        <f t="shared" si="312"/>
        <v>579</v>
      </c>
      <c r="L166" s="43">
        <f t="shared" si="313"/>
        <v>0</v>
      </c>
      <c r="M166" s="43">
        <f t="shared" si="314"/>
        <v>0</v>
      </c>
      <c r="N166" s="43">
        <f t="shared" si="315"/>
        <v>0</v>
      </c>
      <c r="O166" s="43">
        <f t="shared" si="316"/>
        <v>-129.88900000000001</v>
      </c>
      <c r="P166" s="43">
        <f t="shared" si="317"/>
        <v>0</v>
      </c>
      <c r="Q166" s="43">
        <f t="shared" si="318"/>
        <v>0</v>
      </c>
      <c r="R166" s="43">
        <f t="shared" si="319"/>
        <v>0</v>
      </c>
      <c r="S166" s="43">
        <f t="shared" si="320"/>
        <v>0</v>
      </c>
      <c r="T166" s="43">
        <f t="shared" si="321"/>
        <v>0</v>
      </c>
      <c r="U166" s="43">
        <v>0</v>
      </c>
      <c r="V166" s="43">
        <f t="shared" si="257"/>
        <v>449.11099999999999</v>
      </c>
      <c r="W166" s="43">
        <f t="shared" si="322"/>
        <v>0</v>
      </c>
      <c r="X166" s="43">
        <f t="shared" si="323"/>
        <v>0</v>
      </c>
      <c r="Y166" s="43">
        <f t="shared" si="324"/>
        <v>0</v>
      </c>
      <c r="Z166" s="43">
        <f t="shared" si="325"/>
        <v>0</v>
      </c>
      <c r="AA166" s="43">
        <f t="shared" si="326"/>
        <v>0</v>
      </c>
      <c r="AB166" s="43">
        <f t="shared" si="327"/>
        <v>375.93648999999999</v>
      </c>
      <c r="AC166" s="44">
        <f t="shared" si="328"/>
        <v>375.93700000000001</v>
      </c>
      <c r="AD166" s="44">
        <f t="shared" si="329"/>
        <v>375.93648999999999</v>
      </c>
      <c r="AE166" s="45">
        <f t="shared" si="336"/>
        <v>99.99986433897169</v>
      </c>
      <c r="AF166" s="43">
        <f t="shared" si="330"/>
        <v>505.82600000000002</v>
      </c>
      <c r="AG166" s="43">
        <f t="shared" si="331"/>
        <v>-129.88900000000001</v>
      </c>
      <c r="AH166" s="43">
        <f t="shared" si="332"/>
        <v>0</v>
      </c>
      <c r="AI166" s="43">
        <f t="shared" si="333"/>
        <v>0</v>
      </c>
      <c r="AJ166" s="43">
        <f t="shared" si="334"/>
        <v>0</v>
      </c>
      <c r="AK166" s="43">
        <f t="shared" si="335"/>
        <v>0</v>
      </c>
      <c r="AL166" s="43">
        <f t="shared" si="337"/>
        <v>375.93700000000001</v>
      </c>
      <c r="AM166" s="43">
        <f t="shared" si="338"/>
        <v>73.173999999999978</v>
      </c>
      <c r="AN166" s="2"/>
      <c r="AR166" s="1"/>
      <c r="AS166" s="1"/>
    </row>
    <row r="167" ht="31.5">
      <c r="B167" s="41" t="s">
        <v>153</v>
      </c>
      <c r="C167" s="41" t="s">
        <v>107</v>
      </c>
      <c r="D167" s="41" t="s">
        <v>155</v>
      </c>
      <c r="E167" s="26" t="str">
        <f t="shared" si="256"/>
        <v>0412</v>
      </c>
      <c r="F167" s="41" t="s">
        <v>167</v>
      </c>
      <c r="G167" s="41"/>
      <c r="H167" s="42" t="s">
        <v>168</v>
      </c>
      <c r="I167" s="43">
        <f>I168+I170</f>
        <v>579</v>
      </c>
      <c r="J167" s="43">
        <f>J168+J170</f>
        <v>579</v>
      </c>
      <c r="K167" s="43">
        <f>K168+K170</f>
        <v>579</v>
      </c>
      <c r="L167" s="43">
        <f>L168+L170</f>
        <v>0</v>
      </c>
      <c r="M167" s="43">
        <f>M168+M170</f>
        <v>0</v>
      </c>
      <c r="N167" s="43">
        <f>N168+N170</f>
        <v>0</v>
      </c>
      <c r="O167" s="43">
        <f>O168+O170</f>
        <v>-129.88900000000001</v>
      </c>
      <c r="P167" s="43">
        <f>P168+P170</f>
        <v>0</v>
      </c>
      <c r="Q167" s="43">
        <f>Q168+Q170</f>
        <v>0</v>
      </c>
      <c r="R167" s="43">
        <f>R168+R170</f>
        <v>0</v>
      </c>
      <c r="S167" s="43">
        <f>S168+S170</f>
        <v>0</v>
      </c>
      <c r="T167" s="43">
        <f>T168+T170</f>
        <v>0</v>
      </c>
      <c r="U167" s="43">
        <v>0</v>
      </c>
      <c r="V167" s="43">
        <f t="shared" si="257"/>
        <v>449.11099999999999</v>
      </c>
      <c r="W167" s="43">
        <f>W168+W170</f>
        <v>0</v>
      </c>
      <c r="X167" s="43">
        <f>X168+X170</f>
        <v>0</v>
      </c>
      <c r="Y167" s="43">
        <f>Y168+Y170</f>
        <v>0</v>
      </c>
      <c r="Z167" s="43">
        <f>Z168+Z170</f>
        <v>0</v>
      </c>
      <c r="AA167" s="43">
        <f>AA168+AA170</f>
        <v>0</v>
      </c>
      <c r="AB167" s="43">
        <f>AB168+AB170</f>
        <v>375.93648999999999</v>
      </c>
      <c r="AC167" s="44">
        <f>AC168+AC170</f>
        <v>375.93700000000001</v>
      </c>
      <c r="AD167" s="44">
        <f>AD168+AD170</f>
        <v>375.93648999999999</v>
      </c>
      <c r="AE167" s="45">
        <f t="shared" si="336"/>
        <v>99.99986433897169</v>
      </c>
      <c r="AF167" s="43">
        <f>AF168+AF170</f>
        <v>505.82600000000002</v>
      </c>
      <c r="AG167" s="43">
        <f>AG168+AG170</f>
        <v>-129.88900000000001</v>
      </c>
      <c r="AH167" s="43">
        <f>AH168+AH170</f>
        <v>0</v>
      </c>
      <c r="AI167" s="43">
        <f>AI168+AI170</f>
        <v>0</v>
      </c>
      <c r="AJ167" s="43">
        <f>AJ168+AJ170</f>
        <v>0</v>
      </c>
      <c r="AK167" s="43">
        <f>AK168+AK170</f>
        <v>0</v>
      </c>
      <c r="AL167" s="43">
        <f t="shared" si="337"/>
        <v>375.93700000000001</v>
      </c>
      <c r="AM167" s="43">
        <f t="shared" si="338"/>
        <v>73.173999999999978</v>
      </c>
      <c r="AN167" s="2"/>
      <c r="AO167" s="1"/>
      <c r="AP167" s="1"/>
      <c r="AQ167" s="1"/>
      <c r="AR167" s="1"/>
      <c r="AS167" s="1"/>
    </row>
    <row r="168" ht="31.5">
      <c r="B168" s="41" t="s">
        <v>153</v>
      </c>
      <c r="C168" s="41" t="s">
        <v>107</v>
      </c>
      <c r="D168" s="41" t="s">
        <v>155</v>
      </c>
      <c r="E168" s="26" t="str">
        <f t="shared" si="256"/>
        <v>0412</v>
      </c>
      <c r="F168" s="41" t="s">
        <v>167</v>
      </c>
      <c r="G168" s="41" t="s">
        <v>53</v>
      </c>
      <c r="H168" s="42" t="s">
        <v>54</v>
      </c>
      <c r="I168" s="43">
        <f>I169</f>
        <v>358.80000000000001</v>
      </c>
      <c r="J168" s="43">
        <f>J169</f>
        <v>358.80000000000001</v>
      </c>
      <c r="K168" s="43">
        <f>K169</f>
        <v>358.80000000000001</v>
      </c>
      <c r="L168" s="43">
        <f>L169</f>
        <v>0</v>
      </c>
      <c r="M168" s="43">
        <f>M169</f>
        <v>0</v>
      </c>
      <c r="N168" s="43">
        <f>N169</f>
        <v>0</v>
      </c>
      <c r="O168" s="43">
        <f>O169</f>
        <v>0</v>
      </c>
      <c r="P168" s="43">
        <f>P169</f>
        <v>0</v>
      </c>
      <c r="Q168" s="43">
        <f>Q169</f>
        <v>0</v>
      </c>
      <c r="R168" s="43">
        <f>R169</f>
        <v>0</v>
      </c>
      <c r="S168" s="43">
        <f>S169</f>
        <v>0</v>
      </c>
      <c r="T168" s="43">
        <f>T169</f>
        <v>0</v>
      </c>
      <c r="U168" s="43">
        <v>0</v>
      </c>
      <c r="V168" s="43">
        <f t="shared" si="257"/>
        <v>358.80000000000001</v>
      </c>
      <c r="W168" s="43">
        <f>W169</f>
        <v>0</v>
      </c>
      <c r="X168" s="43">
        <f>X169</f>
        <v>0</v>
      </c>
      <c r="Y168" s="43">
        <f>Y169</f>
        <v>0</v>
      </c>
      <c r="Z168" s="43">
        <f>Z169</f>
        <v>0</v>
      </c>
      <c r="AA168" s="43">
        <f>AA169</f>
        <v>0</v>
      </c>
      <c r="AB168" s="43">
        <f>AB169</f>
        <v>230</v>
      </c>
      <c r="AC168" s="44">
        <f>AC169</f>
        <v>230</v>
      </c>
      <c r="AD168" s="44">
        <f>AD169</f>
        <v>230</v>
      </c>
      <c r="AE168" s="45">
        <f t="shared" si="336"/>
        <v>100</v>
      </c>
      <c r="AF168" s="43">
        <f>AF169</f>
        <v>314.75</v>
      </c>
      <c r="AG168" s="43">
        <f>AG169</f>
        <v>0</v>
      </c>
      <c r="AH168" s="43">
        <f>AH169</f>
        <v>0</v>
      </c>
      <c r="AI168" s="43">
        <f>AI169</f>
        <v>0</v>
      </c>
      <c r="AJ168" s="43">
        <f>AJ169</f>
        <v>0</v>
      </c>
      <c r="AK168" s="43">
        <f>AK169</f>
        <v>0</v>
      </c>
      <c r="AL168" s="43">
        <f t="shared" si="337"/>
        <v>314.75</v>
      </c>
      <c r="AM168" s="43">
        <f t="shared" si="338"/>
        <v>44.050000000000011</v>
      </c>
      <c r="AN168" s="2"/>
      <c r="AR168" s="1"/>
      <c r="AS168" s="1"/>
    </row>
    <row r="169" ht="31.5">
      <c r="B169" s="41" t="s">
        <v>153</v>
      </c>
      <c r="C169" s="41" t="s">
        <v>107</v>
      </c>
      <c r="D169" s="41" t="s">
        <v>155</v>
      </c>
      <c r="E169" s="26" t="str">
        <f t="shared" si="256"/>
        <v>0412</v>
      </c>
      <c r="F169" s="41" t="s">
        <v>167</v>
      </c>
      <c r="G169" s="41" t="s">
        <v>55</v>
      </c>
      <c r="H169" s="42" t="s">
        <v>56</v>
      </c>
      <c r="I169" s="43">
        <v>358.80000000000001</v>
      </c>
      <c r="J169" s="43">
        <v>358.80000000000001</v>
      </c>
      <c r="K169" s="43">
        <v>358.80000000000001</v>
      </c>
      <c r="L169" s="43"/>
      <c r="M169" s="43"/>
      <c r="N169" s="43"/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f t="shared" si="257"/>
        <v>358.80000000000001</v>
      </c>
      <c r="W169" s="43"/>
      <c r="X169" s="43"/>
      <c r="Y169" s="43"/>
      <c r="Z169" s="43"/>
      <c r="AA169" s="43"/>
      <c r="AB169" s="43">
        <v>230</v>
      </c>
      <c r="AC169" s="44">
        <v>230</v>
      </c>
      <c r="AD169" s="44">
        <v>230</v>
      </c>
      <c r="AE169" s="45">
        <f t="shared" si="336"/>
        <v>100</v>
      </c>
      <c r="AF169" s="43">
        <v>314.75</v>
      </c>
      <c r="AG169" s="43">
        <v>0</v>
      </c>
      <c r="AH169" s="43">
        <v>0</v>
      </c>
      <c r="AI169" s="43">
        <v>0</v>
      </c>
      <c r="AJ169" s="43">
        <v>0</v>
      </c>
      <c r="AK169" s="43">
        <v>0</v>
      </c>
      <c r="AL169" s="43">
        <f t="shared" si="337"/>
        <v>314.75</v>
      </c>
      <c r="AM169" s="43">
        <f t="shared" si="338"/>
        <v>44.050000000000011</v>
      </c>
      <c r="AN169" s="19"/>
      <c r="AO169" s="1"/>
      <c r="AP169" s="1"/>
      <c r="AQ169" s="1"/>
      <c r="AR169" s="1"/>
      <c r="AS169" s="1"/>
    </row>
    <row r="170">
      <c r="B170" s="41" t="s">
        <v>153</v>
      </c>
      <c r="C170" s="41" t="s">
        <v>107</v>
      </c>
      <c r="D170" s="41" t="s">
        <v>155</v>
      </c>
      <c r="E170" s="26" t="str">
        <f t="shared" si="256"/>
        <v>0412</v>
      </c>
      <c r="F170" s="41" t="s">
        <v>167</v>
      </c>
      <c r="G170" s="41" t="s">
        <v>59</v>
      </c>
      <c r="H170" s="42" t="s">
        <v>60</v>
      </c>
      <c r="I170" s="43">
        <f>I171</f>
        <v>220.19999999999999</v>
      </c>
      <c r="J170" s="43">
        <f>J171</f>
        <v>220.19999999999999</v>
      </c>
      <c r="K170" s="43">
        <f>K171</f>
        <v>220.19999999999999</v>
      </c>
      <c r="L170" s="43">
        <f>L171</f>
        <v>0</v>
      </c>
      <c r="M170" s="43">
        <f>M171</f>
        <v>0</v>
      </c>
      <c r="N170" s="43">
        <f>N171</f>
        <v>0</v>
      </c>
      <c r="O170" s="43">
        <f>O171</f>
        <v>-129.88900000000001</v>
      </c>
      <c r="P170" s="43">
        <f>P171</f>
        <v>0</v>
      </c>
      <c r="Q170" s="43">
        <f>Q171</f>
        <v>0</v>
      </c>
      <c r="R170" s="43">
        <f>R171</f>
        <v>0</v>
      </c>
      <c r="S170" s="43">
        <f>S171</f>
        <v>0</v>
      </c>
      <c r="T170" s="43">
        <f>T171</f>
        <v>0</v>
      </c>
      <c r="U170" s="43">
        <v>0</v>
      </c>
      <c r="V170" s="43">
        <f t="shared" si="257"/>
        <v>90.310999999999979</v>
      </c>
      <c r="W170" s="43">
        <f>W171</f>
        <v>0</v>
      </c>
      <c r="X170" s="43">
        <f>X171</f>
        <v>0</v>
      </c>
      <c r="Y170" s="43">
        <f>Y171</f>
        <v>0</v>
      </c>
      <c r="Z170" s="43">
        <f>Z171</f>
        <v>0</v>
      </c>
      <c r="AA170" s="43">
        <f>AA171</f>
        <v>0</v>
      </c>
      <c r="AB170" s="43">
        <f>AB171</f>
        <v>145.93648999999999</v>
      </c>
      <c r="AC170" s="44">
        <f>AC171</f>
        <v>145.93700000000001</v>
      </c>
      <c r="AD170" s="44">
        <f>AD171</f>
        <v>145.93648999999999</v>
      </c>
      <c r="AE170" s="45">
        <f t="shared" si="336"/>
        <v>99.999650534134574</v>
      </c>
      <c r="AF170" s="43">
        <f>AF171</f>
        <v>191.07599999999999</v>
      </c>
      <c r="AG170" s="43">
        <f>AG171</f>
        <v>-129.88900000000001</v>
      </c>
      <c r="AH170" s="43">
        <f>AH171</f>
        <v>0</v>
      </c>
      <c r="AI170" s="43">
        <f>AI171</f>
        <v>0</v>
      </c>
      <c r="AJ170" s="43">
        <f>AJ171</f>
        <v>0</v>
      </c>
      <c r="AK170" s="43">
        <f>AK171</f>
        <v>0</v>
      </c>
      <c r="AL170" s="43">
        <f t="shared" si="337"/>
        <v>61.186999999999983</v>
      </c>
      <c r="AM170" s="43">
        <f t="shared" si="338"/>
        <v>29.123999999999995</v>
      </c>
      <c r="AN170" s="2"/>
      <c r="AO170" s="1"/>
      <c r="AP170" s="1"/>
      <c r="AQ170" s="1"/>
      <c r="AR170" s="1"/>
      <c r="AS170" s="1"/>
    </row>
    <row r="171">
      <c r="B171" s="41" t="s">
        <v>153</v>
      </c>
      <c r="C171" s="41" t="s">
        <v>107</v>
      </c>
      <c r="D171" s="41" t="s">
        <v>155</v>
      </c>
      <c r="E171" s="26" t="str">
        <f t="shared" si="256"/>
        <v>0412</v>
      </c>
      <c r="F171" s="41" t="s">
        <v>167</v>
      </c>
      <c r="G171" s="41" t="s">
        <v>61</v>
      </c>
      <c r="H171" s="42" t="s">
        <v>62</v>
      </c>
      <c r="I171" s="43">
        <v>220.19999999999999</v>
      </c>
      <c r="J171" s="43">
        <v>220.19999999999999</v>
      </c>
      <c r="K171" s="43">
        <v>220.19999999999999</v>
      </c>
      <c r="L171" s="43"/>
      <c r="M171" s="43"/>
      <c r="N171" s="43"/>
      <c r="O171" s="43">
        <v>-129.88900000000001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f t="shared" si="257"/>
        <v>90.310999999999979</v>
      </c>
      <c r="W171" s="43"/>
      <c r="X171" s="43"/>
      <c r="Y171" s="43"/>
      <c r="Z171" s="43"/>
      <c r="AA171" s="43"/>
      <c r="AB171" s="43">
        <v>145.93648999999999</v>
      </c>
      <c r="AC171" s="44">
        <v>145.93700000000001</v>
      </c>
      <c r="AD171" s="44">
        <v>145.93648999999999</v>
      </c>
      <c r="AE171" s="45">
        <f t="shared" si="336"/>
        <v>99.999650534134574</v>
      </c>
      <c r="AF171" s="43">
        <v>191.07599999999999</v>
      </c>
      <c r="AG171" s="43">
        <v>-129.88900000000001</v>
      </c>
      <c r="AH171" s="43">
        <v>0</v>
      </c>
      <c r="AI171" s="43">
        <v>0</v>
      </c>
      <c r="AJ171" s="43">
        <v>0</v>
      </c>
      <c r="AK171" s="43">
        <v>0</v>
      </c>
      <c r="AL171" s="43">
        <f t="shared" si="337"/>
        <v>61.186999999999983</v>
      </c>
      <c r="AM171" s="43">
        <f t="shared" si="338"/>
        <v>29.123999999999995</v>
      </c>
      <c r="AN171" s="19"/>
      <c r="AO171" s="1"/>
      <c r="AP171" s="1"/>
      <c r="AQ171" s="1"/>
      <c r="AR171" s="1"/>
      <c r="AS171" s="1"/>
    </row>
    <row r="172" ht="31.5">
      <c r="B172" s="41" t="s">
        <v>153</v>
      </c>
      <c r="C172" s="41" t="s">
        <v>107</v>
      </c>
      <c r="D172" s="41" t="s">
        <v>155</v>
      </c>
      <c r="E172" s="26" t="str">
        <f t="shared" si="256"/>
        <v>0412</v>
      </c>
      <c r="F172" s="41" t="s">
        <v>169</v>
      </c>
      <c r="G172" s="41"/>
      <c r="H172" s="42" t="s">
        <v>170</v>
      </c>
      <c r="I172" s="43">
        <f>I173</f>
        <v>22339.900000000001</v>
      </c>
      <c r="J172" s="43">
        <f>J173</f>
        <v>23370.900000000001</v>
      </c>
      <c r="K172" s="43">
        <f>K173</f>
        <v>23370.900000000001</v>
      </c>
      <c r="L172" s="43">
        <f>L173</f>
        <v>0</v>
      </c>
      <c r="M172" s="43">
        <f>M173</f>
        <v>0</v>
      </c>
      <c r="N172" s="43">
        <f>N173</f>
        <v>0</v>
      </c>
      <c r="O172" s="43">
        <f>O173</f>
        <v>0</v>
      </c>
      <c r="P172" s="43">
        <f>P173</f>
        <v>0</v>
      </c>
      <c r="Q172" s="43">
        <f>Q173</f>
        <v>0</v>
      </c>
      <c r="R172" s="43">
        <f>R173</f>
        <v>0</v>
      </c>
      <c r="S172" s="43">
        <f>S173</f>
        <v>0</v>
      </c>
      <c r="T172" s="43">
        <f>T173</f>
        <v>0</v>
      </c>
      <c r="U172" s="43">
        <v>0</v>
      </c>
      <c r="V172" s="43">
        <f t="shared" si="257"/>
        <v>22339.900000000001</v>
      </c>
      <c r="W172" s="43">
        <f>W173</f>
        <v>0</v>
      </c>
      <c r="X172" s="43">
        <f>X173</f>
        <v>0</v>
      </c>
      <c r="Y172" s="43">
        <f>Y173</f>
        <v>0</v>
      </c>
      <c r="Z172" s="43">
        <f>Z173</f>
        <v>0</v>
      </c>
      <c r="AA172" s="43">
        <f>AA173</f>
        <v>0</v>
      </c>
      <c r="AB172" s="43">
        <f>AB173</f>
        <v>17275.494999999999</v>
      </c>
      <c r="AC172" s="44">
        <f>AC173</f>
        <v>22304.637620000001</v>
      </c>
      <c r="AD172" s="44">
        <f>AD173</f>
        <v>22304.637500000001</v>
      </c>
      <c r="AE172" s="45">
        <f t="shared" si="336"/>
        <v>99.999999461995287</v>
      </c>
      <c r="AF172" s="43">
        <f>AF173</f>
        <v>22304.637620000001</v>
      </c>
      <c r="AG172" s="43">
        <f>AG173</f>
        <v>0</v>
      </c>
      <c r="AH172" s="43">
        <f>AH173</f>
        <v>0</v>
      </c>
      <c r="AI172" s="43">
        <f>AI173</f>
        <v>0</v>
      </c>
      <c r="AJ172" s="43">
        <f>AJ173</f>
        <v>0</v>
      </c>
      <c r="AK172" s="43">
        <f>AK173</f>
        <v>0</v>
      </c>
      <c r="AL172" s="43">
        <f t="shared" si="337"/>
        <v>22304.637620000001</v>
      </c>
      <c r="AM172" s="43">
        <f t="shared" si="338"/>
        <v>35.262380000000121</v>
      </c>
      <c r="AN172" s="2"/>
      <c r="AO172" s="1"/>
      <c r="AP172" s="1"/>
      <c r="AQ172" s="1"/>
      <c r="AR172" s="1"/>
      <c r="AS172" s="1"/>
    </row>
    <row r="173" ht="31.5">
      <c r="B173" s="41" t="s">
        <v>153</v>
      </c>
      <c r="C173" s="41" t="s">
        <v>107</v>
      </c>
      <c r="D173" s="41" t="s">
        <v>155</v>
      </c>
      <c r="E173" s="26" t="str">
        <f t="shared" si="256"/>
        <v>0412</v>
      </c>
      <c r="F173" s="41" t="s">
        <v>171</v>
      </c>
      <c r="G173" s="41"/>
      <c r="H173" s="42" t="s">
        <v>172</v>
      </c>
      <c r="I173" s="43">
        <f>I174+I177</f>
        <v>22339.900000000001</v>
      </c>
      <c r="J173" s="43">
        <f>J174+J177</f>
        <v>23370.900000000001</v>
      </c>
      <c r="K173" s="43">
        <f>K174+K177</f>
        <v>23370.900000000001</v>
      </c>
      <c r="L173" s="43">
        <f>L174+L177</f>
        <v>0</v>
      </c>
      <c r="M173" s="43">
        <f>M174+M177</f>
        <v>0</v>
      </c>
      <c r="N173" s="43">
        <f>N174+N177</f>
        <v>0</v>
      </c>
      <c r="O173" s="43">
        <f>O174+O177</f>
        <v>0</v>
      </c>
      <c r="P173" s="43">
        <f>P174+P177</f>
        <v>0</v>
      </c>
      <c r="Q173" s="43">
        <f>Q174+Q177</f>
        <v>0</v>
      </c>
      <c r="R173" s="43">
        <f>R174+R177</f>
        <v>0</v>
      </c>
      <c r="S173" s="43">
        <f>S174+S177</f>
        <v>0</v>
      </c>
      <c r="T173" s="43">
        <f>T174+T177</f>
        <v>0</v>
      </c>
      <c r="U173" s="43">
        <v>0</v>
      </c>
      <c r="V173" s="43">
        <f t="shared" si="257"/>
        <v>22339.900000000001</v>
      </c>
      <c r="W173" s="43">
        <f>W174+W177</f>
        <v>0</v>
      </c>
      <c r="X173" s="43">
        <f>X174+X177</f>
        <v>0</v>
      </c>
      <c r="Y173" s="43">
        <f>Y174+Y177</f>
        <v>0</v>
      </c>
      <c r="Z173" s="43">
        <f>Z174+Z177</f>
        <v>0</v>
      </c>
      <c r="AA173" s="43">
        <f>AA174+AA177</f>
        <v>0</v>
      </c>
      <c r="AB173" s="43">
        <f>AB174+AB177</f>
        <v>17275.494999999999</v>
      </c>
      <c r="AC173" s="44">
        <f>AC174+AC177</f>
        <v>22304.637620000001</v>
      </c>
      <c r="AD173" s="44">
        <f>AD174+AD177</f>
        <v>22304.637500000001</v>
      </c>
      <c r="AE173" s="45">
        <f t="shared" si="336"/>
        <v>99.999999461995287</v>
      </c>
      <c r="AF173" s="43">
        <f>AF174+AF177</f>
        <v>22304.637620000001</v>
      </c>
      <c r="AG173" s="43">
        <f>AG174+AG177</f>
        <v>0</v>
      </c>
      <c r="AH173" s="43">
        <f>AH174+AH177</f>
        <v>0</v>
      </c>
      <c r="AI173" s="43">
        <f>AI174+AI177</f>
        <v>0</v>
      </c>
      <c r="AJ173" s="43">
        <f>AJ174+AJ177</f>
        <v>0</v>
      </c>
      <c r="AK173" s="43">
        <f>AK174+AK177</f>
        <v>0</v>
      </c>
      <c r="AL173" s="43">
        <f t="shared" si="337"/>
        <v>22304.637620000001</v>
      </c>
      <c r="AM173" s="43">
        <f t="shared" si="338"/>
        <v>35.262380000000121</v>
      </c>
      <c r="AN173" s="2"/>
      <c r="AR173" s="1"/>
      <c r="AS173" s="1"/>
    </row>
    <row r="174" ht="31.5">
      <c r="B174" s="41" t="s">
        <v>153</v>
      </c>
      <c r="C174" s="41" t="s">
        <v>107</v>
      </c>
      <c r="D174" s="41" t="s">
        <v>155</v>
      </c>
      <c r="E174" s="26" t="str">
        <f t="shared" si="256"/>
        <v>0412</v>
      </c>
      <c r="F174" s="41" t="s">
        <v>173</v>
      </c>
      <c r="G174" s="41"/>
      <c r="H174" s="42" t="s">
        <v>174</v>
      </c>
      <c r="I174" s="43">
        <f t="shared" ref="I174:I193" si="339">I175</f>
        <v>227.5</v>
      </c>
      <c r="J174" s="43">
        <f t="shared" ref="J174:J193" si="340">J175</f>
        <v>227.5</v>
      </c>
      <c r="K174" s="43">
        <f t="shared" ref="K174:K193" si="341">K175</f>
        <v>227.5</v>
      </c>
      <c r="L174" s="43">
        <f t="shared" ref="L174:L193" si="342">L175</f>
        <v>0</v>
      </c>
      <c r="M174" s="43">
        <f t="shared" ref="M174:M193" si="343">M175</f>
        <v>0</v>
      </c>
      <c r="N174" s="43">
        <f t="shared" ref="N174:N193" si="344">N175</f>
        <v>0</v>
      </c>
      <c r="O174" s="43">
        <f t="shared" ref="O174:O193" si="345">O175</f>
        <v>0</v>
      </c>
      <c r="P174" s="43">
        <f t="shared" ref="P174:P193" si="346">P175</f>
        <v>0</v>
      </c>
      <c r="Q174" s="43">
        <f t="shared" ref="Q174:Q193" si="347">Q175</f>
        <v>0</v>
      </c>
      <c r="R174" s="43">
        <f t="shared" ref="R174:R193" si="348">R175</f>
        <v>0</v>
      </c>
      <c r="S174" s="43">
        <f t="shared" ref="S174:S193" si="349">S175</f>
        <v>0</v>
      </c>
      <c r="T174" s="43">
        <f t="shared" ref="T174:T193" si="350">T175</f>
        <v>0</v>
      </c>
      <c r="U174" s="43">
        <v>0</v>
      </c>
      <c r="V174" s="43">
        <f t="shared" si="257"/>
        <v>227.5</v>
      </c>
      <c r="W174" s="43">
        <f t="shared" ref="W174:W193" si="351">W175</f>
        <v>0</v>
      </c>
      <c r="X174" s="43">
        <f t="shared" ref="X174:X193" si="352">X175</f>
        <v>0</v>
      </c>
      <c r="Y174" s="43">
        <f t="shared" ref="Y174:Y193" si="353">Y175</f>
        <v>0</v>
      </c>
      <c r="Z174" s="43">
        <f t="shared" ref="Z174:Z193" si="354">Z175</f>
        <v>0</v>
      </c>
      <c r="AA174" s="43">
        <f t="shared" ref="AA174:AA193" si="355">AA175</f>
        <v>0</v>
      </c>
      <c r="AB174" s="43">
        <f t="shared" ref="AB174:AB193" si="356">AB175</f>
        <v>76.894999999999996</v>
      </c>
      <c r="AC174" s="44">
        <f t="shared" ref="AC174:AC193" si="357">AC175</f>
        <v>192.23761999999999</v>
      </c>
      <c r="AD174" s="44">
        <f t="shared" ref="AD174:AD193" si="358">AD175</f>
        <v>192.23750000000001</v>
      </c>
      <c r="AE174" s="45">
        <f t="shared" si="336"/>
        <v>99.999937577254656</v>
      </c>
      <c r="AF174" s="43">
        <f t="shared" ref="AF174:AF193" si="359">AF175</f>
        <v>192.23761999999999</v>
      </c>
      <c r="AG174" s="43">
        <f t="shared" ref="AG174:AG193" si="360">AG175</f>
        <v>0</v>
      </c>
      <c r="AH174" s="43">
        <f t="shared" ref="AH174:AH193" si="361">AH175</f>
        <v>0</v>
      </c>
      <c r="AI174" s="43">
        <f t="shared" ref="AI174:AI193" si="362">AI175</f>
        <v>0</v>
      </c>
      <c r="AJ174" s="43">
        <f t="shared" ref="AJ174:AJ193" si="363">AJ175</f>
        <v>0</v>
      </c>
      <c r="AK174" s="43">
        <f t="shared" ref="AK174:AK193" si="364">AK175</f>
        <v>0</v>
      </c>
      <c r="AL174" s="43">
        <f t="shared" si="337"/>
        <v>192.23761999999999</v>
      </c>
      <c r="AM174" s="43">
        <f t="shared" si="338"/>
        <v>35.262380000000007</v>
      </c>
      <c r="AN174" s="2"/>
      <c r="AO174" s="1"/>
      <c r="AP174" s="1"/>
      <c r="AQ174" s="1"/>
      <c r="AR174" s="1"/>
      <c r="AS174" s="1"/>
    </row>
    <row r="175" ht="31.5">
      <c r="B175" s="41" t="s">
        <v>153</v>
      </c>
      <c r="C175" s="41" t="s">
        <v>107</v>
      </c>
      <c r="D175" s="41" t="s">
        <v>155</v>
      </c>
      <c r="E175" s="26" t="str">
        <f t="shared" si="256"/>
        <v>0412</v>
      </c>
      <c r="F175" s="41" t="s">
        <v>173</v>
      </c>
      <c r="G175" s="41" t="s">
        <v>53</v>
      </c>
      <c r="H175" s="42" t="s">
        <v>54</v>
      </c>
      <c r="I175" s="43">
        <f t="shared" si="339"/>
        <v>227.5</v>
      </c>
      <c r="J175" s="43">
        <f t="shared" si="340"/>
        <v>227.5</v>
      </c>
      <c r="K175" s="43">
        <f t="shared" si="341"/>
        <v>227.5</v>
      </c>
      <c r="L175" s="43">
        <f t="shared" si="342"/>
        <v>0</v>
      </c>
      <c r="M175" s="43">
        <f t="shared" si="343"/>
        <v>0</v>
      </c>
      <c r="N175" s="43">
        <f t="shared" si="344"/>
        <v>0</v>
      </c>
      <c r="O175" s="43">
        <f t="shared" si="345"/>
        <v>0</v>
      </c>
      <c r="P175" s="43">
        <f t="shared" si="346"/>
        <v>0</v>
      </c>
      <c r="Q175" s="43">
        <f t="shared" si="347"/>
        <v>0</v>
      </c>
      <c r="R175" s="43">
        <f t="shared" si="348"/>
        <v>0</v>
      </c>
      <c r="S175" s="43">
        <f t="shared" si="349"/>
        <v>0</v>
      </c>
      <c r="T175" s="43">
        <f t="shared" si="350"/>
        <v>0</v>
      </c>
      <c r="U175" s="43">
        <v>0</v>
      </c>
      <c r="V175" s="43">
        <f t="shared" si="257"/>
        <v>227.5</v>
      </c>
      <c r="W175" s="43">
        <f t="shared" si="351"/>
        <v>0</v>
      </c>
      <c r="X175" s="43">
        <f t="shared" si="352"/>
        <v>0</v>
      </c>
      <c r="Y175" s="43">
        <f t="shared" si="353"/>
        <v>0</v>
      </c>
      <c r="Z175" s="43">
        <f t="shared" si="354"/>
        <v>0</v>
      </c>
      <c r="AA175" s="43">
        <f t="shared" si="355"/>
        <v>0</v>
      </c>
      <c r="AB175" s="43">
        <f t="shared" si="356"/>
        <v>76.894999999999996</v>
      </c>
      <c r="AC175" s="44">
        <f t="shared" si="357"/>
        <v>192.23761999999999</v>
      </c>
      <c r="AD175" s="44">
        <f t="shared" si="358"/>
        <v>192.23750000000001</v>
      </c>
      <c r="AE175" s="45">
        <f t="shared" si="336"/>
        <v>99.999937577254656</v>
      </c>
      <c r="AF175" s="43">
        <f t="shared" si="359"/>
        <v>192.23761999999999</v>
      </c>
      <c r="AG175" s="43">
        <f t="shared" si="360"/>
        <v>0</v>
      </c>
      <c r="AH175" s="43">
        <f t="shared" si="361"/>
        <v>0</v>
      </c>
      <c r="AI175" s="43">
        <f t="shared" si="362"/>
        <v>0</v>
      </c>
      <c r="AJ175" s="43">
        <f t="shared" si="363"/>
        <v>0</v>
      </c>
      <c r="AK175" s="43">
        <f t="shared" si="364"/>
        <v>0</v>
      </c>
      <c r="AL175" s="43">
        <f t="shared" si="337"/>
        <v>192.23761999999999</v>
      </c>
      <c r="AM175" s="43">
        <f t="shared" si="338"/>
        <v>35.262380000000007</v>
      </c>
      <c r="AN175" s="2"/>
      <c r="AO175" s="1"/>
      <c r="AP175" s="1"/>
      <c r="AQ175" s="1"/>
      <c r="AR175" s="1"/>
      <c r="AS175" s="1"/>
    </row>
    <row r="176" ht="31.5">
      <c r="B176" s="41" t="s">
        <v>153</v>
      </c>
      <c r="C176" s="41" t="s">
        <v>107</v>
      </c>
      <c r="D176" s="41" t="s">
        <v>155</v>
      </c>
      <c r="E176" s="26" t="str">
        <f t="shared" si="256"/>
        <v>0412</v>
      </c>
      <c r="F176" s="41" t="s">
        <v>173</v>
      </c>
      <c r="G176" s="41" t="s">
        <v>55</v>
      </c>
      <c r="H176" s="42" t="s">
        <v>56</v>
      </c>
      <c r="I176" s="43">
        <v>227.5</v>
      </c>
      <c r="J176" s="43">
        <v>227.5</v>
      </c>
      <c r="K176" s="43">
        <v>227.5</v>
      </c>
      <c r="L176" s="43"/>
      <c r="M176" s="43"/>
      <c r="N176" s="43"/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f t="shared" si="257"/>
        <v>227.5</v>
      </c>
      <c r="W176" s="43"/>
      <c r="X176" s="43"/>
      <c r="Y176" s="43"/>
      <c r="Z176" s="43"/>
      <c r="AA176" s="43"/>
      <c r="AB176" s="43">
        <v>76.894999999999996</v>
      </c>
      <c r="AC176" s="44">
        <v>192.23761999999999</v>
      </c>
      <c r="AD176" s="44">
        <v>192.23750000000001</v>
      </c>
      <c r="AE176" s="45">
        <f t="shared" si="336"/>
        <v>99.999937577254656</v>
      </c>
      <c r="AF176" s="43">
        <v>192.23761999999999</v>
      </c>
      <c r="AG176" s="43">
        <v>0</v>
      </c>
      <c r="AH176" s="43">
        <v>0</v>
      </c>
      <c r="AI176" s="43">
        <v>0</v>
      </c>
      <c r="AJ176" s="43">
        <v>0</v>
      </c>
      <c r="AK176" s="43">
        <v>0</v>
      </c>
      <c r="AL176" s="43">
        <f t="shared" si="337"/>
        <v>192.23761999999999</v>
      </c>
      <c r="AM176" s="43">
        <f t="shared" si="338"/>
        <v>35.262380000000007</v>
      </c>
      <c r="AN176" s="19"/>
      <c r="AR176" s="1"/>
      <c r="AS176" s="1"/>
    </row>
    <row r="177" ht="63">
      <c r="B177" s="41" t="s">
        <v>153</v>
      </c>
      <c r="C177" s="41" t="s">
        <v>107</v>
      </c>
      <c r="D177" s="41" t="s">
        <v>155</v>
      </c>
      <c r="E177" s="26" t="str">
        <f t="shared" si="256"/>
        <v>0412</v>
      </c>
      <c r="F177" s="41" t="s">
        <v>175</v>
      </c>
      <c r="G177" s="41"/>
      <c r="H177" s="42" t="s">
        <v>176</v>
      </c>
      <c r="I177" s="43">
        <f t="shared" si="339"/>
        <v>22112.400000000001</v>
      </c>
      <c r="J177" s="43">
        <f t="shared" si="340"/>
        <v>23143.400000000001</v>
      </c>
      <c r="K177" s="43">
        <f t="shared" si="341"/>
        <v>23143.400000000001</v>
      </c>
      <c r="L177" s="43">
        <f t="shared" si="342"/>
        <v>0</v>
      </c>
      <c r="M177" s="43">
        <f t="shared" si="343"/>
        <v>0</v>
      </c>
      <c r="N177" s="43">
        <f t="shared" si="344"/>
        <v>0</v>
      </c>
      <c r="O177" s="43">
        <f t="shared" si="345"/>
        <v>0</v>
      </c>
      <c r="P177" s="43">
        <f t="shared" si="346"/>
        <v>0</v>
      </c>
      <c r="Q177" s="43">
        <f t="shared" si="347"/>
        <v>0</v>
      </c>
      <c r="R177" s="43">
        <f t="shared" si="348"/>
        <v>0</v>
      </c>
      <c r="S177" s="43">
        <f t="shared" si="349"/>
        <v>0</v>
      </c>
      <c r="T177" s="43">
        <f t="shared" si="350"/>
        <v>0</v>
      </c>
      <c r="U177" s="43">
        <v>0</v>
      </c>
      <c r="V177" s="43">
        <f t="shared" si="257"/>
        <v>22112.400000000001</v>
      </c>
      <c r="W177" s="43">
        <f t="shared" si="351"/>
        <v>0</v>
      </c>
      <c r="X177" s="43">
        <f t="shared" si="352"/>
        <v>0</v>
      </c>
      <c r="Y177" s="43">
        <f t="shared" si="353"/>
        <v>0</v>
      </c>
      <c r="Z177" s="43">
        <f t="shared" si="354"/>
        <v>0</v>
      </c>
      <c r="AA177" s="43">
        <f t="shared" si="355"/>
        <v>0</v>
      </c>
      <c r="AB177" s="43">
        <f t="shared" si="356"/>
        <v>17198.599999999999</v>
      </c>
      <c r="AC177" s="44">
        <f t="shared" si="357"/>
        <v>22112.400000000001</v>
      </c>
      <c r="AD177" s="44">
        <f t="shared" si="358"/>
        <v>22112.400000000001</v>
      </c>
      <c r="AE177" s="45">
        <f t="shared" si="336"/>
        <v>100</v>
      </c>
      <c r="AF177" s="43">
        <f t="shared" si="359"/>
        <v>22112.400000000001</v>
      </c>
      <c r="AG177" s="43">
        <f t="shared" si="360"/>
        <v>0</v>
      </c>
      <c r="AH177" s="43">
        <f t="shared" si="361"/>
        <v>0</v>
      </c>
      <c r="AI177" s="43">
        <f t="shared" si="362"/>
        <v>0</v>
      </c>
      <c r="AJ177" s="43">
        <f t="shared" si="363"/>
        <v>0</v>
      </c>
      <c r="AK177" s="43">
        <f t="shared" si="364"/>
        <v>0</v>
      </c>
      <c r="AL177" s="43">
        <f t="shared" si="337"/>
        <v>22112.400000000001</v>
      </c>
      <c r="AM177" s="43">
        <f t="shared" si="338"/>
        <v>0</v>
      </c>
      <c r="AN177" s="2"/>
      <c r="AO177" s="1"/>
      <c r="AP177" s="1"/>
      <c r="AQ177" s="1"/>
      <c r="AR177" s="1"/>
      <c r="AS177" s="1"/>
    </row>
    <row r="178" ht="31.5">
      <c r="B178" s="41" t="s">
        <v>153</v>
      </c>
      <c r="C178" s="41" t="s">
        <v>107</v>
      </c>
      <c r="D178" s="41" t="s">
        <v>155</v>
      </c>
      <c r="E178" s="26" t="str">
        <f t="shared" si="256"/>
        <v>0412</v>
      </c>
      <c r="F178" s="41" t="s">
        <v>175</v>
      </c>
      <c r="G178" s="41" t="s">
        <v>177</v>
      </c>
      <c r="H178" s="42" t="s">
        <v>178</v>
      </c>
      <c r="I178" s="43">
        <f t="shared" si="339"/>
        <v>22112.400000000001</v>
      </c>
      <c r="J178" s="43">
        <f t="shared" si="340"/>
        <v>23143.400000000001</v>
      </c>
      <c r="K178" s="43">
        <f t="shared" si="341"/>
        <v>23143.400000000001</v>
      </c>
      <c r="L178" s="43">
        <f t="shared" si="342"/>
        <v>0</v>
      </c>
      <c r="M178" s="43">
        <f t="shared" si="343"/>
        <v>0</v>
      </c>
      <c r="N178" s="43">
        <f t="shared" si="344"/>
        <v>0</v>
      </c>
      <c r="O178" s="43">
        <f t="shared" si="345"/>
        <v>0</v>
      </c>
      <c r="P178" s="43">
        <f t="shared" si="346"/>
        <v>0</v>
      </c>
      <c r="Q178" s="43">
        <f t="shared" si="347"/>
        <v>0</v>
      </c>
      <c r="R178" s="43">
        <f t="shared" si="348"/>
        <v>0</v>
      </c>
      <c r="S178" s="43">
        <f t="shared" si="349"/>
        <v>0</v>
      </c>
      <c r="T178" s="43">
        <f t="shared" si="350"/>
        <v>0</v>
      </c>
      <c r="U178" s="43">
        <v>0</v>
      </c>
      <c r="V178" s="43">
        <f t="shared" si="257"/>
        <v>22112.400000000001</v>
      </c>
      <c r="W178" s="43">
        <f t="shared" si="351"/>
        <v>0</v>
      </c>
      <c r="X178" s="43">
        <f t="shared" si="352"/>
        <v>0</v>
      </c>
      <c r="Y178" s="43">
        <f t="shared" si="353"/>
        <v>0</v>
      </c>
      <c r="Z178" s="43">
        <f t="shared" si="354"/>
        <v>0</v>
      </c>
      <c r="AA178" s="43">
        <f t="shared" si="355"/>
        <v>0</v>
      </c>
      <c r="AB178" s="43">
        <f t="shared" si="356"/>
        <v>17198.599999999999</v>
      </c>
      <c r="AC178" s="44">
        <f t="shared" si="357"/>
        <v>22112.400000000001</v>
      </c>
      <c r="AD178" s="44">
        <f t="shared" si="358"/>
        <v>22112.400000000001</v>
      </c>
      <c r="AE178" s="45">
        <f t="shared" si="336"/>
        <v>100</v>
      </c>
      <c r="AF178" s="43">
        <f t="shared" si="359"/>
        <v>22112.400000000001</v>
      </c>
      <c r="AG178" s="43">
        <f t="shared" si="360"/>
        <v>0</v>
      </c>
      <c r="AH178" s="43">
        <f t="shared" si="361"/>
        <v>0</v>
      </c>
      <c r="AI178" s="43">
        <f t="shared" si="362"/>
        <v>0</v>
      </c>
      <c r="AJ178" s="43">
        <f t="shared" si="363"/>
        <v>0</v>
      </c>
      <c r="AK178" s="43">
        <f t="shared" si="364"/>
        <v>0</v>
      </c>
      <c r="AL178" s="43">
        <f t="shared" si="337"/>
        <v>22112.400000000001</v>
      </c>
      <c r="AM178" s="43">
        <f t="shared" si="338"/>
        <v>0</v>
      </c>
      <c r="AN178" s="2"/>
      <c r="AO178" s="1"/>
      <c r="AP178" s="1"/>
      <c r="AQ178" s="1"/>
      <c r="AR178" s="1"/>
      <c r="AS178" s="1"/>
    </row>
    <row r="179">
      <c r="B179" s="41" t="s">
        <v>153</v>
      </c>
      <c r="C179" s="41" t="s">
        <v>107</v>
      </c>
      <c r="D179" s="41" t="s">
        <v>155</v>
      </c>
      <c r="E179" s="26" t="str">
        <f t="shared" si="256"/>
        <v>0412</v>
      </c>
      <c r="F179" s="41" t="s">
        <v>175</v>
      </c>
      <c r="G179" s="41" t="s">
        <v>179</v>
      </c>
      <c r="H179" s="42" t="s">
        <v>180</v>
      </c>
      <c r="I179" s="43">
        <v>22112.400000000001</v>
      </c>
      <c r="J179" s="43">
        <v>23143.400000000001</v>
      </c>
      <c r="K179" s="43">
        <v>23143.400000000001</v>
      </c>
      <c r="L179" s="43"/>
      <c r="M179" s="43"/>
      <c r="N179" s="43"/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f t="shared" si="257"/>
        <v>22112.400000000001</v>
      </c>
      <c r="W179" s="43"/>
      <c r="X179" s="43"/>
      <c r="Y179" s="43"/>
      <c r="Z179" s="43"/>
      <c r="AA179" s="43"/>
      <c r="AB179" s="43">
        <v>17198.599999999999</v>
      </c>
      <c r="AC179" s="44">
        <v>22112.400000000001</v>
      </c>
      <c r="AD179" s="44">
        <v>22112.400000000001</v>
      </c>
      <c r="AE179" s="45">
        <f t="shared" si="336"/>
        <v>100</v>
      </c>
      <c r="AF179" s="43">
        <v>22112.400000000001</v>
      </c>
      <c r="AG179" s="43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f t="shared" si="337"/>
        <v>22112.400000000001</v>
      </c>
      <c r="AM179" s="43">
        <f t="shared" si="338"/>
        <v>0</v>
      </c>
      <c r="AN179" s="19"/>
      <c r="AO179" s="1"/>
      <c r="AP179" s="1"/>
      <c r="AQ179" s="1"/>
      <c r="AR179" s="1"/>
      <c r="AS179" s="1"/>
    </row>
    <row r="180" ht="47.25">
      <c r="B180" s="41" t="s">
        <v>153</v>
      </c>
      <c r="C180" s="41" t="s">
        <v>107</v>
      </c>
      <c r="D180" s="41" t="s">
        <v>155</v>
      </c>
      <c r="E180" s="26" t="str">
        <f t="shared" si="256"/>
        <v>0412</v>
      </c>
      <c r="F180" s="41" t="s">
        <v>181</v>
      </c>
      <c r="G180" s="41"/>
      <c r="H180" s="42" t="s">
        <v>182</v>
      </c>
      <c r="I180" s="43">
        <f t="shared" si="339"/>
        <v>11850.400000000001</v>
      </c>
      <c r="J180" s="43">
        <f t="shared" si="340"/>
        <v>12121.099999999999</v>
      </c>
      <c r="K180" s="43">
        <f t="shared" si="341"/>
        <v>12121.099999999999</v>
      </c>
      <c r="L180" s="43">
        <f t="shared" si="342"/>
        <v>0</v>
      </c>
      <c r="M180" s="43">
        <f t="shared" si="343"/>
        <v>0</v>
      </c>
      <c r="N180" s="43">
        <f t="shared" si="344"/>
        <v>0</v>
      </c>
      <c r="O180" s="43">
        <f t="shared" si="345"/>
        <v>0</v>
      </c>
      <c r="P180" s="43">
        <f t="shared" si="346"/>
        <v>0</v>
      </c>
      <c r="Q180" s="43">
        <f t="shared" si="347"/>
        <v>0</v>
      </c>
      <c r="R180" s="43">
        <f t="shared" si="348"/>
        <v>0</v>
      </c>
      <c r="S180" s="43">
        <f t="shared" si="349"/>
        <v>0</v>
      </c>
      <c r="T180" s="43">
        <f t="shared" si="350"/>
        <v>0</v>
      </c>
      <c r="U180" s="43">
        <v>0</v>
      </c>
      <c r="V180" s="43">
        <f t="shared" si="257"/>
        <v>11850.400000000001</v>
      </c>
      <c r="W180" s="43">
        <f t="shared" si="351"/>
        <v>0</v>
      </c>
      <c r="X180" s="43">
        <f t="shared" si="352"/>
        <v>0</v>
      </c>
      <c r="Y180" s="43">
        <f t="shared" si="353"/>
        <v>0</v>
      </c>
      <c r="Z180" s="43">
        <f t="shared" si="354"/>
        <v>0</v>
      </c>
      <c r="AA180" s="43">
        <f t="shared" si="355"/>
        <v>0</v>
      </c>
      <c r="AB180" s="43">
        <f t="shared" si="356"/>
        <v>8591.3530699999992</v>
      </c>
      <c r="AC180" s="44">
        <f t="shared" si="357"/>
        <v>11730.508</v>
      </c>
      <c r="AD180" s="44">
        <f t="shared" si="358"/>
        <v>11730.48221</v>
      </c>
      <c r="AE180" s="45">
        <f t="shared" si="336"/>
        <v>99.999780145923779</v>
      </c>
      <c r="AF180" s="43">
        <f t="shared" si="359"/>
        <v>11730.508</v>
      </c>
      <c r="AG180" s="43">
        <f t="shared" si="360"/>
        <v>0</v>
      </c>
      <c r="AH180" s="43">
        <f t="shared" si="361"/>
        <v>0</v>
      </c>
      <c r="AI180" s="43">
        <f t="shared" si="362"/>
        <v>0</v>
      </c>
      <c r="AJ180" s="43">
        <f t="shared" si="363"/>
        <v>0</v>
      </c>
      <c r="AK180" s="43">
        <f t="shared" si="364"/>
        <v>0</v>
      </c>
      <c r="AL180" s="43">
        <f t="shared" si="337"/>
        <v>11730.508</v>
      </c>
      <c r="AM180" s="43">
        <f t="shared" si="338"/>
        <v>119.89200000000164</v>
      </c>
      <c r="AN180" s="2"/>
      <c r="AO180" s="1"/>
      <c r="AP180" s="1"/>
      <c r="AQ180" s="1"/>
      <c r="AR180" s="1"/>
      <c r="AS180" s="1"/>
    </row>
    <row r="181" ht="47.25">
      <c r="B181" s="41" t="s">
        <v>153</v>
      </c>
      <c r="C181" s="41" t="s">
        <v>107</v>
      </c>
      <c r="D181" s="41" t="s">
        <v>155</v>
      </c>
      <c r="E181" s="26" t="str">
        <f t="shared" si="256"/>
        <v>0412</v>
      </c>
      <c r="F181" s="41" t="s">
        <v>183</v>
      </c>
      <c r="G181" s="41"/>
      <c r="H181" s="42" t="s">
        <v>184</v>
      </c>
      <c r="I181" s="43">
        <f t="shared" si="339"/>
        <v>11850.400000000001</v>
      </c>
      <c r="J181" s="43">
        <f t="shared" si="340"/>
        <v>12121.099999999999</v>
      </c>
      <c r="K181" s="43">
        <f t="shared" si="341"/>
        <v>12121.099999999999</v>
      </c>
      <c r="L181" s="43">
        <f t="shared" si="342"/>
        <v>0</v>
      </c>
      <c r="M181" s="43">
        <f t="shared" si="343"/>
        <v>0</v>
      </c>
      <c r="N181" s="43">
        <f t="shared" si="344"/>
        <v>0</v>
      </c>
      <c r="O181" s="43">
        <f t="shared" si="345"/>
        <v>0</v>
      </c>
      <c r="P181" s="43">
        <f t="shared" si="346"/>
        <v>0</v>
      </c>
      <c r="Q181" s="43">
        <f t="shared" si="347"/>
        <v>0</v>
      </c>
      <c r="R181" s="43">
        <f t="shared" si="348"/>
        <v>0</v>
      </c>
      <c r="S181" s="43">
        <f t="shared" si="349"/>
        <v>0</v>
      </c>
      <c r="T181" s="43">
        <f t="shared" si="350"/>
        <v>0</v>
      </c>
      <c r="U181" s="43">
        <v>0</v>
      </c>
      <c r="V181" s="43">
        <f t="shared" si="257"/>
        <v>11850.400000000001</v>
      </c>
      <c r="W181" s="43">
        <f t="shared" si="351"/>
        <v>0</v>
      </c>
      <c r="X181" s="43">
        <f t="shared" si="352"/>
        <v>0</v>
      </c>
      <c r="Y181" s="43">
        <f t="shared" si="353"/>
        <v>0</v>
      </c>
      <c r="Z181" s="43">
        <f t="shared" si="354"/>
        <v>0</v>
      </c>
      <c r="AA181" s="43">
        <f t="shared" si="355"/>
        <v>0</v>
      </c>
      <c r="AB181" s="43">
        <f t="shared" si="356"/>
        <v>8591.3530699999992</v>
      </c>
      <c r="AC181" s="44">
        <f t="shared" si="357"/>
        <v>11730.508</v>
      </c>
      <c r="AD181" s="44">
        <f t="shared" si="358"/>
        <v>11730.48221</v>
      </c>
      <c r="AE181" s="45">
        <f t="shared" si="336"/>
        <v>99.999780145923779</v>
      </c>
      <c r="AF181" s="43">
        <f t="shared" si="359"/>
        <v>11730.508</v>
      </c>
      <c r="AG181" s="43">
        <f t="shared" si="360"/>
        <v>0</v>
      </c>
      <c r="AH181" s="43">
        <f t="shared" si="361"/>
        <v>0</v>
      </c>
      <c r="AI181" s="43">
        <f t="shared" si="362"/>
        <v>0</v>
      </c>
      <c r="AJ181" s="43">
        <f t="shared" si="363"/>
        <v>0</v>
      </c>
      <c r="AK181" s="43">
        <f t="shared" si="364"/>
        <v>0</v>
      </c>
      <c r="AL181" s="43">
        <f t="shared" si="337"/>
        <v>11730.508</v>
      </c>
      <c r="AM181" s="43">
        <f t="shared" si="338"/>
        <v>119.89200000000164</v>
      </c>
      <c r="AN181" s="2"/>
      <c r="AR181" s="1"/>
      <c r="AS181" s="1"/>
    </row>
    <row r="182" ht="47.25">
      <c r="B182" s="41" t="s">
        <v>153</v>
      </c>
      <c r="C182" s="41" t="s">
        <v>107</v>
      </c>
      <c r="D182" s="41" t="s">
        <v>155</v>
      </c>
      <c r="E182" s="26" t="str">
        <f t="shared" si="256"/>
        <v>0412</v>
      </c>
      <c r="F182" s="41" t="s">
        <v>185</v>
      </c>
      <c r="G182" s="41"/>
      <c r="H182" s="42" t="s">
        <v>186</v>
      </c>
      <c r="I182" s="43">
        <f t="shared" si="339"/>
        <v>11850.400000000001</v>
      </c>
      <c r="J182" s="43">
        <f t="shared" si="340"/>
        <v>12121.099999999999</v>
      </c>
      <c r="K182" s="43">
        <f t="shared" si="341"/>
        <v>12121.099999999999</v>
      </c>
      <c r="L182" s="43">
        <f t="shared" si="342"/>
        <v>0</v>
      </c>
      <c r="M182" s="43">
        <f t="shared" si="343"/>
        <v>0</v>
      </c>
      <c r="N182" s="43">
        <f t="shared" si="344"/>
        <v>0</v>
      </c>
      <c r="O182" s="43">
        <f t="shared" si="345"/>
        <v>0</v>
      </c>
      <c r="P182" s="43">
        <f t="shared" si="346"/>
        <v>0</v>
      </c>
      <c r="Q182" s="43">
        <f t="shared" si="347"/>
        <v>0</v>
      </c>
      <c r="R182" s="43">
        <f t="shared" si="348"/>
        <v>0</v>
      </c>
      <c r="S182" s="43">
        <f t="shared" si="349"/>
        <v>0</v>
      </c>
      <c r="T182" s="43">
        <f t="shared" si="350"/>
        <v>0</v>
      </c>
      <c r="U182" s="43">
        <v>0</v>
      </c>
      <c r="V182" s="43">
        <f t="shared" si="257"/>
        <v>11850.400000000001</v>
      </c>
      <c r="W182" s="43">
        <f t="shared" si="351"/>
        <v>0</v>
      </c>
      <c r="X182" s="43">
        <f t="shared" si="352"/>
        <v>0</v>
      </c>
      <c r="Y182" s="43">
        <f t="shared" si="353"/>
        <v>0</v>
      </c>
      <c r="Z182" s="43">
        <f t="shared" si="354"/>
        <v>0</v>
      </c>
      <c r="AA182" s="43">
        <f t="shared" si="355"/>
        <v>0</v>
      </c>
      <c r="AB182" s="43">
        <f t="shared" si="356"/>
        <v>8591.3530699999992</v>
      </c>
      <c r="AC182" s="44">
        <f t="shared" si="357"/>
        <v>11730.508</v>
      </c>
      <c r="AD182" s="44">
        <f t="shared" si="358"/>
        <v>11730.48221</v>
      </c>
      <c r="AE182" s="45">
        <f t="shared" si="336"/>
        <v>99.999780145923779</v>
      </c>
      <c r="AF182" s="43">
        <f t="shared" si="359"/>
        <v>11730.508</v>
      </c>
      <c r="AG182" s="43">
        <f t="shared" si="360"/>
        <v>0</v>
      </c>
      <c r="AH182" s="43">
        <f t="shared" si="361"/>
        <v>0</v>
      </c>
      <c r="AI182" s="43">
        <f t="shared" si="362"/>
        <v>0</v>
      </c>
      <c r="AJ182" s="43">
        <f t="shared" si="363"/>
        <v>0</v>
      </c>
      <c r="AK182" s="43">
        <f t="shared" si="364"/>
        <v>0</v>
      </c>
      <c r="AL182" s="43">
        <f t="shared" si="337"/>
        <v>11730.508</v>
      </c>
      <c r="AM182" s="43">
        <f t="shared" si="338"/>
        <v>119.89200000000164</v>
      </c>
      <c r="AN182" s="2"/>
      <c r="AO182" s="1"/>
      <c r="AP182" s="1"/>
      <c r="AQ182" s="1"/>
      <c r="AR182" s="1"/>
      <c r="AS182" s="1"/>
    </row>
    <row r="183" ht="31.5">
      <c r="B183" s="41" t="s">
        <v>153</v>
      </c>
      <c r="C183" s="41" t="s">
        <v>107</v>
      </c>
      <c r="D183" s="41" t="s">
        <v>155</v>
      </c>
      <c r="E183" s="26" t="str">
        <f t="shared" si="256"/>
        <v>0412</v>
      </c>
      <c r="F183" s="41" t="s">
        <v>185</v>
      </c>
      <c r="G183" s="41" t="s">
        <v>53</v>
      </c>
      <c r="H183" s="42" t="s">
        <v>54</v>
      </c>
      <c r="I183" s="43">
        <f t="shared" si="339"/>
        <v>11850.400000000001</v>
      </c>
      <c r="J183" s="43">
        <f t="shared" si="340"/>
        <v>12121.099999999999</v>
      </c>
      <c r="K183" s="43">
        <f t="shared" si="341"/>
        <v>12121.099999999999</v>
      </c>
      <c r="L183" s="43">
        <f t="shared" si="342"/>
        <v>0</v>
      </c>
      <c r="M183" s="43">
        <f t="shared" si="343"/>
        <v>0</v>
      </c>
      <c r="N183" s="43">
        <f t="shared" si="344"/>
        <v>0</v>
      </c>
      <c r="O183" s="43">
        <f t="shared" si="345"/>
        <v>0</v>
      </c>
      <c r="P183" s="43">
        <f t="shared" si="346"/>
        <v>0</v>
      </c>
      <c r="Q183" s="43">
        <f t="shared" si="347"/>
        <v>0</v>
      </c>
      <c r="R183" s="43">
        <f t="shared" si="348"/>
        <v>0</v>
      </c>
      <c r="S183" s="43">
        <f t="shared" si="349"/>
        <v>0</v>
      </c>
      <c r="T183" s="43">
        <f t="shared" si="350"/>
        <v>0</v>
      </c>
      <c r="U183" s="43">
        <v>0</v>
      </c>
      <c r="V183" s="43">
        <f t="shared" si="257"/>
        <v>11850.400000000001</v>
      </c>
      <c r="W183" s="43">
        <f t="shared" si="351"/>
        <v>0</v>
      </c>
      <c r="X183" s="43">
        <f t="shared" si="352"/>
        <v>0</v>
      </c>
      <c r="Y183" s="43">
        <f t="shared" si="353"/>
        <v>0</v>
      </c>
      <c r="Z183" s="43">
        <f t="shared" si="354"/>
        <v>0</v>
      </c>
      <c r="AA183" s="43">
        <f t="shared" si="355"/>
        <v>0</v>
      </c>
      <c r="AB183" s="43">
        <f t="shared" si="356"/>
        <v>8591.3530699999992</v>
      </c>
      <c r="AC183" s="44">
        <f t="shared" si="357"/>
        <v>11730.508</v>
      </c>
      <c r="AD183" s="44">
        <f t="shared" si="358"/>
        <v>11730.48221</v>
      </c>
      <c r="AE183" s="45">
        <f t="shared" si="336"/>
        <v>99.999780145923779</v>
      </c>
      <c r="AF183" s="43">
        <f t="shared" si="359"/>
        <v>11730.508</v>
      </c>
      <c r="AG183" s="43">
        <f t="shared" si="360"/>
        <v>0</v>
      </c>
      <c r="AH183" s="43">
        <f t="shared" si="361"/>
        <v>0</v>
      </c>
      <c r="AI183" s="43">
        <f t="shared" si="362"/>
        <v>0</v>
      </c>
      <c r="AJ183" s="43">
        <f t="shared" si="363"/>
        <v>0</v>
      </c>
      <c r="AK183" s="43">
        <f t="shared" si="364"/>
        <v>0</v>
      </c>
      <c r="AL183" s="43">
        <f t="shared" si="337"/>
        <v>11730.508</v>
      </c>
      <c r="AM183" s="43">
        <f t="shared" si="338"/>
        <v>119.89200000000164</v>
      </c>
      <c r="AN183" s="2"/>
      <c r="AO183" s="1"/>
      <c r="AP183" s="1"/>
      <c r="AQ183" s="1"/>
      <c r="AR183" s="1"/>
      <c r="AS183" s="1"/>
    </row>
    <row r="184" ht="31.5">
      <c r="B184" s="41" t="s">
        <v>153</v>
      </c>
      <c r="C184" s="41" t="s">
        <v>107</v>
      </c>
      <c r="D184" s="41" t="s">
        <v>155</v>
      </c>
      <c r="E184" s="26" t="str">
        <f t="shared" si="256"/>
        <v>0412</v>
      </c>
      <c r="F184" s="41" t="s">
        <v>185</v>
      </c>
      <c r="G184" s="41" t="s">
        <v>55</v>
      </c>
      <c r="H184" s="42" t="s">
        <v>56</v>
      </c>
      <c r="I184" s="43">
        <v>11850.400000000001</v>
      </c>
      <c r="J184" s="43">
        <v>12121.099999999999</v>
      </c>
      <c r="K184" s="43">
        <v>12121.099999999999</v>
      </c>
      <c r="L184" s="43"/>
      <c r="M184" s="43"/>
      <c r="N184" s="43"/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f t="shared" si="257"/>
        <v>11850.400000000001</v>
      </c>
      <c r="W184" s="43"/>
      <c r="X184" s="43"/>
      <c r="Y184" s="43"/>
      <c r="Z184" s="43"/>
      <c r="AA184" s="43"/>
      <c r="AB184" s="43">
        <v>8591.3530699999992</v>
      </c>
      <c r="AC184" s="44">
        <v>11730.508</v>
      </c>
      <c r="AD184" s="44">
        <v>11730.48221</v>
      </c>
      <c r="AE184" s="45">
        <f t="shared" si="336"/>
        <v>99.999780145923779</v>
      </c>
      <c r="AF184" s="43">
        <v>11730.508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f t="shared" si="337"/>
        <v>11730.508</v>
      </c>
      <c r="AM184" s="43">
        <f t="shared" si="338"/>
        <v>119.89200000000164</v>
      </c>
      <c r="AN184" s="19"/>
      <c r="AO184" s="1"/>
      <c r="AP184" s="1"/>
      <c r="AQ184" s="1"/>
      <c r="AR184" s="1"/>
      <c r="AS184" s="1"/>
    </row>
    <row r="185" ht="47.25">
      <c r="B185" s="41" t="s">
        <v>153</v>
      </c>
      <c r="C185" s="41" t="s">
        <v>107</v>
      </c>
      <c r="D185" s="41" t="s">
        <v>155</v>
      </c>
      <c r="E185" s="26" t="str">
        <f t="shared" si="256"/>
        <v>0412</v>
      </c>
      <c r="F185" s="41" t="s">
        <v>101</v>
      </c>
      <c r="G185" s="41"/>
      <c r="H185" s="42" t="s">
        <v>102</v>
      </c>
      <c r="I185" s="43"/>
      <c r="J185" s="43"/>
      <c r="K185" s="43"/>
      <c r="L185" s="43"/>
      <c r="M185" s="43"/>
      <c r="N185" s="43"/>
      <c r="O185" s="43">
        <f t="shared" si="345"/>
        <v>0</v>
      </c>
      <c r="P185" s="43">
        <f t="shared" si="346"/>
        <v>0</v>
      </c>
      <c r="Q185" s="43">
        <f t="shared" si="347"/>
        <v>0</v>
      </c>
      <c r="R185" s="43">
        <f t="shared" si="348"/>
        <v>0</v>
      </c>
      <c r="S185" s="43">
        <f t="shared" si="349"/>
        <v>0</v>
      </c>
      <c r="T185" s="43"/>
      <c r="U185" s="43"/>
      <c r="V185" s="43">
        <f t="shared" si="257"/>
        <v>0</v>
      </c>
      <c r="W185" s="43"/>
      <c r="X185" s="43"/>
      <c r="Y185" s="43"/>
      <c r="Z185" s="43"/>
      <c r="AA185" s="43"/>
      <c r="AB185" s="43">
        <f t="shared" si="356"/>
        <v>534.80237999999997</v>
      </c>
      <c r="AC185" s="44">
        <f t="shared" si="357"/>
        <v>628.40237999999999</v>
      </c>
      <c r="AD185" s="44">
        <f t="shared" si="358"/>
        <v>628.40237999999999</v>
      </c>
      <c r="AE185" s="45">
        <f t="shared" si="336"/>
        <v>100</v>
      </c>
      <c r="AF185" s="43">
        <f t="shared" si="359"/>
        <v>534.80237999999997</v>
      </c>
      <c r="AG185" s="43">
        <f t="shared" si="360"/>
        <v>0</v>
      </c>
      <c r="AH185" s="43">
        <f t="shared" si="361"/>
        <v>0</v>
      </c>
      <c r="AI185" s="43">
        <f t="shared" si="362"/>
        <v>0</v>
      </c>
      <c r="AJ185" s="43">
        <f t="shared" si="363"/>
        <v>0</v>
      </c>
      <c r="AK185" s="43">
        <f t="shared" si="364"/>
        <v>0</v>
      </c>
      <c r="AL185" s="43">
        <f t="shared" si="337"/>
        <v>534.80237999999997</v>
      </c>
      <c r="AM185" s="43">
        <f t="shared" si="338"/>
        <v>-534.80237999999997</v>
      </c>
      <c r="AN185" s="19"/>
      <c r="AO185" s="1"/>
      <c r="AP185" s="1"/>
      <c r="AQ185" s="1"/>
      <c r="AR185" s="1"/>
      <c r="AS185" s="1"/>
    </row>
    <row r="186" ht="31.5">
      <c r="B186" s="41" t="s">
        <v>153</v>
      </c>
      <c r="C186" s="41" t="s">
        <v>107</v>
      </c>
      <c r="D186" s="41" t="s">
        <v>155</v>
      </c>
      <c r="E186" s="26" t="str">
        <f t="shared" si="256"/>
        <v>0412</v>
      </c>
      <c r="F186" s="41" t="s">
        <v>103</v>
      </c>
      <c r="G186" s="41"/>
      <c r="H186" s="42" t="s">
        <v>104</v>
      </c>
      <c r="I186" s="43"/>
      <c r="J186" s="43"/>
      <c r="K186" s="43"/>
      <c r="L186" s="43"/>
      <c r="M186" s="43"/>
      <c r="N186" s="43"/>
      <c r="O186" s="43">
        <f t="shared" si="345"/>
        <v>0</v>
      </c>
      <c r="P186" s="43">
        <f t="shared" si="346"/>
        <v>0</v>
      </c>
      <c r="Q186" s="43">
        <f t="shared" si="347"/>
        <v>0</v>
      </c>
      <c r="R186" s="43">
        <f t="shared" si="348"/>
        <v>0</v>
      </c>
      <c r="S186" s="43">
        <f t="shared" si="349"/>
        <v>0</v>
      </c>
      <c r="T186" s="43"/>
      <c r="U186" s="43"/>
      <c r="V186" s="43">
        <f t="shared" si="257"/>
        <v>0</v>
      </c>
      <c r="W186" s="43"/>
      <c r="X186" s="43"/>
      <c r="Y186" s="43"/>
      <c r="Z186" s="43"/>
      <c r="AA186" s="43"/>
      <c r="AB186" s="43">
        <f t="shared" si="356"/>
        <v>534.80237999999997</v>
      </c>
      <c r="AC186" s="44">
        <f t="shared" si="357"/>
        <v>628.40237999999999</v>
      </c>
      <c r="AD186" s="44">
        <f t="shared" si="358"/>
        <v>628.40237999999999</v>
      </c>
      <c r="AE186" s="45">
        <f t="shared" si="336"/>
        <v>100</v>
      </c>
      <c r="AF186" s="43">
        <f t="shared" si="359"/>
        <v>534.80237999999997</v>
      </c>
      <c r="AG186" s="43">
        <f t="shared" si="360"/>
        <v>0</v>
      </c>
      <c r="AH186" s="43">
        <f t="shared" si="361"/>
        <v>0</v>
      </c>
      <c r="AI186" s="43">
        <f t="shared" si="362"/>
        <v>0</v>
      </c>
      <c r="AJ186" s="43">
        <f t="shared" si="363"/>
        <v>0</v>
      </c>
      <c r="AK186" s="43">
        <f t="shared" si="364"/>
        <v>0</v>
      </c>
      <c r="AL186" s="43">
        <f t="shared" si="337"/>
        <v>534.80237999999997</v>
      </c>
      <c r="AM186" s="43">
        <f t="shared" si="338"/>
        <v>-534.80237999999997</v>
      </c>
      <c r="AN186" s="19"/>
      <c r="AR186" s="1"/>
      <c r="AS186" s="1"/>
    </row>
    <row r="187" ht="31.5">
      <c r="B187" s="41" t="s">
        <v>153</v>
      </c>
      <c r="C187" s="41" t="s">
        <v>107</v>
      </c>
      <c r="D187" s="41" t="s">
        <v>155</v>
      </c>
      <c r="E187" s="26" t="str">
        <f t="shared" si="256"/>
        <v>0412</v>
      </c>
      <c r="F187" s="41" t="s">
        <v>105</v>
      </c>
      <c r="G187" s="41"/>
      <c r="H187" s="42" t="s">
        <v>106</v>
      </c>
      <c r="I187" s="43"/>
      <c r="J187" s="43"/>
      <c r="K187" s="43"/>
      <c r="L187" s="43"/>
      <c r="M187" s="43"/>
      <c r="N187" s="43"/>
      <c r="O187" s="43">
        <f t="shared" si="345"/>
        <v>0</v>
      </c>
      <c r="P187" s="43">
        <f t="shared" si="346"/>
        <v>0</v>
      </c>
      <c r="Q187" s="43">
        <f t="shared" si="347"/>
        <v>0</v>
      </c>
      <c r="R187" s="43">
        <f t="shared" si="348"/>
        <v>0</v>
      </c>
      <c r="S187" s="43">
        <f t="shared" si="349"/>
        <v>0</v>
      </c>
      <c r="T187" s="43"/>
      <c r="U187" s="43"/>
      <c r="V187" s="43">
        <f t="shared" si="257"/>
        <v>0</v>
      </c>
      <c r="W187" s="43"/>
      <c r="X187" s="43"/>
      <c r="Y187" s="43"/>
      <c r="Z187" s="43"/>
      <c r="AA187" s="43"/>
      <c r="AB187" s="43">
        <f t="shared" si="356"/>
        <v>534.80237999999997</v>
      </c>
      <c r="AC187" s="44">
        <f t="shared" si="357"/>
        <v>628.40237999999999</v>
      </c>
      <c r="AD187" s="44">
        <f t="shared" si="358"/>
        <v>628.40237999999999</v>
      </c>
      <c r="AE187" s="45">
        <f t="shared" si="336"/>
        <v>100</v>
      </c>
      <c r="AF187" s="43">
        <f t="shared" si="359"/>
        <v>534.80237999999997</v>
      </c>
      <c r="AG187" s="43">
        <f t="shared" si="360"/>
        <v>0</v>
      </c>
      <c r="AH187" s="43">
        <f t="shared" si="361"/>
        <v>0</v>
      </c>
      <c r="AI187" s="43">
        <f t="shared" si="362"/>
        <v>0</v>
      </c>
      <c r="AJ187" s="43">
        <f t="shared" si="363"/>
        <v>0</v>
      </c>
      <c r="AK187" s="43">
        <f t="shared" si="364"/>
        <v>0</v>
      </c>
      <c r="AL187" s="43">
        <f t="shared" si="337"/>
        <v>534.80237999999997</v>
      </c>
      <c r="AM187" s="43">
        <f t="shared" si="338"/>
        <v>-534.80237999999997</v>
      </c>
      <c r="AN187" s="19"/>
      <c r="AO187" s="1"/>
      <c r="AP187" s="1"/>
      <c r="AQ187" s="1"/>
      <c r="AR187" s="1"/>
      <c r="AS187" s="1"/>
    </row>
    <row r="188">
      <c r="B188" s="41" t="s">
        <v>153</v>
      </c>
      <c r="C188" s="41" t="s">
        <v>107</v>
      </c>
      <c r="D188" s="41" t="s">
        <v>155</v>
      </c>
      <c r="E188" s="26" t="str">
        <f t="shared" si="256"/>
        <v>0412</v>
      </c>
      <c r="F188" s="41" t="s">
        <v>105</v>
      </c>
      <c r="G188" s="41" t="s">
        <v>59</v>
      </c>
      <c r="H188" s="42" t="s">
        <v>60</v>
      </c>
      <c r="I188" s="43"/>
      <c r="J188" s="43"/>
      <c r="K188" s="43"/>
      <c r="L188" s="43"/>
      <c r="M188" s="43"/>
      <c r="N188" s="43"/>
      <c r="O188" s="43">
        <f t="shared" si="345"/>
        <v>0</v>
      </c>
      <c r="P188" s="43">
        <f t="shared" si="346"/>
        <v>0</v>
      </c>
      <c r="Q188" s="43">
        <f t="shared" si="347"/>
        <v>0</v>
      </c>
      <c r="R188" s="43">
        <f t="shared" si="348"/>
        <v>0</v>
      </c>
      <c r="S188" s="43">
        <f t="shared" si="349"/>
        <v>0</v>
      </c>
      <c r="T188" s="43"/>
      <c r="U188" s="43"/>
      <c r="V188" s="43">
        <f t="shared" si="257"/>
        <v>0</v>
      </c>
      <c r="W188" s="43"/>
      <c r="X188" s="43"/>
      <c r="Y188" s="43"/>
      <c r="Z188" s="43"/>
      <c r="AA188" s="43"/>
      <c r="AB188" s="43">
        <f t="shared" si="356"/>
        <v>534.80237999999997</v>
      </c>
      <c r="AC188" s="44">
        <f t="shared" si="357"/>
        <v>628.40237999999999</v>
      </c>
      <c r="AD188" s="44">
        <f t="shared" si="358"/>
        <v>628.40237999999999</v>
      </c>
      <c r="AE188" s="45">
        <f t="shared" si="336"/>
        <v>100</v>
      </c>
      <c r="AF188" s="43">
        <f t="shared" si="359"/>
        <v>534.80237999999997</v>
      </c>
      <c r="AG188" s="43">
        <f t="shared" si="360"/>
        <v>0</v>
      </c>
      <c r="AH188" s="43">
        <f t="shared" si="361"/>
        <v>0</v>
      </c>
      <c r="AI188" s="43">
        <f t="shared" si="362"/>
        <v>0</v>
      </c>
      <c r="AJ188" s="43">
        <f t="shared" si="363"/>
        <v>0</v>
      </c>
      <c r="AK188" s="43">
        <f t="shared" si="364"/>
        <v>0</v>
      </c>
      <c r="AL188" s="43">
        <f t="shared" si="337"/>
        <v>534.80237999999997</v>
      </c>
      <c r="AM188" s="43">
        <f t="shared" si="338"/>
        <v>-534.80237999999997</v>
      </c>
      <c r="AN188" s="19"/>
      <c r="AO188" s="1"/>
      <c r="AP188" s="1"/>
      <c r="AQ188" s="1"/>
      <c r="AR188" s="1"/>
      <c r="AS188" s="1"/>
    </row>
    <row r="189">
      <c r="B189" s="41" t="s">
        <v>153</v>
      </c>
      <c r="C189" s="41" t="s">
        <v>107</v>
      </c>
      <c r="D189" s="41" t="s">
        <v>155</v>
      </c>
      <c r="E189" s="26" t="str">
        <f t="shared" si="256"/>
        <v>0412</v>
      </c>
      <c r="F189" s="41" t="s">
        <v>105</v>
      </c>
      <c r="G189" s="41" t="s">
        <v>61</v>
      </c>
      <c r="H189" s="42" t="s">
        <v>62</v>
      </c>
      <c r="I189" s="43"/>
      <c r="J189" s="43"/>
      <c r="K189" s="43"/>
      <c r="L189" s="43"/>
      <c r="M189" s="43"/>
      <c r="N189" s="43"/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/>
      <c r="U189" s="43"/>
      <c r="V189" s="43">
        <f t="shared" si="257"/>
        <v>0</v>
      </c>
      <c r="W189" s="43"/>
      <c r="X189" s="43"/>
      <c r="Y189" s="43"/>
      <c r="Z189" s="43"/>
      <c r="AA189" s="43"/>
      <c r="AB189" s="43">
        <v>534.80237999999997</v>
      </c>
      <c r="AC189" s="44">
        <v>628.40237999999999</v>
      </c>
      <c r="AD189" s="44">
        <v>628.40237999999999</v>
      </c>
      <c r="AE189" s="45">
        <f t="shared" si="336"/>
        <v>100</v>
      </c>
      <c r="AF189" s="43">
        <v>534.80237999999997</v>
      </c>
      <c r="AG189" s="43">
        <v>0</v>
      </c>
      <c r="AH189" s="43">
        <v>0</v>
      </c>
      <c r="AI189" s="43">
        <v>0</v>
      </c>
      <c r="AJ189" s="43">
        <v>0</v>
      </c>
      <c r="AK189" s="43">
        <v>0</v>
      </c>
      <c r="AL189" s="43">
        <f t="shared" si="337"/>
        <v>534.80237999999997</v>
      </c>
      <c r="AM189" s="43">
        <f t="shared" si="338"/>
        <v>-534.80237999999997</v>
      </c>
      <c r="AN189" s="19"/>
      <c r="AO189" s="1"/>
      <c r="AP189" s="1"/>
      <c r="AQ189" s="1"/>
      <c r="AR189" s="1"/>
      <c r="AS189" s="1"/>
    </row>
    <row r="190" s="24" customFormat="1" ht="31.5">
      <c r="B190" s="25" t="s">
        <v>187</v>
      </c>
      <c r="C190" s="25"/>
      <c r="D190" s="25"/>
      <c r="E190" s="26" t="str">
        <f t="shared" si="256"/>
        <v/>
      </c>
      <c r="F190" s="25"/>
      <c r="G190" s="25"/>
      <c r="H190" s="27" t="s">
        <v>188</v>
      </c>
      <c r="I190" s="28">
        <f t="shared" si="339"/>
        <v>62746.800000000003</v>
      </c>
      <c r="J190" s="28">
        <f t="shared" si="340"/>
        <v>65024.899999999994</v>
      </c>
      <c r="K190" s="28">
        <f t="shared" si="341"/>
        <v>65024.899999999994</v>
      </c>
      <c r="L190" s="28">
        <f t="shared" si="342"/>
        <v>0</v>
      </c>
      <c r="M190" s="28">
        <f t="shared" si="343"/>
        <v>0</v>
      </c>
      <c r="N190" s="28">
        <f t="shared" si="344"/>
        <v>0</v>
      </c>
      <c r="O190" s="28">
        <f t="shared" si="345"/>
        <v>0</v>
      </c>
      <c r="P190" s="28">
        <f t="shared" si="346"/>
        <v>0</v>
      </c>
      <c r="Q190" s="28">
        <f t="shared" si="347"/>
        <v>0</v>
      </c>
      <c r="R190" s="28">
        <f t="shared" si="348"/>
        <v>0</v>
      </c>
      <c r="S190" s="28">
        <f t="shared" si="349"/>
        <v>0</v>
      </c>
      <c r="T190" s="28">
        <f t="shared" si="350"/>
        <v>0</v>
      </c>
      <c r="U190" s="28">
        <v>0</v>
      </c>
      <c r="V190" s="28">
        <f t="shared" si="257"/>
        <v>62746.800000000003</v>
      </c>
      <c r="W190" s="28">
        <f t="shared" si="351"/>
        <v>0</v>
      </c>
      <c r="X190" s="28">
        <f t="shared" si="352"/>
        <v>0</v>
      </c>
      <c r="Y190" s="28">
        <f t="shared" si="353"/>
        <v>0</v>
      </c>
      <c r="Z190" s="28">
        <f t="shared" si="354"/>
        <v>0</v>
      </c>
      <c r="AA190" s="28">
        <f t="shared" si="355"/>
        <v>0</v>
      </c>
      <c r="AB190" s="28">
        <f t="shared" si="356"/>
        <v>46018.057500000003</v>
      </c>
      <c r="AC190" s="29">
        <f t="shared" si="357"/>
        <v>64813.6325</v>
      </c>
      <c r="AD190" s="29">
        <f t="shared" si="358"/>
        <v>64813.6325</v>
      </c>
      <c r="AE190" s="30">
        <f t="shared" si="336"/>
        <v>100</v>
      </c>
      <c r="AF190" s="28">
        <f t="shared" si="359"/>
        <v>64813.6325</v>
      </c>
      <c r="AG190" s="28">
        <f t="shared" si="360"/>
        <v>0</v>
      </c>
      <c r="AH190" s="28">
        <f t="shared" si="361"/>
        <v>0</v>
      </c>
      <c r="AI190" s="28">
        <f t="shared" si="362"/>
        <v>0</v>
      </c>
      <c r="AJ190" s="28">
        <f t="shared" si="363"/>
        <v>0</v>
      </c>
      <c r="AK190" s="28">
        <f t="shared" si="364"/>
        <v>0</v>
      </c>
      <c r="AL190" s="28">
        <f t="shared" si="337"/>
        <v>64813.6325</v>
      </c>
      <c r="AM190" s="28">
        <f t="shared" si="338"/>
        <v>-2066.8324999999968</v>
      </c>
      <c r="AN190" s="2"/>
      <c r="AO190" s="24"/>
      <c r="AP190" s="24"/>
      <c r="AQ190" s="24"/>
      <c r="AR190" s="24"/>
      <c r="AS190" s="24"/>
    </row>
    <row r="191" s="24" customFormat="1">
      <c r="B191" s="25" t="s">
        <v>187</v>
      </c>
      <c r="C191" s="25" t="s">
        <v>41</v>
      </c>
      <c r="D191" s="25"/>
      <c r="E191" s="32" t="str">
        <f t="shared" si="256"/>
        <v>01</v>
      </c>
      <c r="F191" s="25"/>
      <c r="G191" s="25"/>
      <c r="H191" s="27" t="s">
        <v>42</v>
      </c>
      <c r="I191" s="28">
        <f t="shared" si="339"/>
        <v>62746.800000000003</v>
      </c>
      <c r="J191" s="28">
        <f t="shared" si="340"/>
        <v>65024.899999999994</v>
      </c>
      <c r="K191" s="28">
        <f t="shared" si="341"/>
        <v>65024.899999999994</v>
      </c>
      <c r="L191" s="28">
        <f t="shared" si="342"/>
        <v>0</v>
      </c>
      <c r="M191" s="28">
        <f t="shared" si="343"/>
        <v>0</v>
      </c>
      <c r="N191" s="28">
        <f t="shared" si="344"/>
        <v>0</v>
      </c>
      <c r="O191" s="28">
        <f t="shared" si="345"/>
        <v>0</v>
      </c>
      <c r="P191" s="28">
        <f t="shared" si="346"/>
        <v>0</v>
      </c>
      <c r="Q191" s="28">
        <f t="shared" si="347"/>
        <v>0</v>
      </c>
      <c r="R191" s="28">
        <f t="shared" si="348"/>
        <v>0</v>
      </c>
      <c r="S191" s="28">
        <f t="shared" si="349"/>
        <v>0</v>
      </c>
      <c r="T191" s="28">
        <f t="shared" si="350"/>
        <v>0</v>
      </c>
      <c r="U191" s="28">
        <v>0</v>
      </c>
      <c r="V191" s="28">
        <f t="shared" si="257"/>
        <v>62746.800000000003</v>
      </c>
      <c r="W191" s="28">
        <f t="shared" si="351"/>
        <v>0</v>
      </c>
      <c r="X191" s="28">
        <f t="shared" si="352"/>
        <v>0</v>
      </c>
      <c r="Y191" s="28">
        <f t="shared" si="353"/>
        <v>0</v>
      </c>
      <c r="Z191" s="28">
        <f t="shared" si="354"/>
        <v>0</v>
      </c>
      <c r="AA191" s="28">
        <f t="shared" si="355"/>
        <v>0</v>
      </c>
      <c r="AB191" s="28">
        <f t="shared" si="356"/>
        <v>46018.057500000003</v>
      </c>
      <c r="AC191" s="29">
        <f t="shared" si="357"/>
        <v>64813.6325</v>
      </c>
      <c r="AD191" s="29">
        <f t="shared" si="358"/>
        <v>64813.6325</v>
      </c>
      <c r="AE191" s="30">
        <f t="shared" si="336"/>
        <v>100</v>
      </c>
      <c r="AF191" s="28">
        <f t="shared" si="359"/>
        <v>64813.6325</v>
      </c>
      <c r="AG191" s="28">
        <f t="shared" si="360"/>
        <v>0</v>
      </c>
      <c r="AH191" s="28">
        <f t="shared" si="361"/>
        <v>0</v>
      </c>
      <c r="AI191" s="28">
        <f t="shared" si="362"/>
        <v>0</v>
      </c>
      <c r="AJ191" s="28">
        <f t="shared" si="363"/>
        <v>0</v>
      </c>
      <c r="AK191" s="28">
        <f t="shared" si="364"/>
        <v>0</v>
      </c>
      <c r="AL191" s="28">
        <f t="shared" si="337"/>
        <v>64813.6325</v>
      </c>
      <c r="AM191" s="28">
        <f t="shared" si="338"/>
        <v>-2066.8324999999968</v>
      </c>
      <c r="AN191" s="2"/>
      <c r="AO191" s="24"/>
      <c r="AP191" s="24"/>
      <c r="AQ191" s="24"/>
      <c r="AR191" s="24"/>
      <c r="AS191" s="24"/>
    </row>
    <row r="192" s="33" customFormat="1">
      <c r="B192" s="34" t="s">
        <v>187</v>
      </c>
      <c r="C192" s="34" t="s">
        <v>41</v>
      </c>
      <c r="D192" s="34" t="s">
        <v>43</v>
      </c>
      <c r="E192" s="35" t="str">
        <f t="shared" si="256"/>
        <v>0113</v>
      </c>
      <c r="F192" s="34"/>
      <c r="G192" s="34"/>
      <c r="H192" s="36" t="s">
        <v>44</v>
      </c>
      <c r="I192" s="37">
        <f t="shared" si="339"/>
        <v>62746.800000000003</v>
      </c>
      <c r="J192" s="37">
        <f t="shared" si="340"/>
        <v>65024.899999999994</v>
      </c>
      <c r="K192" s="37">
        <f t="shared" si="341"/>
        <v>65024.899999999994</v>
      </c>
      <c r="L192" s="37">
        <f t="shared" si="342"/>
        <v>0</v>
      </c>
      <c r="M192" s="37">
        <f t="shared" si="343"/>
        <v>0</v>
      </c>
      <c r="N192" s="37">
        <f t="shared" si="344"/>
        <v>0</v>
      </c>
      <c r="O192" s="37">
        <f t="shared" si="345"/>
        <v>0</v>
      </c>
      <c r="P192" s="37">
        <f t="shared" si="346"/>
        <v>0</v>
      </c>
      <c r="Q192" s="37">
        <f t="shared" si="347"/>
        <v>0</v>
      </c>
      <c r="R192" s="37">
        <f t="shared" si="348"/>
        <v>0</v>
      </c>
      <c r="S192" s="37">
        <f t="shared" si="349"/>
        <v>0</v>
      </c>
      <c r="T192" s="37">
        <f t="shared" si="350"/>
        <v>0</v>
      </c>
      <c r="U192" s="37">
        <v>0</v>
      </c>
      <c r="V192" s="37">
        <f t="shared" si="257"/>
        <v>62746.800000000003</v>
      </c>
      <c r="W192" s="37">
        <f t="shared" si="351"/>
        <v>0</v>
      </c>
      <c r="X192" s="37">
        <f t="shared" si="352"/>
        <v>0</v>
      </c>
      <c r="Y192" s="37">
        <f t="shared" si="353"/>
        <v>0</v>
      </c>
      <c r="Z192" s="37">
        <f t="shared" si="354"/>
        <v>0</v>
      </c>
      <c r="AA192" s="37">
        <f t="shared" si="355"/>
        <v>0</v>
      </c>
      <c r="AB192" s="37">
        <f t="shared" si="356"/>
        <v>46018.057500000003</v>
      </c>
      <c r="AC192" s="38">
        <f t="shared" si="357"/>
        <v>64813.6325</v>
      </c>
      <c r="AD192" s="38">
        <f t="shared" si="358"/>
        <v>64813.6325</v>
      </c>
      <c r="AE192" s="39">
        <f t="shared" si="336"/>
        <v>100</v>
      </c>
      <c r="AF192" s="37">
        <f t="shared" si="359"/>
        <v>64813.6325</v>
      </c>
      <c r="AG192" s="37">
        <f t="shared" si="360"/>
        <v>0</v>
      </c>
      <c r="AH192" s="37">
        <f t="shared" si="361"/>
        <v>0</v>
      </c>
      <c r="AI192" s="37">
        <f t="shared" si="362"/>
        <v>0</v>
      </c>
      <c r="AJ192" s="37">
        <f t="shared" si="363"/>
        <v>0</v>
      </c>
      <c r="AK192" s="37">
        <f t="shared" si="364"/>
        <v>0</v>
      </c>
      <c r="AL192" s="37">
        <f t="shared" si="337"/>
        <v>64813.6325</v>
      </c>
      <c r="AM192" s="37">
        <f t="shared" si="338"/>
        <v>-2066.8324999999968</v>
      </c>
      <c r="AN192" s="40"/>
      <c r="AO192" s="33"/>
      <c r="AP192" s="33"/>
      <c r="AQ192" s="33"/>
      <c r="AR192" s="33"/>
      <c r="AS192" s="33"/>
    </row>
    <row r="193" ht="31.5">
      <c r="B193" s="41" t="s">
        <v>187</v>
      </c>
      <c r="C193" s="41" t="s">
        <v>41</v>
      </c>
      <c r="D193" s="41" t="s">
        <v>43</v>
      </c>
      <c r="E193" s="26" t="str">
        <f t="shared" si="256"/>
        <v>0113</v>
      </c>
      <c r="F193" s="41" t="s">
        <v>81</v>
      </c>
      <c r="G193" s="41"/>
      <c r="H193" s="42" t="s">
        <v>82</v>
      </c>
      <c r="I193" s="43">
        <f t="shared" si="339"/>
        <v>62746.800000000003</v>
      </c>
      <c r="J193" s="43">
        <f t="shared" si="340"/>
        <v>65024.899999999994</v>
      </c>
      <c r="K193" s="43">
        <f t="shared" si="341"/>
        <v>65024.899999999994</v>
      </c>
      <c r="L193" s="43">
        <f t="shared" si="342"/>
        <v>0</v>
      </c>
      <c r="M193" s="43">
        <f t="shared" si="343"/>
        <v>0</v>
      </c>
      <c r="N193" s="43">
        <f t="shared" si="344"/>
        <v>0</v>
      </c>
      <c r="O193" s="43">
        <f t="shared" si="345"/>
        <v>0</v>
      </c>
      <c r="P193" s="43">
        <f t="shared" si="346"/>
        <v>0</v>
      </c>
      <c r="Q193" s="43">
        <f t="shared" si="347"/>
        <v>0</v>
      </c>
      <c r="R193" s="43">
        <f t="shared" si="348"/>
        <v>0</v>
      </c>
      <c r="S193" s="43">
        <f t="shared" si="349"/>
        <v>0</v>
      </c>
      <c r="T193" s="43">
        <f t="shared" si="350"/>
        <v>0</v>
      </c>
      <c r="U193" s="43">
        <v>0</v>
      </c>
      <c r="V193" s="43">
        <f t="shared" si="257"/>
        <v>62746.800000000003</v>
      </c>
      <c r="W193" s="43">
        <f t="shared" si="351"/>
        <v>0</v>
      </c>
      <c r="X193" s="43">
        <f t="shared" si="352"/>
        <v>0</v>
      </c>
      <c r="Y193" s="43">
        <f t="shared" si="353"/>
        <v>0</v>
      </c>
      <c r="Z193" s="43">
        <f t="shared" si="354"/>
        <v>0</v>
      </c>
      <c r="AA193" s="43">
        <f t="shared" si="355"/>
        <v>0</v>
      </c>
      <c r="AB193" s="43">
        <f t="shared" si="356"/>
        <v>46018.057500000003</v>
      </c>
      <c r="AC193" s="44">
        <f t="shared" si="357"/>
        <v>64813.6325</v>
      </c>
      <c r="AD193" s="44">
        <f t="shared" si="358"/>
        <v>64813.6325</v>
      </c>
      <c r="AE193" s="45">
        <f t="shared" si="336"/>
        <v>100</v>
      </c>
      <c r="AF193" s="43">
        <f t="shared" si="359"/>
        <v>64813.6325</v>
      </c>
      <c r="AG193" s="43">
        <f t="shared" si="360"/>
        <v>0</v>
      </c>
      <c r="AH193" s="43">
        <f t="shared" si="361"/>
        <v>0</v>
      </c>
      <c r="AI193" s="43">
        <f t="shared" si="362"/>
        <v>0</v>
      </c>
      <c r="AJ193" s="43">
        <f t="shared" si="363"/>
        <v>0</v>
      </c>
      <c r="AK193" s="43">
        <f t="shared" si="364"/>
        <v>0</v>
      </c>
      <c r="AL193" s="43">
        <f t="shared" si="337"/>
        <v>64813.6325</v>
      </c>
      <c r="AM193" s="43">
        <f t="shared" si="338"/>
        <v>-2066.8324999999968</v>
      </c>
      <c r="AN193" s="2"/>
      <c r="AO193" s="1"/>
      <c r="AP193" s="1"/>
      <c r="AQ193" s="1"/>
      <c r="AR193" s="1"/>
      <c r="AS193" s="1"/>
    </row>
    <row r="194">
      <c r="B194" s="41" t="s">
        <v>187</v>
      </c>
      <c r="C194" s="41" t="s">
        <v>41</v>
      </c>
      <c r="D194" s="41" t="s">
        <v>43</v>
      </c>
      <c r="E194" s="26" t="str">
        <f t="shared" si="256"/>
        <v>0113</v>
      </c>
      <c r="F194" s="41" t="s">
        <v>83</v>
      </c>
      <c r="G194" s="41"/>
      <c r="H194" s="42" t="s">
        <v>84</v>
      </c>
      <c r="I194" s="43">
        <f>I198</f>
        <v>62746.800000000003</v>
      </c>
      <c r="J194" s="43">
        <f>J198</f>
        <v>65024.899999999994</v>
      </c>
      <c r="K194" s="43">
        <f>K198</f>
        <v>65024.899999999994</v>
      </c>
      <c r="L194" s="43">
        <f>L198</f>
        <v>0</v>
      </c>
      <c r="M194" s="43">
        <f>M198</f>
        <v>0</v>
      </c>
      <c r="N194" s="43">
        <f>N198</f>
        <v>0</v>
      </c>
      <c r="O194" s="43">
        <f>O198+O195</f>
        <v>0</v>
      </c>
      <c r="P194" s="43">
        <f>P198</f>
        <v>0</v>
      </c>
      <c r="Q194" s="43">
        <f>Q198</f>
        <v>0</v>
      </c>
      <c r="R194" s="43">
        <f>R198</f>
        <v>0</v>
      </c>
      <c r="S194" s="43">
        <f>S198</f>
        <v>0</v>
      </c>
      <c r="T194" s="43">
        <f>T198</f>
        <v>0</v>
      </c>
      <c r="U194" s="43">
        <v>0</v>
      </c>
      <c r="V194" s="43">
        <f t="shared" si="257"/>
        <v>62746.800000000003</v>
      </c>
      <c r="W194" s="43">
        <f>W198</f>
        <v>0</v>
      </c>
      <c r="X194" s="43">
        <f>X198</f>
        <v>0</v>
      </c>
      <c r="Y194" s="43">
        <f>Y198</f>
        <v>0</v>
      </c>
      <c r="Z194" s="43">
        <f>Z198</f>
        <v>0</v>
      </c>
      <c r="AA194" s="43">
        <f>AA198</f>
        <v>0</v>
      </c>
      <c r="AB194" s="43">
        <f>AB198+AB195</f>
        <v>46018.057500000003</v>
      </c>
      <c r="AC194" s="44">
        <f>AC198+AC195</f>
        <v>64813.6325</v>
      </c>
      <c r="AD194" s="44">
        <f>AD198+AD195</f>
        <v>64813.6325</v>
      </c>
      <c r="AE194" s="45">
        <f t="shared" si="336"/>
        <v>100</v>
      </c>
      <c r="AF194" s="43">
        <f>AF198+AF195</f>
        <v>64813.6325</v>
      </c>
      <c r="AG194" s="43">
        <f>AG198+AG195</f>
        <v>0</v>
      </c>
      <c r="AH194" s="43">
        <f>AH198+AH195</f>
        <v>0</v>
      </c>
      <c r="AI194" s="43">
        <f>AI198+AI195</f>
        <v>0</v>
      </c>
      <c r="AJ194" s="43">
        <f>AJ198+AJ195</f>
        <v>0</v>
      </c>
      <c r="AK194" s="43">
        <f>AK198+AK195</f>
        <v>0</v>
      </c>
      <c r="AL194" s="43">
        <f t="shared" si="337"/>
        <v>64813.6325</v>
      </c>
      <c r="AM194" s="43">
        <f t="shared" si="338"/>
        <v>-2066.8324999999968</v>
      </c>
      <c r="AN194" s="2"/>
      <c r="AR194" s="1"/>
      <c r="AS194" s="1"/>
    </row>
    <row r="195">
      <c r="B195" s="41" t="s">
        <v>187</v>
      </c>
      <c r="C195" s="41" t="s">
        <v>41</v>
      </c>
      <c r="D195" s="41" t="s">
        <v>43</v>
      </c>
      <c r="E195" s="26" t="str">
        <f t="shared" si="256"/>
        <v>0113</v>
      </c>
      <c r="F195" s="41" t="s">
        <v>189</v>
      </c>
      <c r="G195" s="41"/>
      <c r="H195" s="42" t="s">
        <v>190</v>
      </c>
      <c r="I195" s="43"/>
      <c r="J195" s="43"/>
      <c r="K195" s="43"/>
      <c r="L195" s="43"/>
      <c r="M195" s="43"/>
      <c r="N195" s="43"/>
      <c r="O195" s="43">
        <f t="shared" ref="O195:O196" si="365">O196</f>
        <v>0</v>
      </c>
      <c r="P195" s="43"/>
      <c r="Q195" s="43"/>
      <c r="R195" s="43"/>
      <c r="S195" s="43"/>
      <c r="T195" s="43"/>
      <c r="U195" s="43"/>
      <c r="V195" s="43">
        <f t="shared" si="257"/>
        <v>0</v>
      </c>
      <c r="W195" s="43"/>
      <c r="X195" s="43"/>
      <c r="Y195" s="43"/>
      <c r="Z195" s="43"/>
      <c r="AA195" s="43"/>
      <c r="AB195" s="43">
        <f t="shared" ref="AB195:AB196" si="366">AB196</f>
        <v>0</v>
      </c>
      <c r="AC195" s="44">
        <f t="shared" ref="AC195:AC196" si="367">AC196</f>
        <v>37.432499999999997</v>
      </c>
      <c r="AD195" s="44">
        <f t="shared" ref="AD195:AD196" si="368">AD196</f>
        <v>37.432499999999997</v>
      </c>
      <c r="AE195" s="45">
        <f t="shared" si="336"/>
        <v>100</v>
      </c>
      <c r="AF195" s="43">
        <f t="shared" ref="AF195:AF196" si="369">AF196</f>
        <v>37.432499999999997</v>
      </c>
      <c r="AG195" s="43">
        <f t="shared" ref="AG195:AG196" si="370">AG196</f>
        <v>0</v>
      </c>
      <c r="AH195" s="43">
        <f t="shared" ref="AH195:AH196" si="371">AH196</f>
        <v>0</v>
      </c>
      <c r="AI195" s="43">
        <f t="shared" ref="AI195:AI196" si="372">AI196</f>
        <v>0</v>
      </c>
      <c r="AJ195" s="43">
        <f t="shared" ref="AJ195:AJ196" si="373">AJ196</f>
        <v>0</v>
      </c>
      <c r="AK195" s="43">
        <f t="shared" ref="AK195:AK196" si="374">AK196</f>
        <v>0</v>
      </c>
      <c r="AL195" s="43">
        <f t="shared" si="337"/>
        <v>37.432499999999997</v>
      </c>
      <c r="AM195" s="43">
        <f t="shared" si="338"/>
        <v>-37.432499999999997</v>
      </c>
      <c r="AN195" s="2"/>
      <c r="AO195" s="1"/>
      <c r="AP195" s="1"/>
      <c r="AQ195" s="1"/>
      <c r="AR195" s="1"/>
      <c r="AS195" s="1"/>
    </row>
    <row r="196">
      <c r="B196" s="41" t="s">
        <v>187</v>
      </c>
      <c r="C196" s="41" t="s">
        <v>41</v>
      </c>
      <c r="D196" s="41" t="s">
        <v>43</v>
      </c>
      <c r="E196" s="26" t="str">
        <f t="shared" si="256"/>
        <v>0113</v>
      </c>
      <c r="F196" s="41" t="s">
        <v>189</v>
      </c>
      <c r="G196" s="41" t="s">
        <v>71</v>
      </c>
      <c r="H196" s="42" t="s">
        <v>72</v>
      </c>
      <c r="I196" s="43"/>
      <c r="J196" s="43"/>
      <c r="K196" s="43"/>
      <c r="L196" s="43"/>
      <c r="M196" s="43"/>
      <c r="N196" s="43"/>
      <c r="O196" s="43">
        <f t="shared" si="365"/>
        <v>0</v>
      </c>
      <c r="P196" s="43"/>
      <c r="Q196" s="43"/>
      <c r="R196" s="43"/>
      <c r="S196" s="43"/>
      <c r="T196" s="43"/>
      <c r="U196" s="43"/>
      <c r="V196" s="43">
        <f t="shared" si="257"/>
        <v>0</v>
      </c>
      <c r="W196" s="43"/>
      <c r="X196" s="43"/>
      <c r="Y196" s="43"/>
      <c r="Z196" s="43"/>
      <c r="AA196" s="43"/>
      <c r="AB196" s="43">
        <f t="shared" si="366"/>
        <v>0</v>
      </c>
      <c r="AC196" s="44">
        <f t="shared" si="367"/>
        <v>37.432499999999997</v>
      </c>
      <c r="AD196" s="44">
        <f t="shared" si="368"/>
        <v>37.432499999999997</v>
      </c>
      <c r="AE196" s="45">
        <f t="shared" si="336"/>
        <v>100</v>
      </c>
      <c r="AF196" s="43">
        <f t="shared" si="369"/>
        <v>37.432499999999997</v>
      </c>
      <c r="AG196" s="43">
        <f t="shared" si="370"/>
        <v>0</v>
      </c>
      <c r="AH196" s="43">
        <f t="shared" si="371"/>
        <v>0</v>
      </c>
      <c r="AI196" s="43">
        <f t="shared" si="372"/>
        <v>0</v>
      </c>
      <c r="AJ196" s="43">
        <f t="shared" si="373"/>
        <v>0</v>
      </c>
      <c r="AK196" s="43">
        <f t="shared" si="374"/>
        <v>0</v>
      </c>
      <c r="AL196" s="43">
        <f t="shared" si="337"/>
        <v>37.432499999999997</v>
      </c>
      <c r="AM196" s="43">
        <f t="shared" si="338"/>
        <v>-37.432499999999997</v>
      </c>
      <c r="AN196" s="2"/>
      <c r="AO196" s="1"/>
      <c r="AP196" s="1"/>
      <c r="AQ196" s="1"/>
      <c r="AR196" s="1"/>
      <c r="AS196" s="1"/>
    </row>
    <row r="197">
      <c r="B197" s="41" t="s">
        <v>187</v>
      </c>
      <c r="C197" s="41" t="s">
        <v>41</v>
      </c>
      <c r="D197" s="41" t="s">
        <v>43</v>
      </c>
      <c r="E197" s="26" t="str">
        <f t="shared" si="256"/>
        <v>0113</v>
      </c>
      <c r="F197" s="41" t="s">
        <v>189</v>
      </c>
      <c r="G197" s="41" t="s">
        <v>93</v>
      </c>
      <c r="H197" s="42" t="s">
        <v>94</v>
      </c>
      <c r="I197" s="43"/>
      <c r="J197" s="43"/>
      <c r="K197" s="43"/>
      <c r="L197" s="43"/>
      <c r="M197" s="43"/>
      <c r="N197" s="43"/>
      <c r="O197" s="43">
        <v>0</v>
      </c>
      <c r="P197" s="43"/>
      <c r="Q197" s="43"/>
      <c r="R197" s="43"/>
      <c r="S197" s="43"/>
      <c r="T197" s="43"/>
      <c r="U197" s="43"/>
      <c r="V197" s="43">
        <f t="shared" si="257"/>
        <v>0</v>
      </c>
      <c r="W197" s="43"/>
      <c r="X197" s="43"/>
      <c r="Y197" s="43"/>
      <c r="Z197" s="43"/>
      <c r="AA197" s="43"/>
      <c r="AB197" s="43">
        <v>0</v>
      </c>
      <c r="AC197" s="44">
        <v>37.432499999999997</v>
      </c>
      <c r="AD197" s="44">
        <v>37.432499999999997</v>
      </c>
      <c r="AE197" s="45">
        <f t="shared" si="336"/>
        <v>100</v>
      </c>
      <c r="AF197" s="43">
        <v>37.432499999999997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f t="shared" si="337"/>
        <v>37.432499999999997</v>
      </c>
      <c r="AM197" s="43">
        <f t="shared" si="338"/>
        <v>-37.432499999999997</v>
      </c>
      <c r="AN197" s="2"/>
      <c r="AR197" s="1"/>
      <c r="AS197" s="1"/>
    </row>
    <row r="198" ht="31.5">
      <c r="B198" s="41" t="s">
        <v>187</v>
      </c>
      <c r="C198" s="41" t="s">
        <v>41</v>
      </c>
      <c r="D198" s="41" t="s">
        <v>43</v>
      </c>
      <c r="E198" s="26" t="str">
        <f t="shared" si="256"/>
        <v>0113</v>
      </c>
      <c r="F198" s="41" t="s">
        <v>191</v>
      </c>
      <c r="G198" s="41"/>
      <c r="H198" s="42" t="s">
        <v>192</v>
      </c>
      <c r="I198" s="43">
        <f>I199+I201+I203</f>
        <v>62746.800000000003</v>
      </c>
      <c r="J198" s="43">
        <f>J199+J201+J203</f>
        <v>65024.899999999994</v>
      </c>
      <c r="K198" s="43">
        <f>K199+K201+K203</f>
        <v>65024.899999999994</v>
      </c>
      <c r="L198" s="43">
        <f>L199+L201+L203</f>
        <v>0</v>
      </c>
      <c r="M198" s="43">
        <f>M199+M201+M203</f>
        <v>0</v>
      </c>
      <c r="N198" s="43">
        <f>N199+N201+N203</f>
        <v>0</v>
      </c>
      <c r="O198" s="43">
        <f>O199+O201+O203</f>
        <v>0</v>
      </c>
      <c r="P198" s="43">
        <f>P199+P201+P203</f>
        <v>0</v>
      </c>
      <c r="Q198" s="43">
        <f>Q199+Q201+Q203</f>
        <v>0</v>
      </c>
      <c r="R198" s="43">
        <f>R199+R201+R203</f>
        <v>0</v>
      </c>
      <c r="S198" s="43">
        <f>S199+S201+S203</f>
        <v>0</v>
      </c>
      <c r="T198" s="43">
        <f>T199+T201+T203</f>
        <v>0</v>
      </c>
      <c r="U198" s="43">
        <v>0</v>
      </c>
      <c r="V198" s="43">
        <f t="shared" si="257"/>
        <v>62746.800000000003</v>
      </c>
      <c r="W198" s="43">
        <f>W199+W201+W203</f>
        <v>0</v>
      </c>
      <c r="X198" s="43">
        <f>X199+X201+X203</f>
        <v>0</v>
      </c>
      <c r="Y198" s="43">
        <f>Y199+Y201+Y203</f>
        <v>0</v>
      </c>
      <c r="Z198" s="43">
        <f>Z199+Z201+Z203</f>
        <v>0</v>
      </c>
      <c r="AA198" s="43">
        <f>AA199+AA201+AA203</f>
        <v>0</v>
      </c>
      <c r="AB198" s="43">
        <f>AB199+AB201+AB203</f>
        <v>46018.057500000003</v>
      </c>
      <c r="AC198" s="44">
        <f>AC199+AC201+AC203</f>
        <v>64776.199999999997</v>
      </c>
      <c r="AD198" s="44">
        <f>AD199+AD201+AD203</f>
        <v>64776.199999999997</v>
      </c>
      <c r="AE198" s="45">
        <f t="shared" si="336"/>
        <v>100</v>
      </c>
      <c r="AF198" s="43">
        <f>AF199+AF201+AF203</f>
        <v>64776.199999999997</v>
      </c>
      <c r="AG198" s="43">
        <f>AG199+AG201+AG203</f>
        <v>0</v>
      </c>
      <c r="AH198" s="43">
        <f>AH199+AH201+AH203</f>
        <v>0</v>
      </c>
      <c r="AI198" s="43">
        <f>AI199+AI201+AI203</f>
        <v>0</v>
      </c>
      <c r="AJ198" s="43">
        <f>AJ199+AJ201+AJ203</f>
        <v>0</v>
      </c>
      <c r="AK198" s="43">
        <f>AK199+AK201+AK203</f>
        <v>0</v>
      </c>
      <c r="AL198" s="43">
        <f t="shared" si="337"/>
        <v>64776.199999999997</v>
      </c>
      <c r="AM198" s="43">
        <f t="shared" si="338"/>
        <v>-2029.3999999999942</v>
      </c>
      <c r="AN198" s="2"/>
      <c r="AO198" s="1"/>
      <c r="AP198" s="1"/>
      <c r="AQ198" s="1"/>
      <c r="AR198" s="1"/>
      <c r="AS198" s="1"/>
    </row>
    <row r="199" ht="78.75">
      <c r="B199" s="41" t="s">
        <v>187</v>
      </c>
      <c r="C199" s="41" t="s">
        <v>41</v>
      </c>
      <c r="D199" s="41" t="s">
        <v>43</v>
      </c>
      <c r="E199" s="26" t="str">
        <f t="shared" si="256"/>
        <v>0113</v>
      </c>
      <c r="F199" s="41" t="s">
        <v>191</v>
      </c>
      <c r="G199" s="41" t="s">
        <v>71</v>
      </c>
      <c r="H199" s="42" t="s">
        <v>72</v>
      </c>
      <c r="I199" s="43">
        <f>I200</f>
        <v>54388</v>
      </c>
      <c r="J199" s="43">
        <f>J200</f>
        <v>53864.899999999994</v>
      </c>
      <c r="K199" s="43">
        <f>K200</f>
        <v>52784.899999999994</v>
      </c>
      <c r="L199" s="43">
        <f>L200</f>
        <v>0</v>
      </c>
      <c r="M199" s="43">
        <f>M200</f>
        <v>0</v>
      </c>
      <c r="N199" s="43">
        <f>N200</f>
        <v>0</v>
      </c>
      <c r="O199" s="43">
        <f>O200</f>
        <v>0</v>
      </c>
      <c r="P199" s="43">
        <f>P200</f>
        <v>0</v>
      </c>
      <c r="Q199" s="43">
        <f>Q200</f>
        <v>0</v>
      </c>
      <c r="R199" s="43">
        <f>R200</f>
        <v>0</v>
      </c>
      <c r="S199" s="43">
        <f>S200</f>
        <v>0</v>
      </c>
      <c r="T199" s="43">
        <f>T200</f>
        <v>0</v>
      </c>
      <c r="U199" s="43">
        <v>0</v>
      </c>
      <c r="V199" s="43">
        <f t="shared" si="257"/>
        <v>54388</v>
      </c>
      <c r="W199" s="43">
        <f>W200</f>
        <v>0</v>
      </c>
      <c r="X199" s="43">
        <f>X200</f>
        <v>0</v>
      </c>
      <c r="Y199" s="43">
        <f>Y200</f>
        <v>0</v>
      </c>
      <c r="Z199" s="43">
        <f>Z200</f>
        <v>0</v>
      </c>
      <c r="AA199" s="43">
        <f>AA200</f>
        <v>0</v>
      </c>
      <c r="AB199" s="43">
        <f>AB200</f>
        <v>39345.495320000002</v>
      </c>
      <c r="AC199" s="44">
        <f>AC200</f>
        <v>55870.529860000002</v>
      </c>
      <c r="AD199" s="44">
        <f>AD200</f>
        <v>55870.529860000002</v>
      </c>
      <c r="AE199" s="45">
        <f t="shared" si="336"/>
        <v>100</v>
      </c>
      <c r="AF199" s="43">
        <f>AF200</f>
        <v>55345.224999999999</v>
      </c>
      <c r="AG199" s="43">
        <f>AG200</f>
        <v>0</v>
      </c>
      <c r="AH199" s="43">
        <f>AH200</f>
        <v>0</v>
      </c>
      <c r="AI199" s="43">
        <f>AI200</f>
        <v>0</v>
      </c>
      <c r="AJ199" s="43">
        <f>AJ200</f>
        <v>0</v>
      </c>
      <c r="AK199" s="43">
        <f>AK200</f>
        <v>0</v>
      </c>
      <c r="AL199" s="43">
        <f t="shared" si="337"/>
        <v>55345.224999999999</v>
      </c>
      <c r="AM199" s="43">
        <f t="shared" si="338"/>
        <v>-957.22499999999854</v>
      </c>
      <c r="AN199" s="2"/>
      <c r="AR199" s="1"/>
      <c r="AS199" s="1"/>
    </row>
    <row r="200" ht="31.5">
      <c r="B200" s="41" t="s">
        <v>187</v>
      </c>
      <c r="C200" s="41" t="s">
        <v>41</v>
      </c>
      <c r="D200" s="41" t="s">
        <v>43</v>
      </c>
      <c r="E200" s="26" t="str">
        <f t="shared" si="256"/>
        <v>0113</v>
      </c>
      <c r="F200" s="41" t="s">
        <v>191</v>
      </c>
      <c r="G200" s="41" t="s">
        <v>93</v>
      </c>
      <c r="H200" s="42" t="s">
        <v>94</v>
      </c>
      <c r="I200" s="43">
        <v>54388</v>
      </c>
      <c r="J200" s="43">
        <v>53864.899999999994</v>
      </c>
      <c r="K200" s="43">
        <v>52784.899999999994</v>
      </c>
      <c r="L200" s="43"/>
      <c r="M200" s="43"/>
      <c r="N200" s="43"/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f t="shared" si="257"/>
        <v>54388</v>
      </c>
      <c r="W200" s="43"/>
      <c r="X200" s="43"/>
      <c r="Y200" s="43"/>
      <c r="Z200" s="43"/>
      <c r="AA200" s="43"/>
      <c r="AB200" s="43">
        <v>39345.495320000002</v>
      </c>
      <c r="AC200" s="44">
        <v>55870.529860000002</v>
      </c>
      <c r="AD200" s="44">
        <v>55870.529860000002</v>
      </c>
      <c r="AE200" s="45">
        <f t="shared" si="336"/>
        <v>100</v>
      </c>
      <c r="AF200" s="43">
        <v>55345.224999999999</v>
      </c>
      <c r="AG200" s="43">
        <v>0</v>
      </c>
      <c r="AH200" s="43">
        <v>0</v>
      </c>
      <c r="AI200" s="43">
        <v>0</v>
      </c>
      <c r="AJ200" s="43">
        <v>0</v>
      </c>
      <c r="AK200" s="43">
        <v>0</v>
      </c>
      <c r="AL200" s="43">
        <f t="shared" si="337"/>
        <v>55345.224999999999</v>
      </c>
      <c r="AM200" s="43">
        <f t="shared" si="338"/>
        <v>-957.22499999999854</v>
      </c>
      <c r="AN200" s="19"/>
      <c r="AO200" s="1"/>
      <c r="AP200" s="1"/>
      <c r="AQ200" s="1"/>
      <c r="AR200" s="1"/>
      <c r="AS200" s="1"/>
    </row>
    <row r="201" ht="31.5">
      <c r="B201" s="41" t="s">
        <v>187</v>
      </c>
      <c r="C201" s="41" t="s">
        <v>41</v>
      </c>
      <c r="D201" s="41" t="s">
        <v>43</v>
      </c>
      <c r="E201" s="26" t="str">
        <f t="shared" si="256"/>
        <v>0113</v>
      </c>
      <c r="F201" s="41" t="s">
        <v>191</v>
      </c>
      <c r="G201" s="41" t="s">
        <v>53</v>
      </c>
      <c r="H201" s="42" t="s">
        <v>54</v>
      </c>
      <c r="I201" s="43">
        <f>I202</f>
        <v>8008.8000000000002</v>
      </c>
      <c r="J201" s="43">
        <f>J202</f>
        <v>10810</v>
      </c>
      <c r="K201" s="43">
        <f>K202</f>
        <v>11890</v>
      </c>
      <c r="L201" s="43">
        <f>L202</f>
        <v>0</v>
      </c>
      <c r="M201" s="43">
        <f>M202</f>
        <v>0</v>
      </c>
      <c r="N201" s="43">
        <f>N202</f>
        <v>0</v>
      </c>
      <c r="O201" s="43">
        <f>O202</f>
        <v>0</v>
      </c>
      <c r="P201" s="43">
        <f>P202</f>
        <v>0</v>
      </c>
      <c r="Q201" s="43">
        <f>Q202</f>
        <v>0</v>
      </c>
      <c r="R201" s="43">
        <f>R202</f>
        <v>0</v>
      </c>
      <c r="S201" s="43">
        <f>S202</f>
        <v>0</v>
      </c>
      <c r="T201" s="43">
        <f>T202</f>
        <v>0</v>
      </c>
      <c r="U201" s="43">
        <v>0</v>
      </c>
      <c r="V201" s="43">
        <f t="shared" si="257"/>
        <v>8008.8000000000002</v>
      </c>
      <c r="W201" s="43">
        <f>W202</f>
        <v>0</v>
      </c>
      <c r="X201" s="43">
        <f>X202</f>
        <v>0</v>
      </c>
      <c r="Y201" s="43">
        <f>Y202</f>
        <v>0</v>
      </c>
      <c r="Z201" s="43">
        <f>Z202</f>
        <v>0</v>
      </c>
      <c r="AA201" s="43">
        <f>AA202</f>
        <v>0</v>
      </c>
      <c r="AB201" s="43">
        <f>AB202</f>
        <v>6647.5621799999999</v>
      </c>
      <c r="AC201" s="44">
        <f>AC202</f>
        <v>8784.9131400000006</v>
      </c>
      <c r="AD201" s="44">
        <f>AD202</f>
        <v>8784.9131400000006</v>
      </c>
      <c r="AE201" s="45">
        <f t="shared" si="336"/>
        <v>100</v>
      </c>
      <c r="AF201" s="43">
        <f>AF202</f>
        <v>9080.9750000000004</v>
      </c>
      <c r="AG201" s="43">
        <f>AG202</f>
        <v>0</v>
      </c>
      <c r="AH201" s="43">
        <f>AH202</f>
        <v>0</v>
      </c>
      <c r="AI201" s="43">
        <f>AI202</f>
        <v>0</v>
      </c>
      <c r="AJ201" s="43">
        <f>AJ202</f>
        <v>0</v>
      </c>
      <c r="AK201" s="43">
        <f>AK202</f>
        <v>0</v>
      </c>
      <c r="AL201" s="43">
        <f t="shared" si="337"/>
        <v>9080.9750000000004</v>
      </c>
      <c r="AM201" s="43">
        <f t="shared" si="338"/>
        <v>-1072.1750000000002</v>
      </c>
      <c r="AN201" s="2"/>
      <c r="AR201" s="1"/>
      <c r="AS201" s="1"/>
    </row>
    <row r="202" ht="31.5">
      <c r="B202" s="41" t="s">
        <v>187</v>
      </c>
      <c r="C202" s="41" t="s">
        <v>41</v>
      </c>
      <c r="D202" s="41" t="s">
        <v>43</v>
      </c>
      <c r="E202" s="26" t="str">
        <f t="shared" si="256"/>
        <v>0113</v>
      </c>
      <c r="F202" s="41" t="s">
        <v>191</v>
      </c>
      <c r="G202" s="41" t="s">
        <v>55</v>
      </c>
      <c r="H202" s="42" t="s">
        <v>56</v>
      </c>
      <c r="I202" s="43">
        <v>8008.8000000000002</v>
      </c>
      <c r="J202" s="43">
        <v>10810</v>
      </c>
      <c r="K202" s="43">
        <v>11890</v>
      </c>
      <c r="L202" s="43"/>
      <c r="M202" s="43"/>
      <c r="N202" s="43"/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f t="shared" si="257"/>
        <v>8008.8000000000002</v>
      </c>
      <c r="W202" s="43"/>
      <c r="X202" s="43"/>
      <c r="Y202" s="43"/>
      <c r="Z202" s="43"/>
      <c r="AA202" s="43"/>
      <c r="AB202" s="43">
        <v>6647.5621799999999</v>
      </c>
      <c r="AC202" s="44">
        <v>8784.9131400000006</v>
      </c>
      <c r="AD202" s="44">
        <v>8784.9131400000006</v>
      </c>
      <c r="AE202" s="45">
        <f t="shared" si="336"/>
        <v>100</v>
      </c>
      <c r="AF202" s="43">
        <v>9080.9750000000004</v>
      </c>
      <c r="AG202" s="43">
        <v>0</v>
      </c>
      <c r="AH202" s="43">
        <v>0</v>
      </c>
      <c r="AI202" s="43">
        <v>0</v>
      </c>
      <c r="AJ202" s="43">
        <v>0</v>
      </c>
      <c r="AK202" s="43">
        <v>0</v>
      </c>
      <c r="AL202" s="43">
        <f t="shared" si="337"/>
        <v>9080.9750000000004</v>
      </c>
      <c r="AM202" s="43">
        <f t="shared" si="338"/>
        <v>-1072.1750000000002</v>
      </c>
      <c r="AN202" s="19"/>
      <c r="AO202" s="1"/>
      <c r="AP202" s="1"/>
      <c r="AQ202" s="1"/>
      <c r="AR202" s="1"/>
      <c r="AS202" s="1"/>
    </row>
    <row r="203">
      <c r="B203" s="41" t="s">
        <v>187</v>
      </c>
      <c r="C203" s="41" t="s">
        <v>41</v>
      </c>
      <c r="D203" s="41" t="s">
        <v>43</v>
      </c>
      <c r="E203" s="26" t="str">
        <f t="shared" ref="E203:E266" si="375">CONCATENATE(C203,D203)</f>
        <v>0113</v>
      </c>
      <c r="F203" s="41" t="s">
        <v>191</v>
      </c>
      <c r="G203" s="41" t="s">
        <v>59</v>
      </c>
      <c r="H203" s="42" t="s">
        <v>60</v>
      </c>
      <c r="I203" s="43">
        <f>I204</f>
        <v>350</v>
      </c>
      <c r="J203" s="43">
        <f>J204</f>
        <v>350</v>
      </c>
      <c r="K203" s="43">
        <f>K204</f>
        <v>350</v>
      </c>
      <c r="L203" s="43">
        <f>L204</f>
        <v>0</v>
      </c>
      <c r="M203" s="43">
        <f>M204</f>
        <v>0</v>
      </c>
      <c r="N203" s="43">
        <f>N204</f>
        <v>0</v>
      </c>
      <c r="O203" s="43">
        <f>O204</f>
        <v>0</v>
      </c>
      <c r="P203" s="43">
        <f>P204</f>
        <v>0</v>
      </c>
      <c r="Q203" s="43">
        <f>Q204</f>
        <v>0</v>
      </c>
      <c r="R203" s="43">
        <f>R204</f>
        <v>0</v>
      </c>
      <c r="S203" s="43">
        <f>S204</f>
        <v>0</v>
      </c>
      <c r="T203" s="43">
        <f>T204</f>
        <v>0</v>
      </c>
      <c r="U203" s="43">
        <v>0</v>
      </c>
      <c r="V203" s="43">
        <f t="shared" ref="V203:V266" si="376">I203+L203+U203+T203+S203+R203+Q203+P203+O203</f>
        <v>350</v>
      </c>
      <c r="W203" s="43">
        <f>W204</f>
        <v>0</v>
      </c>
      <c r="X203" s="43">
        <f>X204</f>
        <v>0</v>
      </c>
      <c r="Y203" s="43">
        <f>Y204</f>
        <v>0</v>
      </c>
      <c r="Z203" s="43">
        <f>Z204</f>
        <v>0</v>
      </c>
      <c r="AA203" s="43">
        <f>AA204</f>
        <v>0</v>
      </c>
      <c r="AB203" s="43">
        <f>AB204</f>
        <v>25</v>
      </c>
      <c r="AC203" s="44">
        <f>AC204</f>
        <v>120.75700000000001</v>
      </c>
      <c r="AD203" s="44">
        <f>AD204</f>
        <v>120.75700000000001</v>
      </c>
      <c r="AE203" s="45">
        <f t="shared" si="336"/>
        <v>100</v>
      </c>
      <c r="AF203" s="43">
        <f>AF204</f>
        <v>350</v>
      </c>
      <c r="AG203" s="43">
        <f>AG204</f>
        <v>0</v>
      </c>
      <c r="AH203" s="43">
        <f>AH204</f>
        <v>0</v>
      </c>
      <c r="AI203" s="43">
        <f>AI204</f>
        <v>0</v>
      </c>
      <c r="AJ203" s="43">
        <f>AJ204</f>
        <v>0</v>
      </c>
      <c r="AK203" s="43">
        <f>AK204</f>
        <v>0</v>
      </c>
      <c r="AL203" s="43">
        <f t="shared" si="337"/>
        <v>350</v>
      </c>
      <c r="AM203" s="43">
        <f t="shared" si="338"/>
        <v>0</v>
      </c>
      <c r="AN203" s="2"/>
      <c r="AO203" s="1"/>
      <c r="AP203" s="1"/>
      <c r="AQ203" s="1"/>
      <c r="AR203" s="1"/>
      <c r="AS203" s="1"/>
    </row>
    <row r="204">
      <c r="B204" s="41" t="s">
        <v>187</v>
      </c>
      <c r="C204" s="41" t="s">
        <v>41</v>
      </c>
      <c r="D204" s="41" t="s">
        <v>43</v>
      </c>
      <c r="E204" s="26" t="str">
        <f t="shared" si="375"/>
        <v>0113</v>
      </c>
      <c r="F204" s="41" t="s">
        <v>191</v>
      </c>
      <c r="G204" s="41" t="s">
        <v>63</v>
      </c>
      <c r="H204" s="42" t="s">
        <v>64</v>
      </c>
      <c r="I204" s="43">
        <v>350</v>
      </c>
      <c r="J204" s="43">
        <v>350</v>
      </c>
      <c r="K204" s="43">
        <v>350</v>
      </c>
      <c r="L204" s="43"/>
      <c r="M204" s="43"/>
      <c r="N204" s="43"/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f t="shared" si="376"/>
        <v>350</v>
      </c>
      <c r="W204" s="43"/>
      <c r="X204" s="43"/>
      <c r="Y204" s="43"/>
      <c r="Z204" s="43"/>
      <c r="AA204" s="43"/>
      <c r="AB204" s="43">
        <v>25</v>
      </c>
      <c r="AC204" s="44">
        <v>120.75700000000001</v>
      </c>
      <c r="AD204" s="44">
        <v>120.75700000000001</v>
      </c>
      <c r="AE204" s="45">
        <f t="shared" si="336"/>
        <v>100</v>
      </c>
      <c r="AF204" s="43">
        <v>350</v>
      </c>
      <c r="AG204" s="43">
        <v>0</v>
      </c>
      <c r="AH204" s="43">
        <v>0</v>
      </c>
      <c r="AI204" s="43">
        <v>0</v>
      </c>
      <c r="AJ204" s="43">
        <v>0</v>
      </c>
      <c r="AK204" s="43">
        <v>0</v>
      </c>
      <c r="AL204" s="43">
        <f t="shared" si="337"/>
        <v>350</v>
      </c>
      <c r="AM204" s="43">
        <f t="shared" si="338"/>
        <v>0</v>
      </c>
      <c r="AN204" s="19"/>
      <c r="AO204" s="1"/>
      <c r="AP204" s="1"/>
      <c r="AQ204" s="1"/>
      <c r="AR204" s="1"/>
      <c r="AS204" s="1"/>
    </row>
    <row r="205" s="24" customFormat="1" ht="31.5">
      <c r="B205" s="25" t="s">
        <v>193</v>
      </c>
      <c r="C205" s="25"/>
      <c r="D205" s="25"/>
      <c r="E205" s="26" t="str">
        <f t="shared" si="375"/>
        <v/>
      </c>
      <c r="F205" s="25"/>
      <c r="G205" s="25"/>
      <c r="H205" s="27" t="s">
        <v>194</v>
      </c>
      <c r="I205" s="28">
        <f>I223+I339+I296+I213</f>
        <v>689596.60000000009</v>
      </c>
      <c r="J205" s="28">
        <f>J223+J339+J296+J213</f>
        <v>293299.5</v>
      </c>
      <c r="K205" s="28">
        <f>K223+K339+K296+K213</f>
        <v>286966.39999999997</v>
      </c>
      <c r="L205" s="28">
        <f>L223+L339+L296+L213</f>
        <v>52918</v>
      </c>
      <c r="M205" s="28">
        <f>M223+M339+M296+M213</f>
        <v>2918.0999999999999</v>
      </c>
      <c r="N205" s="28">
        <f>N223+N339+N296+N213</f>
        <v>2918.0999999999999</v>
      </c>
      <c r="O205" s="28">
        <f>O223+O339+O296+O213+O206</f>
        <v>-198.69999999999999</v>
      </c>
      <c r="P205" s="28">
        <f>P223+P339+P296+P213+P206</f>
        <v>0</v>
      </c>
      <c r="Q205" s="28">
        <f>Q223+Q339+Q296+Q213+Q206</f>
        <v>37050.939999999995</v>
      </c>
      <c r="R205" s="28">
        <f>R223+R339+R296+R213</f>
        <v>19470.362000000001</v>
      </c>
      <c r="S205" s="28">
        <f>S223+S339+S296+S213</f>
        <v>24699.389999999999</v>
      </c>
      <c r="T205" s="28">
        <f>T223+T339+T296+T213</f>
        <v>0</v>
      </c>
      <c r="U205" s="28">
        <v>51085.112000000008</v>
      </c>
      <c r="V205" s="28">
        <f t="shared" si="376"/>
        <v>874621.70400000003</v>
      </c>
      <c r="W205" s="28">
        <f>W223+W339+W296+W213</f>
        <v>49613.324000000008</v>
      </c>
      <c r="X205" s="28">
        <f>X223+X339+X296+X213</f>
        <v>0</v>
      </c>
      <c r="Y205" s="28">
        <f>Y223+Y339+Y296+Y213</f>
        <v>1471.788</v>
      </c>
      <c r="Z205" s="28">
        <f>Z223+Z339+Z296+Z213</f>
        <v>0</v>
      </c>
      <c r="AA205" s="28">
        <f>AA223+AA339+AA296+AA213</f>
        <v>0</v>
      </c>
      <c r="AB205" s="28">
        <f>AB223+AB339+AB296+AB213+AB206</f>
        <v>442897.37122999993</v>
      </c>
      <c r="AC205" s="29">
        <f>AC223+AC339+AC296+AC213+AC206</f>
        <v>1092141.39386</v>
      </c>
      <c r="AD205" s="29">
        <f>AD223+AD339+AD296+AD213+AD206</f>
        <v>906406.94403000013</v>
      </c>
      <c r="AE205" s="30">
        <f t="shared" si="336"/>
        <v>82.993552769431162</v>
      </c>
      <c r="AF205" s="28">
        <f>AF223+AF339+AF296+AF213+AF206</f>
        <v>1147792.62686</v>
      </c>
      <c r="AG205" s="28">
        <f>AG223+AG339+AG296+AG213+AG206</f>
        <v>-198.69999999999999</v>
      </c>
      <c r="AH205" s="28">
        <f>AH223+AH339+AH296+AH213+AH206</f>
        <v>36062.739999999998</v>
      </c>
      <c r="AI205" s="28">
        <f>AI223+AI339+AI296+AI213+AI206</f>
        <v>-36062.739999999998</v>
      </c>
      <c r="AJ205" s="28">
        <f>AJ223+AJ339+AJ296+AJ213+AJ206</f>
        <v>0</v>
      </c>
      <c r="AK205" s="28">
        <f>AK223+AK339+AK296+AK213+AK206</f>
        <v>-53450.690000000002</v>
      </c>
      <c r="AL205" s="28">
        <f t="shared" si="337"/>
        <v>1094143.2368600001</v>
      </c>
      <c r="AM205" s="28">
        <f t="shared" si="338"/>
        <v>-219521.53286000004</v>
      </c>
      <c r="AN205" s="31"/>
      <c r="AO205" s="24"/>
      <c r="AP205" s="24"/>
      <c r="AQ205" s="24"/>
      <c r="AR205" s="24"/>
      <c r="AS205" s="24"/>
    </row>
    <row r="206" s="24" customFormat="1">
      <c r="B206" s="25" t="s">
        <v>193</v>
      </c>
      <c r="C206" s="25" t="s">
        <v>41</v>
      </c>
      <c r="D206" s="25"/>
      <c r="E206" s="32" t="str">
        <f t="shared" si="375"/>
        <v>01</v>
      </c>
      <c r="F206" s="25"/>
      <c r="G206" s="25"/>
      <c r="H206" s="27" t="s">
        <v>42</v>
      </c>
      <c r="I206" s="28"/>
      <c r="J206" s="28"/>
      <c r="K206" s="28"/>
      <c r="L206" s="28"/>
      <c r="M206" s="28"/>
      <c r="N206" s="28"/>
      <c r="O206" s="28">
        <f t="shared" ref="O206:O215" si="377">O207</f>
        <v>0</v>
      </c>
      <c r="P206" s="28">
        <f t="shared" ref="P206:P215" si="378">P207</f>
        <v>0</v>
      </c>
      <c r="Q206" s="28">
        <f t="shared" ref="Q206:Q215" si="379">Q207</f>
        <v>0</v>
      </c>
      <c r="R206" s="28"/>
      <c r="S206" s="28"/>
      <c r="T206" s="28"/>
      <c r="U206" s="28"/>
      <c r="V206" s="28">
        <f t="shared" si="376"/>
        <v>0</v>
      </c>
      <c r="W206" s="28"/>
      <c r="X206" s="28"/>
      <c r="Y206" s="28"/>
      <c r="Z206" s="28"/>
      <c r="AA206" s="28"/>
      <c r="AB206" s="28">
        <f t="shared" ref="AB206:AB215" si="380">AB207</f>
        <v>55</v>
      </c>
      <c r="AC206" s="29">
        <f t="shared" ref="AC206:AC215" si="381">AC207</f>
        <v>55</v>
      </c>
      <c r="AD206" s="29">
        <f t="shared" ref="AD206:AD215" si="382">AD207</f>
        <v>55</v>
      </c>
      <c r="AE206" s="30">
        <f t="shared" si="336"/>
        <v>100</v>
      </c>
      <c r="AF206" s="28">
        <f t="shared" ref="AF206:AF215" si="383">AF207</f>
        <v>55</v>
      </c>
      <c r="AG206" s="28">
        <f t="shared" ref="AG206:AG215" si="384">AG207</f>
        <v>0</v>
      </c>
      <c r="AH206" s="28">
        <f t="shared" ref="AH206:AH215" si="385">AH207</f>
        <v>0</v>
      </c>
      <c r="AI206" s="28">
        <f t="shared" ref="AI206:AI215" si="386">AI207</f>
        <v>0</v>
      </c>
      <c r="AJ206" s="28">
        <f t="shared" ref="AJ206:AJ215" si="387">AJ207</f>
        <v>0</v>
      </c>
      <c r="AK206" s="28">
        <f t="shared" ref="AK206:AK215" si="388">AK207</f>
        <v>0</v>
      </c>
      <c r="AL206" s="28">
        <f t="shared" si="337"/>
        <v>55</v>
      </c>
      <c r="AM206" s="28">
        <f t="shared" si="338"/>
        <v>-55</v>
      </c>
      <c r="AN206" s="31"/>
      <c r="AO206" s="24"/>
      <c r="AP206" s="24"/>
      <c r="AQ206" s="24"/>
      <c r="AR206" s="24"/>
      <c r="AS206" s="24"/>
    </row>
    <row r="207" s="33" customFormat="1">
      <c r="B207" s="34" t="s">
        <v>193</v>
      </c>
      <c r="C207" s="34" t="s">
        <v>41</v>
      </c>
      <c r="D207" s="34" t="s">
        <v>43</v>
      </c>
      <c r="E207" s="35" t="str">
        <f t="shared" si="375"/>
        <v>0113</v>
      </c>
      <c r="F207" s="34"/>
      <c r="G207" s="34"/>
      <c r="H207" s="36" t="s">
        <v>44</v>
      </c>
      <c r="I207" s="28"/>
      <c r="J207" s="28"/>
      <c r="K207" s="28"/>
      <c r="L207" s="28"/>
      <c r="M207" s="28"/>
      <c r="N207" s="28"/>
      <c r="O207" s="28">
        <f t="shared" si="377"/>
        <v>0</v>
      </c>
      <c r="P207" s="37">
        <f t="shared" si="378"/>
        <v>0</v>
      </c>
      <c r="Q207" s="28">
        <f t="shared" si="379"/>
        <v>0</v>
      </c>
      <c r="R207" s="28"/>
      <c r="S207" s="28"/>
      <c r="T207" s="28"/>
      <c r="U207" s="28"/>
      <c r="V207" s="37">
        <f t="shared" si="376"/>
        <v>0</v>
      </c>
      <c r="W207" s="28"/>
      <c r="X207" s="28"/>
      <c r="Y207" s="28"/>
      <c r="Z207" s="28"/>
      <c r="AA207" s="28"/>
      <c r="AB207" s="37">
        <f t="shared" si="380"/>
        <v>55</v>
      </c>
      <c r="AC207" s="38">
        <f t="shared" si="381"/>
        <v>55</v>
      </c>
      <c r="AD207" s="38">
        <f t="shared" si="382"/>
        <v>55</v>
      </c>
      <c r="AE207" s="39">
        <f t="shared" si="336"/>
        <v>100</v>
      </c>
      <c r="AF207" s="37">
        <f t="shared" si="383"/>
        <v>55</v>
      </c>
      <c r="AG207" s="37">
        <f t="shared" si="384"/>
        <v>0</v>
      </c>
      <c r="AH207" s="37">
        <f t="shared" si="385"/>
        <v>0</v>
      </c>
      <c r="AI207" s="37">
        <f t="shared" si="386"/>
        <v>0</v>
      </c>
      <c r="AJ207" s="37">
        <f t="shared" si="387"/>
        <v>0</v>
      </c>
      <c r="AK207" s="37">
        <f t="shared" si="388"/>
        <v>0</v>
      </c>
      <c r="AL207" s="37">
        <f t="shared" si="337"/>
        <v>55</v>
      </c>
      <c r="AM207" s="37">
        <f t="shared" si="338"/>
        <v>-55</v>
      </c>
      <c r="AN207" s="40"/>
      <c r="AO207" s="33"/>
      <c r="AP207" s="33"/>
      <c r="AQ207" s="33"/>
      <c r="AR207" s="33"/>
      <c r="AS207" s="33"/>
    </row>
    <row r="208" ht="31.5">
      <c r="B208" s="41" t="s">
        <v>193</v>
      </c>
      <c r="C208" s="41" t="s">
        <v>41</v>
      </c>
      <c r="D208" s="41" t="s">
        <v>43</v>
      </c>
      <c r="E208" s="26" t="str">
        <f t="shared" si="375"/>
        <v>0113</v>
      </c>
      <c r="F208" s="41" t="s">
        <v>81</v>
      </c>
      <c r="G208" s="41"/>
      <c r="H208" s="42" t="s">
        <v>82</v>
      </c>
      <c r="I208" s="28"/>
      <c r="J208" s="28"/>
      <c r="K208" s="28"/>
      <c r="L208" s="28"/>
      <c r="M208" s="28"/>
      <c r="N208" s="28"/>
      <c r="O208" s="28">
        <f t="shared" si="377"/>
        <v>0</v>
      </c>
      <c r="P208" s="43">
        <f t="shared" si="378"/>
        <v>0</v>
      </c>
      <c r="Q208" s="28">
        <f t="shared" si="379"/>
        <v>0</v>
      </c>
      <c r="R208" s="28"/>
      <c r="S208" s="28"/>
      <c r="T208" s="28"/>
      <c r="U208" s="28"/>
      <c r="V208" s="43">
        <f t="shared" si="376"/>
        <v>0</v>
      </c>
      <c r="W208" s="28"/>
      <c r="X208" s="28"/>
      <c r="Y208" s="28"/>
      <c r="Z208" s="28"/>
      <c r="AA208" s="28"/>
      <c r="AB208" s="43">
        <f t="shared" si="380"/>
        <v>55</v>
      </c>
      <c r="AC208" s="44">
        <f t="shared" si="381"/>
        <v>55</v>
      </c>
      <c r="AD208" s="44">
        <f t="shared" si="382"/>
        <v>55</v>
      </c>
      <c r="AE208" s="45">
        <f t="shared" si="336"/>
        <v>100</v>
      </c>
      <c r="AF208" s="43">
        <f t="shared" si="383"/>
        <v>55</v>
      </c>
      <c r="AG208" s="43">
        <f t="shared" si="384"/>
        <v>0</v>
      </c>
      <c r="AH208" s="43">
        <f t="shared" si="385"/>
        <v>0</v>
      </c>
      <c r="AI208" s="43">
        <f t="shared" si="386"/>
        <v>0</v>
      </c>
      <c r="AJ208" s="43">
        <f t="shared" si="387"/>
        <v>0</v>
      </c>
      <c r="AK208" s="43">
        <f t="shared" si="388"/>
        <v>0</v>
      </c>
      <c r="AL208" s="43">
        <f t="shared" si="337"/>
        <v>55</v>
      </c>
      <c r="AM208" s="43">
        <f t="shared" si="338"/>
        <v>-55</v>
      </c>
      <c r="AN208" s="2"/>
      <c r="AO208" s="1"/>
      <c r="AP208" s="1"/>
      <c r="AQ208" s="1"/>
      <c r="AR208" s="1"/>
      <c r="AS208" s="1"/>
    </row>
    <row r="209">
      <c r="B209" s="41" t="s">
        <v>193</v>
      </c>
      <c r="C209" s="41" t="s">
        <v>41</v>
      </c>
      <c r="D209" s="41" t="s">
        <v>43</v>
      </c>
      <c r="E209" s="26" t="str">
        <f t="shared" si="375"/>
        <v>0113</v>
      </c>
      <c r="F209" s="41" t="s">
        <v>83</v>
      </c>
      <c r="G209" s="41"/>
      <c r="H209" s="42" t="s">
        <v>84</v>
      </c>
      <c r="I209" s="28"/>
      <c r="J209" s="28"/>
      <c r="K209" s="28"/>
      <c r="L209" s="28"/>
      <c r="M209" s="28"/>
      <c r="N209" s="28"/>
      <c r="O209" s="28">
        <f t="shared" si="377"/>
        <v>0</v>
      </c>
      <c r="P209" s="43">
        <f t="shared" si="378"/>
        <v>0</v>
      </c>
      <c r="Q209" s="28">
        <f t="shared" si="379"/>
        <v>0</v>
      </c>
      <c r="R209" s="28"/>
      <c r="S209" s="28"/>
      <c r="T209" s="28"/>
      <c r="U209" s="28"/>
      <c r="V209" s="43">
        <f t="shared" si="376"/>
        <v>0</v>
      </c>
      <c r="W209" s="28"/>
      <c r="X209" s="28"/>
      <c r="Y209" s="28"/>
      <c r="Z209" s="28"/>
      <c r="AA209" s="28"/>
      <c r="AB209" s="43">
        <f t="shared" si="380"/>
        <v>55</v>
      </c>
      <c r="AC209" s="44">
        <f t="shared" si="381"/>
        <v>55</v>
      </c>
      <c r="AD209" s="44">
        <f t="shared" si="382"/>
        <v>55</v>
      </c>
      <c r="AE209" s="45">
        <f t="shared" si="336"/>
        <v>100</v>
      </c>
      <c r="AF209" s="43">
        <f t="shared" si="383"/>
        <v>55</v>
      </c>
      <c r="AG209" s="43">
        <f t="shared" si="384"/>
        <v>0</v>
      </c>
      <c r="AH209" s="43">
        <f t="shared" si="385"/>
        <v>0</v>
      </c>
      <c r="AI209" s="43">
        <f t="shared" si="386"/>
        <v>0</v>
      </c>
      <c r="AJ209" s="43">
        <f t="shared" si="387"/>
        <v>0</v>
      </c>
      <c r="AK209" s="43">
        <f t="shared" si="388"/>
        <v>0</v>
      </c>
      <c r="AL209" s="43">
        <f t="shared" si="337"/>
        <v>55</v>
      </c>
      <c r="AM209" s="43">
        <f t="shared" si="338"/>
        <v>-55</v>
      </c>
      <c r="AN209" s="2"/>
      <c r="AR209" s="1"/>
      <c r="AS209" s="1"/>
    </row>
    <row r="210" ht="31.5">
      <c r="B210" s="41" t="s">
        <v>193</v>
      </c>
      <c r="C210" s="41" t="s">
        <v>41</v>
      </c>
      <c r="D210" s="41" t="s">
        <v>43</v>
      </c>
      <c r="E210" s="26" t="str">
        <f t="shared" si="375"/>
        <v>0113</v>
      </c>
      <c r="F210" s="55" t="s">
        <v>195</v>
      </c>
      <c r="G210" s="41"/>
      <c r="H210" s="56" t="s">
        <v>196</v>
      </c>
      <c r="I210" s="28"/>
      <c r="J210" s="28"/>
      <c r="K210" s="28"/>
      <c r="L210" s="28"/>
      <c r="M210" s="28"/>
      <c r="N210" s="28"/>
      <c r="O210" s="28">
        <f t="shared" si="377"/>
        <v>0</v>
      </c>
      <c r="P210" s="43">
        <f t="shared" si="378"/>
        <v>0</v>
      </c>
      <c r="Q210" s="28">
        <f t="shared" si="379"/>
        <v>0</v>
      </c>
      <c r="R210" s="28"/>
      <c r="S210" s="28"/>
      <c r="T210" s="28"/>
      <c r="U210" s="28"/>
      <c r="V210" s="43">
        <f t="shared" si="376"/>
        <v>0</v>
      </c>
      <c r="W210" s="28"/>
      <c r="X210" s="28"/>
      <c r="Y210" s="28"/>
      <c r="Z210" s="28"/>
      <c r="AA210" s="28"/>
      <c r="AB210" s="43">
        <f t="shared" si="380"/>
        <v>55</v>
      </c>
      <c r="AC210" s="44">
        <f t="shared" si="381"/>
        <v>55</v>
      </c>
      <c r="AD210" s="44">
        <f t="shared" si="382"/>
        <v>55</v>
      </c>
      <c r="AE210" s="45">
        <f t="shared" si="336"/>
        <v>100</v>
      </c>
      <c r="AF210" s="43">
        <f t="shared" si="383"/>
        <v>55</v>
      </c>
      <c r="AG210" s="43">
        <f t="shared" si="384"/>
        <v>0</v>
      </c>
      <c r="AH210" s="43">
        <f t="shared" si="385"/>
        <v>0</v>
      </c>
      <c r="AI210" s="43">
        <f t="shared" si="386"/>
        <v>0</v>
      </c>
      <c r="AJ210" s="43">
        <f t="shared" si="387"/>
        <v>0</v>
      </c>
      <c r="AK210" s="43">
        <f t="shared" si="388"/>
        <v>0</v>
      </c>
      <c r="AL210" s="43">
        <f t="shared" si="337"/>
        <v>55</v>
      </c>
      <c r="AM210" s="43">
        <f t="shared" si="338"/>
        <v>-55</v>
      </c>
      <c r="AN210" s="2"/>
      <c r="AO210" s="1"/>
      <c r="AP210" s="1"/>
      <c r="AQ210" s="1"/>
      <c r="AR210" s="1"/>
      <c r="AS210" s="1"/>
    </row>
    <row r="211">
      <c r="B211" s="41" t="s">
        <v>193</v>
      </c>
      <c r="C211" s="41" t="s">
        <v>41</v>
      </c>
      <c r="D211" s="41" t="s">
        <v>43</v>
      </c>
      <c r="E211" s="26" t="str">
        <f t="shared" si="375"/>
        <v>0113</v>
      </c>
      <c r="F211" s="55" t="s">
        <v>195</v>
      </c>
      <c r="G211" s="41" t="s">
        <v>95</v>
      </c>
      <c r="H211" s="42" t="s">
        <v>96</v>
      </c>
      <c r="I211" s="28"/>
      <c r="J211" s="28"/>
      <c r="K211" s="28"/>
      <c r="L211" s="28"/>
      <c r="M211" s="28"/>
      <c r="N211" s="28"/>
      <c r="O211" s="28">
        <f t="shared" si="377"/>
        <v>0</v>
      </c>
      <c r="P211" s="43">
        <f t="shared" si="378"/>
        <v>0</v>
      </c>
      <c r="Q211" s="28">
        <f t="shared" si="379"/>
        <v>0</v>
      </c>
      <c r="R211" s="28"/>
      <c r="S211" s="28"/>
      <c r="T211" s="28"/>
      <c r="U211" s="28"/>
      <c r="V211" s="43">
        <f t="shared" si="376"/>
        <v>0</v>
      </c>
      <c r="W211" s="28"/>
      <c r="X211" s="28"/>
      <c r="Y211" s="28"/>
      <c r="Z211" s="28"/>
      <c r="AA211" s="28"/>
      <c r="AB211" s="43">
        <f t="shared" si="380"/>
        <v>55</v>
      </c>
      <c r="AC211" s="44">
        <f t="shared" si="381"/>
        <v>55</v>
      </c>
      <c r="AD211" s="44">
        <f t="shared" si="382"/>
        <v>55</v>
      </c>
      <c r="AE211" s="45">
        <f t="shared" si="336"/>
        <v>100</v>
      </c>
      <c r="AF211" s="43">
        <f t="shared" si="383"/>
        <v>55</v>
      </c>
      <c r="AG211" s="43">
        <f t="shared" si="384"/>
        <v>0</v>
      </c>
      <c r="AH211" s="43">
        <f t="shared" si="385"/>
        <v>0</v>
      </c>
      <c r="AI211" s="43">
        <f t="shared" si="386"/>
        <v>0</v>
      </c>
      <c r="AJ211" s="43">
        <f t="shared" si="387"/>
        <v>0</v>
      </c>
      <c r="AK211" s="43">
        <f t="shared" si="388"/>
        <v>0</v>
      </c>
      <c r="AL211" s="43">
        <f t="shared" si="337"/>
        <v>55</v>
      </c>
      <c r="AM211" s="43">
        <f t="shared" si="338"/>
        <v>-55</v>
      </c>
      <c r="AN211" s="2"/>
      <c r="AO211" s="1"/>
      <c r="AP211" s="1"/>
      <c r="AQ211" s="1"/>
      <c r="AR211" s="1"/>
      <c r="AS211" s="1"/>
    </row>
    <row r="212">
      <c r="B212" s="41" t="s">
        <v>193</v>
      </c>
      <c r="C212" s="41" t="s">
        <v>41</v>
      </c>
      <c r="D212" s="41" t="s">
        <v>43</v>
      </c>
      <c r="E212" s="26" t="str">
        <f t="shared" si="375"/>
        <v>0113</v>
      </c>
      <c r="F212" s="55" t="s">
        <v>195</v>
      </c>
      <c r="G212" s="41" t="s">
        <v>197</v>
      </c>
      <c r="H212" s="42" t="s">
        <v>198</v>
      </c>
      <c r="I212" s="28"/>
      <c r="J212" s="28"/>
      <c r="K212" s="28"/>
      <c r="L212" s="28"/>
      <c r="M212" s="28"/>
      <c r="N212" s="28"/>
      <c r="O212" s="28">
        <v>0</v>
      </c>
      <c r="P212" s="43">
        <v>0</v>
      </c>
      <c r="Q212" s="28">
        <v>0</v>
      </c>
      <c r="R212" s="28"/>
      <c r="S212" s="28"/>
      <c r="T212" s="28"/>
      <c r="U212" s="28"/>
      <c r="V212" s="43">
        <f t="shared" si="376"/>
        <v>0</v>
      </c>
      <c r="W212" s="28"/>
      <c r="X212" s="28"/>
      <c r="Y212" s="28"/>
      <c r="Z212" s="28"/>
      <c r="AA212" s="28"/>
      <c r="AB212" s="43">
        <v>55</v>
      </c>
      <c r="AC212" s="44">
        <v>55</v>
      </c>
      <c r="AD212" s="44">
        <v>55</v>
      </c>
      <c r="AE212" s="45">
        <f t="shared" si="336"/>
        <v>100</v>
      </c>
      <c r="AF212" s="43">
        <v>55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f t="shared" si="337"/>
        <v>55</v>
      </c>
      <c r="AM212" s="43">
        <f t="shared" si="338"/>
        <v>-55</v>
      </c>
      <c r="AN212" s="2"/>
      <c r="AO212" s="1"/>
      <c r="AP212" s="1"/>
      <c r="AQ212" s="1"/>
      <c r="AR212" s="1"/>
      <c r="AS212" s="1"/>
    </row>
    <row r="213" s="24" customFormat="1" ht="31.5">
      <c r="B213" s="25" t="s">
        <v>193</v>
      </c>
      <c r="C213" s="25" t="s">
        <v>117</v>
      </c>
      <c r="D213" s="25"/>
      <c r="E213" s="32" t="str">
        <f t="shared" si="375"/>
        <v>03</v>
      </c>
      <c r="F213" s="25"/>
      <c r="G213" s="25"/>
      <c r="H213" s="27" t="s">
        <v>199</v>
      </c>
      <c r="I213" s="28">
        <f t="shared" ref="I213:I215" si="389">I214</f>
        <v>11.300000000000001</v>
      </c>
      <c r="J213" s="28">
        <f t="shared" ref="J213:J215" si="390">J214</f>
        <v>11.300000000000001</v>
      </c>
      <c r="K213" s="28">
        <f t="shared" ref="K213:K215" si="391">K214</f>
        <v>11.300000000000001</v>
      </c>
      <c r="L213" s="28">
        <f t="shared" ref="L213:L215" si="392">L214</f>
        <v>0</v>
      </c>
      <c r="M213" s="28">
        <f t="shared" ref="M213:M215" si="393">M214</f>
        <v>0</v>
      </c>
      <c r="N213" s="28">
        <f t="shared" ref="N213:N215" si="394">N214</f>
        <v>0</v>
      </c>
      <c r="O213" s="28">
        <f t="shared" si="377"/>
        <v>0</v>
      </c>
      <c r="P213" s="28">
        <f t="shared" si="378"/>
        <v>0</v>
      </c>
      <c r="Q213" s="28">
        <f t="shared" si="379"/>
        <v>0</v>
      </c>
      <c r="R213" s="28">
        <f t="shared" ref="R213:R215" si="395">R214</f>
        <v>0</v>
      </c>
      <c r="S213" s="28">
        <f t="shared" ref="S213:S215" si="396">S214</f>
        <v>0</v>
      </c>
      <c r="T213" s="28">
        <f t="shared" ref="T213:T215" si="397">T214</f>
        <v>0</v>
      </c>
      <c r="U213" s="28">
        <v>0</v>
      </c>
      <c r="V213" s="28">
        <f t="shared" si="376"/>
        <v>11.300000000000001</v>
      </c>
      <c r="W213" s="28">
        <f t="shared" ref="W213:W215" si="398">W214</f>
        <v>0</v>
      </c>
      <c r="X213" s="28">
        <f t="shared" ref="X213:X215" si="399">X214</f>
        <v>0</v>
      </c>
      <c r="Y213" s="28">
        <f t="shared" ref="Y213:Y215" si="400">Y214</f>
        <v>0</v>
      </c>
      <c r="Z213" s="28">
        <f t="shared" ref="Z213:Z215" si="401">Z214</f>
        <v>0</v>
      </c>
      <c r="AA213" s="28">
        <f t="shared" ref="AA213:AA215" si="402">AA214</f>
        <v>0</v>
      </c>
      <c r="AB213" s="28">
        <f t="shared" si="380"/>
        <v>9.4199999999999999</v>
      </c>
      <c r="AC213" s="29">
        <f t="shared" si="381"/>
        <v>11.300000000000001</v>
      </c>
      <c r="AD213" s="29">
        <f t="shared" si="382"/>
        <v>11.300000000000001</v>
      </c>
      <c r="AE213" s="30">
        <f t="shared" si="336"/>
        <v>100</v>
      </c>
      <c r="AF213" s="28">
        <f t="shared" si="383"/>
        <v>11.300000000000001</v>
      </c>
      <c r="AG213" s="28">
        <f t="shared" si="384"/>
        <v>0</v>
      </c>
      <c r="AH213" s="28">
        <f t="shared" si="385"/>
        <v>0</v>
      </c>
      <c r="AI213" s="28">
        <f t="shared" si="386"/>
        <v>0</v>
      </c>
      <c r="AJ213" s="28">
        <f t="shared" si="387"/>
        <v>0</v>
      </c>
      <c r="AK213" s="28">
        <f t="shared" si="388"/>
        <v>0</v>
      </c>
      <c r="AL213" s="28">
        <f t="shared" si="337"/>
        <v>11.300000000000001</v>
      </c>
      <c r="AM213" s="28">
        <f t="shared" si="338"/>
        <v>0</v>
      </c>
      <c r="AN213" s="2"/>
      <c r="AO213" s="24"/>
      <c r="AP213" s="24"/>
      <c r="AQ213" s="24"/>
      <c r="AR213" s="24"/>
      <c r="AS213" s="24"/>
    </row>
    <row r="214" s="33" customFormat="1" ht="31.5">
      <c r="B214" s="34" t="s">
        <v>193</v>
      </c>
      <c r="C214" s="34" t="s">
        <v>117</v>
      </c>
      <c r="D214" s="34" t="s">
        <v>200</v>
      </c>
      <c r="E214" s="35" t="str">
        <f t="shared" si="375"/>
        <v>0314</v>
      </c>
      <c r="F214" s="34"/>
      <c r="G214" s="34"/>
      <c r="H214" s="36" t="s">
        <v>201</v>
      </c>
      <c r="I214" s="37">
        <f t="shared" si="389"/>
        <v>11.300000000000001</v>
      </c>
      <c r="J214" s="37">
        <f t="shared" si="390"/>
        <v>11.300000000000001</v>
      </c>
      <c r="K214" s="37">
        <f t="shared" si="391"/>
        <v>11.300000000000001</v>
      </c>
      <c r="L214" s="37">
        <f t="shared" si="392"/>
        <v>0</v>
      </c>
      <c r="M214" s="37">
        <f t="shared" si="393"/>
        <v>0</v>
      </c>
      <c r="N214" s="37">
        <f t="shared" si="394"/>
        <v>0</v>
      </c>
      <c r="O214" s="37">
        <f t="shared" si="377"/>
        <v>0</v>
      </c>
      <c r="P214" s="37">
        <f t="shared" si="378"/>
        <v>0</v>
      </c>
      <c r="Q214" s="37">
        <f t="shared" si="379"/>
        <v>0</v>
      </c>
      <c r="R214" s="37">
        <f t="shared" si="395"/>
        <v>0</v>
      </c>
      <c r="S214" s="37">
        <f t="shared" si="396"/>
        <v>0</v>
      </c>
      <c r="T214" s="37">
        <f t="shared" si="397"/>
        <v>0</v>
      </c>
      <c r="U214" s="37">
        <v>0</v>
      </c>
      <c r="V214" s="37">
        <f t="shared" si="376"/>
        <v>11.300000000000001</v>
      </c>
      <c r="W214" s="37">
        <f t="shared" si="398"/>
        <v>0</v>
      </c>
      <c r="X214" s="37">
        <f t="shared" si="399"/>
        <v>0</v>
      </c>
      <c r="Y214" s="37">
        <f t="shared" si="400"/>
        <v>0</v>
      </c>
      <c r="Z214" s="37">
        <f t="shared" si="401"/>
        <v>0</v>
      </c>
      <c r="AA214" s="37">
        <f t="shared" si="402"/>
        <v>0</v>
      </c>
      <c r="AB214" s="37">
        <f t="shared" si="380"/>
        <v>9.4199999999999999</v>
      </c>
      <c r="AC214" s="38">
        <f t="shared" si="381"/>
        <v>11.300000000000001</v>
      </c>
      <c r="AD214" s="38">
        <f t="shared" si="382"/>
        <v>11.300000000000001</v>
      </c>
      <c r="AE214" s="39">
        <f t="shared" si="336"/>
        <v>100</v>
      </c>
      <c r="AF214" s="37">
        <f t="shared" si="383"/>
        <v>11.300000000000001</v>
      </c>
      <c r="AG214" s="37">
        <f t="shared" si="384"/>
        <v>0</v>
      </c>
      <c r="AH214" s="37">
        <f t="shared" si="385"/>
        <v>0</v>
      </c>
      <c r="AI214" s="37">
        <f t="shared" si="386"/>
        <v>0</v>
      </c>
      <c r="AJ214" s="37">
        <f t="shared" si="387"/>
        <v>0</v>
      </c>
      <c r="AK214" s="37">
        <f t="shared" si="388"/>
        <v>0</v>
      </c>
      <c r="AL214" s="37">
        <f t="shared" si="337"/>
        <v>11.300000000000001</v>
      </c>
      <c r="AM214" s="37">
        <f t="shared" si="338"/>
        <v>0</v>
      </c>
      <c r="AN214" s="40"/>
      <c r="AO214" s="33"/>
      <c r="AP214" s="33"/>
      <c r="AQ214" s="33"/>
      <c r="AR214" s="33"/>
      <c r="AS214" s="33"/>
    </row>
    <row r="215" ht="31.5">
      <c r="B215" s="41" t="s">
        <v>193</v>
      </c>
      <c r="C215" s="41" t="s">
        <v>117</v>
      </c>
      <c r="D215" s="41" t="s">
        <v>200</v>
      </c>
      <c r="E215" s="26" t="str">
        <f t="shared" si="375"/>
        <v>0314</v>
      </c>
      <c r="F215" s="41" t="s">
        <v>81</v>
      </c>
      <c r="G215" s="41"/>
      <c r="H215" s="42" t="s">
        <v>82</v>
      </c>
      <c r="I215" s="43">
        <f t="shared" si="389"/>
        <v>11.300000000000001</v>
      </c>
      <c r="J215" s="43">
        <f t="shared" si="390"/>
        <v>11.300000000000001</v>
      </c>
      <c r="K215" s="43">
        <f t="shared" si="391"/>
        <v>11.300000000000001</v>
      </c>
      <c r="L215" s="43">
        <f t="shared" si="392"/>
        <v>0</v>
      </c>
      <c r="M215" s="43">
        <f t="shared" si="393"/>
        <v>0</v>
      </c>
      <c r="N215" s="43">
        <f t="shared" si="394"/>
        <v>0</v>
      </c>
      <c r="O215" s="43">
        <f t="shared" si="377"/>
        <v>0</v>
      </c>
      <c r="P215" s="43">
        <f t="shared" si="378"/>
        <v>0</v>
      </c>
      <c r="Q215" s="43">
        <f t="shared" si="379"/>
        <v>0</v>
      </c>
      <c r="R215" s="43">
        <f t="shared" si="395"/>
        <v>0</v>
      </c>
      <c r="S215" s="43">
        <f t="shared" si="396"/>
        <v>0</v>
      </c>
      <c r="T215" s="43">
        <f t="shared" si="397"/>
        <v>0</v>
      </c>
      <c r="U215" s="43">
        <v>0</v>
      </c>
      <c r="V215" s="43">
        <f t="shared" si="376"/>
        <v>11.300000000000001</v>
      </c>
      <c r="W215" s="43">
        <f t="shared" si="398"/>
        <v>0</v>
      </c>
      <c r="X215" s="43">
        <f t="shared" si="399"/>
        <v>0</v>
      </c>
      <c r="Y215" s="43">
        <f t="shared" si="400"/>
        <v>0</v>
      </c>
      <c r="Z215" s="43">
        <f t="shared" si="401"/>
        <v>0</v>
      </c>
      <c r="AA215" s="43">
        <f t="shared" si="402"/>
        <v>0</v>
      </c>
      <c r="AB215" s="43">
        <f t="shared" si="380"/>
        <v>9.4199999999999999</v>
      </c>
      <c r="AC215" s="44">
        <f t="shared" si="381"/>
        <v>11.300000000000001</v>
      </c>
      <c r="AD215" s="44">
        <f t="shared" si="382"/>
        <v>11.300000000000001</v>
      </c>
      <c r="AE215" s="45">
        <f t="shared" si="336"/>
        <v>100</v>
      </c>
      <c r="AF215" s="43">
        <f t="shared" si="383"/>
        <v>11.300000000000001</v>
      </c>
      <c r="AG215" s="43">
        <f t="shared" si="384"/>
        <v>0</v>
      </c>
      <c r="AH215" s="43">
        <f t="shared" si="385"/>
        <v>0</v>
      </c>
      <c r="AI215" s="43">
        <f t="shared" si="386"/>
        <v>0</v>
      </c>
      <c r="AJ215" s="43">
        <f t="shared" si="387"/>
        <v>0</v>
      </c>
      <c r="AK215" s="43">
        <f t="shared" si="388"/>
        <v>0</v>
      </c>
      <c r="AL215" s="43">
        <f t="shared" si="337"/>
        <v>11.300000000000001</v>
      </c>
      <c r="AM215" s="43">
        <f t="shared" si="338"/>
        <v>0</v>
      </c>
      <c r="AN215" s="2"/>
      <c r="AO215" s="1"/>
      <c r="AP215" s="1"/>
      <c r="AQ215" s="1"/>
      <c r="AR215" s="1"/>
      <c r="AS215" s="1"/>
    </row>
    <row r="216">
      <c r="B216" s="41" t="s">
        <v>193</v>
      </c>
      <c r="C216" s="41" t="s">
        <v>117</v>
      </c>
      <c r="D216" s="41" t="s">
        <v>200</v>
      </c>
      <c r="E216" s="26" t="str">
        <f t="shared" si="375"/>
        <v>0314</v>
      </c>
      <c r="F216" s="41" t="s">
        <v>83</v>
      </c>
      <c r="G216" s="41"/>
      <c r="H216" s="42" t="s">
        <v>84</v>
      </c>
      <c r="I216" s="43">
        <f>I220+I217</f>
        <v>11.300000000000001</v>
      </c>
      <c r="J216" s="43">
        <f>J220+J217</f>
        <v>11.300000000000001</v>
      </c>
      <c r="K216" s="43">
        <f>K220+K217</f>
        <v>11.300000000000001</v>
      </c>
      <c r="L216" s="43">
        <f>L220+L217</f>
        <v>0</v>
      </c>
      <c r="M216" s="43">
        <f>M220+M217</f>
        <v>0</v>
      </c>
      <c r="N216" s="43">
        <f>N220+N217</f>
        <v>0</v>
      </c>
      <c r="O216" s="43">
        <f>O220+O217</f>
        <v>0</v>
      </c>
      <c r="P216" s="43">
        <f>P220+P217</f>
        <v>0</v>
      </c>
      <c r="Q216" s="43">
        <f>Q220+Q217</f>
        <v>0</v>
      </c>
      <c r="R216" s="43">
        <f>R220+R217</f>
        <v>0</v>
      </c>
      <c r="S216" s="43">
        <f>S220+S217</f>
        <v>0</v>
      </c>
      <c r="T216" s="43">
        <f>T220+T217</f>
        <v>0</v>
      </c>
      <c r="U216" s="43">
        <v>0</v>
      </c>
      <c r="V216" s="43">
        <f t="shared" si="376"/>
        <v>11.300000000000001</v>
      </c>
      <c r="W216" s="43">
        <f>W220+W217</f>
        <v>0</v>
      </c>
      <c r="X216" s="43">
        <f>X220+X217</f>
        <v>0</v>
      </c>
      <c r="Y216" s="43">
        <f>Y220+Y217</f>
        <v>0</v>
      </c>
      <c r="Z216" s="43">
        <f>Z220+Z217</f>
        <v>0</v>
      </c>
      <c r="AA216" s="43">
        <f>AA220+AA217</f>
        <v>0</v>
      </c>
      <c r="AB216" s="43">
        <f>AB220+AB217</f>
        <v>9.4199999999999999</v>
      </c>
      <c r="AC216" s="44">
        <f>AC220+AC217</f>
        <v>11.300000000000001</v>
      </c>
      <c r="AD216" s="44">
        <f>AD220+AD217</f>
        <v>11.300000000000001</v>
      </c>
      <c r="AE216" s="45">
        <f t="shared" si="336"/>
        <v>100</v>
      </c>
      <c r="AF216" s="43">
        <f>AF220+AF217</f>
        <v>11.300000000000001</v>
      </c>
      <c r="AG216" s="43">
        <f>AG220+AG217</f>
        <v>0</v>
      </c>
      <c r="AH216" s="43">
        <f>AH220+AH217</f>
        <v>0</v>
      </c>
      <c r="AI216" s="43">
        <f>AI220+AI217</f>
        <v>0</v>
      </c>
      <c r="AJ216" s="43">
        <f>AJ220+AJ217</f>
        <v>0</v>
      </c>
      <c r="AK216" s="43">
        <f>AK220+AK217</f>
        <v>0</v>
      </c>
      <c r="AL216" s="43">
        <f t="shared" si="337"/>
        <v>11.300000000000001</v>
      </c>
      <c r="AM216" s="43">
        <f t="shared" si="338"/>
        <v>0</v>
      </c>
      <c r="AN216" s="2"/>
      <c r="AR216" s="1"/>
      <c r="AS216" s="1"/>
    </row>
    <row r="217" ht="63" hidden="1">
      <c r="B217" s="41" t="s">
        <v>193</v>
      </c>
      <c r="C217" s="41" t="s">
        <v>117</v>
      </c>
      <c r="D217" s="41" t="s">
        <v>200</v>
      </c>
      <c r="E217" s="26" t="str">
        <f t="shared" si="375"/>
        <v>0314</v>
      </c>
      <c r="F217" s="41" t="s">
        <v>202</v>
      </c>
      <c r="G217" s="41"/>
      <c r="H217" s="42" t="s">
        <v>203</v>
      </c>
      <c r="I217" s="43">
        <f t="shared" ref="I217:I221" si="403">I218</f>
        <v>0</v>
      </c>
      <c r="J217" s="43">
        <f t="shared" ref="J217:J221" si="404">J218</f>
        <v>0</v>
      </c>
      <c r="K217" s="43">
        <f t="shared" ref="K217:K221" si="405">K218</f>
        <v>0</v>
      </c>
      <c r="L217" s="43">
        <f t="shared" ref="L217:L221" si="406">L218</f>
        <v>0</v>
      </c>
      <c r="M217" s="43">
        <f t="shared" ref="M217:M221" si="407">M218</f>
        <v>0</v>
      </c>
      <c r="N217" s="43">
        <f t="shared" ref="N217:N221" si="408">N218</f>
        <v>0</v>
      </c>
      <c r="O217" s="43">
        <f t="shared" ref="O217:O221" si="409">O218</f>
        <v>0</v>
      </c>
      <c r="P217" s="43">
        <f t="shared" ref="P217:P221" si="410">P218</f>
        <v>0</v>
      </c>
      <c r="Q217" s="43">
        <f t="shared" ref="Q217:Q221" si="411">Q218</f>
        <v>0</v>
      </c>
      <c r="R217" s="43">
        <f t="shared" ref="R217:R221" si="412">R218</f>
        <v>0</v>
      </c>
      <c r="S217" s="43">
        <f t="shared" ref="S217:S221" si="413">S218</f>
        <v>0</v>
      </c>
      <c r="T217" s="43">
        <f t="shared" ref="T217:T221" si="414">T218</f>
        <v>0</v>
      </c>
      <c r="U217" s="43">
        <v>0</v>
      </c>
      <c r="V217" s="43">
        <f t="shared" si="376"/>
        <v>0</v>
      </c>
      <c r="W217" s="43">
        <f t="shared" ref="W217:W221" si="415">W218</f>
        <v>0</v>
      </c>
      <c r="X217" s="43">
        <f t="shared" ref="X217:X221" si="416">X218</f>
        <v>0</v>
      </c>
      <c r="Y217" s="43">
        <f t="shared" ref="Y217:Y221" si="417">Y218</f>
        <v>0</v>
      </c>
      <c r="Z217" s="43">
        <f t="shared" ref="Z217:Z221" si="418">Z218</f>
        <v>0</v>
      </c>
      <c r="AA217" s="43">
        <f t="shared" ref="AA217:AA221" si="419">AA218</f>
        <v>0</v>
      </c>
      <c r="AB217" s="43">
        <f t="shared" ref="AB217:AB221" si="420">AB218</f>
        <v>0</v>
      </c>
      <c r="AC217" s="44">
        <f t="shared" ref="AC217:AC221" si="421">AC218</f>
        <v>0</v>
      </c>
      <c r="AD217" s="44">
        <f t="shared" ref="AD217:AD221" si="422">AD218</f>
        <v>0</v>
      </c>
      <c r="AE217" s="45" t="e">
        <f t="shared" si="336"/>
        <v>#DIV/0!</v>
      </c>
      <c r="AF217" s="46">
        <f t="shared" ref="AF217:AF221" si="423">AF218</f>
        <v>0</v>
      </c>
      <c r="AG217" s="46">
        <f t="shared" ref="AG217:AG221" si="424">AG218</f>
        <v>0</v>
      </c>
      <c r="AH217" s="47">
        <f t="shared" ref="AH217:AH221" si="425">AH218</f>
        <v>0</v>
      </c>
      <c r="AI217" s="47">
        <f t="shared" ref="AI217:AI221" si="426">AI218</f>
        <v>0</v>
      </c>
      <c r="AJ217" s="47">
        <f t="shared" ref="AJ217:AJ221" si="427">AJ218</f>
        <v>0</v>
      </c>
      <c r="AK217" s="47">
        <f t="shared" ref="AK217:AK221" si="428">AK218</f>
        <v>0</v>
      </c>
      <c r="AL217" s="47">
        <f t="shared" si="337"/>
        <v>0</v>
      </c>
      <c r="AM217" s="47">
        <f t="shared" si="338"/>
        <v>0</v>
      </c>
      <c r="AN217" s="48" t="s">
        <v>36</v>
      </c>
      <c r="AO217" s="1"/>
      <c r="AP217" s="1"/>
      <c r="AQ217" s="1"/>
      <c r="AR217" s="1"/>
      <c r="AS217" s="1"/>
    </row>
    <row r="218" ht="31.5" hidden="1">
      <c r="B218" s="41" t="s">
        <v>193</v>
      </c>
      <c r="C218" s="41" t="s">
        <v>117</v>
      </c>
      <c r="D218" s="41" t="s">
        <v>200</v>
      </c>
      <c r="E218" s="26" t="str">
        <f t="shared" si="375"/>
        <v>0314</v>
      </c>
      <c r="F218" s="41" t="s">
        <v>202</v>
      </c>
      <c r="G218" s="41" t="s">
        <v>53</v>
      </c>
      <c r="H218" s="42" t="s">
        <v>54</v>
      </c>
      <c r="I218" s="43">
        <f t="shared" si="403"/>
        <v>0</v>
      </c>
      <c r="J218" s="43">
        <f t="shared" si="404"/>
        <v>0</v>
      </c>
      <c r="K218" s="43">
        <f t="shared" si="405"/>
        <v>0</v>
      </c>
      <c r="L218" s="43">
        <f t="shared" si="406"/>
        <v>0</v>
      </c>
      <c r="M218" s="43">
        <f t="shared" si="407"/>
        <v>0</v>
      </c>
      <c r="N218" s="43">
        <f t="shared" si="408"/>
        <v>0</v>
      </c>
      <c r="O218" s="43">
        <f t="shared" si="409"/>
        <v>0</v>
      </c>
      <c r="P218" s="43">
        <f t="shared" si="410"/>
        <v>0</v>
      </c>
      <c r="Q218" s="43">
        <f t="shared" si="411"/>
        <v>0</v>
      </c>
      <c r="R218" s="43">
        <f t="shared" si="412"/>
        <v>0</v>
      </c>
      <c r="S218" s="43">
        <f t="shared" si="413"/>
        <v>0</v>
      </c>
      <c r="T218" s="43">
        <f t="shared" si="414"/>
        <v>0</v>
      </c>
      <c r="U218" s="43">
        <v>0</v>
      </c>
      <c r="V218" s="43">
        <f t="shared" si="376"/>
        <v>0</v>
      </c>
      <c r="W218" s="43">
        <f t="shared" si="415"/>
        <v>0</v>
      </c>
      <c r="X218" s="43">
        <f t="shared" si="416"/>
        <v>0</v>
      </c>
      <c r="Y218" s="43">
        <f t="shared" si="417"/>
        <v>0</v>
      </c>
      <c r="Z218" s="43">
        <f t="shared" si="418"/>
        <v>0</v>
      </c>
      <c r="AA218" s="43">
        <f t="shared" si="419"/>
        <v>0</v>
      </c>
      <c r="AB218" s="43">
        <f t="shared" si="420"/>
        <v>0</v>
      </c>
      <c r="AC218" s="44">
        <f t="shared" si="421"/>
        <v>0</v>
      </c>
      <c r="AD218" s="44">
        <f t="shared" si="422"/>
        <v>0</v>
      </c>
      <c r="AE218" s="45" t="e">
        <f t="shared" si="336"/>
        <v>#DIV/0!</v>
      </c>
      <c r="AF218" s="46">
        <f t="shared" si="423"/>
        <v>0</v>
      </c>
      <c r="AG218" s="46">
        <f t="shared" si="424"/>
        <v>0</v>
      </c>
      <c r="AH218" s="47">
        <f t="shared" si="425"/>
        <v>0</v>
      </c>
      <c r="AI218" s="47">
        <f t="shared" si="426"/>
        <v>0</v>
      </c>
      <c r="AJ218" s="47">
        <f t="shared" si="427"/>
        <v>0</v>
      </c>
      <c r="AK218" s="47">
        <f t="shared" si="428"/>
        <v>0</v>
      </c>
      <c r="AL218" s="47">
        <f t="shared" si="337"/>
        <v>0</v>
      </c>
      <c r="AM218" s="47">
        <f t="shared" si="338"/>
        <v>0</v>
      </c>
      <c r="AN218" s="48" t="s">
        <v>36</v>
      </c>
      <c r="AO218" s="1"/>
      <c r="AP218" s="1"/>
      <c r="AQ218" s="1"/>
      <c r="AR218" s="1"/>
      <c r="AS218" s="1"/>
    </row>
    <row r="219" ht="31.5" hidden="1">
      <c r="B219" s="41" t="s">
        <v>193</v>
      </c>
      <c r="C219" s="41" t="s">
        <v>117</v>
      </c>
      <c r="D219" s="41" t="s">
        <v>200</v>
      </c>
      <c r="E219" s="26" t="str">
        <f t="shared" si="375"/>
        <v>0314</v>
      </c>
      <c r="F219" s="41" t="s">
        <v>202</v>
      </c>
      <c r="G219" s="41" t="s">
        <v>55</v>
      </c>
      <c r="H219" s="42" t="s">
        <v>56</v>
      </c>
      <c r="I219" s="43"/>
      <c r="J219" s="43"/>
      <c r="K219" s="43"/>
      <c r="L219" s="43"/>
      <c r="M219" s="43"/>
      <c r="N219" s="43"/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f t="shared" si="376"/>
        <v>0</v>
      </c>
      <c r="W219" s="43"/>
      <c r="X219" s="43"/>
      <c r="Y219" s="43"/>
      <c r="Z219" s="43"/>
      <c r="AA219" s="43"/>
      <c r="AB219" s="43">
        <v>0</v>
      </c>
      <c r="AC219" s="44">
        <v>0</v>
      </c>
      <c r="AD219" s="44">
        <v>0</v>
      </c>
      <c r="AE219" s="45" t="e">
        <f t="shared" si="336"/>
        <v>#DIV/0!</v>
      </c>
      <c r="AF219" s="46">
        <v>0</v>
      </c>
      <c r="AG219" s="46">
        <v>0</v>
      </c>
      <c r="AH219" s="47">
        <v>0</v>
      </c>
      <c r="AI219" s="47">
        <v>0</v>
      </c>
      <c r="AJ219" s="47">
        <v>0</v>
      </c>
      <c r="AK219" s="47">
        <v>0</v>
      </c>
      <c r="AL219" s="47">
        <f t="shared" si="337"/>
        <v>0</v>
      </c>
      <c r="AM219" s="47">
        <f t="shared" si="338"/>
        <v>0</v>
      </c>
      <c r="AN219" s="48" t="s">
        <v>36</v>
      </c>
      <c r="AR219" s="1"/>
      <c r="AS219" s="1"/>
    </row>
    <row r="220" ht="31.5">
      <c r="B220" s="41" t="s">
        <v>193</v>
      </c>
      <c r="C220" s="41" t="s">
        <v>117</v>
      </c>
      <c r="D220" s="41" t="s">
        <v>200</v>
      </c>
      <c r="E220" s="26" t="str">
        <f t="shared" si="375"/>
        <v>0314</v>
      </c>
      <c r="F220" s="41" t="s">
        <v>204</v>
      </c>
      <c r="G220" s="41"/>
      <c r="H220" s="42" t="s">
        <v>205</v>
      </c>
      <c r="I220" s="43">
        <f t="shared" si="403"/>
        <v>11.300000000000001</v>
      </c>
      <c r="J220" s="43">
        <f t="shared" si="404"/>
        <v>11.300000000000001</v>
      </c>
      <c r="K220" s="43">
        <f t="shared" si="405"/>
        <v>11.300000000000001</v>
      </c>
      <c r="L220" s="43">
        <f t="shared" si="406"/>
        <v>0</v>
      </c>
      <c r="M220" s="43">
        <f t="shared" si="407"/>
        <v>0</v>
      </c>
      <c r="N220" s="43">
        <f t="shared" si="408"/>
        <v>0</v>
      </c>
      <c r="O220" s="43">
        <f t="shared" si="409"/>
        <v>0</v>
      </c>
      <c r="P220" s="43">
        <f t="shared" si="410"/>
        <v>0</v>
      </c>
      <c r="Q220" s="43">
        <f t="shared" si="411"/>
        <v>0</v>
      </c>
      <c r="R220" s="43">
        <f t="shared" si="412"/>
        <v>0</v>
      </c>
      <c r="S220" s="43">
        <f t="shared" si="413"/>
        <v>0</v>
      </c>
      <c r="T220" s="43">
        <f t="shared" si="414"/>
        <v>0</v>
      </c>
      <c r="U220" s="43">
        <v>0</v>
      </c>
      <c r="V220" s="43">
        <f t="shared" si="376"/>
        <v>11.300000000000001</v>
      </c>
      <c r="W220" s="43">
        <f t="shared" si="415"/>
        <v>0</v>
      </c>
      <c r="X220" s="43">
        <f t="shared" si="416"/>
        <v>0</v>
      </c>
      <c r="Y220" s="43">
        <f t="shared" si="417"/>
        <v>0</v>
      </c>
      <c r="Z220" s="43">
        <f t="shared" si="418"/>
        <v>0</v>
      </c>
      <c r="AA220" s="43">
        <f t="shared" si="419"/>
        <v>0</v>
      </c>
      <c r="AB220" s="43">
        <f t="shared" si="420"/>
        <v>9.4199999999999999</v>
      </c>
      <c r="AC220" s="44">
        <f t="shared" si="421"/>
        <v>11.300000000000001</v>
      </c>
      <c r="AD220" s="44">
        <f t="shared" si="422"/>
        <v>11.300000000000001</v>
      </c>
      <c r="AE220" s="45">
        <f t="shared" si="336"/>
        <v>100</v>
      </c>
      <c r="AF220" s="43">
        <f t="shared" si="423"/>
        <v>11.300000000000001</v>
      </c>
      <c r="AG220" s="43">
        <f t="shared" si="424"/>
        <v>0</v>
      </c>
      <c r="AH220" s="43">
        <f t="shared" si="425"/>
        <v>0</v>
      </c>
      <c r="AI220" s="43">
        <f t="shared" si="426"/>
        <v>0</v>
      </c>
      <c r="AJ220" s="43">
        <f t="shared" si="427"/>
        <v>0</v>
      </c>
      <c r="AK220" s="43">
        <f t="shared" si="428"/>
        <v>0</v>
      </c>
      <c r="AL220" s="43">
        <f t="shared" si="337"/>
        <v>11.300000000000001</v>
      </c>
      <c r="AM220" s="43">
        <f t="shared" si="338"/>
        <v>0</v>
      </c>
      <c r="AN220" s="2"/>
      <c r="AO220" s="1"/>
      <c r="AP220" s="1"/>
      <c r="AQ220" s="1"/>
      <c r="AR220" s="1"/>
      <c r="AS220" s="1"/>
    </row>
    <row r="221" ht="31.5">
      <c r="B221" s="41" t="s">
        <v>193</v>
      </c>
      <c r="C221" s="41" t="s">
        <v>117</v>
      </c>
      <c r="D221" s="41" t="s">
        <v>200</v>
      </c>
      <c r="E221" s="26" t="str">
        <f t="shared" si="375"/>
        <v>0314</v>
      </c>
      <c r="F221" s="41" t="s">
        <v>204</v>
      </c>
      <c r="G221" s="41" t="s">
        <v>53</v>
      </c>
      <c r="H221" s="42" t="s">
        <v>54</v>
      </c>
      <c r="I221" s="43">
        <f t="shared" si="403"/>
        <v>11.300000000000001</v>
      </c>
      <c r="J221" s="43">
        <f t="shared" si="404"/>
        <v>11.300000000000001</v>
      </c>
      <c r="K221" s="43">
        <f t="shared" si="405"/>
        <v>11.300000000000001</v>
      </c>
      <c r="L221" s="43">
        <f t="shared" si="406"/>
        <v>0</v>
      </c>
      <c r="M221" s="43">
        <f t="shared" si="407"/>
        <v>0</v>
      </c>
      <c r="N221" s="43">
        <f t="shared" si="408"/>
        <v>0</v>
      </c>
      <c r="O221" s="43">
        <f t="shared" si="409"/>
        <v>0</v>
      </c>
      <c r="P221" s="43">
        <f t="shared" si="410"/>
        <v>0</v>
      </c>
      <c r="Q221" s="43">
        <f t="shared" si="411"/>
        <v>0</v>
      </c>
      <c r="R221" s="43">
        <f t="shared" si="412"/>
        <v>0</v>
      </c>
      <c r="S221" s="43">
        <f t="shared" si="413"/>
        <v>0</v>
      </c>
      <c r="T221" s="43">
        <f t="shared" si="414"/>
        <v>0</v>
      </c>
      <c r="U221" s="43">
        <v>0</v>
      </c>
      <c r="V221" s="43">
        <f t="shared" si="376"/>
        <v>11.300000000000001</v>
      </c>
      <c r="W221" s="43">
        <f t="shared" si="415"/>
        <v>0</v>
      </c>
      <c r="X221" s="43">
        <f t="shared" si="416"/>
        <v>0</v>
      </c>
      <c r="Y221" s="43">
        <f t="shared" si="417"/>
        <v>0</v>
      </c>
      <c r="Z221" s="43">
        <f t="shared" si="418"/>
        <v>0</v>
      </c>
      <c r="AA221" s="43">
        <f t="shared" si="419"/>
        <v>0</v>
      </c>
      <c r="AB221" s="43">
        <f t="shared" si="420"/>
        <v>9.4199999999999999</v>
      </c>
      <c r="AC221" s="44">
        <f t="shared" si="421"/>
        <v>11.300000000000001</v>
      </c>
      <c r="AD221" s="44">
        <f t="shared" si="422"/>
        <v>11.300000000000001</v>
      </c>
      <c r="AE221" s="45">
        <f t="shared" si="336"/>
        <v>100</v>
      </c>
      <c r="AF221" s="43">
        <f t="shared" si="423"/>
        <v>11.300000000000001</v>
      </c>
      <c r="AG221" s="43">
        <f t="shared" si="424"/>
        <v>0</v>
      </c>
      <c r="AH221" s="43">
        <f t="shared" si="425"/>
        <v>0</v>
      </c>
      <c r="AI221" s="43">
        <f t="shared" si="426"/>
        <v>0</v>
      </c>
      <c r="AJ221" s="43">
        <f t="shared" si="427"/>
        <v>0</v>
      </c>
      <c r="AK221" s="43">
        <f t="shared" si="428"/>
        <v>0</v>
      </c>
      <c r="AL221" s="43">
        <f t="shared" si="337"/>
        <v>11.300000000000001</v>
      </c>
      <c r="AM221" s="43">
        <f t="shared" si="338"/>
        <v>0</v>
      </c>
      <c r="AN221" s="2"/>
      <c r="AO221" s="1"/>
      <c r="AP221" s="1"/>
      <c r="AQ221" s="1"/>
      <c r="AR221" s="1"/>
      <c r="AS221" s="1"/>
    </row>
    <row r="222" ht="31.5">
      <c r="B222" s="41" t="s">
        <v>193</v>
      </c>
      <c r="C222" s="41" t="s">
        <v>117</v>
      </c>
      <c r="D222" s="41" t="s">
        <v>200</v>
      </c>
      <c r="E222" s="26" t="str">
        <f t="shared" si="375"/>
        <v>0314</v>
      </c>
      <c r="F222" s="41" t="s">
        <v>204</v>
      </c>
      <c r="G222" s="41" t="s">
        <v>55</v>
      </c>
      <c r="H222" s="42" t="s">
        <v>56</v>
      </c>
      <c r="I222" s="43">
        <v>11.300000000000001</v>
      </c>
      <c r="J222" s="43">
        <v>11.300000000000001</v>
      </c>
      <c r="K222" s="43">
        <v>11.300000000000001</v>
      </c>
      <c r="L222" s="43"/>
      <c r="M222" s="43"/>
      <c r="N222" s="43"/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f t="shared" si="376"/>
        <v>11.300000000000001</v>
      </c>
      <c r="W222" s="43"/>
      <c r="X222" s="43"/>
      <c r="Y222" s="43"/>
      <c r="Z222" s="43"/>
      <c r="AA222" s="43"/>
      <c r="AB222" s="43">
        <v>9.4199999999999999</v>
      </c>
      <c r="AC222" s="44">
        <v>11.300000000000001</v>
      </c>
      <c r="AD222" s="44">
        <v>11.300000000000001</v>
      </c>
      <c r="AE222" s="45">
        <f t="shared" si="336"/>
        <v>100</v>
      </c>
      <c r="AF222" s="43">
        <v>11.300000000000001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f t="shared" si="337"/>
        <v>11.300000000000001</v>
      </c>
      <c r="AM222" s="43">
        <f t="shared" si="338"/>
        <v>0</v>
      </c>
      <c r="AN222" s="19"/>
      <c r="AO222" s="1"/>
      <c r="AP222" s="1"/>
      <c r="AQ222" s="1"/>
      <c r="AR222" s="1"/>
      <c r="AS222" s="1"/>
    </row>
    <row r="223" s="24" customFormat="1">
      <c r="B223" s="25" t="s">
        <v>193</v>
      </c>
      <c r="C223" s="25" t="s">
        <v>107</v>
      </c>
      <c r="D223" s="25"/>
      <c r="E223" s="32" t="str">
        <f t="shared" si="375"/>
        <v>04</v>
      </c>
      <c r="F223" s="25"/>
      <c r="G223" s="25"/>
      <c r="H223" s="27" t="s">
        <v>108</v>
      </c>
      <c r="I223" s="28">
        <f>I259+I289+I224</f>
        <v>160922.10000000003</v>
      </c>
      <c r="J223" s="28">
        <f>J259+J289+J224</f>
        <v>163263.10000000001</v>
      </c>
      <c r="K223" s="28">
        <f>K259+K289+K224</f>
        <v>163263.10000000001</v>
      </c>
      <c r="L223" s="28">
        <f>L259+L289+L224</f>
        <v>0</v>
      </c>
      <c r="M223" s="28">
        <f>M259+M289+M224</f>
        <v>0</v>
      </c>
      <c r="N223" s="28">
        <f>N259+N289+N224</f>
        <v>0</v>
      </c>
      <c r="O223" s="28">
        <f>O259+O289+O224</f>
        <v>0</v>
      </c>
      <c r="P223" s="28">
        <f>P259+P289+P224</f>
        <v>0</v>
      </c>
      <c r="Q223" s="28">
        <f>Q259+Q289+Q224</f>
        <v>-1143.7</v>
      </c>
      <c r="R223" s="28">
        <f>R259+R289+R224</f>
        <v>7361.8000000000002</v>
      </c>
      <c r="S223" s="28">
        <f>S259+S289+S224</f>
        <v>3759.029</v>
      </c>
      <c r="T223" s="28">
        <f>T259+T289+T224</f>
        <v>0</v>
      </c>
      <c r="U223" s="28">
        <v>6060.8870000000006</v>
      </c>
      <c r="V223" s="28">
        <f t="shared" si="376"/>
        <v>176960.11600000001</v>
      </c>
      <c r="W223" s="28">
        <f>W259+W289+W224</f>
        <v>5572.8000000000002</v>
      </c>
      <c r="X223" s="28">
        <f>X259+X289+X224</f>
        <v>0</v>
      </c>
      <c r="Y223" s="28">
        <f>Y259+Y289+Y224</f>
        <v>488.08699999999999</v>
      </c>
      <c r="Z223" s="28">
        <f>Z259+Z289+Z224</f>
        <v>0</v>
      </c>
      <c r="AA223" s="28">
        <f>AA259+AA289+AA224</f>
        <v>0</v>
      </c>
      <c r="AB223" s="28">
        <f>AB259+AB289+AB224</f>
        <v>142306.85089999996</v>
      </c>
      <c r="AC223" s="29">
        <f>AC259+AC289+AC224</f>
        <v>261344.14350999997</v>
      </c>
      <c r="AD223" s="29">
        <f>AD259+AD289+AD224</f>
        <v>258182.79205000002</v>
      </c>
      <c r="AE223" s="30">
        <f t="shared" si="336"/>
        <v>98.790349223999741</v>
      </c>
      <c r="AF223" s="28">
        <f>AF259+AF289+AF224</f>
        <v>261484.39951000002</v>
      </c>
      <c r="AG223" s="28">
        <f>AG259+AG289+AG224</f>
        <v>0</v>
      </c>
      <c r="AH223" s="28">
        <f>AH259+AH289+AH224</f>
        <v>0</v>
      </c>
      <c r="AI223" s="28">
        <f>AI259+AI289+AI224</f>
        <v>0</v>
      </c>
      <c r="AJ223" s="28">
        <f>AJ259+AJ289+AJ224</f>
        <v>0</v>
      </c>
      <c r="AK223" s="28">
        <f>AK259+AK289+AK224</f>
        <v>0</v>
      </c>
      <c r="AL223" s="28">
        <f t="shared" si="337"/>
        <v>261484.39951000002</v>
      </c>
      <c r="AM223" s="28">
        <f t="shared" si="338"/>
        <v>-84524.283510000008</v>
      </c>
      <c r="AN223" s="31"/>
      <c r="AO223" s="24"/>
      <c r="AP223" s="24"/>
      <c r="AQ223" s="24"/>
      <c r="AR223" s="24"/>
      <c r="AS223" s="24"/>
    </row>
    <row r="224" s="33" customFormat="1">
      <c r="B224" s="34" t="s">
        <v>193</v>
      </c>
      <c r="C224" s="34" t="s">
        <v>107</v>
      </c>
      <c r="D224" s="34" t="s">
        <v>115</v>
      </c>
      <c r="E224" s="35" t="str">
        <f t="shared" si="375"/>
        <v>0405</v>
      </c>
      <c r="F224" s="34"/>
      <c r="G224" s="34"/>
      <c r="H224" s="36" t="s">
        <v>206</v>
      </c>
      <c r="I224" s="37">
        <f>I225</f>
        <v>56994.900000000009</v>
      </c>
      <c r="J224" s="37">
        <f>J225</f>
        <v>57791.800000000003</v>
      </c>
      <c r="K224" s="37">
        <f>K225</f>
        <v>57791.800000000003</v>
      </c>
      <c r="L224" s="37">
        <f>L225</f>
        <v>0</v>
      </c>
      <c r="M224" s="37">
        <f>M225</f>
        <v>0</v>
      </c>
      <c r="N224" s="37">
        <f>N225</f>
        <v>0</v>
      </c>
      <c r="O224" s="37">
        <f>O225+O254</f>
        <v>0</v>
      </c>
      <c r="P224" s="37">
        <f>P225+P254</f>
        <v>0</v>
      </c>
      <c r="Q224" s="37">
        <f>Q225+Q254</f>
        <v>0</v>
      </c>
      <c r="R224" s="37">
        <f>R225+R254</f>
        <v>3064.1999999999998</v>
      </c>
      <c r="S224" s="37">
        <f>S225+S254</f>
        <v>841.39999999999998</v>
      </c>
      <c r="T224" s="37">
        <f>T225+T254</f>
        <v>0</v>
      </c>
      <c r="U224" s="37">
        <v>488.08699999999999</v>
      </c>
      <c r="V224" s="37">
        <f t="shared" si="376"/>
        <v>61388.587000000007</v>
      </c>
      <c r="W224" s="37">
        <f>W225</f>
        <v>0</v>
      </c>
      <c r="X224" s="37">
        <f>X225</f>
        <v>0</v>
      </c>
      <c r="Y224" s="37">
        <f>Y225</f>
        <v>488.08699999999999</v>
      </c>
      <c r="Z224" s="37">
        <f>Z225</f>
        <v>0</v>
      </c>
      <c r="AA224" s="37">
        <f>AA225</f>
        <v>0</v>
      </c>
      <c r="AB224" s="37">
        <f>AB225+AB254</f>
        <v>72528.075979999994</v>
      </c>
      <c r="AC224" s="38">
        <f>AC225+AC254</f>
        <v>145912.87050999998</v>
      </c>
      <c r="AD224" s="38">
        <f>AD225+AD254</f>
        <v>145544.50651000001</v>
      </c>
      <c r="AE224" s="39">
        <f t="shared" si="336"/>
        <v>99.74754523112837</v>
      </c>
      <c r="AF224" s="37">
        <f>AF225+AF254</f>
        <v>145912.87051000001</v>
      </c>
      <c r="AG224" s="37">
        <f>AG225+AG254</f>
        <v>0</v>
      </c>
      <c r="AH224" s="37">
        <f>AH225+AH254</f>
        <v>0</v>
      </c>
      <c r="AI224" s="37">
        <f>AI225+AI254</f>
        <v>0</v>
      </c>
      <c r="AJ224" s="37">
        <f>AJ225+AJ254</f>
        <v>0</v>
      </c>
      <c r="AK224" s="37">
        <f>AK225+AK254</f>
        <v>0</v>
      </c>
      <c r="AL224" s="37">
        <f t="shared" si="337"/>
        <v>145912.87051000001</v>
      </c>
      <c r="AM224" s="37">
        <f t="shared" si="338"/>
        <v>-84524.283510000008</v>
      </c>
      <c r="AN224" s="40"/>
      <c r="AO224" s="33"/>
      <c r="AP224" s="33"/>
      <c r="AQ224" s="33"/>
      <c r="AR224" s="33"/>
      <c r="AS224" s="33"/>
    </row>
    <row r="225" ht="31.5">
      <c r="B225" s="41" t="s">
        <v>193</v>
      </c>
      <c r="C225" s="41" t="s">
        <v>107</v>
      </c>
      <c r="D225" s="41" t="s">
        <v>115</v>
      </c>
      <c r="E225" s="26" t="str">
        <f t="shared" si="375"/>
        <v>0405</v>
      </c>
      <c r="F225" s="41" t="s">
        <v>207</v>
      </c>
      <c r="G225" s="41"/>
      <c r="H225" s="42" t="s">
        <v>208</v>
      </c>
      <c r="I225" s="43">
        <f>I231+I226</f>
        <v>56994.900000000009</v>
      </c>
      <c r="J225" s="43">
        <f>J231+J226</f>
        <v>57791.800000000003</v>
      </c>
      <c r="K225" s="43">
        <f>K231+K226</f>
        <v>57791.800000000003</v>
      </c>
      <c r="L225" s="43">
        <f>L231+L226</f>
        <v>0</v>
      </c>
      <c r="M225" s="43">
        <f>M231+M226</f>
        <v>0</v>
      </c>
      <c r="N225" s="43">
        <f>N231+N226</f>
        <v>0</v>
      </c>
      <c r="O225" s="43">
        <f>O231+O226</f>
        <v>0</v>
      </c>
      <c r="P225" s="43">
        <f>P231+P226</f>
        <v>0</v>
      </c>
      <c r="Q225" s="43">
        <f>Q231+Q226</f>
        <v>0</v>
      </c>
      <c r="R225" s="43">
        <f>R231+R226</f>
        <v>3064.1999999999998</v>
      </c>
      <c r="S225" s="43">
        <f>S231+S226</f>
        <v>841.39999999999998</v>
      </c>
      <c r="T225" s="43">
        <f>T231+T226</f>
        <v>0</v>
      </c>
      <c r="U225" s="43">
        <v>488.08699999999999</v>
      </c>
      <c r="V225" s="43">
        <f t="shared" si="376"/>
        <v>61388.587000000007</v>
      </c>
      <c r="W225" s="43">
        <f>W231+W226</f>
        <v>0</v>
      </c>
      <c r="X225" s="43">
        <f>X231+X226</f>
        <v>0</v>
      </c>
      <c r="Y225" s="43">
        <f>Y231+Y226</f>
        <v>488.08699999999999</v>
      </c>
      <c r="Z225" s="43">
        <f>Z231+Z226</f>
        <v>0</v>
      </c>
      <c r="AA225" s="43">
        <f>AA231+AA226</f>
        <v>0</v>
      </c>
      <c r="AB225" s="43">
        <f>AB231+AB226</f>
        <v>72433.987479999996</v>
      </c>
      <c r="AC225" s="44">
        <f>AC231+AC226</f>
        <v>145818.78200999997</v>
      </c>
      <c r="AD225" s="44">
        <f>AD231+AD226</f>
        <v>145450.41800999999</v>
      </c>
      <c r="AE225" s="45">
        <f t="shared" si="336"/>
        <v>99.747382336539673</v>
      </c>
      <c r="AF225" s="43">
        <f>AF231+AF226</f>
        <v>145818.78201</v>
      </c>
      <c r="AG225" s="43">
        <f>AG231+AG226</f>
        <v>0</v>
      </c>
      <c r="AH225" s="43">
        <f>AH231+AH226</f>
        <v>0</v>
      </c>
      <c r="AI225" s="43">
        <f>AI231+AI226</f>
        <v>0</v>
      </c>
      <c r="AJ225" s="43">
        <f>AJ231+AJ226</f>
        <v>0</v>
      </c>
      <c r="AK225" s="43">
        <f>AK231+AK226</f>
        <v>0</v>
      </c>
      <c r="AL225" s="43">
        <f t="shared" si="337"/>
        <v>145818.78201</v>
      </c>
      <c r="AM225" s="43">
        <f t="shared" si="338"/>
        <v>-84430.195009999996</v>
      </c>
      <c r="AN225" s="2"/>
      <c r="AO225" s="1"/>
      <c r="AP225" s="1"/>
      <c r="AQ225" s="1"/>
      <c r="AR225" s="1"/>
      <c r="AS225" s="1"/>
    </row>
    <row r="226" ht="31.5">
      <c r="B226" s="41" t="s">
        <v>193</v>
      </c>
      <c r="C226" s="41" t="s">
        <v>107</v>
      </c>
      <c r="D226" s="41" t="s">
        <v>115</v>
      </c>
      <c r="E226" s="26" t="str">
        <f t="shared" si="375"/>
        <v>0405</v>
      </c>
      <c r="F226" s="41" t="s">
        <v>209</v>
      </c>
      <c r="G226" s="41"/>
      <c r="H226" s="42" t="s">
        <v>210</v>
      </c>
      <c r="I226" s="43">
        <f t="shared" ref="I226:I231" si="429">I227</f>
        <v>333.30000000000001</v>
      </c>
      <c r="J226" s="43">
        <f t="shared" ref="J226:J231" si="430">J227</f>
        <v>333.30000000000001</v>
      </c>
      <c r="K226" s="43">
        <f t="shared" ref="K226:K231" si="431">K227</f>
        <v>333.30000000000001</v>
      </c>
      <c r="L226" s="43">
        <f t="shared" ref="L226:L231" si="432">L227</f>
        <v>0</v>
      </c>
      <c r="M226" s="43">
        <f t="shared" ref="M226:M231" si="433">M227</f>
        <v>0</v>
      </c>
      <c r="N226" s="43">
        <f t="shared" ref="N226:N231" si="434">N227</f>
        <v>0</v>
      </c>
      <c r="O226" s="43">
        <f t="shared" ref="O226:O229" si="435">O227</f>
        <v>0</v>
      </c>
      <c r="P226" s="43">
        <f t="shared" ref="P226:P229" si="436">P227</f>
        <v>0</v>
      </c>
      <c r="Q226" s="43">
        <f t="shared" ref="Q226:Q229" si="437">Q227</f>
        <v>0</v>
      </c>
      <c r="R226" s="43">
        <f t="shared" ref="R226:R229" si="438">R227</f>
        <v>0</v>
      </c>
      <c r="S226" s="43">
        <f t="shared" ref="S226:S229" si="439">S227</f>
        <v>0</v>
      </c>
      <c r="T226" s="43">
        <f t="shared" ref="T226:T229" si="440">T227</f>
        <v>0</v>
      </c>
      <c r="U226" s="43">
        <v>0</v>
      </c>
      <c r="V226" s="43">
        <f t="shared" si="376"/>
        <v>333.30000000000001</v>
      </c>
      <c r="W226" s="43">
        <f t="shared" ref="W226:W229" si="441">W227</f>
        <v>0</v>
      </c>
      <c r="X226" s="43">
        <f t="shared" ref="X226:X229" si="442">X227</f>
        <v>0</v>
      </c>
      <c r="Y226" s="43">
        <f t="shared" ref="Y226:Y229" si="443">Y227</f>
        <v>0</v>
      </c>
      <c r="Z226" s="43">
        <f t="shared" ref="Z226:Z229" si="444">Z227</f>
        <v>0</v>
      </c>
      <c r="AA226" s="43">
        <f t="shared" ref="AA226:AA229" si="445">AA227</f>
        <v>0</v>
      </c>
      <c r="AB226" s="43">
        <f t="shared" ref="AB226:AB229" si="446">AB227</f>
        <v>333.30000000000001</v>
      </c>
      <c r="AC226" s="44">
        <f t="shared" ref="AC226:AC229" si="447">AC227</f>
        <v>333.30000000000001</v>
      </c>
      <c r="AD226" s="44">
        <f t="shared" ref="AD226:AD229" si="448">AD227</f>
        <v>333.30000000000001</v>
      </c>
      <c r="AE226" s="45">
        <f t="shared" si="336"/>
        <v>100</v>
      </c>
      <c r="AF226" s="43">
        <f t="shared" ref="AF226:AF229" si="449">AF227</f>
        <v>333.30000000000001</v>
      </c>
      <c r="AG226" s="43">
        <f t="shared" ref="AG226:AG229" si="450">AG227</f>
        <v>0</v>
      </c>
      <c r="AH226" s="43">
        <f t="shared" ref="AH226:AH229" si="451">AH227</f>
        <v>0</v>
      </c>
      <c r="AI226" s="43">
        <f t="shared" ref="AI226:AI229" si="452">AI227</f>
        <v>0</v>
      </c>
      <c r="AJ226" s="43">
        <f t="shared" ref="AJ226:AJ229" si="453">AJ227</f>
        <v>0</v>
      </c>
      <c r="AK226" s="43">
        <f t="shared" ref="AK226:AK229" si="454">AK227</f>
        <v>0</v>
      </c>
      <c r="AL226" s="43">
        <f t="shared" si="337"/>
        <v>333.30000000000001</v>
      </c>
      <c r="AM226" s="43">
        <f t="shared" si="338"/>
        <v>0</v>
      </c>
      <c r="AN226" s="2"/>
      <c r="AO226" s="1"/>
      <c r="AP226" s="1"/>
      <c r="AQ226" s="1"/>
      <c r="AR226" s="1"/>
      <c r="AS226" s="1"/>
    </row>
    <row r="227" ht="31.5">
      <c r="B227" s="41" t="s">
        <v>193</v>
      </c>
      <c r="C227" s="41" t="s">
        <v>107</v>
      </c>
      <c r="D227" s="41" t="s">
        <v>115</v>
      </c>
      <c r="E227" s="26" t="str">
        <f t="shared" si="375"/>
        <v>0405</v>
      </c>
      <c r="F227" s="41" t="s">
        <v>211</v>
      </c>
      <c r="G227" s="41"/>
      <c r="H227" s="42" t="s">
        <v>212</v>
      </c>
      <c r="I227" s="43">
        <f t="shared" si="429"/>
        <v>333.30000000000001</v>
      </c>
      <c r="J227" s="43">
        <f t="shared" si="430"/>
        <v>333.30000000000001</v>
      </c>
      <c r="K227" s="43">
        <f t="shared" si="431"/>
        <v>333.30000000000001</v>
      </c>
      <c r="L227" s="43">
        <f t="shared" si="432"/>
        <v>0</v>
      </c>
      <c r="M227" s="43">
        <f t="shared" si="433"/>
        <v>0</v>
      </c>
      <c r="N227" s="43">
        <f t="shared" si="434"/>
        <v>0</v>
      </c>
      <c r="O227" s="43">
        <f t="shared" si="435"/>
        <v>0</v>
      </c>
      <c r="P227" s="43">
        <f t="shared" si="436"/>
        <v>0</v>
      </c>
      <c r="Q227" s="43">
        <f t="shared" si="437"/>
        <v>0</v>
      </c>
      <c r="R227" s="43">
        <f t="shared" si="438"/>
        <v>0</v>
      </c>
      <c r="S227" s="43">
        <f t="shared" si="439"/>
        <v>0</v>
      </c>
      <c r="T227" s="43">
        <f t="shared" si="440"/>
        <v>0</v>
      </c>
      <c r="U227" s="43">
        <v>0</v>
      </c>
      <c r="V227" s="43">
        <f t="shared" si="376"/>
        <v>333.30000000000001</v>
      </c>
      <c r="W227" s="43">
        <f t="shared" si="441"/>
        <v>0</v>
      </c>
      <c r="X227" s="43">
        <f t="shared" si="442"/>
        <v>0</v>
      </c>
      <c r="Y227" s="43">
        <f t="shared" si="443"/>
        <v>0</v>
      </c>
      <c r="Z227" s="43">
        <f t="shared" si="444"/>
        <v>0</v>
      </c>
      <c r="AA227" s="43">
        <f t="shared" si="445"/>
        <v>0</v>
      </c>
      <c r="AB227" s="43">
        <f t="shared" si="446"/>
        <v>333.30000000000001</v>
      </c>
      <c r="AC227" s="44">
        <f t="shared" si="447"/>
        <v>333.30000000000001</v>
      </c>
      <c r="AD227" s="44">
        <f t="shared" si="448"/>
        <v>333.30000000000001</v>
      </c>
      <c r="AE227" s="45">
        <f t="shared" si="336"/>
        <v>100</v>
      </c>
      <c r="AF227" s="43">
        <f t="shared" si="449"/>
        <v>333.30000000000001</v>
      </c>
      <c r="AG227" s="43">
        <f t="shared" si="450"/>
        <v>0</v>
      </c>
      <c r="AH227" s="43">
        <f t="shared" si="451"/>
        <v>0</v>
      </c>
      <c r="AI227" s="43">
        <f t="shared" si="452"/>
        <v>0</v>
      </c>
      <c r="AJ227" s="43">
        <f t="shared" si="453"/>
        <v>0</v>
      </c>
      <c r="AK227" s="43">
        <f t="shared" si="454"/>
        <v>0</v>
      </c>
      <c r="AL227" s="43">
        <f t="shared" si="337"/>
        <v>333.30000000000001</v>
      </c>
      <c r="AM227" s="43">
        <f t="shared" si="338"/>
        <v>0</v>
      </c>
      <c r="AN227" s="2"/>
      <c r="AR227" s="1"/>
      <c r="AS227" s="1"/>
    </row>
    <row r="228" ht="63">
      <c r="B228" s="41" t="s">
        <v>193</v>
      </c>
      <c r="C228" s="41" t="s">
        <v>107</v>
      </c>
      <c r="D228" s="41" t="s">
        <v>115</v>
      </c>
      <c r="E228" s="26" t="str">
        <f t="shared" si="375"/>
        <v>0405</v>
      </c>
      <c r="F228" s="41" t="s">
        <v>213</v>
      </c>
      <c r="G228" s="41"/>
      <c r="H228" s="42" t="s">
        <v>214</v>
      </c>
      <c r="I228" s="43">
        <f t="shared" si="429"/>
        <v>333.30000000000001</v>
      </c>
      <c r="J228" s="43">
        <f t="shared" si="430"/>
        <v>333.30000000000001</v>
      </c>
      <c r="K228" s="43">
        <f t="shared" si="431"/>
        <v>333.30000000000001</v>
      </c>
      <c r="L228" s="43">
        <f t="shared" si="432"/>
        <v>0</v>
      </c>
      <c r="M228" s="43">
        <f t="shared" si="433"/>
        <v>0</v>
      </c>
      <c r="N228" s="43">
        <f t="shared" si="434"/>
        <v>0</v>
      </c>
      <c r="O228" s="43">
        <f t="shared" si="435"/>
        <v>0</v>
      </c>
      <c r="P228" s="43">
        <f t="shared" si="436"/>
        <v>0</v>
      </c>
      <c r="Q228" s="43">
        <f t="shared" si="437"/>
        <v>0</v>
      </c>
      <c r="R228" s="43">
        <f t="shared" si="438"/>
        <v>0</v>
      </c>
      <c r="S228" s="43">
        <f t="shared" si="439"/>
        <v>0</v>
      </c>
      <c r="T228" s="43">
        <f t="shared" si="440"/>
        <v>0</v>
      </c>
      <c r="U228" s="43">
        <v>0</v>
      </c>
      <c r="V228" s="43">
        <f t="shared" si="376"/>
        <v>333.30000000000001</v>
      </c>
      <c r="W228" s="43">
        <f t="shared" si="441"/>
        <v>0</v>
      </c>
      <c r="X228" s="43">
        <f t="shared" si="442"/>
        <v>0</v>
      </c>
      <c r="Y228" s="43">
        <f t="shared" si="443"/>
        <v>0</v>
      </c>
      <c r="Z228" s="43">
        <f t="shared" si="444"/>
        <v>0</v>
      </c>
      <c r="AA228" s="43">
        <f t="shared" si="445"/>
        <v>0</v>
      </c>
      <c r="AB228" s="43">
        <f t="shared" si="446"/>
        <v>333.30000000000001</v>
      </c>
      <c r="AC228" s="44">
        <f t="shared" si="447"/>
        <v>333.30000000000001</v>
      </c>
      <c r="AD228" s="44">
        <f t="shared" si="448"/>
        <v>333.30000000000001</v>
      </c>
      <c r="AE228" s="45">
        <f t="shared" ref="AE228:AE291" si="455">AD228/AC228*100</f>
        <v>100</v>
      </c>
      <c r="AF228" s="43">
        <f t="shared" si="449"/>
        <v>333.30000000000001</v>
      </c>
      <c r="AG228" s="43">
        <f t="shared" si="450"/>
        <v>0</v>
      </c>
      <c r="AH228" s="43">
        <f t="shared" si="451"/>
        <v>0</v>
      </c>
      <c r="AI228" s="43">
        <f t="shared" si="452"/>
        <v>0</v>
      </c>
      <c r="AJ228" s="43">
        <f t="shared" si="453"/>
        <v>0</v>
      </c>
      <c r="AK228" s="43">
        <f t="shared" si="454"/>
        <v>0</v>
      </c>
      <c r="AL228" s="43">
        <f t="shared" ref="AL228:AL291" si="456">AF228+AH228+AK228+AI228+AJ228+AG228</f>
        <v>333.30000000000001</v>
      </c>
      <c r="AM228" s="43">
        <f t="shared" ref="AM228:AM291" si="457">V228-AL228</f>
        <v>0</v>
      </c>
      <c r="AN228" s="2"/>
      <c r="AO228" s="1"/>
      <c r="AP228" s="1"/>
      <c r="AQ228" s="1"/>
      <c r="AR228" s="1"/>
      <c r="AS228" s="1"/>
    </row>
    <row r="229" ht="31.5">
      <c r="B229" s="41" t="s">
        <v>193</v>
      </c>
      <c r="C229" s="41" t="s">
        <v>107</v>
      </c>
      <c r="D229" s="41" t="s">
        <v>115</v>
      </c>
      <c r="E229" s="26" t="str">
        <f t="shared" si="375"/>
        <v>0405</v>
      </c>
      <c r="F229" s="41" t="s">
        <v>213</v>
      </c>
      <c r="G229" s="41" t="s">
        <v>53</v>
      </c>
      <c r="H229" s="42" t="s">
        <v>54</v>
      </c>
      <c r="I229" s="43">
        <f t="shared" si="429"/>
        <v>333.30000000000001</v>
      </c>
      <c r="J229" s="43">
        <f t="shared" si="430"/>
        <v>333.30000000000001</v>
      </c>
      <c r="K229" s="43">
        <f t="shared" si="431"/>
        <v>333.30000000000001</v>
      </c>
      <c r="L229" s="43">
        <f t="shared" si="432"/>
        <v>0</v>
      </c>
      <c r="M229" s="43">
        <f t="shared" si="433"/>
        <v>0</v>
      </c>
      <c r="N229" s="43">
        <f t="shared" si="434"/>
        <v>0</v>
      </c>
      <c r="O229" s="43">
        <f t="shared" si="435"/>
        <v>0</v>
      </c>
      <c r="P229" s="43">
        <f t="shared" si="436"/>
        <v>0</v>
      </c>
      <c r="Q229" s="43">
        <f t="shared" si="437"/>
        <v>0</v>
      </c>
      <c r="R229" s="43">
        <f t="shared" si="438"/>
        <v>0</v>
      </c>
      <c r="S229" s="43">
        <f t="shared" si="439"/>
        <v>0</v>
      </c>
      <c r="T229" s="43">
        <f t="shared" si="440"/>
        <v>0</v>
      </c>
      <c r="U229" s="43">
        <v>0</v>
      </c>
      <c r="V229" s="43">
        <f t="shared" si="376"/>
        <v>333.30000000000001</v>
      </c>
      <c r="W229" s="43">
        <f t="shared" si="441"/>
        <v>0</v>
      </c>
      <c r="X229" s="43">
        <f t="shared" si="442"/>
        <v>0</v>
      </c>
      <c r="Y229" s="43">
        <f t="shared" si="443"/>
        <v>0</v>
      </c>
      <c r="Z229" s="43">
        <f t="shared" si="444"/>
        <v>0</v>
      </c>
      <c r="AA229" s="43">
        <f t="shared" si="445"/>
        <v>0</v>
      </c>
      <c r="AB229" s="43">
        <f t="shared" si="446"/>
        <v>333.30000000000001</v>
      </c>
      <c r="AC229" s="44">
        <f t="shared" si="447"/>
        <v>333.30000000000001</v>
      </c>
      <c r="AD229" s="44">
        <f t="shared" si="448"/>
        <v>333.30000000000001</v>
      </c>
      <c r="AE229" s="45">
        <f t="shared" si="455"/>
        <v>100</v>
      </c>
      <c r="AF229" s="43">
        <f t="shared" si="449"/>
        <v>333.30000000000001</v>
      </c>
      <c r="AG229" s="43">
        <f t="shared" si="450"/>
        <v>0</v>
      </c>
      <c r="AH229" s="43">
        <f t="shared" si="451"/>
        <v>0</v>
      </c>
      <c r="AI229" s="43">
        <f t="shared" si="452"/>
        <v>0</v>
      </c>
      <c r="AJ229" s="43">
        <f t="shared" si="453"/>
        <v>0</v>
      </c>
      <c r="AK229" s="43">
        <f t="shared" si="454"/>
        <v>0</v>
      </c>
      <c r="AL229" s="43">
        <f t="shared" si="456"/>
        <v>333.30000000000001</v>
      </c>
      <c r="AM229" s="43">
        <f t="shared" si="457"/>
        <v>0</v>
      </c>
      <c r="AN229" s="2"/>
      <c r="AO229" s="1"/>
      <c r="AP229" s="1"/>
      <c r="AQ229" s="1"/>
      <c r="AR229" s="1"/>
      <c r="AS229" s="1"/>
    </row>
    <row r="230" ht="31.5">
      <c r="B230" s="41" t="s">
        <v>193</v>
      </c>
      <c r="C230" s="41" t="s">
        <v>107</v>
      </c>
      <c r="D230" s="41" t="s">
        <v>115</v>
      </c>
      <c r="E230" s="26" t="str">
        <f t="shared" si="375"/>
        <v>0405</v>
      </c>
      <c r="F230" s="41" t="s">
        <v>213</v>
      </c>
      <c r="G230" s="41" t="s">
        <v>55</v>
      </c>
      <c r="H230" s="42" t="s">
        <v>56</v>
      </c>
      <c r="I230" s="43">
        <v>333.30000000000001</v>
      </c>
      <c r="J230" s="43">
        <v>333.30000000000001</v>
      </c>
      <c r="K230" s="43">
        <v>333.30000000000001</v>
      </c>
      <c r="L230" s="43"/>
      <c r="M230" s="43"/>
      <c r="N230" s="43"/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f t="shared" si="376"/>
        <v>333.30000000000001</v>
      </c>
      <c r="W230" s="43"/>
      <c r="X230" s="43"/>
      <c r="Y230" s="43"/>
      <c r="Z230" s="43"/>
      <c r="AA230" s="43"/>
      <c r="AB230" s="43">
        <v>333.30000000000001</v>
      </c>
      <c r="AC230" s="44">
        <v>333.30000000000001</v>
      </c>
      <c r="AD230" s="44">
        <v>333.30000000000001</v>
      </c>
      <c r="AE230" s="45">
        <f t="shared" si="455"/>
        <v>100</v>
      </c>
      <c r="AF230" s="43">
        <v>333.30000000000001</v>
      </c>
      <c r="AG230" s="43">
        <v>0</v>
      </c>
      <c r="AH230" s="43">
        <v>0</v>
      </c>
      <c r="AI230" s="43">
        <v>0</v>
      </c>
      <c r="AJ230" s="43">
        <v>0</v>
      </c>
      <c r="AK230" s="43">
        <v>0</v>
      </c>
      <c r="AL230" s="43">
        <f t="shared" si="456"/>
        <v>333.30000000000001</v>
      </c>
      <c r="AM230" s="43">
        <f t="shared" si="457"/>
        <v>0</v>
      </c>
      <c r="AN230" s="19"/>
      <c r="AO230" s="1"/>
      <c r="AP230" s="1"/>
      <c r="AQ230" s="1"/>
      <c r="AR230" s="1"/>
      <c r="AS230" s="1"/>
    </row>
    <row r="231" ht="31.5">
      <c r="B231" s="41" t="s">
        <v>193</v>
      </c>
      <c r="C231" s="41" t="s">
        <v>107</v>
      </c>
      <c r="D231" s="41" t="s">
        <v>115</v>
      </c>
      <c r="E231" s="26" t="str">
        <f t="shared" si="375"/>
        <v>0405</v>
      </c>
      <c r="F231" s="41" t="s">
        <v>215</v>
      </c>
      <c r="G231" s="41"/>
      <c r="H231" s="42" t="s">
        <v>216</v>
      </c>
      <c r="I231" s="43">
        <f t="shared" si="429"/>
        <v>56661.600000000006</v>
      </c>
      <c r="J231" s="43">
        <f t="shared" si="430"/>
        <v>57458.5</v>
      </c>
      <c r="K231" s="43">
        <f t="shared" si="431"/>
        <v>57458.5</v>
      </c>
      <c r="L231" s="43">
        <f t="shared" si="432"/>
        <v>0</v>
      </c>
      <c r="M231" s="43">
        <f t="shared" si="433"/>
        <v>0</v>
      </c>
      <c r="N231" s="43">
        <f t="shared" si="434"/>
        <v>0</v>
      </c>
      <c r="O231" s="43">
        <f>O232+O247</f>
        <v>0</v>
      </c>
      <c r="P231" s="43">
        <f>P232+P247</f>
        <v>0</v>
      </c>
      <c r="Q231" s="43">
        <f>Q232+Q247</f>
        <v>0</v>
      </c>
      <c r="R231" s="43">
        <f>R232+R247</f>
        <v>3064.1999999999998</v>
      </c>
      <c r="S231" s="43">
        <f>S232+S247</f>
        <v>841.39999999999998</v>
      </c>
      <c r="T231" s="43">
        <f>T232+T247</f>
        <v>0</v>
      </c>
      <c r="U231" s="43">
        <v>488.08699999999999</v>
      </c>
      <c r="V231" s="43">
        <f t="shared" si="376"/>
        <v>61055.287000000004</v>
      </c>
      <c r="W231" s="43">
        <f>W232+W247</f>
        <v>0</v>
      </c>
      <c r="X231" s="43">
        <f>X232+X247</f>
        <v>0</v>
      </c>
      <c r="Y231" s="43">
        <f>Y232+Y247</f>
        <v>488.08699999999999</v>
      </c>
      <c r="Z231" s="43">
        <f>Z232+Z247</f>
        <v>0</v>
      </c>
      <c r="AA231" s="43">
        <f>AA232+AA247</f>
        <v>0</v>
      </c>
      <c r="AB231" s="43">
        <f>AB232+AB247</f>
        <v>72100.687479999993</v>
      </c>
      <c r="AC231" s="44">
        <f>AC232+AC247</f>
        <v>145485.48200999998</v>
      </c>
      <c r="AD231" s="44">
        <f>AD232+AD247</f>
        <v>145117.11801000001</v>
      </c>
      <c r="AE231" s="45">
        <f t="shared" si="455"/>
        <v>99.746803602042817</v>
      </c>
      <c r="AF231" s="43">
        <f>AF232+AF247</f>
        <v>145485.48201000001</v>
      </c>
      <c r="AG231" s="43">
        <f>AG232+AG247</f>
        <v>0</v>
      </c>
      <c r="AH231" s="43">
        <f>AH232+AH247</f>
        <v>0</v>
      </c>
      <c r="AI231" s="43">
        <f>AI232+AI247</f>
        <v>0</v>
      </c>
      <c r="AJ231" s="43">
        <f>AJ232+AJ247</f>
        <v>0</v>
      </c>
      <c r="AK231" s="43">
        <f>AK232+AK247</f>
        <v>0</v>
      </c>
      <c r="AL231" s="43">
        <f t="shared" si="456"/>
        <v>145485.48201000001</v>
      </c>
      <c r="AM231" s="43">
        <f t="shared" si="457"/>
        <v>-84430.195009999996</v>
      </c>
      <c r="AN231" s="2"/>
      <c r="AO231" s="1"/>
      <c r="AP231" s="1"/>
      <c r="AQ231" s="1"/>
      <c r="AR231" s="1"/>
      <c r="AS231" s="1"/>
    </row>
    <row r="232" ht="31.5">
      <c r="B232" s="41" t="s">
        <v>193</v>
      </c>
      <c r="C232" s="41" t="s">
        <v>107</v>
      </c>
      <c r="D232" s="41" t="s">
        <v>115</v>
      </c>
      <c r="E232" s="26" t="str">
        <f t="shared" si="375"/>
        <v>0405</v>
      </c>
      <c r="F232" s="41" t="s">
        <v>217</v>
      </c>
      <c r="G232" s="41"/>
      <c r="H232" s="42" t="s">
        <v>218</v>
      </c>
      <c r="I232" s="43">
        <f>I242+I233</f>
        <v>56661.600000000006</v>
      </c>
      <c r="J232" s="43">
        <f>J242+J233</f>
        <v>57458.5</v>
      </c>
      <c r="K232" s="43">
        <f>K242+K233</f>
        <v>57458.5</v>
      </c>
      <c r="L232" s="43">
        <f>L242+L233</f>
        <v>0</v>
      </c>
      <c r="M232" s="43">
        <f>M242+M233</f>
        <v>0</v>
      </c>
      <c r="N232" s="43">
        <f>N242+N233</f>
        <v>0</v>
      </c>
      <c r="O232" s="43">
        <f>O242+O233</f>
        <v>0</v>
      </c>
      <c r="P232" s="43">
        <f>P242+P233</f>
        <v>0</v>
      </c>
      <c r="Q232" s="43">
        <f>Q242+Q233</f>
        <v>0</v>
      </c>
      <c r="R232" s="43">
        <f>R242+R233</f>
        <v>3064.1999999999998</v>
      </c>
      <c r="S232" s="43">
        <f>S242+S233</f>
        <v>841.39999999999998</v>
      </c>
      <c r="T232" s="43">
        <f>T242+T233</f>
        <v>0</v>
      </c>
      <c r="U232" s="43">
        <v>0</v>
      </c>
      <c r="V232" s="43">
        <f t="shared" si="376"/>
        <v>60567.200000000004</v>
      </c>
      <c r="W232" s="43">
        <f>W242+W233</f>
        <v>0</v>
      </c>
      <c r="X232" s="43">
        <f>X242+X233</f>
        <v>0</v>
      </c>
      <c r="Y232" s="43">
        <f>Y242+Y233</f>
        <v>0</v>
      </c>
      <c r="Z232" s="43">
        <f>Z242+Z233</f>
        <v>0</v>
      </c>
      <c r="AA232" s="43">
        <f>AA242+AA233</f>
        <v>0</v>
      </c>
      <c r="AB232" s="43">
        <f>AB242+AB233</f>
        <v>40200.107609999999</v>
      </c>
      <c r="AC232" s="44">
        <f>AC242+AC233</f>
        <v>62805.71149999999</v>
      </c>
      <c r="AD232" s="44">
        <f>AD242+AD233</f>
        <v>62793.320350000002</v>
      </c>
      <c r="AE232" s="45">
        <f t="shared" si="455"/>
        <v>99.98027066375964</v>
      </c>
      <c r="AF232" s="43">
        <f>AF242+AF233</f>
        <v>62805.711500000005</v>
      </c>
      <c r="AG232" s="43">
        <f>AG242+AG233</f>
        <v>0</v>
      </c>
      <c r="AH232" s="43">
        <f>AH242+AH233</f>
        <v>0</v>
      </c>
      <c r="AI232" s="43">
        <f>AI242+AI233</f>
        <v>0</v>
      </c>
      <c r="AJ232" s="43">
        <f>AJ242+AJ233</f>
        <v>0</v>
      </c>
      <c r="AK232" s="43">
        <f>AK242+AK233</f>
        <v>0</v>
      </c>
      <c r="AL232" s="43">
        <f t="shared" si="456"/>
        <v>62805.711500000005</v>
      </c>
      <c r="AM232" s="43">
        <f t="shared" si="457"/>
        <v>-2238.5115000000005</v>
      </c>
      <c r="AN232" s="2"/>
      <c r="AR232" s="1"/>
      <c r="AS232" s="1"/>
    </row>
    <row r="233" ht="47.25">
      <c r="B233" s="41" t="s">
        <v>193</v>
      </c>
      <c r="C233" s="41" t="s">
        <v>107</v>
      </c>
      <c r="D233" s="41" t="s">
        <v>115</v>
      </c>
      <c r="E233" s="26" t="str">
        <f t="shared" si="375"/>
        <v>0405</v>
      </c>
      <c r="F233" s="41" t="s">
        <v>219</v>
      </c>
      <c r="G233" s="41"/>
      <c r="H233" s="42" t="s">
        <v>70</v>
      </c>
      <c r="I233" s="43">
        <f>I234+I236+I240</f>
        <v>29906.900000000005</v>
      </c>
      <c r="J233" s="43">
        <f>J234+J236+J240</f>
        <v>30703.800000000003</v>
      </c>
      <c r="K233" s="43">
        <f>K234+K236+K240</f>
        <v>30703.800000000003</v>
      </c>
      <c r="L233" s="43">
        <f>L234+L236+L240</f>
        <v>0</v>
      </c>
      <c r="M233" s="43">
        <f>M234+M236+M240</f>
        <v>0</v>
      </c>
      <c r="N233" s="43">
        <f>N234+N236+N240</f>
        <v>0</v>
      </c>
      <c r="O233" s="43">
        <f>O234+O236+O240+O238</f>
        <v>0</v>
      </c>
      <c r="P233" s="43">
        <f>P234+P236+P240+P238</f>
        <v>0</v>
      </c>
      <c r="Q233" s="43">
        <f>Q234+Q236+Q240</f>
        <v>0</v>
      </c>
      <c r="R233" s="43">
        <f>R234+R236+R240</f>
        <v>3064.1999999999998</v>
      </c>
      <c r="S233" s="43">
        <f>S234+S236+S240</f>
        <v>841.39999999999998</v>
      </c>
      <c r="T233" s="43">
        <f>T234+T236+T240</f>
        <v>0</v>
      </c>
      <c r="U233" s="43">
        <v>0</v>
      </c>
      <c r="V233" s="43">
        <f t="shared" si="376"/>
        <v>33812.500000000007</v>
      </c>
      <c r="W233" s="43">
        <f>W234+W236+W240</f>
        <v>0</v>
      </c>
      <c r="X233" s="43">
        <f>X234+X236+X240</f>
        <v>0</v>
      </c>
      <c r="Y233" s="43">
        <f>Y234+Y236+Y240</f>
        <v>0</v>
      </c>
      <c r="Z233" s="43">
        <f>Z234+Z236+Z240</f>
        <v>0</v>
      </c>
      <c r="AA233" s="43">
        <f>AA234+AA236+AA240</f>
        <v>0</v>
      </c>
      <c r="AB233" s="43">
        <f>AB234+AB236+AB240+AB238</f>
        <v>22680.594659999999</v>
      </c>
      <c r="AC233" s="44">
        <f>AC234+AC236+AC240+AC238</f>
        <v>33718.411499999995</v>
      </c>
      <c r="AD233" s="44">
        <f>AD234+AD236+AD240+AD238</f>
        <v>33718.349920000001</v>
      </c>
      <c r="AE233" s="45">
        <f t="shared" si="455"/>
        <v>99.999817369807005</v>
      </c>
      <c r="AF233" s="43">
        <f>AF234+AF236+AF240+AF238</f>
        <v>33718.411500000002</v>
      </c>
      <c r="AG233" s="43">
        <f>AG234+AG236+AG240+AG238</f>
        <v>0</v>
      </c>
      <c r="AH233" s="43">
        <f>AH234+AH236+AH240+AH238</f>
        <v>0</v>
      </c>
      <c r="AI233" s="43">
        <f>AI234+AI236+AI240+AI238</f>
        <v>0</v>
      </c>
      <c r="AJ233" s="43">
        <f>AJ234+AJ236+AJ240+AJ238</f>
        <v>0</v>
      </c>
      <c r="AK233" s="43">
        <f>AK234+AK236+AK240+AK238</f>
        <v>0</v>
      </c>
      <c r="AL233" s="43">
        <f t="shared" si="456"/>
        <v>33718.411500000002</v>
      </c>
      <c r="AM233" s="43">
        <f t="shared" si="457"/>
        <v>94.088500000005297</v>
      </c>
      <c r="AN233" s="2"/>
      <c r="AO233" s="1"/>
      <c r="AP233" s="1"/>
      <c r="AQ233" s="1"/>
      <c r="AR233" s="1"/>
      <c r="AS233" s="1"/>
    </row>
    <row r="234" ht="78.75">
      <c r="B234" s="41" t="s">
        <v>193</v>
      </c>
      <c r="C234" s="41" t="s">
        <v>107</v>
      </c>
      <c r="D234" s="41" t="s">
        <v>115</v>
      </c>
      <c r="E234" s="26" t="str">
        <f t="shared" si="375"/>
        <v>0405</v>
      </c>
      <c r="F234" s="41" t="s">
        <v>219</v>
      </c>
      <c r="G234" s="41" t="s">
        <v>71</v>
      </c>
      <c r="H234" s="42" t="s">
        <v>72</v>
      </c>
      <c r="I234" s="43">
        <f>I235</f>
        <v>24373.700000000004</v>
      </c>
      <c r="J234" s="43">
        <f>J235</f>
        <v>25256.299999999999</v>
      </c>
      <c r="K234" s="43">
        <f>K235</f>
        <v>25256.299999999999</v>
      </c>
      <c r="L234" s="43">
        <f>L235</f>
        <v>0</v>
      </c>
      <c r="M234" s="43">
        <f>M235</f>
        <v>0</v>
      </c>
      <c r="N234" s="43">
        <f>N235</f>
        <v>0</v>
      </c>
      <c r="O234" s="43">
        <f>O235</f>
        <v>0</v>
      </c>
      <c r="P234" s="43">
        <f>P235</f>
        <v>0</v>
      </c>
      <c r="Q234" s="43">
        <f>Q235</f>
        <v>0</v>
      </c>
      <c r="R234" s="43">
        <f>R235</f>
        <v>3064.1999999999998</v>
      </c>
      <c r="S234" s="43">
        <f>S235</f>
        <v>0</v>
      </c>
      <c r="T234" s="43">
        <f>T235</f>
        <v>0</v>
      </c>
      <c r="U234" s="43">
        <v>0</v>
      </c>
      <c r="V234" s="43">
        <f t="shared" si="376"/>
        <v>27437.900000000005</v>
      </c>
      <c r="W234" s="43">
        <f>W235</f>
        <v>0</v>
      </c>
      <c r="X234" s="43">
        <f>X235</f>
        <v>0</v>
      </c>
      <c r="Y234" s="43">
        <f>Y235</f>
        <v>0</v>
      </c>
      <c r="Z234" s="43">
        <f>Z235</f>
        <v>0</v>
      </c>
      <c r="AA234" s="43">
        <f>AA235</f>
        <v>0</v>
      </c>
      <c r="AB234" s="43">
        <f>AB235</f>
        <v>18033.023880000001</v>
      </c>
      <c r="AC234" s="44">
        <f>AC235</f>
        <v>27737.202539999998</v>
      </c>
      <c r="AD234" s="44">
        <f>AD235</f>
        <v>27737.140960000001</v>
      </c>
      <c r="AE234" s="45">
        <f t="shared" si="455"/>
        <v>99.999777987704746</v>
      </c>
      <c r="AF234" s="43">
        <f>AF235</f>
        <v>27435.758539999999</v>
      </c>
      <c r="AG234" s="43">
        <f>AG235</f>
        <v>0</v>
      </c>
      <c r="AH234" s="43">
        <f>AH235</f>
        <v>0</v>
      </c>
      <c r="AI234" s="43">
        <f>AI235</f>
        <v>0</v>
      </c>
      <c r="AJ234" s="43">
        <f>AJ235</f>
        <v>0</v>
      </c>
      <c r="AK234" s="43">
        <f>AK235</f>
        <v>0</v>
      </c>
      <c r="AL234" s="43">
        <f t="shared" si="456"/>
        <v>27435.758539999999</v>
      </c>
      <c r="AM234" s="43">
        <f t="shared" si="457"/>
        <v>2.141460000006191</v>
      </c>
      <c r="AN234" s="2"/>
      <c r="AR234" s="1"/>
      <c r="AS234" s="1"/>
    </row>
    <row r="235">
      <c r="B235" s="41" t="s">
        <v>193</v>
      </c>
      <c r="C235" s="41" t="s">
        <v>107</v>
      </c>
      <c r="D235" s="41" t="s">
        <v>115</v>
      </c>
      <c r="E235" s="26" t="str">
        <f t="shared" si="375"/>
        <v>0405</v>
      </c>
      <c r="F235" s="41" t="s">
        <v>219</v>
      </c>
      <c r="G235" s="41" t="s">
        <v>73</v>
      </c>
      <c r="H235" s="42" t="s">
        <v>74</v>
      </c>
      <c r="I235" s="43">
        <f>25471.4-890.6-207.1</f>
        <v>24373.700000000004</v>
      </c>
      <c r="J235" s="43">
        <f>26398.7-922.9-219.5</f>
        <v>25256.299999999999</v>
      </c>
      <c r="K235" s="43">
        <f>26398.7-922.9-219.5</f>
        <v>25256.299999999999</v>
      </c>
      <c r="L235" s="43"/>
      <c r="M235" s="43"/>
      <c r="N235" s="43"/>
      <c r="O235" s="43">
        <v>0</v>
      </c>
      <c r="P235" s="43">
        <v>0</v>
      </c>
      <c r="Q235" s="43">
        <v>0</v>
      </c>
      <c r="R235" s="43">
        <v>3064.1999999999998</v>
      </c>
      <c r="S235" s="43">
        <v>0</v>
      </c>
      <c r="T235" s="43">
        <v>0</v>
      </c>
      <c r="U235" s="43">
        <v>0</v>
      </c>
      <c r="V235" s="43">
        <f t="shared" si="376"/>
        <v>27437.900000000005</v>
      </c>
      <c r="W235" s="43"/>
      <c r="X235" s="43"/>
      <c r="Y235" s="43"/>
      <c r="Z235" s="43"/>
      <c r="AA235" s="43"/>
      <c r="AB235" s="43">
        <v>18033.023880000001</v>
      </c>
      <c r="AC235" s="44">
        <v>27737.202539999998</v>
      </c>
      <c r="AD235" s="44">
        <v>27737.140960000001</v>
      </c>
      <c r="AE235" s="45">
        <f t="shared" si="455"/>
        <v>99.999777987704746</v>
      </c>
      <c r="AF235" s="43">
        <v>27435.758539999999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f t="shared" si="456"/>
        <v>27435.758539999999</v>
      </c>
      <c r="AM235" s="43">
        <f t="shared" si="457"/>
        <v>2.141460000006191</v>
      </c>
      <c r="AN235" s="19"/>
      <c r="AO235" s="1"/>
      <c r="AP235" s="1"/>
      <c r="AQ235" s="1"/>
      <c r="AR235" s="1"/>
      <c r="AS235" s="1"/>
    </row>
    <row r="236" ht="31.5">
      <c r="B236" s="41" t="s">
        <v>193</v>
      </c>
      <c r="C236" s="41" t="s">
        <v>107</v>
      </c>
      <c r="D236" s="41" t="s">
        <v>115</v>
      </c>
      <c r="E236" s="26" t="str">
        <f t="shared" si="375"/>
        <v>0405</v>
      </c>
      <c r="F236" s="41" t="s">
        <v>219</v>
      </c>
      <c r="G236" s="41" t="s">
        <v>53</v>
      </c>
      <c r="H236" s="42" t="s">
        <v>54</v>
      </c>
      <c r="I236" s="43">
        <f>I237</f>
        <v>4565.8000000000002</v>
      </c>
      <c r="J236" s="43">
        <f>J237</f>
        <v>4480.1000000000004</v>
      </c>
      <c r="K236" s="43">
        <f>K237</f>
        <v>4480.1000000000004</v>
      </c>
      <c r="L236" s="43">
        <f>L237</f>
        <v>0</v>
      </c>
      <c r="M236" s="43">
        <f>M237</f>
        <v>0</v>
      </c>
      <c r="N236" s="43">
        <f>N237</f>
        <v>0</v>
      </c>
      <c r="O236" s="43">
        <f>O237</f>
        <v>0</v>
      </c>
      <c r="P236" s="43">
        <f>P237</f>
        <v>0</v>
      </c>
      <c r="Q236" s="43">
        <f>Q237</f>
        <v>0</v>
      </c>
      <c r="R236" s="43">
        <f>R237</f>
        <v>0</v>
      </c>
      <c r="S236" s="43">
        <f>S237</f>
        <v>841.39999999999998</v>
      </c>
      <c r="T236" s="43">
        <f>T237</f>
        <v>0</v>
      </c>
      <c r="U236" s="43">
        <v>0</v>
      </c>
      <c r="V236" s="43">
        <f t="shared" si="376"/>
        <v>5407.1999999999998</v>
      </c>
      <c r="W236" s="43">
        <f>W237</f>
        <v>0</v>
      </c>
      <c r="X236" s="43">
        <f>X237</f>
        <v>0</v>
      </c>
      <c r="Y236" s="43">
        <f>Y237</f>
        <v>0</v>
      </c>
      <c r="Z236" s="43">
        <f>Z237</f>
        <v>0</v>
      </c>
      <c r="AA236" s="43">
        <f>AA237</f>
        <v>0</v>
      </c>
      <c r="AB236" s="43">
        <f>AB237</f>
        <v>3332.3163199999999</v>
      </c>
      <c r="AC236" s="44">
        <f>AC237</f>
        <v>4610.1705000000002</v>
      </c>
      <c r="AD236" s="44">
        <f>AD237</f>
        <v>4610.1705000000002</v>
      </c>
      <c r="AE236" s="45">
        <f t="shared" si="455"/>
        <v>100</v>
      </c>
      <c r="AF236" s="43">
        <f>AF237</f>
        <v>4967.3545000000004</v>
      </c>
      <c r="AG236" s="43">
        <f>AG237</f>
        <v>0</v>
      </c>
      <c r="AH236" s="43">
        <f>AH237</f>
        <v>0</v>
      </c>
      <c r="AI236" s="43">
        <f>AI237</f>
        <v>0</v>
      </c>
      <c r="AJ236" s="43">
        <f>AJ237</f>
        <v>0</v>
      </c>
      <c r="AK236" s="43">
        <f>AK237</f>
        <v>0</v>
      </c>
      <c r="AL236" s="43">
        <f t="shared" si="456"/>
        <v>4967.3545000000004</v>
      </c>
      <c r="AM236" s="43">
        <f t="shared" si="457"/>
        <v>439.84549999999945</v>
      </c>
      <c r="AN236" s="2"/>
      <c r="AR236" s="1"/>
      <c r="AS236" s="1"/>
    </row>
    <row r="237" ht="31.5">
      <c r="B237" s="41" t="s">
        <v>193</v>
      </c>
      <c r="C237" s="41" t="s">
        <v>107</v>
      </c>
      <c r="D237" s="41" t="s">
        <v>115</v>
      </c>
      <c r="E237" s="26" t="str">
        <f t="shared" si="375"/>
        <v>0405</v>
      </c>
      <c r="F237" s="41" t="s">
        <v>219</v>
      </c>
      <c r="G237" s="41" t="s">
        <v>55</v>
      </c>
      <c r="H237" s="42" t="s">
        <v>56</v>
      </c>
      <c r="I237" s="43">
        <f>4445.7-87+207.1</f>
        <v>4565.8000000000002</v>
      </c>
      <c r="J237" s="43">
        <f>4347.6-87+219.5</f>
        <v>4480.1000000000004</v>
      </c>
      <c r="K237" s="43">
        <f>4347.6-87+219.5</f>
        <v>4480.1000000000004</v>
      </c>
      <c r="L237" s="43"/>
      <c r="M237" s="43"/>
      <c r="N237" s="43"/>
      <c r="O237" s="43">
        <v>0</v>
      </c>
      <c r="P237" s="43">
        <v>0</v>
      </c>
      <c r="Q237" s="43">
        <v>0</v>
      </c>
      <c r="R237" s="43">
        <v>0</v>
      </c>
      <c r="S237" s="43">
        <v>841.39999999999998</v>
      </c>
      <c r="T237" s="43">
        <v>0</v>
      </c>
      <c r="U237" s="43">
        <v>0</v>
      </c>
      <c r="V237" s="43">
        <f t="shared" si="376"/>
        <v>5407.1999999999998</v>
      </c>
      <c r="W237" s="43"/>
      <c r="X237" s="43"/>
      <c r="Y237" s="43"/>
      <c r="Z237" s="43"/>
      <c r="AA237" s="43"/>
      <c r="AB237" s="43">
        <v>3332.3163199999999</v>
      </c>
      <c r="AC237" s="44">
        <v>4610.1705000000002</v>
      </c>
      <c r="AD237" s="44">
        <v>4610.1705000000002</v>
      </c>
      <c r="AE237" s="45">
        <f t="shared" si="455"/>
        <v>100</v>
      </c>
      <c r="AF237" s="43">
        <v>4967.3545000000004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f t="shared" si="456"/>
        <v>4967.3545000000004</v>
      </c>
      <c r="AM237" s="43">
        <f t="shared" si="457"/>
        <v>439.84549999999945</v>
      </c>
      <c r="AN237" s="19"/>
      <c r="AO237" s="1"/>
      <c r="AP237" s="1"/>
      <c r="AQ237" s="1"/>
      <c r="AR237" s="1"/>
      <c r="AS237" s="1"/>
    </row>
    <row r="238" ht="31.5">
      <c r="B238" s="41" t="s">
        <v>193</v>
      </c>
      <c r="C238" s="41" t="s">
        <v>107</v>
      </c>
      <c r="D238" s="41" t="s">
        <v>115</v>
      </c>
      <c r="E238" s="26" t="str">
        <f t="shared" si="375"/>
        <v>0405</v>
      </c>
      <c r="F238" s="41" t="s">
        <v>219</v>
      </c>
      <c r="G238" s="41" t="s">
        <v>95</v>
      </c>
      <c r="H238" s="42" t="s">
        <v>96</v>
      </c>
      <c r="I238" s="43"/>
      <c r="J238" s="43"/>
      <c r="K238" s="43"/>
      <c r="L238" s="43"/>
      <c r="M238" s="43"/>
      <c r="N238" s="43"/>
      <c r="O238" s="43">
        <f>O239</f>
        <v>0</v>
      </c>
      <c r="P238" s="43">
        <f>P239</f>
        <v>0</v>
      </c>
      <c r="Q238" s="43"/>
      <c r="R238" s="43"/>
      <c r="S238" s="43"/>
      <c r="T238" s="43"/>
      <c r="U238" s="43"/>
      <c r="V238" s="43">
        <f t="shared" si="376"/>
        <v>0</v>
      </c>
      <c r="W238" s="43"/>
      <c r="X238" s="43"/>
      <c r="Y238" s="43"/>
      <c r="Z238" s="43"/>
      <c r="AA238" s="43"/>
      <c r="AB238" s="43">
        <f>AB239</f>
        <v>2.1414599999999999</v>
      </c>
      <c r="AC238" s="44">
        <f>AC239</f>
        <v>2.1414599999999999</v>
      </c>
      <c r="AD238" s="44">
        <f>AD239</f>
        <v>2.1414599999999999</v>
      </c>
      <c r="AE238" s="45">
        <f t="shared" si="455"/>
        <v>100</v>
      </c>
      <c r="AF238" s="43">
        <f>AF239</f>
        <v>2.1414599999999999</v>
      </c>
      <c r="AG238" s="43">
        <f>AG239</f>
        <v>0</v>
      </c>
      <c r="AH238" s="43">
        <f>AH239</f>
        <v>0</v>
      </c>
      <c r="AI238" s="43">
        <f>AI239</f>
        <v>0</v>
      </c>
      <c r="AJ238" s="43">
        <f>AJ239</f>
        <v>0</v>
      </c>
      <c r="AK238" s="43">
        <f>AK239</f>
        <v>0</v>
      </c>
      <c r="AL238" s="43">
        <f t="shared" si="456"/>
        <v>2.1414599999999999</v>
      </c>
      <c r="AM238" s="43">
        <f t="shared" si="457"/>
        <v>-2.1414599999999999</v>
      </c>
      <c r="AN238" s="19"/>
      <c r="AR238" s="1"/>
      <c r="AS238" s="1"/>
    </row>
    <row r="239" ht="31.5">
      <c r="B239" s="41" t="s">
        <v>193</v>
      </c>
      <c r="C239" s="41" t="s">
        <v>107</v>
      </c>
      <c r="D239" s="41" t="s">
        <v>115</v>
      </c>
      <c r="E239" s="26" t="str">
        <f t="shared" si="375"/>
        <v>0405</v>
      </c>
      <c r="F239" s="41" t="s">
        <v>219</v>
      </c>
      <c r="G239" s="41" t="s">
        <v>97</v>
      </c>
      <c r="H239" s="42" t="s">
        <v>98</v>
      </c>
      <c r="I239" s="43"/>
      <c r="J239" s="43"/>
      <c r="K239" s="43"/>
      <c r="L239" s="43"/>
      <c r="M239" s="43"/>
      <c r="N239" s="43"/>
      <c r="O239" s="43">
        <v>0</v>
      </c>
      <c r="P239" s="43">
        <v>0</v>
      </c>
      <c r="Q239" s="43"/>
      <c r="R239" s="43"/>
      <c r="S239" s="43"/>
      <c r="T239" s="43"/>
      <c r="U239" s="43"/>
      <c r="V239" s="43">
        <f t="shared" si="376"/>
        <v>0</v>
      </c>
      <c r="W239" s="43"/>
      <c r="X239" s="43"/>
      <c r="Y239" s="43"/>
      <c r="Z239" s="43"/>
      <c r="AA239" s="43"/>
      <c r="AB239" s="43">
        <v>2.1414599999999999</v>
      </c>
      <c r="AC239" s="44">
        <v>2.1414599999999999</v>
      </c>
      <c r="AD239" s="44">
        <v>2.1414599999999999</v>
      </c>
      <c r="AE239" s="45">
        <f t="shared" si="455"/>
        <v>100</v>
      </c>
      <c r="AF239" s="43">
        <v>2.1414599999999999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f t="shared" si="456"/>
        <v>2.1414599999999999</v>
      </c>
      <c r="AM239" s="43">
        <f t="shared" si="457"/>
        <v>-2.1414599999999999</v>
      </c>
      <c r="AN239" s="19"/>
      <c r="AO239" s="1"/>
      <c r="AP239" s="1"/>
      <c r="AQ239" s="1"/>
      <c r="AR239" s="1"/>
      <c r="AS239" s="1"/>
    </row>
    <row r="240">
      <c r="B240" s="41" t="s">
        <v>193</v>
      </c>
      <c r="C240" s="41" t="s">
        <v>107</v>
      </c>
      <c r="D240" s="41" t="s">
        <v>115</v>
      </c>
      <c r="E240" s="26" t="str">
        <f t="shared" si="375"/>
        <v>0405</v>
      </c>
      <c r="F240" s="41" t="s">
        <v>219</v>
      </c>
      <c r="G240" s="41" t="s">
        <v>59</v>
      </c>
      <c r="H240" s="42" t="s">
        <v>60</v>
      </c>
      <c r="I240" s="43">
        <f>I241</f>
        <v>967.39999999999998</v>
      </c>
      <c r="J240" s="43">
        <f>J241</f>
        <v>967.39999999999998</v>
      </c>
      <c r="K240" s="43">
        <f>K241</f>
        <v>967.39999999999998</v>
      </c>
      <c r="L240" s="43">
        <f>L241</f>
        <v>0</v>
      </c>
      <c r="M240" s="43">
        <f>M241</f>
        <v>0</v>
      </c>
      <c r="N240" s="43">
        <f>N241</f>
        <v>0</v>
      </c>
      <c r="O240" s="43">
        <f>O241</f>
        <v>0</v>
      </c>
      <c r="P240" s="43">
        <f>P241</f>
        <v>0</v>
      </c>
      <c r="Q240" s="43">
        <f>Q241</f>
        <v>0</v>
      </c>
      <c r="R240" s="43">
        <f>R241</f>
        <v>0</v>
      </c>
      <c r="S240" s="43">
        <f>S241</f>
        <v>0</v>
      </c>
      <c r="T240" s="43">
        <f>T241</f>
        <v>0</v>
      </c>
      <c r="U240" s="43">
        <v>0</v>
      </c>
      <c r="V240" s="43">
        <f t="shared" si="376"/>
        <v>967.39999999999998</v>
      </c>
      <c r="W240" s="43">
        <f>W241</f>
        <v>0</v>
      </c>
      <c r="X240" s="43">
        <f>X241</f>
        <v>0</v>
      </c>
      <c r="Y240" s="43">
        <f>Y241</f>
        <v>0</v>
      </c>
      <c r="Z240" s="43">
        <f>Z241</f>
        <v>0</v>
      </c>
      <c r="AA240" s="43">
        <f>AA241</f>
        <v>0</v>
      </c>
      <c r="AB240" s="43">
        <f>AB241</f>
        <v>1313.1130000000001</v>
      </c>
      <c r="AC240" s="44">
        <f>AC241</f>
        <v>1368.8969999999999</v>
      </c>
      <c r="AD240" s="44">
        <f>AD241</f>
        <v>1368.8969999999999</v>
      </c>
      <c r="AE240" s="45">
        <f t="shared" si="455"/>
        <v>100</v>
      </c>
      <c r="AF240" s="43">
        <f>AF241</f>
        <v>1313.1569999999999</v>
      </c>
      <c r="AG240" s="43">
        <f>AG241</f>
        <v>0</v>
      </c>
      <c r="AH240" s="43">
        <f>AH241</f>
        <v>0</v>
      </c>
      <c r="AI240" s="43">
        <f>AI241</f>
        <v>0</v>
      </c>
      <c r="AJ240" s="43">
        <f>AJ241</f>
        <v>0</v>
      </c>
      <c r="AK240" s="43">
        <f>AK241</f>
        <v>0</v>
      </c>
      <c r="AL240" s="43">
        <f t="shared" si="456"/>
        <v>1313.1569999999999</v>
      </c>
      <c r="AM240" s="43">
        <f t="shared" si="457"/>
        <v>-345.75699999999995</v>
      </c>
      <c r="AN240" s="2"/>
      <c r="AO240" s="1"/>
      <c r="AP240" s="1"/>
      <c r="AQ240" s="1"/>
      <c r="AR240" s="1"/>
      <c r="AS240" s="1"/>
    </row>
    <row r="241">
      <c r="B241" s="41" t="s">
        <v>193</v>
      </c>
      <c r="C241" s="41" t="s">
        <v>107</v>
      </c>
      <c r="D241" s="41" t="s">
        <v>115</v>
      </c>
      <c r="E241" s="26" t="str">
        <f t="shared" si="375"/>
        <v>0405</v>
      </c>
      <c r="F241" s="41" t="s">
        <v>219</v>
      </c>
      <c r="G241" s="41" t="s">
        <v>63</v>
      </c>
      <c r="H241" s="42" t="s">
        <v>64</v>
      </c>
      <c r="I241" s="43">
        <v>967.39999999999998</v>
      </c>
      <c r="J241" s="43">
        <v>967.39999999999998</v>
      </c>
      <c r="K241" s="43">
        <v>967.39999999999998</v>
      </c>
      <c r="L241" s="43"/>
      <c r="M241" s="43"/>
      <c r="N241" s="43"/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f t="shared" si="376"/>
        <v>967.39999999999998</v>
      </c>
      <c r="W241" s="43"/>
      <c r="X241" s="43"/>
      <c r="Y241" s="43"/>
      <c r="Z241" s="43"/>
      <c r="AA241" s="43"/>
      <c r="AB241" s="43">
        <v>1313.1130000000001</v>
      </c>
      <c r="AC241" s="44">
        <v>1368.8969999999999</v>
      </c>
      <c r="AD241" s="44">
        <v>1368.8969999999999</v>
      </c>
      <c r="AE241" s="45">
        <f t="shared" si="455"/>
        <v>100</v>
      </c>
      <c r="AF241" s="43">
        <v>1313.1569999999999</v>
      </c>
      <c r="AG241" s="43">
        <v>0</v>
      </c>
      <c r="AH241" s="43">
        <v>0</v>
      </c>
      <c r="AI241" s="43">
        <v>0</v>
      </c>
      <c r="AJ241" s="43">
        <v>0</v>
      </c>
      <c r="AK241" s="43">
        <v>0</v>
      </c>
      <c r="AL241" s="43">
        <f t="shared" si="456"/>
        <v>1313.1569999999999</v>
      </c>
      <c r="AM241" s="43">
        <f t="shared" si="457"/>
        <v>-345.75699999999995</v>
      </c>
      <c r="AN241" s="19"/>
      <c r="AR241" s="1"/>
      <c r="AS241" s="1"/>
    </row>
    <row r="242" ht="47.25">
      <c r="B242" s="41" t="s">
        <v>193</v>
      </c>
      <c r="C242" s="41" t="s">
        <v>107</v>
      </c>
      <c r="D242" s="41" t="s">
        <v>115</v>
      </c>
      <c r="E242" s="26" t="str">
        <f t="shared" si="375"/>
        <v>0405</v>
      </c>
      <c r="F242" s="41" t="s">
        <v>220</v>
      </c>
      <c r="G242" s="41"/>
      <c r="H242" s="42" t="s">
        <v>221</v>
      </c>
      <c r="I242" s="43">
        <f>I243+I245</f>
        <v>26754.700000000001</v>
      </c>
      <c r="J242" s="43">
        <f>J243+J245</f>
        <v>26754.699999999997</v>
      </c>
      <c r="K242" s="43">
        <f>K243+K245</f>
        <v>26754.699999999997</v>
      </c>
      <c r="L242" s="43">
        <f>L243+L245</f>
        <v>0</v>
      </c>
      <c r="M242" s="43">
        <f>M243+M245</f>
        <v>0</v>
      </c>
      <c r="N242" s="43">
        <f>N243+N245</f>
        <v>0</v>
      </c>
      <c r="O242" s="43">
        <f>O243+O245</f>
        <v>0</v>
      </c>
      <c r="P242" s="43">
        <f>P243+P245</f>
        <v>0</v>
      </c>
      <c r="Q242" s="43">
        <f>Q243+Q245</f>
        <v>0</v>
      </c>
      <c r="R242" s="43">
        <f>R243+R245</f>
        <v>0</v>
      </c>
      <c r="S242" s="43">
        <f>S243+S245</f>
        <v>0</v>
      </c>
      <c r="T242" s="43">
        <f>T243+T245</f>
        <v>0</v>
      </c>
      <c r="U242" s="43">
        <v>0</v>
      </c>
      <c r="V242" s="43">
        <f t="shared" si="376"/>
        <v>26754.700000000001</v>
      </c>
      <c r="W242" s="43">
        <f>W243+W245</f>
        <v>0</v>
      </c>
      <c r="X242" s="43">
        <f>X243+X245</f>
        <v>0</v>
      </c>
      <c r="Y242" s="43">
        <f>Y243+Y245</f>
        <v>0</v>
      </c>
      <c r="Z242" s="43">
        <f>Z243+Z245</f>
        <v>0</v>
      </c>
      <c r="AA242" s="43">
        <f>AA243+AA245</f>
        <v>0</v>
      </c>
      <c r="AB242" s="43">
        <f>AB243+AB245</f>
        <v>17519.51295</v>
      </c>
      <c r="AC242" s="44">
        <f>AC243+AC245</f>
        <v>29087.299999999999</v>
      </c>
      <c r="AD242" s="44">
        <f>AD243+AD245</f>
        <v>29074.970430000001</v>
      </c>
      <c r="AE242" s="45">
        <f t="shared" si="455"/>
        <v>99.957611844344441</v>
      </c>
      <c r="AF242" s="43">
        <f>AF243+AF245</f>
        <v>29087.300000000003</v>
      </c>
      <c r="AG242" s="43">
        <f>AG243+AG245</f>
        <v>0</v>
      </c>
      <c r="AH242" s="43">
        <f>AH243+AH245</f>
        <v>0</v>
      </c>
      <c r="AI242" s="43">
        <f>AI243+AI245</f>
        <v>0</v>
      </c>
      <c r="AJ242" s="43">
        <f>AJ243+AJ245</f>
        <v>0</v>
      </c>
      <c r="AK242" s="43">
        <f>AK243+AK245</f>
        <v>0</v>
      </c>
      <c r="AL242" s="43">
        <f t="shared" si="456"/>
        <v>29087.300000000003</v>
      </c>
      <c r="AM242" s="43">
        <f t="shared" si="457"/>
        <v>-2332.6000000000022</v>
      </c>
      <c r="AN242" s="2"/>
      <c r="AO242" s="1"/>
      <c r="AP242" s="1"/>
      <c r="AQ242" s="1"/>
      <c r="AR242" s="1"/>
      <c r="AS242" s="1"/>
    </row>
    <row r="243" ht="78.75">
      <c r="B243" s="41" t="s">
        <v>193</v>
      </c>
      <c r="C243" s="41" t="s">
        <v>107</v>
      </c>
      <c r="D243" s="41" t="s">
        <v>115</v>
      </c>
      <c r="E243" s="26" t="str">
        <f t="shared" si="375"/>
        <v>0405</v>
      </c>
      <c r="F243" s="41" t="s">
        <v>220</v>
      </c>
      <c r="G243" s="41" t="s">
        <v>71</v>
      </c>
      <c r="H243" s="42" t="s">
        <v>72</v>
      </c>
      <c r="I243" s="43">
        <f>I244</f>
        <v>6721.5</v>
      </c>
      <c r="J243" s="43">
        <f>J244</f>
        <v>6965.5999999999995</v>
      </c>
      <c r="K243" s="43">
        <f>K244</f>
        <v>6965.5999999999995</v>
      </c>
      <c r="L243" s="43">
        <f>L244</f>
        <v>0</v>
      </c>
      <c r="M243" s="43">
        <f>M244</f>
        <v>0</v>
      </c>
      <c r="N243" s="43">
        <f>N244</f>
        <v>0</v>
      </c>
      <c r="O243" s="43">
        <f>O244</f>
        <v>0</v>
      </c>
      <c r="P243" s="43">
        <f>P244</f>
        <v>0</v>
      </c>
      <c r="Q243" s="43">
        <f>Q244</f>
        <v>0</v>
      </c>
      <c r="R243" s="43">
        <f>R244</f>
        <v>0</v>
      </c>
      <c r="S243" s="43">
        <f>S244</f>
        <v>0</v>
      </c>
      <c r="T243" s="43">
        <f>T244</f>
        <v>0</v>
      </c>
      <c r="U243" s="43">
        <v>0</v>
      </c>
      <c r="V243" s="43">
        <f t="shared" si="376"/>
        <v>6721.5</v>
      </c>
      <c r="W243" s="43">
        <f>W244</f>
        <v>0</v>
      </c>
      <c r="X243" s="43">
        <f>X244</f>
        <v>0</v>
      </c>
      <c r="Y243" s="43">
        <f>Y244</f>
        <v>0</v>
      </c>
      <c r="Z243" s="43">
        <f>Z244</f>
        <v>0</v>
      </c>
      <c r="AA243" s="43">
        <f>AA244</f>
        <v>0</v>
      </c>
      <c r="AB243" s="43">
        <f>AB244</f>
        <v>5412.5719099999997</v>
      </c>
      <c r="AC243" s="44">
        <f>AC244</f>
        <v>8699.4003699999994</v>
      </c>
      <c r="AD243" s="44">
        <f>AD244</f>
        <v>8687.0708300000006</v>
      </c>
      <c r="AE243" s="45">
        <f t="shared" si="455"/>
        <v>99.858271381065322</v>
      </c>
      <c r="AF243" s="43">
        <f>AF244</f>
        <v>8654.1000000000004</v>
      </c>
      <c r="AG243" s="43">
        <f>AG244</f>
        <v>0</v>
      </c>
      <c r="AH243" s="43">
        <f>AH244</f>
        <v>0</v>
      </c>
      <c r="AI243" s="43">
        <f>AI244</f>
        <v>0</v>
      </c>
      <c r="AJ243" s="43">
        <f>AJ244</f>
        <v>0</v>
      </c>
      <c r="AK243" s="43">
        <f>AK244</f>
        <v>0</v>
      </c>
      <c r="AL243" s="43">
        <f t="shared" si="456"/>
        <v>8654.1000000000004</v>
      </c>
      <c r="AM243" s="43">
        <f t="shared" si="457"/>
        <v>-1932.6000000000004</v>
      </c>
      <c r="AN243" s="2"/>
      <c r="AR243" s="1"/>
      <c r="AS243" s="1"/>
    </row>
    <row r="244">
      <c r="B244" s="41" t="s">
        <v>193</v>
      </c>
      <c r="C244" s="41" t="s">
        <v>107</v>
      </c>
      <c r="D244" s="41" t="s">
        <v>115</v>
      </c>
      <c r="E244" s="26" t="str">
        <f t="shared" si="375"/>
        <v>0405</v>
      </c>
      <c r="F244" s="41" t="s">
        <v>220</v>
      </c>
      <c r="G244" s="41" t="s">
        <v>73</v>
      </c>
      <c r="H244" s="42" t="s">
        <v>74</v>
      </c>
      <c r="I244" s="43">
        <v>6721.5</v>
      </c>
      <c r="J244" s="43">
        <v>6965.5999999999995</v>
      </c>
      <c r="K244" s="43">
        <v>6965.5999999999995</v>
      </c>
      <c r="L244" s="43"/>
      <c r="M244" s="43"/>
      <c r="N244" s="43"/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f t="shared" si="376"/>
        <v>6721.5</v>
      </c>
      <c r="W244" s="43"/>
      <c r="X244" s="43"/>
      <c r="Y244" s="43"/>
      <c r="Z244" s="43"/>
      <c r="AA244" s="43"/>
      <c r="AB244" s="43">
        <v>5412.5719099999997</v>
      </c>
      <c r="AC244" s="44">
        <v>8699.4003699999994</v>
      </c>
      <c r="AD244" s="44">
        <v>8687.0708300000006</v>
      </c>
      <c r="AE244" s="45">
        <f t="shared" si="455"/>
        <v>99.858271381065322</v>
      </c>
      <c r="AF244" s="43">
        <v>8654.1000000000004</v>
      </c>
      <c r="AG244" s="43">
        <v>0</v>
      </c>
      <c r="AH244" s="43">
        <v>0</v>
      </c>
      <c r="AI244" s="43">
        <v>0</v>
      </c>
      <c r="AJ244" s="43">
        <v>0</v>
      </c>
      <c r="AK244" s="43">
        <v>0</v>
      </c>
      <c r="AL244" s="43">
        <f t="shared" si="456"/>
        <v>8654.1000000000004</v>
      </c>
      <c r="AM244" s="43">
        <f t="shared" si="457"/>
        <v>-1932.6000000000004</v>
      </c>
      <c r="AN244" s="19"/>
      <c r="AO244" s="1"/>
      <c r="AP244" s="1"/>
      <c r="AQ244" s="1"/>
      <c r="AR244" s="1"/>
      <c r="AS244" s="1"/>
    </row>
    <row r="245" ht="31.5">
      <c r="B245" s="41" t="s">
        <v>193</v>
      </c>
      <c r="C245" s="41" t="s">
        <v>107</v>
      </c>
      <c r="D245" s="41" t="s">
        <v>115</v>
      </c>
      <c r="E245" s="26" t="str">
        <f t="shared" si="375"/>
        <v>0405</v>
      </c>
      <c r="F245" s="41" t="s">
        <v>220</v>
      </c>
      <c r="G245" s="41" t="s">
        <v>53</v>
      </c>
      <c r="H245" s="42" t="s">
        <v>54</v>
      </c>
      <c r="I245" s="43">
        <f>I246</f>
        <v>20033.200000000001</v>
      </c>
      <c r="J245" s="43">
        <f>J246</f>
        <v>19789.099999999999</v>
      </c>
      <c r="K245" s="43">
        <f>K246</f>
        <v>19789.099999999999</v>
      </c>
      <c r="L245" s="43">
        <f>L246</f>
        <v>0</v>
      </c>
      <c r="M245" s="43">
        <f>M246</f>
        <v>0</v>
      </c>
      <c r="N245" s="43">
        <f>N246</f>
        <v>0</v>
      </c>
      <c r="O245" s="43">
        <f>O246</f>
        <v>0</v>
      </c>
      <c r="P245" s="43">
        <f>P246</f>
        <v>0</v>
      </c>
      <c r="Q245" s="43">
        <f>Q246</f>
        <v>0</v>
      </c>
      <c r="R245" s="43">
        <f>R246</f>
        <v>0</v>
      </c>
      <c r="S245" s="43">
        <f>S246</f>
        <v>0</v>
      </c>
      <c r="T245" s="43">
        <f>T246</f>
        <v>0</v>
      </c>
      <c r="U245" s="43">
        <v>0</v>
      </c>
      <c r="V245" s="43">
        <f t="shared" si="376"/>
        <v>20033.200000000001</v>
      </c>
      <c r="W245" s="43">
        <f>W246</f>
        <v>0</v>
      </c>
      <c r="X245" s="43">
        <f>X246</f>
        <v>0</v>
      </c>
      <c r="Y245" s="43">
        <f>Y246</f>
        <v>0</v>
      </c>
      <c r="Z245" s="43">
        <f>Z246</f>
        <v>0</v>
      </c>
      <c r="AA245" s="43">
        <f>AA246</f>
        <v>0</v>
      </c>
      <c r="AB245" s="43">
        <f>AB246</f>
        <v>12106.94104</v>
      </c>
      <c r="AC245" s="44">
        <f>AC246</f>
        <v>20387.89963</v>
      </c>
      <c r="AD245" s="44">
        <f>AD246</f>
        <v>20387.899600000001</v>
      </c>
      <c r="AE245" s="45">
        <f t="shared" si="455"/>
        <v>99.999999852853904</v>
      </c>
      <c r="AF245" s="43">
        <f>AF246</f>
        <v>20433.200000000001</v>
      </c>
      <c r="AG245" s="43">
        <f>AG246</f>
        <v>0</v>
      </c>
      <c r="AH245" s="43">
        <f>AH246</f>
        <v>0</v>
      </c>
      <c r="AI245" s="43">
        <f>AI246</f>
        <v>0</v>
      </c>
      <c r="AJ245" s="43">
        <f>AJ246</f>
        <v>0</v>
      </c>
      <c r="AK245" s="43">
        <f>AK246</f>
        <v>0</v>
      </c>
      <c r="AL245" s="43">
        <f t="shared" si="456"/>
        <v>20433.200000000001</v>
      </c>
      <c r="AM245" s="43">
        <f t="shared" si="457"/>
        <v>-400</v>
      </c>
      <c r="AN245" s="2"/>
      <c r="AO245" s="1"/>
      <c r="AP245" s="1"/>
      <c r="AQ245" s="1"/>
      <c r="AR245" s="1"/>
      <c r="AS245" s="1"/>
    </row>
    <row r="246" ht="31.5">
      <c r="B246" s="41" t="s">
        <v>193</v>
      </c>
      <c r="C246" s="41" t="s">
        <v>107</v>
      </c>
      <c r="D246" s="41" t="s">
        <v>115</v>
      </c>
      <c r="E246" s="26" t="str">
        <f t="shared" si="375"/>
        <v>0405</v>
      </c>
      <c r="F246" s="41" t="s">
        <v>220</v>
      </c>
      <c r="G246" s="41" t="s">
        <v>55</v>
      </c>
      <c r="H246" s="42" t="s">
        <v>56</v>
      </c>
      <c r="I246" s="43">
        <v>20033.200000000001</v>
      </c>
      <c r="J246" s="43">
        <v>19789.099999999999</v>
      </c>
      <c r="K246" s="43">
        <v>19789.099999999999</v>
      </c>
      <c r="L246" s="43"/>
      <c r="M246" s="43"/>
      <c r="N246" s="43"/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f t="shared" si="376"/>
        <v>20033.200000000001</v>
      </c>
      <c r="W246" s="43"/>
      <c r="X246" s="43"/>
      <c r="Y246" s="43"/>
      <c r="Z246" s="43"/>
      <c r="AA246" s="43"/>
      <c r="AB246" s="43">
        <v>12106.94104</v>
      </c>
      <c r="AC246" s="44">
        <v>20387.89963</v>
      </c>
      <c r="AD246" s="44">
        <v>20387.899600000001</v>
      </c>
      <c r="AE246" s="45">
        <f t="shared" si="455"/>
        <v>99.999999852853904</v>
      </c>
      <c r="AF246" s="43">
        <v>20433.200000000001</v>
      </c>
      <c r="AG246" s="43">
        <v>0</v>
      </c>
      <c r="AH246" s="43">
        <v>0</v>
      </c>
      <c r="AI246" s="43">
        <v>0</v>
      </c>
      <c r="AJ246" s="43">
        <v>0</v>
      </c>
      <c r="AK246" s="43">
        <v>0</v>
      </c>
      <c r="AL246" s="43">
        <f t="shared" si="456"/>
        <v>20433.200000000001</v>
      </c>
      <c r="AM246" s="43">
        <f t="shared" si="457"/>
        <v>-400</v>
      </c>
      <c r="AN246" s="19"/>
      <c r="AO246" s="1"/>
      <c r="AP246" s="1"/>
      <c r="AQ246" s="1"/>
      <c r="AR246" s="1"/>
      <c r="AS246" s="1"/>
    </row>
    <row r="247" ht="47.25">
      <c r="B247" s="41" t="s">
        <v>193</v>
      </c>
      <c r="C247" s="41" t="s">
        <v>107</v>
      </c>
      <c r="D247" s="41" t="s">
        <v>115</v>
      </c>
      <c r="E247" s="26" t="str">
        <f t="shared" si="375"/>
        <v>0405</v>
      </c>
      <c r="F247" s="41" t="s">
        <v>222</v>
      </c>
      <c r="G247" s="41"/>
      <c r="H247" s="42" t="s">
        <v>223</v>
      </c>
      <c r="I247" s="43"/>
      <c r="J247" s="43"/>
      <c r="K247" s="43"/>
      <c r="L247" s="43"/>
      <c r="M247" s="43"/>
      <c r="N247" s="43"/>
      <c r="O247" s="43">
        <f>O248+O251</f>
        <v>0</v>
      </c>
      <c r="P247" s="43">
        <f>P248+P251</f>
        <v>0</v>
      </c>
      <c r="Q247" s="43">
        <f>Q248+Q251</f>
        <v>0</v>
      </c>
      <c r="R247" s="43">
        <f>R248+R251</f>
        <v>0</v>
      </c>
      <c r="S247" s="43">
        <f>S248+S251</f>
        <v>0</v>
      </c>
      <c r="T247" s="43">
        <f t="shared" ref="T247:T259" si="458">T248</f>
        <v>0</v>
      </c>
      <c r="U247" s="43">
        <v>488.08699999999999</v>
      </c>
      <c r="V247" s="43">
        <f t="shared" si="376"/>
        <v>488.08699999999999</v>
      </c>
      <c r="W247" s="43">
        <f t="shared" ref="W247:W259" si="459">W248</f>
        <v>0</v>
      </c>
      <c r="X247" s="43">
        <f t="shared" ref="X247:X259" si="460">X248</f>
        <v>0</v>
      </c>
      <c r="Y247" s="43">
        <f t="shared" ref="Y247:Y259" si="461">Y248</f>
        <v>488.08699999999999</v>
      </c>
      <c r="Z247" s="43">
        <f t="shared" ref="Z247:Z259" si="462">Z248</f>
        <v>0</v>
      </c>
      <c r="AA247" s="43">
        <f t="shared" ref="AA247:AA259" si="463">AA248</f>
        <v>0</v>
      </c>
      <c r="AB247" s="43">
        <f>AB248+AB251</f>
        <v>31900.579869999998</v>
      </c>
      <c r="AC247" s="44">
        <f>AC248+AC251</f>
        <v>82679.770510000002</v>
      </c>
      <c r="AD247" s="44">
        <f>AD248+AD251</f>
        <v>82323.797660000011</v>
      </c>
      <c r="AE247" s="45">
        <f t="shared" si="455"/>
        <v>99.569455928815216</v>
      </c>
      <c r="AF247" s="43">
        <f>AF248+AF251</f>
        <v>82679.770510000002</v>
      </c>
      <c r="AG247" s="43">
        <f>AG248+AG251</f>
        <v>0</v>
      </c>
      <c r="AH247" s="43">
        <f>AH248+AH251</f>
        <v>0</v>
      </c>
      <c r="AI247" s="43">
        <f>AI248+AI251</f>
        <v>0</v>
      </c>
      <c r="AJ247" s="43">
        <f>AJ248+AJ251</f>
        <v>0</v>
      </c>
      <c r="AK247" s="43">
        <f>AK248+AK251</f>
        <v>0</v>
      </c>
      <c r="AL247" s="43">
        <f t="shared" si="456"/>
        <v>82679.770510000002</v>
      </c>
      <c r="AM247" s="43">
        <f t="shared" si="457"/>
        <v>-82191.683510000003</v>
      </c>
      <c r="AN247" s="2"/>
      <c r="AR247" s="1"/>
      <c r="AS247" s="1"/>
    </row>
    <row r="248" ht="47.25">
      <c r="B248" s="41" t="s">
        <v>193</v>
      </c>
      <c r="C248" s="41" t="s">
        <v>107</v>
      </c>
      <c r="D248" s="41" t="s">
        <v>115</v>
      </c>
      <c r="E248" s="26" t="str">
        <f t="shared" si="375"/>
        <v>0405</v>
      </c>
      <c r="F248" s="41" t="s">
        <v>224</v>
      </c>
      <c r="G248" s="41"/>
      <c r="H248" s="42" t="s">
        <v>225</v>
      </c>
      <c r="I248" s="43"/>
      <c r="J248" s="43"/>
      <c r="K248" s="43"/>
      <c r="L248" s="43"/>
      <c r="M248" s="43"/>
      <c r="N248" s="43"/>
      <c r="O248" s="43">
        <f t="shared" ref="O248:O259" si="464">O249</f>
        <v>0</v>
      </c>
      <c r="P248" s="43">
        <f t="shared" ref="P248:P259" si="465">P249</f>
        <v>0</v>
      </c>
      <c r="Q248" s="43">
        <f t="shared" ref="Q248:Q259" si="466">Q249</f>
        <v>0</v>
      </c>
      <c r="R248" s="43">
        <f t="shared" ref="R248:R259" si="467">R249</f>
        <v>0</v>
      </c>
      <c r="S248" s="43">
        <f t="shared" ref="S248:S259" si="468">S249</f>
        <v>0</v>
      </c>
      <c r="T248" s="43">
        <f t="shared" si="458"/>
        <v>0</v>
      </c>
      <c r="U248" s="43">
        <v>488.08699999999999</v>
      </c>
      <c r="V248" s="43">
        <f t="shared" si="376"/>
        <v>488.08699999999999</v>
      </c>
      <c r="W248" s="43">
        <f t="shared" si="459"/>
        <v>0</v>
      </c>
      <c r="X248" s="43">
        <f t="shared" si="460"/>
        <v>0</v>
      </c>
      <c r="Y248" s="43">
        <f t="shared" si="461"/>
        <v>488.08699999999999</v>
      </c>
      <c r="Z248" s="43">
        <f t="shared" si="462"/>
        <v>0</v>
      </c>
      <c r="AA248" s="43">
        <f t="shared" si="463"/>
        <v>0</v>
      </c>
      <c r="AB248" s="43">
        <f t="shared" ref="AB248:AB259" si="469">AB249</f>
        <v>10308.987639999999</v>
      </c>
      <c r="AC248" s="44">
        <f t="shared" ref="AC248:AC259" si="470">AC249</f>
        <v>10308.987639999999</v>
      </c>
      <c r="AD248" s="44">
        <f t="shared" ref="AD248:AD259" si="471">AD249</f>
        <v>10308.987639999999</v>
      </c>
      <c r="AE248" s="45">
        <f t="shared" si="455"/>
        <v>100</v>
      </c>
      <c r="AF248" s="43">
        <f t="shared" ref="AF248:AF259" si="472">AF249</f>
        <v>10308.987639999999</v>
      </c>
      <c r="AG248" s="43">
        <f t="shared" ref="AG248:AG259" si="473">AG249</f>
        <v>0</v>
      </c>
      <c r="AH248" s="43">
        <f t="shared" ref="AH248:AH259" si="474">AH249</f>
        <v>0</v>
      </c>
      <c r="AI248" s="43">
        <f t="shared" ref="AI248:AI259" si="475">AI249</f>
        <v>0</v>
      </c>
      <c r="AJ248" s="43">
        <f t="shared" ref="AJ248:AJ259" si="476">AJ249</f>
        <v>0</v>
      </c>
      <c r="AK248" s="43">
        <f t="shared" ref="AK248:AK259" si="477">AK249</f>
        <v>0</v>
      </c>
      <c r="AL248" s="43">
        <f t="shared" si="456"/>
        <v>10308.987639999999</v>
      </c>
      <c r="AM248" s="43">
        <f t="shared" si="457"/>
        <v>-9820.9006399999998</v>
      </c>
      <c r="AN248" s="2"/>
      <c r="AO248" s="1"/>
      <c r="AP248" s="1"/>
      <c r="AQ248" s="1"/>
      <c r="AR248" s="1"/>
      <c r="AS248" s="1"/>
    </row>
    <row r="249" ht="31.5">
      <c r="B249" s="41" t="s">
        <v>193</v>
      </c>
      <c r="C249" s="41" t="s">
        <v>107</v>
      </c>
      <c r="D249" s="41" t="s">
        <v>115</v>
      </c>
      <c r="E249" s="26" t="str">
        <f t="shared" si="375"/>
        <v>0405</v>
      </c>
      <c r="F249" s="41" t="s">
        <v>224</v>
      </c>
      <c r="G249" s="41" t="s">
        <v>53</v>
      </c>
      <c r="H249" s="42" t="s">
        <v>54</v>
      </c>
      <c r="I249" s="43"/>
      <c r="J249" s="43"/>
      <c r="K249" s="43"/>
      <c r="L249" s="43"/>
      <c r="M249" s="43"/>
      <c r="N249" s="43"/>
      <c r="O249" s="43">
        <f t="shared" si="464"/>
        <v>0</v>
      </c>
      <c r="P249" s="43">
        <f t="shared" si="465"/>
        <v>0</v>
      </c>
      <c r="Q249" s="43">
        <f t="shared" si="466"/>
        <v>0</v>
      </c>
      <c r="R249" s="43">
        <f t="shared" si="467"/>
        <v>0</v>
      </c>
      <c r="S249" s="43">
        <f t="shared" si="468"/>
        <v>0</v>
      </c>
      <c r="T249" s="43">
        <f t="shared" si="458"/>
        <v>0</v>
      </c>
      <c r="U249" s="43">
        <v>488.08699999999999</v>
      </c>
      <c r="V249" s="43">
        <f t="shared" si="376"/>
        <v>488.08699999999999</v>
      </c>
      <c r="W249" s="43">
        <f t="shared" si="459"/>
        <v>0</v>
      </c>
      <c r="X249" s="43">
        <f t="shared" si="460"/>
        <v>0</v>
      </c>
      <c r="Y249" s="43">
        <f t="shared" si="461"/>
        <v>488.08699999999999</v>
      </c>
      <c r="Z249" s="43">
        <f t="shared" si="462"/>
        <v>0</v>
      </c>
      <c r="AA249" s="43">
        <f t="shared" si="463"/>
        <v>0</v>
      </c>
      <c r="AB249" s="43">
        <f t="shared" si="469"/>
        <v>10308.987639999999</v>
      </c>
      <c r="AC249" s="44">
        <f t="shared" si="470"/>
        <v>10308.987639999999</v>
      </c>
      <c r="AD249" s="44">
        <f t="shared" si="471"/>
        <v>10308.987639999999</v>
      </c>
      <c r="AE249" s="45">
        <f t="shared" si="455"/>
        <v>100</v>
      </c>
      <c r="AF249" s="43">
        <f t="shared" si="472"/>
        <v>10308.987639999999</v>
      </c>
      <c r="AG249" s="43">
        <f t="shared" si="473"/>
        <v>0</v>
      </c>
      <c r="AH249" s="43">
        <f t="shared" si="474"/>
        <v>0</v>
      </c>
      <c r="AI249" s="43">
        <f t="shared" si="475"/>
        <v>0</v>
      </c>
      <c r="AJ249" s="43">
        <f t="shared" si="476"/>
        <v>0</v>
      </c>
      <c r="AK249" s="43">
        <f t="shared" si="477"/>
        <v>0</v>
      </c>
      <c r="AL249" s="43">
        <f t="shared" si="456"/>
        <v>10308.987639999999</v>
      </c>
      <c r="AM249" s="43">
        <f t="shared" si="457"/>
        <v>-9820.9006399999998</v>
      </c>
      <c r="AN249" s="2"/>
      <c r="AO249" s="1"/>
      <c r="AP249" s="1"/>
      <c r="AQ249" s="1"/>
      <c r="AR249" s="1"/>
      <c r="AS249" s="1"/>
    </row>
    <row r="250" ht="31.5">
      <c r="B250" s="41" t="s">
        <v>193</v>
      </c>
      <c r="C250" s="41" t="s">
        <v>107</v>
      </c>
      <c r="D250" s="41" t="s">
        <v>115</v>
      </c>
      <c r="E250" s="26" t="str">
        <f t="shared" si="375"/>
        <v>0405</v>
      </c>
      <c r="F250" s="41" t="s">
        <v>224</v>
      </c>
      <c r="G250" s="41" t="s">
        <v>55</v>
      </c>
      <c r="H250" s="42" t="s">
        <v>56</v>
      </c>
      <c r="I250" s="43"/>
      <c r="J250" s="43"/>
      <c r="K250" s="43"/>
      <c r="L250" s="43"/>
      <c r="M250" s="43"/>
      <c r="N250" s="43"/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0</v>
      </c>
      <c r="U250" s="43">
        <v>488.08699999999999</v>
      </c>
      <c r="V250" s="43">
        <f t="shared" si="376"/>
        <v>488.08699999999999</v>
      </c>
      <c r="W250" s="43"/>
      <c r="X250" s="43"/>
      <c r="Y250" s="43">
        <v>488.08699999999999</v>
      </c>
      <c r="Z250" s="43"/>
      <c r="AA250" s="43"/>
      <c r="AB250" s="43">
        <v>10308.987639999999</v>
      </c>
      <c r="AC250" s="44">
        <v>10308.987639999999</v>
      </c>
      <c r="AD250" s="44">
        <v>10308.987639999999</v>
      </c>
      <c r="AE250" s="45">
        <f t="shared" si="455"/>
        <v>100</v>
      </c>
      <c r="AF250" s="43">
        <v>10308.987639999999</v>
      </c>
      <c r="AG250" s="43">
        <v>0</v>
      </c>
      <c r="AH250" s="43">
        <v>0</v>
      </c>
      <c r="AI250" s="43">
        <v>0</v>
      </c>
      <c r="AJ250" s="43">
        <v>0</v>
      </c>
      <c r="AK250" s="43">
        <v>0</v>
      </c>
      <c r="AL250" s="43">
        <f t="shared" si="456"/>
        <v>10308.987639999999</v>
      </c>
      <c r="AM250" s="43">
        <f t="shared" si="457"/>
        <v>-9820.9006399999998</v>
      </c>
      <c r="AN250" s="2"/>
      <c r="AR250" s="1"/>
      <c r="AS250" s="1"/>
    </row>
    <row r="251" ht="47.25">
      <c r="B251" s="41" t="s">
        <v>193</v>
      </c>
      <c r="C251" s="41" t="s">
        <v>107</v>
      </c>
      <c r="D251" s="41" t="s">
        <v>115</v>
      </c>
      <c r="E251" s="26" t="str">
        <f t="shared" si="375"/>
        <v>0405</v>
      </c>
      <c r="F251" s="41" t="s">
        <v>226</v>
      </c>
      <c r="G251" s="41"/>
      <c r="H251" s="56" t="s">
        <v>225</v>
      </c>
      <c r="I251" s="43"/>
      <c r="J251" s="43"/>
      <c r="K251" s="43"/>
      <c r="L251" s="43"/>
      <c r="M251" s="43"/>
      <c r="N251" s="43"/>
      <c r="O251" s="43">
        <f t="shared" si="464"/>
        <v>0</v>
      </c>
      <c r="P251" s="43">
        <f t="shared" si="465"/>
        <v>0</v>
      </c>
      <c r="Q251" s="43">
        <f t="shared" si="466"/>
        <v>0</v>
      </c>
      <c r="R251" s="43">
        <f t="shared" si="467"/>
        <v>0</v>
      </c>
      <c r="S251" s="43">
        <f t="shared" si="468"/>
        <v>0</v>
      </c>
      <c r="T251" s="43"/>
      <c r="U251" s="43"/>
      <c r="V251" s="43">
        <f t="shared" si="376"/>
        <v>0</v>
      </c>
      <c r="W251" s="43"/>
      <c r="X251" s="43"/>
      <c r="Y251" s="43"/>
      <c r="Z251" s="43"/>
      <c r="AA251" s="43"/>
      <c r="AB251" s="43">
        <f t="shared" si="469"/>
        <v>21591.592229999998</v>
      </c>
      <c r="AC251" s="44">
        <f t="shared" si="470"/>
        <v>72370.782869999995</v>
      </c>
      <c r="AD251" s="44">
        <f t="shared" si="471"/>
        <v>72014.810020000004</v>
      </c>
      <c r="AE251" s="45">
        <f t="shared" si="455"/>
        <v>99.508126296437297</v>
      </c>
      <c r="AF251" s="43">
        <f t="shared" si="472"/>
        <v>72370.782869999995</v>
      </c>
      <c r="AG251" s="43">
        <f t="shared" si="473"/>
        <v>0</v>
      </c>
      <c r="AH251" s="43">
        <f t="shared" si="474"/>
        <v>0</v>
      </c>
      <c r="AI251" s="43">
        <f t="shared" si="475"/>
        <v>0</v>
      </c>
      <c r="AJ251" s="43">
        <f t="shared" si="476"/>
        <v>0</v>
      </c>
      <c r="AK251" s="43">
        <f t="shared" si="477"/>
        <v>0</v>
      </c>
      <c r="AL251" s="43">
        <f t="shared" si="456"/>
        <v>72370.782869999995</v>
      </c>
      <c r="AM251" s="43">
        <f t="shared" si="457"/>
        <v>-72370.782869999995</v>
      </c>
      <c r="AN251" s="2"/>
      <c r="AO251" s="1"/>
      <c r="AP251" s="1"/>
      <c r="AQ251" s="1"/>
      <c r="AR251" s="1"/>
      <c r="AS251" s="1"/>
    </row>
    <row r="252" ht="31.5">
      <c r="B252" s="41" t="s">
        <v>193</v>
      </c>
      <c r="C252" s="41" t="s">
        <v>107</v>
      </c>
      <c r="D252" s="41" t="s">
        <v>115</v>
      </c>
      <c r="E252" s="26" t="str">
        <f t="shared" si="375"/>
        <v>0405</v>
      </c>
      <c r="F252" s="41" t="s">
        <v>226</v>
      </c>
      <c r="G252" s="41" t="s">
        <v>53</v>
      </c>
      <c r="H252" s="42" t="s">
        <v>54</v>
      </c>
      <c r="I252" s="43"/>
      <c r="J252" s="43"/>
      <c r="K252" s="43"/>
      <c r="L252" s="43"/>
      <c r="M252" s="43"/>
      <c r="N252" s="43"/>
      <c r="O252" s="43">
        <f t="shared" si="464"/>
        <v>0</v>
      </c>
      <c r="P252" s="43">
        <f t="shared" si="465"/>
        <v>0</v>
      </c>
      <c r="Q252" s="43">
        <f t="shared" si="466"/>
        <v>0</v>
      </c>
      <c r="R252" s="43">
        <f t="shared" si="467"/>
        <v>0</v>
      </c>
      <c r="S252" s="43">
        <f t="shared" si="468"/>
        <v>0</v>
      </c>
      <c r="T252" s="43"/>
      <c r="U252" s="43"/>
      <c r="V252" s="43">
        <f t="shared" si="376"/>
        <v>0</v>
      </c>
      <c r="W252" s="43"/>
      <c r="X252" s="43"/>
      <c r="Y252" s="43"/>
      <c r="Z252" s="43"/>
      <c r="AA252" s="43"/>
      <c r="AB252" s="43">
        <f t="shared" si="469"/>
        <v>21591.592229999998</v>
      </c>
      <c r="AC252" s="44">
        <f t="shared" si="470"/>
        <v>72370.782869999995</v>
      </c>
      <c r="AD252" s="44">
        <f t="shared" si="471"/>
        <v>72014.810020000004</v>
      </c>
      <c r="AE252" s="45">
        <f t="shared" si="455"/>
        <v>99.508126296437297</v>
      </c>
      <c r="AF252" s="43">
        <f t="shared" si="472"/>
        <v>72370.782869999995</v>
      </c>
      <c r="AG252" s="43">
        <f t="shared" si="473"/>
        <v>0</v>
      </c>
      <c r="AH252" s="43">
        <f t="shared" si="474"/>
        <v>0</v>
      </c>
      <c r="AI252" s="43">
        <f t="shared" si="475"/>
        <v>0</v>
      </c>
      <c r="AJ252" s="43">
        <f t="shared" si="476"/>
        <v>0</v>
      </c>
      <c r="AK252" s="43">
        <f t="shared" si="477"/>
        <v>0</v>
      </c>
      <c r="AL252" s="43">
        <f t="shared" si="456"/>
        <v>72370.782869999995</v>
      </c>
      <c r="AM252" s="43">
        <f t="shared" si="457"/>
        <v>-72370.782869999995</v>
      </c>
      <c r="AN252" s="2"/>
      <c r="AO252" s="1"/>
      <c r="AP252" s="1"/>
      <c r="AQ252" s="1"/>
      <c r="AR252" s="1"/>
      <c r="AS252" s="1"/>
    </row>
    <row r="253" ht="31.5">
      <c r="B253" s="41" t="s">
        <v>193</v>
      </c>
      <c r="C253" s="41" t="s">
        <v>107</v>
      </c>
      <c r="D253" s="41" t="s">
        <v>115</v>
      </c>
      <c r="E253" s="26" t="str">
        <f t="shared" si="375"/>
        <v>0405</v>
      </c>
      <c r="F253" s="41" t="s">
        <v>226</v>
      </c>
      <c r="G253" s="41" t="s">
        <v>55</v>
      </c>
      <c r="H253" s="42" t="s">
        <v>56</v>
      </c>
      <c r="I253" s="43"/>
      <c r="J253" s="43"/>
      <c r="K253" s="43"/>
      <c r="L253" s="43"/>
      <c r="M253" s="43"/>
      <c r="N253" s="43"/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/>
      <c r="U253" s="43"/>
      <c r="V253" s="43">
        <f t="shared" si="376"/>
        <v>0</v>
      </c>
      <c r="W253" s="43"/>
      <c r="X253" s="43"/>
      <c r="Y253" s="43"/>
      <c r="Z253" s="43"/>
      <c r="AA253" s="43"/>
      <c r="AB253" s="43">
        <v>21591.592229999998</v>
      </c>
      <c r="AC253" s="44">
        <v>72370.782869999995</v>
      </c>
      <c r="AD253" s="44">
        <v>72014.810020000004</v>
      </c>
      <c r="AE253" s="45">
        <f t="shared" si="455"/>
        <v>99.508126296437297</v>
      </c>
      <c r="AF253" s="43">
        <v>72370.782869999995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f t="shared" si="456"/>
        <v>72370.782869999995</v>
      </c>
      <c r="AM253" s="43">
        <f t="shared" si="457"/>
        <v>-72370.782869999995</v>
      </c>
      <c r="AN253" s="2"/>
      <c r="AO253" s="1"/>
      <c r="AP253" s="1"/>
      <c r="AQ253" s="1"/>
      <c r="AR253" s="1"/>
      <c r="AS253" s="1"/>
    </row>
    <row r="254" ht="47.25">
      <c r="B254" s="41" t="s">
        <v>193</v>
      </c>
      <c r="C254" s="41" t="s">
        <v>107</v>
      </c>
      <c r="D254" s="41" t="s">
        <v>115</v>
      </c>
      <c r="E254" s="26" t="str">
        <f t="shared" si="375"/>
        <v>0405</v>
      </c>
      <c r="F254" s="41" t="s">
        <v>101</v>
      </c>
      <c r="G254" s="41"/>
      <c r="H254" s="42" t="s">
        <v>102</v>
      </c>
      <c r="I254" s="43"/>
      <c r="J254" s="43"/>
      <c r="K254" s="43"/>
      <c r="L254" s="43"/>
      <c r="M254" s="43"/>
      <c r="N254" s="43"/>
      <c r="O254" s="43">
        <f t="shared" si="464"/>
        <v>0</v>
      </c>
      <c r="P254" s="43">
        <f t="shared" si="465"/>
        <v>0</v>
      </c>
      <c r="Q254" s="43">
        <f t="shared" si="466"/>
        <v>0</v>
      </c>
      <c r="R254" s="43">
        <f t="shared" si="467"/>
        <v>0</v>
      </c>
      <c r="S254" s="43">
        <f t="shared" si="468"/>
        <v>0</v>
      </c>
      <c r="T254" s="43">
        <f t="shared" si="458"/>
        <v>0</v>
      </c>
      <c r="U254" s="43"/>
      <c r="V254" s="43">
        <f t="shared" si="376"/>
        <v>0</v>
      </c>
      <c r="W254" s="43"/>
      <c r="X254" s="43"/>
      <c r="Y254" s="43"/>
      <c r="Z254" s="43"/>
      <c r="AA254" s="43"/>
      <c r="AB254" s="43">
        <f t="shared" si="469"/>
        <v>94.088499999999996</v>
      </c>
      <c r="AC254" s="44">
        <f t="shared" si="470"/>
        <v>94.088499999999996</v>
      </c>
      <c r="AD254" s="44">
        <f t="shared" si="471"/>
        <v>94.088499999999996</v>
      </c>
      <c r="AE254" s="45">
        <f t="shared" si="455"/>
        <v>100</v>
      </c>
      <c r="AF254" s="43">
        <f t="shared" si="472"/>
        <v>94.088499999999996</v>
      </c>
      <c r="AG254" s="43">
        <f t="shared" si="473"/>
        <v>0</v>
      </c>
      <c r="AH254" s="43">
        <f t="shared" si="474"/>
        <v>0</v>
      </c>
      <c r="AI254" s="43">
        <f t="shared" si="475"/>
        <v>0</v>
      </c>
      <c r="AJ254" s="43">
        <f t="shared" si="476"/>
        <v>0</v>
      </c>
      <c r="AK254" s="43">
        <f t="shared" si="477"/>
        <v>0</v>
      </c>
      <c r="AL254" s="43">
        <f t="shared" si="456"/>
        <v>94.088499999999996</v>
      </c>
      <c r="AM254" s="43">
        <f t="shared" si="457"/>
        <v>-94.088499999999996</v>
      </c>
      <c r="AN254" s="2"/>
      <c r="AO254" s="1"/>
      <c r="AP254" s="1"/>
      <c r="AQ254" s="1"/>
      <c r="AR254" s="1"/>
      <c r="AS254" s="1"/>
    </row>
    <row r="255" ht="31.5">
      <c r="B255" s="41" t="s">
        <v>193</v>
      </c>
      <c r="C255" s="41" t="s">
        <v>107</v>
      </c>
      <c r="D255" s="41" t="s">
        <v>115</v>
      </c>
      <c r="E255" s="26" t="str">
        <f t="shared" si="375"/>
        <v>0405</v>
      </c>
      <c r="F255" s="41" t="s">
        <v>103</v>
      </c>
      <c r="G255" s="41"/>
      <c r="H255" s="42" t="s">
        <v>104</v>
      </c>
      <c r="I255" s="43"/>
      <c r="J255" s="43"/>
      <c r="K255" s="43"/>
      <c r="L255" s="43"/>
      <c r="M255" s="43"/>
      <c r="N255" s="43"/>
      <c r="O255" s="43">
        <f t="shared" si="464"/>
        <v>0</v>
      </c>
      <c r="P255" s="43">
        <f t="shared" si="465"/>
        <v>0</v>
      </c>
      <c r="Q255" s="43">
        <f t="shared" si="466"/>
        <v>0</v>
      </c>
      <c r="R255" s="43">
        <f t="shared" si="467"/>
        <v>0</v>
      </c>
      <c r="S255" s="43">
        <f t="shared" si="468"/>
        <v>0</v>
      </c>
      <c r="T255" s="43">
        <f t="shared" si="458"/>
        <v>0</v>
      </c>
      <c r="U255" s="43"/>
      <c r="V255" s="43">
        <f t="shared" si="376"/>
        <v>0</v>
      </c>
      <c r="W255" s="43"/>
      <c r="X255" s="43"/>
      <c r="Y255" s="43"/>
      <c r="Z255" s="43"/>
      <c r="AA255" s="43"/>
      <c r="AB255" s="43">
        <f t="shared" si="469"/>
        <v>94.088499999999996</v>
      </c>
      <c r="AC255" s="44">
        <f t="shared" si="470"/>
        <v>94.088499999999996</v>
      </c>
      <c r="AD255" s="44">
        <f t="shared" si="471"/>
        <v>94.088499999999996</v>
      </c>
      <c r="AE255" s="45">
        <f t="shared" si="455"/>
        <v>100</v>
      </c>
      <c r="AF255" s="43">
        <f t="shared" si="472"/>
        <v>94.088499999999996</v>
      </c>
      <c r="AG255" s="43">
        <f t="shared" si="473"/>
        <v>0</v>
      </c>
      <c r="AH255" s="43">
        <f t="shared" si="474"/>
        <v>0</v>
      </c>
      <c r="AI255" s="43">
        <f t="shared" si="475"/>
        <v>0</v>
      </c>
      <c r="AJ255" s="43">
        <f t="shared" si="476"/>
        <v>0</v>
      </c>
      <c r="AK255" s="43">
        <f t="shared" si="477"/>
        <v>0</v>
      </c>
      <c r="AL255" s="43">
        <f t="shared" si="456"/>
        <v>94.088499999999996</v>
      </c>
      <c r="AM255" s="43">
        <f t="shared" si="457"/>
        <v>-94.088499999999996</v>
      </c>
      <c r="AN255" s="2"/>
      <c r="AR255" s="1"/>
      <c r="AS255" s="1"/>
    </row>
    <row r="256" ht="31.5">
      <c r="B256" s="41" t="s">
        <v>193</v>
      </c>
      <c r="C256" s="41" t="s">
        <v>107</v>
      </c>
      <c r="D256" s="41" t="s">
        <v>115</v>
      </c>
      <c r="E256" s="26" t="str">
        <f t="shared" si="375"/>
        <v>0405</v>
      </c>
      <c r="F256" s="41" t="s">
        <v>105</v>
      </c>
      <c r="G256" s="41"/>
      <c r="H256" s="42" t="s">
        <v>106</v>
      </c>
      <c r="I256" s="43"/>
      <c r="J256" s="43"/>
      <c r="K256" s="43"/>
      <c r="L256" s="43"/>
      <c r="M256" s="43"/>
      <c r="N256" s="43"/>
      <c r="O256" s="43">
        <f t="shared" si="464"/>
        <v>0</v>
      </c>
      <c r="P256" s="43">
        <f t="shared" si="465"/>
        <v>0</v>
      </c>
      <c r="Q256" s="43">
        <f t="shared" si="466"/>
        <v>0</v>
      </c>
      <c r="R256" s="43">
        <f t="shared" si="467"/>
        <v>0</v>
      </c>
      <c r="S256" s="43">
        <f t="shared" si="468"/>
        <v>0</v>
      </c>
      <c r="T256" s="43">
        <f t="shared" si="458"/>
        <v>0</v>
      </c>
      <c r="U256" s="43"/>
      <c r="V256" s="43">
        <f t="shared" si="376"/>
        <v>0</v>
      </c>
      <c r="W256" s="43"/>
      <c r="X256" s="43"/>
      <c r="Y256" s="43"/>
      <c r="Z256" s="43"/>
      <c r="AA256" s="43"/>
      <c r="AB256" s="43">
        <f t="shared" si="469"/>
        <v>94.088499999999996</v>
      </c>
      <c r="AC256" s="44">
        <f t="shared" si="470"/>
        <v>94.088499999999996</v>
      </c>
      <c r="AD256" s="44">
        <f t="shared" si="471"/>
        <v>94.088499999999996</v>
      </c>
      <c r="AE256" s="45">
        <f t="shared" si="455"/>
        <v>100</v>
      </c>
      <c r="AF256" s="43">
        <f t="shared" si="472"/>
        <v>94.088499999999996</v>
      </c>
      <c r="AG256" s="43">
        <f t="shared" si="473"/>
        <v>0</v>
      </c>
      <c r="AH256" s="43">
        <f t="shared" si="474"/>
        <v>0</v>
      </c>
      <c r="AI256" s="43">
        <f t="shared" si="475"/>
        <v>0</v>
      </c>
      <c r="AJ256" s="43">
        <f t="shared" si="476"/>
        <v>0</v>
      </c>
      <c r="AK256" s="43">
        <f t="shared" si="477"/>
        <v>0</v>
      </c>
      <c r="AL256" s="43">
        <f t="shared" si="456"/>
        <v>94.088499999999996</v>
      </c>
      <c r="AM256" s="43">
        <f t="shared" si="457"/>
        <v>-94.088499999999996</v>
      </c>
      <c r="AN256" s="2"/>
      <c r="AO256" s="1"/>
      <c r="AP256" s="1"/>
      <c r="AQ256" s="1"/>
      <c r="AR256" s="1"/>
      <c r="AS256" s="1"/>
    </row>
    <row r="257">
      <c r="B257" s="41" t="s">
        <v>193</v>
      </c>
      <c r="C257" s="41" t="s">
        <v>107</v>
      </c>
      <c r="D257" s="41" t="s">
        <v>115</v>
      </c>
      <c r="E257" s="26" t="str">
        <f t="shared" si="375"/>
        <v>0405</v>
      </c>
      <c r="F257" s="41" t="s">
        <v>105</v>
      </c>
      <c r="G257" s="41" t="s">
        <v>59</v>
      </c>
      <c r="H257" s="42" t="s">
        <v>60</v>
      </c>
      <c r="I257" s="43"/>
      <c r="J257" s="43"/>
      <c r="K257" s="43"/>
      <c r="L257" s="43"/>
      <c r="M257" s="43"/>
      <c r="N257" s="43"/>
      <c r="O257" s="43">
        <f t="shared" si="464"/>
        <v>0</v>
      </c>
      <c r="P257" s="43">
        <f t="shared" si="465"/>
        <v>0</v>
      </c>
      <c r="Q257" s="43">
        <f t="shared" si="466"/>
        <v>0</v>
      </c>
      <c r="R257" s="43">
        <f t="shared" si="467"/>
        <v>0</v>
      </c>
      <c r="S257" s="43">
        <f t="shared" si="468"/>
        <v>0</v>
      </c>
      <c r="T257" s="43">
        <f t="shared" si="458"/>
        <v>0</v>
      </c>
      <c r="U257" s="43"/>
      <c r="V257" s="43">
        <f t="shared" si="376"/>
        <v>0</v>
      </c>
      <c r="W257" s="43"/>
      <c r="X257" s="43"/>
      <c r="Y257" s="43"/>
      <c r="Z257" s="43"/>
      <c r="AA257" s="43"/>
      <c r="AB257" s="43">
        <f t="shared" si="469"/>
        <v>94.088499999999996</v>
      </c>
      <c r="AC257" s="44">
        <f t="shared" si="470"/>
        <v>94.088499999999996</v>
      </c>
      <c r="AD257" s="44">
        <f t="shared" si="471"/>
        <v>94.088499999999996</v>
      </c>
      <c r="AE257" s="45">
        <f t="shared" si="455"/>
        <v>100</v>
      </c>
      <c r="AF257" s="43">
        <f t="shared" si="472"/>
        <v>94.088499999999996</v>
      </c>
      <c r="AG257" s="43">
        <f t="shared" si="473"/>
        <v>0</v>
      </c>
      <c r="AH257" s="43">
        <f t="shared" si="474"/>
        <v>0</v>
      </c>
      <c r="AI257" s="43">
        <f t="shared" si="475"/>
        <v>0</v>
      </c>
      <c r="AJ257" s="43">
        <f t="shared" si="476"/>
        <v>0</v>
      </c>
      <c r="AK257" s="43">
        <f t="shared" si="477"/>
        <v>0</v>
      </c>
      <c r="AL257" s="43">
        <f t="shared" si="456"/>
        <v>94.088499999999996</v>
      </c>
      <c r="AM257" s="43">
        <f t="shared" si="457"/>
        <v>-94.088499999999996</v>
      </c>
      <c r="AN257" s="2"/>
      <c r="AO257" s="1"/>
      <c r="AP257" s="1"/>
      <c r="AQ257" s="1"/>
      <c r="AR257" s="1"/>
      <c r="AS257" s="1"/>
    </row>
    <row r="258">
      <c r="B258" s="41" t="s">
        <v>193</v>
      </c>
      <c r="C258" s="41" t="s">
        <v>107</v>
      </c>
      <c r="D258" s="41" t="s">
        <v>115</v>
      </c>
      <c r="E258" s="26" t="str">
        <f t="shared" si="375"/>
        <v>0405</v>
      </c>
      <c r="F258" s="41" t="s">
        <v>105</v>
      </c>
      <c r="G258" s="41" t="s">
        <v>61</v>
      </c>
      <c r="H258" s="42" t="s">
        <v>62</v>
      </c>
      <c r="I258" s="43"/>
      <c r="J258" s="43"/>
      <c r="K258" s="43"/>
      <c r="L258" s="43"/>
      <c r="M258" s="43"/>
      <c r="N258" s="43"/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/>
      <c r="V258" s="43">
        <f t="shared" si="376"/>
        <v>0</v>
      </c>
      <c r="W258" s="43"/>
      <c r="X258" s="43"/>
      <c r="Y258" s="43"/>
      <c r="Z258" s="43"/>
      <c r="AA258" s="43"/>
      <c r="AB258" s="43">
        <v>94.088499999999996</v>
      </c>
      <c r="AC258" s="44">
        <v>94.088499999999996</v>
      </c>
      <c r="AD258" s="44">
        <v>94.088499999999996</v>
      </c>
      <c r="AE258" s="45">
        <f t="shared" si="455"/>
        <v>100</v>
      </c>
      <c r="AF258" s="43">
        <v>94.088499999999996</v>
      </c>
      <c r="AG258" s="43">
        <v>0</v>
      </c>
      <c r="AH258" s="43">
        <v>0</v>
      </c>
      <c r="AI258" s="43">
        <v>0</v>
      </c>
      <c r="AJ258" s="43">
        <v>0</v>
      </c>
      <c r="AK258" s="43">
        <v>0</v>
      </c>
      <c r="AL258" s="43">
        <f t="shared" si="456"/>
        <v>94.088499999999996</v>
      </c>
      <c r="AM258" s="43">
        <f t="shared" si="457"/>
        <v>-94.088499999999996</v>
      </c>
      <c r="AN258" s="2"/>
      <c r="AO258" s="1"/>
      <c r="AP258" s="1"/>
      <c r="AQ258" s="1"/>
      <c r="AR258" s="1"/>
      <c r="AS258" s="1"/>
    </row>
    <row r="259" s="33" customFormat="1">
      <c r="B259" s="34" t="s">
        <v>193</v>
      </c>
      <c r="C259" s="34" t="s">
        <v>107</v>
      </c>
      <c r="D259" s="34" t="s">
        <v>227</v>
      </c>
      <c r="E259" s="35" t="str">
        <f t="shared" si="375"/>
        <v>0407</v>
      </c>
      <c r="F259" s="34"/>
      <c r="G259" s="34"/>
      <c r="H259" s="36" t="s">
        <v>228</v>
      </c>
      <c r="I259" s="37">
        <f>I260</f>
        <v>83105.900000000009</v>
      </c>
      <c r="J259" s="37">
        <f>J260</f>
        <v>84114.300000000003</v>
      </c>
      <c r="K259" s="37">
        <f>K260</f>
        <v>84114.300000000003</v>
      </c>
      <c r="L259" s="37">
        <f>L260</f>
        <v>0</v>
      </c>
      <c r="M259" s="37">
        <f>M260</f>
        <v>0</v>
      </c>
      <c r="N259" s="37">
        <f>N260</f>
        <v>0</v>
      </c>
      <c r="O259" s="37">
        <f t="shared" si="464"/>
        <v>0</v>
      </c>
      <c r="P259" s="37">
        <f t="shared" si="465"/>
        <v>0</v>
      </c>
      <c r="Q259" s="37">
        <f t="shared" si="466"/>
        <v>-1143.7</v>
      </c>
      <c r="R259" s="37">
        <f t="shared" si="467"/>
        <v>4297.6000000000004</v>
      </c>
      <c r="S259" s="37">
        <f t="shared" si="468"/>
        <v>4836.683</v>
      </c>
      <c r="T259" s="37">
        <f t="shared" si="458"/>
        <v>0</v>
      </c>
      <c r="U259" s="37">
        <v>5572.8000000000002</v>
      </c>
      <c r="V259" s="37">
        <f t="shared" si="376"/>
        <v>96669.283000000025</v>
      </c>
      <c r="W259" s="37">
        <f t="shared" si="459"/>
        <v>5572.8000000000002</v>
      </c>
      <c r="X259" s="37">
        <f t="shared" si="460"/>
        <v>0</v>
      </c>
      <c r="Y259" s="37">
        <f t="shared" si="461"/>
        <v>0</v>
      </c>
      <c r="Z259" s="37">
        <f t="shared" si="462"/>
        <v>0</v>
      </c>
      <c r="AA259" s="37">
        <f t="shared" si="463"/>
        <v>0</v>
      </c>
      <c r="AB259" s="37">
        <f t="shared" si="469"/>
        <v>61796.314869999987</v>
      </c>
      <c r="AC259" s="38">
        <f t="shared" si="470"/>
        <v>96660.485000000001</v>
      </c>
      <c r="AD259" s="38">
        <f t="shared" si="471"/>
        <v>96598.121750000006</v>
      </c>
      <c r="AE259" s="39">
        <f t="shared" si="455"/>
        <v>99.935482167299298</v>
      </c>
      <c r="AF259" s="37">
        <f t="shared" si="472"/>
        <v>96669.28300000001</v>
      </c>
      <c r="AG259" s="37">
        <f t="shared" si="473"/>
        <v>0</v>
      </c>
      <c r="AH259" s="37">
        <f t="shared" si="474"/>
        <v>0</v>
      </c>
      <c r="AI259" s="37">
        <f t="shared" si="475"/>
        <v>0</v>
      </c>
      <c r="AJ259" s="37">
        <f t="shared" si="476"/>
        <v>0</v>
      </c>
      <c r="AK259" s="37">
        <f t="shared" si="477"/>
        <v>0</v>
      </c>
      <c r="AL259" s="37">
        <f t="shared" si="456"/>
        <v>96669.28300000001</v>
      </c>
      <c r="AM259" s="37">
        <f t="shared" si="457"/>
        <v>1.4551915228366852e-11</v>
      </c>
      <c r="AN259" s="40"/>
      <c r="AO259" s="33"/>
      <c r="AP259" s="33"/>
      <c r="AQ259" s="33"/>
      <c r="AR259" s="33"/>
      <c r="AS259" s="33"/>
    </row>
    <row r="260" ht="31.5">
      <c r="B260" s="41" t="s">
        <v>193</v>
      </c>
      <c r="C260" s="41" t="s">
        <v>107</v>
      </c>
      <c r="D260" s="41" t="s">
        <v>227</v>
      </c>
      <c r="E260" s="26" t="str">
        <f t="shared" si="375"/>
        <v>0407</v>
      </c>
      <c r="F260" s="41" t="s">
        <v>207</v>
      </c>
      <c r="G260" s="41"/>
      <c r="H260" s="42" t="s">
        <v>208</v>
      </c>
      <c r="I260" s="43">
        <f>I261+I268</f>
        <v>83105.900000000009</v>
      </c>
      <c r="J260" s="43">
        <f>J261+J268</f>
        <v>84114.300000000003</v>
      </c>
      <c r="K260" s="43">
        <f>K261+K268</f>
        <v>84114.300000000003</v>
      </c>
      <c r="L260" s="43">
        <f>L261+L268</f>
        <v>0</v>
      </c>
      <c r="M260" s="43">
        <f>M261+M268</f>
        <v>0</v>
      </c>
      <c r="N260" s="43">
        <f>N261+N268</f>
        <v>0</v>
      </c>
      <c r="O260" s="43">
        <f>O261+O268</f>
        <v>0</v>
      </c>
      <c r="P260" s="43">
        <f>P261+P268</f>
        <v>0</v>
      </c>
      <c r="Q260" s="43">
        <f>Q261+Q268</f>
        <v>-1143.7</v>
      </c>
      <c r="R260" s="43">
        <f>R261+R268</f>
        <v>4297.6000000000004</v>
      </c>
      <c r="S260" s="43">
        <f>S261+S268</f>
        <v>4836.683</v>
      </c>
      <c r="T260" s="43">
        <f>T261+T268</f>
        <v>0</v>
      </c>
      <c r="U260" s="43">
        <v>5572.8000000000002</v>
      </c>
      <c r="V260" s="43">
        <f t="shared" si="376"/>
        <v>96669.283000000025</v>
      </c>
      <c r="W260" s="43">
        <f>W261+W268</f>
        <v>5572.8000000000002</v>
      </c>
      <c r="X260" s="43">
        <f>X261+X268</f>
        <v>0</v>
      </c>
      <c r="Y260" s="43">
        <f>Y261+Y268</f>
        <v>0</v>
      </c>
      <c r="Z260" s="43">
        <f>Z261+Z268</f>
        <v>0</v>
      </c>
      <c r="AA260" s="43">
        <f>AA261+AA268</f>
        <v>0</v>
      </c>
      <c r="AB260" s="43">
        <f>AB261+AB268</f>
        <v>61796.314869999987</v>
      </c>
      <c r="AC260" s="44">
        <f>AC261+AC268</f>
        <v>96660.485000000001</v>
      </c>
      <c r="AD260" s="44">
        <f>AD261+AD268</f>
        <v>96598.121750000006</v>
      </c>
      <c r="AE260" s="45">
        <f t="shared" si="455"/>
        <v>99.935482167299298</v>
      </c>
      <c r="AF260" s="43">
        <f>AF261+AF268</f>
        <v>96669.28300000001</v>
      </c>
      <c r="AG260" s="43">
        <f>AG261+AG268</f>
        <v>0</v>
      </c>
      <c r="AH260" s="43">
        <f>AH261+AH268</f>
        <v>0</v>
      </c>
      <c r="AI260" s="43">
        <f>AI261+AI268</f>
        <v>0</v>
      </c>
      <c r="AJ260" s="43">
        <f>AJ261+AJ268</f>
        <v>0</v>
      </c>
      <c r="AK260" s="43">
        <f>AK261+AK268</f>
        <v>0</v>
      </c>
      <c r="AL260" s="43">
        <f t="shared" si="456"/>
        <v>96669.28300000001</v>
      </c>
      <c r="AM260" s="43">
        <f t="shared" si="457"/>
        <v>1.4551915228366852e-11</v>
      </c>
      <c r="AN260" s="2"/>
      <c r="AO260" s="1"/>
      <c r="AP260" s="1"/>
      <c r="AQ260" s="1"/>
      <c r="AR260" s="1"/>
      <c r="AS260" s="1"/>
    </row>
    <row r="261" ht="31.5">
      <c r="B261" s="41" t="s">
        <v>193</v>
      </c>
      <c r="C261" s="41" t="s">
        <v>107</v>
      </c>
      <c r="D261" s="41" t="s">
        <v>227</v>
      </c>
      <c r="E261" s="26" t="str">
        <f t="shared" si="375"/>
        <v>0407</v>
      </c>
      <c r="F261" s="41" t="s">
        <v>209</v>
      </c>
      <c r="G261" s="41"/>
      <c r="H261" s="42" t="s">
        <v>210</v>
      </c>
      <c r="I261" s="43">
        <f t="shared" ref="I261:I262" si="478">I262</f>
        <v>671.79999999999995</v>
      </c>
      <c r="J261" s="43">
        <f t="shared" ref="J261:J262" si="479">J262</f>
        <v>671.79999999999995</v>
      </c>
      <c r="K261" s="43">
        <f t="shared" ref="K261:K262" si="480">K262</f>
        <v>671.79999999999995</v>
      </c>
      <c r="L261" s="43">
        <f t="shared" ref="L261:L262" si="481">L262</f>
        <v>0</v>
      </c>
      <c r="M261" s="43">
        <f t="shared" ref="M261:M262" si="482">M262</f>
        <v>0</v>
      </c>
      <c r="N261" s="43">
        <f t="shared" ref="N261:N262" si="483">N262</f>
        <v>0</v>
      </c>
      <c r="O261" s="43">
        <f t="shared" ref="O261:O262" si="484">O262</f>
        <v>0</v>
      </c>
      <c r="P261" s="43">
        <f t="shared" ref="P261:P262" si="485">P262</f>
        <v>0</v>
      </c>
      <c r="Q261" s="43">
        <f t="shared" ref="Q261:Q262" si="486">Q262</f>
        <v>0</v>
      </c>
      <c r="R261" s="43">
        <f t="shared" ref="R261:R262" si="487">R262</f>
        <v>0</v>
      </c>
      <c r="S261" s="43">
        <f t="shared" ref="S261:S262" si="488">S262</f>
        <v>0</v>
      </c>
      <c r="T261" s="43">
        <f t="shared" ref="T261:T262" si="489">T262</f>
        <v>0</v>
      </c>
      <c r="U261" s="43">
        <v>0</v>
      </c>
      <c r="V261" s="43">
        <f t="shared" si="376"/>
        <v>671.79999999999995</v>
      </c>
      <c r="W261" s="43">
        <f t="shared" ref="W261:W262" si="490">W262</f>
        <v>0</v>
      </c>
      <c r="X261" s="43">
        <f t="shared" ref="X261:X262" si="491">X262</f>
        <v>0</v>
      </c>
      <c r="Y261" s="43">
        <f t="shared" ref="Y261:Y262" si="492">Y262</f>
        <v>0</v>
      </c>
      <c r="Z261" s="43">
        <f t="shared" ref="Z261:Z262" si="493">Z262</f>
        <v>0</v>
      </c>
      <c r="AA261" s="43">
        <f t="shared" ref="AA261:AA262" si="494">AA262</f>
        <v>0</v>
      </c>
      <c r="AB261" s="43">
        <f t="shared" ref="AB261:AB262" si="495">AB262</f>
        <v>572.702</v>
      </c>
      <c r="AC261" s="44">
        <f t="shared" ref="AC261:AC262" si="496">AC262</f>
        <v>663.00199999999995</v>
      </c>
      <c r="AD261" s="44">
        <f t="shared" ref="AD261:AD262" si="497">AD262</f>
        <v>663.00199999999995</v>
      </c>
      <c r="AE261" s="45">
        <f t="shared" si="455"/>
        <v>100</v>
      </c>
      <c r="AF261" s="43">
        <f t="shared" ref="AF261:AF262" si="498">AF262</f>
        <v>671.79999999999995</v>
      </c>
      <c r="AG261" s="43">
        <f t="shared" ref="AG261:AG262" si="499">AG262</f>
        <v>0</v>
      </c>
      <c r="AH261" s="43">
        <f t="shared" ref="AH261:AH262" si="500">AH262</f>
        <v>0</v>
      </c>
      <c r="AI261" s="43">
        <f t="shared" ref="AI261:AI262" si="501">AI262</f>
        <v>0</v>
      </c>
      <c r="AJ261" s="43">
        <f t="shared" ref="AJ261:AJ262" si="502">AJ262</f>
        <v>0</v>
      </c>
      <c r="AK261" s="43">
        <f t="shared" ref="AK261:AK262" si="503">AK262</f>
        <v>0</v>
      </c>
      <c r="AL261" s="43">
        <f t="shared" si="456"/>
        <v>671.79999999999995</v>
      </c>
      <c r="AM261" s="43">
        <f t="shared" si="457"/>
        <v>0</v>
      </c>
      <c r="AN261" s="2"/>
      <c r="AO261" s="1"/>
      <c r="AP261" s="1"/>
      <c r="AQ261" s="1"/>
      <c r="AR261" s="1"/>
      <c r="AS261" s="1"/>
    </row>
    <row r="262" ht="31.5">
      <c r="B262" s="41" t="s">
        <v>193</v>
      </c>
      <c r="C262" s="41" t="s">
        <v>107</v>
      </c>
      <c r="D262" s="41" t="s">
        <v>227</v>
      </c>
      <c r="E262" s="26" t="str">
        <f t="shared" si="375"/>
        <v>0407</v>
      </c>
      <c r="F262" s="41" t="s">
        <v>229</v>
      </c>
      <c r="G262" s="41"/>
      <c r="H262" s="42" t="s">
        <v>230</v>
      </c>
      <c r="I262" s="43">
        <f t="shared" si="478"/>
        <v>671.79999999999995</v>
      </c>
      <c r="J262" s="43">
        <f t="shared" si="479"/>
        <v>671.79999999999995</v>
      </c>
      <c r="K262" s="43">
        <f t="shared" si="480"/>
        <v>671.79999999999995</v>
      </c>
      <c r="L262" s="43">
        <f t="shared" si="481"/>
        <v>0</v>
      </c>
      <c r="M262" s="43">
        <f t="shared" si="482"/>
        <v>0</v>
      </c>
      <c r="N262" s="43">
        <f t="shared" si="483"/>
        <v>0</v>
      </c>
      <c r="O262" s="43">
        <f t="shared" si="484"/>
        <v>0</v>
      </c>
      <c r="P262" s="43">
        <f t="shared" si="485"/>
        <v>0</v>
      </c>
      <c r="Q262" s="43">
        <f t="shared" si="486"/>
        <v>0</v>
      </c>
      <c r="R262" s="43">
        <f t="shared" si="487"/>
        <v>0</v>
      </c>
      <c r="S262" s="43">
        <f t="shared" si="488"/>
        <v>0</v>
      </c>
      <c r="T262" s="43">
        <f t="shared" si="489"/>
        <v>0</v>
      </c>
      <c r="U262" s="43">
        <v>0</v>
      </c>
      <c r="V262" s="43">
        <f t="shared" si="376"/>
        <v>671.79999999999995</v>
      </c>
      <c r="W262" s="43">
        <f t="shared" si="490"/>
        <v>0</v>
      </c>
      <c r="X262" s="43">
        <f t="shared" si="491"/>
        <v>0</v>
      </c>
      <c r="Y262" s="43">
        <f t="shared" si="492"/>
        <v>0</v>
      </c>
      <c r="Z262" s="43">
        <f t="shared" si="493"/>
        <v>0</v>
      </c>
      <c r="AA262" s="43">
        <f t="shared" si="494"/>
        <v>0</v>
      </c>
      <c r="AB262" s="43">
        <f t="shared" si="495"/>
        <v>572.702</v>
      </c>
      <c r="AC262" s="44">
        <f t="shared" si="496"/>
        <v>663.00199999999995</v>
      </c>
      <c r="AD262" s="44">
        <f t="shared" si="497"/>
        <v>663.00199999999995</v>
      </c>
      <c r="AE262" s="45">
        <f t="shared" si="455"/>
        <v>100</v>
      </c>
      <c r="AF262" s="43">
        <f t="shared" si="498"/>
        <v>671.79999999999995</v>
      </c>
      <c r="AG262" s="43">
        <f t="shared" si="499"/>
        <v>0</v>
      </c>
      <c r="AH262" s="43">
        <f t="shared" si="500"/>
        <v>0</v>
      </c>
      <c r="AI262" s="43">
        <f t="shared" si="501"/>
        <v>0</v>
      </c>
      <c r="AJ262" s="43">
        <f t="shared" si="502"/>
        <v>0</v>
      </c>
      <c r="AK262" s="43">
        <f t="shared" si="503"/>
        <v>0</v>
      </c>
      <c r="AL262" s="43">
        <f t="shared" si="456"/>
        <v>671.79999999999995</v>
      </c>
      <c r="AM262" s="43">
        <f t="shared" si="457"/>
        <v>0</v>
      </c>
      <c r="AN262" s="2"/>
      <c r="AR262" s="1"/>
      <c r="AS262" s="1"/>
    </row>
    <row r="263">
      <c r="B263" s="41" t="s">
        <v>193</v>
      </c>
      <c r="C263" s="41" t="s">
        <v>107</v>
      </c>
      <c r="D263" s="41" t="s">
        <v>227</v>
      </c>
      <c r="E263" s="26" t="str">
        <f t="shared" si="375"/>
        <v>0407</v>
      </c>
      <c r="F263" s="41" t="s">
        <v>231</v>
      </c>
      <c r="G263" s="41"/>
      <c r="H263" s="42" t="s">
        <v>232</v>
      </c>
      <c r="I263" s="43">
        <f>I264+I266</f>
        <v>671.79999999999995</v>
      </c>
      <c r="J263" s="43">
        <f>J264+J266</f>
        <v>671.79999999999995</v>
      </c>
      <c r="K263" s="43">
        <f>K264+K266</f>
        <v>671.79999999999995</v>
      </c>
      <c r="L263" s="43">
        <f>L264+L266</f>
        <v>0</v>
      </c>
      <c r="M263" s="43">
        <f>M264+M266</f>
        <v>0</v>
      </c>
      <c r="N263" s="43">
        <f>N264+N266</f>
        <v>0</v>
      </c>
      <c r="O263" s="43">
        <f>O264+O266</f>
        <v>0</v>
      </c>
      <c r="P263" s="43">
        <f>P264+P266</f>
        <v>0</v>
      </c>
      <c r="Q263" s="43">
        <f>Q264+Q266</f>
        <v>0</v>
      </c>
      <c r="R263" s="43">
        <f>R264+R266</f>
        <v>0</v>
      </c>
      <c r="S263" s="43">
        <f>S264+S266</f>
        <v>0</v>
      </c>
      <c r="T263" s="43">
        <f>T264+T266</f>
        <v>0</v>
      </c>
      <c r="U263" s="43">
        <v>0</v>
      </c>
      <c r="V263" s="43">
        <f t="shared" si="376"/>
        <v>671.79999999999995</v>
      </c>
      <c r="W263" s="43">
        <f>W264+W266</f>
        <v>0</v>
      </c>
      <c r="X263" s="43">
        <f>X264+X266</f>
        <v>0</v>
      </c>
      <c r="Y263" s="43">
        <f>Y264+Y266</f>
        <v>0</v>
      </c>
      <c r="Z263" s="43">
        <f>Z264+Z266</f>
        <v>0</v>
      </c>
      <c r="AA263" s="43">
        <f>AA264+AA266</f>
        <v>0</v>
      </c>
      <c r="AB263" s="43">
        <f>AB264+AB266</f>
        <v>572.702</v>
      </c>
      <c r="AC263" s="44">
        <f>AC264+AC266</f>
        <v>663.00199999999995</v>
      </c>
      <c r="AD263" s="44">
        <f>AD264+AD266</f>
        <v>663.00199999999995</v>
      </c>
      <c r="AE263" s="45">
        <f t="shared" si="455"/>
        <v>100</v>
      </c>
      <c r="AF263" s="43">
        <f>AF264+AF266</f>
        <v>671.79999999999995</v>
      </c>
      <c r="AG263" s="43">
        <f>AG264+AG266</f>
        <v>0</v>
      </c>
      <c r="AH263" s="43">
        <f>AH264+AH266</f>
        <v>0</v>
      </c>
      <c r="AI263" s="43">
        <f>AI264+AI266</f>
        <v>0</v>
      </c>
      <c r="AJ263" s="43">
        <f>AJ264+AJ266</f>
        <v>0</v>
      </c>
      <c r="AK263" s="43">
        <f>AK264+AK266</f>
        <v>0</v>
      </c>
      <c r="AL263" s="43">
        <f t="shared" si="456"/>
        <v>671.79999999999995</v>
      </c>
      <c r="AM263" s="43">
        <f t="shared" si="457"/>
        <v>0</v>
      </c>
      <c r="AN263" s="2"/>
      <c r="AO263" s="1"/>
      <c r="AP263" s="1"/>
      <c r="AQ263" s="1"/>
      <c r="AR263" s="1"/>
      <c r="AS263" s="1"/>
    </row>
    <row r="264" ht="31.5">
      <c r="B264" s="41" t="s">
        <v>193</v>
      </c>
      <c r="C264" s="41" t="s">
        <v>107</v>
      </c>
      <c r="D264" s="41" t="s">
        <v>227</v>
      </c>
      <c r="E264" s="26" t="str">
        <f t="shared" si="375"/>
        <v>0407</v>
      </c>
      <c r="F264" s="41" t="s">
        <v>231</v>
      </c>
      <c r="G264" s="41" t="s">
        <v>53</v>
      </c>
      <c r="H264" s="42" t="s">
        <v>54</v>
      </c>
      <c r="I264" s="43">
        <f>I265</f>
        <v>658.79999999999995</v>
      </c>
      <c r="J264" s="43">
        <f>J265</f>
        <v>658.79999999999995</v>
      </c>
      <c r="K264" s="43">
        <f>K265</f>
        <v>658.79999999999995</v>
      </c>
      <c r="L264" s="43">
        <f>L265</f>
        <v>0</v>
      </c>
      <c r="M264" s="43">
        <f>M265</f>
        <v>0</v>
      </c>
      <c r="N264" s="43">
        <f>N265</f>
        <v>0</v>
      </c>
      <c r="O264" s="43">
        <f>O265</f>
        <v>0</v>
      </c>
      <c r="P264" s="43">
        <f>P265</f>
        <v>0</v>
      </c>
      <c r="Q264" s="43">
        <f>Q265</f>
        <v>0</v>
      </c>
      <c r="R264" s="43">
        <f>R265</f>
        <v>0</v>
      </c>
      <c r="S264" s="43">
        <f>S265</f>
        <v>0</v>
      </c>
      <c r="T264" s="43">
        <f>T265</f>
        <v>0</v>
      </c>
      <c r="U264" s="43">
        <v>0</v>
      </c>
      <c r="V264" s="43">
        <f t="shared" si="376"/>
        <v>658.79999999999995</v>
      </c>
      <c r="W264" s="43">
        <f>W265</f>
        <v>0</v>
      </c>
      <c r="X264" s="43">
        <f>X265</f>
        <v>0</v>
      </c>
      <c r="Y264" s="43">
        <f>Y265</f>
        <v>0</v>
      </c>
      <c r="Z264" s="43">
        <f>Z265</f>
        <v>0</v>
      </c>
      <c r="AA264" s="43">
        <f>AA265</f>
        <v>0</v>
      </c>
      <c r="AB264" s="43">
        <f>AB265</f>
        <v>568.5</v>
      </c>
      <c r="AC264" s="44">
        <f>AC265</f>
        <v>658.79999999999995</v>
      </c>
      <c r="AD264" s="44">
        <f>AD265</f>
        <v>658.79999999999995</v>
      </c>
      <c r="AE264" s="45">
        <f t="shared" si="455"/>
        <v>100</v>
      </c>
      <c r="AF264" s="43">
        <f>AF265</f>
        <v>658.79999999999995</v>
      </c>
      <c r="AG264" s="43">
        <f>AG265</f>
        <v>0</v>
      </c>
      <c r="AH264" s="43">
        <f>AH265</f>
        <v>0</v>
      </c>
      <c r="AI264" s="43">
        <f>AI265</f>
        <v>0</v>
      </c>
      <c r="AJ264" s="43">
        <f>AJ265</f>
        <v>0</v>
      </c>
      <c r="AK264" s="43">
        <f>AK265</f>
        <v>0</v>
      </c>
      <c r="AL264" s="43">
        <f t="shared" si="456"/>
        <v>658.79999999999995</v>
      </c>
      <c r="AM264" s="43">
        <f t="shared" si="457"/>
        <v>0</v>
      </c>
      <c r="AN264" s="2"/>
      <c r="AR264" s="1"/>
      <c r="AS264" s="1"/>
    </row>
    <row r="265" ht="31.5">
      <c r="B265" s="41" t="s">
        <v>193</v>
      </c>
      <c r="C265" s="41" t="s">
        <v>107</v>
      </c>
      <c r="D265" s="41" t="s">
        <v>227</v>
      </c>
      <c r="E265" s="26" t="str">
        <f t="shared" si="375"/>
        <v>0407</v>
      </c>
      <c r="F265" s="41" t="s">
        <v>231</v>
      </c>
      <c r="G265" s="41" t="s">
        <v>55</v>
      </c>
      <c r="H265" s="42" t="s">
        <v>56</v>
      </c>
      <c r="I265" s="43">
        <v>658.79999999999995</v>
      </c>
      <c r="J265" s="43">
        <v>658.79999999999995</v>
      </c>
      <c r="K265" s="43">
        <v>658.79999999999995</v>
      </c>
      <c r="L265" s="43"/>
      <c r="M265" s="43"/>
      <c r="N265" s="43"/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f t="shared" si="376"/>
        <v>658.79999999999995</v>
      </c>
      <c r="W265" s="43"/>
      <c r="X265" s="43"/>
      <c r="Y265" s="43"/>
      <c r="Z265" s="43"/>
      <c r="AA265" s="43"/>
      <c r="AB265" s="43">
        <v>568.5</v>
      </c>
      <c r="AC265" s="44">
        <v>658.79999999999995</v>
      </c>
      <c r="AD265" s="44">
        <v>658.79999999999995</v>
      </c>
      <c r="AE265" s="45">
        <f t="shared" si="455"/>
        <v>100</v>
      </c>
      <c r="AF265" s="43">
        <v>658.79999999999995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f t="shared" si="456"/>
        <v>658.79999999999995</v>
      </c>
      <c r="AM265" s="43">
        <f t="shared" si="457"/>
        <v>0</v>
      </c>
      <c r="AN265" s="19"/>
      <c r="AO265" s="1"/>
      <c r="AP265" s="1"/>
      <c r="AQ265" s="1"/>
      <c r="AR265" s="1"/>
      <c r="AS265" s="1"/>
    </row>
    <row r="266">
      <c r="B266" s="41" t="s">
        <v>193</v>
      </c>
      <c r="C266" s="41" t="s">
        <v>107</v>
      </c>
      <c r="D266" s="41" t="s">
        <v>227</v>
      </c>
      <c r="E266" s="26" t="str">
        <f t="shared" si="375"/>
        <v>0407</v>
      </c>
      <c r="F266" s="41" t="s">
        <v>231</v>
      </c>
      <c r="G266" s="41" t="s">
        <v>59</v>
      </c>
      <c r="H266" s="42" t="s">
        <v>60</v>
      </c>
      <c r="I266" s="43">
        <f>I267</f>
        <v>13</v>
      </c>
      <c r="J266" s="43">
        <f>J267</f>
        <v>13</v>
      </c>
      <c r="K266" s="43">
        <f>K267</f>
        <v>13</v>
      </c>
      <c r="L266" s="43">
        <f>L267</f>
        <v>0</v>
      </c>
      <c r="M266" s="43">
        <f>M267</f>
        <v>0</v>
      </c>
      <c r="N266" s="43">
        <f>N267</f>
        <v>0</v>
      </c>
      <c r="O266" s="43">
        <f>O267</f>
        <v>0</v>
      </c>
      <c r="P266" s="43">
        <f>P267</f>
        <v>0</v>
      </c>
      <c r="Q266" s="43">
        <f>Q267</f>
        <v>0</v>
      </c>
      <c r="R266" s="43">
        <f>R267</f>
        <v>0</v>
      </c>
      <c r="S266" s="43">
        <f>S267</f>
        <v>0</v>
      </c>
      <c r="T266" s="43">
        <f>T267</f>
        <v>0</v>
      </c>
      <c r="U266" s="43">
        <v>0</v>
      </c>
      <c r="V266" s="43">
        <f t="shared" si="376"/>
        <v>13</v>
      </c>
      <c r="W266" s="43">
        <f>W267</f>
        <v>0</v>
      </c>
      <c r="X266" s="43">
        <f>X267</f>
        <v>0</v>
      </c>
      <c r="Y266" s="43">
        <f>Y267</f>
        <v>0</v>
      </c>
      <c r="Z266" s="43">
        <f>Z267</f>
        <v>0</v>
      </c>
      <c r="AA266" s="43">
        <f>AA267</f>
        <v>0</v>
      </c>
      <c r="AB266" s="43">
        <f>AB267</f>
        <v>4.202</v>
      </c>
      <c r="AC266" s="44">
        <f>AC267</f>
        <v>4.202</v>
      </c>
      <c r="AD266" s="44">
        <f>AD267</f>
        <v>4.202</v>
      </c>
      <c r="AE266" s="45">
        <f t="shared" si="455"/>
        <v>100</v>
      </c>
      <c r="AF266" s="43">
        <f>AF267</f>
        <v>13</v>
      </c>
      <c r="AG266" s="43">
        <f>AG267</f>
        <v>0</v>
      </c>
      <c r="AH266" s="43">
        <f>AH267</f>
        <v>0</v>
      </c>
      <c r="AI266" s="43">
        <f>AI267</f>
        <v>0</v>
      </c>
      <c r="AJ266" s="43">
        <f>AJ267</f>
        <v>0</v>
      </c>
      <c r="AK266" s="43">
        <f>AK267</f>
        <v>0</v>
      </c>
      <c r="AL266" s="43">
        <f t="shared" si="456"/>
        <v>13</v>
      </c>
      <c r="AM266" s="43">
        <f t="shared" si="457"/>
        <v>0</v>
      </c>
      <c r="AN266" s="2"/>
      <c r="AO266" s="1"/>
      <c r="AP266" s="1"/>
      <c r="AQ266" s="1"/>
      <c r="AR266" s="1"/>
      <c r="AS266" s="1"/>
    </row>
    <row r="267">
      <c r="B267" s="41" t="s">
        <v>193</v>
      </c>
      <c r="C267" s="41" t="s">
        <v>107</v>
      </c>
      <c r="D267" s="41" t="s">
        <v>227</v>
      </c>
      <c r="E267" s="26" t="str">
        <f t="shared" ref="E267:E330" si="504">CONCATENATE(C267,D267)</f>
        <v>0407</v>
      </c>
      <c r="F267" s="41" t="s">
        <v>231</v>
      </c>
      <c r="G267" s="41" t="s">
        <v>63</v>
      </c>
      <c r="H267" s="42" t="s">
        <v>64</v>
      </c>
      <c r="I267" s="43">
        <v>13</v>
      </c>
      <c r="J267" s="43">
        <v>13</v>
      </c>
      <c r="K267" s="43">
        <v>13</v>
      </c>
      <c r="L267" s="43"/>
      <c r="M267" s="43"/>
      <c r="N267" s="43"/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f t="shared" ref="V267:V330" si="505">I267+L267+U267+T267+S267+R267+Q267+P267+O267</f>
        <v>13</v>
      </c>
      <c r="W267" s="43"/>
      <c r="X267" s="43"/>
      <c r="Y267" s="43"/>
      <c r="Z267" s="43"/>
      <c r="AA267" s="43"/>
      <c r="AB267" s="43">
        <v>4.202</v>
      </c>
      <c r="AC267" s="44">
        <v>4.202</v>
      </c>
      <c r="AD267" s="44">
        <v>4.202</v>
      </c>
      <c r="AE267" s="45">
        <f t="shared" si="455"/>
        <v>100</v>
      </c>
      <c r="AF267" s="43">
        <v>13</v>
      </c>
      <c r="AG267" s="43">
        <v>0</v>
      </c>
      <c r="AH267" s="43">
        <v>0</v>
      </c>
      <c r="AI267" s="43">
        <v>0</v>
      </c>
      <c r="AJ267" s="43">
        <v>0</v>
      </c>
      <c r="AK267" s="43">
        <v>0</v>
      </c>
      <c r="AL267" s="43">
        <f t="shared" si="456"/>
        <v>13</v>
      </c>
      <c r="AM267" s="43">
        <f t="shared" si="457"/>
        <v>0</v>
      </c>
      <c r="AN267" s="19"/>
      <c r="AO267" s="1"/>
      <c r="AP267" s="1"/>
      <c r="AQ267" s="1"/>
      <c r="AR267" s="1"/>
      <c r="AS267" s="1"/>
    </row>
    <row r="268" ht="31.5">
      <c r="B268" s="41" t="s">
        <v>193</v>
      </c>
      <c r="C268" s="41" t="s">
        <v>107</v>
      </c>
      <c r="D268" s="41" t="s">
        <v>227</v>
      </c>
      <c r="E268" s="26" t="str">
        <f t="shared" si="504"/>
        <v>0407</v>
      </c>
      <c r="F268" s="41" t="s">
        <v>233</v>
      </c>
      <c r="G268" s="41"/>
      <c r="H268" s="42" t="s">
        <v>234</v>
      </c>
      <c r="I268" s="43">
        <f>I269+I273+I285</f>
        <v>82434.100000000006</v>
      </c>
      <c r="J268" s="43">
        <f>J269+J273+J285</f>
        <v>83442.5</v>
      </c>
      <c r="K268" s="43">
        <f>K269+K273+K285</f>
        <v>83442.5</v>
      </c>
      <c r="L268" s="43">
        <f>L269+L273+L285</f>
        <v>0</v>
      </c>
      <c r="M268" s="43">
        <f>M269+M273+M285</f>
        <v>0</v>
      </c>
      <c r="N268" s="43">
        <f>N269+N273+N285</f>
        <v>0</v>
      </c>
      <c r="O268" s="43">
        <f>O269+O273+O285</f>
        <v>0</v>
      </c>
      <c r="P268" s="43">
        <f>P269+P273+P285</f>
        <v>0</v>
      </c>
      <c r="Q268" s="43">
        <f>Q269+Q273+Q285</f>
        <v>-1143.7</v>
      </c>
      <c r="R268" s="43">
        <f>R269+R273+R285</f>
        <v>4297.6000000000004</v>
      </c>
      <c r="S268" s="43">
        <f>S269+S273+S285</f>
        <v>4836.683</v>
      </c>
      <c r="T268" s="43">
        <f>T269+T273+T285</f>
        <v>0</v>
      </c>
      <c r="U268" s="43">
        <v>5572.8000000000002</v>
      </c>
      <c r="V268" s="43">
        <f t="shared" si="505"/>
        <v>95997.483000000022</v>
      </c>
      <c r="W268" s="43">
        <f>W269+W273+W285</f>
        <v>5572.8000000000002</v>
      </c>
      <c r="X268" s="43">
        <f>X269+X273+X285</f>
        <v>0</v>
      </c>
      <c r="Y268" s="43">
        <f>Y269+Y273+Y285</f>
        <v>0</v>
      </c>
      <c r="Z268" s="43">
        <f>Z269+Z273+Z285</f>
        <v>0</v>
      </c>
      <c r="AA268" s="43">
        <f>AA269+AA273+AA285</f>
        <v>0</v>
      </c>
      <c r="AB268" s="43">
        <f>AB269+AB273+AB285</f>
        <v>61223.61286999999</v>
      </c>
      <c r="AC268" s="44">
        <f>AC269+AC273+AC285</f>
        <v>95997.483000000007</v>
      </c>
      <c r="AD268" s="44">
        <f>AD269+AD273+AD285</f>
        <v>95935.119750000013</v>
      </c>
      <c r="AE268" s="45">
        <f t="shared" si="455"/>
        <v>99.935036577990289</v>
      </c>
      <c r="AF268" s="43">
        <f>AF269+AF273+AF285</f>
        <v>95997.483000000007</v>
      </c>
      <c r="AG268" s="43">
        <f>AG269+AG273+AG285</f>
        <v>0</v>
      </c>
      <c r="AH268" s="43">
        <f>AH269+AH273+AH285</f>
        <v>0</v>
      </c>
      <c r="AI268" s="43">
        <f>AI269+AI273+AI285</f>
        <v>0</v>
      </c>
      <c r="AJ268" s="43">
        <f>AJ269+AJ273+AJ285</f>
        <v>0</v>
      </c>
      <c r="AK268" s="43">
        <f>AK269+AK273+AK285</f>
        <v>0</v>
      </c>
      <c r="AL268" s="43">
        <f t="shared" si="456"/>
        <v>95997.483000000007</v>
      </c>
      <c r="AM268" s="43">
        <f t="shared" si="457"/>
        <v>1.4551915228366852e-11</v>
      </c>
      <c r="AN268" s="2"/>
      <c r="AO268" s="1"/>
      <c r="AP268" s="1"/>
      <c r="AQ268" s="1"/>
      <c r="AR268" s="1"/>
      <c r="AS268" s="1"/>
    </row>
    <row r="269" ht="47.25">
      <c r="B269" s="41" t="s">
        <v>193</v>
      </c>
      <c r="C269" s="41" t="s">
        <v>107</v>
      </c>
      <c r="D269" s="41" t="s">
        <v>227</v>
      </c>
      <c r="E269" s="26" t="str">
        <f t="shared" si="504"/>
        <v>0407</v>
      </c>
      <c r="F269" s="41" t="s">
        <v>235</v>
      </c>
      <c r="G269" s="41"/>
      <c r="H269" s="42" t="s">
        <v>236</v>
      </c>
      <c r="I269" s="43">
        <f t="shared" ref="I269:I271" si="506">I270</f>
        <v>164</v>
      </c>
      <c r="J269" s="43">
        <f t="shared" ref="J269:J271" si="507">J270</f>
        <v>164</v>
      </c>
      <c r="K269" s="43">
        <f t="shared" ref="K269:K271" si="508">K270</f>
        <v>164</v>
      </c>
      <c r="L269" s="43">
        <f t="shared" ref="L269:L271" si="509">L270</f>
        <v>0</v>
      </c>
      <c r="M269" s="43">
        <f t="shared" ref="M269:M271" si="510">M270</f>
        <v>0</v>
      </c>
      <c r="N269" s="43">
        <f t="shared" ref="N269:N271" si="511">N270</f>
        <v>0</v>
      </c>
      <c r="O269" s="43">
        <f t="shared" ref="O269:O271" si="512">O270</f>
        <v>0</v>
      </c>
      <c r="P269" s="43">
        <f t="shared" ref="P269:P271" si="513">P270</f>
        <v>0</v>
      </c>
      <c r="Q269" s="43">
        <f t="shared" ref="Q269:Q271" si="514">Q270</f>
        <v>0</v>
      </c>
      <c r="R269" s="43">
        <f t="shared" ref="R269:R271" si="515">R270</f>
        <v>0</v>
      </c>
      <c r="S269" s="43">
        <f t="shared" ref="S269:S271" si="516">S270</f>
        <v>0</v>
      </c>
      <c r="T269" s="43">
        <f t="shared" ref="T269:T271" si="517">T270</f>
        <v>0</v>
      </c>
      <c r="U269" s="43">
        <v>75</v>
      </c>
      <c r="V269" s="43">
        <f t="shared" si="505"/>
        <v>239</v>
      </c>
      <c r="W269" s="43">
        <f t="shared" ref="W269:W271" si="518">W270</f>
        <v>75</v>
      </c>
      <c r="X269" s="43">
        <f t="shared" ref="X269:X271" si="519">X270</f>
        <v>0</v>
      </c>
      <c r="Y269" s="43">
        <f t="shared" ref="Y269:Y271" si="520">Y270</f>
        <v>0</v>
      </c>
      <c r="Z269" s="43">
        <f t="shared" ref="Z269:Z271" si="521">Z270</f>
        <v>0</v>
      </c>
      <c r="AA269" s="43">
        <f t="shared" ref="AA269:AA271" si="522">AA270</f>
        <v>0</v>
      </c>
      <c r="AB269" s="43">
        <f t="shared" ref="AB269:AB271" si="523">AB270</f>
        <v>0</v>
      </c>
      <c r="AC269" s="44">
        <f t="shared" ref="AC269:AC271" si="524">AC270</f>
        <v>239</v>
      </c>
      <c r="AD269" s="44">
        <f t="shared" ref="AD269:AD271" si="525">AD270</f>
        <v>239</v>
      </c>
      <c r="AE269" s="45">
        <f t="shared" si="455"/>
        <v>100</v>
      </c>
      <c r="AF269" s="43">
        <f t="shared" ref="AF269:AF271" si="526">AF270</f>
        <v>239</v>
      </c>
      <c r="AG269" s="43">
        <f t="shared" ref="AG269:AG271" si="527">AG270</f>
        <v>0</v>
      </c>
      <c r="AH269" s="43">
        <f t="shared" ref="AH269:AH271" si="528">AH270</f>
        <v>0</v>
      </c>
      <c r="AI269" s="43">
        <f t="shared" ref="AI269:AI271" si="529">AI270</f>
        <v>0</v>
      </c>
      <c r="AJ269" s="43">
        <f t="shared" ref="AJ269:AJ271" si="530">AJ270</f>
        <v>0</v>
      </c>
      <c r="AK269" s="43">
        <f t="shared" ref="AK269:AK271" si="531">AK270</f>
        <v>0</v>
      </c>
      <c r="AL269" s="43">
        <f t="shared" si="456"/>
        <v>239</v>
      </c>
      <c r="AM269" s="43">
        <f t="shared" si="457"/>
        <v>0</v>
      </c>
      <c r="AN269" s="2"/>
      <c r="AR269" s="1"/>
      <c r="AS269" s="1"/>
    </row>
    <row r="270" ht="31.5">
      <c r="B270" s="41" t="s">
        <v>193</v>
      </c>
      <c r="C270" s="41" t="s">
        <v>107</v>
      </c>
      <c r="D270" s="41" t="s">
        <v>227</v>
      </c>
      <c r="E270" s="26" t="str">
        <f t="shared" si="504"/>
        <v>0407</v>
      </c>
      <c r="F270" s="41" t="s">
        <v>237</v>
      </c>
      <c r="G270" s="41"/>
      <c r="H270" s="42" t="s">
        <v>238</v>
      </c>
      <c r="I270" s="43">
        <f t="shared" si="506"/>
        <v>164</v>
      </c>
      <c r="J270" s="43">
        <f t="shared" si="507"/>
        <v>164</v>
      </c>
      <c r="K270" s="43">
        <f t="shared" si="508"/>
        <v>164</v>
      </c>
      <c r="L270" s="43">
        <f t="shared" si="509"/>
        <v>0</v>
      </c>
      <c r="M270" s="43">
        <f t="shared" si="510"/>
        <v>0</v>
      </c>
      <c r="N270" s="43">
        <f t="shared" si="511"/>
        <v>0</v>
      </c>
      <c r="O270" s="43">
        <f t="shared" si="512"/>
        <v>0</v>
      </c>
      <c r="P270" s="43">
        <f t="shared" si="513"/>
        <v>0</v>
      </c>
      <c r="Q270" s="43">
        <f t="shared" si="514"/>
        <v>0</v>
      </c>
      <c r="R270" s="43">
        <f t="shared" si="515"/>
        <v>0</v>
      </c>
      <c r="S270" s="43">
        <f t="shared" si="516"/>
        <v>0</v>
      </c>
      <c r="T270" s="43">
        <f t="shared" si="517"/>
        <v>0</v>
      </c>
      <c r="U270" s="43">
        <v>75</v>
      </c>
      <c r="V270" s="43">
        <f t="shared" si="505"/>
        <v>239</v>
      </c>
      <c r="W270" s="43">
        <f t="shared" si="518"/>
        <v>75</v>
      </c>
      <c r="X270" s="43">
        <f t="shared" si="519"/>
        <v>0</v>
      </c>
      <c r="Y270" s="43">
        <f t="shared" si="520"/>
        <v>0</v>
      </c>
      <c r="Z270" s="43">
        <f t="shared" si="521"/>
        <v>0</v>
      </c>
      <c r="AA270" s="43">
        <f t="shared" si="522"/>
        <v>0</v>
      </c>
      <c r="AB270" s="43">
        <f t="shared" si="523"/>
        <v>0</v>
      </c>
      <c r="AC270" s="44">
        <f t="shared" si="524"/>
        <v>239</v>
      </c>
      <c r="AD270" s="44">
        <f t="shared" si="525"/>
        <v>239</v>
      </c>
      <c r="AE270" s="45">
        <f t="shared" si="455"/>
        <v>100</v>
      </c>
      <c r="AF270" s="43">
        <f t="shared" si="526"/>
        <v>239</v>
      </c>
      <c r="AG270" s="43">
        <f t="shared" si="527"/>
        <v>0</v>
      </c>
      <c r="AH270" s="43">
        <f t="shared" si="528"/>
        <v>0</v>
      </c>
      <c r="AI270" s="43">
        <f t="shared" si="529"/>
        <v>0</v>
      </c>
      <c r="AJ270" s="43">
        <f t="shared" si="530"/>
        <v>0</v>
      </c>
      <c r="AK270" s="43">
        <f t="shared" si="531"/>
        <v>0</v>
      </c>
      <c r="AL270" s="43">
        <f t="shared" si="456"/>
        <v>239</v>
      </c>
      <c r="AM270" s="43">
        <f t="shared" si="457"/>
        <v>0</v>
      </c>
      <c r="AN270" s="2"/>
      <c r="AO270" s="1"/>
      <c r="AP270" s="1"/>
      <c r="AQ270" s="1"/>
      <c r="AR270" s="1"/>
      <c r="AS270" s="1"/>
    </row>
    <row r="271" ht="31.5">
      <c r="B271" s="41" t="s">
        <v>193</v>
      </c>
      <c r="C271" s="41" t="s">
        <v>107</v>
      </c>
      <c r="D271" s="41" t="s">
        <v>227</v>
      </c>
      <c r="E271" s="26" t="str">
        <f t="shared" si="504"/>
        <v>0407</v>
      </c>
      <c r="F271" s="41" t="s">
        <v>237</v>
      </c>
      <c r="G271" s="41" t="s">
        <v>53</v>
      </c>
      <c r="H271" s="42" t="s">
        <v>54</v>
      </c>
      <c r="I271" s="43">
        <f t="shared" si="506"/>
        <v>164</v>
      </c>
      <c r="J271" s="43">
        <f t="shared" si="507"/>
        <v>164</v>
      </c>
      <c r="K271" s="43">
        <f t="shared" si="508"/>
        <v>164</v>
      </c>
      <c r="L271" s="43">
        <f t="shared" si="509"/>
        <v>0</v>
      </c>
      <c r="M271" s="43">
        <f t="shared" si="510"/>
        <v>0</v>
      </c>
      <c r="N271" s="43">
        <f t="shared" si="511"/>
        <v>0</v>
      </c>
      <c r="O271" s="43">
        <f t="shared" si="512"/>
        <v>0</v>
      </c>
      <c r="P271" s="43">
        <f t="shared" si="513"/>
        <v>0</v>
      </c>
      <c r="Q271" s="43">
        <f t="shared" si="514"/>
        <v>0</v>
      </c>
      <c r="R271" s="43">
        <f t="shared" si="515"/>
        <v>0</v>
      </c>
      <c r="S271" s="43">
        <f t="shared" si="516"/>
        <v>0</v>
      </c>
      <c r="T271" s="43">
        <f t="shared" si="517"/>
        <v>0</v>
      </c>
      <c r="U271" s="43">
        <v>75</v>
      </c>
      <c r="V271" s="43">
        <f t="shared" si="505"/>
        <v>239</v>
      </c>
      <c r="W271" s="43">
        <f t="shared" si="518"/>
        <v>75</v>
      </c>
      <c r="X271" s="43">
        <f t="shared" si="519"/>
        <v>0</v>
      </c>
      <c r="Y271" s="43">
        <f t="shared" si="520"/>
        <v>0</v>
      </c>
      <c r="Z271" s="43">
        <f t="shared" si="521"/>
        <v>0</v>
      </c>
      <c r="AA271" s="43">
        <f t="shared" si="522"/>
        <v>0</v>
      </c>
      <c r="AB271" s="43">
        <f t="shared" si="523"/>
        <v>0</v>
      </c>
      <c r="AC271" s="44">
        <f t="shared" si="524"/>
        <v>239</v>
      </c>
      <c r="AD271" s="44">
        <f t="shared" si="525"/>
        <v>239</v>
      </c>
      <c r="AE271" s="45">
        <f t="shared" si="455"/>
        <v>100</v>
      </c>
      <c r="AF271" s="43">
        <f t="shared" si="526"/>
        <v>239</v>
      </c>
      <c r="AG271" s="43">
        <f t="shared" si="527"/>
        <v>0</v>
      </c>
      <c r="AH271" s="43">
        <f t="shared" si="528"/>
        <v>0</v>
      </c>
      <c r="AI271" s="43">
        <f t="shared" si="529"/>
        <v>0</v>
      </c>
      <c r="AJ271" s="43">
        <f t="shared" si="530"/>
        <v>0</v>
      </c>
      <c r="AK271" s="43">
        <f t="shared" si="531"/>
        <v>0</v>
      </c>
      <c r="AL271" s="43">
        <f t="shared" si="456"/>
        <v>239</v>
      </c>
      <c r="AM271" s="43">
        <f t="shared" si="457"/>
        <v>0</v>
      </c>
      <c r="AN271" s="2"/>
      <c r="AO271" s="1"/>
      <c r="AP271" s="1"/>
      <c r="AQ271" s="1"/>
      <c r="AR271" s="1"/>
      <c r="AS271" s="1"/>
    </row>
    <row r="272" ht="31.5">
      <c r="B272" s="41" t="s">
        <v>193</v>
      </c>
      <c r="C272" s="41" t="s">
        <v>107</v>
      </c>
      <c r="D272" s="41" t="s">
        <v>227</v>
      </c>
      <c r="E272" s="26" t="str">
        <f t="shared" si="504"/>
        <v>0407</v>
      </c>
      <c r="F272" s="41" t="s">
        <v>237</v>
      </c>
      <c r="G272" s="41" t="s">
        <v>55</v>
      </c>
      <c r="H272" s="42" t="s">
        <v>56</v>
      </c>
      <c r="I272" s="43">
        <v>164</v>
      </c>
      <c r="J272" s="43">
        <v>164</v>
      </c>
      <c r="K272" s="43">
        <v>164</v>
      </c>
      <c r="L272" s="43"/>
      <c r="M272" s="43"/>
      <c r="N272" s="43"/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75</v>
      </c>
      <c r="V272" s="43">
        <f t="shared" si="505"/>
        <v>239</v>
      </c>
      <c r="W272" s="43">
        <v>75</v>
      </c>
      <c r="X272" s="43"/>
      <c r="Y272" s="43"/>
      <c r="Z272" s="43"/>
      <c r="AA272" s="43"/>
      <c r="AB272" s="43">
        <v>0</v>
      </c>
      <c r="AC272" s="44">
        <v>239</v>
      </c>
      <c r="AD272" s="44">
        <v>239</v>
      </c>
      <c r="AE272" s="45">
        <f t="shared" si="455"/>
        <v>100</v>
      </c>
      <c r="AF272" s="43">
        <v>239</v>
      </c>
      <c r="AG272" s="43">
        <v>0</v>
      </c>
      <c r="AH272" s="43">
        <v>0</v>
      </c>
      <c r="AI272" s="43">
        <v>0</v>
      </c>
      <c r="AJ272" s="43">
        <v>0</v>
      </c>
      <c r="AK272" s="43">
        <v>0</v>
      </c>
      <c r="AL272" s="43">
        <f t="shared" si="456"/>
        <v>239</v>
      </c>
      <c r="AM272" s="43">
        <f t="shared" si="457"/>
        <v>0</v>
      </c>
      <c r="AN272" s="2"/>
      <c r="AO272" s="1"/>
      <c r="AP272" s="1"/>
      <c r="AQ272" s="1"/>
      <c r="AR272" s="1"/>
      <c r="AS272" s="1"/>
    </row>
    <row r="273" ht="31.5">
      <c r="B273" s="41" t="s">
        <v>193</v>
      </c>
      <c r="C273" s="41" t="s">
        <v>107</v>
      </c>
      <c r="D273" s="41" t="s">
        <v>227</v>
      </c>
      <c r="E273" s="26" t="str">
        <f t="shared" si="504"/>
        <v>0407</v>
      </c>
      <c r="F273" s="41" t="s">
        <v>239</v>
      </c>
      <c r="G273" s="41"/>
      <c r="H273" s="42" t="s">
        <v>240</v>
      </c>
      <c r="I273" s="43">
        <f>I274+I282</f>
        <v>57189.200000000004</v>
      </c>
      <c r="J273" s="43">
        <f>J274+J282</f>
        <v>59003.400000000001</v>
      </c>
      <c r="K273" s="43">
        <f>K274+K282</f>
        <v>59003.400000000001</v>
      </c>
      <c r="L273" s="43">
        <f>L274+L282</f>
        <v>0</v>
      </c>
      <c r="M273" s="43">
        <f>M274+M282</f>
        <v>0</v>
      </c>
      <c r="N273" s="43">
        <f>N274+N282</f>
        <v>0</v>
      </c>
      <c r="O273" s="43">
        <f>O274+O282</f>
        <v>0</v>
      </c>
      <c r="P273" s="43">
        <f>P274+P282</f>
        <v>0</v>
      </c>
      <c r="Q273" s="43">
        <f>Q274+Q282</f>
        <v>0</v>
      </c>
      <c r="R273" s="43">
        <f>R274+R282</f>
        <v>4297.6000000000004</v>
      </c>
      <c r="S273" s="43">
        <f>S274+S282</f>
        <v>0</v>
      </c>
      <c r="T273" s="43">
        <f>T274+T282</f>
        <v>0</v>
      </c>
      <c r="U273" s="43">
        <v>5497.8000000000002</v>
      </c>
      <c r="V273" s="43">
        <f t="shared" si="505"/>
        <v>66984.600000000006</v>
      </c>
      <c r="W273" s="43">
        <f>W274+W282</f>
        <v>5497.8000000000002</v>
      </c>
      <c r="X273" s="43">
        <f>X274+X282</f>
        <v>0</v>
      </c>
      <c r="Y273" s="43">
        <f>Y274+Y282</f>
        <v>0</v>
      </c>
      <c r="Z273" s="43">
        <f>Z274+Z282</f>
        <v>0</v>
      </c>
      <c r="AA273" s="43">
        <f>AA274+AA282</f>
        <v>0</v>
      </c>
      <c r="AB273" s="43">
        <f>AB274+AB282</f>
        <v>47392.601029999991</v>
      </c>
      <c r="AC273" s="44">
        <f>AC274+AC282</f>
        <v>66984.600000000006</v>
      </c>
      <c r="AD273" s="44">
        <f>AD274+AD282</f>
        <v>66984.524560000005</v>
      </c>
      <c r="AE273" s="45">
        <f t="shared" si="455"/>
        <v>99.999887377098617</v>
      </c>
      <c r="AF273" s="43">
        <f>AF274+AF282</f>
        <v>66984.600000000006</v>
      </c>
      <c r="AG273" s="43">
        <f>AG274+AG282</f>
        <v>0</v>
      </c>
      <c r="AH273" s="43">
        <f>AH274+AH282</f>
        <v>0</v>
      </c>
      <c r="AI273" s="43">
        <f>AI274+AI282</f>
        <v>0</v>
      </c>
      <c r="AJ273" s="43">
        <f>AJ274+AJ282</f>
        <v>0</v>
      </c>
      <c r="AK273" s="43">
        <f>AK274+AK282</f>
        <v>0</v>
      </c>
      <c r="AL273" s="43">
        <f t="shared" si="456"/>
        <v>66984.600000000006</v>
      </c>
      <c r="AM273" s="43">
        <f t="shared" si="457"/>
        <v>0</v>
      </c>
      <c r="AN273" s="2"/>
      <c r="AR273" s="1"/>
      <c r="AS273" s="1"/>
    </row>
    <row r="274" ht="47.25">
      <c r="B274" s="41" t="s">
        <v>193</v>
      </c>
      <c r="C274" s="41" t="s">
        <v>107</v>
      </c>
      <c r="D274" s="41" t="s">
        <v>227</v>
      </c>
      <c r="E274" s="26" t="str">
        <f t="shared" si="504"/>
        <v>0407</v>
      </c>
      <c r="F274" s="41" t="s">
        <v>241</v>
      </c>
      <c r="G274" s="41"/>
      <c r="H274" s="42" t="s">
        <v>70</v>
      </c>
      <c r="I274" s="43">
        <f>I275+I277+I279</f>
        <v>55733.800000000003</v>
      </c>
      <c r="J274" s="43">
        <f>J275+J277+J279</f>
        <v>57548</v>
      </c>
      <c r="K274" s="43">
        <f>K275+K277+K279</f>
        <v>57548</v>
      </c>
      <c r="L274" s="43">
        <f>L275+L277+L279</f>
        <v>0</v>
      </c>
      <c r="M274" s="43">
        <f>M275+M277+M279</f>
        <v>0</v>
      </c>
      <c r="N274" s="43">
        <f>N275+N277+N279</f>
        <v>0</v>
      </c>
      <c r="O274" s="43">
        <f>O275+O277+O279</f>
        <v>0</v>
      </c>
      <c r="P274" s="43">
        <f>P275+P277+P279</f>
        <v>0</v>
      </c>
      <c r="Q274" s="43">
        <f>Q275+Q277+Q279</f>
        <v>0</v>
      </c>
      <c r="R274" s="43">
        <f>R275+R277+R279</f>
        <v>4297.6000000000004</v>
      </c>
      <c r="S274" s="43">
        <f>S275+S277+S279</f>
        <v>0</v>
      </c>
      <c r="T274" s="43">
        <f>T275+T277+T279</f>
        <v>0</v>
      </c>
      <c r="U274" s="43">
        <v>0</v>
      </c>
      <c r="V274" s="43">
        <f t="shared" si="505"/>
        <v>60031.400000000001</v>
      </c>
      <c r="W274" s="43">
        <f>W275+W277+W279</f>
        <v>0</v>
      </c>
      <c r="X274" s="43">
        <f>X275+X277+X279</f>
        <v>0</v>
      </c>
      <c r="Y274" s="43">
        <f>Y275+Y277+Y279</f>
        <v>0</v>
      </c>
      <c r="Z274" s="43">
        <f>Z275+Z277+Z279</f>
        <v>0</v>
      </c>
      <c r="AA274" s="43">
        <f>AA275+AA277+AA279</f>
        <v>0</v>
      </c>
      <c r="AB274" s="43">
        <f>AB275+AB277+AB279</f>
        <v>44438.833029999994</v>
      </c>
      <c r="AC274" s="44">
        <f>AC275+AC277+AC279</f>
        <v>60031.400000000001</v>
      </c>
      <c r="AD274" s="44">
        <f>AD275+AD277+AD279</f>
        <v>60031.324560000001</v>
      </c>
      <c r="AE274" s="45">
        <f t="shared" si="455"/>
        <v>99.999874332432697</v>
      </c>
      <c r="AF274" s="43">
        <f>AF275+AF277+AF279</f>
        <v>60031.400000000001</v>
      </c>
      <c r="AG274" s="43">
        <f>AG275+AG277+AG279</f>
        <v>0</v>
      </c>
      <c r="AH274" s="43">
        <f>AH275+AH277+AH279</f>
        <v>0</v>
      </c>
      <c r="AI274" s="43">
        <f>AI275+AI277+AI279</f>
        <v>0</v>
      </c>
      <c r="AJ274" s="43">
        <f>AJ275+AJ277+AJ279</f>
        <v>0</v>
      </c>
      <c r="AK274" s="43">
        <f>AK275+AK277+AK279</f>
        <v>0</v>
      </c>
      <c r="AL274" s="43">
        <f t="shared" si="456"/>
        <v>60031.400000000001</v>
      </c>
      <c r="AM274" s="43">
        <f t="shared" si="457"/>
        <v>0</v>
      </c>
      <c r="AN274" s="2"/>
      <c r="AO274" s="1"/>
      <c r="AP274" s="1"/>
      <c r="AQ274" s="1"/>
      <c r="AR274" s="1"/>
      <c r="AS274" s="1"/>
    </row>
    <row r="275" ht="78.75">
      <c r="B275" s="41" t="s">
        <v>193</v>
      </c>
      <c r="C275" s="41" t="s">
        <v>107</v>
      </c>
      <c r="D275" s="41" t="s">
        <v>227</v>
      </c>
      <c r="E275" s="26" t="str">
        <f t="shared" si="504"/>
        <v>0407</v>
      </c>
      <c r="F275" s="41" t="s">
        <v>241</v>
      </c>
      <c r="G275" s="41" t="s">
        <v>71</v>
      </c>
      <c r="H275" s="42" t="s">
        <v>72</v>
      </c>
      <c r="I275" s="43">
        <f>I276</f>
        <v>45645.300000000003</v>
      </c>
      <c r="J275" s="43">
        <f>J276</f>
        <v>47302.5</v>
      </c>
      <c r="K275" s="43">
        <f>K276</f>
        <v>47302.5</v>
      </c>
      <c r="L275" s="43">
        <f>L276</f>
        <v>0</v>
      </c>
      <c r="M275" s="43">
        <f>M276</f>
        <v>0</v>
      </c>
      <c r="N275" s="43">
        <f>N276</f>
        <v>0</v>
      </c>
      <c r="O275" s="43">
        <f>O276</f>
        <v>0</v>
      </c>
      <c r="P275" s="43">
        <f>P276</f>
        <v>0</v>
      </c>
      <c r="Q275" s="43">
        <f>Q276</f>
        <v>0</v>
      </c>
      <c r="R275" s="43">
        <f>R276</f>
        <v>4297.6000000000004</v>
      </c>
      <c r="S275" s="43">
        <f>S276</f>
        <v>0</v>
      </c>
      <c r="T275" s="43">
        <f>T276</f>
        <v>0</v>
      </c>
      <c r="U275" s="43">
        <v>0</v>
      </c>
      <c r="V275" s="43">
        <f t="shared" si="505"/>
        <v>49942.900000000001</v>
      </c>
      <c r="W275" s="43">
        <f>W276</f>
        <v>0</v>
      </c>
      <c r="X275" s="43">
        <f>X276</f>
        <v>0</v>
      </c>
      <c r="Y275" s="43">
        <f>Y276</f>
        <v>0</v>
      </c>
      <c r="Z275" s="43">
        <f>Z276</f>
        <v>0</v>
      </c>
      <c r="AA275" s="43">
        <f>AA276</f>
        <v>0</v>
      </c>
      <c r="AB275" s="43">
        <f>AB276</f>
        <v>37132.935369999999</v>
      </c>
      <c r="AC275" s="44">
        <f>AC276</f>
        <v>50828.892950000001</v>
      </c>
      <c r="AD275" s="44">
        <f>AD276</f>
        <v>50828.817510000001</v>
      </c>
      <c r="AE275" s="45">
        <f t="shared" si="455"/>
        <v>99.999851580477909</v>
      </c>
      <c r="AF275" s="43">
        <f>AF276</f>
        <v>49950.599000000002</v>
      </c>
      <c r="AG275" s="43">
        <f>AG276</f>
        <v>0</v>
      </c>
      <c r="AH275" s="43">
        <f>AH276</f>
        <v>0</v>
      </c>
      <c r="AI275" s="43">
        <f>AI276</f>
        <v>0</v>
      </c>
      <c r="AJ275" s="43">
        <f>AJ276</f>
        <v>0</v>
      </c>
      <c r="AK275" s="43">
        <f>AK276</f>
        <v>0</v>
      </c>
      <c r="AL275" s="43">
        <f t="shared" si="456"/>
        <v>49950.599000000002</v>
      </c>
      <c r="AM275" s="43">
        <f t="shared" si="457"/>
        <v>-7.6990000000005239</v>
      </c>
      <c r="AN275" s="2"/>
      <c r="AR275" s="1"/>
      <c r="AS275" s="1"/>
    </row>
    <row r="276">
      <c r="B276" s="41" t="s">
        <v>193</v>
      </c>
      <c r="C276" s="41" t="s">
        <v>107</v>
      </c>
      <c r="D276" s="41" t="s">
        <v>227</v>
      </c>
      <c r="E276" s="26" t="str">
        <f t="shared" si="504"/>
        <v>0407</v>
      </c>
      <c r="F276" s="41" t="s">
        <v>241</v>
      </c>
      <c r="G276" s="41" t="s">
        <v>73</v>
      </c>
      <c r="H276" s="42" t="s">
        <v>74</v>
      </c>
      <c r="I276" s="43">
        <f>47312-1666.7</f>
        <v>45645.300000000003</v>
      </c>
      <c r="J276" s="43">
        <f>49029.7-1727.2</f>
        <v>47302.5</v>
      </c>
      <c r="K276" s="43">
        <f>49029.7-1727.2</f>
        <v>47302.5</v>
      </c>
      <c r="L276" s="43"/>
      <c r="M276" s="43"/>
      <c r="N276" s="43"/>
      <c r="O276" s="43">
        <v>0</v>
      </c>
      <c r="P276" s="43">
        <v>0</v>
      </c>
      <c r="Q276" s="43">
        <v>0</v>
      </c>
      <c r="R276" s="43">
        <v>4297.6000000000004</v>
      </c>
      <c r="S276" s="43">
        <v>0</v>
      </c>
      <c r="T276" s="43">
        <v>0</v>
      </c>
      <c r="U276" s="43">
        <v>0</v>
      </c>
      <c r="V276" s="43">
        <f t="shared" si="505"/>
        <v>49942.900000000001</v>
      </c>
      <c r="W276" s="43"/>
      <c r="X276" s="43"/>
      <c r="Y276" s="43"/>
      <c r="Z276" s="43"/>
      <c r="AA276" s="43"/>
      <c r="AB276" s="43">
        <v>37132.935369999999</v>
      </c>
      <c r="AC276" s="57">
        <v>50828.892950000001</v>
      </c>
      <c r="AD276" s="44">
        <v>50828.817510000001</v>
      </c>
      <c r="AE276" s="45">
        <f t="shared" si="455"/>
        <v>99.999851580477909</v>
      </c>
      <c r="AF276" s="43">
        <v>49950.599000000002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f t="shared" si="456"/>
        <v>49950.599000000002</v>
      </c>
      <c r="AM276" s="43">
        <f t="shared" si="457"/>
        <v>-7.6990000000005239</v>
      </c>
      <c r="AN276" s="19"/>
      <c r="AO276" s="1"/>
      <c r="AP276" s="1"/>
      <c r="AQ276" s="1"/>
      <c r="AR276" s="1"/>
      <c r="AS276" s="1"/>
    </row>
    <row r="277" ht="31.5">
      <c r="B277" s="41" t="s">
        <v>193</v>
      </c>
      <c r="C277" s="41" t="s">
        <v>107</v>
      </c>
      <c r="D277" s="41" t="s">
        <v>227</v>
      </c>
      <c r="E277" s="26" t="str">
        <f t="shared" si="504"/>
        <v>0407</v>
      </c>
      <c r="F277" s="41" t="s">
        <v>241</v>
      </c>
      <c r="G277" s="41" t="s">
        <v>53</v>
      </c>
      <c r="H277" s="42" t="s">
        <v>54</v>
      </c>
      <c r="I277" s="43">
        <f>I278</f>
        <v>9920</v>
      </c>
      <c r="J277" s="43">
        <f>J278</f>
        <v>10077</v>
      </c>
      <c r="K277" s="43">
        <f>K278</f>
        <v>10077</v>
      </c>
      <c r="L277" s="43">
        <f>L278</f>
        <v>0</v>
      </c>
      <c r="M277" s="43">
        <f>M278</f>
        <v>0</v>
      </c>
      <c r="N277" s="43">
        <f>N278</f>
        <v>0</v>
      </c>
      <c r="O277" s="43">
        <f>O278</f>
        <v>0</v>
      </c>
      <c r="P277" s="43">
        <f>P278</f>
        <v>0</v>
      </c>
      <c r="Q277" s="43">
        <f>Q278</f>
        <v>0</v>
      </c>
      <c r="R277" s="43">
        <f>R278</f>
        <v>0</v>
      </c>
      <c r="S277" s="43">
        <f>S278</f>
        <v>0</v>
      </c>
      <c r="T277" s="43">
        <f>T278</f>
        <v>0</v>
      </c>
      <c r="U277" s="43">
        <v>0</v>
      </c>
      <c r="V277" s="43">
        <f t="shared" si="505"/>
        <v>9920</v>
      </c>
      <c r="W277" s="43">
        <f>W278</f>
        <v>0</v>
      </c>
      <c r="X277" s="43">
        <f>X278</f>
        <v>0</v>
      </c>
      <c r="Y277" s="43">
        <f>Y278</f>
        <v>0</v>
      </c>
      <c r="Z277" s="43">
        <f>Z278</f>
        <v>0</v>
      </c>
      <c r="AA277" s="43">
        <f>AA278</f>
        <v>0</v>
      </c>
      <c r="AB277" s="43">
        <f>AB278</f>
        <v>6902.2826599999999</v>
      </c>
      <c r="AC277" s="44">
        <f>AC278</f>
        <v>8798.8920500000004</v>
      </c>
      <c r="AD277" s="44">
        <f>AD278</f>
        <v>8798.8920500000004</v>
      </c>
      <c r="AE277" s="45">
        <f t="shared" si="455"/>
        <v>100</v>
      </c>
      <c r="AF277" s="43">
        <f>AF278</f>
        <v>9677.1859999999997</v>
      </c>
      <c r="AG277" s="43">
        <f>AG278</f>
        <v>0</v>
      </c>
      <c r="AH277" s="43">
        <f>AH278</f>
        <v>0</v>
      </c>
      <c r="AI277" s="43">
        <f>AI278</f>
        <v>0</v>
      </c>
      <c r="AJ277" s="43">
        <f>AJ278</f>
        <v>0</v>
      </c>
      <c r="AK277" s="43">
        <f>AK278</f>
        <v>0</v>
      </c>
      <c r="AL277" s="43">
        <f t="shared" si="456"/>
        <v>9677.1859999999997</v>
      </c>
      <c r="AM277" s="43">
        <f t="shared" si="457"/>
        <v>242.81400000000031</v>
      </c>
      <c r="AN277" s="2"/>
      <c r="AR277" s="1"/>
      <c r="AS277" s="1"/>
    </row>
    <row r="278" ht="31.5">
      <c r="B278" s="41" t="s">
        <v>193</v>
      </c>
      <c r="C278" s="41" t="s">
        <v>107</v>
      </c>
      <c r="D278" s="41" t="s">
        <v>227</v>
      </c>
      <c r="E278" s="26" t="str">
        <f t="shared" si="504"/>
        <v>0407</v>
      </c>
      <c r="F278" s="41" t="s">
        <v>241</v>
      </c>
      <c r="G278" s="41" t="s">
        <v>55</v>
      </c>
      <c r="H278" s="42" t="s">
        <v>56</v>
      </c>
      <c r="I278" s="43">
        <f>10050.5-130.5</f>
        <v>9920</v>
      </c>
      <c r="J278" s="43">
        <f>10207.5-130.5</f>
        <v>10077</v>
      </c>
      <c r="K278" s="43">
        <f>10207.5-130.5</f>
        <v>10077</v>
      </c>
      <c r="L278" s="43"/>
      <c r="M278" s="43"/>
      <c r="N278" s="43"/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f t="shared" si="505"/>
        <v>9920</v>
      </c>
      <c r="W278" s="43"/>
      <c r="X278" s="43"/>
      <c r="Y278" s="43"/>
      <c r="Z278" s="43"/>
      <c r="AA278" s="43"/>
      <c r="AB278" s="43">
        <v>6902.2826599999999</v>
      </c>
      <c r="AC278" s="44">
        <v>8798.8920500000004</v>
      </c>
      <c r="AD278" s="44">
        <v>8798.8920500000004</v>
      </c>
      <c r="AE278" s="45">
        <f t="shared" si="455"/>
        <v>100</v>
      </c>
      <c r="AF278" s="43">
        <v>9677.1859999999997</v>
      </c>
      <c r="AG278" s="43">
        <v>0</v>
      </c>
      <c r="AH278" s="43">
        <v>0</v>
      </c>
      <c r="AI278" s="43">
        <v>0</v>
      </c>
      <c r="AJ278" s="43">
        <v>0</v>
      </c>
      <c r="AK278" s="43">
        <v>0</v>
      </c>
      <c r="AL278" s="43">
        <f t="shared" si="456"/>
        <v>9677.1859999999997</v>
      </c>
      <c r="AM278" s="43">
        <f t="shared" si="457"/>
        <v>242.81400000000031</v>
      </c>
      <c r="AN278" s="19"/>
      <c r="AR278" s="1"/>
      <c r="AS278" s="1"/>
    </row>
    <row r="279">
      <c r="B279" s="41" t="s">
        <v>193</v>
      </c>
      <c r="C279" s="41" t="s">
        <v>107</v>
      </c>
      <c r="D279" s="41" t="s">
        <v>227</v>
      </c>
      <c r="E279" s="26" t="str">
        <f t="shared" si="504"/>
        <v>0407</v>
      </c>
      <c r="F279" s="41" t="s">
        <v>241</v>
      </c>
      <c r="G279" s="41" t="s">
        <v>59</v>
      </c>
      <c r="H279" s="42" t="s">
        <v>60</v>
      </c>
      <c r="I279" s="43">
        <f>I281</f>
        <v>168.5</v>
      </c>
      <c r="J279" s="43">
        <f>J281</f>
        <v>168.5</v>
      </c>
      <c r="K279" s="43">
        <f>K281</f>
        <v>168.5</v>
      </c>
      <c r="L279" s="43">
        <f>L281</f>
        <v>0</v>
      </c>
      <c r="M279" s="43">
        <f>M281</f>
        <v>0</v>
      </c>
      <c r="N279" s="43">
        <f>N281</f>
        <v>0</v>
      </c>
      <c r="O279" s="43">
        <f>O280+O281</f>
        <v>0</v>
      </c>
      <c r="P279" s="43">
        <f>P280+P281</f>
        <v>0</v>
      </c>
      <c r="Q279" s="43">
        <f>Q281</f>
        <v>0</v>
      </c>
      <c r="R279" s="43">
        <f>R281</f>
        <v>0</v>
      </c>
      <c r="S279" s="43">
        <f>S281</f>
        <v>0</v>
      </c>
      <c r="T279" s="43">
        <f>T281</f>
        <v>0</v>
      </c>
      <c r="U279" s="43">
        <v>0</v>
      </c>
      <c r="V279" s="43">
        <f t="shared" si="505"/>
        <v>168.5</v>
      </c>
      <c r="W279" s="43">
        <f>W281</f>
        <v>0</v>
      </c>
      <c r="X279" s="43">
        <f>X281</f>
        <v>0</v>
      </c>
      <c r="Y279" s="43">
        <f>Y281</f>
        <v>0</v>
      </c>
      <c r="Z279" s="43">
        <f>Z281</f>
        <v>0</v>
      </c>
      <c r="AA279" s="43">
        <f>AA281</f>
        <v>0</v>
      </c>
      <c r="AB279" s="43">
        <f>AB280+AB281</f>
        <v>403.61500000000001</v>
      </c>
      <c r="AC279" s="44">
        <f>AC280+AC281</f>
        <v>403.61500000000001</v>
      </c>
      <c r="AD279" s="44">
        <f>AD280+AD281</f>
        <v>403.61500000000001</v>
      </c>
      <c r="AE279" s="45">
        <f t="shared" si="455"/>
        <v>100</v>
      </c>
      <c r="AF279" s="43">
        <f>AF280+AF281</f>
        <v>403.61500000000001</v>
      </c>
      <c r="AG279" s="43">
        <f>AG280+AG281</f>
        <v>0</v>
      </c>
      <c r="AH279" s="43">
        <f>AH280+AH281</f>
        <v>0</v>
      </c>
      <c r="AI279" s="43">
        <f>AI280+AI281</f>
        <v>0</v>
      </c>
      <c r="AJ279" s="43">
        <f>AJ280+AJ281</f>
        <v>0</v>
      </c>
      <c r="AK279" s="43">
        <f>AK280+AK281</f>
        <v>0</v>
      </c>
      <c r="AL279" s="43">
        <f t="shared" si="456"/>
        <v>403.61500000000001</v>
      </c>
      <c r="AM279" s="43">
        <f t="shared" si="457"/>
        <v>-235.11500000000001</v>
      </c>
      <c r="AN279" s="2"/>
      <c r="AO279" s="1"/>
      <c r="AP279" s="1"/>
      <c r="AQ279" s="1"/>
      <c r="AR279" s="1"/>
      <c r="AS279" s="1"/>
    </row>
    <row r="280">
      <c r="B280" s="41" t="s">
        <v>193</v>
      </c>
      <c r="C280" s="41" t="s">
        <v>107</v>
      </c>
      <c r="D280" s="41" t="s">
        <v>227</v>
      </c>
      <c r="E280" s="26" t="str">
        <f t="shared" si="504"/>
        <v>0407</v>
      </c>
      <c r="F280" s="41" t="s">
        <v>241</v>
      </c>
      <c r="G280" s="41" t="s">
        <v>61</v>
      </c>
      <c r="H280" s="42" t="s">
        <v>62</v>
      </c>
      <c r="I280" s="43"/>
      <c r="J280" s="43"/>
      <c r="K280" s="43"/>
      <c r="L280" s="43"/>
      <c r="M280" s="43"/>
      <c r="N280" s="43"/>
      <c r="O280" s="43">
        <v>0</v>
      </c>
      <c r="P280" s="43">
        <v>0</v>
      </c>
      <c r="Q280" s="43"/>
      <c r="R280" s="43"/>
      <c r="S280" s="43"/>
      <c r="T280" s="43"/>
      <c r="U280" s="43"/>
      <c r="V280" s="43">
        <f t="shared" si="505"/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200</v>
      </c>
      <c r="AC280" s="44">
        <v>200</v>
      </c>
      <c r="AD280" s="44">
        <v>200</v>
      </c>
      <c r="AE280" s="45">
        <f t="shared" si="455"/>
        <v>100</v>
      </c>
      <c r="AF280" s="43">
        <v>200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f t="shared" si="456"/>
        <v>200</v>
      </c>
      <c r="AM280" s="43">
        <f t="shared" si="457"/>
        <v>-200</v>
      </c>
      <c r="AN280" s="2"/>
      <c r="AO280" s="1"/>
      <c r="AP280" s="1"/>
      <c r="AQ280" s="1"/>
      <c r="AR280" s="1"/>
      <c r="AS280" s="1"/>
    </row>
    <row r="281">
      <c r="B281" s="41" t="s">
        <v>193</v>
      </c>
      <c r="C281" s="41" t="s">
        <v>107</v>
      </c>
      <c r="D281" s="41" t="s">
        <v>227</v>
      </c>
      <c r="E281" s="26" t="str">
        <f t="shared" si="504"/>
        <v>0407</v>
      </c>
      <c r="F281" s="41" t="s">
        <v>241</v>
      </c>
      <c r="G281" s="41" t="s">
        <v>63</v>
      </c>
      <c r="H281" s="42" t="s">
        <v>64</v>
      </c>
      <c r="I281" s="43">
        <v>168.5</v>
      </c>
      <c r="J281" s="43">
        <v>168.5</v>
      </c>
      <c r="K281" s="43">
        <v>168.5</v>
      </c>
      <c r="L281" s="43"/>
      <c r="M281" s="43"/>
      <c r="N281" s="43"/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f t="shared" si="505"/>
        <v>168.5</v>
      </c>
      <c r="W281" s="43"/>
      <c r="X281" s="43"/>
      <c r="Y281" s="43"/>
      <c r="Z281" s="43"/>
      <c r="AA281" s="43"/>
      <c r="AB281" s="43">
        <v>203.61500000000001</v>
      </c>
      <c r="AC281" s="44">
        <v>203.61500000000001</v>
      </c>
      <c r="AD281" s="44">
        <v>203.61500000000001</v>
      </c>
      <c r="AE281" s="45">
        <f t="shared" si="455"/>
        <v>100</v>
      </c>
      <c r="AF281" s="43">
        <v>203.61500000000001</v>
      </c>
      <c r="AG281" s="43">
        <v>0</v>
      </c>
      <c r="AH281" s="43">
        <v>0</v>
      </c>
      <c r="AI281" s="43">
        <v>0</v>
      </c>
      <c r="AJ281" s="43">
        <v>0</v>
      </c>
      <c r="AK281" s="43">
        <v>0</v>
      </c>
      <c r="AL281" s="43">
        <f t="shared" si="456"/>
        <v>203.61500000000001</v>
      </c>
      <c r="AM281" s="43">
        <f t="shared" si="457"/>
        <v>-35.115000000000009</v>
      </c>
      <c r="AN281" s="19"/>
      <c r="AR281" s="1"/>
      <c r="AS281" s="1"/>
    </row>
    <row r="282" ht="47.25">
      <c r="B282" s="41" t="s">
        <v>193</v>
      </c>
      <c r="C282" s="41" t="s">
        <v>107</v>
      </c>
      <c r="D282" s="41" t="s">
        <v>227</v>
      </c>
      <c r="E282" s="26" t="str">
        <f t="shared" si="504"/>
        <v>0407</v>
      </c>
      <c r="F282" s="41" t="s">
        <v>242</v>
      </c>
      <c r="G282" s="41"/>
      <c r="H282" s="42" t="s">
        <v>243</v>
      </c>
      <c r="I282" s="43">
        <f t="shared" ref="I282:I294" si="532">I283</f>
        <v>1455.4000000000001</v>
      </c>
      <c r="J282" s="43">
        <f t="shared" ref="J282:J294" si="533">J283</f>
        <v>1455.4000000000001</v>
      </c>
      <c r="K282" s="43">
        <f t="shared" ref="K282:K294" si="534">K283</f>
        <v>1455.4000000000001</v>
      </c>
      <c r="L282" s="43">
        <f t="shared" ref="L282:L294" si="535">L283</f>
        <v>0</v>
      </c>
      <c r="M282" s="43">
        <f t="shared" ref="M282:M294" si="536">M283</f>
        <v>0</v>
      </c>
      <c r="N282" s="43">
        <f t="shared" ref="N282:N294" si="537">N283</f>
        <v>0</v>
      </c>
      <c r="O282" s="43">
        <f t="shared" ref="O282:O294" si="538">O283</f>
        <v>0</v>
      </c>
      <c r="P282" s="43">
        <f t="shared" ref="P282:P294" si="539">P283</f>
        <v>0</v>
      </c>
      <c r="Q282" s="43">
        <f t="shared" ref="Q282:Q294" si="540">Q283</f>
        <v>0</v>
      </c>
      <c r="R282" s="43">
        <f t="shared" ref="R282:R294" si="541">R283</f>
        <v>0</v>
      </c>
      <c r="S282" s="43">
        <f t="shared" ref="S282:S287" si="542">S283</f>
        <v>0</v>
      </c>
      <c r="T282" s="43">
        <f t="shared" ref="T282:T294" si="543">T283</f>
        <v>0</v>
      </c>
      <c r="U282" s="43">
        <v>5497.8000000000002</v>
      </c>
      <c r="V282" s="43">
        <f t="shared" si="505"/>
        <v>6953.2000000000007</v>
      </c>
      <c r="W282" s="43">
        <f t="shared" ref="W282:W294" si="544">W283</f>
        <v>5497.8000000000002</v>
      </c>
      <c r="X282" s="43">
        <f t="shared" ref="X282:X294" si="545">X283</f>
        <v>0</v>
      </c>
      <c r="Y282" s="43">
        <f t="shared" ref="Y282:Y294" si="546">Y283</f>
        <v>0</v>
      </c>
      <c r="Z282" s="43">
        <f t="shared" ref="Z282:Z294" si="547">Z283</f>
        <v>0</v>
      </c>
      <c r="AA282" s="43">
        <f t="shared" ref="AA282:AA294" si="548">AA283</f>
        <v>0</v>
      </c>
      <c r="AB282" s="43">
        <f t="shared" ref="AB282:AB294" si="549">AB283</f>
        <v>2953.768</v>
      </c>
      <c r="AC282" s="44">
        <f t="shared" ref="AC282:AC294" si="550">AC283</f>
        <v>6953.1999999999998</v>
      </c>
      <c r="AD282" s="44">
        <f t="shared" ref="AD282:AD294" si="551">AD283</f>
        <v>6953.1999999999998</v>
      </c>
      <c r="AE282" s="45">
        <f t="shared" si="455"/>
        <v>100</v>
      </c>
      <c r="AF282" s="43">
        <f t="shared" ref="AF282:AF294" si="552">AF283</f>
        <v>6953.1999999999998</v>
      </c>
      <c r="AG282" s="43">
        <f t="shared" ref="AG282:AG294" si="553">AG283</f>
        <v>0</v>
      </c>
      <c r="AH282" s="43">
        <f t="shared" ref="AH282:AH294" si="554">AH283</f>
        <v>0</v>
      </c>
      <c r="AI282" s="43">
        <f t="shared" ref="AI282:AI294" si="555">AI283</f>
        <v>0</v>
      </c>
      <c r="AJ282" s="43">
        <f t="shared" ref="AJ282:AJ294" si="556">AJ283</f>
        <v>0</v>
      </c>
      <c r="AK282" s="43">
        <f t="shared" ref="AK282:AK294" si="557">AK283</f>
        <v>0</v>
      </c>
      <c r="AL282" s="43">
        <f t="shared" si="456"/>
        <v>6953.1999999999998</v>
      </c>
      <c r="AM282" s="43">
        <f t="shared" si="457"/>
        <v>9.0949470177292824e-13</v>
      </c>
      <c r="AN282" s="2"/>
      <c r="AO282" s="1"/>
      <c r="AP282" s="1"/>
      <c r="AQ282" s="1"/>
      <c r="AR282" s="1"/>
      <c r="AS282" s="1"/>
    </row>
    <row r="283" ht="31.5">
      <c r="B283" s="41" t="s">
        <v>193</v>
      </c>
      <c r="C283" s="41" t="s">
        <v>107</v>
      </c>
      <c r="D283" s="41" t="s">
        <v>227</v>
      </c>
      <c r="E283" s="26" t="str">
        <f t="shared" si="504"/>
        <v>0407</v>
      </c>
      <c r="F283" s="41" t="s">
        <v>242</v>
      </c>
      <c r="G283" s="41" t="s">
        <v>53</v>
      </c>
      <c r="H283" s="42" t="s">
        <v>54</v>
      </c>
      <c r="I283" s="43">
        <f t="shared" si="532"/>
        <v>1455.4000000000001</v>
      </c>
      <c r="J283" s="43">
        <f t="shared" si="533"/>
        <v>1455.4000000000001</v>
      </c>
      <c r="K283" s="43">
        <f t="shared" si="534"/>
        <v>1455.4000000000001</v>
      </c>
      <c r="L283" s="43">
        <f t="shared" si="535"/>
        <v>0</v>
      </c>
      <c r="M283" s="43">
        <f t="shared" si="536"/>
        <v>0</v>
      </c>
      <c r="N283" s="43">
        <f t="shared" si="537"/>
        <v>0</v>
      </c>
      <c r="O283" s="43">
        <f t="shared" si="538"/>
        <v>0</v>
      </c>
      <c r="P283" s="43">
        <f t="shared" si="539"/>
        <v>0</v>
      </c>
      <c r="Q283" s="43">
        <f t="shared" si="540"/>
        <v>0</v>
      </c>
      <c r="R283" s="43">
        <f t="shared" si="541"/>
        <v>0</v>
      </c>
      <c r="S283" s="43">
        <f t="shared" si="542"/>
        <v>0</v>
      </c>
      <c r="T283" s="43">
        <f t="shared" si="543"/>
        <v>0</v>
      </c>
      <c r="U283" s="43">
        <v>5497.8000000000002</v>
      </c>
      <c r="V283" s="43">
        <f t="shared" si="505"/>
        <v>6953.2000000000007</v>
      </c>
      <c r="W283" s="43">
        <f t="shared" si="544"/>
        <v>5497.8000000000002</v>
      </c>
      <c r="X283" s="43">
        <f t="shared" si="545"/>
        <v>0</v>
      </c>
      <c r="Y283" s="43">
        <f t="shared" si="546"/>
        <v>0</v>
      </c>
      <c r="Z283" s="43">
        <f t="shared" si="547"/>
        <v>0</v>
      </c>
      <c r="AA283" s="43">
        <f t="shared" si="548"/>
        <v>0</v>
      </c>
      <c r="AB283" s="43">
        <f t="shared" si="549"/>
        <v>2953.768</v>
      </c>
      <c r="AC283" s="44">
        <f t="shared" si="550"/>
        <v>6953.1999999999998</v>
      </c>
      <c r="AD283" s="44">
        <f t="shared" si="551"/>
        <v>6953.1999999999998</v>
      </c>
      <c r="AE283" s="45">
        <f t="shared" si="455"/>
        <v>100</v>
      </c>
      <c r="AF283" s="43">
        <f t="shared" si="552"/>
        <v>6953.1999999999998</v>
      </c>
      <c r="AG283" s="43">
        <f t="shared" si="553"/>
        <v>0</v>
      </c>
      <c r="AH283" s="43">
        <f t="shared" si="554"/>
        <v>0</v>
      </c>
      <c r="AI283" s="43">
        <f t="shared" si="555"/>
        <v>0</v>
      </c>
      <c r="AJ283" s="43">
        <f t="shared" si="556"/>
        <v>0</v>
      </c>
      <c r="AK283" s="43">
        <f t="shared" si="557"/>
        <v>0</v>
      </c>
      <c r="AL283" s="43">
        <f t="shared" si="456"/>
        <v>6953.1999999999998</v>
      </c>
      <c r="AM283" s="43">
        <f t="shared" si="457"/>
        <v>9.0949470177292824e-13</v>
      </c>
      <c r="AN283" s="2"/>
      <c r="AO283" s="1"/>
      <c r="AP283" s="1"/>
      <c r="AQ283" s="1"/>
      <c r="AR283" s="1"/>
      <c r="AS283" s="1"/>
    </row>
    <row r="284" ht="31.5">
      <c r="B284" s="41" t="s">
        <v>193</v>
      </c>
      <c r="C284" s="41" t="s">
        <v>107</v>
      </c>
      <c r="D284" s="41" t="s">
        <v>227</v>
      </c>
      <c r="E284" s="26" t="str">
        <f t="shared" si="504"/>
        <v>0407</v>
      </c>
      <c r="F284" s="41" t="s">
        <v>242</v>
      </c>
      <c r="G284" s="41" t="s">
        <v>55</v>
      </c>
      <c r="H284" s="42" t="s">
        <v>56</v>
      </c>
      <c r="I284" s="43">
        <v>1455.4000000000001</v>
      </c>
      <c r="J284" s="43">
        <v>1455.4000000000001</v>
      </c>
      <c r="K284" s="43">
        <v>1455.4000000000001</v>
      </c>
      <c r="L284" s="43"/>
      <c r="M284" s="43"/>
      <c r="N284" s="43"/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5497.8000000000002</v>
      </c>
      <c r="V284" s="43">
        <f t="shared" si="505"/>
        <v>6953.2000000000007</v>
      </c>
      <c r="W284" s="43">
        <v>5497.8000000000002</v>
      </c>
      <c r="X284" s="43"/>
      <c r="Y284" s="43"/>
      <c r="Z284" s="43"/>
      <c r="AA284" s="43"/>
      <c r="AB284" s="43">
        <v>2953.768</v>
      </c>
      <c r="AC284" s="44">
        <v>6953.1999999999998</v>
      </c>
      <c r="AD284" s="44">
        <v>6953.1999999999998</v>
      </c>
      <c r="AE284" s="45">
        <f t="shared" si="455"/>
        <v>100</v>
      </c>
      <c r="AF284" s="43">
        <v>6953.1999999999998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f t="shared" si="456"/>
        <v>6953.1999999999998</v>
      </c>
      <c r="AM284" s="43">
        <f t="shared" si="457"/>
        <v>9.0949470177292824e-13</v>
      </c>
      <c r="AN284" s="2"/>
      <c r="AO284" s="1"/>
      <c r="AP284" s="1"/>
      <c r="AQ284" s="1"/>
      <c r="AR284" s="1"/>
      <c r="AS284" s="1"/>
    </row>
    <row r="285" ht="47.25">
      <c r="B285" s="41" t="s">
        <v>193</v>
      </c>
      <c r="C285" s="41" t="s">
        <v>107</v>
      </c>
      <c r="D285" s="41" t="s">
        <v>227</v>
      </c>
      <c r="E285" s="26" t="str">
        <f t="shared" si="504"/>
        <v>0407</v>
      </c>
      <c r="F285" s="41" t="s">
        <v>244</v>
      </c>
      <c r="G285" s="41"/>
      <c r="H285" s="42" t="s">
        <v>245</v>
      </c>
      <c r="I285" s="43">
        <f t="shared" si="532"/>
        <v>25080.900000000001</v>
      </c>
      <c r="J285" s="43">
        <f t="shared" si="533"/>
        <v>24275.099999999999</v>
      </c>
      <c r="K285" s="43">
        <f t="shared" si="534"/>
        <v>24275.099999999999</v>
      </c>
      <c r="L285" s="43">
        <f t="shared" si="535"/>
        <v>0</v>
      </c>
      <c r="M285" s="43">
        <f t="shared" si="536"/>
        <v>0</v>
      </c>
      <c r="N285" s="43">
        <f t="shared" si="537"/>
        <v>0</v>
      </c>
      <c r="O285" s="43">
        <f t="shared" si="538"/>
        <v>0</v>
      </c>
      <c r="P285" s="43">
        <f t="shared" si="539"/>
        <v>0</v>
      </c>
      <c r="Q285" s="43">
        <f t="shared" si="540"/>
        <v>-1143.7</v>
      </c>
      <c r="R285" s="43">
        <f t="shared" si="541"/>
        <v>0</v>
      </c>
      <c r="S285" s="43">
        <f t="shared" si="542"/>
        <v>4836.683</v>
      </c>
      <c r="T285" s="43">
        <f t="shared" si="543"/>
        <v>0</v>
      </c>
      <c r="U285" s="43">
        <v>0</v>
      </c>
      <c r="V285" s="43">
        <f t="shared" si="505"/>
        <v>28773.883000000002</v>
      </c>
      <c r="W285" s="43">
        <f t="shared" si="544"/>
        <v>0</v>
      </c>
      <c r="X285" s="43">
        <f t="shared" si="545"/>
        <v>0</v>
      </c>
      <c r="Y285" s="43">
        <f t="shared" si="546"/>
        <v>0</v>
      </c>
      <c r="Z285" s="43">
        <f t="shared" si="547"/>
        <v>0</v>
      </c>
      <c r="AA285" s="43">
        <f t="shared" si="548"/>
        <v>0</v>
      </c>
      <c r="AB285" s="43">
        <f t="shared" si="549"/>
        <v>13831.011839999999</v>
      </c>
      <c r="AC285" s="44">
        <f t="shared" si="550"/>
        <v>28773.883000000002</v>
      </c>
      <c r="AD285" s="44">
        <f t="shared" si="551"/>
        <v>28711.59519</v>
      </c>
      <c r="AE285" s="45">
        <f t="shared" si="455"/>
        <v>99.783526575123688</v>
      </c>
      <c r="AF285" s="43">
        <f t="shared" si="552"/>
        <v>28773.883000000002</v>
      </c>
      <c r="AG285" s="43">
        <f t="shared" si="553"/>
        <v>0</v>
      </c>
      <c r="AH285" s="43">
        <f t="shared" si="554"/>
        <v>0</v>
      </c>
      <c r="AI285" s="43">
        <f t="shared" si="555"/>
        <v>0</v>
      </c>
      <c r="AJ285" s="43">
        <f t="shared" si="556"/>
        <v>0</v>
      </c>
      <c r="AK285" s="43">
        <f t="shared" si="557"/>
        <v>0</v>
      </c>
      <c r="AL285" s="43">
        <f t="shared" si="456"/>
        <v>28773.883000000002</v>
      </c>
      <c r="AM285" s="43">
        <f t="shared" si="457"/>
        <v>0</v>
      </c>
      <c r="AN285" s="2"/>
      <c r="AR285" s="1"/>
      <c r="AS285" s="1"/>
    </row>
    <row r="286" ht="31.5">
      <c r="B286" s="41" t="s">
        <v>193</v>
      </c>
      <c r="C286" s="41" t="s">
        <v>107</v>
      </c>
      <c r="D286" s="41" t="s">
        <v>227</v>
      </c>
      <c r="E286" s="26" t="str">
        <f t="shared" si="504"/>
        <v>0407</v>
      </c>
      <c r="F286" s="41" t="s">
        <v>246</v>
      </c>
      <c r="G286" s="41"/>
      <c r="H286" s="42" t="s">
        <v>247</v>
      </c>
      <c r="I286" s="43">
        <f t="shared" si="532"/>
        <v>25080.900000000001</v>
      </c>
      <c r="J286" s="43">
        <f t="shared" si="533"/>
        <v>24275.099999999999</v>
      </c>
      <c r="K286" s="43">
        <f t="shared" si="534"/>
        <v>24275.099999999999</v>
      </c>
      <c r="L286" s="43">
        <f t="shared" si="535"/>
        <v>0</v>
      </c>
      <c r="M286" s="43">
        <f t="shared" si="536"/>
        <v>0</v>
      </c>
      <c r="N286" s="43">
        <f t="shared" si="537"/>
        <v>0</v>
      </c>
      <c r="O286" s="43">
        <f t="shared" si="538"/>
        <v>0</v>
      </c>
      <c r="P286" s="43">
        <f t="shared" si="539"/>
        <v>0</v>
      </c>
      <c r="Q286" s="43">
        <f t="shared" si="540"/>
        <v>-1143.7</v>
      </c>
      <c r="R286" s="43">
        <f t="shared" si="541"/>
        <v>0</v>
      </c>
      <c r="S286" s="43">
        <f t="shared" si="542"/>
        <v>4836.683</v>
      </c>
      <c r="T286" s="43">
        <f t="shared" si="543"/>
        <v>0</v>
      </c>
      <c r="U286" s="43">
        <v>0</v>
      </c>
      <c r="V286" s="43">
        <f t="shared" si="505"/>
        <v>28773.883000000002</v>
      </c>
      <c r="W286" s="43">
        <f t="shared" si="544"/>
        <v>0</v>
      </c>
      <c r="X286" s="43">
        <f t="shared" si="545"/>
        <v>0</v>
      </c>
      <c r="Y286" s="43">
        <f t="shared" si="546"/>
        <v>0</v>
      </c>
      <c r="Z286" s="43">
        <f t="shared" si="547"/>
        <v>0</v>
      </c>
      <c r="AA286" s="43">
        <f t="shared" si="548"/>
        <v>0</v>
      </c>
      <c r="AB286" s="43">
        <f t="shared" si="549"/>
        <v>13831.011839999999</v>
      </c>
      <c r="AC286" s="44">
        <f t="shared" si="550"/>
        <v>28773.883000000002</v>
      </c>
      <c r="AD286" s="44">
        <f t="shared" si="551"/>
        <v>28711.59519</v>
      </c>
      <c r="AE286" s="45">
        <f t="shared" si="455"/>
        <v>99.783526575123688</v>
      </c>
      <c r="AF286" s="43">
        <f t="shared" si="552"/>
        <v>28773.883000000002</v>
      </c>
      <c r="AG286" s="43">
        <f t="shared" si="553"/>
        <v>0</v>
      </c>
      <c r="AH286" s="43">
        <f t="shared" si="554"/>
        <v>0</v>
      </c>
      <c r="AI286" s="43">
        <f t="shared" si="555"/>
        <v>0</v>
      </c>
      <c r="AJ286" s="43">
        <f t="shared" si="556"/>
        <v>0</v>
      </c>
      <c r="AK286" s="43">
        <f t="shared" si="557"/>
        <v>0</v>
      </c>
      <c r="AL286" s="43">
        <f t="shared" si="456"/>
        <v>28773.883000000002</v>
      </c>
      <c r="AM286" s="43">
        <f t="shared" si="457"/>
        <v>0</v>
      </c>
      <c r="AN286" s="2"/>
      <c r="AO286" s="1"/>
      <c r="AP286" s="1"/>
      <c r="AQ286" s="1"/>
      <c r="AR286" s="1"/>
      <c r="AS286" s="1"/>
    </row>
    <row r="287" ht="31.5">
      <c r="B287" s="41" t="s">
        <v>193</v>
      </c>
      <c r="C287" s="41" t="s">
        <v>107</v>
      </c>
      <c r="D287" s="41" t="s">
        <v>227</v>
      </c>
      <c r="E287" s="26" t="str">
        <f t="shared" si="504"/>
        <v>0407</v>
      </c>
      <c r="F287" s="41" t="s">
        <v>246</v>
      </c>
      <c r="G287" s="41" t="s">
        <v>53</v>
      </c>
      <c r="H287" s="42" t="s">
        <v>54</v>
      </c>
      <c r="I287" s="43">
        <f t="shared" si="532"/>
        <v>25080.900000000001</v>
      </c>
      <c r="J287" s="43">
        <f t="shared" si="533"/>
        <v>24275.099999999999</v>
      </c>
      <c r="K287" s="43">
        <f t="shared" si="534"/>
        <v>24275.099999999999</v>
      </c>
      <c r="L287" s="43">
        <f t="shared" si="535"/>
        <v>0</v>
      </c>
      <c r="M287" s="43">
        <f t="shared" si="536"/>
        <v>0</v>
      </c>
      <c r="N287" s="43">
        <f t="shared" si="537"/>
        <v>0</v>
      </c>
      <c r="O287" s="43">
        <f t="shared" si="538"/>
        <v>0</v>
      </c>
      <c r="P287" s="43">
        <f t="shared" si="539"/>
        <v>0</v>
      </c>
      <c r="Q287" s="43">
        <f t="shared" si="540"/>
        <v>-1143.7</v>
      </c>
      <c r="R287" s="43">
        <f t="shared" si="541"/>
        <v>0</v>
      </c>
      <c r="S287" s="43">
        <f t="shared" si="542"/>
        <v>4836.683</v>
      </c>
      <c r="T287" s="43">
        <f t="shared" si="543"/>
        <v>0</v>
      </c>
      <c r="U287" s="43">
        <v>0</v>
      </c>
      <c r="V287" s="43">
        <f t="shared" si="505"/>
        <v>28773.883000000002</v>
      </c>
      <c r="W287" s="43">
        <f t="shared" si="544"/>
        <v>0</v>
      </c>
      <c r="X287" s="43">
        <f t="shared" si="545"/>
        <v>0</v>
      </c>
      <c r="Y287" s="43">
        <f t="shared" si="546"/>
        <v>0</v>
      </c>
      <c r="Z287" s="43">
        <f t="shared" si="547"/>
        <v>0</v>
      </c>
      <c r="AA287" s="43">
        <f t="shared" si="548"/>
        <v>0</v>
      </c>
      <c r="AB287" s="43">
        <f t="shared" si="549"/>
        <v>13831.011839999999</v>
      </c>
      <c r="AC287" s="44">
        <f t="shared" si="550"/>
        <v>28773.883000000002</v>
      </c>
      <c r="AD287" s="44">
        <f t="shared" si="551"/>
        <v>28711.59519</v>
      </c>
      <c r="AE287" s="45">
        <f t="shared" si="455"/>
        <v>99.783526575123688</v>
      </c>
      <c r="AF287" s="43">
        <f t="shared" si="552"/>
        <v>28773.883000000002</v>
      </c>
      <c r="AG287" s="43">
        <f t="shared" si="553"/>
        <v>0</v>
      </c>
      <c r="AH287" s="43">
        <f t="shared" si="554"/>
        <v>0</v>
      </c>
      <c r="AI287" s="43">
        <f t="shared" si="555"/>
        <v>0</v>
      </c>
      <c r="AJ287" s="43">
        <f t="shared" si="556"/>
        <v>0</v>
      </c>
      <c r="AK287" s="43">
        <f t="shared" si="557"/>
        <v>0</v>
      </c>
      <c r="AL287" s="43">
        <f t="shared" si="456"/>
        <v>28773.883000000002</v>
      </c>
      <c r="AM287" s="43">
        <f t="shared" si="457"/>
        <v>0</v>
      </c>
      <c r="AN287" s="2"/>
      <c r="AO287" s="1"/>
      <c r="AP287" s="1"/>
      <c r="AQ287" s="1"/>
      <c r="AR287" s="1"/>
      <c r="AS287" s="1"/>
    </row>
    <row r="288" ht="31.5">
      <c r="B288" s="41" t="s">
        <v>193</v>
      </c>
      <c r="C288" s="41" t="s">
        <v>107</v>
      </c>
      <c r="D288" s="41" t="s">
        <v>227</v>
      </c>
      <c r="E288" s="26" t="str">
        <f t="shared" si="504"/>
        <v>0407</v>
      </c>
      <c r="F288" s="41" t="s">
        <v>246</v>
      </c>
      <c r="G288" s="41" t="s">
        <v>55</v>
      </c>
      <c r="H288" s="42" t="s">
        <v>56</v>
      </c>
      <c r="I288" s="43">
        <v>25080.900000000001</v>
      </c>
      <c r="J288" s="43">
        <v>24275.099999999999</v>
      </c>
      <c r="K288" s="43">
        <v>24275.099999999999</v>
      </c>
      <c r="L288" s="43"/>
      <c r="M288" s="43"/>
      <c r="N288" s="43"/>
      <c r="O288" s="43">
        <v>0</v>
      </c>
      <c r="P288" s="43">
        <v>0</v>
      </c>
      <c r="Q288" s="43">
        <v>-1143.7</v>
      </c>
      <c r="R288" s="43">
        <v>0</v>
      </c>
      <c r="S288" s="43">
        <f>9043.9-4207.217</f>
        <v>4836.683</v>
      </c>
      <c r="T288" s="43">
        <v>0</v>
      </c>
      <c r="U288" s="43">
        <v>0</v>
      </c>
      <c r="V288" s="43">
        <f t="shared" si="505"/>
        <v>28773.883000000002</v>
      </c>
      <c r="W288" s="43"/>
      <c r="X288" s="43"/>
      <c r="Y288" s="43"/>
      <c r="Z288" s="43"/>
      <c r="AA288" s="43"/>
      <c r="AB288" s="43">
        <v>13831.011839999999</v>
      </c>
      <c r="AC288" s="44">
        <v>28773.883000000002</v>
      </c>
      <c r="AD288" s="44">
        <v>28711.59519</v>
      </c>
      <c r="AE288" s="45">
        <f t="shared" si="455"/>
        <v>99.783526575123688</v>
      </c>
      <c r="AF288" s="43">
        <v>28773.883000000002</v>
      </c>
      <c r="AG288" s="43">
        <v>0</v>
      </c>
      <c r="AH288" s="43">
        <v>0</v>
      </c>
      <c r="AI288" s="43">
        <v>0</v>
      </c>
      <c r="AJ288" s="43">
        <v>0</v>
      </c>
      <c r="AK288" s="43">
        <v>0</v>
      </c>
      <c r="AL288" s="43">
        <f t="shared" si="456"/>
        <v>28773.883000000002</v>
      </c>
      <c r="AM288" s="43">
        <f t="shared" si="457"/>
        <v>0</v>
      </c>
      <c r="AN288" s="19"/>
      <c r="AO288" s="1"/>
      <c r="AP288" s="1"/>
      <c r="AQ288" s="1"/>
      <c r="AR288" s="1"/>
      <c r="AS288" s="1"/>
    </row>
    <row r="289" s="33" customFormat="1">
      <c r="B289" s="34" t="s">
        <v>193</v>
      </c>
      <c r="C289" s="34" t="s">
        <v>107</v>
      </c>
      <c r="D289" s="34" t="s">
        <v>109</v>
      </c>
      <c r="E289" s="35" t="str">
        <f t="shared" si="504"/>
        <v>0409</v>
      </c>
      <c r="F289" s="34"/>
      <c r="G289" s="34"/>
      <c r="H289" s="36" t="s">
        <v>110</v>
      </c>
      <c r="I289" s="37">
        <f t="shared" si="532"/>
        <v>20821.299999999999</v>
      </c>
      <c r="J289" s="37">
        <f t="shared" si="533"/>
        <v>21357</v>
      </c>
      <c r="K289" s="37">
        <f t="shared" si="534"/>
        <v>21357</v>
      </c>
      <c r="L289" s="37">
        <f t="shared" si="535"/>
        <v>0</v>
      </c>
      <c r="M289" s="37">
        <f t="shared" si="536"/>
        <v>0</v>
      </c>
      <c r="N289" s="37">
        <f t="shared" si="537"/>
        <v>0</v>
      </c>
      <c r="O289" s="37">
        <f t="shared" si="538"/>
        <v>0</v>
      </c>
      <c r="P289" s="37">
        <f t="shared" si="539"/>
        <v>0</v>
      </c>
      <c r="Q289" s="37">
        <f t="shared" si="540"/>
        <v>0</v>
      </c>
      <c r="R289" s="37">
        <f t="shared" si="541"/>
        <v>0</v>
      </c>
      <c r="S289" s="37">
        <f t="shared" ref="S289:S294" si="558">S290</f>
        <v>-1919.0540000000001</v>
      </c>
      <c r="T289" s="37">
        <f t="shared" si="543"/>
        <v>0</v>
      </c>
      <c r="U289" s="37">
        <v>0</v>
      </c>
      <c r="V289" s="37">
        <f t="shared" si="505"/>
        <v>18902.245999999999</v>
      </c>
      <c r="W289" s="37">
        <f t="shared" si="544"/>
        <v>0</v>
      </c>
      <c r="X289" s="37">
        <f t="shared" si="545"/>
        <v>0</v>
      </c>
      <c r="Y289" s="37">
        <f t="shared" si="546"/>
        <v>0</v>
      </c>
      <c r="Z289" s="37">
        <f t="shared" si="547"/>
        <v>0</v>
      </c>
      <c r="AA289" s="37">
        <f t="shared" si="548"/>
        <v>0</v>
      </c>
      <c r="AB289" s="37">
        <f t="shared" si="549"/>
        <v>7982.4600499999997</v>
      </c>
      <c r="AC289" s="38">
        <f t="shared" si="550"/>
        <v>18770.788</v>
      </c>
      <c r="AD289" s="38">
        <f t="shared" si="551"/>
        <v>16040.163790000001</v>
      </c>
      <c r="AE289" s="39">
        <f t="shared" si="455"/>
        <v>85.452799264474137</v>
      </c>
      <c r="AF289" s="37">
        <f t="shared" si="552"/>
        <v>18902.245999999999</v>
      </c>
      <c r="AG289" s="37">
        <f t="shared" si="553"/>
        <v>0</v>
      </c>
      <c r="AH289" s="37">
        <f t="shared" si="554"/>
        <v>0</v>
      </c>
      <c r="AI289" s="37">
        <f t="shared" si="555"/>
        <v>0</v>
      </c>
      <c r="AJ289" s="37">
        <f t="shared" si="556"/>
        <v>0</v>
      </c>
      <c r="AK289" s="37">
        <f t="shared" si="557"/>
        <v>0</v>
      </c>
      <c r="AL289" s="37">
        <f t="shared" si="456"/>
        <v>18902.245999999999</v>
      </c>
      <c r="AM289" s="37">
        <f t="shared" si="457"/>
        <v>0</v>
      </c>
      <c r="AN289" s="40"/>
      <c r="AO289" s="33"/>
      <c r="AP289" s="33"/>
      <c r="AQ289" s="33"/>
      <c r="AR289" s="33"/>
      <c r="AS289" s="33"/>
    </row>
    <row r="290" ht="31.5">
      <c r="B290" s="41" t="s">
        <v>193</v>
      </c>
      <c r="C290" s="41" t="s">
        <v>107</v>
      </c>
      <c r="D290" s="41" t="s">
        <v>109</v>
      </c>
      <c r="E290" s="26" t="str">
        <f t="shared" si="504"/>
        <v>0409</v>
      </c>
      <c r="F290" s="41" t="s">
        <v>207</v>
      </c>
      <c r="G290" s="41"/>
      <c r="H290" s="42" t="s">
        <v>208</v>
      </c>
      <c r="I290" s="43">
        <f t="shared" si="532"/>
        <v>20821.299999999999</v>
      </c>
      <c r="J290" s="43">
        <f t="shared" si="533"/>
        <v>21357</v>
      </c>
      <c r="K290" s="43">
        <f t="shared" si="534"/>
        <v>21357</v>
      </c>
      <c r="L290" s="43">
        <f t="shared" si="535"/>
        <v>0</v>
      </c>
      <c r="M290" s="43">
        <f t="shared" si="536"/>
        <v>0</v>
      </c>
      <c r="N290" s="43">
        <f t="shared" si="537"/>
        <v>0</v>
      </c>
      <c r="O290" s="43">
        <f t="shared" si="538"/>
        <v>0</v>
      </c>
      <c r="P290" s="43">
        <f t="shared" si="539"/>
        <v>0</v>
      </c>
      <c r="Q290" s="43">
        <f t="shared" si="540"/>
        <v>0</v>
      </c>
      <c r="R290" s="43">
        <f t="shared" si="541"/>
        <v>0</v>
      </c>
      <c r="S290" s="43">
        <f t="shared" si="558"/>
        <v>-1919.0540000000001</v>
      </c>
      <c r="T290" s="43">
        <f t="shared" si="543"/>
        <v>0</v>
      </c>
      <c r="U290" s="43">
        <v>0</v>
      </c>
      <c r="V290" s="43">
        <f t="shared" si="505"/>
        <v>18902.245999999999</v>
      </c>
      <c r="W290" s="43">
        <f t="shared" si="544"/>
        <v>0</v>
      </c>
      <c r="X290" s="43">
        <f t="shared" si="545"/>
        <v>0</v>
      </c>
      <c r="Y290" s="43">
        <f t="shared" si="546"/>
        <v>0</v>
      </c>
      <c r="Z290" s="43">
        <f t="shared" si="547"/>
        <v>0</v>
      </c>
      <c r="AA290" s="43">
        <f t="shared" si="548"/>
        <v>0</v>
      </c>
      <c r="AB290" s="43">
        <f t="shared" si="549"/>
        <v>7982.4600499999997</v>
      </c>
      <c r="AC290" s="44">
        <f t="shared" si="550"/>
        <v>18770.788</v>
      </c>
      <c r="AD290" s="44">
        <f t="shared" si="551"/>
        <v>16040.163790000001</v>
      </c>
      <c r="AE290" s="45">
        <f t="shared" si="455"/>
        <v>85.452799264474137</v>
      </c>
      <c r="AF290" s="43">
        <f t="shared" si="552"/>
        <v>18902.245999999999</v>
      </c>
      <c r="AG290" s="43">
        <f t="shared" si="553"/>
        <v>0</v>
      </c>
      <c r="AH290" s="43">
        <f t="shared" si="554"/>
        <v>0</v>
      </c>
      <c r="AI290" s="43">
        <f t="shared" si="555"/>
        <v>0</v>
      </c>
      <c r="AJ290" s="43">
        <f t="shared" si="556"/>
        <v>0</v>
      </c>
      <c r="AK290" s="43">
        <f t="shared" si="557"/>
        <v>0</v>
      </c>
      <c r="AL290" s="43">
        <f t="shared" si="456"/>
        <v>18902.245999999999</v>
      </c>
      <c r="AM290" s="43">
        <f t="shared" si="457"/>
        <v>0</v>
      </c>
      <c r="AN290" s="2"/>
      <c r="AO290" s="1"/>
      <c r="AP290" s="1"/>
      <c r="AQ290" s="1"/>
      <c r="AR290" s="1"/>
      <c r="AS290" s="1"/>
    </row>
    <row r="291" ht="31.5">
      <c r="B291" s="41" t="s">
        <v>193</v>
      </c>
      <c r="C291" s="41" t="s">
        <v>107</v>
      </c>
      <c r="D291" s="41" t="s">
        <v>109</v>
      </c>
      <c r="E291" s="26" t="str">
        <f t="shared" si="504"/>
        <v>0409</v>
      </c>
      <c r="F291" s="41" t="s">
        <v>209</v>
      </c>
      <c r="G291" s="41"/>
      <c r="H291" s="42" t="s">
        <v>210</v>
      </c>
      <c r="I291" s="43">
        <f t="shared" si="532"/>
        <v>20821.299999999999</v>
      </c>
      <c r="J291" s="43">
        <f t="shared" si="533"/>
        <v>21357</v>
      </c>
      <c r="K291" s="43">
        <f t="shared" si="534"/>
        <v>21357</v>
      </c>
      <c r="L291" s="43">
        <f t="shared" si="535"/>
        <v>0</v>
      </c>
      <c r="M291" s="43">
        <f t="shared" si="536"/>
        <v>0</v>
      </c>
      <c r="N291" s="43">
        <f t="shared" si="537"/>
        <v>0</v>
      </c>
      <c r="O291" s="43">
        <f t="shared" si="538"/>
        <v>0</v>
      </c>
      <c r="P291" s="43">
        <f t="shared" si="539"/>
        <v>0</v>
      </c>
      <c r="Q291" s="43">
        <f t="shared" si="540"/>
        <v>0</v>
      </c>
      <c r="R291" s="43">
        <f t="shared" si="541"/>
        <v>0</v>
      </c>
      <c r="S291" s="43">
        <f t="shared" si="558"/>
        <v>-1919.0540000000001</v>
      </c>
      <c r="T291" s="43">
        <f t="shared" si="543"/>
        <v>0</v>
      </c>
      <c r="U291" s="43">
        <v>0</v>
      </c>
      <c r="V291" s="43">
        <f t="shared" si="505"/>
        <v>18902.245999999999</v>
      </c>
      <c r="W291" s="43">
        <f t="shared" si="544"/>
        <v>0</v>
      </c>
      <c r="X291" s="43">
        <f t="shared" si="545"/>
        <v>0</v>
      </c>
      <c r="Y291" s="43">
        <f t="shared" si="546"/>
        <v>0</v>
      </c>
      <c r="Z291" s="43">
        <f t="shared" si="547"/>
        <v>0</v>
      </c>
      <c r="AA291" s="43">
        <f t="shared" si="548"/>
        <v>0</v>
      </c>
      <c r="AB291" s="43">
        <f t="shared" si="549"/>
        <v>7982.4600499999997</v>
      </c>
      <c r="AC291" s="44">
        <f t="shared" si="550"/>
        <v>18770.788</v>
      </c>
      <c r="AD291" s="44">
        <f t="shared" si="551"/>
        <v>16040.163790000001</v>
      </c>
      <c r="AE291" s="45">
        <f t="shared" si="455"/>
        <v>85.452799264474137</v>
      </c>
      <c r="AF291" s="43">
        <f t="shared" si="552"/>
        <v>18902.245999999999</v>
      </c>
      <c r="AG291" s="43">
        <f t="shared" si="553"/>
        <v>0</v>
      </c>
      <c r="AH291" s="43">
        <f t="shared" si="554"/>
        <v>0</v>
      </c>
      <c r="AI291" s="43">
        <f t="shared" si="555"/>
        <v>0</v>
      </c>
      <c r="AJ291" s="43">
        <f t="shared" si="556"/>
        <v>0</v>
      </c>
      <c r="AK291" s="43">
        <f t="shared" si="557"/>
        <v>0</v>
      </c>
      <c r="AL291" s="43">
        <f t="shared" si="456"/>
        <v>18902.245999999999</v>
      </c>
      <c r="AM291" s="43">
        <f t="shared" si="457"/>
        <v>0</v>
      </c>
      <c r="AN291" s="2"/>
      <c r="AO291" s="1"/>
      <c r="AP291" s="1"/>
      <c r="AQ291" s="1"/>
      <c r="AR291" s="1"/>
      <c r="AS291" s="1"/>
    </row>
    <row r="292" ht="31.5">
      <c r="B292" s="41" t="s">
        <v>193</v>
      </c>
      <c r="C292" s="41" t="s">
        <v>107</v>
      </c>
      <c r="D292" s="41" t="s">
        <v>109</v>
      </c>
      <c r="E292" s="26" t="str">
        <f t="shared" si="504"/>
        <v>0409</v>
      </c>
      <c r="F292" s="41" t="s">
        <v>248</v>
      </c>
      <c r="G292" s="41"/>
      <c r="H292" s="42" t="s">
        <v>249</v>
      </c>
      <c r="I292" s="43">
        <f t="shared" si="532"/>
        <v>20821.299999999999</v>
      </c>
      <c r="J292" s="43">
        <f t="shared" si="533"/>
        <v>21357</v>
      </c>
      <c r="K292" s="43">
        <f t="shared" si="534"/>
        <v>21357</v>
      </c>
      <c r="L292" s="43">
        <f t="shared" si="535"/>
        <v>0</v>
      </c>
      <c r="M292" s="43">
        <f t="shared" si="536"/>
        <v>0</v>
      </c>
      <c r="N292" s="43">
        <f t="shared" si="537"/>
        <v>0</v>
      </c>
      <c r="O292" s="43">
        <f t="shared" si="538"/>
        <v>0</v>
      </c>
      <c r="P292" s="43">
        <f t="shared" si="539"/>
        <v>0</v>
      </c>
      <c r="Q292" s="43">
        <f t="shared" si="540"/>
        <v>0</v>
      </c>
      <c r="R292" s="43">
        <f t="shared" si="541"/>
        <v>0</v>
      </c>
      <c r="S292" s="43">
        <f t="shared" si="558"/>
        <v>-1919.0540000000001</v>
      </c>
      <c r="T292" s="43">
        <f t="shared" si="543"/>
        <v>0</v>
      </c>
      <c r="U292" s="43">
        <v>0</v>
      </c>
      <c r="V292" s="43">
        <f t="shared" si="505"/>
        <v>18902.245999999999</v>
      </c>
      <c r="W292" s="43">
        <f t="shared" si="544"/>
        <v>0</v>
      </c>
      <c r="X292" s="43">
        <f t="shared" si="545"/>
        <v>0</v>
      </c>
      <c r="Y292" s="43">
        <f t="shared" si="546"/>
        <v>0</v>
      </c>
      <c r="Z292" s="43">
        <f t="shared" si="547"/>
        <v>0</v>
      </c>
      <c r="AA292" s="43">
        <f t="shared" si="548"/>
        <v>0</v>
      </c>
      <c r="AB292" s="43">
        <f t="shared" si="549"/>
        <v>7982.4600499999997</v>
      </c>
      <c r="AC292" s="44">
        <f t="shared" si="550"/>
        <v>18770.788</v>
      </c>
      <c r="AD292" s="44">
        <f t="shared" si="551"/>
        <v>16040.163790000001</v>
      </c>
      <c r="AE292" s="45">
        <f t="shared" ref="AE292:AE355" si="559">AD292/AC292*100</f>
        <v>85.452799264474137</v>
      </c>
      <c r="AF292" s="43">
        <f t="shared" si="552"/>
        <v>18902.245999999999</v>
      </c>
      <c r="AG292" s="43">
        <f t="shared" si="553"/>
        <v>0</v>
      </c>
      <c r="AH292" s="43">
        <f t="shared" si="554"/>
        <v>0</v>
      </c>
      <c r="AI292" s="43">
        <f t="shared" si="555"/>
        <v>0</v>
      </c>
      <c r="AJ292" s="43">
        <f t="shared" si="556"/>
        <v>0</v>
      </c>
      <c r="AK292" s="43">
        <f t="shared" si="557"/>
        <v>0</v>
      </c>
      <c r="AL292" s="43">
        <f t="shared" ref="AL292:AL355" si="560">AF292+AH292+AK292+AI292+AJ292+AG292</f>
        <v>18902.245999999999</v>
      </c>
      <c r="AM292" s="43">
        <f t="shared" ref="AM292:AM355" si="561">V292-AL292</f>
        <v>0</v>
      </c>
      <c r="AN292" s="2"/>
      <c r="AR292" s="1"/>
      <c r="AS292" s="1"/>
    </row>
    <row r="293" ht="31.5">
      <c r="B293" s="41" t="s">
        <v>193</v>
      </c>
      <c r="C293" s="41" t="s">
        <v>107</v>
      </c>
      <c r="D293" s="41" t="s">
        <v>109</v>
      </c>
      <c r="E293" s="26" t="str">
        <f t="shared" si="504"/>
        <v>0409</v>
      </c>
      <c r="F293" s="41" t="s">
        <v>250</v>
      </c>
      <c r="G293" s="41"/>
      <c r="H293" s="42" t="s">
        <v>251</v>
      </c>
      <c r="I293" s="43">
        <f t="shared" si="532"/>
        <v>20821.299999999999</v>
      </c>
      <c r="J293" s="43">
        <f t="shared" si="533"/>
        <v>21357</v>
      </c>
      <c r="K293" s="43">
        <f t="shared" si="534"/>
        <v>21357</v>
      </c>
      <c r="L293" s="43">
        <f t="shared" si="535"/>
        <v>0</v>
      </c>
      <c r="M293" s="43">
        <f t="shared" si="536"/>
        <v>0</v>
      </c>
      <c r="N293" s="43">
        <f t="shared" si="537"/>
        <v>0</v>
      </c>
      <c r="O293" s="43">
        <f t="shared" si="538"/>
        <v>0</v>
      </c>
      <c r="P293" s="43">
        <f t="shared" si="539"/>
        <v>0</v>
      </c>
      <c r="Q293" s="43">
        <f t="shared" si="540"/>
        <v>0</v>
      </c>
      <c r="R293" s="43">
        <f t="shared" si="541"/>
        <v>0</v>
      </c>
      <c r="S293" s="43">
        <f t="shared" si="558"/>
        <v>-1919.0540000000001</v>
      </c>
      <c r="T293" s="43">
        <f t="shared" si="543"/>
        <v>0</v>
      </c>
      <c r="U293" s="43">
        <v>0</v>
      </c>
      <c r="V293" s="43">
        <f t="shared" si="505"/>
        <v>18902.245999999999</v>
      </c>
      <c r="W293" s="43">
        <f t="shared" si="544"/>
        <v>0</v>
      </c>
      <c r="X293" s="43">
        <f t="shared" si="545"/>
        <v>0</v>
      </c>
      <c r="Y293" s="43">
        <f t="shared" si="546"/>
        <v>0</v>
      </c>
      <c r="Z293" s="43">
        <f t="shared" si="547"/>
        <v>0</v>
      </c>
      <c r="AA293" s="43">
        <f t="shared" si="548"/>
        <v>0</v>
      </c>
      <c r="AB293" s="43">
        <f t="shared" si="549"/>
        <v>7982.4600499999997</v>
      </c>
      <c r="AC293" s="44">
        <f t="shared" si="550"/>
        <v>18770.788</v>
      </c>
      <c r="AD293" s="44">
        <f t="shared" si="551"/>
        <v>16040.163790000001</v>
      </c>
      <c r="AE293" s="45">
        <f t="shared" si="559"/>
        <v>85.452799264474137</v>
      </c>
      <c r="AF293" s="43">
        <f t="shared" si="552"/>
        <v>18902.245999999999</v>
      </c>
      <c r="AG293" s="43">
        <f t="shared" si="553"/>
        <v>0</v>
      </c>
      <c r="AH293" s="43">
        <f t="shared" si="554"/>
        <v>0</v>
      </c>
      <c r="AI293" s="43">
        <f t="shared" si="555"/>
        <v>0</v>
      </c>
      <c r="AJ293" s="43">
        <f t="shared" si="556"/>
        <v>0</v>
      </c>
      <c r="AK293" s="43">
        <f t="shared" si="557"/>
        <v>0</v>
      </c>
      <c r="AL293" s="43">
        <f t="shared" si="560"/>
        <v>18902.245999999999</v>
      </c>
      <c r="AM293" s="43">
        <f t="shared" si="561"/>
        <v>0</v>
      </c>
      <c r="AN293" s="2"/>
      <c r="AO293" s="1"/>
      <c r="AP293" s="1"/>
      <c r="AQ293" s="1"/>
      <c r="AR293" s="1"/>
      <c r="AS293" s="1"/>
    </row>
    <row r="294" ht="31.5">
      <c r="B294" s="41" t="s">
        <v>193</v>
      </c>
      <c r="C294" s="41" t="s">
        <v>107</v>
      </c>
      <c r="D294" s="41" t="s">
        <v>109</v>
      </c>
      <c r="E294" s="26" t="str">
        <f t="shared" si="504"/>
        <v>0409</v>
      </c>
      <c r="F294" s="41" t="s">
        <v>250</v>
      </c>
      <c r="G294" s="41" t="s">
        <v>53</v>
      </c>
      <c r="H294" s="42" t="s">
        <v>54</v>
      </c>
      <c r="I294" s="43">
        <f t="shared" si="532"/>
        <v>20821.299999999999</v>
      </c>
      <c r="J294" s="43">
        <f t="shared" si="533"/>
        <v>21357</v>
      </c>
      <c r="K294" s="43">
        <f t="shared" si="534"/>
        <v>21357</v>
      </c>
      <c r="L294" s="43">
        <f t="shared" si="535"/>
        <v>0</v>
      </c>
      <c r="M294" s="43">
        <f t="shared" si="536"/>
        <v>0</v>
      </c>
      <c r="N294" s="43">
        <f t="shared" si="537"/>
        <v>0</v>
      </c>
      <c r="O294" s="43">
        <f t="shared" si="538"/>
        <v>0</v>
      </c>
      <c r="P294" s="43">
        <f t="shared" si="539"/>
        <v>0</v>
      </c>
      <c r="Q294" s="43">
        <f t="shared" si="540"/>
        <v>0</v>
      </c>
      <c r="R294" s="43">
        <f t="shared" si="541"/>
        <v>0</v>
      </c>
      <c r="S294" s="43">
        <f t="shared" si="558"/>
        <v>-1919.0540000000001</v>
      </c>
      <c r="T294" s="43">
        <f t="shared" si="543"/>
        <v>0</v>
      </c>
      <c r="U294" s="43">
        <v>0</v>
      </c>
      <c r="V294" s="43">
        <f t="shared" si="505"/>
        <v>18902.245999999999</v>
      </c>
      <c r="W294" s="43">
        <f t="shared" si="544"/>
        <v>0</v>
      </c>
      <c r="X294" s="43">
        <f t="shared" si="545"/>
        <v>0</v>
      </c>
      <c r="Y294" s="43">
        <f t="shared" si="546"/>
        <v>0</v>
      </c>
      <c r="Z294" s="43">
        <f t="shared" si="547"/>
        <v>0</v>
      </c>
      <c r="AA294" s="43">
        <f t="shared" si="548"/>
        <v>0</v>
      </c>
      <c r="AB294" s="43">
        <f t="shared" si="549"/>
        <v>7982.4600499999997</v>
      </c>
      <c r="AC294" s="44">
        <f t="shared" si="550"/>
        <v>18770.788</v>
      </c>
      <c r="AD294" s="44">
        <f t="shared" si="551"/>
        <v>16040.163790000001</v>
      </c>
      <c r="AE294" s="45">
        <f t="shared" si="559"/>
        <v>85.452799264474137</v>
      </c>
      <c r="AF294" s="43">
        <f t="shared" si="552"/>
        <v>18902.245999999999</v>
      </c>
      <c r="AG294" s="43">
        <f t="shared" si="553"/>
        <v>0</v>
      </c>
      <c r="AH294" s="43">
        <f t="shared" si="554"/>
        <v>0</v>
      </c>
      <c r="AI294" s="43">
        <f t="shared" si="555"/>
        <v>0</v>
      </c>
      <c r="AJ294" s="43">
        <f t="shared" si="556"/>
        <v>0</v>
      </c>
      <c r="AK294" s="43">
        <f t="shared" si="557"/>
        <v>0</v>
      </c>
      <c r="AL294" s="43">
        <f t="shared" si="560"/>
        <v>18902.245999999999</v>
      </c>
      <c r="AM294" s="43">
        <f t="shared" si="561"/>
        <v>0</v>
      </c>
      <c r="AN294" s="2"/>
      <c r="AO294" s="1"/>
      <c r="AP294" s="1"/>
      <c r="AQ294" s="1"/>
      <c r="AR294" s="1"/>
      <c r="AS294" s="1"/>
    </row>
    <row r="295" ht="31.5">
      <c r="B295" s="41" t="s">
        <v>193</v>
      </c>
      <c r="C295" s="41" t="s">
        <v>107</v>
      </c>
      <c r="D295" s="41" t="s">
        <v>109</v>
      </c>
      <c r="E295" s="26" t="str">
        <f t="shared" si="504"/>
        <v>0409</v>
      </c>
      <c r="F295" s="41" t="s">
        <v>250</v>
      </c>
      <c r="G295" s="41" t="s">
        <v>55</v>
      </c>
      <c r="H295" s="42" t="s">
        <v>56</v>
      </c>
      <c r="I295" s="43">
        <v>20821.299999999999</v>
      </c>
      <c r="J295" s="43">
        <v>21357</v>
      </c>
      <c r="K295" s="43">
        <v>21357</v>
      </c>
      <c r="L295" s="43"/>
      <c r="M295" s="43"/>
      <c r="N295" s="43"/>
      <c r="O295" s="43">
        <v>0</v>
      </c>
      <c r="P295" s="43">
        <v>0</v>
      </c>
      <c r="Q295" s="43">
        <v>0</v>
      </c>
      <c r="R295" s="43">
        <v>0</v>
      </c>
      <c r="S295" s="43">
        <v>-1919.0540000000001</v>
      </c>
      <c r="T295" s="43">
        <v>0</v>
      </c>
      <c r="U295" s="43">
        <v>0</v>
      </c>
      <c r="V295" s="43">
        <f t="shared" si="505"/>
        <v>18902.245999999999</v>
      </c>
      <c r="W295" s="43"/>
      <c r="X295" s="43"/>
      <c r="Y295" s="43"/>
      <c r="Z295" s="43"/>
      <c r="AA295" s="43"/>
      <c r="AB295" s="43">
        <v>7982.4600499999997</v>
      </c>
      <c r="AC295" s="44">
        <v>18770.788</v>
      </c>
      <c r="AD295" s="44">
        <v>16040.163790000001</v>
      </c>
      <c r="AE295" s="45">
        <f t="shared" si="559"/>
        <v>85.452799264474137</v>
      </c>
      <c r="AF295" s="43">
        <v>18902.245999999999</v>
      </c>
      <c r="AG295" s="43">
        <v>0</v>
      </c>
      <c r="AH295" s="43">
        <v>0</v>
      </c>
      <c r="AI295" s="43">
        <v>0</v>
      </c>
      <c r="AJ295" s="43">
        <v>0</v>
      </c>
      <c r="AK295" s="43">
        <v>0</v>
      </c>
      <c r="AL295" s="43">
        <f t="shared" si="560"/>
        <v>18902.245999999999</v>
      </c>
      <c r="AM295" s="43">
        <f t="shared" si="561"/>
        <v>0</v>
      </c>
      <c r="AN295" s="19"/>
      <c r="AO295" s="1"/>
      <c r="AP295" s="1"/>
      <c r="AQ295" s="1"/>
      <c r="AR295" s="1"/>
      <c r="AS295" s="1"/>
    </row>
    <row r="296" s="24" customFormat="1">
      <c r="B296" s="25" t="s">
        <v>193</v>
      </c>
      <c r="C296" s="25" t="s">
        <v>115</v>
      </c>
      <c r="D296" s="25"/>
      <c r="E296" s="32" t="str">
        <f t="shared" si="504"/>
        <v>05</v>
      </c>
      <c r="F296" s="25"/>
      <c r="G296" s="25"/>
      <c r="H296" s="27" t="s">
        <v>116</v>
      </c>
      <c r="I296" s="28">
        <f>I297+I326</f>
        <v>487847.79999999999</v>
      </c>
      <c r="J296" s="28">
        <f>J297+J326</f>
        <v>89520.199999999997</v>
      </c>
      <c r="K296" s="28">
        <f>K297+K326</f>
        <v>83187.100000000006</v>
      </c>
      <c r="L296" s="28">
        <f>L297+L326</f>
        <v>52918</v>
      </c>
      <c r="M296" s="28">
        <f>M297+M326</f>
        <v>2918.0999999999999</v>
      </c>
      <c r="N296" s="28">
        <f>N297+N326</f>
        <v>2918.0999999999999</v>
      </c>
      <c r="O296" s="28">
        <f>O297+O326</f>
        <v>-198.69999999999999</v>
      </c>
      <c r="P296" s="28">
        <f>P297+P326</f>
        <v>0</v>
      </c>
      <c r="Q296" s="28">
        <f>Q297+Q326</f>
        <v>37050.939999999995</v>
      </c>
      <c r="R296" s="28">
        <f>R297+R326</f>
        <v>11758.962</v>
      </c>
      <c r="S296" s="28">
        <f>S297+S326</f>
        <v>20940.361000000001</v>
      </c>
      <c r="T296" s="28">
        <f>T297+T326</f>
        <v>0</v>
      </c>
      <c r="U296" s="28">
        <v>38542.825000000004</v>
      </c>
      <c r="V296" s="28">
        <f t="shared" si="505"/>
        <v>648860.18800000008</v>
      </c>
      <c r="W296" s="28">
        <f>W297+W326</f>
        <v>37559.124000000003</v>
      </c>
      <c r="X296" s="28">
        <f>X297+X326</f>
        <v>0</v>
      </c>
      <c r="Y296" s="28">
        <f>Y297+Y326</f>
        <v>983.70100000000002</v>
      </c>
      <c r="Z296" s="28">
        <f>Z297+Z326</f>
        <v>0</v>
      </c>
      <c r="AA296" s="28">
        <f>AA297+AA326</f>
        <v>0</v>
      </c>
      <c r="AB296" s="28">
        <f>AB297+AB326</f>
        <v>265987.06675</v>
      </c>
      <c r="AC296" s="29">
        <f>AC297+AC326</f>
        <v>782056.29301999998</v>
      </c>
      <c r="AD296" s="29">
        <f>AD297+AD326</f>
        <v>599483.19565000013</v>
      </c>
      <c r="AE296" s="30">
        <f t="shared" si="559"/>
        <v>76.654737133439212</v>
      </c>
      <c r="AF296" s="28">
        <f>AF297+AF326</f>
        <v>837664.73884999997</v>
      </c>
      <c r="AG296" s="28">
        <f>AG297+AG326</f>
        <v>-198.69999999999999</v>
      </c>
      <c r="AH296" s="28">
        <f>AH297+AH326</f>
        <v>36062.739999999998</v>
      </c>
      <c r="AI296" s="28">
        <f>AI297+AI326</f>
        <v>-36062.739999999998</v>
      </c>
      <c r="AJ296" s="28">
        <f>AJ297+AJ326</f>
        <v>0</v>
      </c>
      <c r="AK296" s="28">
        <f>AK297+AK326</f>
        <v>-53450.690000000002</v>
      </c>
      <c r="AL296" s="28">
        <f t="shared" si="560"/>
        <v>784015.34884999995</v>
      </c>
      <c r="AM296" s="28">
        <f t="shared" si="561"/>
        <v>-135155.16084999987</v>
      </c>
      <c r="AN296" s="31"/>
      <c r="AO296" s="24"/>
      <c r="AP296" s="24"/>
      <c r="AQ296" s="24"/>
      <c r="AR296" s="24"/>
      <c r="AS296" s="24"/>
    </row>
    <row r="297" s="33" customFormat="1">
      <c r="B297" s="34" t="s">
        <v>193</v>
      </c>
      <c r="C297" s="34" t="s">
        <v>115</v>
      </c>
      <c r="D297" s="34" t="s">
        <v>117</v>
      </c>
      <c r="E297" s="35" t="str">
        <f t="shared" si="504"/>
        <v>0503</v>
      </c>
      <c r="F297" s="34"/>
      <c r="G297" s="34"/>
      <c r="H297" s="36" t="s">
        <v>118</v>
      </c>
      <c r="I297" s="37">
        <f>I304+I298</f>
        <v>435958.59999999998</v>
      </c>
      <c r="J297" s="37">
        <f>J304+J298</f>
        <v>36073.099999999999</v>
      </c>
      <c r="K297" s="37">
        <f>K304+K298</f>
        <v>29740</v>
      </c>
      <c r="L297" s="37">
        <f>L304+L298</f>
        <v>52918</v>
      </c>
      <c r="M297" s="37">
        <f>M304+M298</f>
        <v>2918.0999999999999</v>
      </c>
      <c r="N297" s="37">
        <f>N304+N298</f>
        <v>2918.0999999999999</v>
      </c>
      <c r="O297" s="37">
        <f>O304+O298</f>
        <v>0</v>
      </c>
      <c r="P297" s="37">
        <f>P304+P298</f>
        <v>0</v>
      </c>
      <c r="Q297" s="37">
        <f>Q304+Q298</f>
        <v>36062.739999999998</v>
      </c>
      <c r="R297" s="37">
        <f>R304+R298</f>
        <v>6816.0619999999999</v>
      </c>
      <c r="S297" s="37">
        <f>S304+S298</f>
        <v>20940.361000000001</v>
      </c>
      <c r="T297" s="37">
        <f>T304+T298</f>
        <v>0</v>
      </c>
      <c r="U297" s="37">
        <v>38542.825000000004</v>
      </c>
      <c r="V297" s="37">
        <f t="shared" si="505"/>
        <v>591238.58799999999</v>
      </c>
      <c r="W297" s="37">
        <f>W304+W298</f>
        <v>37559.124000000003</v>
      </c>
      <c r="X297" s="37">
        <f>X304+X298</f>
        <v>0</v>
      </c>
      <c r="Y297" s="37">
        <f>Y304+Y298</f>
        <v>983.70100000000002</v>
      </c>
      <c r="Z297" s="37">
        <f>Z304+Z298</f>
        <v>0</v>
      </c>
      <c r="AA297" s="37">
        <f>AA304+AA298</f>
        <v>0</v>
      </c>
      <c r="AB297" s="37">
        <f>AB304+AB298</f>
        <v>223450.80213</v>
      </c>
      <c r="AC297" s="38">
        <f>AC304+AC298</f>
        <v>724434.69302000001</v>
      </c>
      <c r="AD297" s="38">
        <f>AD304+AD298</f>
        <v>542051.51851000008</v>
      </c>
      <c r="AE297" s="39">
        <f t="shared" si="559"/>
        <v>74.824069544531781</v>
      </c>
      <c r="AF297" s="37">
        <f>AF304+AF298</f>
        <v>779844.43884999992</v>
      </c>
      <c r="AG297" s="37">
        <f>AG304+AG298</f>
        <v>0</v>
      </c>
      <c r="AH297" s="37">
        <f>AH304+AH298</f>
        <v>36062.739999999998</v>
      </c>
      <c r="AI297" s="37">
        <f>AI304+AI298</f>
        <v>-36062.739999999998</v>
      </c>
      <c r="AJ297" s="37">
        <f>AJ304+AJ298</f>
        <v>0</v>
      </c>
      <c r="AK297" s="37">
        <f>AK304+AK298</f>
        <v>-53450.690000000002</v>
      </c>
      <c r="AL297" s="37">
        <f t="shared" si="560"/>
        <v>726393.74884999986</v>
      </c>
      <c r="AM297" s="37">
        <f t="shared" si="561"/>
        <v>-135155.16084999987</v>
      </c>
      <c r="AN297" s="40"/>
      <c r="AO297" s="33"/>
      <c r="AP297" s="33"/>
      <c r="AQ297" s="33"/>
      <c r="AR297" s="33"/>
      <c r="AS297" s="33"/>
    </row>
    <row r="298" ht="31.5">
      <c r="B298" s="41" t="s">
        <v>193</v>
      </c>
      <c r="C298" s="41" t="s">
        <v>115</v>
      </c>
      <c r="D298" s="41" t="s">
        <v>117</v>
      </c>
      <c r="E298" s="26" t="str">
        <f t="shared" si="504"/>
        <v>0503</v>
      </c>
      <c r="F298" s="41" t="s">
        <v>252</v>
      </c>
      <c r="G298" s="41"/>
      <c r="H298" s="42" t="s">
        <v>253</v>
      </c>
      <c r="I298" s="43">
        <f t="shared" ref="I298:I302" si="562">I299</f>
        <v>98702.799999999988</v>
      </c>
      <c r="J298" s="43">
        <f t="shared" ref="J298:J302" si="563">J299</f>
        <v>0</v>
      </c>
      <c r="K298" s="43">
        <f t="shared" ref="K298:K302" si="564">K299</f>
        <v>0</v>
      </c>
      <c r="L298" s="43">
        <f t="shared" ref="L298:L302" si="565">L299</f>
        <v>0</v>
      </c>
      <c r="M298" s="43">
        <f t="shared" ref="M298:M302" si="566">M299</f>
        <v>0</v>
      </c>
      <c r="N298" s="43">
        <f t="shared" ref="N298:N302" si="567">N299</f>
        <v>0</v>
      </c>
      <c r="O298" s="43">
        <f t="shared" ref="O298:O302" si="568">O299</f>
        <v>0</v>
      </c>
      <c r="P298" s="43">
        <f t="shared" ref="P298:P302" si="569">P299</f>
        <v>0</v>
      </c>
      <c r="Q298" s="43">
        <f t="shared" ref="Q298:Q302" si="570">Q299</f>
        <v>0</v>
      </c>
      <c r="R298" s="43">
        <f t="shared" ref="R298:R302" si="571">R299</f>
        <v>0</v>
      </c>
      <c r="S298" s="43">
        <f t="shared" ref="S298:S302" si="572">S299</f>
        <v>4207.2169999999996</v>
      </c>
      <c r="T298" s="43">
        <f t="shared" ref="T298:T302" si="573">T299</f>
        <v>0</v>
      </c>
      <c r="U298" s="43">
        <v>11677.35</v>
      </c>
      <c r="V298" s="43">
        <f t="shared" si="505"/>
        <v>114587.367</v>
      </c>
      <c r="W298" s="43">
        <f t="shared" ref="W298:W302" si="574">W299</f>
        <v>11677.35</v>
      </c>
      <c r="X298" s="43">
        <f t="shared" ref="X298:X302" si="575">X299</f>
        <v>0</v>
      </c>
      <c r="Y298" s="43">
        <f t="shared" ref="Y298:Y302" si="576">Y299</f>
        <v>0</v>
      </c>
      <c r="Z298" s="43">
        <f t="shared" ref="Z298:Z302" si="577">Z299</f>
        <v>0</v>
      </c>
      <c r="AA298" s="43">
        <f t="shared" ref="AA298:AA302" si="578">AA299</f>
        <v>0</v>
      </c>
      <c r="AB298" s="43">
        <f t="shared" ref="AB298:AB302" si="579">AB299</f>
        <v>5587.5049099999997</v>
      </c>
      <c r="AC298" s="44">
        <f t="shared" ref="AC298:AC302" si="580">AC299</f>
        <v>154292.97221000001</v>
      </c>
      <c r="AD298" s="44">
        <f t="shared" ref="AD298:AD302" si="581">AD299</f>
        <v>104370.80491000001</v>
      </c>
      <c r="AE298" s="45">
        <f t="shared" si="559"/>
        <v>67.644561780783135</v>
      </c>
      <c r="AF298" s="43">
        <f t="shared" ref="AF298:AF302" si="582">AF299</f>
        <v>154292.97221000001</v>
      </c>
      <c r="AG298" s="43">
        <f t="shared" ref="AG298:AG302" si="583">AG299</f>
        <v>0</v>
      </c>
      <c r="AH298" s="43">
        <f t="shared" ref="AH298:AH302" si="584">AH299</f>
        <v>0</v>
      </c>
      <c r="AI298" s="43">
        <f t="shared" ref="AI298:AI302" si="585">AI299</f>
        <v>0</v>
      </c>
      <c r="AJ298" s="43">
        <f t="shared" ref="AJ298:AJ302" si="586">AJ299</f>
        <v>0</v>
      </c>
      <c r="AK298" s="43">
        <f t="shared" ref="AK298:AK302" si="587">AK299</f>
        <v>0</v>
      </c>
      <c r="AL298" s="43">
        <f t="shared" si="560"/>
        <v>154292.97221000001</v>
      </c>
      <c r="AM298" s="43">
        <f t="shared" si="561"/>
        <v>-39705.605210000009</v>
      </c>
      <c r="AN298" s="2"/>
      <c r="AO298" s="1"/>
      <c r="AP298" s="1"/>
      <c r="AQ298" s="1"/>
      <c r="AR298" s="1"/>
      <c r="AS298" s="1"/>
    </row>
    <row r="299" ht="31.5">
      <c r="B299" s="41" t="s">
        <v>193</v>
      </c>
      <c r="C299" s="41" t="s">
        <v>115</v>
      </c>
      <c r="D299" s="41" t="s">
        <v>117</v>
      </c>
      <c r="E299" s="26" t="str">
        <f t="shared" si="504"/>
        <v>0503</v>
      </c>
      <c r="F299" s="41" t="s">
        <v>254</v>
      </c>
      <c r="G299" s="41"/>
      <c r="H299" s="42" t="s">
        <v>255</v>
      </c>
      <c r="I299" s="43">
        <f t="shared" si="562"/>
        <v>98702.799999999988</v>
      </c>
      <c r="J299" s="43">
        <f t="shared" si="563"/>
        <v>0</v>
      </c>
      <c r="K299" s="43">
        <f t="shared" si="564"/>
        <v>0</v>
      </c>
      <c r="L299" s="43">
        <f t="shared" si="565"/>
        <v>0</v>
      </c>
      <c r="M299" s="43">
        <f t="shared" si="566"/>
        <v>0</v>
      </c>
      <c r="N299" s="43">
        <f t="shared" si="567"/>
        <v>0</v>
      </c>
      <c r="O299" s="43">
        <f t="shared" si="568"/>
        <v>0</v>
      </c>
      <c r="P299" s="43">
        <f t="shared" si="569"/>
        <v>0</v>
      </c>
      <c r="Q299" s="43">
        <f t="shared" si="570"/>
        <v>0</v>
      </c>
      <c r="R299" s="43">
        <f t="shared" si="571"/>
        <v>0</v>
      </c>
      <c r="S299" s="43">
        <f t="shared" si="572"/>
        <v>4207.2169999999996</v>
      </c>
      <c r="T299" s="43">
        <f t="shared" si="573"/>
        <v>0</v>
      </c>
      <c r="U299" s="43">
        <v>11677.35</v>
      </c>
      <c r="V299" s="43">
        <f t="shared" si="505"/>
        <v>114587.367</v>
      </c>
      <c r="W299" s="43">
        <f t="shared" si="574"/>
        <v>11677.35</v>
      </c>
      <c r="X299" s="43">
        <f t="shared" si="575"/>
        <v>0</v>
      </c>
      <c r="Y299" s="43">
        <f t="shared" si="576"/>
        <v>0</v>
      </c>
      <c r="Z299" s="43">
        <f t="shared" si="577"/>
        <v>0</v>
      </c>
      <c r="AA299" s="43">
        <f t="shared" si="578"/>
        <v>0</v>
      </c>
      <c r="AB299" s="43">
        <f t="shared" si="579"/>
        <v>5587.5049099999997</v>
      </c>
      <c r="AC299" s="44">
        <f t="shared" si="580"/>
        <v>154292.97221000001</v>
      </c>
      <c r="AD299" s="44">
        <f t="shared" si="581"/>
        <v>104370.80491000001</v>
      </c>
      <c r="AE299" s="45">
        <f t="shared" si="559"/>
        <v>67.644561780783135</v>
      </c>
      <c r="AF299" s="43">
        <f t="shared" si="582"/>
        <v>154292.97221000001</v>
      </c>
      <c r="AG299" s="43">
        <f t="shared" si="583"/>
        <v>0</v>
      </c>
      <c r="AH299" s="43">
        <f t="shared" si="584"/>
        <v>0</v>
      </c>
      <c r="AI299" s="43">
        <f t="shared" si="585"/>
        <v>0</v>
      </c>
      <c r="AJ299" s="43">
        <f t="shared" si="586"/>
        <v>0</v>
      </c>
      <c r="AK299" s="43">
        <f t="shared" si="587"/>
        <v>0</v>
      </c>
      <c r="AL299" s="43">
        <f t="shared" si="560"/>
        <v>154292.97221000001</v>
      </c>
      <c r="AM299" s="43">
        <f t="shared" si="561"/>
        <v>-39705.605210000009</v>
      </c>
      <c r="AN299" s="2"/>
      <c r="AO299" s="1"/>
      <c r="AP299" s="1"/>
      <c r="AQ299" s="1"/>
      <c r="AR299" s="1"/>
      <c r="AS299" s="1"/>
    </row>
    <row r="300" ht="31.5">
      <c r="B300" s="41" t="s">
        <v>193</v>
      </c>
      <c r="C300" s="41" t="s">
        <v>115</v>
      </c>
      <c r="D300" s="41" t="s">
        <v>117</v>
      </c>
      <c r="E300" s="26" t="str">
        <f t="shared" si="504"/>
        <v>0503</v>
      </c>
      <c r="F300" s="41" t="s">
        <v>256</v>
      </c>
      <c r="G300" s="41"/>
      <c r="H300" s="42" t="s">
        <v>257</v>
      </c>
      <c r="I300" s="43">
        <f t="shared" si="562"/>
        <v>98702.799999999988</v>
      </c>
      <c r="J300" s="43">
        <f t="shared" si="563"/>
        <v>0</v>
      </c>
      <c r="K300" s="43">
        <f t="shared" si="564"/>
        <v>0</v>
      </c>
      <c r="L300" s="43">
        <f t="shared" si="565"/>
        <v>0</v>
      </c>
      <c r="M300" s="43">
        <f t="shared" si="566"/>
        <v>0</v>
      </c>
      <c r="N300" s="43">
        <f t="shared" si="567"/>
        <v>0</v>
      </c>
      <c r="O300" s="43">
        <f t="shared" si="568"/>
        <v>0</v>
      </c>
      <c r="P300" s="43">
        <f t="shared" si="569"/>
        <v>0</v>
      </c>
      <c r="Q300" s="43">
        <f t="shared" si="570"/>
        <v>0</v>
      </c>
      <c r="R300" s="43">
        <f t="shared" si="571"/>
        <v>0</v>
      </c>
      <c r="S300" s="43">
        <f t="shared" si="572"/>
        <v>4207.2169999999996</v>
      </c>
      <c r="T300" s="43">
        <f t="shared" si="573"/>
        <v>0</v>
      </c>
      <c r="U300" s="43">
        <v>11677.35</v>
      </c>
      <c r="V300" s="43">
        <f t="shared" si="505"/>
        <v>114587.367</v>
      </c>
      <c r="W300" s="43">
        <f t="shared" si="574"/>
        <v>11677.35</v>
      </c>
      <c r="X300" s="43">
        <f t="shared" si="575"/>
        <v>0</v>
      </c>
      <c r="Y300" s="43">
        <f t="shared" si="576"/>
        <v>0</v>
      </c>
      <c r="Z300" s="43">
        <f t="shared" si="577"/>
        <v>0</v>
      </c>
      <c r="AA300" s="43">
        <f t="shared" si="578"/>
        <v>0</v>
      </c>
      <c r="AB300" s="43">
        <f t="shared" si="579"/>
        <v>5587.5049099999997</v>
      </c>
      <c r="AC300" s="44">
        <f t="shared" si="580"/>
        <v>154292.97221000001</v>
      </c>
      <c r="AD300" s="44">
        <f t="shared" si="581"/>
        <v>104370.80491000001</v>
      </c>
      <c r="AE300" s="45">
        <f t="shared" si="559"/>
        <v>67.644561780783135</v>
      </c>
      <c r="AF300" s="43">
        <f t="shared" si="582"/>
        <v>154292.97221000001</v>
      </c>
      <c r="AG300" s="43">
        <f t="shared" si="583"/>
        <v>0</v>
      </c>
      <c r="AH300" s="43">
        <f t="shared" si="584"/>
        <v>0</v>
      </c>
      <c r="AI300" s="43">
        <f t="shared" si="585"/>
        <v>0</v>
      </c>
      <c r="AJ300" s="43">
        <f t="shared" si="586"/>
        <v>0</v>
      </c>
      <c r="AK300" s="43">
        <f t="shared" si="587"/>
        <v>0</v>
      </c>
      <c r="AL300" s="43">
        <f t="shared" si="560"/>
        <v>154292.97221000001</v>
      </c>
      <c r="AM300" s="43">
        <f t="shared" si="561"/>
        <v>-39705.605210000009</v>
      </c>
      <c r="AN300" s="2"/>
      <c r="AR300" s="1"/>
      <c r="AS300" s="1"/>
    </row>
    <row r="301" ht="47.25">
      <c r="B301" s="41" t="s">
        <v>193</v>
      </c>
      <c r="C301" s="41" t="s">
        <v>115</v>
      </c>
      <c r="D301" s="41" t="s">
        <v>117</v>
      </c>
      <c r="E301" s="26" t="str">
        <f t="shared" si="504"/>
        <v>0503</v>
      </c>
      <c r="F301" s="41" t="s">
        <v>258</v>
      </c>
      <c r="G301" s="41"/>
      <c r="H301" s="42" t="s">
        <v>259</v>
      </c>
      <c r="I301" s="43">
        <f t="shared" si="562"/>
        <v>98702.799999999988</v>
      </c>
      <c r="J301" s="43">
        <f t="shared" si="563"/>
        <v>0</v>
      </c>
      <c r="K301" s="43">
        <f t="shared" si="564"/>
        <v>0</v>
      </c>
      <c r="L301" s="43">
        <f t="shared" si="565"/>
        <v>0</v>
      </c>
      <c r="M301" s="43">
        <f t="shared" si="566"/>
        <v>0</v>
      </c>
      <c r="N301" s="43">
        <f t="shared" si="567"/>
        <v>0</v>
      </c>
      <c r="O301" s="43">
        <f t="shared" si="568"/>
        <v>0</v>
      </c>
      <c r="P301" s="43">
        <f t="shared" si="569"/>
        <v>0</v>
      </c>
      <c r="Q301" s="43">
        <f t="shared" si="570"/>
        <v>0</v>
      </c>
      <c r="R301" s="43">
        <f t="shared" si="571"/>
        <v>0</v>
      </c>
      <c r="S301" s="43">
        <f t="shared" si="572"/>
        <v>4207.2169999999996</v>
      </c>
      <c r="T301" s="43">
        <f t="shared" si="573"/>
        <v>0</v>
      </c>
      <c r="U301" s="43">
        <v>11677.35</v>
      </c>
      <c r="V301" s="43">
        <f t="shared" si="505"/>
        <v>114587.367</v>
      </c>
      <c r="W301" s="43">
        <f t="shared" si="574"/>
        <v>11677.35</v>
      </c>
      <c r="X301" s="43">
        <f t="shared" si="575"/>
        <v>0</v>
      </c>
      <c r="Y301" s="43">
        <f t="shared" si="576"/>
        <v>0</v>
      </c>
      <c r="Z301" s="43">
        <f t="shared" si="577"/>
        <v>0</v>
      </c>
      <c r="AA301" s="43">
        <f t="shared" si="578"/>
        <v>0</v>
      </c>
      <c r="AB301" s="43">
        <f t="shared" si="579"/>
        <v>5587.5049099999997</v>
      </c>
      <c r="AC301" s="44">
        <f t="shared" si="580"/>
        <v>154292.97221000001</v>
      </c>
      <c r="AD301" s="44">
        <f t="shared" si="581"/>
        <v>104370.80491000001</v>
      </c>
      <c r="AE301" s="45">
        <f t="shared" si="559"/>
        <v>67.644561780783135</v>
      </c>
      <c r="AF301" s="43">
        <f t="shared" si="582"/>
        <v>154292.97221000001</v>
      </c>
      <c r="AG301" s="43">
        <f t="shared" si="583"/>
        <v>0</v>
      </c>
      <c r="AH301" s="43">
        <f t="shared" si="584"/>
        <v>0</v>
      </c>
      <c r="AI301" s="43">
        <f t="shared" si="585"/>
        <v>0</v>
      </c>
      <c r="AJ301" s="43">
        <f t="shared" si="586"/>
        <v>0</v>
      </c>
      <c r="AK301" s="43">
        <f t="shared" si="587"/>
        <v>0</v>
      </c>
      <c r="AL301" s="43">
        <f t="shared" si="560"/>
        <v>154292.97221000001</v>
      </c>
      <c r="AM301" s="43">
        <f t="shared" si="561"/>
        <v>-39705.605210000009</v>
      </c>
      <c r="AN301" s="2"/>
      <c r="AO301" s="1"/>
      <c r="AP301" s="1"/>
      <c r="AQ301" s="1"/>
      <c r="AR301" s="1"/>
      <c r="AS301" s="1"/>
    </row>
    <row r="302" ht="31.5">
      <c r="B302" s="41" t="s">
        <v>193</v>
      </c>
      <c r="C302" s="41" t="s">
        <v>115</v>
      </c>
      <c r="D302" s="41" t="s">
        <v>117</v>
      </c>
      <c r="E302" s="26" t="str">
        <f t="shared" si="504"/>
        <v>0503</v>
      </c>
      <c r="F302" s="41" t="s">
        <v>258</v>
      </c>
      <c r="G302" s="41" t="s">
        <v>53</v>
      </c>
      <c r="H302" s="42" t="s">
        <v>54</v>
      </c>
      <c r="I302" s="43">
        <f t="shared" si="562"/>
        <v>98702.799999999988</v>
      </c>
      <c r="J302" s="43">
        <f t="shared" si="563"/>
        <v>0</v>
      </c>
      <c r="K302" s="43">
        <f t="shared" si="564"/>
        <v>0</v>
      </c>
      <c r="L302" s="43">
        <f t="shared" si="565"/>
        <v>0</v>
      </c>
      <c r="M302" s="43">
        <f t="shared" si="566"/>
        <v>0</v>
      </c>
      <c r="N302" s="43">
        <f t="shared" si="567"/>
        <v>0</v>
      </c>
      <c r="O302" s="43">
        <f t="shared" si="568"/>
        <v>0</v>
      </c>
      <c r="P302" s="43">
        <f t="shared" si="569"/>
        <v>0</v>
      </c>
      <c r="Q302" s="43">
        <f t="shared" si="570"/>
        <v>0</v>
      </c>
      <c r="R302" s="43">
        <f t="shared" si="571"/>
        <v>0</v>
      </c>
      <c r="S302" s="43">
        <f t="shared" si="572"/>
        <v>4207.2169999999996</v>
      </c>
      <c r="T302" s="43">
        <f t="shared" si="573"/>
        <v>0</v>
      </c>
      <c r="U302" s="43">
        <v>11677.35</v>
      </c>
      <c r="V302" s="43">
        <f t="shared" si="505"/>
        <v>114587.367</v>
      </c>
      <c r="W302" s="43">
        <f t="shared" si="574"/>
        <v>11677.35</v>
      </c>
      <c r="X302" s="43">
        <f t="shared" si="575"/>
        <v>0</v>
      </c>
      <c r="Y302" s="43">
        <f t="shared" si="576"/>
        <v>0</v>
      </c>
      <c r="Z302" s="43">
        <f t="shared" si="577"/>
        <v>0</v>
      </c>
      <c r="AA302" s="43">
        <f t="shared" si="578"/>
        <v>0</v>
      </c>
      <c r="AB302" s="43">
        <f t="shared" si="579"/>
        <v>5587.5049099999997</v>
      </c>
      <c r="AC302" s="44">
        <f t="shared" si="580"/>
        <v>154292.97221000001</v>
      </c>
      <c r="AD302" s="44">
        <f t="shared" si="581"/>
        <v>104370.80491000001</v>
      </c>
      <c r="AE302" s="45">
        <f t="shared" si="559"/>
        <v>67.644561780783135</v>
      </c>
      <c r="AF302" s="43">
        <f t="shared" si="582"/>
        <v>154292.97221000001</v>
      </c>
      <c r="AG302" s="43">
        <f t="shared" si="583"/>
        <v>0</v>
      </c>
      <c r="AH302" s="43">
        <f t="shared" si="584"/>
        <v>0</v>
      </c>
      <c r="AI302" s="43">
        <f t="shared" si="585"/>
        <v>0</v>
      </c>
      <c r="AJ302" s="43">
        <f t="shared" si="586"/>
        <v>0</v>
      </c>
      <c r="AK302" s="43">
        <f t="shared" si="587"/>
        <v>0</v>
      </c>
      <c r="AL302" s="43">
        <f t="shared" si="560"/>
        <v>154292.97221000001</v>
      </c>
      <c r="AM302" s="43">
        <f t="shared" si="561"/>
        <v>-39705.605210000009</v>
      </c>
      <c r="AN302" s="2"/>
      <c r="AO302" s="1"/>
      <c r="AP302" s="1"/>
      <c r="AQ302" s="1"/>
      <c r="AR302" s="1"/>
      <c r="AS302" s="1"/>
    </row>
    <row r="303" ht="31.5">
      <c r="B303" s="41" t="s">
        <v>193</v>
      </c>
      <c r="C303" s="41" t="s">
        <v>115</v>
      </c>
      <c r="D303" s="41" t="s">
        <v>117</v>
      </c>
      <c r="E303" s="26" t="str">
        <f t="shared" si="504"/>
        <v>0503</v>
      </c>
      <c r="F303" s="41" t="s">
        <v>258</v>
      </c>
      <c r="G303" s="41" t="s">
        <v>55</v>
      </c>
      <c r="H303" s="42" t="s">
        <v>56</v>
      </c>
      <c r="I303" s="43">
        <v>98702.799999999988</v>
      </c>
      <c r="J303" s="43"/>
      <c r="K303" s="43"/>
      <c r="L303" s="43"/>
      <c r="M303" s="43"/>
      <c r="N303" s="43"/>
      <c r="O303" s="43">
        <v>0</v>
      </c>
      <c r="P303" s="43">
        <v>0</v>
      </c>
      <c r="Q303" s="43">
        <v>0</v>
      </c>
      <c r="R303" s="43">
        <v>0</v>
      </c>
      <c r="S303" s="43">
        <v>4207.2169999999996</v>
      </c>
      <c r="T303" s="43">
        <v>0</v>
      </c>
      <c r="U303" s="43">
        <v>11677.35</v>
      </c>
      <c r="V303" s="43">
        <f t="shared" si="505"/>
        <v>114587.367</v>
      </c>
      <c r="W303" s="43">
        <v>11677.35</v>
      </c>
      <c r="X303" s="43"/>
      <c r="Y303" s="43"/>
      <c r="Z303" s="43"/>
      <c r="AA303" s="43"/>
      <c r="AB303" s="43">
        <v>5587.5049099999997</v>
      </c>
      <c r="AC303" s="44">
        <v>154292.97221000001</v>
      </c>
      <c r="AD303" s="44">
        <v>104370.80491000001</v>
      </c>
      <c r="AE303" s="45">
        <f t="shared" si="559"/>
        <v>67.644561780783135</v>
      </c>
      <c r="AF303" s="43">
        <v>154292.97221000001</v>
      </c>
      <c r="AG303" s="43">
        <v>0</v>
      </c>
      <c r="AH303" s="43">
        <v>0</v>
      </c>
      <c r="AI303" s="43">
        <v>0</v>
      </c>
      <c r="AJ303" s="43">
        <v>0</v>
      </c>
      <c r="AK303" s="43">
        <v>0</v>
      </c>
      <c r="AL303" s="43">
        <f t="shared" si="560"/>
        <v>154292.97221000001</v>
      </c>
      <c r="AM303" s="43">
        <f t="shared" si="561"/>
        <v>-39705.605210000009</v>
      </c>
      <c r="AN303" s="2"/>
      <c r="AO303" s="1"/>
      <c r="AP303" s="1"/>
      <c r="AQ303" s="1"/>
      <c r="AR303" s="1"/>
      <c r="AS303" s="1"/>
    </row>
    <row r="304" ht="31.5">
      <c r="B304" s="41" t="s">
        <v>193</v>
      </c>
      <c r="C304" s="41" t="s">
        <v>115</v>
      </c>
      <c r="D304" s="41" t="s">
        <v>117</v>
      </c>
      <c r="E304" s="26" t="str">
        <f t="shared" si="504"/>
        <v>0503</v>
      </c>
      <c r="F304" s="41" t="s">
        <v>207</v>
      </c>
      <c r="G304" s="41"/>
      <c r="H304" s="42" t="s">
        <v>208</v>
      </c>
      <c r="I304" s="43">
        <f>I305+I321</f>
        <v>337255.79999999999</v>
      </c>
      <c r="J304" s="43">
        <f>J305+J321</f>
        <v>36073.099999999999</v>
      </c>
      <c r="K304" s="43">
        <f>K305+K321</f>
        <v>29740</v>
      </c>
      <c r="L304" s="43">
        <f>L305+L321</f>
        <v>52918</v>
      </c>
      <c r="M304" s="43">
        <f>M305+M321</f>
        <v>2918.0999999999999</v>
      </c>
      <c r="N304" s="43">
        <f>N305+N321</f>
        <v>2918.0999999999999</v>
      </c>
      <c r="O304" s="43">
        <f>O305+O321</f>
        <v>0</v>
      </c>
      <c r="P304" s="43">
        <f>P305+P321</f>
        <v>0</v>
      </c>
      <c r="Q304" s="43">
        <f>Q305+Q321</f>
        <v>36062.739999999998</v>
      </c>
      <c r="R304" s="43">
        <f>R305+R321</f>
        <v>6816.0619999999999</v>
      </c>
      <c r="S304" s="43">
        <f>S305+S321</f>
        <v>16733.144</v>
      </c>
      <c r="T304" s="43">
        <f>T305+T321</f>
        <v>0</v>
      </c>
      <c r="U304" s="43">
        <v>26865.475000000002</v>
      </c>
      <c r="V304" s="43">
        <f t="shared" si="505"/>
        <v>476651.22099999996</v>
      </c>
      <c r="W304" s="43">
        <f>W305+W321</f>
        <v>25881.774000000001</v>
      </c>
      <c r="X304" s="43">
        <f>X305+X321</f>
        <v>0</v>
      </c>
      <c r="Y304" s="43">
        <f>Y305+Y321</f>
        <v>983.70100000000002</v>
      </c>
      <c r="Z304" s="43">
        <f>Z305+Z321</f>
        <v>0</v>
      </c>
      <c r="AA304" s="43">
        <f>AA305+AA321</f>
        <v>0</v>
      </c>
      <c r="AB304" s="43">
        <f>AB305+AB321</f>
        <v>217863.29722000001</v>
      </c>
      <c r="AC304" s="44">
        <f>AC305+AC321</f>
        <v>570141.72080999997</v>
      </c>
      <c r="AD304" s="44">
        <f>AD305+AD321</f>
        <v>437680.71360000002</v>
      </c>
      <c r="AE304" s="45">
        <f t="shared" si="559"/>
        <v>76.767003294932934</v>
      </c>
      <c r="AF304" s="43">
        <f>AF305+AF321</f>
        <v>625551.46663999988</v>
      </c>
      <c r="AG304" s="43">
        <f>AG305+AG321</f>
        <v>0</v>
      </c>
      <c r="AH304" s="43">
        <f>AH305+AH321</f>
        <v>36062.739999999998</v>
      </c>
      <c r="AI304" s="43">
        <f>AI305+AI321</f>
        <v>-36062.739999999998</v>
      </c>
      <c r="AJ304" s="43">
        <f>AJ305+AJ321</f>
        <v>0</v>
      </c>
      <c r="AK304" s="43">
        <f>AK305+AK321</f>
        <v>-53450.690000000002</v>
      </c>
      <c r="AL304" s="43">
        <f t="shared" si="560"/>
        <v>572100.77663999982</v>
      </c>
      <c r="AM304" s="43">
        <f t="shared" si="561"/>
        <v>-95449.55563999986</v>
      </c>
      <c r="AN304" s="2"/>
      <c r="AO304" s="1"/>
      <c r="AP304" s="1"/>
      <c r="AQ304" s="1"/>
      <c r="AR304" s="1"/>
      <c r="AS304" s="1"/>
    </row>
    <row r="305" ht="31.5">
      <c r="B305" s="41" t="s">
        <v>193</v>
      </c>
      <c r="C305" s="41" t="s">
        <v>115</v>
      </c>
      <c r="D305" s="41" t="s">
        <v>117</v>
      </c>
      <c r="E305" s="26" t="str">
        <f t="shared" si="504"/>
        <v>0503</v>
      </c>
      <c r="F305" s="41" t="s">
        <v>209</v>
      </c>
      <c r="G305" s="41"/>
      <c r="H305" s="42" t="s">
        <v>210</v>
      </c>
      <c r="I305" s="43">
        <f>I314+I310+I306</f>
        <v>335261.59999999998</v>
      </c>
      <c r="J305" s="43">
        <f>J314+J310+J306</f>
        <v>36073.099999999999</v>
      </c>
      <c r="K305" s="43">
        <f>K314+K310+K306</f>
        <v>29740</v>
      </c>
      <c r="L305" s="43">
        <f>L314+L310+L306</f>
        <v>52918</v>
      </c>
      <c r="M305" s="43">
        <f>M314+M310+M306</f>
        <v>2918.0999999999999</v>
      </c>
      <c r="N305" s="43">
        <f>N314+N310+N306</f>
        <v>2918.0999999999999</v>
      </c>
      <c r="O305" s="43">
        <f>O314+O310+O306</f>
        <v>0</v>
      </c>
      <c r="P305" s="43">
        <f>P314+P310+P306</f>
        <v>0</v>
      </c>
      <c r="Q305" s="43">
        <f>Q314+Q310+Q306</f>
        <v>36062.739999999998</v>
      </c>
      <c r="R305" s="43">
        <f>R314+R310+R306</f>
        <v>6816.0619999999999</v>
      </c>
      <c r="S305" s="43">
        <f>S314+S310+S306</f>
        <v>16733.144</v>
      </c>
      <c r="T305" s="43">
        <f>T314+T310+T306</f>
        <v>0</v>
      </c>
      <c r="U305" s="43">
        <v>26865.475000000002</v>
      </c>
      <c r="V305" s="43">
        <f t="shared" si="505"/>
        <v>474657.02099999989</v>
      </c>
      <c r="W305" s="43">
        <f>W314+W310+W306</f>
        <v>25881.774000000001</v>
      </c>
      <c r="X305" s="43">
        <f>X314+X310+X306</f>
        <v>0</v>
      </c>
      <c r="Y305" s="43">
        <f>Y314+Y310+Y306</f>
        <v>983.70100000000002</v>
      </c>
      <c r="Z305" s="43">
        <f>Z314+Z310+Z306</f>
        <v>0</v>
      </c>
      <c r="AA305" s="43">
        <f>AA314+AA310+AA306</f>
        <v>0</v>
      </c>
      <c r="AB305" s="43">
        <f>AB314+AB310+AB306</f>
        <v>185949.9001</v>
      </c>
      <c r="AC305" s="44">
        <f>AC314+AC310+AC306</f>
        <v>534973.03191000002</v>
      </c>
      <c r="AD305" s="44">
        <f>AD314+AD310+AD306</f>
        <v>403023.61648000003</v>
      </c>
      <c r="AE305" s="45">
        <f t="shared" si="559"/>
        <v>75.335314574847914</v>
      </c>
      <c r="AF305" s="43">
        <f>AF314+AF310+AF306</f>
        <v>590382.77773999993</v>
      </c>
      <c r="AG305" s="43">
        <f>AG314+AG310+AG306</f>
        <v>0</v>
      </c>
      <c r="AH305" s="43">
        <f>AH314+AH310+AH306</f>
        <v>36062.739999999998</v>
      </c>
      <c r="AI305" s="43">
        <f>AI314+AI310+AI306</f>
        <v>-36062.739999999998</v>
      </c>
      <c r="AJ305" s="43">
        <f>AJ314+AJ310+AJ306</f>
        <v>0</v>
      </c>
      <c r="AK305" s="43">
        <f>AK314+AK310+AK306</f>
        <v>-53450.690000000002</v>
      </c>
      <c r="AL305" s="43">
        <f t="shared" si="560"/>
        <v>536932.08773999987</v>
      </c>
      <c r="AM305" s="43">
        <f t="shared" si="561"/>
        <v>-62275.06673999998</v>
      </c>
      <c r="AN305" s="2"/>
      <c r="AO305" s="1"/>
      <c r="AP305" s="1"/>
      <c r="AQ305" s="1"/>
      <c r="AR305" s="1"/>
      <c r="AS305" s="1"/>
    </row>
    <row r="306" ht="31.5">
      <c r="B306" s="41" t="s">
        <v>193</v>
      </c>
      <c r="C306" s="41" t="s">
        <v>115</v>
      </c>
      <c r="D306" s="41" t="s">
        <v>117</v>
      </c>
      <c r="E306" s="26" t="str">
        <f t="shared" si="504"/>
        <v>0503</v>
      </c>
      <c r="F306" s="41" t="s">
        <v>260</v>
      </c>
      <c r="G306" s="41"/>
      <c r="H306" s="42" t="s">
        <v>261</v>
      </c>
      <c r="I306" s="43">
        <f t="shared" ref="I306:I329" si="588">I307</f>
        <v>16333.1</v>
      </c>
      <c r="J306" s="43">
        <f t="shared" ref="J306:J329" si="589">J307</f>
        <v>16333.1</v>
      </c>
      <c r="K306" s="43">
        <f t="shared" ref="K306:K329" si="590">K307</f>
        <v>10000</v>
      </c>
      <c r="L306" s="43">
        <f t="shared" ref="L306:L312" si="591">L307</f>
        <v>0</v>
      </c>
      <c r="M306" s="43">
        <f t="shared" ref="M306:M312" si="592">M307</f>
        <v>0</v>
      </c>
      <c r="N306" s="43">
        <f t="shared" ref="N306:N312" si="593">N307</f>
        <v>0</v>
      </c>
      <c r="O306" s="43">
        <f t="shared" ref="O306:O312" si="594">O307</f>
        <v>0</v>
      </c>
      <c r="P306" s="43">
        <f t="shared" ref="P306:P312" si="595">P307</f>
        <v>0</v>
      </c>
      <c r="Q306" s="43">
        <f t="shared" ref="Q306:Q312" si="596">Q307</f>
        <v>0</v>
      </c>
      <c r="R306" s="43">
        <f t="shared" ref="R306:R312" si="597">R307</f>
        <v>5414</v>
      </c>
      <c r="S306" s="43">
        <f t="shared" ref="S306:S312" si="598">S307</f>
        <v>0</v>
      </c>
      <c r="T306" s="43">
        <f t="shared" ref="T306:T312" si="599">T307</f>
        <v>0</v>
      </c>
      <c r="U306" s="43">
        <v>0</v>
      </c>
      <c r="V306" s="43">
        <f t="shared" si="505"/>
        <v>21747.099999999999</v>
      </c>
      <c r="W306" s="43">
        <f t="shared" ref="W306:W312" si="600">W307</f>
        <v>0</v>
      </c>
      <c r="X306" s="43">
        <f t="shared" ref="X306:X312" si="601">X307</f>
        <v>0</v>
      </c>
      <c r="Y306" s="43">
        <f t="shared" ref="Y306:Y312" si="602">Y307</f>
        <v>0</v>
      </c>
      <c r="Z306" s="43">
        <f t="shared" ref="Z306:Z312" si="603">Z307</f>
        <v>0</v>
      </c>
      <c r="AA306" s="43">
        <f t="shared" ref="AA306:AA312" si="604">AA307</f>
        <v>0</v>
      </c>
      <c r="AB306" s="43">
        <f t="shared" ref="AB306:AB312" si="605">AB307</f>
        <v>7648.6744099999996</v>
      </c>
      <c r="AC306" s="44">
        <f t="shared" ref="AC306:AC312" si="606">AC307</f>
        <v>21624.343000000001</v>
      </c>
      <c r="AD306" s="44">
        <f t="shared" ref="AD306:AD312" si="607">AD307</f>
        <v>20165.867730000002</v>
      </c>
      <c r="AE306" s="45">
        <f t="shared" si="559"/>
        <v>93.255400776800485</v>
      </c>
      <c r="AF306" s="43">
        <f t="shared" ref="AF306:AF312" si="608">AF307</f>
        <v>21852.099999999999</v>
      </c>
      <c r="AG306" s="43">
        <f t="shared" ref="AG306:AG312" si="609">AG307</f>
        <v>0</v>
      </c>
      <c r="AH306" s="43">
        <f t="shared" ref="AH306:AH312" si="610">AH307</f>
        <v>0</v>
      </c>
      <c r="AI306" s="43">
        <f t="shared" ref="AI306:AI312" si="611">AI307</f>
        <v>0</v>
      </c>
      <c r="AJ306" s="43">
        <f t="shared" ref="AJ306:AJ312" si="612">AJ307</f>
        <v>0</v>
      </c>
      <c r="AK306" s="43">
        <f t="shared" ref="AK306:AK312" si="613">AK307</f>
        <v>0</v>
      </c>
      <c r="AL306" s="43">
        <f t="shared" si="560"/>
        <v>21852.099999999999</v>
      </c>
      <c r="AM306" s="43">
        <f t="shared" si="561"/>
        <v>-105</v>
      </c>
      <c r="AN306" s="2"/>
      <c r="AR306" s="1"/>
      <c r="AS306" s="1"/>
    </row>
    <row r="307">
      <c r="B307" s="41" t="s">
        <v>193</v>
      </c>
      <c r="C307" s="41" t="s">
        <v>115</v>
      </c>
      <c r="D307" s="41" t="s">
        <v>117</v>
      </c>
      <c r="E307" s="26" t="str">
        <f t="shared" si="504"/>
        <v>0503</v>
      </c>
      <c r="F307" s="41" t="s">
        <v>262</v>
      </c>
      <c r="G307" s="41"/>
      <c r="H307" s="42" t="s">
        <v>263</v>
      </c>
      <c r="I307" s="43">
        <f t="shared" si="588"/>
        <v>16333.1</v>
      </c>
      <c r="J307" s="43">
        <f t="shared" si="589"/>
        <v>16333.1</v>
      </c>
      <c r="K307" s="43">
        <f t="shared" si="590"/>
        <v>10000</v>
      </c>
      <c r="L307" s="43">
        <f t="shared" si="591"/>
        <v>0</v>
      </c>
      <c r="M307" s="43">
        <f t="shared" si="592"/>
        <v>0</v>
      </c>
      <c r="N307" s="43">
        <f t="shared" si="593"/>
        <v>0</v>
      </c>
      <c r="O307" s="43">
        <f t="shared" si="594"/>
        <v>0</v>
      </c>
      <c r="P307" s="43">
        <f t="shared" si="595"/>
        <v>0</v>
      </c>
      <c r="Q307" s="43">
        <f t="shared" si="596"/>
        <v>0</v>
      </c>
      <c r="R307" s="43">
        <f t="shared" si="597"/>
        <v>5414</v>
      </c>
      <c r="S307" s="43">
        <f t="shared" si="598"/>
        <v>0</v>
      </c>
      <c r="T307" s="43">
        <f t="shared" si="599"/>
        <v>0</v>
      </c>
      <c r="U307" s="43">
        <v>0</v>
      </c>
      <c r="V307" s="43">
        <f t="shared" si="505"/>
        <v>21747.099999999999</v>
      </c>
      <c r="W307" s="43">
        <f t="shared" si="600"/>
        <v>0</v>
      </c>
      <c r="X307" s="43">
        <f t="shared" si="601"/>
        <v>0</v>
      </c>
      <c r="Y307" s="43">
        <f t="shared" si="602"/>
        <v>0</v>
      </c>
      <c r="Z307" s="43">
        <f t="shared" si="603"/>
        <v>0</v>
      </c>
      <c r="AA307" s="43">
        <f t="shared" si="604"/>
        <v>0</v>
      </c>
      <c r="AB307" s="43">
        <f t="shared" si="605"/>
        <v>7648.6744099999996</v>
      </c>
      <c r="AC307" s="44">
        <f t="shared" si="606"/>
        <v>21624.343000000001</v>
      </c>
      <c r="AD307" s="44">
        <f t="shared" si="607"/>
        <v>20165.867730000002</v>
      </c>
      <c r="AE307" s="45">
        <f t="shared" si="559"/>
        <v>93.255400776800485</v>
      </c>
      <c r="AF307" s="43">
        <f t="shared" si="608"/>
        <v>21852.099999999999</v>
      </c>
      <c r="AG307" s="43">
        <f t="shared" si="609"/>
        <v>0</v>
      </c>
      <c r="AH307" s="43">
        <f t="shared" si="610"/>
        <v>0</v>
      </c>
      <c r="AI307" s="43">
        <f t="shared" si="611"/>
        <v>0</v>
      </c>
      <c r="AJ307" s="43">
        <f t="shared" si="612"/>
        <v>0</v>
      </c>
      <c r="AK307" s="43">
        <f t="shared" si="613"/>
        <v>0</v>
      </c>
      <c r="AL307" s="43">
        <f t="shared" si="560"/>
        <v>21852.099999999999</v>
      </c>
      <c r="AM307" s="43">
        <f t="shared" si="561"/>
        <v>-105</v>
      </c>
      <c r="AN307" s="2"/>
      <c r="AO307" s="1"/>
      <c r="AP307" s="1"/>
      <c r="AQ307" s="1"/>
      <c r="AR307" s="1"/>
      <c r="AS307" s="1"/>
    </row>
    <row r="308" ht="31.5">
      <c r="B308" s="41" t="s">
        <v>193</v>
      </c>
      <c r="C308" s="41" t="s">
        <v>115</v>
      </c>
      <c r="D308" s="41" t="s">
        <v>117</v>
      </c>
      <c r="E308" s="26" t="str">
        <f t="shared" si="504"/>
        <v>0503</v>
      </c>
      <c r="F308" s="41" t="s">
        <v>262</v>
      </c>
      <c r="G308" s="41" t="s">
        <v>53</v>
      </c>
      <c r="H308" s="42" t="s">
        <v>54</v>
      </c>
      <c r="I308" s="43">
        <f t="shared" si="588"/>
        <v>16333.1</v>
      </c>
      <c r="J308" s="43">
        <f t="shared" si="589"/>
        <v>16333.1</v>
      </c>
      <c r="K308" s="43">
        <f t="shared" si="590"/>
        <v>10000</v>
      </c>
      <c r="L308" s="43">
        <f t="shared" si="591"/>
        <v>0</v>
      </c>
      <c r="M308" s="43">
        <f t="shared" si="592"/>
        <v>0</v>
      </c>
      <c r="N308" s="43">
        <f t="shared" si="593"/>
        <v>0</v>
      </c>
      <c r="O308" s="43">
        <f t="shared" si="594"/>
        <v>0</v>
      </c>
      <c r="P308" s="43">
        <f t="shared" si="595"/>
        <v>0</v>
      </c>
      <c r="Q308" s="43">
        <f t="shared" si="596"/>
        <v>0</v>
      </c>
      <c r="R308" s="43">
        <f t="shared" si="597"/>
        <v>5414</v>
      </c>
      <c r="S308" s="43">
        <f t="shared" si="598"/>
        <v>0</v>
      </c>
      <c r="T308" s="43">
        <f t="shared" si="599"/>
        <v>0</v>
      </c>
      <c r="U308" s="43">
        <v>0</v>
      </c>
      <c r="V308" s="43">
        <f t="shared" si="505"/>
        <v>21747.099999999999</v>
      </c>
      <c r="W308" s="43">
        <f t="shared" si="600"/>
        <v>0</v>
      </c>
      <c r="X308" s="43">
        <f t="shared" si="601"/>
        <v>0</v>
      </c>
      <c r="Y308" s="43">
        <f t="shared" si="602"/>
        <v>0</v>
      </c>
      <c r="Z308" s="43">
        <f t="shared" si="603"/>
        <v>0</v>
      </c>
      <c r="AA308" s="43">
        <f t="shared" si="604"/>
        <v>0</v>
      </c>
      <c r="AB308" s="43">
        <f t="shared" si="605"/>
        <v>7648.6744099999996</v>
      </c>
      <c r="AC308" s="44">
        <f t="shared" si="606"/>
        <v>21624.343000000001</v>
      </c>
      <c r="AD308" s="44">
        <f t="shared" si="607"/>
        <v>20165.867730000002</v>
      </c>
      <c r="AE308" s="45">
        <f t="shared" si="559"/>
        <v>93.255400776800485</v>
      </c>
      <c r="AF308" s="43">
        <f t="shared" si="608"/>
        <v>21852.099999999999</v>
      </c>
      <c r="AG308" s="43">
        <f t="shared" si="609"/>
        <v>0</v>
      </c>
      <c r="AH308" s="43">
        <f t="shared" si="610"/>
        <v>0</v>
      </c>
      <c r="AI308" s="43">
        <f t="shared" si="611"/>
        <v>0</v>
      </c>
      <c r="AJ308" s="43">
        <f t="shared" si="612"/>
        <v>0</v>
      </c>
      <c r="AK308" s="43">
        <f t="shared" si="613"/>
        <v>0</v>
      </c>
      <c r="AL308" s="43">
        <f t="shared" si="560"/>
        <v>21852.099999999999</v>
      </c>
      <c r="AM308" s="43">
        <f t="shared" si="561"/>
        <v>-105</v>
      </c>
      <c r="AN308" s="2"/>
      <c r="AO308" s="1"/>
      <c r="AP308" s="1"/>
      <c r="AQ308" s="1"/>
      <c r="AR308" s="1"/>
      <c r="AS308" s="1"/>
    </row>
    <row r="309" ht="31.5">
      <c r="B309" s="41" t="s">
        <v>193</v>
      </c>
      <c r="C309" s="41" t="s">
        <v>115</v>
      </c>
      <c r="D309" s="41" t="s">
        <v>117</v>
      </c>
      <c r="E309" s="26" t="str">
        <f t="shared" si="504"/>
        <v>0503</v>
      </c>
      <c r="F309" s="41" t="s">
        <v>262</v>
      </c>
      <c r="G309" s="41" t="s">
        <v>55</v>
      </c>
      <c r="H309" s="42" t="s">
        <v>56</v>
      </c>
      <c r="I309" s="43">
        <v>16333.1</v>
      </c>
      <c r="J309" s="43">
        <v>16333.1</v>
      </c>
      <c r="K309" s="43">
        <v>10000</v>
      </c>
      <c r="L309" s="43"/>
      <c r="M309" s="43"/>
      <c r="N309" s="43"/>
      <c r="O309" s="43">
        <v>0</v>
      </c>
      <c r="P309" s="43">
        <v>0</v>
      </c>
      <c r="Q309" s="43">
        <v>0</v>
      </c>
      <c r="R309" s="43">
        <v>5414</v>
      </c>
      <c r="S309" s="43">
        <v>0</v>
      </c>
      <c r="T309" s="43">
        <v>0</v>
      </c>
      <c r="U309" s="43">
        <v>0</v>
      </c>
      <c r="V309" s="43">
        <f t="shared" si="505"/>
        <v>21747.099999999999</v>
      </c>
      <c r="W309" s="43"/>
      <c r="X309" s="43"/>
      <c r="Y309" s="43"/>
      <c r="Z309" s="43"/>
      <c r="AA309" s="43"/>
      <c r="AB309" s="43">
        <v>7648.6744099999996</v>
      </c>
      <c r="AC309" s="44">
        <v>21624.343000000001</v>
      </c>
      <c r="AD309" s="44">
        <v>20165.867730000002</v>
      </c>
      <c r="AE309" s="45">
        <f t="shared" si="559"/>
        <v>93.255400776800485</v>
      </c>
      <c r="AF309" s="43">
        <v>21852.099999999999</v>
      </c>
      <c r="AG309" s="43">
        <v>0</v>
      </c>
      <c r="AH309" s="43">
        <v>0</v>
      </c>
      <c r="AI309" s="43">
        <v>0</v>
      </c>
      <c r="AJ309" s="43">
        <v>0</v>
      </c>
      <c r="AK309" s="43">
        <v>0</v>
      </c>
      <c r="AL309" s="43">
        <f t="shared" si="560"/>
        <v>21852.099999999999</v>
      </c>
      <c r="AM309" s="43">
        <f t="shared" si="561"/>
        <v>-105</v>
      </c>
      <c r="AN309" s="2"/>
      <c r="AO309" s="1"/>
      <c r="AP309" s="1"/>
      <c r="AQ309" s="1"/>
      <c r="AR309" s="1"/>
      <c r="AS309" s="1"/>
    </row>
    <row r="310" ht="31.5">
      <c r="B310" s="41" t="s">
        <v>193</v>
      </c>
      <c r="C310" s="41" t="s">
        <v>115</v>
      </c>
      <c r="D310" s="41" t="s">
        <v>117</v>
      </c>
      <c r="E310" s="26" t="str">
        <f t="shared" si="504"/>
        <v>0503</v>
      </c>
      <c r="F310" s="41" t="s">
        <v>264</v>
      </c>
      <c r="G310" s="41"/>
      <c r="H310" s="42" t="s">
        <v>265</v>
      </c>
      <c r="I310" s="43">
        <f t="shared" si="588"/>
        <v>312598.5</v>
      </c>
      <c r="J310" s="43">
        <f t="shared" si="589"/>
        <v>0</v>
      </c>
      <c r="K310" s="43">
        <f t="shared" si="590"/>
        <v>0</v>
      </c>
      <c r="L310" s="43">
        <f t="shared" si="591"/>
        <v>50000</v>
      </c>
      <c r="M310" s="43">
        <f t="shared" si="592"/>
        <v>0</v>
      </c>
      <c r="N310" s="43">
        <f t="shared" si="593"/>
        <v>0</v>
      </c>
      <c r="O310" s="43">
        <f t="shared" si="594"/>
        <v>0</v>
      </c>
      <c r="P310" s="43">
        <f t="shared" si="595"/>
        <v>0</v>
      </c>
      <c r="Q310" s="43">
        <f t="shared" si="596"/>
        <v>36062.739999999998</v>
      </c>
      <c r="R310" s="43">
        <f t="shared" si="597"/>
        <v>0</v>
      </c>
      <c r="S310" s="43">
        <f t="shared" si="598"/>
        <v>16733.144</v>
      </c>
      <c r="T310" s="43">
        <f t="shared" si="599"/>
        <v>0</v>
      </c>
      <c r="U310" s="43">
        <v>19865.475000000002</v>
      </c>
      <c r="V310" s="43">
        <f t="shared" si="505"/>
        <v>435259.85899999994</v>
      </c>
      <c r="W310" s="43">
        <f t="shared" si="600"/>
        <v>18881.774000000001</v>
      </c>
      <c r="X310" s="43">
        <f t="shared" si="601"/>
        <v>0</v>
      </c>
      <c r="Y310" s="43">
        <f t="shared" si="602"/>
        <v>983.70100000000002</v>
      </c>
      <c r="Z310" s="43">
        <f t="shared" si="603"/>
        <v>0</v>
      </c>
      <c r="AA310" s="43">
        <f t="shared" si="604"/>
        <v>0</v>
      </c>
      <c r="AB310" s="43">
        <f t="shared" si="605"/>
        <v>175965.47104999999</v>
      </c>
      <c r="AC310" s="44">
        <f t="shared" si="606"/>
        <v>497493.06657000002</v>
      </c>
      <c r="AD310" s="44">
        <f t="shared" si="607"/>
        <v>367387.70626000001</v>
      </c>
      <c r="AE310" s="45">
        <f t="shared" si="559"/>
        <v>73.847804310717265</v>
      </c>
      <c r="AF310" s="43">
        <f t="shared" si="608"/>
        <v>550943.75656999997</v>
      </c>
      <c r="AG310" s="43">
        <f t="shared" si="609"/>
        <v>0</v>
      </c>
      <c r="AH310" s="43">
        <f t="shared" si="610"/>
        <v>36062.739999999998</v>
      </c>
      <c r="AI310" s="43">
        <f t="shared" si="611"/>
        <v>-36062.739999999998</v>
      </c>
      <c r="AJ310" s="43">
        <f t="shared" si="612"/>
        <v>0</v>
      </c>
      <c r="AK310" s="43">
        <f t="shared" si="613"/>
        <v>-53450.690000000002</v>
      </c>
      <c r="AL310" s="43">
        <f t="shared" si="560"/>
        <v>497493.06657000002</v>
      </c>
      <c r="AM310" s="43">
        <f t="shared" si="561"/>
        <v>-62233.207570000086</v>
      </c>
      <c r="AN310" s="2"/>
      <c r="AR310" s="1"/>
      <c r="AS310" s="1"/>
    </row>
    <row r="311">
      <c r="B311" s="41" t="s">
        <v>193</v>
      </c>
      <c r="C311" s="41" t="s">
        <v>115</v>
      </c>
      <c r="D311" s="41" t="s">
        <v>117</v>
      </c>
      <c r="E311" s="26" t="str">
        <f t="shared" si="504"/>
        <v>0503</v>
      </c>
      <c r="F311" s="41" t="s">
        <v>266</v>
      </c>
      <c r="G311" s="41"/>
      <c r="H311" s="42" t="s">
        <v>267</v>
      </c>
      <c r="I311" s="43">
        <f t="shared" si="588"/>
        <v>312598.5</v>
      </c>
      <c r="J311" s="43">
        <f t="shared" si="589"/>
        <v>0</v>
      </c>
      <c r="K311" s="43">
        <f t="shared" si="590"/>
        <v>0</v>
      </c>
      <c r="L311" s="43">
        <f t="shared" si="591"/>
        <v>50000</v>
      </c>
      <c r="M311" s="43">
        <f t="shared" si="592"/>
        <v>0</v>
      </c>
      <c r="N311" s="43">
        <f t="shared" si="593"/>
        <v>0</v>
      </c>
      <c r="O311" s="43">
        <f t="shared" si="594"/>
        <v>0</v>
      </c>
      <c r="P311" s="43">
        <f t="shared" si="595"/>
        <v>0</v>
      </c>
      <c r="Q311" s="43">
        <f t="shared" si="596"/>
        <v>36062.739999999998</v>
      </c>
      <c r="R311" s="43">
        <f t="shared" si="597"/>
        <v>0</v>
      </c>
      <c r="S311" s="43">
        <f t="shared" si="598"/>
        <v>16733.144</v>
      </c>
      <c r="T311" s="43">
        <f t="shared" si="599"/>
        <v>0</v>
      </c>
      <c r="U311" s="43">
        <v>19865.475000000002</v>
      </c>
      <c r="V311" s="43">
        <f t="shared" si="505"/>
        <v>435259.85899999994</v>
      </c>
      <c r="W311" s="43">
        <f t="shared" si="600"/>
        <v>18881.774000000001</v>
      </c>
      <c r="X311" s="43">
        <f t="shared" si="601"/>
        <v>0</v>
      </c>
      <c r="Y311" s="43">
        <f t="shared" si="602"/>
        <v>983.70100000000002</v>
      </c>
      <c r="Z311" s="43">
        <f t="shared" si="603"/>
        <v>0</v>
      </c>
      <c r="AA311" s="43">
        <f t="shared" si="604"/>
        <v>0</v>
      </c>
      <c r="AB311" s="43">
        <f t="shared" si="605"/>
        <v>175965.47104999999</v>
      </c>
      <c r="AC311" s="44">
        <f t="shared" si="606"/>
        <v>497493.06657000002</v>
      </c>
      <c r="AD311" s="44">
        <f t="shared" si="607"/>
        <v>367387.70626000001</v>
      </c>
      <c r="AE311" s="45">
        <f t="shared" si="559"/>
        <v>73.847804310717265</v>
      </c>
      <c r="AF311" s="43">
        <f t="shared" si="608"/>
        <v>550943.75656999997</v>
      </c>
      <c r="AG311" s="43">
        <f t="shared" si="609"/>
        <v>0</v>
      </c>
      <c r="AH311" s="43">
        <f t="shared" si="610"/>
        <v>36062.739999999998</v>
      </c>
      <c r="AI311" s="43">
        <f t="shared" si="611"/>
        <v>-36062.739999999998</v>
      </c>
      <c r="AJ311" s="43">
        <f t="shared" si="612"/>
        <v>0</v>
      </c>
      <c r="AK311" s="43">
        <f t="shared" si="613"/>
        <v>-53450.690000000002</v>
      </c>
      <c r="AL311" s="43">
        <f t="shared" si="560"/>
        <v>497493.06657000002</v>
      </c>
      <c r="AM311" s="43">
        <f t="shared" si="561"/>
        <v>-62233.207570000086</v>
      </c>
      <c r="AN311" s="2"/>
      <c r="AO311" s="1"/>
      <c r="AP311" s="1"/>
      <c r="AQ311" s="1"/>
      <c r="AR311" s="1"/>
      <c r="AS311" s="1"/>
    </row>
    <row r="312" ht="31.5">
      <c r="B312" s="41" t="s">
        <v>193</v>
      </c>
      <c r="C312" s="41" t="s">
        <v>115</v>
      </c>
      <c r="D312" s="41" t="s">
        <v>117</v>
      </c>
      <c r="E312" s="26" t="str">
        <f t="shared" si="504"/>
        <v>0503</v>
      </c>
      <c r="F312" s="41" t="s">
        <v>266</v>
      </c>
      <c r="G312" s="41" t="s">
        <v>53</v>
      </c>
      <c r="H312" s="42" t="s">
        <v>54</v>
      </c>
      <c r="I312" s="43">
        <f t="shared" si="588"/>
        <v>312598.5</v>
      </c>
      <c r="J312" s="43">
        <f t="shared" si="589"/>
        <v>0</v>
      </c>
      <c r="K312" s="43">
        <f t="shared" si="590"/>
        <v>0</v>
      </c>
      <c r="L312" s="43">
        <f t="shared" si="591"/>
        <v>50000</v>
      </c>
      <c r="M312" s="43">
        <f t="shared" si="592"/>
        <v>0</v>
      </c>
      <c r="N312" s="43">
        <f t="shared" si="593"/>
        <v>0</v>
      </c>
      <c r="O312" s="43">
        <f t="shared" si="594"/>
        <v>0</v>
      </c>
      <c r="P312" s="43">
        <f t="shared" si="595"/>
        <v>0</v>
      </c>
      <c r="Q312" s="43">
        <f t="shared" si="596"/>
        <v>36062.739999999998</v>
      </c>
      <c r="R312" s="43">
        <f t="shared" si="597"/>
        <v>0</v>
      </c>
      <c r="S312" s="43">
        <f t="shared" si="598"/>
        <v>16733.144</v>
      </c>
      <c r="T312" s="43">
        <f t="shared" si="599"/>
        <v>0</v>
      </c>
      <c r="U312" s="43">
        <v>19865.475000000002</v>
      </c>
      <c r="V312" s="43">
        <f t="shared" si="505"/>
        <v>435259.85899999994</v>
      </c>
      <c r="W312" s="43">
        <f t="shared" si="600"/>
        <v>18881.774000000001</v>
      </c>
      <c r="X312" s="43">
        <f t="shared" si="601"/>
        <v>0</v>
      </c>
      <c r="Y312" s="43">
        <f t="shared" si="602"/>
        <v>983.70100000000002</v>
      </c>
      <c r="Z312" s="43">
        <f t="shared" si="603"/>
        <v>0</v>
      </c>
      <c r="AA312" s="43">
        <f t="shared" si="604"/>
        <v>0</v>
      </c>
      <c r="AB312" s="43">
        <f t="shared" si="605"/>
        <v>175965.47104999999</v>
      </c>
      <c r="AC312" s="44">
        <f t="shared" si="606"/>
        <v>497493.06657000002</v>
      </c>
      <c r="AD312" s="44">
        <f t="shared" si="607"/>
        <v>367387.70626000001</v>
      </c>
      <c r="AE312" s="45">
        <f t="shared" si="559"/>
        <v>73.847804310717265</v>
      </c>
      <c r="AF312" s="43">
        <f t="shared" si="608"/>
        <v>550943.75656999997</v>
      </c>
      <c r="AG312" s="43">
        <f t="shared" si="609"/>
        <v>0</v>
      </c>
      <c r="AH312" s="43">
        <f t="shared" si="610"/>
        <v>36062.739999999998</v>
      </c>
      <c r="AI312" s="43">
        <f t="shared" si="611"/>
        <v>-36062.739999999998</v>
      </c>
      <c r="AJ312" s="43">
        <f t="shared" si="612"/>
        <v>0</v>
      </c>
      <c r="AK312" s="43">
        <f t="shared" si="613"/>
        <v>-53450.690000000002</v>
      </c>
      <c r="AL312" s="43">
        <f t="shared" si="560"/>
        <v>497493.06657000002</v>
      </c>
      <c r="AM312" s="43">
        <f t="shared" si="561"/>
        <v>-62233.207570000086</v>
      </c>
      <c r="AN312" s="2"/>
      <c r="AO312" s="1"/>
      <c r="AP312" s="1"/>
      <c r="AQ312" s="1"/>
      <c r="AR312" s="1"/>
      <c r="AS312" s="1"/>
    </row>
    <row r="313" ht="31.5">
      <c r="B313" s="41" t="s">
        <v>193</v>
      </c>
      <c r="C313" s="41" t="s">
        <v>115</v>
      </c>
      <c r="D313" s="41" t="s">
        <v>117</v>
      </c>
      <c r="E313" s="26" t="str">
        <f t="shared" si="504"/>
        <v>0503</v>
      </c>
      <c r="F313" s="41" t="s">
        <v>266</v>
      </c>
      <c r="G313" s="41" t="s">
        <v>55</v>
      </c>
      <c r="H313" s="42" t="s">
        <v>56</v>
      </c>
      <c r="I313" s="43">
        <v>312598.5</v>
      </c>
      <c r="J313" s="43"/>
      <c r="K313" s="43"/>
      <c r="L313" s="43">
        <v>50000</v>
      </c>
      <c r="M313" s="43"/>
      <c r="N313" s="43"/>
      <c r="O313" s="43">
        <v>0</v>
      </c>
      <c r="P313" s="43">
        <v>0</v>
      </c>
      <c r="Q313" s="43">
        <v>36062.739999999998</v>
      </c>
      <c r="R313" s="43">
        <v>0</v>
      </c>
      <c r="S313" s="43">
        <f>-9885.3+26618.444</f>
        <v>16733.144</v>
      </c>
      <c r="T313" s="43">
        <v>0</v>
      </c>
      <c r="U313" s="43">
        <v>19865.475000000002</v>
      </c>
      <c r="V313" s="43">
        <f t="shared" si="505"/>
        <v>435259.85899999994</v>
      </c>
      <c r="W313" s="43">
        <v>18881.774000000001</v>
      </c>
      <c r="X313" s="43"/>
      <c r="Y313" s="43">
        <v>983.70100000000002</v>
      </c>
      <c r="Z313" s="43"/>
      <c r="AA313" s="43"/>
      <c r="AB313" s="43">
        <v>175965.47104999999</v>
      </c>
      <c r="AC313" s="44">
        <v>497493.06657000002</v>
      </c>
      <c r="AD313" s="44">
        <v>367387.70626000001</v>
      </c>
      <c r="AE313" s="45">
        <f t="shared" si="559"/>
        <v>73.847804310717265</v>
      </c>
      <c r="AF313" s="43">
        <v>550943.75656999997</v>
      </c>
      <c r="AG313" s="43">
        <v>0</v>
      </c>
      <c r="AH313" s="43">
        <v>36062.739999999998</v>
      </c>
      <c r="AI313" s="43">
        <f>-9885.3+26618.444-45822.14-6973.744</f>
        <v>-36062.739999999998</v>
      </c>
      <c r="AJ313" s="43">
        <v>0</v>
      </c>
      <c r="AK313" s="43">
        <v>-53450.690000000002</v>
      </c>
      <c r="AL313" s="43">
        <f t="shared" si="560"/>
        <v>497493.06657000002</v>
      </c>
      <c r="AM313" s="43">
        <f t="shared" si="561"/>
        <v>-62233.207570000086</v>
      </c>
      <c r="AN313" s="2"/>
      <c r="AO313" s="1"/>
      <c r="AP313" s="1"/>
      <c r="AQ313" s="1"/>
      <c r="AR313" s="1"/>
      <c r="AS313" s="1"/>
    </row>
    <row r="314" ht="31.5">
      <c r="B314" s="41" t="s">
        <v>193</v>
      </c>
      <c r="C314" s="41" t="s">
        <v>115</v>
      </c>
      <c r="D314" s="41" t="s">
        <v>117</v>
      </c>
      <c r="E314" s="26" t="str">
        <f t="shared" si="504"/>
        <v>0503</v>
      </c>
      <c r="F314" s="41" t="s">
        <v>248</v>
      </c>
      <c r="G314" s="41"/>
      <c r="H314" s="42" t="s">
        <v>249</v>
      </c>
      <c r="I314" s="43">
        <f t="shared" si="588"/>
        <v>6330</v>
      </c>
      <c r="J314" s="43">
        <f t="shared" si="589"/>
        <v>19740</v>
      </c>
      <c r="K314" s="43">
        <f t="shared" si="590"/>
        <v>19740</v>
      </c>
      <c r="L314" s="43">
        <f>L315+L318</f>
        <v>2918</v>
      </c>
      <c r="M314" s="43">
        <f>M315+M318</f>
        <v>2918.0999999999999</v>
      </c>
      <c r="N314" s="43">
        <f>N315+N318</f>
        <v>2918.0999999999999</v>
      </c>
      <c r="O314" s="43">
        <f>O315+O318</f>
        <v>0</v>
      </c>
      <c r="P314" s="43">
        <f>P315+P318</f>
        <v>0</v>
      </c>
      <c r="Q314" s="43">
        <f>Q315+Q318</f>
        <v>0</v>
      </c>
      <c r="R314" s="43">
        <f>R315+R318</f>
        <v>1402.0619999999999</v>
      </c>
      <c r="S314" s="43">
        <f>S315+S318</f>
        <v>0</v>
      </c>
      <c r="T314" s="43">
        <f>T315+T318</f>
        <v>0</v>
      </c>
      <c r="U314" s="43">
        <v>7000</v>
      </c>
      <c r="V314" s="43">
        <f t="shared" si="505"/>
        <v>17650.061999999998</v>
      </c>
      <c r="W314" s="43">
        <f>W315+W318</f>
        <v>7000</v>
      </c>
      <c r="X314" s="43">
        <f>X315+X318</f>
        <v>0</v>
      </c>
      <c r="Y314" s="43">
        <f>Y315+Y318</f>
        <v>0</v>
      </c>
      <c r="Z314" s="43">
        <f>Z315+Z318</f>
        <v>0</v>
      </c>
      <c r="AA314" s="43">
        <f>AA315+AA318</f>
        <v>0</v>
      </c>
      <c r="AB314" s="43">
        <f>AB315+AB318</f>
        <v>2335.7546400000001</v>
      </c>
      <c r="AC314" s="44">
        <f>AC315+AC318</f>
        <v>15855.62234</v>
      </c>
      <c r="AD314" s="44">
        <f>AD315+AD318</f>
        <v>15470.04249</v>
      </c>
      <c r="AE314" s="45">
        <f t="shared" si="559"/>
        <v>97.568182177073723</v>
      </c>
      <c r="AF314" s="43">
        <f>AF315+AF318</f>
        <v>17586.921170000001</v>
      </c>
      <c r="AG314" s="43">
        <f>AG315+AG318</f>
        <v>0</v>
      </c>
      <c r="AH314" s="43">
        <f>AH315+AH318</f>
        <v>0</v>
      </c>
      <c r="AI314" s="43">
        <f>AI315+AI318</f>
        <v>0</v>
      </c>
      <c r="AJ314" s="43">
        <f>AJ315+AJ318</f>
        <v>0</v>
      </c>
      <c r="AK314" s="43">
        <f>AK315+AK318</f>
        <v>0</v>
      </c>
      <c r="AL314" s="43">
        <f t="shared" si="560"/>
        <v>17586.921170000001</v>
      </c>
      <c r="AM314" s="43">
        <f t="shared" si="561"/>
        <v>63.14082999999664</v>
      </c>
      <c r="AN314" s="2"/>
      <c r="AR314" s="1"/>
      <c r="AS314" s="1"/>
    </row>
    <row r="315" ht="31.5">
      <c r="B315" s="41" t="s">
        <v>193</v>
      </c>
      <c r="C315" s="41" t="s">
        <v>115</v>
      </c>
      <c r="D315" s="41" t="s">
        <v>117</v>
      </c>
      <c r="E315" s="26" t="str">
        <f t="shared" si="504"/>
        <v>0503</v>
      </c>
      <c r="F315" s="41" t="s">
        <v>268</v>
      </c>
      <c r="G315" s="41"/>
      <c r="H315" s="42" t="s">
        <v>269</v>
      </c>
      <c r="I315" s="43">
        <f t="shared" si="588"/>
        <v>6330</v>
      </c>
      <c r="J315" s="43">
        <f t="shared" si="589"/>
        <v>19740</v>
      </c>
      <c r="K315" s="43">
        <f t="shared" si="590"/>
        <v>19740</v>
      </c>
      <c r="L315" s="43">
        <f t="shared" ref="L315:L329" si="614">L316</f>
        <v>0</v>
      </c>
      <c r="M315" s="43">
        <f t="shared" ref="M315:M329" si="615">M316</f>
        <v>0</v>
      </c>
      <c r="N315" s="43">
        <f t="shared" ref="N315:N329" si="616">N316</f>
        <v>0</v>
      </c>
      <c r="O315" s="43">
        <f t="shared" ref="O315:O329" si="617">O316</f>
        <v>0</v>
      </c>
      <c r="P315" s="43">
        <f t="shared" ref="P315:P329" si="618">P316</f>
        <v>0</v>
      </c>
      <c r="Q315" s="43">
        <f t="shared" ref="Q315:Q329" si="619">Q316</f>
        <v>0</v>
      </c>
      <c r="R315" s="43">
        <f t="shared" ref="R315:R329" si="620">R316</f>
        <v>0</v>
      </c>
      <c r="S315" s="43">
        <f t="shared" ref="S315:S329" si="621">S316</f>
        <v>0</v>
      </c>
      <c r="T315" s="43">
        <f t="shared" ref="T315:T329" si="622">T316</f>
        <v>0</v>
      </c>
      <c r="U315" s="43">
        <v>7000</v>
      </c>
      <c r="V315" s="43">
        <f t="shared" si="505"/>
        <v>13330</v>
      </c>
      <c r="W315" s="43">
        <f t="shared" ref="W315:W329" si="623">W316</f>
        <v>7000</v>
      </c>
      <c r="X315" s="43">
        <f t="shared" ref="X315:X329" si="624">X316</f>
        <v>0</v>
      </c>
      <c r="Y315" s="43">
        <f t="shared" ref="Y315:Y329" si="625">Y316</f>
        <v>0</v>
      </c>
      <c r="Z315" s="43">
        <f t="shared" ref="Z315:Z329" si="626">Z316</f>
        <v>0</v>
      </c>
      <c r="AA315" s="43">
        <f t="shared" ref="AA315:AA329" si="627">AA316</f>
        <v>0</v>
      </c>
      <c r="AB315" s="43">
        <f t="shared" ref="AB315:AB329" si="628">AB316</f>
        <v>2335.7546400000001</v>
      </c>
      <c r="AC315" s="44">
        <f t="shared" ref="AC315:AC329" si="629">AC316</f>
        <v>11869.32034</v>
      </c>
      <c r="AD315" s="44">
        <f t="shared" ref="AD315:AD329" si="630">AD316</f>
        <v>11483.83641</v>
      </c>
      <c r="AE315" s="45">
        <f t="shared" si="559"/>
        <v>96.752266187467313</v>
      </c>
      <c r="AF315" s="43">
        <f t="shared" ref="AF315:AF329" si="631">AF316</f>
        <v>13266.85917</v>
      </c>
      <c r="AG315" s="43">
        <f t="shared" ref="AG315:AG329" si="632">AG316</f>
        <v>0</v>
      </c>
      <c r="AH315" s="43">
        <f t="shared" ref="AH315:AH329" si="633">AH316</f>
        <v>0</v>
      </c>
      <c r="AI315" s="43">
        <f t="shared" ref="AI315:AI329" si="634">AI316</f>
        <v>0</v>
      </c>
      <c r="AJ315" s="43">
        <f t="shared" ref="AJ315:AJ329" si="635">AJ316</f>
        <v>0</v>
      </c>
      <c r="AK315" s="43">
        <f t="shared" ref="AK315:AK329" si="636">AK316</f>
        <v>0</v>
      </c>
      <c r="AL315" s="43">
        <f t="shared" si="560"/>
        <v>13266.85917</v>
      </c>
      <c r="AM315" s="43">
        <f t="shared" si="561"/>
        <v>63.140830000000278</v>
      </c>
      <c r="AN315" s="2"/>
      <c r="AO315" s="1"/>
      <c r="AP315" s="1"/>
      <c r="AQ315" s="1"/>
      <c r="AR315" s="1"/>
      <c r="AS315" s="1"/>
    </row>
    <row r="316" ht="31.5">
      <c r="B316" s="41" t="s">
        <v>193</v>
      </c>
      <c r="C316" s="41" t="s">
        <v>115</v>
      </c>
      <c r="D316" s="41" t="s">
        <v>117</v>
      </c>
      <c r="E316" s="26" t="str">
        <f t="shared" si="504"/>
        <v>0503</v>
      </c>
      <c r="F316" s="41" t="s">
        <v>268</v>
      </c>
      <c r="G316" s="41" t="s">
        <v>53</v>
      </c>
      <c r="H316" s="42" t="s">
        <v>54</v>
      </c>
      <c r="I316" s="43">
        <f t="shared" si="588"/>
        <v>6330</v>
      </c>
      <c r="J316" s="43">
        <f t="shared" si="589"/>
        <v>19740</v>
      </c>
      <c r="K316" s="43">
        <f t="shared" si="590"/>
        <v>19740</v>
      </c>
      <c r="L316" s="43">
        <f t="shared" si="614"/>
        <v>0</v>
      </c>
      <c r="M316" s="43">
        <f t="shared" si="615"/>
        <v>0</v>
      </c>
      <c r="N316" s="43">
        <f t="shared" si="616"/>
        <v>0</v>
      </c>
      <c r="O316" s="43">
        <f t="shared" si="617"/>
        <v>0</v>
      </c>
      <c r="P316" s="43">
        <f t="shared" si="618"/>
        <v>0</v>
      </c>
      <c r="Q316" s="43">
        <f t="shared" si="619"/>
        <v>0</v>
      </c>
      <c r="R316" s="43">
        <f t="shared" si="620"/>
        <v>0</v>
      </c>
      <c r="S316" s="43">
        <f t="shared" si="621"/>
        <v>0</v>
      </c>
      <c r="T316" s="43">
        <f t="shared" si="622"/>
        <v>0</v>
      </c>
      <c r="U316" s="43">
        <v>7000</v>
      </c>
      <c r="V316" s="43">
        <f t="shared" si="505"/>
        <v>13330</v>
      </c>
      <c r="W316" s="43">
        <f t="shared" si="623"/>
        <v>7000</v>
      </c>
      <c r="X316" s="43">
        <f t="shared" si="624"/>
        <v>0</v>
      </c>
      <c r="Y316" s="43">
        <f t="shared" si="625"/>
        <v>0</v>
      </c>
      <c r="Z316" s="43">
        <f t="shared" si="626"/>
        <v>0</v>
      </c>
      <c r="AA316" s="43">
        <f t="shared" si="627"/>
        <v>0</v>
      </c>
      <c r="AB316" s="43">
        <f t="shared" si="628"/>
        <v>2335.7546400000001</v>
      </c>
      <c r="AC316" s="44">
        <f t="shared" si="629"/>
        <v>11869.32034</v>
      </c>
      <c r="AD316" s="44">
        <f t="shared" si="630"/>
        <v>11483.83641</v>
      </c>
      <c r="AE316" s="45">
        <f t="shared" si="559"/>
        <v>96.752266187467313</v>
      </c>
      <c r="AF316" s="43">
        <f t="shared" si="631"/>
        <v>13266.85917</v>
      </c>
      <c r="AG316" s="43">
        <f t="shared" si="632"/>
        <v>0</v>
      </c>
      <c r="AH316" s="43">
        <f t="shared" si="633"/>
        <v>0</v>
      </c>
      <c r="AI316" s="43">
        <f t="shared" si="634"/>
        <v>0</v>
      </c>
      <c r="AJ316" s="43">
        <f t="shared" si="635"/>
        <v>0</v>
      </c>
      <c r="AK316" s="43">
        <f t="shared" si="636"/>
        <v>0</v>
      </c>
      <c r="AL316" s="43">
        <f t="shared" si="560"/>
        <v>13266.85917</v>
      </c>
      <c r="AM316" s="43">
        <f t="shared" si="561"/>
        <v>63.140830000000278</v>
      </c>
      <c r="AN316" s="2"/>
      <c r="AO316" s="1"/>
      <c r="AP316" s="1"/>
      <c r="AQ316" s="1"/>
      <c r="AR316" s="1"/>
      <c r="AS316" s="1"/>
    </row>
    <row r="317" ht="31.5">
      <c r="B317" s="41" t="s">
        <v>193</v>
      </c>
      <c r="C317" s="41" t="s">
        <v>115</v>
      </c>
      <c r="D317" s="41" t="s">
        <v>117</v>
      </c>
      <c r="E317" s="26" t="str">
        <f t="shared" si="504"/>
        <v>0503</v>
      </c>
      <c r="F317" s="41" t="s">
        <v>268</v>
      </c>
      <c r="G317" s="41" t="s">
        <v>55</v>
      </c>
      <c r="H317" s="42" t="s">
        <v>56</v>
      </c>
      <c r="I317" s="43">
        <v>6330</v>
      </c>
      <c r="J317" s="43">
        <v>19740</v>
      </c>
      <c r="K317" s="43">
        <v>19740</v>
      </c>
      <c r="L317" s="43"/>
      <c r="M317" s="43"/>
      <c r="N317" s="43"/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7000</v>
      </c>
      <c r="V317" s="43">
        <f t="shared" si="505"/>
        <v>13330</v>
      </c>
      <c r="W317" s="43">
        <v>7000</v>
      </c>
      <c r="X317" s="43"/>
      <c r="Y317" s="43"/>
      <c r="Z317" s="43"/>
      <c r="AA317" s="43"/>
      <c r="AB317" s="43">
        <v>2335.7546400000001</v>
      </c>
      <c r="AC317" s="44">
        <v>11869.32034</v>
      </c>
      <c r="AD317" s="44">
        <v>11483.83641</v>
      </c>
      <c r="AE317" s="45">
        <f t="shared" si="559"/>
        <v>96.752266187467313</v>
      </c>
      <c r="AF317" s="43">
        <v>13266.85917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f t="shared" si="560"/>
        <v>13266.85917</v>
      </c>
      <c r="AM317" s="43">
        <f t="shared" si="561"/>
        <v>63.140830000000278</v>
      </c>
      <c r="AN317" s="2"/>
      <c r="AR317" s="1"/>
      <c r="AS317" s="1"/>
    </row>
    <row r="318" ht="31.5">
      <c r="B318" s="41" t="s">
        <v>193</v>
      </c>
      <c r="C318" s="41" t="s">
        <v>115</v>
      </c>
      <c r="D318" s="41" t="s">
        <v>117</v>
      </c>
      <c r="E318" s="26" t="str">
        <f t="shared" si="504"/>
        <v>0503</v>
      </c>
      <c r="F318" s="41" t="s">
        <v>250</v>
      </c>
      <c r="G318" s="41"/>
      <c r="H318" s="42" t="s">
        <v>251</v>
      </c>
      <c r="I318" s="43"/>
      <c r="J318" s="43"/>
      <c r="K318" s="43"/>
      <c r="L318" s="43">
        <f t="shared" si="614"/>
        <v>2918</v>
      </c>
      <c r="M318" s="43">
        <f t="shared" si="615"/>
        <v>2918.0999999999999</v>
      </c>
      <c r="N318" s="43">
        <f t="shared" si="616"/>
        <v>2918.0999999999999</v>
      </c>
      <c r="O318" s="43">
        <f t="shared" si="617"/>
        <v>0</v>
      </c>
      <c r="P318" s="43">
        <f t="shared" si="618"/>
        <v>0</v>
      </c>
      <c r="Q318" s="43">
        <f t="shared" si="619"/>
        <v>0</v>
      </c>
      <c r="R318" s="43">
        <f t="shared" si="620"/>
        <v>1402.0619999999999</v>
      </c>
      <c r="S318" s="43">
        <f t="shared" si="621"/>
        <v>0</v>
      </c>
      <c r="T318" s="43">
        <f t="shared" si="622"/>
        <v>0</v>
      </c>
      <c r="U318" s="43">
        <v>0</v>
      </c>
      <c r="V318" s="43">
        <f t="shared" si="505"/>
        <v>4320.0619999999999</v>
      </c>
      <c r="W318" s="43">
        <f t="shared" si="623"/>
        <v>0</v>
      </c>
      <c r="X318" s="43">
        <f t="shared" si="624"/>
        <v>0</v>
      </c>
      <c r="Y318" s="43">
        <f t="shared" si="625"/>
        <v>0</v>
      </c>
      <c r="Z318" s="43">
        <f t="shared" si="626"/>
        <v>0</v>
      </c>
      <c r="AA318" s="43">
        <f t="shared" si="627"/>
        <v>0</v>
      </c>
      <c r="AB318" s="43">
        <f t="shared" si="628"/>
        <v>0</v>
      </c>
      <c r="AC318" s="44">
        <f t="shared" si="629"/>
        <v>3986.3020000000001</v>
      </c>
      <c r="AD318" s="44">
        <f t="shared" si="630"/>
        <v>3986.2060799999999</v>
      </c>
      <c r="AE318" s="45">
        <f t="shared" si="559"/>
        <v>99.997593759830536</v>
      </c>
      <c r="AF318" s="43">
        <f t="shared" si="631"/>
        <v>4320.0619999999999</v>
      </c>
      <c r="AG318" s="43">
        <f t="shared" si="632"/>
        <v>0</v>
      </c>
      <c r="AH318" s="43">
        <f t="shared" si="633"/>
        <v>0</v>
      </c>
      <c r="AI318" s="43">
        <f t="shared" si="634"/>
        <v>0</v>
      </c>
      <c r="AJ318" s="43">
        <f t="shared" si="635"/>
        <v>0</v>
      </c>
      <c r="AK318" s="43">
        <f t="shared" si="636"/>
        <v>0</v>
      </c>
      <c r="AL318" s="43">
        <f t="shared" si="560"/>
        <v>4320.0619999999999</v>
      </c>
      <c r="AM318" s="43">
        <f t="shared" si="561"/>
        <v>0</v>
      </c>
      <c r="AN318" s="2"/>
      <c r="AO318" s="1"/>
      <c r="AP318" s="1"/>
      <c r="AQ318" s="1"/>
      <c r="AR318" s="1"/>
      <c r="AS318" s="1"/>
    </row>
    <row r="319" ht="31.5">
      <c r="B319" s="41" t="s">
        <v>193</v>
      </c>
      <c r="C319" s="41" t="s">
        <v>115</v>
      </c>
      <c r="D319" s="41" t="s">
        <v>117</v>
      </c>
      <c r="E319" s="26" t="str">
        <f t="shared" si="504"/>
        <v>0503</v>
      </c>
      <c r="F319" s="41" t="s">
        <v>250</v>
      </c>
      <c r="G319" s="41" t="s">
        <v>53</v>
      </c>
      <c r="H319" s="42" t="s">
        <v>54</v>
      </c>
      <c r="I319" s="43"/>
      <c r="J319" s="43"/>
      <c r="K319" s="43"/>
      <c r="L319" s="43">
        <f t="shared" si="614"/>
        <v>2918</v>
      </c>
      <c r="M319" s="43">
        <f t="shared" si="615"/>
        <v>2918.0999999999999</v>
      </c>
      <c r="N319" s="43">
        <f t="shared" si="616"/>
        <v>2918.0999999999999</v>
      </c>
      <c r="O319" s="43">
        <f t="shared" si="617"/>
        <v>0</v>
      </c>
      <c r="P319" s="43">
        <f t="shared" si="618"/>
        <v>0</v>
      </c>
      <c r="Q319" s="43">
        <f t="shared" si="619"/>
        <v>0</v>
      </c>
      <c r="R319" s="43">
        <f t="shared" si="620"/>
        <v>1402.0619999999999</v>
      </c>
      <c r="S319" s="43">
        <f t="shared" si="621"/>
        <v>0</v>
      </c>
      <c r="T319" s="43">
        <f t="shared" si="622"/>
        <v>0</v>
      </c>
      <c r="U319" s="43">
        <v>0</v>
      </c>
      <c r="V319" s="43">
        <f t="shared" si="505"/>
        <v>4320.0619999999999</v>
      </c>
      <c r="W319" s="43">
        <f t="shared" si="623"/>
        <v>0</v>
      </c>
      <c r="X319" s="43">
        <f t="shared" si="624"/>
        <v>0</v>
      </c>
      <c r="Y319" s="43">
        <f t="shared" si="625"/>
        <v>0</v>
      </c>
      <c r="Z319" s="43">
        <f t="shared" si="626"/>
        <v>0</v>
      </c>
      <c r="AA319" s="43">
        <f t="shared" si="627"/>
        <v>0</v>
      </c>
      <c r="AB319" s="43">
        <f t="shared" si="628"/>
        <v>0</v>
      </c>
      <c r="AC319" s="44">
        <f t="shared" si="629"/>
        <v>3986.3020000000001</v>
      </c>
      <c r="AD319" s="44">
        <f t="shared" si="630"/>
        <v>3986.2060799999999</v>
      </c>
      <c r="AE319" s="45">
        <f t="shared" si="559"/>
        <v>99.997593759830536</v>
      </c>
      <c r="AF319" s="43">
        <f t="shared" si="631"/>
        <v>4320.0619999999999</v>
      </c>
      <c r="AG319" s="43">
        <f t="shared" si="632"/>
        <v>0</v>
      </c>
      <c r="AH319" s="43">
        <f t="shared" si="633"/>
        <v>0</v>
      </c>
      <c r="AI319" s="43">
        <f t="shared" si="634"/>
        <v>0</v>
      </c>
      <c r="AJ319" s="43">
        <f t="shared" si="635"/>
        <v>0</v>
      </c>
      <c r="AK319" s="43">
        <f t="shared" si="636"/>
        <v>0</v>
      </c>
      <c r="AL319" s="43">
        <f t="shared" si="560"/>
        <v>4320.0619999999999</v>
      </c>
      <c r="AM319" s="43">
        <f t="shared" si="561"/>
        <v>0</v>
      </c>
      <c r="AN319" s="2"/>
      <c r="AO319" s="1"/>
      <c r="AP319" s="1"/>
      <c r="AQ319" s="1"/>
      <c r="AR319" s="1"/>
      <c r="AS319" s="1"/>
    </row>
    <row r="320" ht="31.5">
      <c r="B320" s="41" t="s">
        <v>193</v>
      </c>
      <c r="C320" s="41" t="s">
        <v>115</v>
      </c>
      <c r="D320" s="41" t="s">
        <v>117</v>
      </c>
      <c r="E320" s="26" t="str">
        <f t="shared" si="504"/>
        <v>0503</v>
      </c>
      <c r="F320" s="41" t="s">
        <v>250</v>
      </c>
      <c r="G320" s="41" t="s">
        <v>55</v>
      </c>
      <c r="H320" s="42" t="s">
        <v>56</v>
      </c>
      <c r="I320" s="43"/>
      <c r="J320" s="43"/>
      <c r="K320" s="43"/>
      <c r="L320" s="43">
        <v>2918</v>
      </c>
      <c r="M320" s="43">
        <v>2918.0999999999999</v>
      </c>
      <c r="N320" s="43">
        <v>2918.0999999999999</v>
      </c>
      <c r="O320" s="43">
        <v>0</v>
      </c>
      <c r="P320" s="43">
        <v>0</v>
      </c>
      <c r="Q320" s="43">
        <v>0</v>
      </c>
      <c r="R320" s="43">
        <v>1402.0619999999999</v>
      </c>
      <c r="S320" s="43">
        <v>0</v>
      </c>
      <c r="T320" s="43">
        <v>0</v>
      </c>
      <c r="U320" s="43">
        <v>0</v>
      </c>
      <c r="V320" s="43">
        <f t="shared" si="505"/>
        <v>4320.0619999999999</v>
      </c>
      <c r="W320" s="43"/>
      <c r="X320" s="43"/>
      <c r="Y320" s="43"/>
      <c r="Z320" s="43"/>
      <c r="AA320" s="43"/>
      <c r="AB320" s="43">
        <v>0</v>
      </c>
      <c r="AC320" s="44">
        <v>3986.3020000000001</v>
      </c>
      <c r="AD320" s="44">
        <v>3986.2060799999999</v>
      </c>
      <c r="AE320" s="45">
        <f t="shared" si="559"/>
        <v>99.997593759830536</v>
      </c>
      <c r="AF320" s="43">
        <v>4320.0619999999999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f t="shared" si="560"/>
        <v>4320.0619999999999</v>
      </c>
      <c r="AM320" s="43">
        <f t="shared" si="561"/>
        <v>0</v>
      </c>
      <c r="AN320" s="19"/>
      <c r="AO320" s="1"/>
      <c r="AP320" s="1"/>
      <c r="AQ320" s="1"/>
      <c r="AR320" s="1"/>
      <c r="AS320" s="1"/>
    </row>
    <row r="321" ht="31.5">
      <c r="B321" s="41" t="s">
        <v>193</v>
      </c>
      <c r="C321" s="41" t="s">
        <v>115</v>
      </c>
      <c r="D321" s="41" t="s">
        <v>117</v>
      </c>
      <c r="E321" s="26" t="str">
        <f t="shared" si="504"/>
        <v>0503</v>
      </c>
      <c r="F321" s="41" t="s">
        <v>233</v>
      </c>
      <c r="G321" s="41"/>
      <c r="H321" s="42" t="s">
        <v>234</v>
      </c>
      <c r="I321" s="43">
        <f t="shared" si="588"/>
        <v>1994.2</v>
      </c>
      <c r="J321" s="43">
        <f t="shared" si="589"/>
        <v>0</v>
      </c>
      <c r="K321" s="43">
        <f t="shared" si="590"/>
        <v>0</v>
      </c>
      <c r="L321" s="43">
        <f t="shared" si="614"/>
        <v>0</v>
      </c>
      <c r="M321" s="43">
        <f t="shared" si="615"/>
        <v>0</v>
      </c>
      <c r="N321" s="43">
        <f t="shared" si="616"/>
        <v>0</v>
      </c>
      <c r="O321" s="43">
        <f t="shared" si="617"/>
        <v>0</v>
      </c>
      <c r="P321" s="43">
        <f t="shared" si="618"/>
        <v>0</v>
      </c>
      <c r="Q321" s="43">
        <f t="shared" si="619"/>
        <v>0</v>
      </c>
      <c r="R321" s="43">
        <f t="shared" si="620"/>
        <v>0</v>
      </c>
      <c r="S321" s="43">
        <f t="shared" si="621"/>
        <v>0</v>
      </c>
      <c r="T321" s="43">
        <f t="shared" si="622"/>
        <v>0</v>
      </c>
      <c r="U321" s="43">
        <v>0</v>
      </c>
      <c r="V321" s="43">
        <f t="shared" si="505"/>
        <v>1994.2</v>
      </c>
      <c r="W321" s="43">
        <f t="shared" si="623"/>
        <v>0</v>
      </c>
      <c r="X321" s="43">
        <f t="shared" si="624"/>
        <v>0</v>
      </c>
      <c r="Y321" s="43">
        <f t="shared" si="625"/>
        <v>0</v>
      </c>
      <c r="Z321" s="43">
        <f t="shared" si="626"/>
        <v>0</v>
      </c>
      <c r="AA321" s="43">
        <f t="shared" si="627"/>
        <v>0</v>
      </c>
      <c r="AB321" s="43">
        <f t="shared" si="628"/>
        <v>31913.397120000001</v>
      </c>
      <c r="AC321" s="44">
        <f t="shared" si="629"/>
        <v>35168.688900000001</v>
      </c>
      <c r="AD321" s="44">
        <f t="shared" si="630"/>
        <v>34657.097119999999</v>
      </c>
      <c r="AE321" s="45">
        <f t="shared" si="559"/>
        <v>98.545320294837609</v>
      </c>
      <c r="AF321" s="43">
        <f t="shared" si="631"/>
        <v>35168.688900000001</v>
      </c>
      <c r="AG321" s="43">
        <f t="shared" si="632"/>
        <v>0</v>
      </c>
      <c r="AH321" s="43">
        <f t="shared" si="633"/>
        <v>0</v>
      </c>
      <c r="AI321" s="43">
        <f t="shared" si="634"/>
        <v>0</v>
      </c>
      <c r="AJ321" s="43">
        <f t="shared" si="635"/>
        <v>0</v>
      </c>
      <c r="AK321" s="43">
        <f t="shared" si="636"/>
        <v>0</v>
      </c>
      <c r="AL321" s="43">
        <f t="shared" si="560"/>
        <v>35168.688900000001</v>
      </c>
      <c r="AM321" s="43">
        <f t="shared" si="561"/>
        <v>-33174.488900000004</v>
      </c>
      <c r="AN321" s="2"/>
      <c r="AO321" s="1"/>
      <c r="AP321" s="1"/>
      <c r="AQ321" s="1"/>
      <c r="AR321" s="1"/>
      <c r="AS321" s="1"/>
    </row>
    <row r="322" ht="78.75">
      <c r="B322" s="41" t="s">
        <v>193</v>
      </c>
      <c r="C322" s="41" t="s">
        <v>115</v>
      </c>
      <c r="D322" s="41" t="s">
        <v>117</v>
      </c>
      <c r="E322" s="26" t="str">
        <f t="shared" si="504"/>
        <v>0503</v>
      </c>
      <c r="F322" s="41" t="s">
        <v>270</v>
      </c>
      <c r="G322" s="41"/>
      <c r="H322" s="42" t="s">
        <v>271</v>
      </c>
      <c r="I322" s="43">
        <f t="shared" si="588"/>
        <v>1994.2</v>
      </c>
      <c r="J322" s="43">
        <f t="shared" si="589"/>
        <v>0</v>
      </c>
      <c r="K322" s="43">
        <f t="shared" si="590"/>
        <v>0</v>
      </c>
      <c r="L322" s="43">
        <f t="shared" si="614"/>
        <v>0</v>
      </c>
      <c r="M322" s="43">
        <f t="shared" si="615"/>
        <v>0</v>
      </c>
      <c r="N322" s="43">
        <f t="shared" si="616"/>
        <v>0</v>
      </c>
      <c r="O322" s="43">
        <f t="shared" si="617"/>
        <v>0</v>
      </c>
      <c r="P322" s="43">
        <f t="shared" si="618"/>
        <v>0</v>
      </c>
      <c r="Q322" s="43">
        <f t="shared" si="619"/>
        <v>0</v>
      </c>
      <c r="R322" s="43">
        <f t="shared" si="620"/>
        <v>0</v>
      </c>
      <c r="S322" s="43">
        <f t="shared" si="621"/>
        <v>0</v>
      </c>
      <c r="T322" s="43">
        <f t="shared" si="622"/>
        <v>0</v>
      </c>
      <c r="U322" s="43">
        <v>0</v>
      </c>
      <c r="V322" s="43">
        <f t="shared" si="505"/>
        <v>1994.2</v>
      </c>
      <c r="W322" s="43">
        <f t="shared" si="623"/>
        <v>0</v>
      </c>
      <c r="X322" s="43">
        <f t="shared" si="624"/>
        <v>0</v>
      </c>
      <c r="Y322" s="43">
        <f t="shared" si="625"/>
        <v>0</v>
      </c>
      <c r="Z322" s="43">
        <f t="shared" si="626"/>
        <v>0</v>
      </c>
      <c r="AA322" s="43">
        <f t="shared" si="627"/>
        <v>0</v>
      </c>
      <c r="AB322" s="43">
        <f t="shared" si="628"/>
        <v>31913.397120000001</v>
      </c>
      <c r="AC322" s="44">
        <f t="shared" si="629"/>
        <v>35168.688900000001</v>
      </c>
      <c r="AD322" s="44">
        <f t="shared" si="630"/>
        <v>34657.097119999999</v>
      </c>
      <c r="AE322" s="45">
        <f t="shared" si="559"/>
        <v>98.545320294837609</v>
      </c>
      <c r="AF322" s="43">
        <f t="shared" si="631"/>
        <v>35168.688900000001</v>
      </c>
      <c r="AG322" s="43">
        <f t="shared" si="632"/>
        <v>0</v>
      </c>
      <c r="AH322" s="43">
        <f t="shared" si="633"/>
        <v>0</v>
      </c>
      <c r="AI322" s="43">
        <f t="shared" si="634"/>
        <v>0</v>
      </c>
      <c r="AJ322" s="43">
        <f t="shared" si="635"/>
        <v>0</v>
      </c>
      <c r="AK322" s="43">
        <f t="shared" si="636"/>
        <v>0</v>
      </c>
      <c r="AL322" s="43">
        <f t="shared" si="560"/>
        <v>35168.688900000001</v>
      </c>
      <c r="AM322" s="43">
        <f t="shared" si="561"/>
        <v>-33174.488900000004</v>
      </c>
      <c r="AN322" s="2"/>
      <c r="AR322" s="1"/>
      <c r="AS322" s="1"/>
    </row>
    <row r="323">
      <c r="B323" s="41" t="s">
        <v>193</v>
      </c>
      <c r="C323" s="41" t="s">
        <v>115</v>
      </c>
      <c r="D323" s="41" t="s">
        <v>117</v>
      </c>
      <c r="E323" s="26" t="str">
        <f t="shared" si="504"/>
        <v>0503</v>
      </c>
      <c r="F323" s="41" t="s">
        <v>272</v>
      </c>
      <c r="G323" s="41"/>
      <c r="H323" s="42" t="s">
        <v>267</v>
      </c>
      <c r="I323" s="43">
        <f t="shared" si="588"/>
        <v>1994.2</v>
      </c>
      <c r="J323" s="43">
        <f t="shared" si="589"/>
        <v>0</v>
      </c>
      <c r="K323" s="43">
        <f t="shared" si="590"/>
        <v>0</v>
      </c>
      <c r="L323" s="43">
        <f t="shared" si="614"/>
        <v>0</v>
      </c>
      <c r="M323" s="43">
        <f t="shared" si="615"/>
        <v>0</v>
      </c>
      <c r="N323" s="43">
        <f t="shared" si="616"/>
        <v>0</v>
      </c>
      <c r="O323" s="43">
        <f t="shared" si="617"/>
        <v>0</v>
      </c>
      <c r="P323" s="43">
        <f t="shared" si="618"/>
        <v>0</v>
      </c>
      <c r="Q323" s="43">
        <f t="shared" si="619"/>
        <v>0</v>
      </c>
      <c r="R323" s="43">
        <f t="shared" si="620"/>
        <v>0</v>
      </c>
      <c r="S323" s="43">
        <f t="shared" si="621"/>
        <v>0</v>
      </c>
      <c r="T323" s="43">
        <f t="shared" si="622"/>
        <v>0</v>
      </c>
      <c r="U323" s="43">
        <v>0</v>
      </c>
      <c r="V323" s="43">
        <f t="shared" si="505"/>
        <v>1994.2</v>
      </c>
      <c r="W323" s="43">
        <f t="shared" si="623"/>
        <v>0</v>
      </c>
      <c r="X323" s="43">
        <f t="shared" si="624"/>
        <v>0</v>
      </c>
      <c r="Y323" s="43">
        <f t="shared" si="625"/>
        <v>0</v>
      </c>
      <c r="Z323" s="43">
        <f t="shared" si="626"/>
        <v>0</v>
      </c>
      <c r="AA323" s="43">
        <f t="shared" si="627"/>
        <v>0</v>
      </c>
      <c r="AB323" s="43">
        <f t="shared" si="628"/>
        <v>31913.397120000001</v>
      </c>
      <c r="AC323" s="44">
        <f t="shared" si="629"/>
        <v>35168.688900000001</v>
      </c>
      <c r="AD323" s="44">
        <f t="shared" si="630"/>
        <v>34657.097119999999</v>
      </c>
      <c r="AE323" s="45">
        <f t="shared" si="559"/>
        <v>98.545320294837609</v>
      </c>
      <c r="AF323" s="43">
        <f t="shared" si="631"/>
        <v>35168.688900000001</v>
      </c>
      <c r="AG323" s="43">
        <f t="shared" si="632"/>
        <v>0</v>
      </c>
      <c r="AH323" s="43">
        <f t="shared" si="633"/>
        <v>0</v>
      </c>
      <c r="AI323" s="43">
        <f t="shared" si="634"/>
        <v>0</v>
      </c>
      <c r="AJ323" s="43">
        <f t="shared" si="635"/>
        <v>0</v>
      </c>
      <c r="AK323" s="43">
        <f t="shared" si="636"/>
        <v>0</v>
      </c>
      <c r="AL323" s="43">
        <f t="shared" si="560"/>
        <v>35168.688900000001</v>
      </c>
      <c r="AM323" s="43">
        <f t="shared" si="561"/>
        <v>-33174.488900000004</v>
      </c>
      <c r="AN323" s="2"/>
      <c r="AO323" s="1"/>
      <c r="AP323" s="1"/>
      <c r="AQ323" s="1"/>
      <c r="AR323" s="1"/>
      <c r="AS323" s="1"/>
    </row>
    <row r="324" ht="31.5">
      <c r="B324" s="41" t="s">
        <v>193</v>
      </c>
      <c r="C324" s="41" t="s">
        <v>115</v>
      </c>
      <c r="D324" s="41" t="s">
        <v>117</v>
      </c>
      <c r="E324" s="26" t="str">
        <f t="shared" si="504"/>
        <v>0503</v>
      </c>
      <c r="F324" s="41" t="s">
        <v>272</v>
      </c>
      <c r="G324" s="41" t="s">
        <v>53</v>
      </c>
      <c r="H324" s="42" t="s">
        <v>54</v>
      </c>
      <c r="I324" s="43">
        <f t="shared" si="588"/>
        <v>1994.2</v>
      </c>
      <c r="J324" s="43">
        <f t="shared" si="589"/>
        <v>0</v>
      </c>
      <c r="K324" s="43">
        <f t="shared" si="590"/>
        <v>0</v>
      </c>
      <c r="L324" s="43">
        <f t="shared" si="614"/>
        <v>0</v>
      </c>
      <c r="M324" s="43">
        <f t="shared" si="615"/>
        <v>0</v>
      </c>
      <c r="N324" s="43">
        <f t="shared" si="616"/>
        <v>0</v>
      </c>
      <c r="O324" s="43">
        <f t="shared" si="617"/>
        <v>0</v>
      </c>
      <c r="P324" s="43">
        <f t="shared" si="618"/>
        <v>0</v>
      </c>
      <c r="Q324" s="43">
        <f t="shared" si="619"/>
        <v>0</v>
      </c>
      <c r="R324" s="43">
        <f t="shared" si="620"/>
        <v>0</v>
      </c>
      <c r="S324" s="43">
        <f t="shared" si="621"/>
        <v>0</v>
      </c>
      <c r="T324" s="43">
        <f t="shared" si="622"/>
        <v>0</v>
      </c>
      <c r="U324" s="43">
        <v>0</v>
      </c>
      <c r="V324" s="43">
        <f t="shared" si="505"/>
        <v>1994.2</v>
      </c>
      <c r="W324" s="43">
        <f t="shared" si="623"/>
        <v>0</v>
      </c>
      <c r="X324" s="43">
        <f t="shared" si="624"/>
        <v>0</v>
      </c>
      <c r="Y324" s="43">
        <f t="shared" si="625"/>
        <v>0</v>
      </c>
      <c r="Z324" s="43">
        <f t="shared" si="626"/>
        <v>0</v>
      </c>
      <c r="AA324" s="43">
        <f t="shared" si="627"/>
        <v>0</v>
      </c>
      <c r="AB324" s="43">
        <f t="shared" si="628"/>
        <v>31913.397120000001</v>
      </c>
      <c r="AC324" s="44">
        <f t="shared" si="629"/>
        <v>35168.688900000001</v>
      </c>
      <c r="AD324" s="44">
        <f t="shared" si="630"/>
        <v>34657.097119999999</v>
      </c>
      <c r="AE324" s="45">
        <f t="shared" si="559"/>
        <v>98.545320294837609</v>
      </c>
      <c r="AF324" s="43">
        <f t="shared" si="631"/>
        <v>35168.688900000001</v>
      </c>
      <c r="AG324" s="43">
        <f t="shared" si="632"/>
        <v>0</v>
      </c>
      <c r="AH324" s="43">
        <f t="shared" si="633"/>
        <v>0</v>
      </c>
      <c r="AI324" s="43">
        <f t="shared" si="634"/>
        <v>0</v>
      </c>
      <c r="AJ324" s="43">
        <f t="shared" si="635"/>
        <v>0</v>
      </c>
      <c r="AK324" s="43">
        <f t="shared" si="636"/>
        <v>0</v>
      </c>
      <c r="AL324" s="43">
        <f t="shared" si="560"/>
        <v>35168.688900000001</v>
      </c>
      <c r="AM324" s="43">
        <f t="shared" si="561"/>
        <v>-33174.488900000004</v>
      </c>
      <c r="AN324" s="2"/>
      <c r="AO324" s="1"/>
      <c r="AP324" s="1"/>
      <c r="AQ324" s="1"/>
      <c r="AR324" s="1"/>
      <c r="AS324" s="1"/>
    </row>
    <row r="325" ht="31.5">
      <c r="B325" s="41" t="s">
        <v>193</v>
      </c>
      <c r="C325" s="41" t="s">
        <v>115</v>
      </c>
      <c r="D325" s="41" t="s">
        <v>117</v>
      </c>
      <c r="E325" s="26" t="str">
        <f t="shared" si="504"/>
        <v>0503</v>
      </c>
      <c r="F325" s="41" t="s">
        <v>272</v>
      </c>
      <c r="G325" s="41" t="s">
        <v>55</v>
      </c>
      <c r="H325" s="42" t="s">
        <v>56</v>
      </c>
      <c r="I325" s="43">
        <v>1994.2</v>
      </c>
      <c r="J325" s="43"/>
      <c r="K325" s="43"/>
      <c r="L325" s="43"/>
      <c r="M325" s="43"/>
      <c r="N325" s="43"/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f t="shared" si="505"/>
        <v>1994.2</v>
      </c>
      <c r="W325" s="43"/>
      <c r="X325" s="43"/>
      <c r="Y325" s="43"/>
      <c r="Z325" s="43"/>
      <c r="AA325" s="43"/>
      <c r="AB325" s="43">
        <v>31913.397120000001</v>
      </c>
      <c r="AC325" s="44">
        <v>35168.688900000001</v>
      </c>
      <c r="AD325" s="44">
        <v>34657.097119999999</v>
      </c>
      <c r="AE325" s="45">
        <f t="shared" si="559"/>
        <v>98.545320294837609</v>
      </c>
      <c r="AF325" s="43">
        <v>35168.688900000001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f t="shared" si="560"/>
        <v>35168.688900000001</v>
      </c>
      <c r="AM325" s="43">
        <f t="shared" si="561"/>
        <v>-33174.488900000004</v>
      </c>
      <c r="AN325" s="19"/>
      <c r="AO325" s="1"/>
      <c r="AP325" s="1"/>
      <c r="AQ325" s="1"/>
      <c r="AR325" s="1"/>
      <c r="AS325" s="1"/>
    </row>
    <row r="326" s="33" customFormat="1" ht="31.5">
      <c r="B326" s="34" t="s">
        <v>193</v>
      </c>
      <c r="C326" s="34" t="s">
        <v>115</v>
      </c>
      <c r="D326" s="34" t="s">
        <v>115</v>
      </c>
      <c r="E326" s="35" t="str">
        <f t="shared" si="504"/>
        <v>0505</v>
      </c>
      <c r="F326" s="34"/>
      <c r="G326" s="34"/>
      <c r="H326" s="36" t="s">
        <v>127</v>
      </c>
      <c r="I326" s="37">
        <f t="shared" si="588"/>
        <v>51889.199999999997</v>
      </c>
      <c r="J326" s="37">
        <f t="shared" si="589"/>
        <v>53447.099999999999</v>
      </c>
      <c r="K326" s="37">
        <f t="shared" si="590"/>
        <v>53447.099999999999</v>
      </c>
      <c r="L326" s="37">
        <f t="shared" si="614"/>
        <v>0</v>
      </c>
      <c r="M326" s="37">
        <f t="shared" si="615"/>
        <v>0</v>
      </c>
      <c r="N326" s="37">
        <f t="shared" si="616"/>
        <v>0</v>
      </c>
      <c r="O326" s="37">
        <f t="shared" si="617"/>
        <v>-198.69999999999999</v>
      </c>
      <c r="P326" s="37">
        <f t="shared" si="618"/>
        <v>0</v>
      </c>
      <c r="Q326" s="37">
        <f t="shared" si="619"/>
        <v>988.20000000000005</v>
      </c>
      <c r="R326" s="37">
        <f t="shared" si="620"/>
        <v>4942.8999999999996</v>
      </c>
      <c r="S326" s="37">
        <f t="shared" si="621"/>
        <v>0</v>
      </c>
      <c r="T326" s="37">
        <f t="shared" si="622"/>
        <v>0</v>
      </c>
      <c r="U326" s="37">
        <v>0</v>
      </c>
      <c r="V326" s="37">
        <f t="shared" si="505"/>
        <v>57621.599999999999</v>
      </c>
      <c r="W326" s="37">
        <f t="shared" si="623"/>
        <v>0</v>
      </c>
      <c r="X326" s="37">
        <f t="shared" si="624"/>
        <v>0</v>
      </c>
      <c r="Y326" s="37">
        <f t="shared" si="625"/>
        <v>0</v>
      </c>
      <c r="Z326" s="37">
        <f t="shared" si="626"/>
        <v>0</v>
      </c>
      <c r="AA326" s="37">
        <f t="shared" si="627"/>
        <v>0</v>
      </c>
      <c r="AB326" s="37">
        <f t="shared" si="628"/>
        <v>42536.264620000002</v>
      </c>
      <c r="AC326" s="38">
        <f t="shared" si="629"/>
        <v>57621.599999999999</v>
      </c>
      <c r="AD326" s="38">
        <f t="shared" si="630"/>
        <v>57431.67714</v>
      </c>
      <c r="AE326" s="39">
        <f t="shared" si="559"/>
        <v>99.670396413844813</v>
      </c>
      <c r="AF326" s="37">
        <f t="shared" si="631"/>
        <v>57820.300000000003</v>
      </c>
      <c r="AG326" s="37">
        <f t="shared" si="632"/>
        <v>-198.69999999999999</v>
      </c>
      <c r="AH326" s="37">
        <f t="shared" si="633"/>
        <v>0</v>
      </c>
      <c r="AI326" s="37">
        <f t="shared" si="634"/>
        <v>0</v>
      </c>
      <c r="AJ326" s="37">
        <f t="shared" si="635"/>
        <v>0</v>
      </c>
      <c r="AK326" s="37">
        <f t="shared" si="636"/>
        <v>0</v>
      </c>
      <c r="AL326" s="37">
        <f t="shared" si="560"/>
        <v>57621.600000000006</v>
      </c>
      <c r="AM326" s="37">
        <f t="shared" si="561"/>
        <v>-7.2759576141834259e-12</v>
      </c>
      <c r="AN326" s="40"/>
      <c r="AO326" s="33"/>
      <c r="AP326" s="33"/>
      <c r="AQ326" s="33"/>
      <c r="AR326" s="33"/>
      <c r="AS326" s="33"/>
    </row>
    <row r="327" ht="31.5">
      <c r="B327" s="41" t="s">
        <v>193</v>
      </c>
      <c r="C327" s="41" t="s">
        <v>115</v>
      </c>
      <c r="D327" s="41" t="s">
        <v>115</v>
      </c>
      <c r="E327" s="26" t="str">
        <f t="shared" si="504"/>
        <v>0505</v>
      </c>
      <c r="F327" s="41" t="s">
        <v>207</v>
      </c>
      <c r="G327" s="41"/>
      <c r="H327" s="42" t="s">
        <v>208</v>
      </c>
      <c r="I327" s="43">
        <f t="shared" si="588"/>
        <v>51889.199999999997</v>
      </c>
      <c r="J327" s="43">
        <f t="shared" si="589"/>
        <v>53447.099999999999</v>
      </c>
      <c r="K327" s="43">
        <f t="shared" si="590"/>
        <v>53447.099999999999</v>
      </c>
      <c r="L327" s="43">
        <f t="shared" si="614"/>
        <v>0</v>
      </c>
      <c r="M327" s="43">
        <f t="shared" si="615"/>
        <v>0</v>
      </c>
      <c r="N327" s="43">
        <f t="shared" si="616"/>
        <v>0</v>
      </c>
      <c r="O327" s="43">
        <f t="shared" si="617"/>
        <v>-198.69999999999999</v>
      </c>
      <c r="P327" s="43">
        <f t="shared" si="618"/>
        <v>0</v>
      </c>
      <c r="Q327" s="43">
        <f t="shared" si="619"/>
        <v>988.20000000000005</v>
      </c>
      <c r="R327" s="43">
        <f t="shared" si="620"/>
        <v>4942.8999999999996</v>
      </c>
      <c r="S327" s="43">
        <f t="shared" si="621"/>
        <v>0</v>
      </c>
      <c r="T327" s="43">
        <f t="shared" si="622"/>
        <v>0</v>
      </c>
      <c r="U327" s="43">
        <v>0</v>
      </c>
      <c r="V327" s="43">
        <f t="shared" si="505"/>
        <v>57621.599999999999</v>
      </c>
      <c r="W327" s="43">
        <f t="shared" si="623"/>
        <v>0</v>
      </c>
      <c r="X327" s="43">
        <f t="shared" si="624"/>
        <v>0</v>
      </c>
      <c r="Y327" s="43">
        <f t="shared" si="625"/>
        <v>0</v>
      </c>
      <c r="Z327" s="43">
        <f t="shared" si="626"/>
        <v>0</v>
      </c>
      <c r="AA327" s="43">
        <f t="shared" si="627"/>
        <v>0</v>
      </c>
      <c r="AB327" s="43">
        <f t="shared" si="628"/>
        <v>42536.264620000002</v>
      </c>
      <c r="AC327" s="44">
        <f t="shared" si="629"/>
        <v>57621.599999999999</v>
      </c>
      <c r="AD327" s="44">
        <f t="shared" si="630"/>
        <v>57431.67714</v>
      </c>
      <c r="AE327" s="45">
        <f t="shared" si="559"/>
        <v>99.670396413844813</v>
      </c>
      <c r="AF327" s="43">
        <f t="shared" si="631"/>
        <v>57820.300000000003</v>
      </c>
      <c r="AG327" s="43">
        <f t="shared" si="632"/>
        <v>-198.69999999999999</v>
      </c>
      <c r="AH327" s="43">
        <f t="shared" si="633"/>
        <v>0</v>
      </c>
      <c r="AI327" s="43">
        <f t="shared" si="634"/>
        <v>0</v>
      </c>
      <c r="AJ327" s="43">
        <f t="shared" si="635"/>
        <v>0</v>
      </c>
      <c r="AK327" s="43">
        <f t="shared" si="636"/>
        <v>0</v>
      </c>
      <c r="AL327" s="43">
        <f t="shared" si="560"/>
        <v>57621.600000000006</v>
      </c>
      <c r="AM327" s="43">
        <f t="shared" si="561"/>
        <v>-7.2759576141834259e-12</v>
      </c>
      <c r="AN327" s="2"/>
      <c r="AO327" s="1"/>
      <c r="AP327" s="1"/>
      <c r="AQ327" s="1"/>
      <c r="AR327" s="1"/>
      <c r="AS327" s="1"/>
    </row>
    <row r="328" ht="31.5">
      <c r="B328" s="41" t="s">
        <v>193</v>
      </c>
      <c r="C328" s="41" t="s">
        <v>115</v>
      </c>
      <c r="D328" s="41" t="s">
        <v>115</v>
      </c>
      <c r="E328" s="26" t="str">
        <f t="shared" si="504"/>
        <v>0505</v>
      </c>
      <c r="F328" s="41" t="s">
        <v>209</v>
      </c>
      <c r="G328" s="41"/>
      <c r="H328" s="42" t="s">
        <v>210</v>
      </c>
      <c r="I328" s="43">
        <f t="shared" si="588"/>
        <v>51889.199999999997</v>
      </c>
      <c r="J328" s="43">
        <f t="shared" si="589"/>
        <v>53447.099999999999</v>
      </c>
      <c r="K328" s="43">
        <f t="shared" si="590"/>
        <v>53447.099999999999</v>
      </c>
      <c r="L328" s="43">
        <f t="shared" si="614"/>
        <v>0</v>
      </c>
      <c r="M328" s="43">
        <f t="shared" si="615"/>
        <v>0</v>
      </c>
      <c r="N328" s="43">
        <f t="shared" si="616"/>
        <v>0</v>
      </c>
      <c r="O328" s="43">
        <f t="shared" si="617"/>
        <v>-198.69999999999999</v>
      </c>
      <c r="P328" s="43">
        <f t="shared" si="618"/>
        <v>0</v>
      </c>
      <c r="Q328" s="43">
        <f t="shared" si="619"/>
        <v>988.20000000000005</v>
      </c>
      <c r="R328" s="43">
        <f t="shared" si="620"/>
        <v>4942.8999999999996</v>
      </c>
      <c r="S328" s="43">
        <f t="shared" si="621"/>
        <v>0</v>
      </c>
      <c r="T328" s="43">
        <f t="shared" si="622"/>
        <v>0</v>
      </c>
      <c r="U328" s="43">
        <v>0</v>
      </c>
      <c r="V328" s="43">
        <f t="shared" si="505"/>
        <v>57621.599999999999</v>
      </c>
      <c r="W328" s="43">
        <f t="shared" si="623"/>
        <v>0</v>
      </c>
      <c r="X328" s="43">
        <f t="shared" si="624"/>
        <v>0</v>
      </c>
      <c r="Y328" s="43">
        <f t="shared" si="625"/>
        <v>0</v>
      </c>
      <c r="Z328" s="43">
        <f t="shared" si="626"/>
        <v>0</v>
      </c>
      <c r="AA328" s="43">
        <f t="shared" si="627"/>
        <v>0</v>
      </c>
      <c r="AB328" s="43">
        <f t="shared" si="628"/>
        <v>42536.264620000002</v>
      </c>
      <c r="AC328" s="44">
        <f t="shared" si="629"/>
        <v>57621.599999999999</v>
      </c>
      <c r="AD328" s="44">
        <f t="shared" si="630"/>
        <v>57431.67714</v>
      </c>
      <c r="AE328" s="45">
        <f t="shared" si="559"/>
        <v>99.670396413844813</v>
      </c>
      <c r="AF328" s="43">
        <f t="shared" si="631"/>
        <v>57820.300000000003</v>
      </c>
      <c r="AG328" s="43">
        <f t="shared" si="632"/>
        <v>-198.69999999999999</v>
      </c>
      <c r="AH328" s="43">
        <f t="shared" si="633"/>
        <v>0</v>
      </c>
      <c r="AI328" s="43">
        <f t="shared" si="634"/>
        <v>0</v>
      </c>
      <c r="AJ328" s="43">
        <f t="shared" si="635"/>
        <v>0</v>
      </c>
      <c r="AK328" s="43">
        <f t="shared" si="636"/>
        <v>0</v>
      </c>
      <c r="AL328" s="43">
        <f t="shared" si="560"/>
        <v>57621.600000000006</v>
      </c>
      <c r="AM328" s="43">
        <f t="shared" si="561"/>
        <v>-7.2759576141834259e-12</v>
      </c>
      <c r="AN328" s="2"/>
      <c r="AO328" s="1"/>
      <c r="AP328" s="1"/>
      <c r="AQ328" s="1"/>
      <c r="AR328" s="1"/>
      <c r="AS328" s="1"/>
    </row>
    <row r="329" ht="31.5">
      <c r="B329" s="41" t="s">
        <v>193</v>
      </c>
      <c r="C329" s="41" t="s">
        <v>115</v>
      </c>
      <c r="D329" s="41" t="s">
        <v>115</v>
      </c>
      <c r="E329" s="26" t="str">
        <f t="shared" si="504"/>
        <v>0505</v>
      </c>
      <c r="F329" s="41" t="s">
        <v>248</v>
      </c>
      <c r="G329" s="41"/>
      <c r="H329" s="42" t="s">
        <v>249</v>
      </c>
      <c r="I329" s="43">
        <f t="shared" si="588"/>
        <v>51889.199999999997</v>
      </c>
      <c r="J329" s="43">
        <f t="shared" si="589"/>
        <v>53447.099999999999</v>
      </c>
      <c r="K329" s="43">
        <f t="shared" si="590"/>
        <v>53447.099999999999</v>
      </c>
      <c r="L329" s="43">
        <f t="shared" si="614"/>
        <v>0</v>
      </c>
      <c r="M329" s="43">
        <f t="shared" si="615"/>
        <v>0</v>
      </c>
      <c r="N329" s="43">
        <f t="shared" si="616"/>
        <v>0</v>
      </c>
      <c r="O329" s="43">
        <f t="shared" si="617"/>
        <v>-198.69999999999999</v>
      </c>
      <c r="P329" s="43">
        <f t="shared" si="618"/>
        <v>0</v>
      </c>
      <c r="Q329" s="43">
        <f t="shared" si="619"/>
        <v>988.20000000000005</v>
      </c>
      <c r="R329" s="43">
        <f t="shared" si="620"/>
        <v>4942.8999999999996</v>
      </c>
      <c r="S329" s="43">
        <f t="shared" si="621"/>
        <v>0</v>
      </c>
      <c r="T329" s="43">
        <f t="shared" si="622"/>
        <v>0</v>
      </c>
      <c r="U329" s="43">
        <v>0</v>
      </c>
      <c r="V329" s="43">
        <f t="shared" si="505"/>
        <v>57621.599999999999</v>
      </c>
      <c r="W329" s="43">
        <f t="shared" si="623"/>
        <v>0</v>
      </c>
      <c r="X329" s="43">
        <f t="shared" si="624"/>
        <v>0</v>
      </c>
      <c r="Y329" s="43">
        <f t="shared" si="625"/>
        <v>0</v>
      </c>
      <c r="Z329" s="43">
        <f t="shared" si="626"/>
        <v>0</v>
      </c>
      <c r="AA329" s="43">
        <f t="shared" si="627"/>
        <v>0</v>
      </c>
      <c r="AB329" s="43">
        <f t="shared" si="628"/>
        <v>42536.264620000002</v>
      </c>
      <c r="AC329" s="44">
        <f t="shared" si="629"/>
        <v>57621.599999999999</v>
      </c>
      <c r="AD329" s="44">
        <f t="shared" si="630"/>
        <v>57431.67714</v>
      </c>
      <c r="AE329" s="45">
        <f t="shared" si="559"/>
        <v>99.670396413844813</v>
      </c>
      <c r="AF329" s="43">
        <f t="shared" si="631"/>
        <v>57820.300000000003</v>
      </c>
      <c r="AG329" s="43">
        <f t="shared" si="632"/>
        <v>-198.69999999999999</v>
      </c>
      <c r="AH329" s="43">
        <f t="shared" si="633"/>
        <v>0</v>
      </c>
      <c r="AI329" s="43">
        <f t="shared" si="634"/>
        <v>0</v>
      </c>
      <c r="AJ329" s="43">
        <f t="shared" si="635"/>
        <v>0</v>
      </c>
      <c r="AK329" s="43">
        <f t="shared" si="636"/>
        <v>0</v>
      </c>
      <c r="AL329" s="43">
        <f t="shared" si="560"/>
        <v>57621.600000000006</v>
      </c>
      <c r="AM329" s="43">
        <f t="shared" si="561"/>
        <v>-7.2759576141834259e-12</v>
      </c>
      <c r="AN329" s="2"/>
      <c r="AR329" s="1"/>
      <c r="AS329" s="1"/>
    </row>
    <row r="330" ht="47.25">
      <c r="B330" s="41" t="s">
        <v>193</v>
      </c>
      <c r="C330" s="41" t="s">
        <v>115</v>
      </c>
      <c r="D330" s="41" t="s">
        <v>115</v>
      </c>
      <c r="E330" s="26" t="str">
        <f t="shared" si="504"/>
        <v>0505</v>
      </c>
      <c r="F330" s="41" t="s">
        <v>273</v>
      </c>
      <c r="G330" s="41"/>
      <c r="H330" s="42" t="s">
        <v>70</v>
      </c>
      <c r="I330" s="43">
        <f>I331+I333+I337</f>
        <v>51889.199999999997</v>
      </c>
      <c r="J330" s="43">
        <f>J331+J333+J337</f>
        <v>53447.099999999999</v>
      </c>
      <c r="K330" s="43">
        <f>K331+K333+K337</f>
        <v>53447.099999999999</v>
      </c>
      <c r="L330" s="43">
        <f>L331+L333+L337</f>
        <v>0</v>
      </c>
      <c r="M330" s="43">
        <f>M331+M333+M337</f>
        <v>0</v>
      </c>
      <c r="N330" s="43">
        <f>N331+N333+N337</f>
        <v>0</v>
      </c>
      <c r="O330" s="43">
        <f>O331+O333+O337+O335</f>
        <v>-198.69999999999999</v>
      </c>
      <c r="P330" s="43">
        <f>P331+P333+P337+P335</f>
        <v>0</v>
      </c>
      <c r="Q330" s="43">
        <f>Q331+Q333+Q337+Q335</f>
        <v>988.20000000000005</v>
      </c>
      <c r="R330" s="43">
        <f>R331+R333+R337+R335</f>
        <v>4942.8999999999996</v>
      </c>
      <c r="S330" s="43">
        <f>S331+S333+S337</f>
        <v>0</v>
      </c>
      <c r="T330" s="43">
        <f>T331+T333+T337</f>
        <v>0</v>
      </c>
      <c r="U330" s="43">
        <v>0</v>
      </c>
      <c r="V330" s="43">
        <f t="shared" si="505"/>
        <v>57621.599999999999</v>
      </c>
      <c r="W330" s="43">
        <f>W331+W333+W337</f>
        <v>0</v>
      </c>
      <c r="X330" s="43">
        <f>X331+X333+X337</f>
        <v>0</v>
      </c>
      <c r="Y330" s="43">
        <f>Y331+Y333+Y337</f>
        <v>0</v>
      </c>
      <c r="Z330" s="43">
        <f>Z331+Z333+Z337</f>
        <v>0</v>
      </c>
      <c r="AA330" s="43">
        <f>AA331+AA333+AA337</f>
        <v>0</v>
      </c>
      <c r="AB330" s="43">
        <f>AB331+AB333+AB337+AB335</f>
        <v>42536.264620000002</v>
      </c>
      <c r="AC330" s="44">
        <f>AC331+AC333+AC337+AC335</f>
        <v>57621.599999999999</v>
      </c>
      <c r="AD330" s="44">
        <f>AD331+AD333+AD337+AD335</f>
        <v>57431.67714</v>
      </c>
      <c r="AE330" s="45">
        <f t="shared" si="559"/>
        <v>99.670396413844813</v>
      </c>
      <c r="AF330" s="43">
        <f>AF331+AF333+AF337+AF335</f>
        <v>57820.300000000003</v>
      </c>
      <c r="AG330" s="43">
        <f>AG331+AG333+AG337+AG335</f>
        <v>-198.69999999999999</v>
      </c>
      <c r="AH330" s="43">
        <f>AH331+AH333+AH337+AH335</f>
        <v>0</v>
      </c>
      <c r="AI330" s="43">
        <f>AI331+AI333+AI337+AI335</f>
        <v>0</v>
      </c>
      <c r="AJ330" s="43">
        <f>AJ331+AJ333+AJ337+AJ335</f>
        <v>0</v>
      </c>
      <c r="AK330" s="43">
        <f>AK331+AK333+AK337+AK335</f>
        <v>0</v>
      </c>
      <c r="AL330" s="43">
        <f t="shared" si="560"/>
        <v>57621.600000000006</v>
      </c>
      <c r="AM330" s="43">
        <f t="shared" si="561"/>
        <v>-7.2759576141834259e-12</v>
      </c>
      <c r="AN330" s="2"/>
      <c r="AO330" s="1"/>
      <c r="AP330" s="1"/>
      <c r="AQ330" s="1"/>
      <c r="AR330" s="1"/>
      <c r="AS330" s="1"/>
    </row>
    <row r="331" ht="78.75">
      <c r="B331" s="41" t="s">
        <v>193</v>
      </c>
      <c r="C331" s="41" t="s">
        <v>115</v>
      </c>
      <c r="D331" s="41" t="s">
        <v>115</v>
      </c>
      <c r="E331" s="26" t="str">
        <f t="shared" ref="E331:E394" si="637">CONCATENATE(C331,D331)</f>
        <v>0505</v>
      </c>
      <c r="F331" s="41" t="s">
        <v>273</v>
      </c>
      <c r="G331" s="41" t="s">
        <v>71</v>
      </c>
      <c r="H331" s="42" t="s">
        <v>72</v>
      </c>
      <c r="I331" s="43">
        <f>I332</f>
        <v>42909.699999999997</v>
      </c>
      <c r="J331" s="43">
        <f>J332</f>
        <v>44467.599999999999</v>
      </c>
      <c r="K331" s="43">
        <f>K332</f>
        <v>44467.599999999999</v>
      </c>
      <c r="L331" s="43">
        <f>L332</f>
        <v>0</v>
      </c>
      <c r="M331" s="43">
        <f>M332</f>
        <v>0</v>
      </c>
      <c r="N331" s="43">
        <f>N332</f>
        <v>0</v>
      </c>
      <c r="O331" s="43">
        <f>O332</f>
        <v>-198.69999999999999</v>
      </c>
      <c r="P331" s="43">
        <f>P332</f>
        <v>0</v>
      </c>
      <c r="Q331" s="43">
        <f>Q332</f>
        <v>988.20000000000005</v>
      </c>
      <c r="R331" s="43">
        <f>R332</f>
        <v>4942.8999999999996</v>
      </c>
      <c r="S331" s="43">
        <f>S332</f>
        <v>0</v>
      </c>
      <c r="T331" s="43">
        <f>T332</f>
        <v>0</v>
      </c>
      <c r="U331" s="43">
        <v>0</v>
      </c>
      <c r="V331" s="43">
        <f t="shared" ref="V331:V394" si="638">I331+L331+U331+T331+S331+R331+Q331+P331+O331</f>
        <v>48642.099999999999</v>
      </c>
      <c r="W331" s="43">
        <f>W332</f>
        <v>0</v>
      </c>
      <c r="X331" s="43">
        <f>X332</f>
        <v>0</v>
      </c>
      <c r="Y331" s="43">
        <f>Y332</f>
        <v>0</v>
      </c>
      <c r="Z331" s="43">
        <f>Z332</f>
        <v>0</v>
      </c>
      <c r="AA331" s="43">
        <f>AA332</f>
        <v>0</v>
      </c>
      <c r="AB331" s="43">
        <f>AB332</f>
        <v>36225.488149999997</v>
      </c>
      <c r="AC331" s="44">
        <f>AC332</f>
        <v>49186.593000000001</v>
      </c>
      <c r="AD331" s="44">
        <f>AD332</f>
        <v>49183.624320000003</v>
      </c>
      <c r="AE331" s="45">
        <f t="shared" si="559"/>
        <v>99.99396445287438</v>
      </c>
      <c r="AF331" s="43">
        <f>AF332</f>
        <v>48881.392999999996</v>
      </c>
      <c r="AG331" s="43">
        <f>AG332</f>
        <v>-198.69999999999999</v>
      </c>
      <c r="AH331" s="43">
        <f>AH332</f>
        <v>0</v>
      </c>
      <c r="AI331" s="43">
        <f>AI332</f>
        <v>0</v>
      </c>
      <c r="AJ331" s="43">
        <f>AJ332</f>
        <v>0</v>
      </c>
      <c r="AK331" s="43">
        <f>AK332</f>
        <v>0</v>
      </c>
      <c r="AL331" s="43">
        <f t="shared" si="560"/>
        <v>48682.692999999999</v>
      </c>
      <c r="AM331" s="43">
        <f t="shared" si="561"/>
        <v>-40.593000000000757</v>
      </c>
      <c r="AN331" s="2"/>
      <c r="AR331" s="1"/>
      <c r="AS331" s="1"/>
    </row>
    <row r="332">
      <c r="B332" s="41" t="s">
        <v>193</v>
      </c>
      <c r="C332" s="41" t="s">
        <v>115</v>
      </c>
      <c r="D332" s="41" t="s">
        <v>115</v>
      </c>
      <c r="E332" s="26" t="str">
        <f t="shared" si="637"/>
        <v>0505</v>
      </c>
      <c r="F332" s="41" t="s">
        <v>273</v>
      </c>
      <c r="G332" s="41" t="s">
        <v>73</v>
      </c>
      <c r="H332" s="42" t="s">
        <v>74</v>
      </c>
      <c r="I332" s="43">
        <f>43521.6-611.9</f>
        <v>42909.699999999997</v>
      </c>
      <c r="J332" s="43">
        <f>45101.7-634.1</f>
        <v>44467.599999999999</v>
      </c>
      <c r="K332" s="43">
        <f>45101.7-634.1</f>
        <v>44467.599999999999</v>
      </c>
      <c r="L332" s="43"/>
      <c r="M332" s="43"/>
      <c r="N332" s="43"/>
      <c r="O332" s="43">
        <v>-198.69999999999999</v>
      </c>
      <c r="P332" s="43">
        <v>0</v>
      </c>
      <c r="Q332" s="43">
        <v>988.20000000000005</v>
      </c>
      <c r="R332" s="43">
        <f>5047.5-104.6</f>
        <v>4942.8999999999996</v>
      </c>
      <c r="S332" s="43">
        <v>0</v>
      </c>
      <c r="T332" s="43">
        <v>0</v>
      </c>
      <c r="U332" s="43">
        <v>0</v>
      </c>
      <c r="V332" s="43">
        <f t="shared" si="638"/>
        <v>48642.099999999999</v>
      </c>
      <c r="W332" s="43"/>
      <c r="X332" s="43"/>
      <c r="Y332" s="43"/>
      <c r="Z332" s="43"/>
      <c r="AA332" s="43"/>
      <c r="AB332" s="43">
        <v>36225.488149999997</v>
      </c>
      <c r="AC332" s="44">
        <v>49186.593000000001</v>
      </c>
      <c r="AD332" s="44">
        <v>49183.624320000003</v>
      </c>
      <c r="AE332" s="45">
        <f t="shared" si="559"/>
        <v>99.99396445287438</v>
      </c>
      <c r="AF332" s="43">
        <v>48881.392999999996</v>
      </c>
      <c r="AG332" s="43">
        <v>-198.69999999999999</v>
      </c>
      <c r="AH332" s="43">
        <v>0</v>
      </c>
      <c r="AI332" s="43">
        <v>0</v>
      </c>
      <c r="AJ332" s="43">
        <v>0</v>
      </c>
      <c r="AK332" s="43">
        <v>0</v>
      </c>
      <c r="AL332" s="43">
        <f t="shared" si="560"/>
        <v>48682.692999999999</v>
      </c>
      <c r="AM332" s="43">
        <f t="shared" si="561"/>
        <v>-40.593000000000757</v>
      </c>
      <c r="AN332" s="19"/>
      <c r="AO332" s="1"/>
      <c r="AP332" s="1"/>
      <c r="AQ332" s="1"/>
      <c r="AR332" s="1"/>
      <c r="AS332" s="1"/>
    </row>
    <row r="333" ht="31.5">
      <c r="B333" s="41" t="s">
        <v>193</v>
      </c>
      <c r="C333" s="41" t="s">
        <v>115</v>
      </c>
      <c r="D333" s="41" t="s">
        <v>115</v>
      </c>
      <c r="E333" s="26" t="str">
        <f t="shared" si="637"/>
        <v>0505</v>
      </c>
      <c r="F333" s="41" t="s">
        <v>273</v>
      </c>
      <c r="G333" s="41" t="s">
        <v>53</v>
      </c>
      <c r="H333" s="42" t="s">
        <v>54</v>
      </c>
      <c r="I333" s="43">
        <f>I334</f>
        <v>8928.8999999999996</v>
      </c>
      <c r="J333" s="43">
        <f>J334</f>
        <v>8929.1000000000004</v>
      </c>
      <c r="K333" s="43">
        <f>K334</f>
        <v>8929.3000000000011</v>
      </c>
      <c r="L333" s="43">
        <f>L334</f>
        <v>0</v>
      </c>
      <c r="M333" s="43">
        <f>M334</f>
        <v>0</v>
      </c>
      <c r="N333" s="43">
        <f>N334</f>
        <v>0</v>
      </c>
      <c r="O333" s="43">
        <f>O334</f>
        <v>0</v>
      </c>
      <c r="P333" s="43">
        <f>P334</f>
        <v>0</v>
      </c>
      <c r="Q333" s="43">
        <f>Q334</f>
        <v>0</v>
      </c>
      <c r="R333" s="43">
        <f>R334</f>
        <v>0</v>
      </c>
      <c r="S333" s="43">
        <f>S334</f>
        <v>0</v>
      </c>
      <c r="T333" s="43">
        <f>T334</f>
        <v>0</v>
      </c>
      <c r="U333" s="43">
        <v>0</v>
      </c>
      <c r="V333" s="43">
        <f t="shared" si="638"/>
        <v>8928.8999999999996</v>
      </c>
      <c r="W333" s="43">
        <f>W334</f>
        <v>0</v>
      </c>
      <c r="X333" s="43">
        <f>X334</f>
        <v>0</v>
      </c>
      <c r="Y333" s="43">
        <f>Y334</f>
        <v>0</v>
      </c>
      <c r="Z333" s="43">
        <f>Z334</f>
        <v>0</v>
      </c>
      <c r="AA333" s="43">
        <f>AA334</f>
        <v>0</v>
      </c>
      <c r="AB333" s="43">
        <f>AB334</f>
        <v>6241.4994699999997</v>
      </c>
      <c r="AC333" s="44">
        <f>AC334</f>
        <v>8247.3140000000003</v>
      </c>
      <c r="AD333" s="44">
        <f>AD334</f>
        <v>8060.3678200000004</v>
      </c>
      <c r="AE333" s="45">
        <f t="shared" si="559"/>
        <v>97.733247697371525</v>
      </c>
      <c r="AF333" s="43">
        <f>AF334</f>
        <v>8869.6219999999994</v>
      </c>
      <c r="AG333" s="43">
        <f>AG334</f>
        <v>0</v>
      </c>
      <c r="AH333" s="43">
        <f>AH334</f>
        <v>0</v>
      </c>
      <c r="AI333" s="43">
        <f>AI334</f>
        <v>0</v>
      </c>
      <c r="AJ333" s="43">
        <f>AJ334</f>
        <v>0</v>
      </c>
      <c r="AK333" s="43">
        <f>AK334</f>
        <v>0</v>
      </c>
      <c r="AL333" s="43">
        <f t="shared" si="560"/>
        <v>8869.6219999999994</v>
      </c>
      <c r="AM333" s="43">
        <f t="shared" si="561"/>
        <v>59.278000000000247</v>
      </c>
      <c r="AN333" s="2"/>
      <c r="AR333" s="1"/>
      <c r="AS333" s="1"/>
    </row>
    <row r="334" ht="31.5">
      <c r="B334" s="41" t="s">
        <v>193</v>
      </c>
      <c r="C334" s="41" t="s">
        <v>115</v>
      </c>
      <c r="D334" s="41" t="s">
        <v>115</v>
      </c>
      <c r="E334" s="26" t="str">
        <f t="shared" si="637"/>
        <v>0505</v>
      </c>
      <c r="F334" s="41" t="s">
        <v>273</v>
      </c>
      <c r="G334" s="41" t="s">
        <v>55</v>
      </c>
      <c r="H334" s="42" t="s">
        <v>56</v>
      </c>
      <c r="I334" s="43">
        <f>9051.6-35.7-87</f>
        <v>8928.8999999999996</v>
      </c>
      <c r="J334" s="43">
        <f>9051.6-35.5-87</f>
        <v>8929.1000000000004</v>
      </c>
      <c r="K334" s="43">
        <f>9051.6-35.3-87</f>
        <v>8929.3000000000011</v>
      </c>
      <c r="L334" s="43"/>
      <c r="M334" s="43"/>
      <c r="N334" s="43"/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f t="shared" si="638"/>
        <v>8928.8999999999996</v>
      </c>
      <c r="W334" s="43"/>
      <c r="X334" s="43"/>
      <c r="Y334" s="43"/>
      <c r="Z334" s="43"/>
      <c r="AA334" s="43"/>
      <c r="AB334" s="43">
        <v>6241.4994699999997</v>
      </c>
      <c r="AC334" s="44">
        <v>8247.3140000000003</v>
      </c>
      <c r="AD334" s="44">
        <v>8060.3678200000004</v>
      </c>
      <c r="AE334" s="45">
        <f t="shared" si="559"/>
        <v>97.733247697371525</v>
      </c>
      <c r="AF334" s="43">
        <v>8869.6219999999994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f t="shared" si="560"/>
        <v>8869.6219999999994</v>
      </c>
      <c r="AM334" s="43">
        <f t="shared" si="561"/>
        <v>59.278000000000247</v>
      </c>
      <c r="AN334" s="19"/>
      <c r="AO334" s="1"/>
      <c r="AP334" s="1"/>
      <c r="AQ334" s="1"/>
      <c r="AR334" s="1"/>
      <c r="AS334" s="1"/>
    </row>
    <row r="335" hidden="1">
      <c r="B335" s="41" t="s">
        <v>193</v>
      </c>
      <c r="C335" s="41" t="s">
        <v>115</v>
      </c>
      <c r="D335" s="41" t="s">
        <v>115</v>
      </c>
      <c r="E335" s="26" t="str">
        <f t="shared" si="637"/>
        <v>0505</v>
      </c>
      <c r="F335" s="41" t="s">
        <v>273</v>
      </c>
      <c r="G335" s="41" t="s">
        <v>95</v>
      </c>
      <c r="H335" s="42" t="s">
        <v>96</v>
      </c>
      <c r="I335" s="43"/>
      <c r="J335" s="43"/>
      <c r="K335" s="43"/>
      <c r="L335" s="43"/>
      <c r="M335" s="43"/>
      <c r="N335" s="43"/>
      <c r="O335" s="43">
        <f>O336</f>
        <v>0</v>
      </c>
      <c r="P335" s="43">
        <f>P336</f>
        <v>0</v>
      </c>
      <c r="Q335" s="43">
        <f>Q336</f>
        <v>0</v>
      </c>
      <c r="R335" s="43">
        <f>R336</f>
        <v>0</v>
      </c>
      <c r="S335" s="43"/>
      <c r="T335" s="43"/>
      <c r="U335" s="43"/>
      <c r="V335" s="43">
        <f t="shared" si="638"/>
        <v>0</v>
      </c>
      <c r="W335" s="43"/>
      <c r="X335" s="43"/>
      <c r="Y335" s="43"/>
      <c r="Z335" s="43"/>
      <c r="AA335" s="43"/>
      <c r="AB335" s="43">
        <f>AB336</f>
        <v>0</v>
      </c>
      <c r="AC335" s="44">
        <f>AC336</f>
        <v>0</v>
      </c>
      <c r="AD335" s="44">
        <f>AD336</f>
        <v>0</v>
      </c>
      <c r="AE335" s="45" t="e">
        <f t="shared" si="559"/>
        <v>#DIV/0!</v>
      </c>
      <c r="AF335" s="46">
        <f>AF336</f>
        <v>0</v>
      </c>
      <c r="AG335" s="46">
        <f>AG336</f>
        <v>0</v>
      </c>
      <c r="AH335" s="47">
        <f>AH336</f>
        <v>0</v>
      </c>
      <c r="AI335" s="47">
        <f>AI336</f>
        <v>0</v>
      </c>
      <c r="AJ335" s="47">
        <f>AJ336</f>
        <v>0</v>
      </c>
      <c r="AK335" s="47">
        <f>AK336</f>
        <v>0</v>
      </c>
      <c r="AL335" s="47">
        <f t="shared" si="560"/>
        <v>0</v>
      </c>
      <c r="AM335" s="47">
        <f t="shared" si="561"/>
        <v>0</v>
      </c>
      <c r="AN335" s="48" t="s">
        <v>36</v>
      </c>
      <c r="AR335" s="1"/>
      <c r="AS335" s="1"/>
    </row>
    <row r="336" ht="31.5" hidden="1">
      <c r="B336" s="41" t="s">
        <v>193</v>
      </c>
      <c r="C336" s="41" t="s">
        <v>115</v>
      </c>
      <c r="D336" s="41" t="s">
        <v>115</v>
      </c>
      <c r="E336" s="26" t="str">
        <f t="shared" si="637"/>
        <v>0505</v>
      </c>
      <c r="F336" s="41" t="s">
        <v>273</v>
      </c>
      <c r="G336" s="41" t="s">
        <v>97</v>
      </c>
      <c r="H336" s="42" t="s">
        <v>98</v>
      </c>
      <c r="I336" s="43"/>
      <c r="J336" s="43"/>
      <c r="K336" s="43"/>
      <c r="L336" s="43"/>
      <c r="M336" s="43"/>
      <c r="N336" s="43"/>
      <c r="O336" s="43">
        <v>0</v>
      </c>
      <c r="P336" s="43">
        <v>0</v>
      </c>
      <c r="Q336" s="43">
        <v>0</v>
      </c>
      <c r="R336" s="43">
        <v>0</v>
      </c>
      <c r="S336" s="43"/>
      <c r="T336" s="43"/>
      <c r="U336" s="43"/>
      <c r="V336" s="43">
        <f t="shared" si="638"/>
        <v>0</v>
      </c>
      <c r="W336" s="43"/>
      <c r="X336" s="43"/>
      <c r="Y336" s="43"/>
      <c r="Z336" s="43"/>
      <c r="AA336" s="43"/>
      <c r="AB336" s="43">
        <v>0</v>
      </c>
      <c r="AC336" s="44">
        <v>0</v>
      </c>
      <c r="AD336" s="44">
        <v>0</v>
      </c>
      <c r="AE336" s="45" t="e">
        <f t="shared" si="559"/>
        <v>#DIV/0!</v>
      </c>
      <c r="AF336" s="46">
        <v>0</v>
      </c>
      <c r="AG336" s="46">
        <v>0</v>
      </c>
      <c r="AH336" s="47">
        <v>0</v>
      </c>
      <c r="AI336" s="47">
        <v>0</v>
      </c>
      <c r="AJ336" s="47">
        <v>0</v>
      </c>
      <c r="AK336" s="47">
        <v>0</v>
      </c>
      <c r="AL336" s="47">
        <f t="shared" si="560"/>
        <v>0</v>
      </c>
      <c r="AM336" s="47">
        <f t="shared" si="561"/>
        <v>0</v>
      </c>
      <c r="AN336" s="48" t="s">
        <v>36</v>
      </c>
      <c r="AO336" s="1"/>
      <c r="AP336" s="1"/>
      <c r="AQ336" s="1"/>
      <c r="AR336" s="1"/>
      <c r="AS336" s="1"/>
    </row>
    <row r="337">
      <c r="B337" s="41" t="s">
        <v>193</v>
      </c>
      <c r="C337" s="41" t="s">
        <v>115</v>
      </c>
      <c r="D337" s="41" t="s">
        <v>115</v>
      </c>
      <c r="E337" s="26" t="str">
        <f t="shared" si="637"/>
        <v>0505</v>
      </c>
      <c r="F337" s="41" t="s">
        <v>273</v>
      </c>
      <c r="G337" s="41" t="s">
        <v>59</v>
      </c>
      <c r="H337" s="42" t="s">
        <v>60</v>
      </c>
      <c r="I337" s="43">
        <f>I338</f>
        <v>50.600000000000001</v>
      </c>
      <c r="J337" s="43">
        <f>J338</f>
        <v>50.399999999999999</v>
      </c>
      <c r="K337" s="43">
        <f>K338</f>
        <v>50.199999999999996</v>
      </c>
      <c r="L337" s="43">
        <f>L338</f>
        <v>0</v>
      </c>
      <c r="M337" s="43">
        <f>M338</f>
        <v>0</v>
      </c>
      <c r="N337" s="43">
        <f>N338</f>
        <v>0</v>
      </c>
      <c r="O337" s="43">
        <f>O338</f>
        <v>0</v>
      </c>
      <c r="P337" s="43">
        <f>P338</f>
        <v>0</v>
      </c>
      <c r="Q337" s="43">
        <f>Q338</f>
        <v>0</v>
      </c>
      <c r="R337" s="43">
        <f>R338</f>
        <v>0</v>
      </c>
      <c r="S337" s="43">
        <f>S338</f>
        <v>0</v>
      </c>
      <c r="T337" s="43">
        <f>T338</f>
        <v>0</v>
      </c>
      <c r="U337" s="43">
        <v>0</v>
      </c>
      <c r="V337" s="43">
        <f t="shared" si="638"/>
        <v>50.600000000000001</v>
      </c>
      <c r="W337" s="43">
        <f>W338</f>
        <v>0</v>
      </c>
      <c r="X337" s="43">
        <f>X338</f>
        <v>0</v>
      </c>
      <c r="Y337" s="43">
        <f>Y338</f>
        <v>0</v>
      </c>
      <c r="Z337" s="43">
        <f>Z338</f>
        <v>0</v>
      </c>
      <c r="AA337" s="43">
        <f>AA338</f>
        <v>0</v>
      </c>
      <c r="AB337" s="43">
        <f>AB338</f>
        <v>69.277000000000001</v>
      </c>
      <c r="AC337" s="44">
        <f>AC338</f>
        <v>187.69300000000001</v>
      </c>
      <c r="AD337" s="44">
        <f>AD338</f>
        <v>187.685</v>
      </c>
      <c r="AE337" s="45">
        <f t="shared" si="559"/>
        <v>99.995737720639553</v>
      </c>
      <c r="AF337" s="43">
        <f>AF338</f>
        <v>69.284999999999997</v>
      </c>
      <c r="AG337" s="43">
        <f>AG338</f>
        <v>0</v>
      </c>
      <c r="AH337" s="43">
        <f>AH338</f>
        <v>0</v>
      </c>
      <c r="AI337" s="43">
        <f>AI338</f>
        <v>0</v>
      </c>
      <c r="AJ337" s="43">
        <f>AJ338</f>
        <v>0</v>
      </c>
      <c r="AK337" s="43">
        <f>AK338</f>
        <v>0</v>
      </c>
      <c r="AL337" s="43">
        <f t="shared" si="560"/>
        <v>69.284999999999997</v>
      </c>
      <c r="AM337" s="43">
        <f t="shared" si="561"/>
        <v>-18.684999999999995</v>
      </c>
      <c r="AN337" s="2"/>
      <c r="AO337" s="1"/>
      <c r="AP337" s="1"/>
      <c r="AQ337" s="1"/>
      <c r="AR337" s="1"/>
      <c r="AS337" s="1"/>
    </row>
    <row r="338">
      <c r="B338" s="41" t="s">
        <v>193</v>
      </c>
      <c r="C338" s="41" t="s">
        <v>115</v>
      </c>
      <c r="D338" s="41" t="s">
        <v>115</v>
      </c>
      <c r="E338" s="26" t="str">
        <f t="shared" si="637"/>
        <v>0505</v>
      </c>
      <c r="F338" s="41" t="s">
        <v>273</v>
      </c>
      <c r="G338" s="41" t="s">
        <v>63</v>
      </c>
      <c r="H338" s="42" t="s">
        <v>64</v>
      </c>
      <c r="I338" s="43">
        <f>14.9+35.7</f>
        <v>50.600000000000001</v>
      </c>
      <c r="J338" s="43">
        <f>14.9+35.5</f>
        <v>50.399999999999999</v>
      </c>
      <c r="K338" s="43">
        <f>14.9+35.3</f>
        <v>50.199999999999996</v>
      </c>
      <c r="L338" s="43"/>
      <c r="M338" s="43"/>
      <c r="N338" s="43"/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f t="shared" si="638"/>
        <v>50.600000000000001</v>
      </c>
      <c r="W338" s="43"/>
      <c r="X338" s="43"/>
      <c r="Y338" s="43"/>
      <c r="Z338" s="43"/>
      <c r="AA338" s="43"/>
      <c r="AB338" s="43">
        <v>69.277000000000001</v>
      </c>
      <c r="AC338" s="44">
        <v>187.69300000000001</v>
      </c>
      <c r="AD338" s="44">
        <v>187.685</v>
      </c>
      <c r="AE338" s="45">
        <f t="shared" si="559"/>
        <v>99.995737720639553</v>
      </c>
      <c r="AF338" s="43">
        <v>69.284999999999997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f t="shared" si="560"/>
        <v>69.284999999999997</v>
      </c>
      <c r="AM338" s="43">
        <f t="shared" si="561"/>
        <v>-18.684999999999995</v>
      </c>
      <c r="AN338" s="19"/>
      <c r="AO338" s="1"/>
      <c r="AP338" s="1"/>
      <c r="AQ338" s="1"/>
      <c r="AR338" s="1"/>
      <c r="AS338" s="1"/>
    </row>
    <row r="339" s="24" customFormat="1">
      <c r="B339" s="25" t="s">
        <v>193</v>
      </c>
      <c r="C339" s="25" t="s">
        <v>135</v>
      </c>
      <c r="D339" s="25"/>
      <c r="E339" s="32" t="str">
        <f t="shared" si="637"/>
        <v>06</v>
      </c>
      <c r="F339" s="25"/>
      <c r="G339" s="25"/>
      <c r="H339" s="27" t="s">
        <v>274</v>
      </c>
      <c r="I339" s="28">
        <f>I340+I365</f>
        <v>40815.400000000001</v>
      </c>
      <c r="J339" s="28">
        <f>J340+J365</f>
        <v>40504.900000000001</v>
      </c>
      <c r="K339" s="28">
        <f>K340+K365</f>
        <v>40504.900000000001</v>
      </c>
      <c r="L339" s="28">
        <f>L340+L365</f>
        <v>0</v>
      </c>
      <c r="M339" s="28">
        <f>M340+M365</f>
        <v>0</v>
      </c>
      <c r="N339" s="28">
        <f>N340+N365</f>
        <v>0</v>
      </c>
      <c r="O339" s="28">
        <f>O340+O365</f>
        <v>0</v>
      </c>
      <c r="P339" s="28">
        <f>P340+P365</f>
        <v>0</v>
      </c>
      <c r="Q339" s="28">
        <f>Q340+Q365</f>
        <v>1143.7</v>
      </c>
      <c r="R339" s="28">
        <f>R340+R365</f>
        <v>349.60000000000002</v>
      </c>
      <c r="S339" s="28">
        <f>S340+S365</f>
        <v>0</v>
      </c>
      <c r="T339" s="28">
        <f>T340+T365</f>
        <v>0</v>
      </c>
      <c r="U339" s="28">
        <v>6481.3999999999996</v>
      </c>
      <c r="V339" s="28">
        <f t="shared" si="638"/>
        <v>48790.099999999999</v>
      </c>
      <c r="W339" s="28">
        <f>W340+W365</f>
        <v>6481.3999999999996</v>
      </c>
      <c r="X339" s="28">
        <f>X340+X365</f>
        <v>0</v>
      </c>
      <c r="Y339" s="28">
        <f>Y340+Y365</f>
        <v>0</v>
      </c>
      <c r="Z339" s="28">
        <f>Z340+Z365</f>
        <v>0</v>
      </c>
      <c r="AA339" s="28">
        <f>AA340+AA365</f>
        <v>0</v>
      </c>
      <c r="AB339" s="28">
        <f>AB340+AB365</f>
        <v>34539.033580000003</v>
      </c>
      <c r="AC339" s="29">
        <f>AC340+AC365</f>
        <v>48674.657330000002</v>
      </c>
      <c r="AD339" s="29">
        <f>AD340+AD365</f>
        <v>48674.656329999998</v>
      </c>
      <c r="AE339" s="30">
        <f t="shared" si="559"/>
        <v>99.999997945542802</v>
      </c>
      <c r="AF339" s="28">
        <f>AF340+AF365</f>
        <v>48577.188500000004</v>
      </c>
      <c r="AG339" s="28">
        <f>AG340+AG365</f>
        <v>0</v>
      </c>
      <c r="AH339" s="28">
        <f>AH340+AH365</f>
        <v>0</v>
      </c>
      <c r="AI339" s="28">
        <f>AI340+AI365</f>
        <v>0</v>
      </c>
      <c r="AJ339" s="28">
        <f>AJ340+AJ365</f>
        <v>0</v>
      </c>
      <c r="AK339" s="28">
        <f>AK340+AK365</f>
        <v>0</v>
      </c>
      <c r="AL339" s="28">
        <f t="shared" si="560"/>
        <v>48577.188500000004</v>
      </c>
      <c r="AM339" s="28">
        <f t="shared" si="561"/>
        <v>212.9114999999947</v>
      </c>
      <c r="AN339" s="31"/>
      <c r="AO339" s="24"/>
      <c r="AP339" s="24"/>
      <c r="AQ339" s="24"/>
      <c r="AR339" s="24"/>
      <c r="AS339" s="24"/>
    </row>
    <row r="340" s="33" customFormat="1" ht="31.5">
      <c r="B340" s="34" t="s">
        <v>193</v>
      </c>
      <c r="C340" s="34" t="s">
        <v>135</v>
      </c>
      <c r="D340" s="34" t="s">
        <v>117</v>
      </c>
      <c r="E340" s="35" t="str">
        <f t="shared" si="637"/>
        <v>0603</v>
      </c>
      <c r="F340" s="34"/>
      <c r="G340" s="34"/>
      <c r="H340" s="36" t="s">
        <v>275</v>
      </c>
      <c r="I340" s="37">
        <f t="shared" ref="I340:I341" si="639">I341</f>
        <v>9860.7000000000007</v>
      </c>
      <c r="J340" s="37">
        <f t="shared" ref="J340:J341" si="640">J341</f>
        <v>9860.7000000000007</v>
      </c>
      <c r="K340" s="37">
        <f t="shared" ref="K340:K341" si="641">K341</f>
        <v>9860.7000000000007</v>
      </c>
      <c r="L340" s="37">
        <f t="shared" ref="L340:L341" si="642">L341</f>
        <v>0</v>
      </c>
      <c r="M340" s="37">
        <f t="shared" ref="M340:M341" si="643">M341</f>
        <v>0</v>
      </c>
      <c r="N340" s="37">
        <f t="shared" ref="N340:N341" si="644">N341</f>
        <v>0</v>
      </c>
      <c r="O340" s="37">
        <f t="shared" ref="O340:O341" si="645">O341</f>
        <v>0</v>
      </c>
      <c r="P340" s="37">
        <f t="shared" ref="P340:P341" si="646">P341</f>
        <v>0</v>
      </c>
      <c r="Q340" s="37">
        <f t="shared" ref="Q340:Q341" si="647">Q341</f>
        <v>1143.7</v>
      </c>
      <c r="R340" s="37">
        <f t="shared" ref="R340:R341" si="648">R341</f>
        <v>0</v>
      </c>
      <c r="S340" s="37">
        <f t="shared" ref="S340:S341" si="649">S341</f>
        <v>0</v>
      </c>
      <c r="T340" s="37">
        <f t="shared" ref="T340:T341" si="650">T341</f>
        <v>0</v>
      </c>
      <c r="U340" s="37">
        <v>6481.3999999999996</v>
      </c>
      <c r="V340" s="37">
        <f t="shared" si="638"/>
        <v>17485.799999999999</v>
      </c>
      <c r="W340" s="37">
        <f t="shared" ref="W340:W341" si="651">W341</f>
        <v>6481.3999999999996</v>
      </c>
      <c r="X340" s="37">
        <f t="shared" ref="X340:X341" si="652">X341</f>
        <v>0</v>
      </c>
      <c r="Y340" s="37">
        <f t="shared" ref="Y340:Y341" si="653">Y341</f>
        <v>0</v>
      </c>
      <c r="Z340" s="37">
        <f t="shared" ref="Z340:Z341" si="654">Z341</f>
        <v>0</v>
      </c>
      <c r="AA340" s="37">
        <f t="shared" ref="AA340:AA341" si="655">AA341</f>
        <v>0</v>
      </c>
      <c r="AB340" s="37">
        <f t="shared" ref="AB340:AB341" si="656">AB341</f>
        <v>11603.477500000001</v>
      </c>
      <c r="AC340" s="38">
        <f t="shared" ref="AC340:AC341" si="657">AC341</f>
        <v>17476.09073</v>
      </c>
      <c r="AD340" s="38">
        <f t="shared" ref="AD340:AD341" si="658">AD341</f>
        <v>17476.08973</v>
      </c>
      <c r="AE340" s="39">
        <f t="shared" si="559"/>
        <v>99.999994277896491</v>
      </c>
      <c r="AF340" s="37">
        <f t="shared" ref="AF340:AF341" si="659">AF341</f>
        <v>17485.799999999999</v>
      </c>
      <c r="AG340" s="37">
        <f t="shared" ref="AG340:AG341" si="660">AG341</f>
        <v>0</v>
      </c>
      <c r="AH340" s="37">
        <f t="shared" ref="AH340:AH341" si="661">AH341</f>
        <v>0</v>
      </c>
      <c r="AI340" s="37">
        <f t="shared" ref="AI340:AI341" si="662">AI341</f>
        <v>0</v>
      </c>
      <c r="AJ340" s="37">
        <f t="shared" ref="AJ340:AJ341" si="663">AJ341</f>
        <v>0</v>
      </c>
      <c r="AK340" s="37">
        <f t="shared" ref="AK340:AK341" si="664">AK341</f>
        <v>0</v>
      </c>
      <c r="AL340" s="37">
        <f t="shared" si="560"/>
        <v>17485.799999999999</v>
      </c>
      <c r="AM340" s="37">
        <f t="shared" si="561"/>
        <v>0</v>
      </c>
      <c r="AN340" s="40"/>
      <c r="AO340" s="33"/>
      <c r="AP340" s="33"/>
      <c r="AQ340" s="33"/>
      <c r="AR340" s="33"/>
      <c r="AS340" s="33"/>
    </row>
    <row r="341" ht="31.5">
      <c r="B341" s="41" t="s">
        <v>193</v>
      </c>
      <c r="C341" s="41" t="s">
        <v>135</v>
      </c>
      <c r="D341" s="41" t="s">
        <v>117</v>
      </c>
      <c r="E341" s="26" t="str">
        <f t="shared" si="637"/>
        <v>0603</v>
      </c>
      <c r="F341" s="41" t="s">
        <v>207</v>
      </c>
      <c r="G341" s="41"/>
      <c r="H341" s="42" t="s">
        <v>208</v>
      </c>
      <c r="I341" s="43">
        <f t="shared" si="639"/>
        <v>9860.7000000000007</v>
      </c>
      <c r="J341" s="43">
        <f t="shared" si="640"/>
        <v>9860.7000000000007</v>
      </c>
      <c r="K341" s="43">
        <f t="shared" si="641"/>
        <v>9860.7000000000007</v>
      </c>
      <c r="L341" s="43">
        <f t="shared" si="642"/>
        <v>0</v>
      </c>
      <c r="M341" s="43">
        <f t="shared" si="643"/>
        <v>0</v>
      </c>
      <c r="N341" s="43">
        <f t="shared" si="644"/>
        <v>0</v>
      </c>
      <c r="O341" s="43">
        <f t="shared" si="645"/>
        <v>0</v>
      </c>
      <c r="P341" s="43">
        <f t="shared" si="646"/>
        <v>0</v>
      </c>
      <c r="Q341" s="43">
        <f t="shared" si="647"/>
        <v>1143.7</v>
      </c>
      <c r="R341" s="43">
        <f t="shared" si="648"/>
        <v>0</v>
      </c>
      <c r="S341" s="43">
        <f t="shared" si="649"/>
        <v>0</v>
      </c>
      <c r="T341" s="43">
        <f t="shared" si="650"/>
        <v>0</v>
      </c>
      <c r="U341" s="43">
        <v>6481.3999999999996</v>
      </c>
      <c r="V341" s="43">
        <f t="shared" si="638"/>
        <v>17485.799999999999</v>
      </c>
      <c r="W341" s="43">
        <f t="shared" si="651"/>
        <v>6481.3999999999996</v>
      </c>
      <c r="X341" s="43">
        <f t="shared" si="652"/>
        <v>0</v>
      </c>
      <c r="Y341" s="43">
        <f t="shared" si="653"/>
        <v>0</v>
      </c>
      <c r="Z341" s="43">
        <f t="shared" si="654"/>
        <v>0</v>
      </c>
      <c r="AA341" s="43">
        <f t="shared" si="655"/>
        <v>0</v>
      </c>
      <c r="AB341" s="43">
        <f t="shared" si="656"/>
        <v>11603.477500000001</v>
      </c>
      <c r="AC341" s="44">
        <f t="shared" si="657"/>
        <v>17476.09073</v>
      </c>
      <c r="AD341" s="44">
        <f t="shared" si="658"/>
        <v>17476.08973</v>
      </c>
      <c r="AE341" s="45">
        <f t="shared" si="559"/>
        <v>99.999994277896491</v>
      </c>
      <c r="AF341" s="43">
        <f t="shared" si="659"/>
        <v>17485.799999999999</v>
      </c>
      <c r="AG341" s="43">
        <f t="shared" si="660"/>
        <v>0</v>
      </c>
      <c r="AH341" s="43">
        <f t="shared" si="661"/>
        <v>0</v>
      </c>
      <c r="AI341" s="43">
        <f t="shared" si="662"/>
        <v>0</v>
      </c>
      <c r="AJ341" s="43">
        <f t="shared" si="663"/>
        <v>0</v>
      </c>
      <c r="AK341" s="43">
        <f t="shared" si="664"/>
        <v>0</v>
      </c>
      <c r="AL341" s="43">
        <f t="shared" si="560"/>
        <v>17485.799999999999</v>
      </c>
      <c r="AM341" s="43">
        <f t="shared" si="561"/>
        <v>0</v>
      </c>
      <c r="AN341" s="2"/>
      <c r="AO341" s="1"/>
      <c r="AP341" s="1"/>
      <c r="AQ341" s="1"/>
      <c r="AR341" s="1"/>
      <c r="AS341" s="1"/>
    </row>
    <row r="342" ht="31.5">
      <c r="B342" s="41" t="s">
        <v>193</v>
      </c>
      <c r="C342" s="41" t="s">
        <v>135</v>
      </c>
      <c r="D342" s="41" t="s">
        <v>117</v>
      </c>
      <c r="E342" s="26" t="str">
        <f t="shared" si="637"/>
        <v>0603</v>
      </c>
      <c r="F342" s="41" t="s">
        <v>209</v>
      </c>
      <c r="G342" s="41"/>
      <c r="H342" s="42" t="s">
        <v>210</v>
      </c>
      <c r="I342" s="43">
        <f>I347+I355+I361+I351+I343</f>
        <v>9860.7000000000007</v>
      </c>
      <c r="J342" s="43">
        <f>J347+J355+J361+J351+J343</f>
        <v>9860.7000000000007</v>
      </c>
      <c r="K342" s="43">
        <f>K347+K355+K361+K351+K343</f>
        <v>9860.7000000000007</v>
      </c>
      <c r="L342" s="43">
        <f>L347+L355+L361+L351+L343</f>
        <v>0</v>
      </c>
      <c r="M342" s="43">
        <f>M347+M355+M361+M351+M343</f>
        <v>0</v>
      </c>
      <c r="N342" s="43">
        <f>N347+N355+N361+N351+N343</f>
        <v>0</v>
      </c>
      <c r="O342" s="43">
        <f>O347+O355+O361+O351+O343</f>
        <v>0</v>
      </c>
      <c r="P342" s="43">
        <f>P347+P355+P361+P351+P343</f>
        <v>0</v>
      </c>
      <c r="Q342" s="43">
        <f>Q347+Q355+Q361+Q351+Q343</f>
        <v>1143.7</v>
      </c>
      <c r="R342" s="43">
        <f>R347+R355+R361+R351+R343</f>
        <v>0</v>
      </c>
      <c r="S342" s="43">
        <f>S347+S355+S361+S351+S343</f>
        <v>0</v>
      </c>
      <c r="T342" s="43">
        <f>T347+T355+T361+T351+T343</f>
        <v>0</v>
      </c>
      <c r="U342" s="43">
        <v>6481.3999999999996</v>
      </c>
      <c r="V342" s="43">
        <f t="shared" si="638"/>
        <v>17485.799999999999</v>
      </c>
      <c r="W342" s="43">
        <f>W347+W355+W361+W351+W343</f>
        <v>6481.3999999999996</v>
      </c>
      <c r="X342" s="43">
        <f>X347+X355+X361+X351+X343</f>
        <v>0</v>
      </c>
      <c r="Y342" s="43">
        <f>Y347+Y355+Y361+Y351+Y343</f>
        <v>0</v>
      </c>
      <c r="Z342" s="43">
        <f>Z347+Z355+Z361+Z351+Z343</f>
        <v>0</v>
      </c>
      <c r="AA342" s="43">
        <f>AA347+AA355+AA361+AA351+AA343</f>
        <v>0</v>
      </c>
      <c r="AB342" s="43">
        <f>AB347+AB355+AB361+AB351+AB343</f>
        <v>11603.477500000001</v>
      </c>
      <c r="AC342" s="44">
        <f>AC347+AC355+AC361+AC351+AC343</f>
        <v>17476.09073</v>
      </c>
      <c r="AD342" s="44">
        <f>AD347+AD355+AD361+AD351+AD343</f>
        <v>17476.08973</v>
      </c>
      <c r="AE342" s="45">
        <f t="shared" si="559"/>
        <v>99.999994277896491</v>
      </c>
      <c r="AF342" s="43">
        <f>AF347+AF355+AF361+AF351+AF343</f>
        <v>17485.799999999999</v>
      </c>
      <c r="AG342" s="43">
        <f>AG347+AG355+AG361+AG351+AG343</f>
        <v>0</v>
      </c>
      <c r="AH342" s="43">
        <f>AH347+AH355+AH361+AH351+AH343</f>
        <v>0</v>
      </c>
      <c r="AI342" s="43">
        <f>AI347+AI355+AI361+AI351+AI343</f>
        <v>0</v>
      </c>
      <c r="AJ342" s="43">
        <f>AJ347+AJ355+AJ361+AJ351+AJ343</f>
        <v>0</v>
      </c>
      <c r="AK342" s="43">
        <f>AK347+AK355+AK361+AK351+AK343</f>
        <v>0</v>
      </c>
      <c r="AL342" s="43">
        <f t="shared" si="560"/>
        <v>17485.799999999999</v>
      </c>
      <c r="AM342" s="43">
        <f t="shared" si="561"/>
        <v>0</v>
      </c>
      <c r="AN342" s="2"/>
      <c r="AO342" s="1"/>
      <c r="AP342" s="1"/>
      <c r="AQ342" s="1"/>
      <c r="AR342" s="1"/>
      <c r="AS342" s="1"/>
    </row>
    <row r="343" ht="31.5" hidden="1">
      <c r="B343" s="41" t="s">
        <v>193</v>
      </c>
      <c r="C343" s="41" t="s">
        <v>135</v>
      </c>
      <c r="D343" s="41" t="s">
        <v>117</v>
      </c>
      <c r="E343" s="26" t="str">
        <f t="shared" si="637"/>
        <v>0603</v>
      </c>
      <c r="F343" s="41" t="s">
        <v>260</v>
      </c>
      <c r="G343" s="41"/>
      <c r="H343" s="42" t="s">
        <v>261</v>
      </c>
      <c r="I343" s="43">
        <f t="shared" ref="I343:I355" si="665">I344</f>
        <v>0</v>
      </c>
      <c r="J343" s="43">
        <f t="shared" ref="J343:J355" si="666">J344</f>
        <v>0</v>
      </c>
      <c r="K343" s="43">
        <f t="shared" ref="K343:K355" si="667">K344</f>
        <v>0</v>
      </c>
      <c r="L343" s="43">
        <f t="shared" ref="L343:L355" si="668">L344</f>
        <v>0</v>
      </c>
      <c r="M343" s="43">
        <f t="shared" ref="M343:M355" si="669">M344</f>
        <v>0</v>
      </c>
      <c r="N343" s="43">
        <f t="shared" ref="N343:N355" si="670">N344</f>
        <v>0</v>
      </c>
      <c r="O343" s="43">
        <f t="shared" ref="O343:O355" si="671">O344</f>
        <v>0</v>
      </c>
      <c r="P343" s="43">
        <f t="shared" ref="P343:P355" si="672">P344</f>
        <v>0</v>
      </c>
      <c r="Q343" s="43">
        <f t="shared" ref="Q343:Q355" si="673">Q344</f>
        <v>0</v>
      </c>
      <c r="R343" s="43">
        <f t="shared" ref="R343:R355" si="674">R344</f>
        <v>0</v>
      </c>
      <c r="S343" s="43">
        <f t="shared" ref="S343:S353" si="675">S344</f>
        <v>0</v>
      </c>
      <c r="T343" s="43">
        <f t="shared" ref="T343:T355" si="676">T344</f>
        <v>0</v>
      </c>
      <c r="U343" s="43">
        <v>0</v>
      </c>
      <c r="V343" s="43">
        <f t="shared" si="638"/>
        <v>0</v>
      </c>
      <c r="W343" s="43">
        <f t="shared" ref="W343:W355" si="677">W344</f>
        <v>0</v>
      </c>
      <c r="X343" s="43">
        <f t="shared" ref="X343:X355" si="678">X344</f>
        <v>0</v>
      </c>
      <c r="Y343" s="43">
        <f t="shared" ref="Y343:Y355" si="679">Y344</f>
        <v>0</v>
      </c>
      <c r="Z343" s="43">
        <f t="shared" ref="Z343:Z355" si="680">Z344</f>
        <v>0</v>
      </c>
      <c r="AA343" s="43">
        <f t="shared" ref="AA343:AA355" si="681">AA344</f>
        <v>0</v>
      </c>
      <c r="AB343" s="43">
        <f t="shared" ref="AB343:AB355" si="682">AB344</f>
        <v>0</v>
      </c>
      <c r="AC343" s="44">
        <f t="shared" ref="AC343:AC355" si="683">AC344</f>
        <v>0</v>
      </c>
      <c r="AD343" s="44">
        <f t="shared" ref="AD343:AD355" si="684">AD344</f>
        <v>0</v>
      </c>
      <c r="AE343" s="45" t="e">
        <f t="shared" si="559"/>
        <v>#DIV/0!</v>
      </c>
      <c r="AF343" s="46">
        <f t="shared" ref="AF343:AF355" si="685">AF344</f>
        <v>0</v>
      </c>
      <c r="AG343" s="46">
        <f t="shared" ref="AG343:AG355" si="686">AG344</f>
        <v>0</v>
      </c>
      <c r="AH343" s="47">
        <f t="shared" ref="AH343:AH355" si="687">AH344</f>
        <v>0</v>
      </c>
      <c r="AI343" s="47">
        <f t="shared" ref="AI343:AI353" si="688">AI344</f>
        <v>0</v>
      </c>
      <c r="AJ343" s="47">
        <f t="shared" ref="AJ343:AJ355" si="689">AJ344</f>
        <v>0</v>
      </c>
      <c r="AK343" s="47">
        <f t="shared" ref="AK343:AK355" si="690">AK344</f>
        <v>0</v>
      </c>
      <c r="AL343" s="47">
        <f t="shared" si="560"/>
        <v>0</v>
      </c>
      <c r="AM343" s="47">
        <f t="shared" si="561"/>
        <v>0</v>
      </c>
      <c r="AN343" s="48" t="s">
        <v>36</v>
      </c>
      <c r="AR343" s="1"/>
      <c r="AS343" s="1"/>
    </row>
    <row r="344" hidden="1">
      <c r="B344" s="41" t="s">
        <v>193</v>
      </c>
      <c r="C344" s="41" t="s">
        <v>135</v>
      </c>
      <c r="D344" s="41" t="s">
        <v>117</v>
      </c>
      <c r="E344" s="26" t="str">
        <f t="shared" si="637"/>
        <v>0603</v>
      </c>
      <c r="F344" s="41" t="s">
        <v>262</v>
      </c>
      <c r="G344" s="41"/>
      <c r="H344" s="42" t="s">
        <v>263</v>
      </c>
      <c r="I344" s="43">
        <f t="shared" si="665"/>
        <v>0</v>
      </c>
      <c r="J344" s="43">
        <f t="shared" si="666"/>
        <v>0</v>
      </c>
      <c r="K344" s="43">
        <f t="shared" si="667"/>
        <v>0</v>
      </c>
      <c r="L344" s="43">
        <f t="shared" si="668"/>
        <v>0</v>
      </c>
      <c r="M344" s="43">
        <f t="shared" si="669"/>
        <v>0</v>
      </c>
      <c r="N344" s="43">
        <f t="shared" si="670"/>
        <v>0</v>
      </c>
      <c r="O344" s="43">
        <f t="shared" si="671"/>
        <v>0</v>
      </c>
      <c r="P344" s="43">
        <f t="shared" si="672"/>
        <v>0</v>
      </c>
      <c r="Q344" s="43">
        <f t="shared" si="673"/>
        <v>0</v>
      </c>
      <c r="R344" s="43">
        <f t="shared" si="674"/>
        <v>0</v>
      </c>
      <c r="S344" s="43">
        <f t="shared" si="675"/>
        <v>0</v>
      </c>
      <c r="T344" s="43">
        <f t="shared" si="676"/>
        <v>0</v>
      </c>
      <c r="U344" s="43">
        <v>0</v>
      </c>
      <c r="V344" s="43">
        <f t="shared" si="638"/>
        <v>0</v>
      </c>
      <c r="W344" s="43">
        <f t="shared" si="677"/>
        <v>0</v>
      </c>
      <c r="X344" s="43">
        <f t="shared" si="678"/>
        <v>0</v>
      </c>
      <c r="Y344" s="43">
        <f t="shared" si="679"/>
        <v>0</v>
      </c>
      <c r="Z344" s="43">
        <f t="shared" si="680"/>
        <v>0</v>
      </c>
      <c r="AA344" s="43">
        <f t="shared" si="681"/>
        <v>0</v>
      </c>
      <c r="AB344" s="43">
        <f t="shared" si="682"/>
        <v>0</v>
      </c>
      <c r="AC344" s="44">
        <f t="shared" si="683"/>
        <v>0</v>
      </c>
      <c r="AD344" s="44">
        <f t="shared" si="684"/>
        <v>0</v>
      </c>
      <c r="AE344" s="45" t="e">
        <f t="shared" si="559"/>
        <v>#DIV/0!</v>
      </c>
      <c r="AF344" s="46">
        <f t="shared" si="685"/>
        <v>0</v>
      </c>
      <c r="AG344" s="46">
        <f t="shared" si="686"/>
        <v>0</v>
      </c>
      <c r="AH344" s="47">
        <f t="shared" si="687"/>
        <v>0</v>
      </c>
      <c r="AI344" s="47">
        <f t="shared" si="688"/>
        <v>0</v>
      </c>
      <c r="AJ344" s="47">
        <f t="shared" si="689"/>
        <v>0</v>
      </c>
      <c r="AK344" s="47">
        <f t="shared" si="690"/>
        <v>0</v>
      </c>
      <c r="AL344" s="47">
        <f t="shared" si="560"/>
        <v>0</v>
      </c>
      <c r="AM344" s="47">
        <f t="shared" si="561"/>
        <v>0</v>
      </c>
      <c r="AN344" s="48" t="s">
        <v>36</v>
      </c>
      <c r="AO344" s="1"/>
      <c r="AP344" s="1"/>
      <c r="AQ344" s="1"/>
      <c r="AR344" s="1"/>
      <c r="AS344" s="1"/>
    </row>
    <row r="345" ht="31.5" hidden="1">
      <c r="B345" s="41" t="s">
        <v>193</v>
      </c>
      <c r="C345" s="41" t="s">
        <v>135</v>
      </c>
      <c r="D345" s="41" t="s">
        <v>117</v>
      </c>
      <c r="E345" s="26" t="str">
        <f t="shared" si="637"/>
        <v>0603</v>
      </c>
      <c r="F345" s="41" t="s">
        <v>262</v>
      </c>
      <c r="G345" s="41" t="s">
        <v>53</v>
      </c>
      <c r="H345" s="42" t="s">
        <v>54</v>
      </c>
      <c r="I345" s="43">
        <f t="shared" si="665"/>
        <v>0</v>
      </c>
      <c r="J345" s="43">
        <f t="shared" si="666"/>
        <v>0</v>
      </c>
      <c r="K345" s="43">
        <f t="shared" si="667"/>
        <v>0</v>
      </c>
      <c r="L345" s="43">
        <f t="shared" si="668"/>
        <v>0</v>
      </c>
      <c r="M345" s="43">
        <f t="shared" si="669"/>
        <v>0</v>
      </c>
      <c r="N345" s="43">
        <f t="shared" si="670"/>
        <v>0</v>
      </c>
      <c r="O345" s="43">
        <f t="shared" si="671"/>
        <v>0</v>
      </c>
      <c r="P345" s="43">
        <f t="shared" si="672"/>
        <v>0</v>
      </c>
      <c r="Q345" s="43">
        <f t="shared" si="673"/>
        <v>0</v>
      </c>
      <c r="R345" s="43">
        <f t="shared" si="674"/>
        <v>0</v>
      </c>
      <c r="S345" s="43">
        <f t="shared" si="675"/>
        <v>0</v>
      </c>
      <c r="T345" s="43">
        <f t="shared" si="676"/>
        <v>0</v>
      </c>
      <c r="U345" s="43">
        <v>0</v>
      </c>
      <c r="V345" s="43">
        <f t="shared" si="638"/>
        <v>0</v>
      </c>
      <c r="W345" s="43">
        <f t="shared" si="677"/>
        <v>0</v>
      </c>
      <c r="X345" s="43">
        <f t="shared" si="678"/>
        <v>0</v>
      </c>
      <c r="Y345" s="43">
        <f t="shared" si="679"/>
        <v>0</v>
      </c>
      <c r="Z345" s="43">
        <f t="shared" si="680"/>
        <v>0</v>
      </c>
      <c r="AA345" s="43">
        <f t="shared" si="681"/>
        <v>0</v>
      </c>
      <c r="AB345" s="43">
        <f t="shared" si="682"/>
        <v>0</v>
      </c>
      <c r="AC345" s="44">
        <f t="shared" si="683"/>
        <v>0</v>
      </c>
      <c r="AD345" s="44">
        <f t="shared" si="684"/>
        <v>0</v>
      </c>
      <c r="AE345" s="45" t="e">
        <f t="shared" si="559"/>
        <v>#DIV/0!</v>
      </c>
      <c r="AF345" s="46">
        <f t="shared" si="685"/>
        <v>0</v>
      </c>
      <c r="AG345" s="46">
        <f t="shared" si="686"/>
        <v>0</v>
      </c>
      <c r="AH345" s="47">
        <f t="shared" si="687"/>
        <v>0</v>
      </c>
      <c r="AI345" s="47">
        <f t="shared" si="688"/>
        <v>0</v>
      </c>
      <c r="AJ345" s="47">
        <f t="shared" si="689"/>
        <v>0</v>
      </c>
      <c r="AK345" s="47">
        <f t="shared" si="690"/>
        <v>0</v>
      </c>
      <c r="AL345" s="47">
        <f t="shared" si="560"/>
        <v>0</v>
      </c>
      <c r="AM345" s="47">
        <f t="shared" si="561"/>
        <v>0</v>
      </c>
      <c r="AN345" s="48" t="s">
        <v>36</v>
      </c>
      <c r="AO345" s="1"/>
      <c r="AP345" s="1"/>
      <c r="AQ345" s="1"/>
      <c r="AR345" s="1"/>
      <c r="AS345" s="1"/>
    </row>
    <row r="346" ht="31.5" hidden="1">
      <c r="B346" s="41" t="s">
        <v>193</v>
      </c>
      <c r="C346" s="41" t="s">
        <v>135</v>
      </c>
      <c r="D346" s="41" t="s">
        <v>117</v>
      </c>
      <c r="E346" s="26" t="str">
        <f t="shared" si="637"/>
        <v>0603</v>
      </c>
      <c r="F346" s="41" t="s">
        <v>262</v>
      </c>
      <c r="G346" s="41" t="s">
        <v>55</v>
      </c>
      <c r="H346" s="42" t="s">
        <v>56</v>
      </c>
      <c r="I346" s="43"/>
      <c r="J346" s="43"/>
      <c r="K346" s="43"/>
      <c r="L346" s="43"/>
      <c r="M346" s="43"/>
      <c r="N346" s="43"/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f t="shared" si="638"/>
        <v>0</v>
      </c>
      <c r="W346" s="43"/>
      <c r="X346" s="43"/>
      <c r="Y346" s="43"/>
      <c r="Z346" s="43"/>
      <c r="AA346" s="43"/>
      <c r="AB346" s="43">
        <v>0</v>
      </c>
      <c r="AC346" s="44">
        <v>0</v>
      </c>
      <c r="AD346" s="44">
        <v>0</v>
      </c>
      <c r="AE346" s="45" t="e">
        <f t="shared" si="559"/>
        <v>#DIV/0!</v>
      </c>
      <c r="AF346" s="46">
        <v>0</v>
      </c>
      <c r="AG346" s="46">
        <v>0</v>
      </c>
      <c r="AH346" s="47">
        <v>0</v>
      </c>
      <c r="AI346" s="47">
        <v>0</v>
      </c>
      <c r="AJ346" s="47">
        <v>0</v>
      </c>
      <c r="AK346" s="47">
        <v>0</v>
      </c>
      <c r="AL346" s="47">
        <f t="shared" si="560"/>
        <v>0</v>
      </c>
      <c r="AM346" s="47">
        <f t="shared" si="561"/>
        <v>0</v>
      </c>
      <c r="AN346" s="48" t="s">
        <v>36</v>
      </c>
      <c r="AO346" s="1"/>
      <c r="AP346" s="1"/>
      <c r="AQ346" s="1"/>
      <c r="AR346" s="1"/>
      <c r="AS346" s="1"/>
    </row>
    <row r="347" ht="31.5">
      <c r="B347" s="41" t="s">
        <v>193</v>
      </c>
      <c r="C347" s="41" t="s">
        <v>135</v>
      </c>
      <c r="D347" s="41" t="s">
        <v>117</v>
      </c>
      <c r="E347" s="26" t="str">
        <f t="shared" si="637"/>
        <v>0603</v>
      </c>
      <c r="F347" s="41" t="s">
        <v>276</v>
      </c>
      <c r="G347" s="41"/>
      <c r="H347" s="42" t="s">
        <v>277</v>
      </c>
      <c r="I347" s="43">
        <f t="shared" si="665"/>
        <v>318.60000000000002</v>
      </c>
      <c r="J347" s="43">
        <f t="shared" si="666"/>
        <v>318.60000000000002</v>
      </c>
      <c r="K347" s="43">
        <f t="shared" si="667"/>
        <v>318.60000000000002</v>
      </c>
      <c r="L347" s="43">
        <f t="shared" si="668"/>
        <v>0</v>
      </c>
      <c r="M347" s="43">
        <f t="shared" si="669"/>
        <v>0</v>
      </c>
      <c r="N347" s="43">
        <f t="shared" si="670"/>
        <v>0</v>
      </c>
      <c r="O347" s="43">
        <f t="shared" si="671"/>
        <v>0</v>
      </c>
      <c r="P347" s="43">
        <f t="shared" si="672"/>
        <v>0</v>
      </c>
      <c r="Q347" s="43">
        <f t="shared" si="673"/>
        <v>0</v>
      </c>
      <c r="R347" s="43">
        <f t="shared" si="674"/>
        <v>0</v>
      </c>
      <c r="S347" s="43">
        <f t="shared" si="675"/>
        <v>0</v>
      </c>
      <c r="T347" s="43">
        <f t="shared" si="676"/>
        <v>0</v>
      </c>
      <c r="U347" s="43">
        <v>0</v>
      </c>
      <c r="V347" s="43">
        <f t="shared" si="638"/>
        <v>318.60000000000002</v>
      </c>
      <c r="W347" s="43">
        <f t="shared" si="677"/>
        <v>0</v>
      </c>
      <c r="X347" s="43">
        <f t="shared" si="678"/>
        <v>0</v>
      </c>
      <c r="Y347" s="43">
        <f t="shared" si="679"/>
        <v>0</v>
      </c>
      <c r="Z347" s="43">
        <f t="shared" si="680"/>
        <v>0</v>
      </c>
      <c r="AA347" s="43">
        <f t="shared" si="681"/>
        <v>0</v>
      </c>
      <c r="AB347" s="43">
        <f t="shared" si="682"/>
        <v>0</v>
      </c>
      <c r="AC347" s="44">
        <f t="shared" si="683"/>
        <v>318.60000000000002</v>
      </c>
      <c r="AD347" s="44">
        <f t="shared" si="684"/>
        <v>318.60000000000002</v>
      </c>
      <c r="AE347" s="45">
        <f t="shared" si="559"/>
        <v>100</v>
      </c>
      <c r="AF347" s="43">
        <f t="shared" si="685"/>
        <v>318.60000000000002</v>
      </c>
      <c r="AG347" s="43">
        <f t="shared" si="686"/>
        <v>0</v>
      </c>
      <c r="AH347" s="43">
        <f t="shared" si="687"/>
        <v>0</v>
      </c>
      <c r="AI347" s="43">
        <f t="shared" si="688"/>
        <v>0</v>
      </c>
      <c r="AJ347" s="43">
        <f t="shared" si="689"/>
        <v>0</v>
      </c>
      <c r="AK347" s="43">
        <f t="shared" si="690"/>
        <v>0</v>
      </c>
      <c r="AL347" s="43">
        <f t="shared" si="560"/>
        <v>318.60000000000002</v>
      </c>
      <c r="AM347" s="43">
        <f t="shared" si="561"/>
        <v>0</v>
      </c>
      <c r="AN347" s="2"/>
      <c r="AR347" s="1"/>
      <c r="AS347" s="1"/>
    </row>
    <row r="348" ht="47.25">
      <c r="B348" s="41" t="s">
        <v>193</v>
      </c>
      <c r="C348" s="41" t="s">
        <v>135</v>
      </c>
      <c r="D348" s="41" t="s">
        <v>117</v>
      </c>
      <c r="E348" s="26" t="str">
        <f t="shared" si="637"/>
        <v>0603</v>
      </c>
      <c r="F348" s="41" t="s">
        <v>278</v>
      </c>
      <c r="G348" s="41"/>
      <c r="H348" s="42" t="s">
        <v>279</v>
      </c>
      <c r="I348" s="43">
        <f t="shared" si="665"/>
        <v>318.60000000000002</v>
      </c>
      <c r="J348" s="43">
        <f t="shared" si="666"/>
        <v>318.60000000000002</v>
      </c>
      <c r="K348" s="43">
        <f t="shared" si="667"/>
        <v>318.60000000000002</v>
      </c>
      <c r="L348" s="43">
        <f t="shared" si="668"/>
        <v>0</v>
      </c>
      <c r="M348" s="43">
        <f t="shared" si="669"/>
        <v>0</v>
      </c>
      <c r="N348" s="43">
        <f t="shared" si="670"/>
        <v>0</v>
      </c>
      <c r="O348" s="43">
        <f t="shared" si="671"/>
        <v>0</v>
      </c>
      <c r="P348" s="43">
        <f t="shared" si="672"/>
        <v>0</v>
      </c>
      <c r="Q348" s="43">
        <f t="shared" si="673"/>
        <v>0</v>
      </c>
      <c r="R348" s="43">
        <f t="shared" si="674"/>
        <v>0</v>
      </c>
      <c r="S348" s="43">
        <f t="shared" si="675"/>
        <v>0</v>
      </c>
      <c r="T348" s="43">
        <f t="shared" si="676"/>
        <v>0</v>
      </c>
      <c r="U348" s="43">
        <v>0</v>
      </c>
      <c r="V348" s="43">
        <f t="shared" si="638"/>
        <v>318.60000000000002</v>
      </c>
      <c r="W348" s="43">
        <f t="shared" si="677"/>
        <v>0</v>
      </c>
      <c r="X348" s="43">
        <f t="shared" si="678"/>
        <v>0</v>
      </c>
      <c r="Y348" s="43">
        <f t="shared" si="679"/>
        <v>0</v>
      </c>
      <c r="Z348" s="43">
        <f t="shared" si="680"/>
        <v>0</v>
      </c>
      <c r="AA348" s="43">
        <f t="shared" si="681"/>
        <v>0</v>
      </c>
      <c r="AB348" s="43">
        <f t="shared" si="682"/>
        <v>0</v>
      </c>
      <c r="AC348" s="44">
        <f t="shared" si="683"/>
        <v>318.60000000000002</v>
      </c>
      <c r="AD348" s="44">
        <f t="shared" si="684"/>
        <v>318.60000000000002</v>
      </c>
      <c r="AE348" s="45">
        <f t="shared" si="559"/>
        <v>100</v>
      </c>
      <c r="AF348" s="43">
        <f t="shared" si="685"/>
        <v>318.60000000000002</v>
      </c>
      <c r="AG348" s="43">
        <f t="shared" si="686"/>
        <v>0</v>
      </c>
      <c r="AH348" s="43">
        <f t="shared" si="687"/>
        <v>0</v>
      </c>
      <c r="AI348" s="43">
        <f t="shared" si="688"/>
        <v>0</v>
      </c>
      <c r="AJ348" s="43">
        <f t="shared" si="689"/>
        <v>0</v>
      </c>
      <c r="AK348" s="43">
        <f t="shared" si="690"/>
        <v>0</v>
      </c>
      <c r="AL348" s="43">
        <f t="shared" si="560"/>
        <v>318.60000000000002</v>
      </c>
      <c r="AM348" s="43">
        <f t="shared" si="561"/>
        <v>0</v>
      </c>
      <c r="AN348" s="2"/>
      <c r="AO348" s="1"/>
      <c r="AP348" s="1"/>
      <c r="AQ348" s="1"/>
      <c r="AR348" s="1"/>
      <c r="AS348" s="1"/>
    </row>
    <row r="349" ht="31.5">
      <c r="B349" s="41" t="s">
        <v>193</v>
      </c>
      <c r="C349" s="41" t="s">
        <v>135</v>
      </c>
      <c r="D349" s="41" t="s">
        <v>117</v>
      </c>
      <c r="E349" s="26" t="str">
        <f t="shared" si="637"/>
        <v>0603</v>
      </c>
      <c r="F349" s="41" t="s">
        <v>278</v>
      </c>
      <c r="G349" s="41" t="s">
        <v>53</v>
      </c>
      <c r="H349" s="42" t="s">
        <v>54</v>
      </c>
      <c r="I349" s="43">
        <f t="shared" si="665"/>
        <v>318.60000000000002</v>
      </c>
      <c r="J349" s="43">
        <f t="shared" si="666"/>
        <v>318.60000000000002</v>
      </c>
      <c r="K349" s="43">
        <f t="shared" si="667"/>
        <v>318.60000000000002</v>
      </c>
      <c r="L349" s="43">
        <f t="shared" si="668"/>
        <v>0</v>
      </c>
      <c r="M349" s="43">
        <f t="shared" si="669"/>
        <v>0</v>
      </c>
      <c r="N349" s="43">
        <f t="shared" si="670"/>
        <v>0</v>
      </c>
      <c r="O349" s="43">
        <f t="shared" si="671"/>
        <v>0</v>
      </c>
      <c r="P349" s="43">
        <f t="shared" si="672"/>
        <v>0</v>
      </c>
      <c r="Q349" s="43">
        <f t="shared" si="673"/>
        <v>0</v>
      </c>
      <c r="R349" s="43">
        <f t="shared" si="674"/>
        <v>0</v>
      </c>
      <c r="S349" s="43">
        <f t="shared" si="675"/>
        <v>0</v>
      </c>
      <c r="T349" s="43">
        <f t="shared" si="676"/>
        <v>0</v>
      </c>
      <c r="U349" s="43">
        <v>0</v>
      </c>
      <c r="V349" s="43">
        <f t="shared" si="638"/>
        <v>318.60000000000002</v>
      </c>
      <c r="W349" s="43">
        <f t="shared" si="677"/>
        <v>0</v>
      </c>
      <c r="X349" s="43">
        <f t="shared" si="678"/>
        <v>0</v>
      </c>
      <c r="Y349" s="43">
        <f t="shared" si="679"/>
        <v>0</v>
      </c>
      <c r="Z349" s="43">
        <f t="shared" si="680"/>
        <v>0</v>
      </c>
      <c r="AA349" s="43">
        <f t="shared" si="681"/>
        <v>0</v>
      </c>
      <c r="AB349" s="43">
        <f t="shared" si="682"/>
        <v>0</v>
      </c>
      <c r="AC349" s="44">
        <f t="shared" si="683"/>
        <v>318.60000000000002</v>
      </c>
      <c r="AD349" s="44">
        <f t="shared" si="684"/>
        <v>318.60000000000002</v>
      </c>
      <c r="AE349" s="45">
        <f t="shared" si="559"/>
        <v>100</v>
      </c>
      <c r="AF349" s="43">
        <f t="shared" si="685"/>
        <v>318.60000000000002</v>
      </c>
      <c r="AG349" s="43">
        <f t="shared" si="686"/>
        <v>0</v>
      </c>
      <c r="AH349" s="43">
        <f t="shared" si="687"/>
        <v>0</v>
      </c>
      <c r="AI349" s="43">
        <f t="shared" si="688"/>
        <v>0</v>
      </c>
      <c r="AJ349" s="43">
        <f t="shared" si="689"/>
        <v>0</v>
      </c>
      <c r="AK349" s="43">
        <f t="shared" si="690"/>
        <v>0</v>
      </c>
      <c r="AL349" s="43">
        <f t="shared" si="560"/>
        <v>318.60000000000002</v>
      </c>
      <c r="AM349" s="43">
        <f t="shared" si="561"/>
        <v>0</v>
      </c>
      <c r="AN349" s="2"/>
      <c r="AO349" s="1"/>
      <c r="AP349" s="1"/>
      <c r="AQ349" s="1"/>
      <c r="AR349" s="1"/>
      <c r="AS349" s="1"/>
    </row>
    <row r="350" ht="31.5">
      <c r="B350" s="41" t="s">
        <v>193</v>
      </c>
      <c r="C350" s="41" t="s">
        <v>135</v>
      </c>
      <c r="D350" s="41" t="s">
        <v>117</v>
      </c>
      <c r="E350" s="26" t="str">
        <f t="shared" si="637"/>
        <v>0603</v>
      </c>
      <c r="F350" s="41" t="s">
        <v>278</v>
      </c>
      <c r="G350" s="41" t="s">
        <v>55</v>
      </c>
      <c r="H350" s="42" t="s">
        <v>56</v>
      </c>
      <c r="I350" s="43">
        <v>318.60000000000002</v>
      </c>
      <c r="J350" s="43">
        <v>318.60000000000002</v>
      </c>
      <c r="K350" s="43">
        <v>318.60000000000002</v>
      </c>
      <c r="L350" s="43"/>
      <c r="M350" s="43"/>
      <c r="N350" s="43"/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f t="shared" si="638"/>
        <v>318.60000000000002</v>
      </c>
      <c r="W350" s="43"/>
      <c r="X350" s="43"/>
      <c r="Y350" s="43"/>
      <c r="Z350" s="43"/>
      <c r="AA350" s="43"/>
      <c r="AB350" s="43">
        <v>0</v>
      </c>
      <c r="AC350" s="44">
        <v>318.60000000000002</v>
      </c>
      <c r="AD350" s="44">
        <v>318.60000000000002</v>
      </c>
      <c r="AE350" s="45">
        <f t="shared" si="559"/>
        <v>100</v>
      </c>
      <c r="AF350" s="43">
        <v>318.60000000000002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f t="shared" si="560"/>
        <v>318.60000000000002</v>
      </c>
      <c r="AM350" s="43">
        <f t="shared" si="561"/>
        <v>0</v>
      </c>
      <c r="AN350" s="19"/>
      <c r="AO350" s="1"/>
      <c r="AP350" s="1"/>
      <c r="AQ350" s="1"/>
      <c r="AR350" s="1"/>
      <c r="AS350" s="1"/>
    </row>
    <row r="351" ht="31.5">
      <c r="B351" s="41" t="s">
        <v>193</v>
      </c>
      <c r="C351" s="41" t="s">
        <v>135</v>
      </c>
      <c r="D351" s="41" t="s">
        <v>117</v>
      </c>
      <c r="E351" s="26" t="str">
        <f t="shared" si="637"/>
        <v>0603</v>
      </c>
      <c r="F351" s="41" t="s">
        <v>264</v>
      </c>
      <c r="G351" s="41"/>
      <c r="H351" s="42" t="s">
        <v>265</v>
      </c>
      <c r="I351" s="43">
        <f t="shared" si="665"/>
        <v>5958.5</v>
      </c>
      <c r="J351" s="43">
        <f t="shared" si="666"/>
        <v>5958.5</v>
      </c>
      <c r="K351" s="43">
        <f t="shared" si="667"/>
        <v>5958.5</v>
      </c>
      <c r="L351" s="43">
        <f t="shared" si="668"/>
        <v>0</v>
      </c>
      <c r="M351" s="43">
        <f t="shared" si="669"/>
        <v>0</v>
      </c>
      <c r="N351" s="43">
        <f t="shared" si="670"/>
        <v>0</v>
      </c>
      <c r="O351" s="43">
        <f t="shared" si="671"/>
        <v>0</v>
      </c>
      <c r="P351" s="43">
        <f t="shared" si="672"/>
        <v>0</v>
      </c>
      <c r="Q351" s="43">
        <f t="shared" si="673"/>
        <v>0</v>
      </c>
      <c r="R351" s="43">
        <f t="shared" si="674"/>
        <v>0</v>
      </c>
      <c r="S351" s="43">
        <f t="shared" si="675"/>
        <v>0</v>
      </c>
      <c r="T351" s="43">
        <f t="shared" si="676"/>
        <v>0</v>
      </c>
      <c r="U351" s="43">
        <v>0</v>
      </c>
      <c r="V351" s="43">
        <f t="shared" si="638"/>
        <v>5958.5</v>
      </c>
      <c r="W351" s="43">
        <f t="shared" si="677"/>
        <v>0</v>
      </c>
      <c r="X351" s="43">
        <f t="shared" si="678"/>
        <v>0</v>
      </c>
      <c r="Y351" s="43">
        <f t="shared" si="679"/>
        <v>0</v>
      </c>
      <c r="Z351" s="43">
        <f t="shared" si="680"/>
        <v>0</v>
      </c>
      <c r="AA351" s="43">
        <f t="shared" si="681"/>
        <v>0</v>
      </c>
      <c r="AB351" s="43">
        <f t="shared" si="682"/>
        <v>4154.7190000000001</v>
      </c>
      <c r="AC351" s="44">
        <f t="shared" si="683"/>
        <v>5958.5</v>
      </c>
      <c r="AD351" s="44">
        <f t="shared" si="684"/>
        <v>5958.5</v>
      </c>
      <c r="AE351" s="45">
        <f t="shared" si="559"/>
        <v>100</v>
      </c>
      <c r="AF351" s="43">
        <f t="shared" si="685"/>
        <v>5958.5</v>
      </c>
      <c r="AG351" s="43">
        <f t="shared" si="686"/>
        <v>0</v>
      </c>
      <c r="AH351" s="43">
        <f t="shared" si="687"/>
        <v>0</v>
      </c>
      <c r="AI351" s="43">
        <f t="shared" si="688"/>
        <v>0</v>
      </c>
      <c r="AJ351" s="43">
        <f t="shared" si="689"/>
        <v>0</v>
      </c>
      <c r="AK351" s="43">
        <f t="shared" si="690"/>
        <v>0</v>
      </c>
      <c r="AL351" s="43">
        <f t="shared" si="560"/>
        <v>5958.5</v>
      </c>
      <c r="AM351" s="43">
        <f t="shared" si="561"/>
        <v>0</v>
      </c>
      <c r="AN351" s="2"/>
      <c r="AR351" s="1"/>
      <c r="AS351" s="1"/>
    </row>
    <row r="352">
      <c r="B352" s="41" t="s">
        <v>193</v>
      </c>
      <c r="C352" s="41" t="s">
        <v>135</v>
      </c>
      <c r="D352" s="41" t="s">
        <v>117</v>
      </c>
      <c r="E352" s="26" t="str">
        <f t="shared" si="637"/>
        <v>0603</v>
      </c>
      <c r="F352" s="41" t="s">
        <v>280</v>
      </c>
      <c r="G352" s="41"/>
      <c r="H352" s="42" t="s">
        <v>281</v>
      </c>
      <c r="I352" s="43">
        <f t="shared" si="665"/>
        <v>5958.5</v>
      </c>
      <c r="J352" s="43">
        <f t="shared" si="666"/>
        <v>5958.5</v>
      </c>
      <c r="K352" s="43">
        <f t="shared" si="667"/>
        <v>5958.5</v>
      </c>
      <c r="L352" s="43">
        <f t="shared" si="668"/>
        <v>0</v>
      </c>
      <c r="M352" s="43">
        <f t="shared" si="669"/>
        <v>0</v>
      </c>
      <c r="N352" s="43">
        <f t="shared" si="670"/>
        <v>0</v>
      </c>
      <c r="O352" s="43">
        <f t="shared" si="671"/>
        <v>0</v>
      </c>
      <c r="P352" s="43">
        <f t="shared" si="672"/>
        <v>0</v>
      </c>
      <c r="Q352" s="43">
        <f t="shared" si="673"/>
        <v>0</v>
      </c>
      <c r="R352" s="43">
        <f t="shared" si="674"/>
        <v>0</v>
      </c>
      <c r="S352" s="43">
        <f t="shared" si="675"/>
        <v>0</v>
      </c>
      <c r="T352" s="43">
        <f t="shared" si="676"/>
        <v>0</v>
      </c>
      <c r="U352" s="43">
        <v>0</v>
      </c>
      <c r="V352" s="43">
        <f t="shared" si="638"/>
        <v>5958.5</v>
      </c>
      <c r="W352" s="43">
        <f t="shared" si="677"/>
        <v>0</v>
      </c>
      <c r="X352" s="43">
        <f t="shared" si="678"/>
        <v>0</v>
      </c>
      <c r="Y352" s="43">
        <f t="shared" si="679"/>
        <v>0</v>
      </c>
      <c r="Z352" s="43">
        <f t="shared" si="680"/>
        <v>0</v>
      </c>
      <c r="AA352" s="43">
        <f t="shared" si="681"/>
        <v>0</v>
      </c>
      <c r="AB352" s="43">
        <f t="shared" si="682"/>
        <v>4154.7190000000001</v>
      </c>
      <c r="AC352" s="44">
        <f t="shared" si="683"/>
        <v>5958.5</v>
      </c>
      <c r="AD352" s="44">
        <f t="shared" si="684"/>
        <v>5958.5</v>
      </c>
      <c r="AE352" s="45">
        <f t="shared" si="559"/>
        <v>100</v>
      </c>
      <c r="AF352" s="43">
        <f t="shared" si="685"/>
        <v>5958.5</v>
      </c>
      <c r="AG352" s="43">
        <f t="shared" si="686"/>
        <v>0</v>
      </c>
      <c r="AH352" s="43">
        <f t="shared" si="687"/>
        <v>0</v>
      </c>
      <c r="AI352" s="43">
        <f t="shared" si="688"/>
        <v>0</v>
      </c>
      <c r="AJ352" s="43">
        <f t="shared" si="689"/>
        <v>0</v>
      </c>
      <c r="AK352" s="43">
        <f t="shared" si="690"/>
        <v>0</v>
      </c>
      <c r="AL352" s="43">
        <f t="shared" si="560"/>
        <v>5958.5</v>
      </c>
      <c r="AM352" s="43">
        <f t="shared" si="561"/>
        <v>0</v>
      </c>
      <c r="AN352" s="2"/>
      <c r="AO352" s="1"/>
      <c r="AP352" s="1"/>
      <c r="AQ352" s="1"/>
      <c r="AR352" s="1"/>
      <c r="AS352" s="1"/>
    </row>
    <row r="353" ht="31.5">
      <c r="B353" s="41" t="s">
        <v>193</v>
      </c>
      <c r="C353" s="41" t="s">
        <v>135</v>
      </c>
      <c r="D353" s="41" t="s">
        <v>117</v>
      </c>
      <c r="E353" s="26" t="str">
        <f t="shared" si="637"/>
        <v>0603</v>
      </c>
      <c r="F353" s="41" t="s">
        <v>280</v>
      </c>
      <c r="G353" s="41" t="s">
        <v>53</v>
      </c>
      <c r="H353" s="42" t="s">
        <v>54</v>
      </c>
      <c r="I353" s="43">
        <f t="shared" si="665"/>
        <v>5958.5</v>
      </c>
      <c r="J353" s="43">
        <f t="shared" si="666"/>
        <v>5958.5</v>
      </c>
      <c r="K353" s="43">
        <f t="shared" si="667"/>
        <v>5958.5</v>
      </c>
      <c r="L353" s="43">
        <f t="shared" si="668"/>
        <v>0</v>
      </c>
      <c r="M353" s="43">
        <f t="shared" si="669"/>
        <v>0</v>
      </c>
      <c r="N353" s="43">
        <f t="shared" si="670"/>
        <v>0</v>
      </c>
      <c r="O353" s="43">
        <f t="shared" si="671"/>
        <v>0</v>
      </c>
      <c r="P353" s="43">
        <f t="shared" si="672"/>
        <v>0</v>
      </c>
      <c r="Q353" s="43">
        <f t="shared" si="673"/>
        <v>0</v>
      </c>
      <c r="R353" s="43">
        <f t="shared" si="674"/>
        <v>0</v>
      </c>
      <c r="S353" s="43">
        <f t="shared" si="675"/>
        <v>0</v>
      </c>
      <c r="T353" s="43">
        <f t="shared" si="676"/>
        <v>0</v>
      </c>
      <c r="U353" s="43">
        <v>0</v>
      </c>
      <c r="V353" s="43">
        <f t="shared" si="638"/>
        <v>5958.5</v>
      </c>
      <c r="W353" s="43">
        <f t="shared" si="677"/>
        <v>0</v>
      </c>
      <c r="X353" s="43">
        <f t="shared" si="678"/>
        <v>0</v>
      </c>
      <c r="Y353" s="43">
        <f t="shared" si="679"/>
        <v>0</v>
      </c>
      <c r="Z353" s="43">
        <f t="shared" si="680"/>
        <v>0</v>
      </c>
      <c r="AA353" s="43">
        <f t="shared" si="681"/>
        <v>0</v>
      </c>
      <c r="AB353" s="43">
        <f t="shared" si="682"/>
        <v>4154.7190000000001</v>
      </c>
      <c r="AC353" s="44">
        <f t="shared" si="683"/>
        <v>5958.5</v>
      </c>
      <c r="AD353" s="44">
        <f t="shared" si="684"/>
        <v>5958.5</v>
      </c>
      <c r="AE353" s="45">
        <f t="shared" si="559"/>
        <v>100</v>
      </c>
      <c r="AF353" s="43">
        <f t="shared" si="685"/>
        <v>5958.5</v>
      </c>
      <c r="AG353" s="43">
        <f t="shared" si="686"/>
        <v>0</v>
      </c>
      <c r="AH353" s="43">
        <f t="shared" si="687"/>
        <v>0</v>
      </c>
      <c r="AI353" s="43">
        <f t="shared" si="688"/>
        <v>0</v>
      </c>
      <c r="AJ353" s="43">
        <f t="shared" si="689"/>
        <v>0</v>
      </c>
      <c r="AK353" s="43">
        <f t="shared" si="690"/>
        <v>0</v>
      </c>
      <c r="AL353" s="43">
        <f t="shared" si="560"/>
        <v>5958.5</v>
      </c>
      <c r="AM353" s="43">
        <f t="shared" si="561"/>
        <v>0</v>
      </c>
      <c r="AN353" s="2"/>
      <c r="AO353" s="1"/>
      <c r="AP353" s="1"/>
      <c r="AQ353" s="1"/>
      <c r="AR353" s="1"/>
      <c r="AS353" s="1"/>
    </row>
    <row r="354" ht="31.5">
      <c r="B354" s="41" t="s">
        <v>193</v>
      </c>
      <c r="C354" s="41" t="s">
        <v>135</v>
      </c>
      <c r="D354" s="41" t="s">
        <v>117</v>
      </c>
      <c r="E354" s="26" t="str">
        <f t="shared" si="637"/>
        <v>0603</v>
      </c>
      <c r="F354" s="41" t="s">
        <v>280</v>
      </c>
      <c r="G354" s="41" t="s">
        <v>55</v>
      </c>
      <c r="H354" s="42" t="s">
        <v>56</v>
      </c>
      <c r="I354" s="43">
        <v>5958.5</v>
      </c>
      <c r="J354" s="43">
        <v>5958.5</v>
      </c>
      <c r="K354" s="43">
        <v>5958.5</v>
      </c>
      <c r="L354" s="43"/>
      <c r="M354" s="43"/>
      <c r="N354" s="43"/>
      <c r="O354" s="43">
        <v>0</v>
      </c>
      <c r="P354" s="43">
        <v>0</v>
      </c>
      <c r="Q354" s="43">
        <v>0</v>
      </c>
      <c r="R354" s="43">
        <v>0</v>
      </c>
      <c r="S354" s="43">
        <f>6973.744-6973.744</f>
        <v>0</v>
      </c>
      <c r="T354" s="43">
        <v>0</v>
      </c>
      <c r="U354" s="43">
        <v>0</v>
      </c>
      <c r="V354" s="43">
        <f t="shared" si="638"/>
        <v>5958.5</v>
      </c>
      <c r="W354" s="43"/>
      <c r="X354" s="43"/>
      <c r="Y354" s="43"/>
      <c r="Z354" s="43"/>
      <c r="AA354" s="43"/>
      <c r="AB354" s="43">
        <v>4154.7190000000001</v>
      </c>
      <c r="AC354" s="44">
        <v>5958.5</v>
      </c>
      <c r="AD354" s="44">
        <v>5958.5</v>
      </c>
      <c r="AE354" s="45">
        <f t="shared" si="559"/>
        <v>100</v>
      </c>
      <c r="AF354" s="43">
        <v>5958.5</v>
      </c>
      <c r="AG354" s="43">
        <v>0</v>
      </c>
      <c r="AH354" s="43">
        <v>0</v>
      </c>
      <c r="AI354" s="43">
        <f>6973.744-6973.744</f>
        <v>0</v>
      </c>
      <c r="AJ354" s="43">
        <v>0</v>
      </c>
      <c r="AK354" s="43">
        <v>0</v>
      </c>
      <c r="AL354" s="43">
        <f t="shared" si="560"/>
        <v>5958.5</v>
      </c>
      <c r="AM354" s="43">
        <f t="shared" si="561"/>
        <v>0</v>
      </c>
      <c r="AN354" s="19"/>
      <c r="AO354" s="1"/>
      <c r="AP354" s="1"/>
      <c r="AQ354" s="1"/>
      <c r="AR354" s="1"/>
      <c r="AS354" s="1"/>
    </row>
    <row r="355" ht="31.5">
      <c r="B355" s="41" t="s">
        <v>193</v>
      </c>
      <c r="C355" s="41" t="s">
        <v>135</v>
      </c>
      <c r="D355" s="41" t="s">
        <v>117</v>
      </c>
      <c r="E355" s="26" t="str">
        <f t="shared" si="637"/>
        <v>0603</v>
      </c>
      <c r="F355" s="41" t="s">
        <v>282</v>
      </c>
      <c r="G355" s="41"/>
      <c r="H355" s="42" t="s">
        <v>283</v>
      </c>
      <c r="I355" s="43">
        <f t="shared" si="665"/>
        <v>1166.4000000000001</v>
      </c>
      <c r="J355" s="43">
        <f t="shared" si="666"/>
        <v>1166.4000000000001</v>
      </c>
      <c r="K355" s="43">
        <f t="shared" si="667"/>
        <v>1166.4000000000001</v>
      </c>
      <c r="L355" s="43">
        <f t="shared" si="668"/>
        <v>0</v>
      </c>
      <c r="M355" s="43">
        <f t="shared" si="669"/>
        <v>0</v>
      </c>
      <c r="N355" s="43">
        <f t="shared" si="670"/>
        <v>0</v>
      </c>
      <c r="O355" s="43">
        <f t="shared" si="671"/>
        <v>0</v>
      </c>
      <c r="P355" s="43">
        <f t="shared" si="672"/>
        <v>0</v>
      </c>
      <c r="Q355" s="43">
        <f t="shared" si="673"/>
        <v>0</v>
      </c>
      <c r="R355" s="43">
        <f t="shared" si="674"/>
        <v>0</v>
      </c>
      <c r="S355" s="43">
        <f>S356</f>
        <v>0</v>
      </c>
      <c r="T355" s="43">
        <f t="shared" si="676"/>
        <v>0</v>
      </c>
      <c r="U355" s="43">
        <v>0</v>
      </c>
      <c r="V355" s="43">
        <f t="shared" si="638"/>
        <v>1166.4000000000001</v>
      </c>
      <c r="W355" s="43">
        <f t="shared" si="677"/>
        <v>0</v>
      </c>
      <c r="X355" s="43">
        <f t="shared" si="678"/>
        <v>0</v>
      </c>
      <c r="Y355" s="43">
        <f t="shared" si="679"/>
        <v>0</v>
      </c>
      <c r="Z355" s="43">
        <f t="shared" si="680"/>
        <v>0</v>
      </c>
      <c r="AA355" s="43">
        <f t="shared" si="681"/>
        <v>0</v>
      </c>
      <c r="AB355" s="43">
        <f t="shared" si="682"/>
        <v>952.45500000000004</v>
      </c>
      <c r="AC355" s="44">
        <f t="shared" si="683"/>
        <v>1166.3300000000002</v>
      </c>
      <c r="AD355" s="44">
        <f t="shared" si="684"/>
        <v>1166.3300000000002</v>
      </c>
      <c r="AE355" s="45">
        <f t="shared" si="559"/>
        <v>100</v>
      </c>
      <c r="AF355" s="43">
        <f t="shared" si="685"/>
        <v>1166.4000000000001</v>
      </c>
      <c r="AG355" s="43">
        <f t="shared" si="686"/>
        <v>0</v>
      </c>
      <c r="AH355" s="43">
        <f t="shared" si="687"/>
        <v>0</v>
      </c>
      <c r="AI355" s="43">
        <f>AI356</f>
        <v>0</v>
      </c>
      <c r="AJ355" s="43">
        <f t="shared" si="689"/>
        <v>0</v>
      </c>
      <c r="AK355" s="43">
        <f t="shared" si="690"/>
        <v>0</v>
      </c>
      <c r="AL355" s="43">
        <f t="shared" si="560"/>
        <v>1166.4000000000001</v>
      </c>
      <c r="AM355" s="43">
        <f t="shared" si="561"/>
        <v>0</v>
      </c>
      <c r="AN355" s="2"/>
      <c r="AR355" s="1"/>
      <c r="AS355" s="1"/>
    </row>
    <row r="356" ht="31.5">
      <c r="B356" s="41" t="s">
        <v>193</v>
      </c>
      <c r="C356" s="41" t="s">
        <v>135</v>
      </c>
      <c r="D356" s="41" t="s">
        <v>117</v>
      </c>
      <c r="E356" s="26" t="str">
        <f t="shared" si="637"/>
        <v>0603</v>
      </c>
      <c r="F356" s="41" t="s">
        <v>284</v>
      </c>
      <c r="G356" s="41"/>
      <c r="H356" s="42" t="s">
        <v>285</v>
      </c>
      <c r="I356" s="43">
        <f>I357+I359</f>
        <v>1166.4000000000001</v>
      </c>
      <c r="J356" s="43">
        <f>J357+J359</f>
        <v>1166.4000000000001</v>
      </c>
      <c r="K356" s="43">
        <f>K357+K359</f>
        <v>1166.4000000000001</v>
      </c>
      <c r="L356" s="43">
        <f>L357+L359</f>
        <v>0</v>
      </c>
      <c r="M356" s="43">
        <f>M357+M359</f>
        <v>0</v>
      </c>
      <c r="N356" s="43">
        <f>N357+N359</f>
        <v>0</v>
      </c>
      <c r="O356" s="43">
        <f>O357+O359</f>
        <v>0</v>
      </c>
      <c r="P356" s="43">
        <f>P357+P359</f>
        <v>0</v>
      </c>
      <c r="Q356" s="43">
        <f>Q357+Q359</f>
        <v>0</v>
      </c>
      <c r="R356" s="43">
        <f>R357+R359</f>
        <v>0</v>
      </c>
      <c r="S356" s="43">
        <f>S357+S359</f>
        <v>0</v>
      </c>
      <c r="T356" s="43">
        <f>T357+T359</f>
        <v>0</v>
      </c>
      <c r="U356" s="43">
        <v>0</v>
      </c>
      <c r="V356" s="43">
        <f t="shared" si="638"/>
        <v>1166.4000000000001</v>
      </c>
      <c r="W356" s="43">
        <f>W357+W359</f>
        <v>0</v>
      </c>
      <c r="X356" s="43">
        <f>X357+X359</f>
        <v>0</v>
      </c>
      <c r="Y356" s="43">
        <f>Y357+Y359</f>
        <v>0</v>
      </c>
      <c r="Z356" s="43">
        <f>Z357+Z359</f>
        <v>0</v>
      </c>
      <c r="AA356" s="43">
        <f>AA357+AA359</f>
        <v>0</v>
      </c>
      <c r="AB356" s="43">
        <f>AB357+AB359</f>
        <v>952.45500000000004</v>
      </c>
      <c r="AC356" s="44">
        <f>AC357+AC359</f>
        <v>1166.3300000000002</v>
      </c>
      <c r="AD356" s="44">
        <f>AD357+AD359</f>
        <v>1166.3300000000002</v>
      </c>
      <c r="AE356" s="45">
        <f t="shared" ref="AE356:AE419" si="691">AD356/AC356*100</f>
        <v>100</v>
      </c>
      <c r="AF356" s="43">
        <f>AF357+AF359</f>
        <v>1166.4000000000001</v>
      </c>
      <c r="AG356" s="43">
        <f>AG357+AG359</f>
        <v>0</v>
      </c>
      <c r="AH356" s="43">
        <f>AH357+AH359</f>
        <v>0</v>
      </c>
      <c r="AI356" s="43">
        <f>AI357+AI359</f>
        <v>0</v>
      </c>
      <c r="AJ356" s="43">
        <f>AJ357+AJ359</f>
        <v>0</v>
      </c>
      <c r="AK356" s="43">
        <f>AK357+AK359</f>
        <v>0</v>
      </c>
      <c r="AL356" s="43">
        <f t="shared" ref="AL356:AL419" si="692">AF356+AH356+AK356+AI356+AJ356+AG356</f>
        <v>1166.4000000000001</v>
      </c>
      <c r="AM356" s="43">
        <f t="shared" ref="AM356:AM419" si="693">V356-AL356</f>
        <v>0</v>
      </c>
      <c r="AN356" s="2"/>
      <c r="AO356" s="1"/>
      <c r="AP356" s="1"/>
      <c r="AQ356" s="1"/>
      <c r="AR356" s="1"/>
      <c r="AS356" s="1"/>
    </row>
    <row r="357" ht="31.5">
      <c r="B357" s="41" t="s">
        <v>193</v>
      </c>
      <c r="C357" s="41" t="s">
        <v>135</v>
      </c>
      <c r="D357" s="41" t="s">
        <v>117</v>
      </c>
      <c r="E357" s="26" t="str">
        <f t="shared" si="637"/>
        <v>0603</v>
      </c>
      <c r="F357" s="41" t="s">
        <v>284</v>
      </c>
      <c r="G357" s="41" t="s">
        <v>53</v>
      </c>
      <c r="H357" s="42" t="s">
        <v>54</v>
      </c>
      <c r="I357" s="43">
        <f>I358</f>
        <v>1166.2</v>
      </c>
      <c r="J357" s="43">
        <f>J358</f>
        <v>1166.2</v>
      </c>
      <c r="K357" s="43">
        <f>K358</f>
        <v>1166.2</v>
      </c>
      <c r="L357" s="43">
        <f>L358</f>
        <v>0</v>
      </c>
      <c r="M357" s="43">
        <f>M358</f>
        <v>0</v>
      </c>
      <c r="N357" s="43">
        <f>N358</f>
        <v>0</v>
      </c>
      <c r="O357" s="43">
        <f>O358</f>
        <v>0</v>
      </c>
      <c r="P357" s="43">
        <f>P358</f>
        <v>0</v>
      </c>
      <c r="Q357" s="43">
        <f>Q358</f>
        <v>0</v>
      </c>
      <c r="R357" s="43">
        <f>R358</f>
        <v>0</v>
      </c>
      <c r="S357" s="43">
        <f>S358</f>
        <v>0</v>
      </c>
      <c r="T357" s="43">
        <f>T358</f>
        <v>0</v>
      </c>
      <c r="U357" s="43">
        <v>0</v>
      </c>
      <c r="V357" s="43">
        <f t="shared" si="638"/>
        <v>1166.2</v>
      </c>
      <c r="W357" s="43">
        <f>W358</f>
        <v>0</v>
      </c>
      <c r="X357" s="43">
        <f>X358</f>
        <v>0</v>
      </c>
      <c r="Y357" s="43">
        <f>Y358</f>
        <v>0</v>
      </c>
      <c r="Z357" s="43">
        <f>Z358</f>
        <v>0</v>
      </c>
      <c r="AA357" s="43">
        <f>AA358</f>
        <v>0</v>
      </c>
      <c r="AB357" s="43">
        <f>AB358</f>
        <v>952.32500000000005</v>
      </c>
      <c r="AC357" s="44">
        <f>AC358</f>
        <v>1166.2</v>
      </c>
      <c r="AD357" s="44">
        <f>AD358</f>
        <v>1166.2</v>
      </c>
      <c r="AE357" s="45">
        <f t="shared" si="691"/>
        <v>100</v>
      </c>
      <c r="AF357" s="43">
        <f>AF358</f>
        <v>1166.2</v>
      </c>
      <c r="AG357" s="43">
        <f>AG358</f>
        <v>0</v>
      </c>
      <c r="AH357" s="43">
        <f>AH358</f>
        <v>0</v>
      </c>
      <c r="AI357" s="43">
        <f>AI358</f>
        <v>0</v>
      </c>
      <c r="AJ357" s="43">
        <f>AJ358</f>
        <v>0</v>
      </c>
      <c r="AK357" s="43">
        <f>AK358</f>
        <v>0</v>
      </c>
      <c r="AL357" s="43">
        <f t="shared" si="692"/>
        <v>1166.2</v>
      </c>
      <c r="AM357" s="43">
        <f t="shared" si="693"/>
        <v>0</v>
      </c>
      <c r="AN357" s="2"/>
      <c r="AR357" s="1"/>
      <c r="AS357" s="1"/>
    </row>
    <row r="358" ht="31.5">
      <c r="B358" s="41" t="s">
        <v>193</v>
      </c>
      <c r="C358" s="41" t="s">
        <v>135</v>
      </c>
      <c r="D358" s="41" t="s">
        <v>117</v>
      </c>
      <c r="E358" s="26" t="str">
        <f t="shared" si="637"/>
        <v>0603</v>
      </c>
      <c r="F358" s="41" t="s">
        <v>284</v>
      </c>
      <c r="G358" s="41" t="s">
        <v>55</v>
      </c>
      <c r="H358" s="42" t="s">
        <v>56</v>
      </c>
      <c r="I358" s="43">
        <v>1166.2</v>
      </c>
      <c r="J358" s="43">
        <v>1166.2</v>
      </c>
      <c r="K358" s="43">
        <v>1166.2</v>
      </c>
      <c r="L358" s="43"/>
      <c r="M358" s="43"/>
      <c r="N358" s="43"/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f t="shared" si="638"/>
        <v>1166.2</v>
      </c>
      <c r="W358" s="43"/>
      <c r="X358" s="43"/>
      <c r="Y358" s="43"/>
      <c r="Z358" s="43"/>
      <c r="AA358" s="43"/>
      <c r="AB358" s="43">
        <v>952.32500000000005</v>
      </c>
      <c r="AC358" s="44">
        <v>1166.2</v>
      </c>
      <c r="AD358" s="44">
        <v>1166.2</v>
      </c>
      <c r="AE358" s="45">
        <f t="shared" si="691"/>
        <v>100</v>
      </c>
      <c r="AF358" s="43">
        <v>1166.2</v>
      </c>
      <c r="AG358" s="43">
        <v>0</v>
      </c>
      <c r="AH358" s="43">
        <v>0</v>
      </c>
      <c r="AI358" s="43">
        <v>0</v>
      </c>
      <c r="AJ358" s="43">
        <v>0</v>
      </c>
      <c r="AK358" s="43">
        <v>0</v>
      </c>
      <c r="AL358" s="43">
        <f t="shared" si="692"/>
        <v>1166.2</v>
      </c>
      <c r="AM358" s="43">
        <f t="shared" si="693"/>
        <v>0</v>
      </c>
      <c r="AN358" s="19"/>
      <c r="AO358" s="1"/>
      <c r="AP358" s="1"/>
      <c r="AQ358" s="1"/>
      <c r="AR358" s="1"/>
      <c r="AS358" s="1"/>
    </row>
    <row r="359">
      <c r="B359" s="41" t="s">
        <v>193</v>
      </c>
      <c r="C359" s="41" t="s">
        <v>135</v>
      </c>
      <c r="D359" s="41" t="s">
        <v>117</v>
      </c>
      <c r="E359" s="26" t="str">
        <f t="shared" si="637"/>
        <v>0603</v>
      </c>
      <c r="F359" s="41" t="s">
        <v>284</v>
      </c>
      <c r="G359" s="41" t="s">
        <v>59</v>
      </c>
      <c r="H359" s="42" t="s">
        <v>60</v>
      </c>
      <c r="I359" s="43">
        <f>I360</f>
        <v>0.20000000000000001</v>
      </c>
      <c r="J359" s="43">
        <f>J360</f>
        <v>0.20000000000000001</v>
      </c>
      <c r="K359" s="43">
        <f>K360</f>
        <v>0.20000000000000001</v>
      </c>
      <c r="L359" s="43">
        <f>L360</f>
        <v>0</v>
      </c>
      <c r="M359" s="43">
        <f>M360</f>
        <v>0</v>
      </c>
      <c r="N359" s="43">
        <f>N360</f>
        <v>0</v>
      </c>
      <c r="O359" s="43">
        <f>O360</f>
        <v>0</v>
      </c>
      <c r="P359" s="43">
        <f>P360</f>
        <v>0</v>
      </c>
      <c r="Q359" s="43">
        <f>Q360</f>
        <v>0</v>
      </c>
      <c r="R359" s="43">
        <f>R360</f>
        <v>0</v>
      </c>
      <c r="S359" s="43">
        <f>S360</f>
        <v>0</v>
      </c>
      <c r="T359" s="43">
        <f>T360</f>
        <v>0</v>
      </c>
      <c r="U359" s="43">
        <v>0</v>
      </c>
      <c r="V359" s="43">
        <f t="shared" si="638"/>
        <v>0.20000000000000001</v>
      </c>
      <c r="W359" s="43">
        <f>W360</f>
        <v>0</v>
      </c>
      <c r="X359" s="43">
        <f>X360</f>
        <v>0</v>
      </c>
      <c r="Y359" s="43">
        <f>Y360</f>
        <v>0</v>
      </c>
      <c r="Z359" s="43">
        <f>Z360</f>
        <v>0</v>
      </c>
      <c r="AA359" s="43">
        <f>AA360</f>
        <v>0</v>
      </c>
      <c r="AB359" s="43">
        <f>AB360</f>
        <v>0.13</v>
      </c>
      <c r="AC359" s="44">
        <f>AC360</f>
        <v>0.13</v>
      </c>
      <c r="AD359" s="44">
        <f>AD360</f>
        <v>0.13</v>
      </c>
      <c r="AE359" s="45">
        <f t="shared" si="691"/>
        <v>100</v>
      </c>
      <c r="AF359" s="43">
        <f>AF360</f>
        <v>0.20000000000000001</v>
      </c>
      <c r="AG359" s="43">
        <f>AG360</f>
        <v>0</v>
      </c>
      <c r="AH359" s="43">
        <f>AH360</f>
        <v>0</v>
      </c>
      <c r="AI359" s="43">
        <f>AI360</f>
        <v>0</v>
      </c>
      <c r="AJ359" s="43">
        <f>AJ360</f>
        <v>0</v>
      </c>
      <c r="AK359" s="43">
        <f>AK360</f>
        <v>0</v>
      </c>
      <c r="AL359" s="43">
        <f t="shared" si="692"/>
        <v>0.20000000000000001</v>
      </c>
      <c r="AM359" s="43">
        <f t="shared" si="693"/>
        <v>0</v>
      </c>
      <c r="AN359" s="2"/>
      <c r="AO359" s="1"/>
      <c r="AP359" s="1"/>
      <c r="AQ359" s="1"/>
      <c r="AR359" s="1"/>
      <c r="AS359" s="1"/>
    </row>
    <row r="360">
      <c r="B360" s="41" t="s">
        <v>193</v>
      </c>
      <c r="C360" s="41" t="s">
        <v>135</v>
      </c>
      <c r="D360" s="41" t="s">
        <v>117</v>
      </c>
      <c r="E360" s="26" t="str">
        <f t="shared" si="637"/>
        <v>0603</v>
      </c>
      <c r="F360" s="41" t="s">
        <v>284</v>
      </c>
      <c r="G360" s="41" t="s">
        <v>63</v>
      </c>
      <c r="H360" s="42" t="s">
        <v>64</v>
      </c>
      <c r="I360" s="43">
        <v>0.20000000000000001</v>
      </c>
      <c r="J360" s="43">
        <v>0.20000000000000001</v>
      </c>
      <c r="K360" s="43">
        <v>0.20000000000000001</v>
      </c>
      <c r="L360" s="43"/>
      <c r="M360" s="43"/>
      <c r="N360" s="43"/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f t="shared" si="638"/>
        <v>0.20000000000000001</v>
      </c>
      <c r="W360" s="43"/>
      <c r="X360" s="43"/>
      <c r="Y360" s="43"/>
      <c r="Z360" s="43"/>
      <c r="AA360" s="43"/>
      <c r="AB360" s="43">
        <v>0.13</v>
      </c>
      <c r="AC360" s="44">
        <v>0.13</v>
      </c>
      <c r="AD360" s="44">
        <v>0.13</v>
      </c>
      <c r="AE360" s="45">
        <f t="shared" si="691"/>
        <v>100</v>
      </c>
      <c r="AF360" s="43">
        <v>0.20000000000000001</v>
      </c>
      <c r="AG360" s="43">
        <v>0</v>
      </c>
      <c r="AH360" s="43">
        <v>0</v>
      </c>
      <c r="AI360" s="43">
        <v>0</v>
      </c>
      <c r="AJ360" s="43">
        <v>0</v>
      </c>
      <c r="AK360" s="43">
        <v>0</v>
      </c>
      <c r="AL360" s="43">
        <f t="shared" si="692"/>
        <v>0.20000000000000001</v>
      </c>
      <c r="AM360" s="43">
        <f t="shared" si="693"/>
        <v>0</v>
      </c>
      <c r="AN360" s="19"/>
      <c r="AO360" s="1"/>
      <c r="AP360" s="1"/>
      <c r="AQ360" s="1"/>
      <c r="AR360" s="1"/>
      <c r="AS360" s="1"/>
    </row>
    <row r="361" ht="31.5">
      <c r="B361" s="41" t="s">
        <v>193</v>
      </c>
      <c r="C361" s="41" t="s">
        <v>135</v>
      </c>
      <c r="D361" s="41" t="s">
        <v>117</v>
      </c>
      <c r="E361" s="26" t="str">
        <f t="shared" si="637"/>
        <v>0603</v>
      </c>
      <c r="F361" s="41" t="s">
        <v>286</v>
      </c>
      <c r="G361" s="41"/>
      <c r="H361" s="42" t="s">
        <v>287</v>
      </c>
      <c r="I361" s="43">
        <f t="shared" ref="I361:I363" si="694">I362</f>
        <v>2417.1999999999998</v>
      </c>
      <c r="J361" s="43">
        <f t="shared" ref="J361:J363" si="695">J362</f>
        <v>2417.1999999999998</v>
      </c>
      <c r="K361" s="43">
        <f t="shared" ref="K361:K363" si="696">K362</f>
        <v>2417.1999999999998</v>
      </c>
      <c r="L361" s="43">
        <f t="shared" ref="L361:L363" si="697">L362</f>
        <v>0</v>
      </c>
      <c r="M361" s="43">
        <f t="shared" ref="M361:M363" si="698">M362</f>
        <v>0</v>
      </c>
      <c r="N361" s="43">
        <f t="shared" ref="N361:N363" si="699">N362</f>
        <v>0</v>
      </c>
      <c r="O361" s="43">
        <f t="shared" ref="O361:O363" si="700">O362</f>
        <v>0</v>
      </c>
      <c r="P361" s="43">
        <f t="shared" ref="P361:P363" si="701">P362</f>
        <v>0</v>
      </c>
      <c r="Q361" s="43">
        <f t="shared" ref="Q361:Q363" si="702">Q362</f>
        <v>1143.7</v>
      </c>
      <c r="R361" s="43">
        <f t="shared" ref="R361:R363" si="703">R362</f>
        <v>0</v>
      </c>
      <c r="S361" s="43">
        <f t="shared" ref="S361:S363" si="704">S362</f>
        <v>0</v>
      </c>
      <c r="T361" s="43">
        <f t="shared" ref="T361:T363" si="705">T362</f>
        <v>0</v>
      </c>
      <c r="U361" s="43">
        <v>6481.3999999999996</v>
      </c>
      <c r="V361" s="43">
        <f t="shared" si="638"/>
        <v>10042.299999999999</v>
      </c>
      <c r="W361" s="43">
        <f t="shared" ref="W361:W363" si="706">W362</f>
        <v>6481.3999999999996</v>
      </c>
      <c r="X361" s="43">
        <f t="shared" ref="X361:X363" si="707">X362</f>
        <v>0</v>
      </c>
      <c r="Y361" s="43">
        <f t="shared" ref="Y361:Y363" si="708">Y362</f>
        <v>0</v>
      </c>
      <c r="Z361" s="43">
        <f t="shared" ref="Z361:Z363" si="709">Z362</f>
        <v>0</v>
      </c>
      <c r="AA361" s="43">
        <f t="shared" ref="AA361:AA363" si="710">AA362</f>
        <v>0</v>
      </c>
      <c r="AB361" s="43">
        <f t="shared" ref="AB361:AB363" si="711">AB362</f>
        <v>6496.3035</v>
      </c>
      <c r="AC361" s="44">
        <f t="shared" ref="AC361:AC363" si="712">AC362</f>
        <v>10032.66073</v>
      </c>
      <c r="AD361" s="44">
        <f t="shared" ref="AD361:AD363" si="713">AD362</f>
        <v>10032.659729999999</v>
      </c>
      <c r="AE361" s="45">
        <f t="shared" si="691"/>
        <v>99.999990032554393</v>
      </c>
      <c r="AF361" s="43">
        <f t="shared" ref="AF361:AF363" si="714">AF362</f>
        <v>10042.299999999999</v>
      </c>
      <c r="AG361" s="43">
        <f t="shared" ref="AG361:AG363" si="715">AG362</f>
        <v>0</v>
      </c>
      <c r="AH361" s="43">
        <f t="shared" ref="AH361:AH363" si="716">AH362</f>
        <v>0</v>
      </c>
      <c r="AI361" s="43">
        <f t="shared" ref="AI361:AI363" si="717">AI362</f>
        <v>0</v>
      </c>
      <c r="AJ361" s="43">
        <f t="shared" ref="AJ361:AJ363" si="718">AJ362</f>
        <v>0</v>
      </c>
      <c r="AK361" s="43">
        <f t="shared" ref="AK361:AK363" si="719">AK362</f>
        <v>0</v>
      </c>
      <c r="AL361" s="43">
        <f t="shared" si="692"/>
        <v>10042.299999999999</v>
      </c>
      <c r="AM361" s="43">
        <f t="shared" si="693"/>
        <v>0</v>
      </c>
      <c r="AN361" s="2"/>
      <c r="AR361" s="1"/>
      <c r="AS361" s="1"/>
    </row>
    <row r="362" ht="31.5">
      <c r="B362" s="41" t="s">
        <v>193</v>
      </c>
      <c r="C362" s="41" t="s">
        <v>135</v>
      </c>
      <c r="D362" s="41" t="s">
        <v>117</v>
      </c>
      <c r="E362" s="26" t="str">
        <f t="shared" si="637"/>
        <v>0603</v>
      </c>
      <c r="F362" s="41" t="s">
        <v>288</v>
      </c>
      <c r="G362" s="41"/>
      <c r="H362" s="42" t="s">
        <v>289</v>
      </c>
      <c r="I362" s="43">
        <f t="shared" si="694"/>
        <v>2417.1999999999998</v>
      </c>
      <c r="J362" s="43">
        <f t="shared" si="695"/>
        <v>2417.1999999999998</v>
      </c>
      <c r="K362" s="43">
        <f t="shared" si="696"/>
        <v>2417.1999999999998</v>
      </c>
      <c r="L362" s="43">
        <f t="shared" si="697"/>
        <v>0</v>
      </c>
      <c r="M362" s="43">
        <f t="shared" si="698"/>
        <v>0</v>
      </c>
      <c r="N362" s="43">
        <f t="shared" si="699"/>
        <v>0</v>
      </c>
      <c r="O362" s="43">
        <f t="shared" si="700"/>
        <v>0</v>
      </c>
      <c r="P362" s="43">
        <f t="shared" si="701"/>
        <v>0</v>
      </c>
      <c r="Q362" s="43">
        <f t="shared" si="702"/>
        <v>1143.7</v>
      </c>
      <c r="R362" s="43">
        <f t="shared" si="703"/>
        <v>0</v>
      </c>
      <c r="S362" s="43">
        <f t="shared" si="704"/>
        <v>0</v>
      </c>
      <c r="T362" s="43">
        <f t="shared" si="705"/>
        <v>0</v>
      </c>
      <c r="U362" s="43">
        <v>6481.3999999999996</v>
      </c>
      <c r="V362" s="43">
        <f t="shared" si="638"/>
        <v>10042.299999999999</v>
      </c>
      <c r="W362" s="43">
        <f t="shared" si="706"/>
        <v>6481.3999999999996</v>
      </c>
      <c r="X362" s="43">
        <f t="shared" si="707"/>
        <v>0</v>
      </c>
      <c r="Y362" s="43">
        <f t="shared" si="708"/>
        <v>0</v>
      </c>
      <c r="Z362" s="43">
        <f t="shared" si="709"/>
        <v>0</v>
      </c>
      <c r="AA362" s="43">
        <f t="shared" si="710"/>
        <v>0</v>
      </c>
      <c r="AB362" s="43">
        <f t="shared" si="711"/>
        <v>6496.3035</v>
      </c>
      <c r="AC362" s="44">
        <f t="shared" si="712"/>
        <v>10032.66073</v>
      </c>
      <c r="AD362" s="44">
        <f t="shared" si="713"/>
        <v>10032.659729999999</v>
      </c>
      <c r="AE362" s="45">
        <f t="shared" si="691"/>
        <v>99.999990032554393</v>
      </c>
      <c r="AF362" s="43">
        <f t="shared" si="714"/>
        <v>10042.299999999999</v>
      </c>
      <c r="AG362" s="43">
        <f t="shared" si="715"/>
        <v>0</v>
      </c>
      <c r="AH362" s="43">
        <f t="shared" si="716"/>
        <v>0</v>
      </c>
      <c r="AI362" s="43">
        <f t="shared" si="717"/>
        <v>0</v>
      </c>
      <c r="AJ362" s="43">
        <f t="shared" si="718"/>
        <v>0</v>
      </c>
      <c r="AK362" s="43">
        <f t="shared" si="719"/>
        <v>0</v>
      </c>
      <c r="AL362" s="43">
        <f t="shared" si="692"/>
        <v>10042.299999999999</v>
      </c>
      <c r="AM362" s="43">
        <f t="shared" si="693"/>
        <v>0</v>
      </c>
      <c r="AN362" s="2"/>
      <c r="AO362" s="1"/>
      <c r="AP362" s="1"/>
      <c r="AQ362" s="1"/>
      <c r="AR362" s="1"/>
      <c r="AS362" s="1"/>
    </row>
    <row r="363" ht="31.5">
      <c r="B363" s="41" t="s">
        <v>193</v>
      </c>
      <c r="C363" s="41" t="s">
        <v>135</v>
      </c>
      <c r="D363" s="41" t="s">
        <v>117</v>
      </c>
      <c r="E363" s="26" t="str">
        <f t="shared" si="637"/>
        <v>0603</v>
      </c>
      <c r="F363" s="41" t="s">
        <v>288</v>
      </c>
      <c r="G363" s="41" t="s">
        <v>53</v>
      </c>
      <c r="H363" s="42" t="s">
        <v>54</v>
      </c>
      <c r="I363" s="43">
        <f t="shared" si="694"/>
        <v>2417.1999999999998</v>
      </c>
      <c r="J363" s="43">
        <f t="shared" si="695"/>
        <v>2417.1999999999998</v>
      </c>
      <c r="K363" s="43">
        <f t="shared" si="696"/>
        <v>2417.1999999999998</v>
      </c>
      <c r="L363" s="43">
        <f t="shared" si="697"/>
        <v>0</v>
      </c>
      <c r="M363" s="43">
        <f t="shared" si="698"/>
        <v>0</v>
      </c>
      <c r="N363" s="43">
        <f t="shared" si="699"/>
        <v>0</v>
      </c>
      <c r="O363" s="43">
        <f t="shared" si="700"/>
        <v>0</v>
      </c>
      <c r="P363" s="43">
        <f t="shared" si="701"/>
        <v>0</v>
      </c>
      <c r="Q363" s="43">
        <f t="shared" si="702"/>
        <v>1143.7</v>
      </c>
      <c r="R363" s="43">
        <f t="shared" si="703"/>
        <v>0</v>
      </c>
      <c r="S363" s="43">
        <f t="shared" si="704"/>
        <v>0</v>
      </c>
      <c r="T363" s="43">
        <f t="shared" si="705"/>
        <v>0</v>
      </c>
      <c r="U363" s="43">
        <v>6481.3999999999996</v>
      </c>
      <c r="V363" s="43">
        <f t="shared" si="638"/>
        <v>10042.299999999999</v>
      </c>
      <c r="W363" s="43">
        <f t="shared" si="706"/>
        <v>6481.3999999999996</v>
      </c>
      <c r="X363" s="43">
        <f t="shared" si="707"/>
        <v>0</v>
      </c>
      <c r="Y363" s="43">
        <f t="shared" si="708"/>
        <v>0</v>
      </c>
      <c r="Z363" s="43">
        <f t="shared" si="709"/>
        <v>0</v>
      </c>
      <c r="AA363" s="43">
        <f t="shared" si="710"/>
        <v>0</v>
      </c>
      <c r="AB363" s="43">
        <f t="shared" si="711"/>
        <v>6496.3035</v>
      </c>
      <c r="AC363" s="44">
        <f t="shared" si="712"/>
        <v>10032.66073</v>
      </c>
      <c r="AD363" s="44">
        <f t="shared" si="713"/>
        <v>10032.659729999999</v>
      </c>
      <c r="AE363" s="45">
        <f t="shared" si="691"/>
        <v>99.999990032554393</v>
      </c>
      <c r="AF363" s="43">
        <f t="shared" si="714"/>
        <v>10042.299999999999</v>
      </c>
      <c r="AG363" s="43">
        <f t="shared" si="715"/>
        <v>0</v>
      </c>
      <c r="AH363" s="43">
        <f t="shared" si="716"/>
        <v>0</v>
      </c>
      <c r="AI363" s="43">
        <f t="shared" si="717"/>
        <v>0</v>
      </c>
      <c r="AJ363" s="43">
        <f t="shared" si="718"/>
        <v>0</v>
      </c>
      <c r="AK363" s="43">
        <f t="shared" si="719"/>
        <v>0</v>
      </c>
      <c r="AL363" s="43">
        <f t="shared" si="692"/>
        <v>10042.299999999999</v>
      </c>
      <c r="AM363" s="43">
        <f t="shared" si="693"/>
        <v>0</v>
      </c>
      <c r="AN363" s="2"/>
      <c r="AO363" s="1"/>
      <c r="AP363" s="1"/>
      <c r="AQ363" s="1"/>
      <c r="AR363" s="1"/>
      <c r="AS363" s="1"/>
    </row>
    <row r="364" ht="31.5">
      <c r="B364" s="41" t="s">
        <v>193</v>
      </c>
      <c r="C364" s="41" t="s">
        <v>135</v>
      </c>
      <c r="D364" s="41" t="s">
        <v>117</v>
      </c>
      <c r="E364" s="26" t="str">
        <f t="shared" si="637"/>
        <v>0603</v>
      </c>
      <c r="F364" s="41" t="s">
        <v>288</v>
      </c>
      <c r="G364" s="41" t="s">
        <v>55</v>
      </c>
      <c r="H364" s="42" t="s">
        <v>56</v>
      </c>
      <c r="I364" s="43">
        <f>1047.8+1369.4</f>
        <v>2417.1999999999998</v>
      </c>
      <c r="J364" s="43">
        <f>1047.8+1369.4</f>
        <v>2417.1999999999998</v>
      </c>
      <c r="K364" s="43">
        <f>1047.8+1369.4</f>
        <v>2417.1999999999998</v>
      </c>
      <c r="L364" s="43"/>
      <c r="M364" s="43"/>
      <c r="N364" s="43"/>
      <c r="O364" s="43">
        <v>0</v>
      </c>
      <c r="P364" s="43">
        <v>0</v>
      </c>
      <c r="Q364" s="43">
        <v>1143.7</v>
      </c>
      <c r="R364" s="43">
        <v>0</v>
      </c>
      <c r="S364" s="43">
        <v>0</v>
      </c>
      <c r="T364" s="43">
        <v>0</v>
      </c>
      <c r="U364" s="43">
        <v>6481.3999999999996</v>
      </c>
      <c r="V364" s="43">
        <f t="shared" si="638"/>
        <v>10042.299999999999</v>
      </c>
      <c r="W364" s="43">
        <f>480+6001.4</f>
        <v>6481.3999999999996</v>
      </c>
      <c r="X364" s="43"/>
      <c r="Y364" s="43"/>
      <c r="Z364" s="43"/>
      <c r="AA364" s="43"/>
      <c r="AB364" s="43">
        <v>6496.3035</v>
      </c>
      <c r="AC364" s="44">
        <v>10032.66073</v>
      </c>
      <c r="AD364" s="44">
        <v>10032.659729999999</v>
      </c>
      <c r="AE364" s="45">
        <f t="shared" si="691"/>
        <v>99.999990032554393</v>
      </c>
      <c r="AF364" s="43">
        <v>10042.299999999999</v>
      </c>
      <c r="AG364" s="43">
        <v>0</v>
      </c>
      <c r="AH364" s="43">
        <v>0</v>
      </c>
      <c r="AI364" s="43">
        <v>0</v>
      </c>
      <c r="AJ364" s="43">
        <v>0</v>
      </c>
      <c r="AK364" s="43">
        <v>0</v>
      </c>
      <c r="AL364" s="43">
        <f t="shared" si="692"/>
        <v>10042.299999999999</v>
      </c>
      <c r="AM364" s="43">
        <f t="shared" si="693"/>
        <v>0</v>
      </c>
      <c r="AN364" s="2"/>
      <c r="AO364" s="1"/>
      <c r="AP364" s="1"/>
      <c r="AQ364" s="1"/>
      <c r="AR364" s="1"/>
      <c r="AS364" s="1"/>
    </row>
    <row r="365" s="33" customFormat="1">
      <c r="B365" s="34" t="s">
        <v>193</v>
      </c>
      <c r="C365" s="34" t="s">
        <v>135</v>
      </c>
      <c r="D365" s="34" t="s">
        <v>115</v>
      </c>
      <c r="E365" s="35" t="str">
        <f t="shared" si="637"/>
        <v>0605</v>
      </c>
      <c r="F365" s="34"/>
      <c r="G365" s="34"/>
      <c r="H365" s="36" t="s">
        <v>290</v>
      </c>
      <c r="I365" s="37">
        <f>I373+I366</f>
        <v>30954.700000000001</v>
      </c>
      <c r="J365" s="37">
        <f>J373+J366</f>
        <v>30644.200000000001</v>
      </c>
      <c r="K365" s="37">
        <f>K373+K366</f>
        <v>30644.200000000001</v>
      </c>
      <c r="L365" s="37">
        <f>L373+L366</f>
        <v>0</v>
      </c>
      <c r="M365" s="37">
        <f>M373+M366</f>
        <v>0</v>
      </c>
      <c r="N365" s="37">
        <f>N373+N366</f>
        <v>0</v>
      </c>
      <c r="O365" s="37">
        <f>O373+O366+O385</f>
        <v>0</v>
      </c>
      <c r="P365" s="37">
        <f>P373+P366+P385</f>
        <v>0</v>
      </c>
      <c r="Q365" s="37">
        <f>Q373+Q366+Q385</f>
        <v>0</v>
      </c>
      <c r="R365" s="37">
        <f>R373+R366+R385</f>
        <v>349.60000000000002</v>
      </c>
      <c r="S365" s="37">
        <f>S373+S366</f>
        <v>0</v>
      </c>
      <c r="T365" s="37">
        <f>T373+T366</f>
        <v>0</v>
      </c>
      <c r="U365" s="37">
        <v>0</v>
      </c>
      <c r="V365" s="37">
        <f t="shared" si="638"/>
        <v>31304.299999999999</v>
      </c>
      <c r="W365" s="37">
        <f>W373+W366</f>
        <v>0</v>
      </c>
      <c r="X365" s="37">
        <f>X373+X366</f>
        <v>0</v>
      </c>
      <c r="Y365" s="37">
        <f>Y373+Y366</f>
        <v>0</v>
      </c>
      <c r="Z365" s="37">
        <f>Z373+Z366</f>
        <v>0</v>
      </c>
      <c r="AA365" s="37">
        <f>AA373+AA366</f>
        <v>0</v>
      </c>
      <c r="AB365" s="37">
        <f>AB373+AB366+AB385</f>
        <v>22935.556079999998</v>
      </c>
      <c r="AC365" s="38">
        <f>AC373+AC366+AC385</f>
        <v>31198.566600000002</v>
      </c>
      <c r="AD365" s="38">
        <f>AD373+AD366+AD385</f>
        <v>31198.566600000002</v>
      </c>
      <c r="AE365" s="39">
        <f t="shared" si="691"/>
        <v>100</v>
      </c>
      <c r="AF365" s="37">
        <f>AF373+AF366+AF385</f>
        <v>31091.388500000001</v>
      </c>
      <c r="AG365" s="37">
        <f>AG373+AG366+AG385</f>
        <v>0</v>
      </c>
      <c r="AH365" s="37">
        <f>AH373+AH366+AH385</f>
        <v>0</v>
      </c>
      <c r="AI365" s="37">
        <f>AI373+AI366+AI385</f>
        <v>0</v>
      </c>
      <c r="AJ365" s="37">
        <f>AJ373+AJ366+AJ385</f>
        <v>0</v>
      </c>
      <c r="AK365" s="37">
        <f>AK373+AK366+AK385</f>
        <v>0</v>
      </c>
      <c r="AL365" s="37">
        <f t="shared" si="692"/>
        <v>31091.388500000001</v>
      </c>
      <c r="AM365" s="37">
        <f t="shared" si="693"/>
        <v>212.91149999999834</v>
      </c>
      <c r="AN365" s="40"/>
      <c r="AO365" s="33"/>
      <c r="AP365" s="33"/>
      <c r="AQ365" s="33"/>
      <c r="AR365" s="33"/>
      <c r="AS365" s="33"/>
    </row>
    <row r="366" ht="31.5">
      <c r="B366" s="41" t="s">
        <v>193</v>
      </c>
      <c r="C366" s="41" t="s">
        <v>135</v>
      </c>
      <c r="D366" s="41" t="s">
        <v>115</v>
      </c>
      <c r="E366" s="26" t="str">
        <f t="shared" si="637"/>
        <v>0605</v>
      </c>
      <c r="F366" s="41" t="s">
        <v>81</v>
      </c>
      <c r="G366" s="41"/>
      <c r="H366" s="42" t="s">
        <v>82</v>
      </c>
      <c r="I366" s="43">
        <f t="shared" ref="I366:I367" si="720">I367</f>
        <v>954.29999999999995</v>
      </c>
      <c r="J366" s="43">
        <f t="shared" ref="J366:J367" si="721">J367</f>
        <v>988.20000000000005</v>
      </c>
      <c r="K366" s="43">
        <f t="shared" ref="K366:K367" si="722">K367</f>
        <v>988.20000000000005</v>
      </c>
      <c r="L366" s="43">
        <f t="shared" ref="L366:L367" si="723">L367</f>
        <v>0</v>
      </c>
      <c r="M366" s="43">
        <f t="shared" ref="M366:M367" si="724">M367</f>
        <v>0</v>
      </c>
      <c r="N366" s="43">
        <f t="shared" ref="N366:N367" si="725">N367</f>
        <v>0</v>
      </c>
      <c r="O366" s="43">
        <f t="shared" ref="O366:O367" si="726">O367</f>
        <v>0</v>
      </c>
      <c r="P366" s="43">
        <f t="shared" ref="P366:P367" si="727">P367</f>
        <v>0</v>
      </c>
      <c r="Q366" s="43">
        <f t="shared" ref="Q366:Q367" si="728">Q367</f>
        <v>0</v>
      </c>
      <c r="R366" s="43">
        <f t="shared" ref="R366:R367" si="729">R367</f>
        <v>0</v>
      </c>
      <c r="S366" s="43">
        <f t="shared" ref="S366:S367" si="730">S367</f>
        <v>0</v>
      </c>
      <c r="T366" s="43">
        <f t="shared" ref="T366:T367" si="731">T367</f>
        <v>0</v>
      </c>
      <c r="U366" s="43">
        <v>0</v>
      </c>
      <c r="V366" s="43">
        <f t="shared" si="638"/>
        <v>954.29999999999995</v>
      </c>
      <c r="W366" s="43">
        <f t="shared" ref="W366:W367" si="732">W367</f>
        <v>0</v>
      </c>
      <c r="X366" s="43">
        <f t="shared" ref="X366:X367" si="733">X367</f>
        <v>0</v>
      </c>
      <c r="Y366" s="43">
        <f t="shared" ref="Y366:Y367" si="734">Y367</f>
        <v>0</v>
      </c>
      <c r="Z366" s="43">
        <f t="shared" ref="Z366:Z367" si="735">Z367</f>
        <v>0</v>
      </c>
      <c r="AA366" s="43">
        <f t="shared" ref="AA366:AA367" si="736">AA367</f>
        <v>0</v>
      </c>
      <c r="AB366" s="43">
        <f t="shared" ref="AB366:AB367" si="737">AB367</f>
        <v>777.14717999999993</v>
      </c>
      <c r="AC366" s="44">
        <f t="shared" ref="AC366:AC367" si="738">AC367</f>
        <v>998.89999999999998</v>
      </c>
      <c r="AD366" s="44">
        <f t="shared" ref="AD366:AD367" si="739">AD367</f>
        <v>998.89999999999998</v>
      </c>
      <c r="AE366" s="45">
        <f t="shared" si="691"/>
        <v>100</v>
      </c>
      <c r="AF366" s="43">
        <f t="shared" ref="AF366:AF367" si="740">AF367</f>
        <v>998.89999999999998</v>
      </c>
      <c r="AG366" s="43">
        <f t="shared" ref="AG366:AG367" si="741">AG367</f>
        <v>0</v>
      </c>
      <c r="AH366" s="43">
        <f t="shared" ref="AH366:AH367" si="742">AH367</f>
        <v>0</v>
      </c>
      <c r="AI366" s="43">
        <f t="shared" ref="AI366:AI367" si="743">AI367</f>
        <v>0</v>
      </c>
      <c r="AJ366" s="43">
        <f t="shared" ref="AJ366:AJ367" si="744">AJ367</f>
        <v>0</v>
      </c>
      <c r="AK366" s="43">
        <f t="shared" ref="AK366:AK367" si="745">AK367</f>
        <v>0</v>
      </c>
      <c r="AL366" s="43">
        <f t="shared" si="692"/>
        <v>998.89999999999998</v>
      </c>
      <c r="AM366" s="43">
        <f t="shared" si="693"/>
        <v>-44.600000000000023</v>
      </c>
      <c r="AN366" s="2"/>
      <c r="AO366" s="1"/>
      <c r="AP366" s="1"/>
      <c r="AQ366" s="1"/>
      <c r="AR366" s="1"/>
      <c r="AS366" s="1"/>
    </row>
    <row r="367">
      <c r="B367" s="41" t="s">
        <v>193</v>
      </c>
      <c r="C367" s="41" t="s">
        <v>135</v>
      </c>
      <c r="D367" s="41" t="s">
        <v>115</v>
      </c>
      <c r="E367" s="26" t="str">
        <f t="shared" si="637"/>
        <v>0605</v>
      </c>
      <c r="F367" s="41" t="s">
        <v>83</v>
      </c>
      <c r="G367" s="41"/>
      <c r="H367" s="42" t="s">
        <v>84</v>
      </c>
      <c r="I367" s="43">
        <f t="shared" si="720"/>
        <v>954.29999999999995</v>
      </c>
      <c r="J367" s="43">
        <f t="shared" si="721"/>
        <v>988.20000000000005</v>
      </c>
      <c r="K367" s="43">
        <f t="shared" si="722"/>
        <v>988.20000000000005</v>
      </c>
      <c r="L367" s="43">
        <f t="shared" si="723"/>
        <v>0</v>
      </c>
      <c r="M367" s="43">
        <f t="shared" si="724"/>
        <v>0</v>
      </c>
      <c r="N367" s="43">
        <f t="shared" si="725"/>
        <v>0</v>
      </c>
      <c r="O367" s="43">
        <f t="shared" si="726"/>
        <v>0</v>
      </c>
      <c r="P367" s="43">
        <f t="shared" si="727"/>
        <v>0</v>
      </c>
      <c r="Q367" s="43">
        <f t="shared" si="728"/>
        <v>0</v>
      </c>
      <c r="R367" s="43">
        <f t="shared" si="729"/>
        <v>0</v>
      </c>
      <c r="S367" s="43">
        <f t="shared" si="730"/>
        <v>0</v>
      </c>
      <c r="T367" s="43">
        <f t="shared" si="731"/>
        <v>0</v>
      </c>
      <c r="U367" s="43">
        <v>0</v>
      </c>
      <c r="V367" s="43">
        <f t="shared" si="638"/>
        <v>954.29999999999995</v>
      </c>
      <c r="W367" s="43">
        <f t="shared" si="732"/>
        <v>0</v>
      </c>
      <c r="X367" s="43">
        <f t="shared" si="733"/>
        <v>0</v>
      </c>
      <c r="Y367" s="43">
        <f t="shared" si="734"/>
        <v>0</v>
      </c>
      <c r="Z367" s="43">
        <f t="shared" si="735"/>
        <v>0</v>
      </c>
      <c r="AA367" s="43">
        <f t="shared" si="736"/>
        <v>0</v>
      </c>
      <c r="AB367" s="43">
        <f t="shared" si="737"/>
        <v>777.14717999999993</v>
      </c>
      <c r="AC367" s="44">
        <f t="shared" si="738"/>
        <v>998.89999999999998</v>
      </c>
      <c r="AD367" s="44">
        <f t="shared" si="739"/>
        <v>998.89999999999998</v>
      </c>
      <c r="AE367" s="45">
        <f t="shared" si="691"/>
        <v>100</v>
      </c>
      <c r="AF367" s="43">
        <f t="shared" si="740"/>
        <v>998.89999999999998</v>
      </c>
      <c r="AG367" s="43">
        <f t="shared" si="741"/>
        <v>0</v>
      </c>
      <c r="AH367" s="43">
        <f t="shared" si="742"/>
        <v>0</v>
      </c>
      <c r="AI367" s="43">
        <f t="shared" si="743"/>
        <v>0</v>
      </c>
      <c r="AJ367" s="43">
        <f t="shared" si="744"/>
        <v>0</v>
      </c>
      <c r="AK367" s="43">
        <f t="shared" si="745"/>
        <v>0</v>
      </c>
      <c r="AL367" s="43">
        <f t="shared" si="692"/>
        <v>998.89999999999998</v>
      </c>
      <c r="AM367" s="43">
        <f t="shared" si="693"/>
        <v>-44.600000000000023</v>
      </c>
      <c r="AN367" s="2"/>
      <c r="AR367" s="1"/>
      <c r="AS367" s="1"/>
    </row>
    <row r="368" ht="63">
      <c r="B368" s="41" t="s">
        <v>193</v>
      </c>
      <c r="C368" s="41" t="s">
        <v>135</v>
      </c>
      <c r="D368" s="41" t="s">
        <v>115</v>
      </c>
      <c r="E368" s="26" t="str">
        <f t="shared" si="637"/>
        <v>0605</v>
      </c>
      <c r="F368" s="41" t="s">
        <v>291</v>
      </c>
      <c r="G368" s="41"/>
      <c r="H368" s="42" t="s">
        <v>292</v>
      </c>
      <c r="I368" s="43">
        <f>I369+I371</f>
        <v>954.29999999999995</v>
      </c>
      <c r="J368" s="43">
        <f>J369+J371</f>
        <v>988.20000000000005</v>
      </c>
      <c r="K368" s="43">
        <f>K369+K371</f>
        <v>988.20000000000005</v>
      </c>
      <c r="L368" s="43">
        <f>L369+L371</f>
        <v>0</v>
      </c>
      <c r="M368" s="43">
        <f>M369+M371</f>
        <v>0</v>
      </c>
      <c r="N368" s="43">
        <f>N369+N371</f>
        <v>0</v>
      </c>
      <c r="O368" s="43">
        <f>O369+O371</f>
        <v>0</v>
      </c>
      <c r="P368" s="43">
        <f>P369+P371</f>
        <v>0</v>
      </c>
      <c r="Q368" s="43">
        <f>Q369+Q371</f>
        <v>0</v>
      </c>
      <c r="R368" s="43">
        <f>R369+R371</f>
        <v>0</v>
      </c>
      <c r="S368" s="43">
        <f>S369+S371</f>
        <v>0</v>
      </c>
      <c r="T368" s="43">
        <f>T369+T371</f>
        <v>0</v>
      </c>
      <c r="U368" s="43">
        <v>0</v>
      </c>
      <c r="V368" s="43">
        <f t="shared" si="638"/>
        <v>954.29999999999995</v>
      </c>
      <c r="W368" s="43">
        <f>W369+W371</f>
        <v>0</v>
      </c>
      <c r="X368" s="43">
        <f>X369+X371</f>
        <v>0</v>
      </c>
      <c r="Y368" s="43">
        <f>Y369+Y371</f>
        <v>0</v>
      </c>
      <c r="Z368" s="43">
        <f>Z369+Z371</f>
        <v>0</v>
      </c>
      <c r="AA368" s="43">
        <f>AA369+AA371</f>
        <v>0</v>
      </c>
      <c r="AB368" s="43">
        <f>AB369+AB371</f>
        <v>777.14717999999993</v>
      </c>
      <c r="AC368" s="44">
        <f>AC369+AC371</f>
        <v>998.89999999999998</v>
      </c>
      <c r="AD368" s="44">
        <f>AD369+AD371</f>
        <v>998.89999999999998</v>
      </c>
      <c r="AE368" s="45">
        <f t="shared" si="691"/>
        <v>100</v>
      </c>
      <c r="AF368" s="43">
        <f>AF369+AF371</f>
        <v>998.89999999999998</v>
      </c>
      <c r="AG368" s="43">
        <f>AG369+AG371</f>
        <v>0</v>
      </c>
      <c r="AH368" s="43">
        <f>AH369+AH371</f>
        <v>0</v>
      </c>
      <c r="AI368" s="43">
        <f>AI369+AI371</f>
        <v>0</v>
      </c>
      <c r="AJ368" s="43">
        <f>AJ369+AJ371</f>
        <v>0</v>
      </c>
      <c r="AK368" s="43">
        <f>AK369+AK371</f>
        <v>0</v>
      </c>
      <c r="AL368" s="43">
        <f t="shared" si="692"/>
        <v>998.89999999999998</v>
      </c>
      <c r="AM368" s="43">
        <f t="shared" si="693"/>
        <v>-44.600000000000023</v>
      </c>
      <c r="AN368" s="2"/>
      <c r="AO368" s="1"/>
      <c r="AP368" s="1"/>
      <c r="AQ368" s="1"/>
      <c r="AR368" s="1"/>
      <c r="AS368" s="1"/>
    </row>
    <row r="369" ht="78.75">
      <c r="B369" s="41" t="s">
        <v>193</v>
      </c>
      <c r="C369" s="41" t="s">
        <v>135</v>
      </c>
      <c r="D369" s="41" t="s">
        <v>115</v>
      </c>
      <c r="E369" s="26" t="str">
        <f t="shared" si="637"/>
        <v>0605</v>
      </c>
      <c r="F369" s="41" t="s">
        <v>291</v>
      </c>
      <c r="G369" s="41" t="s">
        <v>71</v>
      </c>
      <c r="H369" s="42" t="s">
        <v>72</v>
      </c>
      <c r="I369" s="43">
        <f>I370</f>
        <v>919</v>
      </c>
      <c r="J369" s="43">
        <f>J370</f>
        <v>951.5</v>
      </c>
      <c r="K369" s="43">
        <f>K370</f>
        <v>951.5</v>
      </c>
      <c r="L369" s="43">
        <f>L370</f>
        <v>0</v>
      </c>
      <c r="M369" s="43">
        <f>M370</f>
        <v>0</v>
      </c>
      <c r="N369" s="43">
        <f>N370</f>
        <v>0</v>
      </c>
      <c r="O369" s="43">
        <f>O370</f>
        <v>0</v>
      </c>
      <c r="P369" s="43">
        <f>P370</f>
        <v>0</v>
      </c>
      <c r="Q369" s="43">
        <f>Q370</f>
        <v>0</v>
      </c>
      <c r="R369" s="43">
        <f>R370</f>
        <v>0</v>
      </c>
      <c r="S369" s="43">
        <f>S370</f>
        <v>0</v>
      </c>
      <c r="T369" s="43">
        <f>T370</f>
        <v>0</v>
      </c>
      <c r="U369" s="43">
        <v>0</v>
      </c>
      <c r="V369" s="43">
        <f t="shared" si="638"/>
        <v>919</v>
      </c>
      <c r="W369" s="43">
        <f>W370</f>
        <v>0</v>
      </c>
      <c r="X369" s="43">
        <f>X370</f>
        <v>0</v>
      </c>
      <c r="Y369" s="43">
        <f>Y370</f>
        <v>0</v>
      </c>
      <c r="Z369" s="43">
        <f>Z370</f>
        <v>0</v>
      </c>
      <c r="AA369" s="43">
        <f>AA370</f>
        <v>0</v>
      </c>
      <c r="AB369" s="43">
        <f>AB370</f>
        <v>741.84717999999998</v>
      </c>
      <c r="AC369" s="44">
        <f>AC370</f>
        <v>963.60000000000002</v>
      </c>
      <c r="AD369" s="44">
        <f>AD370</f>
        <v>963.60000000000002</v>
      </c>
      <c r="AE369" s="45">
        <f t="shared" si="691"/>
        <v>100</v>
      </c>
      <c r="AF369" s="43">
        <f>AF370</f>
        <v>963.60000000000002</v>
      </c>
      <c r="AG369" s="43">
        <f>AG370</f>
        <v>0</v>
      </c>
      <c r="AH369" s="43">
        <f>AH370</f>
        <v>0</v>
      </c>
      <c r="AI369" s="43">
        <f>AI370</f>
        <v>0</v>
      </c>
      <c r="AJ369" s="43">
        <f>AJ370</f>
        <v>0</v>
      </c>
      <c r="AK369" s="43">
        <f>AK370</f>
        <v>0</v>
      </c>
      <c r="AL369" s="43">
        <f t="shared" si="692"/>
        <v>963.60000000000002</v>
      </c>
      <c r="AM369" s="43">
        <f t="shared" si="693"/>
        <v>-44.600000000000023</v>
      </c>
      <c r="AN369" s="2"/>
      <c r="AR369" s="1"/>
      <c r="AS369" s="1"/>
    </row>
    <row r="370" ht="31.5">
      <c r="B370" s="41" t="s">
        <v>193</v>
      </c>
      <c r="C370" s="41" t="s">
        <v>135</v>
      </c>
      <c r="D370" s="41" t="s">
        <v>115</v>
      </c>
      <c r="E370" s="26" t="str">
        <f t="shared" si="637"/>
        <v>0605</v>
      </c>
      <c r="F370" s="41" t="s">
        <v>291</v>
      </c>
      <c r="G370" s="41" t="s">
        <v>93</v>
      </c>
      <c r="H370" s="42" t="s">
        <v>94</v>
      </c>
      <c r="I370" s="43">
        <v>919</v>
      </c>
      <c r="J370" s="43">
        <v>951.5</v>
      </c>
      <c r="K370" s="43">
        <v>951.5</v>
      </c>
      <c r="L370" s="43"/>
      <c r="M370" s="43"/>
      <c r="N370" s="43"/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f t="shared" si="638"/>
        <v>919</v>
      </c>
      <c r="W370" s="43"/>
      <c r="X370" s="43"/>
      <c r="Y370" s="43"/>
      <c r="Z370" s="43"/>
      <c r="AA370" s="43"/>
      <c r="AB370" s="43">
        <v>741.84717999999998</v>
      </c>
      <c r="AC370" s="44">
        <v>963.60000000000002</v>
      </c>
      <c r="AD370" s="44">
        <v>963.60000000000002</v>
      </c>
      <c r="AE370" s="45">
        <f t="shared" si="691"/>
        <v>100</v>
      </c>
      <c r="AF370" s="43">
        <v>963.60000000000002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f t="shared" si="692"/>
        <v>963.60000000000002</v>
      </c>
      <c r="AM370" s="43">
        <f t="shared" si="693"/>
        <v>-44.600000000000023</v>
      </c>
      <c r="AN370" s="19"/>
      <c r="AO370" s="1"/>
      <c r="AP370" s="1"/>
      <c r="AQ370" s="1"/>
      <c r="AR370" s="1"/>
      <c r="AS370" s="1"/>
    </row>
    <row r="371" ht="31.5">
      <c r="B371" s="41" t="s">
        <v>193</v>
      </c>
      <c r="C371" s="41" t="s">
        <v>135</v>
      </c>
      <c r="D371" s="41" t="s">
        <v>115</v>
      </c>
      <c r="E371" s="26" t="str">
        <f t="shared" si="637"/>
        <v>0605</v>
      </c>
      <c r="F371" s="41" t="s">
        <v>291</v>
      </c>
      <c r="G371" s="41" t="s">
        <v>53</v>
      </c>
      <c r="H371" s="42" t="s">
        <v>54</v>
      </c>
      <c r="I371" s="43">
        <f>I372</f>
        <v>35.299999999999997</v>
      </c>
      <c r="J371" s="43">
        <f>J372</f>
        <v>36.700000000000003</v>
      </c>
      <c r="K371" s="43">
        <f>K372</f>
        <v>36.700000000000003</v>
      </c>
      <c r="L371" s="43">
        <f>L372</f>
        <v>0</v>
      </c>
      <c r="M371" s="43">
        <f>M372</f>
        <v>0</v>
      </c>
      <c r="N371" s="43">
        <f>N372</f>
        <v>0</v>
      </c>
      <c r="O371" s="43">
        <f>O372</f>
        <v>0</v>
      </c>
      <c r="P371" s="43">
        <f>P372</f>
        <v>0</v>
      </c>
      <c r="Q371" s="43">
        <f>Q372</f>
        <v>0</v>
      </c>
      <c r="R371" s="43">
        <f>R372</f>
        <v>0</v>
      </c>
      <c r="S371" s="43">
        <f>S372</f>
        <v>0</v>
      </c>
      <c r="T371" s="43">
        <f>T372</f>
        <v>0</v>
      </c>
      <c r="U371" s="43">
        <v>0</v>
      </c>
      <c r="V371" s="43">
        <f t="shared" si="638"/>
        <v>35.299999999999997</v>
      </c>
      <c r="W371" s="43">
        <f>W372</f>
        <v>0</v>
      </c>
      <c r="X371" s="43">
        <f>X372</f>
        <v>0</v>
      </c>
      <c r="Y371" s="43">
        <f>Y372</f>
        <v>0</v>
      </c>
      <c r="Z371" s="43">
        <f>Z372</f>
        <v>0</v>
      </c>
      <c r="AA371" s="43">
        <f>AA372</f>
        <v>0</v>
      </c>
      <c r="AB371" s="43">
        <f>AB372</f>
        <v>35.299999999999997</v>
      </c>
      <c r="AC371" s="44">
        <f>AC372</f>
        <v>35.299999999999997</v>
      </c>
      <c r="AD371" s="44">
        <f>AD372</f>
        <v>35.299999999999997</v>
      </c>
      <c r="AE371" s="45">
        <f t="shared" si="691"/>
        <v>100</v>
      </c>
      <c r="AF371" s="43">
        <f>AF372</f>
        <v>35.299999999999997</v>
      </c>
      <c r="AG371" s="43">
        <f>AG372</f>
        <v>0</v>
      </c>
      <c r="AH371" s="43">
        <f>AH372</f>
        <v>0</v>
      </c>
      <c r="AI371" s="43">
        <f>AI372</f>
        <v>0</v>
      </c>
      <c r="AJ371" s="43">
        <f>AJ372</f>
        <v>0</v>
      </c>
      <c r="AK371" s="43">
        <f>AK372</f>
        <v>0</v>
      </c>
      <c r="AL371" s="43">
        <f t="shared" si="692"/>
        <v>35.299999999999997</v>
      </c>
      <c r="AM371" s="43">
        <f t="shared" si="693"/>
        <v>0</v>
      </c>
      <c r="AN371" s="2"/>
      <c r="AO371" s="1"/>
      <c r="AP371" s="1"/>
      <c r="AQ371" s="1"/>
      <c r="AR371" s="1"/>
      <c r="AS371" s="1"/>
    </row>
    <row r="372" ht="31.5">
      <c r="B372" s="41" t="s">
        <v>193</v>
      </c>
      <c r="C372" s="41" t="s">
        <v>135</v>
      </c>
      <c r="D372" s="41" t="s">
        <v>115</v>
      </c>
      <c r="E372" s="26" t="str">
        <f t="shared" si="637"/>
        <v>0605</v>
      </c>
      <c r="F372" s="41" t="s">
        <v>291</v>
      </c>
      <c r="G372" s="41" t="s">
        <v>55</v>
      </c>
      <c r="H372" s="42" t="s">
        <v>56</v>
      </c>
      <c r="I372" s="43">
        <v>35.299999999999997</v>
      </c>
      <c r="J372" s="43">
        <v>36.700000000000003</v>
      </c>
      <c r="K372" s="43">
        <v>36.700000000000003</v>
      </c>
      <c r="L372" s="43"/>
      <c r="M372" s="43"/>
      <c r="N372" s="43"/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f t="shared" si="638"/>
        <v>35.299999999999997</v>
      </c>
      <c r="W372" s="43"/>
      <c r="X372" s="43"/>
      <c r="Y372" s="43"/>
      <c r="Z372" s="43"/>
      <c r="AA372" s="43"/>
      <c r="AB372" s="43">
        <v>35.299999999999997</v>
      </c>
      <c r="AC372" s="44">
        <v>35.299999999999997</v>
      </c>
      <c r="AD372" s="44">
        <v>35.299999999999997</v>
      </c>
      <c r="AE372" s="45">
        <f t="shared" si="691"/>
        <v>100</v>
      </c>
      <c r="AF372" s="43">
        <v>35.299999999999997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f t="shared" si="692"/>
        <v>35.299999999999997</v>
      </c>
      <c r="AM372" s="43">
        <f t="shared" si="693"/>
        <v>0</v>
      </c>
      <c r="AN372" s="19"/>
      <c r="AO372" s="1"/>
      <c r="AP372" s="1"/>
      <c r="AQ372" s="1"/>
      <c r="AR372" s="1"/>
      <c r="AS372" s="1"/>
    </row>
    <row r="373" ht="31.5">
      <c r="B373" s="41" t="s">
        <v>193</v>
      </c>
      <c r="C373" s="41" t="s">
        <v>135</v>
      </c>
      <c r="D373" s="41" t="s">
        <v>115</v>
      </c>
      <c r="E373" s="26" t="str">
        <f t="shared" si="637"/>
        <v>0605</v>
      </c>
      <c r="F373" s="41" t="s">
        <v>87</v>
      </c>
      <c r="G373" s="41"/>
      <c r="H373" s="42" t="s">
        <v>88</v>
      </c>
      <c r="I373" s="43">
        <f>I374</f>
        <v>30000.400000000001</v>
      </c>
      <c r="J373" s="43">
        <f>J374</f>
        <v>29656</v>
      </c>
      <c r="K373" s="43">
        <f>K374</f>
        <v>29656</v>
      </c>
      <c r="L373" s="43">
        <f>L374</f>
        <v>0</v>
      </c>
      <c r="M373" s="43">
        <f>M374</f>
        <v>0</v>
      </c>
      <c r="N373" s="43">
        <f>N374</f>
        <v>0</v>
      </c>
      <c r="O373" s="43">
        <f>O374</f>
        <v>0</v>
      </c>
      <c r="P373" s="43">
        <f>P374</f>
        <v>0</v>
      </c>
      <c r="Q373" s="43">
        <f>Q374</f>
        <v>0</v>
      </c>
      <c r="R373" s="43">
        <f>R374</f>
        <v>349.60000000000002</v>
      </c>
      <c r="S373" s="43">
        <f>S374</f>
        <v>0</v>
      </c>
      <c r="T373" s="43">
        <f>T374</f>
        <v>0</v>
      </c>
      <c r="U373" s="43">
        <v>0</v>
      </c>
      <c r="V373" s="43">
        <f t="shared" si="638"/>
        <v>30350</v>
      </c>
      <c r="W373" s="43">
        <f>W374</f>
        <v>0</v>
      </c>
      <c r="X373" s="43">
        <f>X374</f>
        <v>0</v>
      </c>
      <c r="Y373" s="43">
        <f>Y374</f>
        <v>0</v>
      </c>
      <c r="Z373" s="43">
        <f>Z374</f>
        <v>0</v>
      </c>
      <c r="AA373" s="43">
        <f>AA374</f>
        <v>0</v>
      </c>
      <c r="AB373" s="43">
        <f>AB374</f>
        <v>22015.1204</v>
      </c>
      <c r="AC373" s="44">
        <f>AC374</f>
        <v>29949.200000000001</v>
      </c>
      <c r="AD373" s="44">
        <f>AD374</f>
        <v>29949.200000000001</v>
      </c>
      <c r="AE373" s="45">
        <f t="shared" si="691"/>
        <v>100</v>
      </c>
      <c r="AF373" s="43">
        <f>AF374</f>
        <v>29949.200000000001</v>
      </c>
      <c r="AG373" s="43">
        <f>AG374</f>
        <v>0</v>
      </c>
      <c r="AH373" s="43">
        <f>AH374</f>
        <v>0</v>
      </c>
      <c r="AI373" s="43">
        <f>AI374</f>
        <v>0</v>
      </c>
      <c r="AJ373" s="43">
        <f>AJ374</f>
        <v>0</v>
      </c>
      <c r="AK373" s="43">
        <f>AK374</f>
        <v>0</v>
      </c>
      <c r="AL373" s="43">
        <f t="shared" si="692"/>
        <v>29949.200000000001</v>
      </c>
      <c r="AM373" s="43">
        <f t="shared" si="693"/>
        <v>400.79999999999927</v>
      </c>
      <c r="AN373" s="2"/>
      <c r="AO373" s="1"/>
      <c r="AP373" s="1"/>
      <c r="AQ373" s="1"/>
      <c r="AR373" s="1"/>
      <c r="AS373" s="1"/>
    </row>
    <row r="374">
      <c r="B374" s="41" t="s">
        <v>193</v>
      </c>
      <c r="C374" s="41" t="s">
        <v>135</v>
      </c>
      <c r="D374" s="41" t="s">
        <v>115</v>
      </c>
      <c r="E374" s="26" t="str">
        <f t="shared" si="637"/>
        <v>0605</v>
      </c>
      <c r="F374" s="41" t="s">
        <v>89</v>
      </c>
      <c r="G374" s="41"/>
      <c r="H374" s="42" t="s">
        <v>90</v>
      </c>
      <c r="I374" s="43">
        <f>I375+I378</f>
        <v>30000.400000000001</v>
      </c>
      <c r="J374" s="43">
        <f>J375+J378</f>
        <v>29656</v>
      </c>
      <c r="K374" s="43">
        <f>K375+K378</f>
        <v>29656</v>
      </c>
      <c r="L374" s="43">
        <f>L375+L378</f>
        <v>0</v>
      </c>
      <c r="M374" s="43">
        <f>M375+M378</f>
        <v>0</v>
      </c>
      <c r="N374" s="43">
        <f>N375+N378</f>
        <v>0</v>
      </c>
      <c r="O374" s="43">
        <f>O375+O378</f>
        <v>0</v>
      </c>
      <c r="P374" s="43">
        <f>P375+P378</f>
        <v>0</v>
      </c>
      <c r="Q374" s="43">
        <f>Q375+Q378</f>
        <v>0</v>
      </c>
      <c r="R374" s="43">
        <f>R375+R378</f>
        <v>349.60000000000002</v>
      </c>
      <c r="S374" s="43">
        <f>S375+S378</f>
        <v>0</v>
      </c>
      <c r="T374" s="43">
        <f>T375+T378</f>
        <v>0</v>
      </c>
      <c r="U374" s="43">
        <v>0</v>
      </c>
      <c r="V374" s="43">
        <f t="shared" si="638"/>
        <v>30350</v>
      </c>
      <c r="W374" s="43">
        <f>W375+W378</f>
        <v>0</v>
      </c>
      <c r="X374" s="43">
        <f>X375+X378</f>
        <v>0</v>
      </c>
      <c r="Y374" s="43">
        <f>Y375+Y378</f>
        <v>0</v>
      </c>
      <c r="Z374" s="43">
        <f>Z375+Z378</f>
        <v>0</v>
      </c>
      <c r="AA374" s="43">
        <f>AA375+AA378</f>
        <v>0</v>
      </c>
      <c r="AB374" s="43">
        <f>AB375+AB378</f>
        <v>22015.1204</v>
      </c>
      <c r="AC374" s="44">
        <f>AC375+AC378</f>
        <v>29949.200000000001</v>
      </c>
      <c r="AD374" s="44">
        <f>AD375+AD378</f>
        <v>29949.200000000001</v>
      </c>
      <c r="AE374" s="45">
        <f t="shared" si="691"/>
        <v>100</v>
      </c>
      <c r="AF374" s="43">
        <f>AF375+AF378</f>
        <v>29949.200000000001</v>
      </c>
      <c r="AG374" s="43">
        <f>AG375+AG378</f>
        <v>0</v>
      </c>
      <c r="AH374" s="43">
        <f>AH375+AH378</f>
        <v>0</v>
      </c>
      <c r="AI374" s="43">
        <f>AI375+AI378</f>
        <v>0</v>
      </c>
      <c r="AJ374" s="43">
        <f>AJ375+AJ378</f>
        <v>0</v>
      </c>
      <c r="AK374" s="43">
        <f>AK375+AK378</f>
        <v>0</v>
      </c>
      <c r="AL374" s="43">
        <f t="shared" si="692"/>
        <v>29949.200000000001</v>
      </c>
      <c r="AM374" s="43">
        <f t="shared" si="693"/>
        <v>400.79999999999927</v>
      </c>
      <c r="AN374" s="2"/>
      <c r="AR374" s="1"/>
      <c r="AS374" s="1"/>
    </row>
    <row r="375" ht="31.5">
      <c r="B375" s="41" t="s">
        <v>193</v>
      </c>
      <c r="C375" s="41" t="s">
        <v>135</v>
      </c>
      <c r="D375" s="41" t="s">
        <v>115</v>
      </c>
      <c r="E375" s="26" t="str">
        <f t="shared" si="637"/>
        <v>0605</v>
      </c>
      <c r="F375" s="41" t="s">
        <v>91</v>
      </c>
      <c r="G375" s="41"/>
      <c r="H375" s="42" t="s">
        <v>92</v>
      </c>
      <c r="I375" s="43">
        <f t="shared" ref="I375:I376" si="746">I376</f>
        <v>28463.900000000001</v>
      </c>
      <c r="J375" s="43">
        <f t="shared" ref="J375:J376" si="747">J376</f>
        <v>28119.5</v>
      </c>
      <c r="K375" s="43">
        <f t="shared" ref="K375:K376" si="748">K376</f>
        <v>28119.5</v>
      </c>
      <c r="L375" s="43">
        <f t="shared" ref="L375:L376" si="749">L376</f>
        <v>0</v>
      </c>
      <c r="M375" s="43">
        <f t="shared" ref="M375:M376" si="750">M376</f>
        <v>0</v>
      </c>
      <c r="N375" s="43">
        <f t="shared" ref="N375:N376" si="751">N376</f>
        <v>0</v>
      </c>
      <c r="O375" s="43">
        <f t="shared" ref="O375:O376" si="752">O376</f>
        <v>0</v>
      </c>
      <c r="P375" s="43">
        <f t="shared" ref="P375:P376" si="753">P376</f>
        <v>0</v>
      </c>
      <c r="Q375" s="43">
        <f t="shared" ref="Q375:Q376" si="754">Q376</f>
        <v>0</v>
      </c>
      <c r="R375" s="43">
        <f t="shared" ref="R375:R376" si="755">R376</f>
        <v>349.60000000000002</v>
      </c>
      <c r="S375" s="43">
        <f t="shared" ref="S375:S376" si="756">S376</f>
        <v>0</v>
      </c>
      <c r="T375" s="43">
        <f t="shared" ref="T375:T376" si="757">T376</f>
        <v>0</v>
      </c>
      <c r="U375" s="43">
        <v>0</v>
      </c>
      <c r="V375" s="43">
        <f t="shared" si="638"/>
        <v>28813.5</v>
      </c>
      <c r="W375" s="43">
        <f t="shared" ref="W375:W376" si="758">W376</f>
        <v>0</v>
      </c>
      <c r="X375" s="43">
        <f t="shared" ref="X375:X376" si="759">X376</f>
        <v>0</v>
      </c>
      <c r="Y375" s="43">
        <f t="shared" ref="Y375:Y376" si="760">Y376</f>
        <v>0</v>
      </c>
      <c r="Z375" s="43">
        <f t="shared" ref="Z375:Z376" si="761">Z376</f>
        <v>0</v>
      </c>
      <c r="AA375" s="43">
        <f t="shared" ref="AA375:AA376" si="762">AA376</f>
        <v>0</v>
      </c>
      <c r="AB375" s="43">
        <f t="shared" ref="AB375:AB376" si="763">AB376</f>
        <v>20705.56624</v>
      </c>
      <c r="AC375" s="44">
        <f t="shared" ref="AC375:AC376" si="764">AC376</f>
        <v>28459.425579999999</v>
      </c>
      <c r="AD375" s="44">
        <f t="shared" ref="AD375:AD376" si="765">AD376</f>
        <v>28459.425579999999</v>
      </c>
      <c r="AE375" s="45">
        <f t="shared" si="691"/>
        <v>100</v>
      </c>
      <c r="AF375" s="43">
        <f t="shared" ref="AF375:AF376" si="766">AF376</f>
        <v>28415.700000000001</v>
      </c>
      <c r="AG375" s="43">
        <f t="shared" ref="AG375:AG376" si="767">AG376</f>
        <v>0</v>
      </c>
      <c r="AH375" s="43">
        <f t="shared" ref="AH375:AH376" si="768">AH376</f>
        <v>0</v>
      </c>
      <c r="AI375" s="43">
        <f t="shared" ref="AI375:AI376" si="769">AI376</f>
        <v>0</v>
      </c>
      <c r="AJ375" s="43">
        <f t="shared" ref="AJ375:AJ376" si="770">AJ376</f>
        <v>0</v>
      </c>
      <c r="AK375" s="43">
        <f t="shared" ref="AK375:AK376" si="771">AK376</f>
        <v>0</v>
      </c>
      <c r="AL375" s="43">
        <f t="shared" si="692"/>
        <v>28415.700000000001</v>
      </c>
      <c r="AM375" s="43">
        <f t="shared" si="693"/>
        <v>397.79999999999927</v>
      </c>
      <c r="AN375" s="2"/>
      <c r="AO375" s="1"/>
      <c r="AP375" s="1"/>
      <c r="AQ375" s="1"/>
      <c r="AR375" s="1"/>
      <c r="AS375" s="1"/>
    </row>
    <row r="376" ht="78.75">
      <c r="B376" s="41" t="s">
        <v>193</v>
      </c>
      <c r="C376" s="41" t="s">
        <v>135</v>
      </c>
      <c r="D376" s="41" t="s">
        <v>115</v>
      </c>
      <c r="E376" s="26" t="str">
        <f t="shared" si="637"/>
        <v>0605</v>
      </c>
      <c r="F376" s="41" t="s">
        <v>91</v>
      </c>
      <c r="G376" s="41" t="s">
        <v>71</v>
      </c>
      <c r="H376" s="42" t="s">
        <v>72</v>
      </c>
      <c r="I376" s="43">
        <f t="shared" si="746"/>
        <v>28463.900000000001</v>
      </c>
      <c r="J376" s="43">
        <f t="shared" si="747"/>
        <v>28119.5</v>
      </c>
      <c r="K376" s="43">
        <f t="shared" si="748"/>
        <v>28119.5</v>
      </c>
      <c r="L376" s="43">
        <f t="shared" si="749"/>
        <v>0</v>
      </c>
      <c r="M376" s="43">
        <f t="shared" si="750"/>
        <v>0</v>
      </c>
      <c r="N376" s="43">
        <f t="shared" si="751"/>
        <v>0</v>
      </c>
      <c r="O376" s="43">
        <f t="shared" si="752"/>
        <v>0</v>
      </c>
      <c r="P376" s="43">
        <f t="shared" si="753"/>
        <v>0</v>
      </c>
      <c r="Q376" s="43">
        <f t="shared" si="754"/>
        <v>0</v>
      </c>
      <c r="R376" s="43">
        <f t="shared" si="755"/>
        <v>349.60000000000002</v>
      </c>
      <c r="S376" s="43">
        <f t="shared" si="756"/>
        <v>0</v>
      </c>
      <c r="T376" s="43">
        <f t="shared" si="757"/>
        <v>0</v>
      </c>
      <c r="U376" s="43">
        <v>0</v>
      </c>
      <c r="V376" s="43">
        <f t="shared" si="638"/>
        <v>28813.5</v>
      </c>
      <c r="W376" s="43">
        <f t="shared" si="758"/>
        <v>0</v>
      </c>
      <c r="X376" s="43">
        <f t="shared" si="759"/>
        <v>0</v>
      </c>
      <c r="Y376" s="43">
        <f t="shared" si="760"/>
        <v>0</v>
      </c>
      <c r="Z376" s="43">
        <f t="shared" si="761"/>
        <v>0</v>
      </c>
      <c r="AA376" s="43">
        <f t="shared" si="762"/>
        <v>0</v>
      </c>
      <c r="AB376" s="43">
        <f t="shared" si="763"/>
        <v>20705.56624</v>
      </c>
      <c r="AC376" s="44">
        <f t="shared" si="764"/>
        <v>28459.425579999999</v>
      </c>
      <c r="AD376" s="44">
        <f t="shared" si="765"/>
        <v>28459.425579999999</v>
      </c>
      <c r="AE376" s="45">
        <f t="shared" si="691"/>
        <v>100</v>
      </c>
      <c r="AF376" s="43">
        <f t="shared" si="766"/>
        <v>28415.700000000001</v>
      </c>
      <c r="AG376" s="43">
        <f t="shared" si="767"/>
        <v>0</v>
      </c>
      <c r="AH376" s="43">
        <f t="shared" si="768"/>
        <v>0</v>
      </c>
      <c r="AI376" s="43">
        <f t="shared" si="769"/>
        <v>0</v>
      </c>
      <c r="AJ376" s="43">
        <f t="shared" si="770"/>
        <v>0</v>
      </c>
      <c r="AK376" s="43">
        <f t="shared" si="771"/>
        <v>0</v>
      </c>
      <c r="AL376" s="43">
        <f t="shared" si="692"/>
        <v>28415.700000000001</v>
      </c>
      <c r="AM376" s="43">
        <f t="shared" si="693"/>
        <v>397.79999999999927</v>
      </c>
      <c r="AN376" s="2"/>
      <c r="AO376" s="1"/>
      <c r="AP376" s="1"/>
      <c r="AQ376" s="1"/>
      <c r="AR376" s="1"/>
      <c r="AS376" s="1"/>
    </row>
    <row r="377" ht="31.5">
      <c r="B377" s="41" t="s">
        <v>193</v>
      </c>
      <c r="C377" s="41" t="s">
        <v>135</v>
      </c>
      <c r="D377" s="41" t="s">
        <v>115</v>
      </c>
      <c r="E377" s="26" t="str">
        <f t="shared" si="637"/>
        <v>0605</v>
      </c>
      <c r="F377" s="41" t="s">
        <v>91</v>
      </c>
      <c r="G377" s="41" t="s">
        <v>93</v>
      </c>
      <c r="H377" s="42" t="s">
        <v>94</v>
      </c>
      <c r="I377" s="43">
        <v>28463.900000000001</v>
      </c>
      <c r="J377" s="43">
        <v>28119.5</v>
      </c>
      <c r="K377" s="43">
        <v>28119.5</v>
      </c>
      <c r="L377" s="43"/>
      <c r="M377" s="43"/>
      <c r="N377" s="43"/>
      <c r="O377" s="43">
        <v>0</v>
      </c>
      <c r="P377" s="43">
        <v>0</v>
      </c>
      <c r="Q377" s="43">
        <v>0</v>
      </c>
      <c r="R377" s="43">
        <v>349.60000000000002</v>
      </c>
      <c r="S377" s="43">
        <v>0</v>
      </c>
      <c r="T377" s="43">
        <v>0</v>
      </c>
      <c r="U377" s="43">
        <v>0</v>
      </c>
      <c r="V377" s="43">
        <f t="shared" si="638"/>
        <v>28813.5</v>
      </c>
      <c r="W377" s="43"/>
      <c r="X377" s="43"/>
      <c r="Y377" s="43"/>
      <c r="Z377" s="43"/>
      <c r="AA377" s="43"/>
      <c r="AB377" s="43">
        <v>20705.56624</v>
      </c>
      <c r="AC377" s="44">
        <v>28459.425579999999</v>
      </c>
      <c r="AD377" s="44">
        <v>28459.425579999999</v>
      </c>
      <c r="AE377" s="45">
        <f t="shared" si="691"/>
        <v>100</v>
      </c>
      <c r="AF377" s="43">
        <v>28415.700000000001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f t="shared" si="692"/>
        <v>28415.700000000001</v>
      </c>
      <c r="AM377" s="43">
        <f t="shared" si="693"/>
        <v>397.79999999999927</v>
      </c>
      <c r="AN377" s="19"/>
      <c r="AR377" s="1"/>
      <c r="AS377" s="1"/>
    </row>
    <row r="378" ht="31.5">
      <c r="B378" s="41" t="s">
        <v>193</v>
      </c>
      <c r="C378" s="41" t="s">
        <v>135</v>
      </c>
      <c r="D378" s="41" t="s">
        <v>115</v>
      </c>
      <c r="E378" s="26" t="str">
        <f t="shared" si="637"/>
        <v>0605</v>
      </c>
      <c r="F378" s="41" t="s">
        <v>99</v>
      </c>
      <c r="G378" s="41"/>
      <c r="H378" s="42" t="s">
        <v>100</v>
      </c>
      <c r="I378" s="43">
        <f>I379+I381</f>
        <v>1536.5</v>
      </c>
      <c r="J378" s="43">
        <f>J379+J381</f>
        <v>1536.5</v>
      </c>
      <c r="K378" s="43">
        <f>K379+K381</f>
        <v>1536.5</v>
      </c>
      <c r="L378" s="43">
        <f>L379+L381</f>
        <v>0</v>
      </c>
      <c r="M378" s="43">
        <f>M379+M381</f>
        <v>0</v>
      </c>
      <c r="N378" s="43">
        <f>N379+N381</f>
        <v>0</v>
      </c>
      <c r="O378" s="43">
        <f>O379+O381+O383</f>
        <v>0</v>
      </c>
      <c r="P378" s="43">
        <f>P379+P381+P383</f>
        <v>0</v>
      </c>
      <c r="Q378" s="43">
        <f>Q379+Q381+Q383</f>
        <v>0</v>
      </c>
      <c r="R378" s="43">
        <f>R379+R381+R383</f>
        <v>0</v>
      </c>
      <c r="S378" s="43">
        <f>S379+S381+S383</f>
        <v>0</v>
      </c>
      <c r="T378" s="43">
        <f>T379+T381</f>
        <v>0</v>
      </c>
      <c r="U378" s="43">
        <v>0</v>
      </c>
      <c r="V378" s="43">
        <f t="shared" si="638"/>
        <v>1536.5</v>
      </c>
      <c r="W378" s="43">
        <f>W379+W381</f>
        <v>0</v>
      </c>
      <c r="X378" s="43">
        <f>X379+X381</f>
        <v>0</v>
      </c>
      <c r="Y378" s="43">
        <f>Y379+Y381</f>
        <v>0</v>
      </c>
      <c r="Z378" s="43">
        <f>Z379+Z381</f>
        <v>0</v>
      </c>
      <c r="AA378" s="43">
        <f>AA379+AA381</f>
        <v>0</v>
      </c>
      <c r="AB378" s="43">
        <f>AB379+AB381+AB383</f>
        <v>1309.5541599999999</v>
      </c>
      <c r="AC378" s="44">
        <f>AC379+AC381+AC383</f>
        <v>1489.77442</v>
      </c>
      <c r="AD378" s="44">
        <f>AD379+AD381+AD383</f>
        <v>1489.77442</v>
      </c>
      <c r="AE378" s="45">
        <f t="shared" si="691"/>
        <v>100</v>
      </c>
      <c r="AF378" s="43">
        <f>AF379+AF381+AF383</f>
        <v>1533.4999999999998</v>
      </c>
      <c r="AG378" s="43">
        <f>AG379+AG381+AG383</f>
        <v>0</v>
      </c>
      <c r="AH378" s="43">
        <f>AH379+AH381+AH383</f>
        <v>0</v>
      </c>
      <c r="AI378" s="43">
        <f>AI379+AI381+AI383</f>
        <v>0</v>
      </c>
      <c r="AJ378" s="43">
        <f>AJ379+AJ381+AJ383</f>
        <v>0</v>
      </c>
      <c r="AK378" s="43">
        <f>AK379+AK381+AK383</f>
        <v>0</v>
      </c>
      <c r="AL378" s="43">
        <f t="shared" si="692"/>
        <v>1533.4999999999998</v>
      </c>
      <c r="AM378" s="43">
        <f t="shared" si="693"/>
        <v>3.0000000000002274</v>
      </c>
      <c r="AN378" s="2"/>
      <c r="AO378" s="1"/>
      <c r="AP378" s="1"/>
      <c r="AQ378" s="1"/>
      <c r="AR378" s="1"/>
      <c r="AS378" s="1"/>
    </row>
    <row r="379" ht="78.75">
      <c r="B379" s="41" t="s">
        <v>193</v>
      </c>
      <c r="C379" s="41" t="s">
        <v>135</v>
      </c>
      <c r="D379" s="41" t="s">
        <v>115</v>
      </c>
      <c r="E379" s="26" t="str">
        <f t="shared" si="637"/>
        <v>0605</v>
      </c>
      <c r="F379" s="41" t="s">
        <v>99</v>
      </c>
      <c r="G379" s="41" t="s">
        <v>71</v>
      </c>
      <c r="H379" s="42" t="s">
        <v>72</v>
      </c>
      <c r="I379" s="43">
        <f>I380</f>
        <v>120</v>
      </c>
      <c r="J379" s="43">
        <f>J380</f>
        <v>120</v>
      </c>
      <c r="K379" s="43">
        <f>K380</f>
        <v>120</v>
      </c>
      <c r="L379" s="43">
        <f>L380</f>
        <v>0</v>
      </c>
      <c r="M379" s="43">
        <f>M380</f>
        <v>0</v>
      </c>
      <c r="N379" s="43">
        <f>N380</f>
        <v>0</v>
      </c>
      <c r="O379" s="43">
        <f>O380</f>
        <v>0</v>
      </c>
      <c r="P379" s="43">
        <f>P380</f>
        <v>0</v>
      </c>
      <c r="Q379" s="43">
        <f>Q380</f>
        <v>0</v>
      </c>
      <c r="R379" s="43">
        <f>R380</f>
        <v>0</v>
      </c>
      <c r="S379" s="43">
        <f>S380</f>
        <v>0</v>
      </c>
      <c r="T379" s="43">
        <f>T380</f>
        <v>0</v>
      </c>
      <c r="U379" s="43">
        <v>0</v>
      </c>
      <c r="V379" s="43">
        <f t="shared" si="638"/>
        <v>120</v>
      </c>
      <c r="W379" s="43">
        <f>W380</f>
        <v>0</v>
      </c>
      <c r="X379" s="43">
        <f>X380</f>
        <v>0</v>
      </c>
      <c r="Y379" s="43">
        <f>Y380</f>
        <v>0</v>
      </c>
      <c r="Z379" s="43">
        <f>Z380</f>
        <v>0</v>
      </c>
      <c r="AA379" s="43">
        <f>AA380</f>
        <v>0</v>
      </c>
      <c r="AB379" s="43">
        <f>AB380</f>
        <v>461.70094</v>
      </c>
      <c r="AC379" s="44">
        <f>AC380</f>
        <v>477.95064000000002</v>
      </c>
      <c r="AD379" s="44">
        <f>AD380</f>
        <v>477.95064000000002</v>
      </c>
      <c r="AE379" s="45">
        <f t="shared" si="691"/>
        <v>100</v>
      </c>
      <c r="AF379" s="43">
        <f>AF380</f>
        <v>461.70094</v>
      </c>
      <c r="AG379" s="43">
        <f>AG380</f>
        <v>0</v>
      </c>
      <c r="AH379" s="43">
        <f>AH380</f>
        <v>0</v>
      </c>
      <c r="AI379" s="43">
        <f>AI380</f>
        <v>0</v>
      </c>
      <c r="AJ379" s="43">
        <f>AJ380</f>
        <v>0</v>
      </c>
      <c r="AK379" s="43">
        <f>AK380</f>
        <v>0</v>
      </c>
      <c r="AL379" s="43">
        <f t="shared" si="692"/>
        <v>461.70094</v>
      </c>
      <c r="AM379" s="43">
        <f t="shared" si="693"/>
        <v>-341.70094</v>
      </c>
      <c r="AN379" s="2"/>
      <c r="AR379" s="1"/>
      <c r="AS379" s="1"/>
    </row>
    <row r="380" ht="31.5">
      <c r="B380" s="41" t="s">
        <v>193</v>
      </c>
      <c r="C380" s="41" t="s">
        <v>135</v>
      </c>
      <c r="D380" s="41" t="s">
        <v>115</v>
      </c>
      <c r="E380" s="26" t="str">
        <f t="shared" si="637"/>
        <v>0605</v>
      </c>
      <c r="F380" s="41" t="s">
        <v>99</v>
      </c>
      <c r="G380" s="41" t="s">
        <v>93</v>
      </c>
      <c r="H380" s="42" t="s">
        <v>94</v>
      </c>
      <c r="I380" s="43">
        <v>120</v>
      </c>
      <c r="J380" s="43">
        <v>120</v>
      </c>
      <c r="K380" s="43">
        <v>120</v>
      </c>
      <c r="L380" s="43"/>
      <c r="M380" s="43"/>
      <c r="N380" s="43"/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f t="shared" si="638"/>
        <v>120</v>
      </c>
      <c r="W380" s="43"/>
      <c r="X380" s="43"/>
      <c r="Y380" s="43"/>
      <c r="Z380" s="43"/>
      <c r="AA380" s="43"/>
      <c r="AB380" s="43">
        <v>461.70094</v>
      </c>
      <c r="AC380" s="44">
        <v>477.95064000000002</v>
      </c>
      <c r="AD380" s="44">
        <v>477.95064000000002</v>
      </c>
      <c r="AE380" s="45">
        <f t="shared" si="691"/>
        <v>100</v>
      </c>
      <c r="AF380" s="43">
        <v>461.70094</v>
      </c>
      <c r="AG380" s="43">
        <v>0</v>
      </c>
      <c r="AH380" s="43">
        <v>0</v>
      </c>
      <c r="AI380" s="43">
        <v>0</v>
      </c>
      <c r="AJ380" s="43">
        <v>0</v>
      </c>
      <c r="AK380" s="43">
        <v>0</v>
      </c>
      <c r="AL380" s="43">
        <f t="shared" si="692"/>
        <v>461.70094</v>
      </c>
      <c r="AM380" s="43">
        <f t="shared" si="693"/>
        <v>-341.70094</v>
      </c>
      <c r="AN380" s="19"/>
      <c r="AO380" s="1"/>
      <c r="AP380" s="1"/>
      <c r="AQ380" s="1"/>
      <c r="AR380" s="1"/>
      <c r="AS380" s="1"/>
    </row>
    <row r="381" ht="31.5">
      <c r="B381" s="41" t="s">
        <v>193</v>
      </c>
      <c r="C381" s="41" t="s">
        <v>135</v>
      </c>
      <c r="D381" s="41" t="s">
        <v>115</v>
      </c>
      <c r="E381" s="26" t="str">
        <f t="shared" si="637"/>
        <v>0605</v>
      </c>
      <c r="F381" s="41" t="s">
        <v>99</v>
      </c>
      <c r="G381" s="41" t="s">
        <v>53</v>
      </c>
      <c r="H381" s="42" t="s">
        <v>54</v>
      </c>
      <c r="I381" s="43">
        <f>I382</f>
        <v>1416.5</v>
      </c>
      <c r="J381" s="43">
        <f>J382</f>
        <v>1416.5</v>
      </c>
      <c r="K381" s="43">
        <f>K382</f>
        <v>1416.5</v>
      </c>
      <c r="L381" s="43">
        <f>L382</f>
        <v>0</v>
      </c>
      <c r="M381" s="43">
        <f>M382</f>
        <v>0</v>
      </c>
      <c r="N381" s="43">
        <f>N382</f>
        <v>0</v>
      </c>
      <c r="O381" s="43">
        <f>O382</f>
        <v>0</v>
      </c>
      <c r="P381" s="43">
        <f>P382</f>
        <v>0</v>
      </c>
      <c r="Q381" s="43">
        <f>Q382</f>
        <v>0</v>
      </c>
      <c r="R381" s="43">
        <f>R382</f>
        <v>0</v>
      </c>
      <c r="S381" s="43">
        <f>S382</f>
        <v>0</v>
      </c>
      <c r="T381" s="43">
        <f>T382</f>
        <v>0</v>
      </c>
      <c r="U381" s="43">
        <v>0</v>
      </c>
      <c r="V381" s="43">
        <f t="shared" si="638"/>
        <v>1416.5</v>
      </c>
      <c r="W381" s="43">
        <f>W382</f>
        <v>0</v>
      </c>
      <c r="X381" s="43">
        <f>X382</f>
        <v>0</v>
      </c>
      <c r="Y381" s="43">
        <f>Y382</f>
        <v>0</v>
      </c>
      <c r="Z381" s="43">
        <f>Z382</f>
        <v>0</v>
      </c>
      <c r="AA381" s="43">
        <f>AA382</f>
        <v>0</v>
      </c>
      <c r="AB381" s="43">
        <f>AB382</f>
        <v>846.31222000000002</v>
      </c>
      <c r="AC381" s="44">
        <f>AC382</f>
        <v>1010.28278</v>
      </c>
      <c r="AD381" s="44">
        <f>AD382</f>
        <v>1010.28278</v>
      </c>
      <c r="AE381" s="45">
        <f t="shared" si="691"/>
        <v>100</v>
      </c>
      <c r="AF381" s="43">
        <f>AF382</f>
        <v>1070.2580599999999</v>
      </c>
      <c r="AG381" s="43">
        <f>AG382</f>
        <v>0</v>
      </c>
      <c r="AH381" s="43">
        <f>AH382</f>
        <v>0</v>
      </c>
      <c r="AI381" s="43">
        <f>AI382</f>
        <v>0</v>
      </c>
      <c r="AJ381" s="43">
        <f>AJ382</f>
        <v>0</v>
      </c>
      <c r="AK381" s="43">
        <f>AK382</f>
        <v>0</v>
      </c>
      <c r="AL381" s="43">
        <f t="shared" si="692"/>
        <v>1070.2580599999999</v>
      </c>
      <c r="AM381" s="43">
        <f t="shared" si="693"/>
        <v>346.24194000000011</v>
      </c>
      <c r="AN381" s="2"/>
      <c r="AR381" s="1"/>
      <c r="AS381" s="1"/>
    </row>
    <row r="382" ht="31.5">
      <c r="B382" s="41" t="s">
        <v>193</v>
      </c>
      <c r="C382" s="41" t="s">
        <v>135</v>
      </c>
      <c r="D382" s="41" t="s">
        <v>115</v>
      </c>
      <c r="E382" s="26" t="str">
        <f t="shared" si="637"/>
        <v>0605</v>
      </c>
      <c r="F382" s="41" t="s">
        <v>99</v>
      </c>
      <c r="G382" s="41" t="s">
        <v>55</v>
      </c>
      <c r="H382" s="42" t="s">
        <v>56</v>
      </c>
      <c r="I382" s="43">
        <v>1416.5</v>
      </c>
      <c r="J382" s="43">
        <v>1416.5</v>
      </c>
      <c r="K382" s="43">
        <v>1416.5</v>
      </c>
      <c r="L382" s="43"/>
      <c r="M382" s="43"/>
      <c r="N382" s="43"/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f t="shared" si="638"/>
        <v>1416.5</v>
      </c>
      <c r="W382" s="43"/>
      <c r="X382" s="43"/>
      <c r="Y382" s="43"/>
      <c r="Z382" s="43"/>
      <c r="AA382" s="43"/>
      <c r="AB382" s="43">
        <v>846.31222000000002</v>
      </c>
      <c r="AC382" s="44">
        <v>1010.28278</v>
      </c>
      <c r="AD382" s="44">
        <v>1010.28278</v>
      </c>
      <c r="AE382" s="45">
        <f t="shared" si="691"/>
        <v>100</v>
      </c>
      <c r="AF382" s="43">
        <v>1070.2580599999999</v>
      </c>
      <c r="AG382" s="43">
        <v>0</v>
      </c>
      <c r="AH382" s="43">
        <v>0</v>
      </c>
      <c r="AI382" s="43">
        <v>0</v>
      </c>
      <c r="AJ382" s="43">
        <v>0</v>
      </c>
      <c r="AK382" s="43">
        <v>0</v>
      </c>
      <c r="AL382" s="43">
        <f t="shared" si="692"/>
        <v>1070.2580599999999</v>
      </c>
      <c r="AM382" s="43">
        <f t="shared" si="693"/>
        <v>346.24194000000011</v>
      </c>
      <c r="AN382" s="19"/>
      <c r="AO382" s="1"/>
      <c r="AP382" s="1"/>
      <c r="AQ382" s="1"/>
      <c r="AR382" s="1"/>
      <c r="AS382" s="1"/>
    </row>
    <row r="383">
      <c r="B383" s="41" t="s">
        <v>193</v>
      </c>
      <c r="C383" s="41" t="s">
        <v>135</v>
      </c>
      <c r="D383" s="41" t="s">
        <v>115</v>
      </c>
      <c r="E383" s="26" t="str">
        <f t="shared" si="637"/>
        <v>0605</v>
      </c>
      <c r="F383" s="41" t="s">
        <v>99</v>
      </c>
      <c r="G383" s="41" t="s">
        <v>59</v>
      </c>
      <c r="H383" s="42" t="s">
        <v>60</v>
      </c>
      <c r="I383" s="43"/>
      <c r="J383" s="43"/>
      <c r="K383" s="43"/>
      <c r="L383" s="43"/>
      <c r="M383" s="43"/>
      <c r="N383" s="43"/>
      <c r="O383" s="43">
        <f>O384</f>
        <v>0</v>
      </c>
      <c r="P383" s="43">
        <f>P384</f>
        <v>0</v>
      </c>
      <c r="Q383" s="43">
        <f>Q384</f>
        <v>0</v>
      </c>
      <c r="R383" s="43">
        <f>R384</f>
        <v>0</v>
      </c>
      <c r="S383" s="43">
        <f>S384</f>
        <v>0</v>
      </c>
      <c r="T383" s="43"/>
      <c r="U383" s="43"/>
      <c r="V383" s="43">
        <f t="shared" si="638"/>
        <v>0</v>
      </c>
      <c r="W383" s="43"/>
      <c r="X383" s="43"/>
      <c r="Y383" s="43"/>
      <c r="Z383" s="43"/>
      <c r="AA383" s="43"/>
      <c r="AB383" s="43">
        <f>AB384</f>
        <v>1.5409999999999999</v>
      </c>
      <c r="AC383" s="44">
        <f>AC384</f>
        <v>1.5409999999999999</v>
      </c>
      <c r="AD383" s="44">
        <f>AD384</f>
        <v>1.5409999999999999</v>
      </c>
      <c r="AE383" s="45">
        <f t="shared" si="691"/>
        <v>100</v>
      </c>
      <c r="AF383" s="43">
        <f>AF384</f>
        <v>1.5409999999999999</v>
      </c>
      <c r="AG383" s="43">
        <f>AG384</f>
        <v>0</v>
      </c>
      <c r="AH383" s="43">
        <f>AH384</f>
        <v>0</v>
      </c>
      <c r="AI383" s="43">
        <f>AI384</f>
        <v>0</v>
      </c>
      <c r="AJ383" s="43">
        <f>AJ384</f>
        <v>0</v>
      </c>
      <c r="AK383" s="43">
        <f>AK384</f>
        <v>0</v>
      </c>
      <c r="AL383" s="43">
        <f t="shared" si="692"/>
        <v>1.5409999999999999</v>
      </c>
      <c r="AM383" s="43">
        <f t="shared" si="693"/>
        <v>-1.5409999999999999</v>
      </c>
      <c r="AN383" s="19"/>
      <c r="AO383" s="1"/>
      <c r="AP383" s="1"/>
      <c r="AQ383" s="1"/>
      <c r="AR383" s="1"/>
      <c r="AS383" s="1"/>
    </row>
    <row r="384">
      <c r="B384" s="41" t="s">
        <v>193</v>
      </c>
      <c r="C384" s="41" t="s">
        <v>135</v>
      </c>
      <c r="D384" s="41" t="s">
        <v>115</v>
      </c>
      <c r="E384" s="26" t="str">
        <f t="shared" si="637"/>
        <v>0605</v>
      </c>
      <c r="F384" s="41" t="s">
        <v>99</v>
      </c>
      <c r="G384" s="41" t="s">
        <v>63</v>
      </c>
      <c r="H384" s="42" t="s">
        <v>64</v>
      </c>
      <c r="I384" s="43"/>
      <c r="J384" s="43"/>
      <c r="K384" s="43"/>
      <c r="L384" s="43"/>
      <c r="M384" s="43"/>
      <c r="N384" s="43"/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/>
      <c r="U384" s="43"/>
      <c r="V384" s="43">
        <f t="shared" si="638"/>
        <v>0</v>
      </c>
      <c r="W384" s="43"/>
      <c r="X384" s="43"/>
      <c r="Y384" s="43"/>
      <c r="Z384" s="43"/>
      <c r="AA384" s="43"/>
      <c r="AB384" s="43">
        <v>1.5409999999999999</v>
      </c>
      <c r="AC384" s="44">
        <v>1.5409999999999999</v>
      </c>
      <c r="AD384" s="44">
        <v>1.5409999999999999</v>
      </c>
      <c r="AE384" s="45">
        <f t="shared" si="691"/>
        <v>100</v>
      </c>
      <c r="AF384" s="43">
        <v>1.5409999999999999</v>
      </c>
      <c r="AG384" s="43">
        <v>0</v>
      </c>
      <c r="AH384" s="43">
        <v>0</v>
      </c>
      <c r="AI384" s="43">
        <v>0</v>
      </c>
      <c r="AJ384" s="43">
        <v>0</v>
      </c>
      <c r="AK384" s="43">
        <v>0</v>
      </c>
      <c r="AL384" s="43">
        <f t="shared" si="692"/>
        <v>1.5409999999999999</v>
      </c>
      <c r="AM384" s="43">
        <f t="shared" si="693"/>
        <v>-1.5409999999999999</v>
      </c>
      <c r="AN384" s="19"/>
      <c r="AO384" s="1"/>
      <c r="AP384" s="1"/>
      <c r="AQ384" s="1"/>
      <c r="AR384" s="1"/>
      <c r="AS384" s="1"/>
    </row>
    <row r="385" ht="47.25">
      <c r="B385" s="41" t="s">
        <v>193</v>
      </c>
      <c r="C385" s="41" t="s">
        <v>135</v>
      </c>
      <c r="D385" s="41" t="s">
        <v>115</v>
      </c>
      <c r="E385" s="26" t="str">
        <f t="shared" si="637"/>
        <v>0605</v>
      </c>
      <c r="F385" s="41" t="s">
        <v>101</v>
      </c>
      <c r="G385" s="41"/>
      <c r="H385" s="42" t="s">
        <v>102</v>
      </c>
      <c r="I385" s="43"/>
      <c r="J385" s="43"/>
      <c r="K385" s="43"/>
      <c r="L385" s="43"/>
      <c r="M385" s="43"/>
      <c r="N385" s="43"/>
      <c r="O385" s="43">
        <f t="shared" ref="O385:O388" si="772">O386</f>
        <v>0</v>
      </c>
      <c r="P385" s="43">
        <f t="shared" ref="P385:P388" si="773">P386</f>
        <v>0</v>
      </c>
      <c r="Q385" s="43">
        <f t="shared" ref="Q385:Q388" si="774">Q386</f>
        <v>0</v>
      </c>
      <c r="R385" s="43">
        <f t="shared" ref="R385:R388" si="775">R386</f>
        <v>0</v>
      </c>
      <c r="S385" s="43"/>
      <c r="T385" s="43"/>
      <c r="U385" s="43"/>
      <c r="V385" s="43">
        <f t="shared" si="638"/>
        <v>0</v>
      </c>
      <c r="W385" s="43"/>
      <c r="X385" s="43"/>
      <c r="Y385" s="43"/>
      <c r="Z385" s="43"/>
      <c r="AA385" s="43"/>
      <c r="AB385" s="43">
        <f t="shared" ref="AB385:AB388" si="776">AB386</f>
        <v>143.2885</v>
      </c>
      <c r="AC385" s="44">
        <f t="shared" ref="AC385:AC388" si="777">AC386</f>
        <v>250.4666</v>
      </c>
      <c r="AD385" s="44">
        <f t="shared" ref="AD385:AD388" si="778">AD386</f>
        <v>250.4666</v>
      </c>
      <c r="AE385" s="45">
        <f t="shared" si="691"/>
        <v>100</v>
      </c>
      <c r="AF385" s="43">
        <f t="shared" ref="AF385:AF388" si="779">AF386</f>
        <v>143.2885</v>
      </c>
      <c r="AG385" s="43">
        <f t="shared" ref="AG385:AG388" si="780">AG386</f>
        <v>0</v>
      </c>
      <c r="AH385" s="43">
        <f t="shared" ref="AH385:AH388" si="781">AH386</f>
        <v>0</v>
      </c>
      <c r="AI385" s="43">
        <f t="shared" ref="AI385:AI388" si="782">AI386</f>
        <v>0</v>
      </c>
      <c r="AJ385" s="43">
        <f t="shared" ref="AJ385:AJ388" si="783">AJ386</f>
        <v>0</v>
      </c>
      <c r="AK385" s="43">
        <f t="shared" ref="AK385:AK388" si="784">AK386</f>
        <v>0</v>
      </c>
      <c r="AL385" s="43">
        <f t="shared" si="692"/>
        <v>143.2885</v>
      </c>
      <c r="AM385" s="43">
        <f t="shared" si="693"/>
        <v>-143.2885</v>
      </c>
      <c r="AN385" s="19"/>
      <c r="AO385" s="1"/>
      <c r="AP385" s="1"/>
      <c r="AQ385" s="1"/>
      <c r="AR385" s="1"/>
      <c r="AS385" s="1"/>
    </row>
    <row r="386" ht="31.5">
      <c r="B386" s="41" t="s">
        <v>193</v>
      </c>
      <c r="C386" s="41" t="s">
        <v>135</v>
      </c>
      <c r="D386" s="41" t="s">
        <v>115</v>
      </c>
      <c r="E386" s="26" t="str">
        <f t="shared" si="637"/>
        <v>0605</v>
      </c>
      <c r="F386" s="41" t="s">
        <v>103</v>
      </c>
      <c r="G386" s="41"/>
      <c r="H386" s="42" t="s">
        <v>104</v>
      </c>
      <c r="I386" s="43"/>
      <c r="J386" s="43"/>
      <c r="K386" s="43"/>
      <c r="L386" s="43"/>
      <c r="M386" s="43"/>
      <c r="N386" s="43"/>
      <c r="O386" s="43">
        <f t="shared" si="772"/>
        <v>0</v>
      </c>
      <c r="P386" s="43">
        <f t="shared" si="773"/>
        <v>0</v>
      </c>
      <c r="Q386" s="43">
        <f t="shared" si="774"/>
        <v>0</v>
      </c>
      <c r="R386" s="43">
        <f t="shared" si="775"/>
        <v>0</v>
      </c>
      <c r="S386" s="43"/>
      <c r="T386" s="43"/>
      <c r="U386" s="43"/>
      <c r="V386" s="43">
        <f t="shared" si="638"/>
        <v>0</v>
      </c>
      <c r="W386" s="43"/>
      <c r="X386" s="43"/>
      <c r="Y386" s="43"/>
      <c r="Z386" s="43"/>
      <c r="AA386" s="43"/>
      <c r="AB386" s="43">
        <f t="shared" si="776"/>
        <v>143.2885</v>
      </c>
      <c r="AC386" s="44">
        <f t="shared" si="777"/>
        <v>250.4666</v>
      </c>
      <c r="AD386" s="44">
        <f t="shared" si="778"/>
        <v>250.4666</v>
      </c>
      <c r="AE386" s="45">
        <f t="shared" si="691"/>
        <v>100</v>
      </c>
      <c r="AF386" s="43">
        <f t="shared" si="779"/>
        <v>143.2885</v>
      </c>
      <c r="AG386" s="43">
        <f t="shared" si="780"/>
        <v>0</v>
      </c>
      <c r="AH386" s="43">
        <f t="shared" si="781"/>
        <v>0</v>
      </c>
      <c r="AI386" s="43">
        <f t="shared" si="782"/>
        <v>0</v>
      </c>
      <c r="AJ386" s="43">
        <f t="shared" si="783"/>
        <v>0</v>
      </c>
      <c r="AK386" s="43">
        <f t="shared" si="784"/>
        <v>0</v>
      </c>
      <c r="AL386" s="43">
        <f t="shared" si="692"/>
        <v>143.2885</v>
      </c>
      <c r="AM386" s="43">
        <f t="shared" si="693"/>
        <v>-143.2885</v>
      </c>
      <c r="AN386" s="19"/>
      <c r="AR386" s="1"/>
      <c r="AS386" s="1"/>
    </row>
    <row r="387" ht="31.5">
      <c r="B387" s="41" t="s">
        <v>193</v>
      </c>
      <c r="C387" s="41" t="s">
        <v>135</v>
      </c>
      <c r="D387" s="41" t="s">
        <v>115</v>
      </c>
      <c r="E387" s="26" t="str">
        <f t="shared" si="637"/>
        <v>0605</v>
      </c>
      <c r="F387" s="41" t="s">
        <v>105</v>
      </c>
      <c r="G387" s="41"/>
      <c r="H387" s="42" t="s">
        <v>106</v>
      </c>
      <c r="I387" s="43"/>
      <c r="J387" s="43"/>
      <c r="K387" s="43"/>
      <c r="L387" s="43"/>
      <c r="M387" s="43"/>
      <c r="N387" s="43"/>
      <c r="O387" s="43">
        <f t="shared" si="772"/>
        <v>0</v>
      </c>
      <c r="P387" s="43">
        <f t="shared" si="773"/>
        <v>0</v>
      </c>
      <c r="Q387" s="43">
        <f t="shared" si="774"/>
        <v>0</v>
      </c>
      <c r="R387" s="43">
        <f t="shared" si="775"/>
        <v>0</v>
      </c>
      <c r="S387" s="43"/>
      <c r="T387" s="43"/>
      <c r="U387" s="43"/>
      <c r="V387" s="43">
        <f t="shared" si="638"/>
        <v>0</v>
      </c>
      <c r="W387" s="43"/>
      <c r="X387" s="43"/>
      <c r="Y387" s="43"/>
      <c r="Z387" s="43"/>
      <c r="AA387" s="43"/>
      <c r="AB387" s="43">
        <f t="shared" si="776"/>
        <v>143.2885</v>
      </c>
      <c r="AC387" s="44">
        <f t="shared" si="777"/>
        <v>250.4666</v>
      </c>
      <c r="AD387" s="44">
        <f t="shared" si="778"/>
        <v>250.4666</v>
      </c>
      <c r="AE387" s="45">
        <f t="shared" si="691"/>
        <v>100</v>
      </c>
      <c r="AF387" s="43">
        <f t="shared" si="779"/>
        <v>143.2885</v>
      </c>
      <c r="AG387" s="43">
        <f t="shared" si="780"/>
        <v>0</v>
      </c>
      <c r="AH387" s="43">
        <f t="shared" si="781"/>
        <v>0</v>
      </c>
      <c r="AI387" s="43">
        <f t="shared" si="782"/>
        <v>0</v>
      </c>
      <c r="AJ387" s="43">
        <f t="shared" si="783"/>
        <v>0</v>
      </c>
      <c r="AK387" s="43">
        <f t="shared" si="784"/>
        <v>0</v>
      </c>
      <c r="AL387" s="43">
        <f t="shared" si="692"/>
        <v>143.2885</v>
      </c>
      <c r="AM387" s="43">
        <f t="shared" si="693"/>
        <v>-143.2885</v>
      </c>
      <c r="AN387" s="19"/>
      <c r="AO387" s="1"/>
      <c r="AP387" s="1"/>
      <c r="AQ387" s="1"/>
      <c r="AR387" s="1"/>
      <c r="AS387" s="1"/>
    </row>
    <row r="388">
      <c r="B388" s="41" t="s">
        <v>193</v>
      </c>
      <c r="C388" s="41" t="s">
        <v>135</v>
      </c>
      <c r="D388" s="41" t="s">
        <v>115</v>
      </c>
      <c r="E388" s="26" t="str">
        <f t="shared" si="637"/>
        <v>0605</v>
      </c>
      <c r="F388" s="41" t="s">
        <v>105</v>
      </c>
      <c r="G388" s="41" t="s">
        <v>59</v>
      </c>
      <c r="H388" s="42" t="s">
        <v>60</v>
      </c>
      <c r="I388" s="43"/>
      <c r="J388" s="43"/>
      <c r="K388" s="43"/>
      <c r="L388" s="43"/>
      <c r="M388" s="43"/>
      <c r="N388" s="43"/>
      <c r="O388" s="43">
        <f t="shared" si="772"/>
        <v>0</v>
      </c>
      <c r="P388" s="43">
        <f t="shared" si="773"/>
        <v>0</v>
      </c>
      <c r="Q388" s="43">
        <f t="shared" si="774"/>
        <v>0</v>
      </c>
      <c r="R388" s="43">
        <f t="shared" si="775"/>
        <v>0</v>
      </c>
      <c r="S388" s="43"/>
      <c r="T388" s="43"/>
      <c r="U388" s="43"/>
      <c r="V388" s="43">
        <f t="shared" si="638"/>
        <v>0</v>
      </c>
      <c r="W388" s="43"/>
      <c r="X388" s="43"/>
      <c r="Y388" s="43"/>
      <c r="Z388" s="43"/>
      <c r="AA388" s="43"/>
      <c r="AB388" s="43">
        <f t="shared" si="776"/>
        <v>143.2885</v>
      </c>
      <c r="AC388" s="44">
        <f t="shared" si="777"/>
        <v>250.4666</v>
      </c>
      <c r="AD388" s="44">
        <f t="shared" si="778"/>
        <v>250.4666</v>
      </c>
      <c r="AE388" s="45">
        <f t="shared" si="691"/>
        <v>100</v>
      </c>
      <c r="AF388" s="43">
        <f t="shared" si="779"/>
        <v>143.2885</v>
      </c>
      <c r="AG388" s="43">
        <f t="shared" si="780"/>
        <v>0</v>
      </c>
      <c r="AH388" s="43">
        <f t="shared" si="781"/>
        <v>0</v>
      </c>
      <c r="AI388" s="43">
        <f t="shared" si="782"/>
        <v>0</v>
      </c>
      <c r="AJ388" s="43">
        <f t="shared" si="783"/>
        <v>0</v>
      </c>
      <c r="AK388" s="43">
        <f t="shared" si="784"/>
        <v>0</v>
      </c>
      <c r="AL388" s="43">
        <f t="shared" si="692"/>
        <v>143.2885</v>
      </c>
      <c r="AM388" s="43">
        <f t="shared" si="693"/>
        <v>-143.2885</v>
      </c>
      <c r="AN388" s="19"/>
      <c r="AO388" s="1"/>
      <c r="AP388" s="1"/>
      <c r="AQ388" s="1"/>
      <c r="AR388" s="1"/>
      <c r="AS388" s="1"/>
    </row>
    <row r="389">
      <c r="B389" s="41" t="s">
        <v>193</v>
      </c>
      <c r="C389" s="41" t="s">
        <v>135</v>
      </c>
      <c r="D389" s="41" t="s">
        <v>115</v>
      </c>
      <c r="E389" s="26" t="str">
        <f t="shared" si="637"/>
        <v>0605</v>
      </c>
      <c r="F389" s="41" t="s">
        <v>105</v>
      </c>
      <c r="G389" s="41" t="s">
        <v>61</v>
      </c>
      <c r="H389" s="42" t="s">
        <v>62</v>
      </c>
      <c r="I389" s="43"/>
      <c r="J389" s="43"/>
      <c r="K389" s="43"/>
      <c r="L389" s="43"/>
      <c r="M389" s="43"/>
      <c r="N389" s="43"/>
      <c r="O389" s="43">
        <v>0</v>
      </c>
      <c r="P389" s="43">
        <v>0</v>
      </c>
      <c r="Q389" s="43">
        <v>0</v>
      </c>
      <c r="R389" s="43">
        <v>0</v>
      </c>
      <c r="S389" s="43"/>
      <c r="T389" s="43"/>
      <c r="U389" s="43"/>
      <c r="V389" s="43">
        <f t="shared" si="638"/>
        <v>0</v>
      </c>
      <c r="W389" s="43"/>
      <c r="X389" s="43"/>
      <c r="Y389" s="43"/>
      <c r="Z389" s="43"/>
      <c r="AA389" s="43"/>
      <c r="AB389" s="43">
        <v>143.2885</v>
      </c>
      <c r="AC389" s="44">
        <v>250.4666</v>
      </c>
      <c r="AD389" s="44">
        <v>250.4666</v>
      </c>
      <c r="AE389" s="45">
        <f t="shared" si="691"/>
        <v>100</v>
      </c>
      <c r="AF389" s="43">
        <v>143.2885</v>
      </c>
      <c r="AG389" s="43">
        <v>0</v>
      </c>
      <c r="AH389" s="43">
        <v>0</v>
      </c>
      <c r="AI389" s="43">
        <v>0</v>
      </c>
      <c r="AJ389" s="43">
        <v>0</v>
      </c>
      <c r="AK389" s="43">
        <v>0</v>
      </c>
      <c r="AL389" s="43">
        <f t="shared" si="692"/>
        <v>143.2885</v>
      </c>
      <c r="AM389" s="43">
        <f t="shared" si="693"/>
        <v>-143.2885</v>
      </c>
      <c r="AN389" s="19"/>
      <c r="AO389" s="1"/>
      <c r="AP389" s="1"/>
      <c r="AQ389" s="1"/>
      <c r="AR389" s="1"/>
      <c r="AS389" s="1"/>
    </row>
    <row r="390" s="24" customFormat="1" ht="31.5">
      <c r="B390" s="25" t="s">
        <v>293</v>
      </c>
      <c r="C390" s="25"/>
      <c r="D390" s="25"/>
      <c r="E390" s="26" t="str">
        <f t="shared" si="637"/>
        <v/>
      </c>
      <c r="F390" s="25"/>
      <c r="G390" s="25"/>
      <c r="H390" s="27" t="s">
        <v>294</v>
      </c>
      <c r="I390" s="28">
        <f>I391+I503+I641</f>
        <v>2056431.7000000004</v>
      </c>
      <c r="J390" s="28">
        <f>J391+J503+J641</f>
        <v>1986163.5</v>
      </c>
      <c r="K390" s="28">
        <f>K391+K503+K641</f>
        <v>1990495.3000000003</v>
      </c>
      <c r="L390" s="28">
        <f>L391+L503+L641</f>
        <v>0</v>
      </c>
      <c r="M390" s="28">
        <f>M391+M503+M641</f>
        <v>0</v>
      </c>
      <c r="N390" s="28">
        <f>N391+N503+N641</f>
        <v>0</v>
      </c>
      <c r="O390" s="28">
        <f>O391+O503+O641</f>
        <v>-660</v>
      </c>
      <c r="P390" s="28">
        <f>P391+P503+P641</f>
        <v>55750.313000000009</v>
      </c>
      <c r="Q390" s="28">
        <f>Q391+Q503+Q641</f>
        <v>79376.130000000005</v>
      </c>
      <c r="R390" s="28">
        <f>R391+R503+R641</f>
        <v>25759.886999999999</v>
      </c>
      <c r="S390" s="28">
        <f>S391+S503+S641</f>
        <v>39233.503999999994</v>
      </c>
      <c r="T390" s="28">
        <f>T391+T503+T641</f>
        <v>0</v>
      </c>
      <c r="U390" s="28">
        <v>14053.416999999999</v>
      </c>
      <c r="V390" s="28">
        <f t="shared" si="638"/>
        <v>2269944.9510000004</v>
      </c>
      <c r="W390" s="28">
        <f>W391+W503+W641</f>
        <v>14053.416999999999</v>
      </c>
      <c r="X390" s="28">
        <f>X391+X503+X641</f>
        <v>0</v>
      </c>
      <c r="Y390" s="28">
        <f>Y391+Y503+Y641</f>
        <v>0</v>
      </c>
      <c r="Z390" s="28">
        <f>Z391+Z503+Z641</f>
        <v>0</v>
      </c>
      <c r="AA390" s="28">
        <f>AA391+AA503+AA641</f>
        <v>0</v>
      </c>
      <c r="AB390" s="28">
        <f>AB391+AB503+AB641</f>
        <v>1884660.5677099999</v>
      </c>
      <c r="AC390" s="29">
        <f>AC391+AC503+AC641</f>
        <v>2383969.54538</v>
      </c>
      <c r="AD390" s="29">
        <f>AD391+AD503+AD641</f>
        <v>2383931.8069899995</v>
      </c>
      <c r="AE390" s="30">
        <f t="shared" si="691"/>
        <v>99.998416993619998</v>
      </c>
      <c r="AF390" s="28">
        <f>AF391+AF503+AF641</f>
        <v>2384936.31819</v>
      </c>
      <c r="AG390" s="28">
        <f>AG391+AG503+AG641</f>
        <v>-660</v>
      </c>
      <c r="AH390" s="28">
        <f>AH391+AH503+AH641</f>
        <v>0</v>
      </c>
      <c r="AI390" s="28">
        <f>AI391+AI503+AI641</f>
        <v>0</v>
      </c>
      <c r="AJ390" s="28">
        <f>AJ391+AJ503+AJ641</f>
        <v>0</v>
      </c>
      <c r="AK390" s="28">
        <f>AK391+AK503+AK641</f>
        <v>0</v>
      </c>
      <c r="AL390" s="28">
        <f t="shared" si="692"/>
        <v>2384276.31819</v>
      </c>
      <c r="AM390" s="28">
        <f t="shared" si="693"/>
        <v>-114331.36718999967</v>
      </c>
      <c r="AN390" s="31"/>
      <c r="AO390" s="24"/>
      <c r="AP390" s="24"/>
      <c r="AQ390" s="24"/>
      <c r="AR390" s="24"/>
      <c r="AS390" s="24"/>
    </row>
    <row r="391" s="24" customFormat="1">
      <c r="B391" s="25" t="s">
        <v>293</v>
      </c>
      <c r="C391" s="25" t="s">
        <v>227</v>
      </c>
      <c r="D391" s="25"/>
      <c r="E391" s="32" t="str">
        <f t="shared" si="637"/>
        <v>07</v>
      </c>
      <c r="F391" s="25"/>
      <c r="G391" s="25"/>
      <c r="H391" s="27" t="s">
        <v>295</v>
      </c>
      <c r="I391" s="28">
        <f>I392+I432+I478</f>
        <v>706611.80000000028</v>
      </c>
      <c r="J391" s="28">
        <f>J392+J432+J478</f>
        <v>672570</v>
      </c>
      <c r="K391" s="28">
        <f>K392+K432+K478</f>
        <v>645865.09999999998</v>
      </c>
      <c r="L391" s="28">
        <f>L392+L432+L478</f>
        <v>0</v>
      </c>
      <c r="M391" s="28">
        <f>M392+M432+M478</f>
        <v>0</v>
      </c>
      <c r="N391" s="28">
        <f>N392+N432+N478</f>
        <v>0</v>
      </c>
      <c r="O391" s="28">
        <f>O392+O432+O478</f>
        <v>-660</v>
      </c>
      <c r="P391" s="28">
        <f>P392+P432+P478</f>
        <v>52.780999999999999</v>
      </c>
      <c r="Q391" s="28">
        <f>Q392+Q432+Q478</f>
        <v>45715.476999999999</v>
      </c>
      <c r="R391" s="28">
        <f>R392+R432+R478</f>
        <v>21513.339</v>
      </c>
      <c r="S391" s="28">
        <f>S392+S432+S478</f>
        <v>35865.550999999999</v>
      </c>
      <c r="T391" s="28">
        <f>T392+T432+T478</f>
        <v>0</v>
      </c>
      <c r="U391" s="28">
        <v>14053.416999999999</v>
      </c>
      <c r="V391" s="28">
        <f t="shared" si="638"/>
        <v>823152.36500000022</v>
      </c>
      <c r="W391" s="28">
        <f>W392+W432+W478</f>
        <v>14053.416999999999</v>
      </c>
      <c r="X391" s="28">
        <f>X392+X432+X478</f>
        <v>0</v>
      </c>
      <c r="Y391" s="28">
        <f>Y392+Y432+Y478</f>
        <v>0</v>
      </c>
      <c r="Z391" s="28">
        <f>Z392+Z432+Z478</f>
        <v>0</v>
      </c>
      <c r="AA391" s="28">
        <f>AA392+AA432+AA478</f>
        <v>0</v>
      </c>
      <c r="AB391" s="28">
        <f>AB392+AB432+AB478</f>
        <v>748503.23506999994</v>
      </c>
      <c r="AC391" s="29">
        <f>AC392+AC432+AC478</f>
        <v>906199.31512000016</v>
      </c>
      <c r="AD391" s="29">
        <f>AD392+AD432+AD478</f>
        <v>906189.99105000007</v>
      </c>
      <c r="AE391" s="30">
        <f t="shared" si="691"/>
        <v>99.998971079557833</v>
      </c>
      <c r="AF391" s="28">
        <f>AF392+AF432+AF478</f>
        <v>907166.69988000009</v>
      </c>
      <c r="AG391" s="28">
        <f>AG392+AG432+AG478</f>
        <v>-660</v>
      </c>
      <c r="AH391" s="28">
        <f>AH392+AH432+AH478</f>
        <v>0</v>
      </c>
      <c r="AI391" s="28">
        <f>AI392+AI432+AI478</f>
        <v>0</v>
      </c>
      <c r="AJ391" s="28">
        <f>AJ392+AJ432+AJ478</f>
        <v>0</v>
      </c>
      <c r="AK391" s="28">
        <f>AK392+AK432+AK478</f>
        <v>0</v>
      </c>
      <c r="AL391" s="28">
        <f t="shared" si="692"/>
        <v>906506.69988000009</v>
      </c>
      <c r="AM391" s="28">
        <f t="shared" si="693"/>
        <v>-83354.334879999864</v>
      </c>
      <c r="AN391" s="31"/>
      <c r="AO391" s="24"/>
      <c r="AP391" s="24"/>
      <c r="AQ391" s="24"/>
      <c r="AR391" s="24"/>
      <c r="AS391" s="24"/>
    </row>
    <row r="392" s="33" customFormat="1">
      <c r="B392" s="34" t="s">
        <v>293</v>
      </c>
      <c r="C392" s="34" t="s">
        <v>227</v>
      </c>
      <c r="D392" s="34" t="s">
        <v>117</v>
      </c>
      <c r="E392" s="35" t="str">
        <f t="shared" si="637"/>
        <v>0703</v>
      </c>
      <c r="F392" s="34"/>
      <c r="G392" s="34"/>
      <c r="H392" s="36" t="s">
        <v>296</v>
      </c>
      <c r="I392" s="37">
        <f>I393+I426</f>
        <v>667072.70000000019</v>
      </c>
      <c r="J392" s="37">
        <f>J393+J426</f>
        <v>632665.70000000007</v>
      </c>
      <c r="K392" s="37">
        <f>K393+K426</f>
        <v>605960.80000000005</v>
      </c>
      <c r="L392" s="37">
        <f>L393+L426</f>
        <v>0</v>
      </c>
      <c r="M392" s="37">
        <f>M393+M426</f>
        <v>0</v>
      </c>
      <c r="N392" s="37">
        <f>N393+N426</f>
        <v>0</v>
      </c>
      <c r="O392" s="37">
        <f>O393+O426</f>
        <v>-660</v>
      </c>
      <c r="P392" s="37">
        <f>P393+P426</f>
        <v>0</v>
      </c>
      <c r="Q392" s="37">
        <f>Q393+Q426</f>
        <v>45715.476999999999</v>
      </c>
      <c r="R392" s="37">
        <f>R393+R426</f>
        <v>21355.099999999999</v>
      </c>
      <c r="S392" s="37">
        <f>S393+S426</f>
        <v>35865.550999999999</v>
      </c>
      <c r="T392" s="37">
        <f>T393+T426</f>
        <v>0</v>
      </c>
      <c r="U392" s="37">
        <v>0</v>
      </c>
      <c r="V392" s="37">
        <f t="shared" si="638"/>
        <v>769348.8280000001</v>
      </c>
      <c r="W392" s="37">
        <f>W393+W426</f>
        <v>0</v>
      </c>
      <c r="X392" s="37">
        <f>X393+X426</f>
        <v>0</v>
      </c>
      <c r="Y392" s="37">
        <f>Y393+Y426</f>
        <v>0</v>
      </c>
      <c r="Z392" s="37">
        <f>Z393+Z426</f>
        <v>0</v>
      </c>
      <c r="AA392" s="37">
        <f>AA393+AA426</f>
        <v>0</v>
      </c>
      <c r="AB392" s="37">
        <f>AB393+AB426</f>
        <v>708604.31233999995</v>
      </c>
      <c r="AC392" s="38">
        <f>AC393+AC426</f>
        <v>851067.54012000014</v>
      </c>
      <c r="AD392" s="38">
        <f>AD393+AD426</f>
        <v>851067.40148</v>
      </c>
      <c r="AE392" s="39">
        <f t="shared" si="691"/>
        <v>99.999983709871003</v>
      </c>
      <c r="AF392" s="37">
        <f>AF393+AF426</f>
        <v>851727.54012000014</v>
      </c>
      <c r="AG392" s="37">
        <f>AG393+AG426</f>
        <v>-660</v>
      </c>
      <c r="AH392" s="37">
        <f>AH393+AH426</f>
        <v>0</v>
      </c>
      <c r="AI392" s="37">
        <f>AI393+AI426</f>
        <v>0</v>
      </c>
      <c r="AJ392" s="37">
        <f>AJ393+AJ426</f>
        <v>0</v>
      </c>
      <c r="AK392" s="37">
        <f>AK393+AK426</f>
        <v>0</v>
      </c>
      <c r="AL392" s="37">
        <f t="shared" si="692"/>
        <v>851067.54012000014</v>
      </c>
      <c r="AM392" s="37">
        <f t="shared" si="693"/>
        <v>-81718.71212000004</v>
      </c>
      <c r="AN392" s="40"/>
      <c r="AO392" s="33"/>
      <c r="AP392" s="33"/>
      <c r="AQ392" s="33"/>
      <c r="AR392" s="33"/>
      <c r="AS392" s="33"/>
    </row>
    <row r="393">
      <c r="B393" s="41" t="s">
        <v>293</v>
      </c>
      <c r="C393" s="41" t="s">
        <v>227</v>
      </c>
      <c r="D393" s="41" t="s">
        <v>117</v>
      </c>
      <c r="E393" s="26" t="str">
        <f t="shared" si="637"/>
        <v>0703</v>
      </c>
      <c r="F393" s="41" t="s">
        <v>297</v>
      </c>
      <c r="G393" s="41"/>
      <c r="H393" s="42" t="s">
        <v>298</v>
      </c>
      <c r="I393" s="43">
        <f>I394+I402</f>
        <v>665356.20000000019</v>
      </c>
      <c r="J393" s="43">
        <f>J394+J402</f>
        <v>632665.70000000007</v>
      </c>
      <c r="K393" s="43">
        <f>K394+K402</f>
        <v>605960.80000000005</v>
      </c>
      <c r="L393" s="43">
        <f>L394+L402</f>
        <v>0</v>
      </c>
      <c r="M393" s="43">
        <f>M394+M402</f>
        <v>0</v>
      </c>
      <c r="N393" s="43">
        <f>N394+N402</f>
        <v>0</v>
      </c>
      <c r="O393" s="43">
        <f>O394+O402</f>
        <v>-660</v>
      </c>
      <c r="P393" s="43">
        <f>P394+P402</f>
        <v>0</v>
      </c>
      <c r="Q393" s="43">
        <f>Q394+Q402</f>
        <v>45715.476999999999</v>
      </c>
      <c r="R393" s="43">
        <f>R394+R402</f>
        <v>21355.099999999999</v>
      </c>
      <c r="S393" s="43">
        <f>S394+S402</f>
        <v>35865.550999999999</v>
      </c>
      <c r="T393" s="43">
        <f>T394+T402</f>
        <v>0</v>
      </c>
      <c r="U393" s="43">
        <v>0</v>
      </c>
      <c r="V393" s="43">
        <f t="shared" si="638"/>
        <v>767632.3280000001</v>
      </c>
      <c r="W393" s="43">
        <f>W394+W402</f>
        <v>0</v>
      </c>
      <c r="X393" s="43">
        <f>X394+X402</f>
        <v>0</v>
      </c>
      <c r="Y393" s="43">
        <f>Y394+Y402</f>
        <v>0</v>
      </c>
      <c r="Z393" s="43">
        <f>Z394+Z402</f>
        <v>0</v>
      </c>
      <c r="AA393" s="43">
        <f>AA394+AA402</f>
        <v>0</v>
      </c>
      <c r="AB393" s="43">
        <f>AB394+AB402</f>
        <v>706887.81233999995</v>
      </c>
      <c r="AC393" s="44">
        <f>AC394+AC402</f>
        <v>849351.04012000014</v>
      </c>
      <c r="AD393" s="44">
        <f>AD394+AD402</f>
        <v>849350.90148</v>
      </c>
      <c r="AE393" s="45">
        <f t="shared" si="691"/>
        <v>99.999983676949384</v>
      </c>
      <c r="AF393" s="43">
        <f>AF394+AF402</f>
        <v>850011.04012000014</v>
      </c>
      <c r="AG393" s="43">
        <f>AG394+AG402</f>
        <v>-660</v>
      </c>
      <c r="AH393" s="43">
        <f>AH394+AH402</f>
        <v>0</v>
      </c>
      <c r="AI393" s="43">
        <f>AI394+AI402</f>
        <v>0</v>
      </c>
      <c r="AJ393" s="43">
        <f>AJ394+AJ402</f>
        <v>0</v>
      </c>
      <c r="AK393" s="43">
        <f>AK394+AK402</f>
        <v>0</v>
      </c>
      <c r="AL393" s="43">
        <f t="shared" si="692"/>
        <v>849351.04012000014</v>
      </c>
      <c r="AM393" s="43">
        <f t="shared" si="693"/>
        <v>-81718.71212000004</v>
      </c>
      <c r="AN393" s="2"/>
      <c r="AO393" s="1"/>
      <c r="AP393" s="1"/>
      <c r="AQ393" s="1"/>
      <c r="AR393" s="1"/>
      <c r="AS393" s="1"/>
    </row>
    <row r="394" ht="31.5">
      <c r="B394" s="41" t="s">
        <v>293</v>
      </c>
      <c r="C394" s="41" t="s">
        <v>227</v>
      </c>
      <c r="D394" s="41" t="s">
        <v>117</v>
      </c>
      <c r="E394" s="26" t="str">
        <f t="shared" si="637"/>
        <v>0703</v>
      </c>
      <c r="F394" s="41" t="s">
        <v>299</v>
      </c>
      <c r="G394" s="41"/>
      <c r="H394" s="42" t="s">
        <v>300</v>
      </c>
      <c r="I394" s="43">
        <f>I395</f>
        <v>66631.300000000003</v>
      </c>
      <c r="J394" s="43">
        <f>J395</f>
        <v>28564.799999999999</v>
      </c>
      <c r="K394" s="43">
        <f>K395</f>
        <v>2479.9000000000001</v>
      </c>
      <c r="L394" s="43">
        <f>L395</f>
        <v>0</v>
      </c>
      <c r="M394" s="43">
        <f>M395</f>
        <v>0</v>
      </c>
      <c r="N394" s="43">
        <f>N395</f>
        <v>0</v>
      </c>
      <c r="O394" s="43">
        <f>O395</f>
        <v>0</v>
      </c>
      <c r="P394" s="43">
        <f>P395</f>
        <v>0</v>
      </c>
      <c r="Q394" s="43">
        <f>Q395</f>
        <v>0</v>
      </c>
      <c r="R394" s="43">
        <f>R395</f>
        <v>0</v>
      </c>
      <c r="S394" s="43">
        <f>S395</f>
        <v>0</v>
      </c>
      <c r="T394" s="43">
        <f>T395</f>
        <v>0</v>
      </c>
      <c r="U394" s="43">
        <v>0</v>
      </c>
      <c r="V394" s="43">
        <f t="shared" si="638"/>
        <v>66631.300000000003</v>
      </c>
      <c r="W394" s="43">
        <f>W395</f>
        <v>0</v>
      </c>
      <c r="X394" s="43">
        <f>X395</f>
        <v>0</v>
      </c>
      <c r="Y394" s="43">
        <f>Y395</f>
        <v>0</v>
      </c>
      <c r="Z394" s="43">
        <f>Z395</f>
        <v>0</v>
      </c>
      <c r="AA394" s="43">
        <f>AA395</f>
        <v>0</v>
      </c>
      <c r="AB394" s="43">
        <f>AB395</f>
        <v>65920.982260000004</v>
      </c>
      <c r="AC394" s="44">
        <f>AC395</f>
        <v>66631.300000000003</v>
      </c>
      <c r="AD394" s="44">
        <f>AD395</f>
        <v>66631.161370000002</v>
      </c>
      <c r="AE394" s="45">
        <f t="shared" si="691"/>
        <v>99.999791944626622</v>
      </c>
      <c r="AF394" s="43">
        <f>AF395</f>
        <v>66631.300000000003</v>
      </c>
      <c r="AG394" s="43">
        <f>AG395</f>
        <v>0</v>
      </c>
      <c r="AH394" s="43">
        <f>AH395</f>
        <v>0</v>
      </c>
      <c r="AI394" s="43">
        <f>AI395</f>
        <v>0</v>
      </c>
      <c r="AJ394" s="43">
        <f>AJ395</f>
        <v>0</v>
      </c>
      <c r="AK394" s="43">
        <f>AK395</f>
        <v>0</v>
      </c>
      <c r="AL394" s="43">
        <f t="shared" si="692"/>
        <v>66631.300000000003</v>
      </c>
      <c r="AM394" s="43">
        <f t="shared" si="693"/>
        <v>0</v>
      </c>
      <c r="AN394" s="2"/>
      <c r="AO394" s="1"/>
      <c r="AP394" s="1"/>
      <c r="AQ394" s="1"/>
      <c r="AR394" s="1"/>
      <c r="AS394" s="1"/>
    </row>
    <row r="395" ht="47.25">
      <c r="B395" s="41" t="s">
        <v>293</v>
      </c>
      <c r="C395" s="41" t="s">
        <v>227</v>
      </c>
      <c r="D395" s="41" t="s">
        <v>117</v>
      </c>
      <c r="E395" s="26" t="str">
        <f t="shared" ref="E395:E458" si="785">CONCATENATE(C395,D395)</f>
        <v>0703</v>
      </c>
      <c r="F395" s="41" t="s">
        <v>301</v>
      </c>
      <c r="G395" s="41"/>
      <c r="H395" s="42" t="s">
        <v>302</v>
      </c>
      <c r="I395" s="43">
        <f>I396+I399</f>
        <v>66631.300000000003</v>
      </c>
      <c r="J395" s="43">
        <f>J396+J399</f>
        <v>28564.799999999999</v>
      </c>
      <c r="K395" s="43">
        <f>K396+K399</f>
        <v>2479.9000000000001</v>
      </c>
      <c r="L395" s="43">
        <f>L396+L399</f>
        <v>0</v>
      </c>
      <c r="M395" s="43">
        <f>M396+M399</f>
        <v>0</v>
      </c>
      <c r="N395" s="43">
        <f>N396+N399</f>
        <v>0</v>
      </c>
      <c r="O395" s="43">
        <f>O396+O399</f>
        <v>0</v>
      </c>
      <c r="P395" s="43">
        <f>P396+P399</f>
        <v>0</v>
      </c>
      <c r="Q395" s="43">
        <f>Q396+Q399</f>
        <v>0</v>
      </c>
      <c r="R395" s="43">
        <f>R396+R399</f>
        <v>0</v>
      </c>
      <c r="S395" s="43">
        <f>S396+S399</f>
        <v>0</v>
      </c>
      <c r="T395" s="43">
        <f>T396+T399</f>
        <v>0</v>
      </c>
      <c r="U395" s="43">
        <v>0</v>
      </c>
      <c r="V395" s="43">
        <f t="shared" ref="V395:V458" si="786">I395+L395+U395+T395+S395+R395+Q395+P395+O395</f>
        <v>66631.300000000003</v>
      </c>
      <c r="W395" s="43">
        <f>W396+W399</f>
        <v>0</v>
      </c>
      <c r="X395" s="43">
        <f>X396+X399</f>
        <v>0</v>
      </c>
      <c r="Y395" s="43">
        <f>Y396+Y399</f>
        <v>0</v>
      </c>
      <c r="Z395" s="43">
        <f>Z396+Z399</f>
        <v>0</v>
      </c>
      <c r="AA395" s="43">
        <f>AA396+AA399</f>
        <v>0</v>
      </c>
      <c r="AB395" s="43">
        <f>AB396+AB399</f>
        <v>65920.982260000004</v>
      </c>
      <c r="AC395" s="44">
        <f>AC396+AC399</f>
        <v>66631.300000000003</v>
      </c>
      <c r="AD395" s="44">
        <f>AD396+AD399</f>
        <v>66631.161370000002</v>
      </c>
      <c r="AE395" s="45">
        <f t="shared" si="691"/>
        <v>99.999791944626622</v>
      </c>
      <c r="AF395" s="43">
        <f>AF396+AF399</f>
        <v>66631.300000000003</v>
      </c>
      <c r="AG395" s="43">
        <f>AG396+AG399</f>
        <v>0</v>
      </c>
      <c r="AH395" s="43">
        <f>AH396+AH399</f>
        <v>0</v>
      </c>
      <c r="AI395" s="43">
        <f>AI396+AI399</f>
        <v>0</v>
      </c>
      <c r="AJ395" s="43">
        <f>AJ396+AJ399</f>
        <v>0</v>
      </c>
      <c r="AK395" s="43">
        <f>AK396+AK399</f>
        <v>0</v>
      </c>
      <c r="AL395" s="43">
        <f t="shared" si="692"/>
        <v>66631.300000000003</v>
      </c>
      <c r="AM395" s="43">
        <f t="shared" si="693"/>
        <v>0</v>
      </c>
      <c r="AN395" s="2"/>
      <c r="AR395" s="1"/>
      <c r="AS395" s="1"/>
    </row>
    <row r="396" ht="31.5">
      <c r="B396" s="41" t="s">
        <v>293</v>
      </c>
      <c r="C396" s="41" t="s">
        <v>227</v>
      </c>
      <c r="D396" s="41" t="s">
        <v>117</v>
      </c>
      <c r="E396" s="26" t="str">
        <f t="shared" si="785"/>
        <v>0703</v>
      </c>
      <c r="F396" s="41" t="s">
        <v>303</v>
      </c>
      <c r="G396" s="41"/>
      <c r="H396" s="42" t="s">
        <v>304</v>
      </c>
      <c r="I396" s="43">
        <f t="shared" ref="I396:I402" si="787">I397</f>
        <v>372.19999999999999</v>
      </c>
      <c r="J396" s="43">
        <f t="shared" ref="J396:J402" si="788">J397</f>
        <v>387.10000000000002</v>
      </c>
      <c r="K396" s="43">
        <f t="shared" ref="K396:K402" si="789">K397</f>
        <v>387.10000000000002</v>
      </c>
      <c r="L396" s="43">
        <f t="shared" ref="L396:L402" si="790">L397</f>
        <v>0</v>
      </c>
      <c r="M396" s="43">
        <f t="shared" ref="M396:M402" si="791">M397</f>
        <v>0</v>
      </c>
      <c r="N396" s="43">
        <f t="shared" ref="N396:N402" si="792">N397</f>
        <v>0</v>
      </c>
      <c r="O396" s="43">
        <f t="shared" ref="O396:O400" si="793">O397</f>
        <v>0</v>
      </c>
      <c r="P396" s="43">
        <f t="shared" ref="P396:P400" si="794">P397</f>
        <v>0</v>
      </c>
      <c r="Q396" s="43">
        <f t="shared" ref="Q396:Q400" si="795">Q397</f>
        <v>0</v>
      </c>
      <c r="R396" s="43">
        <f t="shared" ref="R396:R400" si="796">R397</f>
        <v>0</v>
      </c>
      <c r="S396" s="43">
        <f t="shared" ref="S396:S400" si="797">S397</f>
        <v>0</v>
      </c>
      <c r="T396" s="43">
        <f t="shared" ref="T396:T402" si="798">T397</f>
        <v>0</v>
      </c>
      <c r="U396" s="43">
        <v>0</v>
      </c>
      <c r="V396" s="43">
        <f t="shared" si="786"/>
        <v>372.19999999999999</v>
      </c>
      <c r="W396" s="43">
        <f t="shared" ref="W396:W402" si="799">W397</f>
        <v>0</v>
      </c>
      <c r="X396" s="43">
        <f t="shared" ref="X396:X402" si="800">X397</f>
        <v>0</v>
      </c>
      <c r="Y396" s="43">
        <f t="shared" ref="Y396:Y402" si="801">Y397</f>
        <v>0</v>
      </c>
      <c r="Z396" s="43">
        <f t="shared" ref="Z396:Z402" si="802">Z397</f>
        <v>0</v>
      </c>
      <c r="AA396" s="43">
        <f t="shared" ref="AA396:AA402" si="803">AA397</f>
        <v>0</v>
      </c>
      <c r="AB396" s="43">
        <f t="shared" ref="AB396:AB400" si="804">AB397</f>
        <v>294.41980999999998</v>
      </c>
      <c r="AC396" s="44">
        <f t="shared" ref="AC396:AC400" si="805">AC397</f>
        <v>372.19999999999999</v>
      </c>
      <c r="AD396" s="44">
        <f t="shared" ref="AD396:AD400" si="806">AD397</f>
        <v>372.19999999999999</v>
      </c>
      <c r="AE396" s="45">
        <f t="shared" si="691"/>
        <v>100</v>
      </c>
      <c r="AF396" s="43">
        <f t="shared" ref="AF396:AF400" si="807">AF397</f>
        <v>372.19999999999999</v>
      </c>
      <c r="AG396" s="43">
        <f t="shared" ref="AG396:AG400" si="808">AG397</f>
        <v>0</v>
      </c>
      <c r="AH396" s="43">
        <f t="shared" ref="AH396:AH400" si="809">AH397</f>
        <v>0</v>
      </c>
      <c r="AI396" s="43">
        <f t="shared" ref="AI396:AI400" si="810">AI397</f>
        <v>0</v>
      </c>
      <c r="AJ396" s="43">
        <f t="shared" ref="AJ396:AJ400" si="811">AJ397</f>
        <v>0</v>
      </c>
      <c r="AK396" s="43">
        <f t="shared" ref="AK396:AK400" si="812">AK397</f>
        <v>0</v>
      </c>
      <c r="AL396" s="43">
        <f t="shared" si="692"/>
        <v>372.19999999999999</v>
      </c>
      <c r="AM396" s="43">
        <f t="shared" si="693"/>
        <v>0</v>
      </c>
      <c r="AN396" s="2"/>
      <c r="AO396" s="1"/>
      <c r="AP396" s="1"/>
      <c r="AQ396" s="1"/>
      <c r="AR396" s="1"/>
      <c r="AS396" s="1"/>
    </row>
    <row r="397" ht="31.5">
      <c r="B397" s="41" t="s">
        <v>293</v>
      </c>
      <c r="C397" s="41" t="s">
        <v>227</v>
      </c>
      <c r="D397" s="41" t="s">
        <v>117</v>
      </c>
      <c r="E397" s="26" t="str">
        <f t="shared" si="785"/>
        <v>0703</v>
      </c>
      <c r="F397" s="41" t="s">
        <v>303</v>
      </c>
      <c r="G397" s="41" t="s">
        <v>177</v>
      </c>
      <c r="H397" s="42" t="s">
        <v>178</v>
      </c>
      <c r="I397" s="43">
        <f t="shared" si="787"/>
        <v>372.19999999999999</v>
      </c>
      <c r="J397" s="43">
        <f t="shared" si="788"/>
        <v>387.10000000000002</v>
      </c>
      <c r="K397" s="43">
        <f t="shared" si="789"/>
        <v>387.10000000000002</v>
      </c>
      <c r="L397" s="43">
        <f t="shared" si="790"/>
        <v>0</v>
      </c>
      <c r="M397" s="43">
        <f t="shared" si="791"/>
        <v>0</v>
      </c>
      <c r="N397" s="43">
        <f t="shared" si="792"/>
        <v>0</v>
      </c>
      <c r="O397" s="43">
        <f t="shared" si="793"/>
        <v>0</v>
      </c>
      <c r="P397" s="43">
        <f t="shared" si="794"/>
        <v>0</v>
      </c>
      <c r="Q397" s="43">
        <f t="shared" si="795"/>
        <v>0</v>
      </c>
      <c r="R397" s="43">
        <f t="shared" si="796"/>
        <v>0</v>
      </c>
      <c r="S397" s="43">
        <f t="shared" si="797"/>
        <v>0</v>
      </c>
      <c r="T397" s="43">
        <f t="shared" si="798"/>
        <v>0</v>
      </c>
      <c r="U397" s="43">
        <v>0</v>
      </c>
      <c r="V397" s="43">
        <f t="shared" si="786"/>
        <v>372.19999999999999</v>
      </c>
      <c r="W397" s="43">
        <f t="shared" si="799"/>
        <v>0</v>
      </c>
      <c r="X397" s="43">
        <f t="shared" si="800"/>
        <v>0</v>
      </c>
      <c r="Y397" s="43">
        <f t="shared" si="801"/>
        <v>0</v>
      </c>
      <c r="Z397" s="43">
        <f t="shared" si="802"/>
        <v>0</v>
      </c>
      <c r="AA397" s="43">
        <f t="shared" si="803"/>
        <v>0</v>
      </c>
      <c r="AB397" s="43">
        <f t="shared" si="804"/>
        <v>294.41980999999998</v>
      </c>
      <c r="AC397" s="44">
        <f t="shared" si="805"/>
        <v>372.19999999999999</v>
      </c>
      <c r="AD397" s="44">
        <f t="shared" si="806"/>
        <v>372.19999999999999</v>
      </c>
      <c r="AE397" s="45">
        <f t="shared" si="691"/>
        <v>100</v>
      </c>
      <c r="AF397" s="43">
        <f t="shared" si="807"/>
        <v>372.19999999999999</v>
      </c>
      <c r="AG397" s="43">
        <f t="shared" si="808"/>
        <v>0</v>
      </c>
      <c r="AH397" s="43">
        <f t="shared" si="809"/>
        <v>0</v>
      </c>
      <c r="AI397" s="43">
        <f t="shared" si="810"/>
        <v>0</v>
      </c>
      <c r="AJ397" s="43">
        <f t="shared" si="811"/>
        <v>0</v>
      </c>
      <c r="AK397" s="43">
        <f t="shared" si="812"/>
        <v>0</v>
      </c>
      <c r="AL397" s="43">
        <f t="shared" si="692"/>
        <v>372.19999999999999</v>
      </c>
      <c r="AM397" s="43">
        <f t="shared" si="693"/>
        <v>0</v>
      </c>
      <c r="AN397" s="2"/>
      <c r="AO397" s="1"/>
      <c r="AP397" s="1"/>
      <c r="AQ397" s="1"/>
      <c r="AR397" s="1"/>
      <c r="AS397" s="1"/>
    </row>
    <row r="398">
      <c r="B398" s="41" t="s">
        <v>293</v>
      </c>
      <c r="C398" s="41" t="s">
        <v>227</v>
      </c>
      <c r="D398" s="41" t="s">
        <v>117</v>
      </c>
      <c r="E398" s="26" t="str">
        <f t="shared" si="785"/>
        <v>0703</v>
      </c>
      <c r="F398" s="41" t="s">
        <v>303</v>
      </c>
      <c r="G398" s="41" t="s">
        <v>305</v>
      </c>
      <c r="H398" s="42" t="s">
        <v>306</v>
      </c>
      <c r="I398" s="43">
        <v>372.19999999999999</v>
      </c>
      <c r="J398" s="43">
        <v>387.10000000000002</v>
      </c>
      <c r="K398" s="43">
        <v>387.10000000000002</v>
      </c>
      <c r="L398" s="43"/>
      <c r="M398" s="43"/>
      <c r="N398" s="43"/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f t="shared" si="786"/>
        <v>372.19999999999999</v>
      </c>
      <c r="W398" s="43"/>
      <c r="X398" s="43"/>
      <c r="Y398" s="43"/>
      <c r="Z398" s="43"/>
      <c r="AA398" s="43"/>
      <c r="AB398" s="43">
        <v>294.41980999999998</v>
      </c>
      <c r="AC398" s="44">
        <v>372.19999999999999</v>
      </c>
      <c r="AD398" s="44">
        <v>372.19999999999999</v>
      </c>
      <c r="AE398" s="45">
        <f t="shared" si="691"/>
        <v>100</v>
      </c>
      <c r="AF398" s="43">
        <v>372.19999999999999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f t="shared" si="692"/>
        <v>372.19999999999999</v>
      </c>
      <c r="AM398" s="43">
        <f t="shared" si="693"/>
        <v>0</v>
      </c>
      <c r="AN398" s="19"/>
      <c r="AR398" s="1"/>
      <c r="AS398" s="1"/>
    </row>
    <row r="399" ht="47.25">
      <c r="B399" s="41" t="s">
        <v>293</v>
      </c>
      <c r="C399" s="41" t="s">
        <v>227</v>
      </c>
      <c r="D399" s="41" t="s">
        <v>117</v>
      </c>
      <c r="E399" s="26" t="str">
        <f t="shared" si="785"/>
        <v>0703</v>
      </c>
      <c r="F399" s="41" t="s">
        <v>307</v>
      </c>
      <c r="G399" s="41"/>
      <c r="H399" s="42" t="s">
        <v>308</v>
      </c>
      <c r="I399" s="43">
        <f t="shared" si="787"/>
        <v>66259.100000000006</v>
      </c>
      <c r="J399" s="43">
        <f t="shared" si="788"/>
        <v>28177.700000000001</v>
      </c>
      <c r="K399" s="43">
        <f t="shared" si="789"/>
        <v>2092.8000000000002</v>
      </c>
      <c r="L399" s="43">
        <f t="shared" si="790"/>
        <v>0</v>
      </c>
      <c r="M399" s="43">
        <f t="shared" si="791"/>
        <v>0</v>
      </c>
      <c r="N399" s="43">
        <f t="shared" si="792"/>
        <v>0</v>
      </c>
      <c r="O399" s="43">
        <f t="shared" si="793"/>
        <v>0</v>
      </c>
      <c r="P399" s="43">
        <f t="shared" si="794"/>
        <v>0</v>
      </c>
      <c r="Q399" s="43">
        <f t="shared" si="795"/>
        <v>0</v>
      </c>
      <c r="R399" s="43">
        <f t="shared" si="796"/>
        <v>0</v>
      </c>
      <c r="S399" s="43">
        <f t="shared" si="797"/>
        <v>0</v>
      </c>
      <c r="T399" s="43">
        <f t="shared" si="798"/>
        <v>0</v>
      </c>
      <c r="U399" s="43">
        <v>0</v>
      </c>
      <c r="V399" s="43">
        <f t="shared" si="786"/>
        <v>66259.100000000006</v>
      </c>
      <c r="W399" s="43">
        <f t="shared" si="799"/>
        <v>0</v>
      </c>
      <c r="X399" s="43">
        <f t="shared" si="800"/>
        <v>0</v>
      </c>
      <c r="Y399" s="43">
        <f t="shared" si="801"/>
        <v>0</v>
      </c>
      <c r="Z399" s="43">
        <f t="shared" si="802"/>
        <v>0</v>
      </c>
      <c r="AA399" s="43">
        <f t="shared" si="803"/>
        <v>0</v>
      </c>
      <c r="AB399" s="43">
        <f t="shared" si="804"/>
        <v>65626.562449999998</v>
      </c>
      <c r="AC399" s="44">
        <f t="shared" si="805"/>
        <v>66259.100000000006</v>
      </c>
      <c r="AD399" s="44">
        <f t="shared" si="806"/>
        <v>66258.961370000005</v>
      </c>
      <c r="AE399" s="45">
        <f t="shared" si="691"/>
        <v>99.999790775908508</v>
      </c>
      <c r="AF399" s="43">
        <f t="shared" si="807"/>
        <v>66259.100000000006</v>
      </c>
      <c r="AG399" s="43">
        <f t="shared" si="808"/>
        <v>0</v>
      </c>
      <c r="AH399" s="43">
        <f t="shared" si="809"/>
        <v>0</v>
      </c>
      <c r="AI399" s="43">
        <f t="shared" si="810"/>
        <v>0</v>
      </c>
      <c r="AJ399" s="43">
        <f t="shared" si="811"/>
        <v>0</v>
      </c>
      <c r="AK399" s="43">
        <f t="shared" si="812"/>
        <v>0</v>
      </c>
      <c r="AL399" s="43">
        <f t="shared" si="692"/>
        <v>66259.100000000006</v>
      </c>
      <c r="AM399" s="43">
        <f t="shared" si="693"/>
        <v>0</v>
      </c>
      <c r="AN399" s="2"/>
      <c r="AO399" s="1"/>
      <c r="AP399" s="1"/>
      <c r="AQ399" s="1"/>
      <c r="AR399" s="1"/>
      <c r="AS399" s="1"/>
    </row>
    <row r="400" ht="31.5">
      <c r="B400" s="41" t="s">
        <v>293</v>
      </c>
      <c r="C400" s="41" t="s">
        <v>227</v>
      </c>
      <c r="D400" s="41" t="s">
        <v>117</v>
      </c>
      <c r="E400" s="26" t="str">
        <f t="shared" si="785"/>
        <v>0703</v>
      </c>
      <c r="F400" s="41" t="s">
        <v>307</v>
      </c>
      <c r="G400" s="41" t="s">
        <v>177</v>
      </c>
      <c r="H400" s="42" t="s">
        <v>178</v>
      </c>
      <c r="I400" s="43">
        <f t="shared" si="787"/>
        <v>66259.100000000006</v>
      </c>
      <c r="J400" s="43">
        <f t="shared" si="788"/>
        <v>28177.700000000001</v>
      </c>
      <c r="K400" s="43">
        <f t="shared" si="789"/>
        <v>2092.8000000000002</v>
      </c>
      <c r="L400" s="43">
        <f t="shared" si="790"/>
        <v>0</v>
      </c>
      <c r="M400" s="43">
        <f t="shared" si="791"/>
        <v>0</v>
      </c>
      <c r="N400" s="43">
        <f t="shared" si="792"/>
        <v>0</v>
      </c>
      <c r="O400" s="43">
        <f t="shared" si="793"/>
        <v>0</v>
      </c>
      <c r="P400" s="43">
        <f t="shared" si="794"/>
        <v>0</v>
      </c>
      <c r="Q400" s="43">
        <f t="shared" si="795"/>
        <v>0</v>
      </c>
      <c r="R400" s="43">
        <f t="shared" si="796"/>
        <v>0</v>
      </c>
      <c r="S400" s="43">
        <f t="shared" si="797"/>
        <v>0</v>
      </c>
      <c r="T400" s="43">
        <f t="shared" si="798"/>
        <v>0</v>
      </c>
      <c r="U400" s="43">
        <v>0</v>
      </c>
      <c r="V400" s="43">
        <f t="shared" si="786"/>
        <v>66259.100000000006</v>
      </c>
      <c r="W400" s="43">
        <f t="shared" si="799"/>
        <v>0</v>
      </c>
      <c r="X400" s="43">
        <f t="shared" si="800"/>
        <v>0</v>
      </c>
      <c r="Y400" s="43">
        <f t="shared" si="801"/>
        <v>0</v>
      </c>
      <c r="Z400" s="43">
        <f t="shared" si="802"/>
        <v>0</v>
      </c>
      <c r="AA400" s="43">
        <f t="shared" si="803"/>
        <v>0</v>
      </c>
      <c r="AB400" s="43">
        <f t="shared" si="804"/>
        <v>65626.562449999998</v>
      </c>
      <c r="AC400" s="44">
        <f t="shared" si="805"/>
        <v>66259.100000000006</v>
      </c>
      <c r="AD400" s="44">
        <f t="shared" si="806"/>
        <v>66258.961370000005</v>
      </c>
      <c r="AE400" s="45">
        <f t="shared" si="691"/>
        <v>99.999790775908508</v>
      </c>
      <c r="AF400" s="43">
        <f t="shared" si="807"/>
        <v>66259.100000000006</v>
      </c>
      <c r="AG400" s="43">
        <f t="shared" si="808"/>
        <v>0</v>
      </c>
      <c r="AH400" s="43">
        <f t="shared" si="809"/>
        <v>0</v>
      </c>
      <c r="AI400" s="43">
        <f t="shared" si="810"/>
        <v>0</v>
      </c>
      <c r="AJ400" s="43">
        <f t="shared" si="811"/>
        <v>0</v>
      </c>
      <c r="AK400" s="43">
        <f t="shared" si="812"/>
        <v>0</v>
      </c>
      <c r="AL400" s="43">
        <f t="shared" si="692"/>
        <v>66259.100000000006</v>
      </c>
      <c r="AM400" s="43">
        <f t="shared" si="693"/>
        <v>0</v>
      </c>
      <c r="AN400" s="2"/>
      <c r="AO400" s="1"/>
      <c r="AP400" s="1"/>
      <c r="AQ400" s="1"/>
      <c r="AR400" s="1"/>
      <c r="AS400" s="1"/>
    </row>
    <row r="401">
      <c r="B401" s="41" t="s">
        <v>293</v>
      </c>
      <c r="C401" s="41" t="s">
        <v>227</v>
      </c>
      <c r="D401" s="41" t="s">
        <v>117</v>
      </c>
      <c r="E401" s="26" t="str">
        <f t="shared" si="785"/>
        <v>0703</v>
      </c>
      <c r="F401" s="41" t="s">
        <v>307</v>
      </c>
      <c r="G401" s="41" t="s">
        <v>305</v>
      </c>
      <c r="H401" s="42" t="s">
        <v>306</v>
      </c>
      <c r="I401" s="43">
        <v>66259.100000000006</v>
      </c>
      <c r="J401" s="43">
        <v>28177.700000000001</v>
      </c>
      <c r="K401" s="43">
        <v>2092.8000000000002</v>
      </c>
      <c r="L401" s="43"/>
      <c r="M401" s="43"/>
      <c r="N401" s="43"/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f t="shared" si="786"/>
        <v>66259.100000000006</v>
      </c>
      <c r="W401" s="43"/>
      <c r="X401" s="43"/>
      <c r="Y401" s="43"/>
      <c r="Z401" s="43"/>
      <c r="AA401" s="43"/>
      <c r="AB401" s="43">
        <v>65626.562449999998</v>
      </c>
      <c r="AC401" s="44">
        <v>66259.100000000006</v>
      </c>
      <c r="AD401" s="44">
        <v>66258.961370000005</v>
      </c>
      <c r="AE401" s="45">
        <f t="shared" si="691"/>
        <v>99.999790775908508</v>
      </c>
      <c r="AF401" s="43">
        <v>66259.100000000006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f t="shared" si="692"/>
        <v>66259.100000000006</v>
      </c>
      <c r="AM401" s="43">
        <f t="shared" si="693"/>
        <v>0</v>
      </c>
      <c r="AN401" s="19"/>
      <c r="AO401" s="1"/>
      <c r="AP401" s="1"/>
      <c r="AQ401" s="1"/>
      <c r="AR401" s="1"/>
      <c r="AS401" s="1"/>
    </row>
    <row r="402">
      <c r="B402" s="41" t="s">
        <v>293</v>
      </c>
      <c r="C402" s="41" t="s">
        <v>227</v>
      </c>
      <c r="D402" s="41" t="s">
        <v>117</v>
      </c>
      <c r="E402" s="26" t="str">
        <f t="shared" si="785"/>
        <v>0703</v>
      </c>
      <c r="F402" s="41" t="s">
        <v>309</v>
      </c>
      <c r="G402" s="41"/>
      <c r="H402" s="42" t="s">
        <v>310</v>
      </c>
      <c r="I402" s="43">
        <f t="shared" si="787"/>
        <v>598724.90000000014</v>
      </c>
      <c r="J402" s="43">
        <f t="shared" si="788"/>
        <v>604100.90000000002</v>
      </c>
      <c r="K402" s="43">
        <f t="shared" si="789"/>
        <v>603480.90000000002</v>
      </c>
      <c r="L402" s="43">
        <f t="shared" si="790"/>
        <v>0</v>
      </c>
      <c r="M402" s="43">
        <f t="shared" si="791"/>
        <v>0</v>
      </c>
      <c r="N402" s="43">
        <f t="shared" si="792"/>
        <v>0</v>
      </c>
      <c r="O402" s="43">
        <f>O403+O422</f>
        <v>-660</v>
      </c>
      <c r="P402" s="43">
        <f>P403+P422</f>
        <v>0</v>
      </c>
      <c r="Q402" s="43">
        <f>Q403+Q422</f>
        <v>45715.476999999999</v>
      </c>
      <c r="R402" s="43">
        <f>R403+R422</f>
        <v>21355.099999999999</v>
      </c>
      <c r="S402" s="43">
        <f>S403+S422</f>
        <v>35865.550999999999</v>
      </c>
      <c r="T402" s="43">
        <f t="shared" si="798"/>
        <v>0</v>
      </c>
      <c r="U402" s="43">
        <v>0</v>
      </c>
      <c r="V402" s="43">
        <f t="shared" si="786"/>
        <v>701001.02800000005</v>
      </c>
      <c r="W402" s="43">
        <f t="shared" si="799"/>
        <v>0</v>
      </c>
      <c r="X402" s="43">
        <f t="shared" si="800"/>
        <v>0</v>
      </c>
      <c r="Y402" s="43">
        <f t="shared" si="801"/>
        <v>0</v>
      </c>
      <c r="Z402" s="43">
        <f t="shared" si="802"/>
        <v>0</v>
      </c>
      <c r="AA402" s="43">
        <f t="shared" si="803"/>
        <v>0</v>
      </c>
      <c r="AB402" s="43">
        <f>AB403+AB422</f>
        <v>640966.83007999999</v>
      </c>
      <c r="AC402" s="44">
        <f>AC403+AC422</f>
        <v>782719.74012000009</v>
      </c>
      <c r="AD402" s="44">
        <f>AD403+AD422</f>
        <v>782719.74011000001</v>
      </c>
      <c r="AE402" s="45">
        <f t="shared" si="691"/>
        <v>99.999999998722387</v>
      </c>
      <c r="AF402" s="43">
        <f>AF403+AF422</f>
        <v>783379.74012000009</v>
      </c>
      <c r="AG402" s="43">
        <f>AG403+AG422</f>
        <v>-660</v>
      </c>
      <c r="AH402" s="43">
        <f>AH403+AH422</f>
        <v>0</v>
      </c>
      <c r="AI402" s="43">
        <f>AI403+AI422</f>
        <v>0</v>
      </c>
      <c r="AJ402" s="43">
        <f>AJ403+AJ422</f>
        <v>0</v>
      </c>
      <c r="AK402" s="43">
        <f>AK403+AK422</f>
        <v>0</v>
      </c>
      <c r="AL402" s="43">
        <f t="shared" si="692"/>
        <v>782719.74012000009</v>
      </c>
      <c r="AM402" s="43">
        <f t="shared" si="693"/>
        <v>-81718.71212000004</v>
      </c>
      <c r="AN402" s="2"/>
      <c r="AO402" s="1"/>
      <c r="AP402" s="1"/>
      <c r="AQ402" s="1"/>
      <c r="AR402" s="1"/>
      <c r="AS402" s="1"/>
    </row>
    <row r="403" ht="47.25">
      <c r="B403" s="41" t="s">
        <v>293</v>
      </c>
      <c r="C403" s="41" t="s">
        <v>227</v>
      </c>
      <c r="D403" s="41" t="s">
        <v>117</v>
      </c>
      <c r="E403" s="26" t="str">
        <f t="shared" si="785"/>
        <v>0703</v>
      </c>
      <c r="F403" s="41" t="s">
        <v>311</v>
      </c>
      <c r="G403" s="41"/>
      <c r="H403" s="42" t="s">
        <v>312</v>
      </c>
      <c r="I403" s="43">
        <f>I404+I416+I410+I407</f>
        <v>598724.90000000014</v>
      </c>
      <c r="J403" s="43">
        <f>J404+J416+J410+J407</f>
        <v>604100.90000000002</v>
      </c>
      <c r="K403" s="43">
        <f>K404+K416+K410+K407</f>
        <v>603480.90000000002</v>
      </c>
      <c r="L403" s="43">
        <f>L404+L416+L410+L407</f>
        <v>0</v>
      </c>
      <c r="M403" s="43">
        <f>M404+M416+M410+M407</f>
        <v>0</v>
      </c>
      <c r="N403" s="43">
        <f>N404+N416+N410+N407</f>
        <v>0</v>
      </c>
      <c r="O403" s="43">
        <f>O404+O416+O410+O407+O413+O419</f>
        <v>-660</v>
      </c>
      <c r="P403" s="43">
        <f>P404+P416+P410+P407+P413+P419</f>
        <v>0</v>
      </c>
      <c r="Q403" s="43">
        <f>Q404+Q416+Q410+Q407+Q413+Q419</f>
        <v>45715.476999999999</v>
      </c>
      <c r="R403" s="43">
        <f>R404+R416+R410+R407+R413+R419</f>
        <v>21355.099999999999</v>
      </c>
      <c r="S403" s="43">
        <f>S404+S416+S410+S407+S413+S419</f>
        <v>35865.550999999999</v>
      </c>
      <c r="T403" s="43">
        <f>T404+T416+T410+T407+T413</f>
        <v>0</v>
      </c>
      <c r="U403" s="43">
        <v>0</v>
      </c>
      <c r="V403" s="43">
        <f t="shared" si="786"/>
        <v>701001.02800000005</v>
      </c>
      <c r="W403" s="43">
        <f>W404+W416+W410+W407</f>
        <v>0</v>
      </c>
      <c r="X403" s="43">
        <f>X404+X416+X410+X407</f>
        <v>0</v>
      </c>
      <c r="Y403" s="43">
        <f>Y404+Y416+Y410+Y407</f>
        <v>0</v>
      </c>
      <c r="Z403" s="43">
        <f>Z404+Z416+Z410+Z407</f>
        <v>0</v>
      </c>
      <c r="AA403" s="43">
        <f>AA404+AA416+AA410+AA407</f>
        <v>0</v>
      </c>
      <c r="AB403" s="43">
        <f>AB404+AB416+AB410+AB407+AB413+AB419</f>
        <v>617460.64702999999</v>
      </c>
      <c r="AC403" s="44">
        <f>AC404+AC416+AC410+AC407+AC413+AC419</f>
        <v>759213.5570700001</v>
      </c>
      <c r="AD403" s="44">
        <f>AD404+AD416+AD410+AD407+AD413+AD419</f>
        <v>759213.55706000002</v>
      </c>
      <c r="AE403" s="45">
        <f t="shared" si="691"/>
        <v>99.999999998682839</v>
      </c>
      <c r="AF403" s="43">
        <f>AF404+AF416+AF410+AF407+AF413+AF419</f>
        <v>759873.5570700001</v>
      </c>
      <c r="AG403" s="43">
        <f>AG404+AG416+AG410+AG407+AG413+AG419</f>
        <v>-660</v>
      </c>
      <c r="AH403" s="43">
        <f>AH404+AH416+AH410+AH407+AH413+AH419</f>
        <v>0</v>
      </c>
      <c r="AI403" s="43">
        <f>AI404+AI416+AI410+AI407+AI413+AI419</f>
        <v>0</v>
      </c>
      <c r="AJ403" s="43">
        <f>AJ404+AJ416+AJ410+AJ407+AJ413+AJ419</f>
        <v>0</v>
      </c>
      <c r="AK403" s="43">
        <f>AK404+AK416+AK410+AK407+AK413+AK419</f>
        <v>0</v>
      </c>
      <c r="AL403" s="43">
        <f t="shared" si="692"/>
        <v>759213.5570700001</v>
      </c>
      <c r="AM403" s="43">
        <f t="shared" si="693"/>
        <v>-58212.529070000048</v>
      </c>
      <c r="AN403" s="2"/>
      <c r="AR403" s="1"/>
      <c r="AS403" s="1"/>
    </row>
    <row r="404" ht="47.25">
      <c r="B404" s="41" t="s">
        <v>293</v>
      </c>
      <c r="C404" s="41" t="s">
        <v>227</v>
      </c>
      <c r="D404" s="41" t="s">
        <v>117</v>
      </c>
      <c r="E404" s="26" t="str">
        <f t="shared" si="785"/>
        <v>0703</v>
      </c>
      <c r="F404" s="41" t="s">
        <v>313</v>
      </c>
      <c r="G404" s="41"/>
      <c r="H404" s="42" t="s">
        <v>70</v>
      </c>
      <c r="I404" s="43">
        <f t="shared" ref="I404:I430" si="813">I405</f>
        <v>574622.80000000005</v>
      </c>
      <c r="J404" s="43">
        <f t="shared" ref="J404:J430" si="814">J405</f>
        <v>581745.09999999998</v>
      </c>
      <c r="K404" s="43">
        <f t="shared" ref="K404:K430" si="815">K405</f>
        <v>581745.09999999998</v>
      </c>
      <c r="L404" s="43">
        <f t="shared" ref="L404:L430" si="816">L405</f>
        <v>0</v>
      </c>
      <c r="M404" s="43">
        <f t="shared" ref="M404:M430" si="817">M405</f>
        <v>0</v>
      </c>
      <c r="N404" s="43">
        <f t="shared" ref="N404:N430" si="818">N405</f>
        <v>0</v>
      </c>
      <c r="O404" s="43">
        <f t="shared" ref="O404:O430" si="819">O405</f>
        <v>0</v>
      </c>
      <c r="P404" s="43">
        <f t="shared" ref="P404:P430" si="820">P405</f>
        <v>0</v>
      </c>
      <c r="Q404" s="43">
        <f t="shared" ref="Q404:Q430" si="821">Q405</f>
        <v>0</v>
      </c>
      <c r="R404" s="43">
        <f t="shared" ref="R404:R430" si="822">R405</f>
        <v>0</v>
      </c>
      <c r="S404" s="43">
        <f t="shared" ref="S404:S430" si="823">S405</f>
        <v>0</v>
      </c>
      <c r="T404" s="43">
        <f t="shared" ref="T404:T430" si="824">T405</f>
        <v>0</v>
      </c>
      <c r="U404" s="43">
        <v>0</v>
      </c>
      <c r="V404" s="43">
        <f t="shared" si="786"/>
        <v>574622.80000000005</v>
      </c>
      <c r="W404" s="43">
        <f t="shared" ref="W404:W430" si="825">W405</f>
        <v>0</v>
      </c>
      <c r="X404" s="43">
        <f t="shared" ref="X404:X430" si="826">X405</f>
        <v>0</v>
      </c>
      <c r="Y404" s="43">
        <f t="shared" ref="Y404:Y430" si="827">Y405</f>
        <v>0</v>
      </c>
      <c r="Z404" s="43">
        <f t="shared" ref="Z404:Z430" si="828">Z405</f>
        <v>0</v>
      </c>
      <c r="AA404" s="43">
        <f t="shared" ref="AA404:AA430" si="829">AA405</f>
        <v>0</v>
      </c>
      <c r="AB404" s="43">
        <f t="shared" ref="AB404:AB430" si="830">AB405</f>
        <v>469865.90000000002</v>
      </c>
      <c r="AC404" s="44">
        <f t="shared" ref="AC404:AC430" si="831">AC405</f>
        <v>574622.80000000005</v>
      </c>
      <c r="AD404" s="44">
        <f t="shared" ref="AD404:AD430" si="832">AD405</f>
        <v>574622.80000000005</v>
      </c>
      <c r="AE404" s="45">
        <f t="shared" si="691"/>
        <v>100</v>
      </c>
      <c r="AF404" s="43">
        <f t="shared" ref="AF404:AF430" si="833">AF405</f>
        <v>574622.80000000005</v>
      </c>
      <c r="AG404" s="43">
        <f t="shared" ref="AG404:AG430" si="834">AG405</f>
        <v>0</v>
      </c>
      <c r="AH404" s="43">
        <f t="shared" ref="AH404:AH430" si="835">AH405</f>
        <v>0</v>
      </c>
      <c r="AI404" s="43">
        <f t="shared" ref="AI404:AI430" si="836">AI405</f>
        <v>0</v>
      </c>
      <c r="AJ404" s="43">
        <f t="shared" ref="AJ404:AJ430" si="837">AJ405</f>
        <v>0</v>
      </c>
      <c r="AK404" s="43">
        <f t="shared" ref="AK404:AK430" si="838">AK405</f>
        <v>0</v>
      </c>
      <c r="AL404" s="43">
        <f t="shared" si="692"/>
        <v>574622.80000000005</v>
      </c>
      <c r="AM404" s="43">
        <f t="shared" si="693"/>
        <v>0</v>
      </c>
      <c r="AN404" s="2"/>
      <c r="AO404" s="1"/>
      <c r="AP404" s="1"/>
      <c r="AQ404" s="1"/>
      <c r="AR404" s="1"/>
      <c r="AS404" s="1"/>
    </row>
    <row r="405" ht="31.5">
      <c r="B405" s="41" t="s">
        <v>293</v>
      </c>
      <c r="C405" s="41" t="s">
        <v>227</v>
      </c>
      <c r="D405" s="41" t="s">
        <v>117</v>
      </c>
      <c r="E405" s="26" t="str">
        <f t="shared" si="785"/>
        <v>0703</v>
      </c>
      <c r="F405" s="41" t="s">
        <v>313</v>
      </c>
      <c r="G405" s="41" t="s">
        <v>177</v>
      </c>
      <c r="H405" s="42" t="s">
        <v>178</v>
      </c>
      <c r="I405" s="43">
        <f t="shared" si="813"/>
        <v>574622.80000000005</v>
      </c>
      <c r="J405" s="43">
        <f t="shared" si="814"/>
        <v>581745.09999999998</v>
      </c>
      <c r="K405" s="43">
        <f t="shared" si="815"/>
        <v>581745.09999999998</v>
      </c>
      <c r="L405" s="43">
        <f t="shared" si="816"/>
        <v>0</v>
      </c>
      <c r="M405" s="43">
        <f t="shared" si="817"/>
        <v>0</v>
      </c>
      <c r="N405" s="43">
        <f t="shared" si="818"/>
        <v>0</v>
      </c>
      <c r="O405" s="43">
        <f t="shared" si="819"/>
        <v>0</v>
      </c>
      <c r="P405" s="43">
        <f t="shared" si="820"/>
        <v>0</v>
      </c>
      <c r="Q405" s="43">
        <f t="shared" si="821"/>
        <v>0</v>
      </c>
      <c r="R405" s="43">
        <f t="shared" si="822"/>
        <v>0</v>
      </c>
      <c r="S405" s="43">
        <f t="shared" si="823"/>
        <v>0</v>
      </c>
      <c r="T405" s="43">
        <f t="shared" si="824"/>
        <v>0</v>
      </c>
      <c r="U405" s="43">
        <v>0</v>
      </c>
      <c r="V405" s="43">
        <f t="shared" si="786"/>
        <v>574622.80000000005</v>
      </c>
      <c r="W405" s="43">
        <f t="shared" si="825"/>
        <v>0</v>
      </c>
      <c r="X405" s="43">
        <f t="shared" si="826"/>
        <v>0</v>
      </c>
      <c r="Y405" s="43">
        <f t="shared" si="827"/>
        <v>0</v>
      </c>
      <c r="Z405" s="43">
        <f t="shared" si="828"/>
        <v>0</v>
      </c>
      <c r="AA405" s="43">
        <f t="shared" si="829"/>
        <v>0</v>
      </c>
      <c r="AB405" s="43">
        <f t="shared" si="830"/>
        <v>469865.90000000002</v>
      </c>
      <c r="AC405" s="44">
        <f t="shared" si="831"/>
        <v>574622.80000000005</v>
      </c>
      <c r="AD405" s="44">
        <f t="shared" si="832"/>
        <v>574622.80000000005</v>
      </c>
      <c r="AE405" s="45">
        <f t="shared" si="691"/>
        <v>100</v>
      </c>
      <c r="AF405" s="43">
        <f t="shared" si="833"/>
        <v>574622.80000000005</v>
      </c>
      <c r="AG405" s="43">
        <f t="shared" si="834"/>
        <v>0</v>
      </c>
      <c r="AH405" s="43">
        <f t="shared" si="835"/>
        <v>0</v>
      </c>
      <c r="AI405" s="43">
        <f t="shared" si="836"/>
        <v>0</v>
      </c>
      <c r="AJ405" s="43">
        <f t="shared" si="837"/>
        <v>0</v>
      </c>
      <c r="AK405" s="43">
        <f t="shared" si="838"/>
        <v>0</v>
      </c>
      <c r="AL405" s="43">
        <f t="shared" si="692"/>
        <v>574622.80000000005</v>
      </c>
      <c r="AM405" s="43">
        <f t="shared" si="693"/>
        <v>0</v>
      </c>
      <c r="AN405" s="2"/>
      <c r="AO405" s="1"/>
      <c r="AP405" s="1"/>
      <c r="AQ405" s="1"/>
      <c r="AR405" s="1"/>
      <c r="AS405" s="1"/>
    </row>
    <row r="406">
      <c r="B406" s="41" t="s">
        <v>293</v>
      </c>
      <c r="C406" s="41" t="s">
        <v>227</v>
      </c>
      <c r="D406" s="41" t="s">
        <v>117</v>
      </c>
      <c r="E406" s="26" t="str">
        <f t="shared" si="785"/>
        <v>0703</v>
      </c>
      <c r="F406" s="41" t="s">
        <v>313</v>
      </c>
      <c r="G406" s="41" t="s">
        <v>305</v>
      </c>
      <c r="H406" s="42" t="s">
        <v>306</v>
      </c>
      <c r="I406" s="43">
        <v>574622.80000000005</v>
      </c>
      <c r="J406" s="43">
        <v>581745.09999999998</v>
      </c>
      <c r="K406" s="43">
        <v>581745.09999999998</v>
      </c>
      <c r="L406" s="43"/>
      <c r="M406" s="43"/>
      <c r="N406" s="43"/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f t="shared" si="786"/>
        <v>574622.80000000005</v>
      </c>
      <c r="W406" s="43"/>
      <c r="X406" s="43"/>
      <c r="Y406" s="43"/>
      <c r="Z406" s="43"/>
      <c r="AA406" s="43"/>
      <c r="AB406" s="43">
        <v>469865.90000000002</v>
      </c>
      <c r="AC406" s="44">
        <v>574622.80000000005</v>
      </c>
      <c r="AD406" s="44">
        <v>574622.80000000005</v>
      </c>
      <c r="AE406" s="45">
        <f t="shared" si="691"/>
        <v>100</v>
      </c>
      <c r="AF406" s="43">
        <v>574622.80000000005</v>
      </c>
      <c r="AG406" s="43">
        <v>0</v>
      </c>
      <c r="AH406" s="43">
        <v>0</v>
      </c>
      <c r="AI406" s="43">
        <v>0</v>
      </c>
      <c r="AJ406" s="43">
        <v>0</v>
      </c>
      <c r="AK406" s="43">
        <v>0</v>
      </c>
      <c r="AL406" s="43">
        <f t="shared" si="692"/>
        <v>574622.80000000005</v>
      </c>
      <c r="AM406" s="43">
        <f t="shared" si="693"/>
        <v>0</v>
      </c>
      <c r="AN406" s="19"/>
      <c r="AR406" s="1"/>
      <c r="AS406" s="1"/>
    </row>
    <row r="407">
      <c r="B407" s="41" t="s">
        <v>293</v>
      </c>
      <c r="C407" s="41" t="s">
        <v>227</v>
      </c>
      <c r="D407" s="41" t="s">
        <v>117</v>
      </c>
      <c r="E407" s="26" t="str">
        <f t="shared" si="785"/>
        <v>0703</v>
      </c>
      <c r="F407" s="41" t="s">
        <v>314</v>
      </c>
      <c r="G407" s="41"/>
      <c r="H407" s="42" t="s">
        <v>315</v>
      </c>
      <c r="I407" s="43">
        <f t="shared" si="813"/>
        <v>1715.3</v>
      </c>
      <c r="J407" s="43">
        <f t="shared" si="814"/>
        <v>0</v>
      </c>
      <c r="K407" s="43">
        <f t="shared" si="815"/>
        <v>0</v>
      </c>
      <c r="L407" s="43">
        <f t="shared" si="816"/>
        <v>0</v>
      </c>
      <c r="M407" s="43">
        <f t="shared" si="817"/>
        <v>0</v>
      </c>
      <c r="N407" s="43">
        <f t="shared" si="818"/>
        <v>0</v>
      </c>
      <c r="O407" s="43">
        <f t="shared" si="819"/>
        <v>0</v>
      </c>
      <c r="P407" s="43">
        <f t="shared" si="820"/>
        <v>0</v>
      </c>
      <c r="Q407" s="43">
        <f t="shared" si="821"/>
        <v>41312</v>
      </c>
      <c r="R407" s="43">
        <f t="shared" si="822"/>
        <v>21355.099999999999</v>
      </c>
      <c r="S407" s="43">
        <f t="shared" si="823"/>
        <v>0</v>
      </c>
      <c r="T407" s="43">
        <f t="shared" si="824"/>
        <v>0</v>
      </c>
      <c r="U407" s="43">
        <v>0</v>
      </c>
      <c r="V407" s="43">
        <f t="shared" si="786"/>
        <v>64382.399999999994</v>
      </c>
      <c r="W407" s="43">
        <f t="shared" si="825"/>
        <v>0</v>
      </c>
      <c r="X407" s="43">
        <f t="shared" si="826"/>
        <v>0</v>
      </c>
      <c r="Y407" s="43">
        <f t="shared" si="827"/>
        <v>0</v>
      </c>
      <c r="Z407" s="43">
        <f t="shared" si="828"/>
        <v>0</v>
      </c>
      <c r="AA407" s="43">
        <f t="shared" si="829"/>
        <v>0</v>
      </c>
      <c r="AB407" s="43">
        <f t="shared" si="830"/>
        <v>41661.510000000002</v>
      </c>
      <c r="AC407" s="44">
        <f t="shared" si="831"/>
        <v>64382.400000000001</v>
      </c>
      <c r="AD407" s="44">
        <f t="shared" si="832"/>
        <v>64382.400000000001</v>
      </c>
      <c r="AE407" s="45">
        <f t="shared" si="691"/>
        <v>100</v>
      </c>
      <c r="AF407" s="43">
        <f t="shared" si="833"/>
        <v>64382.400000000001</v>
      </c>
      <c r="AG407" s="43">
        <f t="shared" si="834"/>
        <v>0</v>
      </c>
      <c r="AH407" s="43">
        <f t="shared" si="835"/>
        <v>0</v>
      </c>
      <c r="AI407" s="43">
        <f t="shared" si="836"/>
        <v>0</v>
      </c>
      <c r="AJ407" s="43">
        <f t="shared" si="837"/>
        <v>0</v>
      </c>
      <c r="AK407" s="43">
        <f t="shared" si="838"/>
        <v>0</v>
      </c>
      <c r="AL407" s="43">
        <f t="shared" si="692"/>
        <v>64382.400000000001</v>
      </c>
      <c r="AM407" s="43">
        <f t="shared" si="693"/>
        <v>-7.2759576141834259e-12</v>
      </c>
      <c r="AN407" s="2"/>
      <c r="AO407" s="1"/>
      <c r="AP407" s="1"/>
      <c r="AQ407" s="1"/>
      <c r="AR407" s="1"/>
      <c r="AS407" s="1"/>
    </row>
    <row r="408" ht="31.5">
      <c r="B408" s="41" t="s">
        <v>293</v>
      </c>
      <c r="C408" s="41" t="s">
        <v>227</v>
      </c>
      <c r="D408" s="41" t="s">
        <v>117</v>
      </c>
      <c r="E408" s="26" t="str">
        <f t="shared" si="785"/>
        <v>0703</v>
      </c>
      <c r="F408" s="41" t="s">
        <v>314</v>
      </c>
      <c r="G408" s="41" t="s">
        <v>177</v>
      </c>
      <c r="H408" s="42" t="s">
        <v>178</v>
      </c>
      <c r="I408" s="43">
        <f t="shared" si="813"/>
        <v>1715.3</v>
      </c>
      <c r="J408" s="43">
        <f t="shared" si="814"/>
        <v>0</v>
      </c>
      <c r="K408" s="43">
        <f t="shared" si="815"/>
        <v>0</v>
      </c>
      <c r="L408" s="43">
        <f t="shared" si="816"/>
        <v>0</v>
      </c>
      <c r="M408" s="43">
        <f t="shared" si="817"/>
        <v>0</v>
      </c>
      <c r="N408" s="43">
        <f t="shared" si="818"/>
        <v>0</v>
      </c>
      <c r="O408" s="43">
        <f t="shared" si="819"/>
        <v>0</v>
      </c>
      <c r="P408" s="43">
        <f t="shared" si="820"/>
        <v>0</v>
      </c>
      <c r="Q408" s="43">
        <f t="shared" si="821"/>
        <v>41312</v>
      </c>
      <c r="R408" s="43">
        <f t="shared" si="822"/>
        <v>21355.099999999999</v>
      </c>
      <c r="S408" s="43">
        <f t="shared" si="823"/>
        <v>0</v>
      </c>
      <c r="T408" s="43">
        <f t="shared" si="824"/>
        <v>0</v>
      </c>
      <c r="U408" s="43">
        <v>0</v>
      </c>
      <c r="V408" s="43">
        <f t="shared" si="786"/>
        <v>64382.399999999994</v>
      </c>
      <c r="W408" s="43">
        <f t="shared" si="825"/>
        <v>0</v>
      </c>
      <c r="X408" s="43">
        <f t="shared" si="826"/>
        <v>0</v>
      </c>
      <c r="Y408" s="43">
        <f t="shared" si="827"/>
        <v>0</v>
      </c>
      <c r="Z408" s="43">
        <f t="shared" si="828"/>
        <v>0</v>
      </c>
      <c r="AA408" s="43">
        <f t="shared" si="829"/>
        <v>0</v>
      </c>
      <c r="AB408" s="43">
        <f t="shared" si="830"/>
        <v>41661.510000000002</v>
      </c>
      <c r="AC408" s="44">
        <f t="shared" si="831"/>
        <v>64382.400000000001</v>
      </c>
      <c r="AD408" s="44">
        <f t="shared" si="832"/>
        <v>64382.400000000001</v>
      </c>
      <c r="AE408" s="45">
        <f t="shared" si="691"/>
        <v>100</v>
      </c>
      <c r="AF408" s="43">
        <f t="shared" si="833"/>
        <v>64382.400000000001</v>
      </c>
      <c r="AG408" s="43">
        <f t="shared" si="834"/>
        <v>0</v>
      </c>
      <c r="AH408" s="43">
        <f t="shared" si="835"/>
        <v>0</v>
      </c>
      <c r="AI408" s="43">
        <f t="shared" si="836"/>
        <v>0</v>
      </c>
      <c r="AJ408" s="43">
        <f t="shared" si="837"/>
        <v>0</v>
      </c>
      <c r="AK408" s="43">
        <f t="shared" si="838"/>
        <v>0</v>
      </c>
      <c r="AL408" s="43">
        <f t="shared" si="692"/>
        <v>64382.400000000001</v>
      </c>
      <c r="AM408" s="43">
        <f t="shared" si="693"/>
        <v>-7.2759576141834259e-12</v>
      </c>
      <c r="AN408" s="2"/>
      <c r="AO408" s="1"/>
      <c r="AP408" s="1"/>
      <c r="AQ408" s="1"/>
      <c r="AR408" s="1"/>
      <c r="AS408" s="1"/>
    </row>
    <row r="409">
      <c r="B409" s="41" t="s">
        <v>293</v>
      </c>
      <c r="C409" s="41" t="s">
        <v>227</v>
      </c>
      <c r="D409" s="41" t="s">
        <v>117</v>
      </c>
      <c r="E409" s="26" t="str">
        <f t="shared" si="785"/>
        <v>0703</v>
      </c>
      <c r="F409" s="41" t="s">
        <v>314</v>
      </c>
      <c r="G409" s="41" t="s">
        <v>305</v>
      </c>
      <c r="H409" s="42" t="s">
        <v>306</v>
      </c>
      <c r="I409" s="43">
        <v>1715.3</v>
      </c>
      <c r="J409" s="43"/>
      <c r="K409" s="43"/>
      <c r="L409" s="43"/>
      <c r="M409" s="43"/>
      <c r="N409" s="43"/>
      <c r="O409" s="43">
        <v>0</v>
      </c>
      <c r="P409" s="43">
        <v>0</v>
      </c>
      <c r="Q409" s="43">
        <v>41312</v>
      </c>
      <c r="R409" s="43">
        <v>21355.099999999999</v>
      </c>
      <c r="S409" s="43">
        <v>0</v>
      </c>
      <c r="T409" s="43">
        <v>0</v>
      </c>
      <c r="U409" s="43">
        <v>0</v>
      </c>
      <c r="V409" s="43">
        <f t="shared" si="786"/>
        <v>64382.399999999994</v>
      </c>
      <c r="W409" s="43"/>
      <c r="X409" s="43"/>
      <c r="Y409" s="43"/>
      <c r="Z409" s="43"/>
      <c r="AA409" s="43"/>
      <c r="AB409" s="43">
        <v>41661.510000000002</v>
      </c>
      <c r="AC409" s="44">
        <v>64382.400000000001</v>
      </c>
      <c r="AD409" s="44">
        <v>64382.400000000001</v>
      </c>
      <c r="AE409" s="45">
        <f t="shared" si="691"/>
        <v>100</v>
      </c>
      <c r="AF409" s="43">
        <v>64382.400000000001</v>
      </c>
      <c r="AG409" s="43">
        <v>0</v>
      </c>
      <c r="AH409" s="43">
        <v>0</v>
      </c>
      <c r="AI409" s="43">
        <v>0</v>
      </c>
      <c r="AJ409" s="43">
        <v>0</v>
      </c>
      <c r="AK409" s="43">
        <v>0</v>
      </c>
      <c r="AL409" s="43">
        <f t="shared" si="692"/>
        <v>64382.400000000001</v>
      </c>
      <c r="AM409" s="43">
        <f t="shared" si="693"/>
        <v>-7.2759576141834259e-12</v>
      </c>
      <c r="AN409" s="19"/>
      <c r="AR409" s="1"/>
      <c r="AS409" s="1"/>
    </row>
    <row r="410" ht="31.5">
      <c r="B410" s="41" t="s">
        <v>293</v>
      </c>
      <c r="C410" s="41" t="s">
        <v>227</v>
      </c>
      <c r="D410" s="41" t="s">
        <v>117</v>
      </c>
      <c r="E410" s="26" t="str">
        <f t="shared" si="785"/>
        <v>0703</v>
      </c>
      <c r="F410" s="41" t="s">
        <v>316</v>
      </c>
      <c r="G410" s="41"/>
      <c r="H410" s="42" t="s">
        <v>317</v>
      </c>
      <c r="I410" s="43">
        <f t="shared" si="813"/>
        <v>2560</v>
      </c>
      <c r="J410" s="43">
        <f t="shared" si="814"/>
        <v>2560</v>
      </c>
      <c r="K410" s="43">
        <f t="shared" si="815"/>
        <v>2560</v>
      </c>
      <c r="L410" s="43">
        <f t="shared" si="816"/>
        <v>0</v>
      </c>
      <c r="M410" s="43">
        <f t="shared" si="817"/>
        <v>0</v>
      </c>
      <c r="N410" s="43">
        <f t="shared" si="818"/>
        <v>0</v>
      </c>
      <c r="O410" s="43">
        <f t="shared" si="819"/>
        <v>0</v>
      </c>
      <c r="P410" s="43">
        <f t="shared" si="820"/>
        <v>0</v>
      </c>
      <c r="Q410" s="43">
        <f t="shared" si="821"/>
        <v>0</v>
      </c>
      <c r="R410" s="43">
        <f t="shared" si="822"/>
        <v>0</v>
      </c>
      <c r="S410" s="43">
        <f t="shared" si="823"/>
        <v>0</v>
      </c>
      <c r="T410" s="43">
        <f t="shared" si="824"/>
        <v>0</v>
      </c>
      <c r="U410" s="43">
        <v>0</v>
      </c>
      <c r="V410" s="43">
        <f t="shared" si="786"/>
        <v>2560</v>
      </c>
      <c r="W410" s="43">
        <f t="shared" si="825"/>
        <v>0</v>
      </c>
      <c r="X410" s="43">
        <f t="shared" si="826"/>
        <v>0</v>
      </c>
      <c r="Y410" s="43">
        <f t="shared" si="827"/>
        <v>0</v>
      </c>
      <c r="Z410" s="43">
        <f t="shared" si="828"/>
        <v>0</v>
      </c>
      <c r="AA410" s="43">
        <f t="shared" si="829"/>
        <v>0</v>
      </c>
      <c r="AB410" s="43">
        <f t="shared" si="830"/>
        <v>1248.6906899999999</v>
      </c>
      <c r="AC410" s="44">
        <f t="shared" si="831"/>
        <v>1248.6906899999999</v>
      </c>
      <c r="AD410" s="44">
        <f t="shared" si="832"/>
        <v>1248.6906899999999</v>
      </c>
      <c r="AE410" s="45">
        <f t="shared" si="691"/>
        <v>100</v>
      </c>
      <c r="AF410" s="43">
        <f t="shared" si="833"/>
        <v>1248.6906899999999</v>
      </c>
      <c r="AG410" s="43">
        <f t="shared" si="834"/>
        <v>0</v>
      </c>
      <c r="AH410" s="43">
        <f t="shared" si="835"/>
        <v>0</v>
      </c>
      <c r="AI410" s="43">
        <f t="shared" si="836"/>
        <v>0</v>
      </c>
      <c r="AJ410" s="43">
        <f t="shared" si="837"/>
        <v>0</v>
      </c>
      <c r="AK410" s="43">
        <f t="shared" si="838"/>
        <v>0</v>
      </c>
      <c r="AL410" s="43">
        <f t="shared" si="692"/>
        <v>1248.6906899999999</v>
      </c>
      <c r="AM410" s="43">
        <f t="shared" si="693"/>
        <v>1311.3093100000001</v>
      </c>
      <c r="AN410" s="2"/>
      <c r="AO410" s="1"/>
      <c r="AP410" s="1"/>
      <c r="AQ410" s="1"/>
      <c r="AR410" s="1"/>
      <c r="AS410" s="1"/>
    </row>
    <row r="411" ht="31.5">
      <c r="B411" s="41" t="s">
        <v>293</v>
      </c>
      <c r="C411" s="41" t="s">
        <v>227</v>
      </c>
      <c r="D411" s="41" t="s">
        <v>117</v>
      </c>
      <c r="E411" s="26" t="str">
        <f t="shared" si="785"/>
        <v>0703</v>
      </c>
      <c r="F411" s="41" t="s">
        <v>316</v>
      </c>
      <c r="G411" s="41" t="s">
        <v>177</v>
      </c>
      <c r="H411" s="42" t="s">
        <v>178</v>
      </c>
      <c r="I411" s="43">
        <f t="shared" si="813"/>
        <v>2560</v>
      </c>
      <c r="J411" s="43">
        <f t="shared" si="814"/>
        <v>2560</v>
      </c>
      <c r="K411" s="43">
        <f t="shared" si="815"/>
        <v>2560</v>
      </c>
      <c r="L411" s="43">
        <f t="shared" si="816"/>
        <v>0</v>
      </c>
      <c r="M411" s="43">
        <f t="shared" si="817"/>
        <v>0</v>
      </c>
      <c r="N411" s="43">
        <f t="shared" si="818"/>
        <v>0</v>
      </c>
      <c r="O411" s="43">
        <f t="shared" si="819"/>
        <v>0</v>
      </c>
      <c r="P411" s="43">
        <f t="shared" si="820"/>
        <v>0</v>
      </c>
      <c r="Q411" s="43">
        <f t="shared" si="821"/>
        <v>0</v>
      </c>
      <c r="R411" s="43">
        <f t="shared" si="822"/>
        <v>0</v>
      </c>
      <c r="S411" s="43">
        <f t="shared" si="823"/>
        <v>0</v>
      </c>
      <c r="T411" s="43">
        <f t="shared" si="824"/>
        <v>0</v>
      </c>
      <c r="U411" s="43">
        <v>0</v>
      </c>
      <c r="V411" s="43">
        <f t="shared" si="786"/>
        <v>2560</v>
      </c>
      <c r="W411" s="43">
        <f t="shared" si="825"/>
        <v>0</v>
      </c>
      <c r="X411" s="43">
        <f t="shared" si="826"/>
        <v>0</v>
      </c>
      <c r="Y411" s="43">
        <f t="shared" si="827"/>
        <v>0</v>
      </c>
      <c r="Z411" s="43">
        <f t="shared" si="828"/>
        <v>0</v>
      </c>
      <c r="AA411" s="43">
        <f t="shared" si="829"/>
        <v>0</v>
      </c>
      <c r="AB411" s="43">
        <f t="shared" si="830"/>
        <v>1248.6906899999999</v>
      </c>
      <c r="AC411" s="44">
        <f t="shared" si="831"/>
        <v>1248.6906899999999</v>
      </c>
      <c r="AD411" s="44">
        <f t="shared" si="832"/>
        <v>1248.6906899999999</v>
      </c>
      <c r="AE411" s="45">
        <f t="shared" si="691"/>
        <v>100</v>
      </c>
      <c r="AF411" s="43">
        <f t="shared" si="833"/>
        <v>1248.6906899999999</v>
      </c>
      <c r="AG411" s="43">
        <f t="shared" si="834"/>
        <v>0</v>
      </c>
      <c r="AH411" s="43">
        <f t="shared" si="835"/>
        <v>0</v>
      </c>
      <c r="AI411" s="43">
        <f t="shared" si="836"/>
        <v>0</v>
      </c>
      <c r="AJ411" s="43">
        <f t="shared" si="837"/>
        <v>0</v>
      </c>
      <c r="AK411" s="43">
        <f t="shared" si="838"/>
        <v>0</v>
      </c>
      <c r="AL411" s="43">
        <f t="shared" si="692"/>
        <v>1248.6906899999999</v>
      </c>
      <c r="AM411" s="43">
        <f t="shared" si="693"/>
        <v>1311.3093100000001</v>
      </c>
      <c r="AN411" s="2"/>
      <c r="AO411" s="1"/>
      <c r="AP411" s="1"/>
      <c r="AQ411" s="1"/>
      <c r="AR411" s="1"/>
      <c r="AS411" s="1"/>
    </row>
    <row r="412">
      <c r="B412" s="41" t="s">
        <v>293</v>
      </c>
      <c r="C412" s="41" t="s">
        <v>227</v>
      </c>
      <c r="D412" s="41" t="s">
        <v>117</v>
      </c>
      <c r="E412" s="26" t="str">
        <f t="shared" si="785"/>
        <v>0703</v>
      </c>
      <c r="F412" s="41" t="s">
        <v>316</v>
      </c>
      <c r="G412" s="41" t="s">
        <v>305</v>
      </c>
      <c r="H412" s="42" t="s">
        <v>306</v>
      </c>
      <c r="I412" s="43">
        <v>2560</v>
      </c>
      <c r="J412" s="43">
        <v>2560</v>
      </c>
      <c r="K412" s="43">
        <v>2560</v>
      </c>
      <c r="L412" s="43"/>
      <c r="M412" s="43"/>
      <c r="N412" s="43"/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f t="shared" si="786"/>
        <v>2560</v>
      </c>
      <c r="W412" s="43"/>
      <c r="X412" s="43"/>
      <c r="Y412" s="43"/>
      <c r="Z412" s="43"/>
      <c r="AA412" s="43"/>
      <c r="AB412" s="43">
        <v>1248.6906899999999</v>
      </c>
      <c r="AC412" s="44">
        <v>1248.6906899999999</v>
      </c>
      <c r="AD412" s="44">
        <v>1248.6906899999999</v>
      </c>
      <c r="AE412" s="45">
        <f t="shared" si="691"/>
        <v>100</v>
      </c>
      <c r="AF412" s="43">
        <v>1248.6906899999999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f t="shared" si="692"/>
        <v>1248.6906899999999</v>
      </c>
      <c r="AM412" s="43">
        <f t="shared" si="693"/>
        <v>1311.3093100000001</v>
      </c>
      <c r="AN412" s="19"/>
      <c r="AR412" s="1"/>
      <c r="AS412" s="1"/>
    </row>
    <row r="413" ht="31.5">
      <c r="B413" s="41" t="s">
        <v>293</v>
      </c>
      <c r="C413" s="41" t="s">
        <v>227</v>
      </c>
      <c r="D413" s="41" t="s">
        <v>117</v>
      </c>
      <c r="E413" s="26" t="str">
        <f t="shared" si="785"/>
        <v>0703</v>
      </c>
      <c r="F413" s="41" t="s">
        <v>318</v>
      </c>
      <c r="G413" s="41"/>
      <c r="H413" s="42" t="s">
        <v>319</v>
      </c>
      <c r="I413" s="43"/>
      <c r="J413" s="43"/>
      <c r="K413" s="43"/>
      <c r="L413" s="43"/>
      <c r="M413" s="43"/>
      <c r="N413" s="43"/>
      <c r="O413" s="43">
        <f t="shared" si="819"/>
        <v>0</v>
      </c>
      <c r="P413" s="43">
        <f t="shared" si="820"/>
        <v>0</v>
      </c>
      <c r="Q413" s="43">
        <f t="shared" si="821"/>
        <v>4403.4769999999999</v>
      </c>
      <c r="R413" s="43">
        <f t="shared" si="822"/>
        <v>0</v>
      </c>
      <c r="S413" s="43">
        <f t="shared" si="823"/>
        <v>35865.550999999999</v>
      </c>
      <c r="T413" s="43">
        <f t="shared" si="824"/>
        <v>0</v>
      </c>
      <c r="U413" s="43"/>
      <c r="V413" s="43">
        <f t="shared" si="786"/>
        <v>40269.027999999998</v>
      </c>
      <c r="W413" s="43"/>
      <c r="X413" s="43"/>
      <c r="Y413" s="43"/>
      <c r="Z413" s="43"/>
      <c r="AA413" s="43"/>
      <c r="AB413" s="43">
        <f t="shared" si="830"/>
        <v>29291.20796</v>
      </c>
      <c r="AC413" s="44">
        <f t="shared" si="831"/>
        <v>40269.027999999998</v>
      </c>
      <c r="AD413" s="44">
        <f t="shared" si="832"/>
        <v>40269.027990000002</v>
      </c>
      <c r="AE413" s="45">
        <f t="shared" si="691"/>
        <v>99.999999975167029</v>
      </c>
      <c r="AF413" s="43">
        <f t="shared" si="833"/>
        <v>40269.027999999998</v>
      </c>
      <c r="AG413" s="43">
        <f t="shared" si="834"/>
        <v>0</v>
      </c>
      <c r="AH413" s="43">
        <f t="shared" si="835"/>
        <v>0</v>
      </c>
      <c r="AI413" s="43">
        <f t="shared" si="836"/>
        <v>0</v>
      </c>
      <c r="AJ413" s="43">
        <f t="shared" si="837"/>
        <v>0</v>
      </c>
      <c r="AK413" s="43">
        <f t="shared" si="838"/>
        <v>0</v>
      </c>
      <c r="AL413" s="43">
        <f t="shared" si="692"/>
        <v>40269.027999999998</v>
      </c>
      <c r="AM413" s="43">
        <f t="shared" si="693"/>
        <v>0</v>
      </c>
      <c r="AN413" s="19"/>
      <c r="AO413" s="1"/>
      <c r="AP413" s="1"/>
      <c r="AQ413" s="1"/>
      <c r="AR413" s="1"/>
      <c r="AS413" s="1"/>
    </row>
    <row r="414" ht="31.5">
      <c r="B414" s="41" t="s">
        <v>293</v>
      </c>
      <c r="C414" s="41" t="s">
        <v>227</v>
      </c>
      <c r="D414" s="41" t="s">
        <v>117</v>
      </c>
      <c r="E414" s="26" t="str">
        <f t="shared" si="785"/>
        <v>0703</v>
      </c>
      <c r="F414" s="41" t="s">
        <v>318</v>
      </c>
      <c r="G414" s="41" t="s">
        <v>177</v>
      </c>
      <c r="H414" s="42" t="s">
        <v>178</v>
      </c>
      <c r="I414" s="43"/>
      <c r="J414" s="43"/>
      <c r="K414" s="43"/>
      <c r="L414" s="43"/>
      <c r="M414" s="43"/>
      <c r="N414" s="43"/>
      <c r="O414" s="43">
        <f t="shared" si="819"/>
        <v>0</v>
      </c>
      <c r="P414" s="43">
        <f t="shared" si="820"/>
        <v>0</v>
      </c>
      <c r="Q414" s="43">
        <f t="shared" si="821"/>
        <v>4403.4769999999999</v>
      </c>
      <c r="R414" s="43">
        <f t="shared" si="822"/>
        <v>0</v>
      </c>
      <c r="S414" s="43">
        <f t="shared" si="823"/>
        <v>35865.550999999999</v>
      </c>
      <c r="T414" s="43">
        <f t="shared" si="824"/>
        <v>0</v>
      </c>
      <c r="U414" s="43"/>
      <c r="V414" s="43">
        <f t="shared" si="786"/>
        <v>40269.027999999998</v>
      </c>
      <c r="W414" s="43"/>
      <c r="X414" s="43"/>
      <c r="Y414" s="43"/>
      <c r="Z414" s="43"/>
      <c r="AA414" s="43"/>
      <c r="AB414" s="43">
        <f t="shared" si="830"/>
        <v>29291.20796</v>
      </c>
      <c r="AC414" s="44">
        <f t="shared" si="831"/>
        <v>40269.027999999998</v>
      </c>
      <c r="AD414" s="44">
        <f t="shared" si="832"/>
        <v>40269.027990000002</v>
      </c>
      <c r="AE414" s="45">
        <f t="shared" si="691"/>
        <v>99.999999975167029</v>
      </c>
      <c r="AF414" s="43">
        <f t="shared" si="833"/>
        <v>40269.027999999998</v>
      </c>
      <c r="AG414" s="43">
        <f t="shared" si="834"/>
        <v>0</v>
      </c>
      <c r="AH414" s="43">
        <f t="shared" si="835"/>
        <v>0</v>
      </c>
      <c r="AI414" s="43">
        <f t="shared" si="836"/>
        <v>0</v>
      </c>
      <c r="AJ414" s="43">
        <f t="shared" si="837"/>
        <v>0</v>
      </c>
      <c r="AK414" s="43">
        <f t="shared" si="838"/>
        <v>0</v>
      </c>
      <c r="AL414" s="43">
        <f t="shared" si="692"/>
        <v>40269.027999999998</v>
      </c>
      <c r="AM414" s="43">
        <f t="shared" si="693"/>
        <v>0</v>
      </c>
      <c r="AN414" s="19"/>
      <c r="AO414" s="1"/>
      <c r="AP414" s="1"/>
      <c r="AQ414" s="1"/>
      <c r="AR414" s="1"/>
      <c r="AS414" s="1"/>
    </row>
    <row r="415">
      <c r="B415" s="41" t="s">
        <v>293</v>
      </c>
      <c r="C415" s="41" t="s">
        <v>227</v>
      </c>
      <c r="D415" s="41" t="s">
        <v>117</v>
      </c>
      <c r="E415" s="26" t="str">
        <f t="shared" si="785"/>
        <v>0703</v>
      </c>
      <c r="F415" s="41" t="s">
        <v>318</v>
      </c>
      <c r="G415" s="41" t="s">
        <v>305</v>
      </c>
      <c r="H415" s="42" t="s">
        <v>306</v>
      </c>
      <c r="I415" s="43"/>
      <c r="J415" s="43"/>
      <c r="K415" s="43"/>
      <c r="L415" s="43"/>
      <c r="M415" s="43"/>
      <c r="N415" s="43"/>
      <c r="O415" s="43">
        <v>0</v>
      </c>
      <c r="P415" s="43">
        <v>0</v>
      </c>
      <c r="Q415" s="43">
        <v>4403.4769999999999</v>
      </c>
      <c r="R415" s="43">
        <v>0</v>
      </c>
      <c r="S415" s="43">
        <v>35865.550999999999</v>
      </c>
      <c r="T415" s="43">
        <v>0</v>
      </c>
      <c r="U415" s="43"/>
      <c r="V415" s="43">
        <f t="shared" si="786"/>
        <v>40269.027999999998</v>
      </c>
      <c r="W415" s="43"/>
      <c r="X415" s="43"/>
      <c r="Y415" s="43"/>
      <c r="Z415" s="43"/>
      <c r="AA415" s="43"/>
      <c r="AB415" s="43">
        <v>29291.20796</v>
      </c>
      <c r="AC415" s="44">
        <v>40269.027999999998</v>
      </c>
      <c r="AD415" s="44">
        <v>40269.027990000002</v>
      </c>
      <c r="AE415" s="45">
        <f t="shared" si="691"/>
        <v>99.999999975167029</v>
      </c>
      <c r="AF415" s="43">
        <v>40269.027999999998</v>
      </c>
      <c r="AG415" s="43">
        <v>0</v>
      </c>
      <c r="AH415" s="43">
        <v>0</v>
      </c>
      <c r="AI415" s="43">
        <v>0</v>
      </c>
      <c r="AJ415" s="43">
        <v>0</v>
      </c>
      <c r="AK415" s="43">
        <v>0</v>
      </c>
      <c r="AL415" s="43">
        <f t="shared" si="692"/>
        <v>40269.027999999998</v>
      </c>
      <c r="AM415" s="43">
        <f t="shared" si="693"/>
        <v>0</v>
      </c>
      <c r="AN415" s="19"/>
      <c r="AR415" s="1"/>
      <c r="AS415" s="1"/>
    </row>
    <row r="416" ht="47.25">
      <c r="B416" s="41" t="s">
        <v>293</v>
      </c>
      <c r="C416" s="41" t="s">
        <v>227</v>
      </c>
      <c r="D416" s="41" t="s">
        <v>117</v>
      </c>
      <c r="E416" s="26" t="str">
        <f t="shared" si="785"/>
        <v>0703</v>
      </c>
      <c r="F416" s="41" t="s">
        <v>320</v>
      </c>
      <c r="G416" s="41"/>
      <c r="H416" s="42" t="s">
        <v>321</v>
      </c>
      <c r="I416" s="43">
        <f t="shared" si="813"/>
        <v>19826.799999999999</v>
      </c>
      <c r="J416" s="43">
        <f t="shared" si="814"/>
        <v>19795.799999999999</v>
      </c>
      <c r="K416" s="43">
        <f t="shared" si="815"/>
        <v>19175.799999999999</v>
      </c>
      <c r="L416" s="43">
        <f t="shared" si="816"/>
        <v>0</v>
      </c>
      <c r="M416" s="43">
        <f t="shared" si="817"/>
        <v>0</v>
      </c>
      <c r="N416" s="43">
        <f t="shared" si="818"/>
        <v>0</v>
      </c>
      <c r="O416" s="43">
        <f t="shared" si="819"/>
        <v>-660</v>
      </c>
      <c r="P416" s="43">
        <f t="shared" si="820"/>
        <v>0</v>
      </c>
      <c r="Q416" s="43">
        <f t="shared" si="821"/>
        <v>0</v>
      </c>
      <c r="R416" s="43">
        <f t="shared" si="822"/>
        <v>0</v>
      </c>
      <c r="S416" s="43">
        <f t="shared" si="823"/>
        <v>0</v>
      </c>
      <c r="T416" s="43">
        <f t="shared" si="824"/>
        <v>0</v>
      </c>
      <c r="U416" s="43">
        <v>0</v>
      </c>
      <c r="V416" s="43">
        <f t="shared" si="786"/>
        <v>19166.799999999999</v>
      </c>
      <c r="W416" s="43">
        <f t="shared" si="825"/>
        <v>0</v>
      </c>
      <c r="X416" s="43">
        <f t="shared" si="826"/>
        <v>0</v>
      </c>
      <c r="Y416" s="43">
        <f t="shared" si="827"/>
        <v>0</v>
      </c>
      <c r="Z416" s="43">
        <f t="shared" si="828"/>
        <v>0</v>
      </c>
      <c r="AA416" s="43">
        <f t="shared" si="829"/>
        <v>0</v>
      </c>
      <c r="AB416" s="43">
        <f t="shared" si="830"/>
        <v>15869.5</v>
      </c>
      <c r="AC416" s="44">
        <f t="shared" si="831"/>
        <v>19166.799999999999</v>
      </c>
      <c r="AD416" s="44">
        <f t="shared" si="832"/>
        <v>19166.799999999999</v>
      </c>
      <c r="AE416" s="45">
        <f t="shared" si="691"/>
        <v>100</v>
      </c>
      <c r="AF416" s="43">
        <f t="shared" si="833"/>
        <v>19826.799999999999</v>
      </c>
      <c r="AG416" s="43">
        <f t="shared" si="834"/>
        <v>-660</v>
      </c>
      <c r="AH416" s="43">
        <f t="shared" si="835"/>
        <v>0</v>
      </c>
      <c r="AI416" s="43">
        <f t="shared" si="836"/>
        <v>0</v>
      </c>
      <c r="AJ416" s="43">
        <f t="shared" si="837"/>
        <v>0</v>
      </c>
      <c r="AK416" s="43">
        <f t="shared" si="838"/>
        <v>0</v>
      </c>
      <c r="AL416" s="43">
        <f t="shared" si="692"/>
        <v>19166.799999999999</v>
      </c>
      <c r="AM416" s="43">
        <f t="shared" si="693"/>
        <v>0</v>
      </c>
      <c r="AN416" s="2"/>
      <c r="AO416" s="1"/>
      <c r="AP416" s="1"/>
      <c r="AQ416" s="1"/>
      <c r="AR416" s="1"/>
      <c r="AS416" s="1"/>
    </row>
    <row r="417" ht="31.5">
      <c r="B417" s="41" t="s">
        <v>293</v>
      </c>
      <c r="C417" s="41" t="s">
        <v>227</v>
      </c>
      <c r="D417" s="41" t="s">
        <v>117</v>
      </c>
      <c r="E417" s="26" t="str">
        <f t="shared" si="785"/>
        <v>0703</v>
      </c>
      <c r="F417" s="41" t="s">
        <v>320</v>
      </c>
      <c r="G417" s="41" t="s">
        <v>177</v>
      </c>
      <c r="H417" s="42" t="s">
        <v>178</v>
      </c>
      <c r="I417" s="43">
        <f t="shared" si="813"/>
        <v>19826.799999999999</v>
      </c>
      <c r="J417" s="43">
        <f t="shared" si="814"/>
        <v>19795.799999999999</v>
      </c>
      <c r="K417" s="43">
        <f t="shared" si="815"/>
        <v>19175.799999999999</v>
      </c>
      <c r="L417" s="43">
        <f t="shared" si="816"/>
        <v>0</v>
      </c>
      <c r="M417" s="43">
        <f t="shared" si="817"/>
        <v>0</v>
      </c>
      <c r="N417" s="43">
        <f t="shared" si="818"/>
        <v>0</v>
      </c>
      <c r="O417" s="43">
        <f t="shared" si="819"/>
        <v>-660</v>
      </c>
      <c r="P417" s="43">
        <f t="shared" si="820"/>
        <v>0</v>
      </c>
      <c r="Q417" s="43">
        <f t="shared" si="821"/>
        <v>0</v>
      </c>
      <c r="R417" s="43">
        <f t="shared" si="822"/>
        <v>0</v>
      </c>
      <c r="S417" s="43">
        <f t="shared" si="823"/>
        <v>0</v>
      </c>
      <c r="T417" s="43">
        <f t="shared" si="824"/>
        <v>0</v>
      </c>
      <c r="U417" s="43">
        <v>0</v>
      </c>
      <c r="V417" s="43">
        <f t="shared" si="786"/>
        <v>19166.799999999999</v>
      </c>
      <c r="W417" s="43">
        <f t="shared" si="825"/>
        <v>0</v>
      </c>
      <c r="X417" s="43">
        <f t="shared" si="826"/>
        <v>0</v>
      </c>
      <c r="Y417" s="43">
        <f t="shared" si="827"/>
        <v>0</v>
      </c>
      <c r="Z417" s="43">
        <f t="shared" si="828"/>
        <v>0</v>
      </c>
      <c r="AA417" s="43">
        <f t="shared" si="829"/>
        <v>0</v>
      </c>
      <c r="AB417" s="43">
        <f t="shared" si="830"/>
        <v>15869.5</v>
      </c>
      <c r="AC417" s="44">
        <f t="shared" si="831"/>
        <v>19166.799999999999</v>
      </c>
      <c r="AD417" s="44">
        <f t="shared" si="832"/>
        <v>19166.799999999999</v>
      </c>
      <c r="AE417" s="45">
        <f t="shared" si="691"/>
        <v>100</v>
      </c>
      <c r="AF417" s="43">
        <f t="shared" si="833"/>
        <v>19826.799999999999</v>
      </c>
      <c r="AG417" s="43">
        <f t="shared" si="834"/>
        <v>-660</v>
      </c>
      <c r="AH417" s="43">
        <f t="shared" si="835"/>
        <v>0</v>
      </c>
      <c r="AI417" s="43">
        <f t="shared" si="836"/>
        <v>0</v>
      </c>
      <c r="AJ417" s="43">
        <f t="shared" si="837"/>
        <v>0</v>
      </c>
      <c r="AK417" s="43">
        <f t="shared" si="838"/>
        <v>0</v>
      </c>
      <c r="AL417" s="43">
        <f t="shared" si="692"/>
        <v>19166.799999999999</v>
      </c>
      <c r="AM417" s="43">
        <f t="shared" si="693"/>
        <v>0</v>
      </c>
      <c r="AN417" s="2"/>
      <c r="AO417" s="1"/>
      <c r="AP417" s="1"/>
      <c r="AQ417" s="1"/>
      <c r="AR417" s="1"/>
      <c r="AS417" s="1"/>
    </row>
    <row r="418">
      <c r="B418" s="41" t="s">
        <v>293</v>
      </c>
      <c r="C418" s="41" t="s">
        <v>227</v>
      </c>
      <c r="D418" s="41" t="s">
        <v>117</v>
      </c>
      <c r="E418" s="26" t="str">
        <f t="shared" si="785"/>
        <v>0703</v>
      </c>
      <c r="F418" s="41" t="s">
        <v>320</v>
      </c>
      <c r="G418" s="41" t="s">
        <v>305</v>
      </c>
      <c r="H418" s="42" t="s">
        <v>306</v>
      </c>
      <c r="I418" s="43">
        <v>19826.799999999999</v>
      </c>
      <c r="J418" s="43">
        <v>19795.799999999999</v>
      </c>
      <c r="K418" s="43">
        <v>19175.799999999999</v>
      </c>
      <c r="L418" s="43"/>
      <c r="M418" s="43"/>
      <c r="N418" s="43"/>
      <c r="O418" s="43">
        <v>-660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f t="shared" si="786"/>
        <v>19166.799999999999</v>
      </c>
      <c r="W418" s="43"/>
      <c r="X418" s="43"/>
      <c r="Y418" s="43"/>
      <c r="Z418" s="43"/>
      <c r="AA418" s="43"/>
      <c r="AB418" s="43">
        <v>15869.5</v>
      </c>
      <c r="AC418" s="44">
        <v>19166.799999999999</v>
      </c>
      <c r="AD418" s="44">
        <v>19166.799999999999</v>
      </c>
      <c r="AE418" s="45">
        <f t="shared" si="691"/>
        <v>100</v>
      </c>
      <c r="AF418" s="43">
        <v>19826.799999999999</v>
      </c>
      <c r="AG418" s="43">
        <v>-660</v>
      </c>
      <c r="AH418" s="43">
        <v>0</v>
      </c>
      <c r="AI418" s="43">
        <v>0</v>
      </c>
      <c r="AJ418" s="43">
        <v>0</v>
      </c>
      <c r="AK418" s="43">
        <v>0</v>
      </c>
      <c r="AL418" s="43">
        <f t="shared" si="692"/>
        <v>19166.799999999999</v>
      </c>
      <c r="AM418" s="43">
        <f t="shared" si="693"/>
        <v>0</v>
      </c>
      <c r="AN418" s="19"/>
      <c r="AR418" s="1"/>
      <c r="AS418" s="1"/>
    </row>
    <row r="419">
      <c r="B419" s="41" t="s">
        <v>293</v>
      </c>
      <c r="C419" s="41" t="s">
        <v>227</v>
      </c>
      <c r="D419" s="41" t="s">
        <v>117</v>
      </c>
      <c r="E419" s="26" t="str">
        <f t="shared" si="785"/>
        <v>0703</v>
      </c>
      <c r="F419" s="41" t="s">
        <v>322</v>
      </c>
      <c r="G419" s="41"/>
      <c r="H419" s="56" t="s">
        <v>323</v>
      </c>
      <c r="I419" s="43"/>
      <c r="J419" s="43"/>
      <c r="K419" s="43"/>
      <c r="L419" s="43"/>
      <c r="M419" s="43"/>
      <c r="N419" s="43"/>
      <c r="O419" s="43">
        <f t="shared" si="819"/>
        <v>0</v>
      </c>
      <c r="P419" s="43">
        <f t="shared" si="820"/>
        <v>0</v>
      </c>
      <c r="Q419" s="43">
        <f t="shared" si="821"/>
        <v>0</v>
      </c>
      <c r="R419" s="43">
        <f t="shared" si="822"/>
        <v>0</v>
      </c>
      <c r="S419" s="43">
        <f t="shared" si="823"/>
        <v>0</v>
      </c>
      <c r="T419" s="43"/>
      <c r="U419" s="43"/>
      <c r="V419" s="43">
        <f t="shared" si="786"/>
        <v>0</v>
      </c>
      <c r="W419" s="43"/>
      <c r="X419" s="43"/>
      <c r="Y419" s="43"/>
      <c r="Z419" s="43"/>
      <c r="AA419" s="43"/>
      <c r="AB419" s="43">
        <f t="shared" si="830"/>
        <v>59523.838380000001</v>
      </c>
      <c r="AC419" s="44">
        <f t="shared" si="831"/>
        <v>59523.838380000001</v>
      </c>
      <c r="AD419" s="44">
        <f t="shared" si="832"/>
        <v>59523.838380000001</v>
      </c>
      <c r="AE419" s="45">
        <f t="shared" si="691"/>
        <v>100</v>
      </c>
      <c r="AF419" s="43">
        <f t="shared" si="833"/>
        <v>59523.838380000001</v>
      </c>
      <c r="AG419" s="43">
        <f t="shared" si="834"/>
        <v>0</v>
      </c>
      <c r="AH419" s="43">
        <f t="shared" si="835"/>
        <v>0</v>
      </c>
      <c r="AI419" s="43">
        <f t="shared" si="836"/>
        <v>0</v>
      </c>
      <c r="AJ419" s="43">
        <f t="shared" si="837"/>
        <v>0</v>
      </c>
      <c r="AK419" s="43">
        <f t="shared" si="838"/>
        <v>0</v>
      </c>
      <c r="AL419" s="43">
        <f t="shared" si="692"/>
        <v>59523.838380000001</v>
      </c>
      <c r="AM419" s="43">
        <f t="shared" si="693"/>
        <v>-59523.838380000001</v>
      </c>
      <c r="AN419" s="19"/>
      <c r="AO419" s="1"/>
      <c r="AP419" s="1"/>
      <c r="AQ419" s="1"/>
      <c r="AR419" s="1"/>
      <c r="AS419" s="1"/>
    </row>
    <row r="420" ht="31.5">
      <c r="B420" s="41" t="s">
        <v>293</v>
      </c>
      <c r="C420" s="41" t="s">
        <v>227</v>
      </c>
      <c r="D420" s="41" t="s">
        <v>117</v>
      </c>
      <c r="E420" s="26" t="str">
        <f t="shared" si="785"/>
        <v>0703</v>
      </c>
      <c r="F420" s="41" t="s">
        <v>322</v>
      </c>
      <c r="G420" s="41" t="s">
        <v>177</v>
      </c>
      <c r="H420" s="42" t="s">
        <v>178</v>
      </c>
      <c r="I420" s="43"/>
      <c r="J420" s="43"/>
      <c r="K420" s="43"/>
      <c r="L420" s="43"/>
      <c r="M420" s="43"/>
      <c r="N420" s="43"/>
      <c r="O420" s="43">
        <f t="shared" si="819"/>
        <v>0</v>
      </c>
      <c r="P420" s="43">
        <f t="shared" si="820"/>
        <v>0</v>
      </c>
      <c r="Q420" s="43">
        <f t="shared" si="821"/>
        <v>0</v>
      </c>
      <c r="R420" s="43">
        <f t="shared" si="822"/>
        <v>0</v>
      </c>
      <c r="S420" s="43">
        <f t="shared" si="823"/>
        <v>0</v>
      </c>
      <c r="T420" s="43"/>
      <c r="U420" s="43"/>
      <c r="V420" s="43">
        <f t="shared" si="786"/>
        <v>0</v>
      </c>
      <c r="W420" s="43"/>
      <c r="X420" s="43"/>
      <c r="Y420" s="43"/>
      <c r="Z420" s="43"/>
      <c r="AA420" s="43"/>
      <c r="AB420" s="43">
        <f t="shared" si="830"/>
        <v>59523.838380000001</v>
      </c>
      <c r="AC420" s="44">
        <f t="shared" si="831"/>
        <v>59523.838380000001</v>
      </c>
      <c r="AD420" s="44">
        <f t="shared" si="832"/>
        <v>59523.838380000001</v>
      </c>
      <c r="AE420" s="45">
        <f t="shared" ref="AE420:AE483" si="839">AD420/AC420*100</f>
        <v>100</v>
      </c>
      <c r="AF420" s="43">
        <f t="shared" si="833"/>
        <v>59523.838380000001</v>
      </c>
      <c r="AG420" s="43">
        <f t="shared" si="834"/>
        <v>0</v>
      </c>
      <c r="AH420" s="43">
        <f t="shared" si="835"/>
        <v>0</v>
      </c>
      <c r="AI420" s="43">
        <f t="shared" si="836"/>
        <v>0</v>
      </c>
      <c r="AJ420" s="43">
        <f t="shared" si="837"/>
        <v>0</v>
      </c>
      <c r="AK420" s="43">
        <f t="shared" si="838"/>
        <v>0</v>
      </c>
      <c r="AL420" s="43">
        <f t="shared" ref="AL420:AL483" si="840">AF420+AH420+AK420+AI420+AJ420+AG420</f>
        <v>59523.838380000001</v>
      </c>
      <c r="AM420" s="43">
        <f t="shared" ref="AM420:AM483" si="841">V420-AL420</f>
        <v>-59523.838380000001</v>
      </c>
      <c r="AN420" s="19"/>
      <c r="AO420" s="1"/>
      <c r="AP420" s="1"/>
      <c r="AQ420" s="1"/>
      <c r="AR420" s="1"/>
      <c r="AS420" s="1"/>
    </row>
    <row r="421">
      <c r="B421" s="41" t="s">
        <v>293</v>
      </c>
      <c r="C421" s="41" t="s">
        <v>227</v>
      </c>
      <c r="D421" s="41" t="s">
        <v>117</v>
      </c>
      <c r="E421" s="26" t="str">
        <f t="shared" si="785"/>
        <v>0703</v>
      </c>
      <c r="F421" s="41" t="s">
        <v>322</v>
      </c>
      <c r="G421" s="41" t="s">
        <v>305</v>
      </c>
      <c r="H421" s="42" t="s">
        <v>306</v>
      </c>
      <c r="I421" s="43"/>
      <c r="J421" s="43"/>
      <c r="K421" s="43"/>
      <c r="L421" s="43"/>
      <c r="M421" s="43"/>
      <c r="N421" s="43"/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/>
      <c r="U421" s="43"/>
      <c r="V421" s="43">
        <f t="shared" si="786"/>
        <v>0</v>
      </c>
      <c r="W421" s="43"/>
      <c r="X421" s="43"/>
      <c r="Y421" s="43"/>
      <c r="Z421" s="43"/>
      <c r="AA421" s="43"/>
      <c r="AB421" s="43">
        <v>59523.838380000001</v>
      </c>
      <c r="AC421" s="44">
        <v>59523.838380000001</v>
      </c>
      <c r="AD421" s="44">
        <v>59523.838380000001</v>
      </c>
      <c r="AE421" s="45">
        <f t="shared" si="839"/>
        <v>100</v>
      </c>
      <c r="AF421" s="43">
        <v>59523.838380000001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f t="shared" si="840"/>
        <v>59523.838380000001</v>
      </c>
      <c r="AM421" s="43">
        <f t="shared" si="841"/>
        <v>-59523.838380000001</v>
      </c>
      <c r="AN421" s="19"/>
      <c r="AO421" s="1"/>
      <c r="AP421" s="1"/>
      <c r="AQ421" s="1"/>
      <c r="AR421" s="1"/>
      <c r="AS421" s="1"/>
    </row>
    <row r="422" ht="31.5">
      <c r="B422" s="41" t="s">
        <v>293</v>
      </c>
      <c r="C422" s="41" t="s">
        <v>227</v>
      </c>
      <c r="D422" s="41" t="s">
        <v>117</v>
      </c>
      <c r="E422" s="26" t="str">
        <f t="shared" si="785"/>
        <v>0703</v>
      </c>
      <c r="F422" s="41" t="s">
        <v>324</v>
      </c>
      <c r="G422" s="41"/>
      <c r="H422" s="42" t="s">
        <v>325</v>
      </c>
      <c r="I422" s="43"/>
      <c r="J422" s="43"/>
      <c r="K422" s="43"/>
      <c r="L422" s="43"/>
      <c r="M422" s="43"/>
      <c r="N422" s="43"/>
      <c r="O422" s="43">
        <f t="shared" si="819"/>
        <v>0</v>
      </c>
      <c r="P422" s="43">
        <f t="shared" si="820"/>
        <v>0</v>
      </c>
      <c r="Q422" s="43">
        <f t="shared" si="821"/>
        <v>0</v>
      </c>
      <c r="R422" s="43">
        <f t="shared" si="822"/>
        <v>0</v>
      </c>
      <c r="S422" s="43">
        <f t="shared" si="823"/>
        <v>0</v>
      </c>
      <c r="T422" s="43"/>
      <c r="U422" s="43"/>
      <c r="V422" s="43">
        <f t="shared" si="786"/>
        <v>0</v>
      </c>
      <c r="W422" s="43">
        <f t="shared" si="825"/>
        <v>0</v>
      </c>
      <c r="X422" s="43">
        <f t="shared" si="826"/>
        <v>0</v>
      </c>
      <c r="Y422" s="43">
        <f t="shared" si="827"/>
        <v>0</v>
      </c>
      <c r="Z422" s="43">
        <f t="shared" si="828"/>
        <v>0</v>
      </c>
      <c r="AA422" s="43">
        <f t="shared" si="829"/>
        <v>0</v>
      </c>
      <c r="AB422" s="43">
        <f t="shared" si="830"/>
        <v>23506.18305</v>
      </c>
      <c r="AC422" s="44">
        <f t="shared" si="831"/>
        <v>23506.18305</v>
      </c>
      <c r="AD422" s="44">
        <f t="shared" si="832"/>
        <v>23506.18305</v>
      </c>
      <c r="AE422" s="45">
        <f t="shared" si="839"/>
        <v>100</v>
      </c>
      <c r="AF422" s="43">
        <f t="shared" si="833"/>
        <v>23506.18305</v>
      </c>
      <c r="AG422" s="43">
        <f t="shared" si="834"/>
        <v>0</v>
      </c>
      <c r="AH422" s="43">
        <f t="shared" si="835"/>
        <v>0</v>
      </c>
      <c r="AI422" s="43">
        <f t="shared" si="836"/>
        <v>0</v>
      </c>
      <c r="AJ422" s="43">
        <f t="shared" si="837"/>
        <v>0</v>
      </c>
      <c r="AK422" s="43">
        <f t="shared" si="838"/>
        <v>0</v>
      </c>
      <c r="AL422" s="43">
        <f t="shared" si="840"/>
        <v>23506.18305</v>
      </c>
      <c r="AM422" s="43">
        <f t="shared" si="841"/>
        <v>-23506.18305</v>
      </c>
      <c r="AN422" s="19"/>
      <c r="AR422" s="1"/>
      <c r="AS422" s="1"/>
    </row>
    <row r="423" ht="78.75">
      <c r="B423" s="41" t="s">
        <v>293</v>
      </c>
      <c r="C423" s="41" t="s">
        <v>227</v>
      </c>
      <c r="D423" s="41" t="s">
        <v>117</v>
      </c>
      <c r="E423" s="26" t="str">
        <f t="shared" si="785"/>
        <v>0703</v>
      </c>
      <c r="F423" s="41" t="s">
        <v>326</v>
      </c>
      <c r="G423" s="41"/>
      <c r="H423" s="56" t="s">
        <v>327</v>
      </c>
      <c r="I423" s="43"/>
      <c r="J423" s="43"/>
      <c r="K423" s="43"/>
      <c r="L423" s="43"/>
      <c r="M423" s="43"/>
      <c r="N423" s="43"/>
      <c r="O423" s="43">
        <f t="shared" si="819"/>
        <v>0</v>
      </c>
      <c r="P423" s="43">
        <f t="shared" si="820"/>
        <v>0</v>
      </c>
      <c r="Q423" s="43">
        <f t="shared" si="821"/>
        <v>0</v>
      </c>
      <c r="R423" s="43">
        <f t="shared" si="822"/>
        <v>0</v>
      </c>
      <c r="S423" s="43">
        <f t="shared" si="823"/>
        <v>0</v>
      </c>
      <c r="T423" s="43"/>
      <c r="U423" s="43"/>
      <c r="V423" s="43">
        <f t="shared" si="786"/>
        <v>0</v>
      </c>
      <c r="W423" s="43"/>
      <c r="X423" s="43"/>
      <c r="Y423" s="43"/>
      <c r="Z423" s="43"/>
      <c r="AA423" s="43"/>
      <c r="AB423" s="43">
        <f t="shared" si="830"/>
        <v>23506.18305</v>
      </c>
      <c r="AC423" s="44">
        <f t="shared" si="831"/>
        <v>23506.18305</v>
      </c>
      <c r="AD423" s="44">
        <f t="shared" si="832"/>
        <v>23506.18305</v>
      </c>
      <c r="AE423" s="45">
        <f t="shared" si="839"/>
        <v>100</v>
      </c>
      <c r="AF423" s="43">
        <f t="shared" si="833"/>
        <v>23506.18305</v>
      </c>
      <c r="AG423" s="43">
        <f t="shared" si="834"/>
        <v>0</v>
      </c>
      <c r="AH423" s="43">
        <f t="shared" si="835"/>
        <v>0</v>
      </c>
      <c r="AI423" s="43">
        <f t="shared" si="836"/>
        <v>0</v>
      </c>
      <c r="AJ423" s="43">
        <f t="shared" si="837"/>
        <v>0</v>
      </c>
      <c r="AK423" s="43">
        <f t="shared" si="838"/>
        <v>0</v>
      </c>
      <c r="AL423" s="43">
        <f t="shared" si="840"/>
        <v>23506.18305</v>
      </c>
      <c r="AM423" s="43">
        <f t="shared" si="841"/>
        <v>-23506.18305</v>
      </c>
      <c r="AN423" s="19"/>
      <c r="AO423" s="1"/>
      <c r="AP423" s="1"/>
      <c r="AQ423" s="1"/>
      <c r="AR423" s="1"/>
      <c r="AS423" s="1"/>
    </row>
    <row r="424" ht="31.5">
      <c r="B424" s="41" t="s">
        <v>293</v>
      </c>
      <c r="C424" s="41" t="s">
        <v>227</v>
      </c>
      <c r="D424" s="41" t="s">
        <v>117</v>
      </c>
      <c r="E424" s="26" t="str">
        <f t="shared" si="785"/>
        <v>0703</v>
      </c>
      <c r="F424" s="41" t="s">
        <v>326</v>
      </c>
      <c r="G424" s="41" t="s">
        <v>177</v>
      </c>
      <c r="H424" s="42" t="s">
        <v>178</v>
      </c>
      <c r="I424" s="43"/>
      <c r="J424" s="43"/>
      <c r="K424" s="43"/>
      <c r="L424" s="43"/>
      <c r="M424" s="43"/>
      <c r="N424" s="43"/>
      <c r="O424" s="43">
        <f t="shared" si="819"/>
        <v>0</v>
      </c>
      <c r="P424" s="43">
        <f t="shared" si="820"/>
        <v>0</v>
      </c>
      <c r="Q424" s="43">
        <f t="shared" si="821"/>
        <v>0</v>
      </c>
      <c r="R424" s="43">
        <f t="shared" si="822"/>
        <v>0</v>
      </c>
      <c r="S424" s="43">
        <f t="shared" si="823"/>
        <v>0</v>
      </c>
      <c r="T424" s="43"/>
      <c r="U424" s="43"/>
      <c r="V424" s="43">
        <f t="shared" si="786"/>
        <v>0</v>
      </c>
      <c r="W424" s="43"/>
      <c r="X424" s="43"/>
      <c r="Y424" s="43"/>
      <c r="Z424" s="43"/>
      <c r="AA424" s="43"/>
      <c r="AB424" s="43">
        <f t="shared" si="830"/>
        <v>23506.18305</v>
      </c>
      <c r="AC424" s="44">
        <f t="shared" si="831"/>
        <v>23506.18305</v>
      </c>
      <c r="AD424" s="44">
        <f t="shared" si="832"/>
        <v>23506.18305</v>
      </c>
      <c r="AE424" s="45">
        <f t="shared" si="839"/>
        <v>100</v>
      </c>
      <c r="AF424" s="43">
        <f t="shared" si="833"/>
        <v>23506.18305</v>
      </c>
      <c r="AG424" s="43">
        <f t="shared" si="834"/>
        <v>0</v>
      </c>
      <c r="AH424" s="43">
        <f t="shared" si="835"/>
        <v>0</v>
      </c>
      <c r="AI424" s="43">
        <f t="shared" si="836"/>
        <v>0</v>
      </c>
      <c r="AJ424" s="43">
        <f t="shared" si="837"/>
        <v>0</v>
      </c>
      <c r="AK424" s="43">
        <f t="shared" si="838"/>
        <v>0</v>
      </c>
      <c r="AL424" s="43">
        <f t="shared" si="840"/>
        <v>23506.18305</v>
      </c>
      <c r="AM424" s="43">
        <f t="shared" si="841"/>
        <v>-23506.18305</v>
      </c>
      <c r="AN424" s="19"/>
      <c r="AO424" s="1"/>
      <c r="AP424" s="1"/>
      <c r="AQ424" s="1"/>
      <c r="AR424" s="1"/>
      <c r="AS424" s="1"/>
    </row>
    <row r="425">
      <c r="B425" s="41" t="s">
        <v>293</v>
      </c>
      <c r="C425" s="41" t="s">
        <v>227</v>
      </c>
      <c r="D425" s="41" t="s">
        <v>117</v>
      </c>
      <c r="E425" s="26" t="str">
        <f t="shared" si="785"/>
        <v>0703</v>
      </c>
      <c r="F425" s="41" t="s">
        <v>326</v>
      </c>
      <c r="G425" s="41" t="s">
        <v>305</v>
      </c>
      <c r="H425" s="42" t="s">
        <v>306</v>
      </c>
      <c r="I425" s="43"/>
      <c r="J425" s="43"/>
      <c r="K425" s="43"/>
      <c r="L425" s="43"/>
      <c r="M425" s="43"/>
      <c r="N425" s="43"/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/>
      <c r="U425" s="43"/>
      <c r="V425" s="43">
        <f t="shared" si="786"/>
        <v>0</v>
      </c>
      <c r="W425" s="43"/>
      <c r="X425" s="43"/>
      <c r="Y425" s="43"/>
      <c r="Z425" s="43"/>
      <c r="AA425" s="43"/>
      <c r="AB425" s="43">
        <v>23506.18305</v>
      </c>
      <c r="AC425" s="44">
        <v>23506.18305</v>
      </c>
      <c r="AD425" s="44">
        <v>23506.18305</v>
      </c>
      <c r="AE425" s="45">
        <f t="shared" si="839"/>
        <v>100</v>
      </c>
      <c r="AF425" s="43">
        <v>23506.18305</v>
      </c>
      <c r="AG425" s="43">
        <v>0</v>
      </c>
      <c r="AH425" s="43">
        <v>0</v>
      </c>
      <c r="AI425" s="43">
        <v>0</v>
      </c>
      <c r="AJ425" s="43">
        <v>0</v>
      </c>
      <c r="AK425" s="43">
        <v>0</v>
      </c>
      <c r="AL425" s="43">
        <f t="shared" si="840"/>
        <v>23506.18305</v>
      </c>
      <c r="AM425" s="43">
        <f t="shared" si="841"/>
        <v>-23506.18305</v>
      </c>
      <c r="AN425" s="19"/>
      <c r="AO425" s="1"/>
      <c r="AP425" s="1"/>
      <c r="AQ425" s="1"/>
      <c r="AR425" s="1"/>
      <c r="AS425" s="1"/>
    </row>
    <row r="426" ht="47.25">
      <c r="B426" s="41" t="s">
        <v>293</v>
      </c>
      <c r="C426" s="41" t="s">
        <v>227</v>
      </c>
      <c r="D426" s="41" t="s">
        <v>117</v>
      </c>
      <c r="E426" s="26" t="str">
        <f t="shared" si="785"/>
        <v>0703</v>
      </c>
      <c r="F426" s="41" t="s">
        <v>328</v>
      </c>
      <c r="G426" s="41"/>
      <c r="H426" s="42" t="s">
        <v>329</v>
      </c>
      <c r="I426" s="43">
        <f t="shared" si="813"/>
        <v>1716.5</v>
      </c>
      <c r="J426" s="43">
        <f t="shared" si="814"/>
        <v>0</v>
      </c>
      <c r="K426" s="43">
        <f t="shared" si="815"/>
        <v>0</v>
      </c>
      <c r="L426" s="43">
        <f t="shared" si="816"/>
        <v>0</v>
      </c>
      <c r="M426" s="43">
        <f t="shared" si="817"/>
        <v>0</v>
      </c>
      <c r="N426" s="43">
        <f t="shared" si="818"/>
        <v>0</v>
      </c>
      <c r="O426" s="43">
        <f t="shared" si="819"/>
        <v>0</v>
      </c>
      <c r="P426" s="43">
        <f t="shared" si="820"/>
        <v>0</v>
      </c>
      <c r="Q426" s="43">
        <f t="shared" si="821"/>
        <v>0</v>
      </c>
      <c r="R426" s="43">
        <f t="shared" si="822"/>
        <v>0</v>
      </c>
      <c r="S426" s="43">
        <f t="shared" si="823"/>
        <v>0</v>
      </c>
      <c r="T426" s="43">
        <f t="shared" si="824"/>
        <v>0</v>
      </c>
      <c r="U426" s="43">
        <v>0</v>
      </c>
      <c r="V426" s="43">
        <f t="shared" si="786"/>
        <v>1716.5</v>
      </c>
      <c r="W426" s="43">
        <f t="shared" si="825"/>
        <v>0</v>
      </c>
      <c r="X426" s="43">
        <f t="shared" si="826"/>
        <v>0</v>
      </c>
      <c r="Y426" s="43">
        <f t="shared" si="827"/>
        <v>0</v>
      </c>
      <c r="Z426" s="43">
        <f t="shared" si="828"/>
        <v>0</v>
      </c>
      <c r="AA426" s="43">
        <f t="shared" si="829"/>
        <v>0</v>
      </c>
      <c r="AB426" s="43">
        <f t="shared" si="830"/>
        <v>1716.5</v>
      </c>
      <c r="AC426" s="44">
        <f t="shared" si="831"/>
        <v>1716.5</v>
      </c>
      <c r="AD426" s="44">
        <f t="shared" si="832"/>
        <v>1716.5</v>
      </c>
      <c r="AE426" s="45">
        <f t="shared" si="839"/>
        <v>100</v>
      </c>
      <c r="AF426" s="43">
        <f t="shared" si="833"/>
        <v>1716.5</v>
      </c>
      <c r="AG426" s="43">
        <f t="shared" si="834"/>
        <v>0</v>
      </c>
      <c r="AH426" s="43">
        <f t="shared" si="835"/>
        <v>0</v>
      </c>
      <c r="AI426" s="43">
        <f t="shared" si="836"/>
        <v>0</v>
      </c>
      <c r="AJ426" s="43">
        <f t="shared" si="837"/>
        <v>0</v>
      </c>
      <c r="AK426" s="43">
        <f t="shared" si="838"/>
        <v>0</v>
      </c>
      <c r="AL426" s="43">
        <f t="shared" si="840"/>
        <v>1716.5</v>
      </c>
      <c r="AM426" s="43">
        <f t="shared" si="841"/>
        <v>0</v>
      </c>
      <c r="AN426" s="2"/>
      <c r="AO426" s="1"/>
      <c r="AP426" s="1"/>
      <c r="AQ426" s="1"/>
      <c r="AR426" s="1"/>
      <c r="AS426" s="1"/>
    </row>
    <row r="427" ht="31.5">
      <c r="B427" s="41" t="s">
        <v>293</v>
      </c>
      <c r="C427" s="41" t="s">
        <v>227</v>
      </c>
      <c r="D427" s="41" t="s">
        <v>117</v>
      </c>
      <c r="E427" s="26" t="str">
        <f t="shared" si="785"/>
        <v>0703</v>
      </c>
      <c r="F427" s="41" t="s">
        <v>330</v>
      </c>
      <c r="G427" s="41"/>
      <c r="H427" s="42" t="s">
        <v>331</v>
      </c>
      <c r="I427" s="43">
        <f t="shared" si="813"/>
        <v>1716.5</v>
      </c>
      <c r="J427" s="43">
        <f t="shared" si="814"/>
        <v>0</v>
      </c>
      <c r="K427" s="43">
        <f t="shared" si="815"/>
        <v>0</v>
      </c>
      <c r="L427" s="43">
        <f t="shared" si="816"/>
        <v>0</v>
      </c>
      <c r="M427" s="43">
        <f t="shared" si="817"/>
        <v>0</v>
      </c>
      <c r="N427" s="43">
        <f t="shared" si="818"/>
        <v>0</v>
      </c>
      <c r="O427" s="43">
        <f t="shared" si="819"/>
        <v>0</v>
      </c>
      <c r="P427" s="43">
        <f t="shared" si="820"/>
        <v>0</v>
      </c>
      <c r="Q427" s="43">
        <f t="shared" si="821"/>
        <v>0</v>
      </c>
      <c r="R427" s="43">
        <f t="shared" si="822"/>
        <v>0</v>
      </c>
      <c r="S427" s="43">
        <f t="shared" si="823"/>
        <v>0</v>
      </c>
      <c r="T427" s="43">
        <f t="shared" si="824"/>
        <v>0</v>
      </c>
      <c r="U427" s="43">
        <v>0</v>
      </c>
      <c r="V427" s="43">
        <f t="shared" si="786"/>
        <v>1716.5</v>
      </c>
      <c r="W427" s="43">
        <f t="shared" si="825"/>
        <v>0</v>
      </c>
      <c r="X427" s="43">
        <f t="shared" si="826"/>
        <v>0</v>
      </c>
      <c r="Y427" s="43">
        <f t="shared" si="827"/>
        <v>0</v>
      </c>
      <c r="Z427" s="43">
        <f t="shared" si="828"/>
        <v>0</v>
      </c>
      <c r="AA427" s="43">
        <f t="shared" si="829"/>
        <v>0</v>
      </c>
      <c r="AB427" s="43">
        <f t="shared" si="830"/>
        <v>1716.5</v>
      </c>
      <c r="AC427" s="44">
        <f t="shared" si="831"/>
        <v>1716.5</v>
      </c>
      <c r="AD427" s="44">
        <f t="shared" si="832"/>
        <v>1716.5</v>
      </c>
      <c r="AE427" s="45">
        <f t="shared" si="839"/>
        <v>100</v>
      </c>
      <c r="AF427" s="43">
        <f t="shared" si="833"/>
        <v>1716.5</v>
      </c>
      <c r="AG427" s="43">
        <f t="shared" si="834"/>
        <v>0</v>
      </c>
      <c r="AH427" s="43">
        <f t="shared" si="835"/>
        <v>0</v>
      </c>
      <c r="AI427" s="43">
        <f t="shared" si="836"/>
        <v>0</v>
      </c>
      <c r="AJ427" s="43">
        <f t="shared" si="837"/>
        <v>0</v>
      </c>
      <c r="AK427" s="43">
        <f t="shared" si="838"/>
        <v>0</v>
      </c>
      <c r="AL427" s="43">
        <f t="shared" si="840"/>
        <v>1716.5</v>
      </c>
      <c r="AM427" s="43">
        <f t="shared" si="841"/>
        <v>0</v>
      </c>
      <c r="AN427" s="2"/>
      <c r="AO427" s="1"/>
      <c r="AP427" s="1"/>
      <c r="AQ427" s="1"/>
      <c r="AR427" s="1"/>
      <c r="AS427" s="1"/>
    </row>
    <row r="428" ht="63">
      <c r="B428" s="41" t="s">
        <v>293</v>
      </c>
      <c r="C428" s="41" t="s">
        <v>227</v>
      </c>
      <c r="D428" s="41" t="s">
        <v>117</v>
      </c>
      <c r="E428" s="26" t="str">
        <f t="shared" si="785"/>
        <v>0703</v>
      </c>
      <c r="F428" s="41" t="s">
        <v>332</v>
      </c>
      <c r="G428" s="41"/>
      <c r="H428" s="42" t="s">
        <v>333</v>
      </c>
      <c r="I428" s="43">
        <f t="shared" si="813"/>
        <v>1716.5</v>
      </c>
      <c r="J428" s="43">
        <f t="shared" si="814"/>
        <v>0</v>
      </c>
      <c r="K428" s="43">
        <f t="shared" si="815"/>
        <v>0</v>
      </c>
      <c r="L428" s="43">
        <f t="shared" si="816"/>
        <v>0</v>
      </c>
      <c r="M428" s="43">
        <f t="shared" si="817"/>
        <v>0</v>
      </c>
      <c r="N428" s="43">
        <f t="shared" si="818"/>
        <v>0</v>
      </c>
      <c r="O428" s="43">
        <f t="shared" si="819"/>
        <v>0</v>
      </c>
      <c r="P428" s="43">
        <f t="shared" si="820"/>
        <v>0</v>
      </c>
      <c r="Q428" s="43">
        <f t="shared" si="821"/>
        <v>0</v>
      </c>
      <c r="R428" s="43">
        <f t="shared" si="822"/>
        <v>0</v>
      </c>
      <c r="S428" s="43">
        <f t="shared" si="823"/>
        <v>0</v>
      </c>
      <c r="T428" s="43">
        <f t="shared" si="824"/>
        <v>0</v>
      </c>
      <c r="U428" s="43">
        <v>0</v>
      </c>
      <c r="V428" s="43">
        <f t="shared" si="786"/>
        <v>1716.5</v>
      </c>
      <c r="W428" s="43">
        <f t="shared" si="825"/>
        <v>0</v>
      </c>
      <c r="X428" s="43">
        <f t="shared" si="826"/>
        <v>0</v>
      </c>
      <c r="Y428" s="43">
        <f t="shared" si="827"/>
        <v>0</v>
      </c>
      <c r="Z428" s="43">
        <f t="shared" si="828"/>
        <v>0</v>
      </c>
      <c r="AA428" s="43">
        <f t="shared" si="829"/>
        <v>0</v>
      </c>
      <c r="AB428" s="43">
        <f t="shared" si="830"/>
        <v>1716.5</v>
      </c>
      <c r="AC428" s="44">
        <f t="shared" si="831"/>
        <v>1716.5</v>
      </c>
      <c r="AD428" s="44">
        <f t="shared" si="832"/>
        <v>1716.5</v>
      </c>
      <c r="AE428" s="45">
        <f t="shared" si="839"/>
        <v>100</v>
      </c>
      <c r="AF428" s="43">
        <f t="shared" si="833"/>
        <v>1716.5</v>
      </c>
      <c r="AG428" s="43">
        <f t="shared" si="834"/>
        <v>0</v>
      </c>
      <c r="AH428" s="43">
        <f t="shared" si="835"/>
        <v>0</v>
      </c>
      <c r="AI428" s="43">
        <f t="shared" si="836"/>
        <v>0</v>
      </c>
      <c r="AJ428" s="43">
        <f t="shared" si="837"/>
        <v>0</v>
      </c>
      <c r="AK428" s="43">
        <f t="shared" si="838"/>
        <v>0</v>
      </c>
      <c r="AL428" s="43">
        <f t="shared" si="840"/>
        <v>1716.5</v>
      </c>
      <c r="AM428" s="43">
        <f t="shared" si="841"/>
        <v>0</v>
      </c>
      <c r="AN428" s="2"/>
      <c r="AR428" s="1"/>
      <c r="AS428" s="1"/>
    </row>
    <row r="429" ht="47.25">
      <c r="B429" s="41" t="s">
        <v>293</v>
      </c>
      <c r="C429" s="41" t="s">
        <v>227</v>
      </c>
      <c r="D429" s="41" t="s">
        <v>117</v>
      </c>
      <c r="E429" s="26" t="str">
        <f t="shared" si="785"/>
        <v>0703</v>
      </c>
      <c r="F429" s="41" t="s">
        <v>334</v>
      </c>
      <c r="G429" s="41"/>
      <c r="H429" s="42" t="s">
        <v>335</v>
      </c>
      <c r="I429" s="43">
        <f t="shared" si="813"/>
        <v>1716.5</v>
      </c>
      <c r="J429" s="43">
        <f t="shared" si="814"/>
        <v>0</v>
      </c>
      <c r="K429" s="43">
        <f t="shared" si="815"/>
        <v>0</v>
      </c>
      <c r="L429" s="43">
        <f t="shared" si="816"/>
        <v>0</v>
      </c>
      <c r="M429" s="43">
        <f t="shared" si="817"/>
        <v>0</v>
      </c>
      <c r="N429" s="43">
        <f t="shared" si="818"/>
        <v>0</v>
      </c>
      <c r="O429" s="43">
        <f t="shared" si="819"/>
        <v>0</v>
      </c>
      <c r="P429" s="43">
        <f t="shared" si="820"/>
        <v>0</v>
      </c>
      <c r="Q429" s="43">
        <f t="shared" si="821"/>
        <v>0</v>
      </c>
      <c r="R429" s="43">
        <f t="shared" si="822"/>
        <v>0</v>
      </c>
      <c r="S429" s="43">
        <f t="shared" si="823"/>
        <v>0</v>
      </c>
      <c r="T429" s="43">
        <f t="shared" si="824"/>
        <v>0</v>
      </c>
      <c r="U429" s="43">
        <v>0</v>
      </c>
      <c r="V429" s="43">
        <f t="shared" si="786"/>
        <v>1716.5</v>
      </c>
      <c r="W429" s="43">
        <f t="shared" si="825"/>
        <v>0</v>
      </c>
      <c r="X429" s="43">
        <f t="shared" si="826"/>
        <v>0</v>
      </c>
      <c r="Y429" s="43">
        <f t="shared" si="827"/>
        <v>0</v>
      </c>
      <c r="Z429" s="43">
        <f t="shared" si="828"/>
        <v>0</v>
      </c>
      <c r="AA429" s="43">
        <f t="shared" si="829"/>
        <v>0</v>
      </c>
      <c r="AB429" s="43">
        <f t="shared" si="830"/>
        <v>1716.5</v>
      </c>
      <c r="AC429" s="44">
        <f t="shared" si="831"/>
        <v>1716.5</v>
      </c>
      <c r="AD429" s="44">
        <f t="shared" si="832"/>
        <v>1716.5</v>
      </c>
      <c r="AE429" s="45">
        <f t="shared" si="839"/>
        <v>100</v>
      </c>
      <c r="AF429" s="43">
        <f t="shared" si="833"/>
        <v>1716.5</v>
      </c>
      <c r="AG429" s="43">
        <f t="shared" si="834"/>
        <v>0</v>
      </c>
      <c r="AH429" s="43">
        <f t="shared" si="835"/>
        <v>0</v>
      </c>
      <c r="AI429" s="43">
        <f t="shared" si="836"/>
        <v>0</v>
      </c>
      <c r="AJ429" s="43">
        <f t="shared" si="837"/>
        <v>0</v>
      </c>
      <c r="AK429" s="43">
        <f t="shared" si="838"/>
        <v>0</v>
      </c>
      <c r="AL429" s="43">
        <f t="shared" si="840"/>
        <v>1716.5</v>
      </c>
      <c r="AM429" s="43">
        <f t="shared" si="841"/>
        <v>0</v>
      </c>
      <c r="AN429" s="2"/>
      <c r="AO429" s="1"/>
      <c r="AP429" s="1"/>
      <c r="AQ429" s="1"/>
      <c r="AR429" s="1"/>
      <c r="AS429" s="1"/>
    </row>
    <row r="430" ht="31.5">
      <c r="B430" s="41" t="s">
        <v>293</v>
      </c>
      <c r="C430" s="41" t="s">
        <v>227</v>
      </c>
      <c r="D430" s="41" t="s">
        <v>117</v>
      </c>
      <c r="E430" s="26" t="str">
        <f t="shared" si="785"/>
        <v>0703</v>
      </c>
      <c r="F430" s="41" t="s">
        <v>334</v>
      </c>
      <c r="G430" s="41" t="s">
        <v>177</v>
      </c>
      <c r="H430" s="42" t="s">
        <v>178</v>
      </c>
      <c r="I430" s="43">
        <f t="shared" si="813"/>
        <v>1716.5</v>
      </c>
      <c r="J430" s="43">
        <f t="shared" si="814"/>
        <v>0</v>
      </c>
      <c r="K430" s="43">
        <f t="shared" si="815"/>
        <v>0</v>
      </c>
      <c r="L430" s="43">
        <f t="shared" si="816"/>
        <v>0</v>
      </c>
      <c r="M430" s="43">
        <f t="shared" si="817"/>
        <v>0</v>
      </c>
      <c r="N430" s="43">
        <f t="shared" si="818"/>
        <v>0</v>
      </c>
      <c r="O430" s="43">
        <f t="shared" si="819"/>
        <v>0</v>
      </c>
      <c r="P430" s="43">
        <f t="shared" si="820"/>
        <v>0</v>
      </c>
      <c r="Q430" s="43">
        <f t="shared" si="821"/>
        <v>0</v>
      </c>
      <c r="R430" s="43">
        <f t="shared" si="822"/>
        <v>0</v>
      </c>
      <c r="S430" s="43">
        <f t="shared" si="823"/>
        <v>0</v>
      </c>
      <c r="T430" s="43">
        <f t="shared" si="824"/>
        <v>0</v>
      </c>
      <c r="U430" s="43">
        <v>0</v>
      </c>
      <c r="V430" s="43">
        <f t="shared" si="786"/>
        <v>1716.5</v>
      </c>
      <c r="W430" s="43">
        <f t="shared" si="825"/>
        <v>0</v>
      </c>
      <c r="X430" s="43">
        <f t="shared" si="826"/>
        <v>0</v>
      </c>
      <c r="Y430" s="43">
        <f t="shared" si="827"/>
        <v>0</v>
      </c>
      <c r="Z430" s="43">
        <f t="shared" si="828"/>
        <v>0</v>
      </c>
      <c r="AA430" s="43">
        <f t="shared" si="829"/>
        <v>0</v>
      </c>
      <c r="AB430" s="43">
        <f t="shared" si="830"/>
        <v>1716.5</v>
      </c>
      <c r="AC430" s="44">
        <f t="shared" si="831"/>
        <v>1716.5</v>
      </c>
      <c r="AD430" s="44">
        <f t="shared" si="832"/>
        <v>1716.5</v>
      </c>
      <c r="AE430" s="45">
        <f t="shared" si="839"/>
        <v>100</v>
      </c>
      <c r="AF430" s="43">
        <f t="shared" si="833"/>
        <v>1716.5</v>
      </c>
      <c r="AG430" s="43">
        <f t="shared" si="834"/>
        <v>0</v>
      </c>
      <c r="AH430" s="43">
        <f t="shared" si="835"/>
        <v>0</v>
      </c>
      <c r="AI430" s="43">
        <f t="shared" si="836"/>
        <v>0</v>
      </c>
      <c r="AJ430" s="43">
        <f t="shared" si="837"/>
        <v>0</v>
      </c>
      <c r="AK430" s="43">
        <f t="shared" si="838"/>
        <v>0</v>
      </c>
      <c r="AL430" s="43">
        <f t="shared" si="840"/>
        <v>1716.5</v>
      </c>
      <c r="AM430" s="43">
        <f t="shared" si="841"/>
        <v>0</v>
      </c>
      <c r="AN430" s="2"/>
      <c r="AO430" s="1"/>
      <c r="AP430" s="1"/>
      <c r="AQ430" s="1"/>
      <c r="AR430" s="1"/>
      <c r="AS430" s="1"/>
    </row>
    <row r="431">
      <c r="B431" s="41" t="s">
        <v>293</v>
      </c>
      <c r="C431" s="41" t="s">
        <v>227</v>
      </c>
      <c r="D431" s="41" t="s">
        <v>117</v>
      </c>
      <c r="E431" s="26" t="str">
        <f t="shared" si="785"/>
        <v>0703</v>
      </c>
      <c r="F431" s="41" t="s">
        <v>334</v>
      </c>
      <c r="G431" s="41" t="s">
        <v>305</v>
      </c>
      <c r="H431" s="42" t="s">
        <v>306</v>
      </c>
      <c r="I431" s="43">
        <v>1716.5</v>
      </c>
      <c r="J431" s="43"/>
      <c r="K431" s="43"/>
      <c r="L431" s="43"/>
      <c r="M431" s="43"/>
      <c r="N431" s="43"/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f t="shared" si="786"/>
        <v>1716.5</v>
      </c>
      <c r="W431" s="43"/>
      <c r="X431" s="43"/>
      <c r="Y431" s="43"/>
      <c r="Z431" s="43"/>
      <c r="AA431" s="43"/>
      <c r="AB431" s="43">
        <v>1716.5</v>
      </c>
      <c r="AC431" s="44">
        <v>1716.5</v>
      </c>
      <c r="AD431" s="44">
        <v>1716.5</v>
      </c>
      <c r="AE431" s="45">
        <f t="shared" si="839"/>
        <v>100</v>
      </c>
      <c r="AF431" s="43">
        <v>1716.5</v>
      </c>
      <c r="AG431" s="43">
        <v>0</v>
      </c>
      <c r="AH431" s="43">
        <v>0</v>
      </c>
      <c r="AI431" s="43">
        <v>0</v>
      </c>
      <c r="AJ431" s="43">
        <v>0</v>
      </c>
      <c r="AK431" s="43">
        <v>0</v>
      </c>
      <c r="AL431" s="43">
        <f t="shared" si="840"/>
        <v>1716.5</v>
      </c>
      <c r="AM431" s="43">
        <f t="shared" si="841"/>
        <v>0</v>
      </c>
      <c r="AN431" s="19"/>
      <c r="AO431" s="1"/>
      <c r="AP431" s="1"/>
      <c r="AQ431" s="1"/>
      <c r="AR431" s="1"/>
      <c r="AS431" s="1"/>
    </row>
    <row r="432" s="33" customFormat="1">
      <c r="B432" s="34" t="s">
        <v>293</v>
      </c>
      <c r="C432" s="34" t="s">
        <v>227</v>
      </c>
      <c r="D432" s="34" t="s">
        <v>227</v>
      </c>
      <c r="E432" s="35" t="str">
        <f t="shared" si="785"/>
        <v>0707</v>
      </c>
      <c r="F432" s="34"/>
      <c r="G432" s="34"/>
      <c r="H432" s="36" t="s">
        <v>336</v>
      </c>
      <c r="I432" s="37">
        <f>I433+I444+I450</f>
        <v>35508.300000000003</v>
      </c>
      <c r="J432" s="37">
        <f>J433+J444+J450</f>
        <v>35859.600000000006</v>
      </c>
      <c r="K432" s="37">
        <f>K433+K444+K450</f>
        <v>35859.600000000006</v>
      </c>
      <c r="L432" s="37">
        <f>L433+L444+L450</f>
        <v>0</v>
      </c>
      <c r="M432" s="37">
        <f>M433+M444+M450</f>
        <v>0</v>
      </c>
      <c r="N432" s="37">
        <f>N433+N444+N450</f>
        <v>0</v>
      </c>
      <c r="O432" s="37">
        <f>O433+O444+O450+O474</f>
        <v>0</v>
      </c>
      <c r="P432" s="37">
        <f>P433+P444+P450+P474</f>
        <v>0</v>
      </c>
      <c r="Q432" s="37">
        <f>Q433+Q444+Q450+Q474</f>
        <v>0</v>
      </c>
      <c r="R432" s="37">
        <f>R433+R444+R450+R474</f>
        <v>0</v>
      </c>
      <c r="S432" s="37">
        <f>S433+S444+S450+S474</f>
        <v>0</v>
      </c>
      <c r="T432" s="37">
        <f>T433+T444+T450+T474</f>
        <v>0</v>
      </c>
      <c r="U432" s="37">
        <v>14053.416999999999</v>
      </c>
      <c r="V432" s="37">
        <f t="shared" si="786"/>
        <v>49561.717000000004</v>
      </c>
      <c r="W432" s="37">
        <f>W433+W444+W450</f>
        <v>14053.416999999999</v>
      </c>
      <c r="X432" s="37">
        <f>X433+X444+X450</f>
        <v>0</v>
      </c>
      <c r="Y432" s="37">
        <f>Y433+Y444+Y450</f>
        <v>0</v>
      </c>
      <c r="Z432" s="37">
        <f>Z433+Z444+Z450</f>
        <v>0</v>
      </c>
      <c r="AA432" s="37">
        <f>AA433+AA444+AA450</f>
        <v>0</v>
      </c>
      <c r="AB432" s="37">
        <f>AB433+AB444+AB450+AB474</f>
        <v>36005.322149999993</v>
      </c>
      <c r="AC432" s="38">
        <f>AC433+AC444+AC450+AC474</f>
        <v>50378.717000000004</v>
      </c>
      <c r="AD432" s="38">
        <f>AD433+AD444+AD450+AD474</f>
        <v>50378.706630000001</v>
      </c>
      <c r="AE432" s="39">
        <f t="shared" si="839"/>
        <v>99.999979415910872</v>
      </c>
      <c r="AF432" s="37">
        <f>AF433+AF444+AF450+AF474</f>
        <v>50686.101760000005</v>
      </c>
      <c r="AG432" s="37">
        <f>AG433+AG444+AG450+AG474</f>
        <v>0</v>
      </c>
      <c r="AH432" s="37">
        <f>AH433+AH444+AH450+AH474</f>
        <v>0</v>
      </c>
      <c r="AI432" s="37">
        <f>AI433+AI444+AI450+AI474</f>
        <v>0</v>
      </c>
      <c r="AJ432" s="37">
        <f>AJ433+AJ444+AJ450+AJ474</f>
        <v>0</v>
      </c>
      <c r="AK432" s="37">
        <f>AK433+AK444+AK450+AK474</f>
        <v>0</v>
      </c>
      <c r="AL432" s="37">
        <f t="shared" si="840"/>
        <v>50686.101760000005</v>
      </c>
      <c r="AM432" s="37">
        <f t="shared" si="841"/>
        <v>-1124.3847600000008</v>
      </c>
      <c r="AN432" s="40"/>
      <c r="AO432" s="33"/>
      <c r="AP432" s="33"/>
      <c r="AQ432" s="33"/>
      <c r="AR432" s="33"/>
      <c r="AS432" s="33"/>
    </row>
    <row r="433">
      <c r="B433" s="41" t="s">
        <v>293</v>
      </c>
      <c r="C433" s="41" t="s">
        <v>227</v>
      </c>
      <c r="D433" s="41" t="s">
        <v>227</v>
      </c>
      <c r="E433" s="26" t="str">
        <f t="shared" si="785"/>
        <v>0707</v>
      </c>
      <c r="F433" s="41" t="s">
        <v>337</v>
      </c>
      <c r="G433" s="41"/>
      <c r="H433" s="42" t="s">
        <v>338</v>
      </c>
      <c r="I433" s="43">
        <f>I439+I434</f>
        <v>3360</v>
      </c>
      <c r="J433" s="43">
        <f>J439+J434</f>
        <v>3360</v>
      </c>
      <c r="K433" s="43">
        <f>K439+K434</f>
        <v>3360</v>
      </c>
      <c r="L433" s="43">
        <f>L439+L434</f>
        <v>0</v>
      </c>
      <c r="M433" s="43">
        <f>M439+M434</f>
        <v>0</v>
      </c>
      <c r="N433" s="43">
        <f>N439+N434</f>
        <v>0</v>
      </c>
      <c r="O433" s="43">
        <f>O439+O434</f>
        <v>0</v>
      </c>
      <c r="P433" s="43">
        <f>P439+P434</f>
        <v>0</v>
      </c>
      <c r="Q433" s="43">
        <f>Q439+Q434</f>
        <v>0</v>
      </c>
      <c r="R433" s="43">
        <f>R439+R434</f>
        <v>0</v>
      </c>
      <c r="S433" s="43">
        <f>S439+S434</f>
        <v>0</v>
      </c>
      <c r="T433" s="43">
        <f>T439+T434</f>
        <v>0</v>
      </c>
      <c r="U433" s="43">
        <v>0</v>
      </c>
      <c r="V433" s="43">
        <f t="shared" si="786"/>
        <v>3360</v>
      </c>
      <c r="W433" s="43">
        <f>W439+W434</f>
        <v>0</v>
      </c>
      <c r="X433" s="43">
        <f>X439+X434</f>
        <v>0</v>
      </c>
      <c r="Y433" s="43">
        <f>Y439+Y434</f>
        <v>0</v>
      </c>
      <c r="Z433" s="43">
        <f>Z439+Z434</f>
        <v>0</v>
      </c>
      <c r="AA433" s="43">
        <f>AA439+AA434</f>
        <v>0</v>
      </c>
      <c r="AB433" s="43">
        <f>AB439+AB434</f>
        <v>2903.9991799999998</v>
      </c>
      <c r="AC433" s="44">
        <f>AC439+AC434</f>
        <v>3360</v>
      </c>
      <c r="AD433" s="44">
        <f>AD439+AD434</f>
        <v>3359.9991799999998</v>
      </c>
      <c r="AE433" s="45">
        <f t="shared" si="839"/>
        <v>99.999975595238084</v>
      </c>
      <c r="AF433" s="43">
        <f>AF439+AF434</f>
        <v>3360</v>
      </c>
      <c r="AG433" s="43">
        <f>AG439+AG434</f>
        <v>0</v>
      </c>
      <c r="AH433" s="43">
        <f>AH439+AH434</f>
        <v>0</v>
      </c>
      <c r="AI433" s="43">
        <f>AI439+AI434</f>
        <v>0</v>
      </c>
      <c r="AJ433" s="43">
        <f>AJ439+AJ434</f>
        <v>0</v>
      </c>
      <c r="AK433" s="43">
        <f>AK439+AK434</f>
        <v>0</v>
      </c>
      <c r="AL433" s="43">
        <f t="shared" si="840"/>
        <v>3360</v>
      </c>
      <c r="AM433" s="43">
        <f t="shared" si="841"/>
        <v>0</v>
      </c>
      <c r="AN433" s="2"/>
      <c r="AO433" s="1"/>
      <c r="AP433" s="1"/>
      <c r="AQ433" s="1"/>
      <c r="AR433" s="1"/>
      <c r="AS433" s="1"/>
    </row>
    <row r="434" ht="31.5">
      <c r="B434" s="41" t="s">
        <v>293</v>
      </c>
      <c r="C434" s="41" t="s">
        <v>227</v>
      </c>
      <c r="D434" s="41" t="s">
        <v>227</v>
      </c>
      <c r="E434" s="26" t="str">
        <f t="shared" si="785"/>
        <v>0707</v>
      </c>
      <c r="F434" s="41" t="s">
        <v>339</v>
      </c>
      <c r="G434" s="41"/>
      <c r="H434" s="42" t="s">
        <v>340</v>
      </c>
      <c r="I434" s="43">
        <f t="shared" ref="I434:I448" si="842">I435</f>
        <v>1010</v>
      </c>
      <c r="J434" s="43">
        <f t="shared" ref="J434:J448" si="843">J435</f>
        <v>1010</v>
      </c>
      <c r="K434" s="43">
        <f t="shared" ref="K434:K448" si="844">K435</f>
        <v>1010</v>
      </c>
      <c r="L434" s="43">
        <f t="shared" ref="L434:L448" si="845">L435</f>
        <v>0</v>
      </c>
      <c r="M434" s="43">
        <f t="shared" ref="M434:M448" si="846">M435</f>
        <v>0</v>
      </c>
      <c r="N434" s="43">
        <f t="shared" ref="N434:N448" si="847">N435</f>
        <v>0</v>
      </c>
      <c r="O434" s="43">
        <f t="shared" ref="O434:O448" si="848">O435</f>
        <v>0</v>
      </c>
      <c r="P434" s="43">
        <f t="shared" ref="P434:P448" si="849">P435</f>
        <v>0</v>
      </c>
      <c r="Q434" s="43">
        <f t="shared" ref="Q434:Q448" si="850">Q435</f>
        <v>0</v>
      </c>
      <c r="R434" s="43">
        <f t="shared" ref="R434:R448" si="851">R435</f>
        <v>0</v>
      </c>
      <c r="S434" s="43">
        <f t="shared" ref="S434:S448" si="852">S435</f>
        <v>0</v>
      </c>
      <c r="T434" s="43">
        <f t="shared" ref="T434:T448" si="853">T435</f>
        <v>0</v>
      </c>
      <c r="U434" s="43">
        <v>0</v>
      </c>
      <c r="V434" s="43">
        <f t="shared" si="786"/>
        <v>1010</v>
      </c>
      <c r="W434" s="43">
        <f t="shared" ref="W434:W448" si="854">W435</f>
        <v>0</v>
      </c>
      <c r="X434" s="43">
        <f t="shared" ref="X434:X448" si="855">X435</f>
        <v>0</v>
      </c>
      <c r="Y434" s="43">
        <f t="shared" ref="Y434:Y448" si="856">Y435</f>
        <v>0</v>
      </c>
      <c r="Z434" s="43">
        <f t="shared" ref="Z434:Z448" si="857">Z435</f>
        <v>0</v>
      </c>
      <c r="AA434" s="43">
        <f t="shared" ref="AA434:AA448" si="858">AA435</f>
        <v>0</v>
      </c>
      <c r="AB434" s="43">
        <f t="shared" ref="AB434:AB448" si="859">AB435</f>
        <v>1010</v>
      </c>
      <c r="AC434" s="44">
        <f t="shared" ref="AC434:AC448" si="860">AC435</f>
        <v>1010</v>
      </c>
      <c r="AD434" s="44">
        <f t="shared" ref="AD434:AD448" si="861">AD435</f>
        <v>1010</v>
      </c>
      <c r="AE434" s="45">
        <f t="shared" si="839"/>
        <v>100</v>
      </c>
      <c r="AF434" s="43">
        <f t="shared" ref="AF434:AF448" si="862">AF435</f>
        <v>1010</v>
      </c>
      <c r="AG434" s="43">
        <f t="shared" ref="AG434:AG448" si="863">AG435</f>
        <v>0</v>
      </c>
      <c r="AH434" s="43">
        <f t="shared" ref="AH434:AH448" si="864">AH435</f>
        <v>0</v>
      </c>
      <c r="AI434" s="43">
        <f t="shared" ref="AI434:AI448" si="865">AI435</f>
        <v>0</v>
      </c>
      <c r="AJ434" s="43">
        <f t="shared" ref="AJ434:AJ448" si="866">AJ435</f>
        <v>0</v>
      </c>
      <c r="AK434" s="43">
        <f t="shared" ref="AK434:AK448" si="867">AK435</f>
        <v>0</v>
      </c>
      <c r="AL434" s="43">
        <f t="shared" si="840"/>
        <v>1010</v>
      </c>
      <c r="AM434" s="43">
        <f t="shared" si="841"/>
        <v>0</v>
      </c>
      <c r="AN434" s="2"/>
      <c r="AO434" s="1"/>
      <c r="AP434" s="1"/>
      <c r="AQ434" s="1"/>
      <c r="AR434" s="1"/>
      <c r="AS434" s="1"/>
    </row>
    <row r="435" ht="63">
      <c r="B435" s="41" t="s">
        <v>293</v>
      </c>
      <c r="C435" s="41" t="s">
        <v>227</v>
      </c>
      <c r="D435" s="41" t="s">
        <v>227</v>
      </c>
      <c r="E435" s="26" t="str">
        <f t="shared" si="785"/>
        <v>0707</v>
      </c>
      <c r="F435" s="41" t="s">
        <v>341</v>
      </c>
      <c r="G435" s="41"/>
      <c r="H435" s="42" t="s">
        <v>342</v>
      </c>
      <c r="I435" s="43">
        <f t="shared" si="842"/>
        <v>1010</v>
      </c>
      <c r="J435" s="43">
        <f t="shared" si="843"/>
        <v>1010</v>
      </c>
      <c r="K435" s="43">
        <f t="shared" si="844"/>
        <v>1010</v>
      </c>
      <c r="L435" s="43">
        <f t="shared" si="845"/>
        <v>0</v>
      </c>
      <c r="M435" s="43">
        <f t="shared" si="846"/>
        <v>0</v>
      </c>
      <c r="N435" s="43">
        <f t="shared" si="847"/>
        <v>0</v>
      </c>
      <c r="O435" s="43">
        <f t="shared" si="848"/>
        <v>0</v>
      </c>
      <c r="P435" s="43">
        <f t="shared" si="849"/>
        <v>0</v>
      </c>
      <c r="Q435" s="43">
        <f t="shared" si="850"/>
        <v>0</v>
      </c>
      <c r="R435" s="43">
        <f t="shared" si="851"/>
        <v>0</v>
      </c>
      <c r="S435" s="43">
        <f t="shared" si="852"/>
        <v>0</v>
      </c>
      <c r="T435" s="43">
        <f t="shared" si="853"/>
        <v>0</v>
      </c>
      <c r="U435" s="43">
        <v>0</v>
      </c>
      <c r="V435" s="43">
        <f t="shared" si="786"/>
        <v>1010</v>
      </c>
      <c r="W435" s="43">
        <f t="shared" si="854"/>
        <v>0</v>
      </c>
      <c r="X435" s="43">
        <f t="shared" si="855"/>
        <v>0</v>
      </c>
      <c r="Y435" s="43">
        <f t="shared" si="856"/>
        <v>0</v>
      </c>
      <c r="Z435" s="43">
        <f t="shared" si="857"/>
        <v>0</v>
      </c>
      <c r="AA435" s="43">
        <f t="shared" si="858"/>
        <v>0</v>
      </c>
      <c r="AB435" s="43">
        <f t="shared" si="859"/>
        <v>1010</v>
      </c>
      <c r="AC435" s="44">
        <f t="shared" si="860"/>
        <v>1010</v>
      </c>
      <c r="AD435" s="44">
        <f t="shared" si="861"/>
        <v>1010</v>
      </c>
      <c r="AE435" s="45">
        <f t="shared" si="839"/>
        <v>100</v>
      </c>
      <c r="AF435" s="43">
        <f t="shared" si="862"/>
        <v>1010</v>
      </c>
      <c r="AG435" s="43">
        <f t="shared" si="863"/>
        <v>0</v>
      </c>
      <c r="AH435" s="43">
        <f t="shared" si="864"/>
        <v>0</v>
      </c>
      <c r="AI435" s="43">
        <f t="shared" si="865"/>
        <v>0</v>
      </c>
      <c r="AJ435" s="43">
        <f t="shared" si="866"/>
        <v>0</v>
      </c>
      <c r="AK435" s="43">
        <f t="shared" si="867"/>
        <v>0</v>
      </c>
      <c r="AL435" s="43">
        <f t="shared" si="840"/>
        <v>1010</v>
      </c>
      <c r="AM435" s="43">
        <f t="shared" si="841"/>
        <v>0</v>
      </c>
      <c r="AN435" s="2"/>
      <c r="AR435" s="1"/>
      <c r="AS435" s="1"/>
    </row>
    <row r="436" ht="63">
      <c r="B436" s="41" t="s">
        <v>293</v>
      </c>
      <c r="C436" s="41" t="s">
        <v>227</v>
      </c>
      <c r="D436" s="41" t="s">
        <v>227</v>
      </c>
      <c r="E436" s="26" t="str">
        <f t="shared" si="785"/>
        <v>0707</v>
      </c>
      <c r="F436" s="41" t="s">
        <v>343</v>
      </c>
      <c r="G436" s="41"/>
      <c r="H436" s="42" t="s">
        <v>344</v>
      </c>
      <c r="I436" s="43">
        <f t="shared" si="842"/>
        <v>1010</v>
      </c>
      <c r="J436" s="43">
        <f t="shared" si="843"/>
        <v>1010</v>
      </c>
      <c r="K436" s="43">
        <f t="shared" si="844"/>
        <v>1010</v>
      </c>
      <c r="L436" s="43">
        <f t="shared" si="845"/>
        <v>0</v>
      </c>
      <c r="M436" s="43">
        <f t="shared" si="846"/>
        <v>0</v>
      </c>
      <c r="N436" s="43">
        <f t="shared" si="847"/>
        <v>0</v>
      </c>
      <c r="O436" s="43">
        <f t="shared" si="848"/>
        <v>0</v>
      </c>
      <c r="P436" s="43">
        <f t="shared" si="849"/>
        <v>0</v>
      </c>
      <c r="Q436" s="43">
        <f t="shared" si="850"/>
        <v>0</v>
      </c>
      <c r="R436" s="43">
        <f t="shared" si="851"/>
        <v>0</v>
      </c>
      <c r="S436" s="43">
        <f t="shared" si="852"/>
        <v>0</v>
      </c>
      <c r="T436" s="43">
        <f t="shared" si="853"/>
        <v>0</v>
      </c>
      <c r="U436" s="43">
        <v>0</v>
      </c>
      <c r="V436" s="43">
        <f t="shared" si="786"/>
        <v>1010</v>
      </c>
      <c r="W436" s="43">
        <f t="shared" si="854"/>
        <v>0</v>
      </c>
      <c r="X436" s="43">
        <f t="shared" si="855"/>
        <v>0</v>
      </c>
      <c r="Y436" s="43">
        <f t="shared" si="856"/>
        <v>0</v>
      </c>
      <c r="Z436" s="43">
        <f t="shared" si="857"/>
        <v>0</v>
      </c>
      <c r="AA436" s="43">
        <f t="shared" si="858"/>
        <v>0</v>
      </c>
      <c r="AB436" s="43">
        <f t="shared" si="859"/>
        <v>1010</v>
      </c>
      <c r="AC436" s="44">
        <f t="shared" si="860"/>
        <v>1010</v>
      </c>
      <c r="AD436" s="44">
        <f t="shared" si="861"/>
        <v>1010</v>
      </c>
      <c r="AE436" s="45">
        <f t="shared" si="839"/>
        <v>100</v>
      </c>
      <c r="AF436" s="43">
        <f t="shared" si="862"/>
        <v>1010</v>
      </c>
      <c r="AG436" s="43">
        <f t="shared" si="863"/>
        <v>0</v>
      </c>
      <c r="AH436" s="43">
        <f t="shared" si="864"/>
        <v>0</v>
      </c>
      <c r="AI436" s="43">
        <f t="shared" si="865"/>
        <v>0</v>
      </c>
      <c r="AJ436" s="43">
        <f t="shared" si="866"/>
        <v>0</v>
      </c>
      <c r="AK436" s="43">
        <f t="shared" si="867"/>
        <v>0</v>
      </c>
      <c r="AL436" s="43">
        <f t="shared" si="840"/>
        <v>1010</v>
      </c>
      <c r="AM436" s="43">
        <f t="shared" si="841"/>
        <v>0</v>
      </c>
      <c r="AN436" s="2"/>
      <c r="AO436" s="1"/>
      <c r="AP436" s="1"/>
      <c r="AQ436" s="1"/>
      <c r="AR436" s="1"/>
      <c r="AS436" s="1"/>
    </row>
    <row r="437" ht="31.5">
      <c r="B437" s="41" t="s">
        <v>293</v>
      </c>
      <c r="C437" s="41" t="s">
        <v>227</v>
      </c>
      <c r="D437" s="41" t="s">
        <v>227</v>
      </c>
      <c r="E437" s="26" t="str">
        <f t="shared" si="785"/>
        <v>0707</v>
      </c>
      <c r="F437" s="41" t="s">
        <v>343</v>
      </c>
      <c r="G437" s="41" t="s">
        <v>177</v>
      </c>
      <c r="H437" s="42" t="s">
        <v>178</v>
      </c>
      <c r="I437" s="43">
        <f t="shared" si="842"/>
        <v>1010</v>
      </c>
      <c r="J437" s="43">
        <f t="shared" si="843"/>
        <v>1010</v>
      </c>
      <c r="K437" s="43">
        <f t="shared" si="844"/>
        <v>1010</v>
      </c>
      <c r="L437" s="43">
        <f t="shared" si="845"/>
        <v>0</v>
      </c>
      <c r="M437" s="43">
        <f t="shared" si="846"/>
        <v>0</v>
      </c>
      <c r="N437" s="43">
        <f t="shared" si="847"/>
        <v>0</v>
      </c>
      <c r="O437" s="43">
        <f t="shared" si="848"/>
        <v>0</v>
      </c>
      <c r="P437" s="43">
        <f t="shared" si="849"/>
        <v>0</v>
      </c>
      <c r="Q437" s="43">
        <f t="shared" si="850"/>
        <v>0</v>
      </c>
      <c r="R437" s="43">
        <f t="shared" si="851"/>
        <v>0</v>
      </c>
      <c r="S437" s="43">
        <f t="shared" si="852"/>
        <v>0</v>
      </c>
      <c r="T437" s="43">
        <f t="shared" si="853"/>
        <v>0</v>
      </c>
      <c r="U437" s="43">
        <v>0</v>
      </c>
      <c r="V437" s="43">
        <f t="shared" si="786"/>
        <v>1010</v>
      </c>
      <c r="W437" s="43">
        <f t="shared" si="854"/>
        <v>0</v>
      </c>
      <c r="X437" s="43">
        <f t="shared" si="855"/>
        <v>0</v>
      </c>
      <c r="Y437" s="43">
        <f t="shared" si="856"/>
        <v>0</v>
      </c>
      <c r="Z437" s="43">
        <f t="shared" si="857"/>
        <v>0</v>
      </c>
      <c r="AA437" s="43">
        <f t="shared" si="858"/>
        <v>0</v>
      </c>
      <c r="AB437" s="43">
        <f t="shared" si="859"/>
        <v>1010</v>
      </c>
      <c r="AC437" s="44">
        <f t="shared" si="860"/>
        <v>1010</v>
      </c>
      <c r="AD437" s="44">
        <f t="shared" si="861"/>
        <v>1010</v>
      </c>
      <c r="AE437" s="45">
        <f t="shared" si="839"/>
        <v>100</v>
      </c>
      <c r="AF437" s="43">
        <f t="shared" si="862"/>
        <v>1010</v>
      </c>
      <c r="AG437" s="43">
        <f t="shared" si="863"/>
        <v>0</v>
      </c>
      <c r="AH437" s="43">
        <f t="shared" si="864"/>
        <v>0</v>
      </c>
      <c r="AI437" s="43">
        <f t="shared" si="865"/>
        <v>0</v>
      </c>
      <c r="AJ437" s="43">
        <f t="shared" si="866"/>
        <v>0</v>
      </c>
      <c r="AK437" s="43">
        <f t="shared" si="867"/>
        <v>0</v>
      </c>
      <c r="AL437" s="43">
        <f t="shared" si="840"/>
        <v>1010</v>
      </c>
      <c r="AM437" s="43">
        <f t="shared" si="841"/>
        <v>0</v>
      </c>
      <c r="AN437" s="2"/>
      <c r="AO437" s="1"/>
      <c r="AP437" s="1"/>
      <c r="AQ437" s="1"/>
      <c r="AR437" s="1"/>
      <c r="AS437" s="1"/>
    </row>
    <row r="438">
      <c r="B438" s="41" t="s">
        <v>293</v>
      </c>
      <c r="C438" s="41" t="s">
        <v>227</v>
      </c>
      <c r="D438" s="41" t="s">
        <v>227</v>
      </c>
      <c r="E438" s="26" t="str">
        <f t="shared" si="785"/>
        <v>0707</v>
      </c>
      <c r="F438" s="41" t="s">
        <v>343</v>
      </c>
      <c r="G438" s="41" t="s">
        <v>305</v>
      </c>
      <c r="H438" s="42" t="s">
        <v>306</v>
      </c>
      <c r="I438" s="43">
        <v>1010</v>
      </c>
      <c r="J438" s="43">
        <v>1010</v>
      </c>
      <c r="K438" s="43">
        <v>1010</v>
      </c>
      <c r="L438" s="43"/>
      <c r="M438" s="43"/>
      <c r="N438" s="43"/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f t="shared" si="786"/>
        <v>1010</v>
      </c>
      <c r="W438" s="43"/>
      <c r="X438" s="43"/>
      <c r="Y438" s="43"/>
      <c r="Z438" s="43"/>
      <c r="AA438" s="43"/>
      <c r="AB438" s="43">
        <v>1010</v>
      </c>
      <c r="AC438" s="44">
        <v>1010</v>
      </c>
      <c r="AD438" s="44">
        <v>1010</v>
      </c>
      <c r="AE438" s="45">
        <f t="shared" si="839"/>
        <v>100</v>
      </c>
      <c r="AF438" s="43">
        <v>1010</v>
      </c>
      <c r="AG438" s="43">
        <v>0</v>
      </c>
      <c r="AH438" s="43">
        <v>0</v>
      </c>
      <c r="AI438" s="43">
        <v>0</v>
      </c>
      <c r="AJ438" s="43">
        <v>0</v>
      </c>
      <c r="AK438" s="43">
        <v>0</v>
      </c>
      <c r="AL438" s="43">
        <f t="shared" si="840"/>
        <v>1010</v>
      </c>
      <c r="AM438" s="43">
        <f t="shared" si="841"/>
        <v>0</v>
      </c>
      <c r="AN438" s="19"/>
      <c r="AO438" s="1"/>
      <c r="AP438" s="1"/>
      <c r="AQ438" s="1"/>
      <c r="AR438" s="1"/>
      <c r="AS438" s="1"/>
    </row>
    <row r="439" ht="31.5">
      <c r="B439" s="41" t="s">
        <v>293</v>
      </c>
      <c r="C439" s="41" t="s">
        <v>227</v>
      </c>
      <c r="D439" s="41" t="s">
        <v>227</v>
      </c>
      <c r="E439" s="26" t="str">
        <f t="shared" si="785"/>
        <v>0707</v>
      </c>
      <c r="F439" s="41" t="s">
        <v>345</v>
      </c>
      <c r="G439" s="41"/>
      <c r="H439" s="42" t="s">
        <v>346</v>
      </c>
      <c r="I439" s="43">
        <f t="shared" si="842"/>
        <v>2350</v>
      </c>
      <c r="J439" s="43">
        <f t="shared" si="843"/>
        <v>2350</v>
      </c>
      <c r="K439" s="43">
        <f t="shared" si="844"/>
        <v>2350</v>
      </c>
      <c r="L439" s="43">
        <f t="shared" si="845"/>
        <v>0</v>
      </c>
      <c r="M439" s="43">
        <f t="shared" si="846"/>
        <v>0</v>
      </c>
      <c r="N439" s="43">
        <f t="shared" si="847"/>
        <v>0</v>
      </c>
      <c r="O439" s="43">
        <f t="shared" si="848"/>
        <v>0</v>
      </c>
      <c r="P439" s="43">
        <f t="shared" si="849"/>
        <v>0</v>
      </c>
      <c r="Q439" s="43">
        <f t="shared" si="850"/>
        <v>0</v>
      </c>
      <c r="R439" s="43">
        <f t="shared" si="851"/>
        <v>0</v>
      </c>
      <c r="S439" s="43">
        <f t="shared" si="852"/>
        <v>0</v>
      </c>
      <c r="T439" s="43">
        <f t="shared" si="853"/>
        <v>0</v>
      </c>
      <c r="U439" s="43">
        <v>0</v>
      </c>
      <c r="V439" s="43">
        <f t="shared" si="786"/>
        <v>2350</v>
      </c>
      <c r="W439" s="43">
        <f t="shared" si="854"/>
        <v>0</v>
      </c>
      <c r="X439" s="43">
        <f t="shared" si="855"/>
        <v>0</v>
      </c>
      <c r="Y439" s="43">
        <f t="shared" si="856"/>
        <v>0</v>
      </c>
      <c r="Z439" s="43">
        <f t="shared" si="857"/>
        <v>0</v>
      </c>
      <c r="AA439" s="43">
        <f t="shared" si="858"/>
        <v>0</v>
      </c>
      <c r="AB439" s="43">
        <f t="shared" si="859"/>
        <v>1893.99918</v>
      </c>
      <c r="AC439" s="44">
        <f t="shared" si="860"/>
        <v>2350</v>
      </c>
      <c r="AD439" s="44">
        <f t="shared" si="861"/>
        <v>2349.9991799999998</v>
      </c>
      <c r="AE439" s="45">
        <f t="shared" si="839"/>
        <v>99.999965106382973</v>
      </c>
      <c r="AF439" s="43">
        <f t="shared" si="862"/>
        <v>2350</v>
      </c>
      <c r="AG439" s="43">
        <f t="shared" si="863"/>
        <v>0</v>
      </c>
      <c r="AH439" s="43">
        <f t="shared" si="864"/>
        <v>0</v>
      </c>
      <c r="AI439" s="43">
        <f t="shared" si="865"/>
        <v>0</v>
      </c>
      <c r="AJ439" s="43">
        <f t="shared" si="866"/>
        <v>0</v>
      </c>
      <c r="AK439" s="43">
        <f t="shared" si="867"/>
        <v>0</v>
      </c>
      <c r="AL439" s="43">
        <f t="shared" si="840"/>
        <v>2350</v>
      </c>
      <c r="AM439" s="43">
        <f t="shared" si="841"/>
        <v>0</v>
      </c>
      <c r="AN439" s="2"/>
      <c r="AO439" s="1"/>
      <c r="AP439" s="1"/>
      <c r="AQ439" s="1"/>
      <c r="AR439" s="1"/>
      <c r="AS439" s="1"/>
    </row>
    <row r="440" ht="63">
      <c r="B440" s="41" t="s">
        <v>293</v>
      </c>
      <c r="C440" s="41" t="s">
        <v>227</v>
      </c>
      <c r="D440" s="41" t="s">
        <v>227</v>
      </c>
      <c r="E440" s="26" t="str">
        <f t="shared" si="785"/>
        <v>0707</v>
      </c>
      <c r="F440" s="41" t="s">
        <v>347</v>
      </c>
      <c r="G440" s="41"/>
      <c r="H440" s="42" t="s">
        <v>348</v>
      </c>
      <c r="I440" s="43">
        <f t="shared" si="842"/>
        <v>2350</v>
      </c>
      <c r="J440" s="43">
        <f t="shared" si="843"/>
        <v>2350</v>
      </c>
      <c r="K440" s="43">
        <f t="shared" si="844"/>
        <v>2350</v>
      </c>
      <c r="L440" s="43">
        <f t="shared" si="845"/>
        <v>0</v>
      </c>
      <c r="M440" s="43">
        <f t="shared" si="846"/>
        <v>0</v>
      </c>
      <c r="N440" s="43">
        <f t="shared" si="847"/>
        <v>0</v>
      </c>
      <c r="O440" s="43">
        <f t="shared" si="848"/>
        <v>0</v>
      </c>
      <c r="P440" s="43">
        <f t="shared" si="849"/>
        <v>0</v>
      </c>
      <c r="Q440" s="43">
        <f t="shared" si="850"/>
        <v>0</v>
      </c>
      <c r="R440" s="43">
        <f t="shared" si="851"/>
        <v>0</v>
      </c>
      <c r="S440" s="43">
        <f t="shared" si="852"/>
        <v>0</v>
      </c>
      <c r="T440" s="43">
        <f t="shared" si="853"/>
        <v>0</v>
      </c>
      <c r="U440" s="43">
        <v>0</v>
      </c>
      <c r="V440" s="43">
        <f t="shared" si="786"/>
        <v>2350</v>
      </c>
      <c r="W440" s="43">
        <f t="shared" si="854"/>
        <v>0</v>
      </c>
      <c r="X440" s="43">
        <f t="shared" si="855"/>
        <v>0</v>
      </c>
      <c r="Y440" s="43">
        <f t="shared" si="856"/>
        <v>0</v>
      </c>
      <c r="Z440" s="43">
        <f t="shared" si="857"/>
        <v>0</v>
      </c>
      <c r="AA440" s="43">
        <f t="shared" si="858"/>
        <v>0</v>
      </c>
      <c r="AB440" s="43">
        <f t="shared" si="859"/>
        <v>1893.99918</v>
      </c>
      <c r="AC440" s="44">
        <f t="shared" si="860"/>
        <v>2350</v>
      </c>
      <c r="AD440" s="44">
        <f t="shared" si="861"/>
        <v>2349.9991799999998</v>
      </c>
      <c r="AE440" s="45">
        <f t="shared" si="839"/>
        <v>99.999965106382973</v>
      </c>
      <c r="AF440" s="43">
        <f t="shared" si="862"/>
        <v>2350</v>
      </c>
      <c r="AG440" s="43">
        <f t="shared" si="863"/>
        <v>0</v>
      </c>
      <c r="AH440" s="43">
        <f t="shared" si="864"/>
        <v>0</v>
      </c>
      <c r="AI440" s="43">
        <f t="shared" si="865"/>
        <v>0</v>
      </c>
      <c r="AJ440" s="43">
        <f t="shared" si="866"/>
        <v>0</v>
      </c>
      <c r="AK440" s="43">
        <f t="shared" si="867"/>
        <v>0</v>
      </c>
      <c r="AL440" s="43">
        <f t="shared" si="840"/>
        <v>2350</v>
      </c>
      <c r="AM440" s="43">
        <f t="shared" si="841"/>
        <v>0</v>
      </c>
      <c r="AN440" s="2"/>
      <c r="AR440" s="1"/>
      <c r="AS440" s="1"/>
    </row>
    <row r="441" ht="63">
      <c r="B441" s="41" t="s">
        <v>293</v>
      </c>
      <c r="C441" s="41" t="s">
        <v>227</v>
      </c>
      <c r="D441" s="41" t="s">
        <v>227</v>
      </c>
      <c r="E441" s="26" t="str">
        <f t="shared" si="785"/>
        <v>0707</v>
      </c>
      <c r="F441" s="41" t="s">
        <v>349</v>
      </c>
      <c r="G441" s="41"/>
      <c r="H441" s="42" t="s">
        <v>350</v>
      </c>
      <c r="I441" s="43">
        <f t="shared" si="842"/>
        <v>2350</v>
      </c>
      <c r="J441" s="43">
        <f t="shared" si="843"/>
        <v>2350</v>
      </c>
      <c r="K441" s="43">
        <f t="shared" si="844"/>
        <v>2350</v>
      </c>
      <c r="L441" s="43">
        <f t="shared" si="845"/>
        <v>0</v>
      </c>
      <c r="M441" s="43">
        <f t="shared" si="846"/>
        <v>0</v>
      </c>
      <c r="N441" s="43">
        <f t="shared" si="847"/>
        <v>0</v>
      </c>
      <c r="O441" s="43">
        <f t="shared" si="848"/>
        <v>0</v>
      </c>
      <c r="P441" s="43">
        <f t="shared" si="849"/>
        <v>0</v>
      </c>
      <c r="Q441" s="43">
        <f t="shared" si="850"/>
        <v>0</v>
      </c>
      <c r="R441" s="43">
        <f t="shared" si="851"/>
        <v>0</v>
      </c>
      <c r="S441" s="43">
        <f t="shared" si="852"/>
        <v>0</v>
      </c>
      <c r="T441" s="43">
        <f t="shared" si="853"/>
        <v>0</v>
      </c>
      <c r="U441" s="43">
        <v>0</v>
      </c>
      <c r="V441" s="43">
        <f t="shared" si="786"/>
        <v>2350</v>
      </c>
      <c r="W441" s="43">
        <f t="shared" si="854"/>
        <v>0</v>
      </c>
      <c r="X441" s="43">
        <f t="shared" si="855"/>
        <v>0</v>
      </c>
      <c r="Y441" s="43">
        <f t="shared" si="856"/>
        <v>0</v>
      </c>
      <c r="Z441" s="43">
        <f t="shared" si="857"/>
        <v>0</v>
      </c>
      <c r="AA441" s="43">
        <f t="shared" si="858"/>
        <v>0</v>
      </c>
      <c r="AB441" s="43">
        <f t="shared" si="859"/>
        <v>1893.99918</v>
      </c>
      <c r="AC441" s="44">
        <f t="shared" si="860"/>
        <v>2350</v>
      </c>
      <c r="AD441" s="44">
        <f t="shared" si="861"/>
        <v>2349.9991799999998</v>
      </c>
      <c r="AE441" s="45">
        <f t="shared" si="839"/>
        <v>99.999965106382973</v>
      </c>
      <c r="AF441" s="43">
        <f t="shared" si="862"/>
        <v>2350</v>
      </c>
      <c r="AG441" s="43">
        <f t="shared" si="863"/>
        <v>0</v>
      </c>
      <c r="AH441" s="43">
        <f t="shared" si="864"/>
        <v>0</v>
      </c>
      <c r="AI441" s="43">
        <f t="shared" si="865"/>
        <v>0</v>
      </c>
      <c r="AJ441" s="43">
        <f t="shared" si="866"/>
        <v>0</v>
      </c>
      <c r="AK441" s="43">
        <f t="shared" si="867"/>
        <v>0</v>
      </c>
      <c r="AL441" s="43">
        <f t="shared" si="840"/>
        <v>2350</v>
      </c>
      <c r="AM441" s="43">
        <f t="shared" si="841"/>
        <v>0</v>
      </c>
      <c r="AN441" s="2"/>
      <c r="AO441" s="1"/>
      <c r="AP441" s="1"/>
      <c r="AQ441" s="1"/>
      <c r="AR441" s="1"/>
      <c r="AS441" s="1"/>
    </row>
    <row r="442" ht="31.5">
      <c r="B442" s="41" t="s">
        <v>293</v>
      </c>
      <c r="C442" s="41" t="s">
        <v>227</v>
      </c>
      <c r="D442" s="41" t="s">
        <v>227</v>
      </c>
      <c r="E442" s="26" t="str">
        <f t="shared" si="785"/>
        <v>0707</v>
      </c>
      <c r="F442" s="41" t="s">
        <v>349</v>
      </c>
      <c r="G442" s="41" t="s">
        <v>177</v>
      </c>
      <c r="H442" s="42" t="s">
        <v>178</v>
      </c>
      <c r="I442" s="43">
        <f t="shared" si="842"/>
        <v>2350</v>
      </c>
      <c r="J442" s="43">
        <f t="shared" si="843"/>
        <v>2350</v>
      </c>
      <c r="K442" s="43">
        <f t="shared" si="844"/>
        <v>2350</v>
      </c>
      <c r="L442" s="43">
        <f t="shared" si="845"/>
        <v>0</v>
      </c>
      <c r="M442" s="43">
        <f t="shared" si="846"/>
        <v>0</v>
      </c>
      <c r="N442" s="43">
        <f t="shared" si="847"/>
        <v>0</v>
      </c>
      <c r="O442" s="43">
        <f t="shared" si="848"/>
        <v>0</v>
      </c>
      <c r="P442" s="43">
        <f t="shared" si="849"/>
        <v>0</v>
      </c>
      <c r="Q442" s="43">
        <f t="shared" si="850"/>
        <v>0</v>
      </c>
      <c r="R442" s="43">
        <f t="shared" si="851"/>
        <v>0</v>
      </c>
      <c r="S442" s="43">
        <f t="shared" si="852"/>
        <v>0</v>
      </c>
      <c r="T442" s="43">
        <f t="shared" si="853"/>
        <v>0</v>
      </c>
      <c r="U442" s="43">
        <v>0</v>
      </c>
      <c r="V442" s="43">
        <f t="shared" si="786"/>
        <v>2350</v>
      </c>
      <c r="W442" s="43">
        <f t="shared" si="854"/>
        <v>0</v>
      </c>
      <c r="X442" s="43">
        <f t="shared" si="855"/>
        <v>0</v>
      </c>
      <c r="Y442" s="43">
        <f t="shared" si="856"/>
        <v>0</v>
      </c>
      <c r="Z442" s="43">
        <f t="shared" si="857"/>
        <v>0</v>
      </c>
      <c r="AA442" s="43">
        <f t="shared" si="858"/>
        <v>0</v>
      </c>
      <c r="AB442" s="43">
        <f t="shared" si="859"/>
        <v>1893.99918</v>
      </c>
      <c r="AC442" s="44">
        <f t="shared" si="860"/>
        <v>2350</v>
      </c>
      <c r="AD442" s="44">
        <f t="shared" si="861"/>
        <v>2349.9991799999998</v>
      </c>
      <c r="AE442" s="45">
        <f t="shared" si="839"/>
        <v>99.999965106382973</v>
      </c>
      <c r="AF442" s="43">
        <f t="shared" si="862"/>
        <v>2350</v>
      </c>
      <c r="AG442" s="43">
        <f t="shared" si="863"/>
        <v>0</v>
      </c>
      <c r="AH442" s="43">
        <f t="shared" si="864"/>
        <v>0</v>
      </c>
      <c r="AI442" s="43">
        <f t="shared" si="865"/>
        <v>0</v>
      </c>
      <c r="AJ442" s="43">
        <f t="shared" si="866"/>
        <v>0</v>
      </c>
      <c r="AK442" s="43">
        <f t="shared" si="867"/>
        <v>0</v>
      </c>
      <c r="AL442" s="43">
        <f t="shared" si="840"/>
        <v>2350</v>
      </c>
      <c r="AM442" s="43">
        <f t="shared" si="841"/>
        <v>0</v>
      </c>
      <c r="AN442" s="2"/>
      <c r="AO442" s="1"/>
      <c r="AP442" s="1"/>
      <c r="AQ442" s="1"/>
      <c r="AR442" s="1"/>
      <c r="AS442" s="1"/>
    </row>
    <row r="443">
      <c r="B443" s="41" t="s">
        <v>293</v>
      </c>
      <c r="C443" s="41" t="s">
        <v>227</v>
      </c>
      <c r="D443" s="41" t="s">
        <v>227</v>
      </c>
      <c r="E443" s="26" t="str">
        <f t="shared" si="785"/>
        <v>0707</v>
      </c>
      <c r="F443" s="41" t="s">
        <v>349</v>
      </c>
      <c r="G443" s="41" t="s">
        <v>305</v>
      </c>
      <c r="H443" s="42" t="s">
        <v>306</v>
      </c>
      <c r="I443" s="43">
        <v>2350</v>
      </c>
      <c r="J443" s="43">
        <v>2350</v>
      </c>
      <c r="K443" s="43">
        <v>2350</v>
      </c>
      <c r="L443" s="43"/>
      <c r="M443" s="43"/>
      <c r="N443" s="43"/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f t="shared" si="786"/>
        <v>2350</v>
      </c>
      <c r="W443" s="43"/>
      <c r="X443" s="43"/>
      <c r="Y443" s="43"/>
      <c r="Z443" s="43"/>
      <c r="AA443" s="43"/>
      <c r="AB443" s="43">
        <v>1893.99918</v>
      </c>
      <c r="AC443" s="44">
        <v>2350</v>
      </c>
      <c r="AD443" s="44">
        <v>2349.9991799999998</v>
      </c>
      <c r="AE443" s="45">
        <f t="shared" si="839"/>
        <v>99.999965106382973</v>
      </c>
      <c r="AF443" s="43">
        <v>2350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>
        <f t="shared" si="840"/>
        <v>2350</v>
      </c>
      <c r="AM443" s="43">
        <f t="shared" si="841"/>
        <v>0</v>
      </c>
      <c r="AN443" s="19"/>
      <c r="AO443" s="1"/>
      <c r="AP443" s="1"/>
      <c r="AQ443" s="1"/>
      <c r="AR443" s="1"/>
      <c r="AS443" s="1"/>
    </row>
    <row r="444">
      <c r="B444" s="41" t="s">
        <v>293</v>
      </c>
      <c r="C444" s="41" t="s">
        <v>227</v>
      </c>
      <c r="D444" s="41" t="s">
        <v>227</v>
      </c>
      <c r="E444" s="26" t="str">
        <f t="shared" si="785"/>
        <v>0707</v>
      </c>
      <c r="F444" s="41" t="s">
        <v>351</v>
      </c>
      <c r="G444" s="41"/>
      <c r="H444" s="42" t="s">
        <v>352</v>
      </c>
      <c r="I444" s="43">
        <f t="shared" si="842"/>
        <v>5498.6999999999998</v>
      </c>
      <c r="J444" s="43">
        <f t="shared" si="843"/>
        <v>5498.6999999999998</v>
      </c>
      <c r="K444" s="43">
        <f t="shared" si="844"/>
        <v>5498.6999999999998</v>
      </c>
      <c r="L444" s="43">
        <f t="shared" si="845"/>
        <v>0</v>
      </c>
      <c r="M444" s="43">
        <f t="shared" si="846"/>
        <v>0</v>
      </c>
      <c r="N444" s="43">
        <f t="shared" si="847"/>
        <v>0</v>
      </c>
      <c r="O444" s="43">
        <f t="shared" si="848"/>
        <v>0</v>
      </c>
      <c r="P444" s="43">
        <f t="shared" si="849"/>
        <v>0</v>
      </c>
      <c r="Q444" s="43">
        <f t="shared" si="850"/>
        <v>0</v>
      </c>
      <c r="R444" s="43">
        <f t="shared" si="851"/>
        <v>0</v>
      </c>
      <c r="S444" s="43">
        <f t="shared" si="852"/>
        <v>0</v>
      </c>
      <c r="T444" s="43">
        <f t="shared" si="853"/>
        <v>0</v>
      </c>
      <c r="U444" s="43">
        <v>0</v>
      </c>
      <c r="V444" s="43">
        <f t="shared" si="786"/>
        <v>5498.6999999999998</v>
      </c>
      <c r="W444" s="43">
        <f t="shared" si="854"/>
        <v>0</v>
      </c>
      <c r="X444" s="43">
        <f t="shared" si="855"/>
        <v>0</v>
      </c>
      <c r="Y444" s="43">
        <f t="shared" si="856"/>
        <v>0</v>
      </c>
      <c r="Z444" s="43">
        <f t="shared" si="857"/>
        <v>0</v>
      </c>
      <c r="AA444" s="43">
        <f t="shared" si="858"/>
        <v>0</v>
      </c>
      <c r="AB444" s="43">
        <f t="shared" si="859"/>
        <v>2503.0705499999999</v>
      </c>
      <c r="AC444" s="44">
        <f t="shared" si="860"/>
        <v>5165.6999999999998</v>
      </c>
      <c r="AD444" s="44">
        <f t="shared" si="861"/>
        <v>5165.6999999999998</v>
      </c>
      <c r="AE444" s="45">
        <f t="shared" si="839"/>
        <v>100</v>
      </c>
      <c r="AF444" s="43">
        <f t="shared" si="862"/>
        <v>5165.6999999999998</v>
      </c>
      <c r="AG444" s="43">
        <f t="shared" si="863"/>
        <v>0</v>
      </c>
      <c r="AH444" s="43">
        <f t="shared" si="864"/>
        <v>0</v>
      </c>
      <c r="AI444" s="43">
        <f t="shared" si="865"/>
        <v>0</v>
      </c>
      <c r="AJ444" s="43">
        <f t="shared" si="866"/>
        <v>0</v>
      </c>
      <c r="AK444" s="43">
        <f t="shared" si="867"/>
        <v>0</v>
      </c>
      <c r="AL444" s="43">
        <f t="shared" si="840"/>
        <v>5165.6999999999998</v>
      </c>
      <c r="AM444" s="43">
        <f t="shared" si="841"/>
        <v>333</v>
      </c>
      <c r="AN444" s="2"/>
      <c r="AO444" s="1"/>
      <c r="AP444" s="1"/>
      <c r="AQ444" s="1"/>
      <c r="AR444" s="1"/>
      <c r="AS444" s="1"/>
    </row>
    <row r="445" ht="31.5">
      <c r="B445" s="41" t="s">
        <v>293</v>
      </c>
      <c r="C445" s="41" t="s">
        <v>227</v>
      </c>
      <c r="D445" s="41" t="s">
        <v>227</v>
      </c>
      <c r="E445" s="26" t="str">
        <f t="shared" si="785"/>
        <v>0707</v>
      </c>
      <c r="F445" s="41" t="s">
        <v>353</v>
      </c>
      <c r="G445" s="41"/>
      <c r="H445" s="42" t="s">
        <v>354</v>
      </c>
      <c r="I445" s="43">
        <f t="shared" si="842"/>
        <v>5498.6999999999998</v>
      </c>
      <c r="J445" s="43">
        <f t="shared" si="843"/>
        <v>5498.6999999999998</v>
      </c>
      <c r="K445" s="43">
        <f t="shared" si="844"/>
        <v>5498.6999999999998</v>
      </c>
      <c r="L445" s="43">
        <f t="shared" si="845"/>
        <v>0</v>
      </c>
      <c r="M445" s="43">
        <f t="shared" si="846"/>
        <v>0</v>
      </c>
      <c r="N445" s="43">
        <f t="shared" si="847"/>
        <v>0</v>
      </c>
      <c r="O445" s="43">
        <f t="shared" si="848"/>
        <v>0</v>
      </c>
      <c r="P445" s="43">
        <f t="shared" si="849"/>
        <v>0</v>
      </c>
      <c r="Q445" s="43">
        <f t="shared" si="850"/>
        <v>0</v>
      </c>
      <c r="R445" s="43">
        <f t="shared" si="851"/>
        <v>0</v>
      </c>
      <c r="S445" s="43">
        <f t="shared" si="852"/>
        <v>0</v>
      </c>
      <c r="T445" s="43">
        <f t="shared" si="853"/>
        <v>0</v>
      </c>
      <c r="U445" s="43">
        <v>0</v>
      </c>
      <c r="V445" s="43">
        <f t="shared" si="786"/>
        <v>5498.6999999999998</v>
      </c>
      <c r="W445" s="43">
        <f t="shared" si="854"/>
        <v>0</v>
      </c>
      <c r="X445" s="43">
        <f t="shared" si="855"/>
        <v>0</v>
      </c>
      <c r="Y445" s="43">
        <f t="shared" si="856"/>
        <v>0</v>
      </c>
      <c r="Z445" s="43">
        <f t="shared" si="857"/>
        <v>0</v>
      </c>
      <c r="AA445" s="43">
        <f t="shared" si="858"/>
        <v>0</v>
      </c>
      <c r="AB445" s="43">
        <f t="shared" si="859"/>
        <v>2503.0705499999999</v>
      </c>
      <c r="AC445" s="44">
        <f t="shared" si="860"/>
        <v>5165.6999999999998</v>
      </c>
      <c r="AD445" s="44">
        <f t="shared" si="861"/>
        <v>5165.6999999999998</v>
      </c>
      <c r="AE445" s="45">
        <f t="shared" si="839"/>
        <v>100</v>
      </c>
      <c r="AF445" s="43">
        <f t="shared" si="862"/>
        <v>5165.6999999999998</v>
      </c>
      <c r="AG445" s="43">
        <f t="shared" si="863"/>
        <v>0</v>
      </c>
      <c r="AH445" s="43">
        <f t="shared" si="864"/>
        <v>0</v>
      </c>
      <c r="AI445" s="43">
        <f t="shared" si="865"/>
        <v>0</v>
      </c>
      <c r="AJ445" s="43">
        <f t="shared" si="866"/>
        <v>0</v>
      </c>
      <c r="AK445" s="43">
        <f t="shared" si="867"/>
        <v>0</v>
      </c>
      <c r="AL445" s="43">
        <f t="shared" si="840"/>
        <v>5165.6999999999998</v>
      </c>
      <c r="AM445" s="43">
        <f t="shared" si="841"/>
        <v>333</v>
      </c>
      <c r="AN445" s="2"/>
      <c r="AO445" s="1"/>
      <c r="AP445" s="1"/>
      <c r="AQ445" s="1"/>
      <c r="AR445" s="1"/>
      <c r="AS445" s="1"/>
    </row>
    <row r="446" ht="31.5">
      <c r="B446" s="41" t="s">
        <v>293</v>
      </c>
      <c r="C446" s="41" t="s">
        <v>227</v>
      </c>
      <c r="D446" s="41" t="s">
        <v>227</v>
      </c>
      <c r="E446" s="26" t="str">
        <f t="shared" si="785"/>
        <v>0707</v>
      </c>
      <c r="F446" s="41" t="s">
        <v>355</v>
      </c>
      <c r="G446" s="41"/>
      <c r="H446" s="42" t="s">
        <v>356</v>
      </c>
      <c r="I446" s="43">
        <f t="shared" si="842"/>
        <v>5498.6999999999998</v>
      </c>
      <c r="J446" s="43">
        <f t="shared" si="843"/>
        <v>5498.6999999999998</v>
      </c>
      <c r="K446" s="43">
        <f t="shared" si="844"/>
        <v>5498.6999999999998</v>
      </c>
      <c r="L446" s="43">
        <f t="shared" si="845"/>
        <v>0</v>
      </c>
      <c r="M446" s="43">
        <f t="shared" si="846"/>
        <v>0</v>
      </c>
      <c r="N446" s="43">
        <f t="shared" si="847"/>
        <v>0</v>
      </c>
      <c r="O446" s="43">
        <f t="shared" si="848"/>
        <v>0</v>
      </c>
      <c r="P446" s="43">
        <f t="shared" si="849"/>
        <v>0</v>
      </c>
      <c r="Q446" s="43">
        <f t="shared" si="850"/>
        <v>0</v>
      </c>
      <c r="R446" s="43">
        <f t="shared" si="851"/>
        <v>0</v>
      </c>
      <c r="S446" s="43">
        <f t="shared" si="852"/>
        <v>0</v>
      </c>
      <c r="T446" s="43">
        <f t="shared" si="853"/>
        <v>0</v>
      </c>
      <c r="U446" s="43">
        <v>0</v>
      </c>
      <c r="V446" s="43">
        <f t="shared" si="786"/>
        <v>5498.6999999999998</v>
      </c>
      <c r="W446" s="43">
        <f t="shared" si="854"/>
        <v>0</v>
      </c>
      <c r="X446" s="43">
        <f t="shared" si="855"/>
        <v>0</v>
      </c>
      <c r="Y446" s="43">
        <f t="shared" si="856"/>
        <v>0</v>
      </c>
      <c r="Z446" s="43">
        <f t="shared" si="857"/>
        <v>0</v>
      </c>
      <c r="AA446" s="43">
        <f t="shared" si="858"/>
        <v>0</v>
      </c>
      <c r="AB446" s="43">
        <f t="shared" si="859"/>
        <v>2503.0705499999999</v>
      </c>
      <c r="AC446" s="44">
        <f t="shared" si="860"/>
        <v>5165.6999999999998</v>
      </c>
      <c r="AD446" s="44">
        <f t="shared" si="861"/>
        <v>5165.6999999999998</v>
      </c>
      <c r="AE446" s="45">
        <f t="shared" si="839"/>
        <v>100</v>
      </c>
      <c r="AF446" s="43">
        <f t="shared" si="862"/>
        <v>5165.6999999999998</v>
      </c>
      <c r="AG446" s="43">
        <f t="shared" si="863"/>
        <v>0</v>
      </c>
      <c r="AH446" s="43">
        <f t="shared" si="864"/>
        <v>0</v>
      </c>
      <c r="AI446" s="43">
        <f t="shared" si="865"/>
        <v>0</v>
      </c>
      <c r="AJ446" s="43">
        <f t="shared" si="866"/>
        <v>0</v>
      </c>
      <c r="AK446" s="43">
        <f t="shared" si="867"/>
        <v>0</v>
      </c>
      <c r="AL446" s="43">
        <f t="shared" si="840"/>
        <v>5165.6999999999998</v>
      </c>
      <c r="AM446" s="43">
        <f t="shared" si="841"/>
        <v>333</v>
      </c>
      <c r="AN446" s="2"/>
      <c r="AR446" s="1"/>
      <c r="AS446" s="1"/>
    </row>
    <row r="447" ht="31.5">
      <c r="B447" s="41" t="s">
        <v>293</v>
      </c>
      <c r="C447" s="41" t="s">
        <v>227</v>
      </c>
      <c r="D447" s="41" t="s">
        <v>227</v>
      </c>
      <c r="E447" s="26" t="str">
        <f t="shared" si="785"/>
        <v>0707</v>
      </c>
      <c r="F447" s="41" t="s">
        <v>357</v>
      </c>
      <c r="G447" s="41"/>
      <c r="H447" s="42" t="s">
        <v>358</v>
      </c>
      <c r="I447" s="43">
        <f t="shared" si="842"/>
        <v>5498.6999999999998</v>
      </c>
      <c r="J447" s="43">
        <f t="shared" si="843"/>
        <v>5498.6999999999998</v>
      </c>
      <c r="K447" s="43">
        <f t="shared" si="844"/>
        <v>5498.6999999999998</v>
      </c>
      <c r="L447" s="43">
        <f t="shared" si="845"/>
        <v>0</v>
      </c>
      <c r="M447" s="43">
        <f t="shared" si="846"/>
        <v>0</v>
      </c>
      <c r="N447" s="43">
        <f t="shared" si="847"/>
        <v>0</v>
      </c>
      <c r="O447" s="43">
        <f t="shared" si="848"/>
        <v>0</v>
      </c>
      <c r="P447" s="43">
        <f t="shared" si="849"/>
        <v>0</v>
      </c>
      <c r="Q447" s="43">
        <f t="shared" si="850"/>
        <v>0</v>
      </c>
      <c r="R447" s="43">
        <f t="shared" si="851"/>
        <v>0</v>
      </c>
      <c r="S447" s="43">
        <f t="shared" si="852"/>
        <v>0</v>
      </c>
      <c r="T447" s="43">
        <f t="shared" si="853"/>
        <v>0</v>
      </c>
      <c r="U447" s="43">
        <v>0</v>
      </c>
      <c r="V447" s="43">
        <f t="shared" si="786"/>
        <v>5498.6999999999998</v>
      </c>
      <c r="W447" s="43">
        <f t="shared" si="854"/>
        <v>0</v>
      </c>
      <c r="X447" s="43">
        <f t="shared" si="855"/>
        <v>0</v>
      </c>
      <c r="Y447" s="43">
        <f t="shared" si="856"/>
        <v>0</v>
      </c>
      <c r="Z447" s="43">
        <f t="shared" si="857"/>
        <v>0</v>
      </c>
      <c r="AA447" s="43">
        <f t="shared" si="858"/>
        <v>0</v>
      </c>
      <c r="AB447" s="43">
        <f t="shared" si="859"/>
        <v>2503.0705499999999</v>
      </c>
      <c r="AC447" s="44">
        <f t="shared" si="860"/>
        <v>5165.6999999999998</v>
      </c>
      <c r="AD447" s="44">
        <f t="shared" si="861"/>
        <v>5165.6999999999998</v>
      </c>
      <c r="AE447" s="45">
        <f t="shared" si="839"/>
        <v>100</v>
      </c>
      <c r="AF447" s="43">
        <f t="shared" si="862"/>
        <v>5165.6999999999998</v>
      </c>
      <c r="AG447" s="43">
        <f t="shared" si="863"/>
        <v>0</v>
      </c>
      <c r="AH447" s="43">
        <f t="shared" si="864"/>
        <v>0</v>
      </c>
      <c r="AI447" s="43">
        <f t="shared" si="865"/>
        <v>0</v>
      </c>
      <c r="AJ447" s="43">
        <f t="shared" si="866"/>
        <v>0</v>
      </c>
      <c r="AK447" s="43">
        <f t="shared" si="867"/>
        <v>0</v>
      </c>
      <c r="AL447" s="43">
        <f t="shared" si="840"/>
        <v>5165.6999999999998</v>
      </c>
      <c r="AM447" s="43">
        <f t="shared" si="841"/>
        <v>333</v>
      </c>
      <c r="AN447" s="2"/>
      <c r="AO447" s="1"/>
      <c r="AP447" s="1"/>
      <c r="AQ447" s="1"/>
      <c r="AR447" s="1"/>
      <c r="AS447" s="1"/>
    </row>
    <row r="448" ht="31.5">
      <c r="B448" s="41" t="s">
        <v>293</v>
      </c>
      <c r="C448" s="41" t="s">
        <v>227</v>
      </c>
      <c r="D448" s="41" t="s">
        <v>227</v>
      </c>
      <c r="E448" s="26" t="str">
        <f t="shared" si="785"/>
        <v>0707</v>
      </c>
      <c r="F448" s="41" t="s">
        <v>357</v>
      </c>
      <c r="G448" s="41" t="s">
        <v>177</v>
      </c>
      <c r="H448" s="42" t="s">
        <v>178</v>
      </c>
      <c r="I448" s="43">
        <f t="shared" si="842"/>
        <v>5498.6999999999998</v>
      </c>
      <c r="J448" s="43">
        <f t="shared" si="843"/>
        <v>5498.6999999999998</v>
      </c>
      <c r="K448" s="43">
        <f t="shared" si="844"/>
        <v>5498.6999999999998</v>
      </c>
      <c r="L448" s="43">
        <f t="shared" si="845"/>
        <v>0</v>
      </c>
      <c r="M448" s="43">
        <f t="shared" si="846"/>
        <v>0</v>
      </c>
      <c r="N448" s="43">
        <f t="shared" si="847"/>
        <v>0</v>
      </c>
      <c r="O448" s="43">
        <f t="shared" si="848"/>
        <v>0</v>
      </c>
      <c r="P448" s="43">
        <f t="shared" si="849"/>
        <v>0</v>
      </c>
      <c r="Q448" s="43">
        <f t="shared" si="850"/>
        <v>0</v>
      </c>
      <c r="R448" s="43">
        <f t="shared" si="851"/>
        <v>0</v>
      </c>
      <c r="S448" s="43">
        <f t="shared" si="852"/>
        <v>0</v>
      </c>
      <c r="T448" s="43">
        <f t="shared" si="853"/>
        <v>0</v>
      </c>
      <c r="U448" s="43">
        <v>0</v>
      </c>
      <c r="V448" s="43">
        <f t="shared" si="786"/>
        <v>5498.6999999999998</v>
      </c>
      <c r="W448" s="43">
        <f t="shared" si="854"/>
        <v>0</v>
      </c>
      <c r="X448" s="43">
        <f t="shared" si="855"/>
        <v>0</v>
      </c>
      <c r="Y448" s="43">
        <f t="shared" si="856"/>
        <v>0</v>
      </c>
      <c r="Z448" s="43">
        <f t="shared" si="857"/>
        <v>0</v>
      </c>
      <c r="AA448" s="43">
        <f t="shared" si="858"/>
        <v>0</v>
      </c>
      <c r="AB448" s="43">
        <f t="shared" si="859"/>
        <v>2503.0705499999999</v>
      </c>
      <c r="AC448" s="44">
        <f t="shared" si="860"/>
        <v>5165.6999999999998</v>
      </c>
      <c r="AD448" s="44">
        <f t="shared" si="861"/>
        <v>5165.6999999999998</v>
      </c>
      <c r="AE448" s="45">
        <f t="shared" si="839"/>
        <v>100</v>
      </c>
      <c r="AF448" s="43">
        <f t="shared" si="862"/>
        <v>5165.6999999999998</v>
      </c>
      <c r="AG448" s="43">
        <f t="shared" si="863"/>
        <v>0</v>
      </c>
      <c r="AH448" s="43">
        <f t="shared" si="864"/>
        <v>0</v>
      </c>
      <c r="AI448" s="43">
        <f t="shared" si="865"/>
        <v>0</v>
      </c>
      <c r="AJ448" s="43">
        <f t="shared" si="866"/>
        <v>0</v>
      </c>
      <c r="AK448" s="43">
        <f t="shared" si="867"/>
        <v>0</v>
      </c>
      <c r="AL448" s="43">
        <f t="shared" si="840"/>
        <v>5165.6999999999998</v>
      </c>
      <c r="AM448" s="43">
        <f t="shared" si="841"/>
        <v>333</v>
      </c>
      <c r="AN448" s="2"/>
      <c r="AO448" s="1"/>
      <c r="AP448" s="1"/>
      <c r="AQ448" s="1"/>
      <c r="AR448" s="1"/>
      <c r="AS448" s="1"/>
    </row>
    <row r="449">
      <c r="B449" s="41" t="s">
        <v>293</v>
      </c>
      <c r="C449" s="41" t="s">
        <v>227</v>
      </c>
      <c r="D449" s="41" t="s">
        <v>227</v>
      </c>
      <c r="E449" s="26" t="str">
        <f t="shared" si="785"/>
        <v>0707</v>
      </c>
      <c r="F449" s="41" t="s">
        <v>357</v>
      </c>
      <c r="G449" s="41" t="s">
        <v>305</v>
      </c>
      <c r="H449" s="42" t="s">
        <v>306</v>
      </c>
      <c r="I449" s="43">
        <v>5498.6999999999998</v>
      </c>
      <c r="J449" s="43">
        <v>5498.6999999999998</v>
      </c>
      <c r="K449" s="43">
        <v>5498.6999999999998</v>
      </c>
      <c r="L449" s="43"/>
      <c r="M449" s="43"/>
      <c r="N449" s="43"/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f t="shared" si="786"/>
        <v>5498.6999999999998</v>
      </c>
      <c r="W449" s="43"/>
      <c r="X449" s="43"/>
      <c r="Y449" s="43"/>
      <c r="Z449" s="43"/>
      <c r="AA449" s="43"/>
      <c r="AB449" s="43">
        <v>2503.0705499999999</v>
      </c>
      <c r="AC449" s="44">
        <v>5165.6999999999998</v>
      </c>
      <c r="AD449" s="44">
        <v>5165.6999999999998</v>
      </c>
      <c r="AE449" s="45">
        <f t="shared" si="839"/>
        <v>100</v>
      </c>
      <c r="AF449" s="43">
        <v>5165.6999999999998</v>
      </c>
      <c r="AG449" s="43">
        <v>0</v>
      </c>
      <c r="AH449" s="43">
        <v>0</v>
      </c>
      <c r="AI449" s="43">
        <v>0</v>
      </c>
      <c r="AJ449" s="43">
        <v>0</v>
      </c>
      <c r="AK449" s="43">
        <v>0</v>
      </c>
      <c r="AL449" s="43">
        <f t="shared" si="840"/>
        <v>5165.6999999999998</v>
      </c>
      <c r="AM449" s="43">
        <f t="shared" si="841"/>
        <v>333</v>
      </c>
      <c r="AN449" s="19"/>
      <c r="AO449" s="1"/>
      <c r="AP449" s="1"/>
      <c r="AQ449" s="1"/>
      <c r="AR449" s="1"/>
      <c r="AS449" s="1"/>
    </row>
    <row r="450">
      <c r="B450" s="41" t="s">
        <v>293</v>
      </c>
      <c r="C450" s="41" t="s">
        <v>227</v>
      </c>
      <c r="D450" s="41" t="s">
        <v>227</v>
      </c>
      <c r="E450" s="26" t="str">
        <f t="shared" si="785"/>
        <v>0707</v>
      </c>
      <c r="F450" s="41" t="s">
        <v>359</v>
      </c>
      <c r="G450" s="41"/>
      <c r="H450" s="42" t="s">
        <v>360</v>
      </c>
      <c r="I450" s="43">
        <f>I451+I469</f>
        <v>26649.599999999999</v>
      </c>
      <c r="J450" s="43">
        <f>J451+J469</f>
        <v>27000.900000000001</v>
      </c>
      <c r="K450" s="43">
        <f>K451+K469</f>
        <v>27000.900000000001</v>
      </c>
      <c r="L450" s="43">
        <f>L451+L469</f>
        <v>0</v>
      </c>
      <c r="M450" s="43">
        <f>M451+M469</f>
        <v>0</v>
      </c>
      <c r="N450" s="43">
        <f>N451+N469</f>
        <v>0</v>
      </c>
      <c r="O450" s="43">
        <f>O451+O469</f>
        <v>0</v>
      </c>
      <c r="P450" s="43">
        <f>P451+P469</f>
        <v>0</v>
      </c>
      <c r="Q450" s="43">
        <f>Q451+Q469</f>
        <v>0</v>
      </c>
      <c r="R450" s="43">
        <f>R451+R469</f>
        <v>0</v>
      </c>
      <c r="S450" s="43">
        <f>S451+S469</f>
        <v>0</v>
      </c>
      <c r="T450" s="43">
        <f>T451+T469</f>
        <v>0</v>
      </c>
      <c r="U450" s="43">
        <v>14053.416999999999</v>
      </c>
      <c r="V450" s="43">
        <f t="shared" si="786"/>
        <v>40703.017</v>
      </c>
      <c r="W450" s="43">
        <f>W451+W469</f>
        <v>14053.416999999999</v>
      </c>
      <c r="X450" s="43">
        <f>X451+X469</f>
        <v>0</v>
      </c>
      <c r="Y450" s="43">
        <f>Y451+Y469</f>
        <v>0</v>
      </c>
      <c r="Z450" s="43">
        <f>Z451+Z469</f>
        <v>0</v>
      </c>
      <c r="AA450" s="43">
        <f>AA451+AA469</f>
        <v>0</v>
      </c>
      <c r="AB450" s="43">
        <f>AB451+AB469</f>
        <v>29948.252419999997</v>
      </c>
      <c r="AC450" s="44">
        <f>AC451+AC469</f>
        <v>40703.017</v>
      </c>
      <c r="AD450" s="44">
        <f>AD451+AD469</f>
        <v>40703.007449999997</v>
      </c>
      <c r="AE450" s="45">
        <f t="shared" si="839"/>
        <v>99.999976537365768</v>
      </c>
      <c r="AF450" s="43">
        <f>AF451+AF469</f>
        <v>40703.017</v>
      </c>
      <c r="AG450" s="43">
        <f>AG451+AG469</f>
        <v>0</v>
      </c>
      <c r="AH450" s="43">
        <f>AH451+AH469</f>
        <v>0</v>
      </c>
      <c r="AI450" s="43">
        <f>AI451+AI469</f>
        <v>0</v>
      </c>
      <c r="AJ450" s="43">
        <f>AJ451+AJ469</f>
        <v>0</v>
      </c>
      <c r="AK450" s="43">
        <f>AK451+AK469</f>
        <v>0</v>
      </c>
      <c r="AL450" s="43">
        <f t="shared" si="840"/>
        <v>40703.017</v>
      </c>
      <c r="AM450" s="43">
        <f t="shared" si="841"/>
        <v>0</v>
      </c>
      <c r="AN450" s="2"/>
      <c r="AO450" s="1"/>
      <c r="AP450" s="1"/>
      <c r="AQ450" s="1"/>
      <c r="AR450" s="1"/>
      <c r="AS450" s="1"/>
    </row>
    <row r="451" ht="31.5">
      <c r="B451" s="41" t="s">
        <v>293</v>
      </c>
      <c r="C451" s="41" t="s">
        <v>227</v>
      </c>
      <c r="D451" s="41" t="s">
        <v>227</v>
      </c>
      <c r="E451" s="26" t="str">
        <f t="shared" si="785"/>
        <v>0707</v>
      </c>
      <c r="F451" s="41" t="s">
        <v>361</v>
      </c>
      <c r="G451" s="41"/>
      <c r="H451" s="42" t="s">
        <v>362</v>
      </c>
      <c r="I451" s="43">
        <f>I452</f>
        <v>20275.200000000001</v>
      </c>
      <c r="J451" s="43">
        <f>J452</f>
        <v>20626.5</v>
      </c>
      <c r="K451" s="43">
        <f>K452</f>
        <v>20626.5</v>
      </c>
      <c r="L451" s="43">
        <f>L452</f>
        <v>0</v>
      </c>
      <c r="M451" s="43">
        <f>M452</f>
        <v>0</v>
      </c>
      <c r="N451" s="43">
        <f>N452</f>
        <v>0</v>
      </c>
      <c r="O451" s="43">
        <f>O452</f>
        <v>0</v>
      </c>
      <c r="P451" s="43">
        <f>P452</f>
        <v>0</v>
      </c>
      <c r="Q451" s="43">
        <f>Q452</f>
        <v>0</v>
      </c>
      <c r="R451" s="43">
        <f>R452</f>
        <v>0</v>
      </c>
      <c r="S451" s="43">
        <f>S452</f>
        <v>0</v>
      </c>
      <c r="T451" s="43">
        <f>T452</f>
        <v>0</v>
      </c>
      <c r="U451" s="43">
        <v>14053.416999999999</v>
      </c>
      <c r="V451" s="43">
        <f t="shared" si="786"/>
        <v>34328.616999999998</v>
      </c>
      <c r="W451" s="43">
        <f>W452</f>
        <v>14053.416999999999</v>
      </c>
      <c r="X451" s="43">
        <f>X452</f>
        <v>0</v>
      </c>
      <c r="Y451" s="43">
        <f>Y452</f>
        <v>0</v>
      </c>
      <c r="Z451" s="43">
        <f>Z452</f>
        <v>0</v>
      </c>
      <c r="AA451" s="43">
        <f>AA452</f>
        <v>0</v>
      </c>
      <c r="AB451" s="43">
        <f>AB452</f>
        <v>23573.859969999998</v>
      </c>
      <c r="AC451" s="44">
        <f>AC452</f>
        <v>34328.616999999998</v>
      </c>
      <c r="AD451" s="44">
        <f>AD452</f>
        <v>34328.614999999998</v>
      </c>
      <c r="AE451" s="45">
        <f t="shared" si="839"/>
        <v>99.999994173956964</v>
      </c>
      <c r="AF451" s="43">
        <f>AF452</f>
        <v>34328.616999999998</v>
      </c>
      <c r="AG451" s="43">
        <f>AG452</f>
        <v>0</v>
      </c>
      <c r="AH451" s="43">
        <f>AH452</f>
        <v>0</v>
      </c>
      <c r="AI451" s="43">
        <f>AI452</f>
        <v>0</v>
      </c>
      <c r="AJ451" s="43">
        <f>AJ452</f>
        <v>0</v>
      </c>
      <c r="AK451" s="43">
        <f>AK452</f>
        <v>0</v>
      </c>
      <c r="AL451" s="43">
        <f t="shared" si="840"/>
        <v>34328.616999999998</v>
      </c>
      <c r="AM451" s="43">
        <f t="shared" si="841"/>
        <v>0</v>
      </c>
      <c r="AN451" s="2"/>
      <c r="AO451" s="1"/>
      <c r="AP451" s="1"/>
      <c r="AQ451" s="1"/>
      <c r="AR451" s="1"/>
      <c r="AS451" s="1"/>
    </row>
    <row r="452" ht="31.5">
      <c r="B452" s="41" t="s">
        <v>293</v>
      </c>
      <c r="C452" s="41" t="s">
        <v>227</v>
      </c>
      <c r="D452" s="41" t="s">
        <v>227</v>
      </c>
      <c r="E452" s="26" t="str">
        <f t="shared" si="785"/>
        <v>0707</v>
      </c>
      <c r="F452" s="41" t="s">
        <v>363</v>
      </c>
      <c r="G452" s="41"/>
      <c r="H452" s="42" t="s">
        <v>364</v>
      </c>
      <c r="I452" s="43">
        <f>I453+I459+I466+I456</f>
        <v>20275.200000000001</v>
      </c>
      <c r="J452" s="43">
        <f>J453+J459+J466+J456</f>
        <v>20626.5</v>
      </c>
      <c r="K452" s="43">
        <f>K453+K459+K466+K456</f>
        <v>20626.5</v>
      </c>
      <c r="L452" s="43">
        <f>L453+L459+L466+L456</f>
        <v>0</v>
      </c>
      <c r="M452" s="43">
        <f>M453+M459+M466+M456</f>
        <v>0</v>
      </c>
      <c r="N452" s="43">
        <f>N453+N459+N466+N456</f>
        <v>0</v>
      </c>
      <c r="O452" s="43">
        <f>O453+O459+O466+O456</f>
        <v>0</v>
      </c>
      <c r="P452" s="43">
        <f>P453+P459+P466+P456</f>
        <v>0</v>
      </c>
      <c r="Q452" s="43">
        <f>Q453+Q459+Q466+Q456</f>
        <v>0</v>
      </c>
      <c r="R452" s="43">
        <f>R453+R459+R466+R456</f>
        <v>0</v>
      </c>
      <c r="S452" s="43">
        <f>S453+S459+S466+S456</f>
        <v>0</v>
      </c>
      <c r="T452" s="43">
        <f>T453+T459+T466+T456</f>
        <v>0</v>
      </c>
      <c r="U452" s="43">
        <v>14053.416999999999</v>
      </c>
      <c r="V452" s="43">
        <f t="shared" si="786"/>
        <v>34328.616999999998</v>
      </c>
      <c r="W452" s="43">
        <f>W453+W459+W466+W456</f>
        <v>14053.416999999999</v>
      </c>
      <c r="X452" s="43">
        <f>X453+X459+X466+X456</f>
        <v>0</v>
      </c>
      <c r="Y452" s="43">
        <f>Y453+Y459+Y466+Y456</f>
        <v>0</v>
      </c>
      <c r="Z452" s="43">
        <f>Z453+Z459+Z466+Z456</f>
        <v>0</v>
      </c>
      <c r="AA452" s="43">
        <f>AA453+AA459+AA466+AA456</f>
        <v>0</v>
      </c>
      <c r="AB452" s="43">
        <f>AB453+AB459+AB466+AB456</f>
        <v>23573.859969999998</v>
      </c>
      <c r="AC452" s="44">
        <f>AC453+AC459+AC466+AC456</f>
        <v>34328.616999999998</v>
      </c>
      <c r="AD452" s="44">
        <f>AD453+AD459+AD466+AD456</f>
        <v>34328.614999999998</v>
      </c>
      <c r="AE452" s="45">
        <f t="shared" si="839"/>
        <v>99.999994173956964</v>
      </c>
      <c r="AF452" s="43">
        <f>AF453+AF459+AF466+AF456</f>
        <v>34328.616999999998</v>
      </c>
      <c r="AG452" s="43">
        <f>AG453+AG459+AG466+AG456</f>
        <v>0</v>
      </c>
      <c r="AH452" s="43">
        <f>AH453+AH459+AH466+AH456</f>
        <v>0</v>
      </c>
      <c r="AI452" s="43">
        <f>AI453+AI459+AI466+AI456</f>
        <v>0</v>
      </c>
      <c r="AJ452" s="43">
        <f>AJ453+AJ459+AJ466+AJ456</f>
        <v>0</v>
      </c>
      <c r="AK452" s="43">
        <f>AK453+AK459+AK466+AK456</f>
        <v>0</v>
      </c>
      <c r="AL452" s="43">
        <f t="shared" si="840"/>
        <v>34328.616999999998</v>
      </c>
      <c r="AM452" s="43">
        <f t="shared" si="841"/>
        <v>0</v>
      </c>
      <c r="AN452" s="2"/>
      <c r="AR452" s="1"/>
      <c r="AS452" s="1"/>
    </row>
    <row r="453" ht="47.25">
      <c r="B453" s="41" t="s">
        <v>293</v>
      </c>
      <c r="C453" s="41" t="s">
        <v>227</v>
      </c>
      <c r="D453" s="41" t="s">
        <v>227</v>
      </c>
      <c r="E453" s="26" t="str">
        <f t="shared" si="785"/>
        <v>0707</v>
      </c>
      <c r="F453" s="41" t="s">
        <v>365</v>
      </c>
      <c r="G453" s="41"/>
      <c r="H453" s="42" t="s">
        <v>70</v>
      </c>
      <c r="I453" s="43">
        <f t="shared" ref="I453:I457" si="868">I454</f>
        <v>15798.1</v>
      </c>
      <c r="J453" s="43">
        <f t="shared" ref="J453:J457" si="869">J454</f>
        <v>16188.799999999999</v>
      </c>
      <c r="K453" s="43">
        <f t="shared" ref="K453:K457" si="870">K454</f>
        <v>16188.799999999999</v>
      </c>
      <c r="L453" s="43">
        <f t="shared" ref="L453:L457" si="871">L454</f>
        <v>0</v>
      </c>
      <c r="M453" s="43">
        <f t="shared" ref="M453:M457" si="872">M454</f>
        <v>0</v>
      </c>
      <c r="N453" s="43">
        <f t="shared" ref="N453:N457" si="873">N454</f>
        <v>0</v>
      </c>
      <c r="O453" s="43">
        <f t="shared" ref="O453:O457" si="874">O454</f>
        <v>0</v>
      </c>
      <c r="P453" s="43">
        <f t="shared" ref="P453:P457" si="875">P454</f>
        <v>0</v>
      </c>
      <c r="Q453" s="43">
        <f t="shared" ref="Q453:Q457" si="876">Q454</f>
        <v>0</v>
      </c>
      <c r="R453" s="43">
        <f t="shared" ref="R453:R457" si="877">R454</f>
        <v>0</v>
      </c>
      <c r="S453" s="43">
        <f t="shared" ref="S453:S457" si="878">S454</f>
        <v>0</v>
      </c>
      <c r="T453" s="43">
        <f t="shared" ref="T453:T457" si="879">T454</f>
        <v>0</v>
      </c>
      <c r="U453" s="43">
        <v>13962.017</v>
      </c>
      <c r="V453" s="43">
        <f t="shared" si="786"/>
        <v>29760.116999999998</v>
      </c>
      <c r="W453" s="43">
        <f t="shared" ref="W453:W457" si="880">W454</f>
        <v>13962.017</v>
      </c>
      <c r="X453" s="43">
        <f t="shared" ref="X453:X457" si="881">X454</f>
        <v>0</v>
      </c>
      <c r="Y453" s="43">
        <f t="shared" ref="Y453:Y457" si="882">Y454</f>
        <v>0</v>
      </c>
      <c r="Z453" s="43">
        <f t="shared" ref="Z453:Z457" si="883">Z454</f>
        <v>0</v>
      </c>
      <c r="AA453" s="43">
        <f t="shared" ref="AA453:AA457" si="884">AA454</f>
        <v>0</v>
      </c>
      <c r="AB453" s="43">
        <f t="shared" ref="AB453:AB457" si="885">AB454</f>
        <v>20078.64057</v>
      </c>
      <c r="AC453" s="44">
        <f t="shared" ref="AC453:AC457" si="886">AC454</f>
        <v>29760.116999999998</v>
      </c>
      <c r="AD453" s="44">
        <f t="shared" ref="AD453:AD457" si="887">AD454</f>
        <v>29760.116999999998</v>
      </c>
      <c r="AE453" s="45">
        <f t="shared" si="839"/>
        <v>100</v>
      </c>
      <c r="AF453" s="43">
        <f t="shared" ref="AF453:AF457" si="888">AF454</f>
        <v>29760.116999999998</v>
      </c>
      <c r="AG453" s="43">
        <f t="shared" ref="AG453:AG457" si="889">AG454</f>
        <v>0</v>
      </c>
      <c r="AH453" s="43">
        <f t="shared" ref="AH453:AH457" si="890">AH454</f>
        <v>0</v>
      </c>
      <c r="AI453" s="43">
        <f t="shared" ref="AI453:AI457" si="891">AI454</f>
        <v>0</v>
      </c>
      <c r="AJ453" s="43">
        <f t="shared" ref="AJ453:AJ457" si="892">AJ454</f>
        <v>0</v>
      </c>
      <c r="AK453" s="43">
        <f t="shared" ref="AK453:AK457" si="893">AK454</f>
        <v>0</v>
      </c>
      <c r="AL453" s="43">
        <f t="shared" si="840"/>
        <v>29760.116999999998</v>
      </c>
      <c r="AM453" s="43">
        <f t="shared" si="841"/>
        <v>0</v>
      </c>
      <c r="AN453" s="2"/>
      <c r="AO453" s="1"/>
      <c r="AP453" s="1"/>
      <c r="AQ453" s="1"/>
      <c r="AR453" s="1"/>
      <c r="AS453" s="1"/>
    </row>
    <row r="454" ht="31.5">
      <c r="B454" s="41" t="s">
        <v>293</v>
      </c>
      <c r="C454" s="41" t="s">
        <v>227</v>
      </c>
      <c r="D454" s="41" t="s">
        <v>227</v>
      </c>
      <c r="E454" s="26" t="str">
        <f t="shared" si="785"/>
        <v>0707</v>
      </c>
      <c r="F454" s="41" t="s">
        <v>365</v>
      </c>
      <c r="G454" s="41" t="s">
        <v>177</v>
      </c>
      <c r="H454" s="42" t="s">
        <v>178</v>
      </c>
      <c r="I454" s="43">
        <f t="shared" si="868"/>
        <v>15798.1</v>
      </c>
      <c r="J454" s="43">
        <f t="shared" si="869"/>
        <v>16188.799999999999</v>
      </c>
      <c r="K454" s="43">
        <f t="shared" si="870"/>
        <v>16188.799999999999</v>
      </c>
      <c r="L454" s="43">
        <f t="shared" si="871"/>
        <v>0</v>
      </c>
      <c r="M454" s="43">
        <f t="shared" si="872"/>
        <v>0</v>
      </c>
      <c r="N454" s="43">
        <f t="shared" si="873"/>
        <v>0</v>
      </c>
      <c r="O454" s="43">
        <f t="shared" si="874"/>
        <v>0</v>
      </c>
      <c r="P454" s="43">
        <f t="shared" si="875"/>
        <v>0</v>
      </c>
      <c r="Q454" s="43">
        <f t="shared" si="876"/>
        <v>0</v>
      </c>
      <c r="R454" s="43">
        <f t="shared" si="877"/>
        <v>0</v>
      </c>
      <c r="S454" s="43">
        <f t="shared" si="878"/>
        <v>0</v>
      </c>
      <c r="T454" s="43">
        <f t="shared" si="879"/>
        <v>0</v>
      </c>
      <c r="U454" s="43">
        <v>13962.017</v>
      </c>
      <c r="V454" s="43">
        <f t="shared" si="786"/>
        <v>29760.116999999998</v>
      </c>
      <c r="W454" s="43">
        <f t="shared" si="880"/>
        <v>13962.017</v>
      </c>
      <c r="X454" s="43">
        <f t="shared" si="881"/>
        <v>0</v>
      </c>
      <c r="Y454" s="43">
        <f t="shared" si="882"/>
        <v>0</v>
      </c>
      <c r="Z454" s="43">
        <f t="shared" si="883"/>
        <v>0</v>
      </c>
      <c r="AA454" s="43">
        <f t="shared" si="884"/>
        <v>0</v>
      </c>
      <c r="AB454" s="43">
        <f t="shared" si="885"/>
        <v>20078.64057</v>
      </c>
      <c r="AC454" s="44">
        <f t="shared" si="886"/>
        <v>29760.116999999998</v>
      </c>
      <c r="AD454" s="44">
        <f t="shared" si="887"/>
        <v>29760.116999999998</v>
      </c>
      <c r="AE454" s="45">
        <f t="shared" si="839"/>
        <v>100</v>
      </c>
      <c r="AF454" s="43">
        <f t="shared" si="888"/>
        <v>29760.116999999998</v>
      </c>
      <c r="AG454" s="43">
        <f t="shared" si="889"/>
        <v>0</v>
      </c>
      <c r="AH454" s="43">
        <f t="shared" si="890"/>
        <v>0</v>
      </c>
      <c r="AI454" s="43">
        <f t="shared" si="891"/>
        <v>0</v>
      </c>
      <c r="AJ454" s="43">
        <f t="shared" si="892"/>
        <v>0</v>
      </c>
      <c r="AK454" s="43">
        <f t="shared" si="893"/>
        <v>0</v>
      </c>
      <c r="AL454" s="43">
        <f t="shared" si="840"/>
        <v>29760.116999999998</v>
      </c>
      <c r="AM454" s="43">
        <f t="shared" si="841"/>
        <v>0</v>
      </c>
      <c r="AN454" s="2"/>
      <c r="AO454" s="1"/>
      <c r="AP454" s="1"/>
      <c r="AQ454" s="1"/>
      <c r="AR454" s="1"/>
      <c r="AS454" s="1"/>
    </row>
    <row r="455">
      <c r="B455" s="41" t="s">
        <v>293</v>
      </c>
      <c r="C455" s="41" t="s">
        <v>227</v>
      </c>
      <c r="D455" s="41" t="s">
        <v>227</v>
      </c>
      <c r="E455" s="26" t="str">
        <f t="shared" si="785"/>
        <v>0707</v>
      </c>
      <c r="F455" s="41" t="s">
        <v>365</v>
      </c>
      <c r="G455" s="41" t="s">
        <v>305</v>
      </c>
      <c r="H455" s="42" t="s">
        <v>306</v>
      </c>
      <c r="I455" s="43">
        <v>15798.1</v>
      </c>
      <c r="J455" s="43">
        <v>16188.799999999999</v>
      </c>
      <c r="K455" s="43">
        <v>16188.799999999999</v>
      </c>
      <c r="L455" s="43"/>
      <c r="M455" s="43"/>
      <c r="N455" s="43"/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13962.017</v>
      </c>
      <c r="V455" s="43">
        <f t="shared" si="786"/>
        <v>29760.116999999998</v>
      </c>
      <c r="W455" s="43">
        <v>13962.017</v>
      </c>
      <c r="X455" s="43"/>
      <c r="Y455" s="43"/>
      <c r="Z455" s="43"/>
      <c r="AA455" s="43"/>
      <c r="AB455" s="43">
        <v>20078.64057</v>
      </c>
      <c r="AC455" s="44">
        <v>29760.116999999998</v>
      </c>
      <c r="AD455" s="44">
        <v>29760.116999999998</v>
      </c>
      <c r="AE455" s="45">
        <f t="shared" si="839"/>
        <v>100</v>
      </c>
      <c r="AF455" s="43">
        <v>29760.116999999998</v>
      </c>
      <c r="AG455" s="43">
        <v>0</v>
      </c>
      <c r="AH455" s="43">
        <v>0</v>
      </c>
      <c r="AI455" s="43">
        <v>0</v>
      </c>
      <c r="AJ455" s="43">
        <v>0</v>
      </c>
      <c r="AK455" s="43">
        <v>0</v>
      </c>
      <c r="AL455" s="43">
        <f t="shared" si="840"/>
        <v>29760.116999999998</v>
      </c>
      <c r="AM455" s="43">
        <f t="shared" si="841"/>
        <v>0</v>
      </c>
      <c r="AN455" s="2"/>
      <c r="AR455" s="1"/>
      <c r="AS455" s="1"/>
    </row>
    <row r="456">
      <c r="B456" s="41" t="s">
        <v>293</v>
      </c>
      <c r="C456" s="41" t="s">
        <v>227</v>
      </c>
      <c r="D456" s="41" t="s">
        <v>227</v>
      </c>
      <c r="E456" s="26" t="str">
        <f t="shared" si="785"/>
        <v>0707</v>
      </c>
      <c r="F456" s="41" t="s">
        <v>366</v>
      </c>
      <c r="G456" s="41"/>
      <c r="H456" s="42" t="s">
        <v>315</v>
      </c>
      <c r="I456" s="43">
        <f t="shared" si="868"/>
        <v>97.700000000000003</v>
      </c>
      <c r="J456" s="43">
        <f t="shared" si="869"/>
        <v>0</v>
      </c>
      <c r="K456" s="43">
        <f t="shared" si="870"/>
        <v>0</v>
      </c>
      <c r="L456" s="43">
        <f t="shared" si="871"/>
        <v>0</v>
      </c>
      <c r="M456" s="43">
        <f t="shared" si="872"/>
        <v>0</v>
      </c>
      <c r="N456" s="43">
        <f t="shared" si="873"/>
        <v>0</v>
      </c>
      <c r="O456" s="43">
        <f t="shared" si="874"/>
        <v>0</v>
      </c>
      <c r="P456" s="43">
        <f t="shared" si="875"/>
        <v>0</v>
      </c>
      <c r="Q456" s="43">
        <f t="shared" si="876"/>
        <v>0</v>
      </c>
      <c r="R456" s="43">
        <f t="shared" si="877"/>
        <v>0</v>
      </c>
      <c r="S456" s="43">
        <f t="shared" si="878"/>
        <v>0</v>
      </c>
      <c r="T456" s="43">
        <f t="shared" si="879"/>
        <v>0</v>
      </c>
      <c r="U456" s="43">
        <v>91.400000000000006</v>
      </c>
      <c r="V456" s="43">
        <f t="shared" si="786"/>
        <v>189.10000000000002</v>
      </c>
      <c r="W456" s="43">
        <f t="shared" si="880"/>
        <v>91.400000000000006</v>
      </c>
      <c r="X456" s="43">
        <f t="shared" si="881"/>
        <v>0</v>
      </c>
      <c r="Y456" s="43">
        <f t="shared" si="882"/>
        <v>0</v>
      </c>
      <c r="Z456" s="43">
        <f t="shared" si="883"/>
        <v>0</v>
      </c>
      <c r="AA456" s="43">
        <f t="shared" si="884"/>
        <v>0</v>
      </c>
      <c r="AB456" s="43">
        <f t="shared" si="885"/>
        <v>189.09999999999999</v>
      </c>
      <c r="AC456" s="44">
        <f t="shared" si="886"/>
        <v>189.09999999999999</v>
      </c>
      <c r="AD456" s="44">
        <f t="shared" si="887"/>
        <v>189.09999999999999</v>
      </c>
      <c r="AE456" s="45">
        <f t="shared" si="839"/>
        <v>100</v>
      </c>
      <c r="AF456" s="43">
        <f t="shared" si="888"/>
        <v>189.09999999999999</v>
      </c>
      <c r="AG456" s="43">
        <f t="shared" si="889"/>
        <v>0</v>
      </c>
      <c r="AH456" s="43">
        <f t="shared" si="890"/>
        <v>0</v>
      </c>
      <c r="AI456" s="43">
        <f t="shared" si="891"/>
        <v>0</v>
      </c>
      <c r="AJ456" s="43">
        <f t="shared" si="892"/>
        <v>0</v>
      </c>
      <c r="AK456" s="43">
        <f t="shared" si="893"/>
        <v>0</v>
      </c>
      <c r="AL456" s="43">
        <f t="shared" si="840"/>
        <v>189.09999999999999</v>
      </c>
      <c r="AM456" s="43">
        <f t="shared" si="841"/>
        <v>2.8421709430404007e-14</v>
      </c>
      <c r="AN456" s="2"/>
      <c r="AO456" s="1"/>
      <c r="AP456" s="1"/>
      <c r="AQ456" s="1"/>
      <c r="AR456" s="1"/>
      <c r="AS456" s="1"/>
    </row>
    <row r="457" ht="31.5">
      <c r="B457" s="41" t="s">
        <v>293</v>
      </c>
      <c r="C457" s="41" t="s">
        <v>227</v>
      </c>
      <c r="D457" s="41" t="s">
        <v>227</v>
      </c>
      <c r="E457" s="26" t="str">
        <f t="shared" si="785"/>
        <v>0707</v>
      </c>
      <c r="F457" s="41" t="s">
        <v>366</v>
      </c>
      <c r="G457" s="41" t="s">
        <v>177</v>
      </c>
      <c r="H457" s="42" t="s">
        <v>178</v>
      </c>
      <c r="I457" s="43">
        <f t="shared" si="868"/>
        <v>97.700000000000003</v>
      </c>
      <c r="J457" s="43">
        <f t="shared" si="869"/>
        <v>0</v>
      </c>
      <c r="K457" s="43">
        <f t="shared" si="870"/>
        <v>0</v>
      </c>
      <c r="L457" s="43">
        <f t="shared" si="871"/>
        <v>0</v>
      </c>
      <c r="M457" s="43">
        <f t="shared" si="872"/>
        <v>0</v>
      </c>
      <c r="N457" s="43">
        <f t="shared" si="873"/>
        <v>0</v>
      </c>
      <c r="O457" s="43">
        <f t="shared" si="874"/>
        <v>0</v>
      </c>
      <c r="P457" s="43">
        <f t="shared" si="875"/>
        <v>0</v>
      </c>
      <c r="Q457" s="43">
        <f t="shared" si="876"/>
        <v>0</v>
      </c>
      <c r="R457" s="43">
        <f t="shared" si="877"/>
        <v>0</v>
      </c>
      <c r="S457" s="43">
        <f t="shared" si="878"/>
        <v>0</v>
      </c>
      <c r="T457" s="43">
        <f t="shared" si="879"/>
        <v>0</v>
      </c>
      <c r="U457" s="43">
        <v>91.400000000000006</v>
      </c>
      <c r="V457" s="43">
        <f t="shared" si="786"/>
        <v>189.10000000000002</v>
      </c>
      <c r="W457" s="43">
        <f t="shared" si="880"/>
        <v>91.400000000000006</v>
      </c>
      <c r="X457" s="43">
        <f t="shared" si="881"/>
        <v>0</v>
      </c>
      <c r="Y457" s="43">
        <f t="shared" si="882"/>
        <v>0</v>
      </c>
      <c r="Z457" s="43">
        <f t="shared" si="883"/>
        <v>0</v>
      </c>
      <c r="AA457" s="43">
        <f t="shared" si="884"/>
        <v>0</v>
      </c>
      <c r="AB457" s="43">
        <f t="shared" si="885"/>
        <v>189.09999999999999</v>
      </c>
      <c r="AC457" s="44">
        <f t="shared" si="886"/>
        <v>189.09999999999999</v>
      </c>
      <c r="AD457" s="44">
        <f t="shared" si="887"/>
        <v>189.09999999999999</v>
      </c>
      <c r="AE457" s="45">
        <f t="shared" si="839"/>
        <v>100</v>
      </c>
      <c r="AF457" s="43">
        <f t="shared" si="888"/>
        <v>189.09999999999999</v>
      </c>
      <c r="AG457" s="43">
        <f t="shared" si="889"/>
        <v>0</v>
      </c>
      <c r="AH457" s="43">
        <f t="shared" si="890"/>
        <v>0</v>
      </c>
      <c r="AI457" s="43">
        <f t="shared" si="891"/>
        <v>0</v>
      </c>
      <c r="AJ457" s="43">
        <f t="shared" si="892"/>
        <v>0</v>
      </c>
      <c r="AK457" s="43">
        <f t="shared" si="893"/>
        <v>0</v>
      </c>
      <c r="AL457" s="43">
        <f t="shared" si="840"/>
        <v>189.09999999999999</v>
      </c>
      <c r="AM457" s="43">
        <f t="shared" si="841"/>
        <v>2.8421709430404007e-14</v>
      </c>
      <c r="AN457" s="2"/>
      <c r="AO457" s="1"/>
      <c r="AP457" s="1"/>
      <c r="AQ457" s="1"/>
      <c r="AR457" s="1"/>
      <c r="AS457" s="1"/>
    </row>
    <row r="458">
      <c r="B458" s="41" t="s">
        <v>293</v>
      </c>
      <c r="C458" s="41" t="s">
        <v>227</v>
      </c>
      <c r="D458" s="41" t="s">
        <v>227</v>
      </c>
      <c r="E458" s="26" t="str">
        <f t="shared" si="785"/>
        <v>0707</v>
      </c>
      <c r="F458" s="41" t="s">
        <v>366</v>
      </c>
      <c r="G458" s="41" t="s">
        <v>305</v>
      </c>
      <c r="H458" s="42" t="s">
        <v>306</v>
      </c>
      <c r="I458" s="43">
        <v>97.700000000000003</v>
      </c>
      <c r="J458" s="43"/>
      <c r="K458" s="43"/>
      <c r="L458" s="43"/>
      <c r="M458" s="43"/>
      <c r="N458" s="43"/>
      <c r="O458" s="43">
        <v>0</v>
      </c>
      <c r="P458" s="43">
        <v>0</v>
      </c>
      <c r="Q458" s="43">
        <v>0</v>
      </c>
      <c r="R458" s="43">
        <v>0</v>
      </c>
      <c r="S458" s="43">
        <v>0</v>
      </c>
      <c r="T458" s="43">
        <v>0</v>
      </c>
      <c r="U458" s="43">
        <v>91.400000000000006</v>
      </c>
      <c r="V458" s="43">
        <f t="shared" si="786"/>
        <v>189.10000000000002</v>
      </c>
      <c r="W458" s="43">
        <v>91.400000000000006</v>
      </c>
      <c r="X458" s="43"/>
      <c r="Y458" s="43"/>
      <c r="Z458" s="43"/>
      <c r="AA458" s="43"/>
      <c r="AB458" s="43">
        <v>189.09999999999999</v>
      </c>
      <c r="AC458" s="44">
        <v>189.09999999999999</v>
      </c>
      <c r="AD458" s="44">
        <v>189.09999999999999</v>
      </c>
      <c r="AE458" s="45">
        <f t="shared" si="839"/>
        <v>100</v>
      </c>
      <c r="AF458" s="43">
        <v>189.09999999999999</v>
      </c>
      <c r="AG458" s="43">
        <v>0</v>
      </c>
      <c r="AH458" s="43">
        <v>0</v>
      </c>
      <c r="AI458" s="43">
        <v>0</v>
      </c>
      <c r="AJ458" s="43">
        <v>0</v>
      </c>
      <c r="AK458" s="43">
        <v>0</v>
      </c>
      <c r="AL458" s="43">
        <f t="shared" si="840"/>
        <v>189.09999999999999</v>
      </c>
      <c r="AM458" s="43">
        <f t="shared" si="841"/>
        <v>2.8421709430404007e-14</v>
      </c>
      <c r="AN458" s="2"/>
      <c r="AR458" s="1"/>
      <c r="AS458" s="1"/>
    </row>
    <row r="459">
      <c r="B459" s="41" t="s">
        <v>293</v>
      </c>
      <c r="C459" s="41" t="s">
        <v>227</v>
      </c>
      <c r="D459" s="41" t="s">
        <v>227</v>
      </c>
      <c r="E459" s="26" t="str">
        <f t="shared" ref="E459:E522" si="894">CONCATENATE(C459,D459)</f>
        <v>0707</v>
      </c>
      <c r="F459" s="41" t="s">
        <v>367</v>
      </c>
      <c r="G459" s="41"/>
      <c r="H459" s="42" t="s">
        <v>368</v>
      </c>
      <c r="I459" s="43">
        <f>I460+I462+I464</f>
        <v>2158.1999999999998</v>
      </c>
      <c r="J459" s="43">
        <f>J460+J462+J464</f>
        <v>2158.1999999999998</v>
      </c>
      <c r="K459" s="43">
        <f>K460+K462+K464</f>
        <v>2158.1999999999998</v>
      </c>
      <c r="L459" s="43">
        <f>L460+L462+L464</f>
        <v>0</v>
      </c>
      <c r="M459" s="43">
        <f>M460+M462+M464</f>
        <v>0</v>
      </c>
      <c r="N459" s="43">
        <f>N460+N462+N464</f>
        <v>0</v>
      </c>
      <c r="O459" s="43">
        <f>O460+O462+O464</f>
        <v>0</v>
      </c>
      <c r="P459" s="43">
        <f>P460+P462+P464</f>
        <v>0</v>
      </c>
      <c r="Q459" s="43">
        <f>Q460+Q462+Q464</f>
        <v>0</v>
      </c>
      <c r="R459" s="43">
        <f>R460+R462+R464</f>
        <v>0</v>
      </c>
      <c r="S459" s="43">
        <f>S460+S462+S464</f>
        <v>0</v>
      </c>
      <c r="T459" s="43">
        <f>T460+T462+T464</f>
        <v>0</v>
      </c>
      <c r="U459" s="43">
        <v>0</v>
      </c>
      <c r="V459" s="43">
        <f t="shared" ref="V459:V522" si="895">I459+L459+U459+T459+S459+R459+Q459+P459+O459</f>
        <v>2158.1999999999998</v>
      </c>
      <c r="W459" s="43">
        <f>W460+W462+W464</f>
        <v>0</v>
      </c>
      <c r="X459" s="43">
        <f>X460+X462+X464</f>
        <v>0</v>
      </c>
      <c r="Y459" s="43">
        <f>Y460+Y462+Y464</f>
        <v>0</v>
      </c>
      <c r="Z459" s="43">
        <f>Z460+Z462+Z464</f>
        <v>0</v>
      </c>
      <c r="AA459" s="43">
        <f>AA460+AA462+AA464</f>
        <v>0</v>
      </c>
      <c r="AB459" s="43">
        <f>AB460+AB462+AB464</f>
        <v>1084.9213999999999</v>
      </c>
      <c r="AC459" s="44">
        <f>AC460+AC462+AC464</f>
        <v>2158.1999999999998</v>
      </c>
      <c r="AD459" s="44">
        <f>AD460+AD462+AD464</f>
        <v>2158.1999999999998</v>
      </c>
      <c r="AE459" s="45">
        <f t="shared" si="839"/>
        <v>100</v>
      </c>
      <c r="AF459" s="43">
        <f>AF460+AF462+AF464</f>
        <v>2158.1999999999998</v>
      </c>
      <c r="AG459" s="43">
        <f>AG460+AG462+AG464</f>
        <v>0</v>
      </c>
      <c r="AH459" s="43">
        <f>AH460+AH462+AH464</f>
        <v>0</v>
      </c>
      <c r="AI459" s="43">
        <f>AI460+AI462+AI464</f>
        <v>0</v>
      </c>
      <c r="AJ459" s="43">
        <f>AJ460+AJ462+AJ464</f>
        <v>0</v>
      </c>
      <c r="AK459" s="43">
        <f>AK460+AK462+AK464</f>
        <v>0</v>
      </c>
      <c r="AL459" s="43">
        <f t="shared" si="840"/>
        <v>2158.1999999999998</v>
      </c>
      <c r="AM459" s="43">
        <f t="shared" si="841"/>
        <v>0</v>
      </c>
      <c r="AN459" s="2"/>
      <c r="AO459" s="1"/>
      <c r="AP459" s="1"/>
      <c r="AQ459" s="1"/>
      <c r="AR459" s="1"/>
      <c r="AS459" s="1"/>
    </row>
    <row r="460" ht="31.5">
      <c r="B460" s="41" t="s">
        <v>293</v>
      </c>
      <c r="C460" s="41" t="s">
        <v>227</v>
      </c>
      <c r="D460" s="41" t="s">
        <v>227</v>
      </c>
      <c r="E460" s="26" t="str">
        <f t="shared" si="894"/>
        <v>0707</v>
      </c>
      <c r="F460" s="41" t="s">
        <v>367</v>
      </c>
      <c r="G460" s="41" t="s">
        <v>53</v>
      </c>
      <c r="H460" s="42" t="s">
        <v>54</v>
      </c>
      <c r="I460" s="43">
        <f>I461</f>
        <v>729.70000000000005</v>
      </c>
      <c r="J460" s="43">
        <f>J461</f>
        <v>729.70000000000005</v>
      </c>
      <c r="K460" s="43">
        <f>K461</f>
        <v>729.70000000000005</v>
      </c>
      <c r="L460" s="43">
        <f>L461</f>
        <v>0</v>
      </c>
      <c r="M460" s="43">
        <f>M461</f>
        <v>0</v>
      </c>
      <c r="N460" s="43">
        <f>N461</f>
        <v>0</v>
      </c>
      <c r="O460" s="43">
        <f>O461</f>
        <v>0</v>
      </c>
      <c r="P460" s="43">
        <f>P461</f>
        <v>0</v>
      </c>
      <c r="Q460" s="43">
        <f>Q461</f>
        <v>0</v>
      </c>
      <c r="R460" s="43">
        <f>R461</f>
        <v>0</v>
      </c>
      <c r="S460" s="43">
        <f>S461</f>
        <v>0</v>
      </c>
      <c r="T460" s="43">
        <f>T461</f>
        <v>0</v>
      </c>
      <c r="U460" s="43">
        <v>0</v>
      </c>
      <c r="V460" s="43">
        <f t="shared" si="895"/>
        <v>729.70000000000005</v>
      </c>
      <c r="W460" s="43">
        <f>W461</f>
        <v>0</v>
      </c>
      <c r="X460" s="43">
        <f>X461</f>
        <v>0</v>
      </c>
      <c r="Y460" s="43">
        <f>Y461</f>
        <v>0</v>
      </c>
      <c r="Z460" s="43">
        <f>Z461</f>
        <v>0</v>
      </c>
      <c r="AA460" s="43">
        <f>AA461</f>
        <v>0</v>
      </c>
      <c r="AB460" s="43">
        <f>AB461</f>
        <v>237.69999999999999</v>
      </c>
      <c r="AC460" s="44">
        <f>AC461</f>
        <v>729.70000000000005</v>
      </c>
      <c r="AD460" s="44">
        <f>AD461</f>
        <v>729.70000000000005</v>
      </c>
      <c r="AE460" s="45">
        <f t="shared" si="839"/>
        <v>100</v>
      </c>
      <c r="AF460" s="43">
        <f>AF461</f>
        <v>729.70000000000005</v>
      </c>
      <c r="AG460" s="43">
        <f>AG461</f>
        <v>0</v>
      </c>
      <c r="AH460" s="43">
        <f>AH461</f>
        <v>0</v>
      </c>
      <c r="AI460" s="43">
        <f>AI461</f>
        <v>0</v>
      </c>
      <c r="AJ460" s="43">
        <f>AJ461</f>
        <v>0</v>
      </c>
      <c r="AK460" s="43">
        <f>AK461</f>
        <v>0</v>
      </c>
      <c r="AL460" s="43">
        <f t="shared" si="840"/>
        <v>729.70000000000005</v>
      </c>
      <c r="AM460" s="43">
        <f t="shared" si="841"/>
        <v>0</v>
      </c>
      <c r="AN460" s="2"/>
      <c r="AR460" s="1"/>
      <c r="AS460" s="1"/>
    </row>
    <row r="461" ht="31.5">
      <c r="B461" s="41" t="s">
        <v>293</v>
      </c>
      <c r="C461" s="41" t="s">
        <v>227</v>
      </c>
      <c r="D461" s="41" t="s">
        <v>227</v>
      </c>
      <c r="E461" s="26" t="str">
        <f t="shared" si="894"/>
        <v>0707</v>
      </c>
      <c r="F461" s="41" t="s">
        <v>367</v>
      </c>
      <c r="G461" s="41" t="s">
        <v>55</v>
      </c>
      <c r="H461" s="42" t="s">
        <v>56</v>
      </c>
      <c r="I461" s="43">
        <v>729.70000000000005</v>
      </c>
      <c r="J461" s="43">
        <v>729.70000000000005</v>
      </c>
      <c r="K461" s="43">
        <v>729.70000000000005</v>
      </c>
      <c r="L461" s="43"/>
      <c r="M461" s="43"/>
      <c r="N461" s="43"/>
      <c r="O461" s="43">
        <v>0</v>
      </c>
      <c r="P461" s="43">
        <v>0</v>
      </c>
      <c r="Q461" s="43">
        <v>0</v>
      </c>
      <c r="R461" s="43">
        <v>0</v>
      </c>
      <c r="S461" s="43">
        <v>0</v>
      </c>
      <c r="T461" s="43">
        <v>0</v>
      </c>
      <c r="U461" s="43">
        <v>0</v>
      </c>
      <c r="V461" s="43">
        <f t="shared" si="895"/>
        <v>729.70000000000005</v>
      </c>
      <c r="W461" s="43"/>
      <c r="X461" s="43"/>
      <c r="Y461" s="43"/>
      <c r="Z461" s="43"/>
      <c r="AA461" s="43"/>
      <c r="AB461" s="43">
        <v>237.69999999999999</v>
      </c>
      <c r="AC461" s="44">
        <v>729.70000000000005</v>
      </c>
      <c r="AD461" s="44">
        <v>729.70000000000005</v>
      </c>
      <c r="AE461" s="45">
        <f t="shared" si="839"/>
        <v>100</v>
      </c>
      <c r="AF461" s="43">
        <v>729.70000000000005</v>
      </c>
      <c r="AG461" s="43">
        <v>0</v>
      </c>
      <c r="AH461" s="43">
        <v>0</v>
      </c>
      <c r="AI461" s="43">
        <v>0</v>
      </c>
      <c r="AJ461" s="43">
        <v>0</v>
      </c>
      <c r="AK461" s="43">
        <v>0</v>
      </c>
      <c r="AL461" s="43">
        <f t="shared" si="840"/>
        <v>729.70000000000005</v>
      </c>
      <c r="AM461" s="43">
        <f t="shared" si="841"/>
        <v>0</v>
      </c>
      <c r="AN461" s="19"/>
      <c r="AO461" s="1"/>
      <c r="AP461" s="1"/>
      <c r="AQ461" s="1"/>
      <c r="AR461" s="1"/>
      <c r="AS461" s="1"/>
    </row>
    <row r="462">
      <c r="B462" s="41" t="s">
        <v>293</v>
      </c>
      <c r="C462" s="41" t="s">
        <v>227</v>
      </c>
      <c r="D462" s="41" t="s">
        <v>227</v>
      </c>
      <c r="E462" s="26" t="str">
        <f t="shared" si="894"/>
        <v>0707</v>
      </c>
      <c r="F462" s="41" t="s">
        <v>367</v>
      </c>
      <c r="G462" s="41" t="s">
        <v>95</v>
      </c>
      <c r="H462" s="42" t="s">
        <v>96</v>
      </c>
      <c r="I462" s="43">
        <f>I463</f>
        <v>400</v>
      </c>
      <c r="J462" s="43">
        <f>J463</f>
        <v>400</v>
      </c>
      <c r="K462" s="43">
        <f>K463</f>
        <v>400</v>
      </c>
      <c r="L462" s="43">
        <f>L463</f>
        <v>0</v>
      </c>
      <c r="M462" s="43">
        <f>M463</f>
        <v>0</v>
      </c>
      <c r="N462" s="43">
        <f>N463</f>
        <v>0</v>
      </c>
      <c r="O462" s="43">
        <f>O463</f>
        <v>0</v>
      </c>
      <c r="P462" s="43">
        <f>P463</f>
        <v>0</v>
      </c>
      <c r="Q462" s="43">
        <f>Q463</f>
        <v>0</v>
      </c>
      <c r="R462" s="43">
        <f>R463</f>
        <v>0</v>
      </c>
      <c r="S462" s="43">
        <f>S463</f>
        <v>0</v>
      </c>
      <c r="T462" s="43">
        <f>T463</f>
        <v>0</v>
      </c>
      <c r="U462" s="43">
        <v>0</v>
      </c>
      <c r="V462" s="43">
        <f t="shared" si="895"/>
        <v>400</v>
      </c>
      <c r="W462" s="43">
        <f>W463</f>
        <v>0</v>
      </c>
      <c r="X462" s="43">
        <f>X463</f>
        <v>0</v>
      </c>
      <c r="Y462" s="43">
        <f>Y463</f>
        <v>0</v>
      </c>
      <c r="Z462" s="43">
        <f>Z463</f>
        <v>0</v>
      </c>
      <c r="AA462" s="43">
        <f>AA463</f>
        <v>0</v>
      </c>
      <c r="AB462" s="43">
        <f>AB463</f>
        <v>0</v>
      </c>
      <c r="AC462" s="44">
        <f>AC463</f>
        <v>400</v>
      </c>
      <c r="AD462" s="44">
        <f>AD463</f>
        <v>400</v>
      </c>
      <c r="AE462" s="45">
        <f t="shared" si="839"/>
        <v>100</v>
      </c>
      <c r="AF462" s="43">
        <f>AF463</f>
        <v>400</v>
      </c>
      <c r="AG462" s="43">
        <f>AG463</f>
        <v>0</v>
      </c>
      <c r="AH462" s="43">
        <f>AH463</f>
        <v>0</v>
      </c>
      <c r="AI462" s="43">
        <f>AI463</f>
        <v>0</v>
      </c>
      <c r="AJ462" s="43">
        <f>AJ463</f>
        <v>0</v>
      </c>
      <c r="AK462" s="43">
        <f>AK463</f>
        <v>0</v>
      </c>
      <c r="AL462" s="43">
        <f t="shared" si="840"/>
        <v>400</v>
      </c>
      <c r="AM462" s="43">
        <f t="shared" si="841"/>
        <v>0</v>
      </c>
      <c r="AN462" s="2"/>
      <c r="AR462" s="1"/>
      <c r="AS462" s="1"/>
    </row>
    <row r="463">
      <c r="B463" s="41" t="s">
        <v>293</v>
      </c>
      <c r="C463" s="41" t="s">
        <v>227</v>
      </c>
      <c r="D463" s="41" t="s">
        <v>227</v>
      </c>
      <c r="E463" s="26" t="str">
        <f t="shared" si="894"/>
        <v>0707</v>
      </c>
      <c r="F463" s="41" t="s">
        <v>367</v>
      </c>
      <c r="G463" s="41" t="s">
        <v>369</v>
      </c>
      <c r="H463" s="42" t="s">
        <v>370</v>
      </c>
      <c r="I463" s="43">
        <v>400</v>
      </c>
      <c r="J463" s="43">
        <v>400</v>
      </c>
      <c r="K463" s="43">
        <v>400</v>
      </c>
      <c r="L463" s="43"/>
      <c r="M463" s="43"/>
      <c r="N463" s="43"/>
      <c r="O463" s="43">
        <v>0</v>
      </c>
      <c r="P463" s="43">
        <v>0</v>
      </c>
      <c r="Q463" s="43">
        <v>0</v>
      </c>
      <c r="R463" s="43">
        <v>0</v>
      </c>
      <c r="S463" s="43">
        <v>0</v>
      </c>
      <c r="T463" s="43">
        <v>0</v>
      </c>
      <c r="U463" s="43">
        <v>0</v>
      </c>
      <c r="V463" s="43">
        <f t="shared" si="895"/>
        <v>400</v>
      </c>
      <c r="W463" s="43"/>
      <c r="X463" s="43"/>
      <c r="Y463" s="43"/>
      <c r="Z463" s="43"/>
      <c r="AA463" s="43"/>
      <c r="AB463" s="43">
        <v>0</v>
      </c>
      <c r="AC463" s="44">
        <v>400</v>
      </c>
      <c r="AD463" s="44">
        <v>400</v>
      </c>
      <c r="AE463" s="45">
        <f t="shared" si="839"/>
        <v>100</v>
      </c>
      <c r="AF463" s="43">
        <v>400</v>
      </c>
      <c r="AG463" s="43">
        <v>0</v>
      </c>
      <c r="AH463" s="43">
        <v>0</v>
      </c>
      <c r="AI463" s="43">
        <v>0</v>
      </c>
      <c r="AJ463" s="43">
        <v>0</v>
      </c>
      <c r="AK463" s="43">
        <v>0</v>
      </c>
      <c r="AL463" s="43">
        <f t="shared" si="840"/>
        <v>400</v>
      </c>
      <c r="AM463" s="43">
        <f t="shared" si="841"/>
        <v>0</v>
      </c>
      <c r="AN463" s="19"/>
      <c r="AO463" s="1"/>
      <c r="AP463" s="1"/>
      <c r="AQ463" s="1"/>
      <c r="AR463" s="1"/>
      <c r="AS463" s="1"/>
    </row>
    <row r="464" ht="31.5">
      <c r="B464" s="41" t="s">
        <v>293</v>
      </c>
      <c r="C464" s="41" t="s">
        <v>227</v>
      </c>
      <c r="D464" s="41" t="s">
        <v>227</v>
      </c>
      <c r="E464" s="26" t="str">
        <f t="shared" si="894"/>
        <v>0707</v>
      </c>
      <c r="F464" s="41" t="s">
        <v>367</v>
      </c>
      <c r="G464" s="41" t="s">
        <v>177</v>
      </c>
      <c r="H464" s="42" t="s">
        <v>178</v>
      </c>
      <c r="I464" s="43">
        <f>I465</f>
        <v>1028.5</v>
      </c>
      <c r="J464" s="43">
        <f>J465</f>
        <v>1028.5</v>
      </c>
      <c r="K464" s="43">
        <f>K465</f>
        <v>1028.5</v>
      </c>
      <c r="L464" s="43">
        <f>L465</f>
        <v>0</v>
      </c>
      <c r="M464" s="43">
        <f>M465</f>
        <v>0</v>
      </c>
      <c r="N464" s="43">
        <f>N465</f>
        <v>0</v>
      </c>
      <c r="O464" s="43">
        <f>O465</f>
        <v>0</v>
      </c>
      <c r="P464" s="43">
        <f>P465</f>
        <v>0</v>
      </c>
      <c r="Q464" s="43">
        <f>Q465</f>
        <v>0</v>
      </c>
      <c r="R464" s="43">
        <f>R465</f>
        <v>0</v>
      </c>
      <c r="S464" s="43">
        <f>S465</f>
        <v>0</v>
      </c>
      <c r="T464" s="43">
        <f>T465</f>
        <v>0</v>
      </c>
      <c r="U464" s="43">
        <v>0</v>
      </c>
      <c r="V464" s="43">
        <f t="shared" si="895"/>
        <v>1028.5</v>
      </c>
      <c r="W464" s="43">
        <f>W465</f>
        <v>0</v>
      </c>
      <c r="X464" s="43">
        <f>X465</f>
        <v>0</v>
      </c>
      <c r="Y464" s="43">
        <f>Y465</f>
        <v>0</v>
      </c>
      <c r="Z464" s="43">
        <f>Z465</f>
        <v>0</v>
      </c>
      <c r="AA464" s="43">
        <f>AA465</f>
        <v>0</v>
      </c>
      <c r="AB464" s="43">
        <f>AB465</f>
        <v>847.22140000000002</v>
      </c>
      <c r="AC464" s="44">
        <f>AC465</f>
        <v>1028.5</v>
      </c>
      <c r="AD464" s="44">
        <f>AD465</f>
        <v>1028.5</v>
      </c>
      <c r="AE464" s="45">
        <f t="shared" si="839"/>
        <v>100</v>
      </c>
      <c r="AF464" s="43">
        <f>AF465</f>
        <v>1028.5</v>
      </c>
      <c r="AG464" s="43">
        <f>AG465</f>
        <v>0</v>
      </c>
      <c r="AH464" s="43">
        <f>AH465</f>
        <v>0</v>
      </c>
      <c r="AI464" s="43">
        <f>AI465</f>
        <v>0</v>
      </c>
      <c r="AJ464" s="43">
        <f>AJ465</f>
        <v>0</v>
      </c>
      <c r="AK464" s="43">
        <f>AK465</f>
        <v>0</v>
      </c>
      <c r="AL464" s="43">
        <f t="shared" si="840"/>
        <v>1028.5</v>
      </c>
      <c r="AM464" s="43">
        <f t="shared" si="841"/>
        <v>0</v>
      </c>
      <c r="AN464" s="2"/>
      <c r="AO464" s="1"/>
      <c r="AP464" s="1"/>
      <c r="AQ464" s="1"/>
      <c r="AR464" s="1"/>
      <c r="AS464" s="1"/>
    </row>
    <row r="465">
      <c r="B465" s="41" t="s">
        <v>293</v>
      </c>
      <c r="C465" s="41" t="s">
        <v>227</v>
      </c>
      <c r="D465" s="41" t="s">
        <v>227</v>
      </c>
      <c r="E465" s="26" t="str">
        <f t="shared" si="894"/>
        <v>0707</v>
      </c>
      <c r="F465" s="41" t="s">
        <v>367</v>
      </c>
      <c r="G465" s="41" t="s">
        <v>305</v>
      </c>
      <c r="H465" s="42" t="s">
        <v>306</v>
      </c>
      <c r="I465" s="43">
        <v>1028.5</v>
      </c>
      <c r="J465" s="43">
        <v>1028.5</v>
      </c>
      <c r="K465" s="43">
        <v>1028.5</v>
      </c>
      <c r="L465" s="43"/>
      <c r="M465" s="43"/>
      <c r="N465" s="43"/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f t="shared" si="895"/>
        <v>1028.5</v>
      </c>
      <c r="W465" s="43"/>
      <c r="X465" s="43"/>
      <c r="Y465" s="43"/>
      <c r="Z465" s="43"/>
      <c r="AA465" s="43"/>
      <c r="AB465" s="43">
        <v>847.22140000000002</v>
      </c>
      <c r="AC465" s="44">
        <v>1028.5</v>
      </c>
      <c r="AD465" s="44">
        <v>1028.5</v>
      </c>
      <c r="AE465" s="45">
        <f t="shared" si="839"/>
        <v>100</v>
      </c>
      <c r="AF465" s="43">
        <v>1028.5</v>
      </c>
      <c r="AG465" s="43">
        <v>0</v>
      </c>
      <c r="AH465" s="43">
        <v>0</v>
      </c>
      <c r="AI465" s="43">
        <v>0</v>
      </c>
      <c r="AJ465" s="43">
        <v>0</v>
      </c>
      <c r="AK465" s="43">
        <v>0</v>
      </c>
      <c r="AL465" s="43">
        <f t="shared" si="840"/>
        <v>1028.5</v>
      </c>
      <c r="AM465" s="43">
        <f t="shared" si="841"/>
        <v>0</v>
      </c>
      <c r="AN465" s="19"/>
      <c r="AR465" s="1"/>
      <c r="AS465" s="1"/>
    </row>
    <row r="466" ht="63">
      <c r="B466" s="41" t="s">
        <v>293</v>
      </c>
      <c r="C466" s="41" t="s">
        <v>227</v>
      </c>
      <c r="D466" s="41" t="s">
        <v>227</v>
      </c>
      <c r="E466" s="26" t="str">
        <f t="shared" si="894"/>
        <v>0707</v>
      </c>
      <c r="F466" s="41" t="s">
        <v>371</v>
      </c>
      <c r="G466" s="41"/>
      <c r="H466" s="42" t="s">
        <v>372</v>
      </c>
      <c r="I466" s="43">
        <f t="shared" ref="I466:I472" si="896">I467</f>
        <v>2221.1999999999998</v>
      </c>
      <c r="J466" s="43">
        <f t="shared" ref="J466:J472" si="897">J467</f>
        <v>2279.5</v>
      </c>
      <c r="K466" s="43">
        <f t="shared" ref="K466:K472" si="898">K467</f>
        <v>2279.5</v>
      </c>
      <c r="L466" s="43">
        <f t="shared" ref="L466:L472" si="899">L467</f>
        <v>0</v>
      </c>
      <c r="M466" s="43">
        <f t="shared" ref="M466:M472" si="900">M467</f>
        <v>0</v>
      </c>
      <c r="N466" s="43">
        <f t="shared" ref="N466:N472" si="901">N467</f>
        <v>0</v>
      </c>
      <c r="O466" s="43">
        <f t="shared" ref="O466:O476" si="902">O467</f>
        <v>0</v>
      </c>
      <c r="P466" s="43">
        <f t="shared" ref="P466:P476" si="903">P467</f>
        <v>0</v>
      </c>
      <c r="Q466" s="43">
        <f t="shared" ref="Q466:Q476" si="904">Q467</f>
        <v>0</v>
      </c>
      <c r="R466" s="43">
        <f t="shared" ref="R466:R476" si="905">R467</f>
        <v>0</v>
      </c>
      <c r="S466" s="43">
        <f t="shared" ref="S466:S476" si="906">S467</f>
        <v>0</v>
      </c>
      <c r="T466" s="43">
        <f t="shared" ref="T466:T476" si="907">T467</f>
        <v>0</v>
      </c>
      <c r="U466" s="43">
        <v>0</v>
      </c>
      <c r="V466" s="43">
        <f t="shared" si="895"/>
        <v>2221.1999999999998</v>
      </c>
      <c r="W466" s="43">
        <f t="shared" ref="W466:W472" si="908">W467</f>
        <v>0</v>
      </c>
      <c r="X466" s="43">
        <f t="shared" ref="X466:X472" si="909">X467</f>
        <v>0</v>
      </c>
      <c r="Y466" s="43">
        <f t="shared" ref="Y466:Y472" si="910">Y467</f>
        <v>0</v>
      </c>
      <c r="Z466" s="43">
        <f t="shared" ref="Z466:Z472" si="911">Z467</f>
        <v>0</v>
      </c>
      <c r="AA466" s="43">
        <f t="shared" ref="AA466:AA472" si="912">AA467</f>
        <v>0</v>
      </c>
      <c r="AB466" s="43">
        <f t="shared" ref="AB466:AB476" si="913">AB467</f>
        <v>2221.1979999999999</v>
      </c>
      <c r="AC466" s="44">
        <f t="shared" ref="AC466:AC476" si="914">AC467</f>
        <v>2221.1999999999998</v>
      </c>
      <c r="AD466" s="44">
        <f t="shared" ref="AD466:AD476" si="915">AD467</f>
        <v>2221.1979999999999</v>
      </c>
      <c r="AE466" s="45">
        <f t="shared" si="839"/>
        <v>99.999909958580943</v>
      </c>
      <c r="AF466" s="43">
        <f t="shared" ref="AF466:AF476" si="916">AF467</f>
        <v>2221.1999999999998</v>
      </c>
      <c r="AG466" s="43">
        <f t="shared" ref="AG466:AG476" si="917">AG467</f>
        <v>0</v>
      </c>
      <c r="AH466" s="43">
        <f t="shared" ref="AH466:AH476" si="918">AH467</f>
        <v>0</v>
      </c>
      <c r="AI466" s="43">
        <f t="shared" ref="AI466:AI476" si="919">AI467</f>
        <v>0</v>
      </c>
      <c r="AJ466" s="43">
        <f t="shared" ref="AJ466:AJ476" si="920">AJ467</f>
        <v>0</v>
      </c>
      <c r="AK466" s="43">
        <f t="shared" ref="AK466:AK476" si="921">AK467</f>
        <v>0</v>
      </c>
      <c r="AL466" s="43">
        <f t="shared" si="840"/>
        <v>2221.1999999999998</v>
      </c>
      <c r="AM466" s="43">
        <f t="shared" si="841"/>
        <v>0</v>
      </c>
      <c r="AN466" s="2"/>
      <c r="AO466" s="1"/>
      <c r="AP466" s="1"/>
      <c r="AQ466" s="1"/>
      <c r="AR466" s="1"/>
      <c r="AS466" s="1"/>
    </row>
    <row r="467" ht="31.5">
      <c r="B467" s="41" t="s">
        <v>293</v>
      </c>
      <c r="C467" s="41" t="s">
        <v>227</v>
      </c>
      <c r="D467" s="41" t="s">
        <v>227</v>
      </c>
      <c r="E467" s="26" t="str">
        <f t="shared" si="894"/>
        <v>0707</v>
      </c>
      <c r="F467" s="41" t="s">
        <v>371</v>
      </c>
      <c r="G467" s="41" t="s">
        <v>177</v>
      </c>
      <c r="H467" s="42" t="s">
        <v>178</v>
      </c>
      <c r="I467" s="43">
        <f t="shared" si="896"/>
        <v>2221.1999999999998</v>
      </c>
      <c r="J467" s="43">
        <f t="shared" si="897"/>
        <v>2279.5</v>
      </c>
      <c r="K467" s="43">
        <f t="shared" si="898"/>
        <v>2279.5</v>
      </c>
      <c r="L467" s="43">
        <f t="shared" si="899"/>
        <v>0</v>
      </c>
      <c r="M467" s="43">
        <f t="shared" si="900"/>
        <v>0</v>
      </c>
      <c r="N467" s="43">
        <f t="shared" si="901"/>
        <v>0</v>
      </c>
      <c r="O467" s="43">
        <f t="shared" si="902"/>
        <v>0</v>
      </c>
      <c r="P467" s="43">
        <f t="shared" si="903"/>
        <v>0</v>
      </c>
      <c r="Q467" s="43">
        <f t="shared" si="904"/>
        <v>0</v>
      </c>
      <c r="R467" s="43">
        <f t="shared" si="905"/>
        <v>0</v>
      </c>
      <c r="S467" s="43">
        <f t="shared" si="906"/>
        <v>0</v>
      </c>
      <c r="T467" s="43">
        <f t="shared" si="907"/>
        <v>0</v>
      </c>
      <c r="U467" s="43">
        <v>0</v>
      </c>
      <c r="V467" s="43">
        <f t="shared" si="895"/>
        <v>2221.1999999999998</v>
      </c>
      <c r="W467" s="43">
        <f t="shared" si="908"/>
        <v>0</v>
      </c>
      <c r="X467" s="43">
        <f t="shared" si="909"/>
        <v>0</v>
      </c>
      <c r="Y467" s="43">
        <f t="shared" si="910"/>
        <v>0</v>
      </c>
      <c r="Z467" s="43">
        <f t="shared" si="911"/>
        <v>0</v>
      </c>
      <c r="AA467" s="43">
        <f t="shared" si="912"/>
        <v>0</v>
      </c>
      <c r="AB467" s="43">
        <f t="shared" si="913"/>
        <v>2221.1979999999999</v>
      </c>
      <c r="AC467" s="44">
        <f t="shared" si="914"/>
        <v>2221.1999999999998</v>
      </c>
      <c r="AD467" s="44">
        <f t="shared" si="915"/>
        <v>2221.1979999999999</v>
      </c>
      <c r="AE467" s="45">
        <f t="shared" si="839"/>
        <v>99.999909958580943</v>
      </c>
      <c r="AF467" s="43">
        <f t="shared" si="916"/>
        <v>2221.1999999999998</v>
      </c>
      <c r="AG467" s="43">
        <f t="shared" si="917"/>
        <v>0</v>
      </c>
      <c r="AH467" s="43">
        <f t="shared" si="918"/>
        <v>0</v>
      </c>
      <c r="AI467" s="43">
        <f t="shared" si="919"/>
        <v>0</v>
      </c>
      <c r="AJ467" s="43">
        <f t="shared" si="920"/>
        <v>0</v>
      </c>
      <c r="AK467" s="43">
        <f t="shared" si="921"/>
        <v>0</v>
      </c>
      <c r="AL467" s="43">
        <f t="shared" si="840"/>
        <v>2221.1999999999998</v>
      </c>
      <c r="AM467" s="43">
        <f t="shared" si="841"/>
        <v>0</v>
      </c>
      <c r="AN467" s="2"/>
      <c r="AO467" s="1"/>
      <c r="AP467" s="1"/>
      <c r="AQ467" s="1"/>
      <c r="AR467" s="1"/>
      <c r="AS467" s="1"/>
    </row>
    <row r="468" ht="63">
      <c r="B468" s="41" t="s">
        <v>293</v>
      </c>
      <c r="C468" s="41" t="s">
        <v>227</v>
      </c>
      <c r="D468" s="41" t="s">
        <v>227</v>
      </c>
      <c r="E468" s="26" t="str">
        <f t="shared" si="894"/>
        <v>0707</v>
      </c>
      <c r="F468" s="41" t="s">
        <v>371</v>
      </c>
      <c r="G468" s="41" t="s">
        <v>373</v>
      </c>
      <c r="H468" s="42" t="s">
        <v>374</v>
      </c>
      <c r="I468" s="43">
        <v>2221.1999999999998</v>
      </c>
      <c r="J468" s="43">
        <v>2279.5</v>
      </c>
      <c r="K468" s="43">
        <v>2279.5</v>
      </c>
      <c r="L468" s="43"/>
      <c r="M468" s="43"/>
      <c r="N468" s="43"/>
      <c r="O468" s="43">
        <v>0</v>
      </c>
      <c r="P468" s="43">
        <v>0</v>
      </c>
      <c r="Q468" s="43">
        <v>0</v>
      </c>
      <c r="R468" s="43">
        <v>0</v>
      </c>
      <c r="S468" s="43">
        <v>0</v>
      </c>
      <c r="T468" s="43">
        <v>0</v>
      </c>
      <c r="U468" s="43">
        <v>0</v>
      </c>
      <c r="V468" s="43">
        <f t="shared" si="895"/>
        <v>2221.1999999999998</v>
      </c>
      <c r="W468" s="43"/>
      <c r="X468" s="43"/>
      <c r="Y468" s="43"/>
      <c r="Z468" s="43"/>
      <c r="AA468" s="43"/>
      <c r="AB468" s="43">
        <v>2221.1979999999999</v>
      </c>
      <c r="AC468" s="44">
        <v>2221.1999999999998</v>
      </c>
      <c r="AD468" s="44">
        <v>2221.1979999999999</v>
      </c>
      <c r="AE468" s="45">
        <f t="shared" si="839"/>
        <v>99.999909958580943</v>
      </c>
      <c r="AF468" s="43">
        <v>2221.1999999999998</v>
      </c>
      <c r="AG468" s="43">
        <v>0</v>
      </c>
      <c r="AH468" s="43">
        <v>0</v>
      </c>
      <c r="AI468" s="43">
        <v>0</v>
      </c>
      <c r="AJ468" s="43">
        <v>0</v>
      </c>
      <c r="AK468" s="43">
        <v>0</v>
      </c>
      <c r="AL468" s="43">
        <f t="shared" si="840"/>
        <v>2221.1999999999998</v>
      </c>
      <c r="AM468" s="43">
        <f t="shared" si="841"/>
        <v>0</v>
      </c>
      <c r="AN468" s="19"/>
      <c r="AO468" s="1"/>
      <c r="AP468" s="1"/>
      <c r="AQ468" s="1"/>
      <c r="AR468" s="1"/>
      <c r="AS468" s="1"/>
    </row>
    <row r="469" ht="47.25">
      <c r="B469" s="41" t="s">
        <v>293</v>
      </c>
      <c r="C469" s="41" t="s">
        <v>227</v>
      </c>
      <c r="D469" s="41" t="s">
        <v>227</v>
      </c>
      <c r="E469" s="26" t="str">
        <f t="shared" si="894"/>
        <v>0707</v>
      </c>
      <c r="F469" s="41" t="s">
        <v>375</v>
      </c>
      <c r="G469" s="41"/>
      <c r="H469" s="42" t="s">
        <v>376</v>
      </c>
      <c r="I469" s="43">
        <f t="shared" si="896"/>
        <v>6374.3999999999996</v>
      </c>
      <c r="J469" s="43">
        <f t="shared" si="897"/>
        <v>6374.3999999999996</v>
      </c>
      <c r="K469" s="43">
        <f t="shared" si="898"/>
        <v>6374.3999999999996</v>
      </c>
      <c r="L469" s="43">
        <f t="shared" si="899"/>
        <v>0</v>
      </c>
      <c r="M469" s="43">
        <f t="shared" si="900"/>
        <v>0</v>
      </c>
      <c r="N469" s="43">
        <f t="shared" si="901"/>
        <v>0</v>
      </c>
      <c r="O469" s="43">
        <f t="shared" si="902"/>
        <v>0</v>
      </c>
      <c r="P469" s="43">
        <f t="shared" si="903"/>
        <v>0</v>
      </c>
      <c r="Q469" s="43">
        <f t="shared" si="904"/>
        <v>0</v>
      </c>
      <c r="R469" s="43">
        <f t="shared" si="905"/>
        <v>0</v>
      </c>
      <c r="S469" s="43">
        <f t="shared" si="906"/>
        <v>0</v>
      </c>
      <c r="T469" s="43">
        <f t="shared" si="907"/>
        <v>0</v>
      </c>
      <c r="U469" s="43">
        <v>0</v>
      </c>
      <c r="V469" s="43">
        <f t="shared" si="895"/>
        <v>6374.3999999999996</v>
      </c>
      <c r="W469" s="43">
        <f t="shared" si="908"/>
        <v>0</v>
      </c>
      <c r="X469" s="43">
        <f t="shared" si="909"/>
        <v>0</v>
      </c>
      <c r="Y469" s="43">
        <f t="shared" si="910"/>
        <v>0</v>
      </c>
      <c r="Z469" s="43">
        <f t="shared" si="911"/>
        <v>0</v>
      </c>
      <c r="AA469" s="43">
        <f t="shared" si="912"/>
        <v>0</v>
      </c>
      <c r="AB469" s="43">
        <f t="shared" si="913"/>
        <v>6374.3924500000003</v>
      </c>
      <c r="AC469" s="44">
        <f t="shared" si="914"/>
        <v>6374.3999999999996</v>
      </c>
      <c r="AD469" s="44">
        <f t="shared" si="915"/>
        <v>6374.3924500000003</v>
      </c>
      <c r="AE469" s="45">
        <f t="shared" si="839"/>
        <v>99.999881557479924</v>
      </c>
      <c r="AF469" s="43">
        <f t="shared" si="916"/>
        <v>6374.3999999999996</v>
      </c>
      <c r="AG469" s="43">
        <f t="shared" si="917"/>
        <v>0</v>
      </c>
      <c r="AH469" s="43">
        <f t="shared" si="918"/>
        <v>0</v>
      </c>
      <c r="AI469" s="43">
        <f t="shared" si="919"/>
        <v>0</v>
      </c>
      <c r="AJ469" s="43">
        <f t="shared" si="920"/>
        <v>0</v>
      </c>
      <c r="AK469" s="43">
        <f t="shared" si="921"/>
        <v>0</v>
      </c>
      <c r="AL469" s="43">
        <f t="shared" si="840"/>
        <v>6374.3999999999996</v>
      </c>
      <c r="AM469" s="43">
        <f t="shared" si="841"/>
        <v>0</v>
      </c>
      <c r="AN469" s="2"/>
      <c r="AO469" s="1"/>
      <c r="AP469" s="1"/>
      <c r="AQ469" s="1"/>
      <c r="AR469" s="1"/>
      <c r="AS469" s="1"/>
    </row>
    <row r="470" ht="31.5">
      <c r="B470" s="41" t="s">
        <v>293</v>
      </c>
      <c r="C470" s="41" t="s">
        <v>227</v>
      </c>
      <c r="D470" s="41" t="s">
        <v>227</v>
      </c>
      <c r="E470" s="26" t="str">
        <f t="shared" si="894"/>
        <v>0707</v>
      </c>
      <c r="F470" s="41" t="s">
        <v>377</v>
      </c>
      <c r="G470" s="41"/>
      <c r="H470" s="42" t="s">
        <v>378</v>
      </c>
      <c r="I470" s="43">
        <f t="shared" si="896"/>
        <v>6374.3999999999996</v>
      </c>
      <c r="J470" s="43">
        <f t="shared" si="897"/>
        <v>6374.3999999999996</v>
      </c>
      <c r="K470" s="43">
        <f t="shared" si="898"/>
        <v>6374.3999999999996</v>
      </c>
      <c r="L470" s="43">
        <f t="shared" si="899"/>
        <v>0</v>
      </c>
      <c r="M470" s="43">
        <f t="shared" si="900"/>
        <v>0</v>
      </c>
      <c r="N470" s="43">
        <f t="shared" si="901"/>
        <v>0</v>
      </c>
      <c r="O470" s="43">
        <f t="shared" si="902"/>
        <v>0</v>
      </c>
      <c r="P470" s="43">
        <f t="shared" si="903"/>
        <v>0</v>
      </c>
      <c r="Q470" s="43">
        <f t="shared" si="904"/>
        <v>0</v>
      </c>
      <c r="R470" s="43">
        <f t="shared" si="905"/>
        <v>0</v>
      </c>
      <c r="S470" s="43">
        <f t="shared" si="906"/>
        <v>0</v>
      </c>
      <c r="T470" s="43">
        <f t="shared" si="907"/>
        <v>0</v>
      </c>
      <c r="U470" s="43">
        <v>0</v>
      </c>
      <c r="V470" s="43">
        <f t="shared" si="895"/>
        <v>6374.3999999999996</v>
      </c>
      <c r="W470" s="43">
        <f t="shared" si="908"/>
        <v>0</v>
      </c>
      <c r="X470" s="43">
        <f t="shared" si="909"/>
        <v>0</v>
      </c>
      <c r="Y470" s="43">
        <f t="shared" si="910"/>
        <v>0</v>
      </c>
      <c r="Z470" s="43">
        <f t="shared" si="911"/>
        <v>0</v>
      </c>
      <c r="AA470" s="43">
        <f t="shared" si="912"/>
        <v>0</v>
      </c>
      <c r="AB470" s="43">
        <f t="shared" si="913"/>
        <v>6374.3924500000003</v>
      </c>
      <c r="AC470" s="44">
        <f t="shared" si="914"/>
        <v>6374.3999999999996</v>
      </c>
      <c r="AD470" s="44">
        <f t="shared" si="915"/>
        <v>6374.3924500000003</v>
      </c>
      <c r="AE470" s="45">
        <f t="shared" si="839"/>
        <v>99.999881557479924</v>
      </c>
      <c r="AF470" s="43">
        <f t="shared" si="916"/>
        <v>6374.3999999999996</v>
      </c>
      <c r="AG470" s="43">
        <f t="shared" si="917"/>
        <v>0</v>
      </c>
      <c r="AH470" s="43">
        <f t="shared" si="918"/>
        <v>0</v>
      </c>
      <c r="AI470" s="43">
        <f t="shared" si="919"/>
        <v>0</v>
      </c>
      <c r="AJ470" s="43">
        <f t="shared" si="920"/>
        <v>0</v>
      </c>
      <c r="AK470" s="43">
        <f t="shared" si="921"/>
        <v>0</v>
      </c>
      <c r="AL470" s="43">
        <f t="shared" si="840"/>
        <v>6374.3999999999996</v>
      </c>
      <c r="AM470" s="43">
        <f t="shared" si="841"/>
        <v>0</v>
      </c>
      <c r="AN470" s="2"/>
      <c r="AR470" s="1"/>
      <c r="AS470" s="1"/>
    </row>
    <row r="471">
      <c r="B471" s="41" t="s">
        <v>293</v>
      </c>
      <c r="C471" s="41" t="s">
        <v>227</v>
      </c>
      <c r="D471" s="41" t="s">
        <v>227</v>
      </c>
      <c r="E471" s="26" t="str">
        <f t="shared" si="894"/>
        <v>0707</v>
      </c>
      <c r="F471" s="41" t="s">
        <v>379</v>
      </c>
      <c r="G471" s="41"/>
      <c r="H471" s="42" t="s">
        <v>380</v>
      </c>
      <c r="I471" s="43">
        <f t="shared" si="896"/>
        <v>6374.3999999999996</v>
      </c>
      <c r="J471" s="43">
        <f t="shared" si="897"/>
        <v>6374.3999999999996</v>
      </c>
      <c r="K471" s="43">
        <f t="shared" si="898"/>
        <v>6374.3999999999996</v>
      </c>
      <c r="L471" s="43">
        <f t="shared" si="899"/>
        <v>0</v>
      </c>
      <c r="M471" s="43">
        <f t="shared" si="900"/>
        <v>0</v>
      </c>
      <c r="N471" s="43">
        <f t="shared" si="901"/>
        <v>0</v>
      </c>
      <c r="O471" s="43">
        <f t="shared" si="902"/>
        <v>0</v>
      </c>
      <c r="P471" s="43">
        <f t="shared" si="903"/>
        <v>0</v>
      </c>
      <c r="Q471" s="43">
        <f t="shared" si="904"/>
        <v>0</v>
      </c>
      <c r="R471" s="43">
        <f t="shared" si="905"/>
        <v>0</v>
      </c>
      <c r="S471" s="43">
        <f t="shared" si="906"/>
        <v>0</v>
      </c>
      <c r="T471" s="43">
        <f t="shared" si="907"/>
        <v>0</v>
      </c>
      <c r="U471" s="43">
        <v>0</v>
      </c>
      <c r="V471" s="43">
        <f t="shared" si="895"/>
        <v>6374.3999999999996</v>
      </c>
      <c r="W471" s="43">
        <f t="shared" si="908"/>
        <v>0</v>
      </c>
      <c r="X471" s="43">
        <f t="shared" si="909"/>
        <v>0</v>
      </c>
      <c r="Y471" s="43">
        <f t="shared" si="910"/>
        <v>0</v>
      </c>
      <c r="Z471" s="43">
        <f t="shared" si="911"/>
        <v>0</v>
      </c>
      <c r="AA471" s="43">
        <f t="shared" si="912"/>
        <v>0</v>
      </c>
      <c r="AB471" s="43">
        <f t="shared" si="913"/>
        <v>6374.3924500000003</v>
      </c>
      <c r="AC471" s="44">
        <f t="shared" si="914"/>
        <v>6374.3999999999996</v>
      </c>
      <c r="AD471" s="44">
        <f t="shared" si="915"/>
        <v>6374.3924500000003</v>
      </c>
      <c r="AE471" s="45">
        <f t="shared" si="839"/>
        <v>99.999881557479924</v>
      </c>
      <c r="AF471" s="43">
        <f t="shared" si="916"/>
        <v>6374.3999999999996</v>
      </c>
      <c r="AG471" s="43">
        <f t="shared" si="917"/>
        <v>0</v>
      </c>
      <c r="AH471" s="43">
        <f t="shared" si="918"/>
        <v>0</v>
      </c>
      <c r="AI471" s="43">
        <f t="shared" si="919"/>
        <v>0</v>
      </c>
      <c r="AJ471" s="43">
        <f t="shared" si="920"/>
        <v>0</v>
      </c>
      <c r="AK471" s="43">
        <f t="shared" si="921"/>
        <v>0</v>
      </c>
      <c r="AL471" s="43">
        <f t="shared" si="840"/>
        <v>6374.3999999999996</v>
      </c>
      <c r="AM471" s="43">
        <f t="shared" si="841"/>
        <v>0</v>
      </c>
      <c r="AN471" s="2"/>
      <c r="AO471" s="1"/>
      <c r="AP471" s="1"/>
      <c r="AQ471" s="1"/>
      <c r="AR471" s="1"/>
      <c r="AS471" s="1"/>
    </row>
    <row r="472" ht="31.5">
      <c r="B472" s="41" t="s">
        <v>293</v>
      </c>
      <c r="C472" s="41" t="s">
        <v>227</v>
      </c>
      <c r="D472" s="41" t="s">
        <v>227</v>
      </c>
      <c r="E472" s="26" t="str">
        <f t="shared" si="894"/>
        <v>0707</v>
      </c>
      <c r="F472" s="41" t="s">
        <v>379</v>
      </c>
      <c r="G472" s="41" t="s">
        <v>177</v>
      </c>
      <c r="H472" s="42" t="s">
        <v>178</v>
      </c>
      <c r="I472" s="43">
        <f t="shared" si="896"/>
        <v>6374.3999999999996</v>
      </c>
      <c r="J472" s="43">
        <f t="shared" si="897"/>
        <v>6374.3999999999996</v>
      </c>
      <c r="K472" s="43">
        <f t="shared" si="898"/>
        <v>6374.3999999999996</v>
      </c>
      <c r="L472" s="43">
        <f t="shared" si="899"/>
        <v>0</v>
      </c>
      <c r="M472" s="43">
        <f t="shared" si="900"/>
        <v>0</v>
      </c>
      <c r="N472" s="43">
        <f t="shared" si="901"/>
        <v>0</v>
      </c>
      <c r="O472" s="43">
        <f t="shared" si="902"/>
        <v>0</v>
      </c>
      <c r="P472" s="43">
        <f t="shared" si="903"/>
        <v>0</v>
      </c>
      <c r="Q472" s="43">
        <f t="shared" si="904"/>
        <v>0</v>
      </c>
      <c r="R472" s="43">
        <f t="shared" si="905"/>
        <v>0</v>
      </c>
      <c r="S472" s="43">
        <f t="shared" si="906"/>
        <v>0</v>
      </c>
      <c r="T472" s="43">
        <f t="shared" si="907"/>
        <v>0</v>
      </c>
      <c r="U472" s="43">
        <v>0</v>
      </c>
      <c r="V472" s="43">
        <f t="shared" si="895"/>
        <v>6374.3999999999996</v>
      </c>
      <c r="W472" s="43">
        <f t="shared" si="908"/>
        <v>0</v>
      </c>
      <c r="X472" s="43">
        <f t="shared" si="909"/>
        <v>0</v>
      </c>
      <c r="Y472" s="43">
        <f t="shared" si="910"/>
        <v>0</v>
      </c>
      <c r="Z472" s="43">
        <f t="shared" si="911"/>
        <v>0</v>
      </c>
      <c r="AA472" s="43">
        <f t="shared" si="912"/>
        <v>0</v>
      </c>
      <c r="AB472" s="43">
        <f t="shared" si="913"/>
        <v>6374.3924500000003</v>
      </c>
      <c r="AC472" s="44">
        <f t="shared" si="914"/>
        <v>6374.3999999999996</v>
      </c>
      <c r="AD472" s="44">
        <f t="shared" si="915"/>
        <v>6374.3924500000003</v>
      </c>
      <c r="AE472" s="45">
        <f t="shared" si="839"/>
        <v>99.999881557479924</v>
      </c>
      <c r="AF472" s="43">
        <f t="shared" si="916"/>
        <v>6374.3999999999996</v>
      </c>
      <c r="AG472" s="43">
        <f t="shared" si="917"/>
        <v>0</v>
      </c>
      <c r="AH472" s="43">
        <f t="shared" si="918"/>
        <v>0</v>
      </c>
      <c r="AI472" s="43">
        <f t="shared" si="919"/>
        <v>0</v>
      </c>
      <c r="AJ472" s="43">
        <f t="shared" si="920"/>
        <v>0</v>
      </c>
      <c r="AK472" s="43">
        <f t="shared" si="921"/>
        <v>0</v>
      </c>
      <c r="AL472" s="43">
        <f t="shared" si="840"/>
        <v>6374.3999999999996</v>
      </c>
      <c r="AM472" s="43">
        <f t="shared" si="841"/>
        <v>0</v>
      </c>
      <c r="AN472" s="2"/>
      <c r="AO472" s="1"/>
      <c r="AP472" s="1"/>
      <c r="AQ472" s="1"/>
      <c r="AR472" s="1"/>
      <c r="AS472" s="1"/>
    </row>
    <row r="473">
      <c r="B473" s="41" t="s">
        <v>293</v>
      </c>
      <c r="C473" s="41" t="s">
        <v>227</v>
      </c>
      <c r="D473" s="41" t="s">
        <v>227</v>
      </c>
      <c r="E473" s="26" t="str">
        <f t="shared" si="894"/>
        <v>0707</v>
      </c>
      <c r="F473" s="41" t="s">
        <v>379</v>
      </c>
      <c r="G473" s="41" t="s">
        <v>305</v>
      </c>
      <c r="H473" s="42" t="s">
        <v>306</v>
      </c>
      <c r="I473" s="43">
        <v>6374.3999999999996</v>
      </c>
      <c r="J473" s="43">
        <v>6374.3999999999996</v>
      </c>
      <c r="K473" s="43">
        <v>6374.3999999999996</v>
      </c>
      <c r="L473" s="43"/>
      <c r="M473" s="43"/>
      <c r="N473" s="43"/>
      <c r="O473" s="43">
        <v>0</v>
      </c>
      <c r="P473" s="43">
        <v>0</v>
      </c>
      <c r="Q473" s="43">
        <v>0</v>
      </c>
      <c r="R473" s="43">
        <v>0</v>
      </c>
      <c r="S473" s="43">
        <v>0</v>
      </c>
      <c r="T473" s="43">
        <v>0</v>
      </c>
      <c r="U473" s="43">
        <v>0</v>
      </c>
      <c r="V473" s="43">
        <f t="shared" si="895"/>
        <v>6374.3999999999996</v>
      </c>
      <c r="W473" s="43"/>
      <c r="X473" s="43"/>
      <c r="Y473" s="43"/>
      <c r="Z473" s="43"/>
      <c r="AA473" s="43"/>
      <c r="AB473" s="43">
        <v>6374.3924500000003</v>
      </c>
      <c r="AC473" s="44">
        <v>6374.3999999999996</v>
      </c>
      <c r="AD473" s="44">
        <v>6374.3924500000003</v>
      </c>
      <c r="AE473" s="45">
        <f t="shared" si="839"/>
        <v>99.999881557479924</v>
      </c>
      <c r="AF473" s="43">
        <v>6374.3999999999996</v>
      </c>
      <c r="AG473" s="43">
        <v>0</v>
      </c>
      <c r="AH473" s="43">
        <v>0</v>
      </c>
      <c r="AI473" s="43">
        <v>0</v>
      </c>
      <c r="AJ473" s="43">
        <v>0</v>
      </c>
      <c r="AK473" s="43">
        <v>0</v>
      </c>
      <c r="AL473" s="43">
        <f t="shared" si="840"/>
        <v>6374.3999999999996</v>
      </c>
      <c r="AM473" s="43">
        <f t="shared" si="841"/>
        <v>0</v>
      </c>
      <c r="AN473" s="19"/>
      <c r="AO473" s="1"/>
      <c r="AP473" s="1"/>
      <c r="AQ473" s="1"/>
      <c r="AR473" s="1"/>
      <c r="AS473" s="1"/>
    </row>
    <row r="474" ht="31.5">
      <c r="B474" s="41" t="s">
        <v>293</v>
      </c>
      <c r="C474" s="41" t="s">
        <v>227</v>
      </c>
      <c r="D474" s="41" t="s">
        <v>227</v>
      </c>
      <c r="E474" s="26" t="str">
        <f t="shared" si="894"/>
        <v>0707</v>
      </c>
      <c r="F474" s="41" t="s">
        <v>81</v>
      </c>
      <c r="G474" s="41"/>
      <c r="H474" s="42" t="s">
        <v>82</v>
      </c>
      <c r="I474" s="43"/>
      <c r="J474" s="43"/>
      <c r="K474" s="43"/>
      <c r="L474" s="43"/>
      <c r="M474" s="43"/>
      <c r="N474" s="43"/>
      <c r="O474" s="43">
        <f t="shared" si="902"/>
        <v>0</v>
      </c>
      <c r="P474" s="43">
        <f t="shared" si="903"/>
        <v>0</v>
      </c>
      <c r="Q474" s="43">
        <f t="shared" si="904"/>
        <v>0</v>
      </c>
      <c r="R474" s="43">
        <f t="shared" si="905"/>
        <v>0</v>
      </c>
      <c r="S474" s="43">
        <f t="shared" si="906"/>
        <v>0</v>
      </c>
      <c r="T474" s="43">
        <f t="shared" si="907"/>
        <v>0</v>
      </c>
      <c r="U474" s="43"/>
      <c r="V474" s="43">
        <f t="shared" si="895"/>
        <v>0</v>
      </c>
      <c r="W474" s="43"/>
      <c r="X474" s="43"/>
      <c r="Y474" s="43"/>
      <c r="Z474" s="43"/>
      <c r="AA474" s="43"/>
      <c r="AB474" s="43">
        <f t="shared" si="913"/>
        <v>650</v>
      </c>
      <c r="AC474" s="44">
        <f t="shared" si="914"/>
        <v>1150</v>
      </c>
      <c r="AD474" s="44">
        <f t="shared" si="915"/>
        <v>1150</v>
      </c>
      <c r="AE474" s="45">
        <f t="shared" si="839"/>
        <v>100</v>
      </c>
      <c r="AF474" s="43">
        <f t="shared" si="916"/>
        <v>1457.3847599999999</v>
      </c>
      <c r="AG474" s="43">
        <f t="shared" si="917"/>
        <v>0</v>
      </c>
      <c r="AH474" s="43">
        <f t="shared" si="918"/>
        <v>0</v>
      </c>
      <c r="AI474" s="43">
        <f t="shared" si="919"/>
        <v>0</v>
      </c>
      <c r="AJ474" s="43">
        <f t="shared" si="920"/>
        <v>0</v>
      </c>
      <c r="AK474" s="43">
        <f t="shared" si="921"/>
        <v>0</v>
      </c>
      <c r="AL474" s="43">
        <f t="shared" si="840"/>
        <v>1457.3847599999999</v>
      </c>
      <c r="AM474" s="43">
        <f t="shared" si="841"/>
        <v>-1457.3847599999999</v>
      </c>
      <c r="AN474" s="19"/>
      <c r="AR474" s="1"/>
      <c r="AS474" s="1"/>
    </row>
    <row r="475" ht="47.25">
      <c r="B475" s="41" t="s">
        <v>293</v>
      </c>
      <c r="C475" s="41" t="s">
        <v>227</v>
      </c>
      <c r="D475" s="41" t="s">
        <v>227</v>
      </c>
      <c r="E475" s="26" t="str">
        <f t="shared" si="894"/>
        <v>0707</v>
      </c>
      <c r="F475" s="41" t="s">
        <v>381</v>
      </c>
      <c r="G475" s="41"/>
      <c r="H475" s="42" t="s">
        <v>382</v>
      </c>
      <c r="I475" s="43"/>
      <c r="J475" s="43"/>
      <c r="K475" s="43"/>
      <c r="L475" s="43"/>
      <c r="M475" s="43"/>
      <c r="N475" s="43"/>
      <c r="O475" s="43">
        <f t="shared" si="902"/>
        <v>0</v>
      </c>
      <c r="P475" s="43">
        <f t="shared" si="903"/>
        <v>0</v>
      </c>
      <c r="Q475" s="43">
        <f t="shared" si="904"/>
        <v>0</v>
      </c>
      <c r="R475" s="43">
        <f t="shared" si="905"/>
        <v>0</v>
      </c>
      <c r="S475" s="43">
        <f t="shared" si="906"/>
        <v>0</v>
      </c>
      <c r="T475" s="43">
        <f t="shared" si="907"/>
        <v>0</v>
      </c>
      <c r="U475" s="43"/>
      <c r="V475" s="43">
        <f t="shared" si="895"/>
        <v>0</v>
      </c>
      <c r="W475" s="43"/>
      <c r="X475" s="43"/>
      <c r="Y475" s="43"/>
      <c r="Z475" s="43"/>
      <c r="AA475" s="43"/>
      <c r="AB475" s="43">
        <f t="shared" si="913"/>
        <v>650</v>
      </c>
      <c r="AC475" s="44">
        <f t="shared" si="914"/>
        <v>1150</v>
      </c>
      <c r="AD475" s="44">
        <f t="shared" si="915"/>
        <v>1150</v>
      </c>
      <c r="AE475" s="45">
        <f t="shared" si="839"/>
        <v>100</v>
      </c>
      <c r="AF475" s="43">
        <f t="shared" si="916"/>
        <v>1457.3847599999999</v>
      </c>
      <c r="AG475" s="43">
        <f t="shared" si="917"/>
        <v>0</v>
      </c>
      <c r="AH475" s="43">
        <f t="shared" si="918"/>
        <v>0</v>
      </c>
      <c r="AI475" s="43">
        <f t="shared" si="919"/>
        <v>0</v>
      </c>
      <c r="AJ475" s="43">
        <f t="shared" si="920"/>
        <v>0</v>
      </c>
      <c r="AK475" s="43">
        <f t="shared" si="921"/>
        <v>0</v>
      </c>
      <c r="AL475" s="43">
        <f t="shared" si="840"/>
        <v>1457.3847599999999</v>
      </c>
      <c r="AM475" s="43">
        <f t="shared" si="841"/>
        <v>-1457.3847599999999</v>
      </c>
      <c r="AN475" s="19"/>
      <c r="AO475" s="1"/>
      <c r="AP475" s="1"/>
      <c r="AQ475" s="1"/>
      <c r="AR475" s="1"/>
      <c r="AS475" s="1"/>
    </row>
    <row r="476" ht="31.5">
      <c r="B476" s="41" t="s">
        <v>293</v>
      </c>
      <c r="C476" s="41" t="s">
        <v>227</v>
      </c>
      <c r="D476" s="41" t="s">
        <v>227</v>
      </c>
      <c r="E476" s="26" t="str">
        <f t="shared" si="894"/>
        <v>0707</v>
      </c>
      <c r="F476" s="41" t="s">
        <v>381</v>
      </c>
      <c r="G476" s="41" t="s">
        <v>177</v>
      </c>
      <c r="H476" s="42" t="s">
        <v>178</v>
      </c>
      <c r="I476" s="43"/>
      <c r="J476" s="43"/>
      <c r="K476" s="43"/>
      <c r="L476" s="43"/>
      <c r="M476" s="43"/>
      <c r="N476" s="43"/>
      <c r="O476" s="43">
        <f t="shared" si="902"/>
        <v>0</v>
      </c>
      <c r="P476" s="43">
        <f t="shared" si="903"/>
        <v>0</v>
      </c>
      <c r="Q476" s="43">
        <f t="shared" si="904"/>
        <v>0</v>
      </c>
      <c r="R476" s="43">
        <f t="shared" si="905"/>
        <v>0</v>
      </c>
      <c r="S476" s="43">
        <f t="shared" si="906"/>
        <v>0</v>
      </c>
      <c r="T476" s="43">
        <f t="shared" si="907"/>
        <v>0</v>
      </c>
      <c r="U476" s="43"/>
      <c r="V476" s="43">
        <f t="shared" si="895"/>
        <v>0</v>
      </c>
      <c r="W476" s="43"/>
      <c r="X476" s="43"/>
      <c r="Y476" s="43"/>
      <c r="Z476" s="43"/>
      <c r="AA476" s="43"/>
      <c r="AB476" s="43">
        <f t="shared" si="913"/>
        <v>650</v>
      </c>
      <c r="AC476" s="44">
        <f t="shared" si="914"/>
        <v>1150</v>
      </c>
      <c r="AD476" s="44">
        <f t="shared" si="915"/>
        <v>1150</v>
      </c>
      <c r="AE476" s="45">
        <f t="shared" si="839"/>
        <v>100</v>
      </c>
      <c r="AF476" s="43">
        <f t="shared" si="916"/>
        <v>1457.3847599999999</v>
      </c>
      <c r="AG476" s="43">
        <f t="shared" si="917"/>
        <v>0</v>
      </c>
      <c r="AH476" s="43">
        <f t="shared" si="918"/>
        <v>0</v>
      </c>
      <c r="AI476" s="43">
        <f t="shared" si="919"/>
        <v>0</v>
      </c>
      <c r="AJ476" s="43">
        <f t="shared" si="920"/>
        <v>0</v>
      </c>
      <c r="AK476" s="43">
        <f t="shared" si="921"/>
        <v>0</v>
      </c>
      <c r="AL476" s="43">
        <f t="shared" si="840"/>
        <v>1457.3847599999999</v>
      </c>
      <c r="AM476" s="43">
        <f t="shared" si="841"/>
        <v>-1457.3847599999999</v>
      </c>
      <c r="AN476" s="19"/>
      <c r="AO476" s="1"/>
      <c r="AP476" s="1"/>
      <c r="AQ476" s="1"/>
      <c r="AR476" s="1"/>
      <c r="AS476" s="1"/>
    </row>
    <row r="477">
      <c r="B477" s="41" t="s">
        <v>293</v>
      </c>
      <c r="C477" s="41" t="s">
        <v>227</v>
      </c>
      <c r="D477" s="41" t="s">
        <v>227</v>
      </c>
      <c r="E477" s="26" t="str">
        <f t="shared" si="894"/>
        <v>0707</v>
      </c>
      <c r="F477" s="41" t="s">
        <v>381</v>
      </c>
      <c r="G477" s="41" t="s">
        <v>305</v>
      </c>
      <c r="H477" s="42" t="s">
        <v>306</v>
      </c>
      <c r="I477" s="43"/>
      <c r="J477" s="43"/>
      <c r="K477" s="43"/>
      <c r="L477" s="43"/>
      <c r="M477" s="43"/>
      <c r="N477" s="43"/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/>
      <c r="V477" s="43">
        <f t="shared" si="895"/>
        <v>0</v>
      </c>
      <c r="W477" s="43"/>
      <c r="X477" s="43"/>
      <c r="Y477" s="43"/>
      <c r="Z477" s="43"/>
      <c r="AA477" s="43"/>
      <c r="AB477" s="43">
        <v>650</v>
      </c>
      <c r="AC477" s="44">
        <v>1150</v>
      </c>
      <c r="AD477" s="44">
        <v>1150</v>
      </c>
      <c r="AE477" s="45">
        <f t="shared" si="839"/>
        <v>100</v>
      </c>
      <c r="AF477" s="43">
        <v>1457.3847599999999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f t="shared" si="840"/>
        <v>1457.3847599999999</v>
      </c>
      <c r="AM477" s="43">
        <f t="shared" si="841"/>
        <v>-1457.3847599999999</v>
      </c>
      <c r="AN477" s="19"/>
      <c r="AO477" s="1"/>
      <c r="AP477" s="1"/>
      <c r="AQ477" s="1"/>
      <c r="AR477" s="1"/>
      <c r="AS477" s="1"/>
    </row>
    <row r="478" s="33" customFormat="1">
      <c r="B478" s="34" t="s">
        <v>293</v>
      </c>
      <c r="C478" s="34" t="s">
        <v>227</v>
      </c>
      <c r="D478" s="34" t="s">
        <v>109</v>
      </c>
      <c r="E478" s="35" t="str">
        <f t="shared" si="894"/>
        <v>0709</v>
      </c>
      <c r="F478" s="34"/>
      <c r="G478" s="34"/>
      <c r="H478" s="36" t="s">
        <v>383</v>
      </c>
      <c r="I478" s="37">
        <f>I479+I492</f>
        <v>4030.8000000000002</v>
      </c>
      <c r="J478" s="37">
        <f>J479+J492</f>
        <v>4044.6999999999998</v>
      </c>
      <c r="K478" s="37">
        <f>K479+K492</f>
        <v>4044.6999999999998</v>
      </c>
      <c r="L478" s="37">
        <f>L479+L492</f>
        <v>0</v>
      </c>
      <c r="M478" s="37">
        <f>M479+M492</f>
        <v>0</v>
      </c>
      <c r="N478" s="37">
        <f>N479+N492</f>
        <v>0</v>
      </c>
      <c r="O478" s="37">
        <f>O479+O492+O499</f>
        <v>0</v>
      </c>
      <c r="P478" s="37">
        <f>P479+P492+P499</f>
        <v>52.780999999999999</v>
      </c>
      <c r="Q478" s="37">
        <f>Q479+Q492+Q499</f>
        <v>0</v>
      </c>
      <c r="R478" s="37">
        <f>R479+R492+R499</f>
        <v>158.239</v>
      </c>
      <c r="S478" s="37">
        <f>S479+S492+S499</f>
        <v>0</v>
      </c>
      <c r="T478" s="37">
        <f>T479+T492+T499</f>
        <v>0</v>
      </c>
      <c r="U478" s="37">
        <v>0</v>
      </c>
      <c r="V478" s="37">
        <f t="shared" si="895"/>
        <v>4241.8199999999997</v>
      </c>
      <c r="W478" s="37">
        <f>W479+W492</f>
        <v>0</v>
      </c>
      <c r="X478" s="37">
        <f>X479+X492</f>
        <v>0</v>
      </c>
      <c r="Y478" s="37">
        <f>Y479+Y492</f>
        <v>0</v>
      </c>
      <c r="Z478" s="37">
        <f>Z479+Z492</f>
        <v>0</v>
      </c>
      <c r="AA478" s="37">
        <f>AA479+AA492</f>
        <v>0</v>
      </c>
      <c r="AB478" s="37">
        <f>AB479+AB492+AB499</f>
        <v>3893.6005799999998</v>
      </c>
      <c r="AC478" s="38">
        <f>AC479+AC492+AC499</f>
        <v>4753.058</v>
      </c>
      <c r="AD478" s="38">
        <f>AD479+AD492+AD499</f>
        <v>4743.8829400000004</v>
      </c>
      <c r="AE478" s="39">
        <f t="shared" si="839"/>
        <v>99.806965115931689</v>
      </c>
      <c r="AF478" s="37">
        <f>AF479+AF492+AF499</f>
        <v>4753.058</v>
      </c>
      <c r="AG478" s="37">
        <f>AG479+AG492+AG499</f>
        <v>0</v>
      </c>
      <c r="AH478" s="37">
        <f>AH479+AH492+AH499</f>
        <v>0</v>
      </c>
      <c r="AI478" s="37">
        <f>AI479+AI492+AI499</f>
        <v>0</v>
      </c>
      <c r="AJ478" s="37">
        <f>AJ479+AJ492+AJ499</f>
        <v>0</v>
      </c>
      <c r="AK478" s="37">
        <f>AK479+AK492+AK499</f>
        <v>0</v>
      </c>
      <c r="AL478" s="37">
        <f t="shared" si="840"/>
        <v>4753.058</v>
      </c>
      <c r="AM478" s="37">
        <f t="shared" si="841"/>
        <v>-511.23800000000028</v>
      </c>
      <c r="AN478" s="40"/>
      <c r="AO478" s="33"/>
      <c r="AP478" s="33"/>
      <c r="AQ478" s="33"/>
      <c r="AR478" s="33"/>
      <c r="AS478" s="33"/>
    </row>
    <row r="479">
      <c r="B479" s="41" t="s">
        <v>293</v>
      </c>
      <c r="C479" s="41" t="s">
        <v>227</v>
      </c>
      <c r="D479" s="41" t="s">
        <v>109</v>
      </c>
      <c r="E479" s="26" t="str">
        <f t="shared" si="894"/>
        <v>0709</v>
      </c>
      <c r="F479" s="41" t="s">
        <v>297</v>
      </c>
      <c r="G479" s="41"/>
      <c r="H479" s="42" t="s">
        <v>298</v>
      </c>
      <c r="I479" s="43">
        <f t="shared" ref="I479:I480" si="922">I480</f>
        <v>2796</v>
      </c>
      <c r="J479" s="43">
        <f t="shared" ref="J479:J480" si="923">J480</f>
        <v>2796</v>
      </c>
      <c r="K479" s="43">
        <f t="shared" ref="K479:K480" si="924">K480</f>
        <v>2796</v>
      </c>
      <c r="L479" s="43">
        <f t="shared" ref="L479:L480" si="925">L480</f>
        <v>0</v>
      </c>
      <c r="M479" s="43">
        <f t="shared" ref="M479:M480" si="926">M480</f>
        <v>0</v>
      </c>
      <c r="N479" s="43">
        <f t="shared" ref="N479:N480" si="927">N480</f>
        <v>0</v>
      </c>
      <c r="O479" s="43">
        <f t="shared" ref="O479:O480" si="928">O480</f>
        <v>0</v>
      </c>
      <c r="P479" s="43">
        <f t="shared" ref="P479:P480" si="929">P480</f>
        <v>0</v>
      </c>
      <c r="Q479" s="43">
        <f t="shared" ref="Q479:Q480" si="930">Q480</f>
        <v>0</v>
      </c>
      <c r="R479" s="43">
        <f t="shared" ref="R479:R480" si="931">R480</f>
        <v>0</v>
      </c>
      <c r="S479" s="43">
        <f t="shared" ref="S479:S480" si="932">S480</f>
        <v>0</v>
      </c>
      <c r="T479" s="43">
        <f t="shared" ref="T479:T480" si="933">T480</f>
        <v>0</v>
      </c>
      <c r="U479" s="43">
        <v>0</v>
      </c>
      <c r="V479" s="43">
        <f t="shared" si="895"/>
        <v>2796</v>
      </c>
      <c r="W479" s="43">
        <f t="shared" ref="W479:W480" si="934">W480</f>
        <v>0</v>
      </c>
      <c r="X479" s="43">
        <f t="shared" ref="X479:X480" si="935">X480</f>
        <v>0</v>
      </c>
      <c r="Y479" s="43">
        <f t="shared" ref="Y479:Y480" si="936">Y480</f>
        <v>0</v>
      </c>
      <c r="Z479" s="43">
        <f t="shared" ref="Z479:Z480" si="937">Z480</f>
        <v>0</v>
      </c>
      <c r="AA479" s="43">
        <f t="shared" ref="AA479:AA480" si="938">AA480</f>
        <v>0</v>
      </c>
      <c r="AB479" s="43">
        <f t="shared" ref="AB479:AB480" si="939">AB480</f>
        <v>1989.3906999999999</v>
      </c>
      <c r="AC479" s="44">
        <f t="shared" ref="AC479:AC480" si="940">AC480</f>
        <v>2796</v>
      </c>
      <c r="AD479" s="44">
        <f t="shared" ref="AD479:AD480" si="941">AD480</f>
        <v>2786.8407000000002</v>
      </c>
      <c r="AE479" s="45">
        <f t="shared" si="839"/>
        <v>99.672414163090139</v>
      </c>
      <c r="AF479" s="43">
        <f t="shared" ref="AF479:AF480" si="942">AF480</f>
        <v>2796</v>
      </c>
      <c r="AG479" s="43">
        <f t="shared" ref="AG479:AG480" si="943">AG480</f>
        <v>0</v>
      </c>
      <c r="AH479" s="43">
        <f t="shared" ref="AH479:AH480" si="944">AH480</f>
        <v>0</v>
      </c>
      <c r="AI479" s="43">
        <f t="shared" ref="AI479:AI480" si="945">AI480</f>
        <v>0</v>
      </c>
      <c r="AJ479" s="43">
        <f t="shared" ref="AJ479:AJ480" si="946">AJ480</f>
        <v>0</v>
      </c>
      <c r="AK479" s="43">
        <f t="shared" ref="AK479:AK480" si="947">AK480</f>
        <v>0</v>
      </c>
      <c r="AL479" s="43">
        <f t="shared" si="840"/>
        <v>2796</v>
      </c>
      <c r="AM479" s="43">
        <f t="shared" si="841"/>
        <v>0</v>
      </c>
      <c r="AN479" s="2"/>
      <c r="AO479" s="1"/>
      <c r="AP479" s="1"/>
      <c r="AQ479" s="1"/>
      <c r="AR479" s="1"/>
      <c r="AS479" s="1"/>
    </row>
    <row r="480">
      <c r="B480" s="41" t="s">
        <v>293</v>
      </c>
      <c r="C480" s="41" t="s">
        <v>227</v>
      </c>
      <c r="D480" s="41" t="s">
        <v>109</v>
      </c>
      <c r="E480" s="26" t="str">
        <f t="shared" si="894"/>
        <v>0709</v>
      </c>
      <c r="F480" s="41" t="s">
        <v>309</v>
      </c>
      <c r="G480" s="41"/>
      <c r="H480" s="42" t="s">
        <v>310</v>
      </c>
      <c r="I480" s="43">
        <f t="shared" si="922"/>
        <v>2796</v>
      </c>
      <c r="J480" s="43">
        <f t="shared" si="923"/>
        <v>2796</v>
      </c>
      <c r="K480" s="43">
        <f t="shared" si="924"/>
        <v>2796</v>
      </c>
      <c r="L480" s="43">
        <f t="shared" si="925"/>
        <v>0</v>
      </c>
      <c r="M480" s="43">
        <f t="shared" si="926"/>
        <v>0</v>
      </c>
      <c r="N480" s="43">
        <f t="shared" si="927"/>
        <v>0</v>
      </c>
      <c r="O480" s="43">
        <f t="shared" si="928"/>
        <v>0</v>
      </c>
      <c r="P480" s="43">
        <f t="shared" si="929"/>
        <v>0</v>
      </c>
      <c r="Q480" s="43">
        <f t="shared" si="930"/>
        <v>0</v>
      </c>
      <c r="R480" s="43">
        <f t="shared" si="931"/>
        <v>0</v>
      </c>
      <c r="S480" s="43">
        <f t="shared" si="932"/>
        <v>0</v>
      </c>
      <c r="T480" s="43">
        <f t="shared" si="933"/>
        <v>0</v>
      </c>
      <c r="U480" s="43">
        <v>0</v>
      </c>
      <c r="V480" s="43">
        <f t="shared" si="895"/>
        <v>2796</v>
      </c>
      <c r="W480" s="43">
        <f t="shared" si="934"/>
        <v>0</v>
      </c>
      <c r="X480" s="43">
        <f t="shared" si="935"/>
        <v>0</v>
      </c>
      <c r="Y480" s="43">
        <f t="shared" si="936"/>
        <v>0</v>
      </c>
      <c r="Z480" s="43">
        <f t="shared" si="937"/>
        <v>0</v>
      </c>
      <c r="AA480" s="43">
        <f t="shared" si="938"/>
        <v>0</v>
      </c>
      <c r="AB480" s="43">
        <f t="shared" si="939"/>
        <v>1989.3906999999999</v>
      </c>
      <c r="AC480" s="44">
        <f t="shared" si="940"/>
        <v>2796</v>
      </c>
      <c r="AD480" s="44">
        <f t="shared" si="941"/>
        <v>2786.8407000000002</v>
      </c>
      <c r="AE480" s="45">
        <f t="shared" si="839"/>
        <v>99.672414163090139</v>
      </c>
      <c r="AF480" s="43">
        <f t="shared" si="942"/>
        <v>2796</v>
      </c>
      <c r="AG480" s="43">
        <f t="shared" si="943"/>
        <v>0</v>
      </c>
      <c r="AH480" s="43">
        <f t="shared" si="944"/>
        <v>0</v>
      </c>
      <c r="AI480" s="43">
        <f t="shared" si="945"/>
        <v>0</v>
      </c>
      <c r="AJ480" s="43">
        <f t="shared" si="946"/>
        <v>0</v>
      </c>
      <c r="AK480" s="43">
        <f t="shared" si="947"/>
        <v>0</v>
      </c>
      <c r="AL480" s="43">
        <f t="shared" si="840"/>
        <v>2796</v>
      </c>
      <c r="AM480" s="43">
        <f t="shared" si="841"/>
        <v>0</v>
      </c>
      <c r="AN480" s="2"/>
      <c r="AO480" s="1"/>
      <c r="AP480" s="1"/>
      <c r="AQ480" s="1"/>
      <c r="AR480" s="1"/>
      <c r="AS480" s="1"/>
    </row>
    <row r="481" ht="47.25">
      <c r="B481" s="41" t="s">
        <v>293</v>
      </c>
      <c r="C481" s="41" t="s">
        <v>227</v>
      </c>
      <c r="D481" s="41" t="s">
        <v>109</v>
      </c>
      <c r="E481" s="26" t="str">
        <f t="shared" si="894"/>
        <v>0709</v>
      </c>
      <c r="F481" s="41" t="s">
        <v>311</v>
      </c>
      <c r="G481" s="41"/>
      <c r="H481" s="42" t="s">
        <v>312</v>
      </c>
      <c r="I481" s="43">
        <f>I482+I489</f>
        <v>2796</v>
      </c>
      <c r="J481" s="43">
        <f>J482+J489</f>
        <v>2796</v>
      </c>
      <c r="K481" s="43">
        <f>K482+K489</f>
        <v>2796</v>
      </c>
      <c r="L481" s="43">
        <f>L482+L489</f>
        <v>0</v>
      </c>
      <c r="M481" s="43">
        <f>M482+M489</f>
        <v>0</v>
      </c>
      <c r="N481" s="43">
        <f>N482+N489</f>
        <v>0</v>
      </c>
      <c r="O481" s="43">
        <f>O482+O489</f>
        <v>0</v>
      </c>
      <c r="P481" s="43">
        <f>P482+P489</f>
        <v>0</v>
      </c>
      <c r="Q481" s="43">
        <f>Q482+Q489</f>
        <v>0</v>
      </c>
      <c r="R481" s="43">
        <f>R482+R489</f>
        <v>0</v>
      </c>
      <c r="S481" s="43">
        <f>S482+S489</f>
        <v>0</v>
      </c>
      <c r="T481" s="43">
        <f>T482+T489</f>
        <v>0</v>
      </c>
      <c r="U481" s="43">
        <v>0</v>
      </c>
      <c r="V481" s="43">
        <f t="shared" si="895"/>
        <v>2796</v>
      </c>
      <c r="W481" s="43">
        <f>W482+W489</f>
        <v>0</v>
      </c>
      <c r="X481" s="43">
        <f>X482+X489</f>
        <v>0</v>
      </c>
      <c r="Y481" s="43">
        <f>Y482+Y489</f>
        <v>0</v>
      </c>
      <c r="Z481" s="43">
        <f>Z482+Z489</f>
        <v>0</v>
      </c>
      <c r="AA481" s="43">
        <f>AA482+AA489</f>
        <v>0</v>
      </c>
      <c r="AB481" s="43">
        <f>AB482+AB489</f>
        <v>1989.3906999999999</v>
      </c>
      <c r="AC481" s="44">
        <f>AC482+AC489</f>
        <v>2796</v>
      </c>
      <c r="AD481" s="44">
        <f>AD482+AD489</f>
        <v>2786.8407000000002</v>
      </c>
      <c r="AE481" s="45">
        <f t="shared" si="839"/>
        <v>99.672414163090139</v>
      </c>
      <c r="AF481" s="43">
        <f>AF482+AF489</f>
        <v>2796</v>
      </c>
      <c r="AG481" s="43">
        <f>AG482+AG489</f>
        <v>0</v>
      </c>
      <c r="AH481" s="43">
        <f>AH482+AH489</f>
        <v>0</v>
      </c>
      <c r="AI481" s="43">
        <f>AI482+AI489</f>
        <v>0</v>
      </c>
      <c r="AJ481" s="43">
        <f>AJ482+AJ489</f>
        <v>0</v>
      </c>
      <c r="AK481" s="43">
        <f>AK482+AK489</f>
        <v>0</v>
      </c>
      <c r="AL481" s="43">
        <f t="shared" si="840"/>
        <v>2796</v>
      </c>
      <c r="AM481" s="43">
        <f t="shared" si="841"/>
        <v>0</v>
      </c>
      <c r="AN481" s="2"/>
      <c r="AR481" s="1"/>
      <c r="AS481" s="1"/>
    </row>
    <row r="482" ht="31.5">
      <c r="B482" s="41" t="s">
        <v>293</v>
      </c>
      <c r="C482" s="41" t="s">
        <v>227</v>
      </c>
      <c r="D482" s="41" t="s">
        <v>109</v>
      </c>
      <c r="E482" s="26" t="str">
        <f t="shared" si="894"/>
        <v>0709</v>
      </c>
      <c r="F482" s="41" t="s">
        <v>384</v>
      </c>
      <c r="G482" s="41"/>
      <c r="H482" s="42" t="s">
        <v>385</v>
      </c>
      <c r="I482" s="43">
        <f>I487+I483+I485</f>
        <v>2316</v>
      </c>
      <c r="J482" s="43">
        <f>J487+J483+J485</f>
        <v>2316</v>
      </c>
      <c r="K482" s="43">
        <f>K487+K483+K485</f>
        <v>2316</v>
      </c>
      <c r="L482" s="43">
        <f>L487+L483+L485</f>
        <v>0</v>
      </c>
      <c r="M482" s="43">
        <f>M487+M483+M485</f>
        <v>0</v>
      </c>
      <c r="N482" s="43">
        <f>N487+N483+N485</f>
        <v>0</v>
      </c>
      <c r="O482" s="43">
        <f>O487+O483+O485</f>
        <v>0</v>
      </c>
      <c r="P482" s="43">
        <f>P487+P483+P485</f>
        <v>0</v>
      </c>
      <c r="Q482" s="43">
        <f>Q487+Q483+Q485</f>
        <v>0</v>
      </c>
      <c r="R482" s="43">
        <f>R487+R483+R485</f>
        <v>0</v>
      </c>
      <c r="S482" s="43">
        <f>S487+S483+S485</f>
        <v>0</v>
      </c>
      <c r="T482" s="43">
        <f>T487+T483+T485</f>
        <v>0</v>
      </c>
      <c r="U482" s="43">
        <v>0</v>
      </c>
      <c r="V482" s="43">
        <f t="shared" si="895"/>
        <v>2316</v>
      </c>
      <c r="W482" s="43">
        <f>W487+W483+W485</f>
        <v>0</v>
      </c>
      <c r="X482" s="43">
        <f>X487+X483+X485</f>
        <v>0</v>
      </c>
      <c r="Y482" s="43">
        <f>Y487+Y483+Y485</f>
        <v>0</v>
      </c>
      <c r="Z482" s="43">
        <f>Z487+Z483+Z485</f>
        <v>0</v>
      </c>
      <c r="AA482" s="43">
        <f>AA487+AA483+AA485</f>
        <v>0</v>
      </c>
      <c r="AB482" s="43">
        <f>AB487+AB483+AB485</f>
        <v>1589.3906999999999</v>
      </c>
      <c r="AC482" s="44">
        <f>AC487+AC483+AC485</f>
        <v>2316</v>
      </c>
      <c r="AD482" s="44">
        <f>AD487+AD483+AD485</f>
        <v>2306.8407000000002</v>
      </c>
      <c r="AE482" s="45">
        <f t="shared" si="839"/>
        <v>99.60452072538861</v>
      </c>
      <c r="AF482" s="43">
        <f>AF487+AF483+AF485</f>
        <v>2316</v>
      </c>
      <c r="AG482" s="43">
        <f>AG487+AG483+AG485</f>
        <v>0</v>
      </c>
      <c r="AH482" s="43">
        <f>AH487+AH483+AH485</f>
        <v>0</v>
      </c>
      <c r="AI482" s="43">
        <f>AI487+AI483+AI485</f>
        <v>0</v>
      </c>
      <c r="AJ482" s="43">
        <f>AJ487+AJ483+AJ485</f>
        <v>0</v>
      </c>
      <c r="AK482" s="43">
        <f>AK487+AK483+AK485</f>
        <v>0</v>
      </c>
      <c r="AL482" s="43">
        <f t="shared" si="840"/>
        <v>2316</v>
      </c>
      <c r="AM482" s="43">
        <f t="shared" si="841"/>
        <v>0</v>
      </c>
      <c r="AN482" s="2"/>
      <c r="AO482" s="1"/>
      <c r="AP482" s="1"/>
      <c r="AQ482" s="1"/>
      <c r="AR482" s="1"/>
      <c r="AS482" s="1"/>
    </row>
    <row r="483" ht="31.5">
      <c r="B483" s="41" t="s">
        <v>293</v>
      </c>
      <c r="C483" s="41" t="s">
        <v>227</v>
      </c>
      <c r="D483" s="41" t="s">
        <v>109</v>
      </c>
      <c r="E483" s="26" t="str">
        <f t="shared" si="894"/>
        <v>0709</v>
      </c>
      <c r="F483" s="41" t="s">
        <v>384</v>
      </c>
      <c r="G483" s="41" t="s">
        <v>53</v>
      </c>
      <c r="H483" s="42" t="s">
        <v>54</v>
      </c>
      <c r="I483" s="43">
        <f>I484</f>
        <v>5</v>
      </c>
      <c r="J483" s="43">
        <f>J484</f>
        <v>5</v>
      </c>
      <c r="K483" s="43">
        <f>K484</f>
        <v>5</v>
      </c>
      <c r="L483" s="43">
        <f>L484</f>
        <v>0</v>
      </c>
      <c r="M483" s="43">
        <f>M484</f>
        <v>0</v>
      </c>
      <c r="N483" s="43">
        <f>N484</f>
        <v>0</v>
      </c>
      <c r="O483" s="43">
        <f>O484</f>
        <v>0</v>
      </c>
      <c r="P483" s="43">
        <f>P484</f>
        <v>0</v>
      </c>
      <c r="Q483" s="43">
        <f>Q484</f>
        <v>0</v>
      </c>
      <c r="R483" s="43">
        <f>R484</f>
        <v>0</v>
      </c>
      <c r="S483" s="43">
        <f>S484</f>
        <v>0</v>
      </c>
      <c r="T483" s="43">
        <f>T484</f>
        <v>0</v>
      </c>
      <c r="U483" s="43">
        <v>0</v>
      </c>
      <c r="V483" s="43">
        <f t="shared" si="895"/>
        <v>5</v>
      </c>
      <c r="W483" s="43">
        <f>W484</f>
        <v>0</v>
      </c>
      <c r="X483" s="43">
        <f>X484</f>
        <v>0</v>
      </c>
      <c r="Y483" s="43">
        <f>Y484</f>
        <v>0</v>
      </c>
      <c r="Z483" s="43">
        <f>Z484</f>
        <v>0</v>
      </c>
      <c r="AA483" s="43">
        <f>AA484</f>
        <v>0</v>
      </c>
      <c r="AB483" s="43">
        <f>AB484</f>
        <v>5</v>
      </c>
      <c r="AC483" s="44">
        <f>AC484</f>
        <v>5</v>
      </c>
      <c r="AD483" s="44">
        <f>AD484</f>
        <v>5</v>
      </c>
      <c r="AE483" s="45">
        <f t="shared" si="839"/>
        <v>100</v>
      </c>
      <c r="AF483" s="43">
        <f>AF484</f>
        <v>5</v>
      </c>
      <c r="AG483" s="43">
        <f>AG484</f>
        <v>0</v>
      </c>
      <c r="AH483" s="43">
        <f>AH484</f>
        <v>0</v>
      </c>
      <c r="AI483" s="43">
        <f>AI484</f>
        <v>0</v>
      </c>
      <c r="AJ483" s="43">
        <f>AJ484</f>
        <v>0</v>
      </c>
      <c r="AK483" s="43">
        <f>AK484</f>
        <v>0</v>
      </c>
      <c r="AL483" s="43">
        <f t="shared" si="840"/>
        <v>5</v>
      </c>
      <c r="AM483" s="43">
        <f t="shared" si="841"/>
        <v>0</v>
      </c>
      <c r="AN483" s="2"/>
      <c r="AR483" s="1"/>
      <c r="AS483" s="1"/>
    </row>
    <row r="484" ht="31.5">
      <c r="B484" s="41" t="s">
        <v>293</v>
      </c>
      <c r="C484" s="41" t="s">
        <v>227</v>
      </c>
      <c r="D484" s="41" t="s">
        <v>109</v>
      </c>
      <c r="E484" s="26" t="str">
        <f t="shared" si="894"/>
        <v>0709</v>
      </c>
      <c r="F484" s="41" t="s">
        <v>384</v>
      </c>
      <c r="G484" s="41" t="s">
        <v>55</v>
      </c>
      <c r="H484" s="42" t="s">
        <v>56</v>
      </c>
      <c r="I484" s="43">
        <v>5</v>
      </c>
      <c r="J484" s="43">
        <v>5</v>
      </c>
      <c r="K484" s="43">
        <v>5</v>
      </c>
      <c r="L484" s="43"/>
      <c r="M484" s="43"/>
      <c r="N484" s="43"/>
      <c r="O484" s="43">
        <v>0</v>
      </c>
      <c r="P484" s="43">
        <v>0</v>
      </c>
      <c r="Q484" s="43">
        <v>0</v>
      </c>
      <c r="R484" s="43">
        <v>0</v>
      </c>
      <c r="S484" s="43">
        <v>0</v>
      </c>
      <c r="T484" s="43">
        <v>0</v>
      </c>
      <c r="U484" s="43">
        <v>0</v>
      </c>
      <c r="V484" s="43">
        <f t="shared" si="895"/>
        <v>5</v>
      </c>
      <c r="W484" s="43"/>
      <c r="X484" s="43"/>
      <c r="Y484" s="43"/>
      <c r="Z484" s="43"/>
      <c r="AA484" s="43"/>
      <c r="AB484" s="43">
        <v>5</v>
      </c>
      <c r="AC484" s="44">
        <v>5</v>
      </c>
      <c r="AD484" s="44">
        <v>5</v>
      </c>
      <c r="AE484" s="45">
        <f t="shared" ref="AE484:AE547" si="948">AD484/AC484*100</f>
        <v>100</v>
      </c>
      <c r="AF484" s="43">
        <v>5</v>
      </c>
      <c r="AG484" s="43">
        <v>0</v>
      </c>
      <c r="AH484" s="43">
        <v>0</v>
      </c>
      <c r="AI484" s="43">
        <v>0</v>
      </c>
      <c r="AJ484" s="43">
        <v>0</v>
      </c>
      <c r="AK484" s="43">
        <v>0</v>
      </c>
      <c r="AL484" s="43">
        <f t="shared" ref="AL484:AL547" si="949">AF484+AH484+AK484+AI484+AJ484+AG484</f>
        <v>5</v>
      </c>
      <c r="AM484" s="43">
        <f t="shared" ref="AM484:AM547" si="950">V484-AL484</f>
        <v>0</v>
      </c>
      <c r="AN484" s="19"/>
      <c r="AO484" s="1"/>
      <c r="AP484" s="1"/>
      <c r="AQ484" s="1"/>
      <c r="AR484" s="1"/>
      <c r="AS484" s="1"/>
    </row>
    <row r="485">
      <c r="B485" s="41" t="s">
        <v>293</v>
      </c>
      <c r="C485" s="41" t="s">
        <v>227</v>
      </c>
      <c r="D485" s="41" t="s">
        <v>109</v>
      </c>
      <c r="E485" s="26" t="str">
        <f t="shared" si="894"/>
        <v>0709</v>
      </c>
      <c r="F485" s="41" t="s">
        <v>384</v>
      </c>
      <c r="G485" s="41" t="s">
        <v>95</v>
      </c>
      <c r="H485" s="42" t="s">
        <v>96</v>
      </c>
      <c r="I485" s="43">
        <f>I486</f>
        <v>220</v>
      </c>
      <c r="J485" s="43">
        <f>J486</f>
        <v>220</v>
      </c>
      <c r="K485" s="43">
        <f>K486</f>
        <v>220</v>
      </c>
      <c r="L485" s="43">
        <f>L486</f>
        <v>0</v>
      </c>
      <c r="M485" s="43">
        <f>M486</f>
        <v>0</v>
      </c>
      <c r="N485" s="43">
        <f>N486</f>
        <v>0</v>
      </c>
      <c r="O485" s="43">
        <f>O486</f>
        <v>0</v>
      </c>
      <c r="P485" s="43">
        <f>P486</f>
        <v>0</v>
      </c>
      <c r="Q485" s="43">
        <f>Q486</f>
        <v>0</v>
      </c>
      <c r="R485" s="43">
        <f>R486</f>
        <v>0</v>
      </c>
      <c r="S485" s="43">
        <f>S486</f>
        <v>0</v>
      </c>
      <c r="T485" s="43">
        <f>T486</f>
        <v>0</v>
      </c>
      <c r="U485" s="43">
        <v>0</v>
      </c>
      <c r="V485" s="43">
        <f t="shared" si="895"/>
        <v>220</v>
      </c>
      <c r="W485" s="43">
        <f>W486</f>
        <v>0</v>
      </c>
      <c r="X485" s="43">
        <f>X486</f>
        <v>0</v>
      </c>
      <c r="Y485" s="43">
        <f>Y486</f>
        <v>0</v>
      </c>
      <c r="Z485" s="43">
        <f>Z486</f>
        <v>0</v>
      </c>
      <c r="AA485" s="43">
        <f>AA486</f>
        <v>0</v>
      </c>
      <c r="AB485" s="43">
        <f>AB486</f>
        <v>220</v>
      </c>
      <c r="AC485" s="44">
        <f>AC486</f>
        <v>220</v>
      </c>
      <c r="AD485" s="44">
        <f>AD486</f>
        <v>220</v>
      </c>
      <c r="AE485" s="45">
        <f t="shared" si="948"/>
        <v>100</v>
      </c>
      <c r="AF485" s="43">
        <f>AF486</f>
        <v>220</v>
      </c>
      <c r="AG485" s="43">
        <f>AG486</f>
        <v>0</v>
      </c>
      <c r="AH485" s="43">
        <f>AH486</f>
        <v>0</v>
      </c>
      <c r="AI485" s="43">
        <f>AI486</f>
        <v>0</v>
      </c>
      <c r="AJ485" s="43">
        <f>AJ486</f>
        <v>0</v>
      </c>
      <c r="AK485" s="43">
        <f>AK486</f>
        <v>0</v>
      </c>
      <c r="AL485" s="43">
        <f t="shared" si="949"/>
        <v>220</v>
      </c>
      <c r="AM485" s="43">
        <f t="shared" si="950"/>
        <v>0</v>
      </c>
      <c r="AN485" s="2"/>
      <c r="AR485" s="1"/>
      <c r="AS485" s="1"/>
    </row>
    <row r="486">
      <c r="B486" s="41" t="s">
        <v>293</v>
      </c>
      <c r="C486" s="41" t="s">
        <v>227</v>
      </c>
      <c r="D486" s="41" t="s">
        <v>109</v>
      </c>
      <c r="E486" s="26" t="str">
        <f t="shared" si="894"/>
        <v>0709</v>
      </c>
      <c r="F486" s="41" t="s">
        <v>384</v>
      </c>
      <c r="G486" s="41" t="s">
        <v>369</v>
      </c>
      <c r="H486" s="42" t="s">
        <v>370</v>
      </c>
      <c r="I486" s="43">
        <v>220</v>
      </c>
      <c r="J486" s="43">
        <v>220</v>
      </c>
      <c r="K486" s="43">
        <v>220</v>
      </c>
      <c r="L486" s="43"/>
      <c r="M486" s="43"/>
      <c r="N486" s="43"/>
      <c r="O486" s="43">
        <v>0</v>
      </c>
      <c r="P486" s="43">
        <v>0</v>
      </c>
      <c r="Q486" s="43">
        <v>0</v>
      </c>
      <c r="R486" s="43">
        <v>0</v>
      </c>
      <c r="S486" s="43">
        <v>0</v>
      </c>
      <c r="T486" s="43">
        <v>0</v>
      </c>
      <c r="U486" s="43">
        <v>0</v>
      </c>
      <c r="V486" s="43">
        <f t="shared" si="895"/>
        <v>220</v>
      </c>
      <c r="W486" s="43"/>
      <c r="X486" s="43"/>
      <c r="Y486" s="43"/>
      <c r="Z486" s="43"/>
      <c r="AA486" s="43"/>
      <c r="AB486" s="43">
        <v>220</v>
      </c>
      <c r="AC486" s="44">
        <v>220</v>
      </c>
      <c r="AD486" s="44">
        <v>220</v>
      </c>
      <c r="AE486" s="45">
        <f t="shared" si="948"/>
        <v>100</v>
      </c>
      <c r="AF486" s="43">
        <v>220</v>
      </c>
      <c r="AG486" s="43">
        <v>0</v>
      </c>
      <c r="AH486" s="43">
        <v>0</v>
      </c>
      <c r="AI486" s="43">
        <v>0</v>
      </c>
      <c r="AJ486" s="43">
        <v>0</v>
      </c>
      <c r="AK486" s="43">
        <v>0</v>
      </c>
      <c r="AL486" s="43">
        <f t="shared" si="949"/>
        <v>220</v>
      </c>
      <c r="AM486" s="43">
        <f t="shared" si="950"/>
        <v>0</v>
      </c>
      <c r="AN486" s="19"/>
      <c r="AO486" s="1"/>
      <c r="AP486" s="1"/>
      <c r="AQ486" s="1"/>
      <c r="AR486" s="1"/>
      <c r="AS486" s="1"/>
    </row>
    <row r="487" ht="31.5">
      <c r="B487" s="41" t="s">
        <v>293</v>
      </c>
      <c r="C487" s="41" t="s">
        <v>227</v>
      </c>
      <c r="D487" s="41" t="s">
        <v>109</v>
      </c>
      <c r="E487" s="26" t="str">
        <f t="shared" si="894"/>
        <v>0709</v>
      </c>
      <c r="F487" s="41" t="s">
        <v>384</v>
      </c>
      <c r="G487" s="41" t="s">
        <v>177</v>
      </c>
      <c r="H487" s="42" t="s">
        <v>178</v>
      </c>
      <c r="I487" s="43">
        <f>I488</f>
        <v>2091</v>
      </c>
      <c r="J487" s="43">
        <f>J488</f>
        <v>2091</v>
      </c>
      <c r="K487" s="43">
        <f>K488</f>
        <v>2091</v>
      </c>
      <c r="L487" s="43">
        <f>L488</f>
        <v>0</v>
      </c>
      <c r="M487" s="43">
        <f>M488</f>
        <v>0</v>
      </c>
      <c r="N487" s="43">
        <f>N488</f>
        <v>0</v>
      </c>
      <c r="O487" s="43">
        <f>O488</f>
        <v>0</v>
      </c>
      <c r="P487" s="43">
        <f>P488</f>
        <v>0</v>
      </c>
      <c r="Q487" s="43">
        <f>Q488</f>
        <v>0</v>
      </c>
      <c r="R487" s="43">
        <f>R488</f>
        <v>0</v>
      </c>
      <c r="S487" s="43">
        <f>S488</f>
        <v>0</v>
      </c>
      <c r="T487" s="43">
        <f>T488</f>
        <v>0</v>
      </c>
      <c r="U487" s="43">
        <v>0</v>
      </c>
      <c r="V487" s="43">
        <f t="shared" si="895"/>
        <v>2091</v>
      </c>
      <c r="W487" s="43">
        <f>W488</f>
        <v>0</v>
      </c>
      <c r="X487" s="43">
        <f>X488</f>
        <v>0</v>
      </c>
      <c r="Y487" s="43">
        <f>Y488</f>
        <v>0</v>
      </c>
      <c r="Z487" s="43">
        <f>Z488</f>
        <v>0</v>
      </c>
      <c r="AA487" s="43">
        <f>AA488</f>
        <v>0</v>
      </c>
      <c r="AB487" s="43">
        <f>AB488</f>
        <v>1364.3906999999999</v>
      </c>
      <c r="AC487" s="44">
        <f>AC488</f>
        <v>2091</v>
      </c>
      <c r="AD487" s="44">
        <f>AD488</f>
        <v>2081.8407000000002</v>
      </c>
      <c r="AE487" s="45">
        <f t="shared" si="948"/>
        <v>99.561965566714505</v>
      </c>
      <c r="AF487" s="43">
        <f>AF488</f>
        <v>2091</v>
      </c>
      <c r="AG487" s="43">
        <f>AG488</f>
        <v>0</v>
      </c>
      <c r="AH487" s="43">
        <f>AH488</f>
        <v>0</v>
      </c>
      <c r="AI487" s="43">
        <f>AI488</f>
        <v>0</v>
      </c>
      <c r="AJ487" s="43">
        <f>AJ488</f>
        <v>0</v>
      </c>
      <c r="AK487" s="43">
        <f>AK488</f>
        <v>0</v>
      </c>
      <c r="AL487" s="43">
        <f t="shared" si="949"/>
        <v>2091</v>
      </c>
      <c r="AM487" s="43">
        <f t="shared" si="950"/>
        <v>0</v>
      </c>
      <c r="AN487" s="2"/>
      <c r="AO487" s="1"/>
      <c r="AP487" s="1"/>
      <c r="AQ487" s="1"/>
      <c r="AR487" s="1"/>
      <c r="AS487" s="1"/>
    </row>
    <row r="488">
      <c r="B488" s="41" t="s">
        <v>293</v>
      </c>
      <c r="C488" s="41" t="s">
        <v>227</v>
      </c>
      <c r="D488" s="41" t="s">
        <v>109</v>
      </c>
      <c r="E488" s="26" t="str">
        <f t="shared" si="894"/>
        <v>0709</v>
      </c>
      <c r="F488" s="41" t="s">
        <v>384</v>
      </c>
      <c r="G488" s="41" t="s">
        <v>305</v>
      </c>
      <c r="H488" s="42" t="s">
        <v>306</v>
      </c>
      <c r="I488" s="43">
        <v>2091</v>
      </c>
      <c r="J488" s="43">
        <v>2091</v>
      </c>
      <c r="K488" s="43">
        <v>2091</v>
      </c>
      <c r="L488" s="43"/>
      <c r="M488" s="43"/>
      <c r="N488" s="43"/>
      <c r="O488" s="43">
        <v>0</v>
      </c>
      <c r="P488" s="43">
        <v>0</v>
      </c>
      <c r="Q488" s="43">
        <v>0</v>
      </c>
      <c r="R488" s="43">
        <v>0</v>
      </c>
      <c r="S488" s="43">
        <v>0</v>
      </c>
      <c r="T488" s="43">
        <v>0</v>
      </c>
      <c r="U488" s="43">
        <v>0</v>
      </c>
      <c r="V488" s="43">
        <f t="shared" si="895"/>
        <v>2091</v>
      </c>
      <c r="W488" s="43"/>
      <c r="X488" s="43"/>
      <c r="Y488" s="43"/>
      <c r="Z488" s="43"/>
      <c r="AA488" s="43"/>
      <c r="AB488" s="43">
        <v>1364.3906999999999</v>
      </c>
      <c r="AC488" s="44">
        <v>2091</v>
      </c>
      <c r="AD488" s="44">
        <v>2081.8407000000002</v>
      </c>
      <c r="AE488" s="45">
        <f t="shared" si="948"/>
        <v>99.561965566714505</v>
      </c>
      <c r="AF488" s="43">
        <v>2091</v>
      </c>
      <c r="AG488" s="43">
        <v>0</v>
      </c>
      <c r="AH488" s="43">
        <v>0</v>
      </c>
      <c r="AI488" s="43">
        <v>0</v>
      </c>
      <c r="AJ488" s="43">
        <v>0</v>
      </c>
      <c r="AK488" s="43">
        <v>0</v>
      </c>
      <c r="AL488" s="43">
        <f t="shared" si="949"/>
        <v>2091</v>
      </c>
      <c r="AM488" s="43">
        <f t="shared" si="950"/>
        <v>0</v>
      </c>
      <c r="AN488" s="19"/>
      <c r="AR488" s="1"/>
      <c r="AS488" s="1"/>
    </row>
    <row r="489" ht="47.25">
      <c r="B489" s="41" t="s">
        <v>293</v>
      </c>
      <c r="C489" s="41" t="s">
        <v>227</v>
      </c>
      <c r="D489" s="41" t="s">
        <v>109</v>
      </c>
      <c r="E489" s="26" t="str">
        <f t="shared" si="894"/>
        <v>0709</v>
      </c>
      <c r="F489" s="41" t="s">
        <v>386</v>
      </c>
      <c r="G489" s="41"/>
      <c r="H489" s="42" t="s">
        <v>387</v>
      </c>
      <c r="I489" s="43">
        <f t="shared" ref="I489:I495" si="951">I490</f>
        <v>480</v>
      </c>
      <c r="J489" s="43">
        <f t="shared" ref="J489:J495" si="952">J490</f>
        <v>480</v>
      </c>
      <c r="K489" s="43">
        <f t="shared" ref="K489:K495" si="953">K490</f>
        <v>480</v>
      </c>
      <c r="L489" s="43">
        <f t="shared" ref="L489:L495" si="954">L490</f>
        <v>0</v>
      </c>
      <c r="M489" s="43">
        <f t="shared" ref="M489:M495" si="955">M490</f>
        <v>0</v>
      </c>
      <c r="N489" s="43">
        <f t="shared" ref="N489:N495" si="956">N490</f>
        <v>0</v>
      </c>
      <c r="O489" s="43">
        <f t="shared" ref="O489:O495" si="957">O490</f>
        <v>0</v>
      </c>
      <c r="P489" s="43">
        <f t="shared" ref="P489:P495" si="958">P490</f>
        <v>0</v>
      </c>
      <c r="Q489" s="43">
        <f t="shared" ref="Q489:Q495" si="959">Q490</f>
        <v>0</v>
      </c>
      <c r="R489" s="43">
        <f t="shared" ref="R489:R495" si="960">R490</f>
        <v>0</v>
      </c>
      <c r="S489" s="43">
        <f t="shared" ref="S489:S495" si="961">S490</f>
        <v>0</v>
      </c>
      <c r="T489" s="43">
        <f t="shared" ref="T489:T495" si="962">T490</f>
        <v>0</v>
      </c>
      <c r="U489" s="43">
        <v>0</v>
      </c>
      <c r="V489" s="43">
        <f t="shared" si="895"/>
        <v>480</v>
      </c>
      <c r="W489" s="43">
        <f t="shared" ref="W489:W495" si="963">W490</f>
        <v>0</v>
      </c>
      <c r="X489" s="43">
        <f t="shared" ref="X489:X495" si="964">X490</f>
        <v>0</v>
      </c>
      <c r="Y489" s="43">
        <f t="shared" ref="Y489:Y495" si="965">Y490</f>
        <v>0</v>
      </c>
      <c r="Z489" s="43">
        <f t="shared" ref="Z489:Z495" si="966">Z490</f>
        <v>0</v>
      </c>
      <c r="AA489" s="43">
        <f t="shared" ref="AA489:AA495" si="967">AA490</f>
        <v>0</v>
      </c>
      <c r="AB489" s="43">
        <f t="shared" ref="AB489:AB495" si="968">AB490</f>
        <v>400</v>
      </c>
      <c r="AC489" s="44">
        <f t="shared" ref="AC489:AC495" si="969">AC490</f>
        <v>480</v>
      </c>
      <c r="AD489" s="44">
        <f t="shared" ref="AD489:AD495" si="970">AD490</f>
        <v>480</v>
      </c>
      <c r="AE489" s="45">
        <f t="shared" si="948"/>
        <v>100</v>
      </c>
      <c r="AF489" s="43">
        <f t="shared" ref="AF489:AF495" si="971">AF490</f>
        <v>480</v>
      </c>
      <c r="AG489" s="43">
        <f t="shared" ref="AG489:AG495" si="972">AG490</f>
        <v>0</v>
      </c>
      <c r="AH489" s="43">
        <f t="shared" ref="AH489:AH495" si="973">AH490</f>
        <v>0</v>
      </c>
      <c r="AI489" s="43">
        <f t="shared" ref="AI489:AI495" si="974">AI490</f>
        <v>0</v>
      </c>
      <c r="AJ489" s="43">
        <f t="shared" ref="AJ489:AJ495" si="975">AJ490</f>
        <v>0</v>
      </c>
      <c r="AK489" s="43">
        <f t="shared" ref="AK489:AK495" si="976">AK490</f>
        <v>0</v>
      </c>
      <c r="AL489" s="43">
        <f t="shared" si="949"/>
        <v>480</v>
      </c>
      <c r="AM489" s="43">
        <f t="shared" si="950"/>
        <v>0</v>
      </c>
      <c r="AN489" s="2"/>
      <c r="AO489" s="1"/>
      <c r="AP489" s="1"/>
      <c r="AQ489" s="1"/>
      <c r="AR489" s="1"/>
      <c r="AS489" s="1"/>
    </row>
    <row r="490">
      <c r="B490" s="41" t="s">
        <v>293</v>
      </c>
      <c r="C490" s="41" t="s">
        <v>227</v>
      </c>
      <c r="D490" s="41" t="s">
        <v>109</v>
      </c>
      <c r="E490" s="26" t="str">
        <f t="shared" si="894"/>
        <v>0709</v>
      </c>
      <c r="F490" s="41" t="s">
        <v>386</v>
      </c>
      <c r="G490" s="41" t="s">
        <v>95</v>
      </c>
      <c r="H490" s="42" t="s">
        <v>96</v>
      </c>
      <c r="I490" s="43">
        <f t="shared" si="951"/>
        <v>480</v>
      </c>
      <c r="J490" s="43">
        <f t="shared" si="952"/>
        <v>480</v>
      </c>
      <c r="K490" s="43">
        <f t="shared" si="953"/>
        <v>480</v>
      </c>
      <c r="L490" s="43">
        <f t="shared" si="954"/>
        <v>0</v>
      </c>
      <c r="M490" s="43">
        <f t="shared" si="955"/>
        <v>0</v>
      </c>
      <c r="N490" s="43">
        <f t="shared" si="956"/>
        <v>0</v>
      </c>
      <c r="O490" s="43">
        <f t="shared" si="957"/>
        <v>0</v>
      </c>
      <c r="P490" s="43">
        <f t="shared" si="958"/>
        <v>0</v>
      </c>
      <c r="Q490" s="43">
        <f t="shared" si="959"/>
        <v>0</v>
      </c>
      <c r="R490" s="43">
        <f t="shared" si="960"/>
        <v>0</v>
      </c>
      <c r="S490" s="43">
        <f t="shared" si="961"/>
        <v>0</v>
      </c>
      <c r="T490" s="43">
        <f t="shared" si="962"/>
        <v>0</v>
      </c>
      <c r="U490" s="43">
        <v>0</v>
      </c>
      <c r="V490" s="43">
        <f t="shared" si="895"/>
        <v>480</v>
      </c>
      <c r="W490" s="43">
        <f t="shared" si="963"/>
        <v>0</v>
      </c>
      <c r="X490" s="43">
        <f t="shared" si="964"/>
        <v>0</v>
      </c>
      <c r="Y490" s="43">
        <f t="shared" si="965"/>
        <v>0</v>
      </c>
      <c r="Z490" s="43">
        <f t="shared" si="966"/>
        <v>0</v>
      </c>
      <c r="AA490" s="43">
        <f t="shared" si="967"/>
        <v>0</v>
      </c>
      <c r="AB490" s="43">
        <f t="shared" si="968"/>
        <v>400</v>
      </c>
      <c r="AC490" s="44">
        <f t="shared" si="969"/>
        <v>480</v>
      </c>
      <c r="AD490" s="44">
        <f t="shared" si="970"/>
        <v>480</v>
      </c>
      <c r="AE490" s="45">
        <f t="shared" si="948"/>
        <v>100</v>
      </c>
      <c r="AF490" s="43">
        <f t="shared" si="971"/>
        <v>480</v>
      </c>
      <c r="AG490" s="43">
        <f t="shared" si="972"/>
        <v>0</v>
      </c>
      <c r="AH490" s="43">
        <f t="shared" si="973"/>
        <v>0</v>
      </c>
      <c r="AI490" s="43">
        <f t="shared" si="974"/>
        <v>0</v>
      </c>
      <c r="AJ490" s="43">
        <f t="shared" si="975"/>
        <v>0</v>
      </c>
      <c r="AK490" s="43">
        <f t="shared" si="976"/>
        <v>0</v>
      </c>
      <c r="AL490" s="43">
        <f t="shared" si="949"/>
        <v>480</v>
      </c>
      <c r="AM490" s="43">
        <f t="shared" si="950"/>
        <v>0</v>
      </c>
      <c r="AN490" s="2"/>
      <c r="AO490" s="1"/>
      <c r="AP490" s="1"/>
      <c r="AQ490" s="1"/>
      <c r="AR490" s="1"/>
      <c r="AS490" s="1"/>
    </row>
    <row r="491">
      <c r="B491" s="41" t="s">
        <v>293</v>
      </c>
      <c r="C491" s="41" t="s">
        <v>227</v>
      </c>
      <c r="D491" s="41" t="s">
        <v>109</v>
      </c>
      <c r="E491" s="26" t="str">
        <f t="shared" si="894"/>
        <v>0709</v>
      </c>
      <c r="F491" s="41" t="s">
        <v>386</v>
      </c>
      <c r="G491" s="41" t="s">
        <v>388</v>
      </c>
      <c r="H491" s="42" t="s">
        <v>389</v>
      </c>
      <c r="I491" s="43">
        <v>480</v>
      </c>
      <c r="J491" s="43">
        <v>480</v>
      </c>
      <c r="K491" s="43">
        <v>480</v>
      </c>
      <c r="L491" s="43"/>
      <c r="M491" s="43"/>
      <c r="N491" s="43"/>
      <c r="O491" s="43">
        <v>0</v>
      </c>
      <c r="P491" s="43">
        <v>0</v>
      </c>
      <c r="Q491" s="43">
        <v>0</v>
      </c>
      <c r="R491" s="43">
        <v>0</v>
      </c>
      <c r="S491" s="43">
        <v>0</v>
      </c>
      <c r="T491" s="43">
        <v>0</v>
      </c>
      <c r="U491" s="43">
        <v>0</v>
      </c>
      <c r="V491" s="43">
        <f t="shared" si="895"/>
        <v>480</v>
      </c>
      <c r="W491" s="43"/>
      <c r="X491" s="43"/>
      <c r="Y491" s="43"/>
      <c r="Z491" s="43"/>
      <c r="AA491" s="43"/>
      <c r="AB491" s="43">
        <v>400</v>
      </c>
      <c r="AC491" s="44">
        <v>480</v>
      </c>
      <c r="AD491" s="44">
        <v>480</v>
      </c>
      <c r="AE491" s="45">
        <f t="shared" si="948"/>
        <v>100</v>
      </c>
      <c r="AF491" s="43">
        <v>480</v>
      </c>
      <c r="AG491" s="43">
        <v>0</v>
      </c>
      <c r="AH491" s="43">
        <v>0</v>
      </c>
      <c r="AI491" s="43">
        <v>0</v>
      </c>
      <c r="AJ491" s="43">
        <v>0</v>
      </c>
      <c r="AK491" s="43">
        <v>0</v>
      </c>
      <c r="AL491" s="43">
        <f t="shared" si="949"/>
        <v>480</v>
      </c>
      <c r="AM491" s="43">
        <f t="shared" si="950"/>
        <v>0</v>
      </c>
      <c r="AN491" s="19"/>
      <c r="AO491" s="1"/>
      <c r="AP491" s="1"/>
      <c r="AQ491" s="1"/>
      <c r="AR491" s="1"/>
      <c r="AS491" s="1"/>
    </row>
    <row r="492" ht="47.25">
      <c r="B492" s="41" t="s">
        <v>293</v>
      </c>
      <c r="C492" s="41" t="s">
        <v>227</v>
      </c>
      <c r="D492" s="41" t="s">
        <v>109</v>
      </c>
      <c r="E492" s="26" t="str">
        <f t="shared" si="894"/>
        <v>0709</v>
      </c>
      <c r="F492" s="41" t="s">
        <v>328</v>
      </c>
      <c r="G492" s="41"/>
      <c r="H492" s="42" t="s">
        <v>329</v>
      </c>
      <c r="I492" s="43">
        <f t="shared" si="951"/>
        <v>1234.8</v>
      </c>
      <c r="J492" s="43">
        <f t="shared" si="952"/>
        <v>1248.6999999999998</v>
      </c>
      <c r="K492" s="43">
        <f t="shared" si="953"/>
        <v>1248.6999999999998</v>
      </c>
      <c r="L492" s="43">
        <f t="shared" si="954"/>
        <v>0</v>
      </c>
      <c r="M492" s="43">
        <f t="shared" si="955"/>
        <v>0</v>
      </c>
      <c r="N492" s="43">
        <f t="shared" si="956"/>
        <v>0</v>
      </c>
      <c r="O492" s="43">
        <f t="shared" si="957"/>
        <v>0</v>
      </c>
      <c r="P492" s="43">
        <f t="shared" si="958"/>
        <v>52.780999999999999</v>
      </c>
      <c r="Q492" s="43">
        <f t="shared" si="959"/>
        <v>0</v>
      </c>
      <c r="R492" s="43">
        <f t="shared" si="960"/>
        <v>158.239</v>
      </c>
      <c r="S492" s="43">
        <f t="shared" si="961"/>
        <v>0</v>
      </c>
      <c r="T492" s="43">
        <f t="shared" si="962"/>
        <v>0</v>
      </c>
      <c r="U492" s="43">
        <v>0</v>
      </c>
      <c r="V492" s="43">
        <f t="shared" si="895"/>
        <v>1445.8199999999999</v>
      </c>
      <c r="W492" s="43">
        <f t="shared" si="963"/>
        <v>0</v>
      </c>
      <c r="X492" s="43">
        <f t="shared" si="964"/>
        <v>0</v>
      </c>
      <c r="Y492" s="43">
        <f t="shared" si="965"/>
        <v>0</v>
      </c>
      <c r="Z492" s="43">
        <f t="shared" si="966"/>
        <v>0</v>
      </c>
      <c r="AA492" s="43">
        <f t="shared" si="967"/>
        <v>0</v>
      </c>
      <c r="AB492" s="43">
        <f t="shared" si="968"/>
        <v>1392.9718800000001</v>
      </c>
      <c r="AC492" s="44">
        <f t="shared" si="969"/>
        <v>1445.8199999999999</v>
      </c>
      <c r="AD492" s="44">
        <f t="shared" si="970"/>
        <v>1445.8042399999999</v>
      </c>
      <c r="AE492" s="45">
        <f t="shared" si="948"/>
        <v>99.998909961129328</v>
      </c>
      <c r="AF492" s="43">
        <f t="shared" si="971"/>
        <v>1445.8199999999999</v>
      </c>
      <c r="AG492" s="43">
        <f t="shared" si="972"/>
        <v>0</v>
      </c>
      <c r="AH492" s="43">
        <f t="shared" si="973"/>
        <v>0</v>
      </c>
      <c r="AI492" s="43">
        <f t="shared" si="974"/>
        <v>0</v>
      </c>
      <c r="AJ492" s="43">
        <f t="shared" si="975"/>
        <v>0</v>
      </c>
      <c r="AK492" s="43">
        <f t="shared" si="976"/>
        <v>0</v>
      </c>
      <c r="AL492" s="43">
        <f t="shared" si="949"/>
        <v>1445.8199999999999</v>
      </c>
      <c r="AM492" s="43">
        <f t="shared" si="950"/>
        <v>0</v>
      </c>
      <c r="AN492" s="2"/>
      <c r="AO492" s="1"/>
      <c r="AP492" s="1"/>
      <c r="AQ492" s="1"/>
      <c r="AR492" s="1"/>
      <c r="AS492" s="1"/>
    </row>
    <row r="493" ht="31.5">
      <c r="B493" s="41" t="s">
        <v>293</v>
      </c>
      <c r="C493" s="41" t="s">
        <v>227</v>
      </c>
      <c r="D493" s="41" t="s">
        <v>109</v>
      </c>
      <c r="E493" s="26" t="str">
        <f t="shared" si="894"/>
        <v>0709</v>
      </c>
      <c r="F493" s="41" t="s">
        <v>390</v>
      </c>
      <c r="G493" s="41"/>
      <c r="H493" s="42" t="s">
        <v>391</v>
      </c>
      <c r="I493" s="43">
        <f t="shared" si="951"/>
        <v>1234.8</v>
      </c>
      <c r="J493" s="43">
        <f t="shared" si="952"/>
        <v>1248.6999999999998</v>
      </c>
      <c r="K493" s="43">
        <f t="shared" si="953"/>
        <v>1248.6999999999998</v>
      </c>
      <c r="L493" s="43">
        <f t="shared" si="954"/>
        <v>0</v>
      </c>
      <c r="M493" s="43">
        <f t="shared" si="955"/>
        <v>0</v>
      </c>
      <c r="N493" s="43">
        <f t="shared" si="956"/>
        <v>0</v>
      </c>
      <c r="O493" s="43">
        <f t="shared" si="957"/>
        <v>0</v>
      </c>
      <c r="P493" s="43">
        <f t="shared" si="958"/>
        <v>52.780999999999999</v>
      </c>
      <c r="Q493" s="43">
        <f t="shared" si="959"/>
        <v>0</v>
      </c>
      <c r="R493" s="43">
        <f t="shared" si="960"/>
        <v>158.239</v>
      </c>
      <c r="S493" s="43">
        <f t="shared" si="961"/>
        <v>0</v>
      </c>
      <c r="T493" s="43">
        <f t="shared" si="962"/>
        <v>0</v>
      </c>
      <c r="U493" s="43">
        <v>0</v>
      </c>
      <c r="V493" s="43">
        <f t="shared" si="895"/>
        <v>1445.8199999999999</v>
      </c>
      <c r="W493" s="43">
        <f t="shared" si="963"/>
        <v>0</v>
      </c>
      <c r="X493" s="43">
        <f t="shared" si="964"/>
        <v>0</v>
      </c>
      <c r="Y493" s="43">
        <f t="shared" si="965"/>
        <v>0</v>
      </c>
      <c r="Z493" s="43">
        <f t="shared" si="966"/>
        <v>0</v>
      </c>
      <c r="AA493" s="43">
        <f t="shared" si="967"/>
        <v>0</v>
      </c>
      <c r="AB493" s="43">
        <f t="shared" si="968"/>
        <v>1392.9718800000001</v>
      </c>
      <c r="AC493" s="44">
        <f t="shared" si="969"/>
        <v>1445.8199999999999</v>
      </c>
      <c r="AD493" s="44">
        <f t="shared" si="970"/>
        <v>1445.8042399999999</v>
      </c>
      <c r="AE493" s="45">
        <f t="shared" si="948"/>
        <v>99.998909961129328</v>
      </c>
      <c r="AF493" s="43">
        <f t="shared" si="971"/>
        <v>1445.8199999999999</v>
      </c>
      <c r="AG493" s="43">
        <f t="shared" si="972"/>
        <v>0</v>
      </c>
      <c r="AH493" s="43">
        <f t="shared" si="973"/>
        <v>0</v>
      </c>
      <c r="AI493" s="43">
        <f t="shared" si="974"/>
        <v>0</v>
      </c>
      <c r="AJ493" s="43">
        <f t="shared" si="975"/>
        <v>0</v>
      </c>
      <c r="AK493" s="43">
        <f t="shared" si="976"/>
        <v>0</v>
      </c>
      <c r="AL493" s="43">
        <f t="shared" si="949"/>
        <v>1445.8199999999999</v>
      </c>
      <c r="AM493" s="43">
        <f t="shared" si="950"/>
        <v>0</v>
      </c>
      <c r="AN493" s="2"/>
      <c r="AO493" s="1"/>
      <c r="AP493" s="1"/>
      <c r="AQ493" s="1"/>
      <c r="AR493" s="1"/>
      <c r="AS493" s="1"/>
    </row>
    <row r="494" ht="47.25">
      <c r="B494" s="41" t="s">
        <v>293</v>
      </c>
      <c r="C494" s="41" t="s">
        <v>227</v>
      </c>
      <c r="D494" s="41" t="s">
        <v>109</v>
      </c>
      <c r="E494" s="26" t="str">
        <f t="shared" si="894"/>
        <v>0709</v>
      </c>
      <c r="F494" s="41" t="s">
        <v>392</v>
      </c>
      <c r="G494" s="41"/>
      <c r="H494" s="42" t="s">
        <v>393</v>
      </c>
      <c r="I494" s="43">
        <f t="shared" si="951"/>
        <v>1234.8</v>
      </c>
      <c r="J494" s="43">
        <f t="shared" si="952"/>
        <v>1248.6999999999998</v>
      </c>
      <c r="K494" s="43">
        <f t="shared" si="953"/>
        <v>1248.6999999999998</v>
      </c>
      <c r="L494" s="43">
        <f t="shared" si="954"/>
        <v>0</v>
      </c>
      <c r="M494" s="43">
        <f t="shared" si="955"/>
        <v>0</v>
      </c>
      <c r="N494" s="43">
        <f t="shared" si="956"/>
        <v>0</v>
      </c>
      <c r="O494" s="43">
        <f t="shared" si="957"/>
        <v>0</v>
      </c>
      <c r="P494" s="43">
        <f t="shared" si="958"/>
        <v>52.780999999999999</v>
      </c>
      <c r="Q494" s="43">
        <f t="shared" si="959"/>
        <v>0</v>
      </c>
      <c r="R494" s="43">
        <f t="shared" si="960"/>
        <v>158.239</v>
      </c>
      <c r="S494" s="43">
        <f t="shared" si="961"/>
        <v>0</v>
      </c>
      <c r="T494" s="43">
        <f t="shared" si="962"/>
        <v>0</v>
      </c>
      <c r="U494" s="43">
        <v>0</v>
      </c>
      <c r="V494" s="43">
        <f t="shared" si="895"/>
        <v>1445.8199999999999</v>
      </c>
      <c r="W494" s="43">
        <f t="shared" si="963"/>
        <v>0</v>
      </c>
      <c r="X494" s="43">
        <f t="shared" si="964"/>
        <v>0</v>
      </c>
      <c r="Y494" s="43">
        <f t="shared" si="965"/>
        <v>0</v>
      </c>
      <c r="Z494" s="43">
        <f t="shared" si="966"/>
        <v>0</v>
      </c>
      <c r="AA494" s="43">
        <f t="shared" si="967"/>
        <v>0</v>
      </c>
      <c r="AB494" s="43">
        <f t="shared" si="968"/>
        <v>1392.9718800000001</v>
      </c>
      <c r="AC494" s="44">
        <f t="shared" si="969"/>
        <v>1445.8199999999999</v>
      </c>
      <c r="AD494" s="44">
        <f t="shared" si="970"/>
        <v>1445.8042399999999</v>
      </c>
      <c r="AE494" s="45">
        <f t="shared" si="948"/>
        <v>99.998909961129328</v>
      </c>
      <c r="AF494" s="43">
        <f t="shared" si="971"/>
        <v>1445.8199999999999</v>
      </c>
      <c r="AG494" s="43">
        <f t="shared" si="972"/>
        <v>0</v>
      </c>
      <c r="AH494" s="43">
        <f t="shared" si="973"/>
        <v>0</v>
      </c>
      <c r="AI494" s="43">
        <f t="shared" si="974"/>
        <v>0</v>
      </c>
      <c r="AJ494" s="43">
        <f t="shared" si="975"/>
        <v>0</v>
      </c>
      <c r="AK494" s="43">
        <f t="shared" si="976"/>
        <v>0</v>
      </c>
      <c r="AL494" s="43">
        <f t="shared" si="949"/>
        <v>1445.8199999999999</v>
      </c>
      <c r="AM494" s="43">
        <f t="shared" si="950"/>
        <v>0</v>
      </c>
      <c r="AN494" s="2"/>
      <c r="AR494" s="1"/>
      <c r="AS494" s="1"/>
    </row>
    <row r="495" ht="47.25">
      <c r="B495" s="41" t="s">
        <v>293</v>
      </c>
      <c r="C495" s="41" t="s">
        <v>227</v>
      </c>
      <c r="D495" s="41" t="s">
        <v>109</v>
      </c>
      <c r="E495" s="26" t="str">
        <f t="shared" si="894"/>
        <v>0709</v>
      </c>
      <c r="F495" s="41" t="s">
        <v>394</v>
      </c>
      <c r="G495" s="41"/>
      <c r="H495" s="42" t="s">
        <v>70</v>
      </c>
      <c r="I495" s="43">
        <f t="shared" si="951"/>
        <v>1234.8</v>
      </c>
      <c r="J495" s="43">
        <f t="shared" si="952"/>
        <v>1248.6999999999998</v>
      </c>
      <c r="K495" s="43">
        <f t="shared" si="953"/>
        <v>1248.6999999999998</v>
      </c>
      <c r="L495" s="43">
        <f t="shared" si="954"/>
        <v>0</v>
      </c>
      <c r="M495" s="43">
        <f t="shared" si="955"/>
        <v>0</v>
      </c>
      <c r="N495" s="43">
        <f t="shared" si="956"/>
        <v>0</v>
      </c>
      <c r="O495" s="43">
        <f t="shared" si="957"/>
        <v>0</v>
      </c>
      <c r="P495" s="43">
        <f t="shared" si="958"/>
        <v>52.780999999999999</v>
      </c>
      <c r="Q495" s="43">
        <f t="shared" si="959"/>
        <v>0</v>
      </c>
      <c r="R495" s="43">
        <f t="shared" si="960"/>
        <v>158.239</v>
      </c>
      <c r="S495" s="43">
        <f t="shared" si="961"/>
        <v>0</v>
      </c>
      <c r="T495" s="43">
        <f t="shared" si="962"/>
        <v>0</v>
      </c>
      <c r="U495" s="43">
        <v>0</v>
      </c>
      <c r="V495" s="43">
        <f t="shared" si="895"/>
        <v>1445.8199999999999</v>
      </c>
      <c r="W495" s="43">
        <f t="shared" si="963"/>
        <v>0</v>
      </c>
      <c r="X495" s="43">
        <f t="shared" si="964"/>
        <v>0</v>
      </c>
      <c r="Y495" s="43">
        <f t="shared" si="965"/>
        <v>0</v>
      </c>
      <c r="Z495" s="43">
        <f t="shared" si="966"/>
        <v>0</v>
      </c>
      <c r="AA495" s="43">
        <f t="shared" si="967"/>
        <v>0</v>
      </c>
      <c r="AB495" s="43">
        <f t="shared" si="968"/>
        <v>1392.9718800000001</v>
      </c>
      <c r="AC495" s="44">
        <f t="shared" si="969"/>
        <v>1445.8199999999999</v>
      </c>
      <c r="AD495" s="44">
        <f t="shared" si="970"/>
        <v>1445.8042399999999</v>
      </c>
      <c r="AE495" s="45">
        <f t="shared" si="948"/>
        <v>99.998909961129328</v>
      </c>
      <c r="AF495" s="43">
        <f t="shared" si="971"/>
        <v>1445.8199999999999</v>
      </c>
      <c r="AG495" s="43">
        <f t="shared" si="972"/>
        <v>0</v>
      </c>
      <c r="AH495" s="43">
        <f t="shared" si="973"/>
        <v>0</v>
      </c>
      <c r="AI495" s="43">
        <f t="shared" si="974"/>
        <v>0</v>
      </c>
      <c r="AJ495" s="43">
        <f t="shared" si="975"/>
        <v>0</v>
      </c>
      <c r="AK495" s="43">
        <f t="shared" si="976"/>
        <v>0</v>
      </c>
      <c r="AL495" s="43">
        <f t="shared" si="949"/>
        <v>1445.8199999999999</v>
      </c>
      <c r="AM495" s="43">
        <f t="shared" si="950"/>
        <v>0</v>
      </c>
      <c r="AN495" s="2"/>
      <c r="AR495" s="1"/>
      <c r="AS495" s="1"/>
    </row>
    <row r="496" ht="31.5">
      <c r="B496" s="41" t="s">
        <v>293</v>
      </c>
      <c r="C496" s="41" t="s">
        <v>227</v>
      </c>
      <c r="D496" s="41" t="s">
        <v>109</v>
      </c>
      <c r="E496" s="26" t="str">
        <f t="shared" si="894"/>
        <v>0709</v>
      </c>
      <c r="F496" s="41" t="s">
        <v>394</v>
      </c>
      <c r="G496" s="41" t="s">
        <v>177</v>
      </c>
      <c r="H496" s="42" t="s">
        <v>178</v>
      </c>
      <c r="I496" s="43">
        <f>I497+I498</f>
        <v>1234.8</v>
      </c>
      <c r="J496" s="43">
        <f>J497+J498</f>
        <v>1248.6999999999998</v>
      </c>
      <c r="K496" s="43">
        <f>K497+K498</f>
        <v>1248.6999999999998</v>
      </c>
      <c r="L496" s="43">
        <f>L497+L498</f>
        <v>0</v>
      </c>
      <c r="M496" s="43">
        <f>M497+M498</f>
        <v>0</v>
      </c>
      <c r="N496" s="43">
        <f>N497+N498</f>
        <v>0</v>
      </c>
      <c r="O496" s="43">
        <f>O497+O498</f>
        <v>0</v>
      </c>
      <c r="P496" s="43">
        <f>P497+P498</f>
        <v>52.780999999999999</v>
      </c>
      <c r="Q496" s="43">
        <f>Q497+Q498</f>
        <v>0</v>
      </c>
      <c r="R496" s="43">
        <f>R497+R498</f>
        <v>158.239</v>
      </c>
      <c r="S496" s="43">
        <f>S497+S498</f>
        <v>0</v>
      </c>
      <c r="T496" s="43">
        <f>T497+T498</f>
        <v>0</v>
      </c>
      <c r="U496" s="43">
        <v>0</v>
      </c>
      <c r="V496" s="43">
        <f t="shared" si="895"/>
        <v>1445.8199999999999</v>
      </c>
      <c r="W496" s="43">
        <f>W497+W498</f>
        <v>0</v>
      </c>
      <c r="X496" s="43">
        <f>X497+X498</f>
        <v>0</v>
      </c>
      <c r="Y496" s="43">
        <f>Y497+Y498</f>
        <v>0</v>
      </c>
      <c r="Z496" s="43">
        <f>Z497+Z498</f>
        <v>0</v>
      </c>
      <c r="AA496" s="43">
        <f>AA497+AA498</f>
        <v>0</v>
      </c>
      <c r="AB496" s="43">
        <f>AB497+AB498</f>
        <v>1392.9718800000001</v>
      </c>
      <c r="AC496" s="44">
        <f>AC497+AC498</f>
        <v>1445.8199999999999</v>
      </c>
      <c r="AD496" s="44">
        <f>AD497+AD498</f>
        <v>1445.8042399999999</v>
      </c>
      <c r="AE496" s="45">
        <f t="shared" si="948"/>
        <v>99.998909961129328</v>
      </c>
      <c r="AF496" s="43">
        <f>AF497+AF498</f>
        <v>1445.8199999999999</v>
      </c>
      <c r="AG496" s="43">
        <f>AG497+AG498</f>
        <v>0</v>
      </c>
      <c r="AH496" s="43">
        <f>AH497+AH498</f>
        <v>0</v>
      </c>
      <c r="AI496" s="43">
        <f>AI497+AI498</f>
        <v>0</v>
      </c>
      <c r="AJ496" s="43">
        <f>AJ497+AJ498</f>
        <v>0</v>
      </c>
      <c r="AK496" s="43">
        <f>AK497+AK498</f>
        <v>0</v>
      </c>
      <c r="AL496" s="43">
        <f t="shared" si="949"/>
        <v>1445.8199999999999</v>
      </c>
      <c r="AM496" s="43">
        <f t="shared" si="950"/>
        <v>0</v>
      </c>
      <c r="AN496" s="2"/>
      <c r="AO496" s="1"/>
      <c r="AP496" s="1"/>
      <c r="AQ496" s="1"/>
      <c r="AR496" s="1"/>
      <c r="AS496" s="1"/>
    </row>
    <row r="497">
      <c r="B497" s="41" t="s">
        <v>293</v>
      </c>
      <c r="C497" s="41" t="s">
        <v>227</v>
      </c>
      <c r="D497" s="41" t="s">
        <v>109</v>
      </c>
      <c r="E497" s="26" t="str">
        <f t="shared" si="894"/>
        <v>0709</v>
      </c>
      <c r="F497" s="41" t="s">
        <v>394</v>
      </c>
      <c r="G497" s="41" t="s">
        <v>179</v>
      </c>
      <c r="H497" s="42" t="s">
        <v>180</v>
      </c>
      <c r="I497" s="43">
        <v>84.5</v>
      </c>
      <c r="J497" s="43">
        <v>85.599999999999994</v>
      </c>
      <c r="K497" s="43">
        <v>85.599999999999994</v>
      </c>
      <c r="L497" s="43"/>
      <c r="M497" s="43"/>
      <c r="N497" s="43"/>
      <c r="O497" s="43">
        <v>0</v>
      </c>
      <c r="P497" s="43">
        <v>52.780999999999999</v>
      </c>
      <c r="Q497" s="43">
        <v>0</v>
      </c>
      <c r="R497" s="43">
        <v>0</v>
      </c>
      <c r="S497" s="43">
        <v>0</v>
      </c>
      <c r="T497" s="43">
        <v>0</v>
      </c>
      <c r="U497" s="43">
        <v>0</v>
      </c>
      <c r="V497" s="43">
        <f t="shared" si="895"/>
        <v>137.28100000000001</v>
      </c>
      <c r="W497" s="43"/>
      <c r="X497" s="43"/>
      <c r="Y497" s="43"/>
      <c r="Z497" s="43"/>
      <c r="AA497" s="43"/>
      <c r="AB497" s="43">
        <v>84.448639999999997</v>
      </c>
      <c r="AC497" s="44">
        <v>137.28100000000001</v>
      </c>
      <c r="AD497" s="44">
        <v>137.28100000000001</v>
      </c>
      <c r="AE497" s="45">
        <f t="shared" si="948"/>
        <v>100</v>
      </c>
      <c r="AF497" s="43">
        <v>137.28100000000001</v>
      </c>
      <c r="AG497" s="43">
        <v>0</v>
      </c>
      <c r="AH497" s="43">
        <v>0</v>
      </c>
      <c r="AI497" s="43">
        <v>0</v>
      </c>
      <c r="AJ497" s="43">
        <v>0</v>
      </c>
      <c r="AK497" s="43">
        <v>0</v>
      </c>
      <c r="AL497" s="43">
        <f t="shared" si="949"/>
        <v>137.28100000000001</v>
      </c>
      <c r="AM497" s="43">
        <f t="shared" si="950"/>
        <v>0</v>
      </c>
      <c r="AN497" s="19"/>
      <c r="AO497" s="1"/>
      <c r="AP497" s="1"/>
      <c r="AQ497" s="1"/>
      <c r="AR497" s="1"/>
      <c r="AS497" s="1"/>
    </row>
    <row r="498">
      <c r="B498" s="41" t="s">
        <v>293</v>
      </c>
      <c r="C498" s="41" t="s">
        <v>227</v>
      </c>
      <c r="D498" s="41" t="s">
        <v>109</v>
      </c>
      <c r="E498" s="26" t="str">
        <f t="shared" si="894"/>
        <v>0709</v>
      </c>
      <c r="F498" s="41" t="s">
        <v>394</v>
      </c>
      <c r="G498" s="41" t="s">
        <v>305</v>
      </c>
      <c r="H498" s="42" t="s">
        <v>306</v>
      </c>
      <c r="I498" s="43">
        <v>1150.3</v>
      </c>
      <c r="J498" s="43">
        <v>1163.0999999999999</v>
      </c>
      <c r="K498" s="43">
        <v>1163.0999999999999</v>
      </c>
      <c r="L498" s="43"/>
      <c r="M498" s="43"/>
      <c r="N498" s="43"/>
      <c r="O498" s="43">
        <v>0</v>
      </c>
      <c r="P498" s="43">
        <v>0</v>
      </c>
      <c r="Q498" s="43">
        <v>0</v>
      </c>
      <c r="R498" s="43">
        <v>158.239</v>
      </c>
      <c r="S498" s="43">
        <v>0</v>
      </c>
      <c r="T498" s="43">
        <v>0</v>
      </c>
      <c r="U498" s="43">
        <v>0</v>
      </c>
      <c r="V498" s="43">
        <f t="shared" si="895"/>
        <v>1308.539</v>
      </c>
      <c r="W498" s="43"/>
      <c r="X498" s="43"/>
      <c r="Y498" s="43"/>
      <c r="Z498" s="43"/>
      <c r="AA498" s="43"/>
      <c r="AB498" s="43">
        <v>1308.52324</v>
      </c>
      <c r="AC498" s="44">
        <v>1308.539</v>
      </c>
      <c r="AD498" s="44">
        <v>1308.52324</v>
      </c>
      <c r="AE498" s="45">
        <f t="shared" si="948"/>
        <v>99.998795603340824</v>
      </c>
      <c r="AF498" s="43">
        <v>1308.539</v>
      </c>
      <c r="AG498" s="43">
        <v>0</v>
      </c>
      <c r="AH498" s="43">
        <v>0</v>
      </c>
      <c r="AI498" s="43">
        <v>0</v>
      </c>
      <c r="AJ498" s="43">
        <v>0</v>
      </c>
      <c r="AK498" s="43">
        <v>0</v>
      </c>
      <c r="AL498" s="43">
        <f t="shared" si="949"/>
        <v>1308.539</v>
      </c>
      <c r="AM498" s="43">
        <f t="shared" si="950"/>
        <v>0</v>
      </c>
      <c r="AN498" s="19"/>
      <c r="AO498" s="1"/>
      <c r="AP498" s="1"/>
      <c r="AQ498" s="1"/>
      <c r="AR498" s="1"/>
      <c r="AS498" s="1"/>
    </row>
    <row r="499" ht="31.5">
      <c r="B499" s="41" t="s">
        <v>293</v>
      </c>
      <c r="C499" s="41" t="s">
        <v>227</v>
      </c>
      <c r="D499" s="41" t="s">
        <v>109</v>
      </c>
      <c r="E499" s="26" t="str">
        <f t="shared" si="894"/>
        <v>0709</v>
      </c>
      <c r="F499" s="41" t="s">
        <v>81</v>
      </c>
      <c r="G499" s="41"/>
      <c r="H499" s="42" t="s">
        <v>82</v>
      </c>
      <c r="I499" s="43"/>
      <c r="J499" s="43"/>
      <c r="K499" s="43"/>
      <c r="L499" s="43"/>
      <c r="M499" s="43"/>
      <c r="N499" s="43"/>
      <c r="O499" s="43">
        <f t="shared" ref="O499:O501" si="977">O500</f>
        <v>0</v>
      </c>
      <c r="P499" s="43">
        <f t="shared" ref="P499:P501" si="978">P500</f>
        <v>0</v>
      </c>
      <c r="Q499" s="43">
        <f t="shared" ref="Q499:Q501" si="979">Q500</f>
        <v>0</v>
      </c>
      <c r="R499" s="43">
        <f t="shared" ref="R499:R501" si="980">R500</f>
        <v>0</v>
      </c>
      <c r="S499" s="43">
        <f t="shared" ref="S499:S501" si="981">S500</f>
        <v>0</v>
      </c>
      <c r="T499" s="43">
        <f t="shared" ref="T499:T501" si="982">T500</f>
        <v>0</v>
      </c>
      <c r="U499" s="43"/>
      <c r="V499" s="43">
        <f t="shared" si="895"/>
        <v>0</v>
      </c>
      <c r="W499" s="43"/>
      <c r="X499" s="43"/>
      <c r="Y499" s="43"/>
      <c r="Z499" s="43"/>
      <c r="AA499" s="43"/>
      <c r="AB499" s="43">
        <f t="shared" ref="AB499:AB501" si="983">AB500</f>
        <v>511.238</v>
      </c>
      <c r="AC499" s="44">
        <f t="shared" ref="AC499:AC501" si="984">AC500</f>
        <v>511.238</v>
      </c>
      <c r="AD499" s="44">
        <f t="shared" ref="AD499:AD501" si="985">AD500</f>
        <v>511.238</v>
      </c>
      <c r="AE499" s="45">
        <f t="shared" si="948"/>
        <v>100</v>
      </c>
      <c r="AF499" s="43">
        <f t="shared" ref="AF499:AF501" si="986">AF500</f>
        <v>511.238</v>
      </c>
      <c r="AG499" s="43">
        <f t="shared" ref="AG499:AG501" si="987">AG500</f>
        <v>0</v>
      </c>
      <c r="AH499" s="43">
        <f t="shared" ref="AH499:AH501" si="988">AH500</f>
        <v>0</v>
      </c>
      <c r="AI499" s="43">
        <f t="shared" ref="AI499:AI501" si="989">AI500</f>
        <v>0</v>
      </c>
      <c r="AJ499" s="43">
        <f t="shared" ref="AJ499:AJ501" si="990">AJ500</f>
        <v>0</v>
      </c>
      <c r="AK499" s="43">
        <f t="shared" ref="AK499:AK501" si="991">AK500</f>
        <v>0</v>
      </c>
      <c r="AL499" s="43">
        <f t="shared" si="949"/>
        <v>511.238</v>
      </c>
      <c r="AM499" s="43">
        <f t="shared" si="950"/>
        <v>-511.238</v>
      </c>
      <c r="AN499" s="19"/>
      <c r="AR499" s="1"/>
      <c r="AS499" s="1"/>
    </row>
    <row r="500" ht="47.25">
      <c r="B500" s="41" t="s">
        <v>293</v>
      </c>
      <c r="C500" s="41" t="s">
        <v>227</v>
      </c>
      <c r="D500" s="41" t="s">
        <v>109</v>
      </c>
      <c r="E500" s="26" t="str">
        <f t="shared" si="894"/>
        <v>0709</v>
      </c>
      <c r="F500" s="41" t="s">
        <v>381</v>
      </c>
      <c r="G500" s="41"/>
      <c r="H500" s="42" t="s">
        <v>382</v>
      </c>
      <c r="I500" s="43"/>
      <c r="J500" s="43"/>
      <c r="K500" s="43"/>
      <c r="L500" s="43"/>
      <c r="M500" s="43"/>
      <c r="N500" s="43"/>
      <c r="O500" s="43">
        <f t="shared" si="977"/>
        <v>0</v>
      </c>
      <c r="P500" s="43">
        <f t="shared" si="978"/>
        <v>0</v>
      </c>
      <c r="Q500" s="43">
        <f t="shared" si="979"/>
        <v>0</v>
      </c>
      <c r="R500" s="43">
        <f t="shared" si="980"/>
        <v>0</v>
      </c>
      <c r="S500" s="43">
        <f t="shared" si="981"/>
        <v>0</v>
      </c>
      <c r="T500" s="43">
        <f t="shared" si="982"/>
        <v>0</v>
      </c>
      <c r="U500" s="43"/>
      <c r="V500" s="43">
        <f t="shared" si="895"/>
        <v>0</v>
      </c>
      <c r="W500" s="43"/>
      <c r="X500" s="43"/>
      <c r="Y500" s="43"/>
      <c r="Z500" s="43"/>
      <c r="AA500" s="43"/>
      <c r="AB500" s="43">
        <f t="shared" si="983"/>
        <v>511.238</v>
      </c>
      <c r="AC500" s="44">
        <f t="shared" si="984"/>
        <v>511.238</v>
      </c>
      <c r="AD500" s="44">
        <f t="shared" si="985"/>
        <v>511.238</v>
      </c>
      <c r="AE500" s="45">
        <f t="shared" si="948"/>
        <v>100</v>
      </c>
      <c r="AF500" s="43">
        <f t="shared" si="986"/>
        <v>511.238</v>
      </c>
      <c r="AG500" s="43">
        <f t="shared" si="987"/>
        <v>0</v>
      </c>
      <c r="AH500" s="43">
        <f t="shared" si="988"/>
        <v>0</v>
      </c>
      <c r="AI500" s="43">
        <f t="shared" si="989"/>
        <v>0</v>
      </c>
      <c r="AJ500" s="43">
        <f t="shared" si="990"/>
        <v>0</v>
      </c>
      <c r="AK500" s="43">
        <f t="shared" si="991"/>
        <v>0</v>
      </c>
      <c r="AL500" s="43">
        <f t="shared" si="949"/>
        <v>511.238</v>
      </c>
      <c r="AM500" s="43">
        <f t="shared" si="950"/>
        <v>-511.238</v>
      </c>
      <c r="AN500" s="19"/>
      <c r="AO500" s="1"/>
      <c r="AP500" s="1"/>
      <c r="AQ500" s="1"/>
      <c r="AR500" s="1"/>
      <c r="AS500" s="1"/>
    </row>
    <row r="501" ht="31.5">
      <c r="B501" s="41" t="s">
        <v>293</v>
      </c>
      <c r="C501" s="41" t="s">
        <v>227</v>
      </c>
      <c r="D501" s="41" t="s">
        <v>109</v>
      </c>
      <c r="E501" s="26" t="str">
        <f t="shared" si="894"/>
        <v>0709</v>
      </c>
      <c r="F501" s="41" t="s">
        <v>381</v>
      </c>
      <c r="G501" s="41" t="s">
        <v>177</v>
      </c>
      <c r="H501" s="42" t="s">
        <v>178</v>
      </c>
      <c r="I501" s="43"/>
      <c r="J501" s="43"/>
      <c r="K501" s="43"/>
      <c r="L501" s="43"/>
      <c r="M501" s="43"/>
      <c r="N501" s="43"/>
      <c r="O501" s="43">
        <f t="shared" si="977"/>
        <v>0</v>
      </c>
      <c r="P501" s="43">
        <f t="shared" si="978"/>
        <v>0</v>
      </c>
      <c r="Q501" s="43">
        <f t="shared" si="979"/>
        <v>0</v>
      </c>
      <c r="R501" s="43">
        <f t="shared" si="980"/>
        <v>0</v>
      </c>
      <c r="S501" s="43">
        <f t="shared" si="981"/>
        <v>0</v>
      </c>
      <c r="T501" s="43">
        <f t="shared" si="982"/>
        <v>0</v>
      </c>
      <c r="U501" s="43"/>
      <c r="V501" s="43">
        <f t="shared" si="895"/>
        <v>0</v>
      </c>
      <c r="W501" s="43"/>
      <c r="X501" s="43"/>
      <c r="Y501" s="43"/>
      <c r="Z501" s="43"/>
      <c r="AA501" s="43"/>
      <c r="AB501" s="43">
        <f t="shared" si="983"/>
        <v>511.238</v>
      </c>
      <c r="AC501" s="44">
        <f t="shared" si="984"/>
        <v>511.238</v>
      </c>
      <c r="AD501" s="44">
        <f t="shared" si="985"/>
        <v>511.238</v>
      </c>
      <c r="AE501" s="45">
        <f t="shared" si="948"/>
        <v>100</v>
      </c>
      <c r="AF501" s="43">
        <f t="shared" si="986"/>
        <v>511.238</v>
      </c>
      <c r="AG501" s="43">
        <f t="shared" si="987"/>
        <v>0</v>
      </c>
      <c r="AH501" s="43">
        <f t="shared" si="988"/>
        <v>0</v>
      </c>
      <c r="AI501" s="43">
        <f t="shared" si="989"/>
        <v>0</v>
      </c>
      <c r="AJ501" s="43">
        <f t="shared" si="990"/>
        <v>0</v>
      </c>
      <c r="AK501" s="43">
        <f t="shared" si="991"/>
        <v>0</v>
      </c>
      <c r="AL501" s="43">
        <f t="shared" si="949"/>
        <v>511.238</v>
      </c>
      <c r="AM501" s="43">
        <f t="shared" si="950"/>
        <v>-511.238</v>
      </c>
      <c r="AN501" s="19"/>
      <c r="AO501" s="1"/>
      <c r="AP501" s="1"/>
      <c r="AQ501" s="1"/>
      <c r="AR501" s="1"/>
      <c r="AS501" s="1"/>
    </row>
    <row r="502">
      <c r="B502" s="41" t="s">
        <v>293</v>
      </c>
      <c r="C502" s="41" t="s">
        <v>227</v>
      </c>
      <c r="D502" s="41" t="s">
        <v>109</v>
      </c>
      <c r="E502" s="26" t="str">
        <f t="shared" si="894"/>
        <v>0709</v>
      </c>
      <c r="F502" s="41" t="s">
        <v>381</v>
      </c>
      <c r="G502" s="41" t="s">
        <v>305</v>
      </c>
      <c r="H502" s="42" t="s">
        <v>306</v>
      </c>
      <c r="I502" s="43"/>
      <c r="J502" s="43"/>
      <c r="K502" s="43"/>
      <c r="L502" s="43"/>
      <c r="M502" s="43"/>
      <c r="N502" s="43"/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/>
      <c r="V502" s="43">
        <f t="shared" si="895"/>
        <v>0</v>
      </c>
      <c r="W502" s="43"/>
      <c r="X502" s="43"/>
      <c r="Y502" s="43"/>
      <c r="Z502" s="43"/>
      <c r="AA502" s="43"/>
      <c r="AB502" s="43">
        <v>511.238</v>
      </c>
      <c r="AC502" s="44">
        <v>511.238</v>
      </c>
      <c r="AD502" s="44">
        <v>511.238</v>
      </c>
      <c r="AE502" s="45">
        <f t="shared" si="948"/>
        <v>100</v>
      </c>
      <c r="AF502" s="43">
        <v>511.238</v>
      </c>
      <c r="AG502" s="43">
        <v>0</v>
      </c>
      <c r="AH502" s="43">
        <v>0</v>
      </c>
      <c r="AI502" s="43">
        <v>0</v>
      </c>
      <c r="AJ502" s="43">
        <v>0</v>
      </c>
      <c r="AK502" s="43">
        <v>0</v>
      </c>
      <c r="AL502" s="43">
        <f t="shared" si="949"/>
        <v>511.238</v>
      </c>
      <c r="AM502" s="43">
        <f t="shared" si="950"/>
        <v>-511.238</v>
      </c>
      <c r="AN502" s="19"/>
      <c r="AO502" s="1"/>
      <c r="AP502" s="1"/>
      <c r="AQ502" s="1"/>
      <c r="AR502" s="1"/>
      <c r="AS502" s="1"/>
    </row>
    <row r="503" s="24" customFormat="1">
      <c r="B503" s="25" t="s">
        <v>293</v>
      </c>
      <c r="C503" s="25" t="s">
        <v>395</v>
      </c>
      <c r="D503" s="25"/>
      <c r="E503" s="32" t="str">
        <f t="shared" si="894"/>
        <v>08</v>
      </c>
      <c r="F503" s="25"/>
      <c r="G503" s="25"/>
      <c r="H503" s="27" t="s">
        <v>396</v>
      </c>
      <c r="I503" s="28">
        <f>I504+I620</f>
        <v>1349569.9000000001</v>
      </c>
      <c r="J503" s="28">
        <f>J504+J620</f>
        <v>1313393.5</v>
      </c>
      <c r="K503" s="28">
        <f>K504+K620</f>
        <v>1344430.2000000002</v>
      </c>
      <c r="L503" s="28">
        <f>L504+L620</f>
        <v>0</v>
      </c>
      <c r="M503" s="28">
        <f>M504+M620</f>
        <v>0</v>
      </c>
      <c r="N503" s="28">
        <f>N504+N620</f>
        <v>0</v>
      </c>
      <c r="O503" s="28">
        <f>O504+O620</f>
        <v>0</v>
      </c>
      <c r="P503" s="28">
        <f>P504+P620</f>
        <v>55697.532000000007</v>
      </c>
      <c r="Q503" s="28">
        <f>Q504+Q620</f>
        <v>33848.303</v>
      </c>
      <c r="R503" s="28">
        <f>R504+R620</f>
        <v>4246.5479999999998</v>
      </c>
      <c r="S503" s="28">
        <f>S504+S620</f>
        <v>3089.7530000000002</v>
      </c>
      <c r="T503" s="28">
        <f>T504+T620</f>
        <v>0</v>
      </c>
      <c r="U503" s="28">
        <v>0</v>
      </c>
      <c r="V503" s="28">
        <f t="shared" si="895"/>
        <v>1446452.0360000003</v>
      </c>
      <c r="W503" s="28">
        <f>W504+W620</f>
        <v>0</v>
      </c>
      <c r="X503" s="28">
        <f>X504+X620</f>
        <v>0</v>
      </c>
      <c r="Y503" s="28">
        <f>Y504+Y620</f>
        <v>0</v>
      </c>
      <c r="Z503" s="28">
        <f>Z504+Z620</f>
        <v>0</v>
      </c>
      <c r="AA503" s="28">
        <f>AA504+AA620</f>
        <v>0</v>
      </c>
      <c r="AB503" s="28">
        <f>AB504+AB620</f>
        <v>1135861.1411899999</v>
      </c>
      <c r="AC503" s="29">
        <f>AC504+AC620</f>
        <v>1477293.85026</v>
      </c>
      <c r="AD503" s="29">
        <f>AD504+AD620</f>
        <v>1477272.1485899999</v>
      </c>
      <c r="AE503" s="30">
        <f t="shared" si="948"/>
        <v>99.998530984881825</v>
      </c>
      <c r="AF503" s="28">
        <f>AF504+AF620</f>
        <v>1477293.2383099999</v>
      </c>
      <c r="AG503" s="28">
        <f>AG504+AG620</f>
        <v>0</v>
      </c>
      <c r="AH503" s="28">
        <f>AH504+AH620</f>
        <v>0</v>
      </c>
      <c r="AI503" s="28">
        <f>AI504+AI620</f>
        <v>0</v>
      </c>
      <c r="AJ503" s="28">
        <f>AJ504+AJ620</f>
        <v>0</v>
      </c>
      <c r="AK503" s="28">
        <f>AK504+AK620</f>
        <v>0</v>
      </c>
      <c r="AL503" s="28">
        <f t="shared" si="949"/>
        <v>1477293.2383099999</v>
      </c>
      <c r="AM503" s="28">
        <f t="shared" si="950"/>
        <v>-30841.202309999615</v>
      </c>
      <c r="AN503" s="31"/>
      <c r="AO503" s="24"/>
      <c r="AP503" s="24"/>
      <c r="AQ503" s="24"/>
      <c r="AR503" s="24"/>
      <c r="AS503" s="24"/>
    </row>
    <row r="504" s="33" customFormat="1">
      <c r="B504" s="34" t="s">
        <v>293</v>
      </c>
      <c r="C504" s="34" t="s">
        <v>395</v>
      </c>
      <c r="D504" s="34" t="s">
        <v>41</v>
      </c>
      <c r="E504" s="35" t="str">
        <f t="shared" si="894"/>
        <v>0801</v>
      </c>
      <c r="F504" s="34"/>
      <c r="G504" s="34"/>
      <c r="H504" s="36" t="s">
        <v>397</v>
      </c>
      <c r="I504" s="37">
        <f>I505+I522+I597+I609</f>
        <v>1215334.3</v>
      </c>
      <c r="J504" s="37">
        <f>J505+J522+J597+J609</f>
        <v>1176121.3999999999</v>
      </c>
      <c r="K504" s="37">
        <f>K505+K522+K597+K609</f>
        <v>1207158.1000000001</v>
      </c>
      <c r="L504" s="37">
        <f>L505+L522+L597+L609</f>
        <v>0</v>
      </c>
      <c r="M504" s="37">
        <f>M505+M522+M597+M609</f>
        <v>0</v>
      </c>
      <c r="N504" s="37">
        <f>N505+N522+N597+N609</f>
        <v>0</v>
      </c>
      <c r="O504" s="37">
        <f>O505+O522+O597+O609+O615</f>
        <v>0</v>
      </c>
      <c r="P504" s="37">
        <f>P505+P522+P597+P609+P615</f>
        <v>55697.532000000007</v>
      </c>
      <c r="Q504" s="37">
        <f>Q505+Q522+Q597+Q609+Q615</f>
        <v>33848.303</v>
      </c>
      <c r="R504" s="37">
        <f>R505+R522+R597+R609+R615</f>
        <v>3229.848</v>
      </c>
      <c r="S504" s="37">
        <f>S505+S522+S597+S609+S615</f>
        <v>3089.7530000000002</v>
      </c>
      <c r="T504" s="37">
        <f>T505+T522+T597+T609+T615</f>
        <v>0</v>
      </c>
      <c r="U504" s="37">
        <v>0</v>
      </c>
      <c r="V504" s="37">
        <f t="shared" si="895"/>
        <v>1311199.736</v>
      </c>
      <c r="W504" s="37">
        <f>W505+W522+W597+W609</f>
        <v>0</v>
      </c>
      <c r="X504" s="37">
        <f>X505+X522+X597+X609</f>
        <v>0</v>
      </c>
      <c r="Y504" s="37">
        <f>Y505+Y522+Y597+Y609</f>
        <v>0</v>
      </c>
      <c r="Z504" s="37">
        <f>Z505+Z522+Z597+Z609</f>
        <v>0</v>
      </c>
      <c r="AA504" s="37">
        <f>AA505+AA522+AA597+AA609</f>
        <v>0</v>
      </c>
      <c r="AB504" s="37">
        <f>AB505+AB522+AB597+AB609+AB615</f>
        <v>1038479.5652699999</v>
      </c>
      <c r="AC504" s="38">
        <f>AC505+AC522+AC597+AC609+AC615</f>
        <v>1341899.5502599999</v>
      </c>
      <c r="AD504" s="38">
        <f>AD505+AD522+AD597+AD609+AD615</f>
        <v>1341879.50064</v>
      </c>
      <c r="AE504" s="39">
        <f t="shared" si="948"/>
        <v>99.998505877731603</v>
      </c>
      <c r="AF504" s="37">
        <f>AF505+AF522+AF597+AF609+AF615</f>
        <v>1341898.9383099999</v>
      </c>
      <c r="AG504" s="37">
        <f>AG505+AG522+AG597+AG609+AG615</f>
        <v>0</v>
      </c>
      <c r="AH504" s="37">
        <f>AH505+AH522+AH597+AH609+AH615</f>
        <v>0</v>
      </c>
      <c r="AI504" s="37">
        <f>AI505+AI522+AI597+AI609+AI615</f>
        <v>0</v>
      </c>
      <c r="AJ504" s="37">
        <f>AJ505+AJ522+AJ597+AJ609+AJ615</f>
        <v>0</v>
      </c>
      <c r="AK504" s="37">
        <f>AK505+AK522+AK597+AK609+AK615</f>
        <v>0</v>
      </c>
      <c r="AL504" s="37">
        <f t="shared" si="949"/>
        <v>1341898.9383099999</v>
      </c>
      <c r="AM504" s="37">
        <f t="shared" si="950"/>
        <v>-30699.202309999848</v>
      </c>
      <c r="AN504" s="40"/>
      <c r="AO504" s="33"/>
      <c r="AP504" s="33"/>
      <c r="AQ504" s="33"/>
      <c r="AR504" s="33"/>
      <c r="AS504" s="33"/>
    </row>
    <row r="505">
      <c r="B505" s="41" t="s">
        <v>293</v>
      </c>
      <c r="C505" s="41" t="s">
        <v>395</v>
      </c>
      <c r="D505" s="41" t="s">
        <v>41</v>
      </c>
      <c r="E505" s="26" t="str">
        <f t="shared" si="894"/>
        <v>0801</v>
      </c>
      <c r="F505" s="41" t="s">
        <v>337</v>
      </c>
      <c r="G505" s="41"/>
      <c r="H505" s="42" t="s">
        <v>338</v>
      </c>
      <c r="I505" s="43">
        <f>I511+I506</f>
        <v>2688.8000000000002</v>
      </c>
      <c r="J505" s="43">
        <f>J511+J506</f>
        <v>2688.8000000000002</v>
      </c>
      <c r="K505" s="43">
        <f>K511+K506</f>
        <v>2688.8000000000002</v>
      </c>
      <c r="L505" s="43">
        <f>L511+L506</f>
        <v>0</v>
      </c>
      <c r="M505" s="43">
        <f>M511+M506</f>
        <v>0</v>
      </c>
      <c r="N505" s="43">
        <f>N511+N506</f>
        <v>0</v>
      </c>
      <c r="O505" s="43">
        <f>O511+O506</f>
        <v>0</v>
      </c>
      <c r="P505" s="43">
        <f>P511+P506</f>
        <v>0</v>
      </c>
      <c r="Q505" s="43">
        <f>Q511+Q506</f>
        <v>0</v>
      </c>
      <c r="R505" s="43">
        <f>R511+R506</f>
        <v>0</v>
      </c>
      <c r="S505" s="43">
        <f>S511+S506</f>
        <v>0</v>
      </c>
      <c r="T505" s="43">
        <f>T511+T506</f>
        <v>0</v>
      </c>
      <c r="U505" s="43">
        <v>0</v>
      </c>
      <c r="V505" s="43">
        <f t="shared" si="895"/>
        <v>2688.8000000000002</v>
      </c>
      <c r="W505" s="43">
        <f>W511+W506</f>
        <v>0</v>
      </c>
      <c r="X505" s="43">
        <f>X511+X506</f>
        <v>0</v>
      </c>
      <c r="Y505" s="43">
        <f>Y511+Y506</f>
        <v>0</v>
      </c>
      <c r="Z505" s="43">
        <f>Z511+Z506</f>
        <v>0</v>
      </c>
      <c r="AA505" s="43">
        <f>AA511+AA506</f>
        <v>0</v>
      </c>
      <c r="AB505" s="43">
        <f>AB511+AB506</f>
        <v>1256.2093500000001</v>
      </c>
      <c r="AC505" s="44">
        <f>AC511+AC506</f>
        <v>2688.8000000000002</v>
      </c>
      <c r="AD505" s="44">
        <f>AD511+AD506</f>
        <v>2688.8000000000002</v>
      </c>
      <c r="AE505" s="45">
        <f t="shared" si="948"/>
        <v>100</v>
      </c>
      <c r="AF505" s="43">
        <f>AF511+AF506</f>
        <v>2688.8000000000002</v>
      </c>
      <c r="AG505" s="43">
        <f>AG511+AG506</f>
        <v>0</v>
      </c>
      <c r="AH505" s="43">
        <f>AH511+AH506</f>
        <v>0</v>
      </c>
      <c r="AI505" s="43">
        <f>AI511+AI506</f>
        <v>0</v>
      </c>
      <c r="AJ505" s="43">
        <f>AJ511+AJ506</f>
        <v>0</v>
      </c>
      <c r="AK505" s="43">
        <f>AK511+AK506</f>
        <v>0</v>
      </c>
      <c r="AL505" s="43">
        <f t="shared" si="949"/>
        <v>2688.8000000000002</v>
      </c>
      <c r="AM505" s="43">
        <f t="shared" si="950"/>
        <v>0</v>
      </c>
      <c r="AN505" s="2"/>
      <c r="AO505" s="1"/>
      <c r="AP505" s="1"/>
      <c r="AQ505" s="1"/>
      <c r="AR505" s="1"/>
      <c r="AS505" s="1"/>
    </row>
    <row r="506" ht="31.5">
      <c r="B506" s="41" t="s">
        <v>293</v>
      </c>
      <c r="C506" s="41" t="s">
        <v>395</v>
      </c>
      <c r="D506" s="41" t="s">
        <v>41</v>
      </c>
      <c r="E506" s="26" t="str">
        <f t="shared" si="894"/>
        <v>0801</v>
      </c>
      <c r="F506" s="41" t="s">
        <v>339</v>
      </c>
      <c r="G506" s="41"/>
      <c r="H506" s="42" t="s">
        <v>340</v>
      </c>
      <c r="I506" s="43">
        <f t="shared" ref="I506:I511" si="992">I507</f>
        <v>555.79999999999995</v>
      </c>
      <c r="J506" s="43">
        <f t="shared" ref="J506:J511" si="993">J507</f>
        <v>555.79999999999995</v>
      </c>
      <c r="K506" s="43">
        <f t="shared" ref="K506:K511" si="994">K507</f>
        <v>555.79999999999995</v>
      </c>
      <c r="L506" s="43">
        <f t="shared" ref="L506:L511" si="995">L507</f>
        <v>0</v>
      </c>
      <c r="M506" s="43">
        <f t="shared" ref="M506:M511" si="996">M507</f>
        <v>0</v>
      </c>
      <c r="N506" s="43">
        <f t="shared" ref="N506:N511" si="997">N507</f>
        <v>0</v>
      </c>
      <c r="O506" s="43">
        <f t="shared" ref="O506:O511" si="998">O507</f>
        <v>0</v>
      </c>
      <c r="P506" s="43">
        <f t="shared" ref="P506:P511" si="999">P507</f>
        <v>0</v>
      </c>
      <c r="Q506" s="43">
        <f t="shared" ref="Q506:Q511" si="1000">Q507</f>
        <v>0</v>
      </c>
      <c r="R506" s="43">
        <f t="shared" ref="R506:R511" si="1001">R507</f>
        <v>0</v>
      </c>
      <c r="S506" s="43">
        <f t="shared" ref="S506:S511" si="1002">S507</f>
        <v>0</v>
      </c>
      <c r="T506" s="43">
        <f t="shared" ref="T506:T511" si="1003">T507</f>
        <v>0</v>
      </c>
      <c r="U506" s="43">
        <v>0</v>
      </c>
      <c r="V506" s="43">
        <f t="shared" si="895"/>
        <v>555.79999999999995</v>
      </c>
      <c r="W506" s="43">
        <f t="shared" ref="W506:W511" si="1004">W507</f>
        <v>0</v>
      </c>
      <c r="X506" s="43">
        <f t="shared" ref="X506:X511" si="1005">X507</f>
        <v>0</v>
      </c>
      <c r="Y506" s="43">
        <f t="shared" ref="Y506:Y511" si="1006">Y507</f>
        <v>0</v>
      </c>
      <c r="Z506" s="43">
        <f t="shared" ref="Z506:Z511" si="1007">Z507</f>
        <v>0</v>
      </c>
      <c r="AA506" s="43">
        <f t="shared" ref="AA506:AA511" si="1008">AA507</f>
        <v>0</v>
      </c>
      <c r="AB506" s="43">
        <f t="shared" ref="AB506:AB511" si="1009">AB507</f>
        <v>0</v>
      </c>
      <c r="AC506" s="44">
        <f t="shared" ref="AC506:AC511" si="1010">AC507</f>
        <v>555.79999999999995</v>
      </c>
      <c r="AD506" s="44">
        <f t="shared" ref="AD506:AD511" si="1011">AD507</f>
        <v>555.79999999999995</v>
      </c>
      <c r="AE506" s="45">
        <f t="shared" si="948"/>
        <v>100</v>
      </c>
      <c r="AF506" s="43">
        <f t="shared" ref="AF506:AF511" si="1012">AF507</f>
        <v>555.79999999999995</v>
      </c>
      <c r="AG506" s="43">
        <f t="shared" ref="AG506:AG511" si="1013">AG507</f>
        <v>0</v>
      </c>
      <c r="AH506" s="43">
        <f t="shared" ref="AH506:AH511" si="1014">AH507</f>
        <v>0</v>
      </c>
      <c r="AI506" s="43">
        <f t="shared" ref="AI506:AI511" si="1015">AI507</f>
        <v>0</v>
      </c>
      <c r="AJ506" s="43">
        <f t="shared" ref="AJ506:AJ511" si="1016">AJ507</f>
        <v>0</v>
      </c>
      <c r="AK506" s="43">
        <f t="shared" ref="AK506:AK511" si="1017">AK507</f>
        <v>0</v>
      </c>
      <c r="AL506" s="43">
        <f t="shared" si="949"/>
        <v>555.79999999999995</v>
      </c>
      <c r="AM506" s="43">
        <f t="shared" si="950"/>
        <v>0</v>
      </c>
      <c r="AN506" s="2"/>
      <c r="AO506" s="1"/>
      <c r="AP506" s="1"/>
      <c r="AQ506" s="1"/>
      <c r="AR506" s="1"/>
      <c r="AS506" s="1"/>
    </row>
    <row r="507" ht="63">
      <c r="B507" s="41" t="s">
        <v>293</v>
      </c>
      <c r="C507" s="41" t="s">
        <v>395</v>
      </c>
      <c r="D507" s="41" t="s">
        <v>41</v>
      </c>
      <c r="E507" s="26" t="str">
        <f t="shared" si="894"/>
        <v>0801</v>
      </c>
      <c r="F507" s="41" t="s">
        <v>341</v>
      </c>
      <c r="G507" s="41"/>
      <c r="H507" s="42" t="s">
        <v>342</v>
      </c>
      <c r="I507" s="43">
        <f t="shared" si="992"/>
        <v>555.79999999999995</v>
      </c>
      <c r="J507" s="43">
        <f t="shared" si="993"/>
        <v>555.79999999999995</v>
      </c>
      <c r="K507" s="43">
        <f t="shared" si="994"/>
        <v>555.79999999999995</v>
      </c>
      <c r="L507" s="43">
        <f t="shared" si="995"/>
        <v>0</v>
      </c>
      <c r="M507" s="43">
        <f t="shared" si="996"/>
        <v>0</v>
      </c>
      <c r="N507" s="43">
        <f t="shared" si="997"/>
        <v>0</v>
      </c>
      <c r="O507" s="43">
        <f t="shared" si="998"/>
        <v>0</v>
      </c>
      <c r="P507" s="43">
        <f t="shared" si="999"/>
        <v>0</v>
      </c>
      <c r="Q507" s="43">
        <f t="shared" si="1000"/>
        <v>0</v>
      </c>
      <c r="R507" s="43">
        <f t="shared" si="1001"/>
        <v>0</v>
      </c>
      <c r="S507" s="43">
        <f t="shared" si="1002"/>
        <v>0</v>
      </c>
      <c r="T507" s="43">
        <f t="shared" si="1003"/>
        <v>0</v>
      </c>
      <c r="U507" s="43">
        <v>0</v>
      </c>
      <c r="V507" s="43">
        <f t="shared" si="895"/>
        <v>555.79999999999995</v>
      </c>
      <c r="W507" s="43">
        <f t="shared" si="1004"/>
        <v>0</v>
      </c>
      <c r="X507" s="43">
        <f t="shared" si="1005"/>
        <v>0</v>
      </c>
      <c r="Y507" s="43">
        <f t="shared" si="1006"/>
        <v>0</v>
      </c>
      <c r="Z507" s="43">
        <f t="shared" si="1007"/>
        <v>0</v>
      </c>
      <c r="AA507" s="43">
        <f t="shared" si="1008"/>
        <v>0</v>
      </c>
      <c r="AB507" s="43">
        <f t="shared" si="1009"/>
        <v>0</v>
      </c>
      <c r="AC507" s="44">
        <f t="shared" si="1010"/>
        <v>555.79999999999995</v>
      </c>
      <c r="AD507" s="44">
        <f t="shared" si="1011"/>
        <v>555.79999999999995</v>
      </c>
      <c r="AE507" s="45">
        <f t="shared" si="948"/>
        <v>100</v>
      </c>
      <c r="AF507" s="43">
        <f t="shared" si="1012"/>
        <v>555.79999999999995</v>
      </c>
      <c r="AG507" s="43">
        <f t="shared" si="1013"/>
        <v>0</v>
      </c>
      <c r="AH507" s="43">
        <f t="shared" si="1014"/>
        <v>0</v>
      </c>
      <c r="AI507" s="43">
        <f t="shared" si="1015"/>
        <v>0</v>
      </c>
      <c r="AJ507" s="43">
        <f t="shared" si="1016"/>
        <v>0</v>
      </c>
      <c r="AK507" s="43">
        <f t="shared" si="1017"/>
        <v>0</v>
      </c>
      <c r="AL507" s="43">
        <f t="shared" si="949"/>
        <v>555.79999999999995</v>
      </c>
      <c r="AM507" s="43">
        <f t="shared" si="950"/>
        <v>0</v>
      </c>
      <c r="AN507" s="2"/>
      <c r="AR507" s="1"/>
      <c r="AS507" s="1"/>
    </row>
    <row r="508" ht="63">
      <c r="B508" s="41" t="s">
        <v>293</v>
      </c>
      <c r="C508" s="41" t="s">
        <v>395</v>
      </c>
      <c r="D508" s="41" t="s">
        <v>41</v>
      </c>
      <c r="E508" s="26" t="str">
        <f t="shared" si="894"/>
        <v>0801</v>
      </c>
      <c r="F508" s="41" t="s">
        <v>343</v>
      </c>
      <c r="G508" s="41"/>
      <c r="H508" s="42" t="s">
        <v>344</v>
      </c>
      <c r="I508" s="43">
        <f t="shared" si="992"/>
        <v>555.79999999999995</v>
      </c>
      <c r="J508" s="43">
        <f t="shared" si="993"/>
        <v>555.79999999999995</v>
      </c>
      <c r="K508" s="43">
        <f t="shared" si="994"/>
        <v>555.79999999999995</v>
      </c>
      <c r="L508" s="43">
        <f t="shared" si="995"/>
        <v>0</v>
      </c>
      <c r="M508" s="43">
        <f t="shared" si="996"/>
        <v>0</v>
      </c>
      <c r="N508" s="43">
        <f t="shared" si="997"/>
        <v>0</v>
      </c>
      <c r="O508" s="43">
        <f t="shared" si="998"/>
        <v>0</v>
      </c>
      <c r="P508" s="43">
        <f t="shared" si="999"/>
        <v>0</v>
      </c>
      <c r="Q508" s="43">
        <f t="shared" si="1000"/>
        <v>0</v>
      </c>
      <c r="R508" s="43">
        <f t="shared" si="1001"/>
        <v>0</v>
      </c>
      <c r="S508" s="43">
        <f t="shared" si="1002"/>
        <v>0</v>
      </c>
      <c r="T508" s="43">
        <f t="shared" si="1003"/>
        <v>0</v>
      </c>
      <c r="U508" s="43">
        <v>0</v>
      </c>
      <c r="V508" s="43">
        <f t="shared" si="895"/>
        <v>555.79999999999995</v>
      </c>
      <c r="W508" s="43">
        <f t="shared" si="1004"/>
        <v>0</v>
      </c>
      <c r="X508" s="43">
        <f t="shared" si="1005"/>
        <v>0</v>
      </c>
      <c r="Y508" s="43">
        <f t="shared" si="1006"/>
        <v>0</v>
      </c>
      <c r="Z508" s="43">
        <f t="shared" si="1007"/>
        <v>0</v>
      </c>
      <c r="AA508" s="43">
        <f t="shared" si="1008"/>
        <v>0</v>
      </c>
      <c r="AB508" s="43">
        <f t="shared" si="1009"/>
        <v>0</v>
      </c>
      <c r="AC508" s="44">
        <f t="shared" si="1010"/>
        <v>555.79999999999995</v>
      </c>
      <c r="AD508" s="44">
        <f t="shared" si="1011"/>
        <v>555.79999999999995</v>
      </c>
      <c r="AE508" s="45">
        <f t="shared" si="948"/>
        <v>100</v>
      </c>
      <c r="AF508" s="43">
        <f t="shared" si="1012"/>
        <v>555.79999999999995</v>
      </c>
      <c r="AG508" s="43">
        <f t="shared" si="1013"/>
        <v>0</v>
      </c>
      <c r="AH508" s="43">
        <f t="shared" si="1014"/>
        <v>0</v>
      </c>
      <c r="AI508" s="43">
        <f t="shared" si="1015"/>
        <v>0</v>
      </c>
      <c r="AJ508" s="43">
        <f t="shared" si="1016"/>
        <v>0</v>
      </c>
      <c r="AK508" s="43">
        <f t="shared" si="1017"/>
        <v>0</v>
      </c>
      <c r="AL508" s="43">
        <f t="shared" si="949"/>
        <v>555.79999999999995</v>
      </c>
      <c r="AM508" s="43">
        <f t="shared" si="950"/>
        <v>0</v>
      </c>
      <c r="AN508" s="2"/>
      <c r="AO508" s="1"/>
      <c r="AP508" s="1"/>
      <c r="AQ508" s="1"/>
      <c r="AR508" s="1"/>
      <c r="AS508" s="1"/>
    </row>
    <row r="509" ht="31.5">
      <c r="B509" s="41" t="s">
        <v>293</v>
      </c>
      <c r="C509" s="41" t="s">
        <v>395</v>
      </c>
      <c r="D509" s="41" t="s">
        <v>41</v>
      </c>
      <c r="E509" s="26" t="str">
        <f t="shared" si="894"/>
        <v>0801</v>
      </c>
      <c r="F509" s="41" t="s">
        <v>343</v>
      </c>
      <c r="G509" s="41" t="s">
        <v>177</v>
      </c>
      <c r="H509" s="42" t="s">
        <v>178</v>
      </c>
      <c r="I509" s="43">
        <f t="shared" si="992"/>
        <v>555.79999999999995</v>
      </c>
      <c r="J509" s="43">
        <f t="shared" si="993"/>
        <v>555.79999999999995</v>
      </c>
      <c r="K509" s="43">
        <f t="shared" si="994"/>
        <v>555.79999999999995</v>
      </c>
      <c r="L509" s="43">
        <f t="shared" si="995"/>
        <v>0</v>
      </c>
      <c r="M509" s="43">
        <f t="shared" si="996"/>
        <v>0</v>
      </c>
      <c r="N509" s="43">
        <f t="shared" si="997"/>
        <v>0</v>
      </c>
      <c r="O509" s="43">
        <f t="shared" si="998"/>
        <v>0</v>
      </c>
      <c r="P509" s="43">
        <f t="shared" si="999"/>
        <v>0</v>
      </c>
      <c r="Q509" s="43">
        <f t="shared" si="1000"/>
        <v>0</v>
      </c>
      <c r="R509" s="43">
        <f t="shared" si="1001"/>
        <v>0</v>
      </c>
      <c r="S509" s="43">
        <f t="shared" si="1002"/>
        <v>0</v>
      </c>
      <c r="T509" s="43">
        <f t="shared" si="1003"/>
        <v>0</v>
      </c>
      <c r="U509" s="43">
        <v>0</v>
      </c>
      <c r="V509" s="43">
        <f t="shared" si="895"/>
        <v>555.79999999999995</v>
      </c>
      <c r="W509" s="43">
        <f t="shared" si="1004"/>
        <v>0</v>
      </c>
      <c r="X509" s="43">
        <f t="shared" si="1005"/>
        <v>0</v>
      </c>
      <c r="Y509" s="43">
        <f t="shared" si="1006"/>
        <v>0</v>
      </c>
      <c r="Z509" s="43">
        <f t="shared" si="1007"/>
        <v>0</v>
      </c>
      <c r="AA509" s="43">
        <f t="shared" si="1008"/>
        <v>0</v>
      </c>
      <c r="AB509" s="43">
        <f t="shared" si="1009"/>
        <v>0</v>
      </c>
      <c r="AC509" s="44">
        <f t="shared" si="1010"/>
        <v>555.79999999999995</v>
      </c>
      <c r="AD509" s="44">
        <f t="shared" si="1011"/>
        <v>555.79999999999995</v>
      </c>
      <c r="AE509" s="45">
        <f t="shared" si="948"/>
        <v>100</v>
      </c>
      <c r="AF509" s="43">
        <f t="shared" si="1012"/>
        <v>555.79999999999995</v>
      </c>
      <c r="AG509" s="43">
        <f t="shared" si="1013"/>
        <v>0</v>
      </c>
      <c r="AH509" s="43">
        <f t="shared" si="1014"/>
        <v>0</v>
      </c>
      <c r="AI509" s="43">
        <f t="shared" si="1015"/>
        <v>0</v>
      </c>
      <c r="AJ509" s="43">
        <f t="shared" si="1016"/>
        <v>0</v>
      </c>
      <c r="AK509" s="43">
        <f t="shared" si="1017"/>
        <v>0</v>
      </c>
      <c r="AL509" s="43">
        <f t="shared" si="949"/>
        <v>555.79999999999995</v>
      </c>
      <c r="AM509" s="43">
        <f t="shared" si="950"/>
        <v>0</v>
      </c>
      <c r="AN509" s="2"/>
      <c r="AO509" s="1"/>
      <c r="AP509" s="1"/>
      <c r="AQ509" s="1"/>
      <c r="AR509" s="1"/>
      <c r="AS509" s="1"/>
    </row>
    <row r="510">
      <c r="B510" s="41" t="s">
        <v>293</v>
      </c>
      <c r="C510" s="41" t="s">
        <v>395</v>
      </c>
      <c r="D510" s="41" t="s">
        <v>41</v>
      </c>
      <c r="E510" s="26" t="str">
        <f t="shared" si="894"/>
        <v>0801</v>
      </c>
      <c r="F510" s="41" t="s">
        <v>343</v>
      </c>
      <c r="G510" s="41" t="s">
        <v>305</v>
      </c>
      <c r="H510" s="42" t="s">
        <v>306</v>
      </c>
      <c r="I510" s="43">
        <v>555.79999999999995</v>
      </c>
      <c r="J510" s="43">
        <v>555.79999999999995</v>
      </c>
      <c r="K510" s="43">
        <v>555.79999999999995</v>
      </c>
      <c r="L510" s="43"/>
      <c r="M510" s="43"/>
      <c r="N510" s="43"/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f t="shared" si="895"/>
        <v>555.79999999999995</v>
      </c>
      <c r="W510" s="43"/>
      <c r="X510" s="43"/>
      <c r="Y510" s="43"/>
      <c r="Z510" s="43"/>
      <c r="AA510" s="43"/>
      <c r="AB510" s="43">
        <v>0</v>
      </c>
      <c r="AC510" s="44">
        <v>555.79999999999995</v>
      </c>
      <c r="AD510" s="44">
        <v>555.79999999999995</v>
      </c>
      <c r="AE510" s="45">
        <f t="shared" si="948"/>
        <v>100</v>
      </c>
      <c r="AF510" s="43">
        <v>555.79999999999995</v>
      </c>
      <c r="AG510" s="43">
        <v>0</v>
      </c>
      <c r="AH510" s="43">
        <v>0</v>
      </c>
      <c r="AI510" s="43">
        <v>0</v>
      </c>
      <c r="AJ510" s="43">
        <v>0</v>
      </c>
      <c r="AK510" s="43">
        <v>0</v>
      </c>
      <c r="AL510" s="43">
        <f t="shared" si="949"/>
        <v>555.79999999999995</v>
      </c>
      <c r="AM510" s="43">
        <f t="shared" si="950"/>
        <v>0</v>
      </c>
      <c r="AN510" s="19"/>
      <c r="AO510" s="1"/>
      <c r="AP510" s="1"/>
      <c r="AQ510" s="1"/>
      <c r="AR510" s="1"/>
      <c r="AS510" s="1"/>
    </row>
    <row r="511" ht="31.5">
      <c r="B511" s="41" t="s">
        <v>293</v>
      </c>
      <c r="C511" s="41" t="s">
        <v>395</v>
      </c>
      <c r="D511" s="41" t="s">
        <v>41</v>
      </c>
      <c r="E511" s="26" t="str">
        <f t="shared" si="894"/>
        <v>0801</v>
      </c>
      <c r="F511" s="41" t="s">
        <v>345</v>
      </c>
      <c r="G511" s="41"/>
      <c r="H511" s="42" t="s">
        <v>346</v>
      </c>
      <c r="I511" s="43">
        <f t="shared" si="992"/>
        <v>2133</v>
      </c>
      <c r="J511" s="43">
        <f t="shared" si="993"/>
        <v>2133</v>
      </c>
      <c r="K511" s="43">
        <f t="shared" si="994"/>
        <v>2133</v>
      </c>
      <c r="L511" s="43">
        <f t="shared" si="995"/>
        <v>0</v>
      </c>
      <c r="M511" s="43">
        <f t="shared" si="996"/>
        <v>0</v>
      </c>
      <c r="N511" s="43">
        <f t="shared" si="997"/>
        <v>0</v>
      </c>
      <c r="O511" s="43">
        <f t="shared" si="998"/>
        <v>0</v>
      </c>
      <c r="P511" s="43">
        <f t="shared" si="999"/>
        <v>0</v>
      </c>
      <c r="Q511" s="43">
        <f t="shared" si="1000"/>
        <v>0</v>
      </c>
      <c r="R511" s="43">
        <f t="shared" si="1001"/>
        <v>0</v>
      </c>
      <c r="S511" s="43">
        <f t="shared" si="1002"/>
        <v>0</v>
      </c>
      <c r="T511" s="43">
        <f t="shared" si="1003"/>
        <v>0</v>
      </c>
      <c r="U511" s="43">
        <v>0</v>
      </c>
      <c r="V511" s="43">
        <f t="shared" si="895"/>
        <v>2133</v>
      </c>
      <c r="W511" s="43">
        <f t="shared" si="1004"/>
        <v>0</v>
      </c>
      <c r="X511" s="43">
        <f t="shared" si="1005"/>
        <v>0</v>
      </c>
      <c r="Y511" s="43">
        <f t="shared" si="1006"/>
        <v>0</v>
      </c>
      <c r="Z511" s="43">
        <f t="shared" si="1007"/>
        <v>0</v>
      </c>
      <c r="AA511" s="43">
        <f t="shared" si="1008"/>
        <v>0</v>
      </c>
      <c r="AB511" s="43">
        <f t="shared" si="1009"/>
        <v>1256.2093500000001</v>
      </c>
      <c r="AC511" s="44">
        <f t="shared" si="1010"/>
        <v>2133</v>
      </c>
      <c r="AD511" s="44">
        <f t="shared" si="1011"/>
        <v>2133</v>
      </c>
      <c r="AE511" s="45">
        <f t="shared" si="948"/>
        <v>100</v>
      </c>
      <c r="AF511" s="43">
        <f t="shared" si="1012"/>
        <v>2133</v>
      </c>
      <c r="AG511" s="43">
        <f t="shared" si="1013"/>
        <v>0</v>
      </c>
      <c r="AH511" s="43">
        <f t="shared" si="1014"/>
        <v>0</v>
      </c>
      <c r="AI511" s="43">
        <f t="shared" si="1015"/>
        <v>0</v>
      </c>
      <c r="AJ511" s="43">
        <f t="shared" si="1016"/>
        <v>0</v>
      </c>
      <c r="AK511" s="43">
        <f t="shared" si="1017"/>
        <v>0</v>
      </c>
      <c r="AL511" s="43">
        <f t="shared" si="949"/>
        <v>2133</v>
      </c>
      <c r="AM511" s="43">
        <f t="shared" si="950"/>
        <v>0</v>
      </c>
      <c r="AN511" s="2"/>
      <c r="AO511" s="1"/>
      <c r="AP511" s="1"/>
      <c r="AQ511" s="1"/>
      <c r="AR511" s="1"/>
      <c r="AS511" s="1"/>
    </row>
    <row r="512" ht="63">
      <c r="B512" s="41" t="s">
        <v>293</v>
      </c>
      <c r="C512" s="41" t="s">
        <v>395</v>
      </c>
      <c r="D512" s="41" t="s">
        <v>41</v>
      </c>
      <c r="E512" s="26" t="str">
        <f t="shared" si="894"/>
        <v>0801</v>
      </c>
      <c r="F512" s="41" t="s">
        <v>347</v>
      </c>
      <c r="G512" s="41"/>
      <c r="H512" s="42" t="s">
        <v>348</v>
      </c>
      <c r="I512" s="43">
        <f>I513+I516</f>
        <v>2133</v>
      </c>
      <c r="J512" s="43">
        <f>J513+J516</f>
        <v>2133</v>
      </c>
      <c r="K512" s="43">
        <f>K513+K516</f>
        <v>2133</v>
      </c>
      <c r="L512" s="43">
        <f>L513+L516</f>
        <v>0</v>
      </c>
      <c r="M512" s="43">
        <f>M513+M516</f>
        <v>0</v>
      </c>
      <c r="N512" s="43">
        <f>N513+N516</f>
        <v>0</v>
      </c>
      <c r="O512" s="43">
        <f>O513+O516</f>
        <v>0</v>
      </c>
      <c r="P512" s="43">
        <f>P513+P516</f>
        <v>0</v>
      </c>
      <c r="Q512" s="43">
        <f>Q513+Q516</f>
        <v>0</v>
      </c>
      <c r="R512" s="43">
        <f>R513+R516</f>
        <v>0</v>
      </c>
      <c r="S512" s="43">
        <f>S513+S516</f>
        <v>0</v>
      </c>
      <c r="T512" s="43">
        <f>T513+T516</f>
        <v>0</v>
      </c>
      <c r="U512" s="43">
        <v>0</v>
      </c>
      <c r="V512" s="43">
        <f t="shared" si="895"/>
        <v>2133</v>
      </c>
      <c r="W512" s="43">
        <f>W513+W516</f>
        <v>0</v>
      </c>
      <c r="X512" s="43">
        <f>X513+X516</f>
        <v>0</v>
      </c>
      <c r="Y512" s="43">
        <f>Y513+Y516</f>
        <v>0</v>
      </c>
      <c r="Z512" s="43">
        <f>Z513+Z516</f>
        <v>0</v>
      </c>
      <c r="AA512" s="43">
        <f>AA513+AA516</f>
        <v>0</v>
      </c>
      <c r="AB512" s="43">
        <f>AB513+AB516</f>
        <v>1256.2093500000001</v>
      </c>
      <c r="AC512" s="44">
        <f>AC513+AC516</f>
        <v>2133</v>
      </c>
      <c r="AD512" s="44">
        <f>AD513+AD516</f>
        <v>2133</v>
      </c>
      <c r="AE512" s="45">
        <f t="shared" si="948"/>
        <v>100</v>
      </c>
      <c r="AF512" s="43">
        <f>AF513+AF516</f>
        <v>2133</v>
      </c>
      <c r="AG512" s="43">
        <f>AG513+AG516</f>
        <v>0</v>
      </c>
      <c r="AH512" s="43">
        <f>AH513+AH516</f>
        <v>0</v>
      </c>
      <c r="AI512" s="43">
        <f>AI513+AI516</f>
        <v>0</v>
      </c>
      <c r="AJ512" s="43">
        <f>AJ513+AJ516</f>
        <v>0</v>
      </c>
      <c r="AK512" s="43">
        <f>AK513+AK516</f>
        <v>0</v>
      </c>
      <c r="AL512" s="43">
        <f t="shared" si="949"/>
        <v>2133</v>
      </c>
      <c r="AM512" s="43">
        <f t="shared" si="950"/>
        <v>0</v>
      </c>
      <c r="AN512" s="2"/>
      <c r="AR512" s="1"/>
      <c r="AS512" s="1"/>
    </row>
    <row r="513" ht="78.75">
      <c r="B513" s="41" t="s">
        <v>293</v>
      </c>
      <c r="C513" s="41" t="s">
        <v>395</v>
      </c>
      <c r="D513" s="41" t="s">
        <v>41</v>
      </c>
      <c r="E513" s="26" t="str">
        <f t="shared" si="894"/>
        <v>0801</v>
      </c>
      <c r="F513" s="41" t="s">
        <v>398</v>
      </c>
      <c r="G513" s="41"/>
      <c r="H513" s="42" t="s">
        <v>399</v>
      </c>
      <c r="I513" s="43">
        <f t="shared" ref="I513:I514" si="1018">I514</f>
        <v>740</v>
      </c>
      <c r="J513" s="43">
        <f t="shared" ref="J513:J514" si="1019">J514</f>
        <v>740</v>
      </c>
      <c r="K513" s="43">
        <f t="shared" ref="K513:K514" si="1020">K514</f>
        <v>740</v>
      </c>
      <c r="L513" s="43">
        <f t="shared" ref="L513:L514" si="1021">L514</f>
        <v>0</v>
      </c>
      <c r="M513" s="43">
        <f t="shared" ref="M513:M514" si="1022">M514</f>
        <v>0</v>
      </c>
      <c r="N513" s="43">
        <f t="shared" ref="N513:N514" si="1023">N514</f>
        <v>0</v>
      </c>
      <c r="O513" s="43">
        <f t="shared" ref="O513:O514" si="1024">O514</f>
        <v>0</v>
      </c>
      <c r="P513" s="43">
        <f t="shared" ref="P513:P514" si="1025">P514</f>
        <v>0</v>
      </c>
      <c r="Q513" s="43">
        <f t="shared" ref="Q513:Q514" si="1026">Q514</f>
        <v>0</v>
      </c>
      <c r="R513" s="43">
        <f t="shared" ref="R513:R514" si="1027">R514</f>
        <v>0</v>
      </c>
      <c r="S513" s="43">
        <f t="shared" ref="S513:S514" si="1028">S514</f>
        <v>0</v>
      </c>
      <c r="T513" s="43">
        <f t="shared" ref="T513:T514" si="1029">T514</f>
        <v>0</v>
      </c>
      <c r="U513" s="43">
        <v>0</v>
      </c>
      <c r="V513" s="43">
        <f t="shared" si="895"/>
        <v>740</v>
      </c>
      <c r="W513" s="43">
        <f t="shared" ref="W513:W514" si="1030">W514</f>
        <v>0</v>
      </c>
      <c r="X513" s="43">
        <f t="shared" ref="X513:X514" si="1031">X514</f>
        <v>0</v>
      </c>
      <c r="Y513" s="43">
        <f t="shared" ref="Y513:Y514" si="1032">Y514</f>
        <v>0</v>
      </c>
      <c r="Z513" s="43">
        <f t="shared" ref="Z513:Z514" si="1033">Z514</f>
        <v>0</v>
      </c>
      <c r="AA513" s="43">
        <f t="shared" ref="AA513:AA514" si="1034">AA514</f>
        <v>0</v>
      </c>
      <c r="AB513" s="43">
        <f t="shared" ref="AB513:AB514" si="1035">AB514</f>
        <v>440</v>
      </c>
      <c r="AC513" s="44">
        <f t="shared" ref="AC513:AC514" si="1036">AC514</f>
        <v>740</v>
      </c>
      <c r="AD513" s="44">
        <f t="shared" ref="AD513:AD514" si="1037">AD514</f>
        <v>740</v>
      </c>
      <c r="AE513" s="45">
        <f t="shared" si="948"/>
        <v>100</v>
      </c>
      <c r="AF513" s="43">
        <f t="shared" ref="AF513:AF514" si="1038">AF514</f>
        <v>740</v>
      </c>
      <c r="AG513" s="43">
        <f t="shared" ref="AG513:AG514" si="1039">AG514</f>
        <v>0</v>
      </c>
      <c r="AH513" s="43">
        <f t="shared" ref="AH513:AH514" si="1040">AH514</f>
        <v>0</v>
      </c>
      <c r="AI513" s="43">
        <f t="shared" ref="AI513:AI514" si="1041">AI514</f>
        <v>0</v>
      </c>
      <c r="AJ513" s="43">
        <f t="shared" ref="AJ513:AJ514" si="1042">AJ514</f>
        <v>0</v>
      </c>
      <c r="AK513" s="43">
        <f t="shared" ref="AK513:AK514" si="1043">AK514</f>
        <v>0</v>
      </c>
      <c r="AL513" s="43">
        <f t="shared" si="949"/>
        <v>740</v>
      </c>
      <c r="AM513" s="43">
        <f t="shared" si="950"/>
        <v>0</v>
      </c>
      <c r="AN513" s="2"/>
      <c r="AO513" s="1"/>
      <c r="AP513" s="1"/>
      <c r="AQ513" s="1"/>
      <c r="AR513" s="1"/>
      <c r="AS513" s="1"/>
    </row>
    <row r="514" ht="31.5">
      <c r="B514" s="41" t="s">
        <v>293</v>
      </c>
      <c r="C514" s="41" t="s">
        <v>395</v>
      </c>
      <c r="D514" s="41" t="s">
        <v>41</v>
      </c>
      <c r="E514" s="26" t="str">
        <f t="shared" si="894"/>
        <v>0801</v>
      </c>
      <c r="F514" s="41" t="s">
        <v>398</v>
      </c>
      <c r="G514" s="41" t="s">
        <v>177</v>
      </c>
      <c r="H514" s="42" t="s">
        <v>178</v>
      </c>
      <c r="I514" s="43">
        <f t="shared" si="1018"/>
        <v>740</v>
      </c>
      <c r="J514" s="43">
        <f t="shared" si="1019"/>
        <v>740</v>
      </c>
      <c r="K514" s="43">
        <f t="shared" si="1020"/>
        <v>740</v>
      </c>
      <c r="L514" s="43">
        <f t="shared" si="1021"/>
        <v>0</v>
      </c>
      <c r="M514" s="43">
        <f t="shared" si="1022"/>
        <v>0</v>
      </c>
      <c r="N514" s="43">
        <f t="shared" si="1023"/>
        <v>0</v>
      </c>
      <c r="O514" s="43">
        <f t="shared" si="1024"/>
        <v>0</v>
      </c>
      <c r="P514" s="43">
        <f t="shared" si="1025"/>
        <v>0</v>
      </c>
      <c r="Q514" s="43">
        <f t="shared" si="1026"/>
        <v>0</v>
      </c>
      <c r="R514" s="43">
        <f t="shared" si="1027"/>
        <v>0</v>
      </c>
      <c r="S514" s="43">
        <f t="shared" si="1028"/>
        <v>0</v>
      </c>
      <c r="T514" s="43">
        <f t="shared" si="1029"/>
        <v>0</v>
      </c>
      <c r="U514" s="43">
        <v>0</v>
      </c>
      <c r="V514" s="43">
        <f t="shared" si="895"/>
        <v>740</v>
      </c>
      <c r="W514" s="43">
        <f t="shared" si="1030"/>
        <v>0</v>
      </c>
      <c r="X514" s="43">
        <f t="shared" si="1031"/>
        <v>0</v>
      </c>
      <c r="Y514" s="43">
        <f t="shared" si="1032"/>
        <v>0</v>
      </c>
      <c r="Z514" s="43">
        <f t="shared" si="1033"/>
        <v>0</v>
      </c>
      <c r="AA514" s="43">
        <f t="shared" si="1034"/>
        <v>0</v>
      </c>
      <c r="AB514" s="43">
        <f t="shared" si="1035"/>
        <v>440</v>
      </c>
      <c r="AC514" s="44">
        <f t="shared" si="1036"/>
        <v>740</v>
      </c>
      <c r="AD514" s="44">
        <f t="shared" si="1037"/>
        <v>740</v>
      </c>
      <c r="AE514" s="45">
        <f t="shared" si="948"/>
        <v>100</v>
      </c>
      <c r="AF514" s="43">
        <f t="shared" si="1038"/>
        <v>740</v>
      </c>
      <c r="AG514" s="43">
        <f t="shared" si="1039"/>
        <v>0</v>
      </c>
      <c r="AH514" s="43">
        <f t="shared" si="1040"/>
        <v>0</v>
      </c>
      <c r="AI514" s="43">
        <f t="shared" si="1041"/>
        <v>0</v>
      </c>
      <c r="AJ514" s="43">
        <f t="shared" si="1042"/>
        <v>0</v>
      </c>
      <c r="AK514" s="43">
        <f t="shared" si="1043"/>
        <v>0</v>
      </c>
      <c r="AL514" s="43">
        <f t="shared" si="949"/>
        <v>740</v>
      </c>
      <c r="AM514" s="43">
        <f t="shared" si="950"/>
        <v>0</v>
      </c>
      <c r="AN514" s="2"/>
      <c r="AO514" s="1"/>
      <c r="AP514" s="1"/>
      <c r="AQ514" s="1"/>
      <c r="AR514" s="1"/>
      <c r="AS514" s="1"/>
    </row>
    <row r="515">
      <c r="B515" s="41" t="s">
        <v>293</v>
      </c>
      <c r="C515" s="41" t="s">
        <v>395</v>
      </c>
      <c r="D515" s="41" t="s">
        <v>41</v>
      </c>
      <c r="E515" s="26" t="str">
        <f t="shared" si="894"/>
        <v>0801</v>
      </c>
      <c r="F515" s="41" t="s">
        <v>398</v>
      </c>
      <c r="G515" s="41" t="s">
        <v>305</v>
      </c>
      <c r="H515" s="42" t="s">
        <v>306</v>
      </c>
      <c r="I515" s="43">
        <v>740</v>
      </c>
      <c r="J515" s="43">
        <v>740</v>
      </c>
      <c r="K515" s="43">
        <v>740</v>
      </c>
      <c r="L515" s="43"/>
      <c r="M515" s="43"/>
      <c r="N515" s="43"/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f t="shared" si="895"/>
        <v>740</v>
      </c>
      <c r="W515" s="43"/>
      <c r="X515" s="43"/>
      <c r="Y515" s="43"/>
      <c r="Z515" s="43"/>
      <c r="AA515" s="43"/>
      <c r="AB515" s="43">
        <v>440</v>
      </c>
      <c r="AC515" s="44">
        <v>740</v>
      </c>
      <c r="AD515" s="44">
        <v>740</v>
      </c>
      <c r="AE515" s="45">
        <f t="shared" si="948"/>
        <v>100</v>
      </c>
      <c r="AF515" s="43">
        <v>740</v>
      </c>
      <c r="AG515" s="43">
        <v>0</v>
      </c>
      <c r="AH515" s="43">
        <v>0</v>
      </c>
      <c r="AI515" s="43">
        <v>0</v>
      </c>
      <c r="AJ515" s="43">
        <v>0</v>
      </c>
      <c r="AK515" s="43">
        <v>0</v>
      </c>
      <c r="AL515" s="43">
        <f t="shared" si="949"/>
        <v>740</v>
      </c>
      <c r="AM515" s="43">
        <f t="shared" si="950"/>
        <v>0</v>
      </c>
      <c r="AN515" s="19"/>
      <c r="AR515" s="1"/>
      <c r="AS515" s="1"/>
    </row>
    <row r="516" ht="63">
      <c r="B516" s="41" t="s">
        <v>293</v>
      </c>
      <c r="C516" s="41" t="s">
        <v>395</v>
      </c>
      <c r="D516" s="41" t="s">
        <v>41</v>
      </c>
      <c r="E516" s="26" t="str">
        <f t="shared" si="894"/>
        <v>0801</v>
      </c>
      <c r="F516" s="41" t="s">
        <v>349</v>
      </c>
      <c r="G516" s="41"/>
      <c r="H516" s="42" t="s">
        <v>350</v>
      </c>
      <c r="I516" s="43">
        <f>I517+I519</f>
        <v>1393</v>
      </c>
      <c r="J516" s="43">
        <f>J517+J519</f>
        <v>1393</v>
      </c>
      <c r="K516" s="43">
        <f>K517+K519</f>
        <v>1393</v>
      </c>
      <c r="L516" s="43">
        <f>L517+L519</f>
        <v>0</v>
      </c>
      <c r="M516" s="43">
        <f>M517+M519</f>
        <v>0</v>
      </c>
      <c r="N516" s="43">
        <f>N517+N519</f>
        <v>0</v>
      </c>
      <c r="O516" s="43">
        <f>O517+O519</f>
        <v>0</v>
      </c>
      <c r="P516" s="43">
        <f>P517+P519</f>
        <v>0</v>
      </c>
      <c r="Q516" s="43">
        <f>Q517+Q519</f>
        <v>0</v>
      </c>
      <c r="R516" s="43">
        <f>R517+R519</f>
        <v>0</v>
      </c>
      <c r="S516" s="43">
        <f>S517+S519</f>
        <v>0</v>
      </c>
      <c r="T516" s="43">
        <f>T517+T519</f>
        <v>0</v>
      </c>
      <c r="U516" s="43">
        <v>0</v>
      </c>
      <c r="V516" s="43">
        <f t="shared" si="895"/>
        <v>1393</v>
      </c>
      <c r="W516" s="43">
        <f>W517+W519</f>
        <v>0</v>
      </c>
      <c r="X516" s="43">
        <f>X517+X519</f>
        <v>0</v>
      </c>
      <c r="Y516" s="43">
        <f>Y517+Y519</f>
        <v>0</v>
      </c>
      <c r="Z516" s="43">
        <f>Z517+Z519</f>
        <v>0</v>
      </c>
      <c r="AA516" s="43">
        <f>AA517+AA519</f>
        <v>0</v>
      </c>
      <c r="AB516" s="43">
        <f>AB517+AB519</f>
        <v>816.20934999999997</v>
      </c>
      <c r="AC516" s="44">
        <f>AC517+AC519</f>
        <v>1393</v>
      </c>
      <c r="AD516" s="44">
        <f>AD517+AD519</f>
        <v>1393</v>
      </c>
      <c r="AE516" s="45">
        <f t="shared" si="948"/>
        <v>100</v>
      </c>
      <c r="AF516" s="43">
        <f>AF517+AF519</f>
        <v>1393</v>
      </c>
      <c r="AG516" s="43">
        <f>AG517+AG519</f>
        <v>0</v>
      </c>
      <c r="AH516" s="43">
        <f>AH517+AH519</f>
        <v>0</v>
      </c>
      <c r="AI516" s="43">
        <f>AI517+AI519</f>
        <v>0</v>
      </c>
      <c r="AJ516" s="43">
        <f>AJ517+AJ519</f>
        <v>0</v>
      </c>
      <c r="AK516" s="43">
        <f>AK517+AK519</f>
        <v>0</v>
      </c>
      <c r="AL516" s="43">
        <f t="shared" si="949"/>
        <v>1393</v>
      </c>
      <c r="AM516" s="43">
        <f t="shared" si="950"/>
        <v>0</v>
      </c>
      <c r="AN516" s="2"/>
      <c r="AO516" s="1"/>
      <c r="AP516" s="1"/>
      <c r="AQ516" s="1"/>
      <c r="AR516" s="1"/>
      <c r="AS516" s="1"/>
    </row>
    <row r="517" ht="31.5">
      <c r="B517" s="41" t="s">
        <v>293</v>
      </c>
      <c r="C517" s="41" t="s">
        <v>395</v>
      </c>
      <c r="D517" s="41" t="s">
        <v>41</v>
      </c>
      <c r="E517" s="26" t="str">
        <f t="shared" si="894"/>
        <v>0801</v>
      </c>
      <c r="F517" s="41" t="s">
        <v>349</v>
      </c>
      <c r="G517" s="41" t="s">
        <v>53</v>
      </c>
      <c r="H517" s="42" t="s">
        <v>54</v>
      </c>
      <c r="I517" s="43">
        <f>I518</f>
        <v>250</v>
      </c>
      <c r="J517" s="43">
        <f>J518</f>
        <v>250</v>
      </c>
      <c r="K517" s="43">
        <f>K518</f>
        <v>250</v>
      </c>
      <c r="L517" s="43">
        <f>L518</f>
        <v>0</v>
      </c>
      <c r="M517" s="43">
        <f>M518</f>
        <v>0</v>
      </c>
      <c r="N517" s="43">
        <f>N518</f>
        <v>0</v>
      </c>
      <c r="O517" s="43">
        <f>O518</f>
        <v>0</v>
      </c>
      <c r="P517" s="43">
        <f>P518</f>
        <v>0</v>
      </c>
      <c r="Q517" s="43">
        <f>Q518</f>
        <v>0</v>
      </c>
      <c r="R517" s="43">
        <f>R518</f>
        <v>0</v>
      </c>
      <c r="S517" s="43">
        <f>S518</f>
        <v>0</v>
      </c>
      <c r="T517" s="43">
        <f>T518</f>
        <v>0</v>
      </c>
      <c r="U517" s="43">
        <v>0</v>
      </c>
      <c r="V517" s="43">
        <f t="shared" si="895"/>
        <v>250</v>
      </c>
      <c r="W517" s="43">
        <f>W518</f>
        <v>0</v>
      </c>
      <c r="X517" s="43">
        <f>X518</f>
        <v>0</v>
      </c>
      <c r="Y517" s="43">
        <f>Y518</f>
        <v>0</v>
      </c>
      <c r="Z517" s="43">
        <f>Z518</f>
        <v>0</v>
      </c>
      <c r="AA517" s="43">
        <f>AA518</f>
        <v>0</v>
      </c>
      <c r="AB517" s="43">
        <f>AB518</f>
        <v>250</v>
      </c>
      <c r="AC517" s="44">
        <f>AC518</f>
        <v>250</v>
      </c>
      <c r="AD517" s="44">
        <f>AD518</f>
        <v>250</v>
      </c>
      <c r="AE517" s="45">
        <f t="shared" si="948"/>
        <v>100</v>
      </c>
      <c r="AF517" s="43">
        <f>AF518</f>
        <v>250</v>
      </c>
      <c r="AG517" s="43">
        <f>AG518</f>
        <v>0</v>
      </c>
      <c r="AH517" s="43">
        <f>AH518</f>
        <v>0</v>
      </c>
      <c r="AI517" s="43">
        <f>AI518</f>
        <v>0</v>
      </c>
      <c r="AJ517" s="43">
        <f>AJ518</f>
        <v>0</v>
      </c>
      <c r="AK517" s="43">
        <f>AK518</f>
        <v>0</v>
      </c>
      <c r="AL517" s="43">
        <f t="shared" si="949"/>
        <v>250</v>
      </c>
      <c r="AM517" s="43">
        <f t="shared" si="950"/>
        <v>0</v>
      </c>
      <c r="AN517" s="2"/>
      <c r="AR517" s="1"/>
      <c r="AS517" s="1"/>
    </row>
    <row r="518" ht="31.5">
      <c r="B518" s="41" t="s">
        <v>293</v>
      </c>
      <c r="C518" s="41" t="s">
        <v>395</v>
      </c>
      <c r="D518" s="41" t="s">
        <v>41</v>
      </c>
      <c r="E518" s="26" t="str">
        <f t="shared" si="894"/>
        <v>0801</v>
      </c>
      <c r="F518" s="41" t="s">
        <v>349</v>
      </c>
      <c r="G518" s="41" t="s">
        <v>55</v>
      </c>
      <c r="H518" s="42" t="s">
        <v>56</v>
      </c>
      <c r="I518" s="43">
        <v>250</v>
      </c>
      <c r="J518" s="43">
        <v>250</v>
      </c>
      <c r="K518" s="43">
        <v>250</v>
      </c>
      <c r="L518" s="43"/>
      <c r="M518" s="43"/>
      <c r="N518" s="43"/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f t="shared" si="895"/>
        <v>250</v>
      </c>
      <c r="W518" s="43"/>
      <c r="X518" s="43"/>
      <c r="Y518" s="43"/>
      <c r="Z518" s="43"/>
      <c r="AA518" s="43"/>
      <c r="AB518" s="43">
        <v>250</v>
      </c>
      <c r="AC518" s="44">
        <v>250</v>
      </c>
      <c r="AD518" s="44">
        <v>250</v>
      </c>
      <c r="AE518" s="45">
        <f t="shared" si="948"/>
        <v>100</v>
      </c>
      <c r="AF518" s="43">
        <v>250</v>
      </c>
      <c r="AG518" s="43">
        <v>0</v>
      </c>
      <c r="AH518" s="43">
        <v>0</v>
      </c>
      <c r="AI518" s="43">
        <v>0</v>
      </c>
      <c r="AJ518" s="43">
        <v>0</v>
      </c>
      <c r="AK518" s="43">
        <v>0</v>
      </c>
      <c r="AL518" s="43">
        <f t="shared" si="949"/>
        <v>250</v>
      </c>
      <c r="AM518" s="43">
        <f t="shared" si="950"/>
        <v>0</v>
      </c>
      <c r="AN518" s="19"/>
      <c r="AR518" s="1"/>
      <c r="AS518" s="1"/>
    </row>
    <row r="519" ht="31.5">
      <c r="B519" s="41" t="s">
        <v>293</v>
      </c>
      <c r="C519" s="41" t="s">
        <v>395</v>
      </c>
      <c r="D519" s="41" t="s">
        <v>41</v>
      </c>
      <c r="E519" s="26" t="str">
        <f t="shared" si="894"/>
        <v>0801</v>
      </c>
      <c r="F519" s="41" t="s">
        <v>349</v>
      </c>
      <c r="G519" s="41" t="s">
        <v>177</v>
      </c>
      <c r="H519" s="42" t="s">
        <v>178</v>
      </c>
      <c r="I519" s="43">
        <f>I520+I521</f>
        <v>1143</v>
      </c>
      <c r="J519" s="43">
        <f>J520+J521</f>
        <v>1143</v>
      </c>
      <c r="K519" s="43">
        <f>K520+K521</f>
        <v>1143</v>
      </c>
      <c r="L519" s="43">
        <f>L520+L521</f>
        <v>0</v>
      </c>
      <c r="M519" s="43">
        <f>M520+M521</f>
        <v>0</v>
      </c>
      <c r="N519" s="43">
        <f>N520+N521</f>
        <v>0</v>
      </c>
      <c r="O519" s="43">
        <f>O520+O521</f>
        <v>0</v>
      </c>
      <c r="P519" s="43">
        <f>P520+P521</f>
        <v>0</v>
      </c>
      <c r="Q519" s="43">
        <f>Q520+Q521</f>
        <v>0</v>
      </c>
      <c r="R519" s="43">
        <f>R520+R521</f>
        <v>0</v>
      </c>
      <c r="S519" s="43">
        <f>S520+S521</f>
        <v>0</v>
      </c>
      <c r="T519" s="43">
        <f>T520+T521</f>
        <v>0</v>
      </c>
      <c r="U519" s="43">
        <v>0</v>
      </c>
      <c r="V519" s="43">
        <f t="shared" si="895"/>
        <v>1143</v>
      </c>
      <c r="W519" s="43">
        <f>W520+W521</f>
        <v>0</v>
      </c>
      <c r="X519" s="43">
        <f>X520+X521</f>
        <v>0</v>
      </c>
      <c r="Y519" s="43">
        <f>Y520+Y521</f>
        <v>0</v>
      </c>
      <c r="Z519" s="43">
        <f>Z520+Z521</f>
        <v>0</v>
      </c>
      <c r="AA519" s="43">
        <f>AA520+AA521</f>
        <v>0</v>
      </c>
      <c r="AB519" s="43">
        <f>AB520+AB521</f>
        <v>566.20934999999997</v>
      </c>
      <c r="AC519" s="44">
        <f>AC520+AC521</f>
        <v>1143</v>
      </c>
      <c r="AD519" s="44">
        <f>AD520+AD521</f>
        <v>1143</v>
      </c>
      <c r="AE519" s="45">
        <f t="shared" si="948"/>
        <v>100</v>
      </c>
      <c r="AF519" s="43">
        <f>AF520+AF521</f>
        <v>1143</v>
      </c>
      <c r="AG519" s="43">
        <f>AG520+AG521</f>
        <v>0</v>
      </c>
      <c r="AH519" s="43">
        <f>AH520+AH521</f>
        <v>0</v>
      </c>
      <c r="AI519" s="43">
        <f>AI520+AI521</f>
        <v>0</v>
      </c>
      <c r="AJ519" s="43">
        <f>AJ520+AJ521</f>
        <v>0</v>
      </c>
      <c r="AK519" s="43">
        <f>AK520+AK521</f>
        <v>0</v>
      </c>
      <c r="AL519" s="43">
        <f t="shared" si="949"/>
        <v>1143</v>
      </c>
      <c r="AM519" s="43">
        <f t="shared" si="950"/>
        <v>0</v>
      </c>
      <c r="AN519" s="2"/>
      <c r="AO519" s="1"/>
      <c r="AP519" s="1"/>
      <c r="AQ519" s="1"/>
      <c r="AR519" s="1"/>
      <c r="AS519" s="1"/>
    </row>
    <row r="520">
      <c r="B520" s="41" t="s">
        <v>293</v>
      </c>
      <c r="C520" s="41" t="s">
        <v>395</v>
      </c>
      <c r="D520" s="41" t="s">
        <v>41</v>
      </c>
      <c r="E520" s="26" t="str">
        <f t="shared" si="894"/>
        <v>0801</v>
      </c>
      <c r="F520" s="41" t="s">
        <v>349</v>
      </c>
      <c r="G520" s="41" t="s">
        <v>179</v>
      </c>
      <c r="H520" s="42" t="s">
        <v>180</v>
      </c>
      <c r="I520" s="43">
        <v>343</v>
      </c>
      <c r="J520" s="43">
        <v>343</v>
      </c>
      <c r="K520" s="43">
        <v>343</v>
      </c>
      <c r="L520" s="43"/>
      <c r="M520" s="43"/>
      <c r="N520" s="43"/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f t="shared" si="895"/>
        <v>343</v>
      </c>
      <c r="W520" s="43"/>
      <c r="X520" s="43"/>
      <c r="Y520" s="43"/>
      <c r="Z520" s="43"/>
      <c r="AA520" s="43"/>
      <c r="AB520" s="43">
        <v>219</v>
      </c>
      <c r="AC520" s="44">
        <v>343</v>
      </c>
      <c r="AD520" s="44">
        <v>343</v>
      </c>
      <c r="AE520" s="45">
        <f t="shared" si="948"/>
        <v>100</v>
      </c>
      <c r="AF520" s="43">
        <v>343</v>
      </c>
      <c r="AG520" s="43">
        <v>0</v>
      </c>
      <c r="AH520" s="43">
        <v>0</v>
      </c>
      <c r="AI520" s="43">
        <v>0</v>
      </c>
      <c r="AJ520" s="43">
        <v>0</v>
      </c>
      <c r="AK520" s="43">
        <v>0</v>
      </c>
      <c r="AL520" s="43">
        <f t="shared" si="949"/>
        <v>343</v>
      </c>
      <c r="AM520" s="43">
        <f t="shared" si="950"/>
        <v>0</v>
      </c>
      <c r="AN520" s="19"/>
      <c r="AO520" s="1"/>
      <c r="AP520" s="1"/>
      <c r="AQ520" s="1"/>
      <c r="AR520" s="1"/>
      <c r="AS520" s="1"/>
    </row>
    <row r="521">
      <c r="B521" s="41" t="s">
        <v>293</v>
      </c>
      <c r="C521" s="41" t="s">
        <v>395</v>
      </c>
      <c r="D521" s="41" t="s">
        <v>41</v>
      </c>
      <c r="E521" s="26" t="str">
        <f t="shared" si="894"/>
        <v>0801</v>
      </c>
      <c r="F521" s="41" t="s">
        <v>349</v>
      </c>
      <c r="G521" s="41" t="s">
        <v>305</v>
      </c>
      <c r="H521" s="42" t="s">
        <v>306</v>
      </c>
      <c r="I521" s="43">
        <v>800</v>
      </c>
      <c r="J521" s="43">
        <v>800</v>
      </c>
      <c r="K521" s="43">
        <v>800</v>
      </c>
      <c r="L521" s="43"/>
      <c r="M521" s="43"/>
      <c r="N521" s="43"/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f t="shared" si="895"/>
        <v>800</v>
      </c>
      <c r="W521" s="43"/>
      <c r="X521" s="43"/>
      <c r="Y521" s="43"/>
      <c r="Z521" s="43"/>
      <c r="AA521" s="43"/>
      <c r="AB521" s="43">
        <v>347.20934999999997</v>
      </c>
      <c r="AC521" s="44">
        <v>800</v>
      </c>
      <c r="AD521" s="44">
        <v>800</v>
      </c>
      <c r="AE521" s="45">
        <f t="shared" si="948"/>
        <v>100</v>
      </c>
      <c r="AF521" s="43">
        <v>800</v>
      </c>
      <c r="AG521" s="43">
        <v>0</v>
      </c>
      <c r="AH521" s="43">
        <v>0</v>
      </c>
      <c r="AI521" s="43">
        <v>0</v>
      </c>
      <c r="AJ521" s="43">
        <v>0</v>
      </c>
      <c r="AK521" s="43">
        <v>0</v>
      </c>
      <c r="AL521" s="43">
        <f t="shared" si="949"/>
        <v>800</v>
      </c>
      <c r="AM521" s="43">
        <f t="shared" si="950"/>
        <v>0</v>
      </c>
      <c r="AN521" s="19"/>
      <c r="AO521" s="1"/>
      <c r="AP521" s="1"/>
      <c r="AQ521" s="1"/>
      <c r="AR521" s="1"/>
      <c r="AS521" s="1"/>
    </row>
    <row r="522">
      <c r="B522" s="41" t="s">
        <v>293</v>
      </c>
      <c r="C522" s="41" t="s">
        <v>395</v>
      </c>
      <c r="D522" s="41" t="s">
        <v>41</v>
      </c>
      <c r="E522" s="26" t="str">
        <f t="shared" si="894"/>
        <v>0801</v>
      </c>
      <c r="F522" s="41" t="s">
        <v>297</v>
      </c>
      <c r="G522" s="41"/>
      <c r="H522" s="42" t="s">
        <v>298</v>
      </c>
      <c r="I522" s="43">
        <f>I523+I543+I563+I589</f>
        <v>1205683.3</v>
      </c>
      <c r="J522" s="43">
        <f>J523+J543+J563+J589</f>
        <v>1167137.2</v>
      </c>
      <c r="K522" s="43">
        <f>K523+K543+K563+K589</f>
        <v>1199722.1000000001</v>
      </c>
      <c r="L522" s="43">
        <f>L523+L543+L563+L589</f>
        <v>0</v>
      </c>
      <c r="M522" s="43">
        <f>M523+M543+M563+M589</f>
        <v>0</v>
      </c>
      <c r="N522" s="43">
        <f>N523+N543+N563+N589</f>
        <v>0</v>
      </c>
      <c r="O522" s="43">
        <f>O523+O543+O563+O589</f>
        <v>0</v>
      </c>
      <c r="P522" s="43">
        <f>P523+P543+P563+P589</f>
        <v>55697.532000000007</v>
      </c>
      <c r="Q522" s="43">
        <f>Q523+Q543+Q563+Q589</f>
        <v>33848.303</v>
      </c>
      <c r="R522" s="43">
        <f>R523+R543+R563+R589</f>
        <v>3229.848</v>
      </c>
      <c r="S522" s="43">
        <f>S523+S543+S563+S589</f>
        <v>3089.7530000000002</v>
      </c>
      <c r="T522" s="43">
        <f>T523+T543+T563+T589</f>
        <v>0</v>
      </c>
      <c r="U522" s="43">
        <v>0</v>
      </c>
      <c r="V522" s="43">
        <f t="shared" si="895"/>
        <v>1301548.736</v>
      </c>
      <c r="W522" s="43">
        <f>W523+W543+W563+W589</f>
        <v>0</v>
      </c>
      <c r="X522" s="43">
        <f>X523+X543+X563+X589</f>
        <v>0</v>
      </c>
      <c r="Y522" s="43">
        <f>Y523+Y543+Y563+Y589</f>
        <v>0</v>
      </c>
      <c r="Z522" s="43">
        <f>Z523+Z543+Z563+Z589</f>
        <v>0</v>
      </c>
      <c r="AA522" s="43">
        <f>AA523+AA543+AA563+AA589</f>
        <v>0</v>
      </c>
      <c r="AB522" s="43">
        <f>AB523+AB543+AB563+AB589</f>
        <v>1024798.0551899999</v>
      </c>
      <c r="AC522" s="44">
        <f>AC523+AC543+AC563+AC589</f>
        <v>1321689.3365799999</v>
      </c>
      <c r="AD522" s="44">
        <f>AD523+AD543+AD563+AD589</f>
        <v>1321669.2869599999</v>
      </c>
      <c r="AE522" s="45">
        <f t="shared" si="948"/>
        <v>99.998483030811784</v>
      </c>
      <c r="AF522" s="43">
        <f>AF523+AF543+AF563+AF589</f>
        <v>1321689.3365799999</v>
      </c>
      <c r="AG522" s="43">
        <f>AG523+AG543+AG563+AG589</f>
        <v>0</v>
      </c>
      <c r="AH522" s="43">
        <f>AH523+AH543+AH563+AH589</f>
        <v>0</v>
      </c>
      <c r="AI522" s="43">
        <f>AI523+AI543+AI563+AI589</f>
        <v>0</v>
      </c>
      <c r="AJ522" s="43">
        <f>AJ523+AJ543+AJ563+AJ589</f>
        <v>0</v>
      </c>
      <c r="AK522" s="43">
        <f>AK523+AK543+AK563+AK589</f>
        <v>0</v>
      </c>
      <c r="AL522" s="43">
        <f t="shared" si="949"/>
        <v>1321689.3365799999</v>
      </c>
      <c r="AM522" s="43">
        <f t="shared" si="950"/>
        <v>-20140.600579999853</v>
      </c>
      <c r="AN522" s="2"/>
      <c r="AO522" s="1"/>
      <c r="AP522" s="1"/>
      <c r="AQ522" s="1"/>
      <c r="AR522" s="1"/>
      <c r="AS522" s="1"/>
    </row>
    <row r="523" ht="31.5">
      <c r="B523" s="41" t="s">
        <v>293</v>
      </c>
      <c r="C523" s="41" t="s">
        <v>395</v>
      </c>
      <c r="D523" s="41" t="s">
        <v>41</v>
      </c>
      <c r="E523" s="26" t="str">
        <f t="shared" ref="E523:E586" si="1044">CONCATENATE(C523,D523)</f>
        <v>0801</v>
      </c>
      <c r="F523" s="41" t="s">
        <v>400</v>
      </c>
      <c r="G523" s="41"/>
      <c r="H523" s="42" t="s">
        <v>401</v>
      </c>
      <c r="I523" s="43">
        <f>I524</f>
        <v>183190.20000000001</v>
      </c>
      <c r="J523" s="43">
        <f>J524</f>
        <v>182916.5</v>
      </c>
      <c r="K523" s="43">
        <f>K524</f>
        <v>189423</v>
      </c>
      <c r="L523" s="43">
        <f>L524</f>
        <v>0</v>
      </c>
      <c r="M523" s="43">
        <f>M524</f>
        <v>0</v>
      </c>
      <c r="N523" s="43">
        <f>N524</f>
        <v>0</v>
      </c>
      <c r="O523" s="43">
        <f>O524</f>
        <v>0</v>
      </c>
      <c r="P523" s="43">
        <f>P524</f>
        <v>0</v>
      </c>
      <c r="Q523" s="43">
        <f>Q524</f>
        <v>33848.303</v>
      </c>
      <c r="R523" s="43">
        <f>R524</f>
        <v>3229.848</v>
      </c>
      <c r="S523" s="43">
        <f>S524</f>
        <v>-150.172</v>
      </c>
      <c r="T523" s="43">
        <f>T524</f>
        <v>0</v>
      </c>
      <c r="U523" s="43">
        <v>0</v>
      </c>
      <c r="V523" s="43">
        <f t="shared" ref="V523:V586" si="1045">I523+L523+U523+T523+S523+R523+Q523+P523+O523</f>
        <v>220118.179</v>
      </c>
      <c r="W523" s="43">
        <f>W524</f>
        <v>0</v>
      </c>
      <c r="X523" s="43">
        <f>X524</f>
        <v>0</v>
      </c>
      <c r="Y523" s="43">
        <f>Y524</f>
        <v>0</v>
      </c>
      <c r="Z523" s="43">
        <f>Z524</f>
        <v>0</v>
      </c>
      <c r="AA523" s="43">
        <f>AA524</f>
        <v>0</v>
      </c>
      <c r="AB523" s="43">
        <f>AB524</f>
        <v>150075.43455999999</v>
      </c>
      <c r="AC523" s="44">
        <f>AC524</f>
        <v>220380.93182</v>
      </c>
      <c r="AD523" s="44">
        <f>AD524</f>
        <v>220379.72285999998</v>
      </c>
      <c r="AE523" s="45">
        <f t="shared" si="948"/>
        <v>99.99945142259358</v>
      </c>
      <c r="AF523" s="43">
        <f>AF524</f>
        <v>220380.93182</v>
      </c>
      <c r="AG523" s="43">
        <f>AG524</f>
        <v>0</v>
      </c>
      <c r="AH523" s="43">
        <f>AH524</f>
        <v>0</v>
      </c>
      <c r="AI523" s="43">
        <f>AI524</f>
        <v>0</v>
      </c>
      <c r="AJ523" s="43">
        <f>AJ524</f>
        <v>0</v>
      </c>
      <c r="AK523" s="43">
        <f>AK524</f>
        <v>0</v>
      </c>
      <c r="AL523" s="43">
        <f t="shared" si="949"/>
        <v>220380.93182</v>
      </c>
      <c r="AM523" s="43">
        <f t="shared" si="950"/>
        <v>-262.75281999999424</v>
      </c>
      <c r="AN523" s="2"/>
      <c r="AO523" s="1"/>
      <c r="AP523" s="1"/>
      <c r="AQ523" s="1"/>
      <c r="AR523" s="1"/>
      <c r="AS523" s="1"/>
    </row>
    <row r="524" ht="31.5">
      <c r="B524" s="41" t="s">
        <v>293</v>
      </c>
      <c r="C524" s="41" t="s">
        <v>395</v>
      </c>
      <c r="D524" s="41" t="s">
        <v>41</v>
      </c>
      <c r="E524" s="26" t="str">
        <f t="shared" si="1044"/>
        <v>0801</v>
      </c>
      <c r="F524" s="41" t="s">
        <v>402</v>
      </c>
      <c r="G524" s="41"/>
      <c r="H524" s="42" t="s">
        <v>403</v>
      </c>
      <c r="I524" s="43">
        <f>I525+I529+I537</f>
        <v>183190.20000000001</v>
      </c>
      <c r="J524" s="43">
        <f>J525+J529+J537</f>
        <v>182916.5</v>
      </c>
      <c r="K524" s="43">
        <f>K525+K529+K537</f>
        <v>189423</v>
      </c>
      <c r="L524" s="43">
        <f>L525+L529+L537</f>
        <v>0</v>
      </c>
      <c r="M524" s="43">
        <f>M525+M529+M537</f>
        <v>0</v>
      </c>
      <c r="N524" s="43">
        <f>N525+N529+N537</f>
        <v>0</v>
      </c>
      <c r="O524" s="43">
        <f>O525+O529+O537</f>
        <v>0</v>
      </c>
      <c r="P524" s="43">
        <f>P525+P529+P537</f>
        <v>0</v>
      </c>
      <c r="Q524" s="43">
        <f>Q525+Q529+Q537</f>
        <v>33848.303</v>
      </c>
      <c r="R524" s="43">
        <f>R525+R529+R537</f>
        <v>3229.848</v>
      </c>
      <c r="S524" s="43">
        <f>S525+S529+S537</f>
        <v>-150.172</v>
      </c>
      <c r="T524" s="43">
        <f>T525+T529+T537</f>
        <v>0</v>
      </c>
      <c r="U524" s="43">
        <v>0</v>
      </c>
      <c r="V524" s="43">
        <f t="shared" si="1045"/>
        <v>220118.179</v>
      </c>
      <c r="W524" s="43">
        <f>W525+W529+W537</f>
        <v>0</v>
      </c>
      <c r="X524" s="43">
        <f>X525+X529+X537</f>
        <v>0</v>
      </c>
      <c r="Y524" s="43">
        <f>Y525+Y529+Y537</f>
        <v>0</v>
      </c>
      <c r="Z524" s="43">
        <f>Z525+Z529+Z537</f>
        <v>0</v>
      </c>
      <c r="AA524" s="43">
        <f>AA525+AA529+AA537</f>
        <v>0</v>
      </c>
      <c r="AB524" s="43">
        <f>AB525+AB529+AB537</f>
        <v>150075.43455999999</v>
      </c>
      <c r="AC524" s="44">
        <f>AC525+AC529+AC537+AC540</f>
        <v>220380.93182</v>
      </c>
      <c r="AD524" s="44">
        <f>AD525+AD529+AD537+AD540</f>
        <v>220379.72285999998</v>
      </c>
      <c r="AE524" s="45">
        <f t="shared" si="948"/>
        <v>99.99945142259358</v>
      </c>
      <c r="AF524" s="43">
        <f>AF525+AF529+AF537</f>
        <v>220380.93182</v>
      </c>
      <c r="AG524" s="43">
        <f>AG525+AG529+AG537</f>
        <v>0</v>
      </c>
      <c r="AH524" s="43">
        <f>AH525+AH529+AH537</f>
        <v>0</v>
      </c>
      <c r="AI524" s="43">
        <f>AI525+AI529+AI537</f>
        <v>0</v>
      </c>
      <c r="AJ524" s="43">
        <f>AJ525+AJ529+AJ537</f>
        <v>0</v>
      </c>
      <c r="AK524" s="43">
        <f>AK525+AK529+AK537</f>
        <v>0</v>
      </c>
      <c r="AL524" s="43">
        <f t="shared" si="949"/>
        <v>220380.93182</v>
      </c>
      <c r="AM524" s="43">
        <f t="shared" si="950"/>
        <v>-262.75281999999424</v>
      </c>
      <c r="AN524" s="2"/>
      <c r="AR524" s="1"/>
      <c r="AS524" s="1"/>
    </row>
    <row r="525" ht="47.25">
      <c r="B525" s="41" t="s">
        <v>293</v>
      </c>
      <c r="C525" s="41" t="s">
        <v>395</v>
      </c>
      <c r="D525" s="41" t="s">
        <v>41</v>
      </c>
      <c r="E525" s="26" t="str">
        <f t="shared" si="1044"/>
        <v>0801</v>
      </c>
      <c r="F525" s="41" t="s">
        <v>404</v>
      </c>
      <c r="G525" s="41"/>
      <c r="H525" s="42" t="s">
        <v>70</v>
      </c>
      <c r="I525" s="43">
        <f>I526</f>
        <v>96752.100000000006</v>
      </c>
      <c r="J525" s="43">
        <f>J526</f>
        <v>96752.100000000006</v>
      </c>
      <c r="K525" s="43">
        <f>K526</f>
        <v>96752.100000000006</v>
      </c>
      <c r="L525" s="43">
        <f>L526</f>
        <v>0</v>
      </c>
      <c r="M525" s="43">
        <f>M526</f>
        <v>0</v>
      </c>
      <c r="N525" s="43">
        <f>N526</f>
        <v>0</v>
      </c>
      <c r="O525" s="43">
        <f>O526</f>
        <v>0</v>
      </c>
      <c r="P525" s="43">
        <f>P526</f>
        <v>0</v>
      </c>
      <c r="Q525" s="43">
        <f>Q526</f>
        <v>833.303</v>
      </c>
      <c r="R525" s="43">
        <f>R526</f>
        <v>0</v>
      </c>
      <c r="S525" s="43">
        <f>S526</f>
        <v>0</v>
      </c>
      <c r="T525" s="43">
        <f>T526</f>
        <v>0</v>
      </c>
      <c r="U525" s="43">
        <v>0</v>
      </c>
      <c r="V525" s="43">
        <f t="shared" si="1045"/>
        <v>97585.403000000006</v>
      </c>
      <c r="W525" s="43">
        <f>W526</f>
        <v>0</v>
      </c>
      <c r="X525" s="43">
        <f>X526</f>
        <v>0</v>
      </c>
      <c r="Y525" s="43">
        <f>Y526</f>
        <v>0</v>
      </c>
      <c r="Z525" s="43">
        <f>Z526</f>
        <v>0</v>
      </c>
      <c r="AA525" s="43">
        <f>AA526</f>
        <v>0</v>
      </c>
      <c r="AB525" s="43">
        <f>AB526</f>
        <v>88889.284</v>
      </c>
      <c r="AC525" s="44">
        <f>AC526</f>
        <v>97585.403000000006</v>
      </c>
      <c r="AD525" s="44">
        <f>AD526</f>
        <v>97585.403000000006</v>
      </c>
      <c r="AE525" s="45">
        <f t="shared" si="948"/>
        <v>100</v>
      </c>
      <c r="AF525" s="43">
        <f>AF526</f>
        <v>97585.403000000006</v>
      </c>
      <c r="AG525" s="43">
        <f>AG526</f>
        <v>0</v>
      </c>
      <c r="AH525" s="43">
        <f>AH526</f>
        <v>0</v>
      </c>
      <c r="AI525" s="43">
        <f>AI526</f>
        <v>0</v>
      </c>
      <c r="AJ525" s="43">
        <f>AJ526</f>
        <v>0</v>
      </c>
      <c r="AK525" s="43">
        <f>AK526</f>
        <v>0</v>
      </c>
      <c r="AL525" s="43">
        <f t="shared" si="949"/>
        <v>97585.403000000006</v>
      </c>
      <c r="AM525" s="43">
        <f t="shared" si="950"/>
        <v>0</v>
      </c>
      <c r="AN525" s="2"/>
      <c r="AR525" s="1"/>
      <c r="AS525" s="1"/>
    </row>
    <row r="526" ht="31.5">
      <c r="B526" s="41" t="s">
        <v>293</v>
      </c>
      <c r="C526" s="41" t="s">
        <v>395</v>
      </c>
      <c r="D526" s="41" t="s">
        <v>41</v>
      </c>
      <c r="E526" s="26" t="str">
        <f t="shared" si="1044"/>
        <v>0801</v>
      </c>
      <c r="F526" s="41" t="s">
        <v>404</v>
      </c>
      <c r="G526" s="41" t="s">
        <v>177</v>
      </c>
      <c r="H526" s="42" t="s">
        <v>178</v>
      </c>
      <c r="I526" s="43">
        <f>I527+I528</f>
        <v>96752.100000000006</v>
      </c>
      <c r="J526" s="43">
        <f>J527+J528</f>
        <v>96752.100000000006</v>
      </c>
      <c r="K526" s="43">
        <f>K527+K528</f>
        <v>96752.100000000006</v>
      </c>
      <c r="L526" s="43">
        <f>L527+L528</f>
        <v>0</v>
      </c>
      <c r="M526" s="43">
        <f>M527+M528</f>
        <v>0</v>
      </c>
      <c r="N526" s="43">
        <f>N527+N528</f>
        <v>0</v>
      </c>
      <c r="O526" s="43">
        <f>O527+O528</f>
        <v>0</v>
      </c>
      <c r="P526" s="43">
        <f>P527+P528</f>
        <v>0</v>
      </c>
      <c r="Q526" s="43">
        <f>Q527+Q528</f>
        <v>833.303</v>
      </c>
      <c r="R526" s="43">
        <f>R527+R528</f>
        <v>0</v>
      </c>
      <c r="S526" s="43">
        <f>S527+S528</f>
        <v>0</v>
      </c>
      <c r="T526" s="43">
        <f>T527+T528</f>
        <v>0</v>
      </c>
      <c r="U526" s="43">
        <v>0</v>
      </c>
      <c r="V526" s="43">
        <f t="shared" si="1045"/>
        <v>97585.403000000006</v>
      </c>
      <c r="W526" s="43">
        <f>W527+W528</f>
        <v>0</v>
      </c>
      <c r="X526" s="43">
        <f>X527+X528</f>
        <v>0</v>
      </c>
      <c r="Y526" s="43">
        <f>Y527+Y528</f>
        <v>0</v>
      </c>
      <c r="Z526" s="43">
        <f>Z527+Z528</f>
        <v>0</v>
      </c>
      <c r="AA526" s="43">
        <f>AA527+AA528</f>
        <v>0</v>
      </c>
      <c r="AB526" s="43">
        <f>AB527+AB528</f>
        <v>88889.284</v>
      </c>
      <c r="AC526" s="44">
        <f>AC527+AC528</f>
        <v>97585.403000000006</v>
      </c>
      <c r="AD526" s="44">
        <f>AD527+AD528</f>
        <v>97585.403000000006</v>
      </c>
      <c r="AE526" s="45">
        <f t="shared" si="948"/>
        <v>100</v>
      </c>
      <c r="AF526" s="43">
        <f>AF527+AF528</f>
        <v>97585.403000000006</v>
      </c>
      <c r="AG526" s="43">
        <f>AG527+AG528</f>
        <v>0</v>
      </c>
      <c r="AH526" s="43">
        <f>AH527+AH528</f>
        <v>0</v>
      </c>
      <c r="AI526" s="43">
        <f>AI527+AI528</f>
        <v>0</v>
      </c>
      <c r="AJ526" s="43">
        <f>AJ527+AJ528</f>
        <v>0</v>
      </c>
      <c r="AK526" s="43">
        <f>AK527+AK528</f>
        <v>0</v>
      </c>
      <c r="AL526" s="43">
        <f t="shared" si="949"/>
        <v>97585.403000000006</v>
      </c>
      <c r="AM526" s="43">
        <f t="shared" si="950"/>
        <v>0</v>
      </c>
      <c r="AN526" s="2"/>
      <c r="AO526" s="1"/>
      <c r="AP526" s="1"/>
      <c r="AQ526" s="1"/>
      <c r="AR526" s="1"/>
      <c r="AS526" s="1"/>
    </row>
    <row r="527">
      <c r="B527" s="41" t="s">
        <v>293</v>
      </c>
      <c r="C527" s="41" t="s">
        <v>395</v>
      </c>
      <c r="D527" s="41" t="s">
        <v>41</v>
      </c>
      <c r="E527" s="26" t="str">
        <f t="shared" si="1044"/>
        <v>0801</v>
      </c>
      <c r="F527" s="41" t="s">
        <v>404</v>
      </c>
      <c r="G527" s="41" t="s">
        <v>179</v>
      </c>
      <c r="H527" s="42" t="s">
        <v>180</v>
      </c>
      <c r="I527" s="43">
        <v>87145.300000000003</v>
      </c>
      <c r="J527" s="43">
        <v>87145.300000000003</v>
      </c>
      <c r="K527" s="43">
        <v>87145.300000000003</v>
      </c>
      <c r="L527" s="43"/>
      <c r="M527" s="43"/>
      <c r="N527" s="43"/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f t="shared" si="1045"/>
        <v>87145.300000000003</v>
      </c>
      <c r="W527" s="43"/>
      <c r="X527" s="43"/>
      <c r="Y527" s="43"/>
      <c r="Z527" s="43"/>
      <c r="AA527" s="43"/>
      <c r="AB527" s="43">
        <v>82029.5</v>
      </c>
      <c r="AC527" s="44">
        <v>88870.5</v>
      </c>
      <c r="AD527" s="44">
        <v>88870.5</v>
      </c>
      <c r="AE527" s="45">
        <f t="shared" si="948"/>
        <v>100</v>
      </c>
      <c r="AF527" s="43">
        <v>88870.5</v>
      </c>
      <c r="AG527" s="43">
        <v>0</v>
      </c>
      <c r="AH527" s="43">
        <v>0</v>
      </c>
      <c r="AI527" s="43">
        <v>0</v>
      </c>
      <c r="AJ527" s="43">
        <v>0</v>
      </c>
      <c r="AK527" s="43">
        <v>0</v>
      </c>
      <c r="AL527" s="43">
        <f t="shared" si="949"/>
        <v>88870.5</v>
      </c>
      <c r="AM527" s="43">
        <f t="shared" si="950"/>
        <v>-1725.1999999999971</v>
      </c>
      <c r="AN527" s="19"/>
      <c r="AO527" s="1"/>
      <c r="AP527" s="1"/>
      <c r="AQ527" s="1"/>
      <c r="AR527" s="1"/>
      <c r="AS527" s="1"/>
    </row>
    <row r="528">
      <c r="B528" s="41" t="s">
        <v>293</v>
      </c>
      <c r="C528" s="41" t="s">
        <v>395</v>
      </c>
      <c r="D528" s="41" t="s">
        <v>41</v>
      </c>
      <c r="E528" s="26" t="str">
        <f t="shared" si="1044"/>
        <v>0801</v>
      </c>
      <c r="F528" s="41" t="s">
        <v>404</v>
      </c>
      <c r="G528" s="41" t="s">
        <v>305</v>
      </c>
      <c r="H528" s="42" t="s">
        <v>306</v>
      </c>
      <c r="I528" s="43">
        <v>9606.7999999999993</v>
      </c>
      <c r="J528" s="43">
        <v>9606.7999999999993</v>
      </c>
      <c r="K528" s="43">
        <v>9606.7999999999993</v>
      </c>
      <c r="L528" s="43"/>
      <c r="M528" s="43"/>
      <c r="N528" s="43"/>
      <c r="O528" s="43">
        <v>0</v>
      </c>
      <c r="P528" s="43">
        <v>0</v>
      </c>
      <c r="Q528" s="43">
        <v>833.303</v>
      </c>
      <c r="R528" s="43">
        <v>0</v>
      </c>
      <c r="S528" s="43">
        <v>0</v>
      </c>
      <c r="T528" s="43">
        <v>0</v>
      </c>
      <c r="U528" s="43">
        <v>0</v>
      </c>
      <c r="V528" s="43">
        <f t="shared" si="1045"/>
        <v>10440.102999999999</v>
      </c>
      <c r="W528" s="43"/>
      <c r="X528" s="43"/>
      <c r="Y528" s="43"/>
      <c r="Z528" s="43"/>
      <c r="AA528" s="43"/>
      <c r="AB528" s="43">
        <v>6859.7839999999997</v>
      </c>
      <c r="AC528" s="44">
        <v>8714.9030000000002</v>
      </c>
      <c r="AD528" s="44">
        <v>8714.9030000000002</v>
      </c>
      <c r="AE528" s="45">
        <f t="shared" si="948"/>
        <v>100</v>
      </c>
      <c r="AF528" s="43">
        <v>8714.9030000000002</v>
      </c>
      <c r="AG528" s="43">
        <v>0</v>
      </c>
      <c r="AH528" s="43">
        <v>0</v>
      </c>
      <c r="AI528" s="43">
        <v>0</v>
      </c>
      <c r="AJ528" s="43">
        <v>0</v>
      </c>
      <c r="AK528" s="43">
        <v>0</v>
      </c>
      <c r="AL528" s="43">
        <f t="shared" si="949"/>
        <v>8714.9030000000002</v>
      </c>
      <c r="AM528" s="43">
        <f t="shared" si="950"/>
        <v>1725.1999999999989</v>
      </c>
      <c r="AN528" s="19"/>
      <c r="AR528" s="1"/>
      <c r="AS528" s="1"/>
    </row>
    <row r="529" ht="47.25">
      <c r="B529" s="41" t="s">
        <v>293</v>
      </c>
      <c r="C529" s="41" t="s">
        <v>395</v>
      </c>
      <c r="D529" s="41" t="s">
        <v>41</v>
      </c>
      <c r="E529" s="26" t="str">
        <f t="shared" si="1044"/>
        <v>0801</v>
      </c>
      <c r="F529" s="41" t="s">
        <v>405</v>
      </c>
      <c r="G529" s="41"/>
      <c r="H529" s="42" t="s">
        <v>406</v>
      </c>
      <c r="I529" s="43">
        <f>I530+I532+I534</f>
        <v>69515.800000000003</v>
      </c>
      <c r="J529" s="43">
        <f>J530+J532+J534</f>
        <v>69507.199999999997</v>
      </c>
      <c r="K529" s="43">
        <f>K530+K532+K534</f>
        <v>69507.199999999997</v>
      </c>
      <c r="L529" s="43">
        <f>L530+L532+L534</f>
        <v>0</v>
      </c>
      <c r="M529" s="43">
        <f>M530+M532+M534</f>
        <v>0</v>
      </c>
      <c r="N529" s="43">
        <f>N530+N532+N534</f>
        <v>0</v>
      </c>
      <c r="O529" s="43">
        <f>O530+O532+O534</f>
        <v>0</v>
      </c>
      <c r="P529" s="43">
        <f>P530+P532+P534</f>
        <v>0</v>
      </c>
      <c r="Q529" s="43">
        <f>Q530+Q532+Q534</f>
        <v>33015</v>
      </c>
      <c r="R529" s="43">
        <f>R530+R532+R534</f>
        <v>3229.848</v>
      </c>
      <c r="S529" s="43">
        <f>S530+S532+S534</f>
        <v>-150.172</v>
      </c>
      <c r="T529" s="43">
        <f>T530+T532+T534</f>
        <v>0</v>
      </c>
      <c r="U529" s="43">
        <v>0</v>
      </c>
      <c r="V529" s="43">
        <f t="shared" si="1045"/>
        <v>105610.476</v>
      </c>
      <c r="W529" s="43">
        <f>W530+W532+W534</f>
        <v>0</v>
      </c>
      <c r="X529" s="43">
        <f>X530+X532+X534</f>
        <v>0</v>
      </c>
      <c r="Y529" s="43">
        <f>Y530+Y532+Y534</f>
        <v>0</v>
      </c>
      <c r="Z529" s="43">
        <f>Z530+Z532+Z534</f>
        <v>0</v>
      </c>
      <c r="AA529" s="43">
        <f>AA530+AA532+AA534</f>
        <v>0</v>
      </c>
      <c r="AB529" s="43">
        <f>AB530+AB532+AB534</f>
        <v>54679.650559999995</v>
      </c>
      <c r="AC529" s="44">
        <f>AC530+AC532+AC534</f>
        <v>105873.22881999999</v>
      </c>
      <c r="AD529" s="44">
        <f>AD530+AD532+AD534</f>
        <v>105872.01986</v>
      </c>
      <c r="AE529" s="45">
        <f t="shared" si="948"/>
        <v>99.998858106044878</v>
      </c>
      <c r="AF529" s="43">
        <f>AF530+AF532+AF534</f>
        <v>105873.22881999999</v>
      </c>
      <c r="AG529" s="43">
        <f>AG530+AG532+AG534</f>
        <v>0</v>
      </c>
      <c r="AH529" s="43">
        <f>AH530+AH532+AH534</f>
        <v>0</v>
      </c>
      <c r="AI529" s="43">
        <f>AI530+AI532+AI534</f>
        <v>0</v>
      </c>
      <c r="AJ529" s="43">
        <f>AJ530+AJ532+AJ534</f>
        <v>0</v>
      </c>
      <c r="AK529" s="43">
        <f>AK530+AK532+AK534</f>
        <v>0</v>
      </c>
      <c r="AL529" s="43">
        <f t="shared" si="949"/>
        <v>105873.22881999999</v>
      </c>
      <c r="AM529" s="43">
        <f t="shared" si="950"/>
        <v>-262.75281999999424</v>
      </c>
      <c r="AN529" s="2"/>
      <c r="AO529" s="1"/>
      <c r="AP529" s="1"/>
      <c r="AQ529" s="1"/>
      <c r="AR529" s="1"/>
      <c r="AS529" s="1"/>
    </row>
    <row r="530" ht="31.5">
      <c r="B530" s="41" t="s">
        <v>293</v>
      </c>
      <c r="C530" s="41" t="s">
        <v>395</v>
      </c>
      <c r="D530" s="41" t="s">
        <v>41</v>
      </c>
      <c r="E530" s="26" t="str">
        <f t="shared" si="1044"/>
        <v>0801</v>
      </c>
      <c r="F530" s="41" t="s">
        <v>405</v>
      </c>
      <c r="G530" s="41" t="s">
        <v>53</v>
      </c>
      <c r="H530" s="42" t="s">
        <v>54</v>
      </c>
      <c r="I530" s="43">
        <f>I531</f>
        <v>1132.0999999999999</v>
      </c>
      <c r="J530" s="43">
        <f>J531</f>
        <v>1132.0999999999999</v>
      </c>
      <c r="K530" s="43">
        <f>K531</f>
        <v>1132.0999999999999</v>
      </c>
      <c r="L530" s="43">
        <f>L531</f>
        <v>0</v>
      </c>
      <c r="M530" s="43">
        <f>M531</f>
        <v>0</v>
      </c>
      <c r="N530" s="43">
        <f>N531</f>
        <v>0</v>
      </c>
      <c r="O530" s="43">
        <f>O531</f>
        <v>0</v>
      </c>
      <c r="P530" s="43">
        <f>P531</f>
        <v>0</v>
      </c>
      <c r="Q530" s="43">
        <f>Q531</f>
        <v>0</v>
      </c>
      <c r="R530" s="43">
        <f>R531</f>
        <v>0</v>
      </c>
      <c r="S530" s="43">
        <f>S531</f>
        <v>0</v>
      </c>
      <c r="T530" s="43">
        <f>T531</f>
        <v>0</v>
      </c>
      <c r="U530" s="43">
        <v>0</v>
      </c>
      <c r="V530" s="43">
        <f t="shared" si="1045"/>
        <v>1132.0999999999999</v>
      </c>
      <c r="W530" s="43">
        <f>W531</f>
        <v>0</v>
      </c>
      <c r="X530" s="43">
        <f>X531</f>
        <v>0</v>
      </c>
      <c r="Y530" s="43">
        <f>Y531</f>
        <v>0</v>
      </c>
      <c r="Z530" s="43">
        <f>Z531</f>
        <v>0</v>
      </c>
      <c r="AA530" s="43">
        <f>AA531</f>
        <v>0</v>
      </c>
      <c r="AB530" s="43">
        <f>AB531</f>
        <v>285.66000000000003</v>
      </c>
      <c r="AC530" s="44">
        <f>AC531</f>
        <v>846.93885999999998</v>
      </c>
      <c r="AD530" s="44">
        <f>AD531</f>
        <v>845.74356</v>
      </c>
      <c r="AE530" s="45">
        <f t="shared" si="948"/>
        <v>99.858868206850261</v>
      </c>
      <c r="AF530" s="43">
        <f>AF531</f>
        <v>846.93885999999998</v>
      </c>
      <c r="AG530" s="43">
        <f>AG531</f>
        <v>0</v>
      </c>
      <c r="AH530" s="43">
        <f>AH531</f>
        <v>0</v>
      </c>
      <c r="AI530" s="43">
        <f>AI531</f>
        <v>0</v>
      </c>
      <c r="AJ530" s="43">
        <f>AJ531</f>
        <v>0</v>
      </c>
      <c r="AK530" s="43">
        <f>AK531</f>
        <v>0</v>
      </c>
      <c r="AL530" s="43">
        <f t="shared" si="949"/>
        <v>846.93885999999998</v>
      </c>
      <c r="AM530" s="43">
        <f t="shared" si="950"/>
        <v>285.16113999999993</v>
      </c>
      <c r="AN530" s="2"/>
      <c r="AR530" s="1"/>
      <c r="AS530" s="1"/>
    </row>
    <row r="531" ht="31.5">
      <c r="B531" s="41" t="s">
        <v>293</v>
      </c>
      <c r="C531" s="41" t="s">
        <v>395</v>
      </c>
      <c r="D531" s="41" t="s">
        <v>41</v>
      </c>
      <c r="E531" s="26" t="str">
        <f t="shared" si="1044"/>
        <v>0801</v>
      </c>
      <c r="F531" s="41" t="s">
        <v>405</v>
      </c>
      <c r="G531" s="41" t="s">
        <v>55</v>
      </c>
      <c r="H531" s="42" t="s">
        <v>56</v>
      </c>
      <c r="I531" s="43">
        <v>1132.0999999999999</v>
      </c>
      <c r="J531" s="43">
        <v>1132.0999999999999</v>
      </c>
      <c r="K531" s="43">
        <v>1132.0999999999999</v>
      </c>
      <c r="L531" s="43"/>
      <c r="M531" s="43"/>
      <c r="N531" s="43"/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f t="shared" si="1045"/>
        <v>1132.0999999999999</v>
      </c>
      <c r="W531" s="43"/>
      <c r="X531" s="43"/>
      <c r="Y531" s="43"/>
      <c r="Z531" s="43"/>
      <c r="AA531" s="43"/>
      <c r="AB531" s="43">
        <v>285.66000000000003</v>
      </c>
      <c r="AC531" s="44">
        <v>846.93885999999998</v>
      </c>
      <c r="AD531" s="44">
        <v>845.74356</v>
      </c>
      <c r="AE531" s="45">
        <f t="shared" si="948"/>
        <v>99.858868206850261</v>
      </c>
      <c r="AF531" s="43">
        <v>846.93885999999998</v>
      </c>
      <c r="AG531" s="43">
        <v>0</v>
      </c>
      <c r="AH531" s="43">
        <v>0</v>
      </c>
      <c r="AI531" s="43">
        <v>0</v>
      </c>
      <c r="AJ531" s="43">
        <v>0</v>
      </c>
      <c r="AK531" s="43">
        <v>0</v>
      </c>
      <c r="AL531" s="43">
        <f t="shared" si="949"/>
        <v>846.93885999999998</v>
      </c>
      <c r="AM531" s="43">
        <f t="shared" si="950"/>
        <v>285.16113999999993</v>
      </c>
      <c r="AN531" s="19"/>
      <c r="AO531" s="1"/>
      <c r="AP531" s="1"/>
      <c r="AQ531" s="1"/>
      <c r="AR531" s="1"/>
      <c r="AS531" s="1"/>
    </row>
    <row r="532">
      <c r="B532" s="41" t="s">
        <v>293</v>
      </c>
      <c r="C532" s="41" t="s">
        <v>395</v>
      </c>
      <c r="D532" s="41" t="s">
        <v>41</v>
      </c>
      <c r="E532" s="26" t="str">
        <f t="shared" si="1044"/>
        <v>0801</v>
      </c>
      <c r="F532" s="41" t="s">
        <v>405</v>
      </c>
      <c r="G532" s="41" t="s">
        <v>95</v>
      </c>
      <c r="H532" s="42" t="s">
        <v>96</v>
      </c>
      <c r="I532" s="43">
        <f>I533</f>
        <v>804.60000000000002</v>
      </c>
      <c r="J532" s="43">
        <f>J533</f>
        <v>804.60000000000002</v>
      </c>
      <c r="K532" s="43">
        <f>K533</f>
        <v>804.60000000000002</v>
      </c>
      <c r="L532" s="43">
        <f>L533</f>
        <v>0</v>
      </c>
      <c r="M532" s="43">
        <f>M533</f>
        <v>0</v>
      </c>
      <c r="N532" s="43">
        <f>N533</f>
        <v>0</v>
      </c>
      <c r="O532" s="43">
        <f>O533</f>
        <v>0</v>
      </c>
      <c r="P532" s="43">
        <f>P533</f>
        <v>0</v>
      </c>
      <c r="Q532" s="43">
        <f>Q533</f>
        <v>0</v>
      </c>
      <c r="R532" s="43">
        <f>R533</f>
        <v>0</v>
      </c>
      <c r="S532" s="43">
        <f>S533</f>
        <v>0</v>
      </c>
      <c r="T532" s="43">
        <f>T533</f>
        <v>0</v>
      </c>
      <c r="U532" s="43">
        <v>0</v>
      </c>
      <c r="V532" s="43">
        <f t="shared" si="1045"/>
        <v>804.60000000000002</v>
      </c>
      <c r="W532" s="43">
        <f>W533</f>
        <v>0</v>
      </c>
      <c r="X532" s="43">
        <f>X533</f>
        <v>0</v>
      </c>
      <c r="Y532" s="43">
        <f>Y533</f>
        <v>0</v>
      </c>
      <c r="Z532" s="43">
        <f>Z533</f>
        <v>0</v>
      </c>
      <c r="AA532" s="43">
        <f>AA533</f>
        <v>0</v>
      </c>
      <c r="AB532" s="43">
        <f>AB533</f>
        <v>1034.4870000000001</v>
      </c>
      <c r="AC532" s="44">
        <f>AC533</f>
        <v>1034.5</v>
      </c>
      <c r="AD532" s="44">
        <f>AD533</f>
        <v>1034.4870000000001</v>
      </c>
      <c r="AE532" s="45">
        <f t="shared" si="948"/>
        <v>99.998743354277437</v>
      </c>
      <c r="AF532" s="43">
        <f>AF533</f>
        <v>1034.5</v>
      </c>
      <c r="AG532" s="43">
        <f>AG533</f>
        <v>0</v>
      </c>
      <c r="AH532" s="43">
        <f>AH533</f>
        <v>0</v>
      </c>
      <c r="AI532" s="43">
        <f>AI533</f>
        <v>0</v>
      </c>
      <c r="AJ532" s="43">
        <f>AJ533</f>
        <v>0</v>
      </c>
      <c r="AK532" s="43">
        <f>AK533</f>
        <v>0</v>
      </c>
      <c r="AL532" s="43">
        <f t="shared" si="949"/>
        <v>1034.5</v>
      </c>
      <c r="AM532" s="43">
        <f t="shared" si="950"/>
        <v>-229.89999999999998</v>
      </c>
      <c r="AN532" s="2"/>
      <c r="AR532" s="1"/>
      <c r="AS532" s="1"/>
    </row>
    <row r="533">
      <c r="B533" s="41" t="s">
        <v>293</v>
      </c>
      <c r="C533" s="41" t="s">
        <v>395</v>
      </c>
      <c r="D533" s="41" t="s">
        <v>41</v>
      </c>
      <c r="E533" s="26" t="str">
        <f t="shared" si="1044"/>
        <v>0801</v>
      </c>
      <c r="F533" s="41" t="s">
        <v>405</v>
      </c>
      <c r="G533" s="41" t="s">
        <v>369</v>
      </c>
      <c r="H533" s="42" t="s">
        <v>370</v>
      </c>
      <c r="I533" s="43">
        <v>804.60000000000002</v>
      </c>
      <c r="J533" s="43">
        <v>804.60000000000002</v>
      </c>
      <c r="K533" s="43">
        <v>804.60000000000002</v>
      </c>
      <c r="L533" s="43"/>
      <c r="M533" s="43"/>
      <c r="N533" s="43"/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f t="shared" si="1045"/>
        <v>804.60000000000002</v>
      </c>
      <c r="W533" s="43"/>
      <c r="X533" s="43"/>
      <c r="Y533" s="43"/>
      <c r="Z533" s="43"/>
      <c r="AA533" s="43"/>
      <c r="AB533" s="43">
        <v>1034.4870000000001</v>
      </c>
      <c r="AC533" s="44">
        <v>1034.5</v>
      </c>
      <c r="AD533" s="44">
        <v>1034.4870000000001</v>
      </c>
      <c r="AE533" s="45">
        <f t="shared" si="948"/>
        <v>99.998743354277437</v>
      </c>
      <c r="AF533" s="43">
        <v>1034.5</v>
      </c>
      <c r="AG533" s="43">
        <v>0</v>
      </c>
      <c r="AH533" s="43">
        <v>0</v>
      </c>
      <c r="AI533" s="43">
        <v>0</v>
      </c>
      <c r="AJ533" s="43">
        <v>0</v>
      </c>
      <c r="AK533" s="43">
        <v>0</v>
      </c>
      <c r="AL533" s="43">
        <f t="shared" si="949"/>
        <v>1034.5</v>
      </c>
      <c r="AM533" s="43">
        <f t="shared" si="950"/>
        <v>-229.89999999999998</v>
      </c>
      <c r="AN533" s="19"/>
      <c r="AR533" s="1"/>
      <c r="AS533" s="1"/>
    </row>
    <row r="534" ht="31.5">
      <c r="B534" s="41" t="s">
        <v>293</v>
      </c>
      <c r="C534" s="41" t="s">
        <v>395</v>
      </c>
      <c r="D534" s="41" t="s">
        <v>41</v>
      </c>
      <c r="E534" s="26" t="str">
        <f t="shared" si="1044"/>
        <v>0801</v>
      </c>
      <c r="F534" s="41" t="s">
        <v>405</v>
      </c>
      <c r="G534" s="41" t="s">
        <v>177</v>
      </c>
      <c r="H534" s="42" t="s">
        <v>178</v>
      </c>
      <c r="I534" s="43">
        <f>I535+I536</f>
        <v>67579.100000000006</v>
      </c>
      <c r="J534" s="43">
        <f>J535+J536</f>
        <v>67570.5</v>
      </c>
      <c r="K534" s="43">
        <f>K535+K536</f>
        <v>67570.5</v>
      </c>
      <c r="L534" s="43">
        <f>L535+L536</f>
        <v>0</v>
      </c>
      <c r="M534" s="43">
        <f>M535+M536</f>
        <v>0</v>
      </c>
      <c r="N534" s="43">
        <f>N535+N536</f>
        <v>0</v>
      </c>
      <c r="O534" s="43">
        <f>O535+O536</f>
        <v>0</v>
      </c>
      <c r="P534" s="43">
        <f>P535+P536</f>
        <v>0</v>
      </c>
      <c r="Q534" s="43">
        <f>Q535+Q536</f>
        <v>33015</v>
      </c>
      <c r="R534" s="43">
        <f>R535+R536</f>
        <v>3229.848</v>
      </c>
      <c r="S534" s="43">
        <f>S535+S536</f>
        <v>-150.172</v>
      </c>
      <c r="T534" s="43">
        <f>T535+T536</f>
        <v>0</v>
      </c>
      <c r="U534" s="43">
        <v>0</v>
      </c>
      <c r="V534" s="43">
        <f t="shared" si="1045"/>
        <v>103673.776</v>
      </c>
      <c r="W534" s="43">
        <f>W535+W536</f>
        <v>0</v>
      </c>
      <c r="X534" s="43">
        <f>X535+X536</f>
        <v>0</v>
      </c>
      <c r="Y534" s="43">
        <f>Y535+Y536</f>
        <v>0</v>
      </c>
      <c r="Z534" s="43">
        <f>Z535+Z536</f>
        <v>0</v>
      </c>
      <c r="AA534" s="43">
        <f>AA535+AA536</f>
        <v>0</v>
      </c>
      <c r="AB534" s="43">
        <f>AB535+AB536</f>
        <v>53359.503559999997</v>
      </c>
      <c r="AC534" s="44">
        <f>AC535+AC536</f>
        <v>103991.78995999999</v>
      </c>
      <c r="AD534" s="44">
        <f>AD535+AD536</f>
        <v>103991.7893</v>
      </c>
      <c r="AE534" s="45">
        <f t="shared" si="948"/>
        <v>99.999999365334531</v>
      </c>
      <c r="AF534" s="43">
        <f>AF535+AF536</f>
        <v>103991.78995999999</v>
      </c>
      <c r="AG534" s="43">
        <f>AG535+AG536</f>
        <v>0</v>
      </c>
      <c r="AH534" s="43">
        <f>AH535+AH536</f>
        <v>0</v>
      </c>
      <c r="AI534" s="43">
        <f>AI535+AI536</f>
        <v>0</v>
      </c>
      <c r="AJ534" s="43">
        <f>AJ535+AJ536</f>
        <v>0</v>
      </c>
      <c r="AK534" s="43">
        <f>AK535+AK536</f>
        <v>0</v>
      </c>
      <c r="AL534" s="43">
        <f t="shared" si="949"/>
        <v>103991.78995999999</v>
      </c>
      <c r="AM534" s="43">
        <f t="shared" si="950"/>
        <v>-318.01395999999659</v>
      </c>
      <c r="AN534" s="2"/>
      <c r="AO534" s="1"/>
      <c r="AP534" s="1"/>
      <c r="AQ534" s="1"/>
      <c r="AR534" s="1"/>
      <c r="AS534" s="1"/>
    </row>
    <row r="535">
      <c r="B535" s="41" t="s">
        <v>293</v>
      </c>
      <c r="C535" s="41" t="s">
        <v>395</v>
      </c>
      <c r="D535" s="41" t="s">
        <v>41</v>
      </c>
      <c r="E535" s="26" t="str">
        <f t="shared" si="1044"/>
        <v>0801</v>
      </c>
      <c r="F535" s="41" t="s">
        <v>405</v>
      </c>
      <c r="G535" s="41" t="s">
        <v>179</v>
      </c>
      <c r="H535" s="42" t="s">
        <v>180</v>
      </c>
      <c r="I535" s="43">
        <v>47634.699999999997</v>
      </c>
      <c r="J535" s="43">
        <v>47626.099999999999</v>
      </c>
      <c r="K535" s="43">
        <v>47626.099999999999</v>
      </c>
      <c r="L535" s="43"/>
      <c r="M535" s="43"/>
      <c r="N535" s="43"/>
      <c r="O535" s="43">
        <v>0</v>
      </c>
      <c r="P535" s="43">
        <v>0</v>
      </c>
      <c r="Q535" s="43">
        <f>33237.37-222.37</f>
        <v>33015</v>
      </c>
      <c r="R535" s="43">
        <v>0</v>
      </c>
      <c r="S535" s="43">
        <v>-150.172</v>
      </c>
      <c r="T535" s="43">
        <v>0</v>
      </c>
      <c r="U535" s="43">
        <v>0</v>
      </c>
      <c r="V535" s="43">
        <f t="shared" si="1045"/>
        <v>80499.527999999991</v>
      </c>
      <c r="W535" s="43"/>
      <c r="X535" s="43"/>
      <c r="Y535" s="43"/>
      <c r="Z535" s="43"/>
      <c r="AA535" s="43"/>
      <c r="AB535" s="43">
        <v>37016.848769999997</v>
      </c>
      <c r="AC535" s="44">
        <v>78767.541960000002</v>
      </c>
      <c r="AD535" s="44">
        <v>78767.541320000004</v>
      </c>
      <c r="AE535" s="45">
        <f t="shared" si="948"/>
        <v>99.999999187482587</v>
      </c>
      <c r="AF535" s="43">
        <v>78767.541960000002</v>
      </c>
      <c r="AG535" s="43">
        <v>0</v>
      </c>
      <c r="AH535" s="43">
        <v>0</v>
      </c>
      <c r="AI535" s="43">
        <v>0</v>
      </c>
      <c r="AJ535" s="43">
        <v>0</v>
      </c>
      <c r="AK535" s="43">
        <v>0</v>
      </c>
      <c r="AL535" s="43">
        <f t="shared" si="949"/>
        <v>78767.541960000002</v>
      </c>
      <c r="AM535" s="43">
        <f t="shared" si="950"/>
        <v>1731.9860399999889</v>
      </c>
      <c r="AN535" s="19"/>
      <c r="AO535" s="1"/>
      <c r="AP535" s="1"/>
      <c r="AQ535" s="1"/>
      <c r="AR535" s="1"/>
      <c r="AS535" s="1"/>
    </row>
    <row r="536">
      <c r="B536" s="41" t="s">
        <v>293</v>
      </c>
      <c r="C536" s="41" t="s">
        <v>395</v>
      </c>
      <c r="D536" s="41" t="s">
        <v>41</v>
      </c>
      <c r="E536" s="26" t="str">
        <f t="shared" si="1044"/>
        <v>0801</v>
      </c>
      <c r="F536" s="41" t="s">
        <v>405</v>
      </c>
      <c r="G536" s="41" t="s">
        <v>305</v>
      </c>
      <c r="H536" s="42" t="s">
        <v>306</v>
      </c>
      <c r="I536" s="43">
        <v>19944.400000000001</v>
      </c>
      <c r="J536" s="43">
        <v>19944.400000000001</v>
      </c>
      <c r="K536" s="43">
        <v>19944.400000000001</v>
      </c>
      <c r="L536" s="43"/>
      <c r="M536" s="43"/>
      <c r="N536" s="43"/>
      <c r="O536" s="43">
        <v>0</v>
      </c>
      <c r="P536" s="43">
        <v>0</v>
      </c>
      <c r="Q536" s="43">
        <v>0</v>
      </c>
      <c r="R536" s="43">
        <v>3229.848</v>
      </c>
      <c r="S536" s="43">
        <v>0</v>
      </c>
      <c r="T536" s="43">
        <v>0</v>
      </c>
      <c r="U536" s="43">
        <v>0</v>
      </c>
      <c r="V536" s="43">
        <f t="shared" si="1045"/>
        <v>23174.248</v>
      </c>
      <c r="W536" s="43"/>
      <c r="X536" s="43"/>
      <c r="Y536" s="43"/>
      <c r="Z536" s="43"/>
      <c r="AA536" s="43"/>
      <c r="AB536" s="43">
        <v>16342.654790000001</v>
      </c>
      <c r="AC536" s="44">
        <v>25224.248</v>
      </c>
      <c r="AD536" s="44">
        <v>25224.24798</v>
      </c>
      <c r="AE536" s="45">
        <f t="shared" si="948"/>
        <v>99.999999920711218</v>
      </c>
      <c r="AF536" s="43">
        <v>25224.248</v>
      </c>
      <c r="AG536" s="43">
        <v>0</v>
      </c>
      <c r="AH536" s="43">
        <v>0</v>
      </c>
      <c r="AI536" s="43">
        <v>0</v>
      </c>
      <c r="AJ536" s="43">
        <v>0</v>
      </c>
      <c r="AK536" s="43">
        <v>0</v>
      </c>
      <c r="AL536" s="43">
        <f t="shared" si="949"/>
        <v>25224.248</v>
      </c>
      <c r="AM536" s="43">
        <f t="shared" si="950"/>
        <v>-2050</v>
      </c>
      <c r="AN536" s="19"/>
      <c r="AR536" s="1"/>
      <c r="AS536" s="1"/>
    </row>
    <row r="537" ht="31.5">
      <c r="B537" s="41" t="s">
        <v>293</v>
      </c>
      <c r="C537" s="41" t="s">
        <v>395</v>
      </c>
      <c r="D537" s="41" t="s">
        <v>41</v>
      </c>
      <c r="E537" s="26" t="str">
        <f t="shared" si="1044"/>
        <v>0801</v>
      </c>
      <c r="F537" s="41" t="s">
        <v>407</v>
      </c>
      <c r="G537" s="41"/>
      <c r="H537" s="42" t="s">
        <v>408</v>
      </c>
      <c r="I537" s="43">
        <f t="shared" ref="I537:I543" si="1046">I538</f>
        <v>16922.299999999999</v>
      </c>
      <c r="J537" s="43">
        <f t="shared" ref="J537:J543" si="1047">J538</f>
        <v>16657.200000000001</v>
      </c>
      <c r="K537" s="43">
        <f t="shared" ref="K537:K543" si="1048">K538</f>
        <v>23163.700000000001</v>
      </c>
      <c r="L537" s="43">
        <f t="shared" ref="L537:L543" si="1049">L538</f>
        <v>0</v>
      </c>
      <c r="M537" s="43">
        <f t="shared" ref="M537:M543" si="1050">M538</f>
        <v>0</v>
      </c>
      <c r="N537" s="43">
        <f t="shared" ref="N537:N543" si="1051">N538</f>
        <v>0</v>
      </c>
      <c r="O537" s="43">
        <f t="shared" ref="O537:O543" si="1052">O538</f>
        <v>0</v>
      </c>
      <c r="P537" s="43">
        <f t="shared" ref="P537:P543" si="1053">P538</f>
        <v>0</v>
      </c>
      <c r="Q537" s="43">
        <f t="shared" ref="Q537:Q543" si="1054">Q538</f>
        <v>0</v>
      </c>
      <c r="R537" s="43">
        <f t="shared" ref="R537:R543" si="1055">R538</f>
        <v>0</v>
      </c>
      <c r="S537" s="43">
        <f t="shared" ref="S537:S543" si="1056">S538</f>
        <v>0</v>
      </c>
      <c r="T537" s="43">
        <f t="shared" ref="T537:T543" si="1057">T538</f>
        <v>0</v>
      </c>
      <c r="U537" s="43">
        <v>0</v>
      </c>
      <c r="V537" s="43">
        <f t="shared" si="1045"/>
        <v>16922.299999999999</v>
      </c>
      <c r="W537" s="43">
        <f t="shared" ref="W537:W543" si="1058">W538</f>
        <v>0</v>
      </c>
      <c r="X537" s="43">
        <f t="shared" ref="X537:X543" si="1059">X538</f>
        <v>0</v>
      </c>
      <c r="Y537" s="43">
        <f t="shared" ref="Y537:Y543" si="1060">Y538</f>
        <v>0</v>
      </c>
      <c r="Z537" s="43">
        <f t="shared" ref="Z537:Z543" si="1061">Z538</f>
        <v>0</v>
      </c>
      <c r="AA537" s="43">
        <f t="shared" ref="AA537:AA543" si="1062">AA538</f>
        <v>0</v>
      </c>
      <c r="AB537" s="43">
        <f t="shared" ref="AB537:AB543" si="1063">AB538</f>
        <v>6506.5</v>
      </c>
      <c r="AC537" s="44">
        <f t="shared" ref="AC537:AC543" si="1064">AC538</f>
        <v>10415.799999999999</v>
      </c>
      <c r="AD537" s="44">
        <f t="shared" ref="AD537:AD543" si="1065">AD538</f>
        <v>10415.799999999999</v>
      </c>
      <c r="AE537" s="45">
        <f t="shared" si="948"/>
        <v>100</v>
      </c>
      <c r="AF537" s="43">
        <f t="shared" ref="AF537:AF543" si="1066">AF538</f>
        <v>16922.299999999999</v>
      </c>
      <c r="AG537" s="43">
        <f t="shared" ref="AG537:AG543" si="1067">AG538</f>
        <v>0</v>
      </c>
      <c r="AH537" s="43">
        <f t="shared" ref="AH537:AH543" si="1068">AH538</f>
        <v>0</v>
      </c>
      <c r="AI537" s="43">
        <f t="shared" ref="AI537:AI543" si="1069">AI538</f>
        <v>0</v>
      </c>
      <c r="AJ537" s="43">
        <f t="shared" ref="AJ537:AJ543" si="1070">AJ538</f>
        <v>0</v>
      </c>
      <c r="AK537" s="43">
        <f t="shared" ref="AK537:AK543" si="1071">AK538</f>
        <v>0</v>
      </c>
      <c r="AL537" s="43">
        <f t="shared" si="949"/>
        <v>16922.299999999999</v>
      </c>
      <c r="AM537" s="43">
        <f t="shared" si="950"/>
        <v>0</v>
      </c>
      <c r="AN537" s="2"/>
    </row>
    <row r="538" ht="31.5">
      <c r="B538" s="41" t="s">
        <v>293</v>
      </c>
      <c r="C538" s="41" t="s">
        <v>395</v>
      </c>
      <c r="D538" s="41" t="s">
        <v>41</v>
      </c>
      <c r="E538" s="26" t="str">
        <f t="shared" si="1044"/>
        <v>0801</v>
      </c>
      <c r="F538" s="41" t="s">
        <v>407</v>
      </c>
      <c r="G538" s="41" t="s">
        <v>177</v>
      </c>
      <c r="H538" s="42" t="s">
        <v>178</v>
      </c>
      <c r="I538" s="43">
        <f t="shared" si="1046"/>
        <v>16922.299999999999</v>
      </c>
      <c r="J538" s="43">
        <f t="shared" si="1047"/>
        <v>16657.200000000001</v>
      </c>
      <c r="K538" s="43">
        <f t="shared" si="1048"/>
        <v>23163.700000000001</v>
      </c>
      <c r="L538" s="43">
        <f t="shared" si="1049"/>
        <v>0</v>
      </c>
      <c r="M538" s="43">
        <f t="shared" si="1050"/>
        <v>0</v>
      </c>
      <c r="N538" s="43">
        <f t="shared" si="1051"/>
        <v>0</v>
      </c>
      <c r="O538" s="43">
        <f t="shared" si="1052"/>
        <v>0</v>
      </c>
      <c r="P538" s="43">
        <f t="shared" si="1053"/>
        <v>0</v>
      </c>
      <c r="Q538" s="43">
        <f t="shared" si="1054"/>
        <v>0</v>
      </c>
      <c r="R538" s="43">
        <f t="shared" si="1055"/>
        <v>0</v>
      </c>
      <c r="S538" s="43">
        <f t="shared" si="1056"/>
        <v>0</v>
      </c>
      <c r="T538" s="43">
        <f t="shared" si="1057"/>
        <v>0</v>
      </c>
      <c r="U538" s="43">
        <v>0</v>
      </c>
      <c r="V538" s="43">
        <f t="shared" si="1045"/>
        <v>16922.299999999999</v>
      </c>
      <c r="W538" s="43">
        <f t="shared" si="1058"/>
        <v>0</v>
      </c>
      <c r="X538" s="43">
        <f t="shared" si="1059"/>
        <v>0</v>
      </c>
      <c r="Y538" s="43">
        <f t="shared" si="1060"/>
        <v>0</v>
      </c>
      <c r="Z538" s="43">
        <f t="shared" si="1061"/>
        <v>0</v>
      </c>
      <c r="AA538" s="43">
        <f t="shared" si="1062"/>
        <v>0</v>
      </c>
      <c r="AB538" s="43">
        <f t="shared" si="1063"/>
        <v>6506.5</v>
      </c>
      <c r="AC538" s="44">
        <f t="shared" si="1064"/>
        <v>10415.799999999999</v>
      </c>
      <c r="AD538" s="44">
        <f t="shared" si="1065"/>
        <v>10415.799999999999</v>
      </c>
      <c r="AE538" s="45">
        <f t="shared" si="948"/>
        <v>100</v>
      </c>
      <c r="AF538" s="43">
        <f t="shared" si="1066"/>
        <v>16922.299999999999</v>
      </c>
      <c r="AG538" s="43">
        <f t="shared" si="1067"/>
        <v>0</v>
      </c>
      <c r="AH538" s="43">
        <f t="shared" si="1068"/>
        <v>0</v>
      </c>
      <c r="AI538" s="43">
        <f t="shared" si="1069"/>
        <v>0</v>
      </c>
      <c r="AJ538" s="43">
        <f t="shared" si="1070"/>
        <v>0</v>
      </c>
      <c r="AK538" s="43">
        <f t="shared" si="1071"/>
        <v>0</v>
      </c>
      <c r="AL538" s="43">
        <f t="shared" si="949"/>
        <v>16922.299999999999</v>
      </c>
      <c r="AM538" s="43">
        <f t="shared" si="950"/>
        <v>0</v>
      </c>
      <c r="AN538" s="2"/>
    </row>
    <row r="539">
      <c r="B539" s="41" t="s">
        <v>293</v>
      </c>
      <c r="C539" s="41" t="s">
        <v>395</v>
      </c>
      <c r="D539" s="41" t="s">
        <v>41</v>
      </c>
      <c r="E539" s="26" t="str">
        <f t="shared" si="1044"/>
        <v>0801</v>
      </c>
      <c r="F539" s="41" t="s">
        <v>407</v>
      </c>
      <c r="G539" s="41" t="s">
        <v>179</v>
      </c>
      <c r="H539" s="42" t="s">
        <v>180</v>
      </c>
      <c r="I539" s="43">
        <v>16922.299999999999</v>
      </c>
      <c r="J539" s="43">
        <v>16657.200000000001</v>
      </c>
      <c r="K539" s="43">
        <v>23163.700000000001</v>
      </c>
      <c r="L539" s="43"/>
      <c r="M539" s="43"/>
      <c r="N539" s="43"/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f t="shared" si="1045"/>
        <v>16922.299999999999</v>
      </c>
      <c r="W539" s="43"/>
      <c r="X539" s="43"/>
      <c r="Y539" s="43"/>
      <c r="Z539" s="43"/>
      <c r="AA539" s="43"/>
      <c r="AB539" s="43">
        <v>6506.5</v>
      </c>
      <c r="AC539" s="44">
        <v>10415.799999999999</v>
      </c>
      <c r="AD539" s="44">
        <v>10415.799999999999</v>
      </c>
      <c r="AE539" s="45">
        <f t="shared" si="948"/>
        <v>100</v>
      </c>
      <c r="AF539" s="43">
        <v>16922.299999999999</v>
      </c>
      <c r="AG539" s="43">
        <v>0</v>
      </c>
      <c r="AH539" s="43">
        <v>0</v>
      </c>
      <c r="AI539" s="43">
        <v>0</v>
      </c>
      <c r="AJ539" s="43">
        <v>0</v>
      </c>
      <c r="AK539" s="43">
        <v>0</v>
      </c>
      <c r="AL539" s="43">
        <f t="shared" si="949"/>
        <v>16922.299999999999</v>
      </c>
      <c r="AM539" s="43">
        <f t="shared" si="950"/>
        <v>0</v>
      </c>
      <c r="AN539" s="19"/>
    </row>
    <row r="540">
      <c r="B540" s="41" t="s">
        <v>293</v>
      </c>
      <c r="C540" s="41" t="s">
        <v>395</v>
      </c>
      <c r="D540" s="41" t="s">
        <v>41</v>
      </c>
      <c r="E540" s="26" t="str">
        <f t="shared" si="1044"/>
        <v>0801</v>
      </c>
      <c r="F540" s="41" t="s">
        <v>409</v>
      </c>
      <c r="G540" s="41"/>
      <c r="H540" s="58" t="s">
        <v>408</v>
      </c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>
        <f t="shared" ref="V540:V541" si="1072">V541</f>
        <v>0</v>
      </c>
      <c r="W540" s="43"/>
      <c r="X540" s="43"/>
      <c r="Y540" s="43"/>
      <c r="Z540" s="43"/>
      <c r="AA540" s="43"/>
      <c r="AB540" s="43"/>
      <c r="AC540" s="44">
        <f t="shared" si="1064"/>
        <v>6506.5</v>
      </c>
      <c r="AD540" s="44">
        <f t="shared" si="1065"/>
        <v>6506.5</v>
      </c>
      <c r="AE540" s="45">
        <f t="shared" si="948"/>
        <v>100</v>
      </c>
      <c r="AF540" s="43"/>
      <c r="AG540" s="43"/>
      <c r="AH540" s="43"/>
      <c r="AI540" s="43"/>
      <c r="AJ540" s="43"/>
      <c r="AK540" s="43"/>
      <c r="AL540" s="43"/>
      <c r="AM540" s="43"/>
      <c r="AN540" s="19"/>
      <c r="AO540" s="1"/>
      <c r="AP540" s="1"/>
      <c r="AQ540" s="1"/>
      <c r="AR540" s="1"/>
      <c r="AS540" s="1"/>
    </row>
    <row r="541">
      <c r="B541" s="41" t="s">
        <v>293</v>
      </c>
      <c r="C541" s="41" t="s">
        <v>395</v>
      </c>
      <c r="D541" s="41" t="s">
        <v>41</v>
      </c>
      <c r="E541" s="26" t="str">
        <f t="shared" si="1044"/>
        <v>0801</v>
      </c>
      <c r="F541" s="41" t="s">
        <v>409</v>
      </c>
      <c r="G541" s="41" t="s">
        <v>177</v>
      </c>
      <c r="H541" s="42" t="s">
        <v>178</v>
      </c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>
        <f t="shared" si="1072"/>
        <v>0</v>
      </c>
      <c r="W541" s="43"/>
      <c r="X541" s="43"/>
      <c r="Y541" s="43"/>
      <c r="Z541" s="43"/>
      <c r="AA541" s="43"/>
      <c r="AB541" s="43"/>
      <c r="AC541" s="44">
        <f t="shared" si="1064"/>
        <v>6506.5</v>
      </c>
      <c r="AD541" s="44">
        <f t="shared" si="1065"/>
        <v>6506.5</v>
      </c>
      <c r="AE541" s="45">
        <f t="shared" si="948"/>
        <v>100</v>
      </c>
      <c r="AF541" s="43"/>
      <c r="AG541" s="43"/>
      <c r="AH541" s="43"/>
      <c r="AI541" s="43"/>
      <c r="AJ541" s="43"/>
      <c r="AK541" s="43"/>
      <c r="AL541" s="43"/>
      <c r="AM541" s="43"/>
      <c r="AN541" s="19"/>
      <c r="AO541" s="1"/>
      <c r="AP541" s="1"/>
      <c r="AQ541" s="1"/>
      <c r="AR541" s="1"/>
      <c r="AS541" s="1"/>
    </row>
    <row r="542">
      <c r="B542" s="41" t="s">
        <v>293</v>
      </c>
      <c r="C542" s="41" t="s">
        <v>395</v>
      </c>
      <c r="D542" s="41" t="s">
        <v>41</v>
      </c>
      <c r="E542" s="26" t="str">
        <f t="shared" si="1044"/>
        <v>0801</v>
      </c>
      <c r="F542" s="41" t="s">
        <v>409</v>
      </c>
      <c r="G542" s="41" t="s">
        <v>179</v>
      </c>
      <c r="H542" s="42" t="s">
        <v>180</v>
      </c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>
        <v>0</v>
      </c>
      <c r="W542" s="43"/>
      <c r="X542" s="43"/>
      <c r="Y542" s="43"/>
      <c r="Z542" s="43"/>
      <c r="AA542" s="43"/>
      <c r="AB542" s="43"/>
      <c r="AC542" s="44">
        <v>6506.5</v>
      </c>
      <c r="AD542" s="44">
        <v>6506.5</v>
      </c>
      <c r="AE542" s="45">
        <f t="shared" si="948"/>
        <v>100</v>
      </c>
      <c r="AF542" s="43"/>
      <c r="AG542" s="43"/>
      <c r="AH542" s="43"/>
      <c r="AI542" s="43"/>
      <c r="AJ542" s="43"/>
      <c r="AK542" s="43"/>
      <c r="AL542" s="43"/>
      <c r="AM542" s="43"/>
      <c r="AN542" s="19"/>
      <c r="AO542" s="1"/>
      <c r="AP542" s="1"/>
      <c r="AQ542" s="1"/>
      <c r="AR542" s="1"/>
      <c r="AS542" s="1"/>
    </row>
    <row r="543" ht="31.5">
      <c r="B543" s="41" t="s">
        <v>293</v>
      </c>
      <c r="C543" s="41" t="s">
        <v>395</v>
      </c>
      <c r="D543" s="41" t="s">
        <v>41</v>
      </c>
      <c r="E543" s="26" t="str">
        <f t="shared" si="1044"/>
        <v>0801</v>
      </c>
      <c r="F543" s="41" t="s">
        <v>410</v>
      </c>
      <c r="G543" s="41"/>
      <c r="H543" s="42" t="s">
        <v>411</v>
      </c>
      <c r="I543" s="43">
        <f t="shared" si="1046"/>
        <v>850138</v>
      </c>
      <c r="J543" s="43">
        <f t="shared" si="1047"/>
        <v>850138</v>
      </c>
      <c r="K543" s="43">
        <f t="shared" si="1048"/>
        <v>850131.5</v>
      </c>
      <c r="L543" s="43">
        <f t="shared" si="1049"/>
        <v>0</v>
      </c>
      <c r="M543" s="43">
        <f t="shared" si="1050"/>
        <v>0</v>
      </c>
      <c r="N543" s="43">
        <f t="shared" si="1051"/>
        <v>0</v>
      </c>
      <c r="O543" s="43">
        <f t="shared" si="1052"/>
        <v>0</v>
      </c>
      <c r="P543" s="43">
        <f t="shared" si="1053"/>
        <v>55299.532000000007</v>
      </c>
      <c r="Q543" s="43">
        <f t="shared" si="1054"/>
        <v>0</v>
      </c>
      <c r="R543" s="43">
        <f t="shared" si="1055"/>
        <v>0</v>
      </c>
      <c r="S543" s="43">
        <f t="shared" si="1056"/>
        <v>0</v>
      </c>
      <c r="T543" s="43">
        <f t="shared" si="1057"/>
        <v>0</v>
      </c>
      <c r="U543" s="43">
        <v>0</v>
      </c>
      <c r="V543" s="43">
        <f t="shared" si="1045"/>
        <v>905437.53200000001</v>
      </c>
      <c r="W543" s="43">
        <f t="shared" si="1058"/>
        <v>0</v>
      </c>
      <c r="X543" s="43">
        <f t="shared" si="1059"/>
        <v>0</v>
      </c>
      <c r="Y543" s="43">
        <f t="shared" si="1060"/>
        <v>0</v>
      </c>
      <c r="Z543" s="43">
        <f t="shared" si="1061"/>
        <v>0</v>
      </c>
      <c r="AA543" s="43">
        <f t="shared" si="1062"/>
        <v>0</v>
      </c>
      <c r="AB543" s="43">
        <f t="shared" si="1063"/>
        <v>769018.05448999989</v>
      </c>
      <c r="AC543" s="44">
        <f t="shared" si="1064"/>
        <v>910350.79313999997</v>
      </c>
      <c r="AD543" s="44">
        <f t="shared" si="1065"/>
        <v>910348.26975999994</v>
      </c>
      <c r="AE543" s="45">
        <f t="shared" si="948"/>
        <v>99.999722812346732</v>
      </c>
      <c r="AF543" s="43">
        <f t="shared" si="1066"/>
        <v>910350.79313999997</v>
      </c>
      <c r="AG543" s="43">
        <f t="shared" si="1067"/>
        <v>0</v>
      </c>
      <c r="AH543" s="43">
        <f t="shared" si="1068"/>
        <v>0</v>
      </c>
      <c r="AI543" s="43">
        <f t="shared" si="1069"/>
        <v>0</v>
      </c>
      <c r="AJ543" s="43">
        <f t="shared" si="1070"/>
        <v>0</v>
      </c>
      <c r="AK543" s="43">
        <f t="shared" si="1071"/>
        <v>0</v>
      </c>
      <c r="AL543" s="43">
        <f t="shared" si="949"/>
        <v>910350.79313999997</v>
      </c>
      <c r="AM543" s="43">
        <f t="shared" si="950"/>
        <v>-4913.2611399999587</v>
      </c>
      <c r="AN543" s="2"/>
      <c r="AO543" s="1"/>
      <c r="AP543" s="1"/>
      <c r="AQ543" s="1"/>
      <c r="AR543" s="1"/>
      <c r="AS543" s="1"/>
    </row>
    <row r="544" ht="47.25">
      <c r="B544" s="41" t="s">
        <v>293</v>
      </c>
      <c r="C544" s="41" t="s">
        <v>395</v>
      </c>
      <c r="D544" s="41" t="s">
        <v>41</v>
      </c>
      <c r="E544" s="26" t="str">
        <f t="shared" si="1044"/>
        <v>0801</v>
      </c>
      <c r="F544" s="41" t="s">
        <v>412</v>
      </c>
      <c r="G544" s="41"/>
      <c r="H544" s="42" t="s">
        <v>413</v>
      </c>
      <c r="I544" s="43">
        <f>I545+I549+I557</f>
        <v>850138</v>
      </c>
      <c r="J544" s="43">
        <f>J545+J549+J557</f>
        <v>850138</v>
      </c>
      <c r="K544" s="43">
        <f>K545+K549+K557</f>
        <v>850131.5</v>
      </c>
      <c r="L544" s="43">
        <f>L545+L549+L557</f>
        <v>0</v>
      </c>
      <c r="M544" s="43">
        <f>M545+M549+M557</f>
        <v>0</v>
      </c>
      <c r="N544" s="43">
        <f>N545+N549+N557</f>
        <v>0</v>
      </c>
      <c r="O544" s="43">
        <f>O545+O549+O557+O560+O553</f>
        <v>0</v>
      </c>
      <c r="P544" s="43">
        <f>P545+P549+P557+P560+P553</f>
        <v>55299.532000000007</v>
      </c>
      <c r="Q544" s="43">
        <f>Q545+Q549+Q557+Q560</f>
        <v>0</v>
      </c>
      <c r="R544" s="43">
        <f>R545+R549+R557+R560</f>
        <v>0</v>
      </c>
      <c r="S544" s="43">
        <f>S545+S549+S557+S560</f>
        <v>0</v>
      </c>
      <c r="T544" s="43">
        <f>T545+T549+T557+T560</f>
        <v>0</v>
      </c>
      <c r="U544" s="43">
        <v>0</v>
      </c>
      <c r="V544" s="43">
        <f t="shared" si="1045"/>
        <v>905437.53200000001</v>
      </c>
      <c r="W544" s="43">
        <f>W545+W549+W557</f>
        <v>0</v>
      </c>
      <c r="X544" s="43">
        <f>X545+X549+X557</f>
        <v>0</v>
      </c>
      <c r="Y544" s="43">
        <f>Y545+Y549+Y557</f>
        <v>0</v>
      </c>
      <c r="Z544" s="43">
        <f>Z545+Z549+Z557</f>
        <v>0</v>
      </c>
      <c r="AA544" s="43">
        <f>AA545+AA549+AA557</f>
        <v>0</v>
      </c>
      <c r="AB544" s="43">
        <f>AB545+AB549+AB557+AB560+AB553</f>
        <v>769018.05448999989</v>
      </c>
      <c r="AC544" s="44">
        <f>AC545+AC549+AC557+AC560+AC553</f>
        <v>910350.79313999997</v>
      </c>
      <c r="AD544" s="44">
        <f>AD545+AD549+AD557+AD560+AD553</f>
        <v>910348.26975999994</v>
      </c>
      <c r="AE544" s="45">
        <f t="shared" si="948"/>
        <v>99.999722812346732</v>
      </c>
      <c r="AF544" s="43">
        <f>AF545+AF549+AF557+AF560+AF553</f>
        <v>910350.79313999997</v>
      </c>
      <c r="AG544" s="43">
        <f>AG545+AG549+AG557+AG560+AG553</f>
        <v>0</v>
      </c>
      <c r="AH544" s="43">
        <f>AH545+AH549+AH557+AH560+AH553</f>
        <v>0</v>
      </c>
      <c r="AI544" s="43">
        <f>AI545+AI549+AI557+AI560+AI553</f>
        <v>0</v>
      </c>
      <c r="AJ544" s="43">
        <f>AJ545+AJ549+AJ557+AJ560+AJ553</f>
        <v>0</v>
      </c>
      <c r="AK544" s="43">
        <f>AK545+AK549+AK557+AK560+AK553</f>
        <v>0</v>
      </c>
      <c r="AL544" s="43">
        <f t="shared" si="949"/>
        <v>910350.79313999997</v>
      </c>
      <c r="AM544" s="43">
        <f t="shared" si="950"/>
        <v>-4913.2611399999587</v>
      </c>
      <c r="AN544" s="2"/>
      <c r="AR544" s="1"/>
      <c r="AS544" s="1"/>
    </row>
    <row r="545" ht="47.25">
      <c r="B545" s="41" t="s">
        <v>293</v>
      </c>
      <c r="C545" s="41" t="s">
        <v>395</v>
      </c>
      <c r="D545" s="41" t="s">
        <v>41</v>
      </c>
      <c r="E545" s="26" t="str">
        <f t="shared" si="1044"/>
        <v>0801</v>
      </c>
      <c r="F545" s="41" t="s">
        <v>414</v>
      </c>
      <c r="G545" s="41"/>
      <c r="H545" s="42" t="s">
        <v>70</v>
      </c>
      <c r="I545" s="43">
        <f>I546</f>
        <v>583818.59999999998</v>
      </c>
      <c r="J545" s="43">
        <f>J546</f>
        <v>583818.59999999998</v>
      </c>
      <c r="K545" s="43">
        <f>K546</f>
        <v>583818.59999999998</v>
      </c>
      <c r="L545" s="43">
        <f>L546</f>
        <v>0</v>
      </c>
      <c r="M545" s="43">
        <f>M546</f>
        <v>0</v>
      </c>
      <c r="N545" s="43">
        <f>N546</f>
        <v>0</v>
      </c>
      <c r="O545" s="43">
        <f>O546</f>
        <v>0</v>
      </c>
      <c r="P545" s="43">
        <f>P546</f>
        <v>-247.07799999999997</v>
      </c>
      <c r="Q545" s="43">
        <f>Q546</f>
        <v>0</v>
      </c>
      <c r="R545" s="43">
        <f>R546</f>
        <v>0</v>
      </c>
      <c r="S545" s="43">
        <f>S546</f>
        <v>0</v>
      </c>
      <c r="T545" s="43">
        <f>T546</f>
        <v>0</v>
      </c>
      <c r="U545" s="43">
        <v>0</v>
      </c>
      <c r="V545" s="43">
        <f t="shared" si="1045"/>
        <v>583571.522</v>
      </c>
      <c r="W545" s="43">
        <f>W546</f>
        <v>0</v>
      </c>
      <c r="X545" s="43">
        <f>X546</f>
        <v>0</v>
      </c>
      <c r="Y545" s="43">
        <f>Y546</f>
        <v>0</v>
      </c>
      <c r="Z545" s="43">
        <f>Z546</f>
        <v>0</v>
      </c>
      <c r="AA545" s="43">
        <f>AA546</f>
        <v>0</v>
      </c>
      <c r="AB545" s="43">
        <f>AB546</f>
        <v>487942.48387</v>
      </c>
      <c r="AC545" s="44">
        <f>AC546</f>
        <v>583484.78313999996</v>
      </c>
      <c r="AD545" s="44">
        <f>AD546</f>
        <v>583482.26003999996</v>
      </c>
      <c r="AE545" s="45">
        <f t="shared" si="948"/>
        <v>99.999567580839653</v>
      </c>
      <c r="AF545" s="43">
        <f>AF546</f>
        <v>583484.78313999996</v>
      </c>
      <c r="AG545" s="43">
        <f>AG546</f>
        <v>0</v>
      </c>
      <c r="AH545" s="43">
        <f>AH546</f>
        <v>0</v>
      </c>
      <c r="AI545" s="43">
        <f>AI546</f>
        <v>0</v>
      </c>
      <c r="AJ545" s="43">
        <f>AJ546</f>
        <v>0</v>
      </c>
      <c r="AK545" s="43">
        <f>AK546</f>
        <v>0</v>
      </c>
      <c r="AL545" s="43">
        <f t="shared" si="949"/>
        <v>583484.78313999996</v>
      </c>
      <c r="AM545" s="43">
        <f t="shared" si="950"/>
        <v>86.738860000041313</v>
      </c>
      <c r="AN545" s="2"/>
      <c r="AR545" s="1"/>
      <c r="AS545" s="1"/>
    </row>
    <row r="546" ht="31.5">
      <c r="B546" s="41" t="s">
        <v>293</v>
      </c>
      <c r="C546" s="41" t="s">
        <v>395</v>
      </c>
      <c r="D546" s="41" t="s">
        <v>41</v>
      </c>
      <c r="E546" s="26" t="str">
        <f t="shared" si="1044"/>
        <v>0801</v>
      </c>
      <c r="F546" s="41" t="s">
        <v>414</v>
      </c>
      <c r="G546" s="41" t="s">
        <v>177</v>
      </c>
      <c r="H546" s="42" t="s">
        <v>178</v>
      </c>
      <c r="I546" s="43">
        <f>I547+I548</f>
        <v>583818.59999999998</v>
      </c>
      <c r="J546" s="43">
        <f>J547+J548</f>
        <v>583818.59999999998</v>
      </c>
      <c r="K546" s="43">
        <f>K547+K548</f>
        <v>583818.59999999998</v>
      </c>
      <c r="L546" s="43">
        <f>L547+L548</f>
        <v>0</v>
      </c>
      <c r="M546" s="43">
        <f>M547+M548</f>
        <v>0</v>
      </c>
      <c r="N546" s="43">
        <f>N547+N548</f>
        <v>0</v>
      </c>
      <c r="O546" s="43">
        <f>O547+O548</f>
        <v>0</v>
      </c>
      <c r="P546" s="43">
        <f>P547+P548</f>
        <v>-247.07799999999997</v>
      </c>
      <c r="Q546" s="43">
        <f>Q547+Q548</f>
        <v>0</v>
      </c>
      <c r="R546" s="43">
        <f>R547+R548</f>
        <v>0</v>
      </c>
      <c r="S546" s="43">
        <f>S547+S548</f>
        <v>0</v>
      </c>
      <c r="T546" s="43">
        <f>T547+T548</f>
        <v>0</v>
      </c>
      <c r="U546" s="43">
        <v>0</v>
      </c>
      <c r="V546" s="43">
        <f t="shared" si="1045"/>
        <v>583571.522</v>
      </c>
      <c r="W546" s="43">
        <f>W547+W548</f>
        <v>0</v>
      </c>
      <c r="X546" s="43">
        <f>X547+X548</f>
        <v>0</v>
      </c>
      <c r="Y546" s="43">
        <f>Y547+Y548</f>
        <v>0</v>
      </c>
      <c r="Z546" s="43">
        <f>Z547+Z548</f>
        <v>0</v>
      </c>
      <c r="AA546" s="43">
        <f>AA547+AA548</f>
        <v>0</v>
      </c>
      <c r="AB546" s="43">
        <f>AB547+AB548</f>
        <v>487942.48387</v>
      </c>
      <c r="AC546" s="44">
        <f>AC547+AC548</f>
        <v>583484.78313999996</v>
      </c>
      <c r="AD546" s="44">
        <f>AD547+AD548</f>
        <v>583482.26003999996</v>
      </c>
      <c r="AE546" s="45">
        <f t="shared" si="948"/>
        <v>99.999567580839653</v>
      </c>
      <c r="AF546" s="43">
        <f>AF547+AF548</f>
        <v>583484.78313999996</v>
      </c>
      <c r="AG546" s="43">
        <f>AG547+AG548</f>
        <v>0</v>
      </c>
      <c r="AH546" s="43">
        <f>AH547+AH548</f>
        <v>0</v>
      </c>
      <c r="AI546" s="43">
        <f>AI547+AI548</f>
        <v>0</v>
      </c>
      <c r="AJ546" s="43">
        <f>AJ547+AJ548</f>
        <v>0</v>
      </c>
      <c r="AK546" s="43">
        <f>AK547+AK548</f>
        <v>0</v>
      </c>
      <c r="AL546" s="43">
        <f t="shared" si="949"/>
        <v>583484.78313999996</v>
      </c>
      <c r="AM546" s="43">
        <f t="shared" si="950"/>
        <v>86.738860000041313</v>
      </c>
      <c r="AN546" s="2"/>
      <c r="AO546" s="1"/>
      <c r="AP546" s="1"/>
      <c r="AQ546" s="1"/>
      <c r="AR546" s="1"/>
      <c r="AS546" s="1"/>
    </row>
    <row r="547">
      <c r="B547" s="41" t="s">
        <v>293</v>
      </c>
      <c r="C547" s="41" t="s">
        <v>395</v>
      </c>
      <c r="D547" s="41" t="s">
        <v>41</v>
      </c>
      <c r="E547" s="26" t="str">
        <f t="shared" si="1044"/>
        <v>0801</v>
      </c>
      <c r="F547" s="41" t="s">
        <v>414</v>
      </c>
      <c r="G547" s="41" t="s">
        <v>179</v>
      </c>
      <c r="H547" s="42" t="s">
        <v>180</v>
      </c>
      <c r="I547" s="43">
        <v>96737.399999999994</v>
      </c>
      <c r="J547" s="43">
        <v>96737.399999999994</v>
      </c>
      <c r="K547" s="43">
        <v>96737.399999999994</v>
      </c>
      <c r="L547" s="43"/>
      <c r="M547" s="43"/>
      <c r="N547" s="43"/>
      <c r="O547" s="43">
        <v>0</v>
      </c>
      <c r="P547" s="43">
        <v>-6.5149999999999997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f t="shared" si="1045"/>
        <v>96730.884999999995</v>
      </c>
      <c r="W547" s="43"/>
      <c r="X547" s="43"/>
      <c r="Y547" s="43"/>
      <c r="Z547" s="43"/>
      <c r="AA547" s="43"/>
      <c r="AB547" s="43">
        <v>82301.199999999997</v>
      </c>
      <c r="AC547" s="44">
        <v>96730.884999999995</v>
      </c>
      <c r="AD547" s="44">
        <v>96729.604819999993</v>
      </c>
      <c r="AE547" s="45">
        <f t="shared" si="948"/>
        <v>99.998676555063042</v>
      </c>
      <c r="AF547" s="43">
        <v>96730.884999999995</v>
      </c>
      <c r="AG547" s="43">
        <v>0</v>
      </c>
      <c r="AH547" s="43">
        <v>0</v>
      </c>
      <c r="AI547" s="43">
        <v>0</v>
      </c>
      <c r="AJ547" s="43">
        <v>0</v>
      </c>
      <c r="AK547" s="43">
        <v>0</v>
      </c>
      <c r="AL547" s="43">
        <f t="shared" si="949"/>
        <v>96730.884999999995</v>
      </c>
      <c r="AM547" s="43">
        <f t="shared" si="950"/>
        <v>0</v>
      </c>
      <c r="AN547" s="19"/>
      <c r="AO547" s="1"/>
      <c r="AP547" s="1"/>
      <c r="AQ547" s="1"/>
      <c r="AR547" s="1"/>
      <c r="AS547" s="1"/>
    </row>
    <row r="548">
      <c r="B548" s="41" t="s">
        <v>293</v>
      </c>
      <c r="C548" s="41" t="s">
        <v>395</v>
      </c>
      <c r="D548" s="41" t="s">
        <v>41</v>
      </c>
      <c r="E548" s="26" t="str">
        <f t="shared" si="1044"/>
        <v>0801</v>
      </c>
      <c r="F548" s="41" t="s">
        <v>414</v>
      </c>
      <c r="G548" s="41" t="s">
        <v>305</v>
      </c>
      <c r="H548" s="42" t="s">
        <v>306</v>
      </c>
      <c r="I548" s="43">
        <v>487081.20000000001</v>
      </c>
      <c r="J548" s="43">
        <v>487081.20000000001</v>
      </c>
      <c r="K548" s="43">
        <v>487081.20000000001</v>
      </c>
      <c r="L548" s="43"/>
      <c r="M548" s="43"/>
      <c r="N548" s="43"/>
      <c r="O548" s="43">
        <v>0</v>
      </c>
      <c r="P548" s="43">
        <v>-240.56299999999999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f t="shared" si="1045"/>
        <v>486840.63699999999</v>
      </c>
      <c r="W548" s="43"/>
      <c r="X548" s="43"/>
      <c r="Y548" s="43"/>
      <c r="Z548" s="43"/>
      <c r="AA548" s="43"/>
      <c r="AB548" s="43">
        <v>405641.28386999998</v>
      </c>
      <c r="AC548" s="44">
        <v>486753.89814</v>
      </c>
      <c r="AD548" s="44">
        <v>486752.65522000002</v>
      </c>
      <c r="AE548" s="45">
        <f t="shared" ref="AE548:AE611" si="1073">AD548/AC548*100</f>
        <v>99.999744651248861</v>
      </c>
      <c r="AF548" s="43">
        <v>486753.89814</v>
      </c>
      <c r="AG548" s="43">
        <v>0</v>
      </c>
      <c r="AH548" s="43">
        <v>0</v>
      </c>
      <c r="AI548" s="43">
        <v>0</v>
      </c>
      <c r="AJ548" s="43">
        <v>0</v>
      </c>
      <c r="AK548" s="43">
        <v>0</v>
      </c>
      <c r="AL548" s="43">
        <f t="shared" ref="AL548:AL611" si="1074">AF548+AH548+AK548+AI548+AJ548+AG548</f>
        <v>486753.89814</v>
      </c>
      <c r="AM548" s="43">
        <f t="shared" ref="AM548:AM611" si="1075">V548-AL548</f>
        <v>86.738859999983106</v>
      </c>
      <c r="AN548" s="19"/>
      <c r="AR548" s="1"/>
      <c r="AS548" s="1"/>
    </row>
    <row r="549" ht="47.25">
      <c r="B549" s="41" t="s">
        <v>293</v>
      </c>
      <c r="C549" s="41" t="s">
        <v>395</v>
      </c>
      <c r="D549" s="41" t="s">
        <v>41</v>
      </c>
      <c r="E549" s="26" t="str">
        <f t="shared" si="1044"/>
        <v>0801</v>
      </c>
      <c r="F549" s="41" t="s">
        <v>415</v>
      </c>
      <c r="G549" s="41"/>
      <c r="H549" s="42" t="s">
        <v>416</v>
      </c>
      <c r="I549" s="43">
        <f>I550</f>
        <v>15300</v>
      </c>
      <c r="J549" s="43">
        <f>J550</f>
        <v>15300</v>
      </c>
      <c r="K549" s="43">
        <f>K550</f>
        <v>15293.5</v>
      </c>
      <c r="L549" s="43">
        <f>L550</f>
        <v>0</v>
      </c>
      <c r="M549" s="43">
        <f>M550</f>
        <v>0</v>
      </c>
      <c r="N549" s="43">
        <f>N550</f>
        <v>0</v>
      </c>
      <c r="O549" s="43">
        <f>O550</f>
        <v>0</v>
      </c>
      <c r="P549" s="43">
        <f>P550</f>
        <v>0</v>
      </c>
      <c r="Q549" s="43">
        <f>Q550</f>
        <v>0</v>
      </c>
      <c r="R549" s="43">
        <f>R550</f>
        <v>0</v>
      </c>
      <c r="S549" s="43">
        <f>S550</f>
        <v>0</v>
      </c>
      <c r="T549" s="43">
        <f>T550</f>
        <v>0</v>
      </c>
      <c r="U549" s="43">
        <v>0</v>
      </c>
      <c r="V549" s="43">
        <f t="shared" si="1045"/>
        <v>15300</v>
      </c>
      <c r="W549" s="43">
        <f>W550</f>
        <v>0</v>
      </c>
      <c r="X549" s="43">
        <f>X550</f>
        <v>0</v>
      </c>
      <c r="Y549" s="43">
        <f>Y550</f>
        <v>0</v>
      </c>
      <c r="Z549" s="43">
        <f>Z550</f>
        <v>0</v>
      </c>
      <c r="AA549" s="43">
        <f>AA550</f>
        <v>0</v>
      </c>
      <c r="AB549" s="43">
        <f>AB550</f>
        <v>11020.2665</v>
      </c>
      <c r="AC549" s="44">
        <f>AC550</f>
        <v>15246.4056</v>
      </c>
      <c r="AD549" s="44">
        <f>AD550</f>
        <v>15246.4056</v>
      </c>
      <c r="AE549" s="45">
        <f t="shared" si="1073"/>
        <v>100</v>
      </c>
      <c r="AF549" s="43">
        <f>AF550</f>
        <v>15246.4056</v>
      </c>
      <c r="AG549" s="43">
        <f>AG550</f>
        <v>0</v>
      </c>
      <c r="AH549" s="43">
        <f>AH550</f>
        <v>0</v>
      </c>
      <c r="AI549" s="43">
        <f>AI550</f>
        <v>0</v>
      </c>
      <c r="AJ549" s="43">
        <f>AJ550</f>
        <v>0</v>
      </c>
      <c r="AK549" s="43">
        <f>AK550</f>
        <v>0</v>
      </c>
      <c r="AL549" s="43">
        <f t="shared" si="1074"/>
        <v>15246.4056</v>
      </c>
      <c r="AM549" s="43">
        <f t="shared" si="1075"/>
        <v>53.594399999999951</v>
      </c>
      <c r="AN549" s="2"/>
      <c r="AR549" s="1"/>
      <c r="AS549" s="1"/>
    </row>
    <row r="550" ht="31.5">
      <c r="B550" s="41" t="s">
        <v>293</v>
      </c>
      <c r="C550" s="41" t="s">
        <v>395</v>
      </c>
      <c r="D550" s="41" t="s">
        <v>41</v>
      </c>
      <c r="E550" s="26" t="str">
        <f t="shared" si="1044"/>
        <v>0801</v>
      </c>
      <c r="F550" s="41" t="s">
        <v>415</v>
      </c>
      <c r="G550" s="41" t="s">
        <v>177</v>
      </c>
      <c r="H550" s="42" t="s">
        <v>178</v>
      </c>
      <c r="I550" s="43">
        <f>I551+I552</f>
        <v>15300</v>
      </c>
      <c r="J550" s="43">
        <f>J551+J552</f>
        <v>15300</v>
      </c>
      <c r="K550" s="43">
        <f>K551+K552</f>
        <v>15293.5</v>
      </c>
      <c r="L550" s="43">
        <f>L551+L552</f>
        <v>0</v>
      </c>
      <c r="M550" s="43">
        <f>M551+M552</f>
        <v>0</v>
      </c>
      <c r="N550" s="43">
        <f>N551+N552</f>
        <v>0</v>
      </c>
      <c r="O550" s="43">
        <f>O551+O552</f>
        <v>0</v>
      </c>
      <c r="P550" s="43">
        <f>P551+P552</f>
        <v>0</v>
      </c>
      <c r="Q550" s="43">
        <f>Q551+Q552</f>
        <v>0</v>
      </c>
      <c r="R550" s="43">
        <f>R551+R552</f>
        <v>0</v>
      </c>
      <c r="S550" s="43">
        <f>S551+S552</f>
        <v>0</v>
      </c>
      <c r="T550" s="43">
        <f>T551+T552</f>
        <v>0</v>
      </c>
      <c r="U550" s="43">
        <v>0</v>
      </c>
      <c r="V550" s="43">
        <f t="shared" si="1045"/>
        <v>15300</v>
      </c>
      <c r="W550" s="43">
        <f>W551+W552</f>
        <v>0</v>
      </c>
      <c r="X550" s="43">
        <f>X551+X552</f>
        <v>0</v>
      </c>
      <c r="Y550" s="43">
        <f>Y551+Y552</f>
        <v>0</v>
      </c>
      <c r="Z550" s="43">
        <f>Z551+Z552</f>
        <v>0</v>
      </c>
      <c r="AA550" s="43">
        <f>AA551+AA552</f>
        <v>0</v>
      </c>
      <c r="AB550" s="43">
        <f>AB551+AB552</f>
        <v>11020.2665</v>
      </c>
      <c r="AC550" s="44">
        <f>AC551+AC552</f>
        <v>15246.4056</v>
      </c>
      <c r="AD550" s="44">
        <f>AD551+AD552</f>
        <v>15246.4056</v>
      </c>
      <c r="AE550" s="45">
        <f t="shared" si="1073"/>
        <v>100</v>
      </c>
      <c r="AF550" s="43">
        <f>AF551+AF552</f>
        <v>15246.4056</v>
      </c>
      <c r="AG550" s="43">
        <f>AG551+AG552</f>
        <v>0</v>
      </c>
      <c r="AH550" s="43">
        <f>AH551+AH552</f>
        <v>0</v>
      </c>
      <c r="AI550" s="43">
        <f>AI551+AI552</f>
        <v>0</v>
      </c>
      <c r="AJ550" s="43">
        <f>AJ551+AJ552</f>
        <v>0</v>
      </c>
      <c r="AK550" s="43">
        <f>AK551+AK552</f>
        <v>0</v>
      </c>
      <c r="AL550" s="43">
        <f t="shared" si="1074"/>
        <v>15246.4056</v>
      </c>
      <c r="AM550" s="43">
        <f t="shared" si="1075"/>
        <v>53.594399999999951</v>
      </c>
      <c r="AN550" s="2"/>
      <c r="AO550" s="1"/>
      <c r="AP550" s="1"/>
      <c r="AQ550" s="1"/>
      <c r="AR550" s="1"/>
      <c r="AS550" s="1"/>
    </row>
    <row r="551">
      <c r="B551" s="41" t="s">
        <v>293</v>
      </c>
      <c r="C551" s="41" t="s">
        <v>395</v>
      </c>
      <c r="D551" s="41" t="s">
        <v>41</v>
      </c>
      <c r="E551" s="26" t="str">
        <f t="shared" si="1044"/>
        <v>0801</v>
      </c>
      <c r="F551" s="41" t="s">
        <v>415</v>
      </c>
      <c r="G551" s="41" t="s">
        <v>179</v>
      </c>
      <c r="H551" s="42" t="s">
        <v>180</v>
      </c>
      <c r="I551" s="43">
        <v>2900</v>
      </c>
      <c r="J551" s="43">
        <v>2900</v>
      </c>
      <c r="K551" s="43">
        <v>2893.5</v>
      </c>
      <c r="L551" s="43"/>
      <c r="M551" s="43"/>
      <c r="N551" s="43"/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f t="shared" si="1045"/>
        <v>2900</v>
      </c>
      <c r="W551" s="43"/>
      <c r="X551" s="43"/>
      <c r="Y551" s="43"/>
      <c r="Z551" s="43"/>
      <c r="AA551" s="43"/>
      <c r="AB551" s="43">
        <v>1933.99963</v>
      </c>
      <c r="AC551" s="44">
        <v>2900</v>
      </c>
      <c r="AD551" s="44">
        <v>2900</v>
      </c>
      <c r="AE551" s="45">
        <f t="shared" si="1073"/>
        <v>100</v>
      </c>
      <c r="AF551" s="43">
        <v>2900</v>
      </c>
      <c r="AG551" s="43">
        <v>0</v>
      </c>
      <c r="AH551" s="43">
        <v>0</v>
      </c>
      <c r="AI551" s="43">
        <v>0</v>
      </c>
      <c r="AJ551" s="43">
        <v>0</v>
      </c>
      <c r="AK551" s="43">
        <v>0</v>
      </c>
      <c r="AL551" s="43">
        <f t="shared" si="1074"/>
        <v>2900</v>
      </c>
      <c r="AM551" s="43">
        <f t="shared" si="1075"/>
        <v>0</v>
      </c>
      <c r="AN551" s="19"/>
      <c r="AO551" s="1"/>
      <c r="AP551" s="1"/>
      <c r="AQ551" s="1"/>
      <c r="AR551" s="1"/>
      <c r="AS551" s="1"/>
    </row>
    <row r="552">
      <c r="B552" s="41" t="s">
        <v>293</v>
      </c>
      <c r="C552" s="41" t="s">
        <v>395</v>
      </c>
      <c r="D552" s="41" t="s">
        <v>41</v>
      </c>
      <c r="E552" s="26" t="str">
        <f t="shared" si="1044"/>
        <v>0801</v>
      </c>
      <c r="F552" s="41" t="s">
        <v>415</v>
      </c>
      <c r="G552" s="41" t="s">
        <v>305</v>
      </c>
      <c r="H552" s="42" t="s">
        <v>306</v>
      </c>
      <c r="I552" s="43">
        <v>12400</v>
      </c>
      <c r="J552" s="43">
        <v>12400</v>
      </c>
      <c r="K552" s="43">
        <v>12400</v>
      </c>
      <c r="L552" s="43"/>
      <c r="M552" s="43"/>
      <c r="N552" s="43"/>
      <c r="O552" s="43">
        <v>0</v>
      </c>
      <c r="P552" s="43">
        <v>0</v>
      </c>
      <c r="Q552" s="43">
        <v>0</v>
      </c>
      <c r="R552" s="43">
        <v>0</v>
      </c>
      <c r="S552" s="43">
        <v>0</v>
      </c>
      <c r="T552" s="43">
        <v>0</v>
      </c>
      <c r="U552" s="43">
        <v>0</v>
      </c>
      <c r="V552" s="43">
        <f t="shared" si="1045"/>
        <v>12400</v>
      </c>
      <c r="W552" s="43"/>
      <c r="X552" s="43"/>
      <c r="Y552" s="43"/>
      <c r="Z552" s="43"/>
      <c r="AA552" s="43"/>
      <c r="AB552" s="43">
        <v>9086.2668699999995</v>
      </c>
      <c r="AC552" s="44">
        <v>12346.4056</v>
      </c>
      <c r="AD552" s="44">
        <v>12346.4056</v>
      </c>
      <c r="AE552" s="45">
        <f t="shared" si="1073"/>
        <v>100</v>
      </c>
      <c r="AF552" s="43">
        <v>12346.4056</v>
      </c>
      <c r="AG552" s="43">
        <v>0</v>
      </c>
      <c r="AH552" s="43">
        <v>0</v>
      </c>
      <c r="AI552" s="43">
        <v>0</v>
      </c>
      <c r="AJ552" s="43">
        <v>0</v>
      </c>
      <c r="AK552" s="43">
        <v>0</v>
      </c>
      <c r="AL552" s="43">
        <f t="shared" si="1074"/>
        <v>12346.4056</v>
      </c>
      <c r="AM552" s="43">
        <f t="shared" si="1075"/>
        <v>53.594399999999951</v>
      </c>
      <c r="AN552" s="19"/>
      <c r="AR552" s="1"/>
      <c r="AS552" s="1"/>
    </row>
    <row r="553">
      <c r="B553" s="41" t="s">
        <v>293</v>
      </c>
      <c r="C553" s="41" t="s">
        <v>395</v>
      </c>
      <c r="D553" s="41" t="s">
        <v>41</v>
      </c>
      <c r="E553" s="26" t="str">
        <f t="shared" si="1044"/>
        <v>0801</v>
      </c>
      <c r="F553" s="59" t="s">
        <v>417</v>
      </c>
      <c r="G553" s="59"/>
      <c r="H553" s="60" t="s">
        <v>315</v>
      </c>
      <c r="I553" s="43"/>
      <c r="J553" s="43"/>
      <c r="K553" s="43"/>
      <c r="L553" s="43"/>
      <c r="M553" s="43"/>
      <c r="N553" s="43"/>
      <c r="O553" s="43">
        <f>O554</f>
        <v>0</v>
      </c>
      <c r="P553" s="43">
        <f>P554</f>
        <v>55547.600000000006</v>
      </c>
      <c r="Q553" s="43"/>
      <c r="R553" s="43"/>
      <c r="S553" s="43"/>
      <c r="T553" s="43"/>
      <c r="U553" s="43"/>
      <c r="V553" s="43">
        <f t="shared" si="1045"/>
        <v>55547.600000000006</v>
      </c>
      <c r="W553" s="43"/>
      <c r="X553" s="43"/>
      <c r="Y553" s="43"/>
      <c r="Z553" s="43"/>
      <c r="AA553" s="43"/>
      <c r="AB553" s="43">
        <f>AB554</f>
        <v>54914.699999999997</v>
      </c>
      <c r="AC553" s="44">
        <f>AC554</f>
        <v>55547.600000000006</v>
      </c>
      <c r="AD553" s="44">
        <f>AD554</f>
        <v>55547.600000000006</v>
      </c>
      <c r="AE553" s="45">
        <f t="shared" si="1073"/>
        <v>100</v>
      </c>
      <c r="AF553" s="43">
        <f>AF554</f>
        <v>55547.600000000006</v>
      </c>
      <c r="AG553" s="43">
        <f>AG554</f>
        <v>0</v>
      </c>
      <c r="AH553" s="43">
        <f>AH554</f>
        <v>0</v>
      </c>
      <c r="AI553" s="43">
        <f>AI554</f>
        <v>0</v>
      </c>
      <c r="AJ553" s="43">
        <f>AJ554</f>
        <v>0</v>
      </c>
      <c r="AK553" s="43">
        <f>AK554</f>
        <v>0</v>
      </c>
      <c r="AL553" s="43">
        <f t="shared" si="1074"/>
        <v>55547.600000000006</v>
      </c>
      <c r="AM553" s="43">
        <f t="shared" si="1075"/>
        <v>0</v>
      </c>
      <c r="AN553" s="19"/>
      <c r="AR553" s="1"/>
      <c r="AS553" s="1"/>
    </row>
    <row r="554">
      <c r="B554" s="41" t="s">
        <v>293</v>
      </c>
      <c r="C554" s="41" t="s">
        <v>395</v>
      </c>
      <c r="D554" s="41" t="s">
        <v>41</v>
      </c>
      <c r="E554" s="26" t="str">
        <f t="shared" si="1044"/>
        <v>0801</v>
      </c>
      <c r="F554" s="59" t="s">
        <v>417</v>
      </c>
      <c r="G554" s="59" t="s">
        <v>177</v>
      </c>
      <c r="H554" s="60" t="s">
        <v>178</v>
      </c>
      <c r="I554" s="43"/>
      <c r="J554" s="43"/>
      <c r="K554" s="43"/>
      <c r="L554" s="43"/>
      <c r="M554" s="43"/>
      <c r="N554" s="43"/>
      <c r="O554" s="43">
        <f>O555+O556</f>
        <v>0</v>
      </c>
      <c r="P554" s="43">
        <f>P555+P556</f>
        <v>55547.600000000006</v>
      </c>
      <c r="Q554" s="43"/>
      <c r="R554" s="43"/>
      <c r="S554" s="43"/>
      <c r="T554" s="43"/>
      <c r="U554" s="43"/>
      <c r="V554" s="43">
        <f t="shared" si="1045"/>
        <v>55547.600000000006</v>
      </c>
      <c r="W554" s="43"/>
      <c r="X554" s="43"/>
      <c r="Y554" s="43"/>
      <c r="Z554" s="43"/>
      <c r="AA554" s="43"/>
      <c r="AB554" s="43">
        <f>AB555+AB556</f>
        <v>54914.699999999997</v>
      </c>
      <c r="AC554" s="44">
        <f>AC555+AC556</f>
        <v>55547.600000000006</v>
      </c>
      <c r="AD554" s="44">
        <f>AD555+AD556</f>
        <v>55547.600000000006</v>
      </c>
      <c r="AE554" s="45">
        <f t="shared" si="1073"/>
        <v>100</v>
      </c>
      <c r="AF554" s="43">
        <f>AF555+AF556</f>
        <v>55547.600000000006</v>
      </c>
      <c r="AG554" s="43">
        <f>AG555+AG556</f>
        <v>0</v>
      </c>
      <c r="AH554" s="43">
        <f>AH555+AH556</f>
        <v>0</v>
      </c>
      <c r="AI554" s="43">
        <f>AI555+AI556</f>
        <v>0</v>
      </c>
      <c r="AJ554" s="43">
        <f>AJ555+AJ556</f>
        <v>0</v>
      </c>
      <c r="AK554" s="43">
        <f>AK555+AK556</f>
        <v>0</v>
      </c>
      <c r="AL554" s="43">
        <f t="shared" si="1074"/>
        <v>55547.600000000006</v>
      </c>
      <c r="AM554" s="43">
        <f t="shared" si="1075"/>
        <v>0</v>
      </c>
      <c r="AN554" s="19"/>
      <c r="AO554" s="1"/>
      <c r="AP554" s="1"/>
      <c r="AQ554" s="1"/>
      <c r="AR554" s="1"/>
      <c r="AS554" s="1"/>
    </row>
    <row r="555">
      <c r="B555" s="41" t="s">
        <v>293</v>
      </c>
      <c r="C555" s="41" t="s">
        <v>395</v>
      </c>
      <c r="D555" s="41" t="s">
        <v>41</v>
      </c>
      <c r="E555" s="26" t="str">
        <f t="shared" si="1044"/>
        <v>0801</v>
      </c>
      <c r="F555" s="59" t="s">
        <v>417</v>
      </c>
      <c r="G555" s="59" t="s">
        <v>179</v>
      </c>
      <c r="H555" s="60" t="s">
        <v>180</v>
      </c>
      <c r="I555" s="43"/>
      <c r="J555" s="43"/>
      <c r="K555" s="43"/>
      <c r="L555" s="43"/>
      <c r="M555" s="43"/>
      <c r="N555" s="43"/>
      <c r="O555" s="43">
        <v>0</v>
      </c>
      <c r="P555" s="43">
        <v>22280.299999999999</v>
      </c>
      <c r="Q555" s="43"/>
      <c r="R555" s="43"/>
      <c r="S555" s="43"/>
      <c r="T555" s="43"/>
      <c r="U555" s="43"/>
      <c r="V555" s="43">
        <f t="shared" si="1045"/>
        <v>22280.299999999999</v>
      </c>
      <c r="W555" s="43"/>
      <c r="X555" s="43"/>
      <c r="Y555" s="43"/>
      <c r="Z555" s="43"/>
      <c r="AA555" s="43"/>
      <c r="AB555" s="43">
        <v>22280.299999999999</v>
      </c>
      <c r="AC555" s="44">
        <v>22280.299999999999</v>
      </c>
      <c r="AD555" s="44">
        <v>22280.299999999999</v>
      </c>
      <c r="AE555" s="45">
        <f t="shared" si="1073"/>
        <v>100</v>
      </c>
      <c r="AF555" s="43">
        <v>22280.299999999999</v>
      </c>
      <c r="AG555" s="43">
        <v>0</v>
      </c>
      <c r="AH555" s="43">
        <v>0</v>
      </c>
      <c r="AI555" s="43">
        <v>0</v>
      </c>
      <c r="AJ555" s="43">
        <v>0</v>
      </c>
      <c r="AK555" s="43">
        <v>0</v>
      </c>
      <c r="AL555" s="43">
        <f t="shared" si="1074"/>
        <v>22280.299999999999</v>
      </c>
      <c r="AM555" s="43">
        <f t="shared" si="1075"/>
        <v>0</v>
      </c>
      <c r="AN555" s="19"/>
      <c r="AO555" s="1"/>
      <c r="AP555" s="1"/>
      <c r="AQ555" s="1"/>
      <c r="AR555" s="1"/>
      <c r="AS555" s="1"/>
    </row>
    <row r="556">
      <c r="B556" s="41" t="s">
        <v>293</v>
      </c>
      <c r="C556" s="41" t="s">
        <v>395</v>
      </c>
      <c r="D556" s="41" t="s">
        <v>41</v>
      </c>
      <c r="E556" s="26" t="str">
        <f t="shared" si="1044"/>
        <v>0801</v>
      </c>
      <c r="F556" s="59" t="s">
        <v>417</v>
      </c>
      <c r="G556" s="59" t="s">
        <v>305</v>
      </c>
      <c r="H556" s="60" t="s">
        <v>306</v>
      </c>
      <c r="I556" s="43"/>
      <c r="J556" s="43"/>
      <c r="K556" s="43"/>
      <c r="L556" s="43"/>
      <c r="M556" s="43"/>
      <c r="N556" s="43"/>
      <c r="O556" s="43">
        <v>0</v>
      </c>
      <c r="P556" s="43">
        <v>33267.300000000003</v>
      </c>
      <c r="Q556" s="43"/>
      <c r="R556" s="43"/>
      <c r="S556" s="43"/>
      <c r="T556" s="43"/>
      <c r="U556" s="43"/>
      <c r="V556" s="43">
        <f t="shared" si="1045"/>
        <v>33267.300000000003</v>
      </c>
      <c r="W556" s="43"/>
      <c r="X556" s="43"/>
      <c r="Y556" s="43"/>
      <c r="Z556" s="43"/>
      <c r="AA556" s="43"/>
      <c r="AB556" s="43">
        <v>32634.400000000001</v>
      </c>
      <c r="AC556" s="44">
        <v>33267.300000000003</v>
      </c>
      <c r="AD556" s="44">
        <v>33267.300000000003</v>
      </c>
      <c r="AE556" s="45">
        <f t="shared" si="1073"/>
        <v>100</v>
      </c>
      <c r="AF556" s="43">
        <v>33267.300000000003</v>
      </c>
      <c r="AG556" s="43">
        <v>0</v>
      </c>
      <c r="AH556" s="43">
        <v>0</v>
      </c>
      <c r="AI556" s="43">
        <v>0</v>
      </c>
      <c r="AJ556" s="43">
        <v>0</v>
      </c>
      <c r="AK556" s="43">
        <v>0</v>
      </c>
      <c r="AL556" s="43">
        <f t="shared" si="1074"/>
        <v>33267.300000000003</v>
      </c>
      <c r="AM556" s="43">
        <f t="shared" si="1075"/>
        <v>0</v>
      </c>
      <c r="AN556" s="19"/>
      <c r="AR556" s="1"/>
      <c r="AS556" s="1"/>
    </row>
    <row r="557">
      <c r="B557" s="41" t="s">
        <v>293</v>
      </c>
      <c r="C557" s="41" t="s">
        <v>395</v>
      </c>
      <c r="D557" s="41" t="s">
        <v>41</v>
      </c>
      <c r="E557" s="26" t="str">
        <f t="shared" si="1044"/>
        <v>0801</v>
      </c>
      <c r="F557" s="41" t="s">
        <v>418</v>
      </c>
      <c r="G557" s="41"/>
      <c r="H557" s="42" t="s">
        <v>419</v>
      </c>
      <c r="I557" s="43">
        <f t="shared" ref="I557:I563" si="1076">I558</f>
        <v>251019.39999999999</v>
      </c>
      <c r="J557" s="43">
        <f t="shared" ref="J557:J563" si="1077">J558</f>
        <v>251019.39999999999</v>
      </c>
      <c r="K557" s="43">
        <f t="shared" ref="K557:K563" si="1078">K558</f>
        <v>251019.39999999999</v>
      </c>
      <c r="L557" s="43">
        <f t="shared" ref="L557:L563" si="1079">L558</f>
        <v>0</v>
      </c>
      <c r="M557" s="43">
        <f t="shared" ref="M557:M563" si="1080">M558</f>
        <v>0</v>
      </c>
      <c r="N557" s="43">
        <f t="shared" ref="N557:N563" si="1081">N558</f>
        <v>0</v>
      </c>
      <c r="O557" s="43">
        <f t="shared" ref="O557:O561" si="1082">O558</f>
        <v>0</v>
      </c>
      <c r="P557" s="43">
        <f t="shared" ref="P557:P561" si="1083">P558</f>
        <v>-0.98999999999999999</v>
      </c>
      <c r="Q557" s="43">
        <f t="shared" ref="Q557:Q561" si="1084">Q558</f>
        <v>0</v>
      </c>
      <c r="R557" s="43">
        <f t="shared" ref="R557:R561" si="1085">R558</f>
        <v>0</v>
      </c>
      <c r="S557" s="43">
        <f t="shared" ref="S557:S561" si="1086">S558</f>
        <v>0</v>
      </c>
      <c r="T557" s="43">
        <f t="shared" ref="T557:T563" si="1087">T558</f>
        <v>0</v>
      </c>
      <c r="U557" s="43">
        <v>0</v>
      </c>
      <c r="V557" s="43">
        <f t="shared" si="1045"/>
        <v>251018.41</v>
      </c>
      <c r="W557" s="43">
        <f t="shared" ref="W557:W563" si="1088">W558</f>
        <v>0</v>
      </c>
      <c r="X557" s="43">
        <f t="shared" ref="X557:X563" si="1089">X558</f>
        <v>0</v>
      </c>
      <c r="Y557" s="43">
        <f t="shared" ref="Y557:Y563" si="1090">Y558</f>
        <v>0</v>
      </c>
      <c r="Z557" s="43">
        <f t="shared" ref="Z557:Z563" si="1091">Z558</f>
        <v>0</v>
      </c>
      <c r="AA557" s="43">
        <f t="shared" ref="AA557:AA563" si="1092">AA558</f>
        <v>0</v>
      </c>
      <c r="AB557" s="43">
        <f t="shared" ref="AB557:AB561" si="1093">AB558</f>
        <v>210087.00972</v>
      </c>
      <c r="AC557" s="44">
        <f t="shared" ref="AC557:AC561" si="1094">AC558</f>
        <v>251018.41</v>
      </c>
      <c r="AD557" s="44">
        <f t="shared" ref="AD557:AD561" si="1095">AD558</f>
        <v>251018.40972</v>
      </c>
      <c r="AE557" s="45">
        <f t="shared" si="1073"/>
        <v>99.999999888454397</v>
      </c>
      <c r="AF557" s="43">
        <f t="shared" ref="AF557:AF561" si="1096">AF558</f>
        <v>251018.41</v>
      </c>
      <c r="AG557" s="43">
        <f t="shared" ref="AG557:AG561" si="1097">AG558</f>
        <v>0</v>
      </c>
      <c r="AH557" s="43">
        <f t="shared" ref="AH557:AH561" si="1098">AH558</f>
        <v>0</v>
      </c>
      <c r="AI557" s="43">
        <f t="shared" ref="AI557:AI561" si="1099">AI558</f>
        <v>0</v>
      </c>
      <c r="AJ557" s="43">
        <f t="shared" ref="AJ557:AJ561" si="1100">AJ558</f>
        <v>0</v>
      </c>
      <c r="AK557" s="43">
        <f t="shared" ref="AK557:AK561" si="1101">AK558</f>
        <v>0</v>
      </c>
      <c r="AL557" s="43">
        <f t="shared" si="1074"/>
        <v>251018.41</v>
      </c>
      <c r="AM557" s="43">
        <f t="shared" si="1075"/>
        <v>0</v>
      </c>
      <c r="AN557" s="2"/>
      <c r="AO557" s="1"/>
      <c r="AP557" s="1"/>
      <c r="AQ557" s="1"/>
      <c r="AR557" s="1"/>
      <c r="AS557" s="1"/>
    </row>
    <row r="558" ht="31.5">
      <c r="B558" s="41" t="s">
        <v>293</v>
      </c>
      <c r="C558" s="41" t="s">
        <v>395</v>
      </c>
      <c r="D558" s="41" t="s">
        <v>41</v>
      </c>
      <c r="E558" s="26" t="str">
        <f t="shared" si="1044"/>
        <v>0801</v>
      </c>
      <c r="F558" s="41" t="s">
        <v>418</v>
      </c>
      <c r="G558" s="41" t="s">
        <v>177</v>
      </c>
      <c r="H558" s="42" t="s">
        <v>178</v>
      </c>
      <c r="I558" s="43">
        <f t="shared" si="1076"/>
        <v>251019.39999999999</v>
      </c>
      <c r="J558" s="43">
        <f t="shared" si="1077"/>
        <v>251019.39999999999</v>
      </c>
      <c r="K558" s="43">
        <f t="shared" si="1078"/>
        <v>251019.39999999999</v>
      </c>
      <c r="L558" s="43">
        <f t="shared" si="1079"/>
        <v>0</v>
      </c>
      <c r="M558" s="43">
        <f t="shared" si="1080"/>
        <v>0</v>
      </c>
      <c r="N558" s="43">
        <f t="shared" si="1081"/>
        <v>0</v>
      </c>
      <c r="O558" s="43">
        <f t="shared" si="1082"/>
        <v>0</v>
      </c>
      <c r="P558" s="43">
        <f t="shared" si="1083"/>
        <v>-0.98999999999999999</v>
      </c>
      <c r="Q558" s="43">
        <f t="shared" si="1084"/>
        <v>0</v>
      </c>
      <c r="R558" s="43">
        <f t="shared" si="1085"/>
        <v>0</v>
      </c>
      <c r="S558" s="43">
        <f t="shared" si="1086"/>
        <v>0</v>
      </c>
      <c r="T558" s="43">
        <f t="shared" si="1087"/>
        <v>0</v>
      </c>
      <c r="U558" s="43">
        <v>0</v>
      </c>
      <c r="V558" s="43">
        <f t="shared" si="1045"/>
        <v>251018.41</v>
      </c>
      <c r="W558" s="43">
        <f t="shared" si="1088"/>
        <v>0</v>
      </c>
      <c r="X558" s="43">
        <f t="shared" si="1089"/>
        <v>0</v>
      </c>
      <c r="Y558" s="43">
        <f t="shared" si="1090"/>
        <v>0</v>
      </c>
      <c r="Z558" s="43">
        <f t="shared" si="1091"/>
        <v>0</v>
      </c>
      <c r="AA558" s="43">
        <f t="shared" si="1092"/>
        <v>0</v>
      </c>
      <c r="AB558" s="43">
        <f t="shared" si="1093"/>
        <v>210087.00972</v>
      </c>
      <c r="AC558" s="44">
        <f t="shared" si="1094"/>
        <v>251018.41</v>
      </c>
      <c r="AD558" s="44">
        <f t="shared" si="1095"/>
        <v>251018.40972</v>
      </c>
      <c r="AE558" s="45">
        <f t="shared" si="1073"/>
        <v>99.999999888454397</v>
      </c>
      <c r="AF558" s="43">
        <f t="shared" si="1096"/>
        <v>251018.41</v>
      </c>
      <c r="AG558" s="43">
        <f t="shared" si="1097"/>
        <v>0</v>
      </c>
      <c r="AH558" s="43">
        <f t="shared" si="1098"/>
        <v>0</v>
      </c>
      <c r="AI558" s="43">
        <f t="shared" si="1099"/>
        <v>0</v>
      </c>
      <c r="AJ558" s="43">
        <f t="shared" si="1100"/>
        <v>0</v>
      </c>
      <c r="AK558" s="43">
        <f t="shared" si="1101"/>
        <v>0</v>
      </c>
      <c r="AL558" s="43">
        <f t="shared" si="1074"/>
        <v>251018.41</v>
      </c>
      <c r="AM558" s="43">
        <f t="shared" si="1075"/>
        <v>0</v>
      </c>
      <c r="AN558" s="2"/>
      <c r="AO558" s="1"/>
      <c r="AP558" s="1"/>
      <c r="AQ558" s="1"/>
      <c r="AR558" s="1"/>
      <c r="AS558" s="1"/>
    </row>
    <row r="559">
      <c r="B559" s="41" t="s">
        <v>293</v>
      </c>
      <c r="C559" s="41" t="s">
        <v>395</v>
      </c>
      <c r="D559" s="41" t="s">
        <v>41</v>
      </c>
      <c r="E559" s="26" t="str">
        <f t="shared" si="1044"/>
        <v>0801</v>
      </c>
      <c r="F559" s="41" t="s">
        <v>418</v>
      </c>
      <c r="G559" s="41" t="s">
        <v>179</v>
      </c>
      <c r="H559" s="42" t="s">
        <v>180</v>
      </c>
      <c r="I559" s="43">
        <v>251019.39999999999</v>
      </c>
      <c r="J559" s="43">
        <v>251019.39999999999</v>
      </c>
      <c r="K559" s="43">
        <v>251019.39999999999</v>
      </c>
      <c r="L559" s="43"/>
      <c r="M559" s="43"/>
      <c r="N559" s="43"/>
      <c r="O559" s="43">
        <v>0</v>
      </c>
      <c r="P559" s="43">
        <v>-0.98999999999999999</v>
      </c>
      <c r="Q559" s="43">
        <v>0</v>
      </c>
      <c r="R559" s="43">
        <v>0</v>
      </c>
      <c r="S559" s="43">
        <v>0</v>
      </c>
      <c r="T559" s="43">
        <v>0</v>
      </c>
      <c r="U559" s="43">
        <v>0</v>
      </c>
      <c r="V559" s="43">
        <f t="shared" si="1045"/>
        <v>251018.41</v>
      </c>
      <c r="W559" s="43"/>
      <c r="X559" s="43"/>
      <c r="Y559" s="43"/>
      <c r="Z559" s="43"/>
      <c r="AA559" s="43"/>
      <c r="AB559" s="43">
        <v>210087.00972</v>
      </c>
      <c r="AC559" s="44">
        <v>251018.41</v>
      </c>
      <c r="AD559" s="44">
        <v>251018.40972</v>
      </c>
      <c r="AE559" s="45">
        <f t="shared" si="1073"/>
        <v>99.999999888454397</v>
      </c>
      <c r="AF559" s="43">
        <v>251018.41</v>
      </c>
      <c r="AG559" s="43">
        <v>0</v>
      </c>
      <c r="AH559" s="43">
        <v>0</v>
      </c>
      <c r="AI559" s="43">
        <v>0</v>
      </c>
      <c r="AJ559" s="43">
        <v>0</v>
      </c>
      <c r="AK559" s="43">
        <v>0</v>
      </c>
      <c r="AL559" s="43">
        <f t="shared" si="1074"/>
        <v>251018.41</v>
      </c>
      <c r="AM559" s="43">
        <f t="shared" si="1075"/>
        <v>0</v>
      </c>
      <c r="AN559" s="19"/>
      <c r="AR559" s="1"/>
      <c r="AS559" s="1"/>
    </row>
    <row r="560" ht="31.5">
      <c r="B560" s="41" t="s">
        <v>293</v>
      </c>
      <c r="C560" s="41" t="s">
        <v>395</v>
      </c>
      <c r="D560" s="41" t="s">
        <v>41</v>
      </c>
      <c r="E560" s="26" t="str">
        <f t="shared" si="1044"/>
        <v>0801</v>
      </c>
      <c r="F560" s="41" t="s">
        <v>420</v>
      </c>
      <c r="G560" s="41"/>
      <c r="H560" s="42" t="s">
        <v>421</v>
      </c>
      <c r="I560" s="43"/>
      <c r="J560" s="43"/>
      <c r="K560" s="43"/>
      <c r="L560" s="43"/>
      <c r="M560" s="43"/>
      <c r="N560" s="43"/>
      <c r="O560" s="43">
        <f t="shared" si="1082"/>
        <v>0</v>
      </c>
      <c r="P560" s="43">
        <f t="shared" si="1083"/>
        <v>0</v>
      </c>
      <c r="Q560" s="43">
        <f t="shared" si="1084"/>
        <v>0</v>
      </c>
      <c r="R560" s="43">
        <f t="shared" si="1085"/>
        <v>0</v>
      </c>
      <c r="S560" s="43">
        <f t="shared" si="1086"/>
        <v>0</v>
      </c>
      <c r="T560" s="43">
        <f t="shared" si="1087"/>
        <v>0</v>
      </c>
      <c r="U560" s="43"/>
      <c r="V560" s="43">
        <f t="shared" si="1045"/>
        <v>0</v>
      </c>
      <c r="W560" s="43"/>
      <c r="X560" s="43"/>
      <c r="Y560" s="43"/>
      <c r="Z560" s="43"/>
      <c r="AA560" s="43"/>
      <c r="AB560" s="43">
        <f t="shared" si="1093"/>
        <v>5053.5944</v>
      </c>
      <c r="AC560" s="44">
        <f t="shared" si="1094"/>
        <v>5053.5944</v>
      </c>
      <c r="AD560" s="44">
        <f t="shared" si="1095"/>
        <v>5053.5944</v>
      </c>
      <c r="AE560" s="45">
        <f t="shared" si="1073"/>
        <v>100</v>
      </c>
      <c r="AF560" s="43">
        <f t="shared" si="1096"/>
        <v>5053.5944</v>
      </c>
      <c r="AG560" s="43">
        <f t="shared" si="1097"/>
        <v>0</v>
      </c>
      <c r="AH560" s="43">
        <f t="shared" si="1098"/>
        <v>0</v>
      </c>
      <c r="AI560" s="43">
        <f t="shared" si="1099"/>
        <v>0</v>
      </c>
      <c r="AJ560" s="43">
        <f t="shared" si="1100"/>
        <v>0</v>
      </c>
      <c r="AK560" s="43">
        <f t="shared" si="1101"/>
        <v>0</v>
      </c>
      <c r="AL560" s="43">
        <f t="shared" si="1074"/>
        <v>5053.5944</v>
      </c>
      <c r="AM560" s="43">
        <f t="shared" si="1075"/>
        <v>-5053.5944</v>
      </c>
      <c r="AN560" s="19"/>
      <c r="AO560" s="1"/>
      <c r="AP560" s="1"/>
      <c r="AQ560" s="1"/>
      <c r="AR560" s="1"/>
      <c r="AS560" s="1"/>
    </row>
    <row r="561" ht="31.5">
      <c r="B561" s="41" t="s">
        <v>293</v>
      </c>
      <c r="C561" s="41" t="s">
        <v>395</v>
      </c>
      <c r="D561" s="41" t="s">
        <v>41</v>
      </c>
      <c r="E561" s="26" t="str">
        <f t="shared" si="1044"/>
        <v>0801</v>
      </c>
      <c r="F561" s="41" t="s">
        <v>420</v>
      </c>
      <c r="G561" s="41" t="s">
        <v>177</v>
      </c>
      <c r="H561" s="42" t="s">
        <v>178</v>
      </c>
      <c r="I561" s="43"/>
      <c r="J561" s="43"/>
      <c r="K561" s="43"/>
      <c r="L561" s="43"/>
      <c r="M561" s="43"/>
      <c r="N561" s="43"/>
      <c r="O561" s="43">
        <f t="shared" si="1082"/>
        <v>0</v>
      </c>
      <c r="P561" s="43">
        <f t="shared" si="1083"/>
        <v>0</v>
      </c>
      <c r="Q561" s="43">
        <f t="shared" si="1084"/>
        <v>0</v>
      </c>
      <c r="R561" s="43">
        <f t="shared" si="1085"/>
        <v>0</v>
      </c>
      <c r="S561" s="43">
        <f t="shared" si="1086"/>
        <v>0</v>
      </c>
      <c r="T561" s="43">
        <f t="shared" si="1087"/>
        <v>0</v>
      </c>
      <c r="U561" s="43"/>
      <c r="V561" s="43">
        <f t="shared" si="1045"/>
        <v>0</v>
      </c>
      <c r="W561" s="43"/>
      <c r="X561" s="43"/>
      <c r="Y561" s="43"/>
      <c r="Z561" s="43"/>
      <c r="AA561" s="43"/>
      <c r="AB561" s="43">
        <f t="shared" si="1093"/>
        <v>5053.5944</v>
      </c>
      <c r="AC561" s="44">
        <f t="shared" si="1094"/>
        <v>5053.5944</v>
      </c>
      <c r="AD561" s="44">
        <f t="shared" si="1095"/>
        <v>5053.5944</v>
      </c>
      <c r="AE561" s="45">
        <f t="shared" si="1073"/>
        <v>100</v>
      </c>
      <c r="AF561" s="43">
        <f t="shared" si="1096"/>
        <v>5053.5944</v>
      </c>
      <c r="AG561" s="43">
        <f t="shared" si="1097"/>
        <v>0</v>
      </c>
      <c r="AH561" s="43">
        <f t="shared" si="1098"/>
        <v>0</v>
      </c>
      <c r="AI561" s="43">
        <f t="shared" si="1099"/>
        <v>0</v>
      </c>
      <c r="AJ561" s="43">
        <f t="shared" si="1100"/>
        <v>0</v>
      </c>
      <c r="AK561" s="43">
        <f t="shared" si="1101"/>
        <v>0</v>
      </c>
      <c r="AL561" s="43">
        <f t="shared" si="1074"/>
        <v>5053.5944</v>
      </c>
      <c r="AM561" s="43">
        <f t="shared" si="1075"/>
        <v>-5053.5944</v>
      </c>
      <c r="AN561" s="19"/>
      <c r="AO561" s="1"/>
      <c r="AP561" s="1"/>
      <c r="AQ561" s="1"/>
      <c r="AR561" s="1"/>
      <c r="AS561" s="1"/>
    </row>
    <row r="562">
      <c r="B562" s="41" t="s">
        <v>293</v>
      </c>
      <c r="C562" s="41" t="s">
        <v>395</v>
      </c>
      <c r="D562" s="41" t="s">
        <v>41</v>
      </c>
      <c r="E562" s="26" t="str">
        <f t="shared" si="1044"/>
        <v>0801</v>
      </c>
      <c r="F562" s="41" t="s">
        <v>420</v>
      </c>
      <c r="G562" s="41" t="s">
        <v>305</v>
      </c>
      <c r="H562" s="42" t="s">
        <v>306</v>
      </c>
      <c r="I562" s="43"/>
      <c r="J562" s="43"/>
      <c r="K562" s="43"/>
      <c r="L562" s="43"/>
      <c r="M562" s="43"/>
      <c r="N562" s="43"/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/>
      <c r="V562" s="43">
        <f t="shared" si="1045"/>
        <v>0</v>
      </c>
      <c r="W562" s="43"/>
      <c r="X562" s="43"/>
      <c r="Y562" s="43"/>
      <c r="Z562" s="43"/>
      <c r="AA562" s="43"/>
      <c r="AB562" s="43">
        <v>5053.5944</v>
      </c>
      <c r="AC562" s="44">
        <v>5053.5944</v>
      </c>
      <c r="AD562" s="44">
        <v>5053.5944</v>
      </c>
      <c r="AE562" s="45">
        <f t="shared" si="1073"/>
        <v>100</v>
      </c>
      <c r="AF562" s="43">
        <v>5053.5944</v>
      </c>
      <c r="AG562" s="43">
        <v>0</v>
      </c>
      <c r="AH562" s="43">
        <v>0</v>
      </c>
      <c r="AI562" s="43">
        <v>0</v>
      </c>
      <c r="AJ562" s="43">
        <v>0</v>
      </c>
      <c r="AK562" s="43">
        <v>0</v>
      </c>
      <c r="AL562" s="43">
        <f t="shared" si="1074"/>
        <v>5053.5944</v>
      </c>
      <c r="AM562" s="43">
        <f t="shared" si="1075"/>
        <v>-5053.5944</v>
      </c>
      <c r="AN562" s="19"/>
      <c r="AO562" s="1"/>
      <c r="AP562" s="1"/>
      <c r="AQ562" s="1"/>
      <c r="AR562" s="1"/>
      <c r="AS562" s="1"/>
    </row>
    <row r="563" ht="31.5">
      <c r="B563" s="41" t="s">
        <v>293</v>
      </c>
      <c r="C563" s="41" t="s">
        <v>395</v>
      </c>
      <c r="D563" s="41" t="s">
        <v>41</v>
      </c>
      <c r="E563" s="26" t="str">
        <f t="shared" si="1044"/>
        <v>0801</v>
      </c>
      <c r="F563" s="41" t="s">
        <v>299</v>
      </c>
      <c r="G563" s="41"/>
      <c r="H563" s="42" t="s">
        <v>300</v>
      </c>
      <c r="I563" s="43">
        <f t="shared" si="1076"/>
        <v>157966.10000000001</v>
      </c>
      <c r="J563" s="43">
        <f t="shared" si="1077"/>
        <v>119693.69999999998</v>
      </c>
      <c r="K563" s="43">
        <f t="shared" si="1078"/>
        <v>145778.60000000001</v>
      </c>
      <c r="L563" s="43">
        <f t="shared" si="1079"/>
        <v>0</v>
      </c>
      <c r="M563" s="43">
        <f t="shared" si="1080"/>
        <v>0</v>
      </c>
      <c r="N563" s="43">
        <f t="shared" si="1081"/>
        <v>0</v>
      </c>
      <c r="O563" s="43">
        <f>O564+O585</f>
        <v>0</v>
      </c>
      <c r="P563" s="43">
        <f>P564+P585</f>
        <v>0</v>
      </c>
      <c r="Q563" s="43">
        <f>Q564+Q585</f>
        <v>0</v>
      </c>
      <c r="R563" s="43">
        <f>R564+R585</f>
        <v>0</v>
      </c>
      <c r="S563" s="43">
        <f>S564+S585</f>
        <v>3239.9250000000002</v>
      </c>
      <c r="T563" s="43">
        <f t="shared" si="1087"/>
        <v>0</v>
      </c>
      <c r="U563" s="43">
        <v>0</v>
      </c>
      <c r="V563" s="43">
        <f t="shared" si="1045"/>
        <v>161206.02499999999</v>
      </c>
      <c r="W563" s="43">
        <f t="shared" si="1088"/>
        <v>0</v>
      </c>
      <c r="X563" s="43">
        <f t="shared" si="1089"/>
        <v>0</v>
      </c>
      <c r="Y563" s="43">
        <f t="shared" si="1090"/>
        <v>0</v>
      </c>
      <c r="Z563" s="43">
        <f t="shared" si="1091"/>
        <v>0</v>
      </c>
      <c r="AA563" s="43">
        <f t="shared" si="1092"/>
        <v>0</v>
      </c>
      <c r="AB563" s="43">
        <f>AB564+AB585</f>
        <v>93307.566139999995</v>
      </c>
      <c r="AC563" s="44">
        <f>AC564+AC585</f>
        <v>176170.61161999998</v>
      </c>
      <c r="AD563" s="44">
        <f>AD564+AD585</f>
        <v>176154.29433999999</v>
      </c>
      <c r="AE563" s="45">
        <f t="shared" si="1073"/>
        <v>99.990737796815282</v>
      </c>
      <c r="AF563" s="43">
        <f>AF564+AF585</f>
        <v>176170.61161999998</v>
      </c>
      <c r="AG563" s="43">
        <f>AG564+AG585</f>
        <v>0</v>
      </c>
      <c r="AH563" s="43">
        <f>AH564+AH585</f>
        <v>0</v>
      </c>
      <c r="AI563" s="43">
        <f>AI564+AI585</f>
        <v>0</v>
      </c>
      <c r="AJ563" s="43">
        <f>AJ564+AJ585</f>
        <v>0</v>
      </c>
      <c r="AK563" s="43">
        <f>AK564+AK585</f>
        <v>0</v>
      </c>
      <c r="AL563" s="43">
        <f t="shared" si="1074"/>
        <v>176170.61161999998</v>
      </c>
      <c r="AM563" s="43">
        <f t="shared" si="1075"/>
        <v>-14964.586619999987</v>
      </c>
      <c r="AN563" s="2"/>
      <c r="AO563" s="1"/>
      <c r="AP563" s="1"/>
      <c r="AQ563" s="1"/>
      <c r="AR563" s="1"/>
      <c r="AS563" s="1"/>
    </row>
    <row r="564" ht="47.25">
      <c r="B564" s="41" t="s">
        <v>293</v>
      </c>
      <c r="C564" s="41" t="s">
        <v>395</v>
      </c>
      <c r="D564" s="41" t="s">
        <v>41</v>
      </c>
      <c r="E564" s="26" t="str">
        <f t="shared" si="1044"/>
        <v>0801</v>
      </c>
      <c r="F564" s="41" t="s">
        <v>301</v>
      </c>
      <c r="G564" s="41"/>
      <c r="H564" s="42" t="s">
        <v>302</v>
      </c>
      <c r="I564" s="43">
        <f>I565+I568+I572+I579</f>
        <v>157966.10000000001</v>
      </c>
      <c r="J564" s="43">
        <f>J565+J568+J572+J579</f>
        <v>119693.69999999998</v>
      </c>
      <c r="K564" s="43">
        <f>K565+K568+K572+K579</f>
        <v>145778.60000000001</v>
      </c>
      <c r="L564" s="43">
        <f>L565+L568+L572+L579</f>
        <v>0</v>
      </c>
      <c r="M564" s="43">
        <f>M565+M568+M572+M579</f>
        <v>0</v>
      </c>
      <c r="N564" s="43">
        <f>N565+N568+N572+N579</f>
        <v>0</v>
      </c>
      <c r="O564" s="43">
        <f>O565+O568+O572+O579+O582</f>
        <v>0</v>
      </c>
      <c r="P564" s="43">
        <f>P565+P568+P572+P579+P582</f>
        <v>0</v>
      </c>
      <c r="Q564" s="43">
        <f>Q565+Q568+Q572+Q579+Q582</f>
        <v>0</v>
      </c>
      <c r="R564" s="43">
        <f>R565+R568+R572+R579</f>
        <v>0</v>
      </c>
      <c r="S564" s="43">
        <f>S565+S568+S572+S579</f>
        <v>3239.9250000000002</v>
      </c>
      <c r="T564" s="43">
        <f>T565+T568+T572+T579</f>
        <v>0</v>
      </c>
      <c r="U564" s="43">
        <v>0</v>
      </c>
      <c r="V564" s="43">
        <f t="shared" si="1045"/>
        <v>161206.02499999999</v>
      </c>
      <c r="W564" s="43">
        <f>W565+W568+W572+W579</f>
        <v>0</v>
      </c>
      <c r="X564" s="43">
        <f>X565+X568+X572+X579</f>
        <v>0</v>
      </c>
      <c r="Y564" s="43">
        <f>Y565+Y568+Y572+Y579</f>
        <v>0</v>
      </c>
      <c r="Z564" s="43">
        <f>Z565+Z568+Z572+Z579</f>
        <v>0</v>
      </c>
      <c r="AA564" s="43">
        <f>AA565+AA568+AA572+AA579</f>
        <v>0</v>
      </c>
      <c r="AB564" s="43">
        <f>AB565+AB568+AB572+AB579+AB582</f>
        <v>85299.55812999999</v>
      </c>
      <c r="AC564" s="44">
        <f>AC565+AC568+AC572+AC579+AC582+AC576</f>
        <v>168162.60360999999</v>
      </c>
      <c r="AD564" s="44">
        <f>AD565+AD568+AD572+AD579+AD582+AD576</f>
        <v>168146.28633</v>
      </c>
      <c r="AE564" s="45">
        <f t="shared" si="1073"/>
        <v>99.990296724925926</v>
      </c>
      <c r="AF564" s="43">
        <f>AF565+AF568+AF572+AF579+AF582</f>
        <v>168162.60360999999</v>
      </c>
      <c r="AG564" s="43">
        <f>AG565+AG568+AG572+AG579+AG582</f>
        <v>0</v>
      </c>
      <c r="AH564" s="43">
        <f>AH565+AH568+AH572+AH579+AH582</f>
        <v>0</v>
      </c>
      <c r="AI564" s="43">
        <f>AI565+AI568+AI572+AI579+AI582</f>
        <v>0</v>
      </c>
      <c r="AJ564" s="43">
        <f>AJ565+AJ568+AJ572+AJ579+AJ582</f>
        <v>0</v>
      </c>
      <c r="AK564" s="43">
        <f>AK565+AK568+AK572+AK579+AK582</f>
        <v>0</v>
      </c>
      <c r="AL564" s="43">
        <f t="shared" si="1074"/>
        <v>168162.60360999999</v>
      </c>
      <c r="AM564" s="43">
        <f t="shared" si="1075"/>
        <v>-6956.5786099999968</v>
      </c>
      <c r="AN564" s="2"/>
      <c r="AR564" s="1"/>
      <c r="AS564" s="1"/>
    </row>
    <row r="565" ht="31.5">
      <c r="B565" s="41" t="s">
        <v>293</v>
      </c>
      <c r="C565" s="41" t="s">
        <v>395</v>
      </c>
      <c r="D565" s="41" t="s">
        <v>41</v>
      </c>
      <c r="E565" s="26" t="str">
        <f t="shared" si="1044"/>
        <v>0801</v>
      </c>
      <c r="F565" s="41" t="s">
        <v>422</v>
      </c>
      <c r="G565" s="41"/>
      <c r="H565" s="42" t="s">
        <v>423</v>
      </c>
      <c r="I565" s="43">
        <f t="shared" ref="I565:I568" si="1102">I566</f>
        <v>2312.0999999999999</v>
      </c>
      <c r="J565" s="43">
        <f t="shared" ref="J565:J568" si="1103">J566</f>
        <v>2317</v>
      </c>
      <c r="K565" s="43">
        <f t="shared" ref="K565:K568" si="1104">K566</f>
        <v>2317</v>
      </c>
      <c r="L565" s="43">
        <f t="shared" ref="L565:L568" si="1105">L566</f>
        <v>0</v>
      </c>
      <c r="M565" s="43">
        <f t="shared" ref="M565:M568" si="1106">M566</f>
        <v>0</v>
      </c>
      <c r="N565" s="43">
        <f t="shared" ref="N565:N568" si="1107">N566</f>
        <v>0</v>
      </c>
      <c r="O565" s="43">
        <f t="shared" ref="O565:O568" si="1108">O566</f>
        <v>0</v>
      </c>
      <c r="P565" s="43">
        <f t="shared" ref="P565:P568" si="1109">P566</f>
        <v>0</v>
      </c>
      <c r="Q565" s="43">
        <f t="shared" ref="Q565:Q568" si="1110">Q566</f>
        <v>0</v>
      </c>
      <c r="R565" s="43">
        <f t="shared" ref="R565:R568" si="1111">R566</f>
        <v>0</v>
      </c>
      <c r="S565" s="43">
        <f t="shared" ref="S565:S568" si="1112">S566</f>
        <v>3239.9250000000002</v>
      </c>
      <c r="T565" s="43">
        <f t="shared" ref="T565:T568" si="1113">T566</f>
        <v>0</v>
      </c>
      <c r="U565" s="43">
        <v>0</v>
      </c>
      <c r="V565" s="43">
        <f t="shared" si="1045"/>
        <v>5552.0249999999996</v>
      </c>
      <c r="W565" s="43">
        <f t="shared" ref="W565:W568" si="1114">W566</f>
        <v>0</v>
      </c>
      <c r="X565" s="43">
        <f t="shared" ref="X565:X568" si="1115">X566</f>
        <v>0</v>
      </c>
      <c r="Y565" s="43">
        <f t="shared" ref="Y565:Y568" si="1116">Y566</f>
        <v>0</v>
      </c>
      <c r="Z565" s="43">
        <f t="shared" ref="Z565:Z568" si="1117">Z566</f>
        <v>0</v>
      </c>
      <c r="AA565" s="43">
        <f t="shared" ref="AA565:AA568" si="1118">AA566</f>
        <v>0</v>
      </c>
      <c r="AB565" s="43">
        <f t="shared" ref="AB565:AB568" si="1119">AB566</f>
        <v>2262.7025600000002</v>
      </c>
      <c r="AC565" s="44">
        <f t="shared" ref="AC565:AC568" si="1120">AC566</f>
        <v>2262.7805600000002</v>
      </c>
      <c r="AD565" s="44">
        <f t="shared" ref="AD565:AD568" si="1121">AD566</f>
        <v>2262.7025600000002</v>
      </c>
      <c r="AE565" s="45">
        <f t="shared" si="1073"/>
        <v>99.996552913641793</v>
      </c>
      <c r="AF565" s="43">
        <f t="shared" ref="AF565:AF568" si="1122">AF566</f>
        <v>2262.7805600000002</v>
      </c>
      <c r="AG565" s="43">
        <f t="shared" ref="AG565:AG568" si="1123">AG566</f>
        <v>0</v>
      </c>
      <c r="AH565" s="43">
        <f t="shared" ref="AH565:AH568" si="1124">AH566</f>
        <v>0</v>
      </c>
      <c r="AI565" s="43">
        <f t="shared" ref="AI565:AI568" si="1125">AI566</f>
        <v>0</v>
      </c>
      <c r="AJ565" s="43">
        <f t="shared" ref="AJ565:AJ568" si="1126">AJ566</f>
        <v>0</v>
      </c>
      <c r="AK565" s="43">
        <f t="shared" ref="AK565:AK568" si="1127">AK566</f>
        <v>0</v>
      </c>
      <c r="AL565" s="43">
        <f t="shared" si="1074"/>
        <v>2262.7805600000002</v>
      </c>
      <c r="AM565" s="43">
        <f t="shared" si="1075"/>
        <v>3289.2444399999995</v>
      </c>
      <c r="AN565" s="2"/>
      <c r="AO565" s="1"/>
      <c r="AP565" s="1"/>
      <c r="AQ565" s="1"/>
      <c r="AR565" s="1"/>
      <c r="AS565" s="1"/>
    </row>
    <row r="566" ht="31.5">
      <c r="B566" s="41" t="s">
        <v>293</v>
      </c>
      <c r="C566" s="41" t="s">
        <v>395</v>
      </c>
      <c r="D566" s="41" t="s">
        <v>41</v>
      </c>
      <c r="E566" s="26" t="str">
        <f t="shared" si="1044"/>
        <v>0801</v>
      </c>
      <c r="F566" s="41" t="s">
        <v>422</v>
      </c>
      <c r="G566" s="41" t="s">
        <v>177</v>
      </c>
      <c r="H566" s="42" t="s">
        <v>178</v>
      </c>
      <c r="I566" s="43">
        <f t="shared" si="1102"/>
        <v>2312.0999999999999</v>
      </c>
      <c r="J566" s="43">
        <f t="shared" si="1103"/>
        <v>2317</v>
      </c>
      <c r="K566" s="43">
        <f t="shared" si="1104"/>
        <v>2317</v>
      </c>
      <c r="L566" s="43">
        <f t="shared" si="1105"/>
        <v>0</v>
      </c>
      <c r="M566" s="43">
        <f t="shared" si="1106"/>
        <v>0</v>
      </c>
      <c r="N566" s="43">
        <f t="shared" si="1107"/>
        <v>0</v>
      </c>
      <c r="O566" s="43">
        <f t="shared" si="1108"/>
        <v>0</v>
      </c>
      <c r="P566" s="43">
        <f t="shared" si="1109"/>
        <v>0</v>
      </c>
      <c r="Q566" s="43">
        <f t="shared" si="1110"/>
        <v>0</v>
      </c>
      <c r="R566" s="43">
        <f t="shared" si="1111"/>
        <v>0</v>
      </c>
      <c r="S566" s="43">
        <f t="shared" si="1112"/>
        <v>3239.9250000000002</v>
      </c>
      <c r="T566" s="43">
        <f t="shared" si="1113"/>
        <v>0</v>
      </c>
      <c r="U566" s="43">
        <v>0</v>
      </c>
      <c r="V566" s="43">
        <f t="shared" si="1045"/>
        <v>5552.0249999999996</v>
      </c>
      <c r="W566" s="43">
        <f t="shared" si="1114"/>
        <v>0</v>
      </c>
      <c r="X566" s="43">
        <f t="shared" si="1115"/>
        <v>0</v>
      </c>
      <c r="Y566" s="43">
        <f t="shared" si="1116"/>
        <v>0</v>
      </c>
      <c r="Z566" s="43">
        <f t="shared" si="1117"/>
        <v>0</v>
      </c>
      <c r="AA566" s="43">
        <f t="shared" si="1118"/>
        <v>0</v>
      </c>
      <c r="AB566" s="43">
        <f t="shared" si="1119"/>
        <v>2262.7025600000002</v>
      </c>
      <c r="AC566" s="44">
        <f t="shared" si="1120"/>
        <v>2262.7805600000002</v>
      </c>
      <c r="AD566" s="44">
        <f t="shared" si="1121"/>
        <v>2262.7025600000002</v>
      </c>
      <c r="AE566" s="45">
        <f t="shared" si="1073"/>
        <v>99.996552913641793</v>
      </c>
      <c r="AF566" s="43">
        <f t="shared" si="1122"/>
        <v>2262.7805600000002</v>
      </c>
      <c r="AG566" s="43">
        <f t="shared" si="1123"/>
        <v>0</v>
      </c>
      <c r="AH566" s="43">
        <f t="shared" si="1124"/>
        <v>0</v>
      </c>
      <c r="AI566" s="43">
        <f t="shared" si="1125"/>
        <v>0</v>
      </c>
      <c r="AJ566" s="43">
        <f t="shared" si="1126"/>
        <v>0</v>
      </c>
      <c r="AK566" s="43">
        <f t="shared" si="1127"/>
        <v>0</v>
      </c>
      <c r="AL566" s="43">
        <f t="shared" si="1074"/>
        <v>2262.7805600000002</v>
      </c>
      <c r="AM566" s="43">
        <f t="shared" si="1075"/>
        <v>3289.2444399999995</v>
      </c>
      <c r="AN566" s="2"/>
      <c r="AO566" s="1"/>
      <c r="AP566" s="1"/>
      <c r="AQ566" s="1"/>
      <c r="AR566" s="1"/>
      <c r="AS566" s="1"/>
    </row>
    <row r="567">
      <c r="B567" s="41" t="s">
        <v>293</v>
      </c>
      <c r="C567" s="41" t="s">
        <v>395</v>
      </c>
      <c r="D567" s="41" t="s">
        <v>41</v>
      </c>
      <c r="E567" s="26" t="str">
        <f t="shared" si="1044"/>
        <v>0801</v>
      </c>
      <c r="F567" s="41" t="s">
        <v>422</v>
      </c>
      <c r="G567" s="41" t="s">
        <v>305</v>
      </c>
      <c r="H567" s="42" t="s">
        <v>306</v>
      </c>
      <c r="I567" s="43">
        <v>2312.0999999999999</v>
      </c>
      <c r="J567" s="43">
        <v>2317</v>
      </c>
      <c r="K567" s="43">
        <v>2317</v>
      </c>
      <c r="L567" s="43"/>
      <c r="M567" s="43"/>
      <c r="N567" s="43"/>
      <c r="O567" s="43">
        <v>0</v>
      </c>
      <c r="P567" s="43">
        <v>0</v>
      </c>
      <c r="Q567" s="43">
        <v>0</v>
      </c>
      <c r="R567" s="43">
        <v>0</v>
      </c>
      <c r="S567" s="43">
        <v>3239.9250000000002</v>
      </c>
      <c r="T567" s="43">
        <v>0</v>
      </c>
      <c r="U567" s="43">
        <v>0</v>
      </c>
      <c r="V567" s="43">
        <f t="shared" si="1045"/>
        <v>5552.0249999999996</v>
      </c>
      <c r="W567" s="43"/>
      <c r="X567" s="43"/>
      <c r="Y567" s="43"/>
      <c r="Z567" s="43"/>
      <c r="AA567" s="43"/>
      <c r="AB567" s="43">
        <v>2262.7025600000002</v>
      </c>
      <c r="AC567" s="44">
        <v>2262.7805600000002</v>
      </c>
      <c r="AD567" s="44">
        <v>2262.7025600000002</v>
      </c>
      <c r="AE567" s="45">
        <f t="shared" si="1073"/>
        <v>99.996552913641793</v>
      </c>
      <c r="AF567" s="43">
        <v>2262.7805600000002</v>
      </c>
      <c r="AG567" s="43">
        <v>0</v>
      </c>
      <c r="AH567" s="43">
        <v>0</v>
      </c>
      <c r="AI567" s="43">
        <v>0</v>
      </c>
      <c r="AJ567" s="43">
        <v>0</v>
      </c>
      <c r="AK567" s="43">
        <v>0</v>
      </c>
      <c r="AL567" s="43">
        <f t="shared" si="1074"/>
        <v>2262.7805600000002</v>
      </c>
      <c r="AM567" s="43">
        <f t="shared" si="1075"/>
        <v>3289.2444399999995</v>
      </c>
      <c r="AN567" s="19"/>
      <c r="AR567" s="1"/>
      <c r="AS567" s="1"/>
    </row>
    <row r="568" ht="31.5">
      <c r="B568" s="41" t="s">
        <v>293</v>
      </c>
      <c r="C568" s="41" t="s">
        <v>395</v>
      </c>
      <c r="D568" s="41" t="s">
        <v>41</v>
      </c>
      <c r="E568" s="26" t="str">
        <f t="shared" si="1044"/>
        <v>0801</v>
      </c>
      <c r="F568" s="41" t="s">
        <v>303</v>
      </c>
      <c r="G568" s="41"/>
      <c r="H568" s="42" t="s">
        <v>304</v>
      </c>
      <c r="I568" s="43">
        <f t="shared" si="1102"/>
        <v>1231.9000000000001</v>
      </c>
      <c r="J568" s="43">
        <f t="shared" si="1103"/>
        <v>1281.4000000000001</v>
      </c>
      <c r="K568" s="43">
        <f t="shared" si="1104"/>
        <v>1281.4000000000001</v>
      </c>
      <c r="L568" s="43">
        <f t="shared" si="1105"/>
        <v>0</v>
      </c>
      <c r="M568" s="43">
        <f t="shared" si="1106"/>
        <v>0</v>
      </c>
      <c r="N568" s="43">
        <f t="shared" si="1107"/>
        <v>0</v>
      </c>
      <c r="O568" s="43">
        <f t="shared" si="1108"/>
        <v>0</v>
      </c>
      <c r="P568" s="43">
        <f t="shared" si="1109"/>
        <v>0</v>
      </c>
      <c r="Q568" s="43">
        <f t="shared" si="1110"/>
        <v>0</v>
      </c>
      <c r="R568" s="43">
        <f t="shared" si="1111"/>
        <v>0</v>
      </c>
      <c r="S568" s="43">
        <f t="shared" si="1112"/>
        <v>0</v>
      </c>
      <c r="T568" s="43">
        <f t="shared" si="1113"/>
        <v>0</v>
      </c>
      <c r="U568" s="43">
        <v>0</v>
      </c>
      <c r="V568" s="43">
        <f t="shared" si="1045"/>
        <v>1231.9000000000001</v>
      </c>
      <c r="W568" s="43">
        <f t="shared" si="1114"/>
        <v>0</v>
      </c>
      <c r="X568" s="43">
        <f t="shared" si="1115"/>
        <v>0</v>
      </c>
      <c r="Y568" s="43">
        <f t="shared" si="1116"/>
        <v>0</v>
      </c>
      <c r="Z568" s="43">
        <f t="shared" si="1117"/>
        <v>0</v>
      </c>
      <c r="AA568" s="43">
        <f t="shared" si="1118"/>
        <v>0</v>
      </c>
      <c r="AB568" s="43">
        <f t="shared" si="1119"/>
        <v>928.59757000000002</v>
      </c>
      <c r="AC568" s="44">
        <f t="shared" si="1120"/>
        <v>1231.9000000000001</v>
      </c>
      <c r="AD568" s="44">
        <f t="shared" si="1121"/>
        <v>1231.9000000000001</v>
      </c>
      <c r="AE568" s="45">
        <f t="shared" si="1073"/>
        <v>100</v>
      </c>
      <c r="AF568" s="43">
        <f t="shared" si="1122"/>
        <v>1231.9000000000001</v>
      </c>
      <c r="AG568" s="43">
        <f t="shared" si="1123"/>
        <v>0</v>
      </c>
      <c r="AH568" s="43">
        <f t="shared" si="1124"/>
        <v>0</v>
      </c>
      <c r="AI568" s="43">
        <f t="shared" si="1125"/>
        <v>0</v>
      </c>
      <c r="AJ568" s="43">
        <f t="shared" si="1126"/>
        <v>0</v>
      </c>
      <c r="AK568" s="43">
        <f t="shared" si="1127"/>
        <v>0</v>
      </c>
      <c r="AL568" s="43">
        <f t="shared" si="1074"/>
        <v>1231.9000000000001</v>
      </c>
      <c r="AM568" s="43">
        <f t="shared" si="1075"/>
        <v>0</v>
      </c>
      <c r="AN568" s="2"/>
      <c r="AR568" s="1"/>
      <c r="AS568" s="1"/>
    </row>
    <row r="569" ht="31.5">
      <c r="B569" s="41" t="s">
        <v>293</v>
      </c>
      <c r="C569" s="41" t="s">
        <v>395</v>
      </c>
      <c r="D569" s="41" t="s">
        <v>41</v>
      </c>
      <c r="E569" s="26" t="str">
        <f t="shared" si="1044"/>
        <v>0801</v>
      </c>
      <c r="F569" s="41" t="s">
        <v>303</v>
      </c>
      <c r="G569" s="41" t="s">
        <v>177</v>
      </c>
      <c r="H569" s="42" t="s">
        <v>178</v>
      </c>
      <c r="I569" s="43">
        <f>I570+I571</f>
        <v>1231.9000000000001</v>
      </c>
      <c r="J569" s="43">
        <f>J570+J571</f>
        <v>1281.4000000000001</v>
      </c>
      <c r="K569" s="43">
        <f>K570+K571</f>
        <v>1281.4000000000001</v>
      </c>
      <c r="L569" s="43">
        <f>L570+L571</f>
        <v>0</v>
      </c>
      <c r="M569" s="43">
        <f>M570+M571</f>
        <v>0</v>
      </c>
      <c r="N569" s="43">
        <f>N570+N571</f>
        <v>0</v>
      </c>
      <c r="O569" s="43">
        <f>O570+O571</f>
        <v>0</v>
      </c>
      <c r="P569" s="43">
        <f>P570+P571</f>
        <v>0</v>
      </c>
      <c r="Q569" s="43">
        <f>Q570+Q571</f>
        <v>0</v>
      </c>
      <c r="R569" s="43">
        <f>R570+R571</f>
        <v>0</v>
      </c>
      <c r="S569" s="43">
        <f>S570+S571</f>
        <v>0</v>
      </c>
      <c r="T569" s="43">
        <f>T570+T571</f>
        <v>0</v>
      </c>
      <c r="U569" s="43">
        <v>0</v>
      </c>
      <c r="V569" s="43">
        <f t="shared" si="1045"/>
        <v>1231.9000000000001</v>
      </c>
      <c r="W569" s="43">
        <f>W570+W571</f>
        <v>0</v>
      </c>
      <c r="X569" s="43">
        <f>X570+X571</f>
        <v>0</v>
      </c>
      <c r="Y569" s="43">
        <f>Y570+Y571</f>
        <v>0</v>
      </c>
      <c r="Z569" s="43">
        <f>Z570+Z571</f>
        <v>0</v>
      </c>
      <c r="AA569" s="43">
        <f>AA570+AA571</f>
        <v>0</v>
      </c>
      <c r="AB569" s="43">
        <f>AB570+AB571</f>
        <v>928.59757000000002</v>
      </c>
      <c r="AC569" s="44">
        <f>AC570+AC571</f>
        <v>1231.9000000000001</v>
      </c>
      <c r="AD569" s="44">
        <f>AD570+AD571</f>
        <v>1231.9000000000001</v>
      </c>
      <c r="AE569" s="45">
        <f t="shared" si="1073"/>
        <v>100</v>
      </c>
      <c r="AF569" s="43">
        <f>AF570+AF571</f>
        <v>1231.9000000000001</v>
      </c>
      <c r="AG569" s="43">
        <f>AG570+AG571</f>
        <v>0</v>
      </c>
      <c r="AH569" s="43">
        <f>AH570+AH571</f>
        <v>0</v>
      </c>
      <c r="AI569" s="43">
        <f>AI570+AI571</f>
        <v>0</v>
      </c>
      <c r="AJ569" s="43">
        <f>AJ570+AJ571</f>
        <v>0</v>
      </c>
      <c r="AK569" s="43">
        <f>AK570+AK571</f>
        <v>0</v>
      </c>
      <c r="AL569" s="43">
        <f t="shared" si="1074"/>
        <v>1231.9000000000001</v>
      </c>
      <c r="AM569" s="43">
        <f t="shared" si="1075"/>
        <v>0</v>
      </c>
      <c r="AN569" s="2"/>
      <c r="AO569" s="1"/>
      <c r="AP569" s="1"/>
      <c r="AQ569" s="1"/>
      <c r="AR569" s="1"/>
      <c r="AS569" s="1"/>
    </row>
    <row r="570">
      <c r="B570" s="41" t="s">
        <v>293</v>
      </c>
      <c r="C570" s="41" t="s">
        <v>395</v>
      </c>
      <c r="D570" s="41" t="s">
        <v>41</v>
      </c>
      <c r="E570" s="26" t="str">
        <f t="shared" si="1044"/>
        <v>0801</v>
      </c>
      <c r="F570" s="41" t="s">
        <v>303</v>
      </c>
      <c r="G570" s="41" t="s">
        <v>179</v>
      </c>
      <c r="H570" s="42" t="s">
        <v>180</v>
      </c>
      <c r="I570" s="43">
        <v>978.20000000000005</v>
      </c>
      <c r="J570" s="43">
        <v>1017.5</v>
      </c>
      <c r="K570" s="43">
        <v>1017.5</v>
      </c>
      <c r="L570" s="43"/>
      <c r="M570" s="43"/>
      <c r="N570" s="43"/>
      <c r="O570" s="43">
        <v>0</v>
      </c>
      <c r="P570" s="43">
        <v>0</v>
      </c>
      <c r="Q570" s="43">
        <v>0</v>
      </c>
      <c r="R570" s="43">
        <v>0</v>
      </c>
      <c r="S570" s="43">
        <v>0</v>
      </c>
      <c r="T570" s="43">
        <v>0</v>
      </c>
      <c r="U570" s="43">
        <v>0</v>
      </c>
      <c r="V570" s="43">
        <f t="shared" si="1045"/>
        <v>978.20000000000005</v>
      </c>
      <c r="W570" s="43"/>
      <c r="X570" s="43"/>
      <c r="Y570" s="43"/>
      <c r="Z570" s="43"/>
      <c r="AA570" s="43"/>
      <c r="AB570" s="43">
        <v>733.5</v>
      </c>
      <c r="AC570" s="44">
        <v>978.20000000000005</v>
      </c>
      <c r="AD570" s="44">
        <v>978.20000000000005</v>
      </c>
      <c r="AE570" s="45">
        <f t="shared" si="1073"/>
        <v>100</v>
      </c>
      <c r="AF570" s="43">
        <v>978.20000000000005</v>
      </c>
      <c r="AG570" s="43">
        <v>0</v>
      </c>
      <c r="AH570" s="43">
        <v>0</v>
      </c>
      <c r="AI570" s="43">
        <v>0</v>
      </c>
      <c r="AJ570" s="43">
        <v>0</v>
      </c>
      <c r="AK570" s="43">
        <v>0</v>
      </c>
      <c r="AL570" s="43">
        <f t="shared" si="1074"/>
        <v>978.20000000000005</v>
      </c>
      <c r="AM570" s="43">
        <f t="shared" si="1075"/>
        <v>0</v>
      </c>
      <c r="AN570" s="19"/>
      <c r="AO570" s="1"/>
      <c r="AP570" s="1"/>
      <c r="AQ570" s="1"/>
      <c r="AR570" s="1"/>
      <c r="AS570" s="1"/>
    </row>
    <row r="571">
      <c r="B571" s="41" t="s">
        <v>293</v>
      </c>
      <c r="C571" s="41" t="s">
        <v>395</v>
      </c>
      <c r="D571" s="41" t="s">
        <v>41</v>
      </c>
      <c r="E571" s="26" t="str">
        <f t="shared" si="1044"/>
        <v>0801</v>
      </c>
      <c r="F571" s="41" t="s">
        <v>303</v>
      </c>
      <c r="G571" s="41" t="s">
        <v>305</v>
      </c>
      <c r="H571" s="42" t="s">
        <v>306</v>
      </c>
      <c r="I571" s="43">
        <v>253.69999999999999</v>
      </c>
      <c r="J571" s="43">
        <v>263.89999999999998</v>
      </c>
      <c r="K571" s="43">
        <v>263.89999999999998</v>
      </c>
      <c r="L571" s="43"/>
      <c r="M571" s="43"/>
      <c r="N571" s="43"/>
      <c r="O571" s="43">
        <v>0</v>
      </c>
      <c r="P571" s="43">
        <v>0</v>
      </c>
      <c r="Q571" s="43">
        <v>0</v>
      </c>
      <c r="R571" s="43">
        <v>0</v>
      </c>
      <c r="S571" s="43">
        <v>0</v>
      </c>
      <c r="T571" s="43">
        <v>0</v>
      </c>
      <c r="U571" s="43">
        <v>0</v>
      </c>
      <c r="V571" s="43">
        <f t="shared" si="1045"/>
        <v>253.69999999999999</v>
      </c>
      <c r="W571" s="43"/>
      <c r="X571" s="43"/>
      <c r="Y571" s="43"/>
      <c r="Z571" s="43"/>
      <c r="AA571" s="43"/>
      <c r="AB571" s="43">
        <v>195.09756999999999</v>
      </c>
      <c r="AC571" s="44">
        <v>253.69999999999999</v>
      </c>
      <c r="AD571" s="44">
        <v>253.69999999999999</v>
      </c>
      <c r="AE571" s="45">
        <f t="shared" si="1073"/>
        <v>100</v>
      </c>
      <c r="AF571" s="43">
        <v>253.69999999999999</v>
      </c>
      <c r="AG571" s="43">
        <v>0</v>
      </c>
      <c r="AH571" s="43">
        <v>0</v>
      </c>
      <c r="AI571" s="43">
        <v>0</v>
      </c>
      <c r="AJ571" s="43">
        <v>0</v>
      </c>
      <c r="AK571" s="43">
        <v>0</v>
      </c>
      <c r="AL571" s="43">
        <f t="shared" si="1074"/>
        <v>253.69999999999999</v>
      </c>
      <c r="AM571" s="43">
        <f t="shared" si="1075"/>
        <v>0</v>
      </c>
      <c r="AN571" s="19"/>
      <c r="AR571" s="1"/>
      <c r="AS571" s="1"/>
    </row>
    <row r="572" ht="47.25">
      <c r="B572" s="41" t="s">
        <v>293</v>
      </c>
      <c r="C572" s="41" t="s">
        <v>395</v>
      </c>
      <c r="D572" s="41" t="s">
        <v>41</v>
      </c>
      <c r="E572" s="26" t="str">
        <f t="shared" si="1044"/>
        <v>0801</v>
      </c>
      <c r="F572" s="41" t="s">
        <v>307</v>
      </c>
      <c r="G572" s="41"/>
      <c r="H572" s="42" t="s">
        <v>308</v>
      </c>
      <c r="I572" s="43">
        <f>I573</f>
        <v>111422.10000000001</v>
      </c>
      <c r="J572" s="43">
        <f>J573</f>
        <v>116095.29999999999</v>
      </c>
      <c r="K572" s="43">
        <f>K573</f>
        <v>142180.20000000001</v>
      </c>
      <c r="L572" s="43">
        <f>L573</f>
        <v>0</v>
      </c>
      <c r="M572" s="43">
        <f>M573</f>
        <v>0</v>
      </c>
      <c r="N572" s="43">
        <f>N573</f>
        <v>0</v>
      </c>
      <c r="O572" s="43">
        <f>O573</f>
        <v>21500</v>
      </c>
      <c r="P572" s="43">
        <f>P573</f>
        <v>0</v>
      </c>
      <c r="Q572" s="43">
        <f>Q573</f>
        <v>0</v>
      </c>
      <c r="R572" s="43">
        <f>R573</f>
        <v>0</v>
      </c>
      <c r="S572" s="43">
        <f>S573</f>
        <v>0</v>
      </c>
      <c r="T572" s="43">
        <f>T573</f>
        <v>0</v>
      </c>
      <c r="U572" s="43">
        <v>0</v>
      </c>
      <c r="V572" s="43">
        <f t="shared" si="1045"/>
        <v>132922.10000000001</v>
      </c>
      <c r="W572" s="43">
        <f>W573</f>
        <v>0</v>
      </c>
      <c r="X572" s="43">
        <f>X573</f>
        <v>0</v>
      </c>
      <c r="Y572" s="43">
        <f>Y573</f>
        <v>0</v>
      </c>
      <c r="Z572" s="43">
        <f>Z573</f>
        <v>0</v>
      </c>
      <c r="AA572" s="43">
        <f>AA573</f>
        <v>0</v>
      </c>
      <c r="AB572" s="43">
        <f>AB573</f>
        <v>74548.43299999999</v>
      </c>
      <c r="AC572" s="44">
        <f>AC573</f>
        <v>132318.85360999999</v>
      </c>
      <c r="AD572" s="44">
        <f>AD573</f>
        <v>132302.61433000001</v>
      </c>
      <c r="AE572" s="45">
        <f t="shared" si="1073"/>
        <v>99.987727160901912</v>
      </c>
      <c r="AF572" s="43">
        <f>AF573</f>
        <v>132318.85360999999</v>
      </c>
      <c r="AG572" s="43">
        <f>AG573</f>
        <v>21500</v>
      </c>
      <c r="AH572" s="43">
        <f>AH573</f>
        <v>0</v>
      </c>
      <c r="AI572" s="43">
        <f>AI573</f>
        <v>0</v>
      </c>
      <c r="AJ572" s="43">
        <f>AJ573</f>
        <v>0</v>
      </c>
      <c r="AK572" s="43">
        <f>AK573</f>
        <v>0</v>
      </c>
      <c r="AL572" s="43">
        <f t="shared" si="1074"/>
        <v>153818.85360999999</v>
      </c>
      <c r="AM572" s="43">
        <f t="shared" si="1075"/>
        <v>-20896.753609999985</v>
      </c>
      <c r="AN572" s="2"/>
      <c r="AR572" s="1"/>
      <c r="AS572" s="1"/>
    </row>
    <row r="573" ht="31.5">
      <c r="B573" s="41" t="s">
        <v>293</v>
      </c>
      <c r="C573" s="41" t="s">
        <v>395</v>
      </c>
      <c r="D573" s="41" t="s">
        <v>41</v>
      </c>
      <c r="E573" s="26" t="str">
        <f t="shared" si="1044"/>
        <v>0801</v>
      </c>
      <c r="F573" s="41" t="s">
        <v>307</v>
      </c>
      <c r="G573" s="41" t="s">
        <v>177</v>
      </c>
      <c r="H573" s="42" t="s">
        <v>178</v>
      </c>
      <c r="I573" s="43">
        <f>I574+I575</f>
        <v>111422.10000000001</v>
      </c>
      <c r="J573" s="43">
        <f>J574+J575</f>
        <v>116095.29999999999</v>
      </c>
      <c r="K573" s="43">
        <f>K574+K575</f>
        <v>142180.20000000001</v>
      </c>
      <c r="L573" s="43">
        <f>L574+L575</f>
        <v>0</v>
      </c>
      <c r="M573" s="43">
        <f>M574+M575</f>
        <v>0</v>
      </c>
      <c r="N573" s="43">
        <f>N574+N575</f>
        <v>0</v>
      </c>
      <c r="O573" s="43">
        <f>O574+O575</f>
        <v>21500</v>
      </c>
      <c r="P573" s="43">
        <f>P574+P575</f>
        <v>0</v>
      </c>
      <c r="Q573" s="43">
        <f>Q574+Q575</f>
        <v>0</v>
      </c>
      <c r="R573" s="43">
        <f>R574+R575</f>
        <v>0</v>
      </c>
      <c r="S573" s="43">
        <f>S574+S575</f>
        <v>0</v>
      </c>
      <c r="T573" s="43">
        <f>T574+T575</f>
        <v>0</v>
      </c>
      <c r="U573" s="43">
        <v>0</v>
      </c>
      <c r="V573" s="43">
        <f t="shared" si="1045"/>
        <v>132922.10000000001</v>
      </c>
      <c r="W573" s="43">
        <f>W574+W575</f>
        <v>0</v>
      </c>
      <c r="X573" s="43">
        <f>X574+X575</f>
        <v>0</v>
      </c>
      <c r="Y573" s="43">
        <f>Y574+Y575</f>
        <v>0</v>
      </c>
      <c r="Z573" s="43">
        <f>Z574+Z575</f>
        <v>0</v>
      </c>
      <c r="AA573" s="43">
        <f>AA574+AA575</f>
        <v>0</v>
      </c>
      <c r="AB573" s="43">
        <f>AB574+AB575</f>
        <v>74548.43299999999</v>
      </c>
      <c r="AC573" s="44">
        <f>AC574+AC575</f>
        <v>132318.85360999999</v>
      </c>
      <c r="AD573" s="44">
        <f>AD574+AD575</f>
        <v>132302.61433000001</v>
      </c>
      <c r="AE573" s="45">
        <f t="shared" si="1073"/>
        <v>99.987727160901912</v>
      </c>
      <c r="AF573" s="43">
        <f>AF574+AF575</f>
        <v>132318.85360999999</v>
      </c>
      <c r="AG573" s="43">
        <f>AG574+AG575</f>
        <v>21500</v>
      </c>
      <c r="AH573" s="43">
        <f>AH574+AH575</f>
        <v>0</v>
      </c>
      <c r="AI573" s="43">
        <f>AI574+AI575</f>
        <v>0</v>
      </c>
      <c r="AJ573" s="43">
        <f>AJ574+AJ575</f>
        <v>0</v>
      </c>
      <c r="AK573" s="43">
        <f>AK574+AK575</f>
        <v>0</v>
      </c>
      <c r="AL573" s="43">
        <f t="shared" si="1074"/>
        <v>153818.85360999999</v>
      </c>
      <c r="AM573" s="43">
        <f t="shared" si="1075"/>
        <v>-20896.753609999985</v>
      </c>
      <c r="AN573" s="2"/>
    </row>
    <row r="574">
      <c r="B574" s="41" t="s">
        <v>293</v>
      </c>
      <c r="C574" s="41" t="s">
        <v>395</v>
      </c>
      <c r="D574" s="41" t="s">
        <v>41</v>
      </c>
      <c r="E574" s="26" t="str">
        <f t="shared" si="1044"/>
        <v>0801</v>
      </c>
      <c r="F574" s="41" t="s">
        <v>307</v>
      </c>
      <c r="G574" s="41" t="s">
        <v>179</v>
      </c>
      <c r="H574" s="42" t="s">
        <v>180</v>
      </c>
      <c r="I574" s="43">
        <v>39872.400000000001</v>
      </c>
      <c r="J574" s="43">
        <v>45540.099999999999</v>
      </c>
      <c r="K574" s="43">
        <v>30892.200000000001</v>
      </c>
      <c r="L574" s="43"/>
      <c r="M574" s="43"/>
      <c r="N574" s="43"/>
      <c r="O574" s="43">
        <v>0</v>
      </c>
      <c r="P574" s="43">
        <v>0</v>
      </c>
      <c r="Q574" s="43">
        <v>0</v>
      </c>
      <c r="R574" s="43">
        <v>0</v>
      </c>
      <c r="S574" s="43">
        <v>0</v>
      </c>
      <c r="T574" s="43">
        <v>0</v>
      </c>
      <c r="U574" s="43">
        <v>0</v>
      </c>
      <c r="V574" s="43">
        <f t="shared" si="1045"/>
        <v>39872.400000000001</v>
      </c>
      <c r="W574" s="43"/>
      <c r="X574" s="43"/>
      <c r="Y574" s="43"/>
      <c r="Z574" s="43"/>
      <c r="AA574" s="43"/>
      <c r="AB574" s="43">
        <v>16591.622159999999</v>
      </c>
      <c r="AC574" s="44">
        <v>39269.153610000001</v>
      </c>
      <c r="AD574" s="44">
        <v>39269.153610000001</v>
      </c>
      <c r="AE574" s="45">
        <f t="shared" si="1073"/>
        <v>100</v>
      </c>
      <c r="AF574" s="43">
        <v>39269.153610000001</v>
      </c>
      <c r="AG574" s="43">
        <v>0</v>
      </c>
      <c r="AH574" s="43">
        <v>0</v>
      </c>
      <c r="AI574" s="43">
        <v>0</v>
      </c>
      <c r="AJ574" s="43">
        <v>0</v>
      </c>
      <c r="AK574" s="43">
        <v>0</v>
      </c>
      <c r="AL574" s="43">
        <f t="shared" si="1074"/>
        <v>39269.153610000001</v>
      </c>
      <c r="AM574" s="43">
        <f t="shared" si="1075"/>
        <v>603.24639000000025</v>
      </c>
      <c r="AN574" s="19"/>
    </row>
    <row r="575">
      <c r="B575" s="41" t="s">
        <v>293</v>
      </c>
      <c r="C575" s="41" t="s">
        <v>395</v>
      </c>
      <c r="D575" s="41" t="s">
        <v>41</v>
      </c>
      <c r="E575" s="26" t="str">
        <f t="shared" si="1044"/>
        <v>0801</v>
      </c>
      <c r="F575" s="41" t="s">
        <v>307</v>
      </c>
      <c r="G575" s="41" t="s">
        <v>305</v>
      </c>
      <c r="H575" s="42" t="s">
        <v>306</v>
      </c>
      <c r="I575" s="43">
        <v>71549.699999999997</v>
      </c>
      <c r="J575" s="43">
        <v>70555.199999999997</v>
      </c>
      <c r="K575" s="43">
        <v>111288</v>
      </c>
      <c r="L575" s="43"/>
      <c r="M575" s="43"/>
      <c r="N575" s="43"/>
      <c r="O575" s="43">
        <v>21500</v>
      </c>
      <c r="P575" s="43">
        <v>0</v>
      </c>
      <c r="Q575" s="43">
        <v>0</v>
      </c>
      <c r="R575" s="43">
        <v>0</v>
      </c>
      <c r="S575" s="43">
        <v>0</v>
      </c>
      <c r="T575" s="43">
        <v>0</v>
      </c>
      <c r="U575" s="43">
        <v>0</v>
      </c>
      <c r="V575" s="43">
        <f t="shared" si="1045"/>
        <v>93049.699999999997</v>
      </c>
      <c r="W575" s="43"/>
      <c r="X575" s="43"/>
      <c r="Y575" s="43"/>
      <c r="Z575" s="43"/>
      <c r="AA575" s="43"/>
      <c r="AB575" s="43">
        <v>57956.810839999998</v>
      </c>
      <c r="AC575" s="44">
        <v>93049.699999999997</v>
      </c>
      <c r="AD575" s="44">
        <v>93033.460720000003</v>
      </c>
      <c r="AE575" s="45">
        <f t="shared" si="1073"/>
        <v>99.982547735242562</v>
      </c>
      <c r="AF575" s="43">
        <v>93049.699999999997</v>
      </c>
      <c r="AG575" s="43">
        <v>21500</v>
      </c>
      <c r="AH575" s="43">
        <v>0</v>
      </c>
      <c r="AI575" s="43">
        <v>0</v>
      </c>
      <c r="AJ575" s="43">
        <v>0</v>
      </c>
      <c r="AK575" s="43">
        <v>0</v>
      </c>
      <c r="AL575" s="43">
        <f t="shared" si="1074"/>
        <v>114549.7</v>
      </c>
      <c r="AM575" s="43">
        <f t="shared" si="1075"/>
        <v>-21500</v>
      </c>
      <c r="AN575" s="19"/>
    </row>
    <row r="576">
      <c r="B576" s="41" t="s">
        <v>293</v>
      </c>
      <c r="C576" s="41" t="s">
        <v>395</v>
      </c>
      <c r="D576" s="41" t="s">
        <v>41</v>
      </c>
      <c r="E576" s="26" t="str">
        <f t="shared" si="1044"/>
        <v>0801</v>
      </c>
      <c r="F576" s="12" t="s">
        <v>424</v>
      </c>
      <c r="G576" s="41"/>
      <c r="H576" s="61" t="s">
        <v>425</v>
      </c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>
        <f t="shared" ref="V576:V577" si="1128">V577</f>
        <v>0</v>
      </c>
      <c r="W576" s="43"/>
      <c r="X576" s="43"/>
      <c r="Y576" s="43"/>
      <c r="Z576" s="43"/>
      <c r="AA576" s="43"/>
      <c r="AB576" s="43"/>
      <c r="AC576" s="44">
        <f t="shared" ref="AC576:AC589" si="1129">AC577</f>
        <v>21500</v>
      </c>
      <c r="AD576" s="44">
        <f t="shared" ref="AD576:AD589" si="1130">AD577</f>
        <v>21500</v>
      </c>
      <c r="AE576" s="45">
        <f t="shared" si="1073"/>
        <v>100</v>
      </c>
      <c r="AF576" s="43"/>
      <c r="AG576" s="43"/>
      <c r="AH576" s="43"/>
      <c r="AI576" s="43"/>
      <c r="AJ576" s="43"/>
      <c r="AK576" s="43"/>
      <c r="AL576" s="43"/>
      <c r="AM576" s="43"/>
      <c r="AN576" s="19"/>
      <c r="AO576" s="1"/>
      <c r="AP576" s="1"/>
      <c r="AQ576" s="1"/>
      <c r="AR576" s="1"/>
      <c r="AS576" s="1"/>
    </row>
    <row r="577">
      <c r="B577" s="41" t="s">
        <v>293</v>
      </c>
      <c r="C577" s="41" t="s">
        <v>395</v>
      </c>
      <c r="D577" s="41" t="s">
        <v>41</v>
      </c>
      <c r="E577" s="26" t="str">
        <f t="shared" si="1044"/>
        <v>0801</v>
      </c>
      <c r="F577" s="12" t="s">
        <v>424</v>
      </c>
      <c r="G577" s="41" t="s">
        <v>177</v>
      </c>
      <c r="H577" s="42" t="s">
        <v>178</v>
      </c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>
        <f t="shared" si="1128"/>
        <v>0</v>
      </c>
      <c r="W577" s="43"/>
      <c r="X577" s="43"/>
      <c r="Y577" s="43"/>
      <c r="Z577" s="43"/>
      <c r="AA577" s="43"/>
      <c r="AB577" s="43"/>
      <c r="AC577" s="44">
        <f t="shared" si="1129"/>
        <v>21500</v>
      </c>
      <c r="AD577" s="44">
        <f t="shared" si="1130"/>
        <v>21500</v>
      </c>
      <c r="AE577" s="45">
        <f t="shared" si="1073"/>
        <v>100</v>
      </c>
      <c r="AF577" s="43"/>
      <c r="AG577" s="43"/>
      <c r="AH577" s="43"/>
      <c r="AI577" s="43"/>
      <c r="AJ577" s="43"/>
      <c r="AK577" s="43"/>
      <c r="AL577" s="43"/>
      <c r="AM577" s="43"/>
      <c r="AN577" s="19"/>
      <c r="AO577" s="1"/>
      <c r="AP577" s="1"/>
      <c r="AQ577" s="1"/>
      <c r="AR577" s="1"/>
      <c r="AS577" s="1"/>
    </row>
    <row r="578">
      <c r="B578" s="41" t="s">
        <v>293</v>
      </c>
      <c r="C578" s="41" t="s">
        <v>395</v>
      </c>
      <c r="D578" s="41" t="s">
        <v>41</v>
      </c>
      <c r="E578" s="26" t="str">
        <f t="shared" si="1044"/>
        <v>0801</v>
      </c>
      <c r="F578" s="12" t="s">
        <v>424</v>
      </c>
      <c r="G578" s="41" t="s">
        <v>305</v>
      </c>
      <c r="H578" s="42" t="s">
        <v>306</v>
      </c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>
        <v>0</v>
      </c>
      <c r="W578" s="43"/>
      <c r="X578" s="43"/>
      <c r="Y578" s="43"/>
      <c r="Z578" s="43"/>
      <c r="AA578" s="43"/>
      <c r="AB578" s="43"/>
      <c r="AC578" s="44">
        <v>21500</v>
      </c>
      <c r="AD578" s="44">
        <v>21500</v>
      </c>
      <c r="AE578" s="45">
        <f t="shared" si="1073"/>
        <v>100</v>
      </c>
      <c r="AF578" s="43"/>
      <c r="AG578" s="43"/>
      <c r="AH578" s="43"/>
      <c r="AI578" s="43"/>
      <c r="AJ578" s="43"/>
      <c r="AK578" s="43"/>
      <c r="AL578" s="43"/>
      <c r="AM578" s="43"/>
      <c r="AN578" s="19"/>
      <c r="AR578" s="1"/>
      <c r="AS578" s="1"/>
    </row>
    <row r="579" ht="63" hidden="1">
      <c r="B579" s="41" t="s">
        <v>293</v>
      </c>
      <c r="C579" s="41" t="s">
        <v>395</v>
      </c>
      <c r="D579" s="41" t="s">
        <v>41</v>
      </c>
      <c r="E579" s="26" t="str">
        <f t="shared" si="1044"/>
        <v>0801</v>
      </c>
      <c r="F579" s="41" t="s">
        <v>426</v>
      </c>
      <c r="G579" s="41"/>
      <c r="H579" s="42" t="s">
        <v>427</v>
      </c>
      <c r="I579" s="43">
        <f t="shared" ref="I579:I592" si="1131">I580</f>
        <v>43000</v>
      </c>
      <c r="J579" s="43">
        <f t="shared" ref="J579:J592" si="1132">J580</f>
        <v>0</v>
      </c>
      <c r="K579" s="43">
        <f t="shared" ref="K579:K592" si="1133">K580</f>
        <v>0</v>
      </c>
      <c r="L579" s="43">
        <f t="shared" ref="L579:L592" si="1134">L580</f>
        <v>0</v>
      </c>
      <c r="M579" s="43">
        <f t="shared" ref="M579:M592" si="1135">M580</f>
        <v>0</v>
      </c>
      <c r="N579" s="43">
        <f t="shared" ref="N579:N592" si="1136">N580</f>
        <v>0</v>
      </c>
      <c r="O579" s="43">
        <f t="shared" ref="O579:O589" si="1137">O580</f>
        <v>-21500</v>
      </c>
      <c r="P579" s="43">
        <f t="shared" ref="P579:P589" si="1138">P580</f>
        <v>0</v>
      </c>
      <c r="Q579" s="43">
        <f t="shared" ref="Q579:Q592" si="1139">Q580</f>
        <v>0</v>
      </c>
      <c r="R579" s="43">
        <f t="shared" ref="R579:R592" si="1140">R580</f>
        <v>0</v>
      </c>
      <c r="S579" s="43">
        <f t="shared" ref="S579:S592" si="1141">S580</f>
        <v>0</v>
      </c>
      <c r="T579" s="43">
        <f t="shared" ref="T579:T592" si="1142">T580</f>
        <v>0</v>
      </c>
      <c r="U579" s="43">
        <v>0</v>
      </c>
      <c r="V579" s="43">
        <f t="shared" si="1045"/>
        <v>21500</v>
      </c>
      <c r="W579" s="43">
        <f t="shared" ref="W579:W592" si="1143">W580</f>
        <v>0</v>
      </c>
      <c r="X579" s="43">
        <f t="shared" ref="X579:X592" si="1144">X580</f>
        <v>0</v>
      </c>
      <c r="Y579" s="43">
        <f t="shared" ref="Y579:Y592" si="1145">Y580</f>
        <v>0</v>
      </c>
      <c r="Z579" s="43">
        <f t="shared" ref="Z579:Z592" si="1146">Z580</f>
        <v>0</v>
      </c>
      <c r="AA579" s="43">
        <f t="shared" ref="AA579:AA592" si="1147">AA580</f>
        <v>0</v>
      </c>
      <c r="AB579" s="43">
        <f t="shared" ref="AB579:AB589" si="1148">AB580</f>
        <v>0</v>
      </c>
      <c r="AC579" s="44">
        <f t="shared" si="1129"/>
        <v>0</v>
      </c>
      <c r="AD579" s="44">
        <f t="shared" si="1130"/>
        <v>0</v>
      </c>
      <c r="AE579" s="45" t="e">
        <f t="shared" si="1073"/>
        <v>#DIV/0!</v>
      </c>
      <c r="AF579" s="43">
        <f t="shared" ref="AF579:AF589" si="1149">AF580</f>
        <v>21500</v>
      </c>
      <c r="AG579" s="43">
        <f t="shared" ref="AG579:AG589" si="1150">AG580</f>
        <v>-21500</v>
      </c>
      <c r="AH579" s="43">
        <f t="shared" ref="AH579:AH589" si="1151">AH580</f>
        <v>0</v>
      </c>
      <c r="AI579" s="43">
        <f t="shared" ref="AI579:AI589" si="1152">AI580</f>
        <v>0</v>
      </c>
      <c r="AJ579" s="43">
        <f t="shared" ref="AJ579:AJ589" si="1153">AJ580</f>
        <v>0</v>
      </c>
      <c r="AK579" s="43">
        <f t="shared" ref="AK579:AK589" si="1154">AK580</f>
        <v>0</v>
      </c>
      <c r="AL579" s="43">
        <f t="shared" si="1074"/>
        <v>0</v>
      </c>
      <c r="AM579" s="43">
        <f t="shared" si="1075"/>
        <v>21500</v>
      </c>
      <c r="AN579" s="19" t="s">
        <v>36</v>
      </c>
      <c r="AO579" s="1"/>
      <c r="AP579" s="1"/>
      <c r="AQ579" s="1"/>
      <c r="AR579" s="1"/>
      <c r="AS579" s="1"/>
    </row>
    <row r="580" ht="31.5" hidden="1">
      <c r="B580" s="41" t="s">
        <v>293</v>
      </c>
      <c r="C580" s="41" t="s">
        <v>395</v>
      </c>
      <c r="D580" s="41" t="s">
        <v>41</v>
      </c>
      <c r="E580" s="26" t="str">
        <f t="shared" si="1044"/>
        <v>0801</v>
      </c>
      <c r="F580" s="41" t="s">
        <v>426</v>
      </c>
      <c r="G580" s="41" t="s">
        <v>177</v>
      </c>
      <c r="H580" s="42" t="s">
        <v>178</v>
      </c>
      <c r="I580" s="43">
        <f t="shared" si="1131"/>
        <v>43000</v>
      </c>
      <c r="J580" s="43">
        <f t="shared" si="1132"/>
        <v>0</v>
      </c>
      <c r="K580" s="43">
        <f t="shared" si="1133"/>
        <v>0</v>
      </c>
      <c r="L580" s="43">
        <f t="shared" si="1134"/>
        <v>0</v>
      </c>
      <c r="M580" s="43">
        <f t="shared" si="1135"/>
        <v>0</v>
      </c>
      <c r="N580" s="43">
        <f t="shared" si="1136"/>
        <v>0</v>
      </c>
      <c r="O580" s="43">
        <f t="shared" si="1137"/>
        <v>-21500</v>
      </c>
      <c r="P580" s="43">
        <f t="shared" si="1138"/>
        <v>0</v>
      </c>
      <c r="Q580" s="43">
        <f t="shared" si="1139"/>
        <v>0</v>
      </c>
      <c r="R580" s="43">
        <f t="shared" si="1140"/>
        <v>0</v>
      </c>
      <c r="S580" s="43">
        <f t="shared" si="1141"/>
        <v>0</v>
      </c>
      <c r="T580" s="43">
        <f t="shared" si="1142"/>
        <v>0</v>
      </c>
      <c r="U580" s="43">
        <v>0</v>
      </c>
      <c r="V580" s="43">
        <f t="shared" si="1045"/>
        <v>21500</v>
      </c>
      <c r="W580" s="43">
        <f t="shared" si="1143"/>
        <v>0</v>
      </c>
      <c r="X580" s="43">
        <f t="shared" si="1144"/>
        <v>0</v>
      </c>
      <c r="Y580" s="43">
        <f t="shared" si="1145"/>
        <v>0</v>
      </c>
      <c r="Z580" s="43">
        <f t="shared" si="1146"/>
        <v>0</v>
      </c>
      <c r="AA580" s="43">
        <f t="shared" si="1147"/>
        <v>0</v>
      </c>
      <c r="AB580" s="43">
        <f t="shared" si="1148"/>
        <v>0</v>
      </c>
      <c r="AC580" s="44">
        <f t="shared" si="1129"/>
        <v>0</v>
      </c>
      <c r="AD580" s="44">
        <f t="shared" si="1130"/>
        <v>0</v>
      </c>
      <c r="AE580" s="45" t="e">
        <f t="shared" si="1073"/>
        <v>#DIV/0!</v>
      </c>
      <c r="AF580" s="43">
        <f t="shared" si="1149"/>
        <v>21500</v>
      </c>
      <c r="AG580" s="43">
        <f t="shared" si="1150"/>
        <v>-21500</v>
      </c>
      <c r="AH580" s="43">
        <f t="shared" si="1151"/>
        <v>0</v>
      </c>
      <c r="AI580" s="43">
        <f t="shared" si="1152"/>
        <v>0</v>
      </c>
      <c r="AJ580" s="43">
        <f t="shared" si="1153"/>
        <v>0</v>
      </c>
      <c r="AK580" s="43">
        <f t="shared" si="1154"/>
        <v>0</v>
      </c>
      <c r="AL580" s="43">
        <f t="shared" si="1074"/>
        <v>0</v>
      </c>
      <c r="AM580" s="43">
        <f t="shared" si="1075"/>
        <v>21500</v>
      </c>
      <c r="AN580" s="19" t="s">
        <v>36</v>
      </c>
      <c r="AO580" s="1"/>
      <c r="AP580" s="1"/>
      <c r="AQ580" s="1"/>
      <c r="AR580" s="1"/>
      <c r="AS580" s="1"/>
    </row>
    <row r="581" hidden="1">
      <c r="B581" s="41" t="s">
        <v>293</v>
      </c>
      <c r="C581" s="41" t="s">
        <v>395</v>
      </c>
      <c r="D581" s="41" t="s">
        <v>41</v>
      </c>
      <c r="E581" s="26" t="str">
        <f t="shared" si="1044"/>
        <v>0801</v>
      </c>
      <c r="F581" s="41" t="s">
        <v>426</v>
      </c>
      <c r="G581" s="41" t="s">
        <v>305</v>
      </c>
      <c r="H581" s="42" t="s">
        <v>306</v>
      </c>
      <c r="I581" s="43">
        <v>43000</v>
      </c>
      <c r="J581" s="43"/>
      <c r="K581" s="43"/>
      <c r="L581" s="43"/>
      <c r="M581" s="43"/>
      <c r="N581" s="43"/>
      <c r="O581" s="43">
        <v>-21500</v>
      </c>
      <c r="P581" s="43">
        <v>0</v>
      </c>
      <c r="Q581" s="43">
        <v>0</v>
      </c>
      <c r="R581" s="43">
        <v>0</v>
      </c>
      <c r="S581" s="43">
        <v>0</v>
      </c>
      <c r="T581" s="43">
        <v>0</v>
      </c>
      <c r="U581" s="43">
        <v>0</v>
      </c>
      <c r="V581" s="43">
        <f t="shared" si="1045"/>
        <v>21500</v>
      </c>
      <c r="W581" s="43"/>
      <c r="X581" s="43"/>
      <c r="Y581" s="43"/>
      <c r="Z581" s="43"/>
      <c r="AA581" s="43"/>
      <c r="AB581" s="43">
        <v>0</v>
      </c>
      <c r="AC581" s="44">
        <v>0</v>
      </c>
      <c r="AD581" s="44">
        <v>0</v>
      </c>
      <c r="AE581" s="45" t="e">
        <f t="shared" si="1073"/>
        <v>#DIV/0!</v>
      </c>
      <c r="AF581" s="43">
        <v>21500</v>
      </c>
      <c r="AG581" s="43">
        <v>-21500</v>
      </c>
      <c r="AH581" s="43">
        <v>0</v>
      </c>
      <c r="AI581" s="43">
        <v>0</v>
      </c>
      <c r="AJ581" s="43">
        <v>0</v>
      </c>
      <c r="AK581" s="43">
        <v>0</v>
      </c>
      <c r="AL581" s="43">
        <f t="shared" si="1074"/>
        <v>0</v>
      </c>
      <c r="AM581" s="43">
        <f t="shared" si="1075"/>
        <v>21500</v>
      </c>
      <c r="AN581" s="19" t="s">
        <v>36</v>
      </c>
      <c r="AR581" s="1"/>
      <c r="AS581" s="1"/>
    </row>
    <row r="582" ht="47.25">
      <c r="B582" s="41" t="s">
        <v>293</v>
      </c>
      <c r="C582" s="41" t="s">
        <v>395</v>
      </c>
      <c r="D582" s="41" t="s">
        <v>41</v>
      </c>
      <c r="E582" s="26" t="str">
        <f t="shared" si="1044"/>
        <v>0801</v>
      </c>
      <c r="F582" s="41" t="s">
        <v>428</v>
      </c>
      <c r="G582" s="41"/>
      <c r="H582" s="42" t="s">
        <v>429</v>
      </c>
      <c r="I582" s="43"/>
      <c r="J582" s="43"/>
      <c r="K582" s="43"/>
      <c r="L582" s="43"/>
      <c r="M582" s="43"/>
      <c r="N582" s="43"/>
      <c r="O582" s="43">
        <f t="shared" si="1137"/>
        <v>0</v>
      </c>
      <c r="P582" s="43">
        <f t="shared" si="1138"/>
        <v>0</v>
      </c>
      <c r="Q582" s="43">
        <f t="shared" si="1139"/>
        <v>0</v>
      </c>
      <c r="R582" s="43"/>
      <c r="S582" s="43"/>
      <c r="T582" s="43"/>
      <c r="U582" s="43"/>
      <c r="V582" s="43">
        <f t="shared" si="1045"/>
        <v>0</v>
      </c>
      <c r="W582" s="43"/>
      <c r="X582" s="43"/>
      <c r="Y582" s="43"/>
      <c r="Z582" s="43"/>
      <c r="AA582" s="43"/>
      <c r="AB582" s="43">
        <f t="shared" si="1148"/>
        <v>7559.8249999999998</v>
      </c>
      <c r="AC582" s="44">
        <f t="shared" si="1129"/>
        <v>10849.069439999999</v>
      </c>
      <c r="AD582" s="44">
        <f t="shared" si="1130"/>
        <v>10849.069439999999</v>
      </c>
      <c r="AE582" s="45">
        <f t="shared" si="1073"/>
        <v>100</v>
      </c>
      <c r="AF582" s="43">
        <f t="shared" si="1149"/>
        <v>10849.069439999999</v>
      </c>
      <c r="AG582" s="43">
        <f t="shared" si="1150"/>
        <v>0</v>
      </c>
      <c r="AH582" s="43">
        <f t="shared" si="1151"/>
        <v>0</v>
      </c>
      <c r="AI582" s="43">
        <f t="shared" si="1152"/>
        <v>0</v>
      </c>
      <c r="AJ582" s="43">
        <f t="shared" si="1153"/>
        <v>0</v>
      </c>
      <c r="AK582" s="43">
        <f t="shared" si="1154"/>
        <v>0</v>
      </c>
      <c r="AL582" s="43">
        <f t="shared" si="1074"/>
        <v>10849.069439999999</v>
      </c>
      <c r="AM582" s="43">
        <f t="shared" si="1075"/>
        <v>-10849.069439999999</v>
      </c>
      <c r="AN582" s="19"/>
      <c r="AO582" s="1"/>
      <c r="AP582" s="1"/>
      <c r="AQ582" s="1"/>
      <c r="AR582" s="1"/>
      <c r="AS582" s="1"/>
    </row>
    <row r="583" ht="31.5">
      <c r="B583" s="41" t="s">
        <v>293</v>
      </c>
      <c r="C583" s="41" t="s">
        <v>395</v>
      </c>
      <c r="D583" s="41" t="s">
        <v>41</v>
      </c>
      <c r="E583" s="26" t="str">
        <f t="shared" si="1044"/>
        <v>0801</v>
      </c>
      <c r="F583" s="41" t="s">
        <v>428</v>
      </c>
      <c r="G583" s="41" t="s">
        <v>177</v>
      </c>
      <c r="H583" s="42" t="s">
        <v>178</v>
      </c>
      <c r="I583" s="43"/>
      <c r="J583" s="43"/>
      <c r="K583" s="43"/>
      <c r="L583" s="43"/>
      <c r="M583" s="43"/>
      <c r="N583" s="43"/>
      <c r="O583" s="43">
        <f t="shared" si="1137"/>
        <v>0</v>
      </c>
      <c r="P583" s="43">
        <f t="shared" si="1138"/>
        <v>0</v>
      </c>
      <c r="Q583" s="43">
        <f t="shared" si="1139"/>
        <v>0</v>
      </c>
      <c r="R583" s="43"/>
      <c r="S583" s="43"/>
      <c r="T583" s="43"/>
      <c r="U583" s="43"/>
      <c r="V583" s="43">
        <f t="shared" si="1045"/>
        <v>0</v>
      </c>
      <c r="W583" s="43"/>
      <c r="X583" s="43"/>
      <c r="Y583" s="43"/>
      <c r="Z583" s="43"/>
      <c r="AA583" s="43"/>
      <c r="AB583" s="43">
        <f t="shared" si="1148"/>
        <v>7559.8249999999998</v>
      </c>
      <c r="AC583" s="44">
        <f t="shared" si="1129"/>
        <v>10849.069439999999</v>
      </c>
      <c r="AD583" s="44">
        <f t="shared" si="1130"/>
        <v>10849.069439999999</v>
      </c>
      <c r="AE583" s="45">
        <f t="shared" si="1073"/>
        <v>100</v>
      </c>
      <c r="AF583" s="43">
        <f t="shared" si="1149"/>
        <v>10849.069439999999</v>
      </c>
      <c r="AG583" s="43">
        <f t="shared" si="1150"/>
        <v>0</v>
      </c>
      <c r="AH583" s="43">
        <f t="shared" si="1151"/>
        <v>0</v>
      </c>
      <c r="AI583" s="43">
        <f t="shared" si="1152"/>
        <v>0</v>
      </c>
      <c r="AJ583" s="43">
        <f t="shared" si="1153"/>
        <v>0</v>
      </c>
      <c r="AK583" s="43">
        <f t="shared" si="1154"/>
        <v>0</v>
      </c>
      <c r="AL583" s="43">
        <f t="shared" si="1074"/>
        <v>10849.069439999999</v>
      </c>
      <c r="AM583" s="43">
        <f t="shared" si="1075"/>
        <v>-10849.069439999999</v>
      </c>
      <c r="AN583" s="19"/>
      <c r="AO583" s="1"/>
      <c r="AP583" s="1"/>
      <c r="AQ583" s="1"/>
      <c r="AR583" s="1"/>
      <c r="AS583" s="1"/>
    </row>
    <row r="584">
      <c r="B584" s="41" t="s">
        <v>293</v>
      </c>
      <c r="C584" s="41" t="s">
        <v>395</v>
      </c>
      <c r="D584" s="41" t="s">
        <v>41</v>
      </c>
      <c r="E584" s="26" t="str">
        <f t="shared" si="1044"/>
        <v>0801</v>
      </c>
      <c r="F584" s="41" t="s">
        <v>428</v>
      </c>
      <c r="G584" s="41" t="s">
        <v>305</v>
      </c>
      <c r="H584" s="42" t="s">
        <v>306</v>
      </c>
      <c r="I584" s="43"/>
      <c r="J584" s="43"/>
      <c r="K584" s="43"/>
      <c r="L584" s="43"/>
      <c r="M584" s="43"/>
      <c r="N584" s="43"/>
      <c r="O584" s="43">
        <v>0</v>
      </c>
      <c r="P584" s="43">
        <v>0</v>
      </c>
      <c r="Q584" s="43">
        <v>0</v>
      </c>
      <c r="R584" s="43"/>
      <c r="S584" s="43"/>
      <c r="T584" s="43"/>
      <c r="U584" s="43"/>
      <c r="V584" s="43">
        <f t="shared" si="1045"/>
        <v>0</v>
      </c>
      <c r="W584" s="43"/>
      <c r="X584" s="43"/>
      <c r="Y584" s="43"/>
      <c r="Z584" s="43"/>
      <c r="AA584" s="43"/>
      <c r="AB584" s="43">
        <v>7559.8249999999998</v>
      </c>
      <c r="AC584" s="44">
        <v>10849.069439999999</v>
      </c>
      <c r="AD584" s="44">
        <v>10849.069439999999</v>
      </c>
      <c r="AE584" s="45">
        <f t="shared" si="1073"/>
        <v>100</v>
      </c>
      <c r="AF584" s="43">
        <v>10849.069439999999</v>
      </c>
      <c r="AG584" s="43">
        <v>0</v>
      </c>
      <c r="AH584" s="43">
        <v>0</v>
      </c>
      <c r="AI584" s="43">
        <v>0</v>
      </c>
      <c r="AJ584" s="43">
        <v>0</v>
      </c>
      <c r="AK584" s="43">
        <v>0</v>
      </c>
      <c r="AL584" s="43">
        <f t="shared" si="1074"/>
        <v>10849.069439999999</v>
      </c>
      <c r="AM584" s="43">
        <f t="shared" si="1075"/>
        <v>-10849.069439999999</v>
      </c>
      <c r="AN584" s="19"/>
      <c r="AO584" s="1"/>
      <c r="AP584" s="1"/>
      <c r="AQ584" s="1"/>
      <c r="AR584" s="1"/>
      <c r="AS584" s="1"/>
    </row>
    <row r="585" ht="31.5">
      <c r="B585" s="41" t="s">
        <v>293</v>
      </c>
      <c r="C585" s="41" t="s">
        <v>395</v>
      </c>
      <c r="D585" s="41" t="s">
        <v>41</v>
      </c>
      <c r="E585" s="26" t="str">
        <f t="shared" si="1044"/>
        <v>0801</v>
      </c>
      <c r="F585" s="41" t="s">
        <v>430</v>
      </c>
      <c r="G585" s="41"/>
      <c r="H585" s="42" t="s">
        <v>325</v>
      </c>
      <c r="I585" s="43"/>
      <c r="J585" s="43"/>
      <c r="K585" s="43"/>
      <c r="L585" s="43"/>
      <c r="M585" s="43"/>
      <c r="N585" s="43"/>
      <c r="O585" s="43">
        <f t="shared" si="1137"/>
        <v>0</v>
      </c>
      <c r="P585" s="43">
        <f t="shared" si="1138"/>
        <v>0</v>
      </c>
      <c r="Q585" s="43">
        <f t="shared" si="1139"/>
        <v>0</v>
      </c>
      <c r="R585" s="43">
        <f t="shared" si="1140"/>
        <v>0</v>
      </c>
      <c r="S585" s="43">
        <f t="shared" si="1141"/>
        <v>0</v>
      </c>
      <c r="T585" s="43"/>
      <c r="U585" s="43"/>
      <c r="V585" s="43">
        <f t="shared" si="1045"/>
        <v>0</v>
      </c>
      <c r="W585" s="43">
        <f t="shared" si="1143"/>
        <v>0</v>
      </c>
      <c r="X585" s="43">
        <f t="shared" si="1144"/>
        <v>0</v>
      </c>
      <c r="Y585" s="43">
        <f t="shared" si="1145"/>
        <v>0</v>
      </c>
      <c r="Z585" s="43">
        <f t="shared" si="1146"/>
        <v>0</v>
      </c>
      <c r="AA585" s="43">
        <f t="shared" si="1147"/>
        <v>0</v>
      </c>
      <c r="AB585" s="43">
        <f t="shared" si="1148"/>
        <v>8008.0080099999996</v>
      </c>
      <c r="AC585" s="44">
        <f t="shared" si="1129"/>
        <v>8008.0080099999996</v>
      </c>
      <c r="AD585" s="44">
        <f t="shared" si="1130"/>
        <v>8008.0080099999996</v>
      </c>
      <c r="AE585" s="45">
        <f t="shared" si="1073"/>
        <v>100</v>
      </c>
      <c r="AF585" s="43">
        <f t="shared" si="1149"/>
        <v>8008.0080099999996</v>
      </c>
      <c r="AG585" s="43">
        <f t="shared" si="1150"/>
        <v>0</v>
      </c>
      <c r="AH585" s="43">
        <f t="shared" si="1151"/>
        <v>0</v>
      </c>
      <c r="AI585" s="43">
        <f t="shared" si="1152"/>
        <v>0</v>
      </c>
      <c r="AJ585" s="43">
        <f t="shared" si="1153"/>
        <v>0</v>
      </c>
      <c r="AK585" s="43">
        <f t="shared" si="1154"/>
        <v>0</v>
      </c>
      <c r="AL585" s="43">
        <f t="shared" si="1074"/>
        <v>8008.0080099999996</v>
      </c>
      <c r="AM585" s="43">
        <f t="shared" si="1075"/>
        <v>-8008.0080099999996</v>
      </c>
      <c r="AN585" s="19"/>
      <c r="AR585" s="1"/>
      <c r="AS585" s="1"/>
    </row>
    <row r="586">
      <c r="B586" s="41" t="s">
        <v>293</v>
      </c>
      <c r="C586" s="41" t="s">
        <v>395</v>
      </c>
      <c r="D586" s="41" t="s">
        <v>41</v>
      </c>
      <c r="E586" s="26" t="str">
        <f t="shared" si="1044"/>
        <v>0801</v>
      </c>
      <c r="F586" s="41" t="s">
        <v>431</v>
      </c>
      <c r="G586" s="41"/>
      <c r="H586" s="56" t="s">
        <v>432</v>
      </c>
      <c r="I586" s="43"/>
      <c r="J586" s="43"/>
      <c r="K586" s="43"/>
      <c r="L586" s="43"/>
      <c r="M586" s="43"/>
      <c r="N586" s="43"/>
      <c r="O586" s="43">
        <f t="shared" si="1137"/>
        <v>0</v>
      </c>
      <c r="P586" s="43">
        <f t="shared" si="1138"/>
        <v>0</v>
      </c>
      <c r="Q586" s="43">
        <f t="shared" si="1139"/>
        <v>0</v>
      </c>
      <c r="R586" s="43">
        <f t="shared" si="1140"/>
        <v>0</v>
      </c>
      <c r="S586" s="43">
        <f t="shared" si="1141"/>
        <v>0</v>
      </c>
      <c r="T586" s="43"/>
      <c r="U586" s="43"/>
      <c r="V586" s="43">
        <f t="shared" si="1045"/>
        <v>0</v>
      </c>
      <c r="W586" s="43"/>
      <c r="X586" s="43"/>
      <c r="Y586" s="43"/>
      <c r="Z586" s="43"/>
      <c r="AA586" s="43"/>
      <c r="AB586" s="43">
        <f t="shared" si="1148"/>
        <v>8008.0080099999996</v>
      </c>
      <c r="AC586" s="44">
        <f t="shared" si="1129"/>
        <v>8008.0080099999996</v>
      </c>
      <c r="AD586" s="44">
        <f t="shared" si="1130"/>
        <v>8008.0080099999996</v>
      </c>
      <c r="AE586" s="45">
        <f t="shared" si="1073"/>
        <v>100</v>
      </c>
      <c r="AF586" s="43">
        <f t="shared" si="1149"/>
        <v>8008.0080099999996</v>
      </c>
      <c r="AG586" s="43">
        <f t="shared" si="1150"/>
        <v>0</v>
      </c>
      <c r="AH586" s="43">
        <f t="shared" si="1151"/>
        <v>0</v>
      </c>
      <c r="AI586" s="43">
        <f t="shared" si="1152"/>
        <v>0</v>
      </c>
      <c r="AJ586" s="43">
        <f t="shared" si="1153"/>
        <v>0</v>
      </c>
      <c r="AK586" s="43">
        <f t="shared" si="1154"/>
        <v>0</v>
      </c>
      <c r="AL586" s="43">
        <f t="shared" si="1074"/>
        <v>8008.0080099999996</v>
      </c>
      <c r="AM586" s="43">
        <f t="shared" si="1075"/>
        <v>-8008.0080099999996</v>
      </c>
      <c r="AN586" s="19"/>
      <c r="AO586" s="1"/>
      <c r="AP586" s="1"/>
      <c r="AQ586" s="1"/>
      <c r="AR586" s="1"/>
      <c r="AS586" s="1"/>
    </row>
    <row r="587" ht="31.5">
      <c r="B587" s="41" t="s">
        <v>293</v>
      </c>
      <c r="C587" s="41" t="s">
        <v>395</v>
      </c>
      <c r="D587" s="41" t="s">
        <v>41</v>
      </c>
      <c r="E587" s="26" t="str">
        <f t="shared" ref="E587:E650" si="1155">CONCATENATE(C587,D587)</f>
        <v>0801</v>
      </c>
      <c r="F587" s="41" t="s">
        <v>431</v>
      </c>
      <c r="G587" s="41" t="s">
        <v>177</v>
      </c>
      <c r="H587" s="42" t="s">
        <v>178</v>
      </c>
      <c r="I587" s="43"/>
      <c r="J587" s="43"/>
      <c r="K587" s="43"/>
      <c r="L587" s="43"/>
      <c r="M587" s="43"/>
      <c r="N587" s="43"/>
      <c r="O587" s="43">
        <f t="shared" si="1137"/>
        <v>0</v>
      </c>
      <c r="P587" s="43">
        <f t="shared" si="1138"/>
        <v>0</v>
      </c>
      <c r="Q587" s="43">
        <f t="shared" si="1139"/>
        <v>0</v>
      </c>
      <c r="R587" s="43">
        <f t="shared" si="1140"/>
        <v>0</v>
      </c>
      <c r="S587" s="43">
        <f t="shared" si="1141"/>
        <v>0</v>
      </c>
      <c r="T587" s="43"/>
      <c r="U587" s="43"/>
      <c r="V587" s="43">
        <f t="shared" ref="V587:V650" si="1156">I587+L587+U587+T587+S587+R587+Q587+P587+O587</f>
        <v>0</v>
      </c>
      <c r="W587" s="43"/>
      <c r="X587" s="43"/>
      <c r="Y587" s="43"/>
      <c r="Z587" s="43"/>
      <c r="AA587" s="43"/>
      <c r="AB587" s="43">
        <f t="shared" si="1148"/>
        <v>8008.0080099999996</v>
      </c>
      <c r="AC587" s="44">
        <f t="shared" si="1129"/>
        <v>8008.0080099999996</v>
      </c>
      <c r="AD587" s="44">
        <f t="shared" si="1130"/>
        <v>8008.0080099999996</v>
      </c>
      <c r="AE587" s="45">
        <f t="shared" si="1073"/>
        <v>100</v>
      </c>
      <c r="AF587" s="43">
        <f t="shared" si="1149"/>
        <v>8008.0080099999996</v>
      </c>
      <c r="AG587" s="43">
        <f t="shared" si="1150"/>
        <v>0</v>
      </c>
      <c r="AH587" s="43">
        <f t="shared" si="1151"/>
        <v>0</v>
      </c>
      <c r="AI587" s="43">
        <f t="shared" si="1152"/>
        <v>0</v>
      </c>
      <c r="AJ587" s="43">
        <f t="shared" si="1153"/>
        <v>0</v>
      </c>
      <c r="AK587" s="43">
        <f t="shared" si="1154"/>
        <v>0</v>
      </c>
      <c r="AL587" s="43">
        <f t="shared" si="1074"/>
        <v>8008.0080099999996</v>
      </c>
      <c r="AM587" s="43">
        <f t="shared" si="1075"/>
        <v>-8008.0080099999996</v>
      </c>
      <c r="AN587" s="19"/>
      <c r="AO587" s="1"/>
      <c r="AP587" s="1"/>
      <c r="AQ587" s="1"/>
      <c r="AR587" s="1"/>
      <c r="AS587" s="1"/>
    </row>
    <row r="588">
      <c r="B588" s="41" t="s">
        <v>293</v>
      </c>
      <c r="C588" s="41" t="s">
        <v>395</v>
      </c>
      <c r="D588" s="41" t="s">
        <v>41</v>
      </c>
      <c r="E588" s="26" t="str">
        <f t="shared" si="1155"/>
        <v>0801</v>
      </c>
      <c r="F588" s="41" t="s">
        <v>431</v>
      </c>
      <c r="G588" s="41" t="s">
        <v>179</v>
      </c>
      <c r="H588" s="42" t="s">
        <v>180</v>
      </c>
      <c r="I588" s="43"/>
      <c r="J588" s="43"/>
      <c r="K588" s="43"/>
      <c r="L588" s="43"/>
      <c r="M588" s="43"/>
      <c r="N588" s="43"/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/>
      <c r="U588" s="43"/>
      <c r="V588" s="43">
        <f t="shared" si="1156"/>
        <v>0</v>
      </c>
      <c r="W588" s="43"/>
      <c r="X588" s="43"/>
      <c r="Y588" s="43"/>
      <c r="Z588" s="43"/>
      <c r="AA588" s="43"/>
      <c r="AB588" s="43">
        <v>8008.0080099999996</v>
      </c>
      <c r="AC588" s="44">
        <v>8008.0080099999996</v>
      </c>
      <c r="AD588" s="44">
        <v>8008.0080099999996</v>
      </c>
      <c r="AE588" s="45">
        <f t="shared" si="1073"/>
        <v>100</v>
      </c>
      <c r="AF588" s="43">
        <v>8008.0080099999996</v>
      </c>
      <c r="AG588" s="43">
        <v>0</v>
      </c>
      <c r="AH588" s="43">
        <v>0</v>
      </c>
      <c r="AI588" s="43">
        <v>0</v>
      </c>
      <c r="AJ588" s="43">
        <v>0</v>
      </c>
      <c r="AK588" s="43">
        <v>0</v>
      </c>
      <c r="AL588" s="43">
        <f t="shared" si="1074"/>
        <v>8008.0080099999996</v>
      </c>
      <c r="AM588" s="43">
        <f t="shared" si="1075"/>
        <v>-8008.0080099999996</v>
      </c>
      <c r="AN588" s="19"/>
      <c r="AO588" s="1"/>
      <c r="AP588" s="1"/>
      <c r="AQ588" s="1"/>
      <c r="AR588" s="1"/>
      <c r="AS588" s="1"/>
    </row>
    <row r="589" ht="31.5">
      <c r="B589" s="41" t="s">
        <v>293</v>
      </c>
      <c r="C589" s="41" t="s">
        <v>395</v>
      </c>
      <c r="D589" s="41" t="s">
        <v>41</v>
      </c>
      <c r="E589" s="26" t="str">
        <f t="shared" si="1155"/>
        <v>0801</v>
      </c>
      <c r="F589" s="41" t="s">
        <v>433</v>
      </c>
      <c r="G589" s="41"/>
      <c r="H589" s="42" t="s">
        <v>434</v>
      </c>
      <c r="I589" s="43">
        <f t="shared" si="1131"/>
        <v>14389</v>
      </c>
      <c r="J589" s="43">
        <f t="shared" si="1132"/>
        <v>14389</v>
      </c>
      <c r="K589" s="43">
        <f t="shared" si="1133"/>
        <v>14389</v>
      </c>
      <c r="L589" s="43">
        <f t="shared" si="1134"/>
        <v>0</v>
      </c>
      <c r="M589" s="43">
        <f t="shared" si="1135"/>
        <v>0</v>
      </c>
      <c r="N589" s="43">
        <f t="shared" si="1136"/>
        <v>0</v>
      </c>
      <c r="O589" s="43">
        <f t="shared" si="1137"/>
        <v>0</v>
      </c>
      <c r="P589" s="43">
        <f t="shared" si="1138"/>
        <v>398</v>
      </c>
      <c r="Q589" s="43">
        <f t="shared" si="1139"/>
        <v>0</v>
      </c>
      <c r="R589" s="43">
        <f t="shared" si="1140"/>
        <v>0</v>
      </c>
      <c r="S589" s="43">
        <f t="shared" si="1141"/>
        <v>0</v>
      </c>
      <c r="T589" s="43">
        <f t="shared" si="1142"/>
        <v>0</v>
      </c>
      <c r="U589" s="43">
        <v>0</v>
      </c>
      <c r="V589" s="43">
        <f t="shared" si="1156"/>
        <v>14787</v>
      </c>
      <c r="W589" s="43">
        <f t="shared" si="1143"/>
        <v>0</v>
      </c>
      <c r="X589" s="43">
        <f t="shared" si="1144"/>
        <v>0</v>
      </c>
      <c r="Y589" s="43">
        <f t="shared" si="1145"/>
        <v>0</v>
      </c>
      <c r="Z589" s="43">
        <f t="shared" si="1146"/>
        <v>0</v>
      </c>
      <c r="AA589" s="43">
        <f t="shared" si="1147"/>
        <v>0</v>
      </c>
      <c r="AB589" s="43">
        <f t="shared" si="1148"/>
        <v>12397</v>
      </c>
      <c r="AC589" s="44">
        <f t="shared" si="1129"/>
        <v>14787</v>
      </c>
      <c r="AD589" s="44">
        <f t="shared" si="1130"/>
        <v>14787</v>
      </c>
      <c r="AE589" s="45">
        <f t="shared" si="1073"/>
        <v>100</v>
      </c>
      <c r="AF589" s="43">
        <f t="shared" si="1149"/>
        <v>14787</v>
      </c>
      <c r="AG589" s="43">
        <f t="shared" si="1150"/>
        <v>0</v>
      </c>
      <c r="AH589" s="43">
        <f t="shared" si="1151"/>
        <v>0</v>
      </c>
      <c r="AI589" s="43">
        <f t="shared" si="1152"/>
        <v>0</v>
      </c>
      <c r="AJ589" s="43">
        <f t="shared" si="1153"/>
        <v>0</v>
      </c>
      <c r="AK589" s="43">
        <f t="shared" si="1154"/>
        <v>0</v>
      </c>
      <c r="AL589" s="43">
        <f t="shared" si="1074"/>
        <v>14787</v>
      </c>
      <c r="AM589" s="43">
        <f t="shared" si="1075"/>
        <v>0</v>
      </c>
      <c r="AN589" s="2"/>
      <c r="AO589" s="1"/>
      <c r="AP589" s="1"/>
      <c r="AQ589" s="1"/>
      <c r="AR589" s="1"/>
      <c r="AS589" s="1"/>
    </row>
    <row r="590" ht="47.25">
      <c r="B590" s="41" t="s">
        <v>293</v>
      </c>
      <c r="C590" s="41" t="s">
        <v>395</v>
      </c>
      <c r="D590" s="41" t="s">
        <v>41</v>
      </c>
      <c r="E590" s="26" t="str">
        <f t="shared" si="1155"/>
        <v>0801</v>
      </c>
      <c r="F590" s="41" t="s">
        <v>435</v>
      </c>
      <c r="G590" s="41"/>
      <c r="H590" s="42" t="s">
        <v>436</v>
      </c>
      <c r="I590" s="43">
        <f t="shared" si="1131"/>
        <v>14389</v>
      </c>
      <c r="J590" s="43">
        <f t="shared" si="1132"/>
        <v>14389</v>
      </c>
      <c r="K590" s="43">
        <f t="shared" si="1133"/>
        <v>14389</v>
      </c>
      <c r="L590" s="43">
        <f t="shared" si="1134"/>
        <v>0</v>
      </c>
      <c r="M590" s="43">
        <f t="shared" si="1135"/>
        <v>0</v>
      </c>
      <c r="N590" s="43">
        <f t="shared" si="1136"/>
        <v>0</v>
      </c>
      <c r="O590" s="43">
        <f>O591+O594</f>
        <v>0</v>
      </c>
      <c r="P590" s="43">
        <f>P591+P594</f>
        <v>398</v>
      </c>
      <c r="Q590" s="43">
        <f t="shared" si="1139"/>
        <v>0</v>
      </c>
      <c r="R590" s="43">
        <f t="shared" si="1140"/>
        <v>0</v>
      </c>
      <c r="S590" s="43">
        <f t="shared" si="1141"/>
        <v>0</v>
      </c>
      <c r="T590" s="43">
        <f t="shared" si="1142"/>
        <v>0</v>
      </c>
      <c r="U590" s="43">
        <v>0</v>
      </c>
      <c r="V590" s="43">
        <f t="shared" si="1156"/>
        <v>14787</v>
      </c>
      <c r="W590" s="43">
        <f t="shared" si="1143"/>
        <v>0</v>
      </c>
      <c r="X590" s="43">
        <f t="shared" si="1144"/>
        <v>0</v>
      </c>
      <c r="Y590" s="43">
        <f t="shared" si="1145"/>
        <v>0</v>
      </c>
      <c r="Z590" s="43">
        <f t="shared" si="1146"/>
        <v>0</v>
      </c>
      <c r="AA590" s="43">
        <f t="shared" si="1147"/>
        <v>0</v>
      </c>
      <c r="AB590" s="43">
        <f>AB591+AB594</f>
        <v>12397</v>
      </c>
      <c r="AC590" s="44">
        <f>AC591+AC594</f>
        <v>14787</v>
      </c>
      <c r="AD590" s="44">
        <f>AD591+AD594</f>
        <v>14787</v>
      </c>
      <c r="AE590" s="45">
        <f t="shared" si="1073"/>
        <v>100</v>
      </c>
      <c r="AF590" s="43">
        <f>AF591+AF594</f>
        <v>14787</v>
      </c>
      <c r="AG590" s="43">
        <f>AG591+AG594</f>
        <v>0</v>
      </c>
      <c r="AH590" s="43">
        <f>AH591+AH594</f>
        <v>0</v>
      </c>
      <c r="AI590" s="43">
        <f>AI591+AI594</f>
        <v>0</v>
      </c>
      <c r="AJ590" s="43">
        <f>AJ591+AJ594</f>
        <v>0</v>
      </c>
      <c r="AK590" s="43">
        <f>AK591+AK594</f>
        <v>0</v>
      </c>
      <c r="AL590" s="43">
        <f t="shared" si="1074"/>
        <v>14787</v>
      </c>
      <c r="AM590" s="43">
        <f t="shared" si="1075"/>
        <v>0</v>
      </c>
      <c r="AN590" s="2"/>
      <c r="AR590" s="1"/>
      <c r="AS590" s="1"/>
    </row>
    <row r="591" ht="47.25">
      <c r="B591" s="41" t="s">
        <v>293</v>
      </c>
      <c r="C591" s="41" t="s">
        <v>395</v>
      </c>
      <c r="D591" s="41" t="s">
        <v>41</v>
      </c>
      <c r="E591" s="26" t="str">
        <f t="shared" si="1155"/>
        <v>0801</v>
      </c>
      <c r="F591" s="41" t="s">
        <v>437</v>
      </c>
      <c r="G591" s="41"/>
      <c r="H591" s="42" t="s">
        <v>70</v>
      </c>
      <c r="I591" s="43">
        <f t="shared" si="1131"/>
        <v>14389</v>
      </c>
      <c r="J591" s="43">
        <f t="shared" si="1132"/>
        <v>14389</v>
      </c>
      <c r="K591" s="43">
        <f t="shared" si="1133"/>
        <v>14389</v>
      </c>
      <c r="L591" s="43">
        <f t="shared" si="1134"/>
        <v>0</v>
      </c>
      <c r="M591" s="43">
        <f t="shared" si="1135"/>
        <v>0</v>
      </c>
      <c r="N591" s="43">
        <f t="shared" si="1136"/>
        <v>0</v>
      </c>
      <c r="O591" s="43">
        <f t="shared" ref="O591:O595" si="1157">O592</f>
        <v>0</v>
      </c>
      <c r="P591" s="43">
        <f t="shared" ref="P591:P595" si="1158">P592</f>
        <v>0</v>
      </c>
      <c r="Q591" s="43">
        <f t="shared" si="1139"/>
        <v>0</v>
      </c>
      <c r="R591" s="43">
        <f t="shared" si="1140"/>
        <v>0</v>
      </c>
      <c r="S591" s="43">
        <f t="shared" si="1141"/>
        <v>0</v>
      </c>
      <c r="T591" s="43">
        <f t="shared" si="1142"/>
        <v>0</v>
      </c>
      <c r="U591" s="43">
        <v>0</v>
      </c>
      <c r="V591" s="43">
        <f t="shared" si="1156"/>
        <v>14389</v>
      </c>
      <c r="W591" s="43">
        <f t="shared" si="1143"/>
        <v>0</v>
      </c>
      <c r="X591" s="43">
        <f t="shared" si="1144"/>
        <v>0</v>
      </c>
      <c r="Y591" s="43">
        <f t="shared" si="1145"/>
        <v>0</v>
      </c>
      <c r="Z591" s="43">
        <f t="shared" si="1146"/>
        <v>0</v>
      </c>
      <c r="AA591" s="43">
        <f t="shared" si="1147"/>
        <v>0</v>
      </c>
      <c r="AB591" s="43">
        <f t="shared" ref="AB591:AB595" si="1159">AB592</f>
        <v>11999</v>
      </c>
      <c r="AC591" s="44">
        <f t="shared" ref="AC591:AC595" si="1160">AC592</f>
        <v>14389</v>
      </c>
      <c r="AD591" s="44">
        <f t="shared" ref="AD591:AD595" si="1161">AD592</f>
        <v>14389</v>
      </c>
      <c r="AE591" s="45">
        <f t="shared" si="1073"/>
        <v>100</v>
      </c>
      <c r="AF591" s="43">
        <f t="shared" ref="AF591:AF595" si="1162">AF592</f>
        <v>14389</v>
      </c>
      <c r="AG591" s="43">
        <f t="shared" ref="AG591:AG595" si="1163">AG592</f>
        <v>0</v>
      </c>
      <c r="AH591" s="43">
        <f t="shared" ref="AH591:AH595" si="1164">AH592</f>
        <v>0</v>
      </c>
      <c r="AI591" s="43">
        <f t="shared" ref="AI591:AI595" si="1165">AI592</f>
        <v>0</v>
      </c>
      <c r="AJ591" s="43">
        <f t="shared" ref="AJ591:AJ595" si="1166">AJ592</f>
        <v>0</v>
      </c>
      <c r="AK591" s="43">
        <f t="shared" ref="AK591:AK595" si="1167">AK592</f>
        <v>0</v>
      </c>
      <c r="AL591" s="43">
        <f t="shared" si="1074"/>
        <v>14389</v>
      </c>
      <c r="AM591" s="43">
        <f t="shared" si="1075"/>
        <v>0</v>
      </c>
      <c r="AN591" s="2"/>
      <c r="AO591" s="1"/>
      <c r="AP591" s="1"/>
      <c r="AQ591" s="1"/>
      <c r="AR591" s="1"/>
      <c r="AS591" s="1"/>
    </row>
    <row r="592" ht="31.5">
      <c r="B592" s="41" t="s">
        <v>293</v>
      </c>
      <c r="C592" s="41" t="s">
        <v>395</v>
      </c>
      <c r="D592" s="41" t="s">
        <v>41</v>
      </c>
      <c r="E592" s="26" t="str">
        <f t="shared" si="1155"/>
        <v>0801</v>
      </c>
      <c r="F592" s="41" t="s">
        <v>437</v>
      </c>
      <c r="G592" s="41" t="s">
        <v>177</v>
      </c>
      <c r="H592" s="42" t="s">
        <v>178</v>
      </c>
      <c r="I592" s="43">
        <f t="shared" si="1131"/>
        <v>14389</v>
      </c>
      <c r="J592" s="43">
        <f t="shared" si="1132"/>
        <v>14389</v>
      </c>
      <c r="K592" s="43">
        <f t="shared" si="1133"/>
        <v>14389</v>
      </c>
      <c r="L592" s="43">
        <f t="shared" si="1134"/>
        <v>0</v>
      </c>
      <c r="M592" s="43">
        <f t="shared" si="1135"/>
        <v>0</v>
      </c>
      <c r="N592" s="43">
        <f t="shared" si="1136"/>
        <v>0</v>
      </c>
      <c r="O592" s="43">
        <f t="shared" si="1157"/>
        <v>0</v>
      </c>
      <c r="P592" s="43">
        <f t="shared" si="1158"/>
        <v>0</v>
      </c>
      <c r="Q592" s="43">
        <f t="shared" si="1139"/>
        <v>0</v>
      </c>
      <c r="R592" s="43">
        <f t="shared" si="1140"/>
        <v>0</v>
      </c>
      <c r="S592" s="43">
        <f t="shared" si="1141"/>
        <v>0</v>
      </c>
      <c r="T592" s="43">
        <f t="shared" si="1142"/>
        <v>0</v>
      </c>
      <c r="U592" s="43">
        <v>0</v>
      </c>
      <c r="V592" s="43">
        <f t="shared" si="1156"/>
        <v>14389</v>
      </c>
      <c r="W592" s="43">
        <f t="shared" si="1143"/>
        <v>0</v>
      </c>
      <c r="X592" s="43">
        <f t="shared" si="1144"/>
        <v>0</v>
      </c>
      <c r="Y592" s="43">
        <f t="shared" si="1145"/>
        <v>0</v>
      </c>
      <c r="Z592" s="43">
        <f t="shared" si="1146"/>
        <v>0</v>
      </c>
      <c r="AA592" s="43">
        <f t="shared" si="1147"/>
        <v>0</v>
      </c>
      <c r="AB592" s="43">
        <f t="shared" si="1159"/>
        <v>11999</v>
      </c>
      <c r="AC592" s="44">
        <f t="shared" si="1160"/>
        <v>14389</v>
      </c>
      <c r="AD592" s="44">
        <f t="shared" si="1161"/>
        <v>14389</v>
      </c>
      <c r="AE592" s="45">
        <f t="shared" si="1073"/>
        <v>100</v>
      </c>
      <c r="AF592" s="43">
        <f t="shared" si="1162"/>
        <v>14389</v>
      </c>
      <c r="AG592" s="43">
        <f t="shared" si="1163"/>
        <v>0</v>
      </c>
      <c r="AH592" s="43">
        <f t="shared" si="1164"/>
        <v>0</v>
      </c>
      <c r="AI592" s="43">
        <f t="shared" si="1165"/>
        <v>0</v>
      </c>
      <c r="AJ592" s="43">
        <f t="shared" si="1166"/>
        <v>0</v>
      </c>
      <c r="AK592" s="43">
        <f t="shared" si="1167"/>
        <v>0</v>
      </c>
      <c r="AL592" s="43">
        <f t="shared" si="1074"/>
        <v>14389</v>
      </c>
      <c r="AM592" s="43">
        <f t="shared" si="1075"/>
        <v>0</v>
      </c>
      <c r="AN592" s="2"/>
      <c r="AO592" s="1"/>
      <c r="AP592" s="1"/>
      <c r="AQ592" s="1"/>
      <c r="AR592" s="1"/>
      <c r="AS592" s="1"/>
    </row>
    <row r="593">
      <c r="B593" s="41" t="s">
        <v>293</v>
      </c>
      <c r="C593" s="41" t="s">
        <v>395</v>
      </c>
      <c r="D593" s="41" t="s">
        <v>41</v>
      </c>
      <c r="E593" s="26" t="str">
        <f t="shared" si="1155"/>
        <v>0801</v>
      </c>
      <c r="F593" s="41" t="s">
        <v>437</v>
      </c>
      <c r="G593" s="41" t="s">
        <v>305</v>
      </c>
      <c r="H593" s="42" t="s">
        <v>306</v>
      </c>
      <c r="I593" s="43">
        <v>14389</v>
      </c>
      <c r="J593" s="43">
        <v>14389</v>
      </c>
      <c r="K593" s="43">
        <v>14389</v>
      </c>
      <c r="L593" s="43"/>
      <c r="M593" s="43"/>
      <c r="N593" s="43"/>
      <c r="O593" s="43">
        <v>0</v>
      </c>
      <c r="P593" s="43">
        <v>0</v>
      </c>
      <c r="Q593" s="43">
        <v>0</v>
      </c>
      <c r="R593" s="43">
        <v>0</v>
      </c>
      <c r="S593" s="43">
        <v>0</v>
      </c>
      <c r="T593" s="43">
        <v>0</v>
      </c>
      <c r="U593" s="43">
        <v>0</v>
      </c>
      <c r="V593" s="43">
        <f t="shared" si="1156"/>
        <v>14389</v>
      </c>
      <c r="W593" s="43"/>
      <c r="X593" s="43"/>
      <c r="Y593" s="43"/>
      <c r="Z593" s="43"/>
      <c r="AA593" s="43"/>
      <c r="AB593" s="43">
        <v>11999</v>
      </c>
      <c r="AC593" s="44">
        <v>14389</v>
      </c>
      <c r="AD593" s="44">
        <v>14389</v>
      </c>
      <c r="AE593" s="45">
        <f t="shared" si="1073"/>
        <v>100</v>
      </c>
      <c r="AF593" s="43">
        <v>14389</v>
      </c>
      <c r="AG593" s="43">
        <v>0</v>
      </c>
      <c r="AH593" s="43">
        <v>0</v>
      </c>
      <c r="AI593" s="43">
        <v>0</v>
      </c>
      <c r="AJ593" s="43">
        <v>0</v>
      </c>
      <c r="AK593" s="43">
        <v>0</v>
      </c>
      <c r="AL593" s="43">
        <f t="shared" si="1074"/>
        <v>14389</v>
      </c>
      <c r="AM593" s="43">
        <f t="shared" si="1075"/>
        <v>0</v>
      </c>
      <c r="AN593" s="19"/>
      <c r="AR593" s="1"/>
      <c r="AS593" s="1"/>
    </row>
    <row r="594">
      <c r="B594" s="41" t="s">
        <v>293</v>
      </c>
      <c r="C594" s="41" t="s">
        <v>395</v>
      </c>
      <c r="D594" s="41" t="s">
        <v>41</v>
      </c>
      <c r="E594" s="26" t="str">
        <f t="shared" si="1155"/>
        <v>0801</v>
      </c>
      <c r="F594" s="59" t="s">
        <v>438</v>
      </c>
      <c r="G594" s="59"/>
      <c r="H594" s="60" t="s">
        <v>315</v>
      </c>
      <c r="I594" s="43"/>
      <c r="J594" s="43"/>
      <c r="K594" s="43"/>
      <c r="L594" s="43"/>
      <c r="M594" s="43"/>
      <c r="N594" s="43"/>
      <c r="O594" s="43">
        <f t="shared" si="1157"/>
        <v>0</v>
      </c>
      <c r="P594" s="43">
        <f t="shared" si="1158"/>
        <v>398</v>
      </c>
      <c r="Q594" s="43"/>
      <c r="R594" s="43"/>
      <c r="S594" s="43"/>
      <c r="T594" s="43"/>
      <c r="U594" s="43"/>
      <c r="V594" s="43">
        <f t="shared" si="1156"/>
        <v>398</v>
      </c>
      <c r="W594" s="43"/>
      <c r="X594" s="43"/>
      <c r="Y594" s="43"/>
      <c r="Z594" s="43"/>
      <c r="AA594" s="43"/>
      <c r="AB594" s="43">
        <f t="shared" si="1159"/>
        <v>398</v>
      </c>
      <c r="AC594" s="44">
        <f t="shared" si="1160"/>
        <v>398</v>
      </c>
      <c r="AD594" s="44">
        <f t="shared" si="1161"/>
        <v>398</v>
      </c>
      <c r="AE594" s="45">
        <f t="shared" si="1073"/>
        <v>100</v>
      </c>
      <c r="AF594" s="43">
        <f t="shared" si="1162"/>
        <v>398</v>
      </c>
      <c r="AG594" s="43">
        <f t="shared" si="1163"/>
        <v>0</v>
      </c>
      <c r="AH594" s="43">
        <f t="shared" si="1164"/>
        <v>0</v>
      </c>
      <c r="AI594" s="43">
        <f t="shared" si="1165"/>
        <v>0</v>
      </c>
      <c r="AJ594" s="43">
        <f t="shared" si="1166"/>
        <v>0</v>
      </c>
      <c r="AK594" s="43">
        <f t="shared" si="1167"/>
        <v>0</v>
      </c>
      <c r="AL594" s="43">
        <f t="shared" si="1074"/>
        <v>398</v>
      </c>
      <c r="AM594" s="43">
        <f t="shared" si="1075"/>
        <v>0</v>
      </c>
      <c r="AN594" s="19"/>
      <c r="AO594" s="1"/>
      <c r="AP594" s="1"/>
      <c r="AQ594" s="1"/>
      <c r="AR594" s="1"/>
      <c r="AS594" s="1"/>
    </row>
    <row r="595">
      <c r="B595" s="41" t="s">
        <v>293</v>
      </c>
      <c r="C595" s="41" t="s">
        <v>395</v>
      </c>
      <c r="D595" s="41" t="s">
        <v>41</v>
      </c>
      <c r="E595" s="26" t="str">
        <f t="shared" si="1155"/>
        <v>0801</v>
      </c>
      <c r="F595" s="59" t="s">
        <v>438</v>
      </c>
      <c r="G595" s="59" t="s">
        <v>177</v>
      </c>
      <c r="H595" s="60" t="s">
        <v>178</v>
      </c>
      <c r="I595" s="43"/>
      <c r="J595" s="43"/>
      <c r="K595" s="43"/>
      <c r="L595" s="43"/>
      <c r="M595" s="43"/>
      <c r="N595" s="43"/>
      <c r="O595" s="43">
        <f t="shared" si="1157"/>
        <v>0</v>
      </c>
      <c r="P595" s="43">
        <f t="shared" si="1158"/>
        <v>398</v>
      </c>
      <c r="Q595" s="43"/>
      <c r="R595" s="43"/>
      <c r="S595" s="43"/>
      <c r="T595" s="43"/>
      <c r="U595" s="43"/>
      <c r="V595" s="43">
        <f t="shared" si="1156"/>
        <v>398</v>
      </c>
      <c r="W595" s="43"/>
      <c r="X595" s="43"/>
      <c r="Y595" s="43"/>
      <c r="Z595" s="43"/>
      <c r="AA595" s="43"/>
      <c r="AB595" s="43">
        <f t="shared" si="1159"/>
        <v>398</v>
      </c>
      <c r="AC595" s="44">
        <f t="shared" si="1160"/>
        <v>398</v>
      </c>
      <c r="AD595" s="44">
        <f t="shared" si="1161"/>
        <v>398</v>
      </c>
      <c r="AE595" s="45">
        <f t="shared" si="1073"/>
        <v>100</v>
      </c>
      <c r="AF595" s="43">
        <f t="shared" si="1162"/>
        <v>398</v>
      </c>
      <c r="AG595" s="43">
        <f t="shared" si="1163"/>
        <v>0</v>
      </c>
      <c r="AH595" s="43">
        <f t="shared" si="1164"/>
        <v>0</v>
      </c>
      <c r="AI595" s="43">
        <f t="shared" si="1165"/>
        <v>0</v>
      </c>
      <c r="AJ595" s="43">
        <f t="shared" si="1166"/>
        <v>0</v>
      </c>
      <c r="AK595" s="43">
        <f t="shared" si="1167"/>
        <v>0</v>
      </c>
      <c r="AL595" s="43">
        <f t="shared" si="1074"/>
        <v>398</v>
      </c>
      <c r="AM595" s="43">
        <f t="shared" si="1075"/>
        <v>0</v>
      </c>
      <c r="AN595" s="19"/>
      <c r="AO595" s="1"/>
      <c r="AP595" s="1"/>
      <c r="AQ595" s="1"/>
      <c r="AR595" s="1"/>
      <c r="AS595" s="1"/>
    </row>
    <row r="596">
      <c r="B596" s="41" t="s">
        <v>293</v>
      </c>
      <c r="C596" s="41" t="s">
        <v>395</v>
      </c>
      <c r="D596" s="41" t="s">
        <v>41</v>
      </c>
      <c r="E596" s="26" t="str">
        <f t="shared" si="1155"/>
        <v>0801</v>
      </c>
      <c r="F596" s="59" t="s">
        <v>438</v>
      </c>
      <c r="G596" s="59" t="s">
        <v>305</v>
      </c>
      <c r="H596" s="60" t="s">
        <v>306</v>
      </c>
      <c r="I596" s="43"/>
      <c r="J596" s="43"/>
      <c r="K596" s="43"/>
      <c r="L596" s="43"/>
      <c r="M596" s="43"/>
      <c r="N596" s="43"/>
      <c r="O596" s="43">
        <v>0</v>
      </c>
      <c r="P596" s="43">
        <v>398</v>
      </c>
      <c r="Q596" s="43"/>
      <c r="R596" s="43"/>
      <c r="S596" s="43"/>
      <c r="T596" s="43"/>
      <c r="U596" s="43"/>
      <c r="V596" s="43">
        <f t="shared" si="1156"/>
        <v>398</v>
      </c>
      <c r="W596" s="43"/>
      <c r="X596" s="43"/>
      <c r="Y596" s="43"/>
      <c r="Z596" s="43"/>
      <c r="AA596" s="43"/>
      <c r="AB596" s="43">
        <v>398</v>
      </c>
      <c r="AC596" s="44">
        <v>398</v>
      </c>
      <c r="AD596" s="44">
        <v>398</v>
      </c>
      <c r="AE596" s="45">
        <f t="shared" si="1073"/>
        <v>100</v>
      </c>
      <c r="AF596" s="43">
        <v>398</v>
      </c>
      <c r="AG596" s="43">
        <v>0</v>
      </c>
      <c r="AH596" s="43">
        <v>0</v>
      </c>
      <c r="AI596" s="43">
        <v>0</v>
      </c>
      <c r="AJ596" s="43">
        <v>0</v>
      </c>
      <c r="AK596" s="43">
        <v>0</v>
      </c>
      <c r="AL596" s="43">
        <f t="shared" si="1074"/>
        <v>398</v>
      </c>
      <c r="AM596" s="43">
        <f t="shared" si="1075"/>
        <v>0</v>
      </c>
      <c r="AN596" s="19"/>
      <c r="AO596" s="1"/>
      <c r="AP596" s="1"/>
      <c r="AQ596" s="1"/>
      <c r="AR596" s="1"/>
      <c r="AS596" s="1"/>
    </row>
    <row r="597" ht="47.25">
      <c r="B597" s="41" t="s">
        <v>293</v>
      </c>
      <c r="C597" s="41" t="s">
        <v>395</v>
      </c>
      <c r="D597" s="41" t="s">
        <v>41</v>
      </c>
      <c r="E597" s="26" t="str">
        <f t="shared" si="1155"/>
        <v>0801</v>
      </c>
      <c r="F597" s="41" t="s">
        <v>328</v>
      </c>
      <c r="G597" s="41"/>
      <c r="H597" s="42" t="s">
        <v>329</v>
      </c>
      <c r="I597" s="43">
        <f>I598+I603</f>
        <v>3462.1999999999998</v>
      </c>
      <c r="J597" s="43">
        <f>J598+J603</f>
        <v>2795.4000000000001</v>
      </c>
      <c r="K597" s="43">
        <f>K598+K603</f>
        <v>1247.2</v>
      </c>
      <c r="L597" s="43">
        <f>L598+L603</f>
        <v>0</v>
      </c>
      <c r="M597" s="43">
        <f>M598+M603</f>
        <v>0</v>
      </c>
      <c r="N597" s="43">
        <f>N598+N603</f>
        <v>0</v>
      </c>
      <c r="O597" s="43">
        <f>O598+O603</f>
        <v>0</v>
      </c>
      <c r="P597" s="43">
        <f>P598+P603</f>
        <v>0</v>
      </c>
      <c r="Q597" s="43">
        <f>Q598+Q603</f>
        <v>0</v>
      </c>
      <c r="R597" s="43">
        <f>R598+R603</f>
        <v>0</v>
      </c>
      <c r="S597" s="43">
        <f>S598+S603</f>
        <v>0</v>
      </c>
      <c r="T597" s="43">
        <f>T598+T603</f>
        <v>0</v>
      </c>
      <c r="U597" s="43">
        <v>0</v>
      </c>
      <c r="V597" s="43">
        <f t="shared" si="1156"/>
        <v>3462.1999999999998</v>
      </c>
      <c r="W597" s="43">
        <f>W598+W603</f>
        <v>0</v>
      </c>
      <c r="X597" s="43">
        <f>X598+X603</f>
        <v>0</v>
      </c>
      <c r="Y597" s="43">
        <f>Y598+Y603</f>
        <v>0</v>
      </c>
      <c r="Z597" s="43">
        <f>Z598+Z603</f>
        <v>0</v>
      </c>
      <c r="AA597" s="43">
        <f>AA598+AA603</f>
        <v>0</v>
      </c>
      <c r="AB597" s="43">
        <f>AB598+AB603</f>
        <v>1837.1990000000001</v>
      </c>
      <c r="AC597" s="44">
        <f>AC598+AC603</f>
        <v>3462.1999999999998</v>
      </c>
      <c r="AD597" s="44">
        <f>AD598+AD603</f>
        <v>3462.1999999999998</v>
      </c>
      <c r="AE597" s="45">
        <f t="shared" si="1073"/>
        <v>100</v>
      </c>
      <c r="AF597" s="43">
        <f>AF598+AF603</f>
        <v>3462.1999999999998</v>
      </c>
      <c r="AG597" s="43">
        <f>AG598+AG603</f>
        <v>0</v>
      </c>
      <c r="AH597" s="43">
        <f>AH598+AH603</f>
        <v>0</v>
      </c>
      <c r="AI597" s="43">
        <f>AI598+AI603</f>
        <v>0</v>
      </c>
      <c r="AJ597" s="43">
        <f>AJ598+AJ603</f>
        <v>0</v>
      </c>
      <c r="AK597" s="43">
        <f>AK598+AK603</f>
        <v>0</v>
      </c>
      <c r="AL597" s="43">
        <f t="shared" si="1074"/>
        <v>3462.1999999999998</v>
      </c>
      <c r="AM597" s="43">
        <f t="shared" si="1075"/>
        <v>0</v>
      </c>
      <c r="AN597" s="2"/>
      <c r="AO597" s="1"/>
      <c r="AP597" s="1"/>
      <c r="AQ597" s="1"/>
      <c r="AR597" s="1"/>
      <c r="AS597" s="1"/>
    </row>
    <row r="598" ht="63">
      <c r="B598" s="41" t="s">
        <v>293</v>
      </c>
      <c r="C598" s="41" t="s">
        <v>395</v>
      </c>
      <c r="D598" s="41" t="s">
        <v>41</v>
      </c>
      <c r="E598" s="26" t="str">
        <f t="shared" si="1155"/>
        <v>0801</v>
      </c>
      <c r="F598" s="41" t="s">
        <v>439</v>
      </c>
      <c r="G598" s="41"/>
      <c r="H598" s="42" t="s">
        <v>440</v>
      </c>
      <c r="I598" s="43">
        <f t="shared" ref="I598:I605" si="1168">I599</f>
        <v>1247.2</v>
      </c>
      <c r="J598" s="43">
        <f t="shared" ref="J598:J605" si="1169">J599</f>
        <v>1247.2</v>
      </c>
      <c r="K598" s="43">
        <f t="shared" ref="K598:K605" si="1170">K599</f>
        <v>1247.2</v>
      </c>
      <c r="L598" s="43">
        <f t="shared" ref="L598:L605" si="1171">L599</f>
        <v>0</v>
      </c>
      <c r="M598" s="43">
        <f t="shared" ref="M598:M605" si="1172">M599</f>
        <v>0</v>
      </c>
      <c r="N598" s="43">
        <f t="shared" ref="N598:N605" si="1173">N599</f>
        <v>0</v>
      </c>
      <c r="O598" s="43">
        <f t="shared" ref="O598:O605" si="1174">O599</f>
        <v>0</v>
      </c>
      <c r="P598" s="43">
        <f t="shared" ref="P598:P605" si="1175">P599</f>
        <v>0</v>
      </c>
      <c r="Q598" s="43">
        <f t="shared" ref="Q598:Q605" si="1176">Q599</f>
        <v>0</v>
      </c>
      <c r="R598" s="43">
        <f t="shared" ref="R598:R605" si="1177">R599</f>
        <v>0</v>
      </c>
      <c r="S598" s="43">
        <f t="shared" ref="S598:S605" si="1178">S599</f>
        <v>0</v>
      </c>
      <c r="T598" s="43">
        <f t="shared" ref="T598:T605" si="1179">T599</f>
        <v>0</v>
      </c>
      <c r="U598" s="43">
        <v>0</v>
      </c>
      <c r="V598" s="43">
        <f t="shared" si="1156"/>
        <v>1247.2</v>
      </c>
      <c r="W598" s="43">
        <f t="shared" ref="W598:W605" si="1180">W599</f>
        <v>0</v>
      </c>
      <c r="X598" s="43">
        <f t="shared" ref="X598:X605" si="1181">X599</f>
        <v>0</v>
      </c>
      <c r="Y598" s="43">
        <f t="shared" ref="Y598:Y605" si="1182">Y599</f>
        <v>0</v>
      </c>
      <c r="Z598" s="43">
        <f t="shared" ref="Z598:Z605" si="1183">Z599</f>
        <v>0</v>
      </c>
      <c r="AA598" s="43">
        <f t="shared" ref="AA598:AA605" si="1184">AA599</f>
        <v>0</v>
      </c>
      <c r="AB598" s="43">
        <f t="shared" ref="AB598:AB605" si="1185">AB599</f>
        <v>35</v>
      </c>
      <c r="AC598" s="44">
        <f t="shared" ref="AC598:AC605" si="1186">AC599</f>
        <v>1247.2</v>
      </c>
      <c r="AD598" s="44">
        <f t="shared" ref="AD598:AD605" si="1187">AD599</f>
        <v>1247.2</v>
      </c>
      <c r="AE598" s="45">
        <f t="shared" si="1073"/>
        <v>100</v>
      </c>
      <c r="AF598" s="43">
        <f t="shared" ref="AF598:AF605" si="1188">AF599</f>
        <v>1247.2</v>
      </c>
      <c r="AG598" s="43">
        <f t="shared" ref="AG598:AG605" si="1189">AG599</f>
        <v>0</v>
      </c>
      <c r="AH598" s="43">
        <f t="shared" ref="AH598:AH605" si="1190">AH599</f>
        <v>0</v>
      </c>
      <c r="AI598" s="43">
        <f t="shared" ref="AI598:AI605" si="1191">AI599</f>
        <v>0</v>
      </c>
      <c r="AJ598" s="43">
        <f t="shared" ref="AJ598:AJ605" si="1192">AJ599</f>
        <v>0</v>
      </c>
      <c r="AK598" s="43">
        <f t="shared" ref="AK598:AK605" si="1193">AK599</f>
        <v>0</v>
      </c>
      <c r="AL598" s="43">
        <f t="shared" si="1074"/>
        <v>1247.2</v>
      </c>
      <c r="AM598" s="43">
        <f t="shared" si="1075"/>
        <v>0</v>
      </c>
      <c r="AN598" s="2"/>
      <c r="AO598" s="1"/>
      <c r="AP598" s="1"/>
      <c r="AQ598" s="1"/>
      <c r="AR598" s="1"/>
      <c r="AS598" s="1"/>
    </row>
    <row r="599" ht="47.25">
      <c r="B599" s="41" t="s">
        <v>293</v>
      </c>
      <c r="C599" s="41" t="s">
        <v>395</v>
      </c>
      <c r="D599" s="41" t="s">
        <v>41</v>
      </c>
      <c r="E599" s="26" t="str">
        <f t="shared" si="1155"/>
        <v>0801</v>
      </c>
      <c r="F599" s="41" t="s">
        <v>441</v>
      </c>
      <c r="G599" s="41"/>
      <c r="H599" s="42" t="s">
        <v>442</v>
      </c>
      <c r="I599" s="43">
        <f t="shared" si="1168"/>
        <v>1247.2</v>
      </c>
      <c r="J599" s="43">
        <f t="shared" si="1169"/>
        <v>1247.2</v>
      </c>
      <c r="K599" s="43">
        <f t="shared" si="1170"/>
        <v>1247.2</v>
      </c>
      <c r="L599" s="43">
        <f t="shared" si="1171"/>
        <v>0</v>
      </c>
      <c r="M599" s="43">
        <f t="shared" si="1172"/>
        <v>0</v>
      </c>
      <c r="N599" s="43">
        <f t="shared" si="1173"/>
        <v>0</v>
      </c>
      <c r="O599" s="43">
        <f t="shared" si="1174"/>
        <v>0</v>
      </c>
      <c r="P599" s="43">
        <f t="shared" si="1175"/>
        <v>0</v>
      </c>
      <c r="Q599" s="43">
        <f t="shared" si="1176"/>
        <v>0</v>
      </c>
      <c r="R599" s="43">
        <f t="shared" si="1177"/>
        <v>0</v>
      </c>
      <c r="S599" s="43">
        <f t="shared" si="1178"/>
        <v>0</v>
      </c>
      <c r="T599" s="43">
        <f t="shared" si="1179"/>
        <v>0</v>
      </c>
      <c r="U599" s="43">
        <v>0</v>
      </c>
      <c r="V599" s="43">
        <f t="shared" si="1156"/>
        <v>1247.2</v>
      </c>
      <c r="W599" s="43">
        <f t="shared" si="1180"/>
        <v>0</v>
      </c>
      <c r="X599" s="43">
        <f t="shared" si="1181"/>
        <v>0</v>
      </c>
      <c r="Y599" s="43">
        <f t="shared" si="1182"/>
        <v>0</v>
      </c>
      <c r="Z599" s="43">
        <f t="shared" si="1183"/>
        <v>0</v>
      </c>
      <c r="AA599" s="43">
        <f t="shared" si="1184"/>
        <v>0</v>
      </c>
      <c r="AB599" s="43">
        <f t="shared" si="1185"/>
        <v>35</v>
      </c>
      <c r="AC599" s="44">
        <f t="shared" si="1186"/>
        <v>1247.2</v>
      </c>
      <c r="AD599" s="44">
        <f t="shared" si="1187"/>
        <v>1247.2</v>
      </c>
      <c r="AE599" s="45">
        <f t="shared" si="1073"/>
        <v>100</v>
      </c>
      <c r="AF599" s="43">
        <f t="shared" si="1188"/>
        <v>1247.2</v>
      </c>
      <c r="AG599" s="43">
        <f t="shared" si="1189"/>
        <v>0</v>
      </c>
      <c r="AH599" s="43">
        <f t="shared" si="1190"/>
        <v>0</v>
      </c>
      <c r="AI599" s="43">
        <f t="shared" si="1191"/>
        <v>0</v>
      </c>
      <c r="AJ599" s="43">
        <f t="shared" si="1192"/>
        <v>0</v>
      </c>
      <c r="AK599" s="43">
        <f t="shared" si="1193"/>
        <v>0</v>
      </c>
      <c r="AL599" s="43">
        <f t="shared" si="1074"/>
        <v>1247.2</v>
      </c>
      <c r="AM599" s="43">
        <f t="shared" si="1075"/>
        <v>0</v>
      </c>
      <c r="AN599" s="2"/>
      <c r="AR599" s="1"/>
      <c r="AS599" s="1"/>
    </row>
    <row r="600">
      <c r="B600" s="41" t="s">
        <v>293</v>
      </c>
      <c r="C600" s="41" t="s">
        <v>395</v>
      </c>
      <c r="D600" s="41" t="s">
        <v>41</v>
      </c>
      <c r="E600" s="26" t="str">
        <f t="shared" si="1155"/>
        <v>0801</v>
      </c>
      <c r="F600" s="41" t="s">
        <v>443</v>
      </c>
      <c r="G600" s="41"/>
      <c r="H600" s="42" t="s">
        <v>444</v>
      </c>
      <c r="I600" s="43">
        <f t="shared" si="1168"/>
        <v>1247.2</v>
      </c>
      <c r="J600" s="43">
        <f t="shared" si="1169"/>
        <v>1247.2</v>
      </c>
      <c r="K600" s="43">
        <f t="shared" si="1170"/>
        <v>1247.2</v>
      </c>
      <c r="L600" s="43">
        <f t="shared" si="1171"/>
        <v>0</v>
      </c>
      <c r="M600" s="43">
        <f t="shared" si="1172"/>
        <v>0</v>
      </c>
      <c r="N600" s="43">
        <f t="shared" si="1173"/>
        <v>0</v>
      </c>
      <c r="O600" s="43">
        <f t="shared" si="1174"/>
        <v>0</v>
      </c>
      <c r="P600" s="43">
        <f t="shared" si="1175"/>
        <v>0</v>
      </c>
      <c r="Q600" s="43">
        <f t="shared" si="1176"/>
        <v>0</v>
      </c>
      <c r="R600" s="43">
        <f t="shared" si="1177"/>
        <v>0</v>
      </c>
      <c r="S600" s="43">
        <f t="shared" si="1178"/>
        <v>0</v>
      </c>
      <c r="T600" s="43">
        <f t="shared" si="1179"/>
        <v>0</v>
      </c>
      <c r="U600" s="43">
        <v>0</v>
      </c>
      <c r="V600" s="43">
        <f t="shared" si="1156"/>
        <v>1247.2</v>
      </c>
      <c r="W600" s="43">
        <f t="shared" si="1180"/>
        <v>0</v>
      </c>
      <c r="X600" s="43">
        <f t="shared" si="1181"/>
        <v>0</v>
      </c>
      <c r="Y600" s="43">
        <f t="shared" si="1182"/>
        <v>0</v>
      </c>
      <c r="Z600" s="43">
        <f t="shared" si="1183"/>
        <v>0</v>
      </c>
      <c r="AA600" s="43">
        <f t="shared" si="1184"/>
        <v>0</v>
      </c>
      <c r="AB600" s="43">
        <f t="shared" si="1185"/>
        <v>35</v>
      </c>
      <c r="AC600" s="44">
        <f t="shared" si="1186"/>
        <v>1247.2</v>
      </c>
      <c r="AD600" s="44">
        <f t="shared" si="1187"/>
        <v>1247.2</v>
      </c>
      <c r="AE600" s="45">
        <f t="shared" si="1073"/>
        <v>100</v>
      </c>
      <c r="AF600" s="43">
        <f t="shared" si="1188"/>
        <v>1247.2</v>
      </c>
      <c r="AG600" s="43">
        <f t="shared" si="1189"/>
        <v>0</v>
      </c>
      <c r="AH600" s="43">
        <f t="shared" si="1190"/>
        <v>0</v>
      </c>
      <c r="AI600" s="43">
        <f t="shared" si="1191"/>
        <v>0</v>
      </c>
      <c r="AJ600" s="43">
        <f t="shared" si="1192"/>
        <v>0</v>
      </c>
      <c r="AK600" s="43">
        <f t="shared" si="1193"/>
        <v>0</v>
      </c>
      <c r="AL600" s="43">
        <f t="shared" si="1074"/>
        <v>1247.2</v>
      </c>
      <c r="AM600" s="43">
        <f t="shared" si="1075"/>
        <v>0</v>
      </c>
      <c r="AN600" s="2"/>
      <c r="AO600" s="1"/>
      <c r="AP600" s="1"/>
      <c r="AQ600" s="1"/>
      <c r="AR600" s="1"/>
      <c r="AS600" s="1"/>
    </row>
    <row r="601" ht="31.5">
      <c r="B601" s="41" t="s">
        <v>293</v>
      </c>
      <c r="C601" s="41" t="s">
        <v>395</v>
      </c>
      <c r="D601" s="41" t="s">
        <v>41</v>
      </c>
      <c r="E601" s="26" t="str">
        <f t="shared" si="1155"/>
        <v>0801</v>
      </c>
      <c r="F601" s="41" t="s">
        <v>443</v>
      </c>
      <c r="G601" s="41" t="s">
        <v>177</v>
      </c>
      <c r="H601" s="42" t="s">
        <v>178</v>
      </c>
      <c r="I601" s="43">
        <f t="shared" si="1168"/>
        <v>1247.2</v>
      </c>
      <c r="J601" s="43">
        <f t="shared" si="1169"/>
        <v>1247.2</v>
      </c>
      <c r="K601" s="43">
        <f t="shared" si="1170"/>
        <v>1247.2</v>
      </c>
      <c r="L601" s="43">
        <f t="shared" si="1171"/>
        <v>0</v>
      </c>
      <c r="M601" s="43">
        <f t="shared" si="1172"/>
        <v>0</v>
      </c>
      <c r="N601" s="43">
        <f t="shared" si="1173"/>
        <v>0</v>
      </c>
      <c r="O601" s="43">
        <f t="shared" si="1174"/>
        <v>0</v>
      </c>
      <c r="P601" s="43">
        <f t="shared" si="1175"/>
        <v>0</v>
      </c>
      <c r="Q601" s="43">
        <f t="shared" si="1176"/>
        <v>0</v>
      </c>
      <c r="R601" s="43">
        <f t="shared" si="1177"/>
        <v>0</v>
      </c>
      <c r="S601" s="43">
        <f t="shared" si="1178"/>
        <v>0</v>
      </c>
      <c r="T601" s="43">
        <f t="shared" si="1179"/>
        <v>0</v>
      </c>
      <c r="U601" s="43">
        <v>0</v>
      </c>
      <c r="V601" s="43">
        <f t="shared" si="1156"/>
        <v>1247.2</v>
      </c>
      <c r="W601" s="43">
        <f t="shared" si="1180"/>
        <v>0</v>
      </c>
      <c r="X601" s="43">
        <f t="shared" si="1181"/>
        <v>0</v>
      </c>
      <c r="Y601" s="43">
        <f t="shared" si="1182"/>
        <v>0</v>
      </c>
      <c r="Z601" s="43">
        <f t="shared" si="1183"/>
        <v>0</v>
      </c>
      <c r="AA601" s="43">
        <f t="shared" si="1184"/>
        <v>0</v>
      </c>
      <c r="AB601" s="43">
        <f t="shared" si="1185"/>
        <v>35</v>
      </c>
      <c r="AC601" s="44">
        <f t="shared" si="1186"/>
        <v>1247.2</v>
      </c>
      <c r="AD601" s="44">
        <f t="shared" si="1187"/>
        <v>1247.2</v>
      </c>
      <c r="AE601" s="45">
        <f t="shared" si="1073"/>
        <v>100</v>
      </c>
      <c r="AF601" s="43">
        <f t="shared" si="1188"/>
        <v>1247.2</v>
      </c>
      <c r="AG601" s="43">
        <f t="shared" si="1189"/>
        <v>0</v>
      </c>
      <c r="AH601" s="43">
        <f t="shared" si="1190"/>
        <v>0</v>
      </c>
      <c r="AI601" s="43">
        <f t="shared" si="1191"/>
        <v>0</v>
      </c>
      <c r="AJ601" s="43">
        <f t="shared" si="1192"/>
        <v>0</v>
      </c>
      <c r="AK601" s="43">
        <f t="shared" si="1193"/>
        <v>0</v>
      </c>
      <c r="AL601" s="43">
        <f t="shared" si="1074"/>
        <v>1247.2</v>
      </c>
      <c r="AM601" s="43">
        <f t="shared" si="1075"/>
        <v>0</v>
      </c>
      <c r="AN601" s="2"/>
      <c r="AO601" s="1"/>
      <c r="AP601" s="1"/>
      <c r="AQ601" s="1"/>
      <c r="AR601" s="1"/>
      <c r="AS601" s="1"/>
    </row>
    <row r="602">
      <c r="B602" s="41" t="s">
        <v>293</v>
      </c>
      <c r="C602" s="41" t="s">
        <v>395</v>
      </c>
      <c r="D602" s="41" t="s">
        <v>41</v>
      </c>
      <c r="E602" s="26" t="str">
        <f t="shared" si="1155"/>
        <v>0801</v>
      </c>
      <c r="F602" s="41" t="s">
        <v>443</v>
      </c>
      <c r="G602" s="41" t="s">
        <v>179</v>
      </c>
      <c r="H602" s="42" t="s">
        <v>180</v>
      </c>
      <c r="I602" s="43">
        <v>1247.2</v>
      </c>
      <c r="J602" s="43">
        <v>1247.2</v>
      </c>
      <c r="K602" s="43">
        <v>1247.2</v>
      </c>
      <c r="L602" s="43"/>
      <c r="M602" s="43"/>
      <c r="N602" s="43"/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f t="shared" si="1156"/>
        <v>1247.2</v>
      </c>
      <c r="W602" s="43"/>
      <c r="X602" s="43"/>
      <c r="Y602" s="43"/>
      <c r="Z602" s="43"/>
      <c r="AA602" s="43"/>
      <c r="AB602" s="43">
        <v>35</v>
      </c>
      <c r="AC602" s="44">
        <v>1247.2</v>
      </c>
      <c r="AD602" s="44">
        <v>1247.2</v>
      </c>
      <c r="AE602" s="45">
        <f t="shared" si="1073"/>
        <v>100</v>
      </c>
      <c r="AF602" s="43">
        <v>1247.2</v>
      </c>
      <c r="AG602" s="43">
        <v>0</v>
      </c>
      <c r="AH602" s="43">
        <v>0</v>
      </c>
      <c r="AI602" s="43">
        <v>0</v>
      </c>
      <c r="AJ602" s="43">
        <v>0</v>
      </c>
      <c r="AK602" s="43">
        <v>0</v>
      </c>
      <c r="AL602" s="43">
        <f t="shared" si="1074"/>
        <v>1247.2</v>
      </c>
      <c r="AM602" s="43">
        <f t="shared" si="1075"/>
        <v>0</v>
      </c>
      <c r="AN602" s="19"/>
      <c r="AO602" s="1"/>
      <c r="AP602" s="1"/>
      <c r="AQ602" s="1"/>
      <c r="AR602" s="1"/>
      <c r="AS602" s="1"/>
    </row>
    <row r="603" ht="31.5">
      <c r="B603" s="41" t="s">
        <v>293</v>
      </c>
      <c r="C603" s="41" t="s">
        <v>395</v>
      </c>
      <c r="D603" s="41" t="s">
        <v>41</v>
      </c>
      <c r="E603" s="26" t="str">
        <f t="shared" si="1155"/>
        <v>0801</v>
      </c>
      <c r="F603" s="41" t="s">
        <v>330</v>
      </c>
      <c r="G603" s="41"/>
      <c r="H603" s="42" t="s">
        <v>331</v>
      </c>
      <c r="I603" s="43">
        <f t="shared" si="1168"/>
        <v>2215</v>
      </c>
      <c r="J603" s="43">
        <f t="shared" si="1169"/>
        <v>1548.2</v>
      </c>
      <c r="K603" s="43">
        <f t="shared" si="1170"/>
        <v>0</v>
      </c>
      <c r="L603" s="43">
        <f t="shared" si="1171"/>
        <v>0</v>
      </c>
      <c r="M603" s="43">
        <f t="shared" si="1172"/>
        <v>0</v>
      </c>
      <c r="N603" s="43">
        <f t="shared" si="1173"/>
        <v>0</v>
      </c>
      <c r="O603" s="43">
        <f t="shared" si="1174"/>
        <v>0</v>
      </c>
      <c r="P603" s="43">
        <f t="shared" si="1175"/>
        <v>0</v>
      </c>
      <c r="Q603" s="43">
        <f t="shared" si="1176"/>
        <v>0</v>
      </c>
      <c r="R603" s="43">
        <f t="shared" si="1177"/>
        <v>0</v>
      </c>
      <c r="S603" s="43">
        <f t="shared" si="1178"/>
        <v>0</v>
      </c>
      <c r="T603" s="43">
        <f t="shared" si="1179"/>
        <v>0</v>
      </c>
      <c r="U603" s="43">
        <v>0</v>
      </c>
      <c r="V603" s="43">
        <f t="shared" si="1156"/>
        <v>2215</v>
      </c>
      <c r="W603" s="43">
        <f t="shared" si="1180"/>
        <v>0</v>
      </c>
      <c r="X603" s="43">
        <f t="shared" si="1181"/>
        <v>0</v>
      </c>
      <c r="Y603" s="43">
        <f t="shared" si="1182"/>
        <v>0</v>
      </c>
      <c r="Z603" s="43">
        <f t="shared" si="1183"/>
        <v>0</v>
      </c>
      <c r="AA603" s="43">
        <f t="shared" si="1184"/>
        <v>0</v>
      </c>
      <c r="AB603" s="43">
        <f t="shared" si="1185"/>
        <v>1802.1990000000001</v>
      </c>
      <c r="AC603" s="44">
        <f t="shared" si="1186"/>
        <v>2215</v>
      </c>
      <c r="AD603" s="44">
        <f t="shared" si="1187"/>
        <v>2215</v>
      </c>
      <c r="AE603" s="45">
        <f t="shared" si="1073"/>
        <v>100</v>
      </c>
      <c r="AF603" s="43">
        <f t="shared" si="1188"/>
        <v>2215</v>
      </c>
      <c r="AG603" s="43">
        <f t="shared" si="1189"/>
        <v>0</v>
      </c>
      <c r="AH603" s="43">
        <f t="shared" si="1190"/>
        <v>0</v>
      </c>
      <c r="AI603" s="43">
        <f t="shared" si="1191"/>
        <v>0</v>
      </c>
      <c r="AJ603" s="43">
        <f t="shared" si="1192"/>
        <v>0</v>
      </c>
      <c r="AK603" s="43">
        <f t="shared" si="1193"/>
        <v>0</v>
      </c>
      <c r="AL603" s="43">
        <f t="shared" si="1074"/>
        <v>2215</v>
      </c>
      <c r="AM603" s="43">
        <f t="shared" si="1075"/>
        <v>0</v>
      </c>
      <c r="AN603" s="2"/>
      <c r="AO603" s="1"/>
      <c r="AP603" s="1"/>
      <c r="AQ603" s="1"/>
      <c r="AR603" s="1"/>
      <c r="AS603" s="1"/>
    </row>
    <row r="604" ht="63">
      <c r="B604" s="41" t="s">
        <v>293</v>
      </c>
      <c r="C604" s="41" t="s">
        <v>395</v>
      </c>
      <c r="D604" s="41" t="s">
        <v>41</v>
      </c>
      <c r="E604" s="26" t="str">
        <f t="shared" si="1155"/>
        <v>0801</v>
      </c>
      <c r="F604" s="41" t="s">
        <v>332</v>
      </c>
      <c r="G604" s="41"/>
      <c r="H604" s="42" t="s">
        <v>333</v>
      </c>
      <c r="I604" s="43">
        <f t="shared" si="1168"/>
        <v>2215</v>
      </c>
      <c r="J604" s="43">
        <f t="shared" si="1169"/>
        <v>1548.2</v>
      </c>
      <c r="K604" s="43">
        <f t="shared" si="1170"/>
        <v>0</v>
      </c>
      <c r="L604" s="43">
        <f t="shared" si="1171"/>
        <v>0</v>
      </c>
      <c r="M604" s="43">
        <f t="shared" si="1172"/>
        <v>0</v>
      </c>
      <c r="N604" s="43">
        <f t="shared" si="1173"/>
        <v>0</v>
      </c>
      <c r="O604" s="43">
        <f t="shared" si="1174"/>
        <v>0</v>
      </c>
      <c r="P604" s="43">
        <f t="shared" si="1175"/>
        <v>0</v>
      </c>
      <c r="Q604" s="43">
        <f t="shared" si="1176"/>
        <v>0</v>
      </c>
      <c r="R604" s="43">
        <f t="shared" si="1177"/>
        <v>0</v>
      </c>
      <c r="S604" s="43">
        <f t="shared" si="1178"/>
        <v>0</v>
      </c>
      <c r="T604" s="43">
        <f t="shared" si="1179"/>
        <v>0</v>
      </c>
      <c r="U604" s="43">
        <v>0</v>
      </c>
      <c r="V604" s="43">
        <f t="shared" si="1156"/>
        <v>2215</v>
      </c>
      <c r="W604" s="43">
        <f t="shared" si="1180"/>
        <v>0</v>
      </c>
      <c r="X604" s="43">
        <f t="shared" si="1181"/>
        <v>0</v>
      </c>
      <c r="Y604" s="43">
        <f t="shared" si="1182"/>
        <v>0</v>
      </c>
      <c r="Z604" s="43">
        <f t="shared" si="1183"/>
        <v>0</v>
      </c>
      <c r="AA604" s="43">
        <f t="shared" si="1184"/>
        <v>0</v>
      </c>
      <c r="AB604" s="43">
        <f t="shared" si="1185"/>
        <v>1802.1990000000001</v>
      </c>
      <c r="AC604" s="44">
        <f t="shared" si="1186"/>
        <v>2215</v>
      </c>
      <c r="AD604" s="44">
        <f t="shared" si="1187"/>
        <v>2215</v>
      </c>
      <c r="AE604" s="45">
        <f t="shared" si="1073"/>
        <v>100</v>
      </c>
      <c r="AF604" s="43">
        <f t="shared" si="1188"/>
        <v>2215</v>
      </c>
      <c r="AG604" s="43">
        <f t="shared" si="1189"/>
        <v>0</v>
      </c>
      <c r="AH604" s="43">
        <f t="shared" si="1190"/>
        <v>0</v>
      </c>
      <c r="AI604" s="43">
        <f t="shared" si="1191"/>
        <v>0</v>
      </c>
      <c r="AJ604" s="43">
        <f t="shared" si="1192"/>
        <v>0</v>
      </c>
      <c r="AK604" s="43">
        <f t="shared" si="1193"/>
        <v>0</v>
      </c>
      <c r="AL604" s="43">
        <f t="shared" si="1074"/>
        <v>2215</v>
      </c>
      <c r="AM604" s="43">
        <f t="shared" si="1075"/>
        <v>0</v>
      </c>
      <c r="AN604" s="2"/>
      <c r="AR604" s="1"/>
      <c r="AS604" s="1"/>
    </row>
    <row r="605" ht="47.25">
      <c r="B605" s="41" t="s">
        <v>293</v>
      </c>
      <c r="C605" s="41" t="s">
        <v>395</v>
      </c>
      <c r="D605" s="41" t="s">
        <v>41</v>
      </c>
      <c r="E605" s="26" t="str">
        <f t="shared" si="1155"/>
        <v>0801</v>
      </c>
      <c r="F605" s="41" t="s">
        <v>334</v>
      </c>
      <c r="G605" s="41"/>
      <c r="H605" s="42" t="s">
        <v>335</v>
      </c>
      <c r="I605" s="43">
        <f t="shared" si="1168"/>
        <v>2215</v>
      </c>
      <c r="J605" s="43">
        <f t="shared" si="1169"/>
        <v>1548.2</v>
      </c>
      <c r="K605" s="43">
        <f t="shared" si="1170"/>
        <v>0</v>
      </c>
      <c r="L605" s="43">
        <f t="shared" si="1171"/>
        <v>0</v>
      </c>
      <c r="M605" s="43">
        <f t="shared" si="1172"/>
        <v>0</v>
      </c>
      <c r="N605" s="43">
        <f t="shared" si="1173"/>
        <v>0</v>
      </c>
      <c r="O605" s="43">
        <f t="shared" si="1174"/>
        <v>0</v>
      </c>
      <c r="P605" s="43">
        <f t="shared" si="1175"/>
        <v>0</v>
      </c>
      <c r="Q605" s="43">
        <f t="shared" si="1176"/>
        <v>0</v>
      </c>
      <c r="R605" s="43">
        <f t="shared" si="1177"/>
        <v>0</v>
      </c>
      <c r="S605" s="43">
        <f t="shared" si="1178"/>
        <v>0</v>
      </c>
      <c r="T605" s="43">
        <f t="shared" si="1179"/>
        <v>0</v>
      </c>
      <c r="U605" s="43">
        <v>0</v>
      </c>
      <c r="V605" s="43">
        <f t="shared" si="1156"/>
        <v>2215</v>
      </c>
      <c r="W605" s="43">
        <f t="shared" si="1180"/>
        <v>0</v>
      </c>
      <c r="X605" s="43">
        <f t="shared" si="1181"/>
        <v>0</v>
      </c>
      <c r="Y605" s="43">
        <f t="shared" si="1182"/>
        <v>0</v>
      </c>
      <c r="Z605" s="43">
        <f t="shared" si="1183"/>
        <v>0</v>
      </c>
      <c r="AA605" s="43">
        <f t="shared" si="1184"/>
        <v>0</v>
      </c>
      <c r="AB605" s="43">
        <f t="shared" si="1185"/>
        <v>1802.1990000000001</v>
      </c>
      <c r="AC605" s="44">
        <f t="shared" si="1186"/>
        <v>2215</v>
      </c>
      <c r="AD605" s="44">
        <f t="shared" si="1187"/>
        <v>2215</v>
      </c>
      <c r="AE605" s="45">
        <f t="shared" si="1073"/>
        <v>100</v>
      </c>
      <c r="AF605" s="43">
        <f t="shared" si="1188"/>
        <v>2215</v>
      </c>
      <c r="AG605" s="43">
        <f t="shared" si="1189"/>
        <v>0</v>
      </c>
      <c r="AH605" s="43">
        <f t="shared" si="1190"/>
        <v>0</v>
      </c>
      <c r="AI605" s="43">
        <f t="shared" si="1191"/>
        <v>0</v>
      </c>
      <c r="AJ605" s="43">
        <f t="shared" si="1192"/>
        <v>0</v>
      </c>
      <c r="AK605" s="43">
        <f t="shared" si="1193"/>
        <v>0</v>
      </c>
      <c r="AL605" s="43">
        <f t="shared" si="1074"/>
        <v>2215</v>
      </c>
      <c r="AM605" s="43">
        <f t="shared" si="1075"/>
        <v>0</v>
      </c>
      <c r="AN605" s="2"/>
      <c r="AR605" s="1"/>
      <c r="AS605" s="1"/>
    </row>
    <row r="606" ht="31.5">
      <c r="B606" s="41" t="s">
        <v>293</v>
      </c>
      <c r="C606" s="41" t="s">
        <v>395</v>
      </c>
      <c r="D606" s="41" t="s">
        <v>41</v>
      </c>
      <c r="E606" s="26" t="str">
        <f t="shared" si="1155"/>
        <v>0801</v>
      </c>
      <c r="F606" s="41" t="s">
        <v>334</v>
      </c>
      <c r="G606" s="41" t="s">
        <v>177</v>
      </c>
      <c r="H606" s="42" t="s">
        <v>178</v>
      </c>
      <c r="I606" s="43">
        <f>I607+I608</f>
        <v>2215</v>
      </c>
      <c r="J606" s="43">
        <f>J607+J608</f>
        <v>1548.2</v>
      </c>
      <c r="K606" s="43">
        <f>K607+K608</f>
        <v>0</v>
      </c>
      <c r="L606" s="43">
        <f>L607+L608</f>
        <v>0</v>
      </c>
      <c r="M606" s="43">
        <f>M607+M608</f>
        <v>0</v>
      </c>
      <c r="N606" s="43">
        <f>N607+N608</f>
        <v>0</v>
      </c>
      <c r="O606" s="43">
        <f>O607+O608</f>
        <v>0</v>
      </c>
      <c r="P606" s="43">
        <f>P607+P608</f>
        <v>0</v>
      </c>
      <c r="Q606" s="43">
        <f>Q607+Q608</f>
        <v>0</v>
      </c>
      <c r="R606" s="43">
        <f>R607+R608</f>
        <v>0</v>
      </c>
      <c r="S606" s="43">
        <f>S607+S608</f>
        <v>0</v>
      </c>
      <c r="T606" s="43">
        <f>T607+T608</f>
        <v>0</v>
      </c>
      <c r="U606" s="43">
        <v>0</v>
      </c>
      <c r="V606" s="43">
        <f t="shared" si="1156"/>
        <v>2215</v>
      </c>
      <c r="W606" s="43">
        <f>W607+W608</f>
        <v>0</v>
      </c>
      <c r="X606" s="43">
        <f>X607+X608</f>
        <v>0</v>
      </c>
      <c r="Y606" s="43">
        <f>Y607+Y608</f>
        <v>0</v>
      </c>
      <c r="Z606" s="43">
        <f>Z607+Z608</f>
        <v>0</v>
      </c>
      <c r="AA606" s="43">
        <f>AA607+AA608</f>
        <v>0</v>
      </c>
      <c r="AB606" s="43">
        <f>AB607+AB608</f>
        <v>1802.1990000000001</v>
      </c>
      <c r="AC606" s="44">
        <f>AC607+AC608</f>
        <v>2215</v>
      </c>
      <c r="AD606" s="44">
        <f>AD607+AD608</f>
        <v>2215</v>
      </c>
      <c r="AE606" s="45">
        <f t="shared" si="1073"/>
        <v>100</v>
      </c>
      <c r="AF606" s="43">
        <f>AF607+AF608</f>
        <v>2215</v>
      </c>
      <c r="AG606" s="43">
        <f>AG607+AG608</f>
        <v>0</v>
      </c>
      <c r="AH606" s="43">
        <f>AH607+AH608</f>
        <v>0</v>
      </c>
      <c r="AI606" s="43">
        <f>AI607+AI608</f>
        <v>0</v>
      </c>
      <c r="AJ606" s="43">
        <f>AJ607+AJ608</f>
        <v>0</v>
      </c>
      <c r="AK606" s="43">
        <f>AK607+AK608</f>
        <v>0</v>
      </c>
      <c r="AL606" s="43">
        <f t="shared" si="1074"/>
        <v>2215</v>
      </c>
      <c r="AM606" s="43">
        <f t="shared" si="1075"/>
        <v>0</v>
      </c>
      <c r="AN606" s="2"/>
      <c r="AO606" s="1"/>
      <c r="AP606" s="1"/>
      <c r="AQ606" s="1"/>
      <c r="AR606" s="1"/>
      <c r="AS606" s="1"/>
    </row>
    <row r="607">
      <c r="B607" s="41" t="s">
        <v>293</v>
      </c>
      <c r="C607" s="41" t="s">
        <v>395</v>
      </c>
      <c r="D607" s="41" t="s">
        <v>41</v>
      </c>
      <c r="E607" s="26" t="str">
        <f t="shared" si="1155"/>
        <v>0801</v>
      </c>
      <c r="F607" s="41" t="s">
        <v>334</v>
      </c>
      <c r="G607" s="41" t="s">
        <v>179</v>
      </c>
      <c r="H607" s="42" t="s">
        <v>180</v>
      </c>
      <c r="I607" s="43">
        <v>2215</v>
      </c>
      <c r="J607" s="43"/>
      <c r="K607" s="43"/>
      <c r="L607" s="43"/>
      <c r="M607" s="43"/>
      <c r="N607" s="43"/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f t="shared" si="1156"/>
        <v>2215</v>
      </c>
      <c r="W607" s="43"/>
      <c r="X607" s="43"/>
      <c r="Y607" s="43"/>
      <c r="Z607" s="43"/>
      <c r="AA607" s="43"/>
      <c r="AB607" s="43">
        <v>1802.1990000000001</v>
      </c>
      <c r="AC607" s="44">
        <v>2215</v>
      </c>
      <c r="AD607" s="44">
        <v>2215</v>
      </c>
      <c r="AE607" s="45">
        <f t="shared" si="1073"/>
        <v>100</v>
      </c>
      <c r="AF607" s="43">
        <v>2215</v>
      </c>
      <c r="AG607" s="43">
        <v>0</v>
      </c>
      <c r="AH607" s="43">
        <v>0</v>
      </c>
      <c r="AI607" s="43">
        <v>0</v>
      </c>
      <c r="AJ607" s="43">
        <v>0</v>
      </c>
      <c r="AK607" s="43">
        <v>0</v>
      </c>
      <c r="AL607" s="43">
        <f t="shared" si="1074"/>
        <v>2215</v>
      </c>
      <c r="AM607" s="43">
        <f t="shared" si="1075"/>
        <v>0</v>
      </c>
      <c r="AN607" s="19"/>
      <c r="AO607" s="1"/>
      <c r="AP607" s="1"/>
      <c r="AQ607" s="1"/>
      <c r="AR607" s="1"/>
      <c r="AS607" s="1"/>
    </row>
    <row r="608" hidden="1">
      <c r="B608" s="41" t="s">
        <v>293</v>
      </c>
      <c r="C608" s="41" t="s">
        <v>395</v>
      </c>
      <c r="D608" s="41" t="s">
        <v>41</v>
      </c>
      <c r="E608" s="26" t="str">
        <f t="shared" si="1155"/>
        <v>0801</v>
      </c>
      <c r="F608" s="41" t="s">
        <v>334</v>
      </c>
      <c r="G608" s="41" t="s">
        <v>305</v>
      </c>
      <c r="H608" s="42" t="s">
        <v>306</v>
      </c>
      <c r="I608" s="43"/>
      <c r="J608" s="43">
        <v>1548.2</v>
      </c>
      <c r="K608" s="43"/>
      <c r="L608" s="43"/>
      <c r="M608" s="43"/>
      <c r="N608" s="43"/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f t="shared" si="1156"/>
        <v>0</v>
      </c>
      <c r="W608" s="43"/>
      <c r="X608" s="43"/>
      <c r="Y608" s="43"/>
      <c r="Z608" s="43"/>
      <c r="AA608" s="43"/>
      <c r="AB608" s="43">
        <v>0</v>
      </c>
      <c r="AC608" s="44">
        <v>0</v>
      </c>
      <c r="AD608" s="44">
        <v>0</v>
      </c>
      <c r="AE608" s="45" t="e">
        <f t="shared" si="1073"/>
        <v>#DIV/0!</v>
      </c>
      <c r="AF608" s="46">
        <v>0</v>
      </c>
      <c r="AG608" s="46">
        <v>0</v>
      </c>
      <c r="AH608" s="47">
        <v>0</v>
      </c>
      <c r="AI608" s="47">
        <v>0</v>
      </c>
      <c r="AJ608" s="47">
        <v>0</v>
      </c>
      <c r="AK608" s="47">
        <v>0</v>
      </c>
      <c r="AL608" s="47">
        <f t="shared" si="1074"/>
        <v>0</v>
      </c>
      <c r="AM608" s="47">
        <f t="shared" si="1075"/>
        <v>0</v>
      </c>
      <c r="AN608" s="48" t="s">
        <v>36</v>
      </c>
      <c r="AO608" s="1"/>
      <c r="AP608" s="1"/>
      <c r="AQ608" s="1"/>
      <c r="AR608" s="1"/>
      <c r="AS608" s="1"/>
    </row>
    <row r="609" ht="31.5">
      <c r="B609" s="41" t="s">
        <v>293</v>
      </c>
      <c r="C609" s="41" t="s">
        <v>395</v>
      </c>
      <c r="D609" s="41" t="s">
        <v>41</v>
      </c>
      <c r="E609" s="26" t="str">
        <f t="shared" si="1155"/>
        <v>0801</v>
      </c>
      <c r="F609" s="41" t="s">
        <v>207</v>
      </c>
      <c r="G609" s="41"/>
      <c r="H609" s="42" t="s">
        <v>208</v>
      </c>
      <c r="I609" s="43">
        <f t="shared" ref="I609:I613" si="1194">I610</f>
        <v>3500</v>
      </c>
      <c r="J609" s="43">
        <f t="shared" ref="J609:J613" si="1195">J610</f>
        <v>3500</v>
      </c>
      <c r="K609" s="43">
        <f t="shared" ref="K609:K613" si="1196">K610</f>
        <v>3500</v>
      </c>
      <c r="L609" s="43">
        <f t="shared" ref="L609:L613" si="1197">L610</f>
        <v>0</v>
      </c>
      <c r="M609" s="43">
        <f t="shared" ref="M609:M613" si="1198">M610</f>
        <v>0</v>
      </c>
      <c r="N609" s="43">
        <f t="shared" ref="N609:N613" si="1199">N610</f>
        <v>0</v>
      </c>
      <c r="O609" s="43">
        <f t="shared" ref="O609:O616" si="1200">O610</f>
        <v>0</v>
      </c>
      <c r="P609" s="43">
        <f t="shared" ref="P609:P616" si="1201">P610</f>
        <v>0</v>
      </c>
      <c r="Q609" s="43">
        <f t="shared" ref="Q609:Q616" si="1202">Q610</f>
        <v>0</v>
      </c>
      <c r="R609" s="43">
        <f t="shared" ref="R609:R616" si="1203">R610</f>
        <v>0</v>
      </c>
      <c r="S609" s="43">
        <f t="shared" ref="S609:S616" si="1204">S610</f>
        <v>0</v>
      </c>
      <c r="T609" s="43">
        <f t="shared" ref="T609:T616" si="1205">T610</f>
        <v>0</v>
      </c>
      <c r="U609" s="43">
        <v>0</v>
      </c>
      <c r="V609" s="43">
        <f t="shared" si="1156"/>
        <v>3500</v>
      </c>
      <c r="W609" s="43">
        <f t="shared" ref="W609:W613" si="1206">W610</f>
        <v>0</v>
      </c>
      <c r="X609" s="43">
        <f t="shared" ref="X609:X613" si="1207">X610</f>
        <v>0</v>
      </c>
      <c r="Y609" s="43">
        <f t="shared" ref="Y609:Y613" si="1208">Y610</f>
        <v>0</v>
      </c>
      <c r="Z609" s="43">
        <f t="shared" ref="Z609:Z613" si="1209">Z610</f>
        <v>0</v>
      </c>
      <c r="AA609" s="43">
        <f t="shared" ref="AA609:AA613" si="1210">AA610</f>
        <v>0</v>
      </c>
      <c r="AB609" s="43">
        <f t="shared" ref="AB609:AB616" si="1211">AB610</f>
        <v>3500</v>
      </c>
      <c r="AC609" s="44">
        <f t="shared" ref="AC609:AC616" si="1212">AC610</f>
        <v>3500</v>
      </c>
      <c r="AD609" s="44">
        <f t="shared" ref="AD609:AD616" si="1213">AD610</f>
        <v>3500</v>
      </c>
      <c r="AE609" s="45">
        <f t="shared" si="1073"/>
        <v>100</v>
      </c>
      <c r="AF609" s="43">
        <f t="shared" ref="AF609:AF616" si="1214">AF610</f>
        <v>3500</v>
      </c>
      <c r="AG609" s="43">
        <f t="shared" ref="AG609:AG616" si="1215">AG610</f>
        <v>0</v>
      </c>
      <c r="AH609" s="43">
        <f t="shared" ref="AH609:AH616" si="1216">AH610</f>
        <v>0</v>
      </c>
      <c r="AI609" s="43">
        <f t="shared" ref="AI609:AI616" si="1217">AI610</f>
        <v>0</v>
      </c>
      <c r="AJ609" s="43">
        <f t="shared" ref="AJ609:AJ616" si="1218">AJ610</f>
        <v>0</v>
      </c>
      <c r="AK609" s="43">
        <f t="shared" ref="AK609:AK616" si="1219">AK610</f>
        <v>0</v>
      </c>
      <c r="AL609" s="43">
        <f t="shared" si="1074"/>
        <v>3500</v>
      </c>
      <c r="AM609" s="43">
        <f t="shared" si="1075"/>
        <v>0</v>
      </c>
      <c r="AN609" s="2"/>
      <c r="AO609" s="1"/>
      <c r="AP609" s="1"/>
      <c r="AQ609" s="1"/>
      <c r="AR609" s="1"/>
      <c r="AS609" s="1"/>
    </row>
    <row r="610" ht="31.5">
      <c r="B610" s="41" t="s">
        <v>293</v>
      </c>
      <c r="C610" s="41" t="s">
        <v>395</v>
      </c>
      <c r="D610" s="41" t="s">
        <v>41</v>
      </c>
      <c r="E610" s="26" t="str">
        <f t="shared" si="1155"/>
        <v>0801</v>
      </c>
      <c r="F610" s="41" t="s">
        <v>209</v>
      </c>
      <c r="G610" s="41"/>
      <c r="H610" s="42" t="s">
        <v>210</v>
      </c>
      <c r="I610" s="43">
        <f t="shared" si="1194"/>
        <v>3500</v>
      </c>
      <c r="J610" s="43">
        <f t="shared" si="1195"/>
        <v>3500</v>
      </c>
      <c r="K610" s="43">
        <f t="shared" si="1196"/>
        <v>3500</v>
      </c>
      <c r="L610" s="43">
        <f t="shared" si="1197"/>
        <v>0</v>
      </c>
      <c r="M610" s="43">
        <f t="shared" si="1198"/>
        <v>0</v>
      </c>
      <c r="N610" s="43">
        <f t="shared" si="1199"/>
        <v>0</v>
      </c>
      <c r="O610" s="43">
        <f t="shared" si="1200"/>
        <v>0</v>
      </c>
      <c r="P610" s="43">
        <f t="shared" si="1201"/>
        <v>0</v>
      </c>
      <c r="Q610" s="43">
        <f t="shared" si="1202"/>
        <v>0</v>
      </c>
      <c r="R610" s="43">
        <f t="shared" si="1203"/>
        <v>0</v>
      </c>
      <c r="S610" s="43">
        <f t="shared" si="1204"/>
        <v>0</v>
      </c>
      <c r="T610" s="43">
        <f t="shared" si="1205"/>
        <v>0</v>
      </c>
      <c r="U610" s="43">
        <v>0</v>
      </c>
      <c r="V610" s="43">
        <f t="shared" si="1156"/>
        <v>3500</v>
      </c>
      <c r="W610" s="43">
        <f t="shared" si="1206"/>
        <v>0</v>
      </c>
      <c r="X610" s="43">
        <f t="shared" si="1207"/>
        <v>0</v>
      </c>
      <c r="Y610" s="43">
        <f t="shared" si="1208"/>
        <v>0</v>
      </c>
      <c r="Z610" s="43">
        <f t="shared" si="1209"/>
        <v>0</v>
      </c>
      <c r="AA610" s="43">
        <f t="shared" si="1210"/>
        <v>0</v>
      </c>
      <c r="AB610" s="43">
        <f t="shared" si="1211"/>
        <v>3500</v>
      </c>
      <c r="AC610" s="44">
        <f t="shared" si="1212"/>
        <v>3500</v>
      </c>
      <c r="AD610" s="44">
        <f t="shared" si="1213"/>
        <v>3500</v>
      </c>
      <c r="AE610" s="45">
        <f t="shared" si="1073"/>
        <v>100</v>
      </c>
      <c r="AF610" s="43">
        <f t="shared" si="1214"/>
        <v>3500</v>
      </c>
      <c r="AG610" s="43">
        <f t="shared" si="1215"/>
        <v>0</v>
      </c>
      <c r="AH610" s="43">
        <f t="shared" si="1216"/>
        <v>0</v>
      </c>
      <c r="AI610" s="43">
        <f t="shared" si="1217"/>
        <v>0</v>
      </c>
      <c r="AJ610" s="43">
        <f t="shared" si="1218"/>
        <v>0</v>
      </c>
      <c r="AK610" s="43">
        <f t="shared" si="1219"/>
        <v>0</v>
      </c>
      <c r="AL610" s="43">
        <f t="shared" si="1074"/>
        <v>3500</v>
      </c>
      <c r="AM610" s="43">
        <f t="shared" si="1075"/>
        <v>0</v>
      </c>
      <c r="AN610" s="2"/>
      <c r="AO610" s="1"/>
      <c r="AP610" s="1"/>
      <c r="AQ610" s="1"/>
      <c r="AR610" s="1"/>
      <c r="AS610" s="1"/>
    </row>
    <row r="611" ht="31.5">
      <c r="B611" s="41" t="s">
        <v>293</v>
      </c>
      <c r="C611" s="41" t="s">
        <v>395</v>
      </c>
      <c r="D611" s="41" t="s">
        <v>41</v>
      </c>
      <c r="E611" s="26" t="str">
        <f t="shared" si="1155"/>
        <v>0801</v>
      </c>
      <c r="F611" s="41" t="s">
        <v>286</v>
      </c>
      <c r="G611" s="41"/>
      <c r="H611" s="42" t="s">
        <v>287</v>
      </c>
      <c r="I611" s="43">
        <f t="shared" si="1194"/>
        <v>3500</v>
      </c>
      <c r="J611" s="43">
        <f t="shared" si="1195"/>
        <v>3500</v>
      </c>
      <c r="K611" s="43">
        <f t="shared" si="1196"/>
        <v>3500</v>
      </c>
      <c r="L611" s="43">
        <f t="shared" si="1197"/>
        <v>0</v>
      </c>
      <c r="M611" s="43">
        <f t="shared" si="1198"/>
        <v>0</v>
      </c>
      <c r="N611" s="43">
        <f t="shared" si="1199"/>
        <v>0</v>
      </c>
      <c r="O611" s="43">
        <f t="shared" si="1200"/>
        <v>0</v>
      </c>
      <c r="P611" s="43">
        <f t="shared" si="1201"/>
        <v>0</v>
      </c>
      <c r="Q611" s="43">
        <f t="shared" si="1202"/>
        <v>0</v>
      </c>
      <c r="R611" s="43">
        <f t="shared" si="1203"/>
        <v>0</v>
      </c>
      <c r="S611" s="43">
        <f t="shared" si="1204"/>
        <v>0</v>
      </c>
      <c r="T611" s="43">
        <f t="shared" si="1205"/>
        <v>0</v>
      </c>
      <c r="U611" s="43">
        <v>0</v>
      </c>
      <c r="V611" s="43">
        <f t="shared" si="1156"/>
        <v>3500</v>
      </c>
      <c r="W611" s="43">
        <f t="shared" si="1206"/>
        <v>0</v>
      </c>
      <c r="X611" s="43">
        <f t="shared" si="1207"/>
        <v>0</v>
      </c>
      <c r="Y611" s="43">
        <f t="shared" si="1208"/>
        <v>0</v>
      </c>
      <c r="Z611" s="43">
        <f t="shared" si="1209"/>
        <v>0</v>
      </c>
      <c r="AA611" s="43">
        <f t="shared" si="1210"/>
        <v>0</v>
      </c>
      <c r="AB611" s="43">
        <f t="shared" si="1211"/>
        <v>3500</v>
      </c>
      <c r="AC611" s="44">
        <f t="shared" si="1212"/>
        <v>3500</v>
      </c>
      <c r="AD611" s="44">
        <f t="shared" si="1213"/>
        <v>3500</v>
      </c>
      <c r="AE611" s="45">
        <f t="shared" si="1073"/>
        <v>100</v>
      </c>
      <c r="AF611" s="43">
        <f t="shared" si="1214"/>
        <v>3500</v>
      </c>
      <c r="AG611" s="43">
        <f t="shared" si="1215"/>
        <v>0</v>
      </c>
      <c r="AH611" s="43">
        <f t="shared" si="1216"/>
        <v>0</v>
      </c>
      <c r="AI611" s="43">
        <f t="shared" si="1217"/>
        <v>0</v>
      </c>
      <c r="AJ611" s="43">
        <f t="shared" si="1218"/>
        <v>0</v>
      </c>
      <c r="AK611" s="43">
        <f t="shared" si="1219"/>
        <v>0</v>
      </c>
      <c r="AL611" s="43">
        <f t="shared" si="1074"/>
        <v>3500</v>
      </c>
      <c r="AM611" s="43">
        <f t="shared" si="1075"/>
        <v>0</v>
      </c>
      <c r="AN611" s="2"/>
      <c r="AR611" s="1"/>
      <c r="AS611" s="1"/>
    </row>
    <row r="612" ht="31.5">
      <c r="B612" s="41" t="s">
        <v>293</v>
      </c>
      <c r="C612" s="41" t="s">
        <v>395</v>
      </c>
      <c r="D612" s="41" t="s">
        <v>41</v>
      </c>
      <c r="E612" s="26" t="str">
        <f t="shared" si="1155"/>
        <v>0801</v>
      </c>
      <c r="F612" s="41" t="s">
        <v>288</v>
      </c>
      <c r="G612" s="41"/>
      <c r="H612" s="42" t="s">
        <v>289</v>
      </c>
      <c r="I612" s="43">
        <f t="shared" si="1194"/>
        <v>3500</v>
      </c>
      <c r="J612" s="43">
        <f t="shared" si="1195"/>
        <v>3500</v>
      </c>
      <c r="K612" s="43">
        <f t="shared" si="1196"/>
        <v>3500</v>
      </c>
      <c r="L612" s="43">
        <f t="shared" si="1197"/>
        <v>0</v>
      </c>
      <c r="M612" s="43">
        <f t="shared" si="1198"/>
        <v>0</v>
      </c>
      <c r="N612" s="43">
        <f t="shared" si="1199"/>
        <v>0</v>
      </c>
      <c r="O612" s="43">
        <f t="shared" si="1200"/>
        <v>0</v>
      </c>
      <c r="P612" s="43">
        <f t="shared" si="1201"/>
        <v>0</v>
      </c>
      <c r="Q612" s="43">
        <f t="shared" si="1202"/>
        <v>0</v>
      </c>
      <c r="R612" s="43">
        <f t="shared" si="1203"/>
        <v>0</v>
      </c>
      <c r="S612" s="43">
        <f t="shared" si="1204"/>
        <v>0</v>
      </c>
      <c r="T612" s="43">
        <f t="shared" si="1205"/>
        <v>0</v>
      </c>
      <c r="U612" s="43">
        <v>0</v>
      </c>
      <c r="V612" s="43">
        <f t="shared" si="1156"/>
        <v>3500</v>
      </c>
      <c r="W612" s="43">
        <f t="shared" si="1206"/>
        <v>0</v>
      </c>
      <c r="X612" s="43">
        <f t="shared" si="1207"/>
        <v>0</v>
      </c>
      <c r="Y612" s="43">
        <f t="shared" si="1208"/>
        <v>0</v>
      </c>
      <c r="Z612" s="43">
        <f t="shared" si="1209"/>
        <v>0</v>
      </c>
      <c r="AA612" s="43">
        <f t="shared" si="1210"/>
        <v>0</v>
      </c>
      <c r="AB612" s="43">
        <f t="shared" si="1211"/>
        <v>3500</v>
      </c>
      <c r="AC612" s="44">
        <f t="shared" si="1212"/>
        <v>3500</v>
      </c>
      <c r="AD612" s="44">
        <f t="shared" si="1213"/>
        <v>3500</v>
      </c>
      <c r="AE612" s="45">
        <f t="shared" ref="AE612:AE675" si="1220">AD612/AC612*100</f>
        <v>100</v>
      </c>
      <c r="AF612" s="43">
        <f t="shared" si="1214"/>
        <v>3500</v>
      </c>
      <c r="AG612" s="43">
        <f t="shared" si="1215"/>
        <v>0</v>
      </c>
      <c r="AH612" s="43">
        <f t="shared" si="1216"/>
        <v>0</v>
      </c>
      <c r="AI612" s="43">
        <f t="shared" si="1217"/>
        <v>0</v>
      </c>
      <c r="AJ612" s="43">
        <f t="shared" si="1218"/>
        <v>0</v>
      </c>
      <c r="AK612" s="43">
        <f t="shared" si="1219"/>
        <v>0</v>
      </c>
      <c r="AL612" s="43">
        <f t="shared" ref="AL612:AL675" si="1221">AF612+AH612+AK612+AI612+AJ612+AG612</f>
        <v>3500</v>
      </c>
      <c r="AM612" s="43">
        <f t="shared" ref="AM612:AM675" si="1222">V612-AL612</f>
        <v>0</v>
      </c>
      <c r="AN612" s="2"/>
      <c r="AO612" s="1"/>
      <c r="AP612" s="1"/>
      <c r="AQ612" s="1"/>
      <c r="AR612" s="1"/>
      <c r="AS612" s="1"/>
    </row>
    <row r="613" ht="31.5">
      <c r="B613" s="41" t="s">
        <v>293</v>
      </c>
      <c r="C613" s="41" t="s">
        <v>395</v>
      </c>
      <c r="D613" s="41" t="s">
        <v>41</v>
      </c>
      <c r="E613" s="26" t="str">
        <f t="shared" si="1155"/>
        <v>0801</v>
      </c>
      <c r="F613" s="41" t="s">
        <v>288</v>
      </c>
      <c r="G613" s="41" t="s">
        <v>177</v>
      </c>
      <c r="H613" s="42" t="s">
        <v>178</v>
      </c>
      <c r="I613" s="43">
        <f t="shared" si="1194"/>
        <v>3500</v>
      </c>
      <c r="J613" s="43">
        <f t="shared" si="1195"/>
        <v>3500</v>
      </c>
      <c r="K613" s="43">
        <f t="shared" si="1196"/>
        <v>3500</v>
      </c>
      <c r="L613" s="43">
        <f t="shared" si="1197"/>
        <v>0</v>
      </c>
      <c r="M613" s="43">
        <f t="shared" si="1198"/>
        <v>0</v>
      </c>
      <c r="N613" s="43">
        <f t="shared" si="1199"/>
        <v>0</v>
      </c>
      <c r="O613" s="43">
        <f t="shared" si="1200"/>
        <v>0</v>
      </c>
      <c r="P613" s="43">
        <f t="shared" si="1201"/>
        <v>0</v>
      </c>
      <c r="Q613" s="43">
        <f t="shared" si="1202"/>
        <v>0</v>
      </c>
      <c r="R613" s="43">
        <f t="shared" si="1203"/>
        <v>0</v>
      </c>
      <c r="S613" s="43">
        <f t="shared" si="1204"/>
        <v>0</v>
      </c>
      <c r="T613" s="43">
        <f t="shared" si="1205"/>
        <v>0</v>
      </c>
      <c r="U613" s="43">
        <v>0</v>
      </c>
      <c r="V613" s="43">
        <f t="shared" si="1156"/>
        <v>3500</v>
      </c>
      <c r="W613" s="43">
        <f t="shared" si="1206"/>
        <v>0</v>
      </c>
      <c r="X613" s="43">
        <f t="shared" si="1207"/>
        <v>0</v>
      </c>
      <c r="Y613" s="43">
        <f t="shared" si="1208"/>
        <v>0</v>
      </c>
      <c r="Z613" s="43">
        <f t="shared" si="1209"/>
        <v>0</v>
      </c>
      <c r="AA613" s="43">
        <f t="shared" si="1210"/>
        <v>0</v>
      </c>
      <c r="AB613" s="43">
        <f t="shared" si="1211"/>
        <v>3500</v>
      </c>
      <c r="AC613" s="44">
        <f t="shared" si="1212"/>
        <v>3500</v>
      </c>
      <c r="AD613" s="44">
        <f t="shared" si="1213"/>
        <v>3500</v>
      </c>
      <c r="AE613" s="45">
        <f t="shared" si="1220"/>
        <v>100</v>
      </c>
      <c r="AF613" s="43">
        <f t="shared" si="1214"/>
        <v>3500</v>
      </c>
      <c r="AG613" s="43">
        <f t="shared" si="1215"/>
        <v>0</v>
      </c>
      <c r="AH613" s="43">
        <f t="shared" si="1216"/>
        <v>0</v>
      </c>
      <c r="AI613" s="43">
        <f t="shared" si="1217"/>
        <v>0</v>
      </c>
      <c r="AJ613" s="43">
        <f t="shared" si="1218"/>
        <v>0</v>
      </c>
      <c r="AK613" s="43">
        <f t="shared" si="1219"/>
        <v>0</v>
      </c>
      <c r="AL613" s="43">
        <f t="shared" si="1221"/>
        <v>3500</v>
      </c>
      <c r="AM613" s="43">
        <f t="shared" si="1222"/>
        <v>0</v>
      </c>
      <c r="AN613" s="2"/>
      <c r="AO613" s="1"/>
      <c r="AP613" s="1"/>
      <c r="AQ613" s="1"/>
      <c r="AR613" s="1"/>
      <c r="AS613" s="1"/>
    </row>
    <row r="614">
      <c r="B614" s="41" t="s">
        <v>293</v>
      </c>
      <c r="C614" s="41" t="s">
        <v>395</v>
      </c>
      <c r="D614" s="41" t="s">
        <v>41</v>
      </c>
      <c r="E614" s="26" t="str">
        <f t="shared" si="1155"/>
        <v>0801</v>
      </c>
      <c r="F614" s="41" t="s">
        <v>288</v>
      </c>
      <c r="G614" s="41" t="s">
        <v>305</v>
      </c>
      <c r="H614" s="42" t="s">
        <v>306</v>
      </c>
      <c r="I614" s="43">
        <v>3500</v>
      </c>
      <c r="J614" s="43">
        <v>3500</v>
      </c>
      <c r="K614" s="43">
        <v>3500</v>
      </c>
      <c r="L614" s="43"/>
      <c r="M614" s="43"/>
      <c r="N614" s="43"/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f t="shared" si="1156"/>
        <v>3500</v>
      </c>
      <c r="W614" s="43"/>
      <c r="X614" s="43"/>
      <c r="Y614" s="43"/>
      <c r="Z614" s="43"/>
      <c r="AA614" s="43"/>
      <c r="AB614" s="43">
        <v>3500</v>
      </c>
      <c r="AC614" s="44">
        <v>3500</v>
      </c>
      <c r="AD614" s="44">
        <v>3500</v>
      </c>
      <c r="AE614" s="45">
        <f t="shared" si="1220"/>
        <v>100</v>
      </c>
      <c r="AF614" s="43">
        <v>3500</v>
      </c>
      <c r="AG614" s="43">
        <v>0</v>
      </c>
      <c r="AH614" s="43">
        <v>0</v>
      </c>
      <c r="AI614" s="43">
        <v>0</v>
      </c>
      <c r="AJ614" s="43">
        <v>0</v>
      </c>
      <c r="AK614" s="43">
        <v>0</v>
      </c>
      <c r="AL614" s="43">
        <f t="shared" si="1221"/>
        <v>3500</v>
      </c>
      <c r="AM614" s="43">
        <f t="shared" si="1222"/>
        <v>0</v>
      </c>
      <c r="AN614" s="19"/>
      <c r="AO614" s="1"/>
      <c r="AP614" s="1"/>
      <c r="AQ614" s="1"/>
      <c r="AR614" s="1"/>
      <c r="AS614" s="1"/>
    </row>
    <row r="615" ht="31.5">
      <c r="B615" s="41" t="s">
        <v>293</v>
      </c>
      <c r="C615" s="41" t="s">
        <v>395</v>
      </c>
      <c r="D615" s="41" t="s">
        <v>41</v>
      </c>
      <c r="E615" s="26" t="str">
        <f t="shared" si="1155"/>
        <v>0801</v>
      </c>
      <c r="F615" s="41" t="s">
        <v>81</v>
      </c>
      <c r="G615" s="41"/>
      <c r="H615" s="42" t="s">
        <v>82</v>
      </c>
      <c r="I615" s="43"/>
      <c r="J615" s="43"/>
      <c r="K615" s="43"/>
      <c r="L615" s="43"/>
      <c r="M615" s="43"/>
      <c r="N615" s="43"/>
      <c r="O615" s="43">
        <f t="shared" si="1200"/>
        <v>0</v>
      </c>
      <c r="P615" s="43">
        <f t="shared" si="1201"/>
        <v>0</v>
      </c>
      <c r="Q615" s="43">
        <f t="shared" si="1202"/>
        <v>0</v>
      </c>
      <c r="R615" s="43">
        <f t="shared" si="1203"/>
        <v>0</v>
      </c>
      <c r="S615" s="43">
        <f t="shared" si="1204"/>
        <v>0</v>
      </c>
      <c r="T615" s="43">
        <f t="shared" si="1205"/>
        <v>0</v>
      </c>
      <c r="U615" s="43"/>
      <c r="V615" s="43">
        <f t="shared" si="1156"/>
        <v>0</v>
      </c>
      <c r="W615" s="43"/>
      <c r="X615" s="43"/>
      <c r="Y615" s="43"/>
      <c r="Z615" s="43"/>
      <c r="AA615" s="43"/>
      <c r="AB615" s="43">
        <f t="shared" si="1211"/>
        <v>7088.1017300000003</v>
      </c>
      <c r="AC615" s="44">
        <f t="shared" si="1212"/>
        <v>10559.213680000001</v>
      </c>
      <c r="AD615" s="44">
        <f t="shared" si="1213"/>
        <v>10559.213680000001</v>
      </c>
      <c r="AE615" s="45">
        <f t="shared" si="1220"/>
        <v>100</v>
      </c>
      <c r="AF615" s="43">
        <f t="shared" si="1214"/>
        <v>10558.60173</v>
      </c>
      <c r="AG615" s="43">
        <f t="shared" si="1215"/>
        <v>0</v>
      </c>
      <c r="AH615" s="43">
        <f t="shared" si="1216"/>
        <v>0</v>
      </c>
      <c r="AI615" s="43">
        <f t="shared" si="1217"/>
        <v>0</v>
      </c>
      <c r="AJ615" s="43">
        <f t="shared" si="1218"/>
        <v>0</v>
      </c>
      <c r="AK615" s="43">
        <f t="shared" si="1219"/>
        <v>0</v>
      </c>
      <c r="AL615" s="43">
        <f t="shared" si="1221"/>
        <v>10558.60173</v>
      </c>
      <c r="AM615" s="43">
        <f t="shared" si="1222"/>
        <v>-10558.60173</v>
      </c>
      <c r="AN615" s="19"/>
      <c r="AR615" s="1"/>
      <c r="AS615" s="1"/>
    </row>
    <row r="616" ht="47.25">
      <c r="B616" s="41" t="s">
        <v>293</v>
      </c>
      <c r="C616" s="41" t="s">
        <v>395</v>
      </c>
      <c r="D616" s="41" t="s">
        <v>41</v>
      </c>
      <c r="E616" s="26" t="str">
        <f t="shared" si="1155"/>
        <v>0801</v>
      </c>
      <c r="F616" s="41" t="s">
        <v>381</v>
      </c>
      <c r="G616" s="41"/>
      <c r="H616" s="42" t="s">
        <v>382</v>
      </c>
      <c r="I616" s="43"/>
      <c r="J616" s="43"/>
      <c r="K616" s="43"/>
      <c r="L616" s="43"/>
      <c r="M616" s="43"/>
      <c r="N616" s="43"/>
      <c r="O616" s="43">
        <f t="shared" si="1200"/>
        <v>0</v>
      </c>
      <c r="P616" s="43">
        <f t="shared" si="1201"/>
        <v>0</v>
      </c>
      <c r="Q616" s="43">
        <f t="shared" si="1202"/>
        <v>0</v>
      </c>
      <c r="R616" s="43">
        <f t="shared" si="1203"/>
        <v>0</v>
      </c>
      <c r="S616" s="43">
        <f t="shared" si="1204"/>
        <v>0</v>
      </c>
      <c r="T616" s="43">
        <f t="shared" si="1205"/>
        <v>0</v>
      </c>
      <c r="U616" s="43"/>
      <c r="V616" s="43">
        <f t="shared" si="1156"/>
        <v>0</v>
      </c>
      <c r="W616" s="43"/>
      <c r="X616" s="43"/>
      <c r="Y616" s="43"/>
      <c r="Z616" s="43"/>
      <c r="AA616" s="43"/>
      <c r="AB616" s="43">
        <f t="shared" si="1211"/>
        <v>7088.1017300000003</v>
      </c>
      <c r="AC616" s="44">
        <f t="shared" si="1212"/>
        <v>10559.213680000001</v>
      </c>
      <c r="AD616" s="44">
        <f t="shared" si="1213"/>
        <v>10559.213680000001</v>
      </c>
      <c r="AE616" s="45">
        <f t="shared" si="1220"/>
        <v>100</v>
      </c>
      <c r="AF616" s="43">
        <f t="shared" si="1214"/>
        <v>10558.60173</v>
      </c>
      <c r="AG616" s="43">
        <f t="shared" si="1215"/>
        <v>0</v>
      </c>
      <c r="AH616" s="43">
        <f t="shared" si="1216"/>
        <v>0</v>
      </c>
      <c r="AI616" s="43">
        <f t="shared" si="1217"/>
        <v>0</v>
      </c>
      <c r="AJ616" s="43">
        <f t="shared" si="1218"/>
        <v>0</v>
      </c>
      <c r="AK616" s="43">
        <f t="shared" si="1219"/>
        <v>0</v>
      </c>
      <c r="AL616" s="43">
        <f t="shared" si="1221"/>
        <v>10558.60173</v>
      </c>
      <c r="AM616" s="43">
        <f t="shared" si="1222"/>
        <v>-10558.60173</v>
      </c>
      <c r="AN616" s="19"/>
      <c r="AR616" s="1"/>
      <c r="AS616" s="1"/>
    </row>
    <row r="617" ht="31.5">
      <c r="B617" s="41" t="s">
        <v>293</v>
      </c>
      <c r="C617" s="41" t="s">
        <v>395</v>
      </c>
      <c r="D617" s="41" t="s">
        <v>41</v>
      </c>
      <c r="E617" s="26" t="str">
        <f t="shared" si="1155"/>
        <v>0801</v>
      </c>
      <c r="F617" s="41" t="s">
        <v>381</v>
      </c>
      <c r="G617" s="41" t="s">
        <v>177</v>
      </c>
      <c r="H617" s="42" t="s">
        <v>178</v>
      </c>
      <c r="I617" s="43"/>
      <c r="J617" s="43"/>
      <c r="K617" s="43"/>
      <c r="L617" s="43"/>
      <c r="M617" s="43"/>
      <c r="N617" s="43"/>
      <c r="O617" s="43">
        <f>O618+O619</f>
        <v>0</v>
      </c>
      <c r="P617" s="43">
        <f>P618+P619</f>
        <v>0</v>
      </c>
      <c r="Q617" s="43">
        <f>Q618+Q619</f>
        <v>0</v>
      </c>
      <c r="R617" s="43">
        <f>R618+R619</f>
        <v>0</v>
      </c>
      <c r="S617" s="43">
        <f>S618+S619</f>
        <v>0</v>
      </c>
      <c r="T617" s="43">
        <f>T618+T619</f>
        <v>0</v>
      </c>
      <c r="U617" s="43"/>
      <c r="V617" s="43">
        <f t="shared" si="1156"/>
        <v>0</v>
      </c>
      <c r="W617" s="43"/>
      <c r="X617" s="43"/>
      <c r="Y617" s="43"/>
      <c r="Z617" s="43"/>
      <c r="AA617" s="43"/>
      <c r="AB617" s="43">
        <f>AB618+AB619</f>
        <v>7088.1017300000003</v>
      </c>
      <c r="AC617" s="44">
        <f>AC618+AC619</f>
        <v>10559.213680000001</v>
      </c>
      <c r="AD617" s="44">
        <f>AD618+AD619</f>
        <v>10559.213680000001</v>
      </c>
      <c r="AE617" s="45">
        <f t="shared" si="1220"/>
        <v>100</v>
      </c>
      <c r="AF617" s="43">
        <f>AF618+AF619</f>
        <v>10558.60173</v>
      </c>
      <c r="AG617" s="43">
        <f>AG618+AG619</f>
        <v>0</v>
      </c>
      <c r="AH617" s="43">
        <f>AH618+AH619</f>
        <v>0</v>
      </c>
      <c r="AI617" s="43">
        <f>AI618+AI619</f>
        <v>0</v>
      </c>
      <c r="AJ617" s="43">
        <f>AJ618+AJ619</f>
        <v>0</v>
      </c>
      <c r="AK617" s="43">
        <f>AK618+AK619</f>
        <v>0</v>
      </c>
      <c r="AL617" s="43">
        <f t="shared" si="1221"/>
        <v>10558.60173</v>
      </c>
      <c r="AM617" s="43">
        <f t="shared" si="1222"/>
        <v>-10558.60173</v>
      </c>
      <c r="AN617" s="19"/>
      <c r="AO617" s="1"/>
      <c r="AP617" s="1"/>
      <c r="AQ617" s="1"/>
      <c r="AR617" s="1"/>
      <c r="AS617" s="1"/>
    </row>
    <row r="618">
      <c r="B618" s="41" t="s">
        <v>293</v>
      </c>
      <c r="C618" s="41" t="s">
        <v>395</v>
      </c>
      <c r="D618" s="41" t="s">
        <v>41</v>
      </c>
      <c r="E618" s="26" t="str">
        <f t="shared" si="1155"/>
        <v>0801</v>
      </c>
      <c r="F618" s="41" t="s">
        <v>381</v>
      </c>
      <c r="G618" s="41" t="s">
        <v>179</v>
      </c>
      <c r="H618" s="42" t="s">
        <v>180</v>
      </c>
      <c r="I618" s="43"/>
      <c r="J618" s="43"/>
      <c r="K618" s="43"/>
      <c r="L618" s="43"/>
      <c r="M618" s="43"/>
      <c r="N618" s="43"/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/>
      <c r="V618" s="43">
        <f t="shared" si="1156"/>
        <v>0</v>
      </c>
      <c r="W618" s="43"/>
      <c r="X618" s="43"/>
      <c r="Y618" s="43"/>
      <c r="Z618" s="43"/>
      <c r="AA618" s="43"/>
      <c r="AB618" s="43">
        <v>300</v>
      </c>
      <c r="AC618" s="44">
        <v>890</v>
      </c>
      <c r="AD618" s="44">
        <v>890</v>
      </c>
      <c r="AE618" s="45">
        <f t="shared" si="1220"/>
        <v>100</v>
      </c>
      <c r="AF618" s="43">
        <v>890</v>
      </c>
      <c r="AG618" s="43">
        <v>0</v>
      </c>
      <c r="AH618" s="43">
        <v>0</v>
      </c>
      <c r="AI618" s="43">
        <v>0</v>
      </c>
      <c r="AJ618" s="43">
        <v>0</v>
      </c>
      <c r="AK618" s="43">
        <v>0</v>
      </c>
      <c r="AL618" s="43">
        <f t="shared" si="1221"/>
        <v>890</v>
      </c>
      <c r="AM618" s="43">
        <f t="shared" si="1222"/>
        <v>-890</v>
      </c>
      <c r="AN618" s="19"/>
      <c r="AO618" s="1"/>
      <c r="AP618" s="1"/>
      <c r="AQ618" s="1"/>
      <c r="AR618" s="1"/>
      <c r="AS618" s="1"/>
    </row>
    <row r="619">
      <c r="B619" s="41" t="s">
        <v>293</v>
      </c>
      <c r="C619" s="41" t="s">
        <v>395</v>
      </c>
      <c r="D619" s="41" t="s">
        <v>41</v>
      </c>
      <c r="E619" s="26" t="str">
        <f t="shared" si="1155"/>
        <v>0801</v>
      </c>
      <c r="F619" s="41" t="s">
        <v>381</v>
      </c>
      <c r="G619" s="41" t="s">
        <v>305</v>
      </c>
      <c r="H619" s="42" t="s">
        <v>306</v>
      </c>
      <c r="I619" s="43"/>
      <c r="J619" s="43"/>
      <c r="K619" s="43"/>
      <c r="L619" s="43"/>
      <c r="M619" s="43"/>
      <c r="N619" s="43"/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/>
      <c r="V619" s="43">
        <f t="shared" si="1156"/>
        <v>0</v>
      </c>
      <c r="W619" s="43"/>
      <c r="X619" s="43"/>
      <c r="Y619" s="43"/>
      <c r="Z619" s="43"/>
      <c r="AA619" s="43"/>
      <c r="AB619" s="43">
        <v>6788.1017300000003</v>
      </c>
      <c r="AC619" s="44">
        <v>9669.2136800000007</v>
      </c>
      <c r="AD619" s="44">
        <v>9669.2136800000007</v>
      </c>
      <c r="AE619" s="45">
        <f t="shared" si="1220"/>
        <v>100</v>
      </c>
      <c r="AF619" s="43">
        <v>9668.6017300000003</v>
      </c>
      <c r="AG619" s="43">
        <v>0</v>
      </c>
      <c r="AH619" s="43">
        <v>0</v>
      </c>
      <c r="AI619" s="43">
        <v>0</v>
      </c>
      <c r="AJ619" s="43">
        <v>0</v>
      </c>
      <c r="AK619" s="43">
        <v>0</v>
      </c>
      <c r="AL619" s="43">
        <f t="shared" si="1221"/>
        <v>9668.6017300000003</v>
      </c>
      <c r="AM619" s="43">
        <f t="shared" si="1222"/>
        <v>-9668.6017300000003</v>
      </c>
      <c r="AN619" s="19"/>
      <c r="AO619" s="1"/>
      <c r="AP619" s="1"/>
      <c r="AQ619" s="1"/>
      <c r="AR619" s="1"/>
      <c r="AS619" s="1"/>
    </row>
    <row r="620" s="33" customFormat="1">
      <c r="B620" s="34" t="s">
        <v>293</v>
      </c>
      <c r="C620" s="34" t="s">
        <v>395</v>
      </c>
      <c r="D620" s="34" t="s">
        <v>107</v>
      </c>
      <c r="E620" s="35" t="str">
        <f t="shared" si="1155"/>
        <v>0804</v>
      </c>
      <c r="F620" s="34"/>
      <c r="G620" s="34"/>
      <c r="H620" s="36" t="s">
        <v>445</v>
      </c>
      <c r="I620" s="37">
        <f>I628+I621</f>
        <v>134235.60000000001</v>
      </c>
      <c r="J620" s="37">
        <f>J628+J621</f>
        <v>137272.10000000001</v>
      </c>
      <c r="K620" s="37">
        <f>K628+K621</f>
        <v>137272.10000000001</v>
      </c>
      <c r="L620" s="37">
        <f>L628+L621</f>
        <v>0</v>
      </c>
      <c r="M620" s="37">
        <f>M628+M621</f>
        <v>0</v>
      </c>
      <c r="N620" s="37">
        <f>N628+N621</f>
        <v>0</v>
      </c>
      <c r="O620" s="37">
        <f>O628+O621</f>
        <v>0</v>
      </c>
      <c r="P620" s="37">
        <f>P628+P621</f>
        <v>0</v>
      </c>
      <c r="Q620" s="37">
        <f>Q628+Q621</f>
        <v>0</v>
      </c>
      <c r="R620" s="37">
        <f>R628+R621</f>
        <v>1016.7</v>
      </c>
      <c r="S620" s="37">
        <f>S628+S621</f>
        <v>0</v>
      </c>
      <c r="T620" s="37">
        <f>T628+T621</f>
        <v>0</v>
      </c>
      <c r="U620" s="37">
        <v>0</v>
      </c>
      <c r="V620" s="37">
        <f t="shared" si="1156"/>
        <v>135252.30000000002</v>
      </c>
      <c r="W620" s="37">
        <f>W628+W621</f>
        <v>0</v>
      </c>
      <c r="X620" s="37">
        <f>X628+X621</f>
        <v>0</v>
      </c>
      <c r="Y620" s="37">
        <f>Y628+Y621</f>
        <v>0</v>
      </c>
      <c r="Z620" s="37">
        <f>Z628+Z621</f>
        <v>0</v>
      </c>
      <c r="AA620" s="37">
        <f>AA628+AA621</f>
        <v>0</v>
      </c>
      <c r="AB620" s="37">
        <f>AB628+AB621</f>
        <v>97381.575920000003</v>
      </c>
      <c r="AC620" s="38">
        <f>AC628+AC621</f>
        <v>135394.29999999999</v>
      </c>
      <c r="AD620" s="38">
        <f>AD628+AD621</f>
        <v>135392.64795000001</v>
      </c>
      <c r="AE620" s="39">
        <f t="shared" si="1220"/>
        <v>99.998779823079715</v>
      </c>
      <c r="AF620" s="37">
        <f>AF628+AF621</f>
        <v>135394.29999999999</v>
      </c>
      <c r="AG620" s="37">
        <f>AG628+AG621</f>
        <v>0</v>
      </c>
      <c r="AH620" s="37">
        <f>AH628+AH621</f>
        <v>0</v>
      </c>
      <c r="AI620" s="37">
        <f>AI628+AI621</f>
        <v>0</v>
      </c>
      <c r="AJ620" s="37">
        <f>AJ628+AJ621</f>
        <v>0</v>
      </c>
      <c r="AK620" s="37">
        <f>AK628+AK621</f>
        <v>0</v>
      </c>
      <c r="AL620" s="37">
        <f t="shared" si="1221"/>
        <v>135394.29999999999</v>
      </c>
      <c r="AM620" s="37">
        <f t="shared" si="1222"/>
        <v>-141.9999999999709</v>
      </c>
      <c r="AN620" s="40"/>
      <c r="AO620" s="33"/>
      <c r="AP620" s="33"/>
      <c r="AQ620" s="33"/>
      <c r="AR620" s="33"/>
      <c r="AS620" s="33"/>
    </row>
    <row r="621" ht="31.5">
      <c r="B621" s="41" t="s">
        <v>293</v>
      </c>
      <c r="C621" s="41" t="s">
        <v>395</v>
      </c>
      <c r="D621" s="41" t="s">
        <v>107</v>
      </c>
      <c r="E621" s="26" t="str">
        <f t="shared" si="1155"/>
        <v>0804</v>
      </c>
      <c r="F621" s="41" t="s">
        <v>81</v>
      </c>
      <c r="G621" s="41"/>
      <c r="H621" s="42" t="s">
        <v>82</v>
      </c>
      <c r="I621" s="43">
        <f t="shared" ref="I621:I622" si="1223">I622</f>
        <v>105103.2</v>
      </c>
      <c r="J621" s="43">
        <f t="shared" ref="J621:J622" si="1224">J622</f>
        <v>108468.89999999999</v>
      </c>
      <c r="K621" s="43">
        <f t="shared" ref="K621:K622" si="1225">K622</f>
        <v>108468.89999999999</v>
      </c>
      <c r="L621" s="43">
        <f t="shared" ref="L621:L622" si="1226">L622</f>
        <v>0</v>
      </c>
      <c r="M621" s="43">
        <f t="shared" ref="M621:M622" si="1227">M622</f>
        <v>0</v>
      </c>
      <c r="N621" s="43">
        <f t="shared" ref="N621:N622" si="1228">N622</f>
        <v>0</v>
      </c>
      <c r="O621" s="43">
        <f t="shared" ref="O621:O622" si="1229">O622</f>
        <v>0</v>
      </c>
      <c r="P621" s="43">
        <f t="shared" ref="P621:P622" si="1230">P622</f>
        <v>0</v>
      </c>
      <c r="Q621" s="43">
        <f t="shared" ref="Q621:Q622" si="1231">Q622</f>
        <v>0</v>
      </c>
      <c r="R621" s="43">
        <f t="shared" ref="R621:R622" si="1232">R622</f>
        <v>0</v>
      </c>
      <c r="S621" s="43">
        <f t="shared" ref="S621:S622" si="1233">S622</f>
        <v>0</v>
      </c>
      <c r="T621" s="43">
        <f t="shared" ref="T621:T622" si="1234">T622</f>
        <v>0</v>
      </c>
      <c r="U621" s="43">
        <v>0</v>
      </c>
      <c r="V621" s="43">
        <f t="shared" si="1156"/>
        <v>105103.2</v>
      </c>
      <c r="W621" s="43">
        <f t="shared" ref="W621:W622" si="1235">W622</f>
        <v>0</v>
      </c>
      <c r="X621" s="43">
        <f t="shared" ref="X621:X622" si="1236">X622</f>
        <v>0</v>
      </c>
      <c r="Y621" s="43">
        <f t="shared" ref="Y621:Y622" si="1237">Y622</f>
        <v>0</v>
      </c>
      <c r="Z621" s="43">
        <f t="shared" ref="Z621:Z622" si="1238">Z622</f>
        <v>0</v>
      </c>
      <c r="AA621" s="43">
        <f t="shared" ref="AA621:AA622" si="1239">AA622</f>
        <v>0</v>
      </c>
      <c r="AB621" s="43">
        <f t="shared" ref="AB621:AB622" si="1240">AB622</f>
        <v>75878.561390000003</v>
      </c>
      <c r="AC621" s="44">
        <f t="shared" ref="AC621:AC622" si="1241">AC622</f>
        <v>105103.2</v>
      </c>
      <c r="AD621" s="44">
        <f t="shared" ref="AD621:AD622" si="1242">AD622</f>
        <v>105101.54796000001</v>
      </c>
      <c r="AE621" s="45">
        <f t="shared" si="1220"/>
        <v>99.998428173452396</v>
      </c>
      <c r="AF621" s="43">
        <f t="shared" ref="AF621:AF622" si="1243">AF622</f>
        <v>105103.2</v>
      </c>
      <c r="AG621" s="43">
        <f t="shared" ref="AG621:AG622" si="1244">AG622</f>
        <v>0</v>
      </c>
      <c r="AH621" s="43">
        <f t="shared" ref="AH621:AH622" si="1245">AH622</f>
        <v>0</v>
      </c>
      <c r="AI621" s="43">
        <f t="shared" ref="AI621:AI622" si="1246">AI622</f>
        <v>0</v>
      </c>
      <c r="AJ621" s="43">
        <f t="shared" ref="AJ621:AJ622" si="1247">AJ622</f>
        <v>0</v>
      </c>
      <c r="AK621" s="43">
        <f t="shared" ref="AK621:AK622" si="1248">AK622</f>
        <v>0</v>
      </c>
      <c r="AL621" s="43">
        <f t="shared" si="1221"/>
        <v>105103.2</v>
      </c>
      <c r="AM621" s="43">
        <f t="shared" si="1222"/>
        <v>0</v>
      </c>
      <c r="AN621" s="2"/>
      <c r="AO621" s="1"/>
      <c r="AP621" s="1"/>
      <c r="AQ621" s="1"/>
      <c r="AR621" s="1"/>
      <c r="AS621" s="1"/>
    </row>
    <row r="622">
      <c r="B622" s="41" t="s">
        <v>293</v>
      </c>
      <c r="C622" s="41" t="s">
        <v>395</v>
      </c>
      <c r="D622" s="41" t="s">
        <v>107</v>
      </c>
      <c r="E622" s="26" t="str">
        <f t="shared" si="1155"/>
        <v>0804</v>
      </c>
      <c r="F622" s="41" t="s">
        <v>141</v>
      </c>
      <c r="G622" s="41"/>
      <c r="H622" s="42" t="s">
        <v>142</v>
      </c>
      <c r="I622" s="43">
        <f t="shared" si="1223"/>
        <v>105103.2</v>
      </c>
      <c r="J622" s="43">
        <f t="shared" si="1224"/>
        <v>108468.89999999999</v>
      </c>
      <c r="K622" s="43">
        <f t="shared" si="1225"/>
        <v>108468.89999999999</v>
      </c>
      <c r="L622" s="43">
        <f t="shared" si="1226"/>
        <v>0</v>
      </c>
      <c r="M622" s="43">
        <f t="shared" si="1227"/>
        <v>0</v>
      </c>
      <c r="N622" s="43">
        <f t="shared" si="1228"/>
        <v>0</v>
      </c>
      <c r="O622" s="43">
        <f t="shared" si="1229"/>
        <v>0</v>
      </c>
      <c r="P622" s="43">
        <f t="shared" si="1230"/>
        <v>0</v>
      </c>
      <c r="Q622" s="43">
        <f t="shared" si="1231"/>
        <v>0</v>
      </c>
      <c r="R622" s="43">
        <f t="shared" si="1232"/>
        <v>0</v>
      </c>
      <c r="S622" s="43">
        <f t="shared" si="1233"/>
        <v>0</v>
      </c>
      <c r="T622" s="43">
        <f t="shared" si="1234"/>
        <v>0</v>
      </c>
      <c r="U622" s="43">
        <v>0</v>
      </c>
      <c r="V622" s="43">
        <f t="shared" si="1156"/>
        <v>105103.2</v>
      </c>
      <c r="W622" s="43">
        <f t="shared" si="1235"/>
        <v>0</v>
      </c>
      <c r="X622" s="43">
        <f t="shared" si="1236"/>
        <v>0</v>
      </c>
      <c r="Y622" s="43">
        <f t="shared" si="1237"/>
        <v>0</v>
      </c>
      <c r="Z622" s="43">
        <f t="shared" si="1238"/>
        <v>0</v>
      </c>
      <c r="AA622" s="43">
        <f t="shared" si="1239"/>
        <v>0</v>
      </c>
      <c r="AB622" s="43">
        <f t="shared" si="1240"/>
        <v>75878.561390000003</v>
      </c>
      <c r="AC622" s="44">
        <f t="shared" si="1241"/>
        <v>105103.2</v>
      </c>
      <c r="AD622" s="44">
        <f t="shared" si="1242"/>
        <v>105101.54796000001</v>
      </c>
      <c r="AE622" s="45">
        <f t="shared" si="1220"/>
        <v>99.998428173452396</v>
      </c>
      <c r="AF622" s="43">
        <f t="shared" si="1243"/>
        <v>105103.2</v>
      </c>
      <c r="AG622" s="43">
        <f t="shared" si="1244"/>
        <v>0</v>
      </c>
      <c r="AH622" s="43">
        <f t="shared" si="1245"/>
        <v>0</v>
      </c>
      <c r="AI622" s="43">
        <f t="shared" si="1246"/>
        <v>0</v>
      </c>
      <c r="AJ622" s="43">
        <f t="shared" si="1247"/>
        <v>0</v>
      </c>
      <c r="AK622" s="43">
        <f t="shared" si="1248"/>
        <v>0</v>
      </c>
      <c r="AL622" s="43">
        <f t="shared" si="1221"/>
        <v>105103.2</v>
      </c>
      <c r="AM622" s="43">
        <f t="shared" si="1222"/>
        <v>0</v>
      </c>
      <c r="AN622" s="2"/>
      <c r="AR622" s="1"/>
      <c r="AS622" s="1"/>
    </row>
    <row r="623" ht="47.25">
      <c r="B623" s="41" t="s">
        <v>293</v>
      </c>
      <c r="C623" s="41" t="s">
        <v>395</v>
      </c>
      <c r="D623" s="41" t="s">
        <v>107</v>
      </c>
      <c r="E623" s="26" t="str">
        <f t="shared" si="1155"/>
        <v>0804</v>
      </c>
      <c r="F623" s="41" t="s">
        <v>143</v>
      </c>
      <c r="G623" s="41"/>
      <c r="H623" s="42" t="s">
        <v>70</v>
      </c>
      <c r="I623" s="43">
        <f>I624+I626</f>
        <v>105103.2</v>
      </c>
      <c r="J623" s="43">
        <f>J624+J626</f>
        <v>108468.89999999999</v>
      </c>
      <c r="K623" s="43">
        <f>K624+K626</f>
        <v>108468.89999999999</v>
      </c>
      <c r="L623" s="43">
        <f>L624+L626</f>
        <v>0</v>
      </c>
      <c r="M623" s="43">
        <f>M624+M626</f>
        <v>0</v>
      </c>
      <c r="N623" s="43">
        <f>N624+N626</f>
        <v>0</v>
      </c>
      <c r="O623" s="43">
        <f>O624+O626</f>
        <v>0</v>
      </c>
      <c r="P623" s="43">
        <f>P624+P626</f>
        <v>0</v>
      </c>
      <c r="Q623" s="43">
        <f>Q624+Q626</f>
        <v>0</v>
      </c>
      <c r="R623" s="43">
        <f>R624+R626</f>
        <v>0</v>
      </c>
      <c r="S623" s="43">
        <f>S624+S626</f>
        <v>0</v>
      </c>
      <c r="T623" s="43">
        <f>T624+T626</f>
        <v>0</v>
      </c>
      <c r="U623" s="43">
        <v>0</v>
      </c>
      <c r="V623" s="43">
        <f t="shared" si="1156"/>
        <v>105103.2</v>
      </c>
      <c r="W623" s="43">
        <f>W624+W626</f>
        <v>0</v>
      </c>
      <c r="X623" s="43">
        <f>X624+X626</f>
        <v>0</v>
      </c>
      <c r="Y623" s="43">
        <f>Y624+Y626</f>
        <v>0</v>
      </c>
      <c r="Z623" s="43">
        <f>Z624+Z626</f>
        <v>0</v>
      </c>
      <c r="AA623" s="43">
        <f>AA624+AA626</f>
        <v>0</v>
      </c>
      <c r="AB623" s="43">
        <f>AB624+AB626</f>
        <v>75878.561390000003</v>
      </c>
      <c r="AC623" s="44">
        <f>AC624+AC626</f>
        <v>105103.2</v>
      </c>
      <c r="AD623" s="44">
        <f>AD624+AD626</f>
        <v>105101.54796000001</v>
      </c>
      <c r="AE623" s="45">
        <f t="shared" si="1220"/>
        <v>99.998428173452396</v>
      </c>
      <c r="AF623" s="43">
        <f>AF624+AF626</f>
        <v>105103.2</v>
      </c>
      <c r="AG623" s="43">
        <f>AG624+AG626</f>
        <v>0</v>
      </c>
      <c r="AH623" s="43">
        <f>AH624+AH626</f>
        <v>0</v>
      </c>
      <c r="AI623" s="43">
        <f>AI624+AI626</f>
        <v>0</v>
      </c>
      <c r="AJ623" s="43">
        <f>AJ624+AJ626</f>
        <v>0</v>
      </c>
      <c r="AK623" s="43">
        <f>AK624+AK626</f>
        <v>0</v>
      </c>
      <c r="AL623" s="43">
        <f t="shared" si="1221"/>
        <v>105103.2</v>
      </c>
      <c r="AM623" s="43">
        <f t="shared" si="1222"/>
        <v>0</v>
      </c>
      <c r="AN623" s="2"/>
      <c r="AO623" s="1"/>
      <c r="AP623" s="1"/>
      <c r="AQ623" s="1"/>
      <c r="AR623" s="1"/>
      <c r="AS623" s="1"/>
    </row>
    <row r="624" ht="78.75">
      <c r="B624" s="41" t="s">
        <v>293</v>
      </c>
      <c r="C624" s="41" t="s">
        <v>395</v>
      </c>
      <c r="D624" s="41" t="s">
        <v>107</v>
      </c>
      <c r="E624" s="26" t="str">
        <f t="shared" si="1155"/>
        <v>0804</v>
      </c>
      <c r="F624" s="41" t="s">
        <v>143</v>
      </c>
      <c r="G624" s="41" t="s">
        <v>71</v>
      </c>
      <c r="H624" s="42" t="s">
        <v>72</v>
      </c>
      <c r="I624" s="43">
        <f>I625</f>
        <v>93021.899999999994</v>
      </c>
      <c r="J624" s="43">
        <f>J625</f>
        <v>96400.399999999994</v>
      </c>
      <c r="K624" s="43">
        <f>K625</f>
        <v>96400.399999999994</v>
      </c>
      <c r="L624" s="43">
        <f>L625</f>
        <v>0</v>
      </c>
      <c r="M624" s="43">
        <f>M625</f>
        <v>0</v>
      </c>
      <c r="N624" s="43">
        <f>N625</f>
        <v>0</v>
      </c>
      <c r="O624" s="43">
        <f>O625</f>
        <v>0</v>
      </c>
      <c r="P624" s="43">
        <f>P625</f>
        <v>0</v>
      </c>
      <c r="Q624" s="43">
        <f>Q625</f>
        <v>0</v>
      </c>
      <c r="R624" s="43">
        <f>R625</f>
        <v>0</v>
      </c>
      <c r="S624" s="43">
        <f>S625</f>
        <v>0</v>
      </c>
      <c r="T624" s="43">
        <f>T625</f>
        <v>0</v>
      </c>
      <c r="U624" s="43">
        <v>0</v>
      </c>
      <c r="V624" s="43">
        <f t="shared" si="1156"/>
        <v>93021.899999999994</v>
      </c>
      <c r="W624" s="43">
        <f>W625</f>
        <v>0</v>
      </c>
      <c r="X624" s="43">
        <f>X625</f>
        <v>0</v>
      </c>
      <c r="Y624" s="43">
        <f>Y625</f>
        <v>0</v>
      </c>
      <c r="Z624" s="43">
        <f>Z625</f>
        <v>0</v>
      </c>
      <c r="AA624" s="43">
        <f>AA625</f>
        <v>0</v>
      </c>
      <c r="AB624" s="43">
        <f>AB625</f>
        <v>67220.117880000005</v>
      </c>
      <c r="AC624" s="44">
        <f>AC625</f>
        <v>93847.880999999994</v>
      </c>
      <c r="AD624" s="44">
        <f>AD625</f>
        <v>93847.792920000007</v>
      </c>
      <c r="AE624" s="45">
        <f t="shared" si="1220"/>
        <v>99.999906145989598</v>
      </c>
      <c r="AF624" s="43">
        <f>AF625</f>
        <v>93028.899999999994</v>
      </c>
      <c r="AG624" s="43">
        <f>AG625</f>
        <v>0</v>
      </c>
      <c r="AH624" s="43">
        <f>AH625</f>
        <v>0</v>
      </c>
      <c r="AI624" s="43">
        <f>AI625</f>
        <v>0</v>
      </c>
      <c r="AJ624" s="43">
        <f>AJ625</f>
        <v>0</v>
      </c>
      <c r="AK624" s="43">
        <f>AK625</f>
        <v>0</v>
      </c>
      <c r="AL624" s="43">
        <f t="shared" si="1221"/>
        <v>93028.899999999994</v>
      </c>
      <c r="AM624" s="43">
        <f t="shared" si="1222"/>
        <v>-7</v>
      </c>
      <c r="AN624" s="2"/>
      <c r="AR624" s="1"/>
      <c r="AS624" s="1"/>
    </row>
    <row r="625">
      <c r="B625" s="41" t="s">
        <v>293</v>
      </c>
      <c r="C625" s="41" t="s">
        <v>395</v>
      </c>
      <c r="D625" s="41" t="s">
        <v>107</v>
      </c>
      <c r="E625" s="26" t="str">
        <f t="shared" si="1155"/>
        <v>0804</v>
      </c>
      <c r="F625" s="41" t="s">
        <v>143</v>
      </c>
      <c r="G625" s="41" t="s">
        <v>73</v>
      </c>
      <c r="H625" s="42" t="s">
        <v>74</v>
      </c>
      <c r="I625" s="43">
        <f>94631-1609.1</f>
        <v>93021.899999999994</v>
      </c>
      <c r="J625" s="43">
        <f>98067.9-1667.5</f>
        <v>96400.399999999994</v>
      </c>
      <c r="K625" s="43">
        <f>98067.9-1667.5</f>
        <v>96400.399999999994</v>
      </c>
      <c r="L625" s="43"/>
      <c r="M625" s="43"/>
      <c r="N625" s="43"/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f t="shared" si="1156"/>
        <v>93021.899999999994</v>
      </c>
      <c r="W625" s="43"/>
      <c r="X625" s="43"/>
      <c r="Y625" s="43"/>
      <c r="Z625" s="43"/>
      <c r="AA625" s="43"/>
      <c r="AB625" s="43">
        <v>67220.117880000005</v>
      </c>
      <c r="AC625" s="44">
        <v>93847.880999999994</v>
      </c>
      <c r="AD625" s="44">
        <v>93847.792920000007</v>
      </c>
      <c r="AE625" s="45">
        <f t="shared" si="1220"/>
        <v>99.999906145989598</v>
      </c>
      <c r="AF625" s="43">
        <v>93028.899999999994</v>
      </c>
      <c r="AG625" s="43">
        <v>0</v>
      </c>
      <c r="AH625" s="43">
        <v>0</v>
      </c>
      <c r="AI625" s="43">
        <v>0</v>
      </c>
      <c r="AJ625" s="43">
        <v>0</v>
      </c>
      <c r="AK625" s="43">
        <v>0</v>
      </c>
      <c r="AL625" s="43">
        <f t="shared" si="1221"/>
        <v>93028.899999999994</v>
      </c>
      <c r="AM625" s="43">
        <f t="shared" si="1222"/>
        <v>-7</v>
      </c>
      <c r="AN625" s="19"/>
      <c r="AO625" s="1"/>
      <c r="AP625" s="1"/>
      <c r="AQ625" s="1"/>
      <c r="AR625" s="1"/>
      <c r="AS625" s="1"/>
    </row>
    <row r="626" ht="31.5">
      <c r="B626" s="41" t="s">
        <v>293</v>
      </c>
      <c r="C626" s="41" t="s">
        <v>395</v>
      </c>
      <c r="D626" s="41" t="s">
        <v>107</v>
      </c>
      <c r="E626" s="26" t="str">
        <f t="shared" si="1155"/>
        <v>0804</v>
      </c>
      <c r="F626" s="41" t="s">
        <v>143</v>
      </c>
      <c r="G626" s="41" t="s">
        <v>53</v>
      </c>
      <c r="H626" s="42" t="s">
        <v>54</v>
      </c>
      <c r="I626" s="43">
        <f>I627</f>
        <v>12081.299999999999</v>
      </c>
      <c r="J626" s="43">
        <f>J627</f>
        <v>12068.5</v>
      </c>
      <c r="K626" s="43">
        <f>K627</f>
        <v>12068.5</v>
      </c>
      <c r="L626" s="43">
        <f>L627</f>
        <v>0</v>
      </c>
      <c r="M626" s="43">
        <f>M627</f>
        <v>0</v>
      </c>
      <c r="N626" s="43">
        <f>N627</f>
        <v>0</v>
      </c>
      <c r="O626" s="43">
        <f>O627</f>
        <v>0</v>
      </c>
      <c r="P626" s="43">
        <f>P627</f>
        <v>0</v>
      </c>
      <c r="Q626" s="43">
        <f>Q627</f>
        <v>0</v>
      </c>
      <c r="R626" s="43">
        <f>R627</f>
        <v>0</v>
      </c>
      <c r="S626" s="43">
        <f>S627</f>
        <v>0</v>
      </c>
      <c r="T626" s="43">
        <f>T627</f>
        <v>0</v>
      </c>
      <c r="U626" s="43">
        <v>0</v>
      </c>
      <c r="V626" s="43">
        <f t="shared" si="1156"/>
        <v>12081.299999999999</v>
      </c>
      <c r="W626" s="43">
        <f>W627</f>
        <v>0</v>
      </c>
      <c r="X626" s="43">
        <f>X627</f>
        <v>0</v>
      </c>
      <c r="Y626" s="43">
        <f>Y627</f>
        <v>0</v>
      </c>
      <c r="Z626" s="43">
        <f>Z627</f>
        <v>0</v>
      </c>
      <c r="AA626" s="43">
        <f>AA627</f>
        <v>0</v>
      </c>
      <c r="AB626" s="43">
        <f>AB627</f>
        <v>8658.4435099999992</v>
      </c>
      <c r="AC626" s="44">
        <f>AC627</f>
        <v>11255.319</v>
      </c>
      <c r="AD626" s="44">
        <f>AD627</f>
        <v>11253.75504</v>
      </c>
      <c r="AE626" s="45">
        <f t="shared" si="1220"/>
        <v>99.986104703029739</v>
      </c>
      <c r="AF626" s="43">
        <f>AF627</f>
        <v>12074.299999999999</v>
      </c>
      <c r="AG626" s="43">
        <f>AG627</f>
        <v>0</v>
      </c>
      <c r="AH626" s="43">
        <f>AH627</f>
        <v>0</v>
      </c>
      <c r="AI626" s="43">
        <f>AI627</f>
        <v>0</v>
      </c>
      <c r="AJ626" s="43">
        <f>AJ627</f>
        <v>0</v>
      </c>
      <c r="AK626" s="43">
        <f>AK627</f>
        <v>0</v>
      </c>
      <c r="AL626" s="43">
        <f t="shared" si="1221"/>
        <v>12074.299999999999</v>
      </c>
      <c r="AM626" s="43">
        <f t="shared" si="1222"/>
        <v>7</v>
      </c>
      <c r="AN626" s="2"/>
      <c r="AO626" s="1"/>
      <c r="AP626" s="1"/>
      <c r="AQ626" s="1"/>
      <c r="AR626" s="1"/>
      <c r="AS626" s="1"/>
    </row>
    <row r="627" ht="31.5">
      <c r="B627" s="41" t="s">
        <v>293</v>
      </c>
      <c r="C627" s="41" t="s">
        <v>395</v>
      </c>
      <c r="D627" s="41" t="s">
        <v>107</v>
      </c>
      <c r="E627" s="26" t="str">
        <f t="shared" si="1155"/>
        <v>0804</v>
      </c>
      <c r="F627" s="41" t="s">
        <v>143</v>
      </c>
      <c r="G627" s="41" t="s">
        <v>55</v>
      </c>
      <c r="H627" s="42" t="s">
        <v>56</v>
      </c>
      <c r="I627" s="43">
        <f>12211.8-130.5</f>
        <v>12081.299999999999</v>
      </c>
      <c r="J627" s="43">
        <f>12199-130.5</f>
        <v>12068.5</v>
      </c>
      <c r="K627" s="43">
        <f>12199-130.5</f>
        <v>12068.5</v>
      </c>
      <c r="L627" s="43"/>
      <c r="M627" s="43"/>
      <c r="N627" s="43"/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f t="shared" si="1156"/>
        <v>12081.299999999999</v>
      </c>
      <c r="W627" s="43"/>
      <c r="X627" s="43"/>
      <c r="Y627" s="43"/>
      <c r="Z627" s="43"/>
      <c r="AA627" s="43"/>
      <c r="AB627" s="43">
        <v>8658.4435099999992</v>
      </c>
      <c r="AC627" s="44">
        <v>11255.319</v>
      </c>
      <c r="AD627" s="44">
        <v>11253.75504</v>
      </c>
      <c r="AE627" s="45">
        <f t="shared" si="1220"/>
        <v>99.986104703029739</v>
      </c>
      <c r="AF627" s="43">
        <v>12074.299999999999</v>
      </c>
      <c r="AG627" s="43">
        <v>0</v>
      </c>
      <c r="AH627" s="43">
        <v>0</v>
      </c>
      <c r="AI627" s="43">
        <v>0</v>
      </c>
      <c r="AJ627" s="43">
        <v>0</v>
      </c>
      <c r="AK627" s="43">
        <v>0</v>
      </c>
      <c r="AL627" s="43">
        <f t="shared" si="1221"/>
        <v>12074.299999999999</v>
      </c>
      <c r="AM627" s="43">
        <f t="shared" si="1222"/>
        <v>7</v>
      </c>
      <c r="AN627" s="19"/>
      <c r="AO627" s="1"/>
      <c r="AP627" s="1"/>
      <c r="AQ627" s="1"/>
      <c r="AR627" s="1"/>
      <c r="AS627" s="1"/>
    </row>
    <row r="628" ht="31.5">
      <c r="B628" s="41" t="s">
        <v>293</v>
      </c>
      <c r="C628" s="41" t="s">
        <v>395</v>
      </c>
      <c r="D628" s="41" t="s">
        <v>107</v>
      </c>
      <c r="E628" s="26" t="str">
        <f t="shared" si="1155"/>
        <v>0804</v>
      </c>
      <c r="F628" s="41" t="s">
        <v>87</v>
      </c>
      <c r="G628" s="41"/>
      <c r="H628" s="42" t="s">
        <v>88</v>
      </c>
      <c r="I628" s="43">
        <f>I629</f>
        <v>29132.399999999998</v>
      </c>
      <c r="J628" s="43">
        <f>J629</f>
        <v>28803.200000000001</v>
      </c>
      <c r="K628" s="43">
        <f>K629</f>
        <v>28803.200000000001</v>
      </c>
      <c r="L628" s="43">
        <f>L629</f>
        <v>0</v>
      </c>
      <c r="M628" s="43">
        <f>M629</f>
        <v>0</v>
      </c>
      <c r="N628" s="43">
        <f>N629</f>
        <v>0</v>
      </c>
      <c r="O628" s="43">
        <f>O629</f>
        <v>0</v>
      </c>
      <c r="P628" s="43">
        <f>P629</f>
        <v>0</v>
      </c>
      <c r="Q628" s="43">
        <f>Q629</f>
        <v>0</v>
      </c>
      <c r="R628" s="43">
        <f>R629</f>
        <v>1016.7</v>
      </c>
      <c r="S628" s="43">
        <f>S629</f>
        <v>0</v>
      </c>
      <c r="T628" s="43">
        <f>T629</f>
        <v>0</v>
      </c>
      <c r="U628" s="43">
        <v>0</v>
      </c>
      <c r="V628" s="43">
        <f t="shared" si="1156"/>
        <v>30149.099999999999</v>
      </c>
      <c r="W628" s="43">
        <f>W629</f>
        <v>0</v>
      </c>
      <c r="X628" s="43">
        <f>X629</f>
        <v>0</v>
      </c>
      <c r="Y628" s="43">
        <f>Y629</f>
        <v>0</v>
      </c>
      <c r="Z628" s="43">
        <f>Z629</f>
        <v>0</v>
      </c>
      <c r="AA628" s="43">
        <f>AA629</f>
        <v>0</v>
      </c>
      <c r="AB628" s="43">
        <f>AB629</f>
        <v>21503.01453</v>
      </c>
      <c r="AC628" s="44">
        <f>AC629</f>
        <v>30291.099999999999</v>
      </c>
      <c r="AD628" s="44">
        <f>AD629</f>
        <v>30291.099989999999</v>
      </c>
      <c r="AE628" s="45">
        <f t="shared" si="1220"/>
        <v>99.999999966987005</v>
      </c>
      <c r="AF628" s="43">
        <f>AF629</f>
        <v>30291.100000000002</v>
      </c>
      <c r="AG628" s="43">
        <f>AG629</f>
        <v>0</v>
      </c>
      <c r="AH628" s="43">
        <f>AH629</f>
        <v>0</v>
      </c>
      <c r="AI628" s="43">
        <f>AI629</f>
        <v>0</v>
      </c>
      <c r="AJ628" s="43">
        <f>AJ629</f>
        <v>0</v>
      </c>
      <c r="AK628" s="43">
        <f>AK629</f>
        <v>0</v>
      </c>
      <c r="AL628" s="43">
        <f t="shared" si="1221"/>
        <v>30291.100000000002</v>
      </c>
      <c r="AM628" s="43">
        <f t="shared" si="1222"/>
        <v>-142.00000000000364</v>
      </c>
      <c r="AN628" s="2"/>
      <c r="AO628" s="1"/>
      <c r="AP628" s="1"/>
      <c r="AQ628" s="1"/>
      <c r="AR628" s="1"/>
      <c r="AS628" s="1"/>
    </row>
    <row r="629">
      <c r="B629" s="41" t="s">
        <v>293</v>
      </c>
      <c r="C629" s="41" t="s">
        <v>395</v>
      </c>
      <c r="D629" s="41" t="s">
        <v>107</v>
      </c>
      <c r="E629" s="26" t="str">
        <f t="shared" si="1155"/>
        <v>0804</v>
      </c>
      <c r="F629" s="41" t="s">
        <v>89</v>
      </c>
      <c r="G629" s="41"/>
      <c r="H629" s="42" t="s">
        <v>90</v>
      </c>
      <c r="I629" s="43">
        <f>I630+I633</f>
        <v>29132.399999999998</v>
      </c>
      <c r="J629" s="43">
        <f>J630+J633</f>
        <v>28803.200000000001</v>
      </c>
      <c r="K629" s="43">
        <f>K630+K633</f>
        <v>28803.200000000001</v>
      </c>
      <c r="L629" s="43">
        <f>L630+L633</f>
        <v>0</v>
      </c>
      <c r="M629" s="43">
        <f>M630+M633</f>
        <v>0</v>
      </c>
      <c r="N629" s="43">
        <f>N630+N633</f>
        <v>0</v>
      </c>
      <c r="O629" s="43">
        <f>O630+O633</f>
        <v>0</v>
      </c>
      <c r="P629" s="43">
        <f>P630+P633</f>
        <v>0</v>
      </c>
      <c r="Q629" s="43">
        <f>Q630+Q633</f>
        <v>0</v>
      </c>
      <c r="R629" s="43">
        <f>R630+R633</f>
        <v>1016.7</v>
      </c>
      <c r="S629" s="43">
        <f>S630+S633</f>
        <v>0</v>
      </c>
      <c r="T629" s="43">
        <f>T630+T633</f>
        <v>0</v>
      </c>
      <c r="U629" s="43">
        <v>0</v>
      </c>
      <c r="V629" s="43">
        <f t="shared" si="1156"/>
        <v>30149.099999999999</v>
      </c>
      <c r="W629" s="43">
        <f>W630+W633</f>
        <v>0</v>
      </c>
      <c r="X629" s="43">
        <f>X630+X633</f>
        <v>0</v>
      </c>
      <c r="Y629" s="43">
        <f>Y630+Y633</f>
        <v>0</v>
      </c>
      <c r="Z629" s="43">
        <f>Z630+Z633</f>
        <v>0</v>
      </c>
      <c r="AA629" s="43">
        <f>AA630+AA633</f>
        <v>0</v>
      </c>
      <c r="AB629" s="43">
        <f>AB630+AB633</f>
        <v>21503.01453</v>
      </c>
      <c r="AC629" s="44">
        <f>AC630+AC633</f>
        <v>30291.099999999999</v>
      </c>
      <c r="AD629" s="44">
        <f>AD630+AD633</f>
        <v>30291.099989999999</v>
      </c>
      <c r="AE629" s="45">
        <f t="shared" si="1220"/>
        <v>99.999999966987005</v>
      </c>
      <c r="AF629" s="43">
        <f>AF630+AF633</f>
        <v>30291.100000000002</v>
      </c>
      <c r="AG629" s="43">
        <f>AG630+AG633</f>
        <v>0</v>
      </c>
      <c r="AH629" s="43">
        <f>AH630+AH633</f>
        <v>0</v>
      </c>
      <c r="AI629" s="43">
        <f>AI630+AI633</f>
        <v>0</v>
      </c>
      <c r="AJ629" s="43">
        <f>AJ630+AJ633</f>
        <v>0</v>
      </c>
      <c r="AK629" s="43">
        <f>AK630+AK633</f>
        <v>0</v>
      </c>
      <c r="AL629" s="43">
        <f t="shared" si="1221"/>
        <v>30291.100000000002</v>
      </c>
      <c r="AM629" s="43">
        <f t="shared" si="1222"/>
        <v>-142.00000000000364</v>
      </c>
      <c r="AN629" s="2"/>
      <c r="AR629" s="1"/>
      <c r="AS629" s="1"/>
    </row>
    <row r="630" ht="31.5">
      <c r="B630" s="41" t="s">
        <v>293</v>
      </c>
      <c r="C630" s="41" t="s">
        <v>395</v>
      </c>
      <c r="D630" s="41" t="s">
        <v>107</v>
      </c>
      <c r="E630" s="26" t="str">
        <f t="shared" si="1155"/>
        <v>0804</v>
      </c>
      <c r="F630" s="41" t="s">
        <v>91</v>
      </c>
      <c r="G630" s="41"/>
      <c r="H630" s="42" t="s">
        <v>92</v>
      </c>
      <c r="I630" s="43">
        <f t="shared" ref="I630:I631" si="1249">I631</f>
        <v>27217.199999999997</v>
      </c>
      <c r="J630" s="43">
        <f t="shared" ref="J630:J631" si="1250">J631</f>
        <v>26888</v>
      </c>
      <c r="K630" s="43">
        <f t="shared" ref="K630:K631" si="1251">K631</f>
        <v>26888</v>
      </c>
      <c r="L630" s="43">
        <f t="shared" ref="L630:L631" si="1252">L631</f>
        <v>0</v>
      </c>
      <c r="M630" s="43">
        <f t="shared" ref="M630:M631" si="1253">M631</f>
        <v>0</v>
      </c>
      <c r="N630" s="43">
        <f t="shared" ref="N630:N631" si="1254">N631</f>
        <v>0</v>
      </c>
      <c r="O630" s="43">
        <f t="shared" ref="O630:O631" si="1255">O631</f>
        <v>0</v>
      </c>
      <c r="P630" s="43">
        <f t="shared" ref="P630:P631" si="1256">P631</f>
        <v>0</v>
      </c>
      <c r="Q630" s="43">
        <f t="shared" ref="Q630:Q631" si="1257">Q631</f>
        <v>0</v>
      </c>
      <c r="R630" s="43">
        <f t="shared" ref="R630:R631" si="1258">R631</f>
        <v>1016.7</v>
      </c>
      <c r="S630" s="43">
        <f t="shared" ref="S630:S631" si="1259">S631</f>
        <v>0</v>
      </c>
      <c r="T630" s="43">
        <f t="shared" ref="T630:T631" si="1260">T631</f>
        <v>0</v>
      </c>
      <c r="U630" s="43">
        <v>0</v>
      </c>
      <c r="V630" s="43">
        <f t="shared" si="1156"/>
        <v>28233.899999999998</v>
      </c>
      <c r="W630" s="43">
        <f t="shared" ref="W630:W631" si="1261">W631</f>
        <v>0</v>
      </c>
      <c r="X630" s="43">
        <f t="shared" ref="X630:X631" si="1262">X631</f>
        <v>0</v>
      </c>
      <c r="Y630" s="43">
        <f t="shared" ref="Y630:Y631" si="1263">Y631</f>
        <v>0</v>
      </c>
      <c r="Z630" s="43">
        <f t="shared" ref="Z630:Z631" si="1264">Z631</f>
        <v>0</v>
      </c>
      <c r="AA630" s="43">
        <f t="shared" ref="AA630:AA631" si="1265">AA631</f>
        <v>0</v>
      </c>
      <c r="AB630" s="43">
        <f t="shared" ref="AB630:AB631" si="1266">AB631</f>
        <v>20155.000960000001</v>
      </c>
      <c r="AC630" s="44">
        <f t="shared" ref="AC630:AC631" si="1267">AC631</f>
        <v>28556.769199999999</v>
      </c>
      <c r="AD630" s="44">
        <f t="shared" ref="AD630:AD631" si="1268">AD631</f>
        <v>28556.769189999999</v>
      </c>
      <c r="AE630" s="45">
        <f t="shared" si="1220"/>
        <v>99.999999964982038</v>
      </c>
      <c r="AF630" s="43">
        <f t="shared" ref="AF630:AF631" si="1269">AF631</f>
        <v>28233.900000000001</v>
      </c>
      <c r="AG630" s="43">
        <f t="shared" ref="AG630:AG631" si="1270">AG631</f>
        <v>0</v>
      </c>
      <c r="AH630" s="43">
        <f t="shared" ref="AH630:AH631" si="1271">AH631</f>
        <v>0</v>
      </c>
      <c r="AI630" s="43">
        <f t="shared" ref="AI630:AI631" si="1272">AI631</f>
        <v>0</v>
      </c>
      <c r="AJ630" s="43">
        <f t="shared" ref="AJ630:AJ631" si="1273">AJ631</f>
        <v>0</v>
      </c>
      <c r="AK630" s="43">
        <f t="shared" ref="AK630:AK631" si="1274">AK631</f>
        <v>0</v>
      </c>
      <c r="AL630" s="43">
        <f t="shared" si="1221"/>
        <v>28233.900000000001</v>
      </c>
      <c r="AM630" s="43">
        <f t="shared" si="1222"/>
        <v>-3.637978807091713e-12</v>
      </c>
      <c r="AN630" s="2"/>
      <c r="AO630" s="1"/>
      <c r="AP630" s="1"/>
      <c r="AQ630" s="1"/>
      <c r="AR630" s="1"/>
      <c r="AS630" s="1"/>
    </row>
    <row r="631" ht="78.75">
      <c r="B631" s="41" t="s">
        <v>293</v>
      </c>
      <c r="C631" s="41" t="s">
        <v>395</v>
      </c>
      <c r="D631" s="41" t="s">
        <v>107</v>
      </c>
      <c r="E631" s="26" t="str">
        <f t="shared" si="1155"/>
        <v>0804</v>
      </c>
      <c r="F631" s="41" t="s">
        <v>91</v>
      </c>
      <c r="G631" s="41" t="s">
        <v>71</v>
      </c>
      <c r="H631" s="42" t="s">
        <v>72</v>
      </c>
      <c r="I631" s="43">
        <f t="shared" si="1249"/>
        <v>27217.199999999997</v>
      </c>
      <c r="J631" s="43">
        <f t="shared" si="1250"/>
        <v>26888</v>
      </c>
      <c r="K631" s="43">
        <f t="shared" si="1251"/>
        <v>26888</v>
      </c>
      <c r="L631" s="43">
        <f t="shared" si="1252"/>
        <v>0</v>
      </c>
      <c r="M631" s="43">
        <f t="shared" si="1253"/>
        <v>0</v>
      </c>
      <c r="N631" s="43">
        <f t="shared" si="1254"/>
        <v>0</v>
      </c>
      <c r="O631" s="43">
        <f t="shared" si="1255"/>
        <v>0</v>
      </c>
      <c r="P631" s="43">
        <f t="shared" si="1256"/>
        <v>0</v>
      </c>
      <c r="Q631" s="43">
        <f t="shared" si="1257"/>
        <v>0</v>
      </c>
      <c r="R631" s="43">
        <f t="shared" si="1258"/>
        <v>1016.7</v>
      </c>
      <c r="S631" s="43">
        <f t="shared" si="1259"/>
        <v>0</v>
      </c>
      <c r="T631" s="43">
        <f t="shared" si="1260"/>
        <v>0</v>
      </c>
      <c r="U631" s="43">
        <v>0</v>
      </c>
      <c r="V631" s="43">
        <f t="shared" si="1156"/>
        <v>28233.899999999998</v>
      </c>
      <c r="W631" s="43">
        <f t="shared" si="1261"/>
        <v>0</v>
      </c>
      <c r="X631" s="43">
        <f t="shared" si="1262"/>
        <v>0</v>
      </c>
      <c r="Y631" s="43">
        <f t="shared" si="1263"/>
        <v>0</v>
      </c>
      <c r="Z631" s="43">
        <f t="shared" si="1264"/>
        <v>0</v>
      </c>
      <c r="AA631" s="43">
        <f t="shared" si="1265"/>
        <v>0</v>
      </c>
      <c r="AB631" s="43">
        <f t="shared" si="1266"/>
        <v>20155.000960000001</v>
      </c>
      <c r="AC631" s="44">
        <f t="shared" si="1267"/>
        <v>28556.769199999999</v>
      </c>
      <c r="AD631" s="44">
        <f t="shared" si="1268"/>
        <v>28556.769189999999</v>
      </c>
      <c r="AE631" s="45">
        <f t="shared" si="1220"/>
        <v>99.999999964982038</v>
      </c>
      <c r="AF631" s="43">
        <f t="shared" si="1269"/>
        <v>28233.900000000001</v>
      </c>
      <c r="AG631" s="43">
        <f t="shared" si="1270"/>
        <v>0</v>
      </c>
      <c r="AH631" s="43">
        <f t="shared" si="1271"/>
        <v>0</v>
      </c>
      <c r="AI631" s="43">
        <f t="shared" si="1272"/>
        <v>0</v>
      </c>
      <c r="AJ631" s="43">
        <f t="shared" si="1273"/>
        <v>0</v>
      </c>
      <c r="AK631" s="43">
        <f t="shared" si="1274"/>
        <v>0</v>
      </c>
      <c r="AL631" s="43">
        <f t="shared" si="1221"/>
        <v>28233.900000000001</v>
      </c>
      <c r="AM631" s="43">
        <f t="shared" si="1222"/>
        <v>-3.637978807091713e-12</v>
      </c>
      <c r="AN631" s="2"/>
      <c r="AO631" s="1"/>
      <c r="AP631" s="1"/>
      <c r="AQ631" s="1"/>
      <c r="AR631" s="1"/>
      <c r="AS631" s="1"/>
    </row>
    <row r="632" ht="31.5">
      <c r="B632" s="41" t="s">
        <v>293</v>
      </c>
      <c r="C632" s="41" t="s">
        <v>395</v>
      </c>
      <c r="D632" s="41" t="s">
        <v>107</v>
      </c>
      <c r="E632" s="26" t="str">
        <f t="shared" si="1155"/>
        <v>0804</v>
      </c>
      <c r="F632" s="41" t="s">
        <v>91</v>
      </c>
      <c r="G632" s="41" t="s">
        <v>93</v>
      </c>
      <c r="H632" s="42" t="s">
        <v>94</v>
      </c>
      <c r="I632" s="43">
        <v>27217.199999999997</v>
      </c>
      <c r="J632" s="43">
        <v>26888</v>
      </c>
      <c r="K632" s="43">
        <v>26888</v>
      </c>
      <c r="L632" s="43"/>
      <c r="M632" s="43"/>
      <c r="N632" s="43"/>
      <c r="O632" s="43">
        <v>0</v>
      </c>
      <c r="P632" s="43">
        <v>0</v>
      </c>
      <c r="Q632" s="43">
        <v>0</v>
      </c>
      <c r="R632" s="43">
        <v>1016.7</v>
      </c>
      <c r="S632" s="43">
        <v>0</v>
      </c>
      <c r="T632" s="43">
        <v>0</v>
      </c>
      <c r="U632" s="43">
        <v>0</v>
      </c>
      <c r="V632" s="43">
        <f t="shared" si="1156"/>
        <v>28233.899999999998</v>
      </c>
      <c r="W632" s="43"/>
      <c r="X632" s="43"/>
      <c r="Y632" s="43"/>
      <c r="Z632" s="43"/>
      <c r="AA632" s="43"/>
      <c r="AB632" s="43">
        <v>20155.000960000001</v>
      </c>
      <c r="AC632" s="44">
        <v>28556.769199999999</v>
      </c>
      <c r="AD632" s="44">
        <v>28556.769189999999</v>
      </c>
      <c r="AE632" s="45">
        <f t="shared" si="1220"/>
        <v>99.999999964982038</v>
      </c>
      <c r="AF632" s="43">
        <v>28233.900000000001</v>
      </c>
      <c r="AG632" s="43">
        <v>0</v>
      </c>
      <c r="AH632" s="43">
        <v>0</v>
      </c>
      <c r="AI632" s="43">
        <v>0</v>
      </c>
      <c r="AJ632" s="43">
        <v>0</v>
      </c>
      <c r="AK632" s="43">
        <v>0</v>
      </c>
      <c r="AL632" s="43">
        <f t="shared" si="1221"/>
        <v>28233.900000000001</v>
      </c>
      <c r="AM632" s="43">
        <f t="shared" si="1222"/>
        <v>-3.637978807091713e-12</v>
      </c>
      <c r="AN632" s="19"/>
      <c r="AR632" s="1"/>
      <c r="AS632" s="1"/>
    </row>
    <row r="633" ht="31.5">
      <c r="B633" s="41" t="s">
        <v>293</v>
      </c>
      <c r="C633" s="41" t="s">
        <v>395</v>
      </c>
      <c r="D633" s="41" t="s">
        <v>107</v>
      </c>
      <c r="E633" s="26" t="str">
        <f t="shared" si="1155"/>
        <v>0804</v>
      </c>
      <c r="F633" s="41" t="s">
        <v>99</v>
      </c>
      <c r="G633" s="41"/>
      <c r="H633" s="42" t="s">
        <v>100</v>
      </c>
      <c r="I633" s="43">
        <f>I634+I636</f>
        <v>1915.2</v>
      </c>
      <c r="J633" s="43">
        <f>J634+J636</f>
        <v>1915.2</v>
      </c>
      <c r="K633" s="43">
        <f>K634+K636</f>
        <v>1915.2</v>
      </c>
      <c r="L633" s="43">
        <f>L634+L636</f>
        <v>0</v>
      </c>
      <c r="M633" s="43">
        <f>M634+M636</f>
        <v>0</v>
      </c>
      <c r="N633" s="43">
        <f>N634+N636</f>
        <v>0</v>
      </c>
      <c r="O633" s="43">
        <f>O634+O636+O638</f>
        <v>0</v>
      </c>
      <c r="P633" s="43">
        <f>P634+P636+P638</f>
        <v>0</v>
      </c>
      <c r="Q633" s="43">
        <f>Q634+Q636+Q638</f>
        <v>0</v>
      </c>
      <c r="R633" s="43">
        <f>R634+R636+R638</f>
        <v>0</v>
      </c>
      <c r="S633" s="43">
        <f>S634+S636</f>
        <v>0</v>
      </c>
      <c r="T633" s="43">
        <f>T634+T636</f>
        <v>0</v>
      </c>
      <c r="U633" s="43">
        <v>0</v>
      </c>
      <c r="V633" s="43">
        <f t="shared" si="1156"/>
        <v>1915.2</v>
      </c>
      <c r="W633" s="43">
        <f>W634+W636</f>
        <v>0</v>
      </c>
      <c r="X633" s="43">
        <f>X634+X636</f>
        <v>0</v>
      </c>
      <c r="Y633" s="43">
        <f>Y634+Y636</f>
        <v>0</v>
      </c>
      <c r="Z633" s="43">
        <f>Z634+Z636</f>
        <v>0</v>
      </c>
      <c r="AA633" s="43">
        <f>AA634+AA636</f>
        <v>0</v>
      </c>
      <c r="AB633" s="43">
        <f>AB634+AB636+AB638</f>
        <v>1348.0135700000001</v>
      </c>
      <c r="AC633" s="44">
        <f>AC634+AC636+AC638</f>
        <v>1734.3308000000002</v>
      </c>
      <c r="AD633" s="44">
        <f>AD634+AD636+AD638</f>
        <v>1734.3308000000002</v>
      </c>
      <c r="AE633" s="45">
        <f t="shared" si="1220"/>
        <v>100</v>
      </c>
      <c r="AF633" s="43">
        <f>AF634+AF636+AF638</f>
        <v>2057.1999999999998</v>
      </c>
      <c r="AG633" s="43">
        <f>AG634+AG636+AG638</f>
        <v>0</v>
      </c>
      <c r="AH633" s="43">
        <f>AH634+AH636+AH638</f>
        <v>0</v>
      </c>
      <c r="AI633" s="43">
        <f>AI634+AI636+AI638</f>
        <v>0</v>
      </c>
      <c r="AJ633" s="43">
        <f>AJ634+AJ636+AJ638</f>
        <v>0</v>
      </c>
      <c r="AK633" s="43">
        <f>AK634+AK636+AK638</f>
        <v>0</v>
      </c>
      <c r="AL633" s="43">
        <f t="shared" si="1221"/>
        <v>2057.1999999999998</v>
      </c>
      <c r="AM633" s="43">
        <f t="shared" si="1222"/>
        <v>-141.99999999999977</v>
      </c>
      <c r="AN633" s="2"/>
      <c r="AO633" s="1"/>
      <c r="AP633" s="1"/>
      <c r="AQ633" s="1"/>
      <c r="AR633" s="1"/>
      <c r="AS633" s="1"/>
    </row>
    <row r="634" ht="78.75">
      <c r="B634" s="41" t="s">
        <v>293</v>
      </c>
      <c r="C634" s="41" t="s">
        <v>395</v>
      </c>
      <c r="D634" s="41" t="s">
        <v>107</v>
      </c>
      <c r="E634" s="26" t="str">
        <f t="shared" si="1155"/>
        <v>0804</v>
      </c>
      <c r="F634" s="41" t="s">
        <v>99</v>
      </c>
      <c r="G634" s="41" t="s">
        <v>71</v>
      </c>
      <c r="H634" s="42" t="s">
        <v>72</v>
      </c>
      <c r="I634" s="43">
        <f>I635</f>
        <v>291.69999999999999</v>
      </c>
      <c r="J634" s="43">
        <f>J635</f>
        <v>291.69999999999999</v>
      </c>
      <c r="K634" s="43">
        <f>K635</f>
        <v>291.69999999999999</v>
      </c>
      <c r="L634" s="43">
        <f>L635</f>
        <v>0</v>
      </c>
      <c r="M634" s="43">
        <f>M635</f>
        <v>0</v>
      </c>
      <c r="N634" s="43">
        <f>N635</f>
        <v>0</v>
      </c>
      <c r="O634" s="43">
        <f>O635</f>
        <v>0</v>
      </c>
      <c r="P634" s="43">
        <f>P635</f>
        <v>0</v>
      </c>
      <c r="Q634" s="43">
        <f>Q635</f>
        <v>0</v>
      </c>
      <c r="R634" s="43">
        <f>R635</f>
        <v>0</v>
      </c>
      <c r="S634" s="43">
        <f>S635</f>
        <v>0</v>
      </c>
      <c r="T634" s="43">
        <f>T635</f>
        <v>0</v>
      </c>
      <c r="U634" s="43">
        <v>0</v>
      </c>
      <c r="V634" s="43">
        <f t="shared" si="1156"/>
        <v>291.69999999999999</v>
      </c>
      <c r="W634" s="43">
        <f>W635</f>
        <v>0</v>
      </c>
      <c r="X634" s="43">
        <f>X635</f>
        <v>0</v>
      </c>
      <c r="Y634" s="43">
        <f>Y635</f>
        <v>0</v>
      </c>
      <c r="Z634" s="43">
        <f>Z635</f>
        <v>0</v>
      </c>
      <c r="AA634" s="43">
        <f>AA635</f>
        <v>0</v>
      </c>
      <c r="AB634" s="43">
        <f>AB635</f>
        <v>258.74736999999999</v>
      </c>
      <c r="AC634" s="44">
        <f>AC635</f>
        <v>334.87036999999998</v>
      </c>
      <c r="AD634" s="44">
        <f>AD635</f>
        <v>334.87036999999998</v>
      </c>
      <c r="AE634" s="45">
        <f t="shared" si="1220"/>
        <v>100</v>
      </c>
      <c r="AF634" s="43">
        <f>AF635</f>
        <v>291.69999999999999</v>
      </c>
      <c r="AG634" s="43">
        <f>AG635</f>
        <v>0</v>
      </c>
      <c r="AH634" s="43">
        <f>AH635</f>
        <v>0</v>
      </c>
      <c r="AI634" s="43">
        <f>AI635</f>
        <v>0</v>
      </c>
      <c r="AJ634" s="43">
        <f>AJ635</f>
        <v>0</v>
      </c>
      <c r="AK634" s="43">
        <f>AK635</f>
        <v>0</v>
      </c>
      <c r="AL634" s="43">
        <f t="shared" si="1221"/>
        <v>291.69999999999999</v>
      </c>
      <c r="AM634" s="43">
        <f t="shared" si="1222"/>
        <v>0</v>
      </c>
      <c r="AN634" s="2"/>
      <c r="AR634" s="1"/>
      <c r="AS634" s="1"/>
    </row>
    <row r="635" ht="31.5">
      <c r="B635" s="41" t="s">
        <v>293</v>
      </c>
      <c r="C635" s="41" t="s">
        <v>395</v>
      </c>
      <c r="D635" s="41" t="s">
        <v>107</v>
      </c>
      <c r="E635" s="26" t="str">
        <f t="shared" si="1155"/>
        <v>0804</v>
      </c>
      <c r="F635" s="41" t="s">
        <v>99</v>
      </c>
      <c r="G635" s="41" t="s">
        <v>93</v>
      </c>
      <c r="H635" s="42" t="s">
        <v>94</v>
      </c>
      <c r="I635" s="43">
        <v>291.69999999999999</v>
      </c>
      <c r="J635" s="43">
        <v>291.69999999999999</v>
      </c>
      <c r="K635" s="43">
        <v>291.69999999999999</v>
      </c>
      <c r="L635" s="43"/>
      <c r="M635" s="43"/>
      <c r="N635" s="43"/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f t="shared" si="1156"/>
        <v>291.69999999999999</v>
      </c>
      <c r="W635" s="43"/>
      <c r="X635" s="43"/>
      <c r="Y635" s="43"/>
      <c r="Z635" s="43"/>
      <c r="AA635" s="43"/>
      <c r="AB635" s="43">
        <v>258.74736999999999</v>
      </c>
      <c r="AC635" s="44">
        <v>334.87036999999998</v>
      </c>
      <c r="AD635" s="44">
        <v>334.87036999999998</v>
      </c>
      <c r="AE635" s="45">
        <f t="shared" si="1220"/>
        <v>100</v>
      </c>
      <c r="AF635" s="43">
        <v>291.69999999999999</v>
      </c>
      <c r="AG635" s="43">
        <v>0</v>
      </c>
      <c r="AH635" s="43">
        <v>0</v>
      </c>
      <c r="AI635" s="43">
        <v>0</v>
      </c>
      <c r="AJ635" s="43">
        <v>0</v>
      </c>
      <c r="AK635" s="43">
        <v>0</v>
      </c>
      <c r="AL635" s="43">
        <f t="shared" si="1221"/>
        <v>291.69999999999999</v>
      </c>
      <c r="AM635" s="43">
        <f t="shared" si="1222"/>
        <v>0</v>
      </c>
      <c r="AN635" s="19"/>
      <c r="AO635" s="1"/>
      <c r="AP635" s="1"/>
      <c r="AQ635" s="1"/>
      <c r="AR635" s="1"/>
      <c r="AS635" s="1"/>
    </row>
    <row r="636" ht="31.5">
      <c r="B636" s="41" t="s">
        <v>293</v>
      </c>
      <c r="C636" s="41" t="s">
        <v>395</v>
      </c>
      <c r="D636" s="41" t="s">
        <v>107</v>
      </c>
      <c r="E636" s="26" t="str">
        <f t="shared" si="1155"/>
        <v>0804</v>
      </c>
      <c r="F636" s="41" t="s">
        <v>99</v>
      </c>
      <c r="G636" s="41" t="s">
        <v>53</v>
      </c>
      <c r="H636" s="42" t="s">
        <v>54</v>
      </c>
      <c r="I636" s="43">
        <f>I637</f>
        <v>1623.5</v>
      </c>
      <c r="J636" s="43">
        <f>J637</f>
        <v>1623.5</v>
      </c>
      <c r="K636" s="43">
        <f>K637</f>
        <v>1623.5</v>
      </c>
      <c r="L636" s="43">
        <f>L637</f>
        <v>0</v>
      </c>
      <c r="M636" s="43">
        <f>M637</f>
        <v>0</v>
      </c>
      <c r="N636" s="43">
        <f>N637</f>
        <v>0</v>
      </c>
      <c r="O636" s="43">
        <f>O637</f>
        <v>0</v>
      </c>
      <c r="P636" s="43">
        <f>P637</f>
        <v>0</v>
      </c>
      <c r="Q636" s="43">
        <f>Q637</f>
        <v>0</v>
      </c>
      <c r="R636" s="43">
        <f>R637</f>
        <v>0</v>
      </c>
      <c r="S636" s="43">
        <f>S637</f>
        <v>0</v>
      </c>
      <c r="T636" s="43">
        <f>T637</f>
        <v>0</v>
      </c>
      <c r="U636" s="43">
        <v>0</v>
      </c>
      <c r="V636" s="43">
        <f t="shared" si="1156"/>
        <v>1623.5</v>
      </c>
      <c r="W636" s="43">
        <f>W637</f>
        <v>0</v>
      </c>
      <c r="X636" s="43">
        <f>X637</f>
        <v>0</v>
      </c>
      <c r="Y636" s="43">
        <f>Y637</f>
        <v>0</v>
      </c>
      <c r="Z636" s="43">
        <f>Z637</f>
        <v>0</v>
      </c>
      <c r="AA636" s="43">
        <f>AA637</f>
        <v>0</v>
      </c>
      <c r="AB636" s="43">
        <f>AB637</f>
        <v>947.26620000000003</v>
      </c>
      <c r="AC636" s="44">
        <f>AC637</f>
        <v>1257.4604300000001</v>
      </c>
      <c r="AD636" s="44">
        <f>AD637</f>
        <v>1257.4604300000001</v>
      </c>
      <c r="AE636" s="45">
        <f t="shared" si="1220"/>
        <v>100</v>
      </c>
      <c r="AF636" s="43">
        <f>AF637</f>
        <v>1623.5</v>
      </c>
      <c r="AG636" s="43">
        <f>AG637</f>
        <v>0</v>
      </c>
      <c r="AH636" s="43">
        <f>AH637</f>
        <v>0</v>
      </c>
      <c r="AI636" s="43">
        <f>AI637</f>
        <v>0</v>
      </c>
      <c r="AJ636" s="43">
        <f>AJ637</f>
        <v>0</v>
      </c>
      <c r="AK636" s="43">
        <f>AK637</f>
        <v>0</v>
      </c>
      <c r="AL636" s="43">
        <f t="shared" si="1221"/>
        <v>1623.5</v>
      </c>
      <c r="AM636" s="43">
        <f t="shared" si="1222"/>
        <v>0</v>
      </c>
      <c r="AN636" s="2"/>
      <c r="AR636" s="1"/>
      <c r="AS636" s="1"/>
    </row>
    <row r="637" ht="31.5">
      <c r="B637" s="41" t="s">
        <v>293</v>
      </c>
      <c r="C637" s="41" t="s">
        <v>395</v>
      </c>
      <c r="D637" s="41" t="s">
        <v>107</v>
      </c>
      <c r="E637" s="26" t="str">
        <f t="shared" si="1155"/>
        <v>0804</v>
      </c>
      <c r="F637" s="41" t="s">
        <v>99</v>
      </c>
      <c r="G637" s="41" t="s">
        <v>55</v>
      </c>
      <c r="H637" s="42" t="s">
        <v>56</v>
      </c>
      <c r="I637" s="43">
        <v>1623.5</v>
      </c>
      <c r="J637" s="43">
        <v>1623.5</v>
      </c>
      <c r="K637" s="43">
        <v>1623.5</v>
      </c>
      <c r="L637" s="43"/>
      <c r="M637" s="43"/>
      <c r="N637" s="43"/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f t="shared" si="1156"/>
        <v>1623.5</v>
      </c>
      <c r="W637" s="43"/>
      <c r="X637" s="43"/>
      <c r="Y637" s="43"/>
      <c r="Z637" s="43"/>
      <c r="AA637" s="43"/>
      <c r="AB637" s="43">
        <v>947.26620000000003</v>
      </c>
      <c r="AC637" s="44">
        <v>1257.4604300000001</v>
      </c>
      <c r="AD637" s="44">
        <v>1257.4604300000001</v>
      </c>
      <c r="AE637" s="45">
        <f t="shared" si="1220"/>
        <v>100</v>
      </c>
      <c r="AF637" s="43">
        <v>1623.5</v>
      </c>
      <c r="AG637" s="43">
        <v>0</v>
      </c>
      <c r="AH637" s="43">
        <v>0</v>
      </c>
      <c r="AI637" s="43">
        <v>0</v>
      </c>
      <c r="AJ637" s="43">
        <v>0</v>
      </c>
      <c r="AK637" s="43">
        <v>0</v>
      </c>
      <c r="AL637" s="43">
        <f t="shared" si="1221"/>
        <v>1623.5</v>
      </c>
      <c r="AM637" s="43">
        <f t="shared" si="1222"/>
        <v>0</v>
      </c>
      <c r="AN637" s="19"/>
      <c r="AR637" s="1"/>
      <c r="AS637" s="1"/>
    </row>
    <row r="638">
      <c r="B638" s="41" t="s">
        <v>293</v>
      </c>
      <c r="C638" s="41" t="s">
        <v>395</v>
      </c>
      <c r="D638" s="41" t="s">
        <v>107</v>
      </c>
      <c r="E638" s="26" t="str">
        <f t="shared" si="1155"/>
        <v>0804</v>
      </c>
      <c r="F638" s="41" t="s">
        <v>99</v>
      </c>
      <c r="G638" s="41" t="s">
        <v>59</v>
      </c>
      <c r="H638" s="42" t="s">
        <v>60</v>
      </c>
      <c r="I638" s="43"/>
      <c r="J638" s="43"/>
      <c r="K638" s="43"/>
      <c r="L638" s="43"/>
      <c r="M638" s="43"/>
      <c r="N638" s="43"/>
      <c r="O638" s="43">
        <f>O639+O640</f>
        <v>0</v>
      </c>
      <c r="P638" s="43">
        <f>P639+P640</f>
        <v>0</v>
      </c>
      <c r="Q638" s="43">
        <f>Q639+Q640</f>
        <v>0</v>
      </c>
      <c r="R638" s="43">
        <f>R639+R640</f>
        <v>0</v>
      </c>
      <c r="S638" s="43"/>
      <c r="T638" s="43"/>
      <c r="U638" s="43"/>
      <c r="V638" s="43">
        <f t="shared" si="1156"/>
        <v>0</v>
      </c>
      <c r="W638" s="43"/>
      <c r="X638" s="43"/>
      <c r="Y638" s="43"/>
      <c r="Z638" s="43"/>
      <c r="AA638" s="43"/>
      <c r="AB638" s="43">
        <f>AB639+AB640</f>
        <v>142</v>
      </c>
      <c r="AC638" s="44">
        <f>AC639+AC640</f>
        <v>142</v>
      </c>
      <c r="AD638" s="44">
        <f>AD639+AD640</f>
        <v>142</v>
      </c>
      <c r="AE638" s="45">
        <f t="shared" si="1220"/>
        <v>100</v>
      </c>
      <c r="AF638" s="43">
        <f>AF639+AF640</f>
        <v>142</v>
      </c>
      <c r="AG638" s="43">
        <f>AG639+AG640</f>
        <v>0</v>
      </c>
      <c r="AH638" s="43">
        <f>AH639+AH640</f>
        <v>0</v>
      </c>
      <c r="AI638" s="43">
        <f>AI639+AI640</f>
        <v>0</v>
      </c>
      <c r="AJ638" s="43">
        <f>AJ639+AJ640</f>
        <v>0</v>
      </c>
      <c r="AK638" s="43">
        <f>AK639+AK640</f>
        <v>0</v>
      </c>
      <c r="AL638" s="43">
        <f t="shared" si="1221"/>
        <v>142</v>
      </c>
      <c r="AM638" s="43">
        <f t="shared" si="1222"/>
        <v>-142</v>
      </c>
      <c r="AN638" s="19"/>
      <c r="AO638" s="1"/>
      <c r="AP638" s="1"/>
      <c r="AQ638" s="1"/>
      <c r="AR638" s="1"/>
      <c r="AS638" s="1"/>
    </row>
    <row r="639">
      <c r="B639" s="41" t="s">
        <v>293</v>
      </c>
      <c r="C639" s="41" t="s">
        <v>395</v>
      </c>
      <c r="D639" s="41" t="s">
        <v>107</v>
      </c>
      <c r="E639" s="26" t="str">
        <f t="shared" si="1155"/>
        <v>0804</v>
      </c>
      <c r="F639" s="41" t="s">
        <v>99</v>
      </c>
      <c r="G639" s="41" t="s">
        <v>61</v>
      </c>
      <c r="H639" s="42" t="s">
        <v>62</v>
      </c>
      <c r="I639" s="43"/>
      <c r="J639" s="43"/>
      <c r="K639" s="43"/>
      <c r="L639" s="43"/>
      <c r="M639" s="43"/>
      <c r="N639" s="43"/>
      <c r="O639" s="43">
        <v>0</v>
      </c>
      <c r="P639" s="43">
        <v>0</v>
      </c>
      <c r="Q639" s="43">
        <v>0</v>
      </c>
      <c r="R639" s="43">
        <v>0</v>
      </c>
      <c r="S639" s="43"/>
      <c r="T639" s="43"/>
      <c r="U639" s="43"/>
      <c r="V639" s="43">
        <f t="shared" si="1156"/>
        <v>0</v>
      </c>
      <c r="W639" s="43"/>
      <c r="X639" s="43"/>
      <c r="Y639" s="43"/>
      <c r="Z639" s="43"/>
      <c r="AA639" s="43"/>
      <c r="AB639" s="43">
        <v>142</v>
      </c>
      <c r="AC639" s="44">
        <v>142</v>
      </c>
      <c r="AD639" s="44">
        <v>142</v>
      </c>
      <c r="AE639" s="45">
        <f t="shared" si="1220"/>
        <v>100</v>
      </c>
      <c r="AF639" s="43">
        <v>142</v>
      </c>
      <c r="AG639" s="43">
        <v>0</v>
      </c>
      <c r="AH639" s="43">
        <v>0</v>
      </c>
      <c r="AI639" s="43">
        <v>0</v>
      </c>
      <c r="AJ639" s="43">
        <v>0</v>
      </c>
      <c r="AK639" s="43">
        <v>0</v>
      </c>
      <c r="AL639" s="43">
        <f t="shared" si="1221"/>
        <v>142</v>
      </c>
      <c r="AM639" s="43">
        <f t="shared" si="1222"/>
        <v>-142</v>
      </c>
      <c r="AN639" s="19"/>
      <c r="AO639" s="1"/>
      <c r="AP639" s="1"/>
      <c r="AQ639" s="1"/>
      <c r="AR639" s="1"/>
      <c r="AS639" s="1"/>
    </row>
    <row r="640" hidden="1">
      <c r="B640" s="41" t="s">
        <v>293</v>
      </c>
      <c r="C640" s="41" t="s">
        <v>395</v>
      </c>
      <c r="D640" s="41" t="s">
        <v>107</v>
      </c>
      <c r="E640" s="26" t="str">
        <f t="shared" si="1155"/>
        <v>0804</v>
      </c>
      <c r="F640" s="41" t="s">
        <v>99</v>
      </c>
      <c r="G640" s="41" t="s">
        <v>63</v>
      </c>
      <c r="H640" s="42" t="s">
        <v>64</v>
      </c>
      <c r="I640" s="43"/>
      <c r="J640" s="43"/>
      <c r="K640" s="43"/>
      <c r="L640" s="43"/>
      <c r="M640" s="43"/>
      <c r="N640" s="43"/>
      <c r="O640" s="43">
        <v>0</v>
      </c>
      <c r="P640" s="43">
        <v>0</v>
      </c>
      <c r="Q640" s="43">
        <v>0</v>
      </c>
      <c r="R640" s="43">
        <v>0</v>
      </c>
      <c r="S640" s="43"/>
      <c r="T640" s="43"/>
      <c r="U640" s="43"/>
      <c r="V640" s="43">
        <f t="shared" si="1156"/>
        <v>0</v>
      </c>
      <c r="W640" s="43"/>
      <c r="X640" s="43"/>
      <c r="Y640" s="43"/>
      <c r="Z640" s="43"/>
      <c r="AA640" s="43"/>
      <c r="AB640" s="43">
        <v>0</v>
      </c>
      <c r="AC640" s="44">
        <v>0</v>
      </c>
      <c r="AD640" s="44">
        <v>0</v>
      </c>
      <c r="AE640" s="45" t="e">
        <f t="shared" si="1220"/>
        <v>#DIV/0!</v>
      </c>
      <c r="AF640" s="46">
        <v>0</v>
      </c>
      <c r="AG640" s="46">
        <v>0</v>
      </c>
      <c r="AH640" s="47">
        <v>0</v>
      </c>
      <c r="AI640" s="47">
        <v>0</v>
      </c>
      <c r="AJ640" s="47">
        <v>0</v>
      </c>
      <c r="AK640" s="47">
        <v>0</v>
      </c>
      <c r="AL640" s="47">
        <f t="shared" si="1221"/>
        <v>0</v>
      </c>
      <c r="AM640" s="47">
        <f t="shared" si="1222"/>
        <v>0</v>
      </c>
      <c r="AN640" s="48" t="s">
        <v>36</v>
      </c>
      <c r="AO640" s="1"/>
      <c r="AP640" s="1"/>
      <c r="AQ640" s="1"/>
      <c r="AR640" s="1"/>
      <c r="AS640" s="1"/>
    </row>
    <row r="641" s="24" customFormat="1">
      <c r="B641" s="25" t="s">
        <v>293</v>
      </c>
      <c r="C641" s="25" t="s">
        <v>446</v>
      </c>
      <c r="D641" s="25"/>
      <c r="E641" s="32" t="str">
        <f t="shared" si="1155"/>
        <v>10</v>
      </c>
      <c r="F641" s="25"/>
      <c r="G641" s="25"/>
      <c r="H641" s="27" t="s">
        <v>447</v>
      </c>
      <c r="I641" s="28">
        <f>I642</f>
        <v>250</v>
      </c>
      <c r="J641" s="28">
        <f>J642</f>
        <v>200</v>
      </c>
      <c r="K641" s="28">
        <f>K642</f>
        <v>200</v>
      </c>
      <c r="L641" s="28">
        <f>L642</f>
        <v>0</v>
      </c>
      <c r="M641" s="28">
        <f>M642</f>
        <v>0</v>
      </c>
      <c r="N641" s="28">
        <f>N642</f>
        <v>0</v>
      </c>
      <c r="O641" s="28">
        <f>O642</f>
        <v>0</v>
      </c>
      <c r="P641" s="28">
        <f>P642</f>
        <v>0</v>
      </c>
      <c r="Q641" s="28">
        <f>Q642</f>
        <v>-187.64999999999998</v>
      </c>
      <c r="R641" s="28">
        <f>R642</f>
        <v>0</v>
      </c>
      <c r="S641" s="28">
        <f>S642</f>
        <v>278.19999999999999</v>
      </c>
      <c r="T641" s="28">
        <f>T642</f>
        <v>0</v>
      </c>
      <c r="U641" s="28">
        <v>0</v>
      </c>
      <c r="V641" s="28">
        <f t="shared" si="1156"/>
        <v>340.55000000000007</v>
      </c>
      <c r="W641" s="28">
        <f>W642</f>
        <v>0</v>
      </c>
      <c r="X641" s="28">
        <f>X642</f>
        <v>0</v>
      </c>
      <c r="Y641" s="28">
        <f>Y642</f>
        <v>0</v>
      </c>
      <c r="Z641" s="28">
        <f>Z642</f>
        <v>0</v>
      </c>
      <c r="AA641" s="28">
        <f>AA642</f>
        <v>0</v>
      </c>
      <c r="AB641" s="28">
        <f>AB642</f>
        <v>296.19145000000003</v>
      </c>
      <c r="AC641" s="29">
        <f>AC642</f>
        <v>476.38</v>
      </c>
      <c r="AD641" s="29">
        <f>AD642</f>
        <v>469.66735</v>
      </c>
      <c r="AE641" s="30">
        <f t="shared" si="1220"/>
        <v>98.590904320080611</v>
      </c>
      <c r="AF641" s="28">
        <f>AF642</f>
        <v>476.38</v>
      </c>
      <c r="AG641" s="28">
        <f>AG642</f>
        <v>0</v>
      </c>
      <c r="AH641" s="28">
        <f>AH642</f>
        <v>0</v>
      </c>
      <c r="AI641" s="28">
        <f>AI642</f>
        <v>0</v>
      </c>
      <c r="AJ641" s="28">
        <f>AJ642</f>
        <v>0</v>
      </c>
      <c r="AK641" s="28">
        <f>AK642</f>
        <v>0</v>
      </c>
      <c r="AL641" s="28">
        <f t="shared" si="1221"/>
        <v>476.38</v>
      </c>
      <c r="AM641" s="28">
        <f t="shared" si="1222"/>
        <v>-135.82999999999993</v>
      </c>
      <c r="AN641" s="2"/>
      <c r="AO641" s="24"/>
      <c r="AP641" s="24"/>
      <c r="AQ641" s="24"/>
      <c r="AR641" s="24"/>
      <c r="AS641" s="24"/>
    </row>
    <row r="642" s="33" customFormat="1">
      <c r="B642" s="34" t="s">
        <v>293</v>
      </c>
      <c r="C642" s="34" t="s">
        <v>446</v>
      </c>
      <c r="D642" s="34" t="s">
        <v>117</v>
      </c>
      <c r="E642" s="35" t="str">
        <f t="shared" si="1155"/>
        <v>1003</v>
      </c>
      <c r="F642" s="34"/>
      <c r="G642" s="34"/>
      <c r="H642" s="36" t="s">
        <v>448</v>
      </c>
      <c r="I642" s="37">
        <f>I643+I649</f>
        <v>250</v>
      </c>
      <c r="J642" s="37">
        <f>J643+J649</f>
        <v>200</v>
      </c>
      <c r="K642" s="37">
        <f>K643+K649</f>
        <v>200</v>
      </c>
      <c r="L642" s="37">
        <f>L643+L649</f>
        <v>0</v>
      </c>
      <c r="M642" s="37">
        <f>M643+M649</f>
        <v>0</v>
      </c>
      <c r="N642" s="37">
        <f>N643+N649</f>
        <v>0</v>
      </c>
      <c r="O642" s="37">
        <f>O643+O649</f>
        <v>0</v>
      </c>
      <c r="P642" s="37">
        <f>P643+P649</f>
        <v>0</v>
      </c>
      <c r="Q642" s="37">
        <f>Q643+Q649</f>
        <v>-187.64999999999998</v>
      </c>
      <c r="R642" s="37">
        <f>R643+R649</f>
        <v>0</v>
      </c>
      <c r="S642" s="37">
        <f>S643+S649</f>
        <v>278.19999999999999</v>
      </c>
      <c r="T642" s="37">
        <f>T643+T649</f>
        <v>0</v>
      </c>
      <c r="U642" s="37">
        <v>0</v>
      </c>
      <c r="V642" s="37">
        <f t="shared" si="1156"/>
        <v>340.55000000000007</v>
      </c>
      <c r="W642" s="37">
        <f>W643+W649</f>
        <v>0</v>
      </c>
      <c r="X642" s="37">
        <f>X643+X649</f>
        <v>0</v>
      </c>
      <c r="Y642" s="37">
        <f>Y643+Y649</f>
        <v>0</v>
      </c>
      <c r="Z642" s="37">
        <f>Z643+Z649</f>
        <v>0</v>
      </c>
      <c r="AA642" s="37">
        <f>AA643+AA649</f>
        <v>0</v>
      </c>
      <c r="AB642" s="37">
        <f>AB643+AB649</f>
        <v>296.19145000000003</v>
      </c>
      <c r="AC642" s="38">
        <f>AC643+AC649</f>
        <v>476.38</v>
      </c>
      <c r="AD642" s="38">
        <f>AD643+AD649</f>
        <v>469.66735</v>
      </c>
      <c r="AE642" s="39">
        <f t="shared" si="1220"/>
        <v>98.590904320080611</v>
      </c>
      <c r="AF642" s="37">
        <f>AF643+AF649</f>
        <v>476.38</v>
      </c>
      <c r="AG642" s="37">
        <f>AG643+AG649</f>
        <v>0</v>
      </c>
      <c r="AH642" s="37">
        <f>AH643+AH649</f>
        <v>0</v>
      </c>
      <c r="AI642" s="37">
        <f>AI643+AI649</f>
        <v>0</v>
      </c>
      <c r="AJ642" s="37">
        <f>AJ643+AJ649</f>
        <v>0</v>
      </c>
      <c r="AK642" s="37">
        <f>AK643+AK649</f>
        <v>0</v>
      </c>
      <c r="AL642" s="37">
        <f t="shared" si="1221"/>
        <v>476.38</v>
      </c>
      <c r="AM642" s="37">
        <f t="shared" si="1222"/>
        <v>-135.82999999999993</v>
      </c>
      <c r="AN642" s="40"/>
      <c r="AO642" s="33"/>
      <c r="AP642" s="33"/>
      <c r="AQ642" s="33"/>
      <c r="AR642" s="33"/>
      <c r="AS642" s="33"/>
    </row>
    <row r="643">
      <c r="B643" s="41" t="s">
        <v>293</v>
      </c>
      <c r="C643" s="41" t="s">
        <v>446</v>
      </c>
      <c r="D643" s="41" t="s">
        <v>117</v>
      </c>
      <c r="E643" s="26" t="str">
        <f t="shared" si="1155"/>
        <v>1003</v>
      </c>
      <c r="F643" s="41" t="s">
        <v>297</v>
      </c>
      <c r="G643" s="41"/>
      <c r="H643" s="42" t="s">
        <v>298</v>
      </c>
      <c r="I643" s="43">
        <f t="shared" ref="I643:I652" si="1275">I644</f>
        <v>250</v>
      </c>
      <c r="J643" s="43">
        <f t="shared" ref="J643:J652" si="1276">J644</f>
        <v>200</v>
      </c>
      <c r="K643" s="43">
        <f t="shared" ref="K643:K652" si="1277">K644</f>
        <v>200</v>
      </c>
      <c r="L643" s="43">
        <f t="shared" ref="L643:L652" si="1278">L644</f>
        <v>0</v>
      </c>
      <c r="M643" s="43">
        <f t="shared" ref="M643:M652" si="1279">M644</f>
        <v>0</v>
      </c>
      <c r="N643" s="43">
        <f t="shared" ref="N643:N652" si="1280">N644</f>
        <v>0</v>
      </c>
      <c r="O643" s="43">
        <f t="shared" ref="O643:O652" si="1281">O644</f>
        <v>0</v>
      </c>
      <c r="P643" s="43">
        <f t="shared" ref="P643:P652" si="1282">P644</f>
        <v>0</v>
      </c>
      <c r="Q643" s="43">
        <f t="shared" ref="Q643:Q652" si="1283">Q644</f>
        <v>0</v>
      </c>
      <c r="R643" s="43">
        <f t="shared" ref="R643:R652" si="1284">R644</f>
        <v>0</v>
      </c>
      <c r="S643" s="43">
        <f t="shared" ref="S643:S652" si="1285">S644</f>
        <v>0</v>
      </c>
      <c r="T643" s="43">
        <f t="shared" ref="T643:T652" si="1286">T644</f>
        <v>0</v>
      </c>
      <c r="U643" s="43">
        <v>0</v>
      </c>
      <c r="V643" s="43">
        <f t="shared" si="1156"/>
        <v>250</v>
      </c>
      <c r="W643" s="43">
        <f t="shared" ref="W643:W652" si="1287">W644</f>
        <v>0</v>
      </c>
      <c r="X643" s="43">
        <f t="shared" ref="X643:X652" si="1288">X644</f>
        <v>0</v>
      </c>
      <c r="Y643" s="43">
        <f t="shared" ref="Y643:Y652" si="1289">Y644</f>
        <v>0</v>
      </c>
      <c r="Z643" s="43">
        <f t="shared" ref="Z643:Z652" si="1290">Z644</f>
        <v>0</v>
      </c>
      <c r="AA643" s="43">
        <f t="shared" ref="AA643:AA652" si="1291">AA644</f>
        <v>0</v>
      </c>
      <c r="AB643" s="43">
        <f t="shared" ref="AB643:AB652" si="1292">AB644</f>
        <v>100</v>
      </c>
      <c r="AC643" s="44">
        <f t="shared" ref="AC643:AC652" si="1293">AC644</f>
        <v>250</v>
      </c>
      <c r="AD643" s="44">
        <f t="shared" ref="AD643:AD652" si="1294">AD644</f>
        <v>250</v>
      </c>
      <c r="AE643" s="45">
        <f t="shared" si="1220"/>
        <v>100</v>
      </c>
      <c r="AF643" s="43">
        <f t="shared" ref="AF643:AF652" si="1295">AF644</f>
        <v>250</v>
      </c>
      <c r="AG643" s="43">
        <f t="shared" ref="AG643:AG652" si="1296">AG644</f>
        <v>0</v>
      </c>
      <c r="AH643" s="43">
        <f t="shared" ref="AH643:AH652" si="1297">AH644</f>
        <v>0</v>
      </c>
      <c r="AI643" s="43">
        <f t="shared" ref="AI643:AI652" si="1298">AI644</f>
        <v>0</v>
      </c>
      <c r="AJ643" s="43">
        <f t="shared" ref="AJ643:AJ652" si="1299">AJ644</f>
        <v>0</v>
      </c>
      <c r="AK643" s="43">
        <f t="shared" ref="AK643:AK652" si="1300">AK644</f>
        <v>0</v>
      </c>
      <c r="AL643" s="43">
        <f t="shared" si="1221"/>
        <v>250</v>
      </c>
      <c r="AM643" s="43">
        <f t="shared" si="1222"/>
        <v>0</v>
      </c>
      <c r="AN643" s="2"/>
      <c r="AO643" s="1"/>
      <c r="AP643" s="1"/>
      <c r="AQ643" s="1"/>
      <c r="AR643" s="1"/>
      <c r="AS643" s="1"/>
    </row>
    <row r="644">
      <c r="B644" s="41" t="s">
        <v>293</v>
      </c>
      <c r="C644" s="41" t="s">
        <v>446</v>
      </c>
      <c r="D644" s="41" t="s">
        <v>117</v>
      </c>
      <c r="E644" s="26" t="str">
        <f t="shared" si="1155"/>
        <v>1003</v>
      </c>
      <c r="F644" s="41" t="s">
        <v>309</v>
      </c>
      <c r="G644" s="41"/>
      <c r="H644" s="42" t="s">
        <v>310</v>
      </c>
      <c r="I644" s="43">
        <f t="shared" si="1275"/>
        <v>250</v>
      </c>
      <c r="J644" s="43">
        <f t="shared" si="1276"/>
        <v>200</v>
      </c>
      <c r="K644" s="43">
        <f t="shared" si="1277"/>
        <v>200</v>
      </c>
      <c r="L644" s="43">
        <f t="shared" si="1278"/>
        <v>0</v>
      </c>
      <c r="M644" s="43">
        <f t="shared" si="1279"/>
        <v>0</v>
      </c>
      <c r="N644" s="43">
        <f t="shared" si="1280"/>
        <v>0</v>
      </c>
      <c r="O644" s="43">
        <f t="shared" si="1281"/>
        <v>0</v>
      </c>
      <c r="P644" s="43">
        <f t="shared" si="1282"/>
        <v>0</v>
      </c>
      <c r="Q644" s="43">
        <f t="shared" si="1283"/>
        <v>0</v>
      </c>
      <c r="R644" s="43">
        <f t="shared" si="1284"/>
        <v>0</v>
      </c>
      <c r="S644" s="43">
        <f t="shared" si="1285"/>
        <v>0</v>
      </c>
      <c r="T644" s="43">
        <f t="shared" si="1286"/>
        <v>0</v>
      </c>
      <c r="U644" s="43">
        <v>0</v>
      </c>
      <c r="V644" s="43">
        <f t="shared" si="1156"/>
        <v>250</v>
      </c>
      <c r="W644" s="43">
        <f t="shared" si="1287"/>
        <v>0</v>
      </c>
      <c r="X644" s="43">
        <f t="shared" si="1288"/>
        <v>0</v>
      </c>
      <c r="Y644" s="43">
        <f t="shared" si="1289"/>
        <v>0</v>
      </c>
      <c r="Z644" s="43">
        <f t="shared" si="1290"/>
        <v>0</v>
      </c>
      <c r="AA644" s="43">
        <f t="shared" si="1291"/>
        <v>0</v>
      </c>
      <c r="AB644" s="43">
        <f t="shared" si="1292"/>
        <v>100</v>
      </c>
      <c r="AC644" s="44">
        <f t="shared" si="1293"/>
        <v>250</v>
      </c>
      <c r="AD644" s="44">
        <f t="shared" si="1294"/>
        <v>250</v>
      </c>
      <c r="AE644" s="45">
        <f t="shared" si="1220"/>
        <v>100</v>
      </c>
      <c r="AF644" s="43">
        <f t="shared" si="1295"/>
        <v>250</v>
      </c>
      <c r="AG644" s="43">
        <f t="shared" si="1296"/>
        <v>0</v>
      </c>
      <c r="AH644" s="43">
        <f t="shared" si="1297"/>
        <v>0</v>
      </c>
      <c r="AI644" s="43">
        <f t="shared" si="1298"/>
        <v>0</v>
      </c>
      <c r="AJ644" s="43">
        <f t="shared" si="1299"/>
        <v>0</v>
      </c>
      <c r="AK644" s="43">
        <f t="shared" si="1300"/>
        <v>0</v>
      </c>
      <c r="AL644" s="43">
        <f t="shared" si="1221"/>
        <v>250</v>
      </c>
      <c r="AM644" s="43">
        <f t="shared" si="1222"/>
        <v>0</v>
      </c>
      <c r="AN644" s="2"/>
      <c r="AO644" s="1"/>
      <c r="AP644" s="1"/>
      <c r="AQ644" s="1"/>
      <c r="AR644" s="1"/>
      <c r="AS644" s="1"/>
    </row>
    <row r="645" ht="47.25">
      <c r="B645" s="41" t="s">
        <v>293</v>
      </c>
      <c r="C645" s="41" t="s">
        <v>446</v>
      </c>
      <c r="D645" s="41" t="s">
        <v>117</v>
      </c>
      <c r="E645" s="26" t="str">
        <f t="shared" si="1155"/>
        <v>1003</v>
      </c>
      <c r="F645" s="41" t="s">
        <v>311</v>
      </c>
      <c r="G645" s="41"/>
      <c r="H645" s="42" t="s">
        <v>312</v>
      </c>
      <c r="I645" s="43">
        <f t="shared" si="1275"/>
        <v>250</v>
      </c>
      <c r="J645" s="43">
        <f t="shared" si="1276"/>
        <v>200</v>
      </c>
      <c r="K645" s="43">
        <f t="shared" si="1277"/>
        <v>200</v>
      </c>
      <c r="L645" s="43">
        <f t="shared" si="1278"/>
        <v>0</v>
      </c>
      <c r="M645" s="43">
        <f t="shared" si="1279"/>
        <v>0</v>
      </c>
      <c r="N645" s="43">
        <f t="shared" si="1280"/>
        <v>0</v>
      </c>
      <c r="O645" s="43">
        <f t="shared" si="1281"/>
        <v>0</v>
      </c>
      <c r="P645" s="43">
        <f t="shared" si="1282"/>
        <v>0</v>
      </c>
      <c r="Q645" s="43">
        <f t="shared" si="1283"/>
        <v>0</v>
      </c>
      <c r="R645" s="43">
        <f t="shared" si="1284"/>
        <v>0</v>
      </c>
      <c r="S645" s="43">
        <f t="shared" si="1285"/>
        <v>0</v>
      </c>
      <c r="T645" s="43">
        <f t="shared" si="1286"/>
        <v>0</v>
      </c>
      <c r="U645" s="43">
        <v>0</v>
      </c>
      <c r="V645" s="43">
        <f t="shared" si="1156"/>
        <v>250</v>
      </c>
      <c r="W645" s="43">
        <f t="shared" si="1287"/>
        <v>0</v>
      </c>
      <c r="X645" s="43">
        <f t="shared" si="1288"/>
        <v>0</v>
      </c>
      <c r="Y645" s="43">
        <f t="shared" si="1289"/>
        <v>0</v>
      </c>
      <c r="Z645" s="43">
        <f t="shared" si="1290"/>
        <v>0</v>
      </c>
      <c r="AA645" s="43">
        <f t="shared" si="1291"/>
        <v>0</v>
      </c>
      <c r="AB645" s="43">
        <f t="shared" si="1292"/>
        <v>100</v>
      </c>
      <c r="AC645" s="44">
        <f t="shared" si="1293"/>
        <v>250</v>
      </c>
      <c r="AD645" s="44">
        <f t="shared" si="1294"/>
        <v>250</v>
      </c>
      <c r="AE645" s="45">
        <f t="shared" si="1220"/>
        <v>100</v>
      </c>
      <c r="AF645" s="43">
        <f t="shared" si="1295"/>
        <v>250</v>
      </c>
      <c r="AG645" s="43">
        <f t="shared" si="1296"/>
        <v>0</v>
      </c>
      <c r="AH645" s="43">
        <f t="shared" si="1297"/>
        <v>0</v>
      </c>
      <c r="AI645" s="43">
        <f t="shared" si="1298"/>
        <v>0</v>
      </c>
      <c r="AJ645" s="43">
        <f t="shared" si="1299"/>
        <v>0</v>
      </c>
      <c r="AK645" s="43">
        <f t="shared" si="1300"/>
        <v>0</v>
      </c>
      <c r="AL645" s="43">
        <f t="shared" si="1221"/>
        <v>250</v>
      </c>
      <c r="AM645" s="43">
        <f t="shared" si="1222"/>
        <v>0</v>
      </c>
      <c r="AN645" s="2"/>
      <c r="AR645" s="1"/>
      <c r="AS645" s="1"/>
    </row>
    <row r="646" ht="47.25">
      <c r="B646" s="41" t="s">
        <v>293</v>
      </c>
      <c r="C646" s="41" t="s">
        <v>446</v>
      </c>
      <c r="D646" s="41" t="s">
        <v>117</v>
      </c>
      <c r="E646" s="26" t="str">
        <f t="shared" si="1155"/>
        <v>1003</v>
      </c>
      <c r="F646" s="41" t="s">
        <v>320</v>
      </c>
      <c r="G646" s="41"/>
      <c r="H646" s="42" t="s">
        <v>321</v>
      </c>
      <c r="I646" s="43">
        <f t="shared" si="1275"/>
        <v>250</v>
      </c>
      <c r="J646" s="43">
        <f t="shared" si="1276"/>
        <v>200</v>
      </c>
      <c r="K646" s="43">
        <f t="shared" si="1277"/>
        <v>200</v>
      </c>
      <c r="L646" s="43">
        <f t="shared" si="1278"/>
        <v>0</v>
      </c>
      <c r="M646" s="43">
        <f t="shared" si="1279"/>
        <v>0</v>
      </c>
      <c r="N646" s="43">
        <f t="shared" si="1280"/>
        <v>0</v>
      </c>
      <c r="O646" s="43">
        <f t="shared" si="1281"/>
        <v>0</v>
      </c>
      <c r="P646" s="43">
        <f t="shared" si="1282"/>
        <v>0</v>
      </c>
      <c r="Q646" s="43">
        <f t="shared" si="1283"/>
        <v>0</v>
      </c>
      <c r="R646" s="43">
        <f t="shared" si="1284"/>
        <v>0</v>
      </c>
      <c r="S646" s="43">
        <f t="shared" si="1285"/>
        <v>0</v>
      </c>
      <c r="T646" s="43">
        <f t="shared" si="1286"/>
        <v>0</v>
      </c>
      <c r="U646" s="43">
        <v>0</v>
      </c>
      <c r="V646" s="43">
        <f t="shared" si="1156"/>
        <v>250</v>
      </c>
      <c r="W646" s="43">
        <f t="shared" si="1287"/>
        <v>0</v>
      </c>
      <c r="X646" s="43">
        <f t="shared" si="1288"/>
        <v>0</v>
      </c>
      <c r="Y646" s="43">
        <f t="shared" si="1289"/>
        <v>0</v>
      </c>
      <c r="Z646" s="43">
        <f t="shared" si="1290"/>
        <v>0</v>
      </c>
      <c r="AA646" s="43">
        <f t="shared" si="1291"/>
        <v>0</v>
      </c>
      <c r="AB646" s="43">
        <f t="shared" si="1292"/>
        <v>100</v>
      </c>
      <c r="AC646" s="44">
        <f t="shared" si="1293"/>
        <v>250</v>
      </c>
      <c r="AD646" s="44">
        <f t="shared" si="1294"/>
        <v>250</v>
      </c>
      <c r="AE646" s="45">
        <f t="shared" si="1220"/>
        <v>100</v>
      </c>
      <c r="AF646" s="43">
        <f t="shared" si="1295"/>
        <v>250</v>
      </c>
      <c r="AG646" s="43">
        <f t="shared" si="1296"/>
        <v>0</v>
      </c>
      <c r="AH646" s="43">
        <f t="shared" si="1297"/>
        <v>0</v>
      </c>
      <c r="AI646" s="43">
        <f t="shared" si="1298"/>
        <v>0</v>
      </c>
      <c r="AJ646" s="43">
        <f t="shared" si="1299"/>
        <v>0</v>
      </c>
      <c r="AK646" s="43">
        <f t="shared" si="1300"/>
        <v>0</v>
      </c>
      <c r="AL646" s="43">
        <f t="shared" si="1221"/>
        <v>250</v>
      </c>
      <c r="AM646" s="43">
        <f t="shared" si="1222"/>
        <v>0</v>
      </c>
      <c r="AN646" s="2"/>
      <c r="AO646" s="1"/>
      <c r="AP646" s="1"/>
      <c r="AQ646" s="1"/>
      <c r="AR646" s="1"/>
      <c r="AS646" s="1"/>
    </row>
    <row r="647" ht="31.5">
      <c r="B647" s="41" t="s">
        <v>293</v>
      </c>
      <c r="C647" s="41" t="s">
        <v>446</v>
      </c>
      <c r="D647" s="41" t="s">
        <v>117</v>
      </c>
      <c r="E647" s="26" t="str">
        <f t="shared" si="1155"/>
        <v>1003</v>
      </c>
      <c r="F647" s="41" t="s">
        <v>320</v>
      </c>
      <c r="G647" s="41" t="s">
        <v>177</v>
      </c>
      <c r="H647" s="42" t="s">
        <v>178</v>
      </c>
      <c r="I647" s="43">
        <f t="shared" si="1275"/>
        <v>250</v>
      </c>
      <c r="J647" s="43">
        <f t="shared" si="1276"/>
        <v>200</v>
      </c>
      <c r="K647" s="43">
        <f t="shared" si="1277"/>
        <v>200</v>
      </c>
      <c r="L647" s="43">
        <f t="shared" si="1278"/>
        <v>0</v>
      </c>
      <c r="M647" s="43">
        <f t="shared" si="1279"/>
        <v>0</v>
      </c>
      <c r="N647" s="43">
        <f t="shared" si="1280"/>
        <v>0</v>
      </c>
      <c r="O647" s="43">
        <f t="shared" si="1281"/>
        <v>0</v>
      </c>
      <c r="P647" s="43">
        <f t="shared" si="1282"/>
        <v>0</v>
      </c>
      <c r="Q647" s="43">
        <f t="shared" si="1283"/>
        <v>0</v>
      </c>
      <c r="R647" s="43">
        <f t="shared" si="1284"/>
        <v>0</v>
      </c>
      <c r="S647" s="43">
        <f t="shared" si="1285"/>
        <v>0</v>
      </c>
      <c r="T647" s="43">
        <f t="shared" si="1286"/>
        <v>0</v>
      </c>
      <c r="U647" s="43">
        <v>0</v>
      </c>
      <c r="V647" s="43">
        <f t="shared" si="1156"/>
        <v>250</v>
      </c>
      <c r="W647" s="43">
        <f t="shared" si="1287"/>
        <v>0</v>
      </c>
      <c r="X647" s="43">
        <f t="shared" si="1288"/>
        <v>0</v>
      </c>
      <c r="Y647" s="43">
        <f t="shared" si="1289"/>
        <v>0</v>
      </c>
      <c r="Z647" s="43">
        <f t="shared" si="1290"/>
        <v>0</v>
      </c>
      <c r="AA647" s="43">
        <f t="shared" si="1291"/>
        <v>0</v>
      </c>
      <c r="AB647" s="43">
        <f t="shared" si="1292"/>
        <v>100</v>
      </c>
      <c r="AC647" s="44">
        <f t="shared" si="1293"/>
        <v>250</v>
      </c>
      <c r="AD647" s="44">
        <f t="shared" si="1294"/>
        <v>250</v>
      </c>
      <c r="AE647" s="45">
        <f t="shared" si="1220"/>
        <v>100</v>
      </c>
      <c r="AF647" s="43">
        <f t="shared" si="1295"/>
        <v>250</v>
      </c>
      <c r="AG647" s="43">
        <f t="shared" si="1296"/>
        <v>0</v>
      </c>
      <c r="AH647" s="43">
        <f t="shared" si="1297"/>
        <v>0</v>
      </c>
      <c r="AI647" s="43">
        <f t="shared" si="1298"/>
        <v>0</v>
      </c>
      <c r="AJ647" s="43">
        <f t="shared" si="1299"/>
        <v>0</v>
      </c>
      <c r="AK647" s="43">
        <f t="shared" si="1300"/>
        <v>0</v>
      </c>
      <c r="AL647" s="43">
        <f t="shared" si="1221"/>
        <v>250</v>
      </c>
      <c r="AM647" s="43">
        <f t="shared" si="1222"/>
        <v>0</v>
      </c>
      <c r="AN647" s="2"/>
      <c r="AO647" s="1"/>
      <c r="AP647" s="1"/>
      <c r="AQ647" s="1"/>
      <c r="AR647" s="1"/>
      <c r="AS647" s="1"/>
    </row>
    <row r="648">
      <c r="B648" s="41" t="s">
        <v>293</v>
      </c>
      <c r="C648" s="41" t="s">
        <v>446</v>
      </c>
      <c r="D648" s="41" t="s">
        <v>117</v>
      </c>
      <c r="E648" s="26" t="str">
        <f t="shared" si="1155"/>
        <v>1003</v>
      </c>
      <c r="F648" s="41" t="s">
        <v>320</v>
      </c>
      <c r="G648" s="41" t="s">
        <v>305</v>
      </c>
      <c r="H648" s="42" t="s">
        <v>306</v>
      </c>
      <c r="I648" s="43">
        <v>250</v>
      </c>
      <c r="J648" s="43">
        <v>200</v>
      </c>
      <c r="K648" s="43">
        <v>200</v>
      </c>
      <c r="L648" s="43"/>
      <c r="M648" s="43"/>
      <c r="N648" s="43"/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f t="shared" si="1156"/>
        <v>250</v>
      </c>
      <c r="W648" s="43"/>
      <c r="X648" s="43"/>
      <c r="Y648" s="43"/>
      <c r="Z648" s="43"/>
      <c r="AA648" s="43"/>
      <c r="AB648" s="43">
        <v>100</v>
      </c>
      <c r="AC648" s="44">
        <v>250</v>
      </c>
      <c r="AD648" s="44">
        <v>250</v>
      </c>
      <c r="AE648" s="45">
        <f t="shared" si="1220"/>
        <v>100</v>
      </c>
      <c r="AF648" s="43">
        <v>250</v>
      </c>
      <c r="AG648" s="43">
        <v>0</v>
      </c>
      <c r="AH648" s="43">
        <v>0</v>
      </c>
      <c r="AI648" s="43">
        <v>0</v>
      </c>
      <c r="AJ648" s="43">
        <v>0</v>
      </c>
      <c r="AK648" s="43">
        <v>0</v>
      </c>
      <c r="AL648" s="43">
        <f t="shared" si="1221"/>
        <v>250</v>
      </c>
      <c r="AM648" s="43">
        <f t="shared" si="1222"/>
        <v>0</v>
      </c>
      <c r="AN648" s="19"/>
      <c r="AO648" s="1"/>
      <c r="AP648" s="1"/>
      <c r="AQ648" s="1"/>
      <c r="AR648" s="1"/>
      <c r="AS648" s="1"/>
    </row>
    <row r="649" ht="47.25">
      <c r="B649" s="41" t="s">
        <v>293</v>
      </c>
      <c r="C649" s="41" t="s">
        <v>446</v>
      </c>
      <c r="D649" s="41" t="s">
        <v>117</v>
      </c>
      <c r="E649" s="26" t="str">
        <f t="shared" si="1155"/>
        <v>1003</v>
      </c>
      <c r="F649" s="41" t="s">
        <v>328</v>
      </c>
      <c r="G649" s="41"/>
      <c r="H649" s="42" t="s">
        <v>329</v>
      </c>
      <c r="I649" s="43">
        <f t="shared" si="1275"/>
        <v>0</v>
      </c>
      <c r="J649" s="43">
        <f t="shared" si="1276"/>
        <v>0</v>
      </c>
      <c r="K649" s="43">
        <f t="shared" si="1277"/>
        <v>0</v>
      </c>
      <c r="L649" s="43">
        <f t="shared" si="1278"/>
        <v>0</v>
      </c>
      <c r="M649" s="43">
        <f t="shared" si="1279"/>
        <v>0</v>
      </c>
      <c r="N649" s="43">
        <f t="shared" si="1280"/>
        <v>0</v>
      </c>
      <c r="O649" s="43">
        <f t="shared" si="1281"/>
        <v>0</v>
      </c>
      <c r="P649" s="43">
        <f t="shared" si="1282"/>
        <v>0</v>
      </c>
      <c r="Q649" s="43">
        <f t="shared" si="1283"/>
        <v>-187.64999999999998</v>
      </c>
      <c r="R649" s="43">
        <f t="shared" si="1284"/>
        <v>0</v>
      </c>
      <c r="S649" s="43">
        <f t="shared" si="1285"/>
        <v>278.19999999999999</v>
      </c>
      <c r="T649" s="43">
        <f t="shared" si="1286"/>
        <v>0</v>
      </c>
      <c r="U649" s="43">
        <v>0</v>
      </c>
      <c r="V649" s="43">
        <f t="shared" si="1156"/>
        <v>90.550000000000011</v>
      </c>
      <c r="W649" s="43">
        <f t="shared" si="1287"/>
        <v>0</v>
      </c>
      <c r="X649" s="43">
        <f t="shared" si="1288"/>
        <v>0</v>
      </c>
      <c r="Y649" s="43">
        <f t="shared" si="1289"/>
        <v>0</v>
      </c>
      <c r="Z649" s="43">
        <f t="shared" si="1290"/>
        <v>0</v>
      </c>
      <c r="AA649" s="43">
        <f t="shared" si="1291"/>
        <v>0</v>
      </c>
      <c r="AB649" s="43">
        <f t="shared" si="1292"/>
        <v>196.19145</v>
      </c>
      <c r="AC649" s="44">
        <f t="shared" si="1293"/>
        <v>226.38</v>
      </c>
      <c r="AD649" s="44">
        <f t="shared" si="1294"/>
        <v>219.66735</v>
      </c>
      <c r="AE649" s="45">
        <f t="shared" si="1220"/>
        <v>97.0347866419295</v>
      </c>
      <c r="AF649" s="43">
        <f t="shared" si="1295"/>
        <v>226.38</v>
      </c>
      <c r="AG649" s="43">
        <f t="shared" si="1296"/>
        <v>0</v>
      </c>
      <c r="AH649" s="43">
        <f t="shared" si="1297"/>
        <v>0</v>
      </c>
      <c r="AI649" s="43">
        <f t="shared" si="1298"/>
        <v>0</v>
      </c>
      <c r="AJ649" s="43">
        <f t="shared" si="1299"/>
        <v>0</v>
      </c>
      <c r="AK649" s="43">
        <f t="shared" si="1300"/>
        <v>0</v>
      </c>
      <c r="AL649" s="43">
        <f t="shared" si="1221"/>
        <v>226.38</v>
      </c>
      <c r="AM649" s="43">
        <f t="shared" si="1222"/>
        <v>-135.82999999999998</v>
      </c>
      <c r="AN649" s="19"/>
      <c r="AO649" s="1"/>
      <c r="AP649" s="1"/>
      <c r="AQ649" s="1"/>
      <c r="AR649" s="1"/>
      <c r="AS649" s="1"/>
    </row>
    <row r="650" ht="63">
      <c r="B650" s="41" t="s">
        <v>293</v>
      </c>
      <c r="C650" s="41" t="s">
        <v>446</v>
      </c>
      <c r="D650" s="41" t="s">
        <v>117</v>
      </c>
      <c r="E650" s="26" t="str">
        <f t="shared" si="1155"/>
        <v>1003</v>
      </c>
      <c r="F650" s="41" t="s">
        <v>439</v>
      </c>
      <c r="G650" s="41"/>
      <c r="H650" s="42" t="s">
        <v>440</v>
      </c>
      <c r="I650" s="43">
        <f t="shared" si="1275"/>
        <v>0</v>
      </c>
      <c r="J650" s="43">
        <f t="shared" si="1276"/>
        <v>0</v>
      </c>
      <c r="K650" s="43">
        <f t="shared" si="1277"/>
        <v>0</v>
      </c>
      <c r="L650" s="43">
        <f t="shared" si="1278"/>
        <v>0</v>
      </c>
      <c r="M650" s="43">
        <f t="shared" si="1279"/>
        <v>0</v>
      </c>
      <c r="N650" s="43">
        <f t="shared" si="1280"/>
        <v>0</v>
      </c>
      <c r="O650" s="43">
        <f t="shared" si="1281"/>
        <v>0</v>
      </c>
      <c r="P650" s="43">
        <f t="shared" si="1282"/>
        <v>0</v>
      </c>
      <c r="Q650" s="43">
        <f t="shared" si="1283"/>
        <v>-187.64999999999998</v>
      </c>
      <c r="R650" s="43">
        <f t="shared" si="1284"/>
        <v>0</v>
      </c>
      <c r="S650" s="43">
        <f t="shared" si="1285"/>
        <v>278.19999999999999</v>
      </c>
      <c r="T650" s="43">
        <f t="shared" si="1286"/>
        <v>0</v>
      </c>
      <c r="U650" s="43">
        <v>0</v>
      </c>
      <c r="V650" s="43">
        <f t="shared" si="1156"/>
        <v>90.550000000000011</v>
      </c>
      <c r="W650" s="43">
        <f t="shared" si="1287"/>
        <v>0</v>
      </c>
      <c r="X650" s="43">
        <f t="shared" si="1288"/>
        <v>0</v>
      </c>
      <c r="Y650" s="43">
        <f t="shared" si="1289"/>
        <v>0</v>
      </c>
      <c r="Z650" s="43">
        <f t="shared" si="1290"/>
        <v>0</v>
      </c>
      <c r="AA650" s="43">
        <f t="shared" si="1291"/>
        <v>0</v>
      </c>
      <c r="AB650" s="43">
        <f t="shared" si="1292"/>
        <v>196.19145</v>
      </c>
      <c r="AC650" s="44">
        <f t="shared" si="1293"/>
        <v>226.38</v>
      </c>
      <c r="AD650" s="44">
        <f t="shared" si="1294"/>
        <v>219.66735</v>
      </c>
      <c r="AE650" s="45">
        <f t="shared" si="1220"/>
        <v>97.0347866419295</v>
      </c>
      <c r="AF650" s="43">
        <f t="shared" si="1295"/>
        <v>226.38</v>
      </c>
      <c r="AG650" s="43">
        <f t="shared" si="1296"/>
        <v>0</v>
      </c>
      <c r="AH650" s="43">
        <f t="shared" si="1297"/>
        <v>0</v>
      </c>
      <c r="AI650" s="43">
        <f t="shared" si="1298"/>
        <v>0</v>
      </c>
      <c r="AJ650" s="43">
        <f t="shared" si="1299"/>
        <v>0</v>
      </c>
      <c r="AK650" s="43">
        <f t="shared" si="1300"/>
        <v>0</v>
      </c>
      <c r="AL650" s="43">
        <f t="shared" si="1221"/>
        <v>226.38</v>
      </c>
      <c r="AM650" s="43">
        <f t="shared" si="1222"/>
        <v>-135.82999999999998</v>
      </c>
      <c r="AN650" s="19"/>
      <c r="AO650" s="1"/>
      <c r="AP650" s="1"/>
      <c r="AQ650" s="1"/>
      <c r="AR650" s="1"/>
      <c r="AS650" s="1"/>
    </row>
    <row r="651" ht="47.25">
      <c r="B651" s="41" t="s">
        <v>293</v>
      </c>
      <c r="C651" s="41" t="s">
        <v>446</v>
      </c>
      <c r="D651" s="41" t="s">
        <v>117</v>
      </c>
      <c r="E651" s="26" t="str">
        <f t="shared" ref="E651:E714" si="1301">CONCATENATE(C651,D651)</f>
        <v>1003</v>
      </c>
      <c r="F651" s="41" t="s">
        <v>449</v>
      </c>
      <c r="G651" s="41"/>
      <c r="H651" s="42" t="s">
        <v>450</v>
      </c>
      <c r="I651" s="43">
        <f t="shared" si="1275"/>
        <v>0</v>
      </c>
      <c r="J651" s="43">
        <f t="shared" si="1276"/>
        <v>0</v>
      </c>
      <c r="K651" s="43">
        <f t="shared" si="1277"/>
        <v>0</v>
      </c>
      <c r="L651" s="43">
        <f t="shared" si="1278"/>
        <v>0</v>
      </c>
      <c r="M651" s="43">
        <f t="shared" si="1279"/>
        <v>0</v>
      </c>
      <c r="N651" s="43">
        <f t="shared" si="1280"/>
        <v>0</v>
      </c>
      <c r="O651" s="43">
        <f t="shared" si="1281"/>
        <v>0</v>
      </c>
      <c r="P651" s="43">
        <f t="shared" si="1282"/>
        <v>0</v>
      </c>
      <c r="Q651" s="43">
        <f t="shared" si="1283"/>
        <v>-187.64999999999998</v>
      </c>
      <c r="R651" s="43">
        <f t="shared" si="1284"/>
        <v>0</v>
      </c>
      <c r="S651" s="43">
        <f t="shared" si="1285"/>
        <v>278.19999999999999</v>
      </c>
      <c r="T651" s="43">
        <f t="shared" si="1286"/>
        <v>0</v>
      </c>
      <c r="U651" s="43">
        <v>0</v>
      </c>
      <c r="V651" s="43">
        <f t="shared" ref="V651:V714" si="1302">I651+L651+U651+T651+S651+R651+Q651+P651+O651</f>
        <v>90.550000000000011</v>
      </c>
      <c r="W651" s="43">
        <f t="shared" si="1287"/>
        <v>0</v>
      </c>
      <c r="X651" s="43">
        <f t="shared" si="1288"/>
        <v>0</v>
      </c>
      <c r="Y651" s="43">
        <f t="shared" si="1289"/>
        <v>0</v>
      </c>
      <c r="Z651" s="43">
        <f t="shared" si="1290"/>
        <v>0</v>
      </c>
      <c r="AA651" s="43">
        <f t="shared" si="1291"/>
        <v>0</v>
      </c>
      <c r="AB651" s="43">
        <f t="shared" si="1292"/>
        <v>196.19145</v>
      </c>
      <c r="AC651" s="44">
        <f t="shared" si="1293"/>
        <v>226.38</v>
      </c>
      <c r="AD651" s="44">
        <f t="shared" si="1294"/>
        <v>219.66735</v>
      </c>
      <c r="AE651" s="45">
        <f t="shared" si="1220"/>
        <v>97.0347866419295</v>
      </c>
      <c r="AF651" s="43">
        <f t="shared" si="1295"/>
        <v>226.38</v>
      </c>
      <c r="AG651" s="43">
        <f t="shared" si="1296"/>
        <v>0</v>
      </c>
      <c r="AH651" s="43">
        <f t="shared" si="1297"/>
        <v>0</v>
      </c>
      <c r="AI651" s="43">
        <f t="shared" si="1298"/>
        <v>0</v>
      </c>
      <c r="AJ651" s="43">
        <f t="shared" si="1299"/>
        <v>0</v>
      </c>
      <c r="AK651" s="43">
        <f t="shared" si="1300"/>
        <v>0</v>
      </c>
      <c r="AL651" s="43">
        <f t="shared" si="1221"/>
        <v>226.38</v>
      </c>
      <c r="AM651" s="43">
        <f t="shared" si="1222"/>
        <v>-135.82999999999998</v>
      </c>
      <c r="AN651" s="19"/>
      <c r="AR651" s="1"/>
      <c r="AS651" s="1"/>
    </row>
    <row r="652" ht="47.25">
      <c r="B652" s="41" t="s">
        <v>293</v>
      </c>
      <c r="C652" s="41" t="s">
        <v>446</v>
      </c>
      <c r="D652" s="41" t="s">
        <v>117</v>
      </c>
      <c r="E652" s="26" t="str">
        <f t="shared" si="1301"/>
        <v>1003</v>
      </c>
      <c r="F652" s="41" t="s">
        <v>451</v>
      </c>
      <c r="G652" s="41"/>
      <c r="H652" s="42" t="s">
        <v>452</v>
      </c>
      <c r="I652" s="43">
        <f t="shared" si="1275"/>
        <v>0</v>
      </c>
      <c r="J652" s="43">
        <f t="shared" si="1276"/>
        <v>0</v>
      </c>
      <c r="K652" s="43">
        <f t="shared" si="1277"/>
        <v>0</v>
      </c>
      <c r="L652" s="43">
        <f t="shared" si="1278"/>
        <v>0</v>
      </c>
      <c r="M652" s="43">
        <f t="shared" si="1279"/>
        <v>0</v>
      </c>
      <c r="N652" s="43">
        <f t="shared" si="1280"/>
        <v>0</v>
      </c>
      <c r="O652" s="43">
        <f t="shared" si="1281"/>
        <v>0</v>
      </c>
      <c r="P652" s="43">
        <f t="shared" si="1282"/>
        <v>0</v>
      </c>
      <c r="Q652" s="43">
        <f t="shared" si="1283"/>
        <v>-187.64999999999998</v>
      </c>
      <c r="R652" s="43">
        <f t="shared" si="1284"/>
        <v>0</v>
      </c>
      <c r="S652" s="43">
        <f t="shared" si="1285"/>
        <v>278.19999999999999</v>
      </c>
      <c r="T652" s="43">
        <f t="shared" si="1286"/>
        <v>0</v>
      </c>
      <c r="U652" s="43">
        <v>0</v>
      </c>
      <c r="V652" s="43">
        <f t="shared" si="1302"/>
        <v>90.550000000000011</v>
      </c>
      <c r="W652" s="43">
        <f t="shared" si="1287"/>
        <v>0</v>
      </c>
      <c r="X652" s="43">
        <f t="shared" si="1288"/>
        <v>0</v>
      </c>
      <c r="Y652" s="43">
        <f t="shared" si="1289"/>
        <v>0</v>
      </c>
      <c r="Z652" s="43">
        <f t="shared" si="1290"/>
        <v>0</v>
      </c>
      <c r="AA652" s="43">
        <f t="shared" si="1291"/>
        <v>0</v>
      </c>
      <c r="AB652" s="43">
        <f t="shared" si="1292"/>
        <v>196.19145</v>
      </c>
      <c r="AC652" s="44">
        <f t="shared" si="1293"/>
        <v>226.38</v>
      </c>
      <c r="AD652" s="44">
        <f t="shared" si="1294"/>
        <v>219.66735</v>
      </c>
      <c r="AE652" s="45">
        <f t="shared" si="1220"/>
        <v>97.0347866419295</v>
      </c>
      <c r="AF652" s="43">
        <f t="shared" si="1295"/>
        <v>226.38</v>
      </c>
      <c r="AG652" s="43">
        <f t="shared" si="1296"/>
        <v>0</v>
      </c>
      <c r="AH652" s="43">
        <f t="shared" si="1297"/>
        <v>0</v>
      </c>
      <c r="AI652" s="43">
        <f t="shared" si="1298"/>
        <v>0</v>
      </c>
      <c r="AJ652" s="43">
        <f t="shared" si="1299"/>
        <v>0</v>
      </c>
      <c r="AK652" s="43">
        <f t="shared" si="1300"/>
        <v>0</v>
      </c>
      <c r="AL652" s="43">
        <f t="shared" si="1221"/>
        <v>226.38</v>
      </c>
      <c r="AM652" s="43">
        <f t="shared" si="1222"/>
        <v>-135.82999999999998</v>
      </c>
      <c r="AN652" s="19"/>
      <c r="AR652" s="1"/>
      <c r="AS652" s="1"/>
    </row>
    <row r="653" ht="31.5">
      <c r="B653" s="41" t="s">
        <v>293</v>
      </c>
      <c r="C653" s="41" t="s">
        <v>446</v>
      </c>
      <c r="D653" s="41" t="s">
        <v>117</v>
      </c>
      <c r="E653" s="26" t="str">
        <f t="shared" si="1301"/>
        <v>1003</v>
      </c>
      <c r="F653" s="41" t="s">
        <v>451</v>
      </c>
      <c r="G653" s="41" t="s">
        <v>177</v>
      </c>
      <c r="H653" s="42" t="s">
        <v>178</v>
      </c>
      <c r="I653" s="43">
        <f>I655+I654</f>
        <v>0</v>
      </c>
      <c r="J653" s="43">
        <f>J655+J654</f>
        <v>0</v>
      </c>
      <c r="K653" s="43">
        <f>K655+K654</f>
        <v>0</v>
      </c>
      <c r="L653" s="43">
        <f>L655+L654</f>
        <v>0</v>
      </c>
      <c r="M653" s="43">
        <f>M655+M654</f>
        <v>0</v>
      </c>
      <c r="N653" s="43">
        <f>N655+N654</f>
        <v>0</v>
      </c>
      <c r="O653" s="43">
        <f>O655+O654</f>
        <v>0</v>
      </c>
      <c r="P653" s="43">
        <f>P655+P654</f>
        <v>0</v>
      </c>
      <c r="Q653" s="43">
        <f>Q655+Q654</f>
        <v>-187.64999999999998</v>
      </c>
      <c r="R653" s="43">
        <f>R655+R654</f>
        <v>0</v>
      </c>
      <c r="S653" s="43">
        <f>S655+S654</f>
        <v>278.19999999999999</v>
      </c>
      <c r="T653" s="43">
        <f>T655+T654</f>
        <v>0</v>
      </c>
      <c r="U653" s="43">
        <v>0</v>
      </c>
      <c r="V653" s="43">
        <f t="shared" si="1302"/>
        <v>90.550000000000011</v>
      </c>
      <c r="W653" s="43">
        <f>W655+W654</f>
        <v>0</v>
      </c>
      <c r="X653" s="43">
        <f>X655+X654</f>
        <v>0</v>
      </c>
      <c r="Y653" s="43">
        <f>Y655+Y654</f>
        <v>0</v>
      </c>
      <c r="Z653" s="43">
        <f>Z655+Z654</f>
        <v>0</v>
      </c>
      <c r="AA653" s="43">
        <f>AA655+AA654</f>
        <v>0</v>
      </c>
      <c r="AB653" s="43">
        <f>AB655+AB654</f>
        <v>196.19145</v>
      </c>
      <c r="AC653" s="44">
        <f>AC655+AC654</f>
        <v>226.38</v>
      </c>
      <c r="AD653" s="44">
        <f>AD655+AD654</f>
        <v>219.66735</v>
      </c>
      <c r="AE653" s="45">
        <f t="shared" si="1220"/>
        <v>97.0347866419295</v>
      </c>
      <c r="AF653" s="43">
        <f>AF655+AF654</f>
        <v>226.38</v>
      </c>
      <c r="AG653" s="43">
        <f>AG655+AG654</f>
        <v>0</v>
      </c>
      <c r="AH653" s="43">
        <f>AH655+AH654</f>
        <v>0</v>
      </c>
      <c r="AI653" s="43">
        <f>AI655+AI654</f>
        <v>0</v>
      </c>
      <c r="AJ653" s="43">
        <f>AJ655+AJ654</f>
        <v>0</v>
      </c>
      <c r="AK653" s="43">
        <f>AK655+AK654</f>
        <v>0</v>
      </c>
      <c r="AL653" s="43">
        <f t="shared" si="1221"/>
        <v>226.38</v>
      </c>
      <c r="AM653" s="43">
        <f t="shared" si="1222"/>
        <v>-135.82999999999998</v>
      </c>
      <c r="AN653" s="19"/>
      <c r="AO653" s="1"/>
      <c r="AP653" s="1"/>
      <c r="AQ653" s="1"/>
      <c r="AR653" s="1"/>
      <c r="AS653" s="1"/>
    </row>
    <row r="654" hidden="1">
      <c r="B654" s="41" t="s">
        <v>293</v>
      </c>
      <c r="C654" s="41" t="s">
        <v>446</v>
      </c>
      <c r="D654" s="41" t="s">
        <v>117</v>
      </c>
      <c r="E654" s="26" t="str">
        <f t="shared" si="1301"/>
        <v>1003</v>
      </c>
      <c r="F654" s="41" t="s">
        <v>451</v>
      </c>
      <c r="G654" s="41" t="s">
        <v>179</v>
      </c>
      <c r="H654" s="42" t="s">
        <v>180</v>
      </c>
      <c r="I654" s="43"/>
      <c r="J654" s="43"/>
      <c r="K654" s="43"/>
      <c r="L654" s="43"/>
      <c r="M654" s="43"/>
      <c r="N654" s="43"/>
      <c r="O654" s="43">
        <v>0</v>
      </c>
      <c r="P654" s="43">
        <v>0</v>
      </c>
      <c r="Q654" s="43">
        <v>-19.199999999999999</v>
      </c>
      <c r="R654" s="43">
        <v>0</v>
      </c>
      <c r="S654" s="43">
        <v>19.199999999999999</v>
      </c>
      <c r="T654" s="43">
        <v>0</v>
      </c>
      <c r="U654" s="43">
        <v>0</v>
      </c>
      <c r="V654" s="43">
        <f t="shared" si="1302"/>
        <v>0</v>
      </c>
      <c r="W654" s="43"/>
      <c r="X654" s="43"/>
      <c r="Y654" s="43"/>
      <c r="Z654" s="43"/>
      <c r="AA654" s="43"/>
      <c r="AB654" s="43">
        <v>0</v>
      </c>
      <c r="AC654" s="44">
        <v>0</v>
      </c>
      <c r="AD654" s="44">
        <v>0</v>
      </c>
      <c r="AE654" s="45" t="e">
        <f t="shared" si="1220"/>
        <v>#DIV/0!</v>
      </c>
      <c r="AF654" s="46">
        <v>0</v>
      </c>
      <c r="AG654" s="46">
        <v>0</v>
      </c>
      <c r="AH654" s="47">
        <v>0</v>
      </c>
      <c r="AI654" s="47">
        <v>0</v>
      </c>
      <c r="AJ654" s="47">
        <v>0</v>
      </c>
      <c r="AK654" s="47">
        <v>0</v>
      </c>
      <c r="AL654" s="47">
        <f t="shared" si="1221"/>
        <v>0</v>
      </c>
      <c r="AM654" s="47">
        <f t="shared" si="1222"/>
        <v>0</v>
      </c>
      <c r="AN654" s="19" t="s">
        <v>36</v>
      </c>
      <c r="AO654" s="1"/>
      <c r="AP654" s="1"/>
      <c r="AQ654" s="1"/>
      <c r="AR654" s="1"/>
      <c r="AS654" s="1"/>
    </row>
    <row r="655">
      <c r="B655" s="41" t="s">
        <v>293</v>
      </c>
      <c r="C655" s="41" t="s">
        <v>446</v>
      </c>
      <c r="D655" s="41" t="s">
        <v>117</v>
      </c>
      <c r="E655" s="26" t="str">
        <f t="shared" si="1301"/>
        <v>1003</v>
      </c>
      <c r="F655" s="41" t="s">
        <v>451</v>
      </c>
      <c r="G655" s="41" t="s">
        <v>305</v>
      </c>
      <c r="H655" s="42" t="s">
        <v>306</v>
      </c>
      <c r="I655" s="43"/>
      <c r="J655" s="43"/>
      <c r="K655" s="43"/>
      <c r="L655" s="43"/>
      <c r="M655" s="43"/>
      <c r="N655" s="43"/>
      <c r="O655" s="43">
        <v>0</v>
      </c>
      <c r="P655" s="43">
        <v>0</v>
      </c>
      <c r="Q655" s="43">
        <v>-168.44999999999999</v>
      </c>
      <c r="R655" s="43">
        <v>0</v>
      </c>
      <c r="S655" s="43">
        <v>259</v>
      </c>
      <c r="T655" s="43">
        <v>0</v>
      </c>
      <c r="U655" s="43">
        <v>0</v>
      </c>
      <c r="V655" s="43">
        <f t="shared" si="1302"/>
        <v>90.550000000000011</v>
      </c>
      <c r="W655" s="43"/>
      <c r="X655" s="43"/>
      <c r="Y655" s="43"/>
      <c r="Z655" s="43"/>
      <c r="AA655" s="43"/>
      <c r="AB655" s="43">
        <v>196.19145</v>
      </c>
      <c r="AC655" s="44">
        <v>226.38</v>
      </c>
      <c r="AD655" s="44">
        <v>219.66735</v>
      </c>
      <c r="AE655" s="45">
        <f t="shared" si="1220"/>
        <v>97.0347866419295</v>
      </c>
      <c r="AF655" s="43">
        <v>226.38</v>
      </c>
      <c r="AG655" s="43">
        <v>0</v>
      </c>
      <c r="AH655" s="43">
        <v>0</v>
      </c>
      <c r="AI655" s="43">
        <v>0</v>
      </c>
      <c r="AJ655" s="43">
        <v>0</v>
      </c>
      <c r="AK655" s="43">
        <v>0</v>
      </c>
      <c r="AL655" s="43">
        <f t="shared" si="1221"/>
        <v>226.38</v>
      </c>
      <c r="AM655" s="43">
        <f t="shared" si="1222"/>
        <v>-135.82999999999998</v>
      </c>
      <c r="AN655" s="19"/>
      <c r="AO655" s="1"/>
      <c r="AP655" s="1"/>
      <c r="AQ655" s="1"/>
      <c r="AR655" s="1"/>
      <c r="AS655" s="1"/>
    </row>
    <row r="656" s="24" customFormat="1" ht="31.5">
      <c r="B656" s="25" t="s">
        <v>453</v>
      </c>
      <c r="C656" s="25"/>
      <c r="D656" s="25"/>
      <c r="E656" s="26" t="str">
        <f t="shared" si="1301"/>
        <v/>
      </c>
      <c r="F656" s="25"/>
      <c r="G656" s="25"/>
      <c r="H656" s="27" t="s">
        <v>454</v>
      </c>
      <c r="I656" s="28">
        <f>I657+I1095+I1170</f>
        <v>18994303.399999999</v>
      </c>
      <c r="J656" s="28">
        <f>J657+J1095+J1170</f>
        <v>19365465.599999998</v>
      </c>
      <c r="K656" s="28">
        <f>K657+K1095+K1170</f>
        <v>19667347.099999998</v>
      </c>
      <c r="L656" s="28">
        <f>L657+L1095+L1170</f>
        <v>13531.882000000112</v>
      </c>
      <c r="M656" s="28">
        <f>M657+M1095+M1170</f>
        <v>10031.88199999988</v>
      </c>
      <c r="N656" s="28">
        <f>N657+N1095+N1170</f>
        <v>10031.882000000112</v>
      </c>
      <c r="O656" s="28">
        <f>O657+O1095+O1170</f>
        <v>-3126.4099999999999</v>
      </c>
      <c r="P656" s="28">
        <f>P657+P1095+P1170</f>
        <v>3191.8579999999997</v>
      </c>
      <c r="Q656" s="28">
        <f>Q657+Q1095+Q1170</f>
        <v>611843.56999999995</v>
      </c>
      <c r="R656" s="28">
        <f>R657+R1095+R1170</f>
        <v>111931.40800000001</v>
      </c>
      <c r="S656" s="28">
        <f>S657+S1095+S1170</f>
        <v>116233.769</v>
      </c>
      <c r="T656" s="28">
        <f>T657+T1095+T1170</f>
        <v>0</v>
      </c>
      <c r="U656" s="28">
        <v>141369.71000000002</v>
      </c>
      <c r="V656" s="28">
        <f t="shared" si="1302"/>
        <v>19989279.186999999</v>
      </c>
      <c r="W656" s="28">
        <f>W657+W1095+W1170</f>
        <v>195990.41</v>
      </c>
      <c r="X656" s="28">
        <f>X657+X1095+X1170</f>
        <v>0</v>
      </c>
      <c r="Y656" s="28">
        <f>Y657+Y1095+Y1170</f>
        <v>-54620.699999999997</v>
      </c>
      <c r="Z656" s="28">
        <f>Z657+Z1095+Z1170</f>
        <v>0</v>
      </c>
      <c r="AA656" s="28">
        <f>AA657+AA1095+AA1170</f>
        <v>0</v>
      </c>
      <c r="AB656" s="28">
        <f>AB657+AB1095+AB1170</f>
        <v>16650291.15863</v>
      </c>
      <c r="AC656" s="29">
        <f>AC657+AC1095+AC1170</f>
        <v>22120656.725840002</v>
      </c>
      <c r="AD656" s="29">
        <f>AD657+AD1095+AD1170</f>
        <v>22110761.600420002</v>
      </c>
      <c r="AE656" s="30">
        <f t="shared" si="1220"/>
        <v>99.955267488019729</v>
      </c>
      <c r="AF656" s="28">
        <f>AF657+AF1095+AF1170</f>
        <v>21976710.558290005</v>
      </c>
      <c r="AG656" s="28">
        <f>AG657+AG1095+AG1170</f>
        <v>-3126.4099999999999</v>
      </c>
      <c r="AH656" s="28">
        <f>AH657+AH1095+AH1170</f>
        <v>0</v>
      </c>
      <c r="AI656" s="28">
        <f>AI657+AI1095+AI1170</f>
        <v>0</v>
      </c>
      <c r="AJ656" s="28">
        <f>AJ657+AJ1095+AJ1170</f>
        <v>0</v>
      </c>
      <c r="AK656" s="28">
        <f>AK657+AK1095+AK1170</f>
        <v>0</v>
      </c>
      <c r="AL656" s="28">
        <f t="shared" si="1221"/>
        <v>21973584.148290005</v>
      </c>
      <c r="AM656" s="28">
        <f t="shared" si="1222"/>
        <v>-1984304.9612900056</v>
      </c>
      <c r="AN656" s="31"/>
      <c r="AO656" s="24"/>
      <c r="AP656" s="24"/>
      <c r="AQ656" s="24"/>
      <c r="AR656" s="24"/>
      <c r="AS656" s="24"/>
    </row>
    <row r="657" s="24" customFormat="1">
      <c r="B657" s="25" t="s">
        <v>453</v>
      </c>
      <c r="C657" s="25" t="s">
        <v>227</v>
      </c>
      <c r="D657" s="25"/>
      <c r="E657" s="32" t="str">
        <f t="shared" si="1301"/>
        <v>07</v>
      </c>
      <c r="F657" s="25"/>
      <c r="G657" s="25"/>
      <c r="H657" s="27" t="s">
        <v>295</v>
      </c>
      <c r="I657" s="28">
        <f>I658+I716+I871+I934+I947</f>
        <v>18533367.899999999</v>
      </c>
      <c r="J657" s="28">
        <f>J658+J716+J871+J934+J947</f>
        <v>18913491.499999996</v>
      </c>
      <c r="K657" s="28">
        <f>K658+K716+K871+K934+K947</f>
        <v>19207939.899999999</v>
      </c>
      <c r="L657" s="28">
        <f>L658+L716+L871+L934+L947</f>
        <v>13531.882000000112</v>
      </c>
      <c r="M657" s="28">
        <f>M658+M716+M871+M934+M947</f>
        <v>10031.88199999988</v>
      </c>
      <c r="N657" s="28">
        <f>N658+N716+N871+N934+N947</f>
        <v>10031.882000000112</v>
      </c>
      <c r="O657" s="28">
        <f>O658+O716+O871+O934+O947</f>
        <v>-7834.9049999999997</v>
      </c>
      <c r="P657" s="28">
        <f>P658+P716+P871+P934+P947</f>
        <v>3191.8579999999997</v>
      </c>
      <c r="Q657" s="28">
        <f>Q658+Q716+Q871+Q934+Q947</f>
        <v>609179.8629999999</v>
      </c>
      <c r="R657" s="28">
        <f>R658+R716+R871+R934+R947</f>
        <v>111931.40800000001</v>
      </c>
      <c r="S657" s="28">
        <f>S658+S716+S871+S934+S947</f>
        <v>113970.16899999999</v>
      </c>
      <c r="T657" s="28">
        <f>T658+T716+T871+T934+T947</f>
        <v>0</v>
      </c>
      <c r="U657" s="28">
        <v>141369.71000000002</v>
      </c>
      <c r="V657" s="28">
        <f t="shared" si="1302"/>
        <v>19518707.884999994</v>
      </c>
      <c r="W657" s="28">
        <f>W658+W716+W871+W934+W947</f>
        <v>195990.41</v>
      </c>
      <c r="X657" s="28">
        <f>X658+X716+X871+X934+X947</f>
        <v>0</v>
      </c>
      <c r="Y657" s="28">
        <f>Y658+Y716+Y871+Y934+Y947</f>
        <v>-54620.699999999997</v>
      </c>
      <c r="Z657" s="28">
        <f>Z658+Z716+Z871+Z934+Z947</f>
        <v>0</v>
      </c>
      <c r="AA657" s="28">
        <f>AA658+AA716+AA871+AA934+AA947</f>
        <v>0</v>
      </c>
      <c r="AB657" s="28">
        <f>AB658+AB716+AB871+AB934+AB947</f>
        <v>16325464.236400001</v>
      </c>
      <c r="AC657" s="29">
        <f>AC658+AC716+AC871+AC934+AC947</f>
        <v>21727314.60904</v>
      </c>
      <c r="AD657" s="29">
        <f>AD658+AD716+AD871+AD934+AD947</f>
        <v>21717531.97524</v>
      </c>
      <c r="AE657" s="30">
        <f t="shared" si="1220"/>
        <v>99.954975412396664</v>
      </c>
      <c r="AF657" s="28">
        <f>AF658+AF716+AF871+AF934+AF947</f>
        <v>21536680.100290004</v>
      </c>
      <c r="AG657" s="28">
        <f>AG658+AG716+AG871+AG934+AG947</f>
        <v>-7834.9049999999997</v>
      </c>
      <c r="AH657" s="28">
        <f>AH658+AH716+AH871+AH934+AH947</f>
        <v>0</v>
      </c>
      <c r="AI657" s="28">
        <f>AI658+AI716+AI871+AI934+AI947</f>
        <v>0</v>
      </c>
      <c r="AJ657" s="28">
        <f>AJ658+AJ716+AJ871+AJ934+AJ947</f>
        <v>0</v>
      </c>
      <c r="AK657" s="28">
        <f>AK658+AK716+AK871+AK934+AK947</f>
        <v>0</v>
      </c>
      <c r="AL657" s="28">
        <f t="shared" si="1221"/>
        <v>21528845.195290003</v>
      </c>
      <c r="AM657" s="28">
        <f t="shared" si="1222"/>
        <v>-2010137.3102900088</v>
      </c>
      <c r="AN657" s="31"/>
      <c r="AO657" s="24"/>
      <c r="AP657" s="24"/>
      <c r="AQ657" s="24"/>
      <c r="AR657" s="24"/>
      <c r="AS657" s="24"/>
    </row>
    <row r="658" s="33" customFormat="1">
      <c r="B658" s="34" t="s">
        <v>453</v>
      </c>
      <c r="C658" s="34" t="s">
        <v>227</v>
      </c>
      <c r="D658" s="34" t="s">
        <v>41</v>
      </c>
      <c r="E658" s="35" t="str">
        <f t="shared" si="1301"/>
        <v>0701</v>
      </c>
      <c r="F658" s="34"/>
      <c r="G658" s="34"/>
      <c r="H658" s="36" t="s">
        <v>455</v>
      </c>
      <c r="I658" s="37">
        <f>I659+I687</f>
        <v>7287842.2999999998</v>
      </c>
      <c r="J658" s="37">
        <f>J659+J687</f>
        <v>7722696.0999999996</v>
      </c>
      <c r="K658" s="37">
        <f>K659+K687</f>
        <v>7560519.1000000006</v>
      </c>
      <c r="L658" s="37">
        <f>L659+L687</f>
        <v>10695.012000000001</v>
      </c>
      <c r="M658" s="37">
        <f>M659+M687</f>
        <v>10695.012000000001</v>
      </c>
      <c r="N658" s="37">
        <f>N659+N687</f>
        <v>10695.012000000001</v>
      </c>
      <c r="O658" s="37">
        <f>O659+O687</f>
        <v>-513.56899999999996</v>
      </c>
      <c r="P658" s="37">
        <f>P659+P687</f>
        <v>-32175.347000000002</v>
      </c>
      <c r="Q658" s="37">
        <f>Q659+Q687</f>
        <v>-63761.523000000001</v>
      </c>
      <c r="R658" s="37">
        <f>R659+R687</f>
        <v>-189.95399999999881</v>
      </c>
      <c r="S658" s="37">
        <f>S659+S687</f>
        <v>40000</v>
      </c>
      <c r="T658" s="37">
        <f>T659+T687</f>
        <v>0</v>
      </c>
      <c r="U658" s="37">
        <v>102632.109</v>
      </c>
      <c r="V658" s="37">
        <f t="shared" si="1302"/>
        <v>7344529.0279999999</v>
      </c>
      <c r="W658" s="37">
        <f>W659+W687</f>
        <v>102632.109</v>
      </c>
      <c r="X658" s="37">
        <f>X659+X687</f>
        <v>0</v>
      </c>
      <c r="Y658" s="37">
        <f>Y659+Y687</f>
        <v>0</v>
      </c>
      <c r="Z658" s="37">
        <f>Z659+Z687</f>
        <v>0</v>
      </c>
      <c r="AA658" s="37">
        <f>AA659+AA687</f>
        <v>0</v>
      </c>
      <c r="AB658" s="37">
        <f>AB659+AB687</f>
        <v>6010963.1135200011</v>
      </c>
      <c r="AC658" s="38">
        <f>AC659+AC687</f>
        <v>7781911.9584499998</v>
      </c>
      <c r="AD658" s="38">
        <f>AD659+AD687</f>
        <v>7781420.1675000004</v>
      </c>
      <c r="AE658" s="39">
        <f t="shared" si="1220"/>
        <v>99.993680332640295</v>
      </c>
      <c r="AF658" s="37">
        <f>AF659+AF687</f>
        <v>7754367.3460800005</v>
      </c>
      <c r="AG658" s="37">
        <f>AG659+AG687</f>
        <v>-513.56899999999996</v>
      </c>
      <c r="AH658" s="37">
        <f>AH659+AH687</f>
        <v>0</v>
      </c>
      <c r="AI658" s="37">
        <f>AI659+AI687</f>
        <v>0</v>
      </c>
      <c r="AJ658" s="37">
        <f>AJ659+AJ687</f>
        <v>0</v>
      </c>
      <c r="AK658" s="37">
        <f>AK659+AK687</f>
        <v>0</v>
      </c>
      <c r="AL658" s="37">
        <f t="shared" si="1221"/>
        <v>7753853.7770800004</v>
      </c>
      <c r="AM658" s="37">
        <f t="shared" si="1222"/>
        <v>-409324.74908000045</v>
      </c>
      <c r="AN658" s="40"/>
      <c r="AO658" s="33"/>
      <c r="AP658" s="33"/>
      <c r="AQ658" s="33"/>
      <c r="AR658" s="33"/>
      <c r="AS658" s="33"/>
    </row>
    <row r="659" ht="31.5">
      <c r="B659" s="41" t="s">
        <v>453</v>
      </c>
      <c r="C659" s="41" t="s">
        <v>227</v>
      </c>
      <c r="D659" s="41" t="s">
        <v>41</v>
      </c>
      <c r="E659" s="26" t="str">
        <f t="shared" si="1301"/>
        <v>0701</v>
      </c>
      <c r="F659" s="41" t="s">
        <v>456</v>
      </c>
      <c r="G659" s="41"/>
      <c r="H659" s="42" t="s">
        <v>457</v>
      </c>
      <c r="I659" s="43">
        <f>I660+I674</f>
        <v>7157131.7000000002</v>
      </c>
      <c r="J659" s="43">
        <f>J660+J674</f>
        <v>7187136.2000000002</v>
      </c>
      <c r="K659" s="43">
        <f>K660+K674</f>
        <v>7160577.5000000009</v>
      </c>
      <c r="L659" s="43">
        <f>L660+L674</f>
        <v>10695.012000000001</v>
      </c>
      <c r="M659" s="43">
        <f>M660+M674</f>
        <v>10695.012000000001</v>
      </c>
      <c r="N659" s="43">
        <f>N660+N674</f>
        <v>10695.012000000001</v>
      </c>
      <c r="O659" s="43">
        <f>O660+O674</f>
        <v>-513.56899999999996</v>
      </c>
      <c r="P659" s="43">
        <f>P660+P674</f>
        <v>-34865.139000000003</v>
      </c>
      <c r="Q659" s="43">
        <f>Q660+Q674</f>
        <v>-13171.897000000001</v>
      </c>
      <c r="R659" s="43">
        <f>R660+R674</f>
        <v>-8100.9949999999999</v>
      </c>
      <c r="S659" s="43">
        <f>S660+S674</f>
        <v>0</v>
      </c>
      <c r="T659" s="43">
        <f>T660+T674</f>
        <v>0</v>
      </c>
      <c r="U659" s="43">
        <v>0</v>
      </c>
      <c r="V659" s="43">
        <f t="shared" si="1302"/>
        <v>7111175.1119999997</v>
      </c>
      <c r="W659" s="43">
        <f>W660+W674</f>
        <v>0</v>
      </c>
      <c r="X659" s="43">
        <f>X660+X674</f>
        <v>0</v>
      </c>
      <c r="Y659" s="43">
        <f>Y660+Y674</f>
        <v>0</v>
      </c>
      <c r="Z659" s="43">
        <f>Z660+Z674</f>
        <v>0</v>
      </c>
      <c r="AA659" s="43">
        <f>AA660+AA674</f>
        <v>0</v>
      </c>
      <c r="AB659" s="43">
        <f>AB660+AB674</f>
        <v>5919479.6148400009</v>
      </c>
      <c r="AC659" s="44">
        <f>AC660+AC674</f>
        <v>7548108.0424499996</v>
      </c>
      <c r="AD659" s="44">
        <f>AD660+AD674</f>
        <v>7547817.83287</v>
      </c>
      <c r="AE659" s="45">
        <f t="shared" si="1220"/>
        <v>99.996155201033588</v>
      </c>
      <c r="AF659" s="43">
        <f>AF660+AF674</f>
        <v>7520413.4300800003</v>
      </c>
      <c r="AG659" s="43">
        <f>AG660+AG674</f>
        <v>-513.56899999999996</v>
      </c>
      <c r="AH659" s="43">
        <f>AH660+AH674</f>
        <v>0</v>
      </c>
      <c r="AI659" s="43">
        <f>AI660+AI674</f>
        <v>0</v>
      </c>
      <c r="AJ659" s="43">
        <f>AJ660+AJ674</f>
        <v>0</v>
      </c>
      <c r="AK659" s="43">
        <f>AK660+AK674</f>
        <v>0</v>
      </c>
      <c r="AL659" s="43">
        <f t="shared" si="1221"/>
        <v>7519899.8610800002</v>
      </c>
      <c r="AM659" s="43">
        <f t="shared" si="1222"/>
        <v>-408724.74908000045</v>
      </c>
      <c r="AN659" s="2"/>
      <c r="AO659" s="1"/>
      <c r="AP659" s="1"/>
      <c r="AQ659" s="1"/>
      <c r="AR659" s="1"/>
      <c r="AS659" s="1"/>
    </row>
    <row r="660" ht="31.5">
      <c r="B660" s="41" t="s">
        <v>453</v>
      </c>
      <c r="C660" s="41" t="s">
        <v>227</v>
      </c>
      <c r="D660" s="41" t="s">
        <v>41</v>
      </c>
      <c r="E660" s="26" t="str">
        <f t="shared" si="1301"/>
        <v>0701</v>
      </c>
      <c r="F660" s="41" t="s">
        <v>458</v>
      </c>
      <c r="G660" s="41"/>
      <c r="H660" s="42" t="s">
        <v>459</v>
      </c>
      <c r="I660" s="43">
        <f>I661+I666</f>
        <v>6894636.5</v>
      </c>
      <c r="J660" s="43">
        <f>J661+J666</f>
        <v>6918437</v>
      </c>
      <c r="K660" s="43">
        <f>K661+K666</f>
        <v>6891878.3000000007</v>
      </c>
      <c r="L660" s="43">
        <f>L661+L666</f>
        <v>10695.012000000001</v>
      </c>
      <c r="M660" s="43">
        <f>M661+M666</f>
        <v>10695.012000000001</v>
      </c>
      <c r="N660" s="43">
        <f>N661+N666</f>
        <v>10695.012000000001</v>
      </c>
      <c r="O660" s="43">
        <f>O661+O666</f>
        <v>-513.56899999999996</v>
      </c>
      <c r="P660" s="43">
        <f>P661+P666</f>
        <v>-34865.139000000003</v>
      </c>
      <c r="Q660" s="43">
        <f>Q661+Q666</f>
        <v>-13171.897000000001</v>
      </c>
      <c r="R660" s="43">
        <f>R661+R666</f>
        <v>-8100.9949999999999</v>
      </c>
      <c r="S660" s="43">
        <f>S661+S666</f>
        <v>0</v>
      </c>
      <c r="T660" s="43">
        <f>T661+T666</f>
        <v>0</v>
      </c>
      <c r="U660" s="43">
        <v>0</v>
      </c>
      <c r="V660" s="43">
        <f t="shared" si="1302"/>
        <v>6848679.9119999995</v>
      </c>
      <c r="W660" s="43">
        <f>W661+W666</f>
        <v>0</v>
      </c>
      <c r="X660" s="43">
        <f>X661+X666</f>
        <v>0</v>
      </c>
      <c r="Y660" s="43">
        <f>Y661+Y666</f>
        <v>0</v>
      </c>
      <c r="Z660" s="43">
        <f>Z661+Z666</f>
        <v>0</v>
      </c>
      <c r="AA660" s="43">
        <f>AA661+AA666</f>
        <v>0</v>
      </c>
      <c r="AB660" s="43">
        <f>AB661+AB666</f>
        <v>5735017.3825200005</v>
      </c>
      <c r="AC660" s="44">
        <f>AC661+AC666</f>
        <v>7318327.6527100001</v>
      </c>
      <c r="AD660" s="44">
        <f>AD661+AD666</f>
        <v>7318103.2594600003</v>
      </c>
      <c r="AE660" s="45">
        <f t="shared" si="1220"/>
        <v>99.996933817934249</v>
      </c>
      <c r="AF660" s="43">
        <f>AF661+AF666</f>
        <v>7257918.2300800001</v>
      </c>
      <c r="AG660" s="43">
        <f>AG661+AG666</f>
        <v>-513.56899999999996</v>
      </c>
      <c r="AH660" s="43">
        <f>AH661+AH666</f>
        <v>0</v>
      </c>
      <c r="AI660" s="43">
        <f>AI661+AI666</f>
        <v>0</v>
      </c>
      <c r="AJ660" s="43">
        <f>AJ661+AJ666</f>
        <v>0</v>
      </c>
      <c r="AK660" s="43">
        <f>AK661+AK666</f>
        <v>0</v>
      </c>
      <c r="AL660" s="43">
        <f t="shared" si="1221"/>
        <v>7257404.66108</v>
      </c>
      <c r="AM660" s="43">
        <f t="shared" si="1222"/>
        <v>-408724.74908000045</v>
      </c>
      <c r="AN660" s="2"/>
      <c r="AO660" s="1"/>
      <c r="AP660" s="1"/>
      <c r="AQ660" s="1"/>
      <c r="AR660" s="1"/>
      <c r="AS660" s="1"/>
    </row>
    <row r="661" ht="47.25">
      <c r="B661" s="41" t="s">
        <v>453</v>
      </c>
      <c r="C661" s="41" t="s">
        <v>227</v>
      </c>
      <c r="D661" s="41" t="s">
        <v>41</v>
      </c>
      <c r="E661" s="26" t="str">
        <f t="shared" si="1301"/>
        <v>0701</v>
      </c>
      <c r="F661" s="41" t="s">
        <v>460</v>
      </c>
      <c r="G661" s="41"/>
      <c r="H661" s="42" t="s">
        <v>461</v>
      </c>
      <c r="I661" s="43">
        <f t="shared" ref="I661:I662" si="1303">I662</f>
        <v>1380318.4999999998</v>
      </c>
      <c r="J661" s="43">
        <f t="shared" ref="J661:J662" si="1304">J662</f>
        <v>1373807.8999999999</v>
      </c>
      <c r="K661" s="43">
        <f t="shared" ref="K661:K662" si="1305">K662</f>
        <v>1373807.8999999999</v>
      </c>
      <c r="L661" s="43">
        <f t="shared" ref="L661:L662" si="1306">L662</f>
        <v>10695.012000000001</v>
      </c>
      <c r="M661" s="43">
        <f t="shared" ref="M661:M662" si="1307">M662</f>
        <v>10695.012000000001</v>
      </c>
      <c r="N661" s="43">
        <f t="shared" ref="N661:N662" si="1308">N662</f>
        <v>10695.012000000001</v>
      </c>
      <c r="O661" s="43">
        <f t="shared" ref="O661:O662" si="1309">O662</f>
        <v>-513.56899999999996</v>
      </c>
      <c r="P661" s="43">
        <f t="shared" ref="P661:P662" si="1310">P662</f>
        <v>-34865.139000000003</v>
      </c>
      <c r="Q661" s="43">
        <f t="shared" ref="Q661:Q662" si="1311">Q662</f>
        <v>-13171.897000000001</v>
      </c>
      <c r="R661" s="43">
        <f t="shared" ref="R661:R662" si="1312">R662</f>
        <v>-8100.9949999999999</v>
      </c>
      <c r="S661" s="43">
        <f t="shared" ref="S661:S662" si="1313">S662</f>
        <v>0</v>
      </c>
      <c r="T661" s="43">
        <f t="shared" ref="T661:T662" si="1314">T662</f>
        <v>0</v>
      </c>
      <c r="U661" s="43">
        <v>0</v>
      </c>
      <c r="V661" s="43">
        <f t="shared" si="1302"/>
        <v>1334361.9119999998</v>
      </c>
      <c r="W661" s="43">
        <f t="shared" ref="W661:W662" si="1315">W662</f>
        <v>0</v>
      </c>
      <c r="X661" s="43">
        <f t="shared" ref="X661:X662" si="1316">X662</f>
        <v>0</v>
      </c>
      <c r="Y661" s="43">
        <f t="shared" ref="Y661:Y662" si="1317">Y662</f>
        <v>0</v>
      </c>
      <c r="Z661" s="43">
        <f t="shared" ref="Z661:Z662" si="1318">Z662</f>
        <v>0</v>
      </c>
      <c r="AA661" s="43">
        <f t="shared" ref="AA661:AA662" si="1319">AA662</f>
        <v>0</v>
      </c>
      <c r="AB661" s="43">
        <f t="shared" ref="AB661:AB662" si="1320">AB662</f>
        <v>1088025.02449</v>
      </c>
      <c r="AC661" s="44">
        <f t="shared" ref="AC661:AC662" si="1321">AC662</f>
        <v>1334349.46108</v>
      </c>
      <c r="AD661" s="44">
        <f t="shared" ref="AD661:AD662" si="1322">AD662</f>
        <v>1334271.1064200001</v>
      </c>
      <c r="AE661" s="45">
        <f t="shared" si="1220"/>
        <v>99.994127875621388</v>
      </c>
      <c r="AF661" s="43">
        <f t="shared" ref="AF661:AF662" si="1323">AF662</f>
        <v>1334863.0300799999</v>
      </c>
      <c r="AG661" s="43">
        <f t="shared" ref="AG661:AG662" si="1324">AG662</f>
        <v>-513.56899999999996</v>
      </c>
      <c r="AH661" s="43">
        <f t="shared" ref="AH661:AH662" si="1325">AH662</f>
        <v>0</v>
      </c>
      <c r="AI661" s="43">
        <f t="shared" ref="AI661:AI662" si="1326">AI662</f>
        <v>0</v>
      </c>
      <c r="AJ661" s="43">
        <f t="shared" ref="AJ661:AJ662" si="1327">AJ662</f>
        <v>0</v>
      </c>
      <c r="AK661" s="43">
        <f t="shared" ref="AK661:AK662" si="1328">AK662</f>
        <v>0</v>
      </c>
      <c r="AL661" s="43">
        <f t="shared" si="1221"/>
        <v>1334349.46108</v>
      </c>
      <c r="AM661" s="43">
        <f t="shared" si="1222"/>
        <v>12.450919999741018</v>
      </c>
      <c r="AN661" s="2"/>
      <c r="AR661" s="1"/>
      <c r="AS661" s="1"/>
    </row>
    <row r="662" ht="47.25">
      <c r="B662" s="41" t="s">
        <v>453</v>
      </c>
      <c r="C662" s="41" t="s">
        <v>227</v>
      </c>
      <c r="D662" s="41" t="s">
        <v>41</v>
      </c>
      <c r="E662" s="26" t="str">
        <f t="shared" si="1301"/>
        <v>0701</v>
      </c>
      <c r="F662" s="41" t="s">
        <v>462</v>
      </c>
      <c r="G662" s="41"/>
      <c r="H662" s="42" t="s">
        <v>70</v>
      </c>
      <c r="I662" s="43">
        <f t="shared" si="1303"/>
        <v>1380318.4999999998</v>
      </c>
      <c r="J662" s="43">
        <f t="shared" si="1304"/>
        <v>1373807.8999999999</v>
      </c>
      <c r="K662" s="43">
        <f t="shared" si="1305"/>
        <v>1373807.8999999999</v>
      </c>
      <c r="L662" s="43">
        <f t="shared" si="1306"/>
        <v>10695.012000000001</v>
      </c>
      <c r="M662" s="43">
        <f t="shared" si="1307"/>
        <v>10695.012000000001</v>
      </c>
      <c r="N662" s="43">
        <f t="shared" si="1308"/>
        <v>10695.012000000001</v>
      </c>
      <c r="O662" s="43">
        <f t="shared" si="1309"/>
        <v>-513.56899999999996</v>
      </c>
      <c r="P662" s="43">
        <f t="shared" si="1310"/>
        <v>-34865.139000000003</v>
      </c>
      <c r="Q662" s="43">
        <f t="shared" si="1311"/>
        <v>-13171.897000000001</v>
      </c>
      <c r="R662" s="43">
        <f t="shared" si="1312"/>
        <v>-8100.9949999999999</v>
      </c>
      <c r="S662" s="43">
        <f t="shared" si="1313"/>
        <v>0</v>
      </c>
      <c r="T662" s="43">
        <f t="shared" si="1314"/>
        <v>0</v>
      </c>
      <c r="U662" s="43">
        <v>0</v>
      </c>
      <c r="V662" s="43">
        <f t="shared" si="1302"/>
        <v>1334361.9119999998</v>
      </c>
      <c r="W662" s="43">
        <f t="shared" si="1315"/>
        <v>0</v>
      </c>
      <c r="X662" s="43">
        <f t="shared" si="1316"/>
        <v>0</v>
      </c>
      <c r="Y662" s="43">
        <f t="shared" si="1317"/>
        <v>0</v>
      </c>
      <c r="Z662" s="43">
        <f t="shared" si="1318"/>
        <v>0</v>
      </c>
      <c r="AA662" s="43">
        <f t="shared" si="1319"/>
        <v>0</v>
      </c>
      <c r="AB662" s="43">
        <f t="shared" si="1320"/>
        <v>1088025.02449</v>
      </c>
      <c r="AC662" s="44">
        <f t="shared" si="1321"/>
        <v>1334349.46108</v>
      </c>
      <c r="AD662" s="44">
        <f t="shared" si="1322"/>
        <v>1334271.1064200001</v>
      </c>
      <c r="AE662" s="45">
        <f t="shared" si="1220"/>
        <v>99.994127875621388</v>
      </c>
      <c r="AF662" s="43">
        <f t="shared" si="1323"/>
        <v>1334863.0300799999</v>
      </c>
      <c r="AG662" s="43">
        <f t="shared" si="1324"/>
        <v>-513.56899999999996</v>
      </c>
      <c r="AH662" s="43">
        <f t="shared" si="1325"/>
        <v>0</v>
      </c>
      <c r="AI662" s="43">
        <f t="shared" si="1326"/>
        <v>0</v>
      </c>
      <c r="AJ662" s="43">
        <f t="shared" si="1327"/>
        <v>0</v>
      </c>
      <c r="AK662" s="43">
        <f t="shared" si="1328"/>
        <v>0</v>
      </c>
      <c r="AL662" s="43">
        <f t="shared" si="1221"/>
        <v>1334349.46108</v>
      </c>
      <c r="AM662" s="43">
        <f t="shared" si="1222"/>
        <v>12.450919999741018</v>
      </c>
      <c r="AN662" s="2"/>
      <c r="AR662" s="1"/>
      <c r="AS662" s="1"/>
    </row>
    <row r="663" ht="31.5">
      <c r="B663" s="41" t="s">
        <v>453</v>
      </c>
      <c r="C663" s="41" t="s">
        <v>227</v>
      </c>
      <c r="D663" s="41" t="s">
        <v>41</v>
      </c>
      <c r="E663" s="26" t="str">
        <f t="shared" si="1301"/>
        <v>0701</v>
      </c>
      <c r="F663" s="41" t="s">
        <v>462</v>
      </c>
      <c r="G663" s="41" t="s">
        <v>177</v>
      </c>
      <c r="H663" s="42" t="s">
        <v>178</v>
      </c>
      <c r="I663" s="43">
        <f>I664+I665</f>
        <v>1380318.4999999998</v>
      </c>
      <c r="J663" s="43">
        <f>J664+J665</f>
        <v>1373807.8999999999</v>
      </c>
      <c r="K663" s="43">
        <f>K664+K665</f>
        <v>1373807.8999999999</v>
      </c>
      <c r="L663" s="43">
        <f>L664+L665</f>
        <v>10695.012000000001</v>
      </c>
      <c r="M663" s="43">
        <f>M664+M665</f>
        <v>10695.012000000001</v>
      </c>
      <c r="N663" s="43">
        <f>N664+N665</f>
        <v>10695.012000000001</v>
      </c>
      <c r="O663" s="43">
        <f>O664+O665</f>
        <v>-513.56899999999996</v>
      </c>
      <c r="P663" s="43">
        <f>P664+P665</f>
        <v>-34865.139000000003</v>
      </c>
      <c r="Q663" s="43">
        <f>Q664+Q665</f>
        <v>-13171.897000000001</v>
      </c>
      <c r="R663" s="43">
        <f>R664+R665</f>
        <v>-8100.9949999999999</v>
      </c>
      <c r="S663" s="43">
        <f>S664+S665</f>
        <v>0</v>
      </c>
      <c r="T663" s="43">
        <f>T664+T665</f>
        <v>0</v>
      </c>
      <c r="U663" s="43">
        <v>0</v>
      </c>
      <c r="V663" s="43">
        <f t="shared" si="1302"/>
        <v>1334361.9119999998</v>
      </c>
      <c r="W663" s="43">
        <f>W664+W665</f>
        <v>0</v>
      </c>
      <c r="X663" s="43">
        <f>X664+X665</f>
        <v>0</v>
      </c>
      <c r="Y663" s="43">
        <f>Y664+Y665</f>
        <v>0</v>
      </c>
      <c r="Z663" s="43">
        <f>Z664+Z665</f>
        <v>0</v>
      </c>
      <c r="AA663" s="43">
        <f>AA664+AA665</f>
        <v>0</v>
      </c>
      <c r="AB663" s="43">
        <f>AB664+AB665</f>
        <v>1088025.02449</v>
      </c>
      <c r="AC663" s="44">
        <f>AC664+AC665</f>
        <v>1334349.46108</v>
      </c>
      <c r="AD663" s="44">
        <f>AD664+AD665</f>
        <v>1334271.1064200001</v>
      </c>
      <c r="AE663" s="45">
        <f t="shared" si="1220"/>
        <v>99.994127875621388</v>
      </c>
      <c r="AF663" s="43">
        <f>AF664+AF665</f>
        <v>1334863.0300799999</v>
      </c>
      <c r="AG663" s="43">
        <f>AG664+AG665</f>
        <v>-513.56899999999996</v>
      </c>
      <c r="AH663" s="43">
        <f>AH664+AH665</f>
        <v>0</v>
      </c>
      <c r="AI663" s="43">
        <f>AI664+AI665</f>
        <v>0</v>
      </c>
      <c r="AJ663" s="43">
        <f>AJ664+AJ665</f>
        <v>0</v>
      </c>
      <c r="AK663" s="43">
        <f>AK664+AK665</f>
        <v>0</v>
      </c>
      <c r="AL663" s="43">
        <f t="shared" si="1221"/>
        <v>1334349.46108</v>
      </c>
      <c r="AM663" s="43">
        <f t="shared" si="1222"/>
        <v>12.450919999741018</v>
      </c>
      <c r="AN663" s="2"/>
      <c r="AO663" s="1"/>
      <c r="AP663" s="1"/>
      <c r="AQ663" s="1"/>
      <c r="AR663" s="1"/>
      <c r="AS663" s="1"/>
    </row>
    <row r="664" hidden="1">
      <c r="B664" s="41" t="s">
        <v>453</v>
      </c>
      <c r="C664" s="41" t="s">
        <v>227</v>
      </c>
      <c r="D664" s="41" t="s">
        <v>41</v>
      </c>
      <c r="E664" s="26" t="str">
        <f t="shared" si="1301"/>
        <v>0701</v>
      </c>
      <c r="F664" s="41" t="s">
        <v>462</v>
      </c>
      <c r="G664" s="41" t="s">
        <v>179</v>
      </c>
      <c r="H664" s="42" t="s">
        <v>180</v>
      </c>
      <c r="I664" s="43">
        <v>26059.700000000001</v>
      </c>
      <c r="J664" s="43">
        <v>23983.5</v>
      </c>
      <c r="K664" s="43">
        <v>23983.5</v>
      </c>
      <c r="L664" s="43">
        <v>85.977000000000004</v>
      </c>
      <c r="M664" s="43">
        <v>85.977000000000004</v>
      </c>
      <c r="N664" s="43">
        <v>85.977000000000004</v>
      </c>
      <c r="O664" s="43">
        <v>0</v>
      </c>
      <c r="P664" s="43">
        <v>0</v>
      </c>
      <c r="Q664" s="43">
        <v>0</v>
      </c>
      <c r="R664" s="43">
        <v>0</v>
      </c>
      <c r="S664" s="43">
        <v>0</v>
      </c>
      <c r="T664" s="43">
        <v>0</v>
      </c>
      <c r="U664" s="43">
        <v>0</v>
      </c>
      <c r="V664" s="43">
        <f t="shared" si="1302"/>
        <v>26145.677</v>
      </c>
      <c r="W664" s="43"/>
      <c r="X664" s="43"/>
      <c r="Y664" s="43"/>
      <c r="Z664" s="43"/>
      <c r="AA664" s="43"/>
      <c r="AB664" s="43">
        <v>16136.070519999999</v>
      </c>
      <c r="AC664" s="44">
        <v>0</v>
      </c>
      <c r="AD664" s="44">
        <v>0</v>
      </c>
      <c r="AE664" s="45" t="e">
        <f t="shared" si="1220"/>
        <v>#DIV/0!</v>
      </c>
      <c r="AF664" s="43">
        <v>26145.677</v>
      </c>
      <c r="AG664" s="43">
        <v>0</v>
      </c>
      <c r="AH664" s="43">
        <v>0</v>
      </c>
      <c r="AI664" s="43">
        <v>0</v>
      </c>
      <c r="AJ664" s="43">
        <v>0</v>
      </c>
      <c r="AK664" s="43">
        <v>0</v>
      </c>
      <c r="AL664" s="43">
        <f t="shared" si="1221"/>
        <v>26145.677</v>
      </c>
      <c r="AM664" s="43">
        <f t="shared" si="1222"/>
        <v>0</v>
      </c>
      <c r="AN664" s="19" t="s">
        <v>36</v>
      </c>
      <c r="AO664" s="1"/>
      <c r="AP664" s="1"/>
      <c r="AQ664" s="1"/>
      <c r="AR664" s="1"/>
      <c r="AS664" s="1"/>
    </row>
    <row r="665">
      <c r="B665" s="41" t="s">
        <v>453</v>
      </c>
      <c r="C665" s="41" t="s">
        <v>227</v>
      </c>
      <c r="D665" s="41" t="s">
        <v>41</v>
      </c>
      <c r="E665" s="26" t="str">
        <f t="shared" si="1301"/>
        <v>0701</v>
      </c>
      <c r="F665" s="41" t="s">
        <v>462</v>
      </c>
      <c r="G665" s="41" t="s">
        <v>305</v>
      </c>
      <c r="H665" s="42" t="s">
        <v>306</v>
      </c>
      <c r="I665" s="43">
        <v>1354258.7999999998</v>
      </c>
      <c r="J665" s="43">
        <v>1349824.3999999999</v>
      </c>
      <c r="K665" s="43">
        <v>1349824.3999999999</v>
      </c>
      <c r="L665" s="43">
        <v>10609.035</v>
      </c>
      <c r="M665" s="43">
        <v>10609.035</v>
      </c>
      <c r="N665" s="43">
        <v>10609.035</v>
      </c>
      <c r="O665" s="43">
        <v>-513.56899999999996</v>
      </c>
      <c r="P665" s="43">
        <v>-34865.139000000003</v>
      </c>
      <c r="Q665" s="43">
        <v>-13171.897000000001</v>
      </c>
      <c r="R665" s="43">
        <v>-8100.9949999999999</v>
      </c>
      <c r="S665" s="43">
        <v>0</v>
      </c>
      <c r="T665" s="43">
        <v>0</v>
      </c>
      <c r="U665" s="43">
        <v>0</v>
      </c>
      <c r="V665" s="43">
        <f t="shared" si="1302"/>
        <v>1308216.2349999996</v>
      </c>
      <c r="W665" s="43"/>
      <c r="X665" s="43"/>
      <c r="Y665" s="43"/>
      <c r="Z665" s="43"/>
      <c r="AA665" s="43"/>
      <c r="AB665" s="43">
        <v>1071888.9539699999</v>
      </c>
      <c r="AC665" s="44">
        <v>1334349.46108</v>
      </c>
      <c r="AD665" s="44">
        <v>1334271.1064200001</v>
      </c>
      <c r="AE665" s="45">
        <f t="shared" si="1220"/>
        <v>99.994127875621388</v>
      </c>
      <c r="AF665" s="43">
        <v>1308717.35308</v>
      </c>
      <c r="AG665" s="43">
        <v>-513.56899999999996</v>
      </c>
      <c r="AH665" s="43">
        <v>0</v>
      </c>
      <c r="AI665" s="43">
        <v>0</v>
      </c>
      <c r="AJ665" s="43">
        <v>0</v>
      </c>
      <c r="AK665" s="43">
        <v>0</v>
      </c>
      <c r="AL665" s="43">
        <f t="shared" si="1221"/>
        <v>1308203.7840800001</v>
      </c>
      <c r="AM665" s="43">
        <f t="shared" si="1222"/>
        <v>12.450919999508187</v>
      </c>
      <c r="AN665" s="19"/>
      <c r="AO665" s="1"/>
      <c r="AP665" s="1"/>
      <c r="AQ665" s="1"/>
      <c r="AR665" s="1"/>
      <c r="AS665" s="1"/>
    </row>
    <row r="666" ht="47.25">
      <c r="B666" s="41" t="s">
        <v>453</v>
      </c>
      <c r="C666" s="41" t="s">
        <v>227</v>
      </c>
      <c r="D666" s="41" t="s">
        <v>41</v>
      </c>
      <c r="E666" s="26" t="str">
        <f t="shared" si="1301"/>
        <v>0701</v>
      </c>
      <c r="F666" s="41" t="s">
        <v>463</v>
      </c>
      <c r="G666" s="41"/>
      <c r="H666" s="42" t="s">
        <v>464</v>
      </c>
      <c r="I666" s="43">
        <f>I667+I671</f>
        <v>5514318</v>
      </c>
      <c r="J666" s="43">
        <f>J667+J671</f>
        <v>5544629.0999999996</v>
      </c>
      <c r="K666" s="43">
        <f>K667+K671</f>
        <v>5518070.4000000004</v>
      </c>
      <c r="L666" s="43">
        <f>L667+L671</f>
        <v>0</v>
      </c>
      <c r="M666" s="43">
        <f>M667+M671</f>
        <v>0</v>
      </c>
      <c r="N666" s="43">
        <f>N667+N671</f>
        <v>0</v>
      </c>
      <c r="O666" s="43">
        <f>O667+O671</f>
        <v>0</v>
      </c>
      <c r="P666" s="43">
        <f>P667+P671</f>
        <v>0</v>
      </c>
      <c r="Q666" s="43">
        <f>Q667+Q671</f>
        <v>0</v>
      </c>
      <c r="R666" s="43">
        <f>R667+R671</f>
        <v>0</v>
      </c>
      <c r="S666" s="43">
        <f>S667+S671</f>
        <v>0</v>
      </c>
      <c r="T666" s="43">
        <f>T667+T671</f>
        <v>0</v>
      </c>
      <c r="U666" s="43">
        <v>0</v>
      </c>
      <c r="V666" s="43">
        <f t="shared" si="1302"/>
        <v>5514318</v>
      </c>
      <c r="W666" s="43">
        <f>W667+W671</f>
        <v>0</v>
      </c>
      <c r="X666" s="43">
        <f>X667+X671</f>
        <v>0</v>
      </c>
      <c r="Y666" s="43">
        <f>Y667+Y671</f>
        <v>0</v>
      </c>
      <c r="Z666" s="43">
        <f>Z667+Z671</f>
        <v>0</v>
      </c>
      <c r="AA666" s="43">
        <f>AA667+AA671</f>
        <v>0</v>
      </c>
      <c r="AB666" s="43">
        <f>AB667+AB671</f>
        <v>4646992.3580300007</v>
      </c>
      <c r="AC666" s="44">
        <f>AC667+AC671</f>
        <v>5983978.1916300002</v>
      </c>
      <c r="AD666" s="44">
        <f>AD667+AD671</f>
        <v>5983832.1530400002</v>
      </c>
      <c r="AE666" s="45">
        <f t="shared" si="1220"/>
        <v>99.997559506647193</v>
      </c>
      <c r="AF666" s="43">
        <f>AF667+AF671</f>
        <v>5923055.2000000002</v>
      </c>
      <c r="AG666" s="43">
        <f>AG667+AG671</f>
        <v>0</v>
      </c>
      <c r="AH666" s="43">
        <f>AH667+AH671</f>
        <v>0</v>
      </c>
      <c r="AI666" s="43">
        <f>AI667+AI671</f>
        <v>0</v>
      </c>
      <c r="AJ666" s="43">
        <f>AJ667+AJ671</f>
        <v>0</v>
      </c>
      <c r="AK666" s="43">
        <f>AK667+AK671</f>
        <v>0</v>
      </c>
      <c r="AL666" s="43">
        <f t="shared" si="1221"/>
        <v>5923055.2000000002</v>
      </c>
      <c r="AM666" s="43">
        <f t="shared" si="1222"/>
        <v>-408737.20000000019</v>
      </c>
      <c r="AN666" s="2"/>
      <c r="AR666" s="1"/>
      <c r="AS666" s="1"/>
    </row>
    <row r="667" ht="31.5">
      <c r="B667" s="41" t="s">
        <v>453</v>
      </c>
      <c r="C667" s="41" t="s">
        <v>227</v>
      </c>
      <c r="D667" s="41" t="s">
        <v>41</v>
      </c>
      <c r="E667" s="26" t="str">
        <f t="shared" si="1301"/>
        <v>0701</v>
      </c>
      <c r="F667" s="41" t="s">
        <v>465</v>
      </c>
      <c r="G667" s="41"/>
      <c r="H667" s="42" t="s">
        <v>466</v>
      </c>
      <c r="I667" s="43">
        <f>I668</f>
        <v>5512041.0999999996</v>
      </c>
      <c r="J667" s="43">
        <f>J668</f>
        <v>5542352.1999999993</v>
      </c>
      <c r="K667" s="43">
        <f>K668</f>
        <v>5515793.5</v>
      </c>
      <c r="L667" s="43">
        <f>L668</f>
        <v>0</v>
      </c>
      <c r="M667" s="43">
        <f>M668</f>
        <v>0</v>
      </c>
      <c r="N667" s="43">
        <f>N668</f>
        <v>0</v>
      </c>
      <c r="O667" s="43">
        <f>O668</f>
        <v>0</v>
      </c>
      <c r="P667" s="43">
        <f>P668</f>
        <v>0</v>
      </c>
      <c r="Q667" s="43">
        <f>Q668</f>
        <v>0</v>
      </c>
      <c r="R667" s="43">
        <f>R668</f>
        <v>0</v>
      </c>
      <c r="S667" s="43">
        <f>S668</f>
        <v>0</v>
      </c>
      <c r="T667" s="43">
        <f>T668</f>
        <v>0</v>
      </c>
      <c r="U667" s="43">
        <v>0</v>
      </c>
      <c r="V667" s="43">
        <f t="shared" si="1302"/>
        <v>5512041.0999999996</v>
      </c>
      <c r="W667" s="43">
        <f>W668</f>
        <v>0</v>
      </c>
      <c r="X667" s="43">
        <f>X668</f>
        <v>0</v>
      </c>
      <c r="Y667" s="43">
        <f>Y668</f>
        <v>0</v>
      </c>
      <c r="Z667" s="43">
        <f>Z668</f>
        <v>0</v>
      </c>
      <c r="AA667" s="43">
        <f>AA668</f>
        <v>0</v>
      </c>
      <c r="AB667" s="43">
        <f>AB668</f>
        <v>4645347.7483800007</v>
      </c>
      <c r="AC667" s="44">
        <f>AC668</f>
        <v>5981701.2916299999</v>
      </c>
      <c r="AD667" s="44">
        <f>AD668</f>
        <v>5981638.91744</v>
      </c>
      <c r="AE667" s="45">
        <f t="shared" si="1220"/>
        <v>99.998957250003656</v>
      </c>
      <c r="AF667" s="43">
        <f>AF668</f>
        <v>5920778.2999999998</v>
      </c>
      <c r="AG667" s="43">
        <f>AG668</f>
        <v>0</v>
      </c>
      <c r="AH667" s="43">
        <f>AH668</f>
        <v>0</v>
      </c>
      <c r="AI667" s="43">
        <f>AI668</f>
        <v>0</v>
      </c>
      <c r="AJ667" s="43">
        <f>AJ668</f>
        <v>0</v>
      </c>
      <c r="AK667" s="43">
        <f>AK668</f>
        <v>0</v>
      </c>
      <c r="AL667" s="43">
        <f t="shared" si="1221"/>
        <v>5920778.2999999998</v>
      </c>
      <c r="AM667" s="43">
        <f t="shared" si="1222"/>
        <v>-408737.20000000019</v>
      </c>
      <c r="AN667" s="2"/>
      <c r="AR667" s="1"/>
      <c r="AS667" s="1"/>
    </row>
    <row r="668" ht="31.5">
      <c r="B668" s="41" t="s">
        <v>453</v>
      </c>
      <c r="C668" s="41" t="s">
        <v>227</v>
      </c>
      <c r="D668" s="41" t="s">
        <v>41</v>
      </c>
      <c r="E668" s="26" t="str">
        <f t="shared" si="1301"/>
        <v>0701</v>
      </c>
      <c r="F668" s="41" t="s">
        <v>465</v>
      </c>
      <c r="G668" s="41" t="s">
        <v>177</v>
      </c>
      <c r="H668" s="42" t="s">
        <v>178</v>
      </c>
      <c r="I668" s="43">
        <f>I669+I670</f>
        <v>5512041.0999999996</v>
      </c>
      <c r="J668" s="43">
        <f>J669+J670</f>
        <v>5542352.1999999993</v>
      </c>
      <c r="K668" s="43">
        <f>K669+K670</f>
        <v>5515793.5</v>
      </c>
      <c r="L668" s="43">
        <f>L669+L670</f>
        <v>0</v>
      </c>
      <c r="M668" s="43">
        <f>M669+M670</f>
        <v>0</v>
      </c>
      <c r="N668" s="43">
        <f>N669+N670</f>
        <v>0</v>
      </c>
      <c r="O668" s="43">
        <f>O669+O670</f>
        <v>0</v>
      </c>
      <c r="P668" s="43">
        <f>P669+P670</f>
        <v>0</v>
      </c>
      <c r="Q668" s="43">
        <f>Q669+Q670</f>
        <v>0</v>
      </c>
      <c r="R668" s="43">
        <f>R669+R670</f>
        <v>0</v>
      </c>
      <c r="S668" s="43">
        <f>S669+S670</f>
        <v>0</v>
      </c>
      <c r="T668" s="43">
        <f>T669+T670</f>
        <v>0</v>
      </c>
      <c r="U668" s="43">
        <v>0</v>
      </c>
      <c r="V668" s="43">
        <f t="shared" si="1302"/>
        <v>5512041.0999999996</v>
      </c>
      <c r="W668" s="43">
        <f>W669+W670</f>
        <v>0</v>
      </c>
      <c r="X668" s="43">
        <f>X669+X670</f>
        <v>0</v>
      </c>
      <c r="Y668" s="43">
        <f>Y669+Y670</f>
        <v>0</v>
      </c>
      <c r="Z668" s="43">
        <f>Z669+Z670</f>
        <v>0</v>
      </c>
      <c r="AA668" s="43">
        <f>AA669+AA670</f>
        <v>0</v>
      </c>
      <c r="AB668" s="43">
        <f>AB669+AB670</f>
        <v>4645347.7483800007</v>
      </c>
      <c r="AC668" s="44">
        <f>AC669+AC670</f>
        <v>5981701.2916299999</v>
      </c>
      <c r="AD668" s="44">
        <f>AD669+AD670</f>
        <v>5981638.91744</v>
      </c>
      <c r="AE668" s="45">
        <f t="shared" si="1220"/>
        <v>99.998957250003656</v>
      </c>
      <c r="AF668" s="43">
        <f>AF669+AF670</f>
        <v>5920778.2999999998</v>
      </c>
      <c r="AG668" s="43">
        <f>AG669+AG670</f>
        <v>0</v>
      </c>
      <c r="AH668" s="43">
        <f>AH669+AH670</f>
        <v>0</v>
      </c>
      <c r="AI668" s="43">
        <f>AI669+AI670</f>
        <v>0</v>
      </c>
      <c r="AJ668" s="43">
        <f>AJ669+AJ670</f>
        <v>0</v>
      </c>
      <c r="AK668" s="43">
        <f>AK669+AK670</f>
        <v>0</v>
      </c>
      <c r="AL668" s="43">
        <f t="shared" si="1221"/>
        <v>5920778.2999999998</v>
      </c>
      <c r="AM668" s="43">
        <f t="shared" si="1222"/>
        <v>-408737.20000000019</v>
      </c>
      <c r="AN668" s="2"/>
      <c r="AO668" s="1"/>
      <c r="AP668" s="1"/>
      <c r="AQ668" s="1"/>
      <c r="AR668" s="1"/>
      <c r="AS668" s="1"/>
    </row>
    <row r="669" hidden="1">
      <c r="B669" s="41" t="s">
        <v>453</v>
      </c>
      <c r="C669" s="41" t="s">
        <v>227</v>
      </c>
      <c r="D669" s="41" t="s">
        <v>41</v>
      </c>
      <c r="E669" s="26" t="str">
        <f t="shared" si="1301"/>
        <v>0701</v>
      </c>
      <c r="F669" s="41" t="s">
        <v>465</v>
      </c>
      <c r="G669" s="41" t="s">
        <v>179</v>
      </c>
      <c r="H669" s="42" t="s">
        <v>180</v>
      </c>
      <c r="I669" s="43">
        <v>36694.299999999996</v>
      </c>
      <c r="J669" s="43">
        <v>34409.099999999999</v>
      </c>
      <c r="K669" s="43">
        <v>33433.099999999999</v>
      </c>
      <c r="L669" s="43"/>
      <c r="M669" s="43"/>
      <c r="N669" s="43"/>
      <c r="O669" s="43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3">
        <v>0</v>
      </c>
      <c r="V669" s="43">
        <f t="shared" si="1302"/>
        <v>36694.299999999996</v>
      </c>
      <c r="W669" s="43"/>
      <c r="X669" s="43"/>
      <c r="Y669" s="43"/>
      <c r="Z669" s="43"/>
      <c r="AA669" s="43"/>
      <c r="AB669" s="43">
        <v>28886.434000000001</v>
      </c>
      <c r="AC669" s="44">
        <v>0</v>
      </c>
      <c r="AD669" s="44">
        <v>0</v>
      </c>
      <c r="AE669" s="45" t="e">
        <f t="shared" si="1220"/>
        <v>#DIV/0!</v>
      </c>
      <c r="AF669" s="43">
        <v>36764.595000000001</v>
      </c>
      <c r="AG669" s="43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f t="shared" si="1221"/>
        <v>36764.595000000001</v>
      </c>
      <c r="AM669" s="43">
        <f t="shared" si="1222"/>
        <v>-70.29500000000553</v>
      </c>
      <c r="AN669" s="19" t="s">
        <v>36</v>
      </c>
      <c r="AO669" s="1"/>
      <c r="AP669" s="1"/>
      <c r="AQ669" s="1"/>
      <c r="AR669" s="1"/>
      <c r="AS669" s="1"/>
    </row>
    <row r="670">
      <c r="B670" s="41" t="s">
        <v>453</v>
      </c>
      <c r="C670" s="41" t="s">
        <v>227</v>
      </c>
      <c r="D670" s="41" t="s">
        <v>41</v>
      </c>
      <c r="E670" s="26" t="str">
        <f t="shared" si="1301"/>
        <v>0701</v>
      </c>
      <c r="F670" s="41" t="s">
        <v>465</v>
      </c>
      <c r="G670" s="41" t="s">
        <v>305</v>
      </c>
      <c r="H670" s="42" t="s">
        <v>306</v>
      </c>
      <c r="I670" s="43">
        <v>5475346.7999999998</v>
      </c>
      <c r="J670" s="43">
        <v>5507943.0999999996</v>
      </c>
      <c r="K670" s="43">
        <v>5482360.4000000004</v>
      </c>
      <c r="L670" s="43"/>
      <c r="M670" s="43"/>
      <c r="N670" s="43"/>
      <c r="O670" s="43">
        <v>0</v>
      </c>
      <c r="P670" s="43">
        <v>0</v>
      </c>
      <c r="Q670" s="43">
        <v>0</v>
      </c>
      <c r="R670" s="43">
        <v>0</v>
      </c>
      <c r="S670" s="43">
        <v>0</v>
      </c>
      <c r="T670" s="43">
        <v>0</v>
      </c>
      <c r="U670" s="43">
        <v>0</v>
      </c>
      <c r="V670" s="43">
        <f t="shared" si="1302"/>
        <v>5475346.7999999998</v>
      </c>
      <c r="W670" s="43"/>
      <c r="X670" s="43"/>
      <c r="Y670" s="43"/>
      <c r="Z670" s="43"/>
      <c r="AA670" s="43"/>
      <c r="AB670" s="43">
        <v>4616461.3143800003</v>
      </c>
      <c r="AC670" s="44">
        <v>5981701.2916299999</v>
      </c>
      <c r="AD670" s="44">
        <v>5981638.91744</v>
      </c>
      <c r="AE670" s="45">
        <f t="shared" si="1220"/>
        <v>99.998957250003656</v>
      </c>
      <c r="AF670" s="43">
        <v>5884013.7050000001</v>
      </c>
      <c r="AG670" s="43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f t="shared" si="1221"/>
        <v>5884013.7050000001</v>
      </c>
      <c r="AM670" s="43">
        <f t="shared" si="1222"/>
        <v>-408666.90500000026</v>
      </c>
      <c r="AN670" s="19"/>
      <c r="AR670" s="1"/>
      <c r="AS670" s="1"/>
    </row>
    <row r="671" ht="189">
      <c r="B671" s="41" t="s">
        <v>453</v>
      </c>
      <c r="C671" s="41" t="s">
        <v>227</v>
      </c>
      <c r="D671" s="41" t="s">
        <v>41</v>
      </c>
      <c r="E671" s="26" t="str">
        <f t="shared" si="1301"/>
        <v>0701</v>
      </c>
      <c r="F671" s="41" t="s">
        <v>467</v>
      </c>
      <c r="G671" s="41"/>
      <c r="H671" s="42" t="s">
        <v>468</v>
      </c>
      <c r="I671" s="43">
        <f t="shared" ref="I671:I672" si="1329">I672</f>
        <v>2276.9000000000001</v>
      </c>
      <c r="J671" s="43">
        <f t="shared" ref="J671:J672" si="1330">J672</f>
        <v>2276.9000000000001</v>
      </c>
      <c r="K671" s="43">
        <f t="shared" ref="K671:K672" si="1331">K672</f>
        <v>2276.9000000000001</v>
      </c>
      <c r="L671" s="43">
        <f t="shared" ref="L671:L672" si="1332">L672</f>
        <v>0</v>
      </c>
      <c r="M671" s="43">
        <f t="shared" ref="M671:M672" si="1333">M672</f>
        <v>0</v>
      </c>
      <c r="N671" s="43">
        <f t="shared" ref="N671:N672" si="1334">N672</f>
        <v>0</v>
      </c>
      <c r="O671" s="43">
        <f t="shared" ref="O671:O672" si="1335">O672</f>
        <v>0</v>
      </c>
      <c r="P671" s="43">
        <f t="shared" ref="P671:P672" si="1336">P672</f>
        <v>0</v>
      </c>
      <c r="Q671" s="43">
        <f t="shared" ref="Q671:Q672" si="1337">Q672</f>
        <v>0</v>
      </c>
      <c r="R671" s="43">
        <f t="shared" ref="R671:R672" si="1338">R672</f>
        <v>0</v>
      </c>
      <c r="S671" s="43">
        <f t="shared" ref="S671:S672" si="1339">S672</f>
        <v>0</v>
      </c>
      <c r="T671" s="43">
        <f t="shared" ref="T671:T672" si="1340">T672</f>
        <v>0</v>
      </c>
      <c r="U671" s="43">
        <v>0</v>
      </c>
      <c r="V671" s="43">
        <f t="shared" si="1302"/>
        <v>2276.9000000000001</v>
      </c>
      <c r="W671" s="43">
        <f t="shared" ref="W671:W672" si="1341">W672</f>
        <v>0</v>
      </c>
      <c r="X671" s="43">
        <f t="shared" ref="X671:X672" si="1342">X672</f>
        <v>0</v>
      </c>
      <c r="Y671" s="43">
        <f t="shared" ref="Y671:Y672" si="1343">Y672</f>
        <v>0</v>
      </c>
      <c r="Z671" s="43">
        <f t="shared" ref="Z671:Z672" si="1344">Z672</f>
        <v>0</v>
      </c>
      <c r="AA671" s="43">
        <f t="shared" ref="AA671:AA672" si="1345">AA672</f>
        <v>0</v>
      </c>
      <c r="AB671" s="43">
        <f t="shared" ref="AB671:AB672" si="1346">AB672</f>
        <v>1644.6096500000001</v>
      </c>
      <c r="AC671" s="44">
        <f t="shared" ref="AC671:AC672" si="1347">AC672</f>
        <v>2276.9000000000001</v>
      </c>
      <c r="AD671" s="44">
        <f t="shared" ref="AD671:AD672" si="1348">AD672</f>
        <v>2193.2356</v>
      </c>
      <c r="AE671" s="45">
        <f t="shared" si="1220"/>
        <v>96.325512758575243</v>
      </c>
      <c r="AF671" s="43">
        <f t="shared" ref="AF671:AF672" si="1349">AF672</f>
        <v>2276.9000000000001</v>
      </c>
      <c r="AG671" s="43">
        <f t="shared" ref="AG671:AG672" si="1350">AG672</f>
        <v>0</v>
      </c>
      <c r="AH671" s="43">
        <f t="shared" ref="AH671:AH672" si="1351">AH672</f>
        <v>0</v>
      </c>
      <c r="AI671" s="43">
        <f t="shared" ref="AI671:AI672" si="1352">AI672</f>
        <v>0</v>
      </c>
      <c r="AJ671" s="43">
        <f t="shared" ref="AJ671:AJ672" si="1353">AJ672</f>
        <v>0</v>
      </c>
      <c r="AK671" s="43">
        <f t="shared" ref="AK671:AK672" si="1354">AK672</f>
        <v>0</v>
      </c>
      <c r="AL671" s="43">
        <f t="shared" si="1221"/>
        <v>2276.9000000000001</v>
      </c>
      <c r="AM671" s="43">
        <f t="shared" si="1222"/>
        <v>0</v>
      </c>
      <c r="AN671" s="2"/>
      <c r="AO671" s="1"/>
      <c r="AP671" s="1"/>
      <c r="AQ671" s="1"/>
      <c r="AR671" s="1"/>
      <c r="AS671" s="1"/>
    </row>
    <row r="672" ht="31.5">
      <c r="B672" s="41" t="s">
        <v>453</v>
      </c>
      <c r="C672" s="41" t="s">
        <v>227</v>
      </c>
      <c r="D672" s="41" t="s">
        <v>41</v>
      </c>
      <c r="E672" s="26" t="str">
        <f t="shared" si="1301"/>
        <v>0701</v>
      </c>
      <c r="F672" s="41" t="s">
        <v>467</v>
      </c>
      <c r="G672" s="41" t="s">
        <v>177</v>
      </c>
      <c r="H672" s="42" t="s">
        <v>178</v>
      </c>
      <c r="I672" s="43">
        <f t="shared" si="1329"/>
        <v>2276.9000000000001</v>
      </c>
      <c r="J672" s="43">
        <f t="shared" si="1330"/>
        <v>2276.9000000000001</v>
      </c>
      <c r="K672" s="43">
        <f t="shared" si="1331"/>
        <v>2276.9000000000001</v>
      </c>
      <c r="L672" s="43">
        <f t="shared" si="1332"/>
        <v>0</v>
      </c>
      <c r="M672" s="43">
        <f t="shared" si="1333"/>
        <v>0</v>
      </c>
      <c r="N672" s="43">
        <f t="shared" si="1334"/>
        <v>0</v>
      </c>
      <c r="O672" s="43">
        <f t="shared" si="1335"/>
        <v>0</v>
      </c>
      <c r="P672" s="43">
        <f t="shared" si="1336"/>
        <v>0</v>
      </c>
      <c r="Q672" s="43">
        <f t="shared" si="1337"/>
        <v>0</v>
      </c>
      <c r="R672" s="43">
        <f t="shared" si="1338"/>
        <v>0</v>
      </c>
      <c r="S672" s="43">
        <f t="shared" si="1339"/>
        <v>0</v>
      </c>
      <c r="T672" s="43">
        <f t="shared" si="1340"/>
        <v>0</v>
      </c>
      <c r="U672" s="43">
        <v>0</v>
      </c>
      <c r="V672" s="43">
        <f t="shared" si="1302"/>
        <v>2276.9000000000001</v>
      </c>
      <c r="W672" s="43">
        <f t="shared" si="1341"/>
        <v>0</v>
      </c>
      <c r="X672" s="43">
        <f t="shared" si="1342"/>
        <v>0</v>
      </c>
      <c r="Y672" s="43">
        <f t="shared" si="1343"/>
        <v>0</v>
      </c>
      <c r="Z672" s="43">
        <f t="shared" si="1344"/>
        <v>0</v>
      </c>
      <c r="AA672" s="43">
        <f t="shared" si="1345"/>
        <v>0</v>
      </c>
      <c r="AB672" s="43">
        <f t="shared" si="1346"/>
        <v>1644.6096500000001</v>
      </c>
      <c r="AC672" s="44">
        <f t="shared" si="1347"/>
        <v>2276.9000000000001</v>
      </c>
      <c r="AD672" s="44">
        <f t="shared" si="1348"/>
        <v>2193.2356</v>
      </c>
      <c r="AE672" s="45">
        <f t="shared" si="1220"/>
        <v>96.325512758575243</v>
      </c>
      <c r="AF672" s="43">
        <f t="shared" si="1349"/>
        <v>2276.9000000000001</v>
      </c>
      <c r="AG672" s="43">
        <f t="shared" si="1350"/>
        <v>0</v>
      </c>
      <c r="AH672" s="43">
        <f t="shared" si="1351"/>
        <v>0</v>
      </c>
      <c r="AI672" s="43">
        <f t="shared" si="1352"/>
        <v>0</v>
      </c>
      <c r="AJ672" s="43">
        <f t="shared" si="1353"/>
        <v>0</v>
      </c>
      <c r="AK672" s="43">
        <f t="shared" si="1354"/>
        <v>0</v>
      </c>
      <c r="AL672" s="43">
        <f t="shared" si="1221"/>
        <v>2276.9000000000001</v>
      </c>
      <c r="AM672" s="43">
        <f t="shared" si="1222"/>
        <v>0</v>
      </c>
      <c r="AN672" s="2"/>
      <c r="AO672" s="1"/>
      <c r="AP672" s="1"/>
      <c r="AQ672" s="1"/>
      <c r="AR672" s="1"/>
      <c r="AS672" s="1"/>
    </row>
    <row r="673">
      <c r="B673" s="41" t="s">
        <v>453</v>
      </c>
      <c r="C673" s="41" t="s">
        <v>227</v>
      </c>
      <c r="D673" s="41" t="s">
        <v>41</v>
      </c>
      <c r="E673" s="26" t="str">
        <f t="shared" si="1301"/>
        <v>0701</v>
      </c>
      <c r="F673" s="41" t="s">
        <v>467</v>
      </c>
      <c r="G673" s="41" t="s">
        <v>305</v>
      </c>
      <c r="H673" s="42" t="s">
        <v>306</v>
      </c>
      <c r="I673" s="43">
        <f>240.2+2036.7</f>
        <v>2276.9000000000001</v>
      </c>
      <c r="J673" s="43">
        <f>240.2+2036.7</f>
        <v>2276.9000000000001</v>
      </c>
      <c r="K673" s="43">
        <f>240.2+2036.7</f>
        <v>2276.9000000000001</v>
      </c>
      <c r="L673" s="43"/>
      <c r="M673" s="43"/>
      <c r="N673" s="43"/>
      <c r="O673" s="43">
        <v>0</v>
      </c>
      <c r="P673" s="43">
        <v>0</v>
      </c>
      <c r="Q673" s="43">
        <v>0</v>
      </c>
      <c r="R673" s="43">
        <v>0</v>
      </c>
      <c r="S673" s="43">
        <v>0</v>
      </c>
      <c r="T673" s="43">
        <v>0</v>
      </c>
      <c r="U673" s="43">
        <v>0</v>
      </c>
      <c r="V673" s="43">
        <f t="shared" si="1302"/>
        <v>2276.9000000000001</v>
      </c>
      <c r="W673" s="43"/>
      <c r="X673" s="43"/>
      <c r="Y673" s="43"/>
      <c r="Z673" s="43"/>
      <c r="AA673" s="43"/>
      <c r="AB673" s="43">
        <v>1644.6096500000001</v>
      </c>
      <c r="AC673" s="44">
        <v>2276.9000000000001</v>
      </c>
      <c r="AD673" s="44">
        <v>2193.2356</v>
      </c>
      <c r="AE673" s="45">
        <f t="shared" si="1220"/>
        <v>96.325512758575243</v>
      </c>
      <c r="AF673" s="43">
        <v>2276.9000000000001</v>
      </c>
      <c r="AG673" s="43">
        <v>0</v>
      </c>
      <c r="AH673" s="43">
        <v>0</v>
      </c>
      <c r="AI673" s="43">
        <v>0</v>
      </c>
      <c r="AJ673" s="43">
        <v>0</v>
      </c>
      <c r="AK673" s="43">
        <v>0</v>
      </c>
      <c r="AL673" s="43">
        <f t="shared" si="1221"/>
        <v>2276.9000000000001</v>
      </c>
      <c r="AM673" s="43">
        <f t="shared" si="1222"/>
        <v>0</v>
      </c>
      <c r="AN673" s="19"/>
      <c r="AO673" s="1"/>
      <c r="AP673" s="1"/>
      <c r="AQ673" s="1"/>
      <c r="AR673" s="1"/>
      <c r="AS673" s="1"/>
    </row>
    <row r="674" ht="31.5">
      <c r="B674" s="41" t="s">
        <v>453</v>
      </c>
      <c r="C674" s="41" t="s">
        <v>227</v>
      </c>
      <c r="D674" s="41" t="s">
        <v>41</v>
      </c>
      <c r="E674" s="26" t="str">
        <f t="shared" si="1301"/>
        <v>0701</v>
      </c>
      <c r="F674" s="41" t="s">
        <v>469</v>
      </c>
      <c r="G674" s="41"/>
      <c r="H674" s="42" t="s">
        <v>470</v>
      </c>
      <c r="I674" s="43">
        <f>I675+I681</f>
        <v>262495.20000000001</v>
      </c>
      <c r="J674" s="43">
        <f>J675+J681</f>
        <v>268699.19999999995</v>
      </c>
      <c r="K674" s="43">
        <f>K675+K681</f>
        <v>268699.19999999995</v>
      </c>
      <c r="L674" s="43">
        <f>L675+L681</f>
        <v>0</v>
      </c>
      <c r="M674" s="43">
        <f>M675+M681</f>
        <v>0</v>
      </c>
      <c r="N674" s="43">
        <f>N675+N681</f>
        <v>0</v>
      </c>
      <c r="O674" s="43">
        <f>O675+O681</f>
        <v>0</v>
      </c>
      <c r="P674" s="43">
        <f>P675+P681</f>
        <v>0</v>
      </c>
      <c r="Q674" s="43">
        <f>Q675+Q681</f>
        <v>0</v>
      </c>
      <c r="R674" s="43">
        <f>R675+R681</f>
        <v>0</v>
      </c>
      <c r="S674" s="43">
        <f>S675+S681</f>
        <v>0</v>
      </c>
      <c r="T674" s="43">
        <f>T675+T681</f>
        <v>0</v>
      </c>
      <c r="U674" s="43">
        <v>0</v>
      </c>
      <c r="V674" s="43">
        <f t="shared" si="1302"/>
        <v>262495.20000000001</v>
      </c>
      <c r="W674" s="43">
        <f>W675+W681</f>
        <v>0</v>
      </c>
      <c r="X674" s="43">
        <f>X675+X681</f>
        <v>0</v>
      </c>
      <c r="Y674" s="43">
        <f>Y675+Y681</f>
        <v>0</v>
      </c>
      <c r="Z674" s="43">
        <f>Z675+Z681</f>
        <v>0</v>
      </c>
      <c r="AA674" s="43">
        <f>AA675+AA681</f>
        <v>0</v>
      </c>
      <c r="AB674" s="43">
        <f>AB675+AB681</f>
        <v>184462.23232000001</v>
      </c>
      <c r="AC674" s="44">
        <f>AC675+AC681</f>
        <v>229780.38974000001</v>
      </c>
      <c r="AD674" s="44">
        <f>AD675+AD681</f>
        <v>229714.57341000001</v>
      </c>
      <c r="AE674" s="45">
        <f t="shared" si="1220"/>
        <v>99.971356855093475</v>
      </c>
      <c r="AF674" s="43">
        <f>AF675+AF681</f>
        <v>262495.20000000001</v>
      </c>
      <c r="AG674" s="43">
        <f>AG675+AG681</f>
        <v>0</v>
      </c>
      <c r="AH674" s="43">
        <f>AH675+AH681</f>
        <v>0</v>
      </c>
      <c r="AI674" s="43">
        <f>AI675+AI681</f>
        <v>0</v>
      </c>
      <c r="AJ674" s="43">
        <f>AJ675+AJ681</f>
        <v>0</v>
      </c>
      <c r="AK674" s="43">
        <f>AK675+AK681</f>
        <v>0</v>
      </c>
      <c r="AL674" s="43">
        <f t="shared" si="1221"/>
        <v>262495.20000000001</v>
      </c>
      <c r="AM674" s="43">
        <f t="shared" si="1222"/>
        <v>0</v>
      </c>
      <c r="AN674" s="2"/>
      <c r="AO674" s="1"/>
      <c r="AP674" s="1"/>
      <c r="AQ674" s="1"/>
      <c r="AR674" s="1"/>
      <c r="AS674" s="1"/>
    </row>
    <row r="675" ht="47.25">
      <c r="B675" s="41" t="s">
        <v>453</v>
      </c>
      <c r="C675" s="41" t="s">
        <v>227</v>
      </c>
      <c r="D675" s="41" t="s">
        <v>41</v>
      </c>
      <c r="E675" s="26" t="str">
        <f t="shared" si="1301"/>
        <v>0701</v>
      </c>
      <c r="F675" s="41" t="s">
        <v>471</v>
      </c>
      <c r="G675" s="41"/>
      <c r="H675" s="42" t="s">
        <v>472</v>
      </c>
      <c r="I675" s="43">
        <f>I676</f>
        <v>36931.5</v>
      </c>
      <c r="J675" s="43">
        <f>J676</f>
        <v>36931.5</v>
      </c>
      <c r="K675" s="43">
        <f>K676</f>
        <v>36931.5</v>
      </c>
      <c r="L675" s="43">
        <f>L676</f>
        <v>0</v>
      </c>
      <c r="M675" s="43">
        <f>M676</f>
        <v>0</v>
      </c>
      <c r="N675" s="43">
        <f>N676</f>
        <v>0</v>
      </c>
      <c r="O675" s="43">
        <f>O676</f>
        <v>0</v>
      </c>
      <c r="P675" s="43">
        <f>P676</f>
        <v>0</v>
      </c>
      <c r="Q675" s="43">
        <f>Q676</f>
        <v>0</v>
      </c>
      <c r="R675" s="43">
        <f>R676</f>
        <v>0</v>
      </c>
      <c r="S675" s="43">
        <f>S676</f>
        <v>0</v>
      </c>
      <c r="T675" s="43">
        <f>T676</f>
        <v>0</v>
      </c>
      <c r="U675" s="43">
        <v>0</v>
      </c>
      <c r="V675" s="43">
        <f t="shared" si="1302"/>
        <v>36931.5</v>
      </c>
      <c r="W675" s="43">
        <f>W676</f>
        <v>0</v>
      </c>
      <c r="X675" s="43">
        <f>X676</f>
        <v>0</v>
      </c>
      <c r="Y675" s="43">
        <f>Y676</f>
        <v>0</v>
      </c>
      <c r="Z675" s="43">
        <f>Z676</f>
        <v>0</v>
      </c>
      <c r="AA675" s="43">
        <f>AA676</f>
        <v>0</v>
      </c>
      <c r="AB675" s="43">
        <f>AB676</f>
        <v>31339.334430000003</v>
      </c>
      <c r="AC675" s="44">
        <f>AC676</f>
        <v>36931.5</v>
      </c>
      <c r="AD675" s="44">
        <f>AD676</f>
        <v>36925.542759999997</v>
      </c>
      <c r="AE675" s="45">
        <f t="shared" si="1220"/>
        <v>99.98386948810635</v>
      </c>
      <c r="AF675" s="43">
        <f>AF676</f>
        <v>36931.5</v>
      </c>
      <c r="AG675" s="43">
        <f>AG676</f>
        <v>0</v>
      </c>
      <c r="AH675" s="43">
        <f>AH676</f>
        <v>0</v>
      </c>
      <c r="AI675" s="43">
        <f>AI676</f>
        <v>0</v>
      </c>
      <c r="AJ675" s="43">
        <f>AJ676</f>
        <v>0</v>
      </c>
      <c r="AK675" s="43">
        <f>AK676</f>
        <v>0</v>
      </c>
      <c r="AL675" s="43">
        <f t="shared" si="1221"/>
        <v>36931.5</v>
      </c>
      <c r="AM675" s="43">
        <f t="shared" si="1222"/>
        <v>0</v>
      </c>
      <c r="AN675" s="2"/>
      <c r="AR675" s="1"/>
      <c r="AS675" s="1"/>
    </row>
    <row r="676" ht="47.25">
      <c r="B676" s="41" t="s">
        <v>453</v>
      </c>
      <c r="C676" s="41" t="s">
        <v>227</v>
      </c>
      <c r="D676" s="41" t="s">
        <v>41</v>
      </c>
      <c r="E676" s="26" t="str">
        <f t="shared" si="1301"/>
        <v>0701</v>
      </c>
      <c r="F676" s="41" t="s">
        <v>473</v>
      </c>
      <c r="G676" s="41"/>
      <c r="H676" s="42" t="s">
        <v>474</v>
      </c>
      <c r="I676" s="43">
        <f>I677+I679</f>
        <v>36931.5</v>
      </c>
      <c r="J676" s="43">
        <f>J677+J679</f>
        <v>36931.5</v>
      </c>
      <c r="K676" s="43">
        <f>K677+K679</f>
        <v>36931.5</v>
      </c>
      <c r="L676" s="43">
        <f>L677+L679</f>
        <v>0</v>
      </c>
      <c r="M676" s="43">
        <f>M677+M679</f>
        <v>0</v>
      </c>
      <c r="N676" s="43">
        <f>N677+N679</f>
        <v>0</v>
      </c>
      <c r="O676" s="43">
        <f>O677+O679</f>
        <v>0</v>
      </c>
      <c r="P676" s="43">
        <f>P677+P679</f>
        <v>0</v>
      </c>
      <c r="Q676" s="43">
        <f>Q677+Q679</f>
        <v>0</v>
      </c>
      <c r="R676" s="43">
        <f>R677+R679</f>
        <v>0</v>
      </c>
      <c r="S676" s="43">
        <f>S677+S679</f>
        <v>0</v>
      </c>
      <c r="T676" s="43">
        <f>T677+T679</f>
        <v>0</v>
      </c>
      <c r="U676" s="43">
        <v>0</v>
      </c>
      <c r="V676" s="43">
        <f t="shared" si="1302"/>
        <v>36931.5</v>
      </c>
      <c r="W676" s="43">
        <f>W677+W679</f>
        <v>0</v>
      </c>
      <c r="X676" s="43">
        <f>X677+X679</f>
        <v>0</v>
      </c>
      <c r="Y676" s="43">
        <f>Y677+Y679</f>
        <v>0</v>
      </c>
      <c r="Z676" s="43">
        <f>Z677+Z679</f>
        <v>0</v>
      </c>
      <c r="AA676" s="43">
        <f>AA677+AA679</f>
        <v>0</v>
      </c>
      <c r="AB676" s="43">
        <f>AB677+AB679</f>
        <v>31339.334430000003</v>
      </c>
      <c r="AC676" s="44">
        <f>AC677+AC679</f>
        <v>36931.5</v>
      </c>
      <c r="AD676" s="44">
        <f>AD677+AD679</f>
        <v>36925.542759999997</v>
      </c>
      <c r="AE676" s="45">
        <f t="shared" ref="AE676:AE739" si="1355">AD676/AC676*100</f>
        <v>99.98386948810635</v>
      </c>
      <c r="AF676" s="43">
        <f>AF677+AF679</f>
        <v>36931.5</v>
      </c>
      <c r="AG676" s="43">
        <f>AG677+AG679</f>
        <v>0</v>
      </c>
      <c r="AH676" s="43">
        <f>AH677+AH679</f>
        <v>0</v>
      </c>
      <c r="AI676" s="43">
        <f>AI677+AI679</f>
        <v>0</v>
      </c>
      <c r="AJ676" s="43">
        <f>AJ677+AJ679</f>
        <v>0</v>
      </c>
      <c r="AK676" s="43">
        <f>AK677+AK679</f>
        <v>0</v>
      </c>
      <c r="AL676" s="43">
        <f t="shared" ref="AL676:AL739" si="1356">AF676+AH676+AK676+AI676+AJ676+AG676</f>
        <v>36931.5</v>
      </c>
      <c r="AM676" s="43">
        <f t="shared" ref="AM676:AM739" si="1357">V676-AL676</f>
        <v>0</v>
      </c>
      <c r="AN676" s="2"/>
      <c r="AO676" s="1"/>
      <c r="AP676" s="1"/>
      <c r="AQ676" s="1"/>
      <c r="AR676" s="1"/>
      <c r="AS676" s="1"/>
    </row>
    <row r="677" ht="31.5">
      <c r="B677" s="41" t="s">
        <v>453</v>
      </c>
      <c r="C677" s="41" t="s">
        <v>227</v>
      </c>
      <c r="D677" s="41" t="s">
        <v>41</v>
      </c>
      <c r="E677" s="26" t="str">
        <f t="shared" si="1301"/>
        <v>0701</v>
      </c>
      <c r="F677" s="41" t="s">
        <v>473</v>
      </c>
      <c r="G677" s="41" t="s">
        <v>177</v>
      </c>
      <c r="H677" s="42" t="s">
        <v>178</v>
      </c>
      <c r="I677" s="43">
        <f>I678</f>
        <v>19247.099999999999</v>
      </c>
      <c r="J677" s="43">
        <f>J678</f>
        <v>19247.099999999999</v>
      </c>
      <c r="K677" s="43">
        <f>K678</f>
        <v>19247.099999999999</v>
      </c>
      <c r="L677" s="43">
        <f>L678</f>
        <v>0</v>
      </c>
      <c r="M677" s="43">
        <f>M678</f>
        <v>0</v>
      </c>
      <c r="N677" s="43">
        <f>N678</f>
        <v>0</v>
      </c>
      <c r="O677" s="43">
        <f>O678</f>
        <v>0</v>
      </c>
      <c r="P677" s="43">
        <f>P678</f>
        <v>0</v>
      </c>
      <c r="Q677" s="43">
        <f>Q678</f>
        <v>0</v>
      </c>
      <c r="R677" s="43">
        <f>R678</f>
        <v>0</v>
      </c>
      <c r="S677" s="43">
        <f>S678</f>
        <v>0</v>
      </c>
      <c r="T677" s="43">
        <f>T678</f>
        <v>0</v>
      </c>
      <c r="U677" s="43">
        <v>0</v>
      </c>
      <c r="V677" s="43">
        <f t="shared" si="1302"/>
        <v>19247.099999999999</v>
      </c>
      <c r="W677" s="43">
        <f>W678</f>
        <v>0</v>
      </c>
      <c r="X677" s="43">
        <f>X678</f>
        <v>0</v>
      </c>
      <c r="Y677" s="43">
        <f>Y678</f>
        <v>0</v>
      </c>
      <c r="Z677" s="43">
        <f>Z678</f>
        <v>0</v>
      </c>
      <c r="AA677" s="43">
        <f>AA678</f>
        <v>0</v>
      </c>
      <c r="AB677" s="43">
        <f>AB678</f>
        <v>16554.962800000001</v>
      </c>
      <c r="AC677" s="44">
        <f>AC678</f>
        <v>19954.491699999999</v>
      </c>
      <c r="AD677" s="44">
        <f>AD678</f>
        <v>19953.752789999999</v>
      </c>
      <c r="AE677" s="45">
        <f t="shared" si="1355"/>
        <v>99.996297024193296</v>
      </c>
      <c r="AF677" s="43">
        <f>AF678</f>
        <v>19954.491699999999</v>
      </c>
      <c r="AG677" s="43">
        <f>AG678</f>
        <v>0</v>
      </c>
      <c r="AH677" s="43">
        <f>AH678</f>
        <v>0</v>
      </c>
      <c r="AI677" s="43">
        <f>AI678</f>
        <v>0</v>
      </c>
      <c r="AJ677" s="43">
        <f>AJ678</f>
        <v>0</v>
      </c>
      <c r="AK677" s="43">
        <f>AK678</f>
        <v>0</v>
      </c>
      <c r="AL677" s="43">
        <f t="shared" si="1356"/>
        <v>19954.491699999999</v>
      </c>
      <c r="AM677" s="43">
        <f t="shared" si="1357"/>
        <v>-707.39170000000013</v>
      </c>
      <c r="AN677" s="2"/>
      <c r="AR677" s="1"/>
      <c r="AS677" s="1"/>
    </row>
    <row r="678" ht="63">
      <c r="B678" s="41" t="s">
        <v>453</v>
      </c>
      <c r="C678" s="41" t="s">
        <v>227</v>
      </c>
      <c r="D678" s="41" t="s">
        <v>41</v>
      </c>
      <c r="E678" s="26" t="str">
        <f t="shared" si="1301"/>
        <v>0701</v>
      </c>
      <c r="F678" s="41" t="s">
        <v>473</v>
      </c>
      <c r="G678" s="41" t="s">
        <v>373</v>
      </c>
      <c r="H678" s="42" t="s">
        <v>374</v>
      </c>
      <c r="I678" s="43">
        <v>19247.099999999999</v>
      </c>
      <c r="J678" s="43">
        <v>19247.099999999999</v>
      </c>
      <c r="K678" s="43">
        <v>19247.099999999999</v>
      </c>
      <c r="L678" s="43"/>
      <c r="M678" s="43"/>
      <c r="N678" s="43"/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f t="shared" si="1302"/>
        <v>19247.099999999999</v>
      </c>
      <c r="W678" s="43"/>
      <c r="X678" s="43"/>
      <c r="Y678" s="43"/>
      <c r="Z678" s="43"/>
      <c r="AA678" s="43"/>
      <c r="AB678" s="43">
        <v>16554.962800000001</v>
      </c>
      <c r="AC678" s="44">
        <v>19954.491699999999</v>
      </c>
      <c r="AD678" s="44">
        <v>19953.752789999999</v>
      </c>
      <c r="AE678" s="45">
        <f t="shared" si="1355"/>
        <v>99.996297024193296</v>
      </c>
      <c r="AF678" s="43">
        <v>19954.491699999999</v>
      </c>
      <c r="AG678" s="43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f t="shared" si="1356"/>
        <v>19954.491699999999</v>
      </c>
      <c r="AM678" s="43">
        <f t="shared" si="1357"/>
        <v>-707.39170000000013</v>
      </c>
      <c r="AN678" s="19"/>
      <c r="AO678" s="1"/>
      <c r="AP678" s="1"/>
      <c r="AQ678" s="1"/>
      <c r="AR678" s="1"/>
      <c r="AS678" s="1"/>
    </row>
    <row r="679">
      <c r="B679" s="41" t="s">
        <v>453</v>
      </c>
      <c r="C679" s="41" t="s">
        <v>227</v>
      </c>
      <c r="D679" s="41" t="s">
        <v>41</v>
      </c>
      <c r="E679" s="26" t="str">
        <f t="shared" si="1301"/>
        <v>0701</v>
      </c>
      <c r="F679" s="41" t="s">
        <v>473</v>
      </c>
      <c r="G679" s="41" t="s">
        <v>59</v>
      </c>
      <c r="H679" s="42" t="s">
        <v>60</v>
      </c>
      <c r="I679" s="43">
        <f>I680</f>
        <v>17684.400000000001</v>
      </c>
      <c r="J679" s="43">
        <f>J680</f>
        <v>17684.400000000001</v>
      </c>
      <c r="K679" s="43">
        <f>K680</f>
        <v>17684.400000000001</v>
      </c>
      <c r="L679" s="43">
        <f>L680</f>
        <v>0</v>
      </c>
      <c r="M679" s="43">
        <f>M680</f>
        <v>0</v>
      </c>
      <c r="N679" s="43">
        <f>N680</f>
        <v>0</v>
      </c>
      <c r="O679" s="43">
        <f>O680</f>
        <v>0</v>
      </c>
      <c r="P679" s="43">
        <f>P680</f>
        <v>0</v>
      </c>
      <c r="Q679" s="43">
        <f>Q680</f>
        <v>0</v>
      </c>
      <c r="R679" s="43">
        <f>R680</f>
        <v>0</v>
      </c>
      <c r="S679" s="43">
        <f>S680</f>
        <v>0</v>
      </c>
      <c r="T679" s="43">
        <f>T680</f>
        <v>0</v>
      </c>
      <c r="U679" s="43">
        <v>0</v>
      </c>
      <c r="V679" s="43">
        <f t="shared" si="1302"/>
        <v>17684.400000000001</v>
      </c>
      <c r="W679" s="43">
        <f>W680</f>
        <v>0</v>
      </c>
      <c r="X679" s="43">
        <f>X680</f>
        <v>0</v>
      </c>
      <c r="Y679" s="43">
        <f>Y680</f>
        <v>0</v>
      </c>
      <c r="Z679" s="43">
        <f>Z680</f>
        <v>0</v>
      </c>
      <c r="AA679" s="43">
        <f>AA680</f>
        <v>0</v>
      </c>
      <c r="AB679" s="43">
        <f>AB680</f>
        <v>14784.37163</v>
      </c>
      <c r="AC679" s="44">
        <f>AC680</f>
        <v>16977.008300000001</v>
      </c>
      <c r="AD679" s="44">
        <f>AD680</f>
        <v>16971.789970000002</v>
      </c>
      <c r="AE679" s="45">
        <f t="shared" si="1355"/>
        <v>99.969262369978338</v>
      </c>
      <c r="AF679" s="43">
        <f>AF680</f>
        <v>16977.008300000001</v>
      </c>
      <c r="AG679" s="43">
        <f>AG680</f>
        <v>0</v>
      </c>
      <c r="AH679" s="43">
        <f>AH680</f>
        <v>0</v>
      </c>
      <c r="AI679" s="43">
        <f>AI680</f>
        <v>0</v>
      </c>
      <c r="AJ679" s="43">
        <f>AJ680</f>
        <v>0</v>
      </c>
      <c r="AK679" s="43">
        <f>AK680</f>
        <v>0</v>
      </c>
      <c r="AL679" s="43">
        <f t="shared" si="1356"/>
        <v>16977.008300000001</v>
      </c>
      <c r="AM679" s="43">
        <f t="shared" si="1357"/>
        <v>707.39170000000013</v>
      </c>
      <c r="AN679" s="2"/>
      <c r="AO679" s="1"/>
      <c r="AP679" s="1"/>
      <c r="AQ679" s="1"/>
      <c r="AR679" s="1"/>
      <c r="AS679" s="1"/>
    </row>
    <row r="680" ht="63">
      <c r="B680" s="41" t="s">
        <v>453</v>
      </c>
      <c r="C680" s="41" t="s">
        <v>227</v>
      </c>
      <c r="D680" s="41" t="s">
        <v>41</v>
      </c>
      <c r="E680" s="26" t="str">
        <f t="shared" si="1301"/>
        <v>0701</v>
      </c>
      <c r="F680" s="41" t="s">
        <v>473</v>
      </c>
      <c r="G680" s="41" t="s">
        <v>475</v>
      </c>
      <c r="H680" s="42" t="s">
        <v>476</v>
      </c>
      <c r="I680" s="43">
        <v>17684.400000000001</v>
      </c>
      <c r="J680" s="43">
        <v>17684.400000000001</v>
      </c>
      <c r="K680" s="43">
        <v>17684.400000000001</v>
      </c>
      <c r="L680" s="43"/>
      <c r="M680" s="43"/>
      <c r="N680" s="43"/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f t="shared" si="1302"/>
        <v>17684.400000000001</v>
      </c>
      <c r="W680" s="43"/>
      <c r="X680" s="43"/>
      <c r="Y680" s="43"/>
      <c r="Z680" s="43"/>
      <c r="AA680" s="43"/>
      <c r="AB680" s="43">
        <v>14784.37163</v>
      </c>
      <c r="AC680" s="44">
        <v>16977.008300000001</v>
      </c>
      <c r="AD680" s="44">
        <v>16971.789970000002</v>
      </c>
      <c r="AE680" s="45">
        <f t="shared" si="1355"/>
        <v>99.969262369978338</v>
      </c>
      <c r="AF680" s="43">
        <v>16977.008300000001</v>
      </c>
      <c r="AG680" s="43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f t="shared" si="1356"/>
        <v>16977.008300000001</v>
      </c>
      <c r="AM680" s="43">
        <f t="shared" si="1357"/>
        <v>707.39170000000013</v>
      </c>
      <c r="AN680" s="19"/>
      <c r="AO680" s="1"/>
      <c r="AP680" s="1"/>
      <c r="AQ680" s="1"/>
      <c r="AR680" s="1"/>
      <c r="AS680" s="1"/>
    </row>
    <row r="681" ht="94.5">
      <c r="B681" s="41" t="s">
        <v>453</v>
      </c>
      <c r="C681" s="41" t="s">
        <v>227</v>
      </c>
      <c r="D681" s="41" t="s">
        <v>41</v>
      </c>
      <c r="E681" s="26" t="str">
        <f t="shared" si="1301"/>
        <v>0701</v>
      </c>
      <c r="F681" s="41" t="s">
        <v>477</v>
      </c>
      <c r="G681" s="41"/>
      <c r="H681" s="42" t="s">
        <v>478</v>
      </c>
      <c r="I681" s="43">
        <f>I682</f>
        <v>225563.70000000001</v>
      </c>
      <c r="J681" s="43">
        <f>J682</f>
        <v>231767.69999999998</v>
      </c>
      <c r="K681" s="43">
        <f>K682</f>
        <v>231767.69999999998</v>
      </c>
      <c r="L681" s="43">
        <f>L682</f>
        <v>0</v>
      </c>
      <c r="M681" s="43">
        <f>M682</f>
        <v>0</v>
      </c>
      <c r="N681" s="43">
        <f>N682</f>
        <v>0</v>
      </c>
      <c r="O681" s="43">
        <f>O682</f>
        <v>0</v>
      </c>
      <c r="P681" s="43">
        <f>P682</f>
        <v>0</v>
      </c>
      <c r="Q681" s="43">
        <f>Q682</f>
        <v>0</v>
      </c>
      <c r="R681" s="43">
        <f>R682</f>
        <v>0</v>
      </c>
      <c r="S681" s="43">
        <f>S682</f>
        <v>0</v>
      </c>
      <c r="T681" s="43">
        <f>T682</f>
        <v>0</v>
      </c>
      <c r="U681" s="43">
        <v>0</v>
      </c>
      <c r="V681" s="43">
        <f t="shared" si="1302"/>
        <v>225563.70000000001</v>
      </c>
      <c r="W681" s="43">
        <f>W682</f>
        <v>0</v>
      </c>
      <c r="X681" s="43">
        <f>X682</f>
        <v>0</v>
      </c>
      <c r="Y681" s="43">
        <f>Y682</f>
        <v>0</v>
      </c>
      <c r="Z681" s="43">
        <f>Z682</f>
        <v>0</v>
      </c>
      <c r="AA681" s="43">
        <f>AA682</f>
        <v>0</v>
      </c>
      <c r="AB681" s="43">
        <f>AB682</f>
        <v>153122.89788999999</v>
      </c>
      <c r="AC681" s="44">
        <f>AC682</f>
        <v>192848.88974000001</v>
      </c>
      <c r="AD681" s="44">
        <f>AD682</f>
        <v>192789.03065</v>
      </c>
      <c r="AE681" s="45">
        <f t="shared" si="1355"/>
        <v>99.968960625036146</v>
      </c>
      <c r="AF681" s="43">
        <f>AF682</f>
        <v>225563.70000000001</v>
      </c>
      <c r="AG681" s="43">
        <f>AG682</f>
        <v>0</v>
      </c>
      <c r="AH681" s="43">
        <f>AH682</f>
        <v>0</v>
      </c>
      <c r="AI681" s="43">
        <f>AI682</f>
        <v>0</v>
      </c>
      <c r="AJ681" s="43">
        <f>AJ682</f>
        <v>0</v>
      </c>
      <c r="AK681" s="43">
        <f>AK682</f>
        <v>0</v>
      </c>
      <c r="AL681" s="43">
        <f t="shared" si="1356"/>
        <v>225563.70000000001</v>
      </c>
      <c r="AM681" s="43">
        <f t="shared" si="1357"/>
        <v>0</v>
      </c>
      <c r="AN681" s="2"/>
      <c r="AR681" s="1"/>
      <c r="AS681" s="1"/>
    </row>
    <row r="682" ht="31.5">
      <c r="B682" s="41" t="s">
        <v>453</v>
      </c>
      <c r="C682" s="41" t="s">
        <v>227</v>
      </c>
      <c r="D682" s="41" t="s">
        <v>41</v>
      </c>
      <c r="E682" s="26" t="str">
        <f t="shared" si="1301"/>
        <v>0701</v>
      </c>
      <c r="F682" s="41" t="s">
        <v>479</v>
      </c>
      <c r="G682" s="41"/>
      <c r="H682" s="42" t="s">
        <v>466</v>
      </c>
      <c r="I682" s="43">
        <f>I683+I685</f>
        <v>225563.70000000001</v>
      </c>
      <c r="J682" s="43">
        <f>J683+J685</f>
        <v>231767.69999999998</v>
      </c>
      <c r="K682" s="43">
        <f>K683+K685</f>
        <v>231767.69999999998</v>
      </c>
      <c r="L682" s="43">
        <f>L683+L685</f>
        <v>0</v>
      </c>
      <c r="M682" s="43">
        <f>M683+M685</f>
        <v>0</v>
      </c>
      <c r="N682" s="43">
        <f>N683+N685</f>
        <v>0</v>
      </c>
      <c r="O682" s="43">
        <f>O683+O685</f>
        <v>0</v>
      </c>
      <c r="P682" s="43">
        <f>P683+P685</f>
        <v>0</v>
      </c>
      <c r="Q682" s="43">
        <f>Q683+Q685</f>
        <v>0</v>
      </c>
      <c r="R682" s="43">
        <f>R683+R685</f>
        <v>0</v>
      </c>
      <c r="S682" s="43">
        <f>S683+S685</f>
        <v>0</v>
      </c>
      <c r="T682" s="43">
        <f>T683+T685</f>
        <v>0</v>
      </c>
      <c r="U682" s="43">
        <v>0</v>
      </c>
      <c r="V682" s="43">
        <f t="shared" si="1302"/>
        <v>225563.70000000001</v>
      </c>
      <c r="W682" s="43">
        <f>W683+W685</f>
        <v>0</v>
      </c>
      <c r="X682" s="43">
        <f>X683+X685</f>
        <v>0</v>
      </c>
      <c r="Y682" s="43">
        <f>Y683+Y685</f>
        <v>0</v>
      </c>
      <c r="Z682" s="43">
        <f>Z683+Z685</f>
        <v>0</v>
      </c>
      <c r="AA682" s="43">
        <f>AA683+AA685</f>
        <v>0</v>
      </c>
      <c r="AB682" s="43">
        <f>AB683+AB685</f>
        <v>153122.89788999999</v>
      </c>
      <c r="AC682" s="44">
        <f>AC683+AC685</f>
        <v>192848.88974000001</v>
      </c>
      <c r="AD682" s="44">
        <f>AD683+AD685</f>
        <v>192789.03065</v>
      </c>
      <c r="AE682" s="45">
        <f t="shared" si="1355"/>
        <v>99.968960625036146</v>
      </c>
      <c r="AF682" s="43">
        <f>AF683+AF685</f>
        <v>225563.70000000001</v>
      </c>
      <c r="AG682" s="43">
        <f>AG683+AG685</f>
        <v>0</v>
      </c>
      <c r="AH682" s="43">
        <f>AH683+AH685</f>
        <v>0</v>
      </c>
      <c r="AI682" s="43">
        <f>AI683+AI685</f>
        <v>0</v>
      </c>
      <c r="AJ682" s="43">
        <f>AJ683+AJ685</f>
        <v>0</v>
      </c>
      <c r="AK682" s="43">
        <f>AK683+AK685</f>
        <v>0</v>
      </c>
      <c r="AL682" s="43">
        <f t="shared" si="1356"/>
        <v>225563.70000000001</v>
      </c>
      <c r="AM682" s="43">
        <f t="shared" si="1357"/>
        <v>0</v>
      </c>
      <c r="AN682" s="2"/>
      <c r="AO682" s="1"/>
      <c r="AP682" s="1"/>
      <c r="AQ682" s="1"/>
      <c r="AR682" s="1"/>
      <c r="AS682" s="1"/>
    </row>
    <row r="683" ht="31.5">
      <c r="B683" s="41" t="s">
        <v>453</v>
      </c>
      <c r="C683" s="41" t="s">
        <v>227</v>
      </c>
      <c r="D683" s="41" t="s">
        <v>41</v>
      </c>
      <c r="E683" s="26" t="str">
        <f t="shared" si="1301"/>
        <v>0701</v>
      </c>
      <c r="F683" s="41" t="s">
        <v>479</v>
      </c>
      <c r="G683" s="41" t="s">
        <v>177</v>
      </c>
      <c r="H683" s="42" t="s">
        <v>178</v>
      </c>
      <c r="I683" s="43">
        <f>I684</f>
        <v>95840.699999999997</v>
      </c>
      <c r="J683" s="43">
        <f>J684</f>
        <v>98474.399999999994</v>
      </c>
      <c r="K683" s="43">
        <f>K684</f>
        <v>98474.399999999994</v>
      </c>
      <c r="L683" s="43">
        <f>L684</f>
        <v>0</v>
      </c>
      <c r="M683" s="43">
        <f>M684</f>
        <v>0</v>
      </c>
      <c r="N683" s="43">
        <f>N684</f>
        <v>0</v>
      </c>
      <c r="O683" s="43">
        <f>O684</f>
        <v>0</v>
      </c>
      <c r="P683" s="43">
        <f>P684</f>
        <v>0</v>
      </c>
      <c r="Q683" s="43">
        <f>Q684</f>
        <v>0</v>
      </c>
      <c r="R683" s="43">
        <f>R684</f>
        <v>0</v>
      </c>
      <c r="S683" s="43">
        <f>S684</f>
        <v>0</v>
      </c>
      <c r="T683" s="43">
        <f>T684</f>
        <v>0</v>
      </c>
      <c r="U683" s="43">
        <v>0</v>
      </c>
      <c r="V683" s="43">
        <f t="shared" si="1302"/>
        <v>95840.699999999997</v>
      </c>
      <c r="W683" s="43">
        <f>W684</f>
        <v>0</v>
      </c>
      <c r="X683" s="43">
        <f>X684</f>
        <v>0</v>
      </c>
      <c r="Y683" s="43">
        <f>Y684</f>
        <v>0</v>
      </c>
      <c r="Z683" s="43">
        <f>Z684</f>
        <v>0</v>
      </c>
      <c r="AA683" s="43">
        <f>AA684</f>
        <v>0</v>
      </c>
      <c r="AB683" s="43">
        <f>AB684</f>
        <v>67400</v>
      </c>
      <c r="AC683" s="44">
        <f>AC684</f>
        <v>85840.699999999997</v>
      </c>
      <c r="AD683" s="44">
        <f>AD684</f>
        <v>85840.537620000003</v>
      </c>
      <c r="AE683" s="45">
        <f t="shared" si="1355"/>
        <v>99.999810835652553</v>
      </c>
      <c r="AF683" s="43">
        <f>AF684</f>
        <v>95840.699999999997</v>
      </c>
      <c r="AG683" s="43">
        <f>AG684</f>
        <v>0</v>
      </c>
      <c r="AH683" s="43">
        <f>AH684</f>
        <v>0</v>
      </c>
      <c r="AI683" s="43">
        <f>AI684</f>
        <v>0</v>
      </c>
      <c r="AJ683" s="43">
        <f>AJ684</f>
        <v>0</v>
      </c>
      <c r="AK683" s="43">
        <f>AK684</f>
        <v>0</v>
      </c>
      <c r="AL683" s="43">
        <f t="shared" si="1356"/>
        <v>95840.699999999997</v>
      </c>
      <c r="AM683" s="43">
        <f t="shared" si="1357"/>
        <v>0</v>
      </c>
      <c r="AN683" s="2"/>
      <c r="AR683" s="1"/>
      <c r="AS683" s="1"/>
    </row>
    <row r="684" ht="63">
      <c r="B684" s="41" t="s">
        <v>453</v>
      </c>
      <c r="C684" s="41" t="s">
        <v>227</v>
      </c>
      <c r="D684" s="41" t="s">
        <v>41</v>
      </c>
      <c r="E684" s="26" t="str">
        <f t="shared" si="1301"/>
        <v>0701</v>
      </c>
      <c r="F684" s="41" t="s">
        <v>479</v>
      </c>
      <c r="G684" s="41" t="s">
        <v>373</v>
      </c>
      <c r="H684" s="42" t="s">
        <v>374</v>
      </c>
      <c r="I684" s="43">
        <v>95840.699999999997</v>
      </c>
      <c r="J684" s="43">
        <v>98474.399999999994</v>
      </c>
      <c r="K684" s="43">
        <v>98474.399999999994</v>
      </c>
      <c r="L684" s="43"/>
      <c r="M684" s="43"/>
      <c r="N684" s="43"/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f t="shared" si="1302"/>
        <v>95840.699999999997</v>
      </c>
      <c r="W684" s="43"/>
      <c r="X684" s="43"/>
      <c r="Y684" s="43"/>
      <c r="Z684" s="43"/>
      <c r="AA684" s="43"/>
      <c r="AB684" s="43">
        <v>67400</v>
      </c>
      <c r="AC684" s="44">
        <v>85840.699999999997</v>
      </c>
      <c r="AD684" s="44">
        <v>85840.537620000003</v>
      </c>
      <c r="AE684" s="45">
        <f t="shared" si="1355"/>
        <v>99.999810835652553</v>
      </c>
      <c r="AF684" s="43">
        <v>95840.699999999997</v>
      </c>
      <c r="AG684" s="43">
        <v>0</v>
      </c>
      <c r="AH684" s="43">
        <v>0</v>
      </c>
      <c r="AI684" s="43">
        <v>0</v>
      </c>
      <c r="AJ684" s="43">
        <v>0</v>
      </c>
      <c r="AK684" s="43">
        <v>0</v>
      </c>
      <c r="AL684" s="43">
        <f t="shared" si="1356"/>
        <v>95840.699999999997</v>
      </c>
      <c r="AM684" s="43">
        <f t="shared" si="1357"/>
        <v>0</v>
      </c>
      <c r="AN684" s="19"/>
      <c r="AO684" s="1"/>
      <c r="AP684" s="1"/>
      <c r="AQ684" s="1"/>
      <c r="AR684" s="1"/>
      <c r="AS684" s="1"/>
    </row>
    <row r="685">
      <c r="B685" s="41" t="s">
        <v>453</v>
      </c>
      <c r="C685" s="41" t="s">
        <v>227</v>
      </c>
      <c r="D685" s="41" t="s">
        <v>41</v>
      </c>
      <c r="E685" s="26" t="str">
        <f t="shared" si="1301"/>
        <v>0701</v>
      </c>
      <c r="F685" s="41" t="s">
        <v>479</v>
      </c>
      <c r="G685" s="41" t="s">
        <v>59</v>
      </c>
      <c r="H685" s="42" t="s">
        <v>60</v>
      </c>
      <c r="I685" s="43">
        <f>I686</f>
        <v>129723</v>
      </c>
      <c r="J685" s="43">
        <f>J686</f>
        <v>133293.29999999999</v>
      </c>
      <c r="K685" s="43">
        <f>K686</f>
        <v>133293.29999999999</v>
      </c>
      <c r="L685" s="43">
        <f>L686</f>
        <v>0</v>
      </c>
      <c r="M685" s="43">
        <f>M686</f>
        <v>0</v>
      </c>
      <c r="N685" s="43">
        <f>N686</f>
        <v>0</v>
      </c>
      <c r="O685" s="43">
        <f>O686</f>
        <v>0</v>
      </c>
      <c r="P685" s="43">
        <f>P686</f>
        <v>0</v>
      </c>
      <c r="Q685" s="43">
        <f>Q686</f>
        <v>0</v>
      </c>
      <c r="R685" s="43">
        <f>R686</f>
        <v>0</v>
      </c>
      <c r="S685" s="43">
        <f>S686</f>
        <v>0</v>
      </c>
      <c r="T685" s="43">
        <f>T686</f>
        <v>0</v>
      </c>
      <c r="U685" s="43">
        <v>0</v>
      </c>
      <c r="V685" s="43">
        <f t="shared" si="1302"/>
        <v>129723</v>
      </c>
      <c r="W685" s="43">
        <f>W686</f>
        <v>0</v>
      </c>
      <c r="X685" s="43">
        <f>X686</f>
        <v>0</v>
      </c>
      <c r="Y685" s="43">
        <f>Y686</f>
        <v>0</v>
      </c>
      <c r="Z685" s="43">
        <f>Z686</f>
        <v>0</v>
      </c>
      <c r="AA685" s="43">
        <f>AA686</f>
        <v>0</v>
      </c>
      <c r="AB685" s="43">
        <f>AB686</f>
        <v>85722.897889999993</v>
      </c>
      <c r="AC685" s="44">
        <f>AC686</f>
        <v>107008.18974</v>
      </c>
      <c r="AD685" s="44">
        <f>AD686</f>
        <v>106948.49303</v>
      </c>
      <c r="AE685" s="45">
        <f t="shared" si="1355"/>
        <v>99.944212952162772</v>
      </c>
      <c r="AF685" s="43">
        <f>AF686</f>
        <v>129723</v>
      </c>
      <c r="AG685" s="43">
        <f>AG686</f>
        <v>0</v>
      </c>
      <c r="AH685" s="43">
        <f>AH686</f>
        <v>0</v>
      </c>
      <c r="AI685" s="43">
        <f>AI686</f>
        <v>0</v>
      </c>
      <c r="AJ685" s="43">
        <f>AJ686</f>
        <v>0</v>
      </c>
      <c r="AK685" s="43">
        <f>AK686</f>
        <v>0</v>
      </c>
      <c r="AL685" s="43">
        <f t="shared" si="1356"/>
        <v>129723</v>
      </c>
      <c r="AM685" s="43">
        <f t="shared" si="1357"/>
        <v>0</v>
      </c>
      <c r="AN685" s="2"/>
      <c r="AO685" s="1"/>
      <c r="AP685" s="1"/>
      <c r="AQ685" s="1"/>
      <c r="AR685" s="1"/>
      <c r="AS685" s="1"/>
    </row>
    <row r="686" ht="63">
      <c r="B686" s="41" t="s">
        <v>453</v>
      </c>
      <c r="C686" s="41" t="s">
        <v>227</v>
      </c>
      <c r="D686" s="41" t="s">
        <v>41</v>
      </c>
      <c r="E686" s="26" t="str">
        <f t="shared" si="1301"/>
        <v>0701</v>
      </c>
      <c r="F686" s="41" t="s">
        <v>479</v>
      </c>
      <c r="G686" s="41" t="s">
        <v>475</v>
      </c>
      <c r="H686" s="42" t="s">
        <v>476</v>
      </c>
      <c r="I686" s="43">
        <v>129723</v>
      </c>
      <c r="J686" s="43">
        <v>133293.29999999999</v>
      </c>
      <c r="K686" s="43">
        <v>133293.29999999999</v>
      </c>
      <c r="L686" s="43"/>
      <c r="M686" s="43"/>
      <c r="N686" s="43"/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f t="shared" si="1302"/>
        <v>129723</v>
      </c>
      <c r="W686" s="43"/>
      <c r="X686" s="43"/>
      <c r="Y686" s="43"/>
      <c r="Z686" s="43"/>
      <c r="AA686" s="43"/>
      <c r="AB686" s="43">
        <v>85722.897889999993</v>
      </c>
      <c r="AC686" s="44">
        <v>107008.18974</v>
      </c>
      <c r="AD686" s="44">
        <v>106948.49303</v>
      </c>
      <c r="AE686" s="45">
        <f t="shared" si="1355"/>
        <v>99.944212952162772</v>
      </c>
      <c r="AF686" s="43">
        <v>129723</v>
      </c>
      <c r="AG686" s="43">
        <v>0</v>
      </c>
      <c r="AH686" s="43">
        <v>0</v>
      </c>
      <c r="AI686" s="43">
        <v>0</v>
      </c>
      <c r="AJ686" s="43">
        <v>0</v>
      </c>
      <c r="AK686" s="43">
        <v>0</v>
      </c>
      <c r="AL686" s="43">
        <f t="shared" si="1356"/>
        <v>129723</v>
      </c>
      <c r="AM686" s="43">
        <f t="shared" si="1357"/>
        <v>0</v>
      </c>
      <c r="AN686" s="19"/>
      <c r="AO686" s="1"/>
      <c r="AP686" s="1"/>
      <c r="AQ686" s="1"/>
      <c r="AR686" s="1"/>
      <c r="AS686" s="1"/>
    </row>
    <row r="687" ht="31.5">
      <c r="B687" s="41" t="s">
        <v>453</v>
      </c>
      <c r="C687" s="41" t="s">
        <v>227</v>
      </c>
      <c r="D687" s="41" t="s">
        <v>41</v>
      </c>
      <c r="E687" s="26" t="str">
        <f t="shared" si="1301"/>
        <v>0701</v>
      </c>
      <c r="F687" s="41" t="s">
        <v>480</v>
      </c>
      <c r="G687" s="41"/>
      <c r="H687" s="42" t="s">
        <v>481</v>
      </c>
      <c r="I687" s="43">
        <f>I688+I693</f>
        <v>130710.60000000001</v>
      </c>
      <c r="J687" s="43">
        <f>J688+J693</f>
        <v>535559.89999999991</v>
      </c>
      <c r="K687" s="43">
        <f>K688+K693</f>
        <v>399941.59999999998</v>
      </c>
      <c r="L687" s="43">
        <f>L688+L693</f>
        <v>0</v>
      </c>
      <c r="M687" s="43">
        <f>M688+M693</f>
        <v>0</v>
      </c>
      <c r="N687" s="43">
        <f>N688+N693</f>
        <v>0</v>
      </c>
      <c r="O687" s="43">
        <f>O688+O693</f>
        <v>0</v>
      </c>
      <c r="P687" s="43">
        <f>P688+P693</f>
        <v>2689.7919999999999</v>
      </c>
      <c r="Q687" s="43">
        <f>Q688+Q693</f>
        <v>-50589.626000000004</v>
      </c>
      <c r="R687" s="43">
        <f>R688+R693</f>
        <v>7911.0410000000011</v>
      </c>
      <c r="S687" s="43">
        <f>S688+S693</f>
        <v>40000</v>
      </c>
      <c r="T687" s="43">
        <f>T688+T693</f>
        <v>0</v>
      </c>
      <c r="U687" s="43">
        <v>102632.109</v>
      </c>
      <c r="V687" s="43">
        <f t="shared" si="1302"/>
        <v>233353.91600000006</v>
      </c>
      <c r="W687" s="43">
        <f>W688+W693</f>
        <v>102632.109</v>
      </c>
      <c r="X687" s="43">
        <f>X688+X693</f>
        <v>0</v>
      </c>
      <c r="Y687" s="43">
        <f>Y688+Y693</f>
        <v>0</v>
      </c>
      <c r="Z687" s="43">
        <f>Z688+Z693</f>
        <v>0</v>
      </c>
      <c r="AA687" s="43">
        <f>AA688+AA693</f>
        <v>0</v>
      </c>
      <c r="AB687" s="43">
        <f>AB688+AB693</f>
        <v>91483.49867999999</v>
      </c>
      <c r="AC687" s="44">
        <f>AC688+AC693</f>
        <v>233803.916</v>
      </c>
      <c r="AD687" s="44">
        <f>AD688+AD693</f>
        <v>233602.33463</v>
      </c>
      <c r="AE687" s="45">
        <f t="shared" si="1355"/>
        <v>99.913781867537239</v>
      </c>
      <c r="AF687" s="43">
        <f>AF688+AF693</f>
        <v>233953.916</v>
      </c>
      <c r="AG687" s="43">
        <f>AG688+AG693</f>
        <v>0</v>
      </c>
      <c r="AH687" s="43">
        <f>AH688+AH693</f>
        <v>0</v>
      </c>
      <c r="AI687" s="43">
        <f>AI688+AI693</f>
        <v>0</v>
      </c>
      <c r="AJ687" s="43">
        <f>AJ688+AJ693</f>
        <v>0</v>
      </c>
      <c r="AK687" s="43">
        <f>AK688+AK693</f>
        <v>0</v>
      </c>
      <c r="AL687" s="43">
        <f t="shared" si="1356"/>
        <v>233953.916</v>
      </c>
      <c r="AM687" s="43">
        <f t="shared" si="1357"/>
        <v>-599.99999999994179</v>
      </c>
      <c r="AN687" s="2"/>
      <c r="AO687" s="1"/>
      <c r="AP687" s="1"/>
      <c r="AQ687" s="1"/>
      <c r="AR687" s="1"/>
      <c r="AS687" s="1"/>
    </row>
    <row r="688" ht="31.5" hidden="1">
      <c r="B688" s="41" t="s">
        <v>453</v>
      </c>
      <c r="C688" s="41" t="s">
        <v>227</v>
      </c>
      <c r="D688" s="41" t="s">
        <v>41</v>
      </c>
      <c r="E688" s="26" t="str">
        <f t="shared" si="1301"/>
        <v>0701</v>
      </c>
      <c r="F688" s="41" t="s">
        <v>482</v>
      </c>
      <c r="G688" s="41"/>
      <c r="H688" s="42" t="s">
        <v>483</v>
      </c>
      <c r="I688" s="43">
        <f t="shared" ref="I688:I691" si="1358">I689</f>
        <v>0</v>
      </c>
      <c r="J688" s="43">
        <f t="shared" ref="J688:J691" si="1359">J689</f>
        <v>0</v>
      </c>
      <c r="K688" s="43">
        <f t="shared" ref="K688:K691" si="1360">K689</f>
        <v>0</v>
      </c>
      <c r="L688" s="43">
        <f t="shared" ref="L688:L691" si="1361">L689</f>
        <v>0</v>
      </c>
      <c r="M688" s="43">
        <f t="shared" ref="M688:M691" si="1362">M689</f>
        <v>0</v>
      </c>
      <c r="N688" s="43">
        <f t="shared" ref="N688:N691" si="1363">N689</f>
        <v>0</v>
      </c>
      <c r="O688" s="43">
        <f t="shared" ref="O688:O691" si="1364">O689</f>
        <v>0</v>
      </c>
      <c r="P688" s="43">
        <f t="shared" ref="P688:P691" si="1365">P689</f>
        <v>0</v>
      </c>
      <c r="Q688" s="43">
        <f t="shared" ref="Q688:Q691" si="1366">Q689</f>
        <v>0</v>
      </c>
      <c r="R688" s="43">
        <f t="shared" ref="R688:R691" si="1367">R689</f>
        <v>0</v>
      </c>
      <c r="S688" s="43">
        <f t="shared" ref="S688:S691" si="1368">S689</f>
        <v>0</v>
      </c>
      <c r="T688" s="43">
        <f t="shared" ref="T688:T691" si="1369">T689</f>
        <v>0</v>
      </c>
      <c r="U688" s="43">
        <v>0</v>
      </c>
      <c r="V688" s="43">
        <f t="shared" si="1302"/>
        <v>0</v>
      </c>
      <c r="W688" s="43">
        <f t="shared" ref="W688:W691" si="1370">W689</f>
        <v>0</v>
      </c>
      <c r="X688" s="43">
        <f t="shared" ref="X688:X691" si="1371">X689</f>
        <v>0</v>
      </c>
      <c r="Y688" s="43">
        <f t="shared" ref="Y688:Y691" si="1372">Y689</f>
        <v>0</v>
      </c>
      <c r="Z688" s="43">
        <f t="shared" ref="Z688:Z691" si="1373">Z689</f>
        <v>0</v>
      </c>
      <c r="AA688" s="43">
        <f t="shared" ref="AA688:AA691" si="1374">AA689</f>
        <v>0</v>
      </c>
      <c r="AB688" s="43">
        <f t="shared" ref="AB688:AB691" si="1375">AB689</f>
        <v>0</v>
      </c>
      <c r="AC688" s="44">
        <f t="shared" ref="AC688:AC691" si="1376">AC689</f>
        <v>0</v>
      </c>
      <c r="AD688" s="44">
        <f t="shared" ref="AD688:AD691" si="1377">AD689</f>
        <v>0</v>
      </c>
      <c r="AE688" s="45" t="e">
        <f t="shared" si="1355"/>
        <v>#DIV/0!</v>
      </c>
      <c r="AF688" s="46">
        <f t="shared" ref="AF688:AF691" si="1378">AF689</f>
        <v>0</v>
      </c>
      <c r="AG688" s="46">
        <f t="shared" ref="AG688:AG691" si="1379">AG689</f>
        <v>0</v>
      </c>
      <c r="AH688" s="47">
        <f t="shared" ref="AH688:AH691" si="1380">AH689</f>
        <v>0</v>
      </c>
      <c r="AI688" s="47">
        <f t="shared" ref="AI688:AI691" si="1381">AI689</f>
        <v>0</v>
      </c>
      <c r="AJ688" s="47">
        <f t="shared" ref="AJ688:AJ691" si="1382">AJ689</f>
        <v>0</v>
      </c>
      <c r="AK688" s="47">
        <f t="shared" ref="AK688:AK691" si="1383">AK689</f>
        <v>0</v>
      </c>
      <c r="AL688" s="47">
        <f t="shared" si="1356"/>
        <v>0</v>
      </c>
      <c r="AM688" s="47">
        <f t="shared" si="1357"/>
        <v>0</v>
      </c>
      <c r="AN688" s="48" t="s">
        <v>36</v>
      </c>
      <c r="AO688" s="1"/>
      <c r="AP688" s="1"/>
      <c r="AQ688" s="1"/>
      <c r="AR688" s="1"/>
      <c r="AS688" s="1"/>
    </row>
    <row r="689" ht="47.25" hidden="1">
      <c r="B689" s="41" t="s">
        <v>453</v>
      </c>
      <c r="C689" s="41" t="s">
        <v>227</v>
      </c>
      <c r="D689" s="41" t="s">
        <v>41</v>
      </c>
      <c r="E689" s="26" t="str">
        <f t="shared" si="1301"/>
        <v>0701</v>
      </c>
      <c r="F689" s="41" t="s">
        <v>484</v>
      </c>
      <c r="G689" s="41"/>
      <c r="H689" s="42" t="s">
        <v>485</v>
      </c>
      <c r="I689" s="43">
        <f t="shared" si="1358"/>
        <v>0</v>
      </c>
      <c r="J689" s="43">
        <f t="shared" si="1359"/>
        <v>0</v>
      </c>
      <c r="K689" s="43">
        <f t="shared" si="1360"/>
        <v>0</v>
      </c>
      <c r="L689" s="43">
        <f t="shared" si="1361"/>
        <v>0</v>
      </c>
      <c r="M689" s="43">
        <f t="shared" si="1362"/>
        <v>0</v>
      </c>
      <c r="N689" s="43">
        <f t="shared" si="1363"/>
        <v>0</v>
      </c>
      <c r="O689" s="43">
        <f t="shared" si="1364"/>
        <v>0</v>
      </c>
      <c r="P689" s="43">
        <f t="shared" si="1365"/>
        <v>0</v>
      </c>
      <c r="Q689" s="43">
        <f t="shared" si="1366"/>
        <v>0</v>
      </c>
      <c r="R689" s="43">
        <f t="shared" si="1367"/>
        <v>0</v>
      </c>
      <c r="S689" s="43">
        <f t="shared" si="1368"/>
        <v>0</v>
      </c>
      <c r="T689" s="43">
        <f t="shared" si="1369"/>
        <v>0</v>
      </c>
      <c r="U689" s="43">
        <v>0</v>
      </c>
      <c r="V689" s="43">
        <f t="shared" si="1302"/>
        <v>0</v>
      </c>
      <c r="W689" s="43">
        <f t="shared" si="1370"/>
        <v>0</v>
      </c>
      <c r="X689" s="43">
        <f t="shared" si="1371"/>
        <v>0</v>
      </c>
      <c r="Y689" s="43">
        <f t="shared" si="1372"/>
        <v>0</v>
      </c>
      <c r="Z689" s="43">
        <f t="shared" si="1373"/>
        <v>0</v>
      </c>
      <c r="AA689" s="43">
        <f t="shared" si="1374"/>
        <v>0</v>
      </c>
      <c r="AB689" s="43">
        <f t="shared" si="1375"/>
        <v>0</v>
      </c>
      <c r="AC689" s="44">
        <f t="shared" si="1376"/>
        <v>0</v>
      </c>
      <c r="AD689" s="44">
        <f t="shared" si="1377"/>
        <v>0</v>
      </c>
      <c r="AE689" s="45" t="e">
        <f t="shared" si="1355"/>
        <v>#DIV/0!</v>
      </c>
      <c r="AF689" s="46">
        <f t="shared" si="1378"/>
        <v>0</v>
      </c>
      <c r="AG689" s="46">
        <f t="shared" si="1379"/>
        <v>0</v>
      </c>
      <c r="AH689" s="47">
        <f t="shared" si="1380"/>
        <v>0</v>
      </c>
      <c r="AI689" s="47">
        <f t="shared" si="1381"/>
        <v>0</v>
      </c>
      <c r="AJ689" s="47">
        <f t="shared" si="1382"/>
        <v>0</v>
      </c>
      <c r="AK689" s="47">
        <f t="shared" si="1383"/>
        <v>0</v>
      </c>
      <c r="AL689" s="47">
        <f t="shared" si="1356"/>
        <v>0</v>
      </c>
      <c r="AM689" s="47">
        <f t="shared" si="1357"/>
        <v>0</v>
      </c>
      <c r="AN689" s="48" t="s">
        <v>36</v>
      </c>
      <c r="AR689" s="1"/>
      <c r="AS689" s="1"/>
    </row>
    <row r="690" ht="63" hidden="1">
      <c r="B690" s="41" t="s">
        <v>453</v>
      </c>
      <c r="C690" s="41" t="s">
        <v>227</v>
      </c>
      <c r="D690" s="41" t="s">
        <v>41</v>
      </c>
      <c r="E690" s="26" t="str">
        <f t="shared" si="1301"/>
        <v>0701</v>
      </c>
      <c r="F690" s="41" t="s">
        <v>486</v>
      </c>
      <c r="G690" s="41"/>
      <c r="H690" s="42" t="s">
        <v>487</v>
      </c>
      <c r="I690" s="43">
        <f t="shared" si="1358"/>
        <v>0</v>
      </c>
      <c r="J690" s="43">
        <f t="shared" si="1359"/>
        <v>0</v>
      </c>
      <c r="K690" s="43">
        <f t="shared" si="1360"/>
        <v>0</v>
      </c>
      <c r="L690" s="43">
        <f t="shared" si="1361"/>
        <v>0</v>
      </c>
      <c r="M690" s="43">
        <f t="shared" si="1362"/>
        <v>0</v>
      </c>
      <c r="N690" s="43">
        <f t="shared" si="1363"/>
        <v>0</v>
      </c>
      <c r="O690" s="43">
        <f t="shared" si="1364"/>
        <v>0</v>
      </c>
      <c r="P690" s="43">
        <f t="shared" si="1365"/>
        <v>0</v>
      </c>
      <c r="Q690" s="43">
        <f t="shared" si="1366"/>
        <v>0</v>
      </c>
      <c r="R690" s="43">
        <f t="shared" si="1367"/>
        <v>0</v>
      </c>
      <c r="S690" s="43">
        <f t="shared" si="1368"/>
        <v>0</v>
      </c>
      <c r="T690" s="43">
        <f t="shared" si="1369"/>
        <v>0</v>
      </c>
      <c r="U690" s="43">
        <v>0</v>
      </c>
      <c r="V690" s="43">
        <f t="shared" si="1302"/>
        <v>0</v>
      </c>
      <c r="W690" s="43">
        <f t="shared" si="1370"/>
        <v>0</v>
      </c>
      <c r="X690" s="43">
        <f t="shared" si="1371"/>
        <v>0</v>
      </c>
      <c r="Y690" s="43">
        <f t="shared" si="1372"/>
        <v>0</v>
      </c>
      <c r="Z690" s="43">
        <f t="shared" si="1373"/>
        <v>0</v>
      </c>
      <c r="AA690" s="43">
        <f t="shared" si="1374"/>
        <v>0</v>
      </c>
      <c r="AB690" s="43">
        <f t="shared" si="1375"/>
        <v>0</v>
      </c>
      <c r="AC690" s="44">
        <f t="shared" si="1376"/>
        <v>0</v>
      </c>
      <c r="AD690" s="44">
        <f t="shared" si="1377"/>
        <v>0</v>
      </c>
      <c r="AE690" s="45" t="e">
        <f t="shared" si="1355"/>
        <v>#DIV/0!</v>
      </c>
      <c r="AF690" s="46">
        <f t="shared" si="1378"/>
        <v>0</v>
      </c>
      <c r="AG690" s="46">
        <f t="shared" si="1379"/>
        <v>0</v>
      </c>
      <c r="AH690" s="47">
        <f t="shared" si="1380"/>
        <v>0</v>
      </c>
      <c r="AI690" s="47">
        <f t="shared" si="1381"/>
        <v>0</v>
      </c>
      <c r="AJ690" s="47">
        <f t="shared" si="1382"/>
        <v>0</v>
      </c>
      <c r="AK690" s="47">
        <f t="shared" si="1383"/>
        <v>0</v>
      </c>
      <c r="AL690" s="47">
        <f t="shared" si="1356"/>
        <v>0</v>
      </c>
      <c r="AM690" s="47">
        <f t="shared" si="1357"/>
        <v>0</v>
      </c>
      <c r="AN690" s="48" t="s">
        <v>36</v>
      </c>
      <c r="AO690" s="1"/>
      <c r="AP690" s="1"/>
      <c r="AQ690" s="1"/>
      <c r="AR690" s="1"/>
      <c r="AS690" s="1"/>
    </row>
    <row r="691" hidden="1">
      <c r="B691" s="41" t="s">
        <v>453</v>
      </c>
      <c r="C691" s="41" t="s">
        <v>227</v>
      </c>
      <c r="D691" s="41" t="s">
        <v>41</v>
      </c>
      <c r="E691" s="26" t="str">
        <f t="shared" si="1301"/>
        <v>0701</v>
      </c>
      <c r="F691" s="41" t="s">
        <v>486</v>
      </c>
      <c r="G691" s="41" t="s">
        <v>59</v>
      </c>
      <c r="H691" s="42" t="s">
        <v>60</v>
      </c>
      <c r="I691" s="43">
        <f t="shared" si="1358"/>
        <v>0</v>
      </c>
      <c r="J691" s="43">
        <f t="shared" si="1359"/>
        <v>0</v>
      </c>
      <c r="K691" s="43">
        <f t="shared" si="1360"/>
        <v>0</v>
      </c>
      <c r="L691" s="43">
        <f t="shared" si="1361"/>
        <v>0</v>
      </c>
      <c r="M691" s="43">
        <f t="shared" si="1362"/>
        <v>0</v>
      </c>
      <c r="N691" s="43">
        <f t="shared" si="1363"/>
        <v>0</v>
      </c>
      <c r="O691" s="43">
        <f t="shared" si="1364"/>
        <v>0</v>
      </c>
      <c r="P691" s="43">
        <f t="shared" si="1365"/>
        <v>0</v>
      </c>
      <c r="Q691" s="43">
        <f t="shared" si="1366"/>
        <v>0</v>
      </c>
      <c r="R691" s="43">
        <f t="shared" si="1367"/>
        <v>0</v>
      </c>
      <c r="S691" s="43">
        <f t="shared" si="1368"/>
        <v>0</v>
      </c>
      <c r="T691" s="43">
        <f t="shared" si="1369"/>
        <v>0</v>
      </c>
      <c r="U691" s="43">
        <v>0</v>
      </c>
      <c r="V691" s="43">
        <f t="shared" si="1302"/>
        <v>0</v>
      </c>
      <c r="W691" s="43">
        <f t="shared" si="1370"/>
        <v>0</v>
      </c>
      <c r="X691" s="43">
        <f t="shared" si="1371"/>
        <v>0</v>
      </c>
      <c r="Y691" s="43">
        <f t="shared" si="1372"/>
        <v>0</v>
      </c>
      <c r="Z691" s="43">
        <f t="shared" si="1373"/>
        <v>0</v>
      </c>
      <c r="AA691" s="43">
        <f t="shared" si="1374"/>
        <v>0</v>
      </c>
      <c r="AB691" s="43">
        <f t="shared" si="1375"/>
        <v>0</v>
      </c>
      <c r="AC691" s="44">
        <f t="shared" si="1376"/>
        <v>0</v>
      </c>
      <c r="AD691" s="44">
        <f t="shared" si="1377"/>
        <v>0</v>
      </c>
      <c r="AE691" s="45" t="e">
        <f t="shared" si="1355"/>
        <v>#DIV/0!</v>
      </c>
      <c r="AF691" s="46">
        <f t="shared" si="1378"/>
        <v>0</v>
      </c>
      <c r="AG691" s="46">
        <f t="shared" si="1379"/>
        <v>0</v>
      </c>
      <c r="AH691" s="47">
        <f t="shared" si="1380"/>
        <v>0</v>
      </c>
      <c r="AI691" s="47">
        <f t="shared" si="1381"/>
        <v>0</v>
      </c>
      <c r="AJ691" s="47">
        <f t="shared" si="1382"/>
        <v>0</v>
      </c>
      <c r="AK691" s="47">
        <f t="shared" si="1383"/>
        <v>0</v>
      </c>
      <c r="AL691" s="47">
        <f t="shared" si="1356"/>
        <v>0</v>
      </c>
      <c r="AM691" s="47">
        <f t="shared" si="1357"/>
        <v>0</v>
      </c>
      <c r="AN691" s="48" t="s">
        <v>36</v>
      </c>
      <c r="AO691" s="1"/>
      <c r="AP691" s="1"/>
      <c r="AQ691" s="1"/>
      <c r="AR691" s="1"/>
      <c r="AS691" s="1"/>
    </row>
    <row r="692" ht="63" hidden="1">
      <c r="B692" s="41" t="s">
        <v>453</v>
      </c>
      <c r="C692" s="41" t="s">
        <v>227</v>
      </c>
      <c r="D692" s="41" t="s">
        <v>41</v>
      </c>
      <c r="E692" s="26" t="str">
        <f t="shared" si="1301"/>
        <v>0701</v>
      </c>
      <c r="F692" s="41" t="s">
        <v>486</v>
      </c>
      <c r="G692" s="41" t="s">
        <v>475</v>
      </c>
      <c r="H692" s="42" t="s">
        <v>476</v>
      </c>
      <c r="I692" s="43"/>
      <c r="J692" s="43"/>
      <c r="K692" s="43"/>
      <c r="L692" s="43"/>
      <c r="M692" s="43"/>
      <c r="N692" s="43"/>
      <c r="O692" s="43">
        <v>0</v>
      </c>
      <c r="P692" s="43">
        <v>0</v>
      </c>
      <c r="Q692" s="43">
        <v>0</v>
      </c>
      <c r="R692" s="43">
        <v>0</v>
      </c>
      <c r="S692" s="43">
        <v>0</v>
      </c>
      <c r="T692" s="43">
        <v>0</v>
      </c>
      <c r="U692" s="43">
        <v>0</v>
      </c>
      <c r="V692" s="43">
        <f t="shared" si="1302"/>
        <v>0</v>
      </c>
      <c r="W692" s="43"/>
      <c r="X692" s="43"/>
      <c r="Y692" s="43"/>
      <c r="Z692" s="43"/>
      <c r="AA692" s="43"/>
      <c r="AB692" s="43">
        <v>0</v>
      </c>
      <c r="AC692" s="44">
        <v>0</v>
      </c>
      <c r="AD692" s="44">
        <v>0</v>
      </c>
      <c r="AE692" s="45" t="e">
        <f t="shared" si="1355"/>
        <v>#DIV/0!</v>
      </c>
      <c r="AF692" s="46">
        <v>0</v>
      </c>
      <c r="AG692" s="46">
        <v>0</v>
      </c>
      <c r="AH692" s="47">
        <v>0</v>
      </c>
      <c r="AI692" s="47">
        <v>0</v>
      </c>
      <c r="AJ692" s="47">
        <v>0</v>
      </c>
      <c r="AK692" s="47">
        <v>0</v>
      </c>
      <c r="AL692" s="47">
        <f t="shared" si="1356"/>
        <v>0</v>
      </c>
      <c r="AM692" s="47">
        <f t="shared" si="1357"/>
        <v>0</v>
      </c>
      <c r="AN692" s="48" t="s">
        <v>36</v>
      </c>
      <c r="AO692" s="1"/>
      <c r="AP692" s="1"/>
      <c r="AQ692" s="1"/>
      <c r="AR692" s="1"/>
      <c r="AS692" s="1"/>
    </row>
    <row r="693" ht="47.25">
      <c r="B693" s="41" t="s">
        <v>453</v>
      </c>
      <c r="C693" s="41" t="s">
        <v>227</v>
      </c>
      <c r="D693" s="41" t="s">
        <v>41</v>
      </c>
      <c r="E693" s="26" t="str">
        <f t="shared" si="1301"/>
        <v>0701</v>
      </c>
      <c r="F693" s="41" t="s">
        <v>488</v>
      </c>
      <c r="G693" s="41"/>
      <c r="H693" s="42" t="s">
        <v>489</v>
      </c>
      <c r="I693" s="43">
        <f>I694+I712</f>
        <v>130710.60000000001</v>
      </c>
      <c r="J693" s="43">
        <f>J694+J712</f>
        <v>535559.89999999991</v>
      </c>
      <c r="K693" s="43">
        <f>K694+K712</f>
        <v>399941.59999999998</v>
      </c>
      <c r="L693" s="43">
        <f>L694+L712</f>
        <v>0</v>
      </c>
      <c r="M693" s="43">
        <f>M694+M712</f>
        <v>0</v>
      </c>
      <c r="N693" s="43">
        <f>N694+N712</f>
        <v>0</v>
      </c>
      <c r="O693" s="43">
        <f>O694+O712</f>
        <v>0</v>
      </c>
      <c r="P693" s="43">
        <f>P694+P712</f>
        <v>2689.7919999999999</v>
      </c>
      <c r="Q693" s="43">
        <f>Q694+Q712</f>
        <v>-50589.626000000004</v>
      </c>
      <c r="R693" s="43">
        <f>R694+R712</f>
        <v>7911.0410000000011</v>
      </c>
      <c r="S693" s="43">
        <f>S694+S712</f>
        <v>40000</v>
      </c>
      <c r="T693" s="43">
        <f>T694+T712</f>
        <v>0</v>
      </c>
      <c r="U693" s="43">
        <v>102632.109</v>
      </c>
      <c r="V693" s="43">
        <f t="shared" si="1302"/>
        <v>233353.91600000006</v>
      </c>
      <c r="W693" s="43">
        <f>W694+W712</f>
        <v>102632.109</v>
      </c>
      <c r="X693" s="43">
        <f>X694+X712</f>
        <v>0</v>
      </c>
      <c r="Y693" s="43">
        <f>Y694+Y712</f>
        <v>0</v>
      </c>
      <c r="Z693" s="43">
        <f>Z694+Z712</f>
        <v>0</v>
      </c>
      <c r="AA693" s="43">
        <f>AA694+AA712</f>
        <v>0</v>
      </c>
      <c r="AB693" s="43">
        <f>AB694+AB712</f>
        <v>91483.49867999999</v>
      </c>
      <c r="AC693" s="44">
        <f>AC694+AC712</f>
        <v>233803.916</v>
      </c>
      <c r="AD693" s="44">
        <f>AD694+AD712</f>
        <v>233602.33463</v>
      </c>
      <c r="AE693" s="45">
        <f t="shared" si="1355"/>
        <v>99.913781867537239</v>
      </c>
      <c r="AF693" s="43">
        <f>AF694+AF712</f>
        <v>233953.916</v>
      </c>
      <c r="AG693" s="43">
        <f>AG694+AG712</f>
        <v>0</v>
      </c>
      <c r="AH693" s="43">
        <f>AH694+AH712</f>
        <v>0</v>
      </c>
      <c r="AI693" s="43">
        <f>AI694+AI712</f>
        <v>0</v>
      </c>
      <c r="AJ693" s="43">
        <f>AJ694+AJ712</f>
        <v>0</v>
      </c>
      <c r="AK693" s="43">
        <f>AK694+AK712</f>
        <v>0</v>
      </c>
      <c r="AL693" s="43">
        <f t="shared" si="1356"/>
        <v>233953.916</v>
      </c>
      <c r="AM693" s="43">
        <f t="shared" si="1357"/>
        <v>-599.99999999994179</v>
      </c>
      <c r="AN693" s="2"/>
      <c r="AO693" s="1"/>
      <c r="AP693" s="1"/>
      <c r="AQ693" s="1"/>
      <c r="AR693" s="1"/>
      <c r="AS693" s="1"/>
    </row>
    <row r="694" ht="63">
      <c r="B694" s="41" t="s">
        <v>453</v>
      </c>
      <c r="C694" s="41" t="s">
        <v>227</v>
      </c>
      <c r="D694" s="41" t="s">
        <v>41</v>
      </c>
      <c r="E694" s="26" t="str">
        <f t="shared" si="1301"/>
        <v>0701</v>
      </c>
      <c r="F694" s="41" t="s">
        <v>490</v>
      </c>
      <c r="G694" s="41"/>
      <c r="H694" s="42" t="s">
        <v>491</v>
      </c>
      <c r="I694" s="43">
        <f>I701+I698+I705</f>
        <v>130710.60000000001</v>
      </c>
      <c r="J694" s="43">
        <f>J701+J698+J705</f>
        <v>535559.89999999991</v>
      </c>
      <c r="K694" s="43">
        <f>K701+K698+K705</f>
        <v>399941.59999999998</v>
      </c>
      <c r="L694" s="43">
        <f>L701+L698+L705</f>
        <v>0</v>
      </c>
      <c r="M694" s="43">
        <f>M701+M698+M705</f>
        <v>0</v>
      </c>
      <c r="N694" s="43">
        <f>N701+N698+N705</f>
        <v>0</v>
      </c>
      <c r="O694" s="43">
        <f>O701+O698+O705+O709+O695</f>
        <v>0</v>
      </c>
      <c r="P694" s="43">
        <f>P701+P698+P705+P709+P695</f>
        <v>2689.7919999999999</v>
      </c>
      <c r="Q694" s="43">
        <f>Q701+Q698+Q705+Q709+Q695</f>
        <v>-50589.626000000004</v>
      </c>
      <c r="R694" s="43">
        <f>R701+R698+R705+R709+R695</f>
        <v>7911.0410000000011</v>
      </c>
      <c r="S694" s="43">
        <f>S701+S698+S705</f>
        <v>40000</v>
      </c>
      <c r="T694" s="43">
        <f>T701+T698+T705</f>
        <v>0</v>
      </c>
      <c r="U694" s="43">
        <v>102632.109</v>
      </c>
      <c r="V694" s="43">
        <f t="shared" si="1302"/>
        <v>233353.91600000006</v>
      </c>
      <c r="W694" s="43">
        <f>W701+W698+W705</f>
        <v>102632.109</v>
      </c>
      <c r="X694" s="43">
        <f>X701+X698+X705</f>
        <v>0</v>
      </c>
      <c r="Y694" s="43">
        <f>Y701+Y698+Y705</f>
        <v>0</v>
      </c>
      <c r="Z694" s="43">
        <f>Z701+Z698+Z705</f>
        <v>0</v>
      </c>
      <c r="AA694" s="43">
        <f>AA701+AA698+AA705</f>
        <v>0</v>
      </c>
      <c r="AB694" s="43">
        <f>AB701+AB698+AB705+AB709+AB695</f>
        <v>91483.49867999999</v>
      </c>
      <c r="AC694" s="44">
        <f>AC701+AC698+AC705+AC709+AC695</f>
        <v>233803.916</v>
      </c>
      <c r="AD694" s="44">
        <f>AD701+AD698+AD705+AD709+AD695</f>
        <v>233602.33463</v>
      </c>
      <c r="AE694" s="45">
        <f t="shared" si="1355"/>
        <v>99.913781867537239</v>
      </c>
      <c r="AF694" s="43">
        <f>AF701+AF698+AF705+AF709+AF695</f>
        <v>233953.916</v>
      </c>
      <c r="AG694" s="43">
        <f>AG701+AG698+AG705+AG709+AG695</f>
        <v>0</v>
      </c>
      <c r="AH694" s="43">
        <f>AH701+AH698+AH705+AH709+AH695</f>
        <v>0</v>
      </c>
      <c r="AI694" s="43">
        <f>AI701+AI698+AI705+AI709+AI695</f>
        <v>0</v>
      </c>
      <c r="AJ694" s="43">
        <f>AJ701+AJ698+AJ705+AJ709+AJ695</f>
        <v>0</v>
      </c>
      <c r="AK694" s="43">
        <f>AK701+AK698+AK705+AK709+AK695</f>
        <v>0</v>
      </c>
      <c r="AL694" s="43">
        <f t="shared" si="1356"/>
        <v>233953.916</v>
      </c>
      <c r="AM694" s="43">
        <f t="shared" si="1357"/>
        <v>-599.99999999994179</v>
      </c>
      <c r="AN694" s="2"/>
      <c r="AR694" s="1"/>
      <c r="AS694" s="1"/>
    </row>
    <row r="695">
      <c r="B695" s="41" t="s">
        <v>453</v>
      </c>
      <c r="C695" s="41" t="s">
        <v>227</v>
      </c>
      <c r="D695" s="41" t="s">
        <v>41</v>
      </c>
      <c r="E695" s="26" t="str">
        <f t="shared" si="1301"/>
        <v>0701</v>
      </c>
      <c r="F695" s="41" t="s">
        <v>492</v>
      </c>
      <c r="G695" s="41"/>
      <c r="H695" s="42" t="s">
        <v>493</v>
      </c>
      <c r="I695" s="43"/>
      <c r="J695" s="43"/>
      <c r="K695" s="43"/>
      <c r="L695" s="43"/>
      <c r="M695" s="43"/>
      <c r="N695" s="43"/>
      <c r="O695" s="43">
        <f t="shared" ref="O695:O701" si="1384">O696</f>
        <v>0</v>
      </c>
      <c r="P695" s="43">
        <f t="shared" ref="P695:P701" si="1385">P696</f>
        <v>0</v>
      </c>
      <c r="Q695" s="43">
        <f t="shared" ref="Q695:Q701" si="1386">Q696</f>
        <v>0</v>
      </c>
      <c r="R695" s="43">
        <f t="shared" ref="R695:R701" si="1387">R696</f>
        <v>2800.2420000000002</v>
      </c>
      <c r="S695" s="43"/>
      <c r="T695" s="43"/>
      <c r="U695" s="43"/>
      <c r="V695" s="43">
        <f t="shared" si="1302"/>
        <v>2800.2420000000002</v>
      </c>
      <c r="W695" s="43"/>
      <c r="X695" s="43"/>
      <c r="Y695" s="43"/>
      <c r="Z695" s="43"/>
      <c r="AA695" s="43"/>
      <c r="AB695" s="43">
        <f t="shared" ref="AB695:AB701" si="1388">AB696</f>
        <v>0</v>
      </c>
      <c r="AC695" s="44">
        <f t="shared" ref="AC695:AC701" si="1389">AC696</f>
        <v>2800.2420000000002</v>
      </c>
      <c r="AD695" s="44">
        <f t="shared" ref="AD695:AD701" si="1390">AD696</f>
        <v>2800.2420000000002</v>
      </c>
      <c r="AE695" s="45">
        <f t="shared" si="1355"/>
        <v>100</v>
      </c>
      <c r="AF695" s="43">
        <f t="shared" ref="AF695:AF701" si="1391">AF696</f>
        <v>2800.2420000000002</v>
      </c>
      <c r="AG695" s="43">
        <f t="shared" ref="AG695:AG701" si="1392">AG696</f>
        <v>0</v>
      </c>
      <c r="AH695" s="43">
        <f t="shared" ref="AH695:AH701" si="1393">AH696</f>
        <v>0</v>
      </c>
      <c r="AI695" s="43">
        <f t="shared" ref="AI695:AI701" si="1394">AI696</f>
        <v>0</v>
      </c>
      <c r="AJ695" s="43">
        <f t="shared" ref="AJ695:AJ701" si="1395">AJ696</f>
        <v>0</v>
      </c>
      <c r="AK695" s="43">
        <f t="shared" ref="AK695:AK701" si="1396">AK696</f>
        <v>0</v>
      </c>
      <c r="AL695" s="43">
        <f t="shared" si="1356"/>
        <v>2800.2420000000002</v>
      </c>
      <c r="AM695" s="43">
        <f t="shared" si="1357"/>
        <v>0</v>
      </c>
      <c r="AN695" s="19"/>
      <c r="AO695" s="1"/>
      <c r="AP695" s="1"/>
      <c r="AQ695" s="1"/>
      <c r="AR695" s="1"/>
      <c r="AS695" s="1"/>
    </row>
    <row r="696" ht="31.5">
      <c r="B696" s="41" t="s">
        <v>453</v>
      </c>
      <c r="C696" s="41" t="s">
        <v>227</v>
      </c>
      <c r="D696" s="41" t="s">
        <v>41</v>
      </c>
      <c r="E696" s="26" t="str">
        <f t="shared" si="1301"/>
        <v>0701</v>
      </c>
      <c r="F696" s="41" t="s">
        <v>492</v>
      </c>
      <c r="G696" s="41" t="s">
        <v>177</v>
      </c>
      <c r="H696" s="42" t="s">
        <v>178</v>
      </c>
      <c r="I696" s="43"/>
      <c r="J696" s="43"/>
      <c r="K696" s="43"/>
      <c r="L696" s="43"/>
      <c r="M696" s="43"/>
      <c r="N696" s="43"/>
      <c r="O696" s="43">
        <f t="shared" si="1384"/>
        <v>0</v>
      </c>
      <c r="P696" s="43">
        <f t="shared" si="1385"/>
        <v>0</v>
      </c>
      <c r="Q696" s="43">
        <f t="shared" si="1386"/>
        <v>0</v>
      </c>
      <c r="R696" s="43">
        <f t="shared" si="1387"/>
        <v>2800.2420000000002</v>
      </c>
      <c r="S696" s="43"/>
      <c r="T696" s="43"/>
      <c r="U696" s="43"/>
      <c r="V696" s="43">
        <f t="shared" si="1302"/>
        <v>2800.2420000000002</v>
      </c>
      <c r="W696" s="43"/>
      <c r="X696" s="43"/>
      <c r="Y696" s="43"/>
      <c r="Z696" s="43"/>
      <c r="AA696" s="43"/>
      <c r="AB696" s="43">
        <f t="shared" si="1388"/>
        <v>0</v>
      </c>
      <c r="AC696" s="44">
        <f t="shared" si="1389"/>
        <v>2800.2420000000002</v>
      </c>
      <c r="AD696" s="44">
        <f t="shared" si="1390"/>
        <v>2800.2420000000002</v>
      </c>
      <c r="AE696" s="45">
        <f t="shared" si="1355"/>
        <v>100</v>
      </c>
      <c r="AF696" s="43">
        <f t="shared" si="1391"/>
        <v>2800.2420000000002</v>
      </c>
      <c r="AG696" s="43">
        <f t="shared" si="1392"/>
        <v>0</v>
      </c>
      <c r="AH696" s="43">
        <f t="shared" si="1393"/>
        <v>0</v>
      </c>
      <c r="AI696" s="43">
        <f t="shared" si="1394"/>
        <v>0</v>
      </c>
      <c r="AJ696" s="43">
        <f t="shared" si="1395"/>
        <v>0</v>
      </c>
      <c r="AK696" s="43">
        <f t="shared" si="1396"/>
        <v>0</v>
      </c>
      <c r="AL696" s="43">
        <f t="shared" si="1356"/>
        <v>2800.2420000000002</v>
      </c>
      <c r="AM696" s="43">
        <f t="shared" si="1357"/>
        <v>0</v>
      </c>
      <c r="AN696" s="19"/>
      <c r="AO696" s="1"/>
      <c r="AP696" s="1"/>
      <c r="AQ696" s="1"/>
      <c r="AR696" s="1"/>
      <c r="AS696" s="1"/>
    </row>
    <row r="697">
      <c r="B697" s="41" t="s">
        <v>453</v>
      </c>
      <c r="C697" s="41" t="s">
        <v>227</v>
      </c>
      <c r="D697" s="41" t="s">
        <v>41</v>
      </c>
      <c r="E697" s="26" t="str">
        <f t="shared" si="1301"/>
        <v>0701</v>
      </c>
      <c r="F697" s="41" t="s">
        <v>492</v>
      </c>
      <c r="G697" s="41" t="s">
        <v>305</v>
      </c>
      <c r="H697" s="42" t="s">
        <v>306</v>
      </c>
      <c r="I697" s="43"/>
      <c r="J697" s="43"/>
      <c r="K697" s="43"/>
      <c r="L697" s="43"/>
      <c r="M697" s="43"/>
      <c r="N697" s="43"/>
      <c r="O697" s="43">
        <v>0</v>
      </c>
      <c r="P697" s="43">
        <v>0</v>
      </c>
      <c r="Q697" s="43">
        <v>0</v>
      </c>
      <c r="R697" s="43">
        <v>2800.2420000000002</v>
      </c>
      <c r="S697" s="43"/>
      <c r="T697" s="43"/>
      <c r="U697" s="43"/>
      <c r="V697" s="43">
        <f t="shared" si="1302"/>
        <v>2800.2420000000002</v>
      </c>
      <c r="W697" s="43"/>
      <c r="X697" s="43"/>
      <c r="Y697" s="43"/>
      <c r="Z697" s="43"/>
      <c r="AA697" s="43"/>
      <c r="AB697" s="43">
        <v>0</v>
      </c>
      <c r="AC697" s="44">
        <v>2800.2420000000002</v>
      </c>
      <c r="AD697" s="44">
        <v>2800.2420000000002</v>
      </c>
      <c r="AE697" s="45">
        <f t="shared" si="1355"/>
        <v>100</v>
      </c>
      <c r="AF697" s="43">
        <v>2800.2420000000002</v>
      </c>
      <c r="AG697" s="43">
        <v>0</v>
      </c>
      <c r="AH697" s="43">
        <v>0</v>
      </c>
      <c r="AI697" s="43">
        <v>0</v>
      </c>
      <c r="AJ697" s="43">
        <v>0</v>
      </c>
      <c r="AK697" s="43">
        <v>0</v>
      </c>
      <c r="AL697" s="43">
        <f t="shared" si="1356"/>
        <v>2800.2420000000002</v>
      </c>
      <c r="AM697" s="43">
        <f t="shared" si="1357"/>
        <v>0</v>
      </c>
      <c r="AN697" s="19"/>
      <c r="AR697" s="1"/>
      <c r="AS697" s="1"/>
    </row>
    <row r="698" ht="31.5">
      <c r="B698" s="41" t="s">
        <v>453</v>
      </c>
      <c r="C698" s="41" t="s">
        <v>227</v>
      </c>
      <c r="D698" s="41" t="s">
        <v>41</v>
      </c>
      <c r="E698" s="26" t="str">
        <f t="shared" si="1301"/>
        <v>0701</v>
      </c>
      <c r="F698" s="41" t="s">
        <v>494</v>
      </c>
      <c r="G698" s="41"/>
      <c r="H698" s="42" t="s">
        <v>304</v>
      </c>
      <c r="I698" s="43">
        <f t="shared" ref="I698:I701" si="1397">I699</f>
        <v>530.79999999999995</v>
      </c>
      <c r="J698" s="43">
        <f t="shared" ref="J698:J701" si="1398">J699</f>
        <v>552.10000000000002</v>
      </c>
      <c r="K698" s="43">
        <f t="shared" ref="K698:K701" si="1399">K699</f>
        <v>552.10000000000002</v>
      </c>
      <c r="L698" s="43">
        <f t="shared" ref="L698:L701" si="1400">L699</f>
        <v>0</v>
      </c>
      <c r="M698" s="43">
        <f t="shared" ref="M698:M701" si="1401">M699</f>
        <v>0</v>
      </c>
      <c r="N698" s="43">
        <f t="shared" ref="N698:N701" si="1402">N699</f>
        <v>0</v>
      </c>
      <c r="O698" s="43">
        <f t="shared" si="1384"/>
        <v>0</v>
      </c>
      <c r="P698" s="43">
        <f t="shared" si="1385"/>
        <v>0</v>
      </c>
      <c r="Q698" s="43">
        <f t="shared" si="1386"/>
        <v>0</v>
      </c>
      <c r="R698" s="43">
        <f t="shared" si="1387"/>
        <v>0</v>
      </c>
      <c r="S698" s="43">
        <f t="shared" ref="S698:S701" si="1403">S699</f>
        <v>0</v>
      </c>
      <c r="T698" s="43">
        <f t="shared" ref="T698:T701" si="1404">T699</f>
        <v>0</v>
      </c>
      <c r="U698" s="43">
        <v>0</v>
      </c>
      <c r="V698" s="43">
        <f t="shared" si="1302"/>
        <v>530.79999999999995</v>
      </c>
      <c r="W698" s="43">
        <f t="shared" ref="W698:W701" si="1405">W699</f>
        <v>0</v>
      </c>
      <c r="X698" s="43">
        <f t="shared" ref="X698:X701" si="1406">X699</f>
        <v>0</v>
      </c>
      <c r="Y698" s="43">
        <f t="shared" ref="Y698:Y701" si="1407">Y699</f>
        <v>0</v>
      </c>
      <c r="Z698" s="43">
        <f t="shared" ref="Z698:Z701" si="1408">Z699</f>
        <v>0</v>
      </c>
      <c r="AA698" s="43">
        <f t="shared" ref="AA698:AA701" si="1409">AA699</f>
        <v>0</v>
      </c>
      <c r="AB698" s="43">
        <f t="shared" si="1388"/>
        <v>239.751</v>
      </c>
      <c r="AC698" s="44">
        <f t="shared" si="1389"/>
        <v>530.79999999999995</v>
      </c>
      <c r="AD698" s="44">
        <f t="shared" si="1390"/>
        <v>329.35820000000001</v>
      </c>
      <c r="AE698" s="45">
        <f t="shared" si="1355"/>
        <v>62.0493971363979</v>
      </c>
      <c r="AF698" s="43">
        <f t="shared" si="1391"/>
        <v>530.79999999999995</v>
      </c>
      <c r="AG698" s="43">
        <f t="shared" si="1392"/>
        <v>0</v>
      </c>
      <c r="AH698" s="43">
        <f t="shared" si="1393"/>
        <v>0</v>
      </c>
      <c r="AI698" s="43">
        <f t="shared" si="1394"/>
        <v>0</v>
      </c>
      <c r="AJ698" s="43">
        <f t="shared" si="1395"/>
        <v>0</v>
      </c>
      <c r="AK698" s="43">
        <f t="shared" si="1396"/>
        <v>0</v>
      </c>
      <c r="AL698" s="43">
        <f t="shared" si="1356"/>
        <v>530.79999999999995</v>
      </c>
      <c r="AM698" s="43">
        <f t="shared" si="1357"/>
        <v>0</v>
      </c>
      <c r="AN698" s="2"/>
      <c r="AO698" s="1"/>
      <c r="AP698" s="1"/>
      <c r="AQ698" s="1"/>
      <c r="AR698" s="1"/>
      <c r="AS698" s="1"/>
    </row>
    <row r="699" ht="31.5">
      <c r="B699" s="41" t="s">
        <v>453</v>
      </c>
      <c r="C699" s="41" t="s">
        <v>227</v>
      </c>
      <c r="D699" s="41" t="s">
        <v>41</v>
      </c>
      <c r="E699" s="26" t="str">
        <f t="shared" si="1301"/>
        <v>0701</v>
      </c>
      <c r="F699" s="41" t="s">
        <v>494</v>
      </c>
      <c r="G699" s="41" t="s">
        <v>177</v>
      </c>
      <c r="H699" s="42" t="s">
        <v>178</v>
      </c>
      <c r="I699" s="43">
        <f t="shared" si="1397"/>
        <v>530.79999999999995</v>
      </c>
      <c r="J699" s="43">
        <f t="shared" si="1398"/>
        <v>552.10000000000002</v>
      </c>
      <c r="K699" s="43">
        <f t="shared" si="1399"/>
        <v>552.10000000000002</v>
      </c>
      <c r="L699" s="43">
        <f t="shared" si="1400"/>
        <v>0</v>
      </c>
      <c r="M699" s="43">
        <f t="shared" si="1401"/>
        <v>0</v>
      </c>
      <c r="N699" s="43">
        <f t="shared" si="1402"/>
        <v>0</v>
      </c>
      <c r="O699" s="43">
        <f t="shared" si="1384"/>
        <v>0</v>
      </c>
      <c r="P699" s="43">
        <f t="shared" si="1385"/>
        <v>0</v>
      </c>
      <c r="Q699" s="43">
        <f t="shared" si="1386"/>
        <v>0</v>
      </c>
      <c r="R699" s="43">
        <f t="shared" si="1387"/>
        <v>0</v>
      </c>
      <c r="S699" s="43">
        <f t="shared" si="1403"/>
        <v>0</v>
      </c>
      <c r="T699" s="43">
        <f t="shared" si="1404"/>
        <v>0</v>
      </c>
      <c r="U699" s="43">
        <v>0</v>
      </c>
      <c r="V699" s="43">
        <f t="shared" si="1302"/>
        <v>530.79999999999995</v>
      </c>
      <c r="W699" s="43">
        <f t="shared" si="1405"/>
        <v>0</v>
      </c>
      <c r="X699" s="43">
        <f t="shared" si="1406"/>
        <v>0</v>
      </c>
      <c r="Y699" s="43">
        <f t="shared" si="1407"/>
        <v>0</v>
      </c>
      <c r="Z699" s="43">
        <f t="shared" si="1408"/>
        <v>0</v>
      </c>
      <c r="AA699" s="43">
        <f t="shared" si="1409"/>
        <v>0</v>
      </c>
      <c r="AB699" s="43">
        <f t="shared" si="1388"/>
        <v>239.751</v>
      </c>
      <c r="AC699" s="44">
        <f t="shared" si="1389"/>
        <v>530.79999999999995</v>
      </c>
      <c r="AD699" s="44">
        <f t="shared" si="1390"/>
        <v>329.35820000000001</v>
      </c>
      <c r="AE699" s="45">
        <f t="shared" si="1355"/>
        <v>62.0493971363979</v>
      </c>
      <c r="AF699" s="43">
        <f t="shared" si="1391"/>
        <v>530.79999999999995</v>
      </c>
      <c r="AG699" s="43">
        <f t="shared" si="1392"/>
        <v>0</v>
      </c>
      <c r="AH699" s="43">
        <f t="shared" si="1393"/>
        <v>0</v>
      </c>
      <c r="AI699" s="43">
        <f t="shared" si="1394"/>
        <v>0</v>
      </c>
      <c r="AJ699" s="43">
        <f t="shared" si="1395"/>
        <v>0</v>
      </c>
      <c r="AK699" s="43">
        <f t="shared" si="1396"/>
        <v>0</v>
      </c>
      <c r="AL699" s="43">
        <f t="shared" si="1356"/>
        <v>530.79999999999995</v>
      </c>
      <c r="AM699" s="43">
        <f t="shared" si="1357"/>
        <v>0</v>
      </c>
      <c r="AN699" s="2"/>
      <c r="AO699" s="1"/>
      <c r="AP699" s="1"/>
      <c r="AQ699" s="1"/>
      <c r="AR699" s="1"/>
      <c r="AS699" s="1"/>
    </row>
    <row r="700">
      <c r="B700" s="41" t="s">
        <v>453</v>
      </c>
      <c r="C700" s="41" t="s">
        <v>227</v>
      </c>
      <c r="D700" s="41" t="s">
        <v>41</v>
      </c>
      <c r="E700" s="26" t="str">
        <f t="shared" si="1301"/>
        <v>0701</v>
      </c>
      <c r="F700" s="41" t="s">
        <v>494</v>
      </c>
      <c r="G700" s="41" t="s">
        <v>305</v>
      </c>
      <c r="H700" s="42" t="s">
        <v>306</v>
      </c>
      <c r="I700" s="43">
        <v>530.79999999999995</v>
      </c>
      <c r="J700" s="43">
        <v>552.10000000000002</v>
      </c>
      <c r="K700" s="43">
        <v>552.10000000000002</v>
      </c>
      <c r="L700" s="43"/>
      <c r="M700" s="43"/>
      <c r="N700" s="43"/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f t="shared" si="1302"/>
        <v>530.79999999999995</v>
      </c>
      <c r="W700" s="43"/>
      <c r="X700" s="43"/>
      <c r="Y700" s="43"/>
      <c r="Z700" s="43"/>
      <c r="AA700" s="43"/>
      <c r="AB700" s="43">
        <v>239.751</v>
      </c>
      <c r="AC700" s="44">
        <v>530.79999999999995</v>
      </c>
      <c r="AD700" s="44">
        <v>329.35820000000001</v>
      </c>
      <c r="AE700" s="45">
        <f t="shared" si="1355"/>
        <v>62.0493971363979</v>
      </c>
      <c r="AF700" s="43">
        <v>530.79999999999995</v>
      </c>
      <c r="AG700" s="43">
        <v>0</v>
      </c>
      <c r="AH700" s="43">
        <v>0</v>
      </c>
      <c r="AI700" s="43">
        <v>0</v>
      </c>
      <c r="AJ700" s="43">
        <v>0</v>
      </c>
      <c r="AK700" s="43">
        <v>0</v>
      </c>
      <c r="AL700" s="43">
        <f t="shared" si="1356"/>
        <v>530.79999999999995</v>
      </c>
      <c r="AM700" s="43">
        <f t="shared" si="1357"/>
        <v>0</v>
      </c>
      <c r="AN700" s="19"/>
      <c r="AR700" s="1"/>
      <c r="AS700" s="1"/>
    </row>
    <row r="701" ht="31.5">
      <c r="B701" s="41" t="s">
        <v>453</v>
      </c>
      <c r="C701" s="41" t="s">
        <v>227</v>
      </c>
      <c r="D701" s="41" t="s">
        <v>41</v>
      </c>
      <c r="E701" s="26" t="str">
        <f t="shared" si="1301"/>
        <v>0701</v>
      </c>
      <c r="F701" s="41" t="s">
        <v>495</v>
      </c>
      <c r="G701" s="41"/>
      <c r="H701" s="42" t="s">
        <v>496</v>
      </c>
      <c r="I701" s="43">
        <f t="shared" si="1397"/>
        <v>101229.8</v>
      </c>
      <c r="J701" s="43">
        <f t="shared" si="1398"/>
        <v>535007.79999999993</v>
      </c>
      <c r="K701" s="43">
        <f t="shared" si="1399"/>
        <v>399389.5</v>
      </c>
      <c r="L701" s="43">
        <f t="shared" si="1400"/>
        <v>0</v>
      </c>
      <c r="M701" s="43">
        <f t="shared" si="1401"/>
        <v>0</v>
      </c>
      <c r="N701" s="43">
        <f t="shared" si="1402"/>
        <v>0</v>
      </c>
      <c r="O701" s="43">
        <f t="shared" si="1384"/>
        <v>0</v>
      </c>
      <c r="P701" s="43">
        <f t="shared" si="1385"/>
        <v>2689.7919999999999</v>
      </c>
      <c r="Q701" s="43">
        <f t="shared" si="1386"/>
        <v>-50589.626000000004</v>
      </c>
      <c r="R701" s="43">
        <f t="shared" si="1387"/>
        <v>4581.9890000000014</v>
      </c>
      <c r="S701" s="43">
        <f t="shared" si="1403"/>
        <v>40000</v>
      </c>
      <c r="T701" s="43">
        <f t="shared" si="1404"/>
        <v>0</v>
      </c>
      <c r="U701" s="43">
        <v>102632.109</v>
      </c>
      <c r="V701" s="43">
        <f t="shared" si="1302"/>
        <v>200544.06399999998</v>
      </c>
      <c r="W701" s="43">
        <f t="shared" si="1405"/>
        <v>102632.109</v>
      </c>
      <c r="X701" s="43">
        <f t="shared" si="1406"/>
        <v>0</v>
      </c>
      <c r="Y701" s="43">
        <f t="shared" si="1407"/>
        <v>0</v>
      </c>
      <c r="Z701" s="43">
        <f t="shared" si="1408"/>
        <v>0</v>
      </c>
      <c r="AA701" s="43">
        <f t="shared" si="1409"/>
        <v>0</v>
      </c>
      <c r="AB701" s="43">
        <f t="shared" si="1388"/>
        <v>62364.937680000003</v>
      </c>
      <c r="AC701" s="44">
        <f t="shared" si="1389"/>
        <v>200544.06400000001</v>
      </c>
      <c r="AD701" s="44">
        <f t="shared" si="1390"/>
        <v>200543.92443000001</v>
      </c>
      <c r="AE701" s="45">
        <f t="shared" si="1355"/>
        <v>99.999930404322512</v>
      </c>
      <c r="AF701" s="43">
        <f t="shared" si="1391"/>
        <v>200544.06400000001</v>
      </c>
      <c r="AG701" s="43">
        <f t="shared" si="1392"/>
        <v>0</v>
      </c>
      <c r="AH701" s="43">
        <f t="shared" si="1393"/>
        <v>0</v>
      </c>
      <c r="AI701" s="43">
        <f t="shared" si="1394"/>
        <v>0</v>
      </c>
      <c r="AJ701" s="43">
        <f t="shared" si="1395"/>
        <v>0</v>
      </c>
      <c r="AK701" s="43">
        <f t="shared" si="1396"/>
        <v>0</v>
      </c>
      <c r="AL701" s="43">
        <f t="shared" si="1356"/>
        <v>200544.06400000001</v>
      </c>
      <c r="AM701" s="43">
        <f t="shared" si="1357"/>
        <v>-2.9103830456733704e-11</v>
      </c>
      <c r="AN701" s="2"/>
      <c r="AR701" s="1"/>
      <c r="AS701" s="1"/>
    </row>
    <row r="702" ht="31.5">
      <c r="B702" s="41" t="s">
        <v>453</v>
      </c>
      <c r="C702" s="41" t="s">
        <v>227</v>
      </c>
      <c r="D702" s="41" t="s">
        <v>41</v>
      </c>
      <c r="E702" s="26" t="str">
        <f t="shared" si="1301"/>
        <v>0701</v>
      </c>
      <c r="F702" s="41" t="s">
        <v>495</v>
      </c>
      <c r="G702" s="41" t="s">
        <v>177</v>
      </c>
      <c r="H702" s="42" t="s">
        <v>178</v>
      </c>
      <c r="I702" s="43">
        <f>I704+I703</f>
        <v>101229.8</v>
      </c>
      <c r="J702" s="43">
        <f>J704+J703</f>
        <v>535007.79999999993</v>
      </c>
      <c r="K702" s="43">
        <f>K704+K703</f>
        <v>399389.5</v>
      </c>
      <c r="L702" s="43">
        <f>L704+L703</f>
        <v>0</v>
      </c>
      <c r="M702" s="43">
        <f>M704+M703</f>
        <v>0</v>
      </c>
      <c r="N702" s="43">
        <f>N704+N703</f>
        <v>0</v>
      </c>
      <c r="O702" s="43">
        <f>O704+O703</f>
        <v>0</v>
      </c>
      <c r="P702" s="43">
        <f>P704+P703</f>
        <v>2689.7919999999999</v>
      </c>
      <c r="Q702" s="43">
        <f>Q704+Q703</f>
        <v>-50589.626000000004</v>
      </c>
      <c r="R702" s="43">
        <f>R704+R703</f>
        <v>4581.9890000000014</v>
      </c>
      <c r="S702" s="43">
        <f>S704+S703</f>
        <v>40000</v>
      </c>
      <c r="T702" s="43">
        <f>T704+T703</f>
        <v>0</v>
      </c>
      <c r="U702" s="43">
        <v>102632.109</v>
      </c>
      <c r="V702" s="43">
        <f t="shared" si="1302"/>
        <v>200544.06399999998</v>
      </c>
      <c r="W702" s="43">
        <f>W704+W703</f>
        <v>102632.109</v>
      </c>
      <c r="X702" s="43">
        <f>X704+X703</f>
        <v>0</v>
      </c>
      <c r="Y702" s="43">
        <f>Y704+Y703</f>
        <v>0</v>
      </c>
      <c r="Z702" s="43">
        <f>Z704+Z703</f>
        <v>0</v>
      </c>
      <c r="AA702" s="43">
        <f>AA704+AA703</f>
        <v>0</v>
      </c>
      <c r="AB702" s="43">
        <f>AB704+AB703</f>
        <v>62364.937680000003</v>
      </c>
      <c r="AC702" s="44">
        <f>AC704+AC703</f>
        <v>200544.06400000001</v>
      </c>
      <c r="AD702" s="44">
        <f>AD704+AD703</f>
        <v>200543.92443000001</v>
      </c>
      <c r="AE702" s="45">
        <f t="shared" si="1355"/>
        <v>99.999930404322512</v>
      </c>
      <c r="AF702" s="43">
        <f>AF704+AF703</f>
        <v>200544.06400000001</v>
      </c>
      <c r="AG702" s="43">
        <f>AG704+AG703</f>
        <v>0</v>
      </c>
      <c r="AH702" s="43">
        <f>AH704+AH703</f>
        <v>0</v>
      </c>
      <c r="AI702" s="43">
        <f>AI704+AI703</f>
        <v>0</v>
      </c>
      <c r="AJ702" s="43">
        <f>AJ704+AJ703</f>
        <v>0</v>
      </c>
      <c r="AK702" s="43">
        <f>AK704+AK703</f>
        <v>0</v>
      </c>
      <c r="AL702" s="43">
        <f t="shared" si="1356"/>
        <v>200544.06400000001</v>
      </c>
      <c r="AM702" s="43">
        <f t="shared" si="1357"/>
        <v>-2.9103830456733704e-11</v>
      </c>
      <c r="AN702" s="2"/>
      <c r="AO702" s="1"/>
      <c r="AP702" s="1"/>
      <c r="AQ702" s="1"/>
      <c r="AR702" s="1"/>
      <c r="AS702" s="1"/>
    </row>
    <row r="703" hidden="1">
      <c r="B703" s="41" t="s">
        <v>453</v>
      </c>
      <c r="C703" s="41" t="s">
        <v>227</v>
      </c>
      <c r="D703" s="41" t="s">
        <v>41</v>
      </c>
      <c r="E703" s="26" t="str">
        <f t="shared" si="1301"/>
        <v>0701</v>
      </c>
      <c r="F703" s="41" t="s">
        <v>495</v>
      </c>
      <c r="G703" s="41" t="s">
        <v>179</v>
      </c>
      <c r="H703" s="42" t="s">
        <v>180</v>
      </c>
      <c r="I703" s="43">
        <v>31500</v>
      </c>
      <c r="J703" s="43">
        <f>49919.5+51110.1</f>
        <v>101029.60000000001</v>
      </c>
      <c r="K703" s="43"/>
      <c r="L703" s="43"/>
      <c r="M703" s="43"/>
      <c r="N703" s="43"/>
      <c r="O703" s="43">
        <v>0</v>
      </c>
      <c r="P703" s="43">
        <v>0</v>
      </c>
      <c r="Q703" s="43">
        <v>0</v>
      </c>
      <c r="R703" s="43">
        <v>0</v>
      </c>
      <c r="S703" s="43">
        <v>0</v>
      </c>
      <c r="T703" s="43">
        <v>0</v>
      </c>
      <c r="U703" s="43">
        <v>0</v>
      </c>
      <c r="V703" s="43">
        <f t="shared" si="1302"/>
        <v>31500</v>
      </c>
      <c r="W703" s="43"/>
      <c r="X703" s="43"/>
      <c r="Y703" s="43"/>
      <c r="Z703" s="43"/>
      <c r="AA703" s="43"/>
      <c r="AB703" s="43">
        <v>0</v>
      </c>
      <c r="AC703" s="44">
        <v>0</v>
      </c>
      <c r="AD703" s="44">
        <v>0</v>
      </c>
      <c r="AE703" s="45" t="e">
        <f t="shared" si="1355"/>
        <v>#DIV/0!</v>
      </c>
      <c r="AF703" s="43">
        <v>31500</v>
      </c>
      <c r="AG703" s="43">
        <v>0</v>
      </c>
      <c r="AH703" s="43">
        <v>0</v>
      </c>
      <c r="AI703" s="43">
        <v>0</v>
      </c>
      <c r="AJ703" s="43">
        <v>0</v>
      </c>
      <c r="AK703" s="43">
        <v>0</v>
      </c>
      <c r="AL703" s="43">
        <f t="shared" si="1356"/>
        <v>31500</v>
      </c>
      <c r="AM703" s="43">
        <f t="shared" si="1357"/>
        <v>0</v>
      </c>
      <c r="AN703" s="19" t="s">
        <v>36</v>
      </c>
      <c r="AO703" s="1"/>
      <c r="AP703" s="1"/>
      <c r="AQ703" s="1"/>
      <c r="AR703" s="1"/>
      <c r="AS703" s="1"/>
    </row>
    <row r="704">
      <c r="B704" s="41" t="s">
        <v>453</v>
      </c>
      <c r="C704" s="41" t="s">
        <v>227</v>
      </c>
      <c r="D704" s="41" t="s">
        <v>41</v>
      </c>
      <c r="E704" s="26" t="str">
        <f t="shared" si="1301"/>
        <v>0701</v>
      </c>
      <c r="F704" s="41" t="s">
        <v>495</v>
      </c>
      <c r="G704" s="41" t="s">
        <v>305</v>
      </c>
      <c r="H704" s="42" t="s">
        <v>306</v>
      </c>
      <c r="I704" s="43">
        <v>69729.800000000003</v>
      </c>
      <c r="J704" s="43">
        <f>171797.4+262180.8</f>
        <v>433978.19999999995</v>
      </c>
      <c r="K704" s="43">
        <f>260936.4+138453.1</f>
        <v>399389.5</v>
      </c>
      <c r="L704" s="43"/>
      <c r="M704" s="43"/>
      <c r="N704" s="43"/>
      <c r="O704" s="43">
        <v>0</v>
      </c>
      <c r="P704" s="43">
        <v>2689.7919999999999</v>
      </c>
      <c r="Q704" s="43">
        <f>-53400.586+2810.96</f>
        <v>-50589.626000000004</v>
      </c>
      <c r="R704" s="43">
        <f>16513.952-9131.721-2800.242</f>
        <v>4581.9890000000014</v>
      </c>
      <c r="S704" s="43">
        <v>40000</v>
      </c>
      <c r="T704" s="43">
        <v>0</v>
      </c>
      <c r="U704" s="43">
        <v>102632.109</v>
      </c>
      <c r="V704" s="43">
        <f t="shared" si="1302"/>
        <v>169044.06399999998</v>
      </c>
      <c r="W704" s="43">
        <v>102632.109</v>
      </c>
      <c r="X704" s="43"/>
      <c r="Y704" s="43"/>
      <c r="Z704" s="43"/>
      <c r="AA704" s="43"/>
      <c r="AB704" s="43">
        <v>62364.937680000003</v>
      </c>
      <c r="AC704" s="44">
        <v>200544.06400000001</v>
      </c>
      <c r="AD704" s="44">
        <v>200543.92443000001</v>
      </c>
      <c r="AE704" s="45">
        <f t="shared" si="1355"/>
        <v>99.999930404322512</v>
      </c>
      <c r="AF704" s="43">
        <v>169044.06400000001</v>
      </c>
      <c r="AG704" s="43">
        <v>0</v>
      </c>
      <c r="AH704" s="43">
        <v>0</v>
      </c>
      <c r="AI704" s="43">
        <v>0</v>
      </c>
      <c r="AJ704" s="43">
        <v>0</v>
      </c>
      <c r="AK704" s="43">
        <v>0</v>
      </c>
      <c r="AL704" s="43">
        <f t="shared" si="1356"/>
        <v>169044.06400000001</v>
      </c>
      <c r="AM704" s="43">
        <f t="shared" si="1357"/>
        <v>-2.9103830456733704e-11</v>
      </c>
      <c r="AN704" s="2"/>
      <c r="AR704" s="1"/>
      <c r="AS704" s="1"/>
    </row>
    <row r="705" ht="47.25">
      <c r="B705" s="41" t="s">
        <v>453</v>
      </c>
      <c r="C705" s="41" t="s">
        <v>227</v>
      </c>
      <c r="D705" s="41" t="s">
        <v>41</v>
      </c>
      <c r="E705" s="26" t="str">
        <f t="shared" si="1301"/>
        <v>0701</v>
      </c>
      <c r="F705" s="41" t="s">
        <v>497</v>
      </c>
      <c r="G705" s="41"/>
      <c r="H705" s="42" t="s">
        <v>498</v>
      </c>
      <c r="I705" s="43">
        <f>I706</f>
        <v>28950</v>
      </c>
      <c r="J705" s="43">
        <f>J706</f>
        <v>0</v>
      </c>
      <c r="K705" s="43">
        <f>K706</f>
        <v>0</v>
      </c>
      <c r="L705" s="43">
        <f>L706</f>
        <v>0</v>
      </c>
      <c r="M705" s="43">
        <f>M706</f>
        <v>0</v>
      </c>
      <c r="N705" s="43">
        <f>N706</f>
        <v>0</v>
      </c>
      <c r="O705" s="43">
        <f>O706</f>
        <v>0</v>
      </c>
      <c r="P705" s="43">
        <f>P706</f>
        <v>0</v>
      </c>
      <c r="Q705" s="43">
        <f>Q706</f>
        <v>0</v>
      </c>
      <c r="R705" s="43">
        <f>R706</f>
        <v>0</v>
      </c>
      <c r="S705" s="43">
        <f>S706</f>
        <v>0</v>
      </c>
      <c r="T705" s="43">
        <f>T706</f>
        <v>0</v>
      </c>
      <c r="U705" s="43">
        <v>0</v>
      </c>
      <c r="V705" s="43">
        <f t="shared" si="1302"/>
        <v>28950</v>
      </c>
      <c r="W705" s="43">
        <f>W706</f>
        <v>0</v>
      </c>
      <c r="X705" s="43">
        <f>X706</f>
        <v>0</v>
      </c>
      <c r="Y705" s="43">
        <f>Y706</f>
        <v>0</v>
      </c>
      <c r="Z705" s="43">
        <f>Z706</f>
        <v>0</v>
      </c>
      <c r="AA705" s="43">
        <f>AA706</f>
        <v>0</v>
      </c>
      <c r="AB705" s="43">
        <f>AB706</f>
        <v>28350</v>
      </c>
      <c r="AC705" s="44">
        <f>AC706</f>
        <v>29400</v>
      </c>
      <c r="AD705" s="44">
        <f>AD706</f>
        <v>29400</v>
      </c>
      <c r="AE705" s="45">
        <f t="shared" si="1355"/>
        <v>100</v>
      </c>
      <c r="AF705" s="43">
        <f>AF706</f>
        <v>29550</v>
      </c>
      <c r="AG705" s="43">
        <f>AG706</f>
        <v>0</v>
      </c>
      <c r="AH705" s="43">
        <f>AH706</f>
        <v>0</v>
      </c>
      <c r="AI705" s="43">
        <f>AI706</f>
        <v>0</v>
      </c>
      <c r="AJ705" s="43">
        <f>AJ706</f>
        <v>0</v>
      </c>
      <c r="AK705" s="43">
        <f>AK706</f>
        <v>0</v>
      </c>
      <c r="AL705" s="43">
        <f t="shared" si="1356"/>
        <v>29550</v>
      </c>
      <c r="AM705" s="43">
        <f t="shared" si="1357"/>
        <v>-600</v>
      </c>
      <c r="AN705" s="2"/>
      <c r="AR705" s="1"/>
      <c r="AS705" s="1"/>
    </row>
    <row r="706" ht="31.5">
      <c r="B706" s="41" t="s">
        <v>453</v>
      </c>
      <c r="C706" s="41" t="s">
        <v>227</v>
      </c>
      <c r="D706" s="41" t="s">
        <v>41</v>
      </c>
      <c r="E706" s="26" t="str">
        <f t="shared" si="1301"/>
        <v>0701</v>
      </c>
      <c r="F706" s="41" t="s">
        <v>497</v>
      </c>
      <c r="G706" s="41" t="s">
        <v>177</v>
      </c>
      <c r="H706" s="42" t="s">
        <v>178</v>
      </c>
      <c r="I706" s="43">
        <f>I708+I707</f>
        <v>28950</v>
      </c>
      <c r="J706" s="43">
        <f>J708+J707</f>
        <v>0</v>
      </c>
      <c r="K706" s="43">
        <f>K708+K707</f>
        <v>0</v>
      </c>
      <c r="L706" s="43">
        <f>L708+L707</f>
        <v>0</v>
      </c>
      <c r="M706" s="43">
        <f>M708+M707</f>
        <v>0</v>
      </c>
      <c r="N706" s="43">
        <f>N708+N707</f>
        <v>0</v>
      </c>
      <c r="O706" s="43">
        <f>O708+O707</f>
        <v>0</v>
      </c>
      <c r="P706" s="43">
        <f>P708+P707</f>
        <v>0</v>
      </c>
      <c r="Q706" s="43">
        <f>Q708+Q707</f>
        <v>0</v>
      </c>
      <c r="R706" s="43">
        <f>R708+R707</f>
        <v>0</v>
      </c>
      <c r="S706" s="43">
        <f>S708+S707</f>
        <v>0</v>
      </c>
      <c r="T706" s="43">
        <f>T708+T707</f>
        <v>0</v>
      </c>
      <c r="U706" s="43">
        <v>0</v>
      </c>
      <c r="V706" s="43">
        <f t="shared" si="1302"/>
        <v>28950</v>
      </c>
      <c r="W706" s="43">
        <f>W708+W707</f>
        <v>0</v>
      </c>
      <c r="X706" s="43">
        <f>X708+X707</f>
        <v>0</v>
      </c>
      <c r="Y706" s="43">
        <f>Y708+Y707</f>
        <v>0</v>
      </c>
      <c r="Z706" s="43">
        <f>Z708+Z707</f>
        <v>0</v>
      </c>
      <c r="AA706" s="43">
        <f>AA708+AA707</f>
        <v>0</v>
      </c>
      <c r="AB706" s="43">
        <f>AB708+AB707</f>
        <v>28350</v>
      </c>
      <c r="AC706" s="44">
        <f>AC708+AC707</f>
        <v>29400</v>
      </c>
      <c r="AD706" s="44">
        <f>AD708+AD707</f>
        <v>29400</v>
      </c>
      <c r="AE706" s="45">
        <f t="shared" si="1355"/>
        <v>100</v>
      </c>
      <c r="AF706" s="43">
        <f>AF708+AF707</f>
        <v>29550</v>
      </c>
      <c r="AG706" s="43">
        <f>AG708+AG707</f>
        <v>0</v>
      </c>
      <c r="AH706" s="43">
        <f>AH708+AH707</f>
        <v>0</v>
      </c>
      <c r="AI706" s="43">
        <f>AI708+AI707</f>
        <v>0</v>
      </c>
      <c r="AJ706" s="43">
        <f>AJ708+AJ707</f>
        <v>0</v>
      </c>
      <c r="AK706" s="43">
        <f>AK708+AK707</f>
        <v>0</v>
      </c>
      <c r="AL706" s="43">
        <f t="shared" si="1356"/>
        <v>29550</v>
      </c>
      <c r="AM706" s="43">
        <f t="shared" si="1357"/>
        <v>-600</v>
      </c>
      <c r="AN706" s="2"/>
      <c r="AO706" s="1"/>
      <c r="AP706" s="1"/>
      <c r="AQ706" s="1"/>
      <c r="AR706" s="1"/>
      <c r="AS706" s="1"/>
    </row>
    <row r="707" hidden="1">
      <c r="B707" s="41" t="s">
        <v>453</v>
      </c>
      <c r="C707" s="41" t="s">
        <v>227</v>
      </c>
      <c r="D707" s="41" t="s">
        <v>41</v>
      </c>
      <c r="E707" s="26" t="str">
        <f t="shared" si="1301"/>
        <v>0701</v>
      </c>
      <c r="F707" s="41" t="s">
        <v>497</v>
      </c>
      <c r="G707" s="41" t="s">
        <v>179</v>
      </c>
      <c r="H707" s="42" t="s">
        <v>180</v>
      </c>
      <c r="I707" s="43">
        <v>700</v>
      </c>
      <c r="J707" s="43"/>
      <c r="K707" s="43"/>
      <c r="L707" s="43"/>
      <c r="M707" s="43"/>
      <c r="N707" s="43"/>
      <c r="O707" s="43">
        <v>0</v>
      </c>
      <c r="P707" s="43">
        <v>0</v>
      </c>
      <c r="Q707" s="43">
        <v>0</v>
      </c>
      <c r="R707" s="43">
        <v>0</v>
      </c>
      <c r="S707" s="43">
        <v>0</v>
      </c>
      <c r="T707" s="43">
        <v>0</v>
      </c>
      <c r="U707" s="43">
        <v>0</v>
      </c>
      <c r="V707" s="43">
        <f t="shared" si="1302"/>
        <v>700</v>
      </c>
      <c r="W707" s="43"/>
      <c r="X707" s="43"/>
      <c r="Y707" s="43"/>
      <c r="Z707" s="43"/>
      <c r="AA707" s="43"/>
      <c r="AB707" s="43">
        <v>700</v>
      </c>
      <c r="AC707" s="44">
        <v>0</v>
      </c>
      <c r="AD707" s="44">
        <v>0</v>
      </c>
      <c r="AE707" s="45" t="e">
        <f t="shared" si="1355"/>
        <v>#DIV/0!</v>
      </c>
      <c r="AF707" s="43">
        <v>700</v>
      </c>
      <c r="AG707" s="43">
        <v>0</v>
      </c>
      <c r="AH707" s="43">
        <v>0</v>
      </c>
      <c r="AI707" s="43">
        <v>0</v>
      </c>
      <c r="AJ707" s="43">
        <v>0</v>
      </c>
      <c r="AK707" s="43">
        <v>0</v>
      </c>
      <c r="AL707" s="43">
        <f t="shared" si="1356"/>
        <v>700</v>
      </c>
      <c r="AM707" s="43">
        <f t="shared" si="1357"/>
        <v>0</v>
      </c>
      <c r="AN707" s="19" t="s">
        <v>36</v>
      </c>
      <c r="AO707" s="1"/>
      <c r="AP707" s="1"/>
      <c r="AQ707" s="1"/>
      <c r="AR707" s="1"/>
      <c r="AS707" s="1"/>
    </row>
    <row r="708">
      <c r="B708" s="41" t="s">
        <v>453</v>
      </c>
      <c r="C708" s="41" t="s">
        <v>227</v>
      </c>
      <c r="D708" s="41" t="s">
        <v>41</v>
      </c>
      <c r="E708" s="26" t="str">
        <f t="shared" si="1301"/>
        <v>0701</v>
      </c>
      <c r="F708" s="41" t="s">
        <v>497</v>
      </c>
      <c r="G708" s="41" t="s">
        <v>305</v>
      </c>
      <c r="H708" s="42" t="s">
        <v>306</v>
      </c>
      <c r="I708" s="43">
        <v>28250</v>
      </c>
      <c r="J708" s="43"/>
      <c r="K708" s="43"/>
      <c r="L708" s="43"/>
      <c r="M708" s="43"/>
      <c r="N708" s="43"/>
      <c r="O708" s="43">
        <v>0</v>
      </c>
      <c r="P708" s="43">
        <v>0</v>
      </c>
      <c r="Q708" s="43">
        <v>0</v>
      </c>
      <c r="R708" s="43">
        <v>0</v>
      </c>
      <c r="S708" s="43">
        <v>0</v>
      </c>
      <c r="T708" s="43">
        <v>0</v>
      </c>
      <c r="U708" s="43">
        <v>0</v>
      </c>
      <c r="V708" s="43">
        <f t="shared" si="1302"/>
        <v>28250</v>
      </c>
      <c r="W708" s="43"/>
      <c r="X708" s="43"/>
      <c r="Y708" s="43"/>
      <c r="Z708" s="43"/>
      <c r="AA708" s="43"/>
      <c r="AB708" s="43">
        <v>27650</v>
      </c>
      <c r="AC708" s="44">
        <v>29400</v>
      </c>
      <c r="AD708" s="44">
        <v>29400</v>
      </c>
      <c r="AE708" s="45">
        <f t="shared" si="1355"/>
        <v>100</v>
      </c>
      <c r="AF708" s="43">
        <v>28850</v>
      </c>
      <c r="AG708" s="43">
        <v>0</v>
      </c>
      <c r="AH708" s="43">
        <v>0</v>
      </c>
      <c r="AI708" s="43">
        <v>0</v>
      </c>
      <c r="AJ708" s="43">
        <v>0</v>
      </c>
      <c r="AK708" s="43">
        <v>0</v>
      </c>
      <c r="AL708" s="43">
        <f t="shared" si="1356"/>
        <v>28850</v>
      </c>
      <c r="AM708" s="43">
        <f t="shared" si="1357"/>
        <v>-600</v>
      </c>
      <c r="AN708" s="19"/>
      <c r="AR708" s="1"/>
      <c r="AS708" s="1"/>
    </row>
    <row r="709" ht="31.5">
      <c r="B709" s="41" t="s">
        <v>453</v>
      </c>
      <c r="C709" s="41" t="s">
        <v>227</v>
      </c>
      <c r="D709" s="41" t="s">
        <v>41</v>
      </c>
      <c r="E709" s="26" t="str">
        <f t="shared" si="1301"/>
        <v>0701</v>
      </c>
      <c r="F709" s="41" t="s">
        <v>499</v>
      </c>
      <c r="G709" s="41"/>
      <c r="H709" s="42" t="s">
        <v>500</v>
      </c>
      <c r="I709" s="43"/>
      <c r="J709" s="43"/>
      <c r="K709" s="43"/>
      <c r="L709" s="43"/>
      <c r="M709" s="43"/>
      <c r="N709" s="43"/>
      <c r="O709" s="43">
        <f t="shared" ref="O709:O714" si="1410">O710</f>
        <v>0</v>
      </c>
      <c r="P709" s="43">
        <f t="shared" ref="P709:P714" si="1411">P710</f>
        <v>0</v>
      </c>
      <c r="Q709" s="43">
        <f t="shared" ref="Q709:Q714" si="1412">Q710</f>
        <v>0</v>
      </c>
      <c r="R709" s="43">
        <f t="shared" ref="R709:R714" si="1413">R710</f>
        <v>528.80999999999995</v>
      </c>
      <c r="S709" s="43"/>
      <c r="T709" s="43"/>
      <c r="U709" s="43"/>
      <c r="V709" s="43">
        <f t="shared" si="1302"/>
        <v>528.80999999999995</v>
      </c>
      <c r="W709" s="43">
        <f>W710</f>
        <v>0</v>
      </c>
      <c r="X709" s="43">
        <f>X710</f>
        <v>0</v>
      </c>
      <c r="Y709" s="43">
        <f>Y710</f>
        <v>0</v>
      </c>
      <c r="Z709" s="43">
        <f>Z710</f>
        <v>0</v>
      </c>
      <c r="AA709" s="43">
        <f>AA710</f>
        <v>0</v>
      </c>
      <c r="AB709" s="43">
        <f t="shared" ref="AB709:AB714" si="1414">AB710</f>
        <v>528.80999999999995</v>
      </c>
      <c r="AC709" s="44">
        <f t="shared" ref="AC709:AC714" si="1415">AC710</f>
        <v>528.80999999999995</v>
      </c>
      <c r="AD709" s="44">
        <f t="shared" ref="AD709:AD714" si="1416">AD710</f>
        <v>528.80999999999995</v>
      </c>
      <c r="AE709" s="45">
        <f t="shared" si="1355"/>
        <v>100</v>
      </c>
      <c r="AF709" s="43">
        <f t="shared" ref="AF709:AF714" si="1417">AF710</f>
        <v>528.80999999999995</v>
      </c>
      <c r="AG709" s="43">
        <f t="shared" ref="AG709:AG714" si="1418">AG710</f>
        <v>0</v>
      </c>
      <c r="AH709" s="43">
        <f t="shared" ref="AH709:AH714" si="1419">AH710</f>
        <v>0</v>
      </c>
      <c r="AI709" s="43">
        <f t="shared" ref="AI709:AI714" si="1420">AI710</f>
        <v>0</v>
      </c>
      <c r="AJ709" s="43">
        <f t="shared" ref="AJ709:AJ714" si="1421">AJ710</f>
        <v>0</v>
      </c>
      <c r="AK709" s="43">
        <f t="shared" ref="AK709:AK714" si="1422">AK710</f>
        <v>0</v>
      </c>
      <c r="AL709" s="43">
        <f t="shared" si="1356"/>
        <v>528.80999999999995</v>
      </c>
      <c r="AM709" s="43">
        <f t="shared" si="1357"/>
        <v>0</v>
      </c>
      <c r="AN709" s="19"/>
      <c r="AO709" s="1"/>
      <c r="AP709" s="1"/>
      <c r="AQ709" s="1"/>
      <c r="AR709" s="1"/>
      <c r="AS709" s="1"/>
    </row>
    <row r="710" ht="31.5">
      <c r="B710" s="41" t="s">
        <v>453</v>
      </c>
      <c r="C710" s="41" t="s">
        <v>227</v>
      </c>
      <c r="D710" s="41" t="s">
        <v>41</v>
      </c>
      <c r="E710" s="26" t="str">
        <f t="shared" si="1301"/>
        <v>0701</v>
      </c>
      <c r="F710" s="41" t="s">
        <v>499</v>
      </c>
      <c r="G710" s="41" t="s">
        <v>177</v>
      </c>
      <c r="H710" s="42" t="s">
        <v>178</v>
      </c>
      <c r="I710" s="43"/>
      <c r="J710" s="43"/>
      <c r="K710" s="43"/>
      <c r="L710" s="43"/>
      <c r="M710" s="43"/>
      <c r="N710" s="43"/>
      <c r="O710" s="43">
        <f t="shared" si="1410"/>
        <v>0</v>
      </c>
      <c r="P710" s="43">
        <f t="shared" si="1411"/>
        <v>0</v>
      </c>
      <c r="Q710" s="43">
        <f t="shared" si="1412"/>
        <v>0</v>
      </c>
      <c r="R710" s="43">
        <f t="shared" si="1413"/>
        <v>528.80999999999995</v>
      </c>
      <c r="S710" s="43"/>
      <c r="T710" s="43"/>
      <c r="U710" s="43"/>
      <c r="V710" s="43">
        <f t="shared" si="1302"/>
        <v>528.80999999999995</v>
      </c>
      <c r="W710" s="43"/>
      <c r="X710" s="43"/>
      <c r="Y710" s="43"/>
      <c r="Z710" s="43"/>
      <c r="AA710" s="43"/>
      <c r="AB710" s="43">
        <f t="shared" si="1414"/>
        <v>528.80999999999995</v>
      </c>
      <c r="AC710" s="44">
        <f t="shared" si="1415"/>
        <v>528.80999999999995</v>
      </c>
      <c r="AD710" s="44">
        <f t="shared" si="1416"/>
        <v>528.80999999999995</v>
      </c>
      <c r="AE710" s="45">
        <f t="shared" si="1355"/>
        <v>100</v>
      </c>
      <c r="AF710" s="43">
        <f t="shared" si="1417"/>
        <v>528.80999999999995</v>
      </c>
      <c r="AG710" s="43">
        <f t="shared" si="1418"/>
        <v>0</v>
      </c>
      <c r="AH710" s="43">
        <f t="shared" si="1419"/>
        <v>0</v>
      </c>
      <c r="AI710" s="43">
        <f t="shared" si="1420"/>
        <v>0</v>
      </c>
      <c r="AJ710" s="43">
        <f t="shared" si="1421"/>
        <v>0</v>
      </c>
      <c r="AK710" s="43">
        <f t="shared" si="1422"/>
        <v>0</v>
      </c>
      <c r="AL710" s="43">
        <f t="shared" si="1356"/>
        <v>528.80999999999995</v>
      </c>
      <c r="AM710" s="43">
        <f t="shared" si="1357"/>
        <v>0</v>
      </c>
      <c r="AN710" s="19"/>
      <c r="AO710" s="1"/>
      <c r="AP710" s="1"/>
      <c r="AQ710" s="1"/>
      <c r="AR710" s="1"/>
      <c r="AS710" s="1"/>
    </row>
    <row r="711">
      <c r="B711" s="41" t="s">
        <v>453</v>
      </c>
      <c r="C711" s="41" t="s">
        <v>227</v>
      </c>
      <c r="D711" s="41" t="s">
        <v>41</v>
      </c>
      <c r="E711" s="26" t="str">
        <f t="shared" si="1301"/>
        <v>0701</v>
      </c>
      <c r="F711" s="41" t="s">
        <v>499</v>
      </c>
      <c r="G711" s="41" t="s">
        <v>305</v>
      </c>
      <c r="H711" s="42" t="s">
        <v>306</v>
      </c>
      <c r="I711" s="43"/>
      <c r="J711" s="43"/>
      <c r="K711" s="43"/>
      <c r="L711" s="43"/>
      <c r="M711" s="43"/>
      <c r="N711" s="43"/>
      <c r="O711" s="43">
        <v>0</v>
      </c>
      <c r="P711" s="43">
        <v>0</v>
      </c>
      <c r="Q711" s="43">
        <v>0</v>
      </c>
      <c r="R711" s="43">
        <v>528.80999999999995</v>
      </c>
      <c r="S711" s="43"/>
      <c r="T711" s="43"/>
      <c r="U711" s="43"/>
      <c r="V711" s="43">
        <f t="shared" si="1302"/>
        <v>528.80999999999995</v>
      </c>
      <c r="W711" s="43"/>
      <c r="X711" s="43"/>
      <c r="Y711" s="43"/>
      <c r="Z711" s="43"/>
      <c r="AA711" s="43"/>
      <c r="AB711" s="43">
        <v>528.80999999999995</v>
      </c>
      <c r="AC711" s="44">
        <v>528.80999999999995</v>
      </c>
      <c r="AD711" s="44">
        <v>528.80999999999995</v>
      </c>
      <c r="AE711" s="45">
        <f t="shared" si="1355"/>
        <v>100</v>
      </c>
      <c r="AF711" s="43">
        <v>528.80999999999995</v>
      </c>
      <c r="AG711" s="43">
        <v>0</v>
      </c>
      <c r="AH711" s="43">
        <v>0</v>
      </c>
      <c r="AI711" s="43">
        <v>0</v>
      </c>
      <c r="AJ711" s="43">
        <v>0</v>
      </c>
      <c r="AK711" s="43">
        <v>0</v>
      </c>
      <c r="AL711" s="43">
        <f t="shared" si="1356"/>
        <v>528.80999999999995</v>
      </c>
      <c r="AM711" s="43">
        <f t="shared" si="1357"/>
        <v>0</v>
      </c>
      <c r="AN711" s="19"/>
      <c r="AO711" s="1"/>
      <c r="AP711" s="1"/>
      <c r="AQ711" s="1"/>
      <c r="AR711" s="1"/>
      <c r="AS711" s="1"/>
    </row>
    <row r="712" ht="63" hidden="1">
      <c r="B712" s="41" t="s">
        <v>453</v>
      </c>
      <c r="C712" s="41" t="s">
        <v>227</v>
      </c>
      <c r="D712" s="41" t="s">
        <v>41</v>
      </c>
      <c r="E712" s="26" t="str">
        <f t="shared" si="1301"/>
        <v>0701</v>
      </c>
      <c r="F712" s="41" t="s">
        <v>501</v>
      </c>
      <c r="G712" s="41"/>
      <c r="H712" s="42" t="s">
        <v>502</v>
      </c>
      <c r="I712" s="43">
        <f t="shared" ref="I712:I714" si="1423">I713</f>
        <v>0</v>
      </c>
      <c r="J712" s="43">
        <f t="shared" ref="J712:J714" si="1424">J713</f>
        <v>0</v>
      </c>
      <c r="K712" s="43">
        <f t="shared" ref="K712:K714" si="1425">K713</f>
        <v>0</v>
      </c>
      <c r="L712" s="43">
        <f t="shared" ref="L712:L714" si="1426">L713</f>
        <v>0</v>
      </c>
      <c r="M712" s="43">
        <f t="shared" ref="M712:M714" si="1427">M713</f>
        <v>0</v>
      </c>
      <c r="N712" s="43">
        <f t="shared" ref="N712:N714" si="1428">N713</f>
        <v>0</v>
      </c>
      <c r="O712" s="43">
        <f t="shared" si="1410"/>
        <v>0</v>
      </c>
      <c r="P712" s="43">
        <f t="shared" si="1411"/>
        <v>0</v>
      </c>
      <c r="Q712" s="43">
        <f t="shared" si="1412"/>
        <v>0</v>
      </c>
      <c r="R712" s="43">
        <f t="shared" si="1413"/>
        <v>0</v>
      </c>
      <c r="S712" s="43">
        <f t="shared" ref="S712:S714" si="1429">S713</f>
        <v>0</v>
      </c>
      <c r="T712" s="43">
        <f t="shared" ref="T712:T714" si="1430">T713</f>
        <v>0</v>
      </c>
      <c r="U712" s="43">
        <v>0</v>
      </c>
      <c r="V712" s="43">
        <f t="shared" si="1302"/>
        <v>0</v>
      </c>
      <c r="W712" s="43">
        <f t="shared" ref="W712:W714" si="1431">W713</f>
        <v>0</v>
      </c>
      <c r="X712" s="43">
        <f t="shared" ref="X712:X714" si="1432">X713</f>
        <v>0</v>
      </c>
      <c r="Y712" s="43">
        <f t="shared" ref="Y712:Y714" si="1433">Y713</f>
        <v>0</v>
      </c>
      <c r="Z712" s="43">
        <f t="shared" ref="Z712:Z714" si="1434">Z713</f>
        <v>0</v>
      </c>
      <c r="AA712" s="43">
        <f t="shared" ref="AA712:AA714" si="1435">AA713</f>
        <v>0</v>
      </c>
      <c r="AB712" s="43">
        <f t="shared" si="1414"/>
        <v>0</v>
      </c>
      <c r="AC712" s="44">
        <f t="shared" si="1415"/>
        <v>0</v>
      </c>
      <c r="AD712" s="44">
        <f t="shared" si="1416"/>
        <v>0</v>
      </c>
      <c r="AE712" s="45" t="e">
        <f t="shared" si="1355"/>
        <v>#DIV/0!</v>
      </c>
      <c r="AF712" s="46">
        <f t="shared" si="1417"/>
        <v>0</v>
      </c>
      <c r="AG712" s="46">
        <f t="shared" si="1418"/>
        <v>0</v>
      </c>
      <c r="AH712" s="47">
        <f t="shared" si="1419"/>
        <v>0</v>
      </c>
      <c r="AI712" s="47">
        <f t="shared" si="1420"/>
        <v>0</v>
      </c>
      <c r="AJ712" s="47">
        <f t="shared" si="1421"/>
        <v>0</v>
      </c>
      <c r="AK712" s="47">
        <f t="shared" si="1422"/>
        <v>0</v>
      </c>
      <c r="AL712" s="47">
        <f t="shared" si="1356"/>
        <v>0</v>
      </c>
      <c r="AM712" s="47">
        <f t="shared" si="1357"/>
        <v>0</v>
      </c>
      <c r="AN712" s="48" t="s">
        <v>36</v>
      </c>
      <c r="AR712" s="1"/>
      <c r="AS712" s="1"/>
    </row>
    <row r="713" ht="31.5" hidden="1">
      <c r="B713" s="41" t="s">
        <v>453</v>
      </c>
      <c r="C713" s="41" t="s">
        <v>227</v>
      </c>
      <c r="D713" s="41" t="s">
        <v>41</v>
      </c>
      <c r="E713" s="26" t="str">
        <f t="shared" si="1301"/>
        <v>0701</v>
      </c>
      <c r="F713" s="41" t="s">
        <v>503</v>
      </c>
      <c r="G713" s="41"/>
      <c r="H713" s="42" t="s">
        <v>504</v>
      </c>
      <c r="I713" s="43">
        <f t="shared" si="1423"/>
        <v>0</v>
      </c>
      <c r="J713" s="43">
        <f t="shared" si="1424"/>
        <v>0</v>
      </c>
      <c r="K713" s="43">
        <f t="shared" si="1425"/>
        <v>0</v>
      </c>
      <c r="L713" s="43">
        <f t="shared" si="1426"/>
        <v>0</v>
      </c>
      <c r="M713" s="43">
        <f t="shared" si="1427"/>
        <v>0</v>
      </c>
      <c r="N713" s="43">
        <f t="shared" si="1428"/>
        <v>0</v>
      </c>
      <c r="O713" s="43">
        <f t="shared" si="1410"/>
        <v>0</v>
      </c>
      <c r="P713" s="43">
        <f t="shared" si="1411"/>
        <v>0</v>
      </c>
      <c r="Q713" s="43">
        <f t="shared" si="1412"/>
        <v>0</v>
      </c>
      <c r="R713" s="43">
        <f t="shared" si="1413"/>
        <v>0</v>
      </c>
      <c r="S713" s="43">
        <f t="shared" si="1429"/>
        <v>0</v>
      </c>
      <c r="T713" s="43">
        <f t="shared" si="1430"/>
        <v>0</v>
      </c>
      <c r="U713" s="43">
        <v>0</v>
      </c>
      <c r="V713" s="43">
        <f t="shared" si="1302"/>
        <v>0</v>
      </c>
      <c r="W713" s="43">
        <f t="shared" si="1431"/>
        <v>0</v>
      </c>
      <c r="X713" s="43">
        <f t="shared" si="1432"/>
        <v>0</v>
      </c>
      <c r="Y713" s="43">
        <f t="shared" si="1433"/>
        <v>0</v>
      </c>
      <c r="Z713" s="43">
        <f t="shared" si="1434"/>
        <v>0</v>
      </c>
      <c r="AA713" s="43">
        <f t="shared" si="1435"/>
        <v>0</v>
      </c>
      <c r="AB713" s="43">
        <f t="shared" si="1414"/>
        <v>0</v>
      </c>
      <c r="AC713" s="44">
        <f t="shared" si="1415"/>
        <v>0</v>
      </c>
      <c r="AD713" s="44">
        <f t="shared" si="1416"/>
        <v>0</v>
      </c>
      <c r="AE713" s="45" t="e">
        <f t="shared" si="1355"/>
        <v>#DIV/0!</v>
      </c>
      <c r="AF713" s="46">
        <f t="shared" si="1417"/>
        <v>0</v>
      </c>
      <c r="AG713" s="46">
        <f t="shared" si="1418"/>
        <v>0</v>
      </c>
      <c r="AH713" s="47">
        <f t="shared" si="1419"/>
        <v>0</v>
      </c>
      <c r="AI713" s="47">
        <f t="shared" si="1420"/>
        <v>0</v>
      </c>
      <c r="AJ713" s="47">
        <f t="shared" si="1421"/>
        <v>0</v>
      </c>
      <c r="AK713" s="47">
        <f t="shared" si="1422"/>
        <v>0</v>
      </c>
      <c r="AL713" s="47">
        <f t="shared" si="1356"/>
        <v>0</v>
      </c>
      <c r="AM713" s="47">
        <f t="shared" si="1357"/>
        <v>0</v>
      </c>
      <c r="AN713" s="48" t="s">
        <v>36</v>
      </c>
      <c r="AO713" s="1"/>
      <c r="AP713" s="1"/>
      <c r="AQ713" s="1"/>
      <c r="AR713" s="1"/>
      <c r="AS713" s="1"/>
    </row>
    <row r="714" ht="31.5" hidden="1">
      <c r="B714" s="41" t="s">
        <v>453</v>
      </c>
      <c r="C714" s="41" t="s">
        <v>227</v>
      </c>
      <c r="D714" s="41" t="s">
        <v>41</v>
      </c>
      <c r="E714" s="26" t="str">
        <f t="shared" si="1301"/>
        <v>0701</v>
      </c>
      <c r="F714" s="41" t="s">
        <v>503</v>
      </c>
      <c r="G714" s="41" t="s">
        <v>177</v>
      </c>
      <c r="H714" s="42" t="s">
        <v>178</v>
      </c>
      <c r="I714" s="43">
        <f t="shared" si="1423"/>
        <v>0</v>
      </c>
      <c r="J714" s="43">
        <f t="shared" si="1424"/>
        <v>0</v>
      </c>
      <c r="K714" s="43">
        <f t="shared" si="1425"/>
        <v>0</v>
      </c>
      <c r="L714" s="43">
        <f t="shared" si="1426"/>
        <v>0</v>
      </c>
      <c r="M714" s="43">
        <f t="shared" si="1427"/>
        <v>0</v>
      </c>
      <c r="N714" s="43">
        <f t="shared" si="1428"/>
        <v>0</v>
      </c>
      <c r="O714" s="43">
        <f t="shared" si="1410"/>
        <v>0</v>
      </c>
      <c r="P714" s="43">
        <f t="shared" si="1411"/>
        <v>0</v>
      </c>
      <c r="Q714" s="43">
        <f t="shared" si="1412"/>
        <v>0</v>
      </c>
      <c r="R714" s="43">
        <f t="shared" si="1413"/>
        <v>0</v>
      </c>
      <c r="S714" s="43">
        <f t="shared" si="1429"/>
        <v>0</v>
      </c>
      <c r="T714" s="43">
        <f t="shared" si="1430"/>
        <v>0</v>
      </c>
      <c r="U714" s="43">
        <v>0</v>
      </c>
      <c r="V714" s="43">
        <f t="shared" si="1302"/>
        <v>0</v>
      </c>
      <c r="W714" s="43">
        <f t="shared" si="1431"/>
        <v>0</v>
      </c>
      <c r="X714" s="43">
        <f t="shared" si="1432"/>
        <v>0</v>
      </c>
      <c r="Y714" s="43">
        <f t="shared" si="1433"/>
        <v>0</v>
      </c>
      <c r="Z714" s="43">
        <f t="shared" si="1434"/>
        <v>0</v>
      </c>
      <c r="AA714" s="43">
        <f t="shared" si="1435"/>
        <v>0</v>
      </c>
      <c r="AB714" s="43">
        <f t="shared" si="1414"/>
        <v>0</v>
      </c>
      <c r="AC714" s="44">
        <f t="shared" si="1415"/>
        <v>0</v>
      </c>
      <c r="AD714" s="44">
        <f t="shared" si="1416"/>
        <v>0</v>
      </c>
      <c r="AE714" s="45" t="e">
        <f t="shared" si="1355"/>
        <v>#DIV/0!</v>
      </c>
      <c r="AF714" s="46">
        <f t="shared" si="1417"/>
        <v>0</v>
      </c>
      <c r="AG714" s="46">
        <f t="shared" si="1418"/>
        <v>0</v>
      </c>
      <c r="AH714" s="47">
        <f t="shared" si="1419"/>
        <v>0</v>
      </c>
      <c r="AI714" s="47">
        <f t="shared" si="1420"/>
        <v>0</v>
      </c>
      <c r="AJ714" s="47">
        <f t="shared" si="1421"/>
        <v>0</v>
      </c>
      <c r="AK714" s="47">
        <f t="shared" si="1422"/>
        <v>0</v>
      </c>
      <c r="AL714" s="47">
        <f t="shared" si="1356"/>
        <v>0</v>
      </c>
      <c r="AM714" s="47">
        <f t="shared" si="1357"/>
        <v>0</v>
      </c>
      <c r="AN714" s="48" t="s">
        <v>36</v>
      </c>
      <c r="AO714" s="1"/>
      <c r="AP714" s="1"/>
      <c r="AQ714" s="1"/>
      <c r="AR714" s="1"/>
      <c r="AS714" s="1"/>
    </row>
    <row r="715" hidden="1">
      <c r="B715" s="41" t="s">
        <v>453</v>
      </c>
      <c r="C715" s="41" t="s">
        <v>227</v>
      </c>
      <c r="D715" s="41" t="s">
        <v>41</v>
      </c>
      <c r="E715" s="26" t="str">
        <f t="shared" ref="E715:E778" si="1436">CONCATENATE(C715,D715)</f>
        <v>0701</v>
      </c>
      <c r="F715" s="41" t="s">
        <v>503</v>
      </c>
      <c r="G715" s="41" t="s">
        <v>305</v>
      </c>
      <c r="H715" s="42" t="s">
        <v>306</v>
      </c>
      <c r="I715" s="43"/>
      <c r="J715" s="43"/>
      <c r="K715" s="43"/>
      <c r="L715" s="43"/>
      <c r="M715" s="43"/>
      <c r="N715" s="43"/>
      <c r="O715" s="43">
        <v>0</v>
      </c>
      <c r="P715" s="43">
        <v>0</v>
      </c>
      <c r="Q715" s="43">
        <v>0</v>
      </c>
      <c r="R715" s="43">
        <v>0</v>
      </c>
      <c r="S715" s="43">
        <v>0</v>
      </c>
      <c r="T715" s="43">
        <v>0</v>
      </c>
      <c r="U715" s="43">
        <v>0</v>
      </c>
      <c r="V715" s="43">
        <f t="shared" ref="V715:V778" si="1437">I715+L715+U715+T715+S715+R715+Q715+P715+O715</f>
        <v>0</v>
      </c>
      <c r="W715" s="43"/>
      <c r="X715" s="43"/>
      <c r="Y715" s="43"/>
      <c r="Z715" s="43"/>
      <c r="AA715" s="43"/>
      <c r="AB715" s="43">
        <v>0</v>
      </c>
      <c r="AC715" s="44">
        <v>0</v>
      </c>
      <c r="AD715" s="44">
        <v>0</v>
      </c>
      <c r="AE715" s="45" t="e">
        <f t="shared" si="1355"/>
        <v>#DIV/0!</v>
      </c>
      <c r="AF715" s="46">
        <v>0</v>
      </c>
      <c r="AG715" s="46">
        <v>0</v>
      </c>
      <c r="AH715" s="47">
        <v>0</v>
      </c>
      <c r="AI715" s="47">
        <v>0</v>
      </c>
      <c r="AJ715" s="47">
        <v>0</v>
      </c>
      <c r="AK715" s="47">
        <v>0</v>
      </c>
      <c r="AL715" s="47">
        <f t="shared" si="1356"/>
        <v>0</v>
      </c>
      <c r="AM715" s="47">
        <f t="shared" si="1357"/>
        <v>0</v>
      </c>
      <c r="AN715" s="48" t="s">
        <v>36</v>
      </c>
      <c r="AO715" s="1"/>
      <c r="AP715" s="1"/>
      <c r="AQ715" s="1"/>
      <c r="AR715" s="1"/>
      <c r="AS715" s="1"/>
    </row>
    <row r="716" s="33" customFormat="1">
      <c r="B716" s="34" t="s">
        <v>453</v>
      </c>
      <c r="C716" s="34" t="s">
        <v>227</v>
      </c>
      <c r="D716" s="34" t="s">
        <v>505</v>
      </c>
      <c r="E716" s="35" t="str">
        <f t="shared" si="1436"/>
        <v>0702</v>
      </c>
      <c r="F716" s="34"/>
      <c r="G716" s="34"/>
      <c r="H716" s="36" t="s">
        <v>506</v>
      </c>
      <c r="I716" s="37">
        <f>I717+I724+I789</f>
        <v>9615810.7999999989</v>
      </c>
      <c r="J716" s="37">
        <f>J717+J724+J789</f>
        <v>9573856.4999999981</v>
      </c>
      <c r="K716" s="37">
        <f>K717+K724+K789</f>
        <v>9895224.9999999981</v>
      </c>
      <c r="L716" s="37">
        <f>L717+L724+L789</f>
        <v>2836.8700000001118</v>
      </c>
      <c r="M716" s="37">
        <f>M717+M724+M789</f>
        <v>-663.13000000012107</v>
      </c>
      <c r="N716" s="37">
        <f>N717+N724+N789</f>
        <v>-663.12999999988824</v>
      </c>
      <c r="O716" s="37">
        <f>O717+O724+O789</f>
        <v>-3083.9429999999998</v>
      </c>
      <c r="P716" s="37">
        <f>P717+P724+P789</f>
        <v>29110.791000000001</v>
      </c>
      <c r="Q716" s="37">
        <f>Q717+Q724+Q789</f>
        <v>619195.38599999994</v>
      </c>
      <c r="R716" s="37">
        <f>R717+R724+R789</f>
        <v>59470.937000000005</v>
      </c>
      <c r="S716" s="37">
        <f>S717+S724+S789</f>
        <v>73970.168999999994</v>
      </c>
      <c r="T716" s="37">
        <f>T717+T724+T789</f>
        <v>0</v>
      </c>
      <c r="U716" s="37">
        <v>38737.60100000001</v>
      </c>
      <c r="V716" s="37">
        <f t="shared" si="1437"/>
        <v>10436048.610999998</v>
      </c>
      <c r="W716" s="37">
        <f>W717+W724+W789</f>
        <v>93358.301000000007</v>
      </c>
      <c r="X716" s="37">
        <f>X717+X724+X789</f>
        <v>0</v>
      </c>
      <c r="Y716" s="37">
        <f>Y717+Y724+Y789</f>
        <v>-54620.699999999997</v>
      </c>
      <c r="Z716" s="37">
        <f>Z717+Z724+Z789</f>
        <v>0</v>
      </c>
      <c r="AA716" s="37">
        <f>AA717+AA724+AA789</f>
        <v>0</v>
      </c>
      <c r="AB716" s="37">
        <f>AB717+AB724+AB789</f>
        <v>8959959.5065900013</v>
      </c>
      <c r="AC716" s="38">
        <f>AC717+AC724+AC789</f>
        <v>12186848.737050002</v>
      </c>
      <c r="AD716" s="38">
        <f>AD717+AD724+AD789</f>
        <v>12179032.15213</v>
      </c>
      <c r="AE716" s="39">
        <f t="shared" si="1355"/>
        <v>99.935860491184741</v>
      </c>
      <c r="AF716" s="37">
        <f>AF717+AF724+AF789</f>
        <v>12013410.106950002</v>
      </c>
      <c r="AG716" s="37">
        <f>AG717+AG724+AG789</f>
        <v>-3083.9429999999998</v>
      </c>
      <c r="AH716" s="37">
        <f>AH717+AH724+AH789</f>
        <v>0</v>
      </c>
      <c r="AI716" s="37">
        <f>AI717+AI724+AI789</f>
        <v>0</v>
      </c>
      <c r="AJ716" s="37">
        <f>AJ717+AJ724+AJ789</f>
        <v>0</v>
      </c>
      <c r="AK716" s="37">
        <f>AK717+AK724+AK789</f>
        <v>0</v>
      </c>
      <c r="AL716" s="37">
        <f t="shared" si="1356"/>
        <v>12010326.163950002</v>
      </c>
      <c r="AM716" s="37">
        <f t="shared" si="1357"/>
        <v>-1574277.5529500041</v>
      </c>
      <c r="AN716" s="40"/>
      <c r="AO716" s="33"/>
      <c r="AP716" s="33"/>
      <c r="AQ716" s="33"/>
      <c r="AR716" s="33"/>
      <c r="AS716" s="33"/>
    </row>
    <row r="717" ht="47.25">
      <c r="B717" s="41" t="s">
        <v>453</v>
      </c>
      <c r="C717" s="41" t="s">
        <v>227</v>
      </c>
      <c r="D717" s="41" t="s">
        <v>505</v>
      </c>
      <c r="E717" s="26" t="str">
        <f t="shared" si="1436"/>
        <v>0702</v>
      </c>
      <c r="F717" s="41" t="s">
        <v>328</v>
      </c>
      <c r="G717" s="41"/>
      <c r="H717" s="42" t="s">
        <v>329</v>
      </c>
      <c r="I717" s="43">
        <f t="shared" ref="I717:I720" si="1438">I718</f>
        <v>13150</v>
      </c>
      <c r="J717" s="43">
        <f t="shared" ref="J717:J720" si="1439">J718</f>
        <v>19554.5</v>
      </c>
      <c r="K717" s="43">
        <f t="shared" ref="K717:K720" si="1440">K718</f>
        <v>21102.700000000001</v>
      </c>
      <c r="L717" s="43">
        <f t="shared" ref="L717:L720" si="1441">L718</f>
        <v>0</v>
      </c>
      <c r="M717" s="43">
        <f t="shared" ref="M717:M720" si="1442">M718</f>
        <v>0</v>
      </c>
      <c r="N717" s="43">
        <f t="shared" ref="N717:N720" si="1443">N718</f>
        <v>0</v>
      </c>
      <c r="O717" s="43">
        <f t="shared" ref="O717:O720" si="1444">O718</f>
        <v>0</v>
      </c>
      <c r="P717" s="43">
        <f t="shared" ref="P717:P720" si="1445">P718</f>
        <v>1665.329</v>
      </c>
      <c r="Q717" s="43">
        <f t="shared" ref="Q717:Q720" si="1446">Q718</f>
        <v>0</v>
      </c>
      <c r="R717" s="43">
        <f t="shared" ref="R717:R720" si="1447">R718</f>
        <v>0</v>
      </c>
      <c r="S717" s="43">
        <f t="shared" ref="S717:S720" si="1448">S718</f>
        <v>0</v>
      </c>
      <c r="T717" s="43">
        <f t="shared" ref="T717:T720" si="1449">T718</f>
        <v>0</v>
      </c>
      <c r="U717" s="43">
        <v>0</v>
      </c>
      <c r="V717" s="43">
        <f t="shared" si="1437"/>
        <v>14815.329</v>
      </c>
      <c r="W717" s="43">
        <f t="shared" ref="W717:W720" si="1450">W718</f>
        <v>0</v>
      </c>
      <c r="X717" s="43">
        <f t="shared" ref="X717:X720" si="1451">X718</f>
        <v>0</v>
      </c>
      <c r="Y717" s="43">
        <f t="shared" ref="Y717:Y720" si="1452">Y718</f>
        <v>0</v>
      </c>
      <c r="Z717" s="43">
        <f t="shared" ref="Z717:Z720" si="1453">Z718</f>
        <v>0</v>
      </c>
      <c r="AA717" s="43">
        <f t="shared" ref="AA717:AA720" si="1454">AA718</f>
        <v>0</v>
      </c>
      <c r="AB717" s="43">
        <f t="shared" ref="AB717:AB720" si="1455">AB718</f>
        <v>950</v>
      </c>
      <c r="AC717" s="44">
        <f t="shared" ref="AC717:AC720" si="1456">AC718</f>
        <v>21076.64098</v>
      </c>
      <c r="AD717" s="44">
        <f t="shared" ref="AD717:AD720" si="1457">AD718</f>
        <v>21076.640770000002</v>
      </c>
      <c r="AE717" s="45">
        <f t="shared" si="1355"/>
        <v>99.999999003636304</v>
      </c>
      <c r="AF717" s="43">
        <f t="shared" ref="AF717:AF720" si="1458">AF718</f>
        <v>14815.329</v>
      </c>
      <c r="AG717" s="43">
        <f t="shared" ref="AG717:AG720" si="1459">AG718</f>
        <v>0</v>
      </c>
      <c r="AH717" s="43">
        <f t="shared" ref="AH717:AH720" si="1460">AH718</f>
        <v>0</v>
      </c>
      <c r="AI717" s="43">
        <f t="shared" ref="AI717:AI720" si="1461">AI718</f>
        <v>0</v>
      </c>
      <c r="AJ717" s="43">
        <f t="shared" ref="AJ717:AJ720" si="1462">AJ718</f>
        <v>0</v>
      </c>
      <c r="AK717" s="43">
        <f t="shared" ref="AK717:AK720" si="1463">AK718</f>
        <v>0</v>
      </c>
      <c r="AL717" s="43">
        <f t="shared" si="1356"/>
        <v>14815.329</v>
      </c>
      <c r="AM717" s="43">
        <f t="shared" si="1357"/>
        <v>0</v>
      </c>
      <c r="AN717" s="2"/>
      <c r="AO717" s="1"/>
      <c r="AP717" s="1"/>
      <c r="AQ717" s="1"/>
      <c r="AR717" s="1"/>
      <c r="AS717" s="1"/>
    </row>
    <row r="718" ht="31.5">
      <c r="B718" s="41" t="s">
        <v>453</v>
      </c>
      <c r="C718" s="41" t="s">
        <v>227</v>
      </c>
      <c r="D718" s="41" t="s">
        <v>505</v>
      </c>
      <c r="E718" s="26" t="str">
        <f t="shared" si="1436"/>
        <v>0702</v>
      </c>
      <c r="F718" s="41" t="s">
        <v>330</v>
      </c>
      <c r="G718" s="41"/>
      <c r="H718" s="42" t="s">
        <v>331</v>
      </c>
      <c r="I718" s="43">
        <f t="shared" si="1438"/>
        <v>13150</v>
      </c>
      <c r="J718" s="43">
        <f t="shared" si="1439"/>
        <v>19554.5</v>
      </c>
      <c r="K718" s="43">
        <f t="shared" si="1440"/>
        <v>21102.700000000001</v>
      </c>
      <c r="L718" s="43">
        <f t="shared" si="1441"/>
        <v>0</v>
      </c>
      <c r="M718" s="43">
        <f t="shared" si="1442"/>
        <v>0</v>
      </c>
      <c r="N718" s="43">
        <f t="shared" si="1443"/>
        <v>0</v>
      </c>
      <c r="O718" s="43">
        <f t="shared" si="1444"/>
        <v>0</v>
      </c>
      <c r="P718" s="43">
        <f t="shared" si="1445"/>
        <v>1665.329</v>
      </c>
      <c r="Q718" s="43">
        <f t="shared" si="1446"/>
        <v>0</v>
      </c>
      <c r="R718" s="43">
        <f t="shared" si="1447"/>
        <v>0</v>
      </c>
      <c r="S718" s="43">
        <f t="shared" si="1448"/>
        <v>0</v>
      </c>
      <c r="T718" s="43">
        <f t="shared" si="1449"/>
        <v>0</v>
      </c>
      <c r="U718" s="43">
        <v>0</v>
      </c>
      <c r="V718" s="43">
        <f t="shared" si="1437"/>
        <v>14815.329</v>
      </c>
      <c r="W718" s="43">
        <f t="shared" si="1450"/>
        <v>0</v>
      </c>
      <c r="X718" s="43">
        <f t="shared" si="1451"/>
        <v>0</v>
      </c>
      <c r="Y718" s="43">
        <f t="shared" si="1452"/>
        <v>0</v>
      </c>
      <c r="Z718" s="43">
        <f t="shared" si="1453"/>
        <v>0</v>
      </c>
      <c r="AA718" s="43">
        <f t="shared" si="1454"/>
        <v>0</v>
      </c>
      <c r="AB718" s="43">
        <f t="shared" si="1455"/>
        <v>950</v>
      </c>
      <c r="AC718" s="44">
        <f t="shared" si="1456"/>
        <v>21076.64098</v>
      </c>
      <c r="AD718" s="44">
        <f t="shared" si="1457"/>
        <v>21076.640770000002</v>
      </c>
      <c r="AE718" s="45">
        <f t="shared" si="1355"/>
        <v>99.999999003636304</v>
      </c>
      <c r="AF718" s="43">
        <f t="shared" si="1458"/>
        <v>14815.329</v>
      </c>
      <c r="AG718" s="43">
        <f t="shared" si="1459"/>
        <v>0</v>
      </c>
      <c r="AH718" s="43">
        <f t="shared" si="1460"/>
        <v>0</v>
      </c>
      <c r="AI718" s="43">
        <f t="shared" si="1461"/>
        <v>0</v>
      </c>
      <c r="AJ718" s="43">
        <f t="shared" si="1462"/>
        <v>0</v>
      </c>
      <c r="AK718" s="43">
        <f t="shared" si="1463"/>
        <v>0</v>
      </c>
      <c r="AL718" s="43">
        <f t="shared" si="1356"/>
        <v>14815.329</v>
      </c>
      <c r="AM718" s="43">
        <f t="shared" si="1357"/>
        <v>0</v>
      </c>
      <c r="AN718" s="2"/>
      <c r="AO718" s="1"/>
      <c r="AP718" s="1"/>
      <c r="AQ718" s="1"/>
      <c r="AR718" s="1"/>
      <c r="AS718" s="1"/>
    </row>
    <row r="719" ht="63">
      <c r="B719" s="41" t="s">
        <v>453</v>
      </c>
      <c r="C719" s="41" t="s">
        <v>227</v>
      </c>
      <c r="D719" s="41" t="s">
        <v>505</v>
      </c>
      <c r="E719" s="26" t="str">
        <f t="shared" si="1436"/>
        <v>0702</v>
      </c>
      <c r="F719" s="41" t="s">
        <v>332</v>
      </c>
      <c r="G719" s="41"/>
      <c r="H719" s="42" t="s">
        <v>333</v>
      </c>
      <c r="I719" s="43">
        <f t="shared" si="1438"/>
        <v>13150</v>
      </c>
      <c r="J719" s="43">
        <f t="shared" si="1439"/>
        <v>19554.5</v>
      </c>
      <c r="K719" s="43">
        <f t="shared" si="1440"/>
        <v>21102.700000000001</v>
      </c>
      <c r="L719" s="43">
        <f t="shared" si="1441"/>
        <v>0</v>
      </c>
      <c r="M719" s="43">
        <f t="shared" si="1442"/>
        <v>0</v>
      </c>
      <c r="N719" s="43">
        <f t="shared" si="1443"/>
        <v>0</v>
      </c>
      <c r="O719" s="43">
        <f t="shared" si="1444"/>
        <v>0</v>
      </c>
      <c r="P719" s="43">
        <f t="shared" si="1445"/>
        <v>1665.329</v>
      </c>
      <c r="Q719" s="43">
        <f t="shared" si="1446"/>
        <v>0</v>
      </c>
      <c r="R719" s="43">
        <f t="shared" si="1447"/>
        <v>0</v>
      </c>
      <c r="S719" s="43">
        <f t="shared" si="1448"/>
        <v>0</v>
      </c>
      <c r="T719" s="43">
        <f t="shared" si="1449"/>
        <v>0</v>
      </c>
      <c r="U719" s="43">
        <v>0</v>
      </c>
      <c r="V719" s="43">
        <f t="shared" si="1437"/>
        <v>14815.329</v>
      </c>
      <c r="W719" s="43">
        <f t="shared" si="1450"/>
        <v>0</v>
      </c>
      <c r="X719" s="43">
        <f t="shared" si="1451"/>
        <v>0</v>
      </c>
      <c r="Y719" s="43">
        <f t="shared" si="1452"/>
        <v>0</v>
      </c>
      <c r="Z719" s="43">
        <f t="shared" si="1453"/>
        <v>0</v>
      </c>
      <c r="AA719" s="43">
        <f t="shared" si="1454"/>
        <v>0</v>
      </c>
      <c r="AB719" s="43">
        <f t="shared" si="1455"/>
        <v>950</v>
      </c>
      <c r="AC719" s="44">
        <f t="shared" si="1456"/>
        <v>21076.64098</v>
      </c>
      <c r="AD719" s="44">
        <f t="shared" si="1457"/>
        <v>21076.640770000002</v>
      </c>
      <c r="AE719" s="45">
        <f t="shared" si="1355"/>
        <v>99.999999003636304</v>
      </c>
      <c r="AF719" s="43">
        <f t="shared" si="1458"/>
        <v>14815.329</v>
      </c>
      <c r="AG719" s="43">
        <f t="shared" si="1459"/>
        <v>0</v>
      </c>
      <c r="AH719" s="43">
        <f t="shared" si="1460"/>
        <v>0</v>
      </c>
      <c r="AI719" s="43">
        <f t="shared" si="1461"/>
        <v>0</v>
      </c>
      <c r="AJ719" s="43">
        <f t="shared" si="1462"/>
        <v>0</v>
      </c>
      <c r="AK719" s="43">
        <f t="shared" si="1463"/>
        <v>0</v>
      </c>
      <c r="AL719" s="43">
        <f t="shared" si="1356"/>
        <v>14815.329</v>
      </c>
      <c r="AM719" s="43">
        <f t="shared" si="1357"/>
        <v>0</v>
      </c>
      <c r="AN719" s="2"/>
      <c r="AR719" s="1"/>
      <c r="AS719" s="1"/>
    </row>
    <row r="720" ht="47.25">
      <c r="B720" s="41" t="s">
        <v>453</v>
      </c>
      <c r="C720" s="41" t="s">
        <v>227</v>
      </c>
      <c r="D720" s="41" t="s">
        <v>505</v>
      </c>
      <c r="E720" s="26" t="str">
        <f t="shared" si="1436"/>
        <v>0702</v>
      </c>
      <c r="F720" s="41" t="s">
        <v>334</v>
      </c>
      <c r="G720" s="41"/>
      <c r="H720" s="42" t="s">
        <v>335</v>
      </c>
      <c r="I720" s="43">
        <f t="shared" si="1438"/>
        <v>13150</v>
      </c>
      <c r="J720" s="43">
        <f t="shared" si="1439"/>
        <v>19554.5</v>
      </c>
      <c r="K720" s="43">
        <f t="shared" si="1440"/>
        <v>21102.700000000001</v>
      </c>
      <c r="L720" s="43">
        <f t="shared" si="1441"/>
        <v>0</v>
      </c>
      <c r="M720" s="43">
        <f t="shared" si="1442"/>
        <v>0</v>
      </c>
      <c r="N720" s="43">
        <f t="shared" si="1443"/>
        <v>0</v>
      </c>
      <c r="O720" s="43">
        <f t="shared" si="1444"/>
        <v>0</v>
      </c>
      <c r="P720" s="43">
        <f t="shared" si="1445"/>
        <v>1665.329</v>
      </c>
      <c r="Q720" s="43">
        <f t="shared" si="1446"/>
        <v>0</v>
      </c>
      <c r="R720" s="43">
        <f t="shared" si="1447"/>
        <v>0</v>
      </c>
      <c r="S720" s="43">
        <f t="shared" si="1448"/>
        <v>0</v>
      </c>
      <c r="T720" s="43">
        <f t="shared" si="1449"/>
        <v>0</v>
      </c>
      <c r="U720" s="43">
        <v>0</v>
      </c>
      <c r="V720" s="43">
        <f t="shared" si="1437"/>
        <v>14815.329</v>
      </c>
      <c r="W720" s="43">
        <f t="shared" si="1450"/>
        <v>0</v>
      </c>
      <c r="X720" s="43">
        <f t="shared" si="1451"/>
        <v>0</v>
      </c>
      <c r="Y720" s="43">
        <f t="shared" si="1452"/>
        <v>0</v>
      </c>
      <c r="Z720" s="43">
        <f t="shared" si="1453"/>
        <v>0</v>
      </c>
      <c r="AA720" s="43">
        <f t="shared" si="1454"/>
        <v>0</v>
      </c>
      <c r="AB720" s="43">
        <f t="shared" si="1455"/>
        <v>950</v>
      </c>
      <c r="AC720" s="44">
        <f t="shared" si="1456"/>
        <v>21076.64098</v>
      </c>
      <c r="AD720" s="44">
        <f t="shared" si="1457"/>
        <v>21076.640770000002</v>
      </c>
      <c r="AE720" s="45">
        <f t="shared" si="1355"/>
        <v>99.999999003636304</v>
      </c>
      <c r="AF720" s="43">
        <f t="shared" si="1458"/>
        <v>14815.329</v>
      </c>
      <c r="AG720" s="43">
        <f t="shared" si="1459"/>
        <v>0</v>
      </c>
      <c r="AH720" s="43">
        <f t="shared" si="1460"/>
        <v>0</v>
      </c>
      <c r="AI720" s="43">
        <f t="shared" si="1461"/>
        <v>0</v>
      </c>
      <c r="AJ720" s="43">
        <f t="shared" si="1462"/>
        <v>0</v>
      </c>
      <c r="AK720" s="43">
        <f t="shared" si="1463"/>
        <v>0</v>
      </c>
      <c r="AL720" s="43">
        <f t="shared" si="1356"/>
        <v>14815.329</v>
      </c>
      <c r="AM720" s="43">
        <f t="shared" si="1357"/>
        <v>0</v>
      </c>
      <c r="AN720" s="2"/>
      <c r="AR720" s="1"/>
      <c r="AS720" s="1"/>
    </row>
    <row r="721" ht="31.5">
      <c r="B721" s="41" t="s">
        <v>453</v>
      </c>
      <c r="C721" s="41" t="s">
        <v>227</v>
      </c>
      <c r="D721" s="41" t="s">
        <v>505</v>
      </c>
      <c r="E721" s="26" t="str">
        <f t="shared" si="1436"/>
        <v>0702</v>
      </c>
      <c r="F721" s="41" t="s">
        <v>334</v>
      </c>
      <c r="G721" s="41" t="s">
        <v>177</v>
      </c>
      <c r="H721" s="42" t="s">
        <v>178</v>
      </c>
      <c r="I721" s="43">
        <f>I723</f>
        <v>13150</v>
      </c>
      <c r="J721" s="43">
        <f>J723</f>
        <v>19554.5</v>
      </c>
      <c r="K721" s="43">
        <f>K723</f>
        <v>21102.700000000001</v>
      </c>
      <c r="L721" s="43">
        <f>L723</f>
        <v>0</v>
      </c>
      <c r="M721" s="43">
        <f>M723</f>
        <v>0</v>
      </c>
      <c r="N721" s="43">
        <f>N723</f>
        <v>0</v>
      </c>
      <c r="O721" s="43">
        <f>O723+O722</f>
        <v>0</v>
      </c>
      <c r="P721" s="43">
        <f>P723+P722</f>
        <v>1665.329</v>
      </c>
      <c r="Q721" s="43">
        <f>Q723</f>
        <v>0</v>
      </c>
      <c r="R721" s="43">
        <f>R723</f>
        <v>0</v>
      </c>
      <c r="S721" s="43">
        <f>S723</f>
        <v>0</v>
      </c>
      <c r="T721" s="43">
        <f>T723</f>
        <v>0</v>
      </c>
      <c r="U721" s="43">
        <v>0</v>
      </c>
      <c r="V721" s="43">
        <f t="shared" si="1437"/>
        <v>14815.329</v>
      </c>
      <c r="W721" s="43">
        <f>W723</f>
        <v>0</v>
      </c>
      <c r="X721" s="43">
        <f>X723</f>
        <v>0</v>
      </c>
      <c r="Y721" s="43">
        <f>Y723</f>
        <v>0</v>
      </c>
      <c r="Z721" s="43">
        <f>Z723</f>
        <v>0</v>
      </c>
      <c r="AA721" s="43">
        <f>AA723</f>
        <v>0</v>
      </c>
      <c r="AB721" s="43">
        <f>AB723+AB722</f>
        <v>950</v>
      </c>
      <c r="AC721" s="44">
        <f>AC723+AC722</f>
        <v>21076.64098</v>
      </c>
      <c r="AD721" s="44">
        <f>AD723+AD722</f>
        <v>21076.640770000002</v>
      </c>
      <c r="AE721" s="45">
        <f t="shared" si="1355"/>
        <v>99.999999003636304</v>
      </c>
      <c r="AF721" s="43">
        <f>AF723+AF722</f>
        <v>14815.329</v>
      </c>
      <c r="AG721" s="43">
        <f>AG723+AG722</f>
        <v>0</v>
      </c>
      <c r="AH721" s="43">
        <f>AH723+AH722</f>
        <v>0</v>
      </c>
      <c r="AI721" s="43">
        <f>AI723+AI722</f>
        <v>0</v>
      </c>
      <c r="AJ721" s="43">
        <f>AJ723+AJ722</f>
        <v>0</v>
      </c>
      <c r="AK721" s="43">
        <f>AK723+AK722</f>
        <v>0</v>
      </c>
      <c r="AL721" s="43">
        <f t="shared" si="1356"/>
        <v>14815.329</v>
      </c>
      <c r="AM721" s="43">
        <f t="shared" si="1357"/>
        <v>0</v>
      </c>
      <c r="AN721" s="2"/>
      <c r="AO721" s="1"/>
      <c r="AP721" s="1"/>
      <c r="AQ721" s="1"/>
      <c r="AR721" s="1"/>
      <c r="AS721" s="1"/>
    </row>
    <row r="722" ht="31.5">
      <c r="B722" s="41" t="s">
        <v>453</v>
      </c>
      <c r="C722" s="41" t="s">
        <v>227</v>
      </c>
      <c r="D722" s="41" t="s">
        <v>505</v>
      </c>
      <c r="E722" s="26" t="str">
        <f t="shared" si="1436"/>
        <v>0702</v>
      </c>
      <c r="F722" s="41" t="s">
        <v>334</v>
      </c>
      <c r="G722" s="41" t="s">
        <v>179</v>
      </c>
      <c r="H722" s="42" t="s">
        <v>180</v>
      </c>
      <c r="I722" s="43"/>
      <c r="J722" s="43"/>
      <c r="K722" s="43"/>
      <c r="L722" s="43"/>
      <c r="M722" s="43"/>
      <c r="N722" s="43"/>
      <c r="O722" s="43">
        <v>0</v>
      </c>
      <c r="P722" s="43">
        <v>995.32899999999995</v>
      </c>
      <c r="Q722" s="43"/>
      <c r="R722" s="43"/>
      <c r="S722" s="43"/>
      <c r="T722" s="43"/>
      <c r="U722" s="43"/>
      <c r="V722" s="43">
        <f t="shared" si="1437"/>
        <v>995.32899999999995</v>
      </c>
      <c r="W722" s="43">
        <v>0</v>
      </c>
      <c r="X722" s="43">
        <v>0</v>
      </c>
      <c r="Y722" s="43">
        <v>0</v>
      </c>
      <c r="Z722" s="43">
        <v>0</v>
      </c>
      <c r="AA722" s="43">
        <v>0</v>
      </c>
      <c r="AB722" s="43">
        <v>0</v>
      </c>
      <c r="AC722" s="44">
        <v>2195.3290000000002</v>
      </c>
      <c r="AD722" s="44">
        <v>2195.3290000000002</v>
      </c>
      <c r="AE722" s="45">
        <f t="shared" si="1355"/>
        <v>100</v>
      </c>
      <c r="AF722" s="43">
        <v>995.32899999999995</v>
      </c>
      <c r="AG722" s="43">
        <v>0</v>
      </c>
      <c r="AH722" s="43">
        <v>0</v>
      </c>
      <c r="AI722" s="43">
        <v>0</v>
      </c>
      <c r="AJ722" s="43">
        <v>0</v>
      </c>
      <c r="AK722" s="43">
        <v>0</v>
      </c>
      <c r="AL722" s="43">
        <f t="shared" si="1356"/>
        <v>995.32899999999995</v>
      </c>
      <c r="AM722" s="43">
        <f t="shared" si="1357"/>
        <v>0</v>
      </c>
      <c r="AN722" s="2"/>
      <c r="AO722" s="1"/>
      <c r="AP722" s="1"/>
      <c r="AQ722" s="1"/>
      <c r="AR722" s="1"/>
      <c r="AS722" s="1"/>
    </row>
    <row r="723">
      <c r="B723" s="41" t="s">
        <v>453</v>
      </c>
      <c r="C723" s="41" t="s">
        <v>227</v>
      </c>
      <c r="D723" s="41" t="s">
        <v>505</v>
      </c>
      <c r="E723" s="26" t="str">
        <f t="shared" si="1436"/>
        <v>0702</v>
      </c>
      <c r="F723" s="41" t="s">
        <v>334</v>
      </c>
      <c r="G723" s="41" t="s">
        <v>305</v>
      </c>
      <c r="H723" s="42" t="s">
        <v>306</v>
      </c>
      <c r="I723" s="43">
        <v>13150</v>
      </c>
      <c r="J723" s="43">
        <v>19554.5</v>
      </c>
      <c r="K723" s="43">
        <v>21102.700000000001</v>
      </c>
      <c r="L723" s="43"/>
      <c r="M723" s="43"/>
      <c r="N723" s="43"/>
      <c r="O723" s="43">
        <v>0</v>
      </c>
      <c r="P723" s="43">
        <v>670</v>
      </c>
      <c r="Q723" s="43">
        <v>0</v>
      </c>
      <c r="R723" s="43">
        <v>0</v>
      </c>
      <c r="S723" s="43">
        <v>0</v>
      </c>
      <c r="T723" s="43">
        <v>0</v>
      </c>
      <c r="U723" s="43">
        <v>0</v>
      </c>
      <c r="V723" s="43">
        <f t="shared" si="1437"/>
        <v>13820</v>
      </c>
      <c r="W723" s="43"/>
      <c r="X723" s="43"/>
      <c r="Y723" s="43"/>
      <c r="Z723" s="43"/>
      <c r="AA723" s="43"/>
      <c r="AB723" s="43">
        <v>950</v>
      </c>
      <c r="AC723" s="44">
        <v>18881.311979999999</v>
      </c>
      <c r="AD723" s="44">
        <v>18881.31177</v>
      </c>
      <c r="AE723" s="45">
        <f t="shared" si="1355"/>
        <v>99.999998887789161</v>
      </c>
      <c r="AF723" s="43">
        <v>13820</v>
      </c>
      <c r="AG723" s="43">
        <v>0</v>
      </c>
      <c r="AH723" s="43">
        <v>0</v>
      </c>
      <c r="AI723" s="43">
        <v>0</v>
      </c>
      <c r="AJ723" s="43">
        <v>0</v>
      </c>
      <c r="AK723" s="43">
        <v>0</v>
      </c>
      <c r="AL723" s="43">
        <f t="shared" si="1356"/>
        <v>13820</v>
      </c>
      <c r="AM723" s="43">
        <f t="shared" si="1357"/>
        <v>0</v>
      </c>
      <c r="AN723" s="19"/>
      <c r="AO723" s="1"/>
      <c r="AP723" s="1"/>
      <c r="AQ723" s="1"/>
      <c r="AR723" s="1"/>
      <c r="AS723" s="1"/>
    </row>
    <row r="724" ht="31.5">
      <c r="B724" s="41" t="s">
        <v>453</v>
      </c>
      <c r="C724" s="41" t="s">
        <v>227</v>
      </c>
      <c r="D724" s="41" t="s">
        <v>505</v>
      </c>
      <c r="E724" s="26" t="str">
        <f t="shared" si="1436"/>
        <v>0702</v>
      </c>
      <c r="F724" s="41" t="s">
        <v>456</v>
      </c>
      <c r="G724" s="41"/>
      <c r="H724" s="42" t="s">
        <v>457</v>
      </c>
      <c r="I724" s="43">
        <f>I725+I780+I771</f>
        <v>9099802.7999999989</v>
      </c>
      <c r="J724" s="43">
        <f>J725+J780+J771</f>
        <v>9285614.9999999981</v>
      </c>
      <c r="K724" s="43">
        <f>K725+K780+K771</f>
        <v>9355444.8999999985</v>
      </c>
      <c r="L724" s="43">
        <f>L725+L780+L771</f>
        <v>-663.12999999988824</v>
      </c>
      <c r="M724" s="43">
        <f>M725+M780+M771</f>
        <v>-663.13000000012107</v>
      </c>
      <c r="N724" s="43">
        <f>N725+N780+N771</f>
        <v>-663.12999999988824</v>
      </c>
      <c r="O724" s="43">
        <f>O725+O780+O771</f>
        <v>-3099.3869999999997</v>
      </c>
      <c r="P724" s="43">
        <f>P725+P780+P771</f>
        <v>11083.18</v>
      </c>
      <c r="Q724" s="43">
        <f>Q725+Q780+Q771</f>
        <v>20334.087</v>
      </c>
      <c r="R724" s="43">
        <f>R725+R780+R771</f>
        <v>-8303.5570000000007</v>
      </c>
      <c r="S724" s="43">
        <f>S725+S780+S771</f>
        <v>28533.197</v>
      </c>
      <c r="T724" s="43">
        <f>T725+T780+T771</f>
        <v>0</v>
      </c>
      <c r="U724" s="43">
        <v>37367.891000000003</v>
      </c>
      <c r="V724" s="43">
        <f t="shared" si="1437"/>
        <v>9185055.0809999984</v>
      </c>
      <c r="W724" s="43">
        <f>W725+W780+W771</f>
        <v>37367.891000000003</v>
      </c>
      <c r="X724" s="43">
        <f>X725+X780+X771</f>
        <v>0</v>
      </c>
      <c r="Y724" s="43">
        <f>Y725+Y780+Y771</f>
        <v>0</v>
      </c>
      <c r="Z724" s="43">
        <f>Z725+Z780+Z771</f>
        <v>0</v>
      </c>
      <c r="AA724" s="43">
        <f>AA725+AA780+AA771</f>
        <v>0</v>
      </c>
      <c r="AB724" s="43">
        <f>AB725+AB780+AB771</f>
        <v>7904785.4472000012</v>
      </c>
      <c r="AC724" s="44">
        <f>AC725+AC780+AC771</f>
        <v>10216486.911720002</v>
      </c>
      <c r="AD724" s="44">
        <f>AD725+AD780+AD771</f>
        <v>10208710.38273</v>
      </c>
      <c r="AE724" s="45">
        <f t="shared" si="1355"/>
        <v>99.923882553198581</v>
      </c>
      <c r="AF724" s="43">
        <f>AF725+AF780+AF771</f>
        <v>10049325.037600001</v>
      </c>
      <c r="AG724" s="43">
        <f>AG725+AG780+AG771</f>
        <v>-3099.3869999999997</v>
      </c>
      <c r="AH724" s="43">
        <f>AH725+AH780+AH771</f>
        <v>0</v>
      </c>
      <c r="AI724" s="43">
        <f>AI725+AI780+AI771</f>
        <v>0</v>
      </c>
      <c r="AJ724" s="43">
        <f>AJ725+AJ780+AJ771</f>
        <v>0</v>
      </c>
      <c r="AK724" s="43">
        <f>AK725+AK780+AK771</f>
        <v>0</v>
      </c>
      <c r="AL724" s="43">
        <f t="shared" si="1356"/>
        <v>10046225.650600001</v>
      </c>
      <c r="AM724" s="43">
        <f t="shared" si="1357"/>
        <v>-861170.56960000284</v>
      </c>
      <c r="AN724" s="2"/>
      <c r="AO724" s="1"/>
      <c r="AP724" s="1"/>
      <c r="AQ724" s="1"/>
      <c r="AR724" s="1"/>
      <c r="AS724" s="1"/>
    </row>
    <row r="725" ht="31.5">
      <c r="B725" s="41" t="s">
        <v>453</v>
      </c>
      <c r="C725" s="41" t="s">
        <v>227</v>
      </c>
      <c r="D725" s="41" t="s">
        <v>505</v>
      </c>
      <c r="E725" s="26" t="str">
        <f t="shared" si="1436"/>
        <v>0702</v>
      </c>
      <c r="F725" s="41" t="s">
        <v>507</v>
      </c>
      <c r="G725" s="41"/>
      <c r="H725" s="42" t="s">
        <v>508</v>
      </c>
      <c r="I725" s="43">
        <f>I726+I737+I766</f>
        <v>9039025.7999999989</v>
      </c>
      <c r="J725" s="43">
        <f>J726+J737+J766</f>
        <v>9223819.2999999989</v>
      </c>
      <c r="K725" s="43">
        <f>K726+K737+K766</f>
        <v>9293649.1999999993</v>
      </c>
      <c r="L725" s="43">
        <f>L726+L737+L766</f>
        <v>-663.12999999988824</v>
      </c>
      <c r="M725" s="43">
        <f>M726+M737+M766</f>
        <v>-663.13000000012107</v>
      </c>
      <c r="N725" s="43">
        <f>N726+N737+N766</f>
        <v>-663.12999999988824</v>
      </c>
      <c r="O725" s="43">
        <f>O726+O737+O766</f>
        <v>-3099.3869999999997</v>
      </c>
      <c r="P725" s="43">
        <f>P726+P737+P766</f>
        <v>3449.5799999999999</v>
      </c>
      <c r="Q725" s="43">
        <f>Q726+Q737+Q766</f>
        <v>20334.087</v>
      </c>
      <c r="R725" s="43">
        <f>R726+R737+R766</f>
        <v>-8303.5570000000007</v>
      </c>
      <c r="S725" s="43">
        <f>S726+S737+S766</f>
        <v>28533.197</v>
      </c>
      <c r="T725" s="43">
        <f>T726+T737+T766</f>
        <v>0</v>
      </c>
      <c r="U725" s="43">
        <v>36552.491000000002</v>
      </c>
      <c r="V725" s="43">
        <f t="shared" si="1437"/>
        <v>9115829.0809999984</v>
      </c>
      <c r="W725" s="43">
        <f>W726+W737+W766</f>
        <v>36552.491000000002</v>
      </c>
      <c r="X725" s="43">
        <f>X726+X737+X766</f>
        <v>0</v>
      </c>
      <c r="Y725" s="43">
        <f>Y726+Y737+Y766</f>
        <v>0</v>
      </c>
      <c r="Z725" s="43">
        <f>Z726+Z737+Z766</f>
        <v>0</v>
      </c>
      <c r="AA725" s="43">
        <f>AA726+AA737+AA766</f>
        <v>0</v>
      </c>
      <c r="AB725" s="43">
        <f>AB726+AB737+AB766</f>
        <v>7861337.5952700004</v>
      </c>
      <c r="AC725" s="44">
        <f>AC726+AC737+AC766</f>
        <v>10148246.701720001</v>
      </c>
      <c r="AD725" s="44">
        <f>AD726+AD737+AD766</f>
        <v>10140575.21895</v>
      </c>
      <c r="AE725" s="45">
        <f t="shared" si="1355"/>
        <v>99.924405830923462</v>
      </c>
      <c r="AF725" s="43">
        <f>AF726+AF737+AF766</f>
        <v>9975752.0376000013</v>
      </c>
      <c r="AG725" s="43">
        <f>AG726+AG737+AG766</f>
        <v>-3099.3869999999997</v>
      </c>
      <c r="AH725" s="43">
        <f>AH726+AH737+AH766</f>
        <v>0</v>
      </c>
      <c r="AI725" s="43">
        <f>AI726+AI737+AI766</f>
        <v>0</v>
      </c>
      <c r="AJ725" s="43">
        <f>AJ726+AJ737+AJ766</f>
        <v>0</v>
      </c>
      <c r="AK725" s="43">
        <f>AK726+AK737+AK766</f>
        <v>0</v>
      </c>
      <c r="AL725" s="43">
        <f t="shared" si="1356"/>
        <v>9972652.6506000012</v>
      </c>
      <c r="AM725" s="43">
        <f t="shared" si="1357"/>
        <v>-856823.56960000284</v>
      </c>
      <c r="AN725" s="2"/>
      <c r="AO725" s="1"/>
      <c r="AP725" s="1"/>
      <c r="AQ725" s="1"/>
      <c r="AR725" s="1"/>
      <c r="AS725" s="1"/>
    </row>
    <row r="726" ht="63">
      <c r="B726" s="41" t="s">
        <v>453</v>
      </c>
      <c r="C726" s="41" t="s">
        <v>227</v>
      </c>
      <c r="D726" s="41" t="s">
        <v>505</v>
      </c>
      <c r="E726" s="26" t="str">
        <f t="shared" si="1436"/>
        <v>0702</v>
      </c>
      <c r="F726" s="41" t="s">
        <v>509</v>
      </c>
      <c r="G726" s="41"/>
      <c r="H726" s="42" t="s">
        <v>510</v>
      </c>
      <c r="I726" s="43">
        <f>I727+I731</f>
        <v>1216174.9999999998</v>
      </c>
      <c r="J726" s="43">
        <f>J727+J731</f>
        <v>1212580.2999999998</v>
      </c>
      <c r="K726" s="43">
        <f>K727+K731</f>
        <v>1210680.3999999999</v>
      </c>
      <c r="L726" s="43">
        <f>L727+L731</f>
        <v>-663.12999999988824</v>
      </c>
      <c r="M726" s="43">
        <f>M727+M731</f>
        <v>-663.13000000012107</v>
      </c>
      <c r="N726" s="43">
        <f>N727+N731</f>
        <v>-663.12999999988824</v>
      </c>
      <c r="O726" s="43">
        <f>O727+O731+O734</f>
        <v>-3099.3869999999997</v>
      </c>
      <c r="P726" s="43">
        <f>P727+P731+P734</f>
        <v>3449.5799999999999</v>
      </c>
      <c r="Q726" s="43">
        <f>Q727+Q731+Q734</f>
        <v>20334.087</v>
      </c>
      <c r="R726" s="43">
        <f>R727+R731</f>
        <v>-8920.0840000000007</v>
      </c>
      <c r="S726" s="43">
        <f>S727+S731</f>
        <v>28533.197</v>
      </c>
      <c r="T726" s="43">
        <f>T727+T731</f>
        <v>0</v>
      </c>
      <c r="U726" s="43">
        <v>36552.491000000002</v>
      </c>
      <c r="V726" s="43">
        <f t="shared" si="1437"/>
        <v>1292361.7539999997</v>
      </c>
      <c r="W726" s="43">
        <f>W727+W731</f>
        <v>36552.491000000002</v>
      </c>
      <c r="X726" s="43">
        <f>X727+X731</f>
        <v>0</v>
      </c>
      <c r="Y726" s="43">
        <f>Y727+Y731</f>
        <v>0</v>
      </c>
      <c r="Z726" s="43">
        <f>Z727+Z731</f>
        <v>0</v>
      </c>
      <c r="AA726" s="43">
        <f>AA727+AA731</f>
        <v>0</v>
      </c>
      <c r="AB726" s="43">
        <f>AB727+AB731+AB734</f>
        <v>1054532.16374</v>
      </c>
      <c r="AC726" s="44">
        <f>AC727+AC731+AC734</f>
        <v>1292209.754</v>
      </c>
      <c r="AD726" s="44">
        <f>AD727+AD731+AD734</f>
        <v>1284551.8935099998</v>
      </c>
      <c r="AE726" s="45">
        <f t="shared" si="1355"/>
        <v>99.40738255021715</v>
      </c>
      <c r="AF726" s="43">
        <f>AF727+AF731+AF734</f>
        <v>1295309.1410000001</v>
      </c>
      <c r="AG726" s="43">
        <f>AG727+AG731+AG734</f>
        <v>-3099.3869999999997</v>
      </c>
      <c r="AH726" s="43">
        <f>AH727+AH731+AH734</f>
        <v>0</v>
      </c>
      <c r="AI726" s="43">
        <f>AI727+AI731+AI734</f>
        <v>0</v>
      </c>
      <c r="AJ726" s="43">
        <f>AJ727+AJ731+AJ734</f>
        <v>0</v>
      </c>
      <c r="AK726" s="43">
        <f>AK727+AK731+AK734</f>
        <v>0</v>
      </c>
      <c r="AL726" s="43">
        <f t="shared" si="1356"/>
        <v>1292209.754</v>
      </c>
      <c r="AM726" s="43">
        <f t="shared" si="1357"/>
        <v>151.99999999976717</v>
      </c>
      <c r="AN726" s="2"/>
      <c r="AR726" s="1"/>
      <c r="AS726" s="1"/>
    </row>
    <row r="727" ht="47.25">
      <c r="B727" s="41" t="s">
        <v>453</v>
      </c>
      <c r="C727" s="41" t="s">
        <v>227</v>
      </c>
      <c r="D727" s="41" t="s">
        <v>505</v>
      </c>
      <c r="E727" s="26" t="str">
        <f t="shared" si="1436"/>
        <v>0702</v>
      </c>
      <c r="F727" s="41" t="s">
        <v>511</v>
      </c>
      <c r="G727" s="41"/>
      <c r="H727" s="42" t="s">
        <v>70</v>
      </c>
      <c r="I727" s="43">
        <f>I728</f>
        <v>1210261.4999999998</v>
      </c>
      <c r="J727" s="43">
        <f>J728</f>
        <v>1207602.3999999999</v>
      </c>
      <c r="K727" s="43">
        <f>K728</f>
        <v>1205702.5</v>
      </c>
      <c r="L727" s="43">
        <f>L728</f>
        <v>-663.12999999988824</v>
      </c>
      <c r="M727" s="43">
        <f>M728</f>
        <v>-663.13000000012107</v>
      </c>
      <c r="N727" s="43">
        <f>N728</f>
        <v>-663.12999999988824</v>
      </c>
      <c r="O727" s="43">
        <f>O728</f>
        <v>1223.1130000000001</v>
      </c>
      <c r="P727" s="43">
        <f>P728</f>
        <v>0</v>
      </c>
      <c r="Q727" s="43">
        <f>Q728</f>
        <v>0</v>
      </c>
      <c r="R727" s="43">
        <f>R728</f>
        <v>-8920.0840000000007</v>
      </c>
      <c r="S727" s="43">
        <f>S728</f>
        <v>28533.197</v>
      </c>
      <c r="T727" s="43">
        <f>T728</f>
        <v>0</v>
      </c>
      <c r="U727" s="43">
        <v>36552.491000000002</v>
      </c>
      <c r="V727" s="43">
        <f t="shared" si="1437"/>
        <v>1266987.0869999996</v>
      </c>
      <c r="W727" s="43">
        <f>W728</f>
        <v>36552.491000000002</v>
      </c>
      <c r="X727" s="43">
        <f>X728</f>
        <v>0</v>
      </c>
      <c r="Y727" s="43">
        <f>Y728</f>
        <v>0</v>
      </c>
      <c r="Z727" s="43">
        <f>Z728</f>
        <v>0</v>
      </c>
      <c r="AA727" s="43">
        <f>AA728</f>
        <v>0</v>
      </c>
      <c r="AB727" s="43">
        <f>AB728</f>
        <v>1037703.04874</v>
      </c>
      <c r="AC727" s="44">
        <f>AC728</f>
        <v>1266835.0870000001</v>
      </c>
      <c r="AD727" s="44">
        <f>AD728</f>
        <v>1259177.2265099999</v>
      </c>
      <c r="AE727" s="45">
        <f t="shared" si="1355"/>
        <v>99.395512441312732</v>
      </c>
      <c r="AF727" s="43">
        <f>AF728</f>
        <v>1265611.9740000002</v>
      </c>
      <c r="AG727" s="43">
        <f>AG728</f>
        <v>1223.1130000000001</v>
      </c>
      <c r="AH727" s="43">
        <f>AH728</f>
        <v>0</v>
      </c>
      <c r="AI727" s="43">
        <f>AI728</f>
        <v>0</v>
      </c>
      <c r="AJ727" s="43">
        <f>AJ728</f>
        <v>0</v>
      </c>
      <c r="AK727" s="43">
        <f>AK728</f>
        <v>0</v>
      </c>
      <c r="AL727" s="43">
        <f t="shared" si="1356"/>
        <v>1266835.0870000001</v>
      </c>
      <c r="AM727" s="43">
        <f t="shared" si="1357"/>
        <v>151.99999999953434</v>
      </c>
      <c r="AN727" s="2"/>
      <c r="AR727" s="1"/>
      <c r="AS727" s="1"/>
    </row>
    <row r="728" ht="31.5">
      <c r="B728" s="41" t="s">
        <v>453</v>
      </c>
      <c r="C728" s="41" t="s">
        <v>227</v>
      </c>
      <c r="D728" s="41" t="s">
        <v>505</v>
      </c>
      <c r="E728" s="26" t="str">
        <f t="shared" si="1436"/>
        <v>0702</v>
      </c>
      <c r="F728" s="41" t="s">
        <v>511</v>
      </c>
      <c r="G728" s="41" t="s">
        <v>177</v>
      </c>
      <c r="H728" s="42" t="s">
        <v>178</v>
      </c>
      <c r="I728" s="43">
        <f>I729+I730</f>
        <v>1210261.4999999998</v>
      </c>
      <c r="J728" s="43">
        <f>J729+J730</f>
        <v>1207602.3999999999</v>
      </c>
      <c r="K728" s="43">
        <f>K729+K730</f>
        <v>1205702.5</v>
      </c>
      <c r="L728" s="43">
        <f>L729+L730</f>
        <v>-663.12999999988824</v>
      </c>
      <c r="M728" s="43">
        <f>M729+M730</f>
        <v>-663.13000000012107</v>
      </c>
      <c r="N728" s="43">
        <f>N729+N730</f>
        <v>-663.12999999988824</v>
      </c>
      <c r="O728" s="43">
        <f>O729+O730</f>
        <v>1223.1130000000001</v>
      </c>
      <c r="P728" s="43">
        <f>P729+P730</f>
        <v>0</v>
      </c>
      <c r="Q728" s="43">
        <f>Q729+Q730</f>
        <v>0</v>
      </c>
      <c r="R728" s="43">
        <f>R729+R730</f>
        <v>-8920.0840000000007</v>
      </c>
      <c r="S728" s="43">
        <f>S729+S730</f>
        <v>28533.197</v>
      </c>
      <c r="T728" s="43">
        <f>T729+T730</f>
        <v>0</v>
      </c>
      <c r="U728" s="43">
        <v>36552.491000000002</v>
      </c>
      <c r="V728" s="43">
        <f t="shared" si="1437"/>
        <v>1266987.0869999996</v>
      </c>
      <c r="W728" s="43">
        <f>W729+W730</f>
        <v>36552.491000000002</v>
      </c>
      <c r="X728" s="43">
        <f>X729+X730</f>
        <v>0</v>
      </c>
      <c r="Y728" s="43">
        <f>Y729+Y730</f>
        <v>0</v>
      </c>
      <c r="Z728" s="43">
        <f>Z729+Z730</f>
        <v>0</v>
      </c>
      <c r="AA728" s="43">
        <f>AA729+AA730</f>
        <v>0</v>
      </c>
      <c r="AB728" s="43">
        <f>AB729+AB730</f>
        <v>1037703.04874</v>
      </c>
      <c r="AC728" s="44">
        <f>AC729+AC730</f>
        <v>1266835.0870000001</v>
      </c>
      <c r="AD728" s="44">
        <f>AD729+AD730</f>
        <v>1259177.2265099999</v>
      </c>
      <c r="AE728" s="45">
        <f t="shared" si="1355"/>
        <v>99.395512441312732</v>
      </c>
      <c r="AF728" s="43">
        <f>AF729+AF730</f>
        <v>1265611.9740000002</v>
      </c>
      <c r="AG728" s="43">
        <f>AG729+AG730</f>
        <v>1223.1130000000001</v>
      </c>
      <c r="AH728" s="43">
        <f>AH729+AH730</f>
        <v>0</v>
      </c>
      <c r="AI728" s="43">
        <f>AI729+AI730</f>
        <v>0</v>
      </c>
      <c r="AJ728" s="43">
        <f>AJ729+AJ730</f>
        <v>0</v>
      </c>
      <c r="AK728" s="43">
        <f>AK729+AK730</f>
        <v>0</v>
      </c>
      <c r="AL728" s="43">
        <f t="shared" si="1356"/>
        <v>1266835.0870000001</v>
      </c>
      <c r="AM728" s="43">
        <f t="shared" si="1357"/>
        <v>151.99999999953434</v>
      </c>
      <c r="AN728" s="2"/>
      <c r="AO728" s="1"/>
      <c r="AP728" s="1"/>
      <c r="AQ728" s="1"/>
      <c r="AR728" s="1"/>
      <c r="AS728" s="1"/>
    </row>
    <row r="729">
      <c r="B729" s="41" t="s">
        <v>453</v>
      </c>
      <c r="C729" s="41" t="s">
        <v>227</v>
      </c>
      <c r="D729" s="41" t="s">
        <v>505</v>
      </c>
      <c r="E729" s="26" t="str">
        <f t="shared" si="1436"/>
        <v>0702</v>
      </c>
      <c r="F729" s="41" t="s">
        <v>511</v>
      </c>
      <c r="G729" s="41" t="s">
        <v>179</v>
      </c>
      <c r="H729" s="42" t="s">
        <v>180</v>
      </c>
      <c r="I729" s="43">
        <v>25609.799999999999</v>
      </c>
      <c r="J729" s="43">
        <v>25609.799999999999</v>
      </c>
      <c r="K729" s="43">
        <v>25609.799999999999</v>
      </c>
      <c r="L729" s="43"/>
      <c r="M729" s="43"/>
      <c r="N729" s="43"/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f t="shared" si="1437"/>
        <v>25609.799999999999</v>
      </c>
      <c r="W729" s="43"/>
      <c r="X729" s="43"/>
      <c r="Y729" s="43"/>
      <c r="Z729" s="43"/>
      <c r="AA729" s="43"/>
      <c r="AB729" s="43">
        <v>21542.33266</v>
      </c>
      <c r="AC729" s="44">
        <v>27349.80975</v>
      </c>
      <c r="AD729" s="44">
        <v>26787.29895</v>
      </c>
      <c r="AE729" s="45">
        <f t="shared" si="1355"/>
        <v>97.943273444525516</v>
      </c>
      <c r="AF729" s="43">
        <v>25609.799999999999</v>
      </c>
      <c r="AG729" s="43">
        <v>0</v>
      </c>
      <c r="AH729" s="43">
        <v>0</v>
      </c>
      <c r="AI729" s="43">
        <v>0</v>
      </c>
      <c r="AJ729" s="43">
        <v>0</v>
      </c>
      <c r="AK729" s="43">
        <v>0</v>
      </c>
      <c r="AL729" s="43">
        <f t="shared" si="1356"/>
        <v>25609.799999999999</v>
      </c>
      <c r="AM729" s="43">
        <f t="shared" si="1357"/>
        <v>0</v>
      </c>
      <c r="AN729" s="19"/>
      <c r="AO729" s="1"/>
      <c r="AP729" s="1"/>
      <c r="AQ729" s="1"/>
      <c r="AR729" s="1"/>
      <c r="AS729" s="1"/>
    </row>
    <row r="730">
      <c r="B730" s="41" t="s">
        <v>453</v>
      </c>
      <c r="C730" s="41" t="s">
        <v>227</v>
      </c>
      <c r="D730" s="41" t="s">
        <v>505</v>
      </c>
      <c r="E730" s="26" t="str">
        <f t="shared" si="1436"/>
        <v>0702</v>
      </c>
      <c r="F730" s="41" t="s">
        <v>511</v>
      </c>
      <c r="G730" s="41" t="s">
        <v>305</v>
      </c>
      <c r="H730" s="42" t="s">
        <v>306</v>
      </c>
      <c r="I730" s="43">
        <v>1184651.6999999997</v>
      </c>
      <c r="J730" s="43">
        <v>1181992.5999999999</v>
      </c>
      <c r="K730" s="43">
        <v>1180092.7</v>
      </c>
      <c r="L730" s="43">
        <v>-663.12999999988824</v>
      </c>
      <c r="M730" s="43">
        <v>-663.13000000012107</v>
      </c>
      <c r="N730" s="43">
        <v>-663.12999999988824</v>
      </c>
      <c r="O730" s="43">
        <v>1223.1130000000001</v>
      </c>
      <c r="P730" s="43">
        <v>0</v>
      </c>
      <c r="Q730" s="43">
        <v>0</v>
      </c>
      <c r="R730" s="43">
        <v>-8920.0840000000007</v>
      </c>
      <c r="S730" s="43">
        <v>28533.197</v>
      </c>
      <c r="T730" s="43">
        <v>0</v>
      </c>
      <c r="U730" s="43">
        <v>36552.491000000002</v>
      </c>
      <c r="V730" s="43">
        <f t="shared" si="1437"/>
        <v>1241377.2869999995</v>
      </c>
      <c r="W730" s="43">
        <v>36552.491000000002</v>
      </c>
      <c r="X730" s="43"/>
      <c r="Y730" s="43"/>
      <c r="Z730" s="43"/>
      <c r="AA730" s="43"/>
      <c r="AB730" s="43">
        <v>1016160.71608</v>
      </c>
      <c r="AC730" s="44">
        <v>1239485.27725</v>
      </c>
      <c r="AD730" s="44">
        <v>1232389.92756</v>
      </c>
      <c r="AE730" s="45">
        <f t="shared" si="1355"/>
        <v>99.427556759226519</v>
      </c>
      <c r="AF730" s="43">
        <v>1240002.1740000001</v>
      </c>
      <c r="AG730" s="43">
        <v>1223.1130000000001</v>
      </c>
      <c r="AH730" s="43">
        <v>0</v>
      </c>
      <c r="AI730" s="43">
        <v>0</v>
      </c>
      <c r="AJ730" s="43">
        <v>0</v>
      </c>
      <c r="AK730" s="43">
        <v>0</v>
      </c>
      <c r="AL730" s="43">
        <f t="shared" si="1356"/>
        <v>1241225.287</v>
      </c>
      <c r="AM730" s="43">
        <f t="shared" si="1357"/>
        <v>151.99999999953434</v>
      </c>
      <c r="AN730" s="2"/>
      <c r="AR730" s="1"/>
      <c r="AS730" s="1"/>
    </row>
    <row r="731">
      <c r="B731" s="41" t="s">
        <v>453</v>
      </c>
      <c r="C731" s="41" t="s">
        <v>227</v>
      </c>
      <c r="D731" s="41" t="s">
        <v>505</v>
      </c>
      <c r="E731" s="26" t="str">
        <f t="shared" si="1436"/>
        <v>0702</v>
      </c>
      <c r="F731" s="41" t="s">
        <v>512</v>
      </c>
      <c r="G731" s="41"/>
      <c r="H731" s="42" t="s">
        <v>513</v>
      </c>
      <c r="I731" s="43">
        <f t="shared" ref="I731:I732" si="1464">I732</f>
        <v>5913.5</v>
      </c>
      <c r="J731" s="43">
        <f t="shared" ref="J731:J732" si="1465">J732</f>
        <v>4977.8999999999996</v>
      </c>
      <c r="K731" s="43">
        <f t="shared" ref="K731:K732" si="1466">K732</f>
        <v>4977.8999999999996</v>
      </c>
      <c r="L731" s="43">
        <f t="shared" ref="L731:L732" si="1467">L732</f>
        <v>0</v>
      </c>
      <c r="M731" s="43">
        <f t="shared" ref="M731:M732" si="1468">M732</f>
        <v>0</v>
      </c>
      <c r="N731" s="43">
        <f t="shared" ref="N731:N732" si="1469">N732</f>
        <v>0</v>
      </c>
      <c r="O731" s="43">
        <f t="shared" ref="O731:O735" si="1470">O732</f>
        <v>-4322.5</v>
      </c>
      <c r="P731" s="43">
        <f t="shared" ref="P731:P735" si="1471">P732</f>
        <v>3449.5799999999999</v>
      </c>
      <c r="Q731" s="43">
        <f t="shared" ref="Q731:Q732" si="1472">Q732</f>
        <v>19280.697</v>
      </c>
      <c r="R731" s="43">
        <f t="shared" ref="R731:R732" si="1473">R732</f>
        <v>0</v>
      </c>
      <c r="S731" s="43">
        <f t="shared" ref="S731:S732" si="1474">S732</f>
        <v>0</v>
      </c>
      <c r="T731" s="43">
        <f t="shared" ref="T731:T732" si="1475">T732</f>
        <v>0</v>
      </c>
      <c r="U731" s="43">
        <v>0</v>
      </c>
      <c r="V731" s="43">
        <f t="shared" si="1437"/>
        <v>24321.277000000002</v>
      </c>
      <c r="W731" s="43">
        <f t="shared" ref="W731:W732" si="1476">W732</f>
        <v>0</v>
      </c>
      <c r="X731" s="43">
        <f t="shared" ref="X731:X732" si="1477">X732</f>
        <v>0</v>
      </c>
      <c r="Y731" s="43">
        <f t="shared" ref="Y731:Y732" si="1478">Y732</f>
        <v>0</v>
      </c>
      <c r="Z731" s="43">
        <f t="shared" ref="Z731:Z732" si="1479">Z732</f>
        <v>0</v>
      </c>
      <c r="AA731" s="43">
        <f t="shared" ref="AA731:AA732" si="1480">AA732</f>
        <v>0</v>
      </c>
      <c r="AB731" s="43">
        <f t="shared" ref="AB731:AB735" si="1481">AB732</f>
        <v>16002.42</v>
      </c>
      <c r="AC731" s="44">
        <f t="shared" ref="AC731:AC735" si="1482">AC732</f>
        <v>24321.276999999998</v>
      </c>
      <c r="AD731" s="44">
        <f t="shared" ref="AD731:AD735" si="1483">AD732</f>
        <v>24321.276999999998</v>
      </c>
      <c r="AE731" s="45">
        <f t="shared" si="1355"/>
        <v>100</v>
      </c>
      <c r="AF731" s="43">
        <f t="shared" ref="AF731:AF735" si="1484">AF732</f>
        <v>28643.776999999998</v>
      </c>
      <c r="AG731" s="43">
        <f t="shared" ref="AG731:AG735" si="1485">AG732</f>
        <v>-4322.5</v>
      </c>
      <c r="AH731" s="43">
        <f t="shared" ref="AH731:AH735" si="1486">AH732</f>
        <v>0</v>
      </c>
      <c r="AI731" s="43">
        <f t="shared" ref="AI731:AI735" si="1487">AI732</f>
        <v>0</v>
      </c>
      <c r="AJ731" s="43">
        <f t="shared" ref="AJ731:AJ735" si="1488">AJ732</f>
        <v>0</v>
      </c>
      <c r="AK731" s="43">
        <f t="shared" ref="AK731:AK735" si="1489">AK732</f>
        <v>0</v>
      </c>
      <c r="AL731" s="43">
        <f t="shared" si="1356"/>
        <v>24321.276999999998</v>
      </c>
      <c r="AM731" s="43">
        <f t="shared" si="1357"/>
        <v>3.637978807091713e-12</v>
      </c>
      <c r="AN731" s="2"/>
      <c r="AO731" s="1"/>
      <c r="AP731" s="1"/>
      <c r="AQ731" s="1"/>
      <c r="AR731" s="1"/>
      <c r="AS731" s="1"/>
    </row>
    <row r="732" ht="31.5">
      <c r="B732" s="41" t="s">
        <v>453</v>
      </c>
      <c r="C732" s="41" t="s">
        <v>227</v>
      </c>
      <c r="D732" s="41" t="s">
        <v>505</v>
      </c>
      <c r="E732" s="26" t="str">
        <f t="shared" si="1436"/>
        <v>0702</v>
      </c>
      <c r="F732" s="41" t="s">
        <v>512</v>
      </c>
      <c r="G732" s="41" t="s">
        <v>177</v>
      </c>
      <c r="H732" s="42" t="s">
        <v>178</v>
      </c>
      <c r="I732" s="43">
        <f t="shared" si="1464"/>
        <v>5913.5</v>
      </c>
      <c r="J732" s="43">
        <f t="shared" si="1465"/>
        <v>4977.8999999999996</v>
      </c>
      <c r="K732" s="43">
        <f t="shared" si="1466"/>
        <v>4977.8999999999996</v>
      </c>
      <c r="L732" s="43">
        <f t="shared" si="1467"/>
        <v>0</v>
      </c>
      <c r="M732" s="43">
        <f t="shared" si="1468"/>
        <v>0</v>
      </c>
      <c r="N732" s="43">
        <f t="shared" si="1469"/>
        <v>0</v>
      </c>
      <c r="O732" s="43">
        <f t="shared" si="1470"/>
        <v>-4322.5</v>
      </c>
      <c r="P732" s="43">
        <f t="shared" si="1471"/>
        <v>3449.5799999999999</v>
      </c>
      <c r="Q732" s="43">
        <f t="shared" si="1472"/>
        <v>19280.697</v>
      </c>
      <c r="R732" s="43">
        <f t="shared" si="1473"/>
        <v>0</v>
      </c>
      <c r="S732" s="43">
        <f t="shared" si="1474"/>
        <v>0</v>
      </c>
      <c r="T732" s="43">
        <f t="shared" si="1475"/>
        <v>0</v>
      </c>
      <c r="U732" s="43">
        <v>0</v>
      </c>
      <c r="V732" s="43">
        <f t="shared" si="1437"/>
        <v>24321.277000000002</v>
      </c>
      <c r="W732" s="43">
        <f t="shared" si="1476"/>
        <v>0</v>
      </c>
      <c r="X732" s="43">
        <f t="shared" si="1477"/>
        <v>0</v>
      </c>
      <c r="Y732" s="43">
        <f t="shared" si="1478"/>
        <v>0</v>
      </c>
      <c r="Z732" s="43">
        <f t="shared" si="1479"/>
        <v>0</v>
      </c>
      <c r="AA732" s="43">
        <f t="shared" si="1480"/>
        <v>0</v>
      </c>
      <c r="AB732" s="43">
        <f t="shared" si="1481"/>
        <v>16002.42</v>
      </c>
      <c r="AC732" s="44">
        <f t="shared" si="1482"/>
        <v>24321.276999999998</v>
      </c>
      <c r="AD732" s="44">
        <f t="shared" si="1483"/>
        <v>24321.276999999998</v>
      </c>
      <c r="AE732" s="45">
        <f t="shared" si="1355"/>
        <v>100</v>
      </c>
      <c r="AF732" s="43">
        <f t="shared" si="1484"/>
        <v>28643.776999999998</v>
      </c>
      <c r="AG732" s="43">
        <f t="shared" si="1485"/>
        <v>-4322.5</v>
      </c>
      <c r="AH732" s="43">
        <f t="shared" si="1486"/>
        <v>0</v>
      </c>
      <c r="AI732" s="43">
        <f t="shared" si="1487"/>
        <v>0</v>
      </c>
      <c r="AJ732" s="43">
        <f t="shared" si="1488"/>
        <v>0</v>
      </c>
      <c r="AK732" s="43">
        <f t="shared" si="1489"/>
        <v>0</v>
      </c>
      <c r="AL732" s="43">
        <f t="shared" si="1356"/>
        <v>24321.276999999998</v>
      </c>
      <c r="AM732" s="43">
        <f t="shared" si="1357"/>
        <v>3.637978807091713e-12</v>
      </c>
      <c r="AN732" s="2"/>
      <c r="AO732" s="1"/>
      <c r="AP732" s="1"/>
      <c r="AQ732" s="1"/>
      <c r="AR732" s="1"/>
      <c r="AS732" s="1"/>
    </row>
    <row r="733">
      <c r="B733" s="41" t="s">
        <v>453</v>
      </c>
      <c r="C733" s="41" t="s">
        <v>227</v>
      </c>
      <c r="D733" s="41" t="s">
        <v>505</v>
      </c>
      <c r="E733" s="26" t="str">
        <f t="shared" si="1436"/>
        <v>0702</v>
      </c>
      <c r="F733" s="41" t="s">
        <v>512</v>
      </c>
      <c r="G733" s="41" t="s">
        <v>305</v>
      </c>
      <c r="H733" s="42" t="s">
        <v>306</v>
      </c>
      <c r="I733" s="43">
        <v>5913.5</v>
      </c>
      <c r="J733" s="43">
        <v>4977.8999999999996</v>
      </c>
      <c r="K733" s="43">
        <v>4977.8999999999996</v>
      </c>
      <c r="L733" s="43"/>
      <c r="M733" s="43"/>
      <c r="N733" s="43"/>
      <c r="O733" s="43">
        <v>-4322.5</v>
      </c>
      <c r="P733" s="43">
        <v>3449.5799999999999</v>
      </c>
      <c r="Q733" s="43">
        <f>18390+890.697</f>
        <v>19280.697</v>
      </c>
      <c r="R733" s="43">
        <v>0</v>
      </c>
      <c r="S733" s="43">
        <v>0</v>
      </c>
      <c r="T733" s="43">
        <v>0</v>
      </c>
      <c r="U733" s="43">
        <v>0</v>
      </c>
      <c r="V733" s="43">
        <f t="shared" si="1437"/>
        <v>24321.277000000002</v>
      </c>
      <c r="W733" s="43"/>
      <c r="X733" s="43"/>
      <c r="Y733" s="43"/>
      <c r="Z733" s="43"/>
      <c r="AA733" s="43"/>
      <c r="AB733" s="43">
        <v>16002.42</v>
      </c>
      <c r="AC733" s="44">
        <v>24321.276999999998</v>
      </c>
      <c r="AD733" s="44">
        <v>24321.276999999998</v>
      </c>
      <c r="AE733" s="45">
        <f t="shared" si="1355"/>
        <v>100</v>
      </c>
      <c r="AF733" s="43">
        <v>28643.776999999998</v>
      </c>
      <c r="AG733" s="43">
        <v>-4322.5</v>
      </c>
      <c r="AH733" s="43">
        <v>0</v>
      </c>
      <c r="AI733" s="43">
        <v>0</v>
      </c>
      <c r="AJ733" s="43">
        <v>0</v>
      </c>
      <c r="AK733" s="43">
        <v>0</v>
      </c>
      <c r="AL733" s="43">
        <f t="shared" si="1356"/>
        <v>24321.276999999998</v>
      </c>
      <c r="AM733" s="43">
        <f t="shared" si="1357"/>
        <v>3.637978807091713e-12</v>
      </c>
      <c r="AN733" s="19"/>
      <c r="AR733" s="1"/>
      <c r="AS733" s="1"/>
    </row>
    <row r="734" ht="78.75">
      <c r="B734" s="41" t="s">
        <v>453</v>
      </c>
      <c r="C734" s="41" t="s">
        <v>227</v>
      </c>
      <c r="D734" s="41" t="s">
        <v>505</v>
      </c>
      <c r="E734" s="26" t="str">
        <f t="shared" si="1436"/>
        <v>0702</v>
      </c>
      <c r="F734" s="41" t="s">
        <v>514</v>
      </c>
      <c r="G734" s="41"/>
      <c r="H734" s="42" t="s">
        <v>515</v>
      </c>
      <c r="I734" s="43"/>
      <c r="J734" s="43"/>
      <c r="K734" s="43"/>
      <c r="L734" s="43"/>
      <c r="M734" s="43"/>
      <c r="N734" s="43"/>
      <c r="O734" s="43">
        <f t="shared" si="1470"/>
        <v>0</v>
      </c>
      <c r="P734" s="43">
        <f t="shared" si="1471"/>
        <v>0</v>
      </c>
      <c r="Q734" s="43">
        <f t="shared" ref="Q734:Q735" si="1490">Q735</f>
        <v>1053.3900000000001</v>
      </c>
      <c r="R734" s="43"/>
      <c r="S734" s="43"/>
      <c r="T734" s="43"/>
      <c r="U734" s="43"/>
      <c r="V734" s="43">
        <f t="shared" si="1437"/>
        <v>1053.3900000000001</v>
      </c>
      <c r="W734" s="43"/>
      <c r="X734" s="43"/>
      <c r="Y734" s="43"/>
      <c r="Z734" s="43"/>
      <c r="AA734" s="43"/>
      <c r="AB734" s="43">
        <f t="shared" si="1481"/>
        <v>826.69500000000005</v>
      </c>
      <c r="AC734" s="44">
        <f t="shared" si="1482"/>
        <v>1053.3900000000001</v>
      </c>
      <c r="AD734" s="44">
        <f t="shared" si="1483"/>
        <v>1053.3900000000001</v>
      </c>
      <c r="AE734" s="45">
        <f t="shared" si="1355"/>
        <v>100</v>
      </c>
      <c r="AF734" s="43">
        <f t="shared" si="1484"/>
        <v>1053.3900000000001</v>
      </c>
      <c r="AG734" s="43">
        <f t="shared" si="1485"/>
        <v>0</v>
      </c>
      <c r="AH734" s="43">
        <f t="shared" si="1486"/>
        <v>0</v>
      </c>
      <c r="AI734" s="43">
        <f t="shared" si="1487"/>
        <v>0</v>
      </c>
      <c r="AJ734" s="43">
        <f t="shared" si="1488"/>
        <v>0</v>
      </c>
      <c r="AK734" s="43">
        <f t="shared" si="1489"/>
        <v>0</v>
      </c>
      <c r="AL734" s="43">
        <f t="shared" si="1356"/>
        <v>1053.3900000000001</v>
      </c>
      <c r="AM734" s="43">
        <f t="shared" si="1357"/>
        <v>0</v>
      </c>
      <c r="AN734" s="19"/>
      <c r="AO734" s="1"/>
      <c r="AP734" s="1"/>
      <c r="AQ734" s="1"/>
      <c r="AR734" s="1"/>
      <c r="AS734" s="1"/>
    </row>
    <row r="735" ht="31.5">
      <c r="B735" s="41" t="s">
        <v>453</v>
      </c>
      <c r="C735" s="41" t="s">
        <v>227</v>
      </c>
      <c r="D735" s="41" t="s">
        <v>505</v>
      </c>
      <c r="E735" s="26" t="str">
        <f t="shared" si="1436"/>
        <v>0702</v>
      </c>
      <c r="F735" s="41" t="s">
        <v>514</v>
      </c>
      <c r="G735" s="41" t="s">
        <v>177</v>
      </c>
      <c r="H735" s="42" t="s">
        <v>178</v>
      </c>
      <c r="I735" s="43"/>
      <c r="J735" s="43"/>
      <c r="K735" s="43"/>
      <c r="L735" s="43"/>
      <c r="M735" s="43"/>
      <c r="N735" s="43"/>
      <c r="O735" s="43">
        <f t="shared" si="1470"/>
        <v>0</v>
      </c>
      <c r="P735" s="43">
        <f t="shared" si="1471"/>
        <v>0</v>
      </c>
      <c r="Q735" s="43">
        <f t="shared" si="1490"/>
        <v>1053.3900000000001</v>
      </c>
      <c r="R735" s="43"/>
      <c r="S735" s="43"/>
      <c r="T735" s="43"/>
      <c r="U735" s="43"/>
      <c r="V735" s="43">
        <f t="shared" si="1437"/>
        <v>1053.3900000000001</v>
      </c>
      <c r="W735" s="43"/>
      <c r="X735" s="43"/>
      <c r="Y735" s="43"/>
      <c r="Z735" s="43"/>
      <c r="AA735" s="43"/>
      <c r="AB735" s="43">
        <f t="shared" si="1481"/>
        <v>826.69500000000005</v>
      </c>
      <c r="AC735" s="44">
        <f t="shared" si="1482"/>
        <v>1053.3900000000001</v>
      </c>
      <c r="AD735" s="44">
        <f t="shared" si="1483"/>
        <v>1053.3900000000001</v>
      </c>
      <c r="AE735" s="45">
        <f t="shared" si="1355"/>
        <v>100</v>
      </c>
      <c r="AF735" s="43">
        <f t="shared" si="1484"/>
        <v>1053.3900000000001</v>
      </c>
      <c r="AG735" s="43">
        <f t="shared" si="1485"/>
        <v>0</v>
      </c>
      <c r="AH735" s="43">
        <f t="shared" si="1486"/>
        <v>0</v>
      </c>
      <c r="AI735" s="43">
        <f t="shared" si="1487"/>
        <v>0</v>
      </c>
      <c r="AJ735" s="43">
        <f t="shared" si="1488"/>
        <v>0</v>
      </c>
      <c r="AK735" s="43">
        <f t="shared" si="1489"/>
        <v>0</v>
      </c>
      <c r="AL735" s="43">
        <f t="shared" si="1356"/>
        <v>1053.3900000000001</v>
      </c>
      <c r="AM735" s="43">
        <f t="shared" si="1357"/>
        <v>0</v>
      </c>
      <c r="AN735" s="19"/>
      <c r="AO735" s="1"/>
      <c r="AP735" s="1"/>
      <c r="AQ735" s="1"/>
      <c r="AR735" s="1"/>
      <c r="AS735" s="1"/>
    </row>
    <row r="736">
      <c r="B736" s="41" t="s">
        <v>453</v>
      </c>
      <c r="C736" s="41" t="s">
        <v>227</v>
      </c>
      <c r="D736" s="41" t="s">
        <v>505</v>
      </c>
      <c r="E736" s="26" t="str">
        <f t="shared" si="1436"/>
        <v>0702</v>
      </c>
      <c r="F736" s="41" t="s">
        <v>514</v>
      </c>
      <c r="G736" s="41" t="s">
        <v>305</v>
      </c>
      <c r="H736" s="42" t="s">
        <v>306</v>
      </c>
      <c r="I736" s="43"/>
      <c r="J736" s="43"/>
      <c r="K736" s="43"/>
      <c r="L736" s="43"/>
      <c r="M736" s="43"/>
      <c r="N736" s="43"/>
      <c r="O736" s="43">
        <v>0</v>
      </c>
      <c r="P736" s="43">
        <v>0</v>
      </c>
      <c r="Q736" s="43">
        <v>1053.3900000000001</v>
      </c>
      <c r="R736" s="43"/>
      <c r="S736" s="43"/>
      <c r="T736" s="43"/>
      <c r="U736" s="43"/>
      <c r="V736" s="43">
        <f t="shared" si="1437"/>
        <v>1053.3900000000001</v>
      </c>
      <c r="W736" s="43"/>
      <c r="X736" s="43"/>
      <c r="Y736" s="43"/>
      <c r="Z736" s="43"/>
      <c r="AA736" s="43"/>
      <c r="AB736" s="43">
        <v>826.69500000000005</v>
      </c>
      <c r="AC736" s="44">
        <v>1053.3900000000001</v>
      </c>
      <c r="AD736" s="44">
        <v>1053.3900000000001</v>
      </c>
      <c r="AE736" s="45">
        <f t="shared" si="1355"/>
        <v>100</v>
      </c>
      <c r="AF736" s="43">
        <v>1053.3900000000001</v>
      </c>
      <c r="AG736" s="43">
        <v>0</v>
      </c>
      <c r="AH736" s="43">
        <v>0</v>
      </c>
      <c r="AI736" s="43">
        <v>0</v>
      </c>
      <c r="AJ736" s="43">
        <v>0</v>
      </c>
      <c r="AK736" s="43">
        <v>0</v>
      </c>
      <c r="AL736" s="43">
        <f t="shared" si="1356"/>
        <v>1053.3900000000001</v>
      </c>
      <c r="AM736" s="43">
        <f t="shared" si="1357"/>
        <v>0</v>
      </c>
      <c r="AN736" s="19"/>
      <c r="AO736" s="1"/>
      <c r="AP736" s="1"/>
      <c r="AQ736" s="1"/>
      <c r="AR736" s="1"/>
      <c r="AS736" s="1"/>
    </row>
    <row r="737" ht="47.25">
      <c r="B737" s="41" t="s">
        <v>453</v>
      </c>
      <c r="C737" s="41" t="s">
        <v>227</v>
      </c>
      <c r="D737" s="41" t="s">
        <v>505</v>
      </c>
      <c r="E737" s="26" t="str">
        <f t="shared" si="1436"/>
        <v>0702</v>
      </c>
      <c r="F737" s="41" t="s">
        <v>516</v>
      </c>
      <c r="G737" s="41"/>
      <c r="H737" s="42" t="s">
        <v>517</v>
      </c>
      <c r="I737" s="43">
        <f>I742+I762+I746+I758</f>
        <v>7786121.7000000002</v>
      </c>
      <c r="J737" s="43">
        <f>J742+J762+J746+J758</f>
        <v>7974509.9000000004</v>
      </c>
      <c r="K737" s="43">
        <f>K742+K762+K746+K758</f>
        <v>8046239.6999999993</v>
      </c>
      <c r="L737" s="43">
        <f>L742+L762+L746+L758</f>
        <v>0</v>
      </c>
      <c r="M737" s="43">
        <f>M742+M762+M746+M758</f>
        <v>0</v>
      </c>
      <c r="N737" s="43">
        <f>N742+N762+N746+N758</f>
        <v>0</v>
      </c>
      <c r="O737" s="43">
        <f>O742+O762+O746+O758+O738+O754+O750</f>
        <v>0</v>
      </c>
      <c r="P737" s="43">
        <f>P742+P762+P746+P758+P738+P754+P750</f>
        <v>0</v>
      </c>
      <c r="Q737" s="43">
        <f>Q742+Q762+Q746+Q758+Q738+Q754</f>
        <v>0</v>
      </c>
      <c r="R737" s="43">
        <f>R742+R762+R746+R758+R738+R754</f>
        <v>616.52700000000004</v>
      </c>
      <c r="S737" s="43">
        <f>S742+S762+S746+S758+S738</f>
        <v>0</v>
      </c>
      <c r="T737" s="43">
        <f>T742+T762+T746+T758</f>
        <v>0</v>
      </c>
      <c r="U737" s="43">
        <v>0</v>
      </c>
      <c r="V737" s="43">
        <f t="shared" si="1437"/>
        <v>7786738.227</v>
      </c>
      <c r="W737" s="43">
        <f>W742+W762+W746+W758</f>
        <v>0</v>
      </c>
      <c r="X737" s="43">
        <f>X742+X762+X746+X758</f>
        <v>0</v>
      </c>
      <c r="Y737" s="43">
        <f>Y742+Y762+Y746+Y758</f>
        <v>0</v>
      </c>
      <c r="Z737" s="43">
        <f>Z742+Z762+Z746+Z758</f>
        <v>0</v>
      </c>
      <c r="AA737" s="43">
        <f>AA742+AA762+AA746+AA758</f>
        <v>0</v>
      </c>
      <c r="AB737" s="43">
        <f>AB742+AB762+AB746+AB758+AB738+AB754+AB750</f>
        <v>6777415.4982400006</v>
      </c>
      <c r="AC737" s="44">
        <f>AC742+AC762+AC746+AC758+AC738+AC754+AC750</f>
        <v>8819307.8841200005</v>
      </c>
      <c r="AD737" s="44">
        <f>AD742+AD762+AD746+AD758+AD738+AD754+AD750</f>
        <v>8819294.2618400007</v>
      </c>
      <c r="AE737" s="45">
        <f t="shared" si="1355"/>
        <v>99.99984554026031</v>
      </c>
      <c r="AF737" s="43">
        <f>AF742+AF762+AF746+AF758+AF738+AF754+AF750</f>
        <v>8643713.8330000006</v>
      </c>
      <c r="AG737" s="43">
        <f>AG742+AG762+AG746+AG758+AG738+AG754+AG750</f>
        <v>0</v>
      </c>
      <c r="AH737" s="43">
        <f>AH742+AH762+AH746+AH758+AH738+AH754+AH750</f>
        <v>0</v>
      </c>
      <c r="AI737" s="43">
        <f>AI742+AI762+AI746+AI758+AI738+AI754+AI750</f>
        <v>0</v>
      </c>
      <c r="AJ737" s="43">
        <f>AJ742+AJ762+AJ746+AJ758+AJ738+AJ754+AJ750</f>
        <v>0</v>
      </c>
      <c r="AK737" s="43">
        <f>AK742+AK762+AK746+AK758+AK738+AK754+AK750</f>
        <v>0</v>
      </c>
      <c r="AL737" s="43">
        <f t="shared" si="1356"/>
        <v>8643713.8330000006</v>
      </c>
      <c r="AM737" s="43">
        <f t="shared" si="1357"/>
        <v>-856975.60600000061</v>
      </c>
      <c r="AN737" s="2"/>
      <c r="AR737" s="1"/>
      <c r="AS737" s="1"/>
    </row>
    <row r="738" ht="63">
      <c r="B738" s="41" t="s">
        <v>453</v>
      </c>
      <c r="C738" s="41" t="s">
        <v>227</v>
      </c>
      <c r="D738" s="41" t="s">
        <v>505</v>
      </c>
      <c r="E738" s="26" t="str">
        <f t="shared" si="1436"/>
        <v>0702</v>
      </c>
      <c r="F738" s="41" t="s">
        <v>518</v>
      </c>
      <c r="G738" s="41"/>
      <c r="H738" s="56" t="s">
        <v>519</v>
      </c>
      <c r="I738" s="43"/>
      <c r="J738" s="43"/>
      <c r="K738" s="43"/>
      <c r="L738" s="43"/>
      <c r="M738" s="43"/>
      <c r="N738" s="43"/>
      <c r="O738" s="43">
        <f>O739</f>
        <v>0</v>
      </c>
      <c r="P738" s="43">
        <f>P739</f>
        <v>0</v>
      </c>
      <c r="Q738" s="43">
        <f>Q739</f>
        <v>0</v>
      </c>
      <c r="R738" s="43">
        <f>R739</f>
        <v>0</v>
      </c>
      <c r="S738" s="43">
        <f>S739</f>
        <v>0</v>
      </c>
      <c r="T738" s="43"/>
      <c r="U738" s="43"/>
      <c r="V738" s="43">
        <f t="shared" si="1437"/>
        <v>0</v>
      </c>
      <c r="W738" s="43"/>
      <c r="X738" s="43"/>
      <c r="Y738" s="43"/>
      <c r="Z738" s="43"/>
      <c r="AA738" s="43"/>
      <c r="AB738" s="43">
        <f>AB739</f>
        <v>7567.0348800000002</v>
      </c>
      <c r="AC738" s="44">
        <f>AC739</f>
        <v>11501</v>
      </c>
      <c r="AD738" s="44">
        <f>AD739</f>
        <v>11501</v>
      </c>
      <c r="AE738" s="45">
        <f t="shared" si="1355"/>
        <v>100</v>
      </c>
      <c r="AF738" s="43">
        <f>AF739</f>
        <v>11186.700000000001</v>
      </c>
      <c r="AG738" s="43">
        <f>AG739</f>
        <v>0</v>
      </c>
      <c r="AH738" s="43">
        <f>AH739</f>
        <v>0</v>
      </c>
      <c r="AI738" s="43">
        <f>AI739</f>
        <v>0</v>
      </c>
      <c r="AJ738" s="43">
        <f>AJ739</f>
        <v>0</v>
      </c>
      <c r="AK738" s="43">
        <f>AK739</f>
        <v>0</v>
      </c>
      <c r="AL738" s="43">
        <f t="shared" si="1356"/>
        <v>11186.700000000001</v>
      </c>
      <c r="AM738" s="43">
        <f t="shared" si="1357"/>
        <v>-11186.700000000001</v>
      </c>
      <c r="AN738" s="2"/>
      <c r="AR738" s="1"/>
      <c r="AS738" s="1"/>
    </row>
    <row r="739" ht="31.5">
      <c r="B739" s="41" t="s">
        <v>453</v>
      </c>
      <c r="C739" s="41" t="s">
        <v>227</v>
      </c>
      <c r="D739" s="41" t="s">
        <v>505</v>
      </c>
      <c r="E739" s="26" t="str">
        <f t="shared" si="1436"/>
        <v>0702</v>
      </c>
      <c r="F739" s="41" t="s">
        <v>518</v>
      </c>
      <c r="G739" s="41" t="s">
        <v>177</v>
      </c>
      <c r="H739" s="42" t="s">
        <v>178</v>
      </c>
      <c r="I739" s="43"/>
      <c r="J739" s="43"/>
      <c r="K739" s="43"/>
      <c r="L739" s="43"/>
      <c r="M739" s="43"/>
      <c r="N739" s="43"/>
      <c r="O739" s="43">
        <f>O740+O741</f>
        <v>0</v>
      </c>
      <c r="P739" s="43">
        <f>P740+P741</f>
        <v>0</v>
      </c>
      <c r="Q739" s="43">
        <f>Q740+Q741</f>
        <v>0</v>
      </c>
      <c r="R739" s="43">
        <f>R740+R741</f>
        <v>0</v>
      </c>
      <c r="S739" s="43">
        <f>S740+S741</f>
        <v>0</v>
      </c>
      <c r="T739" s="43"/>
      <c r="U739" s="43"/>
      <c r="V739" s="43">
        <f t="shared" si="1437"/>
        <v>0</v>
      </c>
      <c r="W739" s="43"/>
      <c r="X739" s="43"/>
      <c r="Y739" s="43"/>
      <c r="Z739" s="43"/>
      <c r="AA739" s="43"/>
      <c r="AB739" s="43">
        <f>AB740+AB741</f>
        <v>7567.0348800000002</v>
      </c>
      <c r="AC739" s="44">
        <f>AC740+AC741</f>
        <v>11501</v>
      </c>
      <c r="AD739" s="44">
        <f>AD740+AD741</f>
        <v>11501</v>
      </c>
      <c r="AE739" s="45">
        <f t="shared" si="1355"/>
        <v>100</v>
      </c>
      <c r="AF739" s="43">
        <f>AF740+AF741</f>
        <v>11186.700000000001</v>
      </c>
      <c r="AG739" s="43">
        <f>AG740+AG741</f>
        <v>0</v>
      </c>
      <c r="AH739" s="43">
        <f>AH740+AH741</f>
        <v>0</v>
      </c>
      <c r="AI739" s="43">
        <f>AI740+AI741</f>
        <v>0</v>
      </c>
      <c r="AJ739" s="43">
        <f>AJ740+AJ741</f>
        <v>0</v>
      </c>
      <c r="AK739" s="43">
        <f>AK740+AK741</f>
        <v>0</v>
      </c>
      <c r="AL739" s="43">
        <f t="shared" si="1356"/>
        <v>11186.700000000001</v>
      </c>
      <c r="AM739" s="43">
        <f t="shared" si="1357"/>
        <v>-11186.700000000001</v>
      </c>
      <c r="AN739" s="2"/>
      <c r="AO739" s="1"/>
      <c r="AP739" s="1"/>
      <c r="AQ739" s="1"/>
      <c r="AR739" s="1"/>
      <c r="AS739" s="1"/>
    </row>
    <row r="740">
      <c r="B740" s="41" t="s">
        <v>453</v>
      </c>
      <c r="C740" s="41" t="s">
        <v>227</v>
      </c>
      <c r="D740" s="41" t="s">
        <v>505</v>
      </c>
      <c r="E740" s="26" t="str">
        <f t="shared" si="1436"/>
        <v>0702</v>
      </c>
      <c r="F740" s="41" t="s">
        <v>518</v>
      </c>
      <c r="G740" s="41" t="s">
        <v>179</v>
      </c>
      <c r="H740" s="42" t="s">
        <v>180</v>
      </c>
      <c r="I740" s="43"/>
      <c r="J740" s="43"/>
      <c r="K740" s="43"/>
      <c r="L740" s="43"/>
      <c r="M740" s="43"/>
      <c r="N740" s="43"/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/>
      <c r="U740" s="43"/>
      <c r="V740" s="43">
        <f t="shared" si="1437"/>
        <v>0</v>
      </c>
      <c r="W740" s="43"/>
      <c r="X740" s="43"/>
      <c r="Y740" s="43"/>
      <c r="Z740" s="43"/>
      <c r="AA740" s="43"/>
      <c r="AB740" s="43">
        <v>116.29206000000001</v>
      </c>
      <c r="AC740" s="44">
        <v>260.52843000000001</v>
      </c>
      <c r="AD740" s="44">
        <v>260.52843000000001</v>
      </c>
      <c r="AE740" s="45">
        <f t="shared" ref="AE740:AE803" si="1491">AD740/AC740*100</f>
        <v>100</v>
      </c>
      <c r="AF740" s="43">
        <v>189.95679999999999</v>
      </c>
      <c r="AG740" s="43">
        <v>0</v>
      </c>
      <c r="AH740" s="43">
        <v>0</v>
      </c>
      <c r="AI740" s="43">
        <v>0</v>
      </c>
      <c r="AJ740" s="43">
        <v>0</v>
      </c>
      <c r="AK740" s="43">
        <v>0</v>
      </c>
      <c r="AL740" s="43">
        <f t="shared" ref="AL740:AL803" si="1492">AF740+AH740+AK740+AI740+AJ740+AG740</f>
        <v>189.95679999999999</v>
      </c>
      <c r="AM740" s="43">
        <f t="shared" ref="AM740:AM803" si="1493">V740-AL740</f>
        <v>-189.95679999999999</v>
      </c>
      <c r="AN740" s="2"/>
      <c r="AO740" s="1"/>
      <c r="AP740" s="1"/>
      <c r="AQ740" s="1"/>
      <c r="AR740" s="1"/>
      <c r="AS740" s="1"/>
    </row>
    <row r="741">
      <c r="B741" s="41" t="s">
        <v>453</v>
      </c>
      <c r="C741" s="41" t="s">
        <v>227</v>
      </c>
      <c r="D741" s="41" t="s">
        <v>505</v>
      </c>
      <c r="E741" s="26" t="str">
        <f t="shared" si="1436"/>
        <v>0702</v>
      </c>
      <c r="F741" s="41" t="s">
        <v>518</v>
      </c>
      <c r="G741" s="41" t="s">
        <v>305</v>
      </c>
      <c r="H741" s="42" t="s">
        <v>306</v>
      </c>
      <c r="I741" s="43"/>
      <c r="J741" s="43"/>
      <c r="K741" s="43"/>
      <c r="L741" s="43"/>
      <c r="M741" s="43"/>
      <c r="N741" s="43"/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/>
      <c r="U741" s="43"/>
      <c r="V741" s="43">
        <f t="shared" si="1437"/>
        <v>0</v>
      </c>
      <c r="W741" s="43"/>
      <c r="X741" s="43"/>
      <c r="Y741" s="43"/>
      <c r="Z741" s="43"/>
      <c r="AA741" s="43"/>
      <c r="AB741" s="43">
        <v>7450.7428200000004</v>
      </c>
      <c r="AC741" s="44">
        <v>11240.47157</v>
      </c>
      <c r="AD741" s="44">
        <v>11240.47157</v>
      </c>
      <c r="AE741" s="45">
        <f t="shared" si="1491"/>
        <v>100</v>
      </c>
      <c r="AF741" s="43">
        <v>10996.743200000001</v>
      </c>
      <c r="AG741" s="43">
        <v>0</v>
      </c>
      <c r="AH741" s="43">
        <v>0</v>
      </c>
      <c r="AI741" s="43">
        <v>0</v>
      </c>
      <c r="AJ741" s="43">
        <v>0</v>
      </c>
      <c r="AK741" s="43">
        <v>0</v>
      </c>
      <c r="AL741" s="43">
        <f t="shared" si="1492"/>
        <v>10996.743200000001</v>
      </c>
      <c r="AM741" s="43">
        <f t="shared" si="1493"/>
        <v>-10996.743200000001</v>
      </c>
      <c r="AN741" s="2"/>
      <c r="AR741" s="1"/>
      <c r="AS741" s="1"/>
    </row>
    <row r="742" ht="31.5">
      <c r="B742" s="41" t="s">
        <v>453</v>
      </c>
      <c r="C742" s="41" t="s">
        <v>227</v>
      </c>
      <c r="D742" s="41" t="s">
        <v>505</v>
      </c>
      <c r="E742" s="26" t="str">
        <f t="shared" si="1436"/>
        <v>0702</v>
      </c>
      <c r="F742" s="41" t="s">
        <v>520</v>
      </c>
      <c r="G742" s="41"/>
      <c r="H742" s="42" t="s">
        <v>466</v>
      </c>
      <c r="I742" s="43">
        <f>I743</f>
        <v>6305727.0000000009</v>
      </c>
      <c r="J742" s="43">
        <f>J743</f>
        <v>6528473.9000000004</v>
      </c>
      <c r="K742" s="43">
        <f>K743</f>
        <v>6623681.2999999998</v>
      </c>
      <c r="L742" s="43">
        <f>L743</f>
        <v>0</v>
      </c>
      <c r="M742" s="43">
        <f>M743</f>
        <v>0</v>
      </c>
      <c r="N742" s="43">
        <f>N743</f>
        <v>0</v>
      </c>
      <c r="O742" s="43">
        <f>O743</f>
        <v>0</v>
      </c>
      <c r="P742" s="43">
        <f>P743</f>
        <v>0</v>
      </c>
      <c r="Q742" s="43">
        <f>Q743</f>
        <v>0</v>
      </c>
      <c r="R742" s="43">
        <f>R743</f>
        <v>0</v>
      </c>
      <c r="S742" s="43">
        <f>S743</f>
        <v>0</v>
      </c>
      <c r="T742" s="43">
        <f>T743</f>
        <v>0</v>
      </c>
      <c r="U742" s="43">
        <v>0</v>
      </c>
      <c r="V742" s="43">
        <f t="shared" si="1437"/>
        <v>6305727.0000000009</v>
      </c>
      <c r="W742" s="43">
        <f>W743</f>
        <v>0</v>
      </c>
      <c r="X742" s="43">
        <f>X743</f>
        <v>0</v>
      </c>
      <c r="Y742" s="43">
        <f>Y743</f>
        <v>0</v>
      </c>
      <c r="Z742" s="43">
        <f>Z743</f>
        <v>0</v>
      </c>
      <c r="AA742" s="43">
        <f>AA743</f>
        <v>0</v>
      </c>
      <c r="AB742" s="43">
        <f>AB743</f>
        <v>5682862.33916</v>
      </c>
      <c r="AC742" s="44">
        <f>AC743</f>
        <v>7443259.4371199999</v>
      </c>
      <c r="AD742" s="44">
        <f>AD743</f>
        <v>7443245.8307499997</v>
      </c>
      <c r="AE742" s="45">
        <f t="shared" si="1491"/>
        <v>99.999817198767346</v>
      </c>
      <c r="AF742" s="43">
        <f>AF743</f>
        <v>7129334.2060000002</v>
      </c>
      <c r="AG742" s="43">
        <f>AG743</f>
        <v>0</v>
      </c>
      <c r="AH742" s="43">
        <f>AH743</f>
        <v>0</v>
      </c>
      <c r="AI742" s="43">
        <f>AI743</f>
        <v>0</v>
      </c>
      <c r="AJ742" s="43">
        <f>AJ743</f>
        <v>0</v>
      </c>
      <c r="AK742" s="43">
        <f>AK743</f>
        <v>0</v>
      </c>
      <c r="AL742" s="43">
        <f t="shared" si="1492"/>
        <v>7129334.2060000002</v>
      </c>
      <c r="AM742" s="43">
        <f t="shared" si="1493"/>
        <v>-823607.20599999931</v>
      </c>
      <c r="AN742" s="2"/>
      <c r="AR742" s="1"/>
      <c r="AS742" s="1"/>
    </row>
    <row r="743" ht="31.5">
      <c r="B743" s="41" t="s">
        <v>453</v>
      </c>
      <c r="C743" s="41" t="s">
        <v>227</v>
      </c>
      <c r="D743" s="41" t="s">
        <v>505</v>
      </c>
      <c r="E743" s="26" t="str">
        <f t="shared" si="1436"/>
        <v>0702</v>
      </c>
      <c r="F743" s="41" t="s">
        <v>520</v>
      </c>
      <c r="G743" s="41" t="s">
        <v>177</v>
      </c>
      <c r="H743" s="42" t="s">
        <v>178</v>
      </c>
      <c r="I743" s="43">
        <f>I744+I745</f>
        <v>6305727.0000000009</v>
      </c>
      <c r="J743" s="43">
        <f>J744+J745</f>
        <v>6528473.9000000004</v>
      </c>
      <c r="K743" s="43">
        <f>K744+K745</f>
        <v>6623681.2999999998</v>
      </c>
      <c r="L743" s="43">
        <f>L744+L745</f>
        <v>0</v>
      </c>
      <c r="M743" s="43">
        <f>M744+M745</f>
        <v>0</v>
      </c>
      <c r="N743" s="43">
        <f>N744+N745</f>
        <v>0</v>
      </c>
      <c r="O743" s="43">
        <f>O744+O745</f>
        <v>0</v>
      </c>
      <c r="P743" s="43">
        <f>P744+P745</f>
        <v>0</v>
      </c>
      <c r="Q743" s="43">
        <f>Q744+Q745</f>
        <v>0</v>
      </c>
      <c r="R743" s="43">
        <f>R744+R745</f>
        <v>0</v>
      </c>
      <c r="S743" s="43">
        <f>S744+S745</f>
        <v>0</v>
      </c>
      <c r="T743" s="43">
        <f>T744+T745</f>
        <v>0</v>
      </c>
      <c r="U743" s="43">
        <v>0</v>
      </c>
      <c r="V743" s="43">
        <f t="shared" si="1437"/>
        <v>6305727.0000000009</v>
      </c>
      <c r="W743" s="43">
        <f>W744+W745</f>
        <v>0</v>
      </c>
      <c r="X743" s="43">
        <f>X744+X745</f>
        <v>0</v>
      </c>
      <c r="Y743" s="43">
        <f>Y744+Y745</f>
        <v>0</v>
      </c>
      <c r="Z743" s="43">
        <f>Z744+Z745</f>
        <v>0</v>
      </c>
      <c r="AA743" s="43">
        <f>AA744+AA745</f>
        <v>0</v>
      </c>
      <c r="AB743" s="43">
        <f>AB744+AB745</f>
        <v>5682862.33916</v>
      </c>
      <c r="AC743" s="44">
        <f>AC744+AC745</f>
        <v>7443259.4371199999</v>
      </c>
      <c r="AD743" s="44">
        <f>AD744+AD745</f>
        <v>7443245.8307499997</v>
      </c>
      <c r="AE743" s="45">
        <f t="shared" si="1491"/>
        <v>99.999817198767346</v>
      </c>
      <c r="AF743" s="43">
        <f>AF744+AF745</f>
        <v>7129334.2060000002</v>
      </c>
      <c r="AG743" s="43">
        <f>AG744+AG745</f>
        <v>0</v>
      </c>
      <c r="AH743" s="43">
        <f>AH744+AH745</f>
        <v>0</v>
      </c>
      <c r="AI743" s="43">
        <f>AI744+AI745</f>
        <v>0</v>
      </c>
      <c r="AJ743" s="43">
        <f>AJ744+AJ745</f>
        <v>0</v>
      </c>
      <c r="AK743" s="43">
        <f>AK744+AK745</f>
        <v>0</v>
      </c>
      <c r="AL743" s="43">
        <f t="shared" si="1492"/>
        <v>7129334.2060000002</v>
      </c>
      <c r="AM743" s="43">
        <f t="shared" si="1493"/>
        <v>-823607.20599999931</v>
      </c>
      <c r="AN743" s="2"/>
      <c r="AO743" s="1"/>
      <c r="AP743" s="1"/>
      <c r="AQ743" s="1"/>
      <c r="AR743" s="1"/>
      <c r="AS743" s="1"/>
    </row>
    <row r="744">
      <c r="B744" s="41" t="s">
        <v>453</v>
      </c>
      <c r="C744" s="41" t="s">
        <v>227</v>
      </c>
      <c r="D744" s="41" t="s">
        <v>505</v>
      </c>
      <c r="E744" s="26" t="str">
        <f t="shared" si="1436"/>
        <v>0702</v>
      </c>
      <c r="F744" s="41" t="s">
        <v>520</v>
      </c>
      <c r="G744" s="41" t="s">
        <v>179</v>
      </c>
      <c r="H744" s="42" t="s">
        <v>180</v>
      </c>
      <c r="I744" s="43">
        <v>207185.70000000001</v>
      </c>
      <c r="J744" s="43">
        <v>212128.70000000001</v>
      </c>
      <c r="K744" s="43">
        <v>207533.5</v>
      </c>
      <c r="L744" s="43"/>
      <c r="M744" s="43"/>
      <c r="N744" s="43"/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f t="shared" si="1437"/>
        <v>207185.70000000001</v>
      </c>
      <c r="W744" s="43"/>
      <c r="X744" s="43"/>
      <c r="Y744" s="43"/>
      <c r="Z744" s="43"/>
      <c r="AA744" s="43"/>
      <c r="AB744" s="43">
        <v>191501.14082999999</v>
      </c>
      <c r="AC744" s="44">
        <v>256975.44643000001</v>
      </c>
      <c r="AD744" s="44">
        <v>256975.44643000001</v>
      </c>
      <c r="AE744" s="45">
        <f t="shared" si="1491"/>
        <v>100</v>
      </c>
      <c r="AF744" s="43">
        <v>264380.44050999999</v>
      </c>
      <c r="AG744" s="43">
        <v>0</v>
      </c>
      <c r="AH744" s="43">
        <v>0</v>
      </c>
      <c r="AI744" s="43">
        <v>0</v>
      </c>
      <c r="AJ744" s="43">
        <v>0</v>
      </c>
      <c r="AK744" s="43">
        <v>0</v>
      </c>
      <c r="AL744" s="43">
        <f t="shared" si="1492"/>
        <v>264380.44050999999</v>
      </c>
      <c r="AM744" s="43">
        <f t="shared" si="1493"/>
        <v>-57194.740509999974</v>
      </c>
      <c r="AN744" s="19"/>
      <c r="AO744" s="1"/>
      <c r="AP744" s="1"/>
      <c r="AQ744" s="1"/>
      <c r="AR744" s="1"/>
      <c r="AS744" s="1"/>
    </row>
    <row r="745">
      <c r="B745" s="41" t="s">
        <v>453</v>
      </c>
      <c r="C745" s="41" t="s">
        <v>227</v>
      </c>
      <c r="D745" s="41" t="s">
        <v>505</v>
      </c>
      <c r="E745" s="26" t="str">
        <f t="shared" si="1436"/>
        <v>0702</v>
      </c>
      <c r="F745" s="41" t="s">
        <v>520</v>
      </c>
      <c r="G745" s="41" t="s">
        <v>305</v>
      </c>
      <c r="H745" s="42" t="s">
        <v>306</v>
      </c>
      <c r="I745" s="43">
        <v>6098541.3000000007</v>
      </c>
      <c r="J745" s="43">
        <v>6316345.2000000002</v>
      </c>
      <c r="K745" s="43">
        <v>6416147.7999999998</v>
      </c>
      <c r="L745" s="43"/>
      <c r="M745" s="43"/>
      <c r="N745" s="43"/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f t="shared" si="1437"/>
        <v>6098541.3000000007</v>
      </c>
      <c r="W745" s="43"/>
      <c r="X745" s="43"/>
      <c r="Y745" s="43"/>
      <c r="Z745" s="43"/>
      <c r="AA745" s="43"/>
      <c r="AB745" s="43">
        <v>5491361.19833</v>
      </c>
      <c r="AC745" s="44">
        <v>7186283.9906900004</v>
      </c>
      <c r="AD745" s="44">
        <v>7186270.3843200002</v>
      </c>
      <c r="AE745" s="45">
        <f t="shared" si="1491"/>
        <v>99.999810661949653</v>
      </c>
      <c r="AF745" s="43">
        <v>6864953.7654900001</v>
      </c>
      <c r="AG745" s="43">
        <v>0</v>
      </c>
      <c r="AH745" s="43">
        <v>0</v>
      </c>
      <c r="AI745" s="43">
        <v>0</v>
      </c>
      <c r="AJ745" s="43">
        <v>0</v>
      </c>
      <c r="AK745" s="43">
        <v>0</v>
      </c>
      <c r="AL745" s="43">
        <f t="shared" si="1492"/>
        <v>6864953.7654900001</v>
      </c>
      <c r="AM745" s="43">
        <f t="shared" si="1493"/>
        <v>-766412.46548999939</v>
      </c>
      <c r="AN745" s="19"/>
      <c r="AR745" s="1"/>
      <c r="AS745" s="1"/>
    </row>
    <row r="746" ht="47.25" hidden="1">
      <c r="B746" s="41" t="s">
        <v>453</v>
      </c>
      <c r="C746" s="41" t="s">
        <v>227</v>
      </c>
      <c r="D746" s="41" t="s">
        <v>505</v>
      </c>
      <c r="E746" s="26" t="str">
        <f t="shared" si="1436"/>
        <v>0702</v>
      </c>
      <c r="F746" s="41" t="s">
        <v>521</v>
      </c>
      <c r="G746" s="41"/>
      <c r="H746" s="42" t="s">
        <v>522</v>
      </c>
      <c r="I746" s="43">
        <f>I747</f>
        <v>439102</v>
      </c>
      <c r="J746" s="43">
        <f>J747</f>
        <v>439102</v>
      </c>
      <c r="K746" s="43">
        <f>K747</f>
        <v>439102</v>
      </c>
      <c r="L746" s="43">
        <f>L747</f>
        <v>0</v>
      </c>
      <c r="M746" s="43">
        <f>M747</f>
        <v>0</v>
      </c>
      <c r="N746" s="43">
        <f>N747</f>
        <v>0</v>
      </c>
      <c r="O746" s="43">
        <f>O747</f>
        <v>0</v>
      </c>
      <c r="P746" s="43">
        <f>P747</f>
        <v>0</v>
      </c>
      <c r="Q746" s="43">
        <f>Q747</f>
        <v>0</v>
      </c>
      <c r="R746" s="43">
        <f>R747</f>
        <v>0</v>
      </c>
      <c r="S746" s="43">
        <f>S747</f>
        <v>0</v>
      </c>
      <c r="T746" s="43">
        <f>T747</f>
        <v>0</v>
      </c>
      <c r="U746" s="43">
        <v>0</v>
      </c>
      <c r="V746" s="43">
        <f t="shared" si="1437"/>
        <v>439102</v>
      </c>
      <c r="W746" s="43">
        <f>W747</f>
        <v>0</v>
      </c>
      <c r="X746" s="43">
        <f>X747</f>
        <v>0</v>
      </c>
      <c r="Y746" s="43">
        <f>Y747</f>
        <v>0</v>
      </c>
      <c r="Z746" s="43">
        <f>Z747</f>
        <v>0</v>
      </c>
      <c r="AA746" s="43">
        <f>AA747</f>
        <v>0</v>
      </c>
      <c r="AB746" s="43">
        <f>AB747</f>
        <v>0</v>
      </c>
      <c r="AC746" s="44">
        <f>AC747</f>
        <v>0</v>
      </c>
      <c r="AD746" s="44">
        <f>AD747</f>
        <v>0</v>
      </c>
      <c r="AE746" s="45" t="e">
        <f t="shared" si="1491"/>
        <v>#DIV/0!</v>
      </c>
      <c r="AF746" s="43">
        <f>AF747</f>
        <v>0</v>
      </c>
      <c r="AG746" s="43">
        <f>AG747</f>
        <v>0</v>
      </c>
      <c r="AH746" s="43">
        <f>AH747</f>
        <v>0</v>
      </c>
      <c r="AI746" s="43">
        <f>AI747</f>
        <v>0</v>
      </c>
      <c r="AJ746" s="43">
        <f>AJ747</f>
        <v>0</v>
      </c>
      <c r="AK746" s="43">
        <f>AK747</f>
        <v>0</v>
      </c>
      <c r="AL746" s="43">
        <f t="shared" si="1492"/>
        <v>0</v>
      </c>
      <c r="AM746" s="43">
        <f t="shared" si="1493"/>
        <v>439102</v>
      </c>
      <c r="AN746" s="19" t="s">
        <v>36</v>
      </c>
      <c r="AR746" s="1"/>
      <c r="AS746" s="1"/>
    </row>
    <row r="747" ht="31.5" hidden="1">
      <c r="B747" s="41" t="s">
        <v>453</v>
      </c>
      <c r="C747" s="41" t="s">
        <v>227</v>
      </c>
      <c r="D747" s="41" t="s">
        <v>505</v>
      </c>
      <c r="E747" s="26" t="str">
        <f t="shared" si="1436"/>
        <v>0702</v>
      </c>
      <c r="F747" s="41" t="s">
        <v>521</v>
      </c>
      <c r="G747" s="41" t="s">
        <v>177</v>
      </c>
      <c r="H747" s="42" t="s">
        <v>178</v>
      </c>
      <c r="I747" s="43">
        <f>I748+I749</f>
        <v>439102</v>
      </c>
      <c r="J747" s="43">
        <f>J748+J749</f>
        <v>439102</v>
      </c>
      <c r="K747" s="43">
        <f>K748+K749</f>
        <v>439102</v>
      </c>
      <c r="L747" s="43">
        <f>L748+L749</f>
        <v>0</v>
      </c>
      <c r="M747" s="43">
        <f>M748+M749</f>
        <v>0</v>
      </c>
      <c r="N747" s="43">
        <f>N748+N749</f>
        <v>0</v>
      </c>
      <c r="O747" s="43">
        <f>O748+O749</f>
        <v>0</v>
      </c>
      <c r="P747" s="43">
        <f>P748+P749</f>
        <v>0</v>
      </c>
      <c r="Q747" s="43">
        <f>Q748+Q749</f>
        <v>0</v>
      </c>
      <c r="R747" s="43">
        <f>R748+R749</f>
        <v>0</v>
      </c>
      <c r="S747" s="43">
        <f>S748+S749</f>
        <v>0</v>
      </c>
      <c r="T747" s="43">
        <f>T748+T749</f>
        <v>0</v>
      </c>
      <c r="U747" s="43">
        <v>0</v>
      </c>
      <c r="V747" s="43">
        <f t="shared" si="1437"/>
        <v>439102</v>
      </c>
      <c r="W747" s="43">
        <f>W748+W749</f>
        <v>0</v>
      </c>
      <c r="X747" s="43">
        <f>X748+X749</f>
        <v>0</v>
      </c>
      <c r="Y747" s="43">
        <f>Y748+Y749</f>
        <v>0</v>
      </c>
      <c r="Z747" s="43">
        <f>Z748+Z749</f>
        <v>0</v>
      </c>
      <c r="AA747" s="43">
        <f>AA748+AA749</f>
        <v>0</v>
      </c>
      <c r="AB747" s="43">
        <f>AB748+AB749</f>
        <v>0</v>
      </c>
      <c r="AC747" s="44">
        <f>AC748+AC749</f>
        <v>0</v>
      </c>
      <c r="AD747" s="44">
        <f>AD748+AD749</f>
        <v>0</v>
      </c>
      <c r="AE747" s="45" t="e">
        <f t="shared" si="1491"/>
        <v>#DIV/0!</v>
      </c>
      <c r="AF747" s="43">
        <f>AF748+AF749</f>
        <v>0</v>
      </c>
      <c r="AG747" s="43">
        <f>AG748+AG749</f>
        <v>0</v>
      </c>
      <c r="AH747" s="43">
        <f>AH748+AH749</f>
        <v>0</v>
      </c>
      <c r="AI747" s="43">
        <f>AI748+AI749</f>
        <v>0</v>
      </c>
      <c r="AJ747" s="43">
        <f>AJ748+AJ749</f>
        <v>0</v>
      </c>
      <c r="AK747" s="43">
        <f>AK748+AK749</f>
        <v>0</v>
      </c>
      <c r="AL747" s="43">
        <f t="shared" si="1492"/>
        <v>0</v>
      </c>
      <c r="AM747" s="43">
        <f t="shared" si="1493"/>
        <v>439102</v>
      </c>
      <c r="AN747" s="19" t="s">
        <v>36</v>
      </c>
      <c r="AO747" s="1"/>
      <c r="AP747" s="1"/>
      <c r="AQ747" s="1"/>
      <c r="AR747" s="1"/>
      <c r="AS747" s="1"/>
    </row>
    <row r="748" hidden="1">
      <c r="B748" s="41" t="s">
        <v>453</v>
      </c>
      <c r="C748" s="41" t="s">
        <v>227</v>
      </c>
      <c r="D748" s="41" t="s">
        <v>505</v>
      </c>
      <c r="E748" s="26" t="str">
        <f t="shared" si="1436"/>
        <v>0702</v>
      </c>
      <c r="F748" s="41" t="s">
        <v>521</v>
      </c>
      <c r="G748" s="41" t="s">
        <v>179</v>
      </c>
      <c r="H748" s="42" t="s">
        <v>180</v>
      </c>
      <c r="I748" s="43">
        <v>12667.200000000001</v>
      </c>
      <c r="J748" s="43">
        <v>12667.200000000001</v>
      </c>
      <c r="K748" s="43">
        <v>12667.200000000001</v>
      </c>
      <c r="L748" s="43"/>
      <c r="M748" s="43"/>
      <c r="N748" s="43"/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f t="shared" si="1437"/>
        <v>12667.200000000001</v>
      </c>
      <c r="W748" s="43"/>
      <c r="X748" s="43"/>
      <c r="Y748" s="43"/>
      <c r="Z748" s="43"/>
      <c r="AA748" s="43"/>
      <c r="AB748" s="43">
        <v>0</v>
      </c>
      <c r="AC748" s="44">
        <f>12936.672-12936.672</f>
        <v>0</v>
      </c>
      <c r="AD748" s="44">
        <v>0</v>
      </c>
      <c r="AE748" s="45" t="e">
        <f t="shared" si="1491"/>
        <v>#DIV/0!</v>
      </c>
      <c r="AF748" s="43">
        <f>12936.672-12936.672</f>
        <v>0</v>
      </c>
      <c r="AG748" s="43">
        <v>0</v>
      </c>
      <c r="AH748" s="43">
        <v>0</v>
      </c>
      <c r="AI748" s="43">
        <v>0</v>
      </c>
      <c r="AJ748" s="43">
        <v>0</v>
      </c>
      <c r="AK748" s="43">
        <v>0</v>
      </c>
      <c r="AL748" s="43">
        <f t="shared" si="1492"/>
        <v>0</v>
      </c>
      <c r="AM748" s="43">
        <f t="shared" si="1493"/>
        <v>12667.200000000001</v>
      </c>
      <c r="AN748" s="19" t="s">
        <v>36</v>
      </c>
      <c r="AO748" s="1"/>
      <c r="AP748" s="1"/>
      <c r="AQ748" s="1"/>
      <c r="AR748" s="1"/>
      <c r="AS748" s="1"/>
    </row>
    <row r="749" hidden="1">
      <c r="B749" s="41" t="s">
        <v>453</v>
      </c>
      <c r="C749" s="41" t="s">
        <v>227</v>
      </c>
      <c r="D749" s="41" t="s">
        <v>505</v>
      </c>
      <c r="E749" s="26" t="str">
        <f t="shared" si="1436"/>
        <v>0702</v>
      </c>
      <c r="F749" s="41" t="s">
        <v>521</v>
      </c>
      <c r="G749" s="41" t="s">
        <v>305</v>
      </c>
      <c r="H749" s="42" t="s">
        <v>306</v>
      </c>
      <c r="I749" s="43">
        <v>426434.79999999999</v>
      </c>
      <c r="J749" s="43">
        <v>426434.79999999999</v>
      </c>
      <c r="K749" s="43">
        <v>426434.79999999999</v>
      </c>
      <c r="L749" s="43"/>
      <c r="M749" s="43"/>
      <c r="N749" s="43"/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f t="shared" si="1437"/>
        <v>426434.79999999999</v>
      </c>
      <c r="W749" s="43"/>
      <c r="X749" s="43"/>
      <c r="Y749" s="43"/>
      <c r="Z749" s="43"/>
      <c r="AA749" s="43"/>
      <c r="AB749" s="43">
        <v>0</v>
      </c>
      <c r="AC749" s="44">
        <f>445740.728-445740.728</f>
        <v>0</v>
      </c>
      <c r="AD749" s="44">
        <v>0</v>
      </c>
      <c r="AE749" s="45" t="e">
        <f t="shared" si="1491"/>
        <v>#DIV/0!</v>
      </c>
      <c r="AF749" s="43">
        <f>445740.728-445740.728</f>
        <v>0</v>
      </c>
      <c r="AG749" s="43">
        <v>0</v>
      </c>
      <c r="AH749" s="43">
        <v>0</v>
      </c>
      <c r="AI749" s="43">
        <v>0</v>
      </c>
      <c r="AJ749" s="43">
        <v>0</v>
      </c>
      <c r="AK749" s="43">
        <v>0</v>
      </c>
      <c r="AL749" s="43">
        <f t="shared" si="1492"/>
        <v>0</v>
      </c>
      <c r="AM749" s="43">
        <f t="shared" si="1493"/>
        <v>426434.79999999999</v>
      </c>
      <c r="AN749" s="19" t="s">
        <v>36</v>
      </c>
      <c r="AR749" s="1"/>
      <c r="AS749" s="1"/>
    </row>
    <row r="750">
      <c r="B750" s="41" t="s">
        <v>453</v>
      </c>
      <c r="C750" s="41" t="s">
        <v>227</v>
      </c>
      <c r="D750" s="41" t="s">
        <v>505</v>
      </c>
      <c r="E750" s="26" t="str">
        <f t="shared" si="1436"/>
        <v>0702</v>
      </c>
      <c r="F750" s="12" t="s">
        <v>523</v>
      </c>
      <c r="G750" s="41"/>
      <c r="H750" s="61" t="s">
        <v>524</v>
      </c>
      <c r="I750" s="43"/>
      <c r="J750" s="43"/>
      <c r="K750" s="43"/>
      <c r="L750" s="43"/>
      <c r="M750" s="43"/>
      <c r="N750" s="43"/>
      <c r="O750" s="43">
        <f>O751</f>
        <v>0</v>
      </c>
      <c r="P750" s="43">
        <f>P751</f>
        <v>0</v>
      </c>
      <c r="Q750" s="43"/>
      <c r="R750" s="43"/>
      <c r="S750" s="43"/>
      <c r="T750" s="43"/>
      <c r="U750" s="43"/>
      <c r="V750" s="43">
        <f t="shared" si="1437"/>
        <v>0</v>
      </c>
      <c r="W750" s="43"/>
      <c r="X750" s="43"/>
      <c r="Y750" s="43"/>
      <c r="Z750" s="43"/>
      <c r="AA750" s="43"/>
      <c r="AB750" s="43">
        <f>AB751</f>
        <v>1611.3999999999999</v>
      </c>
      <c r="AC750" s="44">
        <f>AC751</f>
        <v>3084.7999999999997</v>
      </c>
      <c r="AD750" s="44">
        <f>AD751</f>
        <v>3084.7999999999997</v>
      </c>
      <c r="AE750" s="45">
        <f t="shared" si="1491"/>
        <v>100</v>
      </c>
      <c r="AF750" s="43">
        <f>AF751</f>
        <v>3222.7999999999997</v>
      </c>
      <c r="AG750" s="43">
        <f>AG751</f>
        <v>0</v>
      </c>
      <c r="AH750" s="43">
        <f>AH751</f>
        <v>0</v>
      </c>
      <c r="AI750" s="43">
        <f>AI751</f>
        <v>0</v>
      </c>
      <c r="AJ750" s="43">
        <f>AJ751</f>
        <v>0</v>
      </c>
      <c r="AK750" s="43">
        <f>AK751</f>
        <v>0</v>
      </c>
      <c r="AL750" s="43">
        <f t="shared" si="1492"/>
        <v>3222.7999999999997</v>
      </c>
      <c r="AM750" s="43">
        <f t="shared" si="1493"/>
        <v>-3222.7999999999997</v>
      </c>
      <c r="AN750" s="19"/>
      <c r="AR750" s="1"/>
      <c r="AS750" s="1"/>
    </row>
    <row r="751">
      <c r="B751" s="41" t="s">
        <v>453</v>
      </c>
      <c r="C751" s="41" t="s">
        <v>227</v>
      </c>
      <c r="D751" s="41" t="s">
        <v>505</v>
      </c>
      <c r="E751" s="26" t="str">
        <f t="shared" si="1436"/>
        <v>0702</v>
      </c>
      <c r="F751" s="12" t="s">
        <v>523</v>
      </c>
      <c r="G751" s="41" t="s">
        <v>177</v>
      </c>
      <c r="H751" s="42" t="s">
        <v>178</v>
      </c>
      <c r="I751" s="43"/>
      <c r="J751" s="43"/>
      <c r="K751" s="43"/>
      <c r="L751" s="43"/>
      <c r="M751" s="43"/>
      <c r="N751" s="43"/>
      <c r="O751" s="43">
        <f>O752+O753</f>
        <v>0</v>
      </c>
      <c r="P751" s="43">
        <f>P752+P753</f>
        <v>0</v>
      </c>
      <c r="Q751" s="43"/>
      <c r="R751" s="43"/>
      <c r="S751" s="43"/>
      <c r="T751" s="43"/>
      <c r="U751" s="43"/>
      <c r="V751" s="43">
        <f t="shared" si="1437"/>
        <v>0</v>
      </c>
      <c r="W751" s="43"/>
      <c r="X751" s="43"/>
      <c r="Y751" s="43"/>
      <c r="Z751" s="43"/>
      <c r="AA751" s="43"/>
      <c r="AB751" s="43">
        <f>AB752+AB753</f>
        <v>1611.3999999999999</v>
      </c>
      <c r="AC751" s="44">
        <f>AC752+AC753</f>
        <v>3084.7999999999997</v>
      </c>
      <c r="AD751" s="44">
        <f>AD752+AD753</f>
        <v>3084.7999999999997</v>
      </c>
      <c r="AE751" s="45">
        <f t="shared" si="1491"/>
        <v>100</v>
      </c>
      <c r="AF751" s="43">
        <f>AF752+AF753</f>
        <v>3222.7999999999997</v>
      </c>
      <c r="AG751" s="43">
        <f>AG752+AG753</f>
        <v>0</v>
      </c>
      <c r="AH751" s="43">
        <f>AH752+AH753</f>
        <v>0</v>
      </c>
      <c r="AI751" s="43">
        <f>AI752+AI753</f>
        <v>0</v>
      </c>
      <c r="AJ751" s="43">
        <f>AJ752+AJ753</f>
        <v>0</v>
      </c>
      <c r="AK751" s="43">
        <f>AK752+AK753</f>
        <v>0</v>
      </c>
      <c r="AL751" s="43">
        <f t="shared" si="1492"/>
        <v>3222.7999999999997</v>
      </c>
      <c r="AM751" s="43">
        <f t="shared" si="1493"/>
        <v>-3222.7999999999997</v>
      </c>
      <c r="AN751" s="19"/>
      <c r="AO751" s="1"/>
      <c r="AP751" s="1"/>
      <c r="AQ751" s="1"/>
      <c r="AR751" s="1"/>
      <c r="AS751" s="1"/>
    </row>
    <row r="752">
      <c r="B752" s="41" t="s">
        <v>453</v>
      </c>
      <c r="C752" s="41" t="s">
        <v>227</v>
      </c>
      <c r="D752" s="41" t="s">
        <v>505</v>
      </c>
      <c r="E752" s="26" t="str">
        <f t="shared" si="1436"/>
        <v>0702</v>
      </c>
      <c r="F752" s="12" t="s">
        <v>523</v>
      </c>
      <c r="G752" s="41" t="s">
        <v>179</v>
      </c>
      <c r="H752" s="42" t="s">
        <v>180</v>
      </c>
      <c r="I752" s="43"/>
      <c r="J752" s="43"/>
      <c r="K752" s="43"/>
      <c r="L752" s="43"/>
      <c r="M752" s="43"/>
      <c r="N752" s="43"/>
      <c r="O752" s="43">
        <v>0</v>
      </c>
      <c r="P752" s="43">
        <v>0</v>
      </c>
      <c r="Q752" s="43"/>
      <c r="R752" s="43"/>
      <c r="S752" s="43"/>
      <c r="T752" s="43"/>
      <c r="U752" s="43"/>
      <c r="V752" s="43">
        <f t="shared" si="1437"/>
        <v>0</v>
      </c>
      <c r="W752" s="43"/>
      <c r="X752" s="43"/>
      <c r="Y752" s="43"/>
      <c r="Z752" s="43"/>
      <c r="AA752" s="43"/>
      <c r="AB752" s="43">
        <v>29.946000000000002</v>
      </c>
      <c r="AC752" s="44">
        <v>59.892000000000003</v>
      </c>
      <c r="AD752" s="44">
        <v>59.892000000000003</v>
      </c>
      <c r="AE752" s="45">
        <f t="shared" si="1491"/>
        <v>100</v>
      </c>
      <c r="AF752" s="43">
        <v>59.892000000000003</v>
      </c>
      <c r="AG752" s="43">
        <v>0</v>
      </c>
      <c r="AH752" s="43">
        <v>0</v>
      </c>
      <c r="AI752" s="43">
        <v>0</v>
      </c>
      <c r="AJ752" s="43">
        <v>0</v>
      </c>
      <c r="AK752" s="43">
        <v>0</v>
      </c>
      <c r="AL752" s="43">
        <f t="shared" si="1492"/>
        <v>59.892000000000003</v>
      </c>
      <c r="AM752" s="43">
        <f t="shared" si="1493"/>
        <v>-59.892000000000003</v>
      </c>
      <c r="AN752" s="19"/>
      <c r="AO752" s="1"/>
      <c r="AP752" s="1"/>
      <c r="AQ752" s="1"/>
      <c r="AR752" s="1"/>
      <c r="AS752" s="1"/>
    </row>
    <row r="753">
      <c r="B753" s="41" t="s">
        <v>453</v>
      </c>
      <c r="C753" s="41" t="s">
        <v>227</v>
      </c>
      <c r="D753" s="41" t="s">
        <v>505</v>
      </c>
      <c r="E753" s="26" t="str">
        <f t="shared" si="1436"/>
        <v>0702</v>
      </c>
      <c r="F753" s="12" t="s">
        <v>523</v>
      </c>
      <c r="G753" s="41" t="s">
        <v>305</v>
      </c>
      <c r="H753" s="42" t="s">
        <v>306</v>
      </c>
      <c r="I753" s="43"/>
      <c r="J753" s="43"/>
      <c r="K753" s="43"/>
      <c r="L753" s="43"/>
      <c r="M753" s="43"/>
      <c r="N753" s="43"/>
      <c r="O753" s="43">
        <v>0</v>
      </c>
      <c r="P753" s="43">
        <v>0</v>
      </c>
      <c r="Q753" s="43"/>
      <c r="R753" s="43"/>
      <c r="S753" s="43"/>
      <c r="T753" s="43"/>
      <c r="U753" s="43"/>
      <c r="V753" s="43">
        <f t="shared" si="1437"/>
        <v>0</v>
      </c>
      <c r="W753" s="43"/>
      <c r="X753" s="43"/>
      <c r="Y753" s="43"/>
      <c r="Z753" s="43"/>
      <c r="AA753" s="43"/>
      <c r="AB753" s="43">
        <v>1581.454</v>
      </c>
      <c r="AC753" s="44">
        <v>3024.9079999999999</v>
      </c>
      <c r="AD753" s="44">
        <v>3024.9079999999999</v>
      </c>
      <c r="AE753" s="45">
        <f t="shared" si="1491"/>
        <v>100</v>
      </c>
      <c r="AF753" s="43">
        <v>3162.9079999999999</v>
      </c>
      <c r="AG753" s="43">
        <v>0</v>
      </c>
      <c r="AH753" s="43">
        <v>0</v>
      </c>
      <c r="AI753" s="43">
        <v>0</v>
      </c>
      <c r="AJ753" s="43">
        <v>0</v>
      </c>
      <c r="AK753" s="43">
        <v>0</v>
      </c>
      <c r="AL753" s="43">
        <f t="shared" si="1492"/>
        <v>3162.9079999999999</v>
      </c>
      <c r="AM753" s="43">
        <f t="shared" si="1493"/>
        <v>-3162.9079999999999</v>
      </c>
      <c r="AN753" s="19"/>
      <c r="AR753" s="1"/>
      <c r="AS753" s="1"/>
    </row>
    <row r="754" ht="126">
      <c r="B754" s="41" t="s">
        <v>453</v>
      </c>
      <c r="C754" s="41" t="s">
        <v>227</v>
      </c>
      <c r="D754" s="41" t="s">
        <v>505</v>
      </c>
      <c r="E754" s="26" t="str">
        <f t="shared" si="1436"/>
        <v>0702</v>
      </c>
      <c r="F754" s="41" t="s">
        <v>525</v>
      </c>
      <c r="G754" s="41"/>
      <c r="H754" s="42" t="s">
        <v>526</v>
      </c>
      <c r="I754" s="43"/>
      <c r="J754" s="43"/>
      <c r="K754" s="43"/>
      <c r="L754" s="43"/>
      <c r="M754" s="43"/>
      <c r="N754" s="43"/>
      <c r="O754" s="43">
        <f>O755</f>
        <v>0</v>
      </c>
      <c r="P754" s="43">
        <f>P755</f>
        <v>0</v>
      </c>
      <c r="Q754" s="43">
        <f>Q755</f>
        <v>0</v>
      </c>
      <c r="R754" s="43">
        <f>R755</f>
        <v>0</v>
      </c>
      <c r="S754" s="43"/>
      <c r="T754" s="43"/>
      <c r="U754" s="43"/>
      <c r="V754" s="43">
        <f t="shared" si="1437"/>
        <v>0</v>
      </c>
      <c r="W754" s="43"/>
      <c r="X754" s="43"/>
      <c r="Y754" s="43"/>
      <c r="Z754" s="43"/>
      <c r="AA754" s="43"/>
      <c r="AB754" s="43">
        <f>AB755</f>
        <v>361287.40000000002</v>
      </c>
      <c r="AC754" s="44">
        <f>AC755</f>
        <v>458677.40000000002</v>
      </c>
      <c r="AD754" s="44">
        <f>AD755</f>
        <v>458677.40000000002</v>
      </c>
      <c r="AE754" s="45">
        <f t="shared" si="1491"/>
        <v>100</v>
      </c>
      <c r="AF754" s="43">
        <f>AF755</f>
        <v>458677.40000000002</v>
      </c>
      <c r="AG754" s="43">
        <f>AG755</f>
        <v>0</v>
      </c>
      <c r="AH754" s="43">
        <f>AH755</f>
        <v>0</v>
      </c>
      <c r="AI754" s="43">
        <f>AI755</f>
        <v>0</v>
      </c>
      <c r="AJ754" s="43">
        <f>AJ755</f>
        <v>0</v>
      </c>
      <c r="AK754" s="43">
        <f>AK755</f>
        <v>0</v>
      </c>
      <c r="AL754" s="43">
        <f t="shared" si="1492"/>
        <v>458677.40000000002</v>
      </c>
      <c r="AM754" s="43">
        <f t="shared" si="1493"/>
        <v>-458677.40000000002</v>
      </c>
      <c r="AN754" s="19"/>
      <c r="AR754" s="1"/>
      <c r="AS754" s="1"/>
    </row>
    <row r="755" ht="31.5">
      <c r="B755" s="41" t="s">
        <v>453</v>
      </c>
      <c r="C755" s="41" t="s">
        <v>227</v>
      </c>
      <c r="D755" s="41" t="s">
        <v>505</v>
      </c>
      <c r="E755" s="26" t="str">
        <f t="shared" si="1436"/>
        <v>0702</v>
      </c>
      <c r="F755" s="41" t="s">
        <v>525</v>
      </c>
      <c r="G755" s="41" t="s">
        <v>177</v>
      </c>
      <c r="H755" s="42" t="s">
        <v>178</v>
      </c>
      <c r="I755" s="43"/>
      <c r="J755" s="43"/>
      <c r="K755" s="43"/>
      <c r="L755" s="43"/>
      <c r="M755" s="43"/>
      <c r="N755" s="43"/>
      <c r="O755" s="43">
        <f>O756+O757</f>
        <v>0</v>
      </c>
      <c r="P755" s="43">
        <f>P756+P757</f>
        <v>0</v>
      </c>
      <c r="Q755" s="43">
        <f>Q756+Q757</f>
        <v>0</v>
      </c>
      <c r="R755" s="43">
        <f>R756+R757</f>
        <v>0</v>
      </c>
      <c r="S755" s="43"/>
      <c r="T755" s="43"/>
      <c r="U755" s="43"/>
      <c r="V755" s="43">
        <f t="shared" si="1437"/>
        <v>0</v>
      </c>
      <c r="W755" s="43"/>
      <c r="X755" s="43"/>
      <c r="Y755" s="43"/>
      <c r="Z755" s="43"/>
      <c r="AA755" s="43"/>
      <c r="AB755" s="43">
        <f>AB756+AB757</f>
        <v>361287.40000000002</v>
      </c>
      <c r="AC755" s="44">
        <f>AC756+AC757</f>
        <v>458677.40000000002</v>
      </c>
      <c r="AD755" s="44">
        <f>AD756+AD757</f>
        <v>458677.40000000002</v>
      </c>
      <c r="AE755" s="45">
        <f t="shared" si="1491"/>
        <v>100</v>
      </c>
      <c r="AF755" s="43">
        <f>AF756+AF757</f>
        <v>458677.40000000002</v>
      </c>
      <c r="AG755" s="43">
        <f>AG756+AG757</f>
        <v>0</v>
      </c>
      <c r="AH755" s="43">
        <f>AH756+AH757</f>
        <v>0</v>
      </c>
      <c r="AI755" s="43">
        <f>AI756+AI757</f>
        <v>0</v>
      </c>
      <c r="AJ755" s="43">
        <f>AJ756+AJ757</f>
        <v>0</v>
      </c>
      <c r="AK755" s="43">
        <f>AK756+AK757</f>
        <v>0</v>
      </c>
      <c r="AL755" s="43">
        <f t="shared" si="1492"/>
        <v>458677.40000000002</v>
      </c>
      <c r="AM755" s="43">
        <f t="shared" si="1493"/>
        <v>-458677.40000000002</v>
      </c>
      <c r="AN755" s="19"/>
      <c r="AO755" s="1"/>
      <c r="AP755" s="1"/>
      <c r="AQ755" s="1"/>
      <c r="AR755" s="1"/>
      <c r="AS755" s="1"/>
    </row>
    <row r="756">
      <c r="B756" s="41" t="s">
        <v>453</v>
      </c>
      <c r="C756" s="41" t="s">
        <v>227</v>
      </c>
      <c r="D756" s="41" t="s">
        <v>505</v>
      </c>
      <c r="E756" s="26" t="str">
        <f t="shared" si="1436"/>
        <v>0702</v>
      </c>
      <c r="F756" s="41" t="s">
        <v>525</v>
      </c>
      <c r="G756" s="41" t="s">
        <v>179</v>
      </c>
      <c r="H756" s="42" t="s">
        <v>180</v>
      </c>
      <c r="I756" s="43"/>
      <c r="J756" s="43"/>
      <c r="K756" s="43"/>
      <c r="L756" s="43"/>
      <c r="M756" s="43"/>
      <c r="N756" s="43"/>
      <c r="O756" s="43">
        <v>0</v>
      </c>
      <c r="P756" s="43">
        <v>0</v>
      </c>
      <c r="Q756" s="43">
        <v>0</v>
      </c>
      <c r="R756" s="43">
        <v>0</v>
      </c>
      <c r="S756" s="43"/>
      <c r="T756" s="43"/>
      <c r="U756" s="43"/>
      <c r="V756" s="43">
        <f t="shared" si="1437"/>
        <v>0</v>
      </c>
      <c r="W756" s="43"/>
      <c r="X756" s="43"/>
      <c r="Y756" s="43"/>
      <c r="Z756" s="43"/>
      <c r="AA756" s="43"/>
      <c r="AB756" s="43">
        <v>10284.700000000001</v>
      </c>
      <c r="AC756" s="44">
        <v>14091.547</v>
      </c>
      <c r="AD756" s="44">
        <v>14091.547</v>
      </c>
      <c r="AE756" s="45">
        <f t="shared" si="1491"/>
        <v>100</v>
      </c>
      <c r="AF756" s="43">
        <v>12936.672</v>
      </c>
      <c r="AG756" s="43">
        <v>0</v>
      </c>
      <c r="AH756" s="43">
        <v>0</v>
      </c>
      <c r="AI756" s="43">
        <v>0</v>
      </c>
      <c r="AJ756" s="43">
        <v>0</v>
      </c>
      <c r="AK756" s="43">
        <v>0</v>
      </c>
      <c r="AL756" s="43">
        <f t="shared" si="1492"/>
        <v>12936.672</v>
      </c>
      <c r="AM756" s="43">
        <f t="shared" si="1493"/>
        <v>-12936.672</v>
      </c>
      <c r="AN756" s="19"/>
      <c r="AO756" s="1"/>
      <c r="AP756" s="1"/>
      <c r="AQ756" s="1"/>
      <c r="AR756" s="1"/>
      <c r="AS756" s="1"/>
    </row>
    <row r="757">
      <c r="B757" s="41" t="s">
        <v>453</v>
      </c>
      <c r="C757" s="41" t="s">
        <v>227</v>
      </c>
      <c r="D757" s="41" t="s">
        <v>505</v>
      </c>
      <c r="E757" s="26" t="str">
        <f t="shared" si="1436"/>
        <v>0702</v>
      </c>
      <c r="F757" s="41" t="s">
        <v>525</v>
      </c>
      <c r="G757" s="41" t="s">
        <v>305</v>
      </c>
      <c r="H757" s="42" t="s">
        <v>306</v>
      </c>
      <c r="I757" s="43"/>
      <c r="J757" s="43"/>
      <c r="K757" s="43"/>
      <c r="L757" s="43"/>
      <c r="M757" s="43"/>
      <c r="N757" s="43"/>
      <c r="O757" s="43">
        <v>0</v>
      </c>
      <c r="P757" s="43">
        <v>0</v>
      </c>
      <c r="Q757" s="43">
        <v>0</v>
      </c>
      <c r="R757" s="43">
        <v>0</v>
      </c>
      <c r="S757" s="43"/>
      <c r="T757" s="43"/>
      <c r="U757" s="43"/>
      <c r="V757" s="43">
        <f t="shared" si="1437"/>
        <v>0</v>
      </c>
      <c r="W757" s="43"/>
      <c r="X757" s="43"/>
      <c r="Y757" s="43"/>
      <c r="Z757" s="43"/>
      <c r="AA757" s="43"/>
      <c r="AB757" s="43">
        <v>351002.70000000001</v>
      </c>
      <c r="AC757" s="44">
        <v>444585.853</v>
      </c>
      <c r="AD757" s="44">
        <v>444585.853</v>
      </c>
      <c r="AE757" s="45">
        <f t="shared" si="1491"/>
        <v>100</v>
      </c>
      <c r="AF757" s="43">
        <v>445740.728</v>
      </c>
      <c r="AG757" s="43">
        <v>0</v>
      </c>
      <c r="AH757" s="43">
        <v>0</v>
      </c>
      <c r="AI757" s="43">
        <v>0</v>
      </c>
      <c r="AJ757" s="43">
        <v>0</v>
      </c>
      <c r="AK757" s="43">
        <v>0</v>
      </c>
      <c r="AL757" s="43">
        <f t="shared" si="1492"/>
        <v>445740.728</v>
      </c>
      <c r="AM757" s="43">
        <f t="shared" si="1493"/>
        <v>-445740.728</v>
      </c>
      <c r="AN757" s="19"/>
      <c r="AR757" s="1"/>
      <c r="AS757" s="1"/>
    </row>
    <row r="758" ht="63">
      <c r="B758" s="41" t="s">
        <v>453</v>
      </c>
      <c r="C758" s="41" t="s">
        <v>227</v>
      </c>
      <c r="D758" s="41" t="s">
        <v>505</v>
      </c>
      <c r="E758" s="26" t="str">
        <f t="shared" si="1436"/>
        <v>0702</v>
      </c>
      <c r="F758" s="41" t="s">
        <v>527</v>
      </c>
      <c r="G758" s="41"/>
      <c r="H758" s="42" t="s">
        <v>528</v>
      </c>
      <c r="I758" s="43">
        <f>I759</f>
        <v>973188.59999999998</v>
      </c>
      <c r="J758" s="43">
        <f>J759</f>
        <v>938829.90000000002</v>
      </c>
      <c r="K758" s="43">
        <f>K759</f>
        <v>915352.30000000005</v>
      </c>
      <c r="L758" s="43">
        <f>L759</f>
        <v>0</v>
      </c>
      <c r="M758" s="43">
        <f>M759</f>
        <v>0</v>
      </c>
      <c r="N758" s="43">
        <f>N759</f>
        <v>0</v>
      </c>
      <c r="O758" s="43">
        <f>O759</f>
        <v>0</v>
      </c>
      <c r="P758" s="43">
        <f>P759</f>
        <v>0</v>
      </c>
      <c r="Q758" s="43">
        <f>Q759</f>
        <v>0</v>
      </c>
      <c r="R758" s="43">
        <f>R759</f>
        <v>0</v>
      </c>
      <c r="S758" s="43">
        <f>S759</f>
        <v>0</v>
      </c>
      <c r="T758" s="43">
        <f>T759</f>
        <v>0</v>
      </c>
      <c r="U758" s="43">
        <v>0</v>
      </c>
      <c r="V758" s="43">
        <f t="shared" si="1437"/>
        <v>973188.59999999998</v>
      </c>
      <c r="W758" s="43">
        <f>W759</f>
        <v>0</v>
      </c>
      <c r="X758" s="43">
        <f>X759</f>
        <v>0</v>
      </c>
      <c r="Y758" s="43">
        <f>Y759</f>
        <v>0</v>
      </c>
      <c r="Z758" s="43">
        <f>Z759</f>
        <v>0</v>
      </c>
      <c r="AA758" s="43">
        <f>AA759</f>
        <v>0</v>
      </c>
      <c r="AB758" s="43">
        <f>AB759</f>
        <v>665517.30000000005</v>
      </c>
      <c r="AC758" s="44">
        <f>AC759</f>
        <v>826460.71999999997</v>
      </c>
      <c r="AD758" s="44">
        <f>AD759</f>
        <v>826460.71963000007</v>
      </c>
      <c r="AE758" s="45">
        <f t="shared" si="1491"/>
        <v>99.999999955230791</v>
      </c>
      <c r="AF758" s="43">
        <f>AF759</f>
        <v>964968.19999999995</v>
      </c>
      <c r="AG758" s="43">
        <f>AG759</f>
        <v>0</v>
      </c>
      <c r="AH758" s="43">
        <f>AH759</f>
        <v>0</v>
      </c>
      <c r="AI758" s="43">
        <f>AI759</f>
        <v>0</v>
      </c>
      <c r="AJ758" s="43">
        <f>AJ759</f>
        <v>0</v>
      </c>
      <c r="AK758" s="43">
        <f>AK759</f>
        <v>0</v>
      </c>
      <c r="AL758" s="43">
        <f t="shared" si="1492"/>
        <v>964968.19999999995</v>
      </c>
      <c r="AM758" s="43">
        <f t="shared" si="1493"/>
        <v>8220.4000000000233</v>
      </c>
      <c r="AN758" s="2"/>
      <c r="AR758" s="1"/>
      <c r="AS758" s="1"/>
    </row>
    <row r="759" ht="31.5">
      <c r="B759" s="41" t="s">
        <v>453</v>
      </c>
      <c r="C759" s="41" t="s">
        <v>227</v>
      </c>
      <c r="D759" s="41" t="s">
        <v>505</v>
      </c>
      <c r="E759" s="26" t="str">
        <f t="shared" si="1436"/>
        <v>0702</v>
      </c>
      <c r="F759" s="41" t="s">
        <v>527</v>
      </c>
      <c r="G759" s="41" t="s">
        <v>177</v>
      </c>
      <c r="H759" s="42" t="s">
        <v>178</v>
      </c>
      <c r="I759" s="43">
        <f>I760+I761</f>
        <v>973188.59999999998</v>
      </c>
      <c r="J759" s="43">
        <f>J760+J761</f>
        <v>938829.90000000002</v>
      </c>
      <c r="K759" s="43">
        <f>K760+K761</f>
        <v>915352.30000000005</v>
      </c>
      <c r="L759" s="43">
        <f>L760+L761</f>
        <v>0</v>
      </c>
      <c r="M759" s="43">
        <f>M760+M761</f>
        <v>0</v>
      </c>
      <c r="N759" s="43">
        <f>N760+N761</f>
        <v>0</v>
      </c>
      <c r="O759" s="43">
        <f>O760+O761</f>
        <v>0</v>
      </c>
      <c r="P759" s="43">
        <f>P760+P761</f>
        <v>0</v>
      </c>
      <c r="Q759" s="43">
        <f>Q760+Q761</f>
        <v>0</v>
      </c>
      <c r="R759" s="43">
        <f>R760+R761</f>
        <v>0</v>
      </c>
      <c r="S759" s="43">
        <f>S760+S761</f>
        <v>0</v>
      </c>
      <c r="T759" s="43">
        <f>T760+T761</f>
        <v>0</v>
      </c>
      <c r="U759" s="43">
        <v>0</v>
      </c>
      <c r="V759" s="43">
        <f t="shared" si="1437"/>
        <v>973188.59999999998</v>
      </c>
      <c r="W759" s="43">
        <f>W760+W761</f>
        <v>0</v>
      </c>
      <c r="X759" s="43">
        <f>X760+X761</f>
        <v>0</v>
      </c>
      <c r="Y759" s="43">
        <f>Y760+Y761</f>
        <v>0</v>
      </c>
      <c r="Z759" s="43">
        <f>Z760+Z761</f>
        <v>0</v>
      </c>
      <c r="AA759" s="43">
        <f>AA760+AA761</f>
        <v>0</v>
      </c>
      <c r="AB759" s="43">
        <f>AB760+AB761</f>
        <v>665517.30000000005</v>
      </c>
      <c r="AC759" s="44">
        <f>AC760+AC761</f>
        <v>826460.71999999997</v>
      </c>
      <c r="AD759" s="44">
        <f>AD760+AD761</f>
        <v>826460.71963000007</v>
      </c>
      <c r="AE759" s="45">
        <f t="shared" si="1491"/>
        <v>99.999999955230791</v>
      </c>
      <c r="AF759" s="43">
        <f>AF760+AF761</f>
        <v>964968.19999999995</v>
      </c>
      <c r="AG759" s="43">
        <f>AG760+AG761</f>
        <v>0</v>
      </c>
      <c r="AH759" s="43">
        <f>AH760+AH761</f>
        <v>0</v>
      </c>
      <c r="AI759" s="43">
        <f>AI760+AI761</f>
        <v>0</v>
      </c>
      <c r="AJ759" s="43">
        <f>AJ760+AJ761</f>
        <v>0</v>
      </c>
      <c r="AK759" s="43">
        <f>AK760+AK761</f>
        <v>0</v>
      </c>
      <c r="AL759" s="43">
        <f t="shared" si="1492"/>
        <v>964968.19999999995</v>
      </c>
      <c r="AM759" s="43">
        <f t="shared" si="1493"/>
        <v>8220.4000000000233</v>
      </c>
      <c r="AN759" s="2"/>
      <c r="AO759" s="1"/>
      <c r="AP759" s="1"/>
      <c r="AQ759" s="1"/>
      <c r="AR759" s="1"/>
      <c r="AS759" s="1"/>
    </row>
    <row r="760">
      <c r="B760" s="41" t="s">
        <v>453</v>
      </c>
      <c r="C760" s="41" t="s">
        <v>227</v>
      </c>
      <c r="D760" s="41" t="s">
        <v>505</v>
      </c>
      <c r="E760" s="26" t="str">
        <f t="shared" si="1436"/>
        <v>0702</v>
      </c>
      <c r="F760" s="41" t="s">
        <v>527</v>
      </c>
      <c r="G760" s="41" t="s">
        <v>179</v>
      </c>
      <c r="H760" s="42" t="s">
        <v>180</v>
      </c>
      <c r="I760" s="43">
        <v>17185.200000000001</v>
      </c>
      <c r="J760" s="43">
        <v>16988.099999999999</v>
      </c>
      <c r="K760" s="43">
        <v>16864.200000000001</v>
      </c>
      <c r="L760" s="43"/>
      <c r="M760" s="43"/>
      <c r="N760" s="43"/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f t="shared" si="1437"/>
        <v>17185.200000000001</v>
      </c>
      <c r="W760" s="43"/>
      <c r="X760" s="43"/>
      <c r="Y760" s="43"/>
      <c r="Z760" s="43"/>
      <c r="AA760" s="43"/>
      <c r="AB760" s="43">
        <v>11678.366669999999</v>
      </c>
      <c r="AC760" s="44">
        <v>12259.636570000001</v>
      </c>
      <c r="AD760" s="44">
        <v>12259.636549999999</v>
      </c>
      <c r="AE760" s="45">
        <f t="shared" si="1491"/>
        <v>99.999999836863012</v>
      </c>
      <c r="AF760" s="43">
        <v>17240.741880000001</v>
      </c>
      <c r="AG760" s="43">
        <v>0</v>
      </c>
      <c r="AH760" s="43">
        <v>0</v>
      </c>
      <c r="AI760" s="43">
        <v>0</v>
      </c>
      <c r="AJ760" s="43">
        <v>0</v>
      </c>
      <c r="AK760" s="43">
        <v>0</v>
      </c>
      <c r="AL760" s="43">
        <f t="shared" si="1492"/>
        <v>17240.741880000001</v>
      </c>
      <c r="AM760" s="43">
        <f t="shared" si="1493"/>
        <v>-55.541880000000674</v>
      </c>
      <c r="AN760" s="19"/>
      <c r="AO760" s="1"/>
      <c r="AP760" s="1"/>
      <c r="AQ760" s="1"/>
      <c r="AR760" s="1"/>
      <c r="AS760" s="1"/>
    </row>
    <row r="761">
      <c r="B761" s="41" t="s">
        <v>453</v>
      </c>
      <c r="C761" s="41" t="s">
        <v>227</v>
      </c>
      <c r="D761" s="41" t="s">
        <v>505</v>
      </c>
      <c r="E761" s="26" t="str">
        <f t="shared" si="1436"/>
        <v>0702</v>
      </c>
      <c r="F761" s="41" t="s">
        <v>527</v>
      </c>
      <c r="G761" s="41" t="s">
        <v>305</v>
      </c>
      <c r="H761" s="42" t="s">
        <v>306</v>
      </c>
      <c r="I761" s="43">
        <v>956003.40000000002</v>
      </c>
      <c r="J761" s="43">
        <v>921841.80000000005</v>
      </c>
      <c r="K761" s="43">
        <v>898488.10000000009</v>
      </c>
      <c r="L761" s="43"/>
      <c r="M761" s="43"/>
      <c r="N761" s="43"/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f t="shared" si="1437"/>
        <v>956003.40000000002</v>
      </c>
      <c r="W761" s="43"/>
      <c r="X761" s="43"/>
      <c r="Y761" s="43"/>
      <c r="Z761" s="43"/>
      <c r="AA761" s="43"/>
      <c r="AB761" s="43">
        <v>653838.93333000003</v>
      </c>
      <c r="AC761" s="44">
        <v>814201.08343</v>
      </c>
      <c r="AD761" s="44">
        <v>814201.08308000001</v>
      </c>
      <c r="AE761" s="45">
        <f t="shared" si="1491"/>
        <v>99.999999957013074</v>
      </c>
      <c r="AF761" s="43">
        <v>947727.45811999997</v>
      </c>
      <c r="AG761" s="43">
        <v>0</v>
      </c>
      <c r="AH761" s="43">
        <v>0</v>
      </c>
      <c r="AI761" s="43">
        <v>0</v>
      </c>
      <c r="AJ761" s="43">
        <v>0</v>
      </c>
      <c r="AK761" s="43">
        <v>0</v>
      </c>
      <c r="AL761" s="43">
        <f t="shared" si="1492"/>
        <v>947727.45811999997</v>
      </c>
      <c r="AM761" s="43">
        <f t="shared" si="1493"/>
        <v>8275.9418800000567</v>
      </c>
      <c r="AN761" s="19"/>
      <c r="AR761" s="1"/>
      <c r="AS761" s="1"/>
    </row>
    <row r="762" ht="189">
      <c r="B762" s="41" t="s">
        <v>453</v>
      </c>
      <c r="C762" s="41" t="s">
        <v>227</v>
      </c>
      <c r="D762" s="41" t="s">
        <v>505</v>
      </c>
      <c r="E762" s="26" t="str">
        <f t="shared" si="1436"/>
        <v>0702</v>
      </c>
      <c r="F762" s="41" t="s">
        <v>529</v>
      </c>
      <c r="G762" s="41"/>
      <c r="H762" s="42" t="s">
        <v>468</v>
      </c>
      <c r="I762" s="43">
        <f>I763</f>
        <v>68104.100000000006</v>
      </c>
      <c r="J762" s="43">
        <f>J763</f>
        <v>68104.100000000006</v>
      </c>
      <c r="K762" s="43">
        <f>K763</f>
        <v>68104.100000000006</v>
      </c>
      <c r="L762" s="43">
        <f>L763</f>
        <v>0</v>
      </c>
      <c r="M762" s="43">
        <f>M763</f>
        <v>0</v>
      </c>
      <c r="N762" s="43">
        <f>N763</f>
        <v>0</v>
      </c>
      <c r="O762" s="43">
        <f>O763</f>
        <v>0</v>
      </c>
      <c r="P762" s="43">
        <f>P763</f>
        <v>0</v>
      </c>
      <c r="Q762" s="43">
        <f>Q763</f>
        <v>0</v>
      </c>
      <c r="R762" s="43">
        <f>R763</f>
        <v>616.52700000000004</v>
      </c>
      <c r="S762" s="43">
        <f>S763</f>
        <v>0</v>
      </c>
      <c r="T762" s="43">
        <f>T763</f>
        <v>0</v>
      </c>
      <c r="U762" s="43">
        <v>0</v>
      </c>
      <c r="V762" s="43">
        <f t="shared" si="1437"/>
        <v>68720.627000000008</v>
      </c>
      <c r="W762" s="43">
        <f>W763</f>
        <v>0</v>
      </c>
      <c r="X762" s="43">
        <f>X763</f>
        <v>0</v>
      </c>
      <c r="Y762" s="43">
        <f>Y763</f>
        <v>0</v>
      </c>
      <c r="Z762" s="43">
        <f>Z763</f>
        <v>0</v>
      </c>
      <c r="AA762" s="43">
        <f>AA763</f>
        <v>0</v>
      </c>
      <c r="AB762" s="43">
        <f>AB763</f>
        <v>58570.0242</v>
      </c>
      <c r="AC762" s="44">
        <f>AC763</f>
        <v>76324.527000000002</v>
      </c>
      <c r="AD762" s="44">
        <f>AD763</f>
        <v>76324.511460000009</v>
      </c>
      <c r="AE762" s="45">
        <f t="shared" si="1491"/>
        <v>99.999979639572487</v>
      </c>
      <c r="AF762" s="43">
        <f>AF763</f>
        <v>76324.527000000002</v>
      </c>
      <c r="AG762" s="43">
        <f>AG763</f>
        <v>0</v>
      </c>
      <c r="AH762" s="43">
        <f>AH763</f>
        <v>0</v>
      </c>
      <c r="AI762" s="43">
        <f>AI763</f>
        <v>0</v>
      </c>
      <c r="AJ762" s="43">
        <f>AJ763</f>
        <v>0</v>
      </c>
      <c r="AK762" s="43">
        <f>AK763</f>
        <v>0</v>
      </c>
      <c r="AL762" s="43">
        <f t="shared" si="1492"/>
        <v>76324.527000000002</v>
      </c>
      <c r="AM762" s="43">
        <f t="shared" si="1493"/>
        <v>-7603.8999999999942</v>
      </c>
      <c r="AN762" s="2"/>
      <c r="AR762" s="1"/>
      <c r="AS762" s="1"/>
    </row>
    <row r="763" ht="31.5">
      <c r="B763" s="41" t="s">
        <v>453</v>
      </c>
      <c r="C763" s="41" t="s">
        <v>227</v>
      </c>
      <c r="D763" s="41" t="s">
        <v>505</v>
      </c>
      <c r="E763" s="26" t="str">
        <f t="shared" si="1436"/>
        <v>0702</v>
      </c>
      <c r="F763" s="41" t="s">
        <v>529</v>
      </c>
      <c r="G763" s="41" t="s">
        <v>177</v>
      </c>
      <c r="H763" s="42" t="s">
        <v>178</v>
      </c>
      <c r="I763" s="43">
        <f>I764+I765</f>
        <v>68104.100000000006</v>
      </c>
      <c r="J763" s="43">
        <f>J764+J765</f>
        <v>68104.100000000006</v>
      </c>
      <c r="K763" s="43">
        <f>K764+K765</f>
        <v>68104.100000000006</v>
      </c>
      <c r="L763" s="43">
        <f>L764+L765</f>
        <v>0</v>
      </c>
      <c r="M763" s="43">
        <f>M764+M765</f>
        <v>0</v>
      </c>
      <c r="N763" s="43">
        <f>N764+N765</f>
        <v>0</v>
      </c>
      <c r="O763" s="43">
        <f>O764+O765</f>
        <v>0</v>
      </c>
      <c r="P763" s="43">
        <f>P764+P765</f>
        <v>0</v>
      </c>
      <c r="Q763" s="43">
        <f>Q764+Q765</f>
        <v>0</v>
      </c>
      <c r="R763" s="43">
        <f>R764+R765</f>
        <v>616.52700000000004</v>
      </c>
      <c r="S763" s="43">
        <f>S764+S765</f>
        <v>0</v>
      </c>
      <c r="T763" s="43">
        <f>T764+T765</f>
        <v>0</v>
      </c>
      <c r="U763" s="43">
        <v>0</v>
      </c>
      <c r="V763" s="43">
        <f t="shared" si="1437"/>
        <v>68720.627000000008</v>
      </c>
      <c r="W763" s="43">
        <f>W764+W765</f>
        <v>0</v>
      </c>
      <c r="X763" s="43">
        <f>X764+X765</f>
        <v>0</v>
      </c>
      <c r="Y763" s="43">
        <f>Y764+Y765</f>
        <v>0</v>
      </c>
      <c r="Z763" s="43">
        <f>Z764+Z765</f>
        <v>0</v>
      </c>
      <c r="AA763" s="43">
        <f>AA764+AA765</f>
        <v>0</v>
      </c>
      <c r="AB763" s="43">
        <f>AB764+AB765</f>
        <v>58570.0242</v>
      </c>
      <c r="AC763" s="44">
        <f>AC764+AC765</f>
        <v>76324.527000000002</v>
      </c>
      <c r="AD763" s="44">
        <f>AD764+AD765</f>
        <v>76324.511460000009</v>
      </c>
      <c r="AE763" s="45">
        <f t="shared" si="1491"/>
        <v>99.999979639572487</v>
      </c>
      <c r="AF763" s="43">
        <f>AF764+AF765</f>
        <v>76324.527000000002</v>
      </c>
      <c r="AG763" s="43">
        <f>AG764+AG765</f>
        <v>0</v>
      </c>
      <c r="AH763" s="43">
        <f>AH764+AH765</f>
        <v>0</v>
      </c>
      <c r="AI763" s="43">
        <f>AI764+AI765</f>
        <v>0</v>
      </c>
      <c r="AJ763" s="43">
        <f>AJ764+AJ765</f>
        <v>0</v>
      </c>
      <c r="AK763" s="43">
        <f>AK764+AK765</f>
        <v>0</v>
      </c>
      <c r="AL763" s="43">
        <f t="shared" si="1492"/>
        <v>76324.527000000002</v>
      </c>
      <c r="AM763" s="43">
        <f t="shared" si="1493"/>
        <v>-7603.8999999999942</v>
      </c>
      <c r="AN763" s="2"/>
      <c r="AO763" s="1"/>
      <c r="AP763" s="1"/>
      <c r="AQ763" s="1"/>
      <c r="AR763" s="1"/>
      <c r="AS763" s="1"/>
    </row>
    <row r="764">
      <c r="B764" s="41" t="s">
        <v>453</v>
      </c>
      <c r="C764" s="41" t="s">
        <v>227</v>
      </c>
      <c r="D764" s="41" t="s">
        <v>505</v>
      </c>
      <c r="E764" s="26" t="str">
        <f t="shared" si="1436"/>
        <v>0702</v>
      </c>
      <c r="F764" s="41" t="s">
        <v>529</v>
      </c>
      <c r="G764" s="41" t="s">
        <v>179</v>
      </c>
      <c r="H764" s="42" t="s">
        <v>180</v>
      </c>
      <c r="I764" s="43">
        <f>985.9+12160</f>
        <v>13145.9</v>
      </c>
      <c r="J764" s="43">
        <f t="shared" ref="J764:K764" si="1494">985.9+12160</f>
        <v>13145.9</v>
      </c>
      <c r="K764" s="43">
        <f t="shared" si="1494"/>
        <v>13145.9</v>
      </c>
      <c r="L764" s="43"/>
      <c r="M764" s="43"/>
      <c r="N764" s="43"/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f t="shared" si="1437"/>
        <v>13145.9</v>
      </c>
      <c r="W764" s="43"/>
      <c r="X764" s="43"/>
      <c r="Y764" s="43"/>
      <c r="Z764" s="43"/>
      <c r="AA764" s="43"/>
      <c r="AB764" s="43">
        <v>11312.451129999999</v>
      </c>
      <c r="AC764" s="44">
        <v>13145.969349999999</v>
      </c>
      <c r="AD764" s="44">
        <v>13145.953810000001</v>
      </c>
      <c r="AE764" s="45">
        <f t="shared" si="1491"/>
        <v>99.999881788861771</v>
      </c>
      <c r="AF764" s="43">
        <v>13145.969349999999</v>
      </c>
      <c r="AG764" s="43">
        <v>0</v>
      </c>
      <c r="AH764" s="43">
        <v>0</v>
      </c>
      <c r="AI764" s="43">
        <v>0</v>
      </c>
      <c r="AJ764" s="43">
        <v>0</v>
      </c>
      <c r="AK764" s="43">
        <v>0</v>
      </c>
      <c r="AL764" s="43">
        <f t="shared" si="1492"/>
        <v>13145.969349999999</v>
      </c>
      <c r="AM764" s="43">
        <f t="shared" si="1493"/>
        <v>-0.069349999999758438</v>
      </c>
      <c r="AN764" s="19"/>
      <c r="AO764" s="1"/>
      <c r="AP764" s="1"/>
      <c r="AQ764" s="1"/>
      <c r="AR764" s="1"/>
      <c r="AS764" s="1"/>
    </row>
    <row r="765">
      <c r="B765" s="41" t="s">
        <v>453</v>
      </c>
      <c r="C765" s="41" t="s">
        <v>227</v>
      </c>
      <c r="D765" s="41" t="s">
        <v>505</v>
      </c>
      <c r="E765" s="26" t="str">
        <f t="shared" si="1436"/>
        <v>0702</v>
      </c>
      <c r="F765" s="41" t="s">
        <v>529</v>
      </c>
      <c r="G765" s="41" t="s">
        <v>305</v>
      </c>
      <c r="H765" s="42" t="s">
        <v>306</v>
      </c>
      <c r="I765" s="43">
        <f>4121.9+50836.3</f>
        <v>54958.200000000004</v>
      </c>
      <c r="J765" s="43">
        <f t="shared" ref="J765:K765" si="1495">4121.9+50836.3</f>
        <v>54958.200000000004</v>
      </c>
      <c r="K765" s="43">
        <f t="shared" si="1495"/>
        <v>54958.200000000004</v>
      </c>
      <c r="L765" s="43"/>
      <c r="M765" s="43"/>
      <c r="N765" s="43"/>
      <c r="O765" s="43">
        <v>0</v>
      </c>
      <c r="P765" s="43">
        <v>0</v>
      </c>
      <c r="Q765" s="43">
        <v>0</v>
      </c>
      <c r="R765" s="43">
        <v>616.52700000000004</v>
      </c>
      <c r="S765" s="43">
        <v>0</v>
      </c>
      <c r="T765" s="43">
        <v>0</v>
      </c>
      <c r="U765" s="43">
        <v>0</v>
      </c>
      <c r="V765" s="43">
        <f t="shared" si="1437"/>
        <v>55574.727000000006</v>
      </c>
      <c r="W765" s="43"/>
      <c r="X765" s="43"/>
      <c r="Y765" s="43"/>
      <c r="Z765" s="43"/>
      <c r="AA765" s="43"/>
      <c r="AB765" s="43">
        <v>47257.573069999999</v>
      </c>
      <c r="AC765" s="44">
        <v>63178.557650000002</v>
      </c>
      <c r="AD765" s="44">
        <v>63178.557650000002</v>
      </c>
      <c r="AE765" s="45">
        <f t="shared" si="1491"/>
        <v>100</v>
      </c>
      <c r="AF765" s="43">
        <v>63178.557650000002</v>
      </c>
      <c r="AG765" s="43">
        <v>0</v>
      </c>
      <c r="AH765" s="43">
        <v>0</v>
      </c>
      <c r="AI765" s="43">
        <v>0</v>
      </c>
      <c r="AJ765" s="43">
        <v>0</v>
      </c>
      <c r="AK765" s="43">
        <v>0</v>
      </c>
      <c r="AL765" s="43">
        <f t="shared" si="1492"/>
        <v>63178.557650000002</v>
      </c>
      <c r="AM765" s="43">
        <f t="shared" si="1493"/>
        <v>-7603.8306499999962</v>
      </c>
      <c r="AN765" s="19"/>
      <c r="AO765" s="1"/>
      <c r="AP765" s="1"/>
      <c r="AQ765" s="1"/>
      <c r="AR765" s="1"/>
      <c r="AS765" s="1"/>
    </row>
    <row r="766" ht="47.25">
      <c r="B766" s="41" t="s">
        <v>453</v>
      </c>
      <c r="C766" s="41" t="s">
        <v>227</v>
      </c>
      <c r="D766" s="41" t="s">
        <v>505</v>
      </c>
      <c r="E766" s="26" t="str">
        <f t="shared" si="1436"/>
        <v>0702</v>
      </c>
      <c r="F766" s="41" t="s">
        <v>530</v>
      </c>
      <c r="G766" s="41"/>
      <c r="H766" s="42" t="s">
        <v>531</v>
      </c>
      <c r="I766" s="43">
        <f t="shared" ref="I766:I767" si="1496">I767</f>
        <v>36729.099999999999</v>
      </c>
      <c r="J766" s="43">
        <f t="shared" ref="J766:J767" si="1497">J767</f>
        <v>36729.099999999999</v>
      </c>
      <c r="K766" s="43">
        <f t="shared" ref="K766:K767" si="1498">K767</f>
        <v>36729.099999999999</v>
      </c>
      <c r="L766" s="43">
        <f t="shared" ref="L766:L767" si="1499">L767</f>
        <v>0</v>
      </c>
      <c r="M766" s="43">
        <f t="shared" ref="M766:M767" si="1500">M767</f>
        <v>0</v>
      </c>
      <c r="N766" s="43">
        <f t="shared" ref="N766:N767" si="1501">N767</f>
        <v>0</v>
      </c>
      <c r="O766" s="43">
        <f t="shared" ref="O766:O767" si="1502">O767</f>
        <v>0</v>
      </c>
      <c r="P766" s="43">
        <f t="shared" ref="P766:P767" si="1503">P767</f>
        <v>0</v>
      </c>
      <c r="Q766" s="43">
        <f t="shared" ref="Q766:Q767" si="1504">Q767</f>
        <v>0</v>
      </c>
      <c r="R766" s="43">
        <f t="shared" ref="R766:R767" si="1505">R767</f>
        <v>0</v>
      </c>
      <c r="S766" s="43">
        <f t="shared" ref="S766:S767" si="1506">S767</f>
        <v>0</v>
      </c>
      <c r="T766" s="43">
        <f t="shared" ref="T766:T767" si="1507">T767</f>
        <v>0</v>
      </c>
      <c r="U766" s="43">
        <v>0</v>
      </c>
      <c r="V766" s="43">
        <f t="shared" si="1437"/>
        <v>36729.099999999999</v>
      </c>
      <c r="W766" s="43">
        <f t="shared" ref="W766:W767" si="1508">W767</f>
        <v>0</v>
      </c>
      <c r="X766" s="43">
        <f t="shared" ref="X766:X767" si="1509">X767</f>
        <v>0</v>
      </c>
      <c r="Y766" s="43">
        <f t="shared" ref="Y766:Y767" si="1510">Y767</f>
        <v>0</v>
      </c>
      <c r="Z766" s="43">
        <f t="shared" ref="Z766:Z767" si="1511">Z767</f>
        <v>0</v>
      </c>
      <c r="AA766" s="43">
        <f t="shared" ref="AA766:AA767" si="1512">AA767</f>
        <v>0</v>
      </c>
      <c r="AB766" s="43">
        <f t="shared" ref="AB766:AB767" si="1513">AB767</f>
        <v>29389.933290000001</v>
      </c>
      <c r="AC766" s="44">
        <f t="shared" ref="AC766:AC767" si="1514">AC767</f>
        <v>36729.063600000001</v>
      </c>
      <c r="AD766" s="44">
        <f t="shared" ref="AD766:AD767" si="1515">AD767</f>
        <v>36729.063600000001</v>
      </c>
      <c r="AE766" s="45">
        <f t="shared" si="1491"/>
        <v>100</v>
      </c>
      <c r="AF766" s="43">
        <f t="shared" ref="AF766:AF767" si="1516">AF767</f>
        <v>36729.063600000001</v>
      </c>
      <c r="AG766" s="43">
        <f t="shared" ref="AG766:AG767" si="1517">AG767</f>
        <v>0</v>
      </c>
      <c r="AH766" s="43">
        <f t="shared" ref="AH766:AH767" si="1518">AH767</f>
        <v>0</v>
      </c>
      <c r="AI766" s="43">
        <f t="shared" ref="AI766:AI767" si="1519">AI767</f>
        <v>0</v>
      </c>
      <c r="AJ766" s="43">
        <f t="shared" ref="AJ766:AJ767" si="1520">AJ767</f>
        <v>0</v>
      </c>
      <c r="AK766" s="43">
        <f t="shared" ref="AK766:AK767" si="1521">AK767</f>
        <v>0</v>
      </c>
      <c r="AL766" s="43">
        <f t="shared" si="1492"/>
        <v>36729.063600000001</v>
      </c>
      <c r="AM766" s="43">
        <f t="shared" si="1493"/>
        <v>0.036399999997229315</v>
      </c>
      <c r="AN766" s="2"/>
      <c r="AR766" s="1"/>
      <c r="AS766" s="1"/>
    </row>
    <row r="767" ht="63">
      <c r="B767" s="41" t="s">
        <v>453</v>
      </c>
      <c r="C767" s="41" t="s">
        <v>227</v>
      </c>
      <c r="D767" s="41" t="s">
        <v>505</v>
      </c>
      <c r="E767" s="26" t="str">
        <f t="shared" si="1436"/>
        <v>0702</v>
      </c>
      <c r="F767" s="41" t="s">
        <v>532</v>
      </c>
      <c r="G767" s="41"/>
      <c r="H767" s="42" t="s">
        <v>533</v>
      </c>
      <c r="I767" s="43">
        <f t="shared" si="1496"/>
        <v>36729.099999999999</v>
      </c>
      <c r="J767" s="43">
        <f t="shared" si="1497"/>
        <v>36729.099999999999</v>
      </c>
      <c r="K767" s="43">
        <f t="shared" si="1498"/>
        <v>36729.099999999999</v>
      </c>
      <c r="L767" s="43">
        <f t="shared" si="1499"/>
        <v>0</v>
      </c>
      <c r="M767" s="43">
        <f t="shared" si="1500"/>
        <v>0</v>
      </c>
      <c r="N767" s="43">
        <f t="shared" si="1501"/>
        <v>0</v>
      </c>
      <c r="O767" s="43">
        <f t="shared" si="1502"/>
        <v>0</v>
      </c>
      <c r="P767" s="43">
        <f t="shared" si="1503"/>
        <v>0</v>
      </c>
      <c r="Q767" s="43">
        <f t="shared" si="1504"/>
        <v>0</v>
      </c>
      <c r="R767" s="43">
        <f t="shared" si="1505"/>
        <v>0</v>
      </c>
      <c r="S767" s="43">
        <f t="shared" si="1506"/>
        <v>0</v>
      </c>
      <c r="T767" s="43">
        <f t="shared" si="1507"/>
        <v>0</v>
      </c>
      <c r="U767" s="43">
        <v>0</v>
      </c>
      <c r="V767" s="43">
        <f t="shared" si="1437"/>
        <v>36729.099999999999</v>
      </c>
      <c r="W767" s="43">
        <f t="shared" si="1508"/>
        <v>0</v>
      </c>
      <c r="X767" s="43">
        <f t="shared" si="1509"/>
        <v>0</v>
      </c>
      <c r="Y767" s="43">
        <f t="shared" si="1510"/>
        <v>0</v>
      </c>
      <c r="Z767" s="43">
        <f t="shared" si="1511"/>
        <v>0</v>
      </c>
      <c r="AA767" s="43">
        <f t="shared" si="1512"/>
        <v>0</v>
      </c>
      <c r="AB767" s="43">
        <f t="shared" si="1513"/>
        <v>29389.933290000001</v>
      </c>
      <c r="AC767" s="44">
        <f t="shared" si="1514"/>
        <v>36729.063600000001</v>
      </c>
      <c r="AD767" s="44">
        <f t="shared" si="1515"/>
        <v>36729.063600000001</v>
      </c>
      <c r="AE767" s="45">
        <f t="shared" si="1491"/>
        <v>100</v>
      </c>
      <c r="AF767" s="43">
        <f t="shared" si="1516"/>
        <v>36729.063600000001</v>
      </c>
      <c r="AG767" s="43">
        <f t="shared" si="1517"/>
        <v>0</v>
      </c>
      <c r="AH767" s="43">
        <f t="shared" si="1518"/>
        <v>0</v>
      </c>
      <c r="AI767" s="43">
        <f t="shared" si="1519"/>
        <v>0</v>
      </c>
      <c r="AJ767" s="43">
        <f t="shared" si="1520"/>
        <v>0</v>
      </c>
      <c r="AK767" s="43">
        <f t="shared" si="1521"/>
        <v>0</v>
      </c>
      <c r="AL767" s="43">
        <f t="shared" si="1492"/>
        <v>36729.063600000001</v>
      </c>
      <c r="AM767" s="43">
        <f t="shared" si="1493"/>
        <v>0.036399999997229315</v>
      </c>
      <c r="AN767" s="2"/>
      <c r="AR767" s="1"/>
      <c r="AS767" s="1"/>
    </row>
    <row r="768" ht="31.5">
      <c r="B768" s="41" t="s">
        <v>453</v>
      </c>
      <c r="C768" s="41" t="s">
        <v>227</v>
      </c>
      <c r="D768" s="41" t="s">
        <v>505</v>
      </c>
      <c r="E768" s="26" t="str">
        <f t="shared" si="1436"/>
        <v>0702</v>
      </c>
      <c r="F768" s="41" t="s">
        <v>532</v>
      </c>
      <c r="G768" s="41" t="s">
        <v>177</v>
      </c>
      <c r="H768" s="42" t="s">
        <v>178</v>
      </c>
      <c r="I768" s="43">
        <f>I769+I770</f>
        <v>36729.099999999999</v>
      </c>
      <c r="J768" s="43">
        <f>J769+J770</f>
        <v>36729.099999999999</v>
      </c>
      <c r="K768" s="43">
        <f>K769+K770</f>
        <v>36729.099999999999</v>
      </c>
      <c r="L768" s="43">
        <f>L769+L770</f>
        <v>0</v>
      </c>
      <c r="M768" s="43">
        <f>M769+M770</f>
        <v>0</v>
      </c>
      <c r="N768" s="43">
        <f>N769+N770</f>
        <v>0</v>
      </c>
      <c r="O768" s="43">
        <f>O769+O770</f>
        <v>0</v>
      </c>
      <c r="P768" s="43">
        <f>P769+P770</f>
        <v>0</v>
      </c>
      <c r="Q768" s="43">
        <f>Q769+Q770</f>
        <v>0</v>
      </c>
      <c r="R768" s="43">
        <f>R769+R770</f>
        <v>0</v>
      </c>
      <c r="S768" s="43">
        <f>S769+S770</f>
        <v>0</v>
      </c>
      <c r="T768" s="43">
        <f>T769+T770</f>
        <v>0</v>
      </c>
      <c r="U768" s="43">
        <v>0</v>
      </c>
      <c r="V768" s="43">
        <f t="shared" si="1437"/>
        <v>36729.099999999999</v>
      </c>
      <c r="W768" s="43">
        <f>W769+W770</f>
        <v>0</v>
      </c>
      <c r="X768" s="43">
        <f>X769+X770</f>
        <v>0</v>
      </c>
      <c r="Y768" s="43">
        <f>Y769+Y770</f>
        <v>0</v>
      </c>
      <c r="Z768" s="43">
        <f>Z769+Z770</f>
        <v>0</v>
      </c>
      <c r="AA768" s="43">
        <f>AA769+AA770</f>
        <v>0</v>
      </c>
      <c r="AB768" s="43">
        <f>AB769+AB770</f>
        <v>29389.933290000001</v>
      </c>
      <c r="AC768" s="44">
        <f>AC769+AC770</f>
        <v>36729.063600000001</v>
      </c>
      <c r="AD768" s="44">
        <f>AD769+AD770</f>
        <v>36729.063600000001</v>
      </c>
      <c r="AE768" s="45">
        <f t="shared" si="1491"/>
        <v>100</v>
      </c>
      <c r="AF768" s="43">
        <f>AF769+AF770</f>
        <v>36729.063600000001</v>
      </c>
      <c r="AG768" s="43">
        <f>AG769+AG770</f>
        <v>0</v>
      </c>
      <c r="AH768" s="43">
        <f>AH769+AH770</f>
        <v>0</v>
      </c>
      <c r="AI768" s="43">
        <f>AI769+AI770</f>
        <v>0</v>
      </c>
      <c r="AJ768" s="43">
        <f>AJ769+AJ770</f>
        <v>0</v>
      </c>
      <c r="AK768" s="43">
        <f>AK769+AK770</f>
        <v>0</v>
      </c>
      <c r="AL768" s="43">
        <f t="shared" si="1492"/>
        <v>36729.063600000001</v>
      </c>
      <c r="AM768" s="43">
        <f t="shared" si="1493"/>
        <v>0.036399999997229315</v>
      </c>
      <c r="AN768" s="2"/>
      <c r="AO768" s="1"/>
      <c r="AP768" s="1"/>
      <c r="AQ768" s="1"/>
      <c r="AR768" s="1"/>
      <c r="AS768" s="1"/>
    </row>
    <row r="769">
      <c r="B769" s="41" t="s">
        <v>453</v>
      </c>
      <c r="C769" s="41" t="s">
        <v>227</v>
      </c>
      <c r="D769" s="41" t="s">
        <v>505</v>
      </c>
      <c r="E769" s="26" t="str">
        <f t="shared" si="1436"/>
        <v>0702</v>
      </c>
      <c r="F769" s="41" t="s">
        <v>532</v>
      </c>
      <c r="G769" s="41" t="s">
        <v>179</v>
      </c>
      <c r="H769" s="42" t="s">
        <v>180</v>
      </c>
      <c r="I769" s="43">
        <v>683.39999999999998</v>
      </c>
      <c r="J769" s="43">
        <v>683.39999999999998</v>
      </c>
      <c r="K769" s="43">
        <v>683.39999999999998</v>
      </c>
      <c r="L769" s="43"/>
      <c r="M769" s="43"/>
      <c r="N769" s="43"/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f t="shared" si="1437"/>
        <v>683.39999999999998</v>
      </c>
      <c r="W769" s="43"/>
      <c r="X769" s="43"/>
      <c r="Y769" s="43"/>
      <c r="Z769" s="43"/>
      <c r="AA769" s="43"/>
      <c r="AB769" s="43">
        <v>564</v>
      </c>
      <c r="AC769" s="44">
        <v>1024.99713</v>
      </c>
      <c r="AD769" s="44">
        <v>1024.99713</v>
      </c>
      <c r="AE769" s="45">
        <f t="shared" si="1491"/>
        <v>100</v>
      </c>
      <c r="AF769" s="43">
        <v>683.33141999999998</v>
      </c>
      <c r="AG769" s="43">
        <v>0</v>
      </c>
      <c r="AH769" s="43">
        <v>0</v>
      </c>
      <c r="AI769" s="43">
        <v>0</v>
      </c>
      <c r="AJ769" s="43">
        <v>0</v>
      </c>
      <c r="AK769" s="43">
        <v>0</v>
      </c>
      <c r="AL769" s="43">
        <f t="shared" si="1492"/>
        <v>683.33141999999998</v>
      </c>
      <c r="AM769" s="43">
        <f t="shared" si="1493"/>
        <v>0.068579999999997199</v>
      </c>
      <c r="AN769" s="19"/>
      <c r="AO769" s="1"/>
      <c r="AP769" s="1"/>
      <c r="AQ769" s="1"/>
      <c r="AR769" s="1"/>
      <c r="AS769" s="1"/>
    </row>
    <row r="770">
      <c r="B770" s="41" t="s">
        <v>453</v>
      </c>
      <c r="C770" s="41" t="s">
        <v>227</v>
      </c>
      <c r="D770" s="41" t="s">
        <v>505</v>
      </c>
      <c r="E770" s="26" t="str">
        <f t="shared" si="1436"/>
        <v>0702</v>
      </c>
      <c r="F770" s="41" t="s">
        <v>532</v>
      </c>
      <c r="G770" s="41" t="s">
        <v>305</v>
      </c>
      <c r="H770" s="42" t="s">
        <v>306</v>
      </c>
      <c r="I770" s="43">
        <v>36045.699999999997</v>
      </c>
      <c r="J770" s="43">
        <v>36045.699999999997</v>
      </c>
      <c r="K770" s="43">
        <v>36045.699999999997</v>
      </c>
      <c r="L770" s="43"/>
      <c r="M770" s="43"/>
      <c r="N770" s="43"/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f t="shared" si="1437"/>
        <v>36045.699999999997</v>
      </c>
      <c r="W770" s="43"/>
      <c r="X770" s="43"/>
      <c r="Y770" s="43"/>
      <c r="Z770" s="43"/>
      <c r="AA770" s="43"/>
      <c r="AB770" s="43">
        <v>28825.933290000001</v>
      </c>
      <c r="AC770" s="44">
        <v>35704.066469999998</v>
      </c>
      <c r="AD770" s="44">
        <v>35704.066469999998</v>
      </c>
      <c r="AE770" s="45">
        <f t="shared" si="1491"/>
        <v>100</v>
      </c>
      <c r="AF770" s="43">
        <v>36045.732179999999</v>
      </c>
      <c r="AG770" s="43">
        <v>0</v>
      </c>
      <c r="AH770" s="43">
        <v>0</v>
      </c>
      <c r="AI770" s="43">
        <v>0</v>
      </c>
      <c r="AJ770" s="43">
        <v>0</v>
      </c>
      <c r="AK770" s="43">
        <v>0</v>
      </c>
      <c r="AL770" s="43">
        <f t="shared" si="1492"/>
        <v>36045.732179999999</v>
      </c>
      <c r="AM770" s="43">
        <f t="shared" si="1493"/>
        <v>-0.032180000001972076</v>
      </c>
      <c r="AN770" s="19"/>
      <c r="AO770" s="1"/>
      <c r="AP770" s="1"/>
      <c r="AQ770" s="1"/>
      <c r="AR770" s="1"/>
      <c r="AS770" s="1"/>
    </row>
    <row r="771" ht="31.5">
      <c r="B771" s="41" t="s">
        <v>453</v>
      </c>
      <c r="C771" s="41" t="s">
        <v>227</v>
      </c>
      <c r="D771" s="41" t="s">
        <v>505</v>
      </c>
      <c r="E771" s="26" t="str">
        <f t="shared" si="1436"/>
        <v>0702</v>
      </c>
      <c r="F771" s="41" t="s">
        <v>534</v>
      </c>
      <c r="G771" s="41"/>
      <c r="H771" s="42" t="s">
        <v>535</v>
      </c>
      <c r="I771" s="43">
        <f>I772</f>
        <v>0</v>
      </c>
      <c r="J771" s="43">
        <f>J772</f>
        <v>0</v>
      </c>
      <c r="K771" s="43">
        <f>K772</f>
        <v>0</v>
      </c>
      <c r="L771" s="43">
        <f>L772</f>
        <v>0</v>
      </c>
      <c r="M771" s="43">
        <f>M772</f>
        <v>0</v>
      </c>
      <c r="N771" s="43">
        <f>N772</f>
        <v>0</v>
      </c>
      <c r="O771" s="43">
        <f>O772</f>
        <v>0</v>
      </c>
      <c r="P771" s="43">
        <f>P772</f>
        <v>7633.6000000000004</v>
      </c>
      <c r="Q771" s="43">
        <f>Q772</f>
        <v>0</v>
      </c>
      <c r="R771" s="43">
        <f>R772</f>
        <v>0</v>
      </c>
      <c r="S771" s="43">
        <f>S772</f>
        <v>0</v>
      </c>
      <c r="T771" s="43">
        <f>T772</f>
        <v>0</v>
      </c>
      <c r="U771" s="43">
        <v>815.40000000000009</v>
      </c>
      <c r="V771" s="43">
        <f t="shared" si="1437"/>
        <v>8449</v>
      </c>
      <c r="W771" s="43">
        <f>W772</f>
        <v>815.40000000000009</v>
      </c>
      <c r="X771" s="43">
        <f>X772</f>
        <v>0</v>
      </c>
      <c r="Y771" s="43">
        <f>Y772</f>
        <v>0</v>
      </c>
      <c r="Z771" s="43">
        <f>Z772</f>
        <v>0</v>
      </c>
      <c r="AA771" s="43">
        <f>AA772</f>
        <v>0</v>
      </c>
      <c r="AB771" s="43">
        <f>AB772</f>
        <v>815.40000000000009</v>
      </c>
      <c r="AC771" s="44">
        <f>AC772</f>
        <v>12796</v>
      </c>
      <c r="AD771" s="44">
        <f>AD772</f>
        <v>12796</v>
      </c>
      <c r="AE771" s="45">
        <f t="shared" si="1491"/>
        <v>100</v>
      </c>
      <c r="AF771" s="43">
        <f>AF772</f>
        <v>12796</v>
      </c>
      <c r="AG771" s="43">
        <f>AG772</f>
        <v>0</v>
      </c>
      <c r="AH771" s="43">
        <f>AH772</f>
        <v>0</v>
      </c>
      <c r="AI771" s="43">
        <f>AI772</f>
        <v>0</v>
      </c>
      <c r="AJ771" s="43">
        <f>AJ772</f>
        <v>0</v>
      </c>
      <c r="AK771" s="43">
        <f>AK772</f>
        <v>0</v>
      </c>
      <c r="AL771" s="43">
        <f t="shared" si="1492"/>
        <v>12796</v>
      </c>
      <c r="AM771" s="43">
        <f t="shared" si="1493"/>
        <v>-4347</v>
      </c>
      <c r="AN771" s="2"/>
      <c r="AO771" s="1"/>
      <c r="AP771" s="1"/>
      <c r="AQ771" s="1"/>
      <c r="AR771" s="1"/>
      <c r="AS771" s="1"/>
    </row>
    <row r="772" ht="31.5">
      <c r="B772" s="41" t="s">
        <v>453</v>
      </c>
      <c r="C772" s="41" t="s">
        <v>227</v>
      </c>
      <c r="D772" s="41" t="s">
        <v>505</v>
      </c>
      <c r="E772" s="26" t="str">
        <f t="shared" si="1436"/>
        <v>0702</v>
      </c>
      <c r="F772" s="41" t="s">
        <v>536</v>
      </c>
      <c r="G772" s="41"/>
      <c r="H772" s="42" t="s">
        <v>537</v>
      </c>
      <c r="I772" s="43">
        <f>I776</f>
        <v>0</v>
      </c>
      <c r="J772" s="43">
        <f>J776</f>
        <v>0</v>
      </c>
      <c r="K772" s="43">
        <f>K776</f>
        <v>0</v>
      </c>
      <c r="L772" s="43">
        <f>L776</f>
        <v>0</v>
      </c>
      <c r="M772" s="43">
        <f>M776</f>
        <v>0</v>
      </c>
      <c r="N772" s="43">
        <f>N776</f>
        <v>0</v>
      </c>
      <c r="O772" s="43">
        <f>O776+O773</f>
        <v>0</v>
      </c>
      <c r="P772" s="43">
        <f>P776+P773</f>
        <v>7633.6000000000004</v>
      </c>
      <c r="Q772" s="43">
        <f>Q776</f>
        <v>0</v>
      </c>
      <c r="R772" s="43">
        <f>R776</f>
        <v>0</v>
      </c>
      <c r="S772" s="43">
        <f>S776</f>
        <v>0</v>
      </c>
      <c r="T772" s="43">
        <f>T776</f>
        <v>0</v>
      </c>
      <c r="U772" s="43">
        <v>815.40000000000009</v>
      </c>
      <c r="V772" s="43">
        <f t="shared" si="1437"/>
        <v>8449</v>
      </c>
      <c r="W772" s="43">
        <f>W776</f>
        <v>815.40000000000009</v>
      </c>
      <c r="X772" s="43">
        <f>X776</f>
        <v>0</v>
      </c>
      <c r="Y772" s="43">
        <f>Y776</f>
        <v>0</v>
      </c>
      <c r="Z772" s="43">
        <f>Z776</f>
        <v>0</v>
      </c>
      <c r="AA772" s="43">
        <f>AA776</f>
        <v>0</v>
      </c>
      <c r="AB772" s="43">
        <f>AB776+AB773</f>
        <v>815.40000000000009</v>
      </c>
      <c r="AC772" s="44">
        <f>AC776+AC773</f>
        <v>12796</v>
      </c>
      <c r="AD772" s="44">
        <f>AD776+AD773</f>
        <v>12796</v>
      </c>
      <c r="AE772" s="45">
        <f t="shared" si="1491"/>
        <v>100</v>
      </c>
      <c r="AF772" s="43">
        <f>AF776+AF773</f>
        <v>12796</v>
      </c>
      <c r="AG772" s="43">
        <f>AG776+AG773</f>
        <v>0</v>
      </c>
      <c r="AH772" s="43">
        <f>AH776+AH773</f>
        <v>0</v>
      </c>
      <c r="AI772" s="43">
        <f>AI776+AI773</f>
        <v>0</v>
      </c>
      <c r="AJ772" s="43">
        <f>AJ776+AJ773</f>
        <v>0</v>
      </c>
      <c r="AK772" s="43">
        <f>AK776+AK773</f>
        <v>0</v>
      </c>
      <c r="AL772" s="43">
        <f t="shared" si="1492"/>
        <v>12796</v>
      </c>
      <c r="AM772" s="43">
        <f t="shared" si="1493"/>
        <v>-4347</v>
      </c>
      <c r="AN772" s="2"/>
      <c r="AR772" s="1"/>
      <c r="AS772" s="1"/>
    </row>
    <row r="773" ht="31.5">
      <c r="B773" s="41" t="s">
        <v>453</v>
      </c>
      <c r="C773" s="41" t="s">
        <v>227</v>
      </c>
      <c r="D773" s="41" t="s">
        <v>505</v>
      </c>
      <c r="E773" s="26" t="str">
        <f t="shared" si="1436"/>
        <v>0702</v>
      </c>
      <c r="F773" s="59" t="s">
        <v>538</v>
      </c>
      <c r="G773" s="59"/>
      <c r="H773" s="60" t="s">
        <v>539</v>
      </c>
      <c r="I773" s="43"/>
      <c r="J773" s="43"/>
      <c r="K773" s="43"/>
      <c r="L773" s="43"/>
      <c r="M773" s="43"/>
      <c r="N773" s="43"/>
      <c r="O773" s="43">
        <f t="shared" ref="O773:O776" si="1522">O774</f>
        <v>0</v>
      </c>
      <c r="P773" s="43">
        <f t="shared" ref="P773:P776" si="1523">P774</f>
        <v>7000</v>
      </c>
      <c r="Q773" s="43"/>
      <c r="R773" s="43"/>
      <c r="S773" s="43"/>
      <c r="T773" s="43"/>
      <c r="U773" s="43"/>
      <c r="V773" s="43">
        <f t="shared" si="1437"/>
        <v>7000</v>
      </c>
      <c r="W773" s="43"/>
      <c r="X773" s="43"/>
      <c r="Y773" s="43"/>
      <c r="Z773" s="43"/>
      <c r="AA773" s="43"/>
      <c r="AB773" s="43">
        <f t="shared" ref="AB773:AB776" si="1524">AB774</f>
        <v>0</v>
      </c>
      <c r="AC773" s="44">
        <f t="shared" ref="AC773:AC776" si="1525">AC774</f>
        <v>7000</v>
      </c>
      <c r="AD773" s="44">
        <f t="shared" ref="AD773:AD776" si="1526">AD774</f>
        <v>7000</v>
      </c>
      <c r="AE773" s="45">
        <f t="shared" si="1491"/>
        <v>100</v>
      </c>
      <c r="AF773" s="43">
        <f t="shared" ref="AF773:AF776" si="1527">AF774</f>
        <v>7000</v>
      </c>
      <c r="AG773" s="43">
        <f t="shared" ref="AG773:AG776" si="1528">AG774</f>
        <v>0</v>
      </c>
      <c r="AH773" s="43">
        <f t="shared" ref="AH773:AH776" si="1529">AH774</f>
        <v>0</v>
      </c>
      <c r="AI773" s="43">
        <f t="shared" ref="AI773:AI776" si="1530">AI774</f>
        <v>0</v>
      </c>
      <c r="AJ773" s="43">
        <f t="shared" ref="AJ773:AJ776" si="1531">AJ774</f>
        <v>0</v>
      </c>
      <c r="AK773" s="43">
        <f t="shared" ref="AK773:AK776" si="1532">AK774</f>
        <v>0</v>
      </c>
      <c r="AL773" s="43">
        <f t="shared" si="1492"/>
        <v>7000</v>
      </c>
      <c r="AM773" s="43">
        <f t="shared" si="1493"/>
        <v>0</v>
      </c>
      <c r="AN773" s="2"/>
      <c r="AO773" s="1"/>
      <c r="AP773" s="1"/>
      <c r="AQ773" s="1"/>
      <c r="AR773" s="1"/>
      <c r="AS773" s="1"/>
    </row>
    <row r="774" ht="31.5">
      <c r="B774" s="41" t="s">
        <v>453</v>
      </c>
      <c r="C774" s="41" t="s">
        <v>227</v>
      </c>
      <c r="D774" s="41" t="s">
        <v>505</v>
      </c>
      <c r="E774" s="26" t="str">
        <f t="shared" si="1436"/>
        <v>0702</v>
      </c>
      <c r="F774" s="59" t="s">
        <v>538</v>
      </c>
      <c r="G774" s="59" t="s">
        <v>177</v>
      </c>
      <c r="H774" s="60" t="s">
        <v>178</v>
      </c>
      <c r="I774" s="43"/>
      <c r="J774" s="43"/>
      <c r="K774" s="43"/>
      <c r="L774" s="43"/>
      <c r="M774" s="43"/>
      <c r="N774" s="43"/>
      <c r="O774" s="43">
        <f t="shared" si="1522"/>
        <v>0</v>
      </c>
      <c r="P774" s="43">
        <f t="shared" si="1523"/>
        <v>7000</v>
      </c>
      <c r="Q774" s="43"/>
      <c r="R774" s="43"/>
      <c r="S774" s="43"/>
      <c r="T774" s="43"/>
      <c r="U774" s="43"/>
      <c r="V774" s="43">
        <f t="shared" si="1437"/>
        <v>7000</v>
      </c>
      <c r="W774" s="43"/>
      <c r="X774" s="43"/>
      <c r="Y774" s="43"/>
      <c r="Z774" s="43"/>
      <c r="AA774" s="43"/>
      <c r="AB774" s="43">
        <f t="shared" si="1524"/>
        <v>0</v>
      </c>
      <c r="AC774" s="44">
        <f t="shared" si="1525"/>
        <v>7000</v>
      </c>
      <c r="AD774" s="44">
        <f t="shared" si="1526"/>
        <v>7000</v>
      </c>
      <c r="AE774" s="45">
        <f t="shared" si="1491"/>
        <v>100</v>
      </c>
      <c r="AF774" s="43">
        <f t="shared" si="1527"/>
        <v>7000</v>
      </c>
      <c r="AG774" s="43">
        <f t="shared" si="1528"/>
        <v>0</v>
      </c>
      <c r="AH774" s="43">
        <f t="shared" si="1529"/>
        <v>0</v>
      </c>
      <c r="AI774" s="43">
        <f t="shared" si="1530"/>
        <v>0</v>
      </c>
      <c r="AJ774" s="43">
        <f t="shared" si="1531"/>
        <v>0</v>
      </c>
      <c r="AK774" s="43">
        <f t="shared" si="1532"/>
        <v>0</v>
      </c>
      <c r="AL774" s="43">
        <f t="shared" si="1492"/>
        <v>7000</v>
      </c>
      <c r="AM774" s="43">
        <f t="shared" si="1493"/>
        <v>0</v>
      </c>
      <c r="AN774" s="2"/>
      <c r="AO774" s="1"/>
      <c r="AP774" s="1"/>
      <c r="AQ774" s="1"/>
      <c r="AR774" s="1"/>
      <c r="AS774" s="1"/>
    </row>
    <row r="775" ht="31.5">
      <c r="B775" s="41" t="s">
        <v>453</v>
      </c>
      <c r="C775" s="41" t="s">
        <v>227</v>
      </c>
      <c r="D775" s="41" t="s">
        <v>505</v>
      </c>
      <c r="E775" s="26" t="str">
        <f t="shared" si="1436"/>
        <v>0702</v>
      </c>
      <c r="F775" s="59" t="s">
        <v>538</v>
      </c>
      <c r="G775" s="59" t="s">
        <v>305</v>
      </c>
      <c r="H775" s="60" t="s">
        <v>306</v>
      </c>
      <c r="I775" s="43"/>
      <c r="J775" s="43"/>
      <c r="K775" s="43"/>
      <c r="L775" s="43"/>
      <c r="M775" s="43"/>
      <c r="N775" s="43"/>
      <c r="O775" s="43">
        <v>0</v>
      </c>
      <c r="P775" s="43">
        <v>7000</v>
      </c>
      <c r="Q775" s="43"/>
      <c r="R775" s="43"/>
      <c r="S775" s="43"/>
      <c r="T775" s="43"/>
      <c r="U775" s="43"/>
      <c r="V775" s="43">
        <f t="shared" si="1437"/>
        <v>7000</v>
      </c>
      <c r="W775" s="43"/>
      <c r="X775" s="43"/>
      <c r="Y775" s="43"/>
      <c r="Z775" s="43"/>
      <c r="AA775" s="43"/>
      <c r="AB775" s="43">
        <v>0</v>
      </c>
      <c r="AC775" s="44">
        <v>7000</v>
      </c>
      <c r="AD775" s="44">
        <v>7000</v>
      </c>
      <c r="AE775" s="45">
        <f t="shared" si="1491"/>
        <v>100</v>
      </c>
      <c r="AF775" s="43">
        <v>7000</v>
      </c>
      <c r="AG775" s="43">
        <v>0</v>
      </c>
      <c r="AH775" s="43">
        <v>0</v>
      </c>
      <c r="AI775" s="43">
        <v>0</v>
      </c>
      <c r="AJ775" s="43">
        <v>0</v>
      </c>
      <c r="AK775" s="43">
        <v>0</v>
      </c>
      <c r="AL775" s="43">
        <f t="shared" si="1492"/>
        <v>7000</v>
      </c>
      <c r="AM775" s="43">
        <f t="shared" si="1493"/>
        <v>0</v>
      </c>
      <c r="AN775" s="2"/>
      <c r="AR775" s="1"/>
      <c r="AS775" s="1"/>
    </row>
    <row r="776">
      <c r="B776" s="41" t="s">
        <v>453</v>
      </c>
      <c r="C776" s="41" t="s">
        <v>227</v>
      </c>
      <c r="D776" s="41" t="s">
        <v>505</v>
      </c>
      <c r="E776" s="26" t="str">
        <f t="shared" si="1436"/>
        <v>0702</v>
      </c>
      <c r="F776" s="41" t="s">
        <v>540</v>
      </c>
      <c r="G776" s="41"/>
      <c r="H776" s="42" t="s">
        <v>541</v>
      </c>
      <c r="I776" s="43">
        <f>I777</f>
        <v>0</v>
      </c>
      <c r="J776" s="43">
        <f>J777</f>
        <v>0</v>
      </c>
      <c r="K776" s="43">
        <f>K777</f>
        <v>0</v>
      </c>
      <c r="L776" s="43">
        <f>L777</f>
        <v>0</v>
      </c>
      <c r="M776" s="43">
        <f>M777</f>
        <v>0</v>
      </c>
      <c r="N776" s="43">
        <f>N777</f>
        <v>0</v>
      </c>
      <c r="O776" s="43">
        <f t="shared" si="1522"/>
        <v>0</v>
      </c>
      <c r="P776" s="43">
        <f t="shared" si="1523"/>
        <v>633.60000000000002</v>
      </c>
      <c r="Q776" s="43">
        <f>Q777</f>
        <v>0</v>
      </c>
      <c r="R776" s="43">
        <f>R777</f>
        <v>0</v>
      </c>
      <c r="S776" s="43">
        <f>S777</f>
        <v>0</v>
      </c>
      <c r="T776" s="43">
        <f>T777</f>
        <v>0</v>
      </c>
      <c r="U776" s="43">
        <v>815.40000000000009</v>
      </c>
      <c r="V776" s="43">
        <f t="shared" si="1437"/>
        <v>1449</v>
      </c>
      <c r="W776" s="43">
        <f>W777</f>
        <v>815.40000000000009</v>
      </c>
      <c r="X776" s="43">
        <f>X777</f>
        <v>0</v>
      </c>
      <c r="Y776" s="43">
        <f>Y777</f>
        <v>0</v>
      </c>
      <c r="Z776" s="43">
        <f>Z777</f>
        <v>0</v>
      </c>
      <c r="AA776" s="43">
        <f>AA777</f>
        <v>0</v>
      </c>
      <c r="AB776" s="43">
        <f t="shared" si="1524"/>
        <v>815.40000000000009</v>
      </c>
      <c r="AC776" s="44">
        <f t="shared" si="1525"/>
        <v>5796</v>
      </c>
      <c r="AD776" s="44">
        <f t="shared" si="1526"/>
        <v>5796</v>
      </c>
      <c r="AE776" s="45">
        <f t="shared" si="1491"/>
        <v>100</v>
      </c>
      <c r="AF776" s="43">
        <f t="shared" si="1527"/>
        <v>5796</v>
      </c>
      <c r="AG776" s="43">
        <f t="shared" si="1528"/>
        <v>0</v>
      </c>
      <c r="AH776" s="43">
        <f t="shared" si="1529"/>
        <v>0</v>
      </c>
      <c r="AI776" s="43">
        <f t="shared" si="1530"/>
        <v>0</v>
      </c>
      <c r="AJ776" s="43">
        <f t="shared" si="1531"/>
        <v>0</v>
      </c>
      <c r="AK776" s="43">
        <f t="shared" si="1532"/>
        <v>0</v>
      </c>
      <c r="AL776" s="43">
        <f t="shared" si="1492"/>
        <v>5796</v>
      </c>
      <c r="AM776" s="43">
        <f t="shared" si="1493"/>
        <v>-4347</v>
      </c>
      <c r="AN776" s="2"/>
      <c r="AR776" s="1"/>
      <c r="AS776" s="1"/>
    </row>
    <row r="777" ht="31.5">
      <c r="B777" s="41" t="s">
        <v>453</v>
      </c>
      <c r="C777" s="41" t="s">
        <v>227</v>
      </c>
      <c r="D777" s="41" t="s">
        <v>505</v>
      </c>
      <c r="E777" s="26" t="str">
        <f t="shared" si="1436"/>
        <v>0702</v>
      </c>
      <c r="F777" s="41" t="s">
        <v>540</v>
      </c>
      <c r="G777" s="41" t="s">
        <v>177</v>
      </c>
      <c r="H777" s="42" t="s">
        <v>178</v>
      </c>
      <c r="I777" s="43">
        <f>I779+I778</f>
        <v>0</v>
      </c>
      <c r="J777" s="43">
        <f>J779+J778</f>
        <v>0</v>
      </c>
      <c r="K777" s="43">
        <f>K779+K778</f>
        <v>0</v>
      </c>
      <c r="L777" s="43">
        <f>L779+L778</f>
        <v>0</v>
      </c>
      <c r="M777" s="43">
        <f>M779+M778</f>
        <v>0</v>
      </c>
      <c r="N777" s="43">
        <f>N779+N778</f>
        <v>0</v>
      </c>
      <c r="O777" s="43">
        <f>O779+O778</f>
        <v>0</v>
      </c>
      <c r="P777" s="43">
        <f>P779+P778</f>
        <v>633.60000000000002</v>
      </c>
      <c r="Q777" s="43">
        <f>Q779+Q778</f>
        <v>0</v>
      </c>
      <c r="R777" s="43">
        <f>R779+R778</f>
        <v>0</v>
      </c>
      <c r="S777" s="43">
        <f>S779+S778</f>
        <v>0</v>
      </c>
      <c r="T777" s="43">
        <f>T779+T778</f>
        <v>0</v>
      </c>
      <c r="U777" s="43">
        <v>815.40000000000009</v>
      </c>
      <c r="V777" s="43">
        <f t="shared" si="1437"/>
        <v>1449</v>
      </c>
      <c r="W777" s="43">
        <f>W779+W778</f>
        <v>815.40000000000009</v>
      </c>
      <c r="X777" s="43">
        <f>X779+X778</f>
        <v>0</v>
      </c>
      <c r="Y777" s="43">
        <f>Y779+Y778</f>
        <v>0</v>
      </c>
      <c r="Z777" s="43">
        <f>Z779+Z778</f>
        <v>0</v>
      </c>
      <c r="AA777" s="43">
        <f>AA779+AA778</f>
        <v>0</v>
      </c>
      <c r="AB777" s="43">
        <f>AB779+AB778</f>
        <v>815.40000000000009</v>
      </c>
      <c r="AC777" s="44">
        <f>AC779+AC778</f>
        <v>5796</v>
      </c>
      <c r="AD777" s="44">
        <f>AD779+AD778</f>
        <v>5796</v>
      </c>
      <c r="AE777" s="45">
        <f t="shared" si="1491"/>
        <v>100</v>
      </c>
      <c r="AF777" s="43">
        <f>AF779+AF778</f>
        <v>5796</v>
      </c>
      <c r="AG777" s="43">
        <f>AG779+AG778</f>
        <v>0</v>
      </c>
      <c r="AH777" s="43">
        <f>AH779+AH778</f>
        <v>0</v>
      </c>
      <c r="AI777" s="43">
        <f>AI779+AI778</f>
        <v>0</v>
      </c>
      <c r="AJ777" s="43">
        <f>AJ779+AJ778</f>
        <v>0</v>
      </c>
      <c r="AK777" s="43">
        <f>AK779+AK778</f>
        <v>0</v>
      </c>
      <c r="AL777" s="43">
        <f t="shared" si="1492"/>
        <v>5796</v>
      </c>
      <c r="AM777" s="43">
        <f t="shared" si="1493"/>
        <v>-4347</v>
      </c>
      <c r="AN777" s="2"/>
      <c r="AO777" s="1"/>
      <c r="AP777" s="1"/>
      <c r="AQ777" s="1"/>
      <c r="AR777" s="1"/>
      <c r="AS777" s="1"/>
    </row>
    <row r="778">
      <c r="B778" s="41" t="s">
        <v>453</v>
      </c>
      <c r="C778" s="41" t="s">
        <v>227</v>
      </c>
      <c r="D778" s="41" t="s">
        <v>505</v>
      </c>
      <c r="E778" s="26" t="str">
        <f t="shared" si="1436"/>
        <v>0702</v>
      </c>
      <c r="F778" s="41" t="s">
        <v>540</v>
      </c>
      <c r="G778" s="41" t="s">
        <v>179</v>
      </c>
      <c r="H778" s="42" t="s">
        <v>180</v>
      </c>
      <c r="I778" s="43"/>
      <c r="J778" s="43"/>
      <c r="K778" s="43"/>
      <c r="L778" s="43"/>
      <c r="M778" s="43"/>
      <c r="N778" s="43"/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79.200000000000003</v>
      </c>
      <c r="V778" s="43">
        <f t="shared" si="1437"/>
        <v>79.200000000000003</v>
      </c>
      <c r="W778" s="43">
        <v>79.200000000000003</v>
      </c>
      <c r="X778" s="43"/>
      <c r="Y778" s="43"/>
      <c r="Z778" s="43"/>
      <c r="AA778" s="43"/>
      <c r="AB778" s="43">
        <v>79.200000000000003</v>
      </c>
      <c r="AC778" s="44">
        <v>316.80000000000001</v>
      </c>
      <c r="AD778" s="44">
        <v>316.80000000000001</v>
      </c>
      <c r="AE778" s="45">
        <f t="shared" si="1491"/>
        <v>100</v>
      </c>
      <c r="AF778" s="43">
        <v>316.80000000000001</v>
      </c>
      <c r="AG778" s="43">
        <v>0</v>
      </c>
      <c r="AH778" s="43">
        <v>0</v>
      </c>
      <c r="AI778" s="43">
        <v>0</v>
      </c>
      <c r="AJ778" s="43">
        <v>0</v>
      </c>
      <c r="AK778" s="43">
        <v>0</v>
      </c>
      <c r="AL778" s="43">
        <f t="shared" si="1492"/>
        <v>316.80000000000001</v>
      </c>
      <c r="AM778" s="43">
        <f t="shared" si="1493"/>
        <v>-237.60000000000002</v>
      </c>
      <c r="AN778" s="2"/>
      <c r="AO778" s="1"/>
      <c r="AP778" s="1"/>
      <c r="AQ778" s="1"/>
      <c r="AR778" s="1"/>
      <c r="AS778" s="1"/>
    </row>
    <row r="779">
      <c r="B779" s="41" t="s">
        <v>453</v>
      </c>
      <c r="C779" s="41" t="s">
        <v>227</v>
      </c>
      <c r="D779" s="41" t="s">
        <v>505</v>
      </c>
      <c r="E779" s="26" t="str">
        <f t="shared" ref="E779:E842" si="1533">CONCATENATE(C779,D779)</f>
        <v>0702</v>
      </c>
      <c r="F779" s="41" t="s">
        <v>540</v>
      </c>
      <c r="G779" s="41" t="s">
        <v>305</v>
      </c>
      <c r="H779" s="42" t="s">
        <v>306</v>
      </c>
      <c r="I779" s="43"/>
      <c r="J779" s="43"/>
      <c r="K779" s="43"/>
      <c r="L779" s="43"/>
      <c r="M779" s="43"/>
      <c r="N779" s="43"/>
      <c r="O779" s="43">
        <v>0</v>
      </c>
      <c r="P779" s="43">
        <v>633.60000000000002</v>
      </c>
      <c r="Q779" s="43">
        <v>0</v>
      </c>
      <c r="R779" s="43">
        <v>0</v>
      </c>
      <c r="S779" s="43">
        <v>0</v>
      </c>
      <c r="T779" s="43">
        <v>0</v>
      </c>
      <c r="U779" s="43">
        <v>736.20000000000005</v>
      </c>
      <c r="V779" s="43">
        <f t="shared" ref="V779:V842" si="1534">I779+L779+U779+T779+S779+R779+Q779+P779+O779</f>
        <v>1369.8000000000002</v>
      </c>
      <c r="W779" s="43">
        <f>736.2</f>
        <v>736.20000000000005</v>
      </c>
      <c r="X779" s="43"/>
      <c r="Y779" s="43"/>
      <c r="Z779" s="43"/>
      <c r="AA779" s="43"/>
      <c r="AB779" s="43">
        <v>736.20000000000005</v>
      </c>
      <c r="AC779" s="44">
        <v>5479.1999999999998</v>
      </c>
      <c r="AD779" s="44">
        <v>5479.1999999999998</v>
      </c>
      <c r="AE779" s="45">
        <f t="shared" si="1491"/>
        <v>100</v>
      </c>
      <c r="AF779" s="43">
        <v>5479.1999999999998</v>
      </c>
      <c r="AG779" s="43">
        <v>0</v>
      </c>
      <c r="AH779" s="43">
        <v>0</v>
      </c>
      <c r="AI779" s="43">
        <v>0</v>
      </c>
      <c r="AJ779" s="43">
        <v>0</v>
      </c>
      <c r="AK779" s="43">
        <v>0</v>
      </c>
      <c r="AL779" s="43">
        <f t="shared" si="1492"/>
        <v>5479.1999999999998</v>
      </c>
      <c r="AM779" s="43">
        <f t="shared" si="1493"/>
        <v>-4109.3999999999996</v>
      </c>
      <c r="AN779" s="2"/>
      <c r="AO779" s="1"/>
      <c r="AP779" s="1"/>
      <c r="AQ779" s="1"/>
      <c r="AR779" s="1"/>
      <c r="AS779" s="1"/>
    </row>
    <row r="780" ht="31.5">
      <c r="B780" s="41" t="s">
        <v>453</v>
      </c>
      <c r="C780" s="41" t="s">
        <v>227</v>
      </c>
      <c r="D780" s="41" t="s">
        <v>505</v>
      </c>
      <c r="E780" s="26" t="str">
        <f t="shared" si="1533"/>
        <v>0702</v>
      </c>
      <c r="F780" s="41" t="s">
        <v>469</v>
      </c>
      <c r="G780" s="41"/>
      <c r="H780" s="42" t="s">
        <v>470</v>
      </c>
      <c r="I780" s="43">
        <f>I781+I785</f>
        <v>60777</v>
      </c>
      <c r="J780" s="43">
        <f>J781+J785</f>
        <v>61795.700000000004</v>
      </c>
      <c r="K780" s="43">
        <f>K781+K785</f>
        <v>61795.700000000004</v>
      </c>
      <c r="L780" s="43">
        <f>L781+L785</f>
        <v>0</v>
      </c>
      <c r="M780" s="43">
        <f>M781+M785</f>
        <v>0</v>
      </c>
      <c r="N780" s="43">
        <f>N781+N785</f>
        <v>0</v>
      </c>
      <c r="O780" s="43">
        <f>O781+O785</f>
        <v>0</v>
      </c>
      <c r="P780" s="43">
        <f>P781+P785</f>
        <v>0</v>
      </c>
      <c r="Q780" s="43">
        <f>Q781+Q785</f>
        <v>0</v>
      </c>
      <c r="R780" s="43">
        <f>R781+R785</f>
        <v>0</v>
      </c>
      <c r="S780" s="43">
        <f>S781+S785</f>
        <v>0</v>
      </c>
      <c r="T780" s="43">
        <f>T781+T785</f>
        <v>0</v>
      </c>
      <c r="U780" s="43">
        <v>0</v>
      </c>
      <c r="V780" s="43">
        <f t="shared" si="1534"/>
        <v>60777</v>
      </c>
      <c r="W780" s="43">
        <f>W781+W785</f>
        <v>0</v>
      </c>
      <c r="X780" s="43">
        <f>X781+X785</f>
        <v>0</v>
      </c>
      <c r="Y780" s="43">
        <f>Y781+Y785</f>
        <v>0</v>
      </c>
      <c r="Z780" s="43">
        <f>Z781+Z785</f>
        <v>0</v>
      </c>
      <c r="AA780" s="43">
        <f>AA781+AA785</f>
        <v>0</v>
      </c>
      <c r="AB780" s="43">
        <f>AB781+AB785</f>
        <v>42632.451929999996</v>
      </c>
      <c r="AC780" s="44">
        <f>AC781+AC785</f>
        <v>55444.210000000006</v>
      </c>
      <c r="AD780" s="44">
        <f>AD781+AD785</f>
        <v>55339.163780000003</v>
      </c>
      <c r="AE780" s="45">
        <f t="shared" si="1491"/>
        <v>99.810537078623724</v>
      </c>
      <c r="AF780" s="43">
        <f>AF781+AF785</f>
        <v>60777</v>
      </c>
      <c r="AG780" s="43">
        <f>AG781+AG785</f>
        <v>0</v>
      </c>
      <c r="AH780" s="43">
        <f>AH781+AH785</f>
        <v>0</v>
      </c>
      <c r="AI780" s="43">
        <f>AI781+AI785</f>
        <v>0</v>
      </c>
      <c r="AJ780" s="43">
        <f>AJ781+AJ785</f>
        <v>0</v>
      </c>
      <c r="AK780" s="43">
        <f>AK781+AK785</f>
        <v>0</v>
      </c>
      <c r="AL780" s="43">
        <f t="shared" si="1492"/>
        <v>60777</v>
      </c>
      <c r="AM780" s="43">
        <f t="shared" si="1493"/>
        <v>0</v>
      </c>
      <c r="AN780" s="2"/>
      <c r="AO780" s="1"/>
      <c r="AP780" s="1"/>
      <c r="AQ780" s="1"/>
      <c r="AR780" s="1"/>
      <c r="AS780" s="1"/>
    </row>
    <row r="781" ht="47.25">
      <c r="B781" s="41" t="s">
        <v>453</v>
      </c>
      <c r="C781" s="41" t="s">
        <v>227</v>
      </c>
      <c r="D781" s="41" t="s">
        <v>505</v>
      </c>
      <c r="E781" s="26" t="str">
        <f t="shared" si="1533"/>
        <v>0702</v>
      </c>
      <c r="F781" s="41" t="s">
        <v>471</v>
      </c>
      <c r="G781" s="41"/>
      <c r="H781" s="42" t="s">
        <v>472</v>
      </c>
      <c r="I781" s="43">
        <f t="shared" ref="I781:I787" si="1535">I782</f>
        <v>4759.3000000000002</v>
      </c>
      <c r="J781" s="43">
        <f t="shared" ref="J781:J787" si="1536">J782</f>
        <v>4759.3000000000002</v>
      </c>
      <c r="K781" s="43">
        <f t="shared" ref="K781:K787" si="1537">K782</f>
        <v>4759.3000000000002</v>
      </c>
      <c r="L781" s="43">
        <f t="shared" ref="L781:L787" si="1538">L782</f>
        <v>0</v>
      </c>
      <c r="M781" s="43">
        <f t="shared" ref="M781:M787" si="1539">M782</f>
        <v>0</v>
      </c>
      <c r="N781" s="43">
        <f t="shared" ref="N781:N787" si="1540">N782</f>
        <v>0</v>
      </c>
      <c r="O781" s="43">
        <f t="shared" ref="O781:O787" si="1541">O782</f>
        <v>0</v>
      </c>
      <c r="P781" s="43">
        <f t="shared" ref="P781:P787" si="1542">P782</f>
        <v>0</v>
      </c>
      <c r="Q781" s="43">
        <f t="shared" ref="Q781:Q787" si="1543">Q782</f>
        <v>0</v>
      </c>
      <c r="R781" s="43">
        <f t="shared" ref="R781:R787" si="1544">R782</f>
        <v>0</v>
      </c>
      <c r="S781" s="43">
        <f t="shared" ref="S781:S787" si="1545">S782</f>
        <v>0</v>
      </c>
      <c r="T781" s="43">
        <f t="shared" ref="T781:T787" si="1546">T782</f>
        <v>0</v>
      </c>
      <c r="U781" s="43">
        <v>0</v>
      </c>
      <c r="V781" s="43">
        <f t="shared" si="1534"/>
        <v>4759.3000000000002</v>
      </c>
      <c r="W781" s="43">
        <f t="shared" ref="W781:W787" si="1547">W782</f>
        <v>0</v>
      </c>
      <c r="X781" s="43">
        <f t="shared" ref="X781:X787" si="1548">X782</f>
        <v>0</v>
      </c>
      <c r="Y781" s="43">
        <f t="shared" ref="Y781:Y787" si="1549">Y782</f>
        <v>0</v>
      </c>
      <c r="Z781" s="43">
        <f t="shared" ref="Z781:Z787" si="1550">Z782</f>
        <v>0</v>
      </c>
      <c r="AA781" s="43">
        <f t="shared" ref="AA781:AA787" si="1551">AA782</f>
        <v>0</v>
      </c>
      <c r="AB781" s="43">
        <f t="shared" ref="AB781:AB787" si="1552">AB782</f>
        <v>3648.00324</v>
      </c>
      <c r="AC781" s="44">
        <f t="shared" ref="AC781:AC787" si="1553">AC782</f>
        <v>4759.3000000000002</v>
      </c>
      <c r="AD781" s="44">
        <f t="shared" ref="AD781:AD787" si="1554">AD782</f>
        <v>4654.2814900000003</v>
      </c>
      <c r="AE781" s="45">
        <f t="shared" si="1491"/>
        <v>97.793404282142333</v>
      </c>
      <c r="AF781" s="43">
        <f t="shared" ref="AF781:AF787" si="1555">AF782</f>
        <v>4759.3000000000002</v>
      </c>
      <c r="AG781" s="43">
        <f t="shared" ref="AG781:AG787" si="1556">AG782</f>
        <v>0</v>
      </c>
      <c r="AH781" s="43">
        <f t="shared" ref="AH781:AH787" si="1557">AH782</f>
        <v>0</v>
      </c>
      <c r="AI781" s="43">
        <f t="shared" ref="AI781:AI787" si="1558">AI782</f>
        <v>0</v>
      </c>
      <c r="AJ781" s="43">
        <f t="shared" ref="AJ781:AJ787" si="1559">AJ782</f>
        <v>0</v>
      </c>
      <c r="AK781" s="43">
        <f t="shared" ref="AK781:AK787" si="1560">AK782</f>
        <v>0</v>
      </c>
      <c r="AL781" s="43">
        <f t="shared" si="1492"/>
        <v>4759.3000000000002</v>
      </c>
      <c r="AM781" s="43">
        <f t="shared" si="1493"/>
        <v>0</v>
      </c>
      <c r="AN781" s="2"/>
      <c r="AR781" s="1"/>
      <c r="AS781" s="1"/>
    </row>
    <row r="782" ht="31.5">
      <c r="B782" s="41" t="s">
        <v>453</v>
      </c>
      <c r="C782" s="41" t="s">
        <v>227</v>
      </c>
      <c r="D782" s="41" t="s">
        <v>505</v>
      </c>
      <c r="E782" s="26" t="str">
        <f t="shared" si="1533"/>
        <v>0702</v>
      </c>
      <c r="F782" s="41" t="s">
        <v>542</v>
      </c>
      <c r="G782" s="41"/>
      <c r="H782" s="42" t="s">
        <v>543</v>
      </c>
      <c r="I782" s="43">
        <f t="shared" si="1535"/>
        <v>4759.3000000000002</v>
      </c>
      <c r="J782" s="43">
        <f t="shared" si="1536"/>
        <v>4759.3000000000002</v>
      </c>
      <c r="K782" s="43">
        <f t="shared" si="1537"/>
        <v>4759.3000000000002</v>
      </c>
      <c r="L782" s="43">
        <f t="shared" si="1538"/>
        <v>0</v>
      </c>
      <c r="M782" s="43">
        <f t="shared" si="1539"/>
        <v>0</v>
      </c>
      <c r="N782" s="43">
        <f t="shared" si="1540"/>
        <v>0</v>
      </c>
      <c r="O782" s="43">
        <f t="shared" si="1541"/>
        <v>0</v>
      </c>
      <c r="P782" s="43">
        <f t="shared" si="1542"/>
        <v>0</v>
      </c>
      <c r="Q782" s="43">
        <f t="shared" si="1543"/>
        <v>0</v>
      </c>
      <c r="R782" s="43">
        <f t="shared" si="1544"/>
        <v>0</v>
      </c>
      <c r="S782" s="43">
        <f t="shared" si="1545"/>
        <v>0</v>
      </c>
      <c r="T782" s="43">
        <f t="shared" si="1546"/>
        <v>0</v>
      </c>
      <c r="U782" s="43">
        <v>0</v>
      </c>
      <c r="V782" s="43">
        <f t="shared" si="1534"/>
        <v>4759.3000000000002</v>
      </c>
      <c r="W782" s="43">
        <f t="shared" si="1547"/>
        <v>0</v>
      </c>
      <c r="X782" s="43">
        <f t="shared" si="1548"/>
        <v>0</v>
      </c>
      <c r="Y782" s="43">
        <f t="shared" si="1549"/>
        <v>0</v>
      </c>
      <c r="Z782" s="43">
        <f t="shared" si="1550"/>
        <v>0</v>
      </c>
      <c r="AA782" s="43">
        <f t="shared" si="1551"/>
        <v>0</v>
      </c>
      <c r="AB782" s="43">
        <f t="shared" si="1552"/>
        <v>3648.00324</v>
      </c>
      <c r="AC782" s="44">
        <f t="shared" si="1553"/>
        <v>4759.3000000000002</v>
      </c>
      <c r="AD782" s="44">
        <f t="shared" si="1554"/>
        <v>4654.2814900000003</v>
      </c>
      <c r="AE782" s="45">
        <f t="shared" si="1491"/>
        <v>97.793404282142333</v>
      </c>
      <c r="AF782" s="43">
        <f t="shared" si="1555"/>
        <v>4759.3000000000002</v>
      </c>
      <c r="AG782" s="43">
        <f t="shared" si="1556"/>
        <v>0</v>
      </c>
      <c r="AH782" s="43">
        <f t="shared" si="1557"/>
        <v>0</v>
      </c>
      <c r="AI782" s="43">
        <f t="shared" si="1558"/>
        <v>0</v>
      </c>
      <c r="AJ782" s="43">
        <f t="shared" si="1559"/>
        <v>0</v>
      </c>
      <c r="AK782" s="43">
        <f t="shared" si="1560"/>
        <v>0</v>
      </c>
      <c r="AL782" s="43">
        <f t="shared" si="1492"/>
        <v>4759.3000000000002</v>
      </c>
      <c r="AM782" s="43">
        <f t="shared" si="1493"/>
        <v>0</v>
      </c>
      <c r="AN782" s="2"/>
      <c r="AO782" s="1"/>
      <c r="AP782" s="1"/>
      <c r="AQ782" s="1"/>
      <c r="AR782" s="1"/>
      <c r="AS782" s="1"/>
    </row>
    <row r="783" ht="31.5">
      <c r="B783" s="41" t="s">
        <v>453</v>
      </c>
      <c r="C783" s="41" t="s">
        <v>227</v>
      </c>
      <c r="D783" s="41" t="s">
        <v>505</v>
      </c>
      <c r="E783" s="26" t="str">
        <f t="shared" si="1533"/>
        <v>0702</v>
      </c>
      <c r="F783" s="41" t="s">
        <v>542</v>
      </c>
      <c r="G783" s="41" t="s">
        <v>177</v>
      </c>
      <c r="H783" s="42" t="s">
        <v>178</v>
      </c>
      <c r="I783" s="43">
        <f t="shared" si="1535"/>
        <v>4759.3000000000002</v>
      </c>
      <c r="J783" s="43">
        <f t="shared" si="1536"/>
        <v>4759.3000000000002</v>
      </c>
      <c r="K783" s="43">
        <f t="shared" si="1537"/>
        <v>4759.3000000000002</v>
      </c>
      <c r="L783" s="43">
        <f t="shared" si="1538"/>
        <v>0</v>
      </c>
      <c r="M783" s="43">
        <f t="shared" si="1539"/>
        <v>0</v>
      </c>
      <c r="N783" s="43">
        <f t="shared" si="1540"/>
        <v>0</v>
      </c>
      <c r="O783" s="43">
        <f t="shared" si="1541"/>
        <v>0</v>
      </c>
      <c r="P783" s="43">
        <f t="shared" si="1542"/>
        <v>0</v>
      </c>
      <c r="Q783" s="43">
        <f t="shared" si="1543"/>
        <v>0</v>
      </c>
      <c r="R783" s="43">
        <f t="shared" si="1544"/>
        <v>0</v>
      </c>
      <c r="S783" s="43">
        <f t="shared" si="1545"/>
        <v>0</v>
      </c>
      <c r="T783" s="43">
        <f t="shared" si="1546"/>
        <v>0</v>
      </c>
      <c r="U783" s="43">
        <v>0</v>
      </c>
      <c r="V783" s="43">
        <f t="shared" si="1534"/>
        <v>4759.3000000000002</v>
      </c>
      <c r="W783" s="43">
        <f t="shared" si="1547"/>
        <v>0</v>
      </c>
      <c r="X783" s="43">
        <f t="shared" si="1548"/>
        <v>0</v>
      </c>
      <c r="Y783" s="43">
        <f t="shared" si="1549"/>
        <v>0</v>
      </c>
      <c r="Z783" s="43">
        <f t="shared" si="1550"/>
        <v>0</v>
      </c>
      <c r="AA783" s="43">
        <f t="shared" si="1551"/>
        <v>0</v>
      </c>
      <c r="AB783" s="43">
        <f t="shared" si="1552"/>
        <v>3648.00324</v>
      </c>
      <c r="AC783" s="44">
        <f t="shared" si="1553"/>
        <v>4759.3000000000002</v>
      </c>
      <c r="AD783" s="44">
        <f t="shared" si="1554"/>
        <v>4654.2814900000003</v>
      </c>
      <c r="AE783" s="45">
        <f t="shared" si="1491"/>
        <v>97.793404282142333</v>
      </c>
      <c r="AF783" s="43">
        <f t="shared" si="1555"/>
        <v>4759.3000000000002</v>
      </c>
      <c r="AG783" s="43">
        <f t="shared" si="1556"/>
        <v>0</v>
      </c>
      <c r="AH783" s="43">
        <f t="shared" si="1557"/>
        <v>0</v>
      </c>
      <c r="AI783" s="43">
        <f t="shared" si="1558"/>
        <v>0</v>
      </c>
      <c r="AJ783" s="43">
        <f t="shared" si="1559"/>
        <v>0</v>
      </c>
      <c r="AK783" s="43">
        <f t="shared" si="1560"/>
        <v>0</v>
      </c>
      <c r="AL783" s="43">
        <f t="shared" si="1492"/>
        <v>4759.3000000000002</v>
      </c>
      <c r="AM783" s="43">
        <f t="shared" si="1493"/>
        <v>0</v>
      </c>
      <c r="AN783" s="2"/>
      <c r="AO783" s="1"/>
      <c r="AP783" s="1"/>
      <c r="AQ783" s="1"/>
      <c r="AR783" s="1"/>
      <c r="AS783" s="1"/>
    </row>
    <row r="784" ht="63">
      <c r="B784" s="41" t="s">
        <v>453</v>
      </c>
      <c r="C784" s="41" t="s">
        <v>227</v>
      </c>
      <c r="D784" s="41" t="s">
        <v>505</v>
      </c>
      <c r="E784" s="26" t="str">
        <f t="shared" si="1533"/>
        <v>0702</v>
      </c>
      <c r="F784" s="41" t="s">
        <v>542</v>
      </c>
      <c r="G784" s="41" t="s">
        <v>373</v>
      </c>
      <c r="H784" s="42" t="s">
        <v>374</v>
      </c>
      <c r="I784" s="43">
        <v>4759.3000000000002</v>
      </c>
      <c r="J784" s="43">
        <v>4759.3000000000002</v>
      </c>
      <c r="K784" s="43">
        <v>4759.3000000000002</v>
      </c>
      <c r="L784" s="43"/>
      <c r="M784" s="43"/>
      <c r="N784" s="43"/>
      <c r="O784" s="43">
        <v>0</v>
      </c>
      <c r="P784" s="43">
        <v>0</v>
      </c>
      <c r="Q784" s="43">
        <v>0</v>
      </c>
      <c r="R784" s="43">
        <v>0</v>
      </c>
      <c r="S784" s="43">
        <v>0</v>
      </c>
      <c r="T784" s="43">
        <v>0</v>
      </c>
      <c r="U784" s="43">
        <v>0</v>
      </c>
      <c r="V784" s="43">
        <f t="shared" si="1534"/>
        <v>4759.3000000000002</v>
      </c>
      <c r="W784" s="43"/>
      <c r="X784" s="43"/>
      <c r="Y784" s="43"/>
      <c r="Z784" s="43"/>
      <c r="AA784" s="43"/>
      <c r="AB784" s="43">
        <v>3648.00324</v>
      </c>
      <c r="AC784" s="44">
        <v>4759.3000000000002</v>
      </c>
      <c r="AD784" s="44">
        <v>4654.2814900000003</v>
      </c>
      <c r="AE784" s="45">
        <f t="shared" si="1491"/>
        <v>97.793404282142333</v>
      </c>
      <c r="AF784" s="43">
        <v>4759.3000000000002</v>
      </c>
      <c r="AG784" s="43">
        <v>0</v>
      </c>
      <c r="AH784" s="43">
        <v>0</v>
      </c>
      <c r="AI784" s="43">
        <v>0</v>
      </c>
      <c r="AJ784" s="43">
        <v>0</v>
      </c>
      <c r="AK784" s="43">
        <v>0</v>
      </c>
      <c r="AL784" s="43">
        <f t="shared" si="1492"/>
        <v>4759.3000000000002</v>
      </c>
      <c r="AM784" s="43">
        <f t="shared" si="1493"/>
        <v>0</v>
      </c>
      <c r="AN784" s="19"/>
      <c r="AO784" s="1"/>
      <c r="AP784" s="1"/>
      <c r="AQ784" s="1"/>
      <c r="AR784" s="1"/>
      <c r="AS784" s="1"/>
    </row>
    <row r="785" ht="94.5">
      <c r="B785" s="41" t="s">
        <v>453</v>
      </c>
      <c r="C785" s="41" t="s">
        <v>227</v>
      </c>
      <c r="D785" s="41" t="s">
        <v>505</v>
      </c>
      <c r="E785" s="26" t="str">
        <f t="shared" si="1533"/>
        <v>0702</v>
      </c>
      <c r="F785" s="41" t="s">
        <v>477</v>
      </c>
      <c r="G785" s="41"/>
      <c r="H785" s="42" t="s">
        <v>478</v>
      </c>
      <c r="I785" s="43">
        <f t="shared" si="1535"/>
        <v>56017.699999999997</v>
      </c>
      <c r="J785" s="43">
        <f t="shared" si="1536"/>
        <v>57036.400000000001</v>
      </c>
      <c r="K785" s="43">
        <f t="shared" si="1537"/>
        <v>57036.400000000001</v>
      </c>
      <c r="L785" s="43">
        <f t="shared" si="1538"/>
        <v>0</v>
      </c>
      <c r="M785" s="43">
        <f t="shared" si="1539"/>
        <v>0</v>
      </c>
      <c r="N785" s="43">
        <f t="shared" si="1540"/>
        <v>0</v>
      </c>
      <c r="O785" s="43">
        <f t="shared" si="1541"/>
        <v>0</v>
      </c>
      <c r="P785" s="43">
        <f t="shared" si="1542"/>
        <v>0</v>
      </c>
      <c r="Q785" s="43">
        <f t="shared" si="1543"/>
        <v>0</v>
      </c>
      <c r="R785" s="43">
        <f t="shared" si="1544"/>
        <v>0</v>
      </c>
      <c r="S785" s="43">
        <f t="shared" si="1545"/>
        <v>0</v>
      </c>
      <c r="T785" s="43">
        <f t="shared" si="1546"/>
        <v>0</v>
      </c>
      <c r="U785" s="43">
        <v>0</v>
      </c>
      <c r="V785" s="43">
        <f t="shared" si="1534"/>
        <v>56017.699999999997</v>
      </c>
      <c r="W785" s="43">
        <f t="shared" si="1547"/>
        <v>0</v>
      </c>
      <c r="X785" s="43">
        <f t="shared" si="1548"/>
        <v>0</v>
      </c>
      <c r="Y785" s="43">
        <f t="shared" si="1549"/>
        <v>0</v>
      </c>
      <c r="Z785" s="43">
        <f t="shared" si="1550"/>
        <v>0</v>
      </c>
      <c r="AA785" s="43">
        <f t="shared" si="1551"/>
        <v>0</v>
      </c>
      <c r="AB785" s="43">
        <f t="shared" si="1552"/>
        <v>38984.448689999997</v>
      </c>
      <c r="AC785" s="44">
        <f t="shared" si="1553"/>
        <v>50684.910000000003</v>
      </c>
      <c r="AD785" s="44">
        <f t="shared" si="1554"/>
        <v>50684.882290000001</v>
      </c>
      <c r="AE785" s="45">
        <f t="shared" si="1491"/>
        <v>99.999945328895706</v>
      </c>
      <c r="AF785" s="43">
        <f t="shared" si="1555"/>
        <v>56017.699999999997</v>
      </c>
      <c r="AG785" s="43">
        <f t="shared" si="1556"/>
        <v>0</v>
      </c>
      <c r="AH785" s="43">
        <f t="shared" si="1557"/>
        <v>0</v>
      </c>
      <c r="AI785" s="43">
        <f t="shared" si="1558"/>
        <v>0</v>
      </c>
      <c r="AJ785" s="43">
        <f t="shared" si="1559"/>
        <v>0</v>
      </c>
      <c r="AK785" s="43">
        <f t="shared" si="1560"/>
        <v>0</v>
      </c>
      <c r="AL785" s="43">
        <f t="shared" si="1492"/>
        <v>56017.699999999997</v>
      </c>
      <c r="AM785" s="43">
        <f t="shared" si="1493"/>
        <v>0</v>
      </c>
      <c r="AN785" s="2"/>
      <c r="AR785" s="1"/>
      <c r="AS785" s="1"/>
    </row>
    <row r="786" ht="31.5">
      <c r="B786" s="41" t="s">
        <v>453</v>
      </c>
      <c r="C786" s="41" t="s">
        <v>227</v>
      </c>
      <c r="D786" s="41" t="s">
        <v>505</v>
      </c>
      <c r="E786" s="26" t="str">
        <f t="shared" si="1533"/>
        <v>0702</v>
      </c>
      <c r="F786" s="41" t="s">
        <v>479</v>
      </c>
      <c r="G786" s="41"/>
      <c r="H786" s="42" t="s">
        <v>466</v>
      </c>
      <c r="I786" s="43">
        <f t="shared" si="1535"/>
        <v>56017.699999999997</v>
      </c>
      <c r="J786" s="43">
        <f t="shared" si="1536"/>
        <v>57036.400000000001</v>
      </c>
      <c r="K786" s="43">
        <f t="shared" si="1537"/>
        <v>57036.400000000001</v>
      </c>
      <c r="L786" s="43">
        <f t="shared" si="1538"/>
        <v>0</v>
      </c>
      <c r="M786" s="43">
        <f t="shared" si="1539"/>
        <v>0</v>
      </c>
      <c r="N786" s="43">
        <f t="shared" si="1540"/>
        <v>0</v>
      </c>
      <c r="O786" s="43">
        <f t="shared" si="1541"/>
        <v>0</v>
      </c>
      <c r="P786" s="43">
        <f t="shared" si="1542"/>
        <v>0</v>
      </c>
      <c r="Q786" s="43">
        <f t="shared" si="1543"/>
        <v>0</v>
      </c>
      <c r="R786" s="43">
        <f t="shared" si="1544"/>
        <v>0</v>
      </c>
      <c r="S786" s="43">
        <f t="shared" si="1545"/>
        <v>0</v>
      </c>
      <c r="T786" s="43">
        <f t="shared" si="1546"/>
        <v>0</v>
      </c>
      <c r="U786" s="43">
        <v>0</v>
      </c>
      <c r="V786" s="43">
        <f t="shared" si="1534"/>
        <v>56017.699999999997</v>
      </c>
      <c r="W786" s="43">
        <f t="shared" si="1547"/>
        <v>0</v>
      </c>
      <c r="X786" s="43">
        <f t="shared" si="1548"/>
        <v>0</v>
      </c>
      <c r="Y786" s="43">
        <f t="shared" si="1549"/>
        <v>0</v>
      </c>
      <c r="Z786" s="43">
        <f t="shared" si="1550"/>
        <v>0</v>
      </c>
      <c r="AA786" s="43">
        <f t="shared" si="1551"/>
        <v>0</v>
      </c>
      <c r="AB786" s="43">
        <f t="shared" si="1552"/>
        <v>38984.448689999997</v>
      </c>
      <c r="AC786" s="44">
        <f t="shared" si="1553"/>
        <v>50684.910000000003</v>
      </c>
      <c r="AD786" s="44">
        <f t="shared" si="1554"/>
        <v>50684.882290000001</v>
      </c>
      <c r="AE786" s="45">
        <f t="shared" si="1491"/>
        <v>99.999945328895706</v>
      </c>
      <c r="AF786" s="43">
        <f t="shared" si="1555"/>
        <v>56017.699999999997</v>
      </c>
      <c r="AG786" s="43">
        <f t="shared" si="1556"/>
        <v>0</v>
      </c>
      <c r="AH786" s="43">
        <f t="shared" si="1557"/>
        <v>0</v>
      </c>
      <c r="AI786" s="43">
        <f t="shared" si="1558"/>
        <v>0</v>
      </c>
      <c r="AJ786" s="43">
        <f t="shared" si="1559"/>
        <v>0</v>
      </c>
      <c r="AK786" s="43">
        <f t="shared" si="1560"/>
        <v>0</v>
      </c>
      <c r="AL786" s="43">
        <f t="shared" si="1492"/>
        <v>56017.699999999997</v>
      </c>
      <c r="AM786" s="43">
        <f t="shared" si="1493"/>
        <v>0</v>
      </c>
      <c r="AN786" s="2"/>
      <c r="AO786" s="1"/>
      <c r="AP786" s="1"/>
      <c r="AQ786" s="1"/>
      <c r="AR786" s="1"/>
      <c r="AS786" s="1"/>
    </row>
    <row r="787" ht="31.5">
      <c r="B787" s="41" t="s">
        <v>453</v>
      </c>
      <c r="C787" s="41" t="s">
        <v>227</v>
      </c>
      <c r="D787" s="41" t="s">
        <v>505</v>
      </c>
      <c r="E787" s="26" t="str">
        <f t="shared" si="1533"/>
        <v>0702</v>
      </c>
      <c r="F787" s="41" t="s">
        <v>479</v>
      </c>
      <c r="G787" s="41" t="s">
        <v>177</v>
      </c>
      <c r="H787" s="42" t="s">
        <v>178</v>
      </c>
      <c r="I787" s="43">
        <f t="shared" si="1535"/>
        <v>56017.699999999997</v>
      </c>
      <c r="J787" s="43">
        <f t="shared" si="1536"/>
        <v>57036.400000000001</v>
      </c>
      <c r="K787" s="43">
        <f t="shared" si="1537"/>
        <v>57036.400000000001</v>
      </c>
      <c r="L787" s="43">
        <f t="shared" si="1538"/>
        <v>0</v>
      </c>
      <c r="M787" s="43">
        <f t="shared" si="1539"/>
        <v>0</v>
      </c>
      <c r="N787" s="43">
        <f t="shared" si="1540"/>
        <v>0</v>
      </c>
      <c r="O787" s="43">
        <f t="shared" si="1541"/>
        <v>0</v>
      </c>
      <c r="P787" s="43">
        <f t="shared" si="1542"/>
        <v>0</v>
      </c>
      <c r="Q787" s="43">
        <f t="shared" si="1543"/>
        <v>0</v>
      </c>
      <c r="R787" s="43">
        <f t="shared" si="1544"/>
        <v>0</v>
      </c>
      <c r="S787" s="43">
        <f t="shared" si="1545"/>
        <v>0</v>
      </c>
      <c r="T787" s="43">
        <f t="shared" si="1546"/>
        <v>0</v>
      </c>
      <c r="U787" s="43">
        <v>0</v>
      </c>
      <c r="V787" s="43">
        <f t="shared" si="1534"/>
        <v>56017.699999999997</v>
      </c>
      <c r="W787" s="43">
        <f t="shared" si="1547"/>
        <v>0</v>
      </c>
      <c r="X787" s="43">
        <f t="shared" si="1548"/>
        <v>0</v>
      </c>
      <c r="Y787" s="43">
        <f t="shared" si="1549"/>
        <v>0</v>
      </c>
      <c r="Z787" s="43">
        <f t="shared" si="1550"/>
        <v>0</v>
      </c>
      <c r="AA787" s="43">
        <f t="shared" si="1551"/>
        <v>0</v>
      </c>
      <c r="AB787" s="43">
        <f t="shared" si="1552"/>
        <v>38984.448689999997</v>
      </c>
      <c r="AC787" s="44">
        <f t="shared" si="1553"/>
        <v>50684.910000000003</v>
      </c>
      <c r="AD787" s="44">
        <f t="shared" si="1554"/>
        <v>50684.882290000001</v>
      </c>
      <c r="AE787" s="45">
        <f t="shared" si="1491"/>
        <v>99.999945328895706</v>
      </c>
      <c r="AF787" s="43">
        <f t="shared" si="1555"/>
        <v>56017.699999999997</v>
      </c>
      <c r="AG787" s="43">
        <f t="shared" si="1556"/>
        <v>0</v>
      </c>
      <c r="AH787" s="43">
        <f t="shared" si="1557"/>
        <v>0</v>
      </c>
      <c r="AI787" s="43">
        <f t="shared" si="1558"/>
        <v>0</v>
      </c>
      <c r="AJ787" s="43">
        <f t="shared" si="1559"/>
        <v>0</v>
      </c>
      <c r="AK787" s="43">
        <f t="shared" si="1560"/>
        <v>0</v>
      </c>
      <c r="AL787" s="43">
        <f t="shared" si="1492"/>
        <v>56017.699999999997</v>
      </c>
      <c r="AM787" s="43">
        <f t="shared" si="1493"/>
        <v>0</v>
      </c>
      <c r="AN787" s="2"/>
      <c r="AO787" s="1"/>
      <c r="AP787" s="1"/>
      <c r="AQ787" s="1"/>
      <c r="AR787" s="1"/>
      <c r="AS787" s="1"/>
    </row>
    <row r="788" ht="63">
      <c r="B788" s="41" t="s">
        <v>453</v>
      </c>
      <c r="C788" s="41" t="s">
        <v>227</v>
      </c>
      <c r="D788" s="41" t="s">
        <v>505</v>
      </c>
      <c r="E788" s="26" t="str">
        <f t="shared" si="1533"/>
        <v>0702</v>
      </c>
      <c r="F788" s="41" t="s">
        <v>479</v>
      </c>
      <c r="G788" s="41" t="s">
        <v>373</v>
      </c>
      <c r="H788" s="42" t="s">
        <v>374</v>
      </c>
      <c r="I788" s="43">
        <v>56017.699999999997</v>
      </c>
      <c r="J788" s="43">
        <v>57036.400000000001</v>
      </c>
      <c r="K788" s="43">
        <v>57036.400000000001</v>
      </c>
      <c r="L788" s="43"/>
      <c r="M788" s="43"/>
      <c r="N788" s="43"/>
      <c r="O788" s="43">
        <v>0</v>
      </c>
      <c r="P788" s="43">
        <v>0</v>
      </c>
      <c r="Q788" s="43">
        <v>0</v>
      </c>
      <c r="R788" s="43">
        <v>0</v>
      </c>
      <c r="S788" s="43">
        <v>0</v>
      </c>
      <c r="T788" s="43">
        <v>0</v>
      </c>
      <c r="U788" s="43">
        <v>0</v>
      </c>
      <c r="V788" s="43">
        <f t="shared" si="1534"/>
        <v>56017.699999999997</v>
      </c>
      <c r="W788" s="43"/>
      <c r="X788" s="43"/>
      <c r="Y788" s="43"/>
      <c r="Z788" s="43"/>
      <c r="AA788" s="43"/>
      <c r="AB788" s="43">
        <v>38984.448689999997</v>
      </c>
      <c r="AC788" s="44">
        <v>50684.910000000003</v>
      </c>
      <c r="AD788" s="44">
        <v>50684.882290000001</v>
      </c>
      <c r="AE788" s="45">
        <f t="shared" si="1491"/>
        <v>99.999945328895706</v>
      </c>
      <c r="AF788" s="43">
        <v>56017.699999999997</v>
      </c>
      <c r="AG788" s="43">
        <v>0</v>
      </c>
      <c r="AH788" s="43">
        <v>0</v>
      </c>
      <c r="AI788" s="43">
        <v>0</v>
      </c>
      <c r="AJ788" s="43">
        <v>0</v>
      </c>
      <c r="AK788" s="43">
        <v>0</v>
      </c>
      <c r="AL788" s="43">
        <f t="shared" si="1492"/>
        <v>56017.699999999997</v>
      </c>
      <c r="AM788" s="43">
        <f t="shared" si="1493"/>
        <v>0</v>
      </c>
      <c r="AN788" s="19"/>
      <c r="AO788" s="1"/>
      <c r="AP788" s="1"/>
      <c r="AQ788" s="1"/>
      <c r="AR788" s="1"/>
      <c r="AS788" s="1"/>
    </row>
    <row r="789" ht="31.5">
      <c r="B789" s="41" t="s">
        <v>453</v>
      </c>
      <c r="C789" s="41" t="s">
        <v>227</v>
      </c>
      <c r="D789" s="41" t="s">
        <v>505</v>
      </c>
      <c r="E789" s="26" t="str">
        <f t="shared" si="1533"/>
        <v>0702</v>
      </c>
      <c r="F789" s="41" t="s">
        <v>480</v>
      </c>
      <c r="G789" s="41"/>
      <c r="H789" s="42" t="s">
        <v>481</v>
      </c>
      <c r="I789" s="43">
        <f>I790+I823</f>
        <v>502858</v>
      </c>
      <c r="J789" s="43">
        <f>J790+J823</f>
        <v>268687</v>
      </c>
      <c r="K789" s="43">
        <f>K790+K823</f>
        <v>518677.39999999997</v>
      </c>
      <c r="L789" s="43">
        <f>L790+L823</f>
        <v>3500</v>
      </c>
      <c r="M789" s="43">
        <f>M790+M823</f>
        <v>0</v>
      </c>
      <c r="N789" s="43">
        <f>N790+N823</f>
        <v>0</v>
      </c>
      <c r="O789" s="43">
        <f>O790+O823</f>
        <v>15.444000000000001</v>
      </c>
      <c r="P789" s="43">
        <f>P790+P823</f>
        <v>16362.282000000001</v>
      </c>
      <c r="Q789" s="43">
        <f>Q790+Q823</f>
        <v>598861.299</v>
      </c>
      <c r="R789" s="43">
        <f>R790+R823</f>
        <v>67774.494000000006</v>
      </c>
      <c r="S789" s="43">
        <f>S790+S823</f>
        <v>45436.972000000002</v>
      </c>
      <c r="T789" s="43">
        <f>T790+T823</f>
        <v>0</v>
      </c>
      <c r="U789" s="43">
        <v>1369.7099999999991</v>
      </c>
      <c r="V789" s="43">
        <f t="shared" si="1534"/>
        <v>1236178.2009999999</v>
      </c>
      <c r="W789" s="43">
        <f>W790+W823</f>
        <v>55990.409999999996</v>
      </c>
      <c r="X789" s="43">
        <f>X790+X823</f>
        <v>0</v>
      </c>
      <c r="Y789" s="43">
        <f>Y790+Y823</f>
        <v>-54620.699999999997</v>
      </c>
      <c r="Z789" s="43">
        <f>Z790+Z823</f>
        <v>0</v>
      </c>
      <c r="AA789" s="43">
        <f>AA790+AA823</f>
        <v>0</v>
      </c>
      <c r="AB789" s="43">
        <f>AB790+AB823</f>
        <v>1054224.0593900001</v>
      </c>
      <c r="AC789" s="44">
        <f>AC790+AC823</f>
        <v>1949285.18435</v>
      </c>
      <c r="AD789" s="44">
        <f>AD790+AD823</f>
        <v>1949245.1286300002</v>
      </c>
      <c r="AE789" s="45">
        <f t="shared" si="1491"/>
        <v>99.997945107246423</v>
      </c>
      <c r="AF789" s="43">
        <f>AF790+AF823</f>
        <v>1949269.7403500001</v>
      </c>
      <c r="AG789" s="43">
        <f>AG790+AG823</f>
        <v>15.444000000000001</v>
      </c>
      <c r="AH789" s="43">
        <f>AH790+AH823</f>
        <v>0</v>
      </c>
      <c r="AI789" s="43">
        <f>AI790+AI823</f>
        <v>0</v>
      </c>
      <c r="AJ789" s="43">
        <f>AJ790+AJ823</f>
        <v>0</v>
      </c>
      <c r="AK789" s="43">
        <f>AK790+AK823</f>
        <v>0</v>
      </c>
      <c r="AL789" s="43">
        <f t="shared" si="1492"/>
        <v>1949285.18435</v>
      </c>
      <c r="AM789" s="43">
        <f t="shared" si="1493"/>
        <v>-713106.98335000011</v>
      </c>
      <c r="AN789" s="2"/>
      <c r="AO789" s="1"/>
      <c r="AP789" s="1"/>
      <c r="AQ789" s="1"/>
      <c r="AR789" s="1"/>
      <c r="AS789" s="1"/>
    </row>
    <row r="790" ht="31.5">
      <c r="B790" s="41" t="s">
        <v>453</v>
      </c>
      <c r="C790" s="41" t="s">
        <v>227</v>
      </c>
      <c r="D790" s="41" t="s">
        <v>505</v>
      </c>
      <c r="E790" s="26" t="str">
        <f t="shared" si="1533"/>
        <v>0702</v>
      </c>
      <c r="F790" s="41" t="s">
        <v>544</v>
      </c>
      <c r="G790" s="41"/>
      <c r="H790" s="42" t="s">
        <v>545</v>
      </c>
      <c r="I790" s="43">
        <f>I807+I791</f>
        <v>56532.899999999994</v>
      </c>
      <c r="J790" s="43">
        <f>J807+J791</f>
        <v>27420.299999999999</v>
      </c>
      <c r="K790" s="43">
        <f>K807+K791</f>
        <v>54620.699999999997</v>
      </c>
      <c r="L790" s="43">
        <f>L807+L791</f>
        <v>0</v>
      </c>
      <c r="M790" s="43">
        <f>M807+M791</f>
        <v>0</v>
      </c>
      <c r="N790" s="43">
        <f>N807+N791</f>
        <v>0</v>
      </c>
      <c r="O790" s="43">
        <f>O807+O791</f>
        <v>0</v>
      </c>
      <c r="P790" s="43">
        <f>P807+P791</f>
        <v>9611.5290000000005</v>
      </c>
      <c r="Q790" s="43">
        <f>Q807+Q791</f>
        <v>45918.050999999999</v>
      </c>
      <c r="R790" s="43">
        <f>R807+R791</f>
        <v>0</v>
      </c>
      <c r="S790" s="43">
        <f>S807+S791</f>
        <v>45436.972000000002</v>
      </c>
      <c r="T790" s="43">
        <f>T807+T791</f>
        <v>0</v>
      </c>
      <c r="U790" s="43">
        <v>0</v>
      </c>
      <c r="V790" s="43">
        <f t="shared" si="1534"/>
        <v>157499.45200000002</v>
      </c>
      <c r="W790" s="43">
        <f>W807+W791</f>
        <v>54620.699999999997</v>
      </c>
      <c r="X790" s="43">
        <f>X807+X791</f>
        <v>0</v>
      </c>
      <c r="Y790" s="43">
        <f>Y807+Y791</f>
        <v>-54620.699999999997</v>
      </c>
      <c r="Z790" s="43">
        <f>Z807+Z791</f>
        <v>0</v>
      </c>
      <c r="AA790" s="43">
        <f>AA807+AA791</f>
        <v>0</v>
      </c>
      <c r="AB790" s="43">
        <f>AB807+AB791</f>
        <v>33559.627999999997</v>
      </c>
      <c r="AC790" s="44">
        <f>AC807+AC791</f>
        <v>157499.45199999999</v>
      </c>
      <c r="AD790" s="44">
        <f>AD807+AD791</f>
        <v>157499.45199999999</v>
      </c>
      <c r="AE790" s="45">
        <f t="shared" si="1491"/>
        <v>100</v>
      </c>
      <c r="AF790" s="43">
        <f>AF807+AF791</f>
        <v>157499.45199999999</v>
      </c>
      <c r="AG790" s="43">
        <f>AG807+AG791</f>
        <v>0</v>
      </c>
      <c r="AH790" s="43">
        <f>AH807+AH791</f>
        <v>0</v>
      </c>
      <c r="AI790" s="43">
        <f>AI807+AI791</f>
        <v>0</v>
      </c>
      <c r="AJ790" s="43">
        <f>AJ807+AJ791</f>
        <v>0</v>
      </c>
      <c r="AK790" s="43">
        <f>AK807+AK791</f>
        <v>0</v>
      </c>
      <c r="AL790" s="43">
        <f t="shared" si="1492"/>
        <v>157499.45199999999</v>
      </c>
      <c r="AM790" s="43">
        <f t="shared" si="1493"/>
        <v>2.9103830456733704e-11</v>
      </c>
      <c r="AN790" s="2"/>
      <c r="AO790" s="1"/>
      <c r="AP790" s="1"/>
      <c r="AQ790" s="1"/>
      <c r="AR790" s="1"/>
      <c r="AS790" s="1"/>
    </row>
    <row r="791" ht="63">
      <c r="B791" s="41" t="s">
        <v>453</v>
      </c>
      <c r="C791" s="41" t="s">
        <v>227</v>
      </c>
      <c r="D791" s="41" t="s">
        <v>505</v>
      </c>
      <c r="E791" s="26" t="str">
        <f t="shared" si="1533"/>
        <v>0702</v>
      </c>
      <c r="F791" s="41" t="s">
        <v>546</v>
      </c>
      <c r="G791" s="41"/>
      <c r="H791" s="42" t="s">
        <v>547</v>
      </c>
      <c r="I791" s="43">
        <f>I804+I801+I792+I795+I798</f>
        <v>54620.699999999997</v>
      </c>
      <c r="J791" s="43">
        <f>J804+J801+J792+J795+J798</f>
        <v>26009.799999999999</v>
      </c>
      <c r="K791" s="43">
        <f>K804+K801+K792+K795+K798</f>
        <v>54620.699999999997</v>
      </c>
      <c r="L791" s="43">
        <f>L804+L801+L792+L795+L798</f>
        <v>0</v>
      </c>
      <c r="M791" s="43">
        <f>M804+M801+M792+M795+M798</f>
        <v>0</v>
      </c>
      <c r="N791" s="43">
        <f>N804+N801+N792+N795+N798</f>
        <v>0</v>
      </c>
      <c r="O791" s="43">
        <f>O804+O801+O792+O795+O798</f>
        <v>0</v>
      </c>
      <c r="P791" s="43">
        <f>P804+P801+P792+P795+P798</f>
        <v>0</v>
      </c>
      <c r="Q791" s="43">
        <f>Q804+Q801+Q792+Q795+Q798</f>
        <v>0</v>
      </c>
      <c r="R791" s="43">
        <f>R804+R801+R792+R795+R798</f>
        <v>0</v>
      </c>
      <c r="S791" s="43">
        <f>S804+S801+S792+S795+S798</f>
        <v>45436.972000000002</v>
      </c>
      <c r="T791" s="43">
        <f>T804+T801+T792+T795+T798</f>
        <v>0</v>
      </c>
      <c r="U791" s="43">
        <v>0</v>
      </c>
      <c r="V791" s="43">
        <f t="shared" si="1534"/>
        <v>100057.67199999999</v>
      </c>
      <c r="W791" s="43">
        <f>W804+W801+W792+W795+W798</f>
        <v>54620.699999999997</v>
      </c>
      <c r="X791" s="43">
        <f>X804+X801+X792+X795+X798</f>
        <v>0</v>
      </c>
      <c r="Y791" s="43">
        <f>Y804+Y801+Y792+Y795+Y798</f>
        <v>-54620.699999999997</v>
      </c>
      <c r="Z791" s="43">
        <f>Z804+Z801+Z792+Z795+Z798</f>
        <v>0</v>
      </c>
      <c r="AA791" s="43">
        <f>AA804+AA801+AA792+AA795+AA798</f>
        <v>0</v>
      </c>
      <c r="AB791" s="43">
        <f>AB804+AB801+AB792+AB795+AB798</f>
        <v>33559.627999999997</v>
      </c>
      <c r="AC791" s="44">
        <f>AC804+AC801+AC792+AC795+AC798</f>
        <v>100057.67200000001</v>
      </c>
      <c r="AD791" s="44">
        <f>AD804+AD801+AD792+AD795+AD798</f>
        <v>100057.67200000001</v>
      </c>
      <c r="AE791" s="45">
        <f t="shared" si="1491"/>
        <v>100</v>
      </c>
      <c r="AF791" s="43">
        <f>AF804+AF801+AF792+AF795+AF798</f>
        <v>100057.67200000001</v>
      </c>
      <c r="AG791" s="43">
        <f>AG804+AG801+AG792+AG795+AG798</f>
        <v>0</v>
      </c>
      <c r="AH791" s="43">
        <f>AH804+AH801+AH792+AH795+AH798</f>
        <v>0</v>
      </c>
      <c r="AI791" s="43">
        <f>AI804+AI801+AI792+AI795+AI798</f>
        <v>0</v>
      </c>
      <c r="AJ791" s="43">
        <f>AJ804+AJ801+AJ792+AJ795+AJ798</f>
        <v>0</v>
      </c>
      <c r="AK791" s="43">
        <f>AK804+AK801+AK792+AK795+AK798</f>
        <v>0</v>
      </c>
      <c r="AL791" s="43">
        <f t="shared" si="1492"/>
        <v>100057.67200000001</v>
      </c>
      <c r="AM791" s="43">
        <f t="shared" si="1493"/>
        <v>-1.4551915228366852e-11</v>
      </c>
      <c r="AN791" s="2"/>
      <c r="AR791" s="1"/>
      <c r="AS791" s="1"/>
    </row>
    <row r="792" ht="31.5">
      <c r="B792" s="41" t="s">
        <v>453</v>
      </c>
      <c r="C792" s="41" t="s">
        <v>227</v>
      </c>
      <c r="D792" s="41" t="s">
        <v>505</v>
      </c>
      <c r="E792" s="26" t="str">
        <f t="shared" si="1533"/>
        <v>0702</v>
      </c>
      <c r="F792" s="41" t="s">
        <v>548</v>
      </c>
      <c r="G792" s="41"/>
      <c r="H792" s="42" t="s">
        <v>549</v>
      </c>
      <c r="I792" s="43">
        <f t="shared" ref="I792:I805" si="1561">I793</f>
        <v>54620.699999999997</v>
      </c>
      <c r="J792" s="43">
        <f t="shared" ref="J792:J805" si="1562">J793</f>
        <v>0</v>
      </c>
      <c r="K792" s="43">
        <f t="shared" ref="K792:K805" si="1563">K793</f>
        <v>0</v>
      </c>
      <c r="L792" s="43">
        <f t="shared" ref="L792:L805" si="1564">L793</f>
        <v>0</v>
      </c>
      <c r="M792" s="43">
        <f t="shared" ref="M792:M805" si="1565">M793</f>
        <v>0</v>
      </c>
      <c r="N792" s="43">
        <f t="shared" ref="N792:N805" si="1566">N793</f>
        <v>0</v>
      </c>
      <c r="O792" s="43">
        <f t="shared" ref="O792:O805" si="1567">O793</f>
        <v>0</v>
      </c>
      <c r="P792" s="43">
        <f t="shared" ref="P792:P805" si="1568">P793</f>
        <v>0</v>
      </c>
      <c r="Q792" s="43">
        <f t="shared" ref="Q792:Q805" si="1569">Q793</f>
        <v>0</v>
      </c>
      <c r="R792" s="43">
        <f t="shared" ref="R792:R805" si="1570">R793</f>
        <v>0</v>
      </c>
      <c r="S792" s="43">
        <f t="shared" ref="S792:S805" si="1571">S793</f>
        <v>45436.972000000002</v>
      </c>
      <c r="T792" s="43">
        <f t="shared" ref="T792:T805" si="1572">T793</f>
        <v>0</v>
      </c>
      <c r="U792" s="43">
        <v>0</v>
      </c>
      <c r="V792" s="43">
        <f t="shared" si="1534"/>
        <v>100057.67199999999</v>
      </c>
      <c r="W792" s="43">
        <f t="shared" ref="W792:W805" si="1573">W793</f>
        <v>54620.699999999997</v>
      </c>
      <c r="X792" s="43">
        <f t="shared" ref="X792:X805" si="1574">X793</f>
        <v>0</v>
      </c>
      <c r="Y792" s="43">
        <f t="shared" ref="Y792:Y805" si="1575">Y793</f>
        <v>-54620.699999999997</v>
      </c>
      <c r="Z792" s="43">
        <f t="shared" ref="Z792:Z805" si="1576">Z793</f>
        <v>0</v>
      </c>
      <c r="AA792" s="43">
        <f t="shared" ref="AA792:AA805" si="1577">AA793</f>
        <v>0</v>
      </c>
      <c r="AB792" s="43">
        <f t="shared" ref="AB792:AB805" si="1578">AB793</f>
        <v>33559.627999999997</v>
      </c>
      <c r="AC792" s="44">
        <f t="shared" ref="AC792:AC805" si="1579">AC793</f>
        <v>100057.67200000001</v>
      </c>
      <c r="AD792" s="44">
        <f t="shared" ref="AD792:AD805" si="1580">AD793</f>
        <v>100057.67200000001</v>
      </c>
      <c r="AE792" s="45">
        <f t="shared" si="1491"/>
        <v>100</v>
      </c>
      <c r="AF792" s="43">
        <f t="shared" ref="AF792:AF805" si="1581">AF793</f>
        <v>100057.67200000001</v>
      </c>
      <c r="AG792" s="43">
        <f t="shared" ref="AG792:AG805" si="1582">AG793</f>
        <v>0</v>
      </c>
      <c r="AH792" s="43">
        <f t="shared" ref="AH792:AH805" si="1583">AH793</f>
        <v>0</v>
      </c>
      <c r="AI792" s="43">
        <f t="shared" ref="AI792:AI805" si="1584">AI793</f>
        <v>0</v>
      </c>
      <c r="AJ792" s="43">
        <f t="shared" ref="AJ792:AJ805" si="1585">AJ793</f>
        <v>0</v>
      </c>
      <c r="AK792" s="43">
        <f t="shared" ref="AK792:AK805" si="1586">AK793</f>
        <v>0</v>
      </c>
      <c r="AL792" s="43">
        <f t="shared" si="1492"/>
        <v>100057.67200000001</v>
      </c>
      <c r="AM792" s="43">
        <f t="shared" si="1493"/>
        <v>-1.4551915228366852e-11</v>
      </c>
      <c r="AN792" s="2"/>
      <c r="AO792" s="1"/>
      <c r="AP792" s="1"/>
      <c r="AQ792" s="1"/>
      <c r="AR792" s="1"/>
      <c r="AS792" s="1"/>
    </row>
    <row r="793" ht="31.5">
      <c r="B793" s="41" t="s">
        <v>453</v>
      </c>
      <c r="C793" s="41" t="s">
        <v>227</v>
      </c>
      <c r="D793" s="41" t="s">
        <v>505</v>
      </c>
      <c r="E793" s="26" t="str">
        <f t="shared" si="1533"/>
        <v>0702</v>
      </c>
      <c r="F793" s="41" t="s">
        <v>548</v>
      </c>
      <c r="G793" s="41" t="s">
        <v>550</v>
      </c>
      <c r="H793" s="42" t="s">
        <v>551</v>
      </c>
      <c r="I793" s="43">
        <f t="shared" si="1561"/>
        <v>54620.699999999997</v>
      </c>
      <c r="J793" s="43">
        <f t="shared" si="1562"/>
        <v>0</v>
      </c>
      <c r="K793" s="43">
        <f t="shared" si="1563"/>
        <v>0</v>
      </c>
      <c r="L793" s="43">
        <f t="shared" si="1564"/>
        <v>0</v>
      </c>
      <c r="M793" s="43">
        <f t="shared" si="1565"/>
        <v>0</v>
      </c>
      <c r="N793" s="43">
        <f t="shared" si="1566"/>
        <v>0</v>
      </c>
      <c r="O793" s="43">
        <f t="shared" si="1567"/>
        <v>0</v>
      </c>
      <c r="P793" s="43">
        <f t="shared" si="1568"/>
        <v>0</v>
      </c>
      <c r="Q793" s="43">
        <f t="shared" si="1569"/>
        <v>0</v>
      </c>
      <c r="R793" s="43">
        <f t="shared" si="1570"/>
        <v>0</v>
      </c>
      <c r="S793" s="43">
        <f t="shared" si="1571"/>
        <v>45436.972000000002</v>
      </c>
      <c r="T793" s="43">
        <f t="shared" si="1572"/>
        <v>0</v>
      </c>
      <c r="U793" s="43">
        <v>0</v>
      </c>
      <c r="V793" s="43">
        <f t="shared" si="1534"/>
        <v>100057.67199999999</v>
      </c>
      <c r="W793" s="43">
        <f t="shared" si="1573"/>
        <v>54620.699999999997</v>
      </c>
      <c r="X793" s="43">
        <f t="shared" si="1574"/>
        <v>0</v>
      </c>
      <c r="Y793" s="43">
        <f t="shared" si="1575"/>
        <v>-54620.699999999997</v>
      </c>
      <c r="Z793" s="43">
        <f t="shared" si="1576"/>
        <v>0</v>
      </c>
      <c r="AA793" s="43">
        <f t="shared" si="1577"/>
        <v>0</v>
      </c>
      <c r="AB793" s="43">
        <f t="shared" si="1578"/>
        <v>33559.627999999997</v>
      </c>
      <c r="AC793" s="44">
        <f t="shared" si="1579"/>
        <v>100057.67200000001</v>
      </c>
      <c r="AD793" s="44">
        <f t="shared" si="1580"/>
        <v>100057.67200000001</v>
      </c>
      <c r="AE793" s="45">
        <f t="shared" si="1491"/>
        <v>100</v>
      </c>
      <c r="AF793" s="43">
        <f t="shared" si="1581"/>
        <v>100057.67200000001</v>
      </c>
      <c r="AG793" s="43">
        <f t="shared" si="1582"/>
        <v>0</v>
      </c>
      <c r="AH793" s="43">
        <f t="shared" si="1583"/>
        <v>0</v>
      </c>
      <c r="AI793" s="43">
        <f t="shared" si="1584"/>
        <v>0</v>
      </c>
      <c r="AJ793" s="43">
        <f t="shared" si="1585"/>
        <v>0</v>
      </c>
      <c r="AK793" s="43">
        <f t="shared" si="1586"/>
        <v>0</v>
      </c>
      <c r="AL793" s="43">
        <f t="shared" si="1492"/>
        <v>100057.67200000001</v>
      </c>
      <c r="AM793" s="43">
        <f t="shared" si="1493"/>
        <v>-1.4551915228366852e-11</v>
      </c>
      <c r="AN793" s="2"/>
      <c r="AO793" s="1"/>
      <c r="AP793" s="1"/>
      <c r="AQ793" s="1"/>
      <c r="AR793" s="1"/>
      <c r="AS793" s="1"/>
    </row>
    <row r="794" ht="110.25">
      <c r="B794" s="41" t="s">
        <v>453</v>
      </c>
      <c r="C794" s="41" t="s">
        <v>227</v>
      </c>
      <c r="D794" s="41" t="s">
        <v>505</v>
      </c>
      <c r="E794" s="26" t="str">
        <f t="shared" si="1533"/>
        <v>0702</v>
      </c>
      <c r="F794" s="41" t="s">
        <v>548</v>
      </c>
      <c r="G794" s="41" t="s">
        <v>552</v>
      </c>
      <c r="H794" s="42" t="s">
        <v>553</v>
      </c>
      <c r="I794" s="43">
        <v>54620.699999999997</v>
      </c>
      <c r="J794" s="43"/>
      <c r="K794" s="43"/>
      <c r="L794" s="43"/>
      <c r="M794" s="43"/>
      <c r="N794" s="43"/>
      <c r="O794" s="43">
        <v>0</v>
      </c>
      <c r="P794" s="43">
        <v>0</v>
      </c>
      <c r="Q794" s="43">
        <v>0</v>
      </c>
      <c r="R794" s="43">
        <v>0</v>
      </c>
      <c r="S794" s="43">
        <v>45436.972000000002</v>
      </c>
      <c r="T794" s="43">
        <v>0</v>
      </c>
      <c r="U794" s="43">
        <v>0</v>
      </c>
      <c r="V794" s="43">
        <f t="shared" si="1534"/>
        <v>100057.67199999999</v>
      </c>
      <c r="W794" s="43">
        <v>54620.699999999997</v>
      </c>
      <c r="X794" s="43"/>
      <c r="Y794" s="43">
        <v>-54620.699999999997</v>
      </c>
      <c r="Z794" s="43"/>
      <c r="AA794" s="43"/>
      <c r="AB794" s="43">
        <v>33559.627999999997</v>
      </c>
      <c r="AC794" s="44">
        <v>100057.67200000001</v>
      </c>
      <c r="AD794" s="44">
        <v>100057.67200000001</v>
      </c>
      <c r="AE794" s="45">
        <f t="shared" si="1491"/>
        <v>100</v>
      </c>
      <c r="AF794" s="43">
        <v>100057.67200000001</v>
      </c>
      <c r="AG794" s="43">
        <v>0</v>
      </c>
      <c r="AH794" s="43">
        <v>0</v>
      </c>
      <c r="AI794" s="43">
        <v>0</v>
      </c>
      <c r="AJ794" s="43">
        <v>0</v>
      </c>
      <c r="AK794" s="43">
        <v>0</v>
      </c>
      <c r="AL794" s="43">
        <f t="shared" si="1492"/>
        <v>100057.67200000001</v>
      </c>
      <c r="AM794" s="43">
        <f t="shared" si="1493"/>
        <v>-1.4551915228366852e-11</v>
      </c>
      <c r="AN794" s="2"/>
      <c r="AR794" s="1"/>
      <c r="AS794" s="1"/>
    </row>
    <row r="795" ht="31.5" hidden="1">
      <c r="B795" s="41" t="s">
        <v>453</v>
      </c>
      <c r="C795" s="41" t="s">
        <v>227</v>
      </c>
      <c r="D795" s="41" t="s">
        <v>505</v>
      </c>
      <c r="E795" s="26" t="str">
        <f t="shared" si="1533"/>
        <v>0702</v>
      </c>
      <c r="F795" s="41" t="s">
        <v>554</v>
      </c>
      <c r="G795" s="41"/>
      <c r="H795" s="42" t="s">
        <v>555</v>
      </c>
      <c r="I795" s="43">
        <f t="shared" si="1561"/>
        <v>0</v>
      </c>
      <c r="J795" s="43">
        <f t="shared" si="1562"/>
        <v>0</v>
      </c>
      <c r="K795" s="43">
        <f t="shared" si="1563"/>
        <v>54620.699999999997</v>
      </c>
      <c r="L795" s="43">
        <f t="shared" si="1564"/>
        <v>0</v>
      </c>
      <c r="M795" s="43">
        <f t="shared" si="1565"/>
        <v>0</v>
      </c>
      <c r="N795" s="43">
        <f t="shared" si="1566"/>
        <v>0</v>
      </c>
      <c r="O795" s="43">
        <f t="shared" si="1567"/>
        <v>0</v>
      </c>
      <c r="P795" s="43">
        <f t="shared" si="1568"/>
        <v>0</v>
      </c>
      <c r="Q795" s="43">
        <f t="shared" si="1569"/>
        <v>0</v>
      </c>
      <c r="R795" s="43">
        <f t="shared" si="1570"/>
        <v>0</v>
      </c>
      <c r="S795" s="43">
        <f t="shared" si="1571"/>
        <v>0</v>
      </c>
      <c r="T795" s="43">
        <f t="shared" si="1572"/>
        <v>0</v>
      </c>
      <c r="U795" s="43">
        <v>0</v>
      </c>
      <c r="V795" s="43">
        <f t="shared" si="1534"/>
        <v>0</v>
      </c>
      <c r="W795" s="43">
        <f t="shared" si="1573"/>
        <v>0</v>
      </c>
      <c r="X795" s="43">
        <f t="shared" si="1574"/>
        <v>0</v>
      </c>
      <c r="Y795" s="43">
        <f t="shared" si="1575"/>
        <v>0</v>
      </c>
      <c r="Z795" s="43">
        <f t="shared" si="1576"/>
        <v>0</v>
      </c>
      <c r="AA795" s="43">
        <f t="shared" si="1577"/>
        <v>0</v>
      </c>
      <c r="AB795" s="43">
        <f t="shared" si="1578"/>
        <v>0</v>
      </c>
      <c r="AC795" s="44">
        <f t="shared" si="1579"/>
        <v>0</v>
      </c>
      <c r="AD795" s="44">
        <f t="shared" si="1580"/>
        <v>0</v>
      </c>
      <c r="AE795" s="45" t="e">
        <f t="shared" si="1491"/>
        <v>#DIV/0!</v>
      </c>
      <c r="AF795" s="46">
        <f t="shared" si="1581"/>
        <v>0</v>
      </c>
      <c r="AG795" s="46">
        <f t="shared" si="1582"/>
        <v>0</v>
      </c>
      <c r="AH795" s="47">
        <f t="shared" si="1583"/>
        <v>0</v>
      </c>
      <c r="AI795" s="47">
        <f t="shared" si="1584"/>
        <v>0</v>
      </c>
      <c r="AJ795" s="47">
        <f t="shared" si="1585"/>
        <v>0</v>
      </c>
      <c r="AK795" s="47">
        <f t="shared" si="1586"/>
        <v>0</v>
      </c>
      <c r="AL795" s="47">
        <f t="shared" si="1492"/>
        <v>0</v>
      </c>
      <c r="AM795" s="47">
        <f t="shared" si="1493"/>
        <v>0</v>
      </c>
      <c r="AN795" s="48" t="s">
        <v>36</v>
      </c>
      <c r="AO795" s="1"/>
      <c r="AP795" s="1"/>
      <c r="AQ795" s="1"/>
      <c r="AR795" s="1"/>
      <c r="AS795" s="1"/>
    </row>
    <row r="796" ht="31.5" hidden="1">
      <c r="B796" s="41" t="s">
        <v>453</v>
      </c>
      <c r="C796" s="41" t="s">
        <v>227</v>
      </c>
      <c r="D796" s="41" t="s">
        <v>505</v>
      </c>
      <c r="E796" s="26" t="str">
        <f t="shared" si="1533"/>
        <v>0702</v>
      </c>
      <c r="F796" s="41" t="s">
        <v>554</v>
      </c>
      <c r="G796" s="41" t="s">
        <v>550</v>
      </c>
      <c r="H796" s="42" t="s">
        <v>551</v>
      </c>
      <c r="I796" s="43">
        <f t="shared" si="1561"/>
        <v>0</v>
      </c>
      <c r="J796" s="43">
        <f t="shared" si="1562"/>
        <v>0</v>
      </c>
      <c r="K796" s="43">
        <f t="shared" si="1563"/>
        <v>54620.699999999997</v>
      </c>
      <c r="L796" s="43">
        <f t="shared" si="1564"/>
        <v>0</v>
      </c>
      <c r="M796" s="43">
        <f t="shared" si="1565"/>
        <v>0</v>
      </c>
      <c r="N796" s="43">
        <f t="shared" si="1566"/>
        <v>0</v>
      </c>
      <c r="O796" s="43">
        <f t="shared" si="1567"/>
        <v>0</v>
      </c>
      <c r="P796" s="43">
        <f t="shared" si="1568"/>
        <v>0</v>
      </c>
      <c r="Q796" s="43">
        <f t="shared" si="1569"/>
        <v>0</v>
      </c>
      <c r="R796" s="43">
        <f t="shared" si="1570"/>
        <v>0</v>
      </c>
      <c r="S796" s="43">
        <f t="shared" si="1571"/>
        <v>0</v>
      </c>
      <c r="T796" s="43">
        <f t="shared" si="1572"/>
        <v>0</v>
      </c>
      <c r="U796" s="43">
        <v>0</v>
      </c>
      <c r="V796" s="43">
        <f t="shared" si="1534"/>
        <v>0</v>
      </c>
      <c r="W796" s="43">
        <f t="shared" si="1573"/>
        <v>0</v>
      </c>
      <c r="X796" s="43">
        <f t="shared" si="1574"/>
        <v>0</v>
      </c>
      <c r="Y796" s="43">
        <f t="shared" si="1575"/>
        <v>0</v>
      </c>
      <c r="Z796" s="43">
        <f t="shared" si="1576"/>
        <v>0</v>
      </c>
      <c r="AA796" s="43">
        <f t="shared" si="1577"/>
        <v>0</v>
      </c>
      <c r="AB796" s="43">
        <f t="shared" si="1578"/>
        <v>0</v>
      </c>
      <c r="AC796" s="44">
        <f t="shared" si="1579"/>
        <v>0</v>
      </c>
      <c r="AD796" s="44">
        <f t="shared" si="1580"/>
        <v>0</v>
      </c>
      <c r="AE796" s="45" t="e">
        <f t="shared" si="1491"/>
        <v>#DIV/0!</v>
      </c>
      <c r="AF796" s="46">
        <f t="shared" si="1581"/>
        <v>0</v>
      </c>
      <c r="AG796" s="46">
        <f t="shared" si="1582"/>
        <v>0</v>
      </c>
      <c r="AH796" s="47">
        <f t="shared" si="1583"/>
        <v>0</v>
      </c>
      <c r="AI796" s="47">
        <f t="shared" si="1584"/>
        <v>0</v>
      </c>
      <c r="AJ796" s="47">
        <f t="shared" si="1585"/>
        <v>0</v>
      </c>
      <c r="AK796" s="47">
        <f t="shared" si="1586"/>
        <v>0</v>
      </c>
      <c r="AL796" s="47">
        <f t="shared" si="1492"/>
        <v>0</v>
      </c>
      <c r="AM796" s="47">
        <f t="shared" si="1493"/>
        <v>0</v>
      </c>
      <c r="AN796" s="48" t="s">
        <v>36</v>
      </c>
      <c r="AO796" s="1"/>
      <c r="AP796" s="1"/>
      <c r="AQ796" s="1"/>
      <c r="AR796" s="1"/>
      <c r="AS796" s="1"/>
    </row>
    <row r="797" ht="110.25" hidden="1">
      <c r="B797" s="41" t="s">
        <v>453</v>
      </c>
      <c r="C797" s="41" t="s">
        <v>227</v>
      </c>
      <c r="D797" s="41" t="s">
        <v>505</v>
      </c>
      <c r="E797" s="26" t="str">
        <f t="shared" si="1533"/>
        <v>0702</v>
      </c>
      <c r="F797" s="41" t="s">
        <v>554</v>
      </c>
      <c r="G797" s="41" t="s">
        <v>552</v>
      </c>
      <c r="H797" s="42" t="s">
        <v>553</v>
      </c>
      <c r="I797" s="43"/>
      <c r="J797" s="43"/>
      <c r="K797" s="43">
        <v>54620.699999999997</v>
      </c>
      <c r="L797" s="43"/>
      <c r="M797" s="43"/>
      <c r="N797" s="43"/>
      <c r="O797" s="43">
        <v>0</v>
      </c>
      <c r="P797" s="43">
        <v>0</v>
      </c>
      <c r="Q797" s="43">
        <v>0</v>
      </c>
      <c r="R797" s="43">
        <v>0</v>
      </c>
      <c r="S797" s="43">
        <v>0</v>
      </c>
      <c r="T797" s="43">
        <v>0</v>
      </c>
      <c r="U797" s="43">
        <v>0</v>
      </c>
      <c r="V797" s="43">
        <f t="shared" si="1534"/>
        <v>0</v>
      </c>
      <c r="W797" s="43"/>
      <c r="X797" s="43"/>
      <c r="Y797" s="43"/>
      <c r="Z797" s="43"/>
      <c r="AA797" s="43"/>
      <c r="AB797" s="43">
        <v>0</v>
      </c>
      <c r="AC797" s="44">
        <v>0</v>
      </c>
      <c r="AD797" s="44">
        <v>0</v>
      </c>
      <c r="AE797" s="45" t="e">
        <f t="shared" si="1491"/>
        <v>#DIV/0!</v>
      </c>
      <c r="AF797" s="46">
        <v>0</v>
      </c>
      <c r="AG797" s="46">
        <v>0</v>
      </c>
      <c r="AH797" s="47">
        <v>0</v>
      </c>
      <c r="AI797" s="47">
        <v>0</v>
      </c>
      <c r="AJ797" s="47">
        <v>0</v>
      </c>
      <c r="AK797" s="47">
        <v>0</v>
      </c>
      <c r="AL797" s="47">
        <f t="shared" si="1492"/>
        <v>0</v>
      </c>
      <c r="AM797" s="47">
        <f t="shared" si="1493"/>
        <v>0</v>
      </c>
      <c r="AN797" s="48" t="s">
        <v>36</v>
      </c>
      <c r="AR797" s="1"/>
      <c r="AS797" s="1"/>
    </row>
    <row r="798" ht="47.25" hidden="1">
      <c r="B798" s="41" t="s">
        <v>453</v>
      </c>
      <c r="C798" s="41" t="s">
        <v>227</v>
      </c>
      <c r="D798" s="41" t="s">
        <v>505</v>
      </c>
      <c r="E798" s="26" t="str">
        <f t="shared" si="1533"/>
        <v>0702</v>
      </c>
      <c r="F798" s="41" t="s">
        <v>556</v>
      </c>
      <c r="G798" s="41"/>
      <c r="H798" s="42" t="s">
        <v>557</v>
      </c>
      <c r="I798" s="43">
        <f t="shared" si="1561"/>
        <v>0</v>
      </c>
      <c r="J798" s="43">
        <f t="shared" si="1562"/>
        <v>26009.799999999999</v>
      </c>
      <c r="K798" s="43">
        <f t="shared" si="1563"/>
        <v>0</v>
      </c>
      <c r="L798" s="43">
        <f t="shared" si="1564"/>
        <v>0</v>
      </c>
      <c r="M798" s="43">
        <f t="shared" si="1565"/>
        <v>0</v>
      </c>
      <c r="N798" s="43">
        <f t="shared" si="1566"/>
        <v>0</v>
      </c>
      <c r="O798" s="43">
        <f t="shared" si="1567"/>
        <v>0</v>
      </c>
      <c r="P798" s="43">
        <f t="shared" si="1568"/>
        <v>0</v>
      </c>
      <c r="Q798" s="43">
        <f t="shared" si="1569"/>
        <v>0</v>
      </c>
      <c r="R798" s="43">
        <f t="shared" si="1570"/>
        <v>0</v>
      </c>
      <c r="S798" s="43">
        <f t="shared" si="1571"/>
        <v>0</v>
      </c>
      <c r="T798" s="43">
        <f t="shared" si="1572"/>
        <v>0</v>
      </c>
      <c r="U798" s="43">
        <v>0</v>
      </c>
      <c r="V798" s="43">
        <f t="shared" si="1534"/>
        <v>0</v>
      </c>
      <c r="W798" s="43">
        <f t="shared" si="1573"/>
        <v>0</v>
      </c>
      <c r="X798" s="43">
        <f t="shared" si="1574"/>
        <v>0</v>
      </c>
      <c r="Y798" s="43">
        <f t="shared" si="1575"/>
        <v>0</v>
      </c>
      <c r="Z798" s="43">
        <f t="shared" si="1576"/>
        <v>0</v>
      </c>
      <c r="AA798" s="43">
        <f t="shared" si="1577"/>
        <v>0</v>
      </c>
      <c r="AB798" s="43">
        <f t="shared" si="1578"/>
        <v>0</v>
      </c>
      <c r="AC798" s="44">
        <f t="shared" si="1579"/>
        <v>0</v>
      </c>
      <c r="AD798" s="44">
        <f t="shared" si="1580"/>
        <v>0</v>
      </c>
      <c r="AE798" s="45" t="e">
        <f t="shared" si="1491"/>
        <v>#DIV/0!</v>
      </c>
      <c r="AF798" s="46">
        <f t="shared" si="1581"/>
        <v>0</v>
      </c>
      <c r="AG798" s="46">
        <f t="shared" si="1582"/>
        <v>0</v>
      </c>
      <c r="AH798" s="47">
        <f t="shared" si="1583"/>
        <v>0</v>
      </c>
      <c r="AI798" s="47">
        <f t="shared" si="1584"/>
        <v>0</v>
      </c>
      <c r="AJ798" s="47">
        <f t="shared" si="1585"/>
        <v>0</v>
      </c>
      <c r="AK798" s="47">
        <f t="shared" si="1586"/>
        <v>0</v>
      </c>
      <c r="AL798" s="47">
        <f t="shared" si="1492"/>
        <v>0</v>
      </c>
      <c r="AM798" s="47">
        <f t="shared" si="1493"/>
        <v>0</v>
      </c>
      <c r="AN798" s="48" t="s">
        <v>36</v>
      </c>
      <c r="AO798" s="1"/>
      <c r="AP798" s="1"/>
      <c r="AQ798" s="1"/>
      <c r="AR798" s="1"/>
      <c r="AS798" s="1"/>
    </row>
    <row r="799" ht="31.5" hidden="1">
      <c r="B799" s="41" t="s">
        <v>453</v>
      </c>
      <c r="C799" s="41" t="s">
        <v>227</v>
      </c>
      <c r="D799" s="41" t="s">
        <v>505</v>
      </c>
      <c r="E799" s="26" t="str">
        <f t="shared" si="1533"/>
        <v>0702</v>
      </c>
      <c r="F799" s="41" t="s">
        <v>556</v>
      </c>
      <c r="G799" s="41" t="s">
        <v>550</v>
      </c>
      <c r="H799" s="42" t="s">
        <v>551</v>
      </c>
      <c r="I799" s="43">
        <f t="shared" si="1561"/>
        <v>0</v>
      </c>
      <c r="J799" s="43">
        <f t="shared" si="1562"/>
        <v>26009.799999999999</v>
      </c>
      <c r="K799" s="43">
        <f t="shared" si="1563"/>
        <v>0</v>
      </c>
      <c r="L799" s="43">
        <f t="shared" si="1564"/>
        <v>0</v>
      </c>
      <c r="M799" s="43">
        <f t="shared" si="1565"/>
        <v>0</v>
      </c>
      <c r="N799" s="43">
        <f t="shared" si="1566"/>
        <v>0</v>
      </c>
      <c r="O799" s="43">
        <f t="shared" si="1567"/>
        <v>0</v>
      </c>
      <c r="P799" s="43">
        <f t="shared" si="1568"/>
        <v>0</v>
      </c>
      <c r="Q799" s="43">
        <f t="shared" si="1569"/>
        <v>0</v>
      </c>
      <c r="R799" s="43">
        <f t="shared" si="1570"/>
        <v>0</v>
      </c>
      <c r="S799" s="43">
        <f t="shared" si="1571"/>
        <v>0</v>
      </c>
      <c r="T799" s="43">
        <f t="shared" si="1572"/>
        <v>0</v>
      </c>
      <c r="U799" s="43">
        <v>0</v>
      </c>
      <c r="V799" s="43">
        <f t="shared" si="1534"/>
        <v>0</v>
      </c>
      <c r="W799" s="43">
        <f t="shared" si="1573"/>
        <v>0</v>
      </c>
      <c r="X799" s="43">
        <f t="shared" si="1574"/>
        <v>0</v>
      </c>
      <c r="Y799" s="43">
        <f t="shared" si="1575"/>
        <v>0</v>
      </c>
      <c r="Z799" s="43">
        <f t="shared" si="1576"/>
        <v>0</v>
      </c>
      <c r="AA799" s="43">
        <f t="shared" si="1577"/>
        <v>0</v>
      </c>
      <c r="AB799" s="43">
        <f t="shared" si="1578"/>
        <v>0</v>
      </c>
      <c r="AC799" s="44">
        <f t="shared" si="1579"/>
        <v>0</v>
      </c>
      <c r="AD799" s="44">
        <f t="shared" si="1580"/>
        <v>0</v>
      </c>
      <c r="AE799" s="45" t="e">
        <f t="shared" si="1491"/>
        <v>#DIV/0!</v>
      </c>
      <c r="AF799" s="46">
        <f t="shared" si="1581"/>
        <v>0</v>
      </c>
      <c r="AG799" s="46">
        <f t="shared" si="1582"/>
        <v>0</v>
      </c>
      <c r="AH799" s="47">
        <f t="shared" si="1583"/>
        <v>0</v>
      </c>
      <c r="AI799" s="47">
        <f t="shared" si="1584"/>
        <v>0</v>
      </c>
      <c r="AJ799" s="47">
        <f t="shared" si="1585"/>
        <v>0</v>
      </c>
      <c r="AK799" s="47">
        <f t="shared" si="1586"/>
        <v>0</v>
      </c>
      <c r="AL799" s="47">
        <f t="shared" si="1492"/>
        <v>0</v>
      </c>
      <c r="AM799" s="47">
        <f t="shared" si="1493"/>
        <v>0</v>
      </c>
      <c r="AN799" s="48" t="s">
        <v>36</v>
      </c>
      <c r="AO799" s="1"/>
      <c r="AP799" s="1"/>
      <c r="AQ799" s="1"/>
      <c r="AR799" s="1"/>
      <c r="AS799" s="1"/>
    </row>
    <row r="800" ht="110.25" hidden="1">
      <c r="B800" s="41" t="s">
        <v>453</v>
      </c>
      <c r="C800" s="41" t="s">
        <v>227</v>
      </c>
      <c r="D800" s="41" t="s">
        <v>505</v>
      </c>
      <c r="E800" s="26" t="str">
        <f t="shared" si="1533"/>
        <v>0702</v>
      </c>
      <c r="F800" s="41" t="s">
        <v>556</v>
      </c>
      <c r="G800" s="41" t="s">
        <v>552</v>
      </c>
      <c r="H800" s="42" t="s">
        <v>553</v>
      </c>
      <c r="I800" s="43"/>
      <c r="J800" s="43">
        <v>26009.799999999999</v>
      </c>
      <c r="K800" s="43"/>
      <c r="L800" s="43"/>
      <c r="M800" s="43"/>
      <c r="N800" s="43"/>
      <c r="O800" s="43">
        <v>0</v>
      </c>
      <c r="P800" s="43">
        <v>0</v>
      </c>
      <c r="Q800" s="43">
        <v>0</v>
      </c>
      <c r="R800" s="43">
        <v>0</v>
      </c>
      <c r="S800" s="43">
        <v>0</v>
      </c>
      <c r="T800" s="43">
        <v>0</v>
      </c>
      <c r="U800" s="43">
        <v>0</v>
      </c>
      <c r="V800" s="43">
        <f t="shared" si="1534"/>
        <v>0</v>
      </c>
      <c r="W800" s="43"/>
      <c r="X800" s="43"/>
      <c r="Y800" s="43"/>
      <c r="Z800" s="43"/>
      <c r="AA800" s="43"/>
      <c r="AB800" s="43">
        <v>0</v>
      </c>
      <c r="AC800" s="44">
        <v>0</v>
      </c>
      <c r="AD800" s="44">
        <v>0</v>
      </c>
      <c r="AE800" s="45" t="e">
        <f t="shared" si="1491"/>
        <v>#DIV/0!</v>
      </c>
      <c r="AF800" s="46">
        <v>0</v>
      </c>
      <c r="AG800" s="46">
        <v>0</v>
      </c>
      <c r="AH800" s="47">
        <v>0</v>
      </c>
      <c r="AI800" s="47">
        <v>0</v>
      </c>
      <c r="AJ800" s="47">
        <v>0</v>
      </c>
      <c r="AK800" s="47">
        <v>0</v>
      </c>
      <c r="AL800" s="47">
        <f t="shared" si="1492"/>
        <v>0</v>
      </c>
      <c r="AM800" s="47">
        <f t="shared" si="1493"/>
        <v>0</v>
      </c>
      <c r="AN800" s="48" t="s">
        <v>36</v>
      </c>
      <c r="AR800" s="1"/>
      <c r="AS800" s="1"/>
    </row>
    <row r="801" ht="31.5" hidden="1">
      <c r="B801" s="41" t="s">
        <v>453</v>
      </c>
      <c r="C801" s="41" t="s">
        <v>227</v>
      </c>
      <c r="D801" s="41" t="s">
        <v>505</v>
      </c>
      <c r="E801" s="26" t="str">
        <f t="shared" si="1533"/>
        <v>0702</v>
      </c>
      <c r="F801" s="41" t="s">
        <v>558</v>
      </c>
      <c r="G801" s="41"/>
      <c r="H801" s="42" t="s">
        <v>559</v>
      </c>
      <c r="I801" s="43">
        <f t="shared" si="1561"/>
        <v>0</v>
      </c>
      <c r="J801" s="43">
        <f t="shared" si="1562"/>
        <v>0</v>
      </c>
      <c r="K801" s="43">
        <f t="shared" si="1563"/>
        <v>0</v>
      </c>
      <c r="L801" s="43">
        <f t="shared" si="1564"/>
        <v>0</v>
      </c>
      <c r="M801" s="43">
        <f t="shared" si="1565"/>
        <v>0</v>
      </c>
      <c r="N801" s="43">
        <f t="shared" si="1566"/>
        <v>0</v>
      </c>
      <c r="O801" s="43">
        <f t="shared" si="1567"/>
        <v>0</v>
      </c>
      <c r="P801" s="43">
        <f t="shared" si="1568"/>
        <v>0</v>
      </c>
      <c r="Q801" s="43">
        <f t="shared" si="1569"/>
        <v>0</v>
      </c>
      <c r="R801" s="43">
        <f t="shared" si="1570"/>
        <v>0</v>
      </c>
      <c r="S801" s="43">
        <f t="shared" si="1571"/>
        <v>0</v>
      </c>
      <c r="T801" s="43">
        <f t="shared" si="1572"/>
        <v>0</v>
      </c>
      <c r="U801" s="43">
        <v>0</v>
      </c>
      <c r="V801" s="43">
        <f t="shared" si="1534"/>
        <v>0</v>
      </c>
      <c r="W801" s="43">
        <f t="shared" si="1573"/>
        <v>0</v>
      </c>
      <c r="X801" s="43">
        <f t="shared" si="1574"/>
        <v>0</v>
      </c>
      <c r="Y801" s="43">
        <f t="shared" si="1575"/>
        <v>0</v>
      </c>
      <c r="Z801" s="43">
        <f t="shared" si="1576"/>
        <v>0</v>
      </c>
      <c r="AA801" s="43">
        <f t="shared" si="1577"/>
        <v>0</v>
      </c>
      <c r="AB801" s="43">
        <f t="shared" si="1578"/>
        <v>0</v>
      </c>
      <c r="AC801" s="44">
        <f t="shared" si="1579"/>
        <v>0</v>
      </c>
      <c r="AD801" s="44">
        <f t="shared" si="1580"/>
        <v>0</v>
      </c>
      <c r="AE801" s="45" t="e">
        <f t="shared" si="1491"/>
        <v>#DIV/0!</v>
      </c>
      <c r="AF801" s="46">
        <f t="shared" si="1581"/>
        <v>0</v>
      </c>
      <c r="AG801" s="46">
        <f t="shared" si="1582"/>
        <v>0</v>
      </c>
      <c r="AH801" s="47">
        <f t="shared" si="1583"/>
        <v>0</v>
      </c>
      <c r="AI801" s="47">
        <f t="shared" si="1584"/>
        <v>0</v>
      </c>
      <c r="AJ801" s="47">
        <f t="shared" si="1585"/>
        <v>0</v>
      </c>
      <c r="AK801" s="47">
        <f t="shared" si="1586"/>
        <v>0</v>
      </c>
      <c r="AL801" s="47">
        <f t="shared" si="1492"/>
        <v>0</v>
      </c>
      <c r="AM801" s="47">
        <f t="shared" si="1493"/>
        <v>0</v>
      </c>
      <c r="AN801" s="48" t="s">
        <v>36</v>
      </c>
      <c r="AO801" s="1"/>
      <c r="AP801" s="1"/>
      <c r="AQ801" s="1"/>
      <c r="AR801" s="1"/>
      <c r="AS801" s="1"/>
    </row>
    <row r="802" ht="31.5" hidden="1">
      <c r="B802" s="41" t="s">
        <v>453</v>
      </c>
      <c r="C802" s="41" t="s">
        <v>227</v>
      </c>
      <c r="D802" s="41" t="s">
        <v>505</v>
      </c>
      <c r="E802" s="26" t="str">
        <f t="shared" si="1533"/>
        <v>0702</v>
      </c>
      <c r="F802" s="41" t="s">
        <v>558</v>
      </c>
      <c r="G802" s="41" t="s">
        <v>550</v>
      </c>
      <c r="H802" s="42" t="s">
        <v>551</v>
      </c>
      <c r="I802" s="43">
        <f t="shared" si="1561"/>
        <v>0</v>
      </c>
      <c r="J802" s="43">
        <f t="shared" si="1562"/>
        <v>0</v>
      </c>
      <c r="K802" s="43">
        <f t="shared" si="1563"/>
        <v>0</v>
      </c>
      <c r="L802" s="43">
        <f t="shared" si="1564"/>
        <v>0</v>
      </c>
      <c r="M802" s="43">
        <f t="shared" si="1565"/>
        <v>0</v>
      </c>
      <c r="N802" s="43">
        <f t="shared" si="1566"/>
        <v>0</v>
      </c>
      <c r="O802" s="43">
        <f t="shared" si="1567"/>
        <v>0</v>
      </c>
      <c r="P802" s="43">
        <f t="shared" si="1568"/>
        <v>0</v>
      </c>
      <c r="Q802" s="43">
        <f t="shared" si="1569"/>
        <v>0</v>
      </c>
      <c r="R802" s="43">
        <f t="shared" si="1570"/>
        <v>0</v>
      </c>
      <c r="S802" s="43">
        <f t="shared" si="1571"/>
        <v>0</v>
      </c>
      <c r="T802" s="43">
        <f t="shared" si="1572"/>
        <v>0</v>
      </c>
      <c r="U802" s="43">
        <v>0</v>
      </c>
      <c r="V802" s="43">
        <f t="shared" si="1534"/>
        <v>0</v>
      </c>
      <c r="W802" s="43">
        <f t="shared" si="1573"/>
        <v>0</v>
      </c>
      <c r="X802" s="43">
        <f t="shared" si="1574"/>
        <v>0</v>
      </c>
      <c r="Y802" s="43">
        <f t="shared" si="1575"/>
        <v>0</v>
      </c>
      <c r="Z802" s="43">
        <f t="shared" si="1576"/>
        <v>0</v>
      </c>
      <c r="AA802" s="43">
        <f t="shared" si="1577"/>
        <v>0</v>
      </c>
      <c r="AB802" s="43">
        <f t="shared" si="1578"/>
        <v>0</v>
      </c>
      <c r="AC802" s="44">
        <f t="shared" si="1579"/>
        <v>0</v>
      </c>
      <c r="AD802" s="44">
        <f t="shared" si="1580"/>
        <v>0</v>
      </c>
      <c r="AE802" s="45" t="e">
        <f t="shared" si="1491"/>
        <v>#DIV/0!</v>
      </c>
      <c r="AF802" s="46">
        <f t="shared" si="1581"/>
        <v>0</v>
      </c>
      <c r="AG802" s="46">
        <f t="shared" si="1582"/>
        <v>0</v>
      </c>
      <c r="AH802" s="47">
        <f t="shared" si="1583"/>
        <v>0</v>
      </c>
      <c r="AI802" s="47">
        <f t="shared" si="1584"/>
        <v>0</v>
      </c>
      <c r="AJ802" s="47">
        <f t="shared" si="1585"/>
        <v>0</v>
      </c>
      <c r="AK802" s="47">
        <f t="shared" si="1586"/>
        <v>0</v>
      </c>
      <c r="AL802" s="47">
        <f t="shared" si="1492"/>
        <v>0</v>
      </c>
      <c r="AM802" s="47">
        <f t="shared" si="1493"/>
        <v>0</v>
      </c>
      <c r="AN802" s="48" t="s">
        <v>36</v>
      </c>
      <c r="AO802" s="1"/>
      <c r="AP802" s="1"/>
      <c r="AQ802" s="1"/>
      <c r="AR802" s="1"/>
      <c r="AS802" s="1"/>
    </row>
    <row r="803" ht="110.25" hidden="1">
      <c r="B803" s="41" t="s">
        <v>453</v>
      </c>
      <c r="C803" s="41" t="s">
        <v>227</v>
      </c>
      <c r="D803" s="41" t="s">
        <v>505</v>
      </c>
      <c r="E803" s="26" t="str">
        <f t="shared" si="1533"/>
        <v>0702</v>
      </c>
      <c r="F803" s="41" t="s">
        <v>558</v>
      </c>
      <c r="G803" s="41" t="s">
        <v>552</v>
      </c>
      <c r="H803" s="42" t="s">
        <v>553</v>
      </c>
      <c r="I803" s="43"/>
      <c r="J803" s="43"/>
      <c r="K803" s="43"/>
      <c r="L803" s="43"/>
      <c r="M803" s="43"/>
      <c r="N803" s="43"/>
      <c r="O803" s="43">
        <v>0</v>
      </c>
      <c r="P803" s="43">
        <v>0</v>
      </c>
      <c r="Q803" s="43">
        <v>0</v>
      </c>
      <c r="R803" s="43">
        <v>0</v>
      </c>
      <c r="S803" s="43">
        <v>0</v>
      </c>
      <c r="T803" s="43">
        <v>0</v>
      </c>
      <c r="U803" s="43">
        <v>0</v>
      </c>
      <c r="V803" s="43">
        <f t="shared" si="1534"/>
        <v>0</v>
      </c>
      <c r="W803" s="43"/>
      <c r="X803" s="43"/>
      <c r="Y803" s="43"/>
      <c r="Z803" s="43"/>
      <c r="AA803" s="43"/>
      <c r="AB803" s="43">
        <v>0</v>
      </c>
      <c r="AC803" s="44">
        <v>0</v>
      </c>
      <c r="AD803" s="44">
        <v>0</v>
      </c>
      <c r="AE803" s="45" t="e">
        <f t="shared" si="1491"/>
        <v>#DIV/0!</v>
      </c>
      <c r="AF803" s="46">
        <v>0</v>
      </c>
      <c r="AG803" s="46">
        <v>0</v>
      </c>
      <c r="AH803" s="47">
        <v>0</v>
      </c>
      <c r="AI803" s="47">
        <v>0</v>
      </c>
      <c r="AJ803" s="47">
        <v>0</v>
      </c>
      <c r="AK803" s="47">
        <v>0</v>
      </c>
      <c r="AL803" s="47">
        <f t="shared" si="1492"/>
        <v>0</v>
      </c>
      <c r="AM803" s="47">
        <f t="shared" si="1493"/>
        <v>0</v>
      </c>
      <c r="AN803" s="48" t="s">
        <v>36</v>
      </c>
      <c r="AR803" s="1"/>
      <c r="AS803" s="1"/>
    </row>
    <row r="804" ht="31.5" hidden="1">
      <c r="B804" s="41" t="s">
        <v>453</v>
      </c>
      <c r="C804" s="41" t="s">
        <v>227</v>
      </c>
      <c r="D804" s="41" t="s">
        <v>505</v>
      </c>
      <c r="E804" s="26" t="str">
        <f t="shared" si="1533"/>
        <v>0702</v>
      </c>
      <c r="F804" s="41" t="s">
        <v>560</v>
      </c>
      <c r="G804" s="41"/>
      <c r="H804" s="42" t="s">
        <v>561</v>
      </c>
      <c r="I804" s="43">
        <f t="shared" si="1561"/>
        <v>0</v>
      </c>
      <c r="J804" s="43">
        <f t="shared" si="1562"/>
        <v>0</v>
      </c>
      <c r="K804" s="43">
        <f t="shared" si="1563"/>
        <v>0</v>
      </c>
      <c r="L804" s="43">
        <f t="shared" si="1564"/>
        <v>0</v>
      </c>
      <c r="M804" s="43">
        <f t="shared" si="1565"/>
        <v>0</v>
      </c>
      <c r="N804" s="43">
        <f t="shared" si="1566"/>
        <v>0</v>
      </c>
      <c r="O804" s="43">
        <f t="shared" si="1567"/>
        <v>0</v>
      </c>
      <c r="P804" s="43">
        <f t="shared" si="1568"/>
        <v>0</v>
      </c>
      <c r="Q804" s="43">
        <f t="shared" si="1569"/>
        <v>0</v>
      </c>
      <c r="R804" s="43">
        <f t="shared" si="1570"/>
        <v>0</v>
      </c>
      <c r="S804" s="43">
        <f t="shared" si="1571"/>
        <v>0</v>
      </c>
      <c r="T804" s="43">
        <f t="shared" si="1572"/>
        <v>0</v>
      </c>
      <c r="U804" s="43">
        <v>0</v>
      </c>
      <c r="V804" s="43">
        <f t="shared" si="1534"/>
        <v>0</v>
      </c>
      <c r="W804" s="43">
        <f t="shared" si="1573"/>
        <v>0</v>
      </c>
      <c r="X804" s="43">
        <f t="shared" si="1574"/>
        <v>0</v>
      </c>
      <c r="Y804" s="43">
        <f t="shared" si="1575"/>
        <v>0</v>
      </c>
      <c r="Z804" s="43">
        <f t="shared" si="1576"/>
        <v>0</v>
      </c>
      <c r="AA804" s="43">
        <f t="shared" si="1577"/>
        <v>0</v>
      </c>
      <c r="AB804" s="43">
        <f t="shared" si="1578"/>
        <v>0</v>
      </c>
      <c r="AC804" s="44">
        <f t="shared" si="1579"/>
        <v>0</v>
      </c>
      <c r="AD804" s="44">
        <f t="shared" si="1580"/>
        <v>0</v>
      </c>
      <c r="AE804" s="45" t="e">
        <f t="shared" ref="AE804:AE867" si="1587">AD804/AC804*100</f>
        <v>#DIV/0!</v>
      </c>
      <c r="AF804" s="46">
        <f t="shared" si="1581"/>
        <v>0</v>
      </c>
      <c r="AG804" s="46">
        <f t="shared" si="1582"/>
        <v>0</v>
      </c>
      <c r="AH804" s="47">
        <f t="shared" si="1583"/>
        <v>0</v>
      </c>
      <c r="AI804" s="47">
        <f t="shared" si="1584"/>
        <v>0</v>
      </c>
      <c r="AJ804" s="47">
        <f t="shared" si="1585"/>
        <v>0</v>
      </c>
      <c r="AK804" s="47">
        <f t="shared" si="1586"/>
        <v>0</v>
      </c>
      <c r="AL804" s="47">
        <f t="shared" ref="AL804:AL867" si="1588">AF804+AH804+AK804+AI804+AJ804+AG804</f>
        <v>0</v>
      </c>
      <c r="AM804" s="47">
        <f t="shared" ref="AM804:AM867" si="1589">V804-AL804</f>
        <v>0</v>
      </c>
      <c r="AN804" s="48" t="s">
        <v>36</v>
      </c>
      <c r="AO804" s="1"/>
      <c r="AP804" s="1"/>
      <c r="AQ804" s="1"/>
      <c r="AR804" s="1"/>
      <c r="AS804" s="1"/>
    </row>
    <row r="805" ht="31.5" hidden="1">
      <c r="B805" s="41" t="s">
        <v>453</v>
      </c>
      <c r="C805" s="41" t="s">
        <v>227</v>
      </c>
      <c r="D805" s="41" t="s">
        <v>505</v>
      </c>
      <c r="E805" s="26" t="str">
        <f t="shared" si="1533"/>
        <v>0702</v>
      </c>
      <c r="F805" s="41" t="s">
        <v>560</v>
      </c>
      <c r="G805" s="41" t="s">
        <v>550</v>
      </c>
      <c r="H805" s="42" t="s">
        <v>551</v>
      </c>
      <c r="I805" s="43">
        <f t="shared" si="1561"/>
        <v>0</v>
      </c>
      <c r="J805" s="43">
        <f t="shared" si="1562"/>
        <v>0</v>
      </c>
      <c r="K805" s="43">
        <f t="shared" si="1563"/>
        <v>0</v>
      </c>
      <c r="L805" s="43">
        <f t="shared" si="1564"/>
        <v>0</v>
      </c>
      <c r="M805" s="43">
        <f t="shared" si="1565"/>
        <v>0</v>
      </c>
      <c r="N805" s="43">
        <f t="shared" si="1566"/>
        <v>0</v>
      </c>
      <c r="O805" s="43">
        <f t="shared" si="1567"/>
        <v>0</v>
      </c>
      <c r="P805" s="43">
        <f t="shared" si="1568"/>
        <v>0</v>
      </c>
      <c r="Q805" s="43">
        <f t="shared" si="1569"/>
        <v>0</v>
      </c>
      <c r="R805" s="43">
        <f t="shared" si="1570"/>
        <v>0</v>
      </c>
      <c r="S805" s="43">
        <f t="shared" si="1571"/>
        <v>0</v>
      </c>
      <c r="T805" s="43">
        <f t="shared" si="1572"/>
        <v>0</v>
      </c>
      <c r="U805" s="43">
        <v>0</v>
      </c>
      <c r="V805" s="43">
        <f t="shared" si="1534"/>
        <v>0</v>
      </c>
      <c r="W805" s="43">
        <f t="shared" si="1573"/>
        <v>0</v>
      </c>
      <c r="X805" s="43">
        <f t="shared" si="1574"/>
        <v>0</v>
      </c>
      <c r="Y805" s="43">
        <f t="shared" si="1575"/>
        <v>0</v>
      </c>
      <c r="Z805" s="43">
        <f t="shared" si="1576"/>
        <v>0</v>
      </c>
      <c r="AA805" s="43">
        <f t="shared" si="1577"/>
        <v>0</v>
      </c>
      <c r="AB805" s="43">
        <f t="shared" si="1578"/>
        <v>0</v>
      </c>
      <c r="AC805" s="44">
        <f t="shared" si="1579"/>
        <v>0</v>
      </c>
      <c r="AD805" s="44">
        <f t="shared" si="1580"/>
        <v>0</v>
      </c>
      <c r="AE805" s="45" t="e">
        <f t="shared" si="1587"/>
        <v>#DIV/0!</v>
      </c>
      <c r="AF805" s="46">
        <f t="shared" si="1581"/>
        <v>0</v>
      </c>
      <c r="AG805" s="46">
        <f t="shared" si="1582"/>
        <v>0</v>
      </c>
      <c r="AH805" s="47">
        <f t="shared" si="1583"/>
        <v>0</v>
      </c>
      <c r="AI805" s="47">
        <f t="shared" si="1584"/>
        <v>0</v>
      </c>
      <c r="AJ805" s="47">
        <f t="shared" si="1585"/>
        <v>0</v>
      </c>
      <c r="AK805" s="47">
        <f t="shared" si="1586"/>
        <v>0</v>
      </c>
      <c r="AL805" s="47">
        <f t="shared" si="1588"/>
        <v>0</v>
      </c>
      <c r="AM805" s="47">
        <f t="shared" si="1589"/>
        <v>0</v>
      </c>
      <c r="AN805" s="48" t="s">
        <v>36</v>
      </c>
      <c r="AO805" s="1"/>
      <c r="AP805" s="1"/>
      <c r="AQ805" s="1"/>
      <c r="AR805" s="1"/>
      <c r="AS805" s="1"/>
    </row>
    <row r="806" ht="110.25" hidden="1">
      <c r="B806" s="41" t="s">
        <v>453</v>
      </c>
      <c r="C806" s="41" t="s">
        <v>227</v>
      </c>
      <c r="D806" s="41" t="s">
        <v>505</v>
      </c>
      <c r="E806" s="26" t="str">
        <f t="shared" si="1533"/>
        <v>0702</v>
      </c>
      <c r="F806" s="41" t="s">
        <v>560</v>
      </c>
      <c r="G806" s="41" t="s">
        <v>552</v>
      </c>
      <c r="H806" s="42" t="s">
        <v>553</v>
      </c>
      <c r="I806" s="43"/>
      <c r="J806" s="43"/>
      <c r="K806" s="43"/>
      <c r="L806" s="43"/>
      <c r="M806" s="43"/>
      <c r="N806" s="43"/>
      <c r="O806" s="43">
        <v>0</v>
      </c>
      <c r="P806" s="43">
        <v>0</v>
      </c>
      <c r="Q806" s="43">
        <v>0</v>
      </c>
      <c r="R806" s="43">
        <v>0</v>
      </c>
      <c r="S806" s="43">
        <v>0</v>
      </c>
      <c r="T806" s="43">
        <v>0</v>
      </c>
      <c r="U806" s="43">
        <v>0</v>
      </c>
      <c r="V806" s="43">
        <f t="shared" si="1534"/>
        <v>0</v>
      </c>
      <c r="W806" s="43"/>
      <c r="X806" s="43"/>
      <c r="Y806" s="43"/>
      <c r="Z806" s="43"/>
      <c r="AA806" s="43"/>
      <c r="AB806" s="43">
        <v>0</v>
      </c>
      <c r="AC806" s="44">
        <v>0</v>
      </c>
      <c r="AD806" s="44">
        <v>0</v>
      </c>
      <c r="AE806" s="45" t="e">
        <f t="shared" si="1587"/>
        <v>#DIV/0!</v>
      </c>
      <c r="AF806" s="46">
        <v>0</v>
      </c>
      <c r="AG806" s="46">
        <v>0</v>
      </c>
      <c r="AH806" s="47">
        <v>0</v>
      </c>
      <c r="AI806" s="47">
        <v>0</v>
      </c>
      <c r="AJ806" s="47">
        <v>0</v>
      </c>
      <c r="AK806" s="47">
        <v>0</v>
      </c>
      <c r="AL806" s="47">
        <f t="shared" si="1588"/>
        <v>0</v>
      </c>
      <c r="AM806" s="47">
        <f t="shared" si="1589"/>
        <v>0</v>
      </c>
      <c r="AN806" s="48" t="s">
        <v>36</v>
      </c>
      <c r="AO806" s="1"/>
      <c r="AP806" s="1"/>
      <c r="AQ806" s="1"/>
      <c r="AR806" s="1"/>
      <c r="AS806" s="1"/>
    </row>
    <row r="807" ht="47.25">
      <c r="B807" s="41" t="s">
        <v>453</v>
      </c>
      <c r="C807" s="41" t="s">
        <v>227</v>
      </c>
      <c r="D807" s="41" t="s">
        <v>505</v>
      </c>
      <c r="E807" s="26" t="str">
        <f t="shared" si="1533"/>
        <v>0702</v>
      </c>
      <c r="F807" s="41" t="s">
        <v>562</v>
      </c>
      <c r="G807" s="41"/>
      <c r="H807" s="42" t="s">
        <v>563</v>
      </c>
      <c r="I807" s="43">
        <f>I811+I814+I808</f>
        <v>1912.2</v>
      </c>
      <c r="J807" s="43">
        <f>J811+J814+J808</f>
        <v>1410.5</v>
      </c>
      <c r="K807" s="43">
        <f>K811+K814+K808</f>
        <v>0</v>
      </c>
      <c r="L807" s="43">
        <f>L811+L814+L808</f>
        <v>0</v>
      </c>
      <c r="M807" s="43">
        <f>M811+M814+M808</f>
        <v>0</v>
      </c>
      <c r="N807" s="43">
        <f>N811+N814+N808</f>
        <v>0</v>
      </c>
      <c r="O807" s="43">
        <f>O811+O814+O808+O817+O820</f>
        <v>0</v>
      </c>
      <c r="P807" s="43">
        <f>P811+P814+P808+P817+P820</f>
        <v>9611.5290000000005</v>
      </c>
      <c r="Q807" s="43">
        <f>Q811+Q814+Q808+Q817+Q820</f>
        <v>45918.050999999999</v>
      </c>
      <c r="R807" s="43">
        <f>R811+R814+R808</f>
        <v>0</v>
      </c>
      <c r="S807" s="43">
        <f>S811+S814+S808</f>
        <v>0</v>
      </c>
      <c r="T807" s="43">
        <f>T811+T814+T808</f>
        <v>0</v>
      </c>
      <c r="U807" s="43">
        <v>0</v>
      </c>
      <c r="V807" s="43">
        <f t="shared" si="1534"/>
        <v>57441.779999999999</v>
      </c>
      <c r="W807" s="43">
        <f>W811+W814+W808</f>
        <v>0</v>
      </c>
      <c r="X807" s="43">
        <f>X811+X814+X808</f>
        <v>0</v>
      </c>
      <c r="Y807" s="43">
        <f>Y811+Y814+Y808</f>
        <v>0</v>
      </c>
      <c r="Z807" s="43">
        <f>Z811+Z814+Z808</f>
        <v>0</v>
      </c>
      <c r="AA807" s="43">
        <f>AA811+AA814+AA808</f>
        <v>0</v>
      </c>
      <c r="AB807" s="43">
        <f>AB811+AB814+AB808+AB817+AB820</f>
        <v>0</v>
      </c>
      <c r="AC807" s="44">
        <f>AC811+AC814+AC808+AC817+AC820</f>
        <v>57441.779999999999</v>
      </c>
      <c r="AD807" s="44">
        <f>AD811+AD814+AD808+AD817+AD820</f>
        <v>57441.779999999999</v>
      </c>
      <c r="AE807" s="45">
        <f t="shared" si="1587"/>
        <v>100</v>
      </c>
      <c r="AF807" s="43">
        <f>AF811+AF814+AF808+AF817+AF820</f>
        <v>57441.779999999999</v>
      </c>
      <c r="AG807" s="43">
        <f>AG811+AG814+AG808+AG817+AG820</f>
        <v>0</v>
      </c>
      <c r="AH807" s="43">
        <f>AH811+AH814+AH808+AH817+AH820</f>
        <v>0</v>
      </c>
      <c r="AI807" s="43">
        <f>AI811+AI814+AI808+AI817+AI820</f>
        <v>0</v>
      </c>
      <c r="AJ807" s="43">
        <f>AJ811+AJ814+AJ808+AJ817+AJ820</f>
        <v>0</v>
      </c>
      <c r="AK807" s="43">
        <f>AK811+AK814+AK808+AK817+AK820</f>
        <v>0</v>
      </c>
      <c r="AL807" s="43">
        <f t="shared" si="1588"/>
        <v>57441.779999999999</v>
      </c>
      <c r="AM807" s="43">
        <f t="shared" si="1589"/>
        <v>0</v>
      </c>
      <c r="AN807" s="2"/>
      <c r="AR807" s="1"/>
      <c r="AS807" s="1"/>
    </row>
    <row r="808" ht="31.5" hidden="1">
      <c r="B808" s="41" t="s">
        <v>453</v>
      </c>
      <c r="C808" s="41" t="s">
        <v>227</v>
      </c>
      <c r="D808" s="41" t="s">
        <v>505</v>
      </c>
      <c r="E808" s="26" t="str">
        <f t="shared" si="1533"/>
        <v>0702</v>
      </c>
      <c r="F808" s="41" t="s">
        <v>564</v>
      </c>
      <c r="G808" s="41"/>
      <c r="H808" s="42" t="s">
        <v>565</v>
      </c>
      <c r="I808" s="43">
        <f t="shared" ref="I808:I815" si="1590">I809</f>
        <v>0</v>
      </c>
      <c r="J808" s="43">
        <f t="shared" ref="J808:J815" si="1591">J809</f>
        <v>1410.5</v>
      </c>
      <c r="K808" s="43">
        <f t="shared" ref="K808:K815" si="1592">K809</f>
        <v>0</v>
      </c>
      <c r="L808" s="43">
        <f t="shared" ref="L808:L815" si="1593">L809</f>
        <v>0</v>
      </c>
      <c r="M808" s="43">
        <f t="shared" ref="M808:M815" si="1594">M809</f>
        <v>0</v>
      </c>
      <c r="N808" s="43">
        <f t="shared" ref="N808:N815" si="1595">N809</f>
        <v>0</v>
      </c>
      <c r="O808" s="43">
        <f t="shared" ref="O808:O821" si="1596">O809</f>
        <v>0</v>
      </c>
      <c r="P808" s="43">
        <f t="shared" ref="P808:P821" si="1597">P809</f>
        <v>0</v>
      </c>
      <c r="Q808" s="43">
        <f t="shared" ref="Q808:Q821" si="1598">Q809</f>
        <v>0</v>
      </c>
      <c r="R808" s="43">
        <f t="shared" ref="R808:R815" si="1599">R809</f>
        <v>0</v>
      </c>
      <c r="S808" s="43">
        <f t="shared" ref="S808:S815" si="1600">S809</f>
        <v>0</v>
      </c>
      <c r="T808" s="43">
        <f t="shared" ref="T808:T815" si="1601">T809</f>
        <v>0</v>
      </c>
      <c r="U808" s="43">
        <v>0</v>
      </c>
      <c r="V808" s="43">
        <f t="shared" si="1534"/>
        <v>0</v>
      </c>
      <c r="W808" s="43">
        <f t="shared" ref="W808:W815" si="1602">W809</f>
        <v>0</v>
      </c>
      <c r="X808" s="43">
        <f t="shared" ref="X808:X815" si="1603">X809</f>
        <v>0</v>
      </c>
      <c r="Y808" s="43">
        <f t="shared" ref="Y808:Y815" si="1604">Y809</f>
        <v>0</v>
      </c>
      <c r="Z808" s="43">
        <f t="shared" ref="Z808:Z815" si="1605">Z809</f>
        <v>0</v>
      </c>
      <c r="AA808" s="43">
        <f t="shared" ref="AA808:AA815" si="1606">AA809</f>
        <v>0</v>
      </c>
      <c r="AB808" s="43">
        <f t="shared" ref="AB808:AB821" si="1607">AB809</f>
        <v>0</v>
      </c>
      <c r="AC808" s="44">
        <f t="shared" ref="AC808:AC821" si="1608">AC809</f>
        <v>0</v>
      </c>
      <c r="AD808" s="44">
        <f t="shared" ref="AD808:AD821" si="1609">AD809</f>
        <v>0</v>
      </c>
      <c r="AE808" s="45" t="e">
        <f t="shared" si="1587"/>
        <v>#DIV/0!</v>
      </c>
      <c r="AF808" s="46">
        <f t="shared" ref="AF808:AF821" si="1610">AF809</f>
        <v>0</v>
      </c>
      <c r="AG808" s="46">
        <f t="shared" ref="AG808:AG821" si="1611">AG809</f>
        <v>0</v>
      </c>
      <c r="AH808" s="47">
        <f t="shared" ref="AH808:AH821" si="1612">AH809</f>
        <v>0</v>
      </c>
      <c r="AI808" s="47">
        <f t="shared" ref="AI808:AI821" si="1613">AI809</f>
        <v>0</v>
      </c>
      <c r="AJ808" s="47">
        <f t="shared" ref="AJ808:AJ821" si="1614">AJ809</f>
        <v>0</v>
      </c>
      <c r="AK808" s="47">
        <f t="shared" ref="AK808:AK821" si="1615">AK809</f>
        <v>0</v>
      </c>
      <c r="AL808" s="47">
        <f t="shared" si="1588"/>
        <v>0</v>
      </c>
      <c r="AM808" s="47">
        <f t="shared" si="1589"/>
        <v>0</v>
      </c>
      <c r="AN808" s="48" t="s">
        <v>36</v>
      </c>
      <c r="AO808" s="1"/>
      <c r="AP808" s="1"/>
      <c r="AQ808" s="1"/>
      <c r="AR808" s="1"/>
      <c r="AS808" s="1"/>
    </row>
    <row r="809" ht="31.5" hidden="1">
      <c r="B809" s="41" t="s">
        <v>453</v>
      </c>
      <c r="C809" s="41" t="s">
        <v>227</v>
      </c>
      <c r="D809" s="41" t="s">
        <v>505</v>
      </c>
      <c r="E809" s="26" t="str">
        <f t="shared" si="1533"/>
        <v>0702</v>
      </c>
      <c r="F809" s="41" t="s">
        <v>564</v>
      </c>
      <c r="G809" s="41" t="s">
        <v>550</v>
      </c>
      <c r="H809" s="42" t="s">
        <v>551</v>
      </c>
      <c r="I809" s="43">
        <f t="shared" si="1590"/>
        <v>0</v>
      </c>
      <c r="J809" s="43">
        <f t="shared" si="1591"/>
        <v>1410.5</v>
      </c>
      <c r="K809" s="43">
        <f t="shared" si="1592"/>
        <v>0</v>
      </c>
      <c r="L809" s="43">
        <f t="shared" si="1593"/>
        <v>0</v>
      </c>
      <c r="M809" s="43">
        <f t="shared" si="1594"/>
        <v>0</v>
      </c>
      <c r="N809" s="43">
        <f t="shared" si="1595"/>
        <v>0</v>
      </c>
      <c r="O809" s="43">
        <f t="shared" si="1596"/>
        <v>0</v>
      </c>
      <c r="P809" s="43">
        <f t="shared" si="1597"/>
        <v>0</v>
      </c>
      <c r="Q809" s="43">
        <f t="shared" si="1598"/>
        <v>0</v>
      </c>
      <c r="R809" s="43">
        <f t="shared" si="1599"/>
        <v>0</v>
      </c>
      <c r="S809" s="43">
        <f t="shared" si="1600"/>
        <v>0</v>
      </c>
      <c r="T809" s="43">
        <f t="shared" si="1601"/>
        <v>0</v>
      </c>
      <c r="U809" s="43">
        <v>0</v>
      </c>
      <c r="V809" s="43">
        <f t="shared" si="1534"/>
        <v>0</v>
      </c>
      <c r="W809" s="43">
        <f t="shared" si="1602"/>
        <v>0</v>
      </c>
      <c r="X809" s="43">
        <f t="shared" si="1603"/>
        <v>0</v>
      </c>
      <c r="Y809" s="43">
        <f t="shared" si="1604"/>
        <v>0</v>
      </c>
      <c r="Z809" s="43">
        <f t="shared" si="1605"/>
        <v>0</v>
      </c>
      <c r="AA809" s="43">
        <f t="shared" si="1606"/>
        <v>0</v>
      </c>
      <c r="AB809" s="43">
        <f t="shared" si="1607"/>
        <v>0</v>
      </c>
      <c r="AC809" s="44">
        <f t="shared" si="1608"/>
        <v>0</v>
      </c>
      <c r="AD809" s="44">
        <f t="shared" si="1609"/>
        <v>0</v>
      </c>
      <c r="AE809" s="45" t="e">
        <f t="shared" si="1587"/>
        <v>#DIV/0!</v>
      </c>
      <c r="AF809" s="46">
        <f t="shared" si="1610"/>
        <v>0</v>
      </c>
      <c r="AG809" s="46">
        <f t="shared" si="1611"/>
        <v>0</v>
      </c>
      <c r="AH809" s="47">
        <f t="shared" si="1612"/>
        <v>0</v>
      </c>
      <c r="AI809" s="47">
        <f t="shared" si="1613"/>
        <v>0</v>
      </c>
      <c r="AJ809" s="47">
        <f t="shared" si="1614"/>
        <v>0</v>
      </c>
      <c r="AK809" s="47">
        <f t="shared" si="1615"/>
        <v>0</v>
      </c>
      <c r="AL809" s="47">
        <f t="shared" si="1588"/>
        <v>0</v>
      </c>
      <c r="AM809" s="47">
        <f t="shared" si="1589"/>
        <v>0</v>
      </c>
      <c r="AN809" s="48" t="s">
        <v>36</v>
      </c>
      <c r="AO809" s="1"/>
      <c r="AP809" s="1"/>
      <c r="AQ809" s="1"/>
      <c r="AR809" s="1"/>
      <c r="AS809" s="1"/>
    </row>
    <row r="810" ht="110.25" hidden="1">
      <c r="B810" s="41" t="s">
        <v>453</v>
      </c>
      <c r="C810" s="41" t="s">
        <v>227</v>
      </c>
      <c r="D810" s="41" t="s">
        <v>505</v>
      </c>
      <c r="E810" s="26" t="str">
        <f t="shared" si="1533"/>
        <v>0702</v>
      </c>
      <c r="F810" s="41" t="s">
        <v>564</v>
      </c>
      <c r="G810" s="41" t="s">
        <v>552</v>
      </c>
      <c r="H810" s="42" t="s">
        <v>553</v>
      </c>
      <c r="I810" s="43"/>
      <c r="J810" s="43">
        <v>1410.5</v>
      </c>
      <c r="K810" s="43"/>
      <c r="L810" s="43"/>
      <c r="M810" s="43"/>
      <c r="N810" s="43"/>
      <c r="O810" s="43">
        <v>0</v>
      </c>
      <c r="P810" s="43">
        <v>0</v>
      </c>
      <c r="Q810" s="43">
        <v>0</v>
      </c>
      <c r="R810" s="43">
        <v>0</v>
      </c>
      <c r="S810" s="43">
        <v>0</v>
      </c>
      <c r="T810" s="43">
        <v>0</v>
      </c>
      <c r="U810" s="43">
        <v>0</v>
      </c>
      <c r="V810" s="43">
        <f t="shared" si="1534"/>
        <v>0</v>
      </c>
      <c r="W810" s="43"/>
      <c r="X810" s="43"/>
      <c r="Y810" s="43"/>
      <c r="Z810" s="43"/>
      <c r="AA810" s="43"/>
      <c r="AB810" s="43">
        <v>0</v>
      </c>
      <c r="AC810" s="44">
        <v>0</v>
      </c>
      <c r="AD810" s="44">
        <v>0</v>
      </c>
      <c r="AE810" s="45" t="e">
        <f t="shared" si="1587"/>
        <v>#DIV/0!</v>
      </c>
      <c r="AF810" s="46">
        <v>0</v>
      </c>
      <c r="AG810" s="46">
        <v>0</v>
      </c>
      <c r="AH810" s="47">
        <v>0</v>
      </c>
      <c r="AI810" s="47">
        <v>0</v>
      </c>
      <c r="AJ810" s="47">
        <v>0</v>
      </c>
      <c r="AK810" s="47">
        <v>0</v>
      </c>
      <c r="AL810" s="47">
        <f t="shared" si="1588"/>
        <v>0</v>
      </c>
      <c r="AM810" s="47">
        <f t="shared" si="1589"/>
        <v>0</v>
      </c>
      <c r="AN810" s="48" t="s">
        <v>36</v>
      </c>
      <c r="AR810" s="1"/>
      <c r="AS810" s="1"/>
    </row>
    <row r="811" ht="31.5">
      <c r="B811" s="41" t="s">
        <v>453</v>
      </c>
      <c r="C811" s="41" t="s">
        <v>227</v>
      </c>
      <c r="D811" s="41" t="s">
        <v>505</v>
      </c>
      <c r="E811" s="26" t="str">
        <f t="shared" si="1533"/>
        <v>0702</v>
      </c>
      <c r="F811" s="41" t="s">
        <v>566</v>
      </c>
      <c r="G811" s="41"/>
      <c r="H811" s="42" t="s">
        <v>567</v>
      </c>
      <c r="I811" s="43">
        <f t="shared" si="1590"/>
        <v>1534.9000000000001</v>
      </c>
      <c r="J811" s="43">
        <f t="shared" si="1591"/>
        <v>0</v>
      </c>
      <c r="K811" s="43">
        <f t="shared" si="1592"/>
        <v>0</v>
      </c>
      <c r="L811" s="43">
        <f t="shared" si="1593"/>
        <v>0</v>
      </c>
      <c r="M811" s="43">
        <f t="shared" si="1594"/>
        <v>0</v>
      </c>
      <c r="N811" s="43">
        <f t="shared" si="1595"/>
        <v>0</v>
      </c>
      <c r="O811" s="43">
        <f t="shared" si="1596"/>
        <v>0</v>
      </c>
      <c r="P811" s="43">
        <f t="shared" si="1597"/>
        <v>0</v>
      </c>
      <c r="Q811" s="43">
        <f t="shared" si="1598"/>
        <v>0</v>
      </c>
      <c r="R811" s="43">
        <f t="shared" si="1599"/>
        <v>0</v>
      </c>
      <c r="S811" s="43">
        <f t="shared" si="1600"/>
        <v>0</v>
      </c>
      <c r="T811" s="43">
        <f t="shared" si="1601"/>
        <v>0</v>
      </c>
      <c r="U811" s="43">
        <v>0</v>
      </c>
      <c r="V811" s="43">
        <f t="shared" si="1534"/>
        <v>1534.9000000000001</v>
      </c>
      <c r="W811" s="43">
        <f t="shared" si="1602"/>
        <v>0</v>
      </c>
      <c r="X811" s="43">
        <f t="shared" si="1603"/>
        <v>0</v>
      </c>
      <c r="Y811" s="43">
        <f t="shared" si="1604"/>
        <v>0</v>
      </c>
      <c r="Z811" s="43">
        <f t="shared" si="1605"/>
        <v>0</v>
      </c>
      <c r="AA811" s="43">
        <f t="shared" si="1606"/>
        <v>0</v>
      </c>
      <c r="AB811" s="43">
        <f t="shared" si="1607"/>
        <v>0</v>
      </c>
      <c r="AC811" s="44">
        <f t="shared" si="1608"/>
        <v>1534.9000000000001</v>
      </c>
      <c r="AD811" s="44">
        <f t="shared" si="1609"/>
        <v>1534.9000000000001</v>
      </c>
      <c r="AE811" s="45">
        <f t="shared" si="1587"/>
        <v>100</v>
      </c>
      <c r="AF811" s="43">
        <f t="shared" si="1610"/>
        <v>1534.9000000000001</v>
      </c>
      <c r="AG811" s="43">
        <f t="shared" si="1611"/>
        <v>0</v>
      </c>
      <c r="AH811" s="43">
        <f t="shared" si="1612"/>
        <v>0</v>
      </c>
      <c r="AI811" s="43">
        <f t="shared" si="1613"/>
        <v>0</v>
      </c>
      <c r="AJ811" s="43">
        <f t="shared" si="1614"/>
        <v>0</v>
      </c>
      <c r="AK811" s="43">
        <f t="shared" si="1615"/>
        <v>0</v>
      </c>
      <c r="AL811" s="43">
        <f t="shared" si="1588"/>
        <v>1534.9000000000001</v>
      </c>
      <c r="AM811" s="43">
        <f t="shared" si="1589"/>
        <v>0</v>
      </c>
      <c r="AN811" s="2"/>
      <c r="AO811" s="1"/>
      <c r="AP811" s="1"/>
      <c r="AQ811" s="1"/>
      <c r="AR811" s="1"/>
      <c r="AS811" s="1"/>
    </row>
    <row r="812" ht="31.5">
      <c r="B812" s="41" t="s">
        <v>453</v>
      </c>
      <c r="C812" s="41" t="s">
        <v>227</v>
      </c>
      <c r="D812" s="41" t="s">
        <v>505</v>
      </c>
      <c r="E812" s="26" t="str">
        <f t="shared" si="1533"/>
        <v>0702</v>
      </c>
      <c r="F812" s="41" t="s">
        <v>566</v>
      </c>
      <c r="G812" s="41" t="s">
        <v>550</v>
      </c>
      <c r="H812" s="42" t="s">
        <v>551</v>
      </c>
      <c r="I812" s="43">
        <f t="shared" si="1590"/>
        <v>1534.9000000000001</v>
      </c>
      <c r="J812" s="43">
        <f t="shared" si="1591"/>
        <v>0</v>
      </c>
      <c r="K812" s="43">
        <f t="shared" si="1592"/>
        <v>0</v>
      </c>
      <c r="L812" s="43">
        <f t="shared" si="1593"/>
        <v>0</v>
      </c>
      <c r="M812" s="43">
        <f t="shared" si="1594"/>
        <v>0</v>
      </c>
      <c r="N812" s="43">
        <f t="shared" si="1595"/>
        <v>0</v>
      </c>
      <c r="O812" s="43">
        <f t="shared" si="1596"/>
        <v>0</v>
      </c>
      <c r="P812" s="43">
        <f t="shared" si="1597"/>
        <v>0</v>
      </c>
      <c r="Q812" s="43">
        <f t="shared" si="1598"/>
        <v>0</v>
      </c>
      <c r="R812" s="43">
        <f t="shared" si="1599"/>
        <v>0</v>
      </c>
      <c r="S812" s="43">
        <f t="shared" si="1600"/>
        <v>0</v>
      </c>
      <c r="T812" s="43">
        <f t="shared" si="1601"/>
        <v>0</v>
      </c>
      <c r="U812" s="43">
        <v>0</v>
      </c>
      <c r="V812" s="43">
        <f t="shared" si="1534"/>
        <v>1534.9000000000001</v>
      </c>
      <c r="W812" s="43">
        <f t="shared" si="1602"/>
        <v>0</v>
      </c>
      <c r="X812" s="43">
        <f t="shared" si="1603"/>
        <v>0</v>
      </c>
      <c r="Y812" s="43">
        <f t="shared" si="1604"/>
        <v>0</v>
      </c>
      <c r="Z812" s="43">
        <f t="shared" si="1605"/>
        <v>0</v>
      </c>
      <c r="AA812" s="43">
        <f t="shared" si="1606"/>
        <v>0</v>
      </c>
      <c r="AB812" s="43">
        <f t="shared" si="1607"/>
        <v>0</v>
      </c>
      <c r="AC812" s="44">
        <f t="shared" si="1608"/>
        <v>1534.9000000000001</v>
      </c>
      <c r="AD812" s="44">
        <f t="shared" si="1609"/>
        <v>1534.9000000000001</v>
      </c>
      <c r="AE812" s="45">
        <f t="shared" si="1587"/>
        <v>100</v>
      </c>
      <c r="AF812" s="43">
        <f t="shared" si="1610"/>
        <v>1534.9000000000001</v>
      </c>
      <c r="AG812" s="43">
        <f t="shared" si="1611"/>
        <v>0</v>
      </c>
      <c r="AH812" s="43">
        <f t="shared" si="1612"/>
        <v>0</v>
      </c>
      <c r="AI812" s="43">
        <f t="shared" si="1613"/>
        <v>0</v>
      </c>
      <c r="AJ812" s="43">
        <f t="shared" si="1614"/>
        <v>0</v>
      </c>
      <c r="AK812" s="43">
        <f t="shared" si="1615"/>
        <v>0</v>
      </c>
      <c r="AL812" s="43">
        <f t="shared" si="1588"/>
        <v>1534.9000000000001</v>
      </c>
      <c r="AM812" s="43">
        <f t="shared" si="1589"/>
        <v>0</v>
      </c>
      <c r="AN812" s="2"/>
      <c r="AO812" s="1"/>
      <c r="AP812" s="1"/>
      <c r="AQ812" s="1"/>
      <c r="AR812" s="1"/>
      <c r="AS812" s="1"/>
    </row>
    <row r="813" ht="110.25">
      <c r="B813" s="41" t="s">
        <v>453</v>
      </c>
      <c r="C813" s="41" t="s">
        <v>227</v>
      </c>
      <c r="D813" s="41" t="s">
        <v>505</v>
      </c>
      <c r="E813" s="26" t="str">
        <f t="shared" si="1533"/>
        <v>0702</v>
      </c>
      <c r="F813" s="41" t="s">
        <v>566</v>
      </c>
      <c r="G813" s="41" t="s">
        <v>552</v>
      </c>
      <c r="H813" s="42" t="s">
        <v>553</v>
      </c>
      <c r="I813" s="43">
        <v>1534.9000000000001</v>
      </c>
      <c r="J813" s="43"/>
      <c r="K813" s="43"/>
      <c r="L813" s="43"/>
      <c r="M813" s="43"/>
      <c r="N813" s="43"/>
      <c r="O813" s="43">
        <v>0</v>
      </c>
      <c r="P813" s="43">
        <v>0</v>
      </c>
      <c r="Q813" s="43">
        <v>0</v>
      </c>
      <c r="R813" s="43">
        <v>0</v>
      </c>
      <c r="S813" s="43">
        <v>0</v>
      </c>
      <c r="T813" s="43">
        <v>0</v>
      </c>
      <c r="U813" s="43">
        <v>0</v>
      </c>
      <c r="V813" s="43">
        <f t="shared" si="1534"/>
        <v>1534.9000000000001</v>
      </c>
      <c r="W813" s="43"/>
      <c r="X813" s="43"/>
      <c r="Y813" s="43"/>
      <c r="Z813" s="43"/>
      <c r="AA813" s="43"/>
      <c r="AB813" s="43">
        <v>0</v>
      </c>
      <c r="AC813" s="44">
        <v>1534.9000000000001</v>
      </c>
      <c r="AD813" s="44">
        <v>1534.9000000000001</v>
      </c>
      <c r="AE813" s="45">
        <f t="shared" si="1587"/>
        <v>100</v>
      </c>
      <c r="AF813" s="43">
        <v>1534.9000000000001</v>
      </c>
      <c r="AG813" s="43">
        <v>0</v>
      </c>
      <c r="AH813" s="43">
        <v>0</v>
      </c>
      <c r="AI813" s="43">
        <v>0</v>
      </c>
      <c r="AJ813" s="43">
        <v>0</v>
      </c>
      <c r="AK813" s="43">
        <v>0</v>
      </c>
      <c r="AL813" s="43">
        <f t="shared" si="1588"/>
        <v>1534.9000000000001</v>
      </c>
      <c r="AM813" s="43">
        <f t="shared" si="1589"/>
        <v>0</v>
      </c>
      <c r="AN813" s="19"/>
      <c r="AR813" s="1"/>
      <c r="AS813" s="1"/>
    </row>
    <row r="814" ht="31.5">
      <c r="B814" s="41" t="s">
        <v>453</v>
      </c>
      <c r="C814" s="41" t="s">
        <v>227</v>
      </c>
      <c r="D814" s="41" t="s">
        <v>505</v>
      </c>
      <c r="E814" s="26" t="str">
        <f t="shared" si="1533"/>
        <v>0702</v>
      </c>
      <c r="F814" s="41" t="s">
        <v>568</v>
      </c>
      <c r="G814" s="41"/>
      <c r="H814" s="42" t="s">
        <v>569</v>
      </c>
      <c r="I814" s="43">
        <f t="shared" si="1590"/>
        <v>377.30000000000001</v>
      </c>
      <c r="J814" s="43">
        <f t="shared" si="1591"/>
        <v>0</v>
      </c>
      <c r="K814" s="43">
        <f t="shared" si="1592"/>
        <v>0</v>
      </c>
      <c r="L814" s="43">
        <f t="shared" si="1593"/>
        <v>0</v>
      </c>
      <c r="M814" s="43">
        <f t="shared" si="1594"/>
        <v>0</v>
      </c>
      <c r="N814" s="43">
        <f t="shared" si="1595"/>
        <v>0</v>
      </c>
      <c r="O814" s="43">
        <f t="shared" si="1596"/>
        <v>0</v>
      </c>
      <c r="P814" s="43">
        <f t="shared" si="1597"/>
        <v>0</v>
      </c>
      <c r="Q814" s="43">
        <f t="shared" si="1598"/>
        <v>0</v>
      </c>
      <c r="R814" s="43">
        <f t="shared" si="1599"/>
        <v>0</v>
      </c>
      <c r="S814" s="43">
        <f t="shared" si="1600"/>
        <v>0</v>
      </c>
      <c r="T814" s="43">
        <f t="shared" si="1601"/>
        <v>0</v>
      </c>
      <c r="U814" s="43">
        <v>0</v>
      </c>
      <c r="V814" s="43">
        <f t="shared" si="1534"/>
        <v>377.30000000000001</v>
      </c>
      <c r="W814" s="43">
        <f t="shared" si="1602"/>
        <v>0</v>
      </c>
      <c r="X814" s="43">
        <f t="shared" si="1603"/>
        <v>0</v>
      </c>
      <c r="Y814" s="43">
        <f t="shared" si="1604"/>
        <v>0</v>
      </c>
      <c r="Z814" s="43">
        <f t="shared" si="1605"/>
        <v>0</v>
      </c>
      <c r="AA814" s="43">
        <f t="shared" si="1606"/>
        <v>0</v>
      </c>
      <c r="AB814" s="43">
        <f t="shared" si="1607"/>
        <v>0</v>
      </c>
      <c r="AC814" s="44">
        <f t="shared" si="1608"/>
        <v>377.30000000000001</v>
      </c>
      <c r="AD814" s="44">
        <f t="shared" si="1609"/>
        <v>377.30000000000001</v>
      </c>
      <c r="AE814" s="45">
        <f t="shared" si="1587"/>
        <v>100</v>
      </c>
      <c r="AF814" s="43">
        <f t="shared" si="1610"/>
        <v>377.30000000000001</v>
      </c>
      <c r="AG814" s="43">
        <f t="shared" si="1611"/>
        <v>0</v>
      </c>
      <c r="AH814" s="43">
        <f t="shared" si="1612"/>
        <v>0</v>
      </c>
      <c r="AI814" s="43">
        <f t="shared" si="1613"/>
        <v>0</v>
      </c>
      <c r="AJ814" s="43">
        <f t="shared" si="1614"/>
        <v>0</v>
      </c>
      <c r="AK814" s="43">
        <f t="shared" si="1615"/>
        <v>0</v>
      </c>
      <c r="AL814" s="43">
        <f t="shared" si="1588"/>
        <v>377.30000000000001</v>
      </c>
      <c r="AM814" s="43">
        <f t="shared" si="1589"/>
        <v>0</v>
      </c>
      <c r="AN814" s="2"/>
      <c r="AO814" s="1"/>
      <c r="AP814" s="1"/>
      <c r="AQ814" s="1"/>
      <c r="AR814" s="1"/>
      <c r="AS814" s="1"/>
    </row>
    <row r="815" ht="31.5">
      <c r="B815" s="41" t="s">
        <v>453</v>
      </c>
      <c r="C815" s="41" t="s">
        <v>227</v>
      </c>
      <c r="D815" s="41" t="s">
        <v>505</v>
      </c>
      <c r="E815" s="26" t="str">
        <f t="shared" si="1533"/>
        <v>0702</v>
      </c>
      <c r="F815" s="41" t="s">
        <v>568</v>
      </c>
      <c r="G815" s="41" t="s">
        <v>550</v>
      </c>
      <c r="H815" s="42" t="s">
        <v>551</v>
      </c>
      <c r="I815" s="43">
        <f t="shared" si="1590"/>
        <v>377.30000000000001</v>
      </c>
      <c r="J815" s="43">
        <f t="shared" si="1591"/>
        <v>0</v>
      </c>
      <c r="K815" s="43">
        <f t="shared" si="1592"/>
        <v>0</v>
      </c>
      <c r="L815" s="43">
        <f t="shared" si="1593"/>
        <v>0</v>
      </c>
      <c r="M815" s="43">
        <f t="shared" si="1594"/>
        <v>0</v>
      </c>
      <c r="N815" s="43">
        <f t="shared" si="1595"/>
        <v>0</v>
      </c>
      <c r="O815" s="43">
        <f t="shared" si="1596"/>
        <v>0</v>
      </c>
      <c r="P815" s="43">
        <f t="shared" si="1597"/>
        <v>0</v>
      </c>
      <c r="Q815" s="43">
        <f t="shared" si="1598"/>
        <v>0</v>
      </c>
      <c r="R815" s="43">
        <f t="shared" si="1599"/>
        <v>0</v>
      </c>
      <c r="S815" s="43">
        <f t="shared" si="1600"/>
        <v>0</v>
      </c>
      <c r="T815" s="43">
        <f t="shared" si="1601"/>
        <v>0</v>
      </c>
      <c r="U815" s="43">
        <v>0</v>
      </c>
      <c r="V815" s="43">
        <f t="shared" si="1534"/>
        <v>377.30000000000001</v>
      </c>
      <c r="W815" s="43">
        <f t="shared" si="1602"/>
        <v>0</v>
      </c>
      <c r="X815" s="43">
        <f t="shared" si="1603"/>
        <v>0</v>
      </c>
      <c r="Y815" s="43">
        <f t="shared" si="1604"/>
        <v>0</v>
      </c>
      <c r="Z815" s="43">
        <f t="shared" si="1605"/>
        <v>0</v>
      </c>
      <c r="AA815" s="43">
        <f t="shared" si="1606"/>
        <v>0</v>
      </c>
      <c r="AB815" s="43">
        <f t="shared" si="1607"/>
        <v>0</v>
      </c>
      <c r="AC815" s="44">
        <f t="shared" si="1608"/>
        <v>377.30000000000001</v>
      </c>
      <c r="AD815" s="44">
        <f t="shared" si="1609"/>
        <v>377.30000000000001</v>
      </c>
      <c r="AE815" s="45">
        <f t="shared" si="1587"/>
        <v>100</v>
      </c>
      <c r="AF815" s="43">
        <f t="shared" si="1610"/>
        <v>377.30000000000001</v>
      </c>
      <c r="AG815" s="43">
        <f t="shared" si="1611"/>
        <v>0</v>
      </c>
      <c r="AH815" s="43">
        <f t="shared" si="1612"/>
        <v>0</v>
      </c>
      <c r="AI815" s="43">
        <f t="shared" si="1613"/>
        <v>0</v>
      </c>
      <c r="AJ815" s="43">
        <f t="shared" si="1614"/>
        <v>0</v>
      </c>
      <c r="AK815" s="43">
        <f t="shared" si="1615"/>
        <v>0</v>
      </c>
      <c r="AL815" s="43">
        <f t="shared" si="1588"/>
        <v>377.30000000000001</v>
      </c>
      <c r="AM815" s="43">
        <f t="shared" si="1589"/>
        <v>0</v>
      </c>
      <c r="AN815" s="2"/>
      <c r="AO815" s="1"/>
      <c r="AP815" s="1"/>
      <c r="AQ815" s="1"/>
      <c r="AR815" s="1"/>
      <c r="AS815" s="1"/>
    </row>
    <row r="816" ht="110.25">
      <c r="B816" s="41" t="s">
        <v>453</v>
      </c>
      <c r="C816" s="41" t="s">
        <v>227</v>
      </c>
      <c r="D816" s="41" t="s">
        <v>505</v>
      </c>
      <c r="E816" s="26" t="str">
        <f t="shared" si="1533"/>
        <v>0702</v>
      </c>
      <c r="F816" s="41" t="s">
        <v>568</v>
      </c>
      <c r="G816" s="41" t="s">
        <v>552</v>
      </c>
      <c r="H816" s="42" t="s">
        <v>553</v>
      </c>
      <c r="I816" s="43">
        <v>377.30000000000001</v>
      </c>
      <c r="J816" s="43"/>
      <c r="K816" s="43"/>
      <c r="L816" s="43"/>
      <c r="M816" s="43"/>
      <c r="N816" s="43"/>
      <c r="O816" s="43">
        <v>0</v>
      </c>
      <c r="P816" s="43">
        <v>0</v>
      </c>
      <c r="Q816" s="43">
        <v>0</v>
      </c>
      <c r="R816" s="43">
        <v>0</v>
      </c>
      <c r="S816" s="43">
        <v>0</v>
      </c>
      <c r="T816" s="43">
        <v>0</v>
      </c>
      <c r="U816" s="43">
        <v>0</v>
      </c>
      <c r="V816" s="43">
        <f t="shared" si="1534"/>
        <v>377.30000000000001</v>
      </c>
      <c r="W816" s="43"/>
      <c r="X816" s="43"/>
      <c r="Y816" s="43"/>
      <c r="Z816" s="43"/>
      <c r="AA816" s="43"/>
      <c r="AB816" s="43">
        <v>0</v>
      </c>
      <c r="AC816" s="44">
        <v>377.30000000000001</v>
      </c>
      <c r="AD816" s="44">
        <v>377.30000000000001</v>
      </c>
      <c r="AE816" s="45">
        <f t="shared" si="1587"/>
        <v>100</v>
      </c>
      <c r="AF816" s="43">
        <v>377.30000000000001</v>
      </c>
      <c r="AG816" s="43">
        <v>0</v>
      </c>
      <c r="AH816" s="43">
        <v>0</v>
      </c>
      <c r="AI816" s="43">
        <v>0</v>
      </c>
      <c r="AJ816" s="43">
        <v>0</v>
      </c>
      <c r="AK816" s="43">
        <v>0</v>
      </c>
      <c r="AL816" s="43">
        <f t="shared" si="1588"/>
        <v>377.30000000000001</v>
      </c>
      <c r="AM816" s="43">
        <f t="shared" si="1589"/>
        <v>0</v>
      </c>
      <c r="AN816" s="19"/>
      <c r="AR816" s="1"/>
      <c r="AS816" s="1"/>
    </row>
    <row r="817" ht="47.25">
      <c r="B817" s="41" t="s">
        <v>453</v>
      </c>
      <c r="C817" s="41" t="s">
        <v>227</v>
      </c>
      <c r="D817" s="41" t="s">
        <v>505</v>
      </c>
      <c r="E817" s="26" t="str">
        <f t="shared" si="1533"/>
        <v>0702</v>
      </c>
      <c r="F817" s="41" t="s">
        <v>570</v>
      </c>
      <c r="G817" s="41"/>
      <c r="H817" s="42" t="s">
        <v>571</v>
      </c>
      <c r="I817" s="43"/>
      <c r="J817" s="43"/>
      <c r="K817" s="43"/>
      <c r="L817" s="43"/>
      <c r="M817" s="43"/>
      <c r="N817" s="43"/>
      <c r="O817" s="43">
        <f t="shared" si="1596"/>
        <v>0</v>
      </c>
      <c r="P817" s="43">
        <f t="shared" si="1597"/>
        <v>0</v>
      </c>
      <c r="Q817" s="43">
        <f t="shared" si="1598"/>
        <v>23800</v>
      </c>
      <c r="R817" s="43"/>
      <c r="S817" s="43"/>
      <c r="T817" s="43"/>
      <c r="U817" s="43"/>
      <c r="V817" s="43">
        <f t="shared" si="1534"/>
        <v>23800</v>
      </c>
      <c r="W817" s="43"/>
      <c r="X817" s="43"/>
      <c r="Y817" s="43"/>
      <c r="Z817" s="43"/>
      <c r="AA817" s="43"/>
      <c r="AB817" s="43">
        <f t="shared" si="1607"/>
        <v>0</v>
      </c>
      <c r="AC817" s="44">
        <f t="shared" si="1608"/>
        <v>23800</v>
      </c>
      <c r="AD817" s="44">
        <f t="shared" si="1609"/>
        <v>23800</v>
      </c>
      <c r="AE817" s="45">
        <f t="shared" si="1587"/>
        <v>100</v>
      </c>
      <c r="AF817" s="43">
        <f t="shared" si="1610"/>
        <v>23800</v>
      </c>
      <c r="AG817" s="43">
        <f t="shared" si="1611"/>
        <v>0</v>
      </c>
      <c r="AH817" s="43">
        <f t="shared" si="1612"/>
        <v>0</v>
      </c>
      <c r="AI817" s="43">
        <f t="shared" si="1613"/>
        <v>0</v>
      </c>
      <c r="AJ817" s="43">
        <f t="shared" si="1614"/>
        <v>0</v>
      </c>
      <c r="AK817" s="43">
        <f t="shared" si="1615"/>
        <v>0</v>
      </c>
      <c r="AL817" s="43">
        <f t="shared" si="1588"/>
        <v>23800</v>
      </c>
      <c r="AM817" s="43">
        <f t="shared" si="1589"/>
        <v>0</v>
      </c>
      <c r="AN817" s="19"/>
      <c r="AO817" s="1"/>
      <c r="AP817" s="1"/>
      <c r="AQ817" s="1"/>
      <c r="AR817" s="1"/>
      <c r="AS817" s="1"/>
    </row>
    <row r="818" ht="31.5">
      <c r="B818" s="41" t="s">
        <v>453</v>
      </c>
      <c r="C818" s="41" t="s">
        <v>227</v>
      </c>
      <c r="D818" s="41" t="s">
        <v>505</v>
      </c>
      <c r="E818" s="26" t="str">
        <f t="shared" si="1533"/>
        <v>0702</v>
      </c>
      <c r="F818" s="41" t="s">
        <v>570</v>
      </c>
      <c r="G818" s="41" t="s">
        <v>550</v>
      </c>
      <c r="H818" s="42" t="s">
        <v>551</v>
      </c>
      <c r="I818" s="43"/>
      <c r="J818" s="43"/>
      <c r="K818" s="43"/>
      <c r="L818" s="43"/>
      <c r="M818" s="43"/>
      <c r="N818" s="43"/>
      <c r="O818" s="43">
        <f t="shared" si="1596"/>
        <v>0</v>
      </c>
      <c r="P818" s="43">
        <f t="shared" si="1597"/>
        <v>0</v>
      </c>
      <c r="Q818" s="43">
        <f t="shared" si="1598"/>
        <v>23800</v>
      </c>
      <c r="R818" s="43"/>
      <c r="S818" s="43"/>
      <c r="T818" s="43"/>
      <c r="U818" s="43"/>
      <c r="V818" s="43">
        <f t="shared" si="1534"/>
        <v>23800</v>
      </c>
      <c r="W818" s="43"/>
      <c r="X818" s="43"/>
      <c r="Y818" s="43"/>
      <c r="Z818" s="43"/>
      <c r="AA818" s="43"/>
      <c r="AB818" s="43">
        <f t="shared" si="1607"/>
        <v>0</v>
      </c>
      <c r="AC818" s="44">
        <f t="shared" si="1608"/>
        <v>23800</v>
      </c>
      <c r="AD818" s="44">
        <f t="shared" si="1609"/>
        <v>23800</v>
      </c>
      <c r="AE818" s="45">
        <f t="shared" si="1587"/>
        <v>100</v>
      </c>
      <c r="AF818" s="43">
        <f t="shared" si="1610"/>
        <v>23800</v>
      </c>
      <c r="AG818" s="43">
        <f t="shared" si="1611"/>
        <v>0</v>
      </c>
      <c r="AH818" s="43">
        <f t="shared" si="1612"/>
        <v>0</v>
      </c>
      <c r="AI818" s="43">
        <f t="shared" si="1613"/>
        <v>0</v>
      </c>
      <c r="AJ818" s="43">
        <f t="shared" si="1614"/>
        <v>0</v>
      </c>
      <c r="AK818" s="43">
        <f t="shared" si="1615"/>
        <v>0</v>
      </c>
      <c r="AL818" s="43">
        <f t="shared" si="1588"/>
        <v>23800</v>
      </c>
      <c r="AM818" s="43">
        <f t="shared" si="1589"/>
        <v>0</v>
      </c>
      <c r="AN818" s="19"/>
      <c r="AO818" s="1"/>
      <c r="AP818" s="1"/>
      <c r="AQ818" s="1"/>
      <c r="AR818" s="1"/>
      <c r="AS818" s="1"/>
    </row>
    <row r="819" ht="110.25">
      <c r="B819" s="41" t="s">
        <v>453</v>
      </c>
      <c r="C819" s="41" t="s">
        <v>227</v>
      </c>
      <c r="D819" s="41" t="s">
        <v>505</v>
      </c>
      <c r="E819" s="26" t="str">
        <f t="shared" si="1533"/>
        <v>0702</v>
      </c>
      <c r="F819" s="41" t="s">
        <v>570</v>
      </c>
      <c r="G819" s="41" t="s">
        <v>552</v>
      </c>
      <c r="H819" s="42" t="s">
        <v>553</v>
      </c>
      <c r="I819" s="43"/>
      <c r="J819" s="43"/>
      <c r="K819" s="43"/>
      <c r="L819" s="43"/>
      <c r="M819" s="43"/>
      <c r="N819" s="43"/>
      <c r="O819" s="43">
        <v>0</v>
      </c>
      <c r="P819" s="43">
        <v>0</v>
      </c>
      <c r="Q819" s="43">
        <v>23800</v>
      </c>
      <c r="R819" s="43"/>
      <c r="S819" s="43"/>
      <c r="T819" s="43"/>
      <c r="U819" s="43"/>
      <c r="V819" s="43">
        <f t="shared" si="1534"/>
        <v>23800</v>
      </c>
      <c r="W819" s="43"/>
      <c r="X819" s="43"/>
      <c r="Y819" s="43"/>
      <c r="Z819" s="43"/>
      <c r="AA819" s="43"/>
      <c r="AB819" s="43">
        <v>0</v>
      </c>
      <c r="AC819" s="44">
        <v>23800</v>
      </c>
      <c r="AD819" s="44">
        <v>23800</v>
      </c>
      <c r="AE819" s="45">
        <f t="shared" si="1587"/>
        <v>100</v>
      </c>
      <c r="AF819" s="43">
        <v>23800</v>
      </c>
      <c r="AG819" s="43">
        <v>0</v>
      </c>
      <c r="AH819" s="43">
        <v>0</v>
      </c>
      <c r="AI819" s="43">
        <v>0</v>
      </c>
      <c r="AJ819" s="43">
        <v>0</v>
      </c>
      <c r="AK819" s="43">
        <v>0</v>
      </c>
      <c r="AL819" s="43">
        <f t="shared" si="1588"/>
        <v>23800</v>
      </c>
      <c r="AM819" s="43">
        <f t="shared" si="1589"/>
        <v>0</v>
      </c>
      <c r="AN819" s="19"/>
      <c r="AR819" s="1"/>
      <c r="AS819" s="1"/>
    </row>
    <row r="820" ht="78.75">
      <c r="B820" s="41" t="s">
        <v>453</v>
      </c>
      <c r="C820" s="41" t="s">
        <v>227</v>
      </c>
      <c r="D820" s="41" t="s">
        <v>505</v>
      </c>
      <c r="E820" s="26" t="str">
        <f t="shared" si="1533"/>
        <v>0702</v>
      </c>
      <c r="F820" s="41" t="s">
        <v>572</v>
      </c>
      <c r="G820" s="41"/>
      <c r="H820" s="60" t="s">
        <v>573</v>
      </c>
      <c r="I820" s="43"/>
      <c r="J820" s="43"/>
      <c r="K820" s="43"/>
      <c r="L820" s="43"/>
      <c r="M820" s="43"/>
      <c r="N820" s="43"/>
      <c r="O820" s="43">
        <v>0</v>
      </c>
      <c r="P820" s="43">
        <f t="shared" si="1597"/>
        <v>9611.5290000000005</v>
      </c>
      <c r="Q820" s="43">
        <v>22118.050999999999</v>
      </c>
      <c r="R820" s="43"/>
      <c r="S820" s="43"/>
      <c r="T820" s="43"/>
      <c r="U820" s="43"/>
      <c r="V820" s="43">
        <f t="shared" si="1534"/>
        <v>31729.580000000002</v>
      </c>
      <c r="W820" s="43"/>
      <c r="X820" s="43"/>
      <c r="Y820" s="43"/>
      <c r="Z820" s="43"/>
      <c r="AA820" s="43"/>
      <c r="AB820" s="43">
        <f t="shared" si="1607"/>
        <v>0</v>
      </c>
      <c r="AC820" s="44">
        <f t="shared" si="1608"/>
        <v>31729.580000000002</v>
      </c>
      <c r="AD820" s="44">
        <f t="shared" si="1609"/>
        <v>31729.580000000002</v>
      </c>
      <c r="AE820" s="45">
        <f t="shared" si="1587"/>
        <v>100</v>
      </c>
      <c r="AF820" s="43">
        <f t="shared" si="1610"/>
        <v>31729.580000000002</v>
      </c>
      <c r="AG820" s="43">
        <v>0</v>
      </c>
      <c r="AH820" s="43">
        <v>0</v>
      </c>
      <c r="AI820" s="43">
        <f t="shared" si="1613"/>
        <v>0</v>
      </c>
      <c r="AJ820" s="43">
        <f t="shared" si="1614"/>
        <v>0</v>
      </c>
      <c r="AK820" s="43">
        <f t="shared" si="1615"/>
        <v>0</v>
      </c>
      <c r="AL820" s="43">
        <f t="shared" si="1588"/>
        <v>31729.580000000002</v>
      </c>
      <c r="AM820" s="43">
        <f t="shared" si="1589"/>
        <v>0</v>
      </c>
      <c r="AN820" s="19"/>
      <c r="AO820" s="1"/>
      <c r="AP820" s="1"/>
      <c r="AQ820" s="1"/>
      <c r="AR820" s="1"/>
      <c r="AS820" s="1"/>
    </row>
    <row r="821" ht="31.5">
      <c r="B821" s="41" t="s">
        <v>453</v>
      </c>
      <c r="C821" s="41" t="s">
        <v>227</v>
      </c>
      <c r="D821" s="41" t="s">
        <v>505</v>
      </c>
      <c r="E821" s="26" t="str">
        <f t="shared" si="1533"/>
        <v>0702</v>
      </c>
      <c r="F821" s="41" t="s">
        <v>572</v>
      </c>
      <c r="G821" s="41" t="s">
        <v>550</v>
      </c>
      <c r="H821" s="42" t="s">
        <v>551</v>
      </c>
      <c r="I821" s="43"/>
      <c r="J821" s="43"/>
      <c r="K821" s="43"/>
      <c r="L821" s="43"/>
      <c r="M821" s="43"/>
      <c r="N821" s="43"/>
      <c r="O821" s="43">
        <f t="shared" si="1596"/>
        <v>0</v>
      </c>
      <c r="P821" s="43">
        <f t="shared" si="1597"/>
        <v>9611.5290000000005</v>
      </c>
      <c r="Q821" s="43">
        <f t="shared" si="1598"/>
        <v>22118.050999999999</v>
      </c>
      <c r="R821" s="43"/>
      <c r="S821" s="43"/>
      <c r="T821" s="43"/>
      <c r="U821" s="43"/>
      <c r="V821" s="43">
        <f t="shared" si="1534"/>
        <v>31729.580000000002</v>
      </c>
      <c r="W821" s="43"/>
      <c r="X821" s="43"/>
      <c r="Y821" s="43"/>
      <c r="Z821" s="43"/>
      <c r="AA821" s="43"/>
      <c r="AB821" s="43">
        <f t="shared" si="1607"/>
        <v>0</v>
      </c>
      <c r="AC821" s="44">
        <f t="shared" si="1608"/>
        <v>31729.580000000002</v>
      </c>
      <c r="AD821" s="44">
        <f t="shared" si="1609"/>
        <v>31729.580000000002</v>
      </c>
      <c r="AE821" s="45">
        <f t="shared" si="1587"/>
        <v>100</v>
      </c>
      <c r="AF821" s="43">
        <f t="shared" si="1610"/>
        <v>31729.580000000002</v>
      </c>
      <c r="AG821" s="43">
        <f t="shared" si="1611"/>
        <v>0</v>
      </c>
      <c r="AH821" s="43">
        <f t="shared" si="1612"/>
        <v>0</v>
      </c>
      <c r="AI821" s="43">
        <f t="shared" si="1613"/>
        <v>0</v>
      </c>
      <c r="AJ821" s="43">
        <f t="shared" si="1614"/>
        <v>0</v>
      </c>
      <c r="AK821" s="43">
        <f t="shared" si="1615"/>
        <v>0</v>
      </c>
      <c r="AL821" s="43">
        <f t="shared" si="1588"/>
        <v>31729.580000000002</v>
      </c>
      <c r="AM821" s="43">
        <f t="shared" si="1589"/>
        <v>0</v>
      </c>
      <c r="AN821" s="19"/>
      <c r="AO821" s="1"/>
      <c r="AP821" s="1"/>
      <c r="AQ821" s="1"/>
      <c r="AR821" s="1"/>
      <c r="AS821" s="1"/>
    </row>
    <row r="822" ht="110.25">
      <c r="B822" s="41" t="s">
        <v>453</v>
      </c>
      <c r="C822" s="41" t="s">
        <v>227</v>
      </c>
      <c r="D822" s="41" t="s">
        <v>505</v>
      </c>
      <c r="E822" s="26" t="str">
        <f t="shared" si="1533"/>
        <v>0702</v>
      </c>
      <c r="F822" s="41" t="s">
        <v>572</v>
      </c>
      <c r="G822" s="41" t="s">
        <v>552</v>
      </c>
      <c r="H822" s="42" t="s">
        <v>553</v>
      </c>
      <c r="I822" s="43"/>
      <c r="J822" s="43"/>
      <c r="K822" s="43"/>
      <c r="L822" s="43"/>
      <c r="M822" s="43"/>
      <c r="N822" s="43"/>
      <c r="O822" s="43">
        <v>0</v>
      </c>
      <c r="P822" s="43">
        <f>11703.94-2092.411</f>
        <v>9611.5290000000005</v>
      </c>
      <c r="Q822" s="43">
        <v>22118.050999999999</v>
      </c>
      <c r="R822" s="43"/>
      <c r="S822" s="43"/>
      <c r="T822" s="43"/>
      <c r="U822" s="43"/>
      <c r="V822" s="43">
        <f t="shared" si="1534"/>
        <v>31729.580000000002</v>
      </c>
      <c r="W822" s="43"/>
      <c r="X822" s="43"/>
      <c r="Y822" s="43"/>
      <c r="Z822" s="43"/>
      <c r="AA822" s="43"/>
      <c r="AB822" s="43">
        <v>0</v>
      </c>
      <c r="AC822" s="44">
        <v>31729.580000000002</v>
      </c>
      <c r="AD822" s="44">
        <v>31729.580000000002</v>
      </c>
      <c r="AE822" s="45">
        <f t="shared" si="1587"/>
        <v>100</v>
      </c>
      <c r="AF822" s="43">
        <v>31729.580000000002</v>
      </c>
      <c r="AG822" s="43">
        <v>0</v>
      </c>
      <c r="AH822" s="43">
        <v>0</v>
      </c>
      <c r="AI822" s="43">
        <v>0</v>
      </c>
      <c r="AJ822" s="43">
        <v>0</v>
      </c>
      <c r="AK822" s="43">
        <v>0</v>
      </c>
      <c r="AL822" s="43">
        <f t="shared" si="1588"/>
        <v>31729.580000000002</v>
      </c>
      <c r="AM822" s="43">
        <f t="shared" si="1589"/>
        <v>0</v>
      </c>
      <c r="AN822" s="19"/>
      <c r="AO822" s="1"/>
      <c r="AP822" s="1"/>
      <c r="AQ822" s="1"/>
      <c r="AR822" s="1"/>
      <c r="AS822" s="1"/>
    </row>
    <row r="823" ht="47.25">
      <c r="B823" s="41" t="s">
        <v>453</v>
      </c>
      <c r="C823" s="41" t="s">
        <v>227</v>
      </c>
      <c r="D823" s="41" t="s">
        <v>505</v>
      </c>
      <c r="E823" s="26" t="str">
        <f t="shared" si="1533"/>
        <v>0702</v>
      </c>
      <c r="F823" s="41" t="s">
        <v>488</v>
      </c>
      <c r="G823" s="41"/>
      <c r="H823" s="42" t="s">
        <v>489</v>
      </c>
      <c r="I823" s="43">
        <f>I851+I864+I824</f>
        <v>446325.10000000003</v>
      </c>
      <c r="J823" s="43">
        <f>J851+J864+J824</f>
        <v>241266.69999999998</v>
      </c>
      <c r="K823" s="43">
        <f>K851+K864+K824</f>
        <v>464056.69999999995</v>
      </c>
      <c r="L823" s="43">
        <f>L851+L864+L824</f>
        <v>3500</v>
      </c>
      <c r="M823" s="43">
        <f>M851+M864+M824</f>
        <v>0</v>
      </c>
      <c r="N823" s="43">
        <f>N851+N864+N824</f>
        <v>0</v>
      </c>
      <c r="O823" s="43">
        <f>O851+O864+O824</f>
        <v>15.444000000000001</v>
      </c>
      <c r="P823" s="43">
        <f>P851+P864+P824</f>
        <v>6750.7530000000006</v>
      </c>
      <c r="Q823" s="43">
        <f>Q851+Q864+Q824</f>
        <v>552943.24800000002</v>
      </c>
      <c r="R823" s="43">
        <f>R851+R864+R824</f>
        <v>67774.494000000006</v>
      </c>
      <c r="S823" s="43">
        <f>S851+S864+S824</f>
        <v>0</v>
      </c>
      <c r="T823" s="43">
        <f>T851+T864+T824</f>
        <v>0</v>
      </c>
      <c r="U823" s="43">
        <v>1369.71</v>
      </c>
      <c r="V823" s="43">
        <f t="shared" si="1534"/>
        <v>1078678.7490000001</v>
      </c>
      <c r="W823" s="43">
        <f>W851+W864+W824</f>
        <v>1369.71</v>
      </c>
      <c r="X823" s="43">
        <f>X851+X864+X824</f>
        <v>0</v>
      </c>
      <c r="Y823" s="43">
        <f>Y851+Y864+Y824</f>
        <v>0</v>
      </c>
      <c r="Z823" s="43">
        <f>Z851+Z864+Z824</f>
        <v>0</v>
      </c>
      <c r="AA823" s="43">
        <f>AA851+AA864+AA824</f>
        <v>0</v>
      </c>
      <c r="AB823" s="43">
        <f>AB851+AB864+AB824</f>
        <v>1020664.43139</v>
      </c>
      <c r="AC823" s="44">
        <f>AC851+AC864+AC824</f>
        <v>1791785.7323499999</v>
      </c>
      <c r="AD823" s="44">
        <f>AD851+AD864+AD824</f>
        <v>1791745.6766300001</v>
      </c>
      <c r="AE823" s="45">
        <f t="shared" si="1587"/>
        <v>99.99776448046903</v>
      </c>
      <c r="AF823" s="43">
        <f>AF851+AF864+AF824</f>
        <v>1791770.28835</v>
      </c>
      <c r="AG823" s="43">
        <f>AG851+AG864+AG824</f>
        <v>15.444000000000001</v>
      </c>
      <c r="AH823" s="43">
        <f>AH851+AH864+AH824</f>
        <v>0</v>
      </c>
      <c r="AI823" s="43">
        <f>AI851+AI864+AI824</f>
        <v>0</v>
      </c>
      <c r="AJ823" s="43">
        <f>AJ851+AJ864+AJ824</f>
        <v>0</v>
      </c>
      <c r="AK823" s="43">
        <f>AK851+AK864+AK824</f>
        <v>0</v>
      </c>
      <c r="AL823" s="43">
        <f t="shared" si="1588"/>
        <v>1791785.7323499999</v>
      </c>
      <c r="AM823" s="43">
        <f t="shared" si="1589"/>
        <v>-713106.98334999988</v>
      </c>
      <c r="AN823" s="2"/>
      <c r="AO823" s="1"/>
      <c r="AP823" s="1"/>
      <c r="AQ823" s="1"/>
      <c r="AR823" s="1"/>
      <c r="AS823" s="1"/>
    </row>
    <row r="824" ht="63">
      <c r="B824" s="41" t="s">
        <v>453</v>
      </c>
      <c r="C824" s="41" t="s">
        <v>227</v>
      </c>
      <c r="D824" s="41" t="s">
        <v>505</v>
      </c>
      <c r="E824" s="26" t="str">
        <f t="shared" si="1533"/>
        <v>0702</v>
      </c>
      <c r="F824" s="41" t="s">
        <v>490</v>
      </c>
      <c r="G824" s="41"/>
      <c r="H824" s="42" t="s">
        <v>491</v>
      </c>
      <c r="I824" s="43">
        <f>I825+I829+I839+I833</f>
        <v>335962.90000000002</v>
      </c>
      <c r="J824" s="43">
        <f>J825+J829+J839+J833</f>
        <v>241266.69999999998</v>
      </c>
      <c r="K824" s="43">
        <f>K825+K829+K839+K833</f>
        <v>315494.19999999995</v>
      </c>
      <c r="L824" s="43">
        <f>L825+L829+L839+L833+L836</f>
        <v>3500</v>
      </c>
      <c r="M824" s="43">
        <f>M825+M829+M839+M833+M836</f>
        <v>0</v>
      </c>
      <c r="N824" s="43">
        <f>N825+N829+N839+N833+N836</f>
        <v>0</v>
      </c>
      <c r="O824" s="43">
        <f>O825+O829+O839+O833+O836+O842+O845+O848</f>
        <v>15.444000000000001</v>
      </c>
      <c r="P824" s="43">
        <f>P825+P829+P839+P833+P836+P842+P845+P848</f>
        <v>17370.753000000001</v>
      </c>
      <c r="Q824" s="43">
        <f>Q825+Q829+Q839+Q833+Q836+Q842+Q845+Q848</f>
        <v>507006.049</v>
      </c>
      <c r="R824" s="43">
        <f>R825+R829+R839+R833+R836+R842+R845+R848</f>
        <v>15325.650000000001</v>
      </c>
      <c r="S824" s="43">
        <f>S825+S829+S839+S833+S836+S842+S845</f>
        <v>0</v>
      </c>
      <c r="T824" s="43">
        <f>T825+T829+T839+T833+T836+T842+T845</f>
        <v>0</v>
      </c>
      <c r="U824" s="43">
        <v>0</v>
      </c>
      <c r="V824" s="43">
        <f t="shared" si="1534"/>
        <v>879180.79600000009</v>
      </c>
      <c r="W824" s="43">
        <f>W825+W829+W839+W833+W836</f>
        <v>0</v>
      </c>
      <c r="X824" s="43">
        <f>X825+X829+X839+X833+X836</f>
        <v>0</v>
      </c>
      <c r="Y824" s="43">
        <f>Y825+Y829+Y839+Y833+Y836</f>
        <v>0</v>
      </c>
      <c r="Z824" s="43">
        <f>Z825+Z829+Z839+Z833+Z836</f>
        <v>0</v>
      </c>
      <c r="AA824" s="43">
        <f>AA825+AA829+AA839+AA833+AA836</f>
        <v>0</v>
      </c>
      <c r="AB824" s="43">
        <f>AB825+AB829+AB839+AB833+AB836+AB842+AB845+AB848</f>
        <v>957378.78649000009</v>
      </c>
      <c r="AC824" s="44">
        <f>AC825+AC829+AC839+AC833+AC836+AC842+AC845+AC848</f>
        <v>1534852.52935</v>
      </c>
      <c r="AD824" s="44">
        <f>AD825+AD829+AD839+AD833+AD836+AD842+AD845+AD848</f>
        <v>1534812.4736300001</v>
      </c>
      <c r="AE824" s="45">
        <f t="shared" si="1587"/>
        <v>99.997390256116873</v>
      </c>
      <c r="AF824" s="43">
        <f>AF825+AF829+AF839+AF833+AF836+AF842+AF845+AF848</f>
        <v>1534837.0853500001</v>
      </c>
      <c r="AG824" s="43">
        <f>AG825+AG829+AG839+AG833+AG836+AG842+AG845+AG848</f>
        <v>15.444000000000001</v>
      </c>
      <c r="AH824" s="43">
        <f>AH825+AH829+AH839+AH833+AH836+AH842+AH845+AH848</f>
        <v>0</v>
      </c>
      <c r="AI824" s="43">
        <f>AI825+AI829+AI839+AI833+AI836+AI842+AI845+AI848</f>
        <v>0</v>
      </c>
      <c r="AJ824" s="43">
        <f>AJ825+AJ829+AJ839+AJ833+AJ836+AJ842+AJ845+AJ848</f>
        <v>0</v>
      </c>
      <c r="AK824" s="43">
        <f>AK825+AK829+AK839+AK833+AK836+AK842+AK845+AK848</f>
        <v>0</v>
      </c>
      <c r="AL824" s="43">
        <f t="shared" si="1588"/>
        <v>1534852.52935</v>
      </c>
      <c r="AM824" s="43">
        <f t="shared" si="1589"/>
        <v>-655671.73334999988</v>
      </c>
      <c r="AN824" s="2"/>
      <c r="AR824" s="1"/>
      <c r="AS824" s="1"/>
    </row>
    <row r="825" ht="31.5">
      <c r="B825" s="41" t="s">
        <v>453</v>
      </c>
      <c r="C825" s="41" t="s">
        <v>227</v>
      </c>
      <c r="D825" s="41" t="s">
        <v>505</v>
      </c>
      <c r="E825" s="26" t="str">
        <f t="shared" si="1533"/>
        <v>0702</v>
      </c>
      <c r="F825" s="41" t="s">
        <v>494</v>
      </c>
      <c r="G825" s="41"/>
      <c r="H825" s="42" t="s">
        <v>304</v>
      </c>
      <c r="I825" s="43">
        <f>I826</f>
        <v>55.399999999999999</v>
      </c>
      <c r="J825" s="43">
        <f>J826</f>
        <v>57.600000000000001</v>
      </c>
      <c r="K825" s="43">
        <f>K826</f>
        <v>57.600000000000001</v>
      </c>
      <c r="L825" s="43">
        <f>L826</f>
        <v>0</v>
      </c>
      <c r="M825" s="43">
        <f>M826</f>
        <v>0</v>
      </c>
      <c r="N825" s="43">
        <f>N826</f>
        <v>0</v>
      </c>
      <c r="O825" s="43">
        <f>O826</f>
        <v>15.444000000000001</v>
      </c>
      <c r="P825" s="43">
        <f>P826</f>
        <v>0</v>
      </c>
      <c r="Q825" s="43">
        <f>Q826</f>
        <v>0</v>
      </c>
      <c r="R825" s="43">
        <f>R826</f>
        <v>0</v>
      </c>
      <c r="S825" s="43">
        <f>S826</f>
        <v>0</v>
      </c>
      <c r="T825" s="43">
        <f>T826</f>
        <v>0</v>
      </c>
      <c r="U825" s="43">
        <v>0</v>
      </c>
      <c r="V825" s="43">
        <f t="shared" si="1534"/>
        <v>70.843999999999994</v>
      </c>
      <c r="W825" s="43">
        <f>W826</f>
        <v>0</v>
      </c>
      <c r="X825" s="43">
        <f>X826</f>
        <v>0</v>
      </c>
      <c r="Y825" s="43">
        <f>Y826</f>
        <v>0</v>
      </c>
      <c r="Z825" s="43">
        <f>Z826</f>
        <v>0</v>
      </c>
      <c r="AA825" s="43">
        <f>AA826</f>
        <v>0</v>
      </c>
      <c r="AB825" s="43">
        <f>AB826</f>
        <v>37.813000000000002</v>
      </c>
      <c r="AC825" s="44">
        <f>AC826</f>
        <v>70.843999999999994</v>
      </c>
      <c r="AD825" s="44">
        <f>AD826</f>
        <v>70.836280000000002</v>
      </c>
      <c r="AE825" s="45">
        <f t="shared" si="1587"/>
        <v>99.98910281745809</v>
      </c>
      <c r="AF825" s="43">
        <f>AF826</f>
        <v>55.399999999999999</v>
      </c>
      <c r="AG825" s="43">
        <f>AG826</f>
        <v>15.444000000000001</v>
      </c>
      <c r="AH825" s="43">
        <f>AH826</f>
        <v>0</v>
      </c>
      <c r="AI825" s="43">
        <f>AI826</f>
        <v>0</v>
      </c>
      <c r="AJ825" s="43">
        <f>AJ826</f>
        <v>0</v>
      </c>
      <c r="AK825" s="43">
        <f>AK826</f>
        <v>0</v>
      </c>
      <c r="AL825" s="43">
        <f t="shared" si="1588"/>
        <v>70.843999999999994</v>
      </c>
      <c r="AM825" s="43">
        <f t="shared" si="1589"/>
        <v>0</v>
      </c>
      <c r="AN825" s="2"/>
      <c r="AR825" s="1"/>
      <c r="AS825" s="1"/>
    </row>
    <row r="826" ht="31.5">
      <c r="B826" s="41" t="s">
        <v>453</v>
      </c>
      <c r="C826" s="41" t="s">
        <v>227</v>
      </c>
      <c r="D826" s="41" t="s">
        <v>505</v>
      </c>
      <c r="E826" s="26" t="str">
        <f t="shared" si="1533"/>
        <v>0702</v>
      </c>
      <c r="F826" s="41" t="s">
        <v>494</v>
      </c>
      <c r="G826" s="41" t="s">
        <v>177</v>
      </c>
      <c r="H826" s="42" t="s">
        <v>178</v>
      </c>
      <c r="I826" s="43">
        <f>I828+I827</f>
        <v>55.399999999999999</v>
      </c>
      <c r="J826" s="43">
        <f>J828+J827</f>
        <v>57.600000000000001</v>
      </c>
      <c r="K826" s="43">
        <f>K828+K827</f>
        <v>57.600000000000001</v>
      </c>
      <c r="L826" s="43">
        <f>L828+L827</f>
        <v>0</v>
      </c>
      <c r="M826" s="43">
        <f>M828+M827</f>
        <v>0</v>
      </c>
      <c r="N826" s="43">
        <f>N828+N827</f>
        <v>0</v>
      </c>
      <c r="O826" s="43">
        <f>O828+O827</f>
        <v>15.444000000000001</v>
      </c>
      <c r="P826" s="43">
        <f>P828+P827</f>
        <v>0</v>
      </c>
      <c r="Q826" s="43">
        <f>Q828+Q827</f>
        <v>0</v>
      </c>
      <c r="R826" s="43">
        <f>R828+R827</f>
        <v>0</v>
      </c>
      <c r="S826" s="43">
        <f>S828+S827</f>
        <v>0</v>
      </c>
      <c r="T826" s="43">
        <f>T828+T827</f>
        <v>0</v>
      </c>
      <c r="U826" s="43">
        <v>0</v>
      </c>
      <c r="V826" s="43">
        <f t="shared" si="1534"/>
        <v>70.843999999999994</v>
      </c>
      <c r="W826" s="43">
        <f>W828+W827</f>
        <v>0</v>
      </c>
      <c r="X826" s="43">
        <f>X828+X827</f>
        <v>0</v>
      </c>
      <c r="Y826" s="43">
        <f>Y828+Y827</f>
        <v>0</v>
      </c>
      <c r="Z826" s="43">
        <f>Z828+Z827</f>
        <v>0</v>
      </c>
      <c r="AA826" s="43">
        <f>AA828+AA827</f>
        <v>0</v>
      </c>
      <c r="AB826" s="43">
        <f>AB828+AB827</f>
        <v>37.813000000000002</v>
      </c>
      <c r="AC826" s="44">
        <f>AC828+AC827</f>
        <v>70.843999999999994</v>
      </c>
      <c r="AD826" s="44">
        <f>AD828+AD827</f>
        <v>70.836280000000002</v>
      </c>
      <c r="AE826" s="45">
        <f t="shared" si="1587"/>
        <v>99.98910281745809</v>
      </c>
      <c r="AF826" s="43">
        <f>AF828+AF827</f>
        <v>55.399999999999999</v>
      </c>
      <c r="AG826" s="43">
        <f>AG828+AG827</f>
        <v>15.444000000000001</v>
      </c>
      <c r="AH826" s="43">
        <f>AH828+AH827</f>
        <v>0</v>
      </c>
      <c r="AI826" s="43">
        <f>AI828+AI827</f>
        <v>0</v>
      </c>
      <c r="AJ826" s="43">
        <f>AJ828+AJ827</f>
        <v>0</v>
      </c>
      <c r="AK826" s="43">
        <f>AK828+AK827</f>
        <v>0</v>
      </c>
      <c r="AL826" s="43">
        <f t="shared" si="1588"/>
        <v>70.843999999999994</v>
      </c>
      <c r="AM826" s="43">
        <f t="shared" si="1589"/>
        <v>0</v>
      </c>
      <c r="AN826" s="2"/>
      <c r="AO826" s="1"/>
      <c r="AP826" s="1"/>
      <c r="AQ826" s="1"/>
      <c r="AR826" s="1"/>
      <c r="AS826" s="1"/>
    </row>
    <row r="827">
      <c r="B827" s="41" t="s">
        <v>453</v>
      </c>
      <c r="C827" s="41" t="s">
        <v>227</v>
      </c>
      <c r="D827" s="41" t="s">
        <v>505</v>
      </c>
      <c r="E827" s="26" t="str">
        <f t="shared" si="1533"/>
        <v>0702</v>
      </c>
      <c r="F827" s="41" t="s">
        <v>494</v>
      </c>
      <c r="G827" s="41" t="s">
        <v>179</v>
      </c>
      <c r="H827" s="42" t="s">
        <v>180</v>
      </c>
      <c r="I827" s="43">
        <v>31.899999999999999</v>
      </c>
      <c r="J827" s="43">
        <v>33.200000000000003</v>
      </c>
      <c r="K827" s="43">
        <v>33.200000000000003</v>
      </c>
      <c r="L827" s="43"/>
      <c r="M827" s="43"/>
      <c r="N827" s="43"/>
      <c r="O827" s="43">
        <v>0</v>
      </c>
      <c r="P827" s="43">
        <v>0</v>
      </c>
      <c r="Q827" s="43">
        <v>0</v>
      </c>
      <c r="R827" s="43">
        <v>0</v>
      </c>
      <c r="S827" s="43">
        <v>0</v>
      </c>
      <c r="T827" s="43">
        <v>0</v>
      </c>
      <c r="U827" s="43">
        <v>0</v>
      </c>
      <c r="V827" s="43">
        <f t="shared" si="1534"/>
        <v>31.899999999999999</v>
      </c>
      <c r="W827" s="43"/>
      <c r="X827" s="43"/>
      <c r="Y827" s="43"/>
      <c r="Z827" s="43"/>
      <c r="AA827" s="43"/>
      <c r="AB827" s="43">
        <v>22.899999999999999</v>
      </c>
      <c r="AC827" s="44">
        <v>31.899999999999999</v>
      </c>
      <c r="AD827" s="44">
        <v>31.89866</v>
      </c>
      <c r="AE827" s="45">
        <f t="shared" si="1587"/>
        <v>99.995799373040754</v>
      </c>
      <c r="AF827" s="43">
        <v>31.899999999999999</v>
      </c>
      <c r="AG827" s="43">
        <v>0</v>
      </c>
      <c r="AH827" s="43">
        <v>0</v>
      </c>
      <c r="AI827" s="43">
        <v>0</v>
      </c>
      <c r="AJ827" s="43">
        <v>0</v>
      </c>
      <c r="AK827" s="43">
        <v>0</v>
      </c>
      <c r="AL827" s="43">
        <f t="shared" si="1588"/>
        <v>31.899999999999999</v>
      </c>
      <c r="AM827" s="43">
        <f t="shared" si="1589"/>
        <v>0</v>
      </c>
      <c r="AN827" s="19"/>
      <c r="AO827" s="1"/>
      <c r="AP827" s="1"/>
      <c r="AQ827" s="1"/>
      <c r="AR827" s="1"/>
      <c r="AS827" s="1"/>
    </row>
    <row r="828">
      <c r="B828" s="41" t="s">
        <v>453</v>
      </c>
      <c r="C828" s="41" t="s">
        <v>227</v>
      </c>
      <c r="D828" s="41" t="s">
        <v>505</v>
      </c>
      <c r="E828" s="26" t="str">
        <f t="shared" si="1533"/>
        <v>0702</v>
      </c>
      <c r="F828" s="41" t="s">
        <v>494</v>
      </c>
      <c r="G828" s="41" t="s">
        <v>305</v>
      </c>
      <c r="H828" s="42" t="s">
        <v>306</v>
      </c>
      <c r="I828" s="43">
        <v>23.5</v>
      </c>
      <c r="J828" s="43">
        <v>24.399999999999999</v>
      </c>
      <c r="K828" s="43">
        <v>24.399999999999999</v>
      </c>
      <c r="L828" s="43"/>
      <c r="M828" s="43"/>
      <c r="N828" s="43"/>
      <c r="O828" s="43">
        <v>15.444000000000001</v>
      </c>
      <c r="P828" s="43">
        <v>0</v>
      </c>
      <c r="Q828" s="43">
        <v>0</v>
      </c>
      <c r="R828" s="43">
        <v>0</v>
      </c>
      <c r="S828" s="43">
        <v>0</v>
      </c>
      <c r="T828" s="43">
        <v>0</v>
      </c>
      <c r="U828" s="43">
        <v>0</v>
      </c>
      <c r="V828" s="43">
        <f t="shared" si="1534"/>
        <v>38.944000000000003</v>
      </c>
      <c r="W828" s="43"/>
      <c r="X828" s="43"/>
      <c r="Y828" s="43"/>
      <c r="Z828" s="43"/>
      <c r="AA828" s="43"/>
      <c r="AB828" s="43">
        <v>14.913</v>
      </c>
      <c r="AC828" s="44">
        <v>38.944000000000003</v>
      </c>
      <c r="AD828" s="44">
        <v>38.937620000000003</v>
      </c>
      <c r="AE828" s="45">
        <f t="shared" si="1587"/>
        <v>99.98361750205423</v>
      </c>
      <c r="AF828" s="43">
        <v>23.5</v>
      </c>
      <c r="AG828" s="43">
        <v>15.444000000000001</v>
      </c>
      <c r="AH828" s="43">
        <v>0</v>
      </c>
      <c r="AI828" s="43">
        <v>0</v>
      </c>
      <c r="AJ828" s="43">
        <v>0</v>
      </c>
      <c r="AK828" s="43">
        <v>0</v>
      </c>
      <c r="AL828" s="43">
        <f t="shared" si="1588"/>
        <v>38.944000000000003</v>
      </c>
      <c r="AM828" s="43">
        <f t="shared" si="1589"/>
        <v>0</v>
      </c>
      <c r="AN828" s="19"/>
      <c r="AR828" s="1"/>
      <c r="AS828" s="1"/>
    </row>
    <row r="829" ht="31.5">
      <c r="B829" s="41" t="s">
        <v>453</v>
      </c>
      <c r="C829" s="41" t="s">
        <v>227</v>
      </c>
      <c r="D829" s="41" t="s">
        <v>505</v>
      </c>
      <c r="E829" s="26" t="str">
        <f t="shared" si="1533"/>
        <v>0702</v>
      </c>
      <c r="F829" s="41" t="s">
        <v>495</v>
      </c>
      <c r="G829" s="41"/>
      <c r="H829" s="42" t="s">
        <v>496</v>
      </c>
      <c r="I829" s="43">
        <f>I830</f>
        <v>268707.5</v>
      </c>
      <c r="J829" s="43">
        <f>J830</f>
        <v>241209.09999999998</v>
      </c>
      <c r="K829" s="43">
        <f>K830</f>
        <v>315436.59999999998</v>
      </c>
      <c r="L829" s="43">
        <f>L830</f>
        <v>0</v>
      </c>
      <c r="M829" s="43">
        <f>M830</f>
        <v>0</v>
      </c>
      <c r="N829" s="43">
        <f>N830</f>
        <v>0</v>
      </c>
      <c r="O829" s="43">
        <f>O830</f>
        <v>0</v>
      </c>
      <c r="P829" s="43">
        <f>P830</f>
        <v>19204.087</v>
      </c>
      <c r="Q829" s="43">
        <f>Q830</f>
        <v>507006.049</v>
      </c>
      <c r="R829" s="43">
        <f>R830</f>
        <v>11742.316000000001</v>
      </c>
      <c r="S829" s="43">
        <f>S830</f>
        <v>0</v>
      </c>
      <c r="T829" s="43">
        <f>T830</f>
        <v>0</v>
      </c>
      <c r="U829" s="43">
        <v>0</v>
      </c>
      <c r="V829" s="43">
        <f t="shared" si="1534"/>
        <v>806659.95200000005</v>
      </c>
      <c r="W829" s="43">
        <f>W830</f>
        <v>0</v>
      </c>
      <c r="X829" s="43">
        <f>X830</f>
        <v>0</v>
      </c>
      <c r="Y829" s="43">
        <f>Y830</f>
        <v>0</v>
      </c>
      <c r="Z829" s="43">
        <f>Z830</f>
        <v>0</v>
      </c>
      <c r="AA829" s="43">
        <f>AA830</f>
        <v>0</v>
      </c>
      <c r="AB829" s="43">
        <f>AB830</f>
        <v>263628.73524000001</v>
      </c>
      <c r="AC829" s="44">
        <f>AC830</f>
        <v>749671.71710000001</v>
      </c>
      <c r="AD829" s="44">
        <f>AD830</f>
        <v>749631.66910000006</v>
      </c>
      <c r="AE829" s="45">
        <f t="shared" si="1587"/>
        <v>99.994657928385649</v>
      </c>
      <c r="AF829" s="43">
        <f>AF830</f>
        <v>749671.71710000001</v>
      </c>
      <c r="AG829" s="43">
        <f>AG830</f>
        <v>0</v>
      </c>
      <c r="AH829" s="43">
        <f>AH830</f>
        <v>0</v>
      </c>
      <c r="AI829" s="43">
        <f>AI830</f>
        <v>0</v>
      </c>
      <c r="AJ829" s="43">
        <f>AJ830</f>
        <v>0</v>
      </c>
      <c r="AK829" s="43">
        <f>AK830</f>
        <v>0</v>
      </c>
      <c r="AL829" s="43">
        <f t="shared" si="1588"/>
        <v>749671.71710000001</v>
      </c>
      <c r="AM829" s="43">
        <f t="shared" si="1589"/>
        <v>56988.234900000039</v>
      </c>
      <c r="AN829" s="2"/>
      <c r="AR829" s="1"/>
      <c r="AS829" s="1"/>
    </row>
    <row r="830" ht="31.5">
      <c r="B830" s="41" t="s">
        <v>453</v>
      </c>
      <c r="C830" s="41" t="s">
        <v>227</v>
      </c>
      <c r="D830" s="41" t="s">
        <v>505</v>
      </c>
      <c r="E830" s="26" t="str">
        <f t="shared" si="1533"/>
        <v>0702</v>
      </c>
      <c r="F830" s="41" t="s">
        <v>495</v>
      </c>
      <c r="G830" s="41" t="s">
        <v>177</v>
      </c>
      <c r="H830" s="42" t="s">
        <v>178</v>
      </c>
      <c r="I830" s="43">
        <f>I831+I832</f>
        <v>268707.5</v>
      </c>
      <c r="J830" s="43">
        <f>J831+J832</f>
        <v>241209.09999999998</v>
      </c>
      <c r="K830" s="43">
        <f>K831+K832</f>
        <v>315436.59999999998</v>
      </c>
      <c r="L830" s="43">
        <f>L831+L832</f>
        <v>0</v>
      </c>
      <c r="M830" s="43">
        <f>M831+M832</f>
        <v>0</v>
      </c>
      <c r="N830" s="43">
        <f>N831+N832</f>
        <v>0</v>
      </c>
      <c r="O830" s="43">
        <f>O831+O832</f>
        <v>0</v>
      </c>
      <c r="P830" s="43">
        <f>P831+P832</f>
        <v>19204.087</v>
      </c>
      <c r="Q830" s="43">
        <f>Q831+Q832</f>
        <v>507006.049</v>
      </c>
      <c r="R830" s="43">
        <f>R831+R832</f>
        <v>11742.316000000001</v>
      </c>
      <c r="S830" s="43">
        <f>S831+S832</f>
        <v>0</v>
      </c>
      <c r="T830" s="43">
        <f>T831+T832</f>
        <v>0</v>
      </c>
      <c r="U830" s="43">
        <v>0</v>
      </c>
      <c r="V830" s="43">
        <f t="shared" si="1534"/>
        <v>806659.95200000005</v>
      </c>
      <c r="W830" s="43">
        <f>W831+W832</f>
        <v>0</v>
      </c>
      <c r="X830" s="43">
        <f>X831+X832</f>
        <v>0</v>
      </c>
      <c r="Y830" s="43">
        <f>Y831+Y832</f>
        <v>0</v>
      </c>
      <c r="Z830" s="43">
        <f>Z831+Z832</f>
        <v>0</v>
      </c>
      <c r="AA830" s="43">
        <f>AA831+AA832</f>
        <v>0</v>
      </c>
      <c r="AB830" s="43">
        <f>AB831+AB832</f>
        <v>263628.73524000001</v>
      </c>
      <c r="AC830" s="44">
        <f>AC831+AC832</f>
        <v>749671.71710000001</v>
      </c>
      <c r="AD830" s="44">
        <f>AD831+AD832</f>
        <v>749631.66910000006</v>
      </c>
      <c r="AE830" s="45">
        <f t="shared" si="1587"/>
        <v>99.994657928385649</v>
      </c>
      <c r="AF830" s="43">
        <f>AF831+AF832</f>
        <v>749671.71710000001</v>
      </c>
      <c r="AG830" s="43">
        <f>AG831+AG832</f>
        <v>0</v>
      </c>
      <c r="AH830" s="43">
        <f>AH831+AH832</f>
        <v>0</v>
      </c>
      <c r="AI830" s="43">
        <f>AI831+AI832</f>
        <v>0</v>
      </c>
      <c r="AJ830" s="43">
        <f>AJ831+AJ832</f>
        <v>0</v>
      </c>
      <c r="AK830" s="43">
        <f>AK831+AK832</f>
        <v>0</v>
      </c>
      <c r="AL830" s="43">
        <f t="shared" si="1588"/>
        <v>749671.71710000001</v>
      </c>
      <c r="AM830" s="43">
        <f t="shared" si="1589"/>
        <v>56988.234900000039</v>
      </c>
      <c r="AN830" s="2"/>
      <c r="AO830" s="1"/>
      <c r="AP830" s="1"/>
      <c r="AQ830" s="1"/>
      <c r="AR830" s="1"/>
      <c r="AS830" s="1"/>
    </row>
    <row r="831">
      <c r="B831" s="41" t="s">
        <v>453</v>
      </c>
      <c r="C831" s="41" t="s">
        <v>227</v>
      </c>
      <c r="D831" s="41" t="s">
        <v>505</v>
      </c>
      <c r="E831" s="26" t="str">
        <f t="shared" si="1533"/>
        <v>0702</v>
      </c>
      <c r="F831" s="41" t="s">
        <v>495</v>
      </c>
      <c r="G831" s="41" t="s">
        <v>179</v>
      </c>
      <c r="H831" s="42" t="s">
        <v>180</v>
      </c>
      <c r="I831" s="43"/>
      <c r="J831" s="43"/>
      <c r="K831" s="43"/>
      <c r="L831" s="43"/>
      <c r="M831" s="43"/>
      <c r="N831" s="43"/>
      <c r="O831" s="43">
        <v>0</v>
      </c>
      <c r="P831" s="43">
        <v>0</v>
      </c>
      <c r="Q831" s="43">
        <v>0</v>
      </c>
      <c r="R831" s="43">
        <v>1258.8869999999999</v>
      </c>
      <c r="S831" s="43">
        <v>0</v>
      </c>
      <c r="T831" s="43">
        <v>0</v>
      </c>
      <c r="U831" s="43">
        <v>0</v>
      </c>
      <c r="V831" s="43">
        <f t="shared" si="1534"/>
        <v>1258.8869999999999</v>
      </c>
      <c r="W831" s="43"/>
      <c r="X831" s="43"/>
      <c r="Y831" s="43"/>
      <c r="Z831" s="43"/>
      <c r="AA831" s="43"/>
      <c r="AB831" s="43">
        <v>0</v>
      </c>
      <c r="AC831" s="44">
        <v>10760.41682</v>
      </c>
      <c r="AD831" s="44">
        <v>10720.41682</v>
      </c>
      <c r="AE831" s="45">
        <f t="shared" si="1587"/>
        <v>99.628267188259343</v>
      </c>
      <c r="AF831" s="43">
        <v>9145.0869999999995</v>
      </c>
      <c r="AG831" s="43">
        <v>0</v>
      </c>
      <c r="AH831" s="43">
        <v>0</v>
      </c>
      <c r="AI831" s="43">
        <v>0</v>
      </c>
      <c r="AJ831" s="43">
        <v>0</v>
      </c>
      <c r="AK831" s="43">
        <v>0</v>
      </c>
      <c r="AL831" s="43">
        <f t="shared" si="1588"/>
        <v>9145.0869999999995</v>
      </c>
      <c r="AM831" s="43">
        <f t="shared" si="1589"/>
        <v>-7886.1999999999998</v>
      </c>
      <c r="AN831" s="19"/>
      <c r="AO831" s="1"/>
      <c r="AP831" s="1"/>
      <c r="AQ831" s="1"/>
      <c r="AR831" s="1"/>
      <c r="AS831" s="1"/>
    </row>
    <row r="832">
      <c r="B832" s="41" t="s">
        <v>453</v>
      </c>
      <c r="C832" s="41" t="s">
        <v>227</v>
      </c>
      <c r="D832" s="41" t="s">
        <v>505</v>
      </c>
      <c r="E832" s="26" t="str">
        <f t="shared" si="1533"/>
        <v>0702</v>
      </c>
      <c r="F832" s="41" t="s">
        <v>495</v>
      </c>
      <c r="G832" s="41" t="s">
        <v>305</v>
      </c>
      <c r="H832" s="42" t="s">
        <v>306</v>
      </c>
      <c r="I832" s="43">
        <f>277036.3-8328.8</f>
        <v>268707.5</v>
      </c>
      <c r="J832" s="43">
        <f>654500-413290.9</f>
        <v>241209.09999999998</v>
      </c>
      <c r="K832" s="43">
        <f>627421.5-311984.9</f>
        <v>315436.59999999998</v>
      </c>
      <c r="L832" s="43"/>
      <c r="M832" s="43"/>
      <c r="N832" s="43"/>
      <c r="O832" s="43">
        <v>0</v>
      </c>
      <c r="P832" s="43">
        <v>19204.087</v>
      </c>
      <c r="Q832" s="43">
        <f>440000+53400.586+13605.463</f>
        <v>507006.049</v>
      </c>
      <c r="R832" s="43">
        <v>10483.429</v>
      </c>
      <c r="S832" s="43">
        <v>0</v>
      </c>
      <c r="T832" s="43">
        <v>0</v>
      </c>
      <c r="U832" s="43">
        <v>0</v>
      </c>
      <c r="V832" s="43">
        <f t="shared" si="1534"/>
        <v>805401.06499999994</v>
      </c>
      <c r="W832" s="43"/>
      <c r="X832" s="43"/>
      <c r="Y832" s="43"/>
      <c r="Z832" s="43"/>
      <c r="AA832" s="43"/>
      <c r="AB832" s="43">
        <v>263628.73524000001</v>
      </c>
      <c r="AC832" s="44">
        <v>738911.30027999997</v>
      </c>
      <c r="AD832" s="44">
        <v>738911.25228000002</v>
      </c>
      <c r="AE832" s="45">
        <f t="shared" si="1587"/>
        <v>99.999993503956446</v>
      </c>
      <c r="AF832" s="43">
        <v>740526.63009999995</v>
      </c>
      <c r="AG832" s="43">
        <v>0</v>
      </c>
      <c r="AH832" s="43">
        <v>0</v>
      </c>
      <c r="AI832" s="43">
        <v>0</v>
      </c>
      <c r="AJ832" s="43">
        <v>0</v>
      </c>
      <c r="AK832" s="43">
        <v>0</v>
      </c>
      <c r="AL832" s="43">
        <f t="shared" si="1588"/>
        <v>740526.63009999995</v>
      </c>
      <c r="AM832" s="43">
        <f t="shared" si="1589"/>
        <v>64874.434899999993</v>
      </c>
      <c r="AN832" s="2"/>
      <c r="AR832" s="1"/>
      <c r="AS832" s="1"/>
    </row>
    <row r="833" hidden="1">
      <c r="B833" s="41" t="s">
        <v>453</v>
      </c>
      <c r="C833" s="41" t="s">
        <v>227</v>
      </c>
      <c r="D833" s="41" t="s">
        <v>505</v>
      </c>
      <c r="E833" s="26" t="str">
        <f t="shared" si="1533"/>
        <v>0702</v>
      </c>
      <c r="F833" s="41" t="s">
        <v>574</v>
      </c>
      <c r="G833" s="41"/>
      <c r="H833" s="42" t="s">
        <v>575</v>
      </c>
      <c r="I833" s="43">
        <f t="shared" ref="I833:I840" si="1616">I834</f>
        <v>67200</v>
      </c>
      <c r="J833" s="43">
        <f t="shared" ref="J833:J840" si="1617">J834</f>
        <v>0</v>
      </c>
      <c r="K833" s="43">
        <f t="shared" ref="K833:K840" si="1618">K834</f>
        <v>0</v>
      </c>
      <c r="L833" s="43">
        <f t="shared" ref="L833:L840" si="1619">L834</f>
        <v>0</v>
      </c>
      <c r="M833" s="43">
        <f t="shared" ref="M833:M840" si="1620">M834</f>
        <v>0</v>
      </c>
      <c r="N833" s="43">
        <f t="shared" ref="N833:N840" si="1621">N834</f>
        <v>0</v>
      </c>
      <c r="O833" s="43">
        <f t="shared" ref="O833:O849" si="1622">O834</f>
        <v>0</v>
      </c>
      <c r="P833" s="43">
        <f t="shared" ref="P833:P849" si="1623">P834</f>
        <v>0</v>
      </c>
      <c r="Q833" s="43">
        <f t="shared" ref="Q833:Q849" si="1624">Q834</f>
        <v>0</v>
      </c>
      <c r="R833" s="43">
        <f t="shared" ref="R833:R849" si="1625">R834</f>
        <v>0</v>
      </c>
      <c r="S833" s="43">
        <f t="shared" ref="S833:S846" si="1626">S834</f>
        <v>0</v>
      </c>
      <c r="T833" s="43">
        <f t="shared" ref="T833:T846" si="1627">T834</f>
        <v>0</v>
      </c>
      <c r="U833" s="43">
        <v>0</v>
      </c>
      <c r="V833" s="43">
        <f t="shared" si="1534"/>
        <v>67200</v>
      </c>
      <c r="W833" s="43">
        <f t="shared" ref="W833:W840" si="1628">W834</f>
        <v>0</v>
      </c>
      <c r="X833" s="43">
        <f t="shared" ref="X833:X840" si="1629">X834</f>
        <v>0</v>
      </c>
      <c r="Y833" s="43">
        <f t="shared" ref="Y833:Y840" si="1630">Y834</f>
        <v>0</v>
      </c>
      <c r="Z833" s="43">
        <f t="shared" ref="Z833:Z840" si="1631">Z834</f>
        <v>0</v>
      </c>
      <c r="AA833" s="43">
        <f t="shared" ref="AA833:AA840" si="1632">AA834</f>
        <v>0</v>
      </c>
      <c r="AB833" s="43">
        <f t="shared" ref="AB833:AB849" si="1633">AB834</f>
        <v>0</v>
      </c>
      <c r="AC833" s="44">
        <f t="shared" ref="AC833:AC849" si="1634">AC834</f>
        <v>0</v>
      </c>
      <c r="AD833" s="44">
        <f t="shared" ref="AD833:AD849" si="1635">AD834</f>
        <v>0</v>
      </c>
      <c r="AE833" s="45" t="e">
        <f t="shared" si="1587"/>
        <v>#DIV/0!</v>
      </c>
      <c r="AF833" s="43">
        <f t="shared" ref="AF833:AF849" si="1636">AF834</f>
        <v>0</v>
      </c>
      <c r="AG833" s="43">
        <f t="shared" ref="AG833:AG849" si="1637">AG834</f>
        <v>0</v>
      </c>
      <c r="AH833" s="43">
        <f t="shared" ref="AH833:AH849" si="1638">AH834</f>
        <v>0</v>
      </c>
      <c r="AI833" s="43">
        <f t="shared" ref="AI833:AI849" si="1639">AI834</f>
        <v>0</v>
      </c>
      <c r="AJ833" s="43">
        <f t="shared" ref="AJ833:AJ849" si="1640">AJ834</f>
        <v>0</v>
      </c>
      <c r="AK833" s="43">
        <f t="shared" ref="AK833:AK849" si="1641">AK834</f>
        <v>0</v>
      </c>
      <c r="AL833" s="43">
        <f t="shared" si="1588"/>
        <v>0</v>
      </c>
      <c r="AM833" s="43">
        <f t="shared" si="1589"/>
        <v>67200</v>
      </c>
      <c r="AN833" s="19" t="s">
        <v>36</v>
      </c>
      <c r="AO833" s="1"/>
      <c r="AP833" s="1"/>
      <c r="AQ833" s="1"/>
      <c r="AR833" s="1"/>
      <c r="AS833" s="1"/>
    </row>
    <row r="834" ht="31.5" hidden="1">
      <c r="B834" s="41" t="s">
        <v>453</v>
      </c>
      <c r="C834" s="41" t="s">
        <v>227</v>
      </c>
      <c r="D834" s="41" t="s">
        <v>505</v>
      </c>
      <c r="E834" s="26" t="str">
        <f t="shared" si="1533"/>
        <v>0702</v>
      </c>
      <c r="F834" s="41" t="s">
        <v>574</v>
      </c>
      <c r="G834" s="41" t="s">
        <v>177</v>
      </c>
      <c r="H834" s="42" t="s">
        <v>178</v>
      </c>
      <c r="I834" s="43">
        <f t="shared" si="1616"/>
        <v>67200</v>
      </c>
      <c r="J834" s="43">
        <f t="shared" si="1617"/>
        <v>0</v>
      </c>
      <c r="K834" s="43">
        <f t="shared" si="1618"/>
        <v>0</v>
      </c>
      <c r="L834" s="43">
        <f t="shared" si="1619"/>
        <v>0</v>
      </c>
      <c r="M834" s="43">
        <f t="shared" si="1620"/>
        <v>0</v>
      </c>
      <c r="N834" s="43">
        <f t="shared" si="1621"/>
        <v>0</v>
      </c>
      <c r="O834" s="43">
        <f t="shared" si="1622"/>
        <v>0</v>
      </c>
      <c r="P834" s="43">
        <f t="shared" si="1623"/>
        <v>0</v>
      </c>
      <c r="Q834" s="43">
        <f t="shared" si="1624"/>
        <v>0</v>
      </c>
      <c r="R834" s="43">
        <f t="shared" si="1625"/>
        <v>0</v>
      </c>
      <c r="S834" s="43">
        <f t="shared" si="1626"/>
        <v>0</v>
      </c>
      <c r="T834" s="43">
        <f t="shared" si="1627"/>
        <v>0</v>
      </c>
      <c r="U834" s="43">
        <v>0</v>
      </c>
      <c r="V834" s="43">
        <f t="shared" si="1534"/>
        <v>67200</v>
      </c>
      <c r="W834" s="43">
        <f t="shared" si="1628"/>
        <v>0</v>
      </c>
      <c r="X834" s="43">
        <f t="shared" si="1629"/>
        <v>0</v>
      </c>
      <c r="Y834" s="43">
        <f t="shared" si="1630"/>
        <v>0</v>
      </c>
      <c r="Z834" s="43">
        <f t="shared" si="1631"/>
        <v>0</v>
      </c>
      <c r="AA834" s="43">
        <f t="shared" si="1632"/>
        <v>0</v>
      </c>
      <c r="AB834" s="43">
        <f t="shared" si="1633"/>
        <v>0</v>
      </c>
      <c r="AC834" s="44">
        <f t="shared" si="1634"/>
        <v>0</v>
      </c>
      <c r="AD834" s="44">
        <f t="shared" si="1635"/>
        <v>0</v>
      </c>
      <c r="AE834" s="45" t="e">
        <f t="shared" si="1587"/>
        <v>#DIV/0!</v>
      </c>
      <c r="AF834" s="43">
        <f t="shared" si="1636"/>
        <v>0</v>
      </c>
      <c r="AG834" s="43">
        <f t="shared" si="1637"/>
        <v>0</v>
      </c>
      <c r="AH834" s="43">
        <f t="shared" si="1638"/>
        <v>0</v>
      </c>
      <c r="AI834" s="43">
        <f t="shared" si="1639"/>
        <v>0</v>
      </c>
      <c r="AJ834" s="43">
        <f t="shared" si="1640"/>
        <v>0</v>
      </c>
      <c r="AK834" s="43">
        <f t="shared" si="1641"/>
        <v>0</v>
      </c>
      <c r="AL834" s="43">
        <f t="shared" si="1588"/>
        <v>0</v>
      </c>
      <c r="AM834" s="43">
        <f t="shared" si="1589"/>
        <v>67200</v>
      </c>
      <c r="AN834" s="19" t="s">
        <v>36</v>
      </c>
      <c r="AO834" s="1"/>
      <c r="AP834" s="1"/>
      <c r="AQ834" s="1"/>
      <c r="AR834" s="1"/>
      <c r="AS834" s="1"/>
    </row>
    <row r="835" hidden="1">
      <c r="B835" s="41" t="s">
        <v>453</v>
      </c>
      <c r="C835" s="41" t="s">
        <v>227</v>
      </c>
      <c r="D835" s="41" t="s">
        <v>505</v>
      </c>
      <c r="E835" s="26" t="str">
        <f t="shared" si="1533"/>
        <v>0702</v>
      </c>
      <c r="F835" s="41" t="s">
        <v>574</v>
      </c>
      <c r="G835" s="41" t="s">
        <v>305</v>
      </c>
      <c r="H835" s="42" t="s">
        <v>306</v>
      </c>
      <c r="I835" s="43">
        <v>67200</v>
      </c>
      <c r="J835" s="43"/>
      <c r="K835" s="43"/>
      <c r="L835" s="43"/>
      <c r="M835" s="43"/>
      <c r="N835" s="43"/>
      <c r="O835" s="43">
        <v>0</v>
      </c>
      <c r="P835" s="43">
        <v>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>
        <f t="shared" si="1534"/>
        <v>67200</v>
      </c>
      <c r="W835" s="43"/>
      <c r="X835" s="43"/>
      <c r="Y835" s="43"/>
      <c r="Z835" s="43"/>
      <c r="AA835" s="43"/>
      <c r="AB835" s="43">
        <v>0</v>
      </c>
      <c r="AC835" s="44">
        <v>0</v>
      </c>
      <c r="AD835" s="44">
        <v>0</v>
      </c>
      <c r="AE835" s="45" t="e">
        <f t="shared" si="1587"/>
        <v>#DIV/0!</v>
      </c>
      <c r="AF835" s="43">
        <v>0</v>
      </c>
      <c r="AG835" s="43">
        <v>0</v>
      </c>
      <c r="AH835" s="43">
        <v>0</v>
      </c>
      <c r="AI835" s="43">
        <v>0</v>
      </c>
      <c r="AJ835" s="43">
        <v>0</v>
      </c>
      <c r="AK835" s="43">
        <v>0</v>
      </c>
      <c r="AL835" s="43">
        <f t="shared" si="1588"/>
        <v>0</v>
      </c>
      <c r="AM835" s="43">
        <f t="shared" si="1589"/>
        <v>67200</v>
      </c>
      <c r="AN835" s="19" t="s">
        <v>36</v>
      </c>
      <c r="AR835" s="1"/>
      <c r="AS835" s="1"/>
    </row>
    <row r="836" ht="47.25">
      <c r="B836" s="41" t="s">
        <v>453</v>
      </c>
      <c r="C836" s="41" t="s">
        <v>227</v>
      </c>
      <c r="D836" s="41" t="s">
        <v>505</v>
      </c>
      <c r="E836" s="26" t="str">
        <f t="shared" si="1533"/>
        <v>0702</v>
      </c>
      <c r="F836" s="41" t="s">
        <v>497</v>
      </c>
      <c r="G836" s="41"/>
      <c r="H836" s="42" t="s">
        <v>498</v>
      </c>
      <c r="I836" s="43"/>
      <c r="J836" s="43"/>
      <c r="K836" s="43"/>
      <c r="L836" s="43">
        <f t="shared" si="1619"/>
        <v>3500</v>
      </c>
      <c r="M836" s="43">
        <f t="shared" si="1620"/>
        <v>0</v>
      </c>
      <c r="N836" s="43">
        <f t="shared" si="1621"/>
        <v>0</v>
      </c>
      <c r="O836" s="43">
        <f t="shared" si="1622"/>
        <v>0</v>
      </c>
      <c r="P836" s="43">
        <f t="shared" si="1623"/>
        <v>0</v>
      </c>
      <c r="Q836" s="43">
        <f t="shared" si="1624"/>
        <v>0</v>
      </c>
      <c r="R836" s="43">
        <f t="shared" si="1625"/>
        <v>0</v>
      </c>
      <c r="S836" s="43">
        <f t="shared" si="1626"/>
        <v>0</v>
      </c>
      <c r="T836" s="43">
        <f t="shared" si="1627"/>
        <v>0</v>
      </c>
      <c r="U836" s="43">
        <v>0</v>
      </c>
      <c r="V836" s="43">
        <f t="shared" si="1534"/>
        <v>3500</v>
      </c>
      <c r="W836" s="43">
        <f t="shared" si="1628"/>
        <v>0</v>
      </c>
      <c r="X836" s="43">
        <f t="shared" si="1629"/>
        <v>0</v>
      </c>
      <c r="Y836" s="43">
        <f t="shared" si="1630"/>
        <v>0</v>
      </c>
      <c r="Z836" s="43">
        <f t="shared" si="1631"/>
        <v>0</v>
      </c>
      <c r="AA836" s="43">
        <f t="shared" si="1632"/>
        <v>0</v>
      </c>
      <c r="AB836" s="43">
        <f t="shared" si="1633"/>
        <v>660</v>
      </c>
      <c r="AC836" s="44">
        <f t="shared" si="1634"/>
        <v>660</v>
      </c>
      <c r="AD836" s="44">
        <f t="shared" si="1635"/>
        <v>660</v>
      </c>
      <c r="AE836" s="45">
        <f t="shared" si="1587"/>
        <v>100</v>
      </c>
      <c r="AF836" s="43">
        <f t="shared" si="1636"/>
        <v>660</v>
      </c>
      <c r="AG836" s="43">
        <f t="shared" si="1637"/>
        <v>0</v>
      </c>
      <c r="AH836" s="43">
        <f t="shared" si="1638"/>
        <v>0</v>
      </c>
      <c r="AI836" s="43">
        <f t="shared" si="1639"/>
        <v>0</v>
      </c>
      <c r="AJ836" s="43">
        <f t="shared" si="1640"/>
        <v>0</v>
      </c>
      <c r="AK836" s="43">
        <f t="shared" si="1641"/>
        <v>0</v>
      </c>
      <c r="AL836" s="43">
        <f t="shared" si="1588"/>
        <v>660</v>
      </c>
      <c r="AM836" s="43">
        <f t="shared" si="1589"/>
        <v>2840</v>
      </c>
      <c r="AN836" s="2"/>
      <c r="AO836" s="1"/>
      <c r="AP836" s="1"/>
      <c r="AQ836" s="1"/>
      <c r="AR836" s="1"/>
      <c r="AS836" s="1"/>
    </row>
    <row r="837" ht="31.5">
      <c r="B837" s="41" t="s">
        <v>453</v>
      </c>
      <c r="C837" s="41" t="s">
        <v>227</v>
      </c>
      <c r="D837" s="41" t="s">
        <v>505</v>
      </c>
      <c r="E837" s="26" t="str">
        <f t="shared" si="1533"/>
        <v>0702</v>
      </c>
      <c r="F837" s="41" t="s">
        <v>497</v>
      </c>
      <c r="G837" s="41" t="s">
        <v>177</v>
      </c>
      <c r="H837" s="42" t="s">
        <v>178</v>
      </c>
      <c r="I837" s="43"/>
      <c r="J837" s="43"/>
      <c r="K837" s="43"/>
      <c r="L837" s="43">
        <f t="shared" si="1619"/>
        <v>3500</v>
      </c>
      <c r="M837" s="43">
        <f t="shared" si="1620"/>
        <v>0</v>
      </c>
      <c r="N837" s="43">
        <f t="shared" si="1621"/>
        <v>0</v>
      </c>
      <c r="O837" s="43">
        <f t="shared" si="1622"/>
        <v>0</v>
      </c>
      <c r="P837" s="43">
        <f t="shared" si="1623"/>
        <v>0</v>
      </c>
      <c r="Q837" s="43">
        <f t="shared" si="1624"/>
        <v>0</v>
      </c>
      <c r="R837" s="43">
        <f t="shared" si="1625"/>
        <v>0</v>
      </c>
      <c r="S837" s="43">
        <f t="shared" si="1626"/>
        <v>0</v>
      </c>
      <c r="T837" s="43">
        <f t="shared" si="1627"/>
        <v>0</v>
      </c>
      <c r="U837" s="43">
        <v>0</v>
      </c>
      <c r="V837" s="43">
        <f t="shared" si="1534"/>
        <v>3500</v>
      </c>
      <c r="W837" s="43">
        <f t="shared" si="1628"/>
        <v>0</v>
      </c>
      <c r="X837" s="43">
        <f t="shared" si="1629"/>
        <v>0</v>
      </c>
      <c r="Y837" s="43">
        <f t="shared" si="1630"/>
        <v>0</v>
      </c>
      <c r="Z837" s="43">
        <f t="shared" si="1631"/>
        <v>0</v>
      </c>
      <c r="AA837" s="43">
        <f t="shared" si="1632"/>
        <v>0</v>
      </c>
      <c r="AB837" s="43">
        <f t="shared" si="1633"/>
        <v>660</v>
      </c>
      <c r="AC837" s="44">
        <f t="shared" si="1634"/>
        <v>660</v>
      </c>
      <c r="AD837" s="44">
        <f t="shared" si="1635"/>
        <v>660</v>
      </c>
      <c r="AE837" s="45">
        <f t="shared" si="1587"/>
        <v>100</v>
      </c>
      <c r="AF837" s="43">
        <f t="shared" si="1636"/>
        <v>660</v>
      </c>
      <c r="AG837" s="43">
        <f t="shared" si="1637"/>
        <v>0</v>
      </c>
      <c r="AH837" s="43">
        <f t="shared" si="1638"/>
        <v>0</v>
      </c>
      <c r="AI837" s="43">
        <f t="shared" si="1639"/>
        <v>0</v>
      </c>
      <c r="AJ837" s="43">
        <f t="shared" si="1640"/>
        <v>0</v>
      </c>
      <c r="AK837" s="43">
        <f t="shared" si="1641"/>
        <v>0</v>
      </c>
      <c r="AL837" s="43">
        <f t="shared" si="1588"/>
        <v>660</v>
      </c>
      <c r="AM837" s="43">
        <f t="shared" si="1589"/>
        <v>2840</v>
      </c>
      <c r="AN837" s="2"/>
      <c r="AO837" s="1"/>
      <c r="AP837" s="1"/>
      <c r="AQ837" s="1"/>
      <c r="AR837" s="1"/>
      <c r="AS837" s="1"/>
    </row>
    <row r="838">
      <c r="B838" s="41" t="s">
        <v>453</v>
      </c>
      <c r="C838" s="41" t="s">
        <v>227</v>
      </c>
      <c r="D838" s="41" t="s">
        <v>505</v>
      </c>
      <c r="E838" s="26" t="str">
        <f t="shared" si="1533"/>
        <v>0702</v>
      </c>
      <c r="F838" s="41" t="s">
        <v>497</v>
      </c>
      <c r="G838" s="41" t="s">
        <v>305</v>
      </c>
      <c r="H838" s="42" t="s">
        <v>306</v>
      </c>
      <c r="I838" s="43"/>
      <c r="J838" s="43"/>
      <c r="K838" s="43"/>
      <c r="L838" s="43">
        <v>3500</v>
      </c>
      <c r="M838" s="43"/>
      <c r="N838" s="43"/>
      <c r="O838" s="43">
        <v>0</v>
      </c>
      <c r="P838" s="43">
        <v>0</v>
      </c>
      <c r="Q838" s="43">
        <v>0</v>
      </c>
      <c r="R838" s="43">
        <v>0</v>
      </c>
      <c r="S838" s="43">
        <v>0</v>
      </c>
      <c r="T838" s="43">
        <v>0</v>
      </c>
      <c r="U838" s="43">
        <v>0</v>
      </c>
      <c r="V838" s="43">
        <f t="shared" si="1534"/>
        <v>3500</v>
      </c>
      <c r="W838" s="43"/>
      <c r="X838" s="43"/>
      <c r="Y838" s="43"/>
      <c r="Z838" s="43"/>
      <c r="AA838" s="43"/>
      <c r="AB838" s="43">
        <v>660</v>
      </c>
      <c r="AC838" s="44">
        <v>660</v>
      </c>
      <c r="AD838" s="44">
        <v>660</v>
      </c>
      <c r="AE838" s="45">
        <f t="shared" si="1587"/>
        <v>100</v>
      </c>
      <c r="AF838" s="43">
        <v>660</v>
      </c>
      <c r="AG838" s="43">
        <v>0</v>
      </c>
      <c r="AH838" s="43">
        <v>0</v>
      </c>
      <c r="AI838" s="43">
        <v>0</v>
      </c>
      <c r="AJ838" s="43">
        <v>0</v>
      </c>
      <c r="AK838" s="43">
        <v>0</v>
      </c>
      <c r="AL838" s="43">
        <f t="shared" si="1588"/>
        <v>660</v>
      </c>
      <c r="AM838" s="43">
        <f t="shared" si="1589"/>
        <v>2840</v>
      </c>
      <c r="AN838" s="19"/>
      <c r="AR838" s="1"/>
      <c r="AS838" s="1"/>
    </row>
    <row r="839" ht="31.5">
      <c r="B839" s="41" t="s">
        <v>453</v>
      </c>
      <c r="C839" s="41" t="s">
        <v>227</v>
      </c>
      <c r="D839" s="41" t="s">
        <v>505</v>
      </c>
      <c r="E839" s="26" t="str">
        <f t="shared" si="1533"/>
        <v>0702</v>
      </c>
      <c r="F839" s="41" t="s">
        <v>576</v>
      </c>
      <c r="G839" s="41"/>
      <c r="H839" s="42" t="s">
        <v>577</v>
      </c>
      <c r="I839" s="43">
        <f t="shared" si="1616"/>
        <v>0</v>
      </c>
      <c r="J839" s="43">
        <f t="shared" si="1617"/>
        <v>0</v>
      </c>
      <c r="K839" s="43">
        <f t="shared" si="1618"/>
        <v>0</v>
      </c>
      <c r="L839" s="43">
        <f t="shared" si="1619"/>
        <v>0</v>
      </c>
      <c r="M839" s="43">
        <f t="shared" si="1620"/>
        <v>0</v>
      </c>
      <c r="N839" s="43">
        <f t="shared" si="1621"/>
        <v>0</v>
      </c>
      <c r="O839" s="43">
        <f t="shared" si="1622"/>
        <v>0</v>
      </c>
      <c r="P839" s="43">
        <f t="shared" si="1623"/>
        <v>0</v>
      </c>
      <c r="Q839" s="43">
        <f t="shared" si="1624"/>
        <v>0</v>
      </c>
      <c r="R839" s="43">
        <f t="shared" si="1625"/>
        <v>0</v>
      </c>
      <c r="S839" s="43">
        <f t="shared" si="1626"/>
        <v>0</v>
      </c>
      <c r="T839" s="43">
        <f t="shared" si="1627"/>
        <v>0</v>
      </c>
      <c r="U839" s="43">
        <v>0</v>
      </c>
      <c r="V839" s="43">
        <f t="shared" si="1534"/>
        <v>0</v>
      </c>
      <c r="W839" s="43">
        <f t="shared" si="1628"/>
        <v>0</v>
      </c>
      <c r="X839" s="43">
        <f t="shared" si="1629"/>
        <v>0</v>
      </c>
      <c r="Y839" s="43">
        <f t="shared" si="1630"/>
        <v>0</v>
      </c>
      <c r="Z839" s="43">
        <f t="shared" si="1631"/>
        <v>0</v>
      </c>
      <c r="AA839" s="43">
        <f t="shared" si="1632"/>
        <v>0</v>
      </c>
      <c r="AB839" s="43">
        <f t="shared" si="1633"/>
        <v>547568.20305000001</v>
      </c>
      <c r="AC839" s="44">
        <f t="shared" si="1634"/>
        <v>629049.96825000003</v>
      </c>
      <c r="AD839" s="44">
        <f t="shared" si="1635"/>
        <v>629049.96825000003</v>
      </c>
      <c r="AE839" s="45">
        <f t="shared" si="1587"/>
        <v>100</v>
      </c>
      <c r="AF839" s="43">
        <f t="shared" si="1636"/>
        <v>629049.96825000003</v>
      </c>
      <c r="AG839" s="43">
        <f t="shared" si="1637"/>
        <v>0</v>
      </c>
      <c r="AH839" s="43">
        <f t="shared" si="1638"/>
        <v>0</v>
      </c>
      <c r="AI839" s="43">
        <f t="shared" si="1639"/>
        <v>0</v>
      </c>
      <c r="AJ839" s="43">
        <f t="shared" si="1640"/>
        <v>0</v>
      </c>
      <c r="AK839" s="43">
        <f t="shared" si="1641"/>
        <v>0</v>
      </c>
      <c r="AL839" s="43">
        <f t="shared" si="1588"/>
        <v>629049.96825000003</v>
      </c>
      <c r="AM839" s="43">
        <f t="shared" si="1589"/>
        <v>-629049.96825000003</v>
      </c>
      <c r="AN839" s="19"/>
      <c r="AO839" s="1"/>
      <c r="AP839" s="1"/>
      <c r="AQ839" s="1"/>
      <c r="AR839" s="1"/>
      <c r="AS839" s="1"/>
    </row>
    <row r="840" ht="31.5">
      <c r="B840" s="41" t="s">
        <v>453</v>
      </c>
      <c r="C840" s="41" t="s">
        <v>227</v>
      </c>
      <c r="D840" s="41" t="s">
        <v>505</v>
      </c>
      <c r="E840" s="26" t="str">
        <f t="shared" si="1533"/>
        <v>0702</v>
      </c>
      <c r="F840" s="41" t="s">
        <v>576</v>
      </c>
      <c r="G840" s="41" t="s">
        <v>177</v>
      </c>
      <c r="H840" s="42" t="s">
        <v>178</v>
      </c>
      <c r="I840" s="43">
        <f t="shared" si="1616"/>
        <v>0</v>
      </c>
      <c r="J840" s="43">
        <f t="shared" si="1617"/>
        <v>0</v>
      </c>
      <c r="K840" s="43">
        <f t="shared" si="1618"/>
        <v>0</v>
      </c>
      <c r="L840" s="43">
        <f t="shared" si="1619"/>
        <v>0</v>
      </c>
      <c r="M840" s="43">
        <f t="shared" si="1620"/>
        <v>0</v>
      </c>
      <c r="N840" s="43">
        <f t="shared" si="1621"/>
        <v>0</v>
      </c>
      <c r="O840" s="43">
        <f t="shared" si="1622"/>
        <v>0</v>
      </c>
      <c r="P840" s="43">
        <f t="shared" si="1623"/>
        <v>0</v>
      </c>
      <c r="Q840" s="43">
        <f t="shared" si="1624"/>
        <v>0</v>
      </c>
      <c r="R840" s="43">
        <f t="shared" si="1625"/>
        <v>0</v>
      </c>
      <c r="S840" s="43">
        <f t="shared" si="1626"/>
        <v>0</v>
      </c>
      <c r="T840" s="43">
        <f t="shared" si="1627"/>
        <v>0</v>
      </c>
      <c r="U840" s="43">
        <v>0</v>
      </c>
      <c r="V840" s="43">
        <f t="shared" si="1534"/>
        <v>0</v>
      </c>
      <c r="W840" s="43">
        <f t="shared" si="1628"/>
        <v>0</v>
      </c>
      <c r="X840" s="43">
        <f t="shared" si="1629"/>
        <v>0</v>
      </c>
      <c r="Y840" s="43">
        <f t="shared" si="1630"/>
        <v>0</v>
      </c>
      <c r="Z840" s="43">
        <f t="shared" si="1631"/>
        <v>0</v>
      </c>
      <c r="AA840" s="43">
        <f t="shared" si="1632"/>
        <v>0</v>
      </c>
      <c r="AB840" s="43">
        <f t="shared" si="1633"/>
        <v>547568.20305000001</v>
      </c>
      <c r="AC840" s="44">
        <f t="shared" si="1634"/>
        <v>629049.96825000003</v>
      </c>
      <c r="AD840" s="44">
        <f t="shared" si="1635"/>
        <v>629049.96825000003</v>
      </c>
      <c r="AE840" s="45">
        <f t="shared" si="1587"/>
        <v>100</v>
      </c>
      <c r="AF840" s="43">
        <f t="shared" si="1636"/>
        <v>629049.96825000003</v>
      </c>
      <c r="AG840" s="43">
        <f t="shared" si="1637"/>
        <v>0</v>
      </c>
      <c r="AH840" s="43">
        <f t="shared" si="1638"/>
        <v>0</v>
      </c>
      <c r="AI840" s="43">
        <f t="shared" si="1639"/>
        <v>0</v>
      </c>
      <c r="AJ840" s="43">
        <f t="shared" si="1640"/>
        <v>0</v>
      </c>
      <c r="AK840" s="43">
        <f t="shared" si="1641"/>
        <v>0</v>
      </c>
      <c r="AL840" s="43">
        <f t="shared" si="1588"/>
        <v>629049.96825000003</v>
      </c>
      <c r="AM840" s="43">
        <f t="shared" si="1589"/>
        <v>-629049.96825000003</v>
      </c>
      <c r="AN840" s="19"/>
      <c r="AO840" s="1"/>
      <c r="AP840" s="1"/>
      <c r="AQ840" s="1"/>
      <c r="AR840" s="1"/>
      <c r="AS840" s="1"/>
    </row>
    <row r="841">
      <c r="B841" s="41" t="s">
        <v>453</v>
      </c>
      <c r="C841" s="41" t="s">
        <v>227</v>
      </c>
      <c r="D841" s="41" t="s">
        <v>505</v>
      </c>
      <c r="E841" s="26" t="str">
        <f t="shared" si="1533"/>
        <v>0702</v>
      </c>
      <c r="F841" s="41" t="s">
        <v>576</v>
      </c>
      <c r="G841" s="41" t="s">
        <v>305</v>
      </c>
      <c r="H841" s="42" t="s">
        <v>306</v>
      </c>
      <c r="I841" s="43"/>
      <c r="J841" s="43"/>
      <c r="K841" s="43"/>
      <c r="L841" s="43"/>
      <c r="M841" s="43"/>
      <c r="N841" s="43"/>
      <c r="O841" s="43">
        <v>0</v>
      </c>
      <c r="P841" s="43">
        <v>0</v>
      </c>
      <c r="Q841" s="43">
        <v>0</v>
      </c>
      <c r="R841" s="43">
        <v>0</v>
      </c>
      <c r="S841" s="43">
        <v>0</v>
      </c>
      <c r="T841" s="43">
        <v>0</v>
      </c>
      <c r="U841" s="43">
        <v>0</v>
      </c>
      <c r="V841" s="43">
        <f t="shared" si="1534"/>
        <v>0</v>
      </c>
      <c r="W841" s="43"/>
      <c r="X841" s="43"/>
      <c r="Y841" s="43"/>
      <c r="Z841" s="43"/>
      <c r="AA841" s="43"/>
      <c r="AB841" s="43">
        <v>547568.20305000001</v>
      </c>
      <c r="AC841" s="44">
        <v>629049.96825000003</v>
      </c>
      <c r="AD841" s="44">
        <v>629049.96825000003</v>
      </c>
      <c r="AE841" s="45">
        <f t="shared" si="1587"/>
        <v>100</v>
      </c>
      <c r="AF841" s="43">
        <v>629049.96825000003</v>
      </c>
      <c r="AG841" s="43">
        <v>0</v>
      </c>
      <c r="AH841" s="43">
        <v>0</v>
      </c>
      <c r="AI841" s="43">
        <v>0</v>
      </c>
      <c r="AJ841" s="43">
        <v>0</v>
      </c>
      <c r="AK841" s="43">
        <v>0</v>
      </c>
      <c r="AL841" s="43">
        <f t="shared" si="1588"/>
        <v>629049.96825000003</v>
      </c>
      <c r="AM841" s="43">
        <f t="shared" si="1589"/>
        <v>-629049.96825000003</v>
      </c>
      <c r="AN841" s="19"/>
      <c r="AR841" s="1"/>
      <c r="AS841" s="1"/>
    </row>
    <row r="842">
      <c r="B842" s="41" t="s">
        <v>453</v>
      </c>
      <c r="C842" s="41" t="s">
        <v>227</v>
      </c>
      <c r="D842" s="41" t="s">
        <v>505</v>
      </c>
      <c r="E842" s="26" t="str">
        <f t="shared" si="1533"/>
        <v>0702</v>
      </c>
      <c r="F842" s="41" t="s">
        <v>578</v>
      </c>
      <c r="G842" s="41"/>
      <c r="H842" s="56" t="s">
        <v>579</v>
      </c>
      <c r="I842" s="43"/>
      <c r="J842" s="43"/>
      <c r="K842" s="43"/>
      <c r="L842" s="43"/>
      <c r="M842" s="43"/>
      <c r="N842" s="43"/>
      <c r="O842" s="43">
        <f t="shared" si="1622"/>
        <v>0</v>
      </c>
      <c r="P842" s="43">
        <f t="shared" si="1623"/>
        <v>0</v>
      </c>
      <c r="Q842" s="43">
        <f t="shared" si="1624"/>
        <v>0</v>
      </c>
      <c r="R842" s="43">
        <f t="shared" si="1625"/>
        <v>0</v>
      </c>
      <c r="S842" s="43">
        <f t="shared" si="1626"/>
        <v>0</v>
      </c>
      <c r="T842" s="43">
        <f t="shared" si="1627"/>
        <v>0</v>
      </c>
      <c r="U842" s="43"/>
      <c r="V842" s="43">
        <f t="shared" si="1534"/>
        <v>0</v>
      </c>
      <c r="W842" s="43"/>
      <c r="X842" s="43"/>
      <c r="Y842" s="43"/>
      <c r="Z842" s="43"/>
      <c r="AA842" s="43"/>
      <c r="AB842" s="43">
        <f t="shared" si="1633"/>
        <v>124484.0352</v>
      </c>
      <c r="AC842" s="44">
        <f t="shared" si="1634"/>
        <v>134400</v>
      </c>
      <c r="AD842" s="44">
        <f t="shared" si="1635"/>
        <v>134400</v>
      </c>
      <c r="AE842" s="45">
        <f t="shared" si="1587"/>
        <v>100</v>
      </c>
      <c r="AF842" s="43">
        <f t="shared" si="1636"/>
        <v>134400</v>
      </c>
      <c r="AG842" s="43">
        <f t="shared" si="1637"/>
        <v>0</v>
      </c>
      <c r="AH842" s="43">
        <f t="shared" si="1638"/>
        <v>0</v>
      </c>
      <c r="AI842" s="43">
        <f t="shared" si="1639"/>
        <v>0</v>
      </c>
      <c r="AJ842" s="43">
        <f t="shared" si="1640"/>
        <v>0</v>
      </c>
      <c r="AK842" s="43">
        <f t="shared" si="1641"/>
        <v>0</v>
      </c>
      <c r="AL842" s="43">
        <f t="shared" si="1588"/>
        <v>134400</v>
      </c>
      <c r="AM842" s="43">
        <f t="shared" si="1589"/>
        <v>-134400</v>
      </c>
      <c r="AN842" s="19"/>
      <c r="AO842" s="1"/>
      <c r="AP842" s="1"/>
      <c r="AQ842" s="1"/>
      <c r="AR842" s="1"/>
      <c r="AS842" s="1"/>
    </row>
    <row r="843" ht="31.5">
      <c r="B843" s="41" t="s">
        <v>453</v>
      </c>
      <c r="C843" s="41" t="s">
        <v>227</v>
      </c>
      <c r="D843" s="41" t="s">
        <v>505</v>
      </c>
      <c r="E843" s="26" t="str">
        <f t="shared" ref="E843:E906" si="1642">CONCATENATE(C843,D843)</f>
        <v>0702</v>
      </c>
      <c r="F843" s="41" t="s">
        <v>578</v>
      </c>
      <c r="G843" s="41" t="s">
        <v>177</v>
      </c>
      <c r="H843" s="42" t="s">
        <v>178</v>
      </c>
      <c r="I843" s="43"/>
      <c r="J843" s="43"/>
      <c r="K843" s="43"/>
      <c r="L843" s="43"/>
      <c r="M843" s="43"/>
      <c r="N843" s="43"/>
      <c r="O843" s="43">
        <f t="shared" si="1622"/>
        <v>0</v>
      </c>
      <c r="P843" s="43">
        <f t="shared" si="1623"/>
        <v>0</v>
      </c>
      <c r="Q843" s="43">
        <f t="shared" si="1624"/>
        <v>0</v>
      </c>
      <c r="R843" s="43">
        <f t="shared" si="1625"/>
        <v>0</v>
      </c>
      <c r="S843" s="43">
        <f t="shared" si="1626"/>
        <v>0</v>
      </c>
      <c r="T843" s="43">
        <f t="shared" si="1627"/>
        <v>0</v>
      </c>
      <c r="U843" s="43"/>
      <c r="V843" s="43">
        <f t="shared" ref="V843:V906" si="1643">I843+L843+U843+T843+S843+R843+Q843+P843+O843</f>
        <v>0</v>
      </c>
      <c r="W843" s="43"/>
      <c r="X843" s="43"/>
      <c r="Y843" s="43"/>
      <c r="Z843" s="43"/>
      <c r="AA843" s="43"/>
      <c r="AB843" s="43">
        <f t="shared" si="1633"/>
        <v>124484.0352</v>
      </c>
      <c r="AC843" s="44">
        <f t="shared" si="1634"/>
        <v>134400</v>
      </c>
      <c r="AD843" s="44">
        <f t="shared" si="1635"/>
        <v>134400</v>
      </c>
      <c r="AE843" s="45">
        <f t="shared" si="1587"/>
        <v>100</v>
      </c>
      <c r="AF843" s="43">
        <f t="shared" si="1636"/>
        <v>134400</v>
      </c>
      <c r="AG843" s="43">
        <f t="shared" si="1637"/>
        <v>0</v>
      </c>
      <c r="AH843" s="43">
        <f t="shared" si="1638"/>
        <v>0</v>
      </c>
      <c r="AI843" s="43">
        <f t="shared" si="1639"/>
        <v>0</v>
      </c>
      <c r="AJ843" s="43">
        <f t="shared" si="1640"/>
        <v>0</v>
      </c>
      <c r="AK843" s="43">
        <f t="shared" si="1641"/>
        <v>0</v>
      </c>
      <c r="AL843" s="43">
        <f t="shared" si="1588"/>
        <v>134400</v>
      </c>
      <c r="AM843" s="43">
        <f t="shared" si="1589"/>
        <v>-134400</v>
      </c>
      <c r="AN843" s="19"/>
      <c r="AO843" s="1"/>
      <c r="AP843" s="1"/>
      <c r="AQ843" s="1"/>
      <c r="AR843" s="1"/>
      <c r="AS843" s="1"/>
    </row>
    <row r="844">
      <c r="B844" s="41" t="s">
        <v>453</v>
      </c>
      <c r="C844" s="41" t="s">
        <v>227</v>
      </c>
      <c r="D844" s="41" t="s">
        <v>505</v>
      </c>
      <c r="E844" s="26" t="str">
        <f t="shared" si="1642"/>
        <v>0702</v>
      </c>
      <c r="F844" s="41" t="s">
        <v>578</v>
      </c>
      <c r="G844" s="41" t="s">
        <v>305</v>
      </c>
      <c r="H844" s="42" t="s">
        <v>306</v>
      </c>
      <c r="I844" s="43"/>
      <c r="J844" s="43"/>
      <c r="K844" s="43"/>
      <c r="L844" s="43"/>
      <c r="M844" s="43"/>
      <c r="N844" s="43"/>
      <c r="O844" s="43">
        <v>0</v>
      </c>
      <c r="P844" s="43">
        <v>0</v>
      </c>
      <c r="Q844" s="43">
        <v>0</v>
      </c>
      <c r="R844" s="43">
        <v>0</v>
      </c>
      <c r="S844" s="43">
        <v>0</v>
      </c>
      <c r="T844" s="43">
        <v>0</v>
      </c>
      <c r="U844" s="43"/>
      <c r="V844" s="43">
        <f t="shared" si="1643"/>
        <v>0</v>
      </c>
      <c r="W844" s="43"/>
      <c r="X844" s="43"/>
      <c r="Y844" s="43"/>
      <c r="Z844" s="43"/>
      <c r="AA844" s="43"/>
      <c r="AB844" s="43">
        <v>124484.0352</v>
      </c>
      <c r="AC844" s="44">
        <v>134400</v>
      </c>
      <c r="AD844" s="44">
        <v>134400</v>
      </c>
      <c r="AE844" s="45">
        <f t="shared" si="1587"/>
        <v>100</v>
      </c>
      <c r="AF844" s="43">
        <v>134400</v>
      </c>
      <c r="AG844" s="43">
        <v>0</v>
      </c>
      <c r="AH844" s="43">
        <v>0</v>
      </c>
      <c r="AI844" s="43">
        <v>0</v>
      </c>
      <c r="AJ844" s="43">
        <v>0</v>
      </c>
      <c r="AK844" s="43">
        <v>0</v>
      </c>
      <c r="AL844" s="43">
        <f t="shared" si="1588"/>
        <v>134400</v>
      </c>
      <c r="AM844" s="43">
        <f t="shared" si="1589"/>
        <v>-134400</v>
      </c>
      <c r="AN844" s="19"/>
      <c r="AR844" s="1"/>
      <c r="AS844" s="1"/>
    </row>
    <row r="845" ht="47.25">
      <c r="B845" s="41" t="s">
        <v>453</v>
      </c>
      <c r="C845" s="41" t="s">
        <v>227</v>
      </c>
      <c r="D845" s="41" t="s">
        <v>505</v>
      </c>
      <c r="E845" s="26" t="str">
        <f t="shared" si="1642"/>
        <v>0702</v>
      </c>
      <c r="F845" s="41" t="s">
        <v>580</v>
      </c>
      <c r="G845" s="41"/>
      <c r="H845" s="42" t="s">
        <v>498</v>
      </c>
      <c r="I845" s="43"/>
      <c r="J845" s="43"/>
      <c r="K845" s="43"/>
      <c r="L845" s="43"/>
      <c r="M845" s="43"/>
      <c r="N845" s="43"/>
      <c r="O845" s="43">
        <f t="shared" si="1622"/>
        <v>0</v>
      </c>
      <c r="P845" s="43">
        <f t="shared" si="1623"/>
        <v>0</v>
      </c>
      <c r="Q845" s="43">
        <f t="shared" si="1624"/>
        <v>0</v>
      </c>
      <c r="R845" s="43">
        <f t="shared" si="1625"/>
        <v>1750</v>
      </c>
      <c r="S845" s="43">
        <f t="shared" si="1626"/>
        <v>0</v>
      </c>
      <c r="T845" s="43">
        <f t="shared" si="1627"/>
        <v>0</v>
      </c>
      <c r="U845" s="43"/>
      <c r="V845" s="43">
        <f t="shared" si="1643"/>
        <v>1750</v>
      </c>
      <c r="W845" s="43"/>
      <c r="X845" s="43"/>
      <c r="Y845" s="43"/>
      <c r="Z845" s="43"/>
      <c r="AA845" s="43"/>
      <c r="AB845" s="43">
        <f t="shared" si="1633"/>
        <v>21000</v>
      </c>
      <c r="AC845" s="44">
        <f t="shared" si="1634"/>
        <v>21000</v>
      </c>
      <c r="AD845" s="44">
        <f t="shared" si="1635"/>
        <v>21000</v>
      </c>
      <c r="AE845" s="45">
        <f t="shared" si="1587"/>
        <v>100</v>
      </c>
      <c r="AF845" s="43">
        <f t="shared" si="1636"/>
        <v>21000</v>
      </c>
      <c r="AG845" s="43">
        <f t="shared" si="1637"/>
        <v>0</v>
      </c>
      <c r="AH845" s="43">
        <f t="shared" si="1638"/>
        <v>0</v>
      </c>
      <c r="AI845" s="43">
        <f t="shared" si="1639"/>
        <v>0</v>
      </c>
      <c r="AJ845" s="43">
        <f t="shared" si="1640"/>
        <v>0</v>
      </c>
      <c r="AK845" s="43">
        <f t="shared" si="1641"/>
        <v>0</v>
      </c>
      <c r="AL845" s="43">
        <f t="shared" si="1588"/>
        <v>21000</v>
      </c>
      <c r="AM845" s="43">
        <f t="shared" si="1589"/>
        <v>-19250</v>
      </c>
      <c r="AN845" s="19"/>
      <c r="AO845" s="1"/>
      <c r="AP845" s="1"/>
      <c r="AQ845" s="1"/>
      <c r="AR845" s="1"/>
      <c r="AS845" s="1"/>
    </row>
    <row r="846" ht="31.5">
      <c r="B846" s="41" t="s">
        <v>453</v>
      </c>
      <c r="C846" s="41" t="s">
        <v>227</v>
      </c>
      <c r="D846" s="41" t="s">
        <v>505</v>
      </c>
      <c r="E846" s="26" t="str">
        <f t="shared" si="1642"/>
        <v>0702</v>
      </c>
      <c r="F846" s="41" t="s">
        <v>580</v>
      </c>
      <c r="G846" s="41" t="s">
        <v>177</v>
      </c>
      <c r="H846" s="42" t="s">
        <v>178</v>
      </c>
      <c r="I846" s="43"/>
      <c r="J846" s="43"/>
      <c r="K846" s="43"/>
      <c r="L846" s="43"/>
      <c r="M846" s="43"/>
      <c r="N846" s="43"/>
      <c r="O846" s="43">
        <f t="shared" si="1622"/>
        <v>0</v>
      </c>
      <c r="P846" s="43">
        <f t="shared" si="1623"/>
        <v>0</v>
      </c>
      <c r="Q846" s="43">
        <f t="shared" si="1624"/>
        <v>0</v>
      </c>
      <c r="R846" s="43">
        <f t="shared" si="1625"/>
        <v>1750</v>
      </c>
      <c r="S846" s="43">
        <f t="shared" si="1626"/>
        <v>0</v>
      </c>
      <c r="T846" s="43">
        <f t="shared" si="1627"/>
        <v>0</v>
      </c>
      <c r="U846" s="43"/>
      <c r="V846" s="43">
        <f t="shared" si="1643"/>
        <v>1750</v>
      </c>
      <c r="W846" s="43"/>
      <c r="X846" s="43"/>
      <c r="Y846" s="43"/>
      <c r="Z846" s="43"/>
      <c r="AA846" s="43"/>
      <c r="AB846" s="43">
        <f t="shared" si="1633"/>
        <v>21000</v>
      </c>
      <c r="AC846" s="44">
        <f t="shared" si="1634"/>
        <v>21000</v>
      </c>
      <c r="AD846" s="44">
        <f t="shared" si="1635"/>
        <v>21000</v>
      </c>
      <c r="AE846" s="45">
        <f t="shared" si="1587"/>
        <v>100</v>
      </c>
      <c r="AF846" s="43">
        <f t="shared" si="1636"/>
        <v>21000</v>
      </c>
      <c r="AG846" s="43">
        <f t="shared" si="1637"/>
        <v>0</v>
      </c>
      <c r="AH846" s="43">
        <f t="shared" si="1638"/>
        <v>0</v>
      </c>
      <c r="AI846" s="43">
        <f t="shared" si="1639"/>
        <v>0</v>
      </c>
      <c r="AJ846" s="43">
        <f t="shared" si="1640"/>
        <v>0</v>
      </c>
      <c r="AK846" s="43">
        <f t="shared" si="1641"/>
        <v>0</v>
      </c>
      <c r="AL846" s="43">
        <f t="shared" si="1588"/>
        <v>21000</v>
      </c>
      <c r="AM846" s="43">
        <f t="shared" si="1589"/>
        <v>-19250</v>
      </c>
      <c r="AN846" s="19"/>
      <c r="AO846" s="1"/>
      <c r="AP846" s="1"/>
      <c r="AQ846" s="1"/>
      <c r="AR846" s="1"/>
      <c r="AS846" s="1"/>
    </row>
    <row r="847">
      <c r="B847" s="41" t="s">
        <v>453</v>
      </c>
      <c r="C847" s="41" t="s">
        <v>227</v>
      </c>
      <c r="D847" s="41" t="s">
        <v>505</v>
      </c>
      <c r="E847" s="26" t="str">
        <f t="shared" si="1642"/>
        <v>0702</v>
      </c>
      <c r="F847" s="41" t="s">
        <v>580</v>
      </c>
      <c r="G847" s="41" t="s">
        <v>305</v>
      </c>
      <c r="H847" s="42" t="s">
        <v>306</v>
      </c>
      <c r="I847" s="43"/>
      <c r="J847" s="43"/>
      <c r="K847" s="43"/>
      <c r="L847" s="43"/>
      <c r="M847" s="43"/>
      <c r="N847" s="43"/>
      <c r="O847" s="43">
        <v>0</v>
      </c>
      <c r="P847" s="43">
        <v>0</v>
      </c>
      <c r="Q847" s="43">
        <v>0</v>
      </c>
      <c r="R847" s="43">
        <v>1750</v>
      </c>
      <c r="S847" s="43">
        <v>0</v>
      </c>
      <c r="T847" s="43">
        <v>0</v>
      </c>
      <c r="U847" s="43"/>
      <c r="V847" s="43">
        <f t="shared" si="1643"/>
        <v>1750</v>
      </c>
      <c r="W847" s="43"/>
      <c r="X847" s="43"/>
      <c r="Y847" s="43"/>
      <c r="Z847" s="43"/>
      <c r="AA847" s="43"/>
      <c r="AB847" s="43">
        <v>21000</v>
      </c>
      <c r="AC847" s="44">
        <v>21000</v>
      </c>
      <c r="AD847" s="44">
        <v>21000</v>
      </c>
      <c r="AE847" s="45">
        <f t="shared" si="1587"/>
        <v>100</v>
      </c>
      <c r="AF847" s="43">
        <v>21000</v>
      </c>
      <c r="AG847" s="43">
        <v>0</v>
      </c>
      <c r="AH847" s="43">
        <v>0</v>
      </c>
      <c r="AI847" s="43">
        <v>0</v>
      </c>
      <c r="AJ847" s="43">
        <v>0</v>
      </c>
      <c r="AK847" s="43">
        <v>0</v>
      </c>
      <c r="AL847" s="43">
        <f t="shared" si="1588"/>
        <v>21000</v>
      </c>
      <c r="AM847" s="43">
        <f t="shared" si="1589"/>
        <v>-19250</v>
      </c>
      <c r="AN847" s="19"/>
      <c r="AR847" s="1"/>
      <c r="AS847" s="1"/>
    </row>
    <row r="848" ht="47.25" hidden="1">
      <c r="B848" s="41" t="s">
        <v>453</v>
      </c>
      <c r="C848" s="41" t="s">
        <v>227</v>
      </c>
      <c r="D848" s="41" t="s">
        <v>505</v>
      </c>
      <c r="E848" s="26" t="str">
        <f t="shared" si="1642"/>
        <v>0702</v>
      </c>
      <c r="F848" s="41" t="s">
        <v>581</v>
      </c>
      <c r="G848" s="41"/>
      <c r="H848" s="42" t="s">
        <v>582</v>
      </c>
      <c r="I848" s="43"/>
      <c r="J848" s="43"/>
      <c r="K848" s="43"/>
      <c r="L848" s="43"/>
      <c r="M848" s="43"/>
      <c r="N848" s="43"/>
      <c r="O848" s="43">
        <f t="shared" si="1622"/>
        <v>0</v>
      </c>
      <c r="P848" s="43">
        <f t="shared" si="1623"/>
        <v>-1833.3340000000001</v>
      </c>
      <c r="Q848" s="43">
        <f t="shared" si="1624"/>
        <v>0</v>
      </c>
      <c r="R848" s="43">
        <f t="shared" si="1625"/>
        <v>1833.3340000000001</v>
      </c>
      <c r="S848" s="43"/>
      <c r="T848" s="43"/>
      <c r="U848" s="43"/>
      <c r="V848" s="43">
        <f t="shared" si="1643"/>
        <v>0</v>
      </c>
      <c r="W848" s="43"/>
      <c r="X848" s="43"/>
      <c r="Y848" s="43"/>
      <c r="Z848" s="43"/>
      <c r="AA848" s="43"/>
      <c r="AB848" s="43">
        <f t="shared" si="1633"/>
        <v>0</v>
      </c>
      <c r="AC848" s="44">
        <f t="shared" si="1634"/>
        <v>0</v>
      </c>
      <c r="AD848" s="44">
        <f t="shared" si="1635"/>
        <v>0</v>
      </c>
      <c r="AE848" s="45" t="e">
        <f t="shared" si="1587"/>
        <v>#DIV/0!</v>
      </c>
      <c r="AF848" s="43">
        <f t="shared" si="1636"/>
        <v>0</v>
      </c>
      <c r="AG848" s="43">
        <f t="shared" si="1637"/>
        <v>0</v>
      </c>
      <c r="AH848" s="43">
        <f t="shared" si="1638"/>
        <v>0</v>
      </c>
      <c r="AI848" s="43">
        <f t="shared" si="1639"/>
        <v>0</v>
      </c>
      <c r="AJ848" s="43">
        <f t="shared" si="1640"/>
        <v>0</v>
      </c>
      <c r="AK848" s="43">
        <f t="shared" si="1641"/>
        <v>0</v>
      </c>
      <c r="AL848" s="43">
        <f t="shared" si="1588"/>
        <v>0</v>
      </c>
      <c r="AM848" s="43">
        <f t="shared" si="1589"/>
        <v>0</v>
      </c>
      <c r="AN848" s="19" t="s">
        <v>36</v>
      </c>
      <c r="AO848" s="1"/>
      <c r="AP848" s="1"/>
      <c r="AQ848" s="1"/>
      <c r="AR848" s="1"/>
      <c r="AS848" s="1"/>
    </row>
    <row r="849" ht="31.5" hidden="1">
      <c r="B849" s="41" t="s">
        <v>453</v>
      </c>
      <c r="C849" s="41" t="s">
        <v>227</v>
      </c>
      <c r="D849" s="41" t="s">
        <v>505</v>
      </c>
      <c r="E849" s="26" t="str">
        <f t="shared" si="1642"/>
        <v>0702</v>
      </c>
      <c r="F849" s="41" t="s">
        <v>581</v>
      </c>
      <c r="G849" s="41" t="s">
        <v>177</v>
      </c>
      <c r="H849" s="42" t="s">
        <v>178</v>
      </c>
      <c r="I849" s="43"/>
      <c r="J849" s="43"/>
      <c r="K849" s="43"/>
      <c r="L849" s="43"/>
      <c r="M849" s="43"/>
      <c r="N849" s="43"/>
      <c r="O849" s="43">
        <f t="shared" si="1622"/>
        <v>0</v>
      </c>
      <c r="P849" s="43">
        <f t="shared" si="1623"/>
        <v>-1833.3340000000001</v>
      </c>
      <c r="Q849" s="43">
        <f t="shared" si="1624"/>
        <v>0</v>
      </c>
      <c r="R849" s="43">
        <f t="shared" si="1625"/>
        <v>1833.3340000000001</v>
      </c>
      <c r="S849" s="43"/>
      <c r="T849" s="43"/>
      <c r="U849" s="43"/>
      <c r="V849" s="43">
        <f t="shared" si="1643"/>
        <v>0</v>
      </c>
      <c r="W849" s="43"/>
      <c r="X849" s="43"/>
      <c r="Y849" s="43"/>
      <c r="Z849" s="43"/>
      <c r="AA849" s="43"/>
      <c r="AB849" s="43">
        <f t="shared" si="1633"/>
        <v>0</v>
      </c>
      <c r="AC849" s="44">
        <f t="shared" si="1634"/>
        <v>0</v>
      </c>
      <c r="AD849" s="44">
        <f t="shared" si="1635"/>
        <v>0</v>
      </c>
      <c r="AE849" s="45" t="e">
        <f t="shared" si="1587"/>
        <v>#DIV/0!</v>
      </c>
      <c r="AF849" s="43">
        <f t="shared" si="1636"/>
        <v>0</v>
      </c>
      <c r="AG849" s="43">
        <f t="shared" si="1637"/>
        <v>0</v>
      </c>
      <c r="AH849" s="43">
        <f t="shared" si="1638"/>
        <v>0</v>
      </c>
      <c r="AI849" s="43">
        <f t="shared" si="1639"/>
        <v>0</v>
      </c>
      <c r="AJ849" s="43">
        <f t="shared" si="1640"/>
        <v>0</v>
      </c>
      <c r="AK849" s="43">
        <f t="shared" si="1641"/>
        <v>0</v>
      </c>
      <c r="AL849" s="43">
        <f t="shared" si="1588"/>
        <v>0</v>
      </c>
      <c r="AM849" s="43">
        <f t="shared" si="1589"/>
        <v>0</v>
      </c>
      <c r="AN849" s="19" t="s">
        <v>36</v>
      </c>
      <c r="AO849" s="1"/>
      <c r="AP849" s="1"/>
      <c r="AQ849" s="1"/>
      <c r="AR849" s="1"/>
      <c r="AS849" s="1"/>
    </row>
    <row r="850" hidden="1">
      <c r="B850" s="41" t="s">
        <v>453</v>
      </c>
      <c r="C850" s="41" t="s">
        <v>227</v>
      </c>
      <c r="D850" s="41" t="s">
        <v>505</v>
      </c>
      <c r="E850" s="26" t="str">
        <f t="shared" si="1642"/>
        <v>0702</v>
      </c>
      <c r="F850" s="41" t="s">
        <v>581</v>
      </c>
      <c r="G850" s="41" t="s">
        <v>305</v>
      </c>
      <c r="H850" s="42" t="s">
        <v>306</v>
      </c>
      <c r="I850" s="43"/>
      <c r="J850" s="43"/>
      <c r="K850" s="43"/>
      <c r="L850" s="43"/>
      <c r="M850" s="43"/>
      <c r="N850" s="43"/>
      <c r="O850" s="43">
        <v>0</v>
      </c>
      <c r="P850" s="43">
        <v>-1833.3340000000001</v>
      </c>
      <c r="Q850" s="43">
        <v>0</v>
      </c>
      <c r="R850" s="43">
        <v>1833.3340000000001</v>
      </c>
      <c r="S850" s="43"/>
      <c r="T850" s="43"/>
      <c r="U850" s="43"/>
      <c r="V850" s="43">
        <f t="shared" si="1643"/>
        <v>0</v>
      </c>
      <c r="W850" s="43"/>
      <c r="X850" s="43"/>
      <c r="Y850" s="43"/>
      <c r="Z850" s="43"/>
      <c r="AA850" s="43"/>
      <c r="AB850" s="43">
        <v>0</v>
      </c>
      <c r="AC850" s="44">
        <v>0</v>
      </c>
      <c r="AD850" s="44">
        <v>0</v>
      </c>
      <c r="AE850" s="45" t="e">
        <f t="shared" si="1587"/>
        <v>#DIV/0!</v>
      </c>
      <c r="AF850" s="43">
        <v>0</v>
      </c>
      <c r="AG850" s="43">
        <v>0</v>
      </c>
      <c r="AH850" s="43">
        <v>0</v>
      </c>
      <c r="AI850" s="43">
        <v>0</v>
      </c>
      <c r="AJ850" s="43">
        <v>0</v>
      </c>
      <c r="AK850" s="43">
        <v>0</v>
      </c>
      <c r="AL850" s="43">
        <f t="shared" si="1588"/>
        <v>0</v>
      </c>
      <c r="AM850" s="43">
        <f t="shared" si="1589"/>
        <v>0</v>
      </c>
      <c r="AN850" s="19" t="s">
        <v>36</v>
      </c>
      <c r="AO850" s="1"/>
      <c r="AP850" s="1"/>
      <c r="AQ850" s="1"/>
      <c r="AR850" s="1"/>
      <c r="AS850" s="1"/>
    </row>
    <row r="851" ht="63">
      <c r="B851" s="41" t="s">
        <v>453</v>
      </c>
      <c r="C851" s="41" t="s">
        <v>227</v>
      </c>
      <c r="D851" s="41" t="s">
        <v>505</v>
      </c>
      <c r="E851" s="26" t="str">
        <f t="shared" si="1642"/>
        <v>0702</v>
      </c>
      <c r="F851" s="41" t="s">
        <v>501</v>
      </c>
      <c r="G851" s="41"/>
      <c r="H851" s="42" t="s">
        <v>502</v>
      </c>
      <c r="I851" s="43">
        <f>I858+I855+I852</f>
        <v>21240</v>
      </c>
      <c r="J851" s="43">
        <f>J858+J855+J852</f>
        <v>0</v>
      </c>
      <c r="K851" s="43">
        <f>K858+K855+K852</f>
        <v>0</v>
      </c>
      <c r="L851" s="43">
        <f>L858+L855+L852</f>
        <v>0</v>
      </c>
      <c r="M851" s="43">
        <f>M858+M855+M852</f>
        <v>0</v>
      </c>
      <c r="N851" s="43">
        <f>N858+N855+N852</f>
        <v>0</v>
      </c>
      <c r="O851" s="43">
        <f>O858+O855+O852+O861</f>
        <v>0</v>
      </c>
      <c r="P851" s="43">
        <f>P858+P855+P852+P861</f>
        <v>-10620</v>
      </c>
      <c r="Q851" s="43">
        <f>Q858+Q855+Q852+Q861</f>
        <v>68055.25</v>
      </c>
      <c r="R851" s="43">
        <f>R858+R855+R852+R861</f>
        <v>52448.843999999997</v>
      </c>
      <c r="S851" s="43">
        <f>S858+S855+S852+S861</f>
        <v>0</v>
      </c>
      <c r="T851" s="43">
        <f>T858+T855+T852</f>
        <v>0</v>
      </c>
      <c r="U851" s="43">
        <v>1369.71</v>
      </c>
      <c r="V851" s="43">
        <f t="shared" si="1643"/>
        <v>132493.804</v>
      </c>
      <c r="W851" s="43">
        <f>W858+W855+W852</f>
        <v>1369.71</v>
      </c>
      <c r="X851" s="43">
        <f>X858+X855+X852</f>
        <v>0</v>
      </c>
      <c r="Y851" s="43">
        <f>Y858+Y855+Y852</f>
        <v>0</v>
      </c>
      <c r="Z851" s="43">
        <f>Z858+Z855+Z852</f>
        <v>0</v>
      </c>
      <c r="AA851" s="43">
        <f>AA858+AA855+AA852</f>
        <v>0</v>
      </c>
      <c r="AB851" s="43">
        <f>AB858+AB855+AB852+AB861</f>
        <v>1369.71</v>
      </c>
      <c r="AC851" s="44">
        <f>AC858+AC855+AC852+AC861</f>
        <v>189929.054</v>
      </c>
      <c r="AD851" s="44">
        <f>AD858+AD855+AD852+AD861</f>
        <v>189929.054</v>
      </c>
      <c r="AE851" s="45">
        <f t="shared" si="1587"/>
        <v>100</v>
      </c>
      <c r="AF851" s="43">
        <f>AF858+AF855+AF852+AF861</f>
        <v>189929.054</v>
      </c>
      <c r="AG851" s="43">
        <f>AG858+AG855+AG852+AG861</f>
        <v>0</v>
      </c>
      <c r="AH851" s="43">
        <f>AH858+AH855+AH852+AH861</f>
        <v>0</v>
      </c>
      <c r="AI851" s="43">
        <f>AI858+AI855+AI852+AI861</f>
        <v>0</v>
      </c>
      <c r="AJ851" s="43">
        <f>AJ858+AJ855+AJ852+AJ861</f>
        <v>0</v>
      </c>
      <c r="AK851" s="43">
        <f>AK858+AK855+AK852+AK861</f>
        <v>0</v>
      </c>
      <c r="AL851" s="43">
        <f t="shared" si="1588"/>
        <v>189929.054</v>
      </c>
      <c r="AM851" s="43">
        <f t="shared" si="1589"/>
        <v>-57435.25</v>
      </c>
      <c r="AN851" s="2"/>
      <c r="AR851" s="1"/>
      <c r="AS851" s="1"/>
    </row>
    <row r="852" ht="31.5" hidden="1">
      <c r="B852" s="41" t="s">
        <v>453</v>
      </c>
      <c r="C852" s="41" t="s">
        <v>227</v>
      </c>
      <c r="D852" s="41" t="s">
        <v>505</v>
      </c>
      <c r="E852" s="26" t="str">
        <f t="shared" si="1642"/>
        <v>0702</v>
      </c>
      <c r="F852" s="41" t="s">
        <v>503</v>
      </c>
      <c r="G852" s="41"/>
      <c r="H852" s="42" t="s">
        <v>504</v>
      </c>
      <c r="I852" s="43">
        <f t="shared" ref="I852:I859" si="1644">I853</f>
        <v>0</v>
      </c>
      <c r="J852" s="43">
        <f t="shared" ref="J852:J866" si="1645">J853</f>
        <v>0</v>
      </c>
      <c r="K852" s="43">
        <f t="shared" ref="K852:K866" si="1646">K853</f>
        <v>0</v>
      </c>
      <c r="L852" s="43">
        <f t="shared" ref="L852:L866" si="1647">L853</f>
        <v>0</v>
      </c>
      <c r="M852" s="43">
        <f t="shared" ref="M852:M866" si="1648">M853</f>
        <v>0</v>
      </c>
      <c r="N852" s="43">
        <f t="shared" ref="N852:N866" si="1649">N853</f>
        <v>0</v>
      </c>
      <c r="O852" s="43">
        <f t="shared" ref="O852:O862" si="1650">O853</f>
        <v>0</v>
      </c>
      <c r="P852" s="43">
        <f t="shared" ref="P852:P862" si="1651">P853</f>
        <v>0</v>
      </c>
      <c r="Q852" s="43">
        <f t="shared" ref="Q852:Q862" si="1652">Q853</f>
        <v>0</v>
      </c>
      <c r="R852" s="43">
        <f t="shared" ref="R852:R862" si="1653">R853</f>
        <v>0</v>
      </c>
      <c r="S852" s="43">
        <f t="shared" ref="S852:S862" si="1654">S853</f>
        <v>0</v>
      </c>
      <c r="T852" s="43">
        <f t="shared" ref="T852:T859" si="1655">T853</f>
        <v>0</v>
      </c>
      <c r="U852" s="43">
        <v>0</v>
      </c>
      <c r="V852" s="43">
        <f t="shared" si="1643"/>
        <v>0</v>
      </c>
      <c r="W852" s="43">
        <f t="shared" ref="W852:W866" si="1656">W853</f>
        <v>0</v>
      </c>
      <c r="X852" s="43">
        <f t="shared" ref="X852:X866" si="1657">X853</f>
        <v>0</v>
      </c>
      <c r="Y852" s="43">
        <f t="shared" ref="Y852:Y866" si="1658">Y853</f>
        <v>0</v>
      </c>
      <c r="Z852" s="43">
        <f t="shared" ref="Z852:Z866" si="1659">Z853</f>
        <v>0</v>
      </c>
      <c r="AA852" s="43">
        <f t="shared" ref="AA852:AA866" si="1660">AA853</f>
        <v>0</v>
      </c>
      <c r="AB852" s="43">
        <f t="shared" ref="AB852:AB862" si="1661">AB853</f>
        <v>0</v>
      </c>
      <c r="AC852" s="44">
        <f t="shared" ref="AC852:AC862" si="1662">AC853</f>
        <v>0</v>
      </c>
      <c r="AD852" s="44">
        <f t="shared" ref="AD852:AD862" si="1663">AD853</f>
        <v>0</v>
      </c>
      <c r="AE852" s="45" t="e">
        <f t="shared" si="1587"/>
        <v>#DIV/0!</v>
      </c>
      <c r="AF852" s="46">
        <f t="shared" ref="AF852:AF862" si="1664">AF853</f>
        <v>0</v>
      </c>
      <c r="AG852" s="46">
        <f t="shared" ref="AG852:AG862" si="1665">AG853</f>
        <v>0</v>
      </c>
      <c r="AH852" s="47">
        <f t="shared" ref="AH852:AH862" si="1666">AH853</f>
        <v>0</v>
      </c>
      <c r="AI852" s="47">
        <f t="shared" ref="AI852:AI862" si="1667">AI853</f>
        <v>0</v>
      </c>
      <c r="AJ852" s="47">
        <f t="shared" ref="AJ852:AJ862" si="1668">AJ853</f>
        <v>0</v>
      </c>
      <c r="AK852" s="47">
        <f t="shared" ref="AK852:AK862" si="1669">AK853</f>
        <v>0</v>
      </c>
      <c r="AL852" s="47">
        <f t="shared" si="1588"/>
        <v>0</v>
      </c>
      <c r="AM852" s="47">
        <f t="shared" si="1589"/>
        <v>0</v>
      </c>
      <c r="AN852" s="48" t="s">
        <v>36</v>
      </c>
      <c r="AO852" s="1"/>
      <c r="AP852" s="1"/>
      <c r="AQ852" s="1"/>
      <c r="AR852" s="1"/>
      <c r="AS852" s="1"/>
    </row>
    <row r="853" ht="31.5" hidden="1">
      <c r="B853" s="41" t="s">
        <v>453</v>
      </c>
      <c r="C853" s="41" t="s">
        <v>227</v>
      </c>
      <c r="D853" s="41" t="s">
        <v>505</v>
      </c>
      <c r="E853" s="26" t="str">
        <f t="shared" si="1642"/>
        <v>0702</v>
      </c>
      <c r="F853" s="41" t="s">
        <v>503</v>
      </c>
      <c r="G853" s="41" t="s">
        <v>177</v>
      </c>
      <c r="H853" s="42" t="s">
        <v>178</v>
      </c>
      <c r="I853" s="43">
        <f t="shared" si="1644"/>
        <v>0</v>
      </c>
      <c r="J853" s="43">
        <f t="shared" si="1645"/>
        <v>0</v>
      </c>
      <c r="K853" s="43">
        <f t="shared" si="1646"/>
        <v>0</v>
      </c>
      <c r="L853" s="43">
        <f t="shared" si="1647"/>
        <v>0</v>
      </c>
      <c r="M853" s="43">
        <f t="shared" si="1648"/>
        <v>0</v>
      </c>
      <c r="N853" s="43">
        <f t="shared" si="1649"/>
        <v>0</v>
      </c>
      <c r="O853" s="43">
        <f t="shared" si="1650"/>
        <v>0</v>
      </c>
      <c r="P853" s="43">
        <f t="shared" si="1651"/>
        <v>0</v>
      </c>
      <c r="Q853" s="43">
        <f t="shared" si="1652"/>
        <v>0</v>
      </c>
      <c r="R853" s="43">
        <f t="shared" si="1653"/>
        <v>0</v>
      </c>
      <c r="S853" s="43">
        <f t="shared" si="1654"/>
        <v>0</v>
      </c>
      <c r="T853" s="43">
        <f t="shared" si="1655"/>
        <v>0</v>
      </c>
      <c r="U853" s="43">
        <v>0</v>
      </c>
      <c r="V853" s="43">
        <f t="shared" si="1643"/>
        <v>0</v>
      </c>
      <c r="W853" s="43">
        <f t="shared" si="1656"/>
        <v>0</v>
      </c>
      <c r="X853" s="43">
        <f t="shared" si="1657"/>
        <v>0</v>
      </c>
      <c r="Y853" s="43">
        <f t="shared" si="1658"/>
        <v>0</v>
      </c>
      <c r="Z853" s="43">
        <f t="shared" si="1659"/>
        <v>0</v>
      </c>
      <c r="AA853" s="43">
        <f t="shared" si="1660"/>
        <v>0</v>
      </c>
      <c r="AB853" s="43">
        <f t="shared" si="1661"/>
        <v>0</v>
      </c>
      <c r="AC853" s="44">
        <f t="shared" si="1662"/>
        <v>0</v>
      </c>
      <c r="AD853" s="44">
        <f t="shared" si="1663"/>
        <v>0</v>
      </c>
      <c r="AE853" s="45" t="e">
        <f t="shared" si="1587"/>
        <v>#DIV/0!</v>
      </c>
      <c r="AF853" s="46">
        <f t="shared" si="1664"/>
        <v>0</v>
      </c>
      <c r="AG853" s="46">
        <f t="shared" si="1665"/>
        <v>0</v>
      </c>
      <c r="AH853" s="47">
        <f t="shared" si="1666"/>
        <v>0</v>
      </c>
      <c r="AI853" s="47">
        <f t="shared" si="1667"/>
        <v>0</v>
      </c>
      <c r="AJ853" s="47">
        <f t="shared" si="1668"/>
        <v>0</v>
      </c>
      <c r="AK853" s="47">
        <f t="shared" si="1669"/>
        <v>0</v>
      </c>
      <c r="AL853" s="47">
        <f t="shared" si="1588"/>
        <v>0</v>
      </c>
      <c r="AM853" s="47">
        <f t="shared" si="1589"/>
        <v>0</v>
      </c>
      <c r="AN853" s="48" t="s">
        <v>36</v>
      </c>
      <c r="AO853" s="1"/>
      <c r="AP853" s="1"/>
      <c r="AQ853" s="1"/>
      <c r="AR853" s="1"/>
      <c r="AS853" s="1"/>
    </row>
    <row r="854" hidden="1">
      <c r="B854" s="41" t="s">
        <v>453</v>
      </c>
      <c r="C854" s="41" t="s">
        <v>227</v>
      </c>
      <c r="D854" s="41" t="s">
        <v>505</v>
      </c>
      <c r="E854" s="26" t="str">
        <f t="shared" si="1642"/>
        <v>0702</v>
      </c>
      <c r="F854" s="41" t="s">
        <v>503</v>
      </c>
      <c r="G854" s="41" t="s">
        <v>305</v>
      </c>
      <c r="H854" s="42" t="s">
        <v>306</v>
      </c>
      <c r="I854" s="43"/>
      <c r="J854" s="43"/>
      <c r="K854" s="43"/>
      <c r="L854" s="43"/>
      <c r="M854" s="43"/>
      <c r="N854" s="43"/>
      <c r="O854" s="43">
        <v>0</v>
      </c>
      <c r="P854" s="43">
        <v>0</v>
      </c>
      <c r="Q854" s="43">
        <v>0</v>
      </c>
      <c r="R854" s="43">
        <v>0</v>
      </c>
      <c r="S854" s="43">
        <v>0</v>
      </c>
      <c r="T854" s="43">
        <v>0</v>
      </c>
      <c r="U854" s="43">
        <v>0</v>
      </c>
      <c r="V854" s="43">
        <f t="shared" si="1643"/>
        <v>0</v>
      </c>
      <c r="W854" s="43"/>
      <c r="X854" s="43"/>
      <c r="Y854" s="43"/>
      <c r="Z854" s="43"/>
      <c r="AA854" s="43"/>
      <c r="AB854" s="43">
        <v>0</v>
      </c>
      <c r="AC854" s="44">
        <v>0</v>
      </c>
      <c r="AD854" s="44">
        <v>0</v>
      </c>
      <c r="AE854" s="45" t="e">
        <f t="shared" si="1587"/>
        <v>#DIV/0!</v>
      </c>
      <c r="AF854" s="46">
        <v>0</v>
      </c>
      <c r="AG854" s="46">
        <v>0</v>
      </c>
      <c r="AH854" s="47">
        <v>0</v>
      </c>
      <c r="AI854" s="47">
        <v>0</v>
      </c>
      <c r="AJ854" s="47">
        <v>0</v>
      </c>
      <c r="AK854" s="47">
        <v>0</v>
      </c>
      <c r="AL854" s="47">
        <f t="shared" si="1588"/>
        <v>0</v>
      </c>
      <c r="AM854" s="47">
        <f t="shared" si="1589"/>
        <v>0</v>
      </c>
      <c r="AN854" s="48" t="s">
        <v>36</v>
      </c>
      <c r="AR854" s="1"/>
      <c r="AS854" s="1"/>
    </row>
    <row r="855" ht="78.75">
      <c r="B855" s="41" t="s">
        <v>453</v>
      </c>
      <c r="C855" s="41" t="s">
        <v>227</v>
      </c>
      <c r="D855" s="41" t="s">
        <v>505</v>
      </c>
      <c r="E855" s="26" t="str">
        <f t="shared" si="1642"/>
        <v>0702</v>
      </c>
      <c r="F855" s="41" t="s">
        <v>583</v>
      </c>
      <c r="G855" s="41"/>
      <c r="H855" s="42" t="s">
        <v>584</v>
      </c>
      <c r="I855" s="43">
        <f t="shared" si="1644"/>
        <v>0</v>
      </c>
      <c r="J855" s="43">
        <f t="shared" si="1645"/>
        <v>0</v>
      </c>
      <c r="K855" s="43">
        <f t="shared" si="1646"/>
        <v>0</v>
      </c>
      <c r="L855" s="43">
        <f t="shared" si="1647"/>
        <v>0</v>
      </c>
      <c r="M855" s="43">
        <f t="shared" si="1648"/>
        <v>0</v>
      </c>
      <c r="N855" s="43">
        <f t="shared" si="1649"/>
        <v>0</v>
      </c>
      <c r="O855" s="43">
        <f t="shared" si="1650"/>
        <v>0</v>
      </c>
      <c r="P855" s="43">
        <f t="shared" si="1651"/>
        <v>0</v>
      </c>
      <c r="Q855" s="43">
        <f t="shared" si="1652"/>
        <v>0</v>
      </c>
      <c r="R855" s="43">
        <f t="shared" si="1653"/>
        <v>52448.843999999997</v>
      </c>
      <c r="S855" s="43">
        <f t="shared" si="1654"/>
        <v>0</v>
      </c>
      <c r="T855" s="43">
        <f t="shared" si="1655"/>
        <v>0</v>
      </c>
      <c r="U855" s="43">
        <v>1369.71</v>
      </c>
      <c r="V855" s="43">
        <f t="shared" si="1643"/>
        <v>53818.553999999996</v>
      </c>
      <c r="W855" s="43">
        <f t="shared" si="1656"/>
        <v>1369.71</v>
      </c>
      <c r="X855" s="43">
        <f t="shared" si="1657"/>
        <v>0</v>
      </c>
      <c r="Y855" s="43">
        <f t="shared" si="1658"/>
        <v>0</v>
      </c>
      <c r="Z855" s="43">
        <f t="shared" si="1659"/>
        <v>0</v>
      </c>
      <c r="AA855" s="43">
        <f t="shared" si="1660"/>
        <v>0</v>
      </c>
      <c r="AB855" s="43">
        <f t="shared" si="1661"/>
        <v>1369.71</v>
      </c>
      <c r="AC855" s="44">
        <f t="shared" si="1662"/>
        <v>53818.553999999996</v>
      </c>
      <c r="AD855" s="44">
        <f t="shared" si="1663"/>
        <v>53818.553999999996</v>
      </c>
      <c r="AE855" s="45">
        <f t="shared" si="1587"/>
        <v>100</v>
      </c>
      <c r="AF855" s="43">
        <f t="shared" si="1664"/>
        <v>53818.553999999996</v>
      </c>
      <c r="AG855" s="43">
        <f t="shared" si="1665"/>
        <v>0</v>
      </c>
      <c r="AH855" s="43">
        <f t="shared" si="1666"/>
        <v>0</v>
      </c>
      <c r="AI855" s="43">
        <f t="shared" si="1667"/>
        <v>0</v>
      </c>
      <c r="AJ855" s="43">
        <f t="shared" si="1668"/>
        <v>0</v>
      </c>
      <c r="AK855" s="43">
        <f t="shared" si="1669"/>
        <v>0</v>
      </c>
      <c r="AL855" s="43">
        <f t="shared" si="1588"/>
        <v>53818.553999999996</v>
      </c>
      <c r="AM855" s="43">
        <f t="shared" si="1589"/>
        <v>0</v>
      </c>
      <c r="AN855" s="2"/>
      <c r="AO855" s="1"/>
      <c r="AP855" s="1"/>
      <c r="AQ855" s="1"/>
      <c r="AR855" s="1"/>
      <c r="AS855" s="1"/>
    </row>
    <row r="856" ht="31.5">
      <c r="B856" s="41" t="s">
        <v>453</v>
      </c>
      <c r="C856" s="41" t="s">
        <v>227</v>
      </c>
      <c r="D856" s="41" t="s">
        <v>505</v>
      </c>
      <c r="E856" s="26" t="str">
        <f t="shared" si="1642"/>
        <v>0702</v>
      </c>
      <c r="F856" s="41" t="s">
        <v>583</v>
      </c>
      <c r="G856" s="41" t="s">
        <v>177</v>
      </c>
      <c r="H856" s="42" t="s">
        <v>178</v>
      </c>
      <c r="I856" s="43">
        <f t="shared" si="1644"/>
        <v>0</v>
      </c>
      <c r="J856" s="43">
        <f t="shared" si="1645"/>
        <v>0</v>
      </c>
      <c r="K856" s="43">
        <f t="shared" si="1646"/>
        <v>0</v>
      </c>
      <c r="L856" s="43">
        <f t="shared" si="1647"/>
        <v>0</v>
      </c>
      <c r="M856" s="43">
        <f t="shared" si="1648"/>
        <v>0</v>
      </c>
      <c r="N856" s="43">
        <f t="shared" si="1649"/>
        <v>0</v>
      </c>
      <c r="O856" s="43">
        <f t="shared" si="1650"/>
        <v>0</v>
      </c>
      <c r="P856" s="43">
        <f t="shared" si="1651"/>
        <v>0</v>
      </c>
      <c r="Q856" s="43">
        <f t="shared" si="1652"/>
        <v>0</v>
      </c>
      <c r="R856" s="43">
        <f t="shared" si="1653"/>
        <v>52448.843999999997</v>
      </c>
      <c r="S856" s="43">
        <f t="shared" si="1654"/>
        <v>0</v>
      </c>
      <c r="T856" s="43">
        <f t="shared" si="1655"/>
        <v>0</v>
      </c>
      <c r="U856" s="43">
        <v>1369.71</v>
      </c>
      <c r="V856" s="43">
        <f t="shared" si="1643"/>
        <v>53818.553999999996</v>
      </c>
      <c r="W856" s="43">
        <f t="shared" si="1656"/>
        <v>1369.71</v>
      </c>
      <c r="X856" s="43">
        <f t="shared" si="1657"/>
        <v>0</v>
      </c>
      <c r="Y856" s="43">
        <f t="shared" si="1658"/>
        <v>0</v>
      </c>
      <c r="Z856" s="43">
        <f t="shared" si="1659"/>
        <v>0</v>
      </c>
      <c r="AA856" s="43">
        <f t="shared" si="1660"/>
        <v>0</v>
      </c>
      <c r="AB856" s="43">
        <f t="shared" si="1661"/>
        <v>1369.71</v>
      </c>
      <c r="AC856" s="44">
        <f t="shared" si="1662"/>
        <v>53818.553999999996</v>
      </c>
      <c r="AD856" s="44">
        <f t="shared" si="1663"/>
        <v>53818.553999999996</v>
      </c>
      <c r="AE856" s="45">
        <f t="shared" si="1587"/>
        <v>100</v>
      </c>
      <c r="AF856" s="43">
        <f t="shared" si="1664"/>
        <v>53818.553999999996</v>
      </c>
      <c r="AG856" s="43">
        <f t="shared" si="1665"/>
        <v>0</v>
      </c>
      <c r="AH856" s="43">
        <f t="shared" si="1666"/>
        <v>0</v>
      </c>
      <c r="AI856" s="43">
        <f t="shared" si="1667"/>
        <v>0</v>
      </c>
      <c r="AJ856" s="43">
        <f t="shared" si="1668"/>
        <v>0</v>
      </c>
      <c r="AK856" s="43">
        <f t="shared" si="1669"/>
        <v>0</v>
      </c>
      <c r="AL856" s="43">
        <f t="shared" si="1588"/>
        <v>53818.553999999996</v>
      </c>
      <c r="AM856" s="43">
        <f t="shared" si="1589"/>
        <v>0</v>
      </c>
      <c r="AN856" s="2"/>
      <c r="AO856" s="1"/>
      <c r="AP856" s="1"/>
      <c r="AQ856" s="1"/>
      <c r="AR856" s="1"/>
      <c r="AS856" s="1"/>
    </row>
    <row r="857">
      <c r="B857" s="41" t="s">
        <v>453</v>
      </c>
      <c r="C857" s="41" t="s">
        <v>227</v>
      </c>
      <c r="D857" s="41" t="s">
        <v>505</v>
      </c>
      <c r="E857" s="26" t="str">
        <f t="shared" si="1642"/>
        <v>0702</v>
      </c>
      <c r="F857" s="41" t="s">
        <v>583</v>
      </c>
      <c r="G857" s="41" t="s">
        <v>305</v>
      </c>
      <c r="H857" s="42" t="s">
        <v>306</v>
      </c>
      <c r="I857" s="43"/>
      <c r="J857" s="43"/>
      <c r="K857" s="43"/>
      <c r="L857" s="43"/>
      <c r="M857" s="43"/>
      <c r="N857" s="43"/>
      <c r="O857" s="43">
        <v>0</v>
      </c>
      <c r="P857" s="43">
        <v>0</v>
      </c>
      <c r="Q857" s="43">
        <v>0</v>
      </c>
      <c r="R857" s="43">
        <v>52448.843999999997</v>
      </c>
      <c r="S857" s="43">
        <v>0</v>
      </c>
      <c r="T857" s="43">
        <v>0</v>
      </c>
      <c r="U857" s="43">
        <v>1369.71</v>
      </c>
      <c r="V857" s="43">
        <f t="shared" si="1643"/>
        <v>53818.553999999996</v>
      </c>
      <c r="W857" s="43">
        <v>1369.71</v>
      </c>
      <c r="X857" s="43"/>
      <c r="Y857" s="43"/>
      <c r="Z857" s="43"/>
      <c r="AA857" s="43"/>
      <c r="AB857" s="43">
        <v>1369.71</v>
      </c>
      <c r="AC857" s="44">
        <v>53818.553999999996</v>
      </c>
      <c r="AD857" s="44">
        <v>53818.553999999996</v>
      </c>
      <c r="AE857" s="45">
        <f t="shared" si="1587"/>
        <v>100</v>
      </c>
      <c r="AF857" s="43">
        <v>53818.553999999996</v>
      </c>
      <c r="AG857" s="43">
        <v>0</v>
      </c>
      <c r="AH857" s="43">
        <v>0</v>
      </c>
      <c r="AI857" s="43">
        <v>0</v>
      </c>
      <c r="AJ857" s="43">
        <v>0</v>
      </c>
      <c r="AK857" s="43">
        <v>0</v>
      </c>
      <c r="AL857" s="43">
        <f t="shared" si="1588"/>
        <v>53818.553999999996</v>
      </c>
      <c r="AM857" s="43">
        <f t="shared" si="1589"/>
        <v>0</v>
      </c>
      <c r="AN857" s="2"/>
      <c r="AR857" s="1"/>
      <c r="AS857" s="1"/>
    </row>
    <row r="858" ht="47.25" hidden="1">
      <c r="B858" s="41" t="s">
        <v>453</v>
      </c>
      <c r="C858" s="41" t="s">
        <v>227</v>
      </c>
      <c r="D858" s="41" t="s">
        <v>505</v>
      </c>
      <c r="E858" s="26" t="str">
        <f t="shared" si="1642"/>
        <v>0702</v>
      </c>
      <c r="F858" s="41" t="s">
        <v>585</v>
      </c>
      <c r="G858" s="41"/>
      <c r="H858" s="42" t="s">
        <v>498</v>
      </c>
      <c r="I858" s="43">
        <f t="shared" si="1644"/>
        <v>21240</v>
      </c>
      <c r="J858" s="43">
        <f t="shared" si="1645"/>
        <v>0</v>
      </c>
      <c r="K858" s="43">
        <f t="shared" si="1646"/>
        <v>0</v>
      </c>
      <c r="L858" s="43">
        <f t="shared" si="1647"/>
        <v>0</v>
      </c>
      <c r="M858" s="43">
        <f t="shared" si="1648"/>
        <v>0</v>
      </c>
      <c r="N858" s="43">
        <f t="shared" si="1649"/>
        <v>0</v>
      </c>
      <c r="O858" s="43">
        <f t="shared" si="1650"/>
        <v>0</v>
      </c>
      <c r="P858" s="43">
        <f t="shared" si="1651"/>
        <v>0</v>
      </c>
      <c r="Q858" s="43">
        <f t="shared" si="1652"/>
        <v>0</v>
      </c>
      <c r="R858" s="43">
        <f t="shared" si="1653"/>
        <v>0</v>
      </c>
      <c r="S858" s="43">
        <f t="shared" si="1654"/>
        <v>0</v>
      </c>
      <c r="T858" s="43">
        <f t="shared" si="1655"/>
        <v>0</v>
      </c>
      <c r="U858" s="43">
        <v>0</v>
      </c>
      <c r="V858" s="43">
        <f t="shared" si="1643"/>
        <v>21240</v>
      </c>
      <c r="W858" s="43">
        <f t="shared" si="1656"/>
        <v>0</v>
      </c>
      <c r="X858" s="43">
        <f t="shared" si="1657"/>
        <v>0</v>
      </c>
      <c r="Y858" s="43">
        <f t="shared" si="1658"/>
        <v>0</v>
      </c>
      <c r="Z858" s="43">
        <f t="shared" si="1659"/>
        <v>0</v>
      </c>
      <c r="AA858" s="43">
        <f t="shared" si="1660"/>
        <v>0</v>
      </c>
      <c r="AB858" s="43">
        <f t="shared" si="1661"/>
        <v>0</v>
      </c>
      <c r="AC858" s="44">
        <f t="shared" si="1662"/>
        <v>0</v>
      </c>
      <c r="AD858" s="44">
        <f t="shared" si="1663"/>
        <v>0</v>
      </c>
      <c r="AE858" s="45" t="e">
        <f t="shared" si="1587"/>
        <v>#DIV/0!</v>
      </c>
      <c r="AF858" s="43">
        <f t="shared" si="1664"/>
        <v>0</v>
      </c>
      <c r="AG858" s="43">
        <f t="shared" si="1665"/>
        <v>0</v>
      </c>
      <c r="AH858" s="43">
        <f t="shared" si="1666"/>
        <v>0</v>
      </c>
      <c r="AI858" s="43">
        <f t="shared" si="1667"/>
        <v>0</v>
      </c>
      <c r="AJ858" s="43">
        <f t="shared" si="1668"/>
        <v>0</v>
      </c>
      <c r="AK858" s="43">
        <f t="shared" si="1669"/>
        <v>0</v>
      </c>
      <c r="AL858" s="43">
        <f t="shared" si="1588"/>
        <v>0</v>
      </c>
      <c r="AM858" s="43">
        <f t="shared" si="1589"/>
        <v>21240</v>
      </c>
      <c r="AN858" s="19" t="s">
        <v>36</v>
      </c>
      <c r="AO858" s="1"/>
      <c r="AP858" s="1"/>
      <c r="AQ858" s="1"/>
      <c r="AR858" s="1"/>
      <c r="AS858" s="1"/>
    </row>
    <row r="859" ht="31.5" hidden="1">
      <c r="B859" s="41" t="s">
        <v>453</v>
      </c>
      <c r="C859" s="41" t="s">
        <v>227</v>
      </c>
      <c r="D859" s="41" t="s">
        <v>505</v>
      </c>
      <c r="E859" s="26" t="str">
        <f t="shared" si="1642"/>
        <v>0702</v>
      </c>
      <c r="F859" s="41" t="s">
        <v>585</v>
      </c>
      <c r="G859" s="41" t="s">
        <v>177</v>
      </c>
      <c r="H859" s="42" t="s">
        <v>178</v>
      </c>
      <c r="I859" s="43">
        <f t="shared" si="1644"/>
        <v>21240</v>
      </c>
      <c r="J859" s="43">
        <f t="shared" si="1645"/>
        <v>0</v>
      </c>
      <c r="K859" s="43">
        <f t="shared" si="1646"/>
        <v>0</v>
      </c>
      <c r="L859" s="43">
        <f t="shared" si="1647"/>
        <v>0</v>
      </c>
      <c r="M859" s="43">
        <f t="shared" si="1648"/>
        <v>0</v>
      </c>
      <c r="N859" s="43">
        <f t="shared" si="1649"/>
        <v>0</v>
      </c>
      <c r="O859" s="43">
        <f t="shared" si="1650"/>
        <v>0</v>
      </c>
      <c r="P859" s="43">
        <f t="shared" si="1651"/>
        <v>0</v>
      </c>
      <c r="Q859" s="43">
        <f t="shared" si="1652"/>
        <v>0</v>
      </c>
      <c r="R859" s="43">
        <f t="shared" si="1653"/>
        <v>0</v>
      </c>
      <c r="S859" s="43">
        <f t="shared" si="1654"/>
        <v>0</v>
      </c>
      <c r="T859" s="43">
        <f t="shared" si="1655"/>
        <v>0</v>
      </c>
      <c r="U859" s="43">
        <v>0</v>
      </c>
      <c r="V859" s="43">
        <f t="shared" si="1643"/>
        <v>21240</v>
      </c>
      <c r="W859" s="43">
        <f t="shared" si="1656"/>
        <v>0</v>
      </c>
      <c r="X859" s="43">
        <f t="shared" si="1657"/>
        <v>0</v>
      </c>
      <c r="Y859" s="43">
        <f t="shared" si="1658"/>
        <v>0</v>
      </c>
      <c r="Z859" s="43">
        <f t="shared" si="1659"/>
        <v>0</v>
      </c>
      <c r="AA859" s="43">
        <f t="shared" si="1660"/>
        <v>0</v>
      </c>
      <c r="AB859" s="43">
        <f t="shared" si="1661"/>
        <v>0</v>
      </c>
      <c r="AC859" s="44">
        <f t="shared" si="1662"/>
        <v>0</v>
      </c>
      <c r="AD859" s="44">
        <f t="shared" si="1663"/>
        <v>0</v>
      </c>
      <c r="AE859" s="45" t="e">
        <f t="shared" si="1587"/>
        <v>#DIV/0!</v>
      </c>
      <c r="AF859" s="43">
        <f t="shared" si="1664"/>
        <v>0</v>
      </c>
      <c r="AG859" s="43">
        <f t="shared" si="1665"/>
        <v>0</v>
      </c>
      <c r="AH859" s="43">
        <f t="shared" si="1666"/>
        <v>0</v>
      </c>
      <c r="AI859" s="43">
        <f t="shared" si="1667"/>
        <v>0</v>
      </c>
      <c r="AJ859" s="43">
        <f t="shared" si="1668"/>
        <v>0</v>
      </c>
      <c r="AK859" s="43">
        <f t="shared" si="1669"/>
        <v>0</v>
      </c>
      <c r="AL859" s="43">
        <f t="shared" si="1588"/>
        <v>0</v>
      </c>
      <c r="AM859" s="43">
        <f t="shared" si="1589"/>
        <v>21240</v>
      </c>
      <c r="AN859" s="19" t="s">
        <v>36</v>
      </c>
      <c r="AO859" s="1"/>
      <c r="AP859" s="1"/>
      <c r="AQ859" s="1"/>
      <c r="AR859" s="1"/>
      <c r="AS859" s="1"/>
    </row>
    <row r="860" hidden="1">
      <c r="B860" s="41" t="s">
        <v>453</v>
      </c>
      <c r="C860" s="41" t="s">
        <v>227</v>
      </c>
      <c r="D860" s="41" t="s">
        <v>505</v>
      </c>
      <c r="E860" s="26" t="str">
        <f t="shared" si="1642"/>
        <v>0702</v>
      </c>
      <c r="F860" s="41" t="s">
        <v>585</v>
      </c>
      <c r="G860" s="41" t="s">
        <v>305</v>
      </c>
      <c r="H860" s="42" t="s">
        <v>306</v>
      </c>
      <c r="I860" s="43">
        <f>10620+10620</f>
        <v>21240</v>
      </c>
      <c r="J860" s="43"/>
      <c r="K860" s="43"/>
      <c r="L860" s="43"/>
      <c r="M860" s="43"/>
      <c r="N860" s="43"/>
      <c r="O860" s="43">
        <v>0</v>
      </c>
      <c r="P860" s="43">
        <v>0</v>
      </c>
      <c r="Q860" s="43">
        <v>0</v>
      </c>
      <c r="R860" s="43">
        <v>0</v>
      </c>
      <c r="S860" s="43">
        <v>0</v>
      </c>
      <c r="T860" s="43">
        <v>0</v>
      </c>
      <c r="U860" s="43">
        <v>0</v>
      </c>
      <c r="V860" s="43">
        <f t="shared" si="1643"/>
        <v>21240</v>
      </c>
      <c r="W860" s="43"/>
      <c r="X860" s="43"/>
      <c r="Y860" s="43"/>
      <c r="Z860" s="43"/>
      <c r="AA860" s="43"/>
      <c r="AB860" s="43">
        <v>0</v>
      </c>
      <c r="AC860" s="44">
        <v>0</v>
      </c>
      <c r="AD860" s="44">
        <v>0</v>
      </c>
      <c r="AE860" s="45" t="e">
        <f t="shared" si="1587"/>
        <v>#DIV/0!</v>
      </c>
      <c r="AF860" s="43">
        <v>0</v>
      </c>
      <c r="AG860" s="43">
        <v>0</v>
      </c>
      <c r="AH860" s="43">
        <v>0</v>
      </c>
      <c r="AI860" s="43">
        <v>0</v>
      </c>
      <c r="AJ860" s="43">
        <v>0</v>
      </c>
      <c r="AK860" s="43">
        <v>0</v>
      </c>
      <c r="AL860" s="43">
        <f t="shared" si="1588"/>
        <v>0</v>
      </c>
      <c r="AM860" s="43">
        <f t="shared" si="1589"/>
        <v>21240</v>
      </c>
      <c r="AN860" s="19" t="s">
        <v>36</v>
      </c>
      <c r="AR860" s="1"/>
      <c r="AS860" s="1"/>
    </row>
    <row r="861" ht="47.25">
      <c r="B861" s="41" t="s">
        <v>453</v>
      </c>
      <c r="C861" s="41" t="s">
        <v>227</v>
      </c>
      <c r="D861" s="41" t="s">
        <v>505</v>
      </c>
      <c r="E861" s="26" t="str">
        <f t="shared" si="1642"/>
        <v>0702</v>
      </c>
      <c r="F861" s="41" t="s">
        <v>586</v>
      </c>
      <c r="G861" s="41"/>
      <c r="H861" s="56" t="s">
        <v>498</v>
      </c>
      <c r="I861" s="43"/>
      <c r="J861" s="43"/>
      <c r="K861" s="43"/>
      <c r="L861" s="43"/>
      <c r="M861" s="43"/>
      <c r="N861" s="43"/>
      <c r="O861" s="43">
        <f t="shared" si="1650"/>
        <v>0</v>
      </c>
      <c r="P861" s="43">
        <f t="shared" si="1651"/>
        <v>-10620</v>
      </c>
      <c r="Q861" s="43">
        <f t="shared" si="1652"/>
        <v>68055.25</v>
      </c>
      <c r="R861" s="43">
        <f t="shared" si="1653"/>
        <v>0</v>
      </c>
      <c r="S861" s="43">
        <f t="shared" si="1654"/>
        <v>0</v>
      </c>
      <c r="T861" s="43"/>
      <c r="U861" s="43"/>
      <c r="V861" s="43">
        <f t="shared" si="1643"/>
        <v>57435.25</v>
      </c>
      <c r="W861" s="43"/>
      <c r="X861" s="43"/>
      <c r="Y861" s="43"/>
      <c r="Z861" s="43"/>
      <c r="AA861" s="43"/>
      <c r="AB861" s="43">
        <f t="shared" si="1661"/>
        <v>0</v>
      </c>
      <c r="AC861" s="44">
        <f t="shared" si="1662"/>
        <v>136110.5</v>
      </c>
      <c r="AD861" s="44">
        <f t="shared" si="1663"/>
        <v>136110.5</v>
      </c>
      <c r="AE861" s="45">
        <f t="shared" si="1587"/>
        <v>100</v>
      </c>
      <c r="AF861" s="43">
        <f t="shared" si="1664"/>
        <v>136110.5</v>
      </c>
      <c r="AG861" s="43">
        <f t="shared" si="1665"/>
        <v>0</v>
      </c>
      <c r="AH861" s="43">
        <f t="shared" si="1666"/>
        <v>0</v>
      </c>
      <c r="AI861" s="43">
        <f t="shared" si="1667"/>
        <v>0</v>
      </c>
      <c r="AJ861" s="43">
        <f t="shared" si="1668"/>
        <v>0</v>
      </c>
      <c r="AK861" s="43">
        <f t="shared" si="1669"/>
        <v>0</v>
      </c>
      <c r="AL861" s="43">
        <f t="shared" si="1588"/>
        <v>136110.5</v>
      </c>
      <c r="AM861" s="43">
        <f t="shared" si="1589"/>
        <v>-78675.25</v>
      </c>
      <c r="AN861" s="19"/>
      <c r="AO861" s="1"/>
      <c r="AP861" s="1"/>
      <c r="AQ861" s="1"/>
      <c r="AR861" s="1"/>
      <c r="AS861" s="1"/>
    </row>
    <row r="862" ht="31.5">
      <c r="B862" s="41" t="s">
        <v>453</v>
      </c>
      <c r="C862" s="41" t="s">
        <v>227</v>
      </c>
      <c r="D862" s="41" t="s">
        <v>505</v>
      </c>
      <c r="E862" s="26" t="str">
        <f t="shared" si="1642"/>
        <v>0702</v>
      </c>
      <c r="F862" s="41" t="s">
        <v>586</v>
      </c>
      <c r="G862" s="41" t="s">
        <v>177</v>
      </c>
      <c r="H862" s="42" t="s">
        <v>178</v>
      </c>
      <c r="I862" s="43"/>
      <c r="J862" s="43"/>
      <c r="K862" s="43"/>
      <c r="L862" s="43"/>
      <c r="M862" s="43"/>
      <c r="N862" s="43"/>
      <c r="O862" s="43">
        <f t="shared" si="1650"/>
        <v>0</v>
      </c>
      <c r="P862" s="43">
        <f t="shared" si="1651"/>
        <v>-10620</v>
      </c>
      <c r="Q862" s="43">
        <f t="shared" si="1652"/>
        <v>68055.25</v>
      </c>
      <c r="R862" s="43">
        <f t="shared" si="1653"/>
        <v>0</v>
      </c>
      <c r="S862" s="43">
        <f t="shared" si="1654"/>
        <v>0</v>
      </c>
      <c r="T862" s="43"/>
      <c r="U862" s="43"/>
      <c r="V862" s="43">
        <f t="shared" si="1643"/>
        <v>57435.25</v>
      </c>
      <c r="W862" s="43"/>
      <c r="X862" s="43"/>
      <c r="Y862" s="43"/>
      <c r="Z862" s="43"/>
      <c r="AA862" s="43"/>
      <c r="AB862" s="43">
        <f t="shared" si="1661"/>
        <v>0</v>
      </c>
      <c r="AC862" s="44">
        <f t="shared" si="1662"/>
        <v>136110.5</v>
      </c>
      <c r="AD862" s="44">
        <f t="shared" si="1663"/>
        <v>136110.5</v>
      </c>
      <c r="AE862" s="45">
        <f t="shared" si="1587"/>
        <v>100</v>
      </c>
      <c r="AF862" s="43">
        <f t="shared" si="1664"/>
        <v>136110.5</v>
      </c>
      <c r="AG862" s="43">
        <f t="shared" si="1665"/>
        <v>0</v>
      </c>
      <c r="AH862" s="43">
        <f t="shared" si="1666"/>
        <v>0</v>
      </c>
      <c r="AI862" s="43">
        <f t="shared" si="1667"/>
        <v>0</v>
      </c>
      <c r="AJ862" s="43">
        <f t="shared" si="1668"/>
        <v>0</v>
      </c>
      <c r="AK862" s="43">
        <f t="shared" si="1669"/>
        <v>0</v>
      </c>
      <c r="AL862" s="43">
        <f t="shared" si="1588"/>
        <v>136110.5</v>
      </c>
      <c r="AM862" s="43">
        <f t="shared" si="1589"/>
        <v>-78675.25</v>
      </c>
      <c r="AN862" s="19"/>
      <c r="AO862" s="1"/>
      <c r="AP862" s="1"/>
      <c r="AQ862" s="1"/>
      <c r="AR862" s="1"/>
      <c r="AS862" s="1"/>
    </row>
    <row r="863">
      <c r="B863" s="41" t="s">
        <v>453</v>
      </c>
      <c r="C863" s="41" t="s">
        <v>227</v>
      </c>
      <c r="D863" s="41" t="s">
        <v>505</v>
      </c>
      <c r="E863" s="26" t="str">
        <f t="shared" si="1642"/>
        <v>0702</v>
      </c>
      <c r="F863" s="41" t="s">
        <v>586</v>
      </c>
      <c r="G863" s="41" t="s">
        <v>305</v>
      </c>
      <c r="H863" s="42" t="s">
        <v>306</v>
      </c>
      <c r="I863" s="43"/>
      <c r="J863" s="43"/>
      <c r="K863" s="43"/>
      <c r="L863" s="43"/>
      <c r="M863" s="43"/>
      <c r="N863" s="43"/>
      <c r="O863" s="43">
        <v>0</v>
      </c>
      <c r="P863" s="43">
        <v>-10620</v>
      </c>
      <c r="Q863" s="43">
        <v>68055.25</v>
      </c>
      <c r="R863" s="43">
        <v>0</v>
      </c>
      <c r="S863" s="43">
        <v>0</v>
      </c>
      <c r="T863" s="43"/>
      <c r="U863" s="43"/>
      <c r="V863" s="43">
        <f t="shared" si="1643"/>
        <v>57435.25</v>
      </c>
      <c r="W863" s="43"/>
      <c r="X863" s="43"/>
      <c r="Y863" s="43"/>
      <c r="Z863" s="43"/>
      <c r="AA863" s="43"/>
      <c r="AB863" s="43">
        <v>0</v>
      </c>
      <c r="AC863" s="44">
        <v>136110.5</v>
      </c>
      <c r="AD863" s="44">
        <v>136110.5</v>
      </c>
      <c r="AE863" s="45">
        <f t="shared" si="1587"/>
        <v>100</v>
      </c>
      <c r="AF863" s="43">
        <v>136110.5</v>
      </c>
      <c r="AG863" s="43">
        <v>0</v>
      </c>
      <c r="AH863" s="43">
        <v>0</v>
      </c>
      <c r="AI863" s="43">
        <v>0</v>
      </c>
      <c r="AJ863" s="43">
        <v>0</v>
      </c>
      <c r="AK863" s="43">
        <v>0</v>
      </c>
      <c r="AL863" s="43">
        <f t="shared" si="1588"/>
        <v>136110.5</v>
      </c>
      <c r="AM863" s="43">
        <f t="shared" si="1589"/>
        <v>-78675.25</v>
      </c>
      <c r="AN863" s="19"/>
      <c r="AO863" s="1"/>
      <c r="AP863" s="1"/>
      <c r="AQ863" s="1"/>
      <c r="AR863" s="1"/>
      <c r="AS863" s="1"/>
    </row>
    <row r="864" ht="47.25">
      <c r="B864" s="41" t="s">
        <v>453</v>
      </c>
      <c r="C864" s="41" t="s">
        <v>227</v>
      </c>
      <c r="D864" s="41" t="s">
        <v>505</v>
      </c>
      <c r="E864" s="26" t="str">
        <f t="shared" si="1642"/>
        <v>0702</v>
      </c>
      <c r="F864" s="41" t="s">
        <v>587</v>
      </c>
      <c r="G864" s="41"/>
      <c r="H864" s="42" t="s">
        <v>588</v>
      </c>
      <c r="I864" s="43">
        <f t="shared" ref="I864:I866" si="1670">I865</f>
        <v>89122.199999999997</v>
      </c>
      <c r="J864" s="43">
        <f t="shared" si="1645"/>
        <v>0</v>
      </c>
      <c r="K864" s="43">
        <f t="shared" si="1646"/>
        <v>148562.5</v>
      </c>
      <c r="L864" s="43">
        <f t="shared" si="1647"/>
        <v>0</v>
      </c>
      <c r="M864" s="43">
        <f t="shared" si="1648"/>
        <v>0</v>
      </c>
      <c r="N864" s="43">
        <f t="shared" si="1649"/>
        <v>0</v>
      </c>
      <c r="O864" s="43">
        <f>O865+O868</f>
        <v>0</v>
      </c>
      <c r="P864" s="43">
        <f>P865+P868</f>
        <v>0</v>
      </c>
      <c r="Q864" s="43">
        <f>Q865+Q868</f>
        <v>-22118.050999999999</v>
      </c>
      <c r="R864" s="43">
        <f>R865+R868</f>
        <v>0</v>
      </c>
      <c r="S864" s="43">
        <f>S865+S868</f>
        <v>0</v>
      </c>
      <c r="T864" s="43">
        <f>T865+T868</f>
        <v>0</v>
      </c>
      <c r="U864" s="43">
        <v>0</v>
      </c>
      <c r="V864" s="43">
        <f t="shared" si="1643"/>
        <v>67004.149000000005</v>
      </c>
      <c r="W864" s="43">
        <f t="shared" si="1656"/>
        <v>0</v>
      </c>
      <c r="X864" s="43">
        <f t="shared" si="1657"/>
        <v>0</v>
      </c>
      <c r="Y864" s="43">
        <f t="shared" si="1658"/>
        <v>0</v>
      </c>
      <c r="Z864" s="43">
        <f t="shared" si="1659"/>
        <v>0</v>
      </c>
      <c r="AA864" s="43">
        <f t="shared" si="1660"/>
        <v>0</v>
      </c>
      <c r="AB864" s="43">
        <f>AB865+AB868</f>
        <v>61915.9349</v>
      </c>
      <c r="AC864" s="44">
        <f>AC865+AC868</f>
        <v>67004.149000000005</v>
      </c>
      <c r="AD864" s="44">
        <f>AD865+AD868</f>
        <v>67004.149000000005</v>
      </c>
      <c r="AE864" s="45">
        <f t="shared" si="1587"/>
        <v>100</v>
      </c>
      <c r="AF864" s="43">
        <f>AF865+AF868</f>
        <v>67004.149000000005</v>
      </c>
      <c r="AG864" s="43">
        <f>AG865+AG868</f>
        <v>0</v>
      </c>
      <c r="AH864" s="43">
        <f>AH865+AH868</f>
        <v>0</v>
      </c>
      <c r="AI864" s="43">
        <f>AI865+AI868</f>
        <v>0</v>
      </c>
      <c r="AJ864" s="43">
        <f>AJ865+AJ868</f>
        <v>0</v>
      </c>
      <c r="AK864" s="43">
        <f>AK865+AK868</f>
        <v>0</v>
      </c>
      <c r="AL864" s="43">
        <f t="shared" si="1588"/>
        <v>67004.149000000005</v>
      </c>
      <c r="AM864" s="43">
        <f t="shared" si="1589"/>
        <v>0</v>
      </c>
      <c r="AN864" s="2"/>
      <c r="AR864" s="1"/>
      <c r="AS864" s="1"/>
    </row>
    <row r="865" ht="31.5">
      <c r="B865" s="41" t="s">
        <v>453</v>
      </c>
      <c r="C865" s="41" t="s">
        <v>227</v>
      </c>
      <c r="D865" s="41" t="s">
        <v>505</v>
      </c>
      <c r="E865" s="26" t="str">
        <f t="shared" si="1642"/>
        <v>0702</v>
      </c>
      <c r="F865" s="41" t="s">
        <v>589</v>
      </c>
      <c r="G865" s="41"/>
      <c r="H865" s="42" t="s">
        <v>590</v>
      </c>
      <c r="I865" s="43">
        <f t="shared" si="1670"/>
        <v>89122.199999999997</v>
      </c>
      <c r="J865" s="43">
        <f t="shared" si="1645"/>
        <v>0</v>
      </c>
      <c r="K865" s="43">
        <f t="shared" si="1646"/>
        <v>148562.5</v>
      </c>
      <c r="L865" s="43">
        <f t="shared" si="1647"/>
        <v>0</v>
      </c>
      <c r="M865" s="43">
        <f t="shared" si="1648"/>
        <v>0</v>
      </c>
      <c r="N865" s="43">
        <f t="shared" si="1649"/>
        <v>0</v>
      </c>
      <c r="O865" s="43">
        <f t="shared" ref="O865:O869" si="1671">O866</f>
        <v>0</v>
      </c>
      <c r="P865" s="43">
        <f t="shared" ref="P865:P869" si="1672">P866</f>
        <v>0</v>
      </c>
      <c r="Q865" s="43">
        <f t="shared" ref="Q865:Q869" si="1673">Q866</f>
        <v>-22118.050999999999</v>
      </c>
      <c r="R865" s="43">
        <f t="shared" ref="R865:R869" si="1674">R866</f>
        <v>0</v>
      </c>
      <c r="S865" s="43">
        <f t="shared" ref="S865:S869" si="1675">S866</f>
        <v>0</v>
      </c>
      <c r="T865" s="43">
        <f t="shared" ref="T865:T869" si="1676">T866</f>
        <v>0</v>
      </c>
      <c r="U865" s="43">
        <v>0</v>
      </c>
      <c r="V865" s="43">
        <f t="shared" si="1643"/>
        <v>67004.149000000005</v>
      </c>
      <c r="W865" s="43">
        <f t="shared" si="1656"/>
        <v>0</v>
      </c>
      <c r="X865" s="43">
        <f t="shared" si="1657"/>
        <v>0</v>
      </c>
      <c r="Y865" s="43">
        <f t="shared" si="1658"/>
        <v>0</v>
      </c>
      <c r="Z865" s="43">
        <f t="shared" si="1659"/>
        <v>0</v>
      </c>
      <c r="AA865" s="43">
        <f t="shared" si="1660"/>
        <v>0</v>
      </c>
      <c r="AB865" s="43">
        <f t="shared" ref="AB865:AB869" si="1677">AB866</f>
        <v>61915.9349</v>
      </c>
      <c r="AC865" s="44">
        <f t="shared" ref="AC865:AC869" si="1678">AC866</f>
        <v>67004.149000000005</v>
      </c>
      <c r="AD865" s="44">
        <f t="shared" ref="AD865:AD869" si="1679">AD866</f>
        <v>67004.149000000005</v>
      </c>
      <c r="AE865" s="45">
        <f t="shared" si="1587"/>
        <v>100</v>
      </c>
      <c r="AF865" s="43">
        <f t="shared" ref="AF865:AF869" si="1680">AF866</f>
        <v>67004.149000000005</v>
      </c>
      <c r="AG865" s="43">
        <f t="shared" ref="AG865:AG869" si="1681">AG866</f>
        <v>0</v>
      </c>
      <c r="AH865" s="43">
        <f t="shared" ref="AH865:AH869" si="1682">AH866</f>
        <v>0</v>
      </c>
      <c r="AI865" s="43">
        <f t="shared" ref="AI865:AI869" si="1683">AI866</f>
        <v>0</v>
      </c>
      <c r="AJ865" s="43">
        <f t="shared" ref="AJ865:AJ869" si="1684">AJ866</f>
        <v>0</v>
      </c>
      <c r="AK865" s="43">
        <f t="shared" ref="AK865:AK869" si="1685">AK866</f>
        <v>0</v>
      </c>
      <c r="AL865" s="43">
        <f t="shared" si="1588"/>
        <v>67004.149000000005</v>
      </c>
      <c r="AM865" s="43">
        <f t="shared" si="1589"/>
        <v>0</v>
      </c>
      <c r="AN865" s="2"/>
      <c r="AO865" s="1"/>
      <c r="AP865" s="1"/>
      <c r="AQ865" s="1"/>
      <c r="AR865" s="1"/>
      <c r="AS865" s="1"/>
    </row>
    <row r="866" ht="31.5">
      <c r="B866" s="41" t="s">
        <v>453</v>
      </c>
      <c r="C866" s="41" t="s">
        <v>227</v>
      </c>
      <c r="D866" s="41" t="s">
        <v>505</v>
      </c>
      <c r="E866" s="26" t="str">
        <f t="shared" si="1642"/>
        <v>0702</v>
      </c>
      <c r="F866" s="41" t="s">
        <v>589</v>
      </c>
      <c r="G866" s="41" t="s">
        <v>177</v>
      </c>
      <c r="H866" s="42" t="s">
        <v>178</v>
      </c>
      <c r="I866" s="43">
        <f t="shared" si="1670"/>
        <v>89122.199999999997</v>
      </c>
      <c r="J866" s="43">
        <f t="shared" si="1645"/>
        <v>0</v>
      </c>
      <c r="K866" s="43">
        <f t="shared" si="1646"/>
        <v>148562.5</v>
      </c>
      <c r="L866" s="43">
        <f t="shared" si="1647"/>
        <v>0</v>
      </c>
      <c r="M866" s="43">
        <f t="shared" si="1648"/>
        <v>0</v>
      </c>
      <c r="N866" s="43">
        <f t="shared" si="1649"/>
        <v>0</v>
      </c>
      <c r="O866" s="43">
        <f t="shared" si="1671"/>
        <v>0</v>
      </c>
      <c r="P866" s="43">
        <f t="shared" si="1672"/>
        <v>0</v>
      </c>
      <c r="Q866" s="43">
        <f t="shared" si="1673"/>
        <v>-22118.050999999999</v>
      </c>
      <c r="R866" s="43">
        <f t="shared" si="1674"/>
        <v>0</v>
      </c>
      <c r="S866" s="43">
        <f t="shared" si="1675"/>
        <v>0</v>
      </c>
      <c r="T866" s="43">
        <f t="shared" si="1676"/>
        <v>0</v>
      </c>
      <c r="U866" s="43">
        <v>0</v>
      </c>
      <c r="V866" s="43">
        <f t="shared" si="1643"/>
        <v>67004.149000000005</v>
      </c>
      <c r="W866" s="43">
        <f t="shared" si="1656"/>
        <v>0</v>
      </c>
      <c r="X866" s="43">
        <f t="shared" si="1657"/>
        <v>0</v>
      </c>
      <c r="Y866" s="43">
        <f t="shared" si="1658"/>
        <v>0</v>
      </c>
      <c r="Z866" s="43">
        <f t="shared" si="1659"/>
        <v>0</v>
      </c>
      <c r="AA866" s="43">
        <f t="shared" si="1660"/>
        <v>0</v>
      </c>
      <c r="AB866" s="43">
        <f t="shared" si="1677"/>
        <v>61915.9349</v>
      </c>
      <c r="AC866" s="44">
        <f t="shared" si="1678"/>
        <v>67004.149000000005</v>
      </c>
      <c r="AD866" s="44">
        <f t="shared" si="1679"/>
        <v>67004.149000000005</v>
      </c>
      <c r="AE866" s="45">
        <f t="shared" si="1587"/>
        <v>100</v>
      </c>
      <c r="AF866" s="43">
        <f t="shared" si="1680"/>
        <v>67004.149000000005</v>
      </c>
      <c r="AG866" s="43">
        <f t="shared" si="1681"/>
        <v>0</v>
      </c>
      <c r="AH866" s="43">
        <f t="shared" si="1682"/>
        <v>0</v>
      </c>
      <c r="AI866" s="43">
        <f t="shared" si="1683"/>
        <v>0</v>
      </c>
      <c r="AJ866" s="43">
        <f t="shared" si="1684"/>
        <v>0</v>
      </c>
      <c r="AK866" s="43">
        <f t="shared" si="1685"/>
        <v>0</v>
      </c>
      <c r="AL866" s="43">
        <f t="shared" si="1588"/>
        <v>67004.149000000005</v>
      </c>
      <c r="AM866" s="43">
        <f t="shared" si="1589"/>
        <v>0</v>
      </c>
      <c r="AN866" s="2"/>
      <c r="AO866" s="1"/>
      <c r="AP866" s="1"/>
      <c r="AQ866" s="1"/>
      <c r="AR866" s="1"/>
      <c r="AS866" s="1"/>
    </row>
    <row r="867">
      <c r="B867" s="41" t="s">
        <v>453</v>
      </c>
      <c r="C867" s="41" t="s">
        <v>227</v>
      </c>
      <c r="D867" s="41" t="s">
        <v>505</v>
      </c>
      <c r="E867" s="26" t="str">
        <f t="shared" si="1642"/>
        <v>0702</v>
      </c>
      <c r="F867" s="41" t="s">
        <v>589</v>
      </c>
      <c r="G867" s="41" t="s">
        <v>305</v>
      </c>
      <c r="H867" s="42" t="s">
        <v>306</v>
      </c>
      <c r="I867" s="43">
        <f>81622.2+7500</f>
        <v>89122.199999999997</v>
      </c>
      <c r="J867" s="43"/>
      <c r="K867" s="43">
        <v>148562.5</v>
      </c>
      <c r="L867" s="43"/>
      <c r="M867" s="43"/>
      <c r="N867" s="43"/>
      <c r="O867" s="43">
        <v>0</v>
      </c>
      <c r="P867" s="43">
        <v>0</v>
      </c>
      <c r="Q867" s="43">
        <v>-22118.050999999999</v>
      </c>
      <c r="R867" s="43">
        <v>0</v>
      </c>
      <c r="S867" s="43">
        <v>0</v>
      </c>
      <c r="T867" s="43">
        <v>0</v>
      </c>
      <c r="U867" s="43">
        <v>0</v>
      </c>
      <c r="V867" s="43">
        <f t="shared" si="1643"/>
        <v>67004.149000000005</v>
      </c>
      <c r="W867" s="43"/>
      <c r="X867" s="43"/>
      <c r="Y867" s="43"/>
      <c r="Z867" s="43"/>
      <c r="AA867" s="43"/>
      <c r="AB867" s="43">
        <v>61915.9349</v>
      </c>
      <c r="AC867" s="44">
        <v>67004.149000000005</v>
      </c>
      <c r="AD867" s="44">
        <v>67004.149000000005</v>
      </c>
      <c r="AE867" s="45">
        <f t="shared" si="1587"/>
        <v>100</v>
      </c>
      <c r="AF867" s="43">
        <v>67004.149000000005</v>
      </c>
      <c r="AG867" s="43">
        <v>0</v>
      </c>
      <c r="AH867" s="43">
        <v>0</v>
      </c>
      <c r="AI867" s="43">
        <v>0</v>
      </c>
      <c r="AJ867" s="43">
        <v>0</v>
      </c>
      <c r="AK867" s="43">
        <v>0</v>
      </c>
      <c r="AL867" s="43">
        <f t="shared" si="1588"/>
        <v>67004.149000000005</v>
      </c>
      <c r="AM867" s="43">
        <f t="shared" si="1589"/>
        <v>0</v>
      </c>
      <c r="AN867" s="19"/>
      <c r="AR867" s="1"/>
      <c r="AS867" s="1"/>
    </row>
    <row r="868" ht="47.25" hidden="1">
      <c r="B868" s="41" t="s">
        <v>453</v>
      </c>
      <c r="C868" s="41" t="s">
        <v>227</v>
      </c>
      <c r="D868" s="41" t="s">
        <v>505</v>
      </c>
      <c r="E868" s="26" t="str">
        <f t="shared" si="1642"/>
        <v>0702</v>
      </c>
      <c r="F868" s="55" t="s">
        <v>591</v>
      </c>
      <c r="G868" s="41"/>
      <c r="H868" s="56" t="s">
        <v>571</v>
      </c>
      <c r="I868" s="43"/>
      <c r="J868" s="43"/>
      <c r="K868" s="43"/>
      <c r="L868" s="43"/>
      <c r="M868" s="43"/>
      <c r="N868" s="43"/>
      <c r="O868" s="43">
        <f t="shared" si="1671"/>
        <v>0</v>
      </c>
      <c r="P868" s="43">
        <f t="shared" si="1672"/>
        <v>0</v>
      </c>
      <c r="Q868" s="43">
        <f t="shared" si="1673"/>
        <v>0</v>
      </c>
      <c r="R868" s="43">
        <f t="shared" si="1674"/>
        <v>0</v>
      </c>
      <c r="S868" s="43">
        <f t="shared" si="1675"/>
        <v>0</v>
      </c>
      <c r="T868" s="43">
        <f t="shared" si="1676"/>
        <v>0</v>
      </c>
      <c r="U868" s="43"/>
      <c r="V868" s="43">
        <f t="shared" si="1643"/>
        <v>0</v>
      </c>
      <c r="W868" s="43"/>
      <c r="X868" s="43"/>
      <c r="Y868" s="43"/>
      <c r="Z868" s="43"/>
      <c r="AA868" s="43"/>
      <c r="AB868" s="43">
        <f t="shared" si="1677"/>
        <v>0</v>
      </c>
      <c r="AC868" s="44">
        <f t="shared" si="1678"/>
        <v>0</v>
      </c>
      <c r="AD868" s="44">
        <f t="shared" si="1679"/>
        <v>0</v>
      </c>
      <c r="AE868" s="45" t="e">
        <f t="shared" ref="AE868:AE931" si="1686">AD868/AC868*100</f>
        <v>#DIV/0!</v>
      </c>
      <c r="AF868" s="46">
        <f t="shared" si="1680"/>
        <v>0</v>
      </c>
      <c r="AG868" s="46">
        <f t="shared" si="1681"/>
        <v>0</v>
      </c>
      <c r="AH868" s="47">
        <f t="shared" si="1682"/>
        <v>0</v>
      </c>
      <c r="AI868" s="47">
        <f t="shared" si="1683"/>
        <v>0</v>
      </c>
      <c r="AJ868" s="47">
        <f t="shared" si="1684"/>
        <v>0</v>
      </c>
      <c r="AK868" s="47">
        <f t="shared" si="1685"/>
        <v>0</v>
      </c>
      <c r="AL868" s="47">
        <f t="shared" ref="AL868:AL931" si="1687">AF868+AH868+AK868+AI868+AJ868+AG868</f>
        <v>0</v>
      </c>
      <c r="AM868" s="47">
        <f t="shared" ref="AM868:AM931" si="1688">V868-AL868</f>
        <v>0</v>
      </c>
      <c r="AN868" s="19" t="s">
        <v>36</v>
      </c>
      <c r="AO868" s="1"/>
      <c r="AP868" s="1"/>
      <c r="AQ868" s="1"/>
      <c r="AR868" s="1"/>
      <c r="AS868" s="1"/>
    </row>
    <row r="869" ht="31.5" hidden="1">
      <c r="B869" s="41" t="s">
        <v>453</v>
      </c>
      <c r="C869" s="41" t="s">
        <v>227</v>
      </c>
      <c r="D869" s="41" t="s">
        <v>505</v>
      </c>
      <c r="E869" s="26" t="str">
        <f t="shared" si="1642"/>
        <v>0702</v>
      </c>
      <c r="F869" s="55" t="s">
        <v>591</v>
      </c>
      <c r="G869" s="41" t="s">
        <v>177</v>
      </c>
      <c r="H869" s="42" t="s">
        <v>178</v>
      </c>
      <c r="I869" s="43"/>
      <c r="J869" s="43"/>
      <c r="K869" s="43"/>
      <c r="L869" s="43"/>
      <c r="M869" s="43"/>
      <c r="N869" s="43"/>
      <c r="O869" s="43">
        <f t="shared" si="1671"/>
        <v>0</v>
      </c>
      <c r="P869" s="43">
        <f t="shared" si="1672"/>
        <v>0</v>
      </c>
      <c r="Q869" s="43">
        <f t="shared" si="1673"/>
        <v>0</v>
      </c>
      <c r="R869" s="43">
        <f t="shared" si="1674"/>
        <v>0</v>
      </c>
      <c r="S869" s="43">
        <f t="shared" si="1675"/>
        <v>0</v>
      </c>
      <c r="T869" s="43">
        <f t="shared" si="1676"/>
        <v>0</v>
      </c>
      <c r="U869" s="43"/>
      <c r="V869" s="43">
        <f t="shared" si="1643"/>
        <v>0</v>
      </c>
      <c r="W869" s="43"/>
      <c r="X869" s="43"/>
      <c r="Y869" s="43"/>
      <c r="Z869" s="43"/>
      <c r="AA869" s="43"/>
      <c r="AB869" s="43">
        <f t="shared" si="1677"/>
        <v>0</v>
      </c>
      <c r="AC869" s="44">
        <f t="shared" si="1678"/>
        <v>0</v>
      </c>
      <c r="AD869" s="44">
        <f t="shared" si="1679"/>
        <v>0</v>
      </c>
      <c r="AE869" s="45" t="e">
        <f t="shared" si="1686"/>
        <v>#DIV/0!</v>
      </c>
      <c r="AF869" s="46">
        <f t="shared" si="1680"/>
        <v>0</v>
      </c>
      <c r="AG869" s="46">
        <f t="shared" si="1681"/>
        <v>0</v>
      </c>
      <c r="AH869" s="47">
        <f t="shared" si="1682"/>
        <v>0</v>
      </c>
      <c r="AI869" s="47">
        <f t="shared" si="1683"/>
        <v>0</v>
      </c>
      <c r="AJ869" s="47">
        <f t="shared" si="1684"/>
        <v>0</v>
      </c>
      <c r="AK869" s="47">
        <f t="shared" si="1685"/>
        <v>0</v>
      </c>
      <c r="AL869" s="47">
        <f t="shared" si="1687"/>
        <v>0</v>
      </c>
      <c r="AM869" s="47">
        <f t="shared" si="1688"/>
        <v>0</v>
      </c>
      <c r="AN869" s="19" t="s">
        <v>36</v>
      </c>
      <c r="AO869" s="1"/>
      <c r="AP869" s="1"/>
      <c r="AQ869" s="1"/>
      <c r="AR869" s="1"/>
      <c r="AS869" s="1"/>
    </row>
    <row r="870" hidden="1">
      <c r="B870" s="41" t="s">
        <v>453</v>
      </c>
      <c r="C870" s="41" t="s">
        <v>227</v>
      </c>
      <c r="D870" s="41" t="s">
        <v>505</v>
      </c>
      <c r="E870" s="26" t="str">
        <f t="shared" si="1642"/>
        <v>0702</v>
      </c>
      <c r="F870" s="55" t="s">
        <v>591</v>
      </c>
      <c r="G870" s="41" t="s">
        <v>305</v>
      </c>
      <c r="H870" s="42" t="s">
        <v>306</v>
      </c>
      <c r="I870" s="43"/>
      <c r="J870" s="43"/>
      <c r="K870" s="43"/>
      <c r="L870" s="43"/>
      <c r="M870" s="43"/>
      <c r="N870" s="43"/>
      <c r="O870" s="43">
        <v>0</v>
      </c>
      <c r="P870" s="43">
        <v>0</v>
      </c>
      <c r="Q870" s="43">
        <v>0</v>
      </c>
      <c r="R870" s="43">
        <v>0</v>
      </c>
      <c r="S870" s="43">
        <v>0</v>
      </c>
      <c r="T870" s="43">
        <v>0</v>
      </c>
      <c r="U870" s="43"/>
      <c r="V870" s="43">
        <f t="shared" si="1643"/>
        <v>0</v>
      </c>
      <c r="W870" s="43"/>
      <c r="X870" s="43"/>
      <c r="Y870" s="43"/>
      <c r="Z870" s="43"/>
      <c r="AA870" s="43"/>
      <c r="AB870" s="43">
        <v>0</v>
      </c>
      <c r="AC870" s="44">
        <v>0</v>
      </c>
      <c r="AD870" s="44">
        <v>0</v>
      </c>
      <c r="AE870" s="45" t="e">
        <f t="shared" si="1686"/>
        <v>#DIV/0!</v>
      </c>
      <c r="AF870" s="46">
        <v>0</v>
      </c>
      <c r="AG870" s="46">
        <v>0</v>
      </c>
      <c r="AH870" s="47">
        <v>0</v>
      </c>
      <c r="AI870" s="47">
        <v>0</v>
      </c>
      <c r="AJ870" s="47">
        <v>0</v>
      </c>
      <c r="AK870" s="47">
        <v>0</v>
      </c>
      <c r="AL870" s="47">
        <f t="shared" si="1687"/>
        <v>0</v>
      </c>
      <c r="AM870" s="47">
        <f t="shared" si="1688"/>
        <v>0</v>
      </c>
      <c r="AN870" s="19" t="s">
        <v>36</v>
      </c>
      <c r="AO870" s="1"/>
      <c r="AP870" s="1"/>
      <c r="AQ870" s="1"/>
      <c r="AR870" s="1"/>
      <c r="AS870" s="1"/>
    </row>
    <row r="871" s="33" customFormat="1">
      <c r="B871" s="34" t="s">
        <v>453</v>
      </c>
      <c r="C871" s="34" t="s">
        <v>227</v>
      </c>
      <c r="D871" s="34" t="s">
        <v>117</v>
      </c>
      <c r="E871" s="35" t="str">
        <f t="shared" si="1642"/>
        <v>0703</v>
      </c>
      <c r="F871" s="34"/>
      <c r="G871" s="34"/>
      <c r="H871" s="36" t="s">
        <v>296</v>
      </c>
      <c r="I871" s="37">
        <f>I878+I915+I872</f>
        <v>856227.90000000026</v>
      </c>
      <c r="J871" s="37">
        <f>J878+J915+J872</f>
        <v>831783.30000000028</v>
      </c>
      <c r="K871" s="37">
        <f>K878+K915+K872</f>
        <v>966983.80000000028</v>
      </c>
      <c r="L871" s="37">
        <f>L878+L915+L872</f>
        <v>0</v>
      </c>
      <c r="M871" s="37">
        <f>M878+M915+M872</f>
        <v>0</v>
      </c>
      <c r="N871" s="37">
        <f>N878+N915+N872</f>
        <v>0</v>
      </c>
      <c r="O871" s="37">
        <f>O878+O915+O872</f>
        <v>-1046.3530000000001</v>
      </c>
      <c r="P871" s="37">
        <f>P878+P915+P872</f>
        <v>3721.4140000000002</v>
      </c>
      <c r="Q871" s="37">
        <f>Q878+Q915+Q872</f>
        <v>60746</v>
      </c>
      <c r="R871" s="37">
        <f>R878+R915+R872</f>
        <v>46554.059999999998</v>
      </c>
      <c r="S871" s="37">
        <f>S878+S915+S872</f>
        <v>0</v>
      </c>
      <c r="T871" s="37">
        <f>T878+T915+T872</f>
        <v>0</v>
      </c>
      <c r="U871" s="37">
        <v>0</v>
      </c>
      <c r="V871" s="37">
        <f t="shared" si="1643"/>
        <v>966203.02100000018</v>
      </c>
      <c r="W871" s="37">
        <f>W878+W915+W872</f>
        <v>0</v>
      </c>
      <c r="X871" s="37">
        <f>X878+X915+X872</f>
        <v>0</v>
      </c>
      <c r="Y871" s="37">
        <f>Y878+Y915+Y872</f>
        <v>0</v>
      </c>
      <c r="Z871" s="37">
        <f>Z878+Z915+Z872</f>
        <v>0</v>
      </c>
      <c r="AA871" s="37">
        <f>AA878+AA915+AA872</f>
        <v>0</v>
      </c>
      <c r="AB871" s="37">
        <f>AB878+AB915+AB872</f>
        <v>722014.79932999995</v>
      </c>
      <c r="AC871" s="38">
        <f>AC878+AC915+AC872</f>
        <v>959941.70902000018</v>
      </c>
      <c r="AD871" s="38">
        <f>AD878+AD915+AD872</f>
        <v>958552.79312000016</v>
      </c>
      <c r="AE871" s="39">
        <f t="shared" si="1686"/>
        <v>99.855312475023311</v>
      </c>
      <c r="AF871" s="37">
        <f>AF878+AF915+AF872</f>
        <v>967249.37400000019</v>
      </c>
      <c r="AG871" s="37">
        <f>AG878+AG915+AG872</f>
        <v>-1046.3530000000001</v>
      </c>
      <c r="AH871" s="37">
        <f>AH878+AH915+AH872</f>
        <v>0</v>
      </c>
      <c r="AI871" s="37">
        <f>AI878+AI915+AI872</f>
        <v>0</v>
      </c>
      <c r="AJ871" s="37">
        <f>AJ878+AJ915+AJ872</f>
        <v>0</v>
      </c>
      <c r="AK871" s="37">
        <f>AK878+AK915+AK872</f>
        <v>0</v>
      </c>
      <c r="AL871" s="37">
        <f t="shared" si="1687"/>
        <v>966203.02100000018</v>
      </c>
      <c r="AM871" s="37">
        <f t="shared" si="1688"/>
        <v>0</v>
      </c>
      <c r="AN871" s="40"/>
      <c r="AO871" s="33"/>
      <c r="AP871" s="33"/>
      <c r="AQ871" s="33"/>
      <c r="AR871" s="33"/>
      <c r="AS871" s="33"/>
    </row>
    <row r="872" ht="47.25">
      <c r="B872" s="41" t="s">
        <v>453</v>
      </c>
      <c r="C872" s="41" t="s">
        <v>227</v>
      </c>
      <c r="D872" s="41" t="s">
        <v>117</v>
      </c>
      <c r="E872" s="26" t="str">
        <f t="shared" si="1642"/>
        <v>0703</v>
      </c>
      <c r="F872" s="41" t="s">
        <v>328</v>
      </c>
      <c r="G872" s="41"/>
      <c r="H872" s="42" t="s">
        <v>329</v>
      </c>
      <c r="I872" s="43">
        <f t="shared" ref="I872:I876" si="1689">I873</f>
        <v>6687.8999999999996</v>
      </c>
      <c r="J872" s="43">
        <f t="shared" ref="J872:J876" si="1690">J873</f>
        <v>0</v>
      </c>
      <c r="K872" s="43">
        <f t="shared" ref="K872:K876" si="1691">K873</f>
        <v>0</v>
      </c>
      <c r="L872" s="43">
        <f t="shared" ref="L872:L876" si="1692">L873</f>
        <v>0</v>
      </c>
      <c r="M872" s="43">
        <f t="shared" ref="M872:M876" si="1693">M873</f>
        <v>0</v>
      </c>
      <c r="N872" s="43">
        <f t="shared" ref="N872:N876" si="1694">N873</f>
        <v>0</v>
      </c>
      <c r="O872" s="43">
        <f t="shared" ref="O872:O876" si="1695">O873</f>
        <v>0</v>
      </c>
      <c r="P872" s="43">
        <f t="shared" ref="P872:P876" si="1696">P873</f>
        <v>0</v>
      </c>
      <c r="Q872" s="43">
        <f t="shared" ref="Q872:Q876" si="1697">Q873</f>
        <v>0</v>
      </c>
      <c r="R872" s="43">
        <f t="shared" ref="R872:R876" si="1698">R873</f>
        <v>0</v>
      </c>
      <c r="S872" s="43">
        <f t="shared" ref="S872:S876" si="1699">S873</f>
        <v>0</v>
      </c>
      <c r="T872" s="43">
        <f t="shared" ref="T872:T876" si="1700">T873</f>
        <v>0</v>
      </c>
      <c r="U872" s="43">
        <v>0</v>
      </c>
      <c r="V872" s="43">
        <f t="shared" si="1643"/>
        <v>6687.8999999999996</v>
      </c>
      <c r="W872" s="43">
        <f t="shared" ref="W872:W876" si="1701">W873</f>
        <v>0</v>
      </c>
      <c r="X872" s="43">
        <f t="shared" ref="X872:X876" si="1702">X873</f>
        <v>0</v>
      </c>
      <c r="Y872" s="43">
        <f t="shared" ref="Y872:Y876" si="1703">Y873</f>
        <v>0</v>
      </c>
      <c r="Z872" s="43">
        <f t="shared" ref="Z872:Z876" si="1704">Z873</f>
        <v>0</v>
      </c>
      <c r="AA872" s="43">
        <f t="shared" ref="AA872:AA876" si="1705">AA873</f>
        <v>0</v>
      </c>
      <c r="AB872" s="43">
        <f t="shared" ref="AB872:AB876" si="1706">AB873</f>
        <v>0</v>
      </c>
      <c r="AC872" s="44">
        <f t="shared" ref="AC872:AC876" si="1707">AC873</f>
        <v>426.58801999999997</v>
      </c>
      <c r="AD872" s="44">
        <f t="shared" ref="AD872:AD876" si="1708">AD873</f>
        <v>426.58801999999997</v>
      </c>
      <c r="AE872" s="45">
        <f t="shared" si="1686"/>
        <v>100</v>
      </c>
      <c r="AF872" s="43">
        <f t="shared" ref="AF872:AF876" si="1709">AF873</f>
        <v>6687.8999999999996</v>
      </c>
      <c r="AG872" s="43">
        <f t="shared" ref="AG872:AG876" si="1710">AG873</f>
        <v>0</v>
      </c>
      <c r="AH872" s="43">
        <f t="shared" ref="AH872:AH876" si="1711">AH873</f>
        <v>0</v>
      </c>
      <c r="AI872" s="43">
        <f t="shared" ref="AI872:AI876" si="1712">AI873</f>
        <v>0</v>
      </c>
      <c r="AJ872" s="43">
        <f t="shared" ref="AJ872:AJ876" si="1713">AJ873</f>
        <v>0</v>
      </c>
      <c r="AK872" s="43">
        <f t="shared" ref="AK872:AK876" si="1714">AK873</f>
        <v>0</v>
      </c>
      <c r="AL872" s="43">
        <f t="shared" si="1687"/>
        <v>6687.8999999999996</v>
      </c>
      <c r="AM872" s="43">
        <f t="shared" si="1688"/>
        <v>0</v>
      </c>
      <c r="AN872" s="2"/>
      <c r="AO872" s="1"/>
      <c r="AP872" s="1"/>
      <c r="AQ872" s="1"/>
      <c r="AR872" s="1"/>
      <c r="AS872" s="1"/>
    </row>
    <row r="873" ht="31.5">
      <c r="B873" s="41" t="s">
        <v>453</v>
      </c>
      <c r="C873" s="41" t="s">
        <v>227</v>
      </c>
      <c r="D873" s="41" t="s">
        <v>117</v>
      </c>
      <c r="E873" s="26" t="str">
        <f t="shared" si="1642"/>
        <v>0703</v>
      </c>
      <c r="F873" s="41" t="s">
        <v>330</v>
      </c>
      <c r="G873" s="41"/>
      <c r="H873" s="42" t="s">
        <v>331</v>
      </c>
      <c r="I873" s="43">
        <f t="shared" si="1689"/>
        <v>6687.8999999999996</v>
      </c>
      <c r="J873" s="43">
        <f t="shared" si="1690"/>
        <v>0</v>
      </c>
      <c r="K873" s="43">
        <f t="shared" si="1691"/>
        <v>0</v>
      </c>
      <c r="L873" s="43">
        <f t="shared" si="1692"/>
        <v>0</v>
      </c>
      <c r="M873" s="43">
        <f t="shared" si="1693"/>
        <v>0</v>
      </c>
      <c r="N873" s="43">
        <f t="shared" si="1694"/>
        <v>0</v>
      </c>
      <c r="O873" s="43">
        <f t="shared" si="1695"/>
        <v>0</v>
      </c>
      <c r="P873" s="43">
        <f t="shared" si="1696"/>
        <v>0</v>
      </c>
      <c r="Q873" s="43">
        <f t="shared" si="1697"/>
        <v>0</v>
      </c>
      <c r="R873" s="43">
        <f t="shared" si="1698"/>
        <v>0</v>
      </c>
      <c r="S873" s="43">
        <f t="shared" si="1699"/>
        <v>0</v>
      </c>
      <c r="T873" s="43">
        <f t="shared" si="1700"/>
        <v>0</v>
      </c>
      <c r="U873" s="43">
        <v>0</v>
      </c>
      <c r="V873" s="43">
        <f t="shared" si="1643"/>
        <v>6687.8999999999996</v>
      </c>
      <c r="W873" s="43">
        <f t="shared" si="1701"/>
        <v>0</v>
      </c>
      <c r="X873" s="43">
        <f t="shared" si="1702"/>
        <v>0</v>
      </c>
      <c r="Y873" s="43">
        <f t="shared" si="1703"/>
        <v>0</v>
      </c>
      <c r="Z873" s="43">
        <f t="shared" si="1704"/>
        <v>0</v>
      </c>
      <c r="AA873" s="43">
        <f t="shared" si="1705"/>
        <v>0</v>
      </c>
      <c r="AB873" s="43">
        <f t="shared" si="1706"/>
        <v>0</v>
      </c>
      <c r="AC873" s="44">
        <f t="shared" si="1707"/>
        <v>426.58801999999997</v>
      </c>
      <c r="AD873" s="44">
        <f t="shared" si="1708"/>
        <v>426.58801999999997</v>
      </c>
      <c r="AE873" s="45">
        <f t="shared" si="1686"/>
        <v>100</v>
      </c>
      <c r="AF873" s="43">
        <f t="shared" si="1709"/>
        <v>6687.8999999999996</v>
      </c>
      <c r="AG873" s="43">
        <f t="shared" si="1710"/>
        <v>0</v>
      </c>
      <c r="AH873" s="43">
        <f t="shared" si="1711"/>
        <v>0</v>
      </c>
      <c r="AI873" s="43">
        <f t="shared" si="1712"/>
        <v>0</v>
      </c>
      <c r="AJ873" s="43">
        <f t="shared" si="1713"/>
        <v>0</v>
      </c>
      <c r="AK873" s="43">
        <f t="shared" si="1714"/>
        <v>0</v>
      </c>
      <c r="AL873" s="43">
        <f t="shared" si="1687"/>
        <v>6687.8999999999996</v>
      </c>
      <c r="AM873" s="43">
        <f t="shared" si="1688"/>
        <v>0</v>
      </c>
      <c r="AN873" s="2"/>
      <c r="AO873" s="1"/>
      <c r="AP873" s="1"/>
      <c r="AQ873" s="1"/>
      <c r="AR873" s="1"/>
      <c r="AS873" s="1"/>
    </row>
    <row r="874" ht="63">
      <c r="B874" s="41" t="s">
        <v>453</v>
      </c>
      <c r="C874" s="41" t="s">
        <v>227</v>
      </c>
      <c r="D874" s="41" t="s">
        <v>117</v>
      </c>
      <c r="E874" s="26" t="str">
        <f t="shared" si="1642"/>
        <v>0703</v>
      </c>
      <c r="F874" s="41" t="s">
        <v>332</v>
      </c>
      <c r="G874" s="41"/>
      <c r="H874" s="42" t="s">
        <v>333</v>
      </c>
      <c r="I874" s="43">
        <f t="shared" si="1689"/>
        <v>6687.8999999999996</v>
      </c>
      <c r="J874" s="43">
        <f t="shared" si="1690"/>
        <v>0</v>
      </c>
      <c r="K874" s="43">
        <f t="shared" si="1691"/>
        <v>0</v>
      </c>
      <c r="L874" s="43">
        <f t="shared" si="1692"/>
        <v>0</v>
      </c>
      <c r="M874" s="43">
        <f t="shared" si="1693"/>
        <v>0</v>
      </c>
      <c r="N874" s="43">
        <f t="shared" si="1694"/>
        <v>0</v>
      </c>
      <c r="O874" s="43">
        <f t="shared" si="1695"/>
        <v>0</v>
      </c>
      <c r="P874" s="43">
        <f t="shared" si="1696"/>
        <v>0</v>
      </c>
      <c r="Q874" s="43">
        <f t="shared" si="1697"/>
        <v>0</v>
      </c>
      <c r="R874" s="43">
        <f t="shared" si="1698"/>
        <v>0</v>
      </c>
      <c r="S874" s="43">
        <f t="shared" si="1699"/>
        <v>0</v>
      </c>
      <c r="T874" s="43">
        <f t="shared" si="1700"/>
        <v>0</v>
      </c>
      <c r="U874" s="43">
        <v>0</v>
      </c>
      <c r="V874" s="43">
        <f t="shared" si="1643"/>
        <v>6687.8999999999996</v>
      </c>
      <c r="W874" s="43">
        <f t="shared" si="1701"/>
        <v>0</v>
      </c>
      <c r="X874" s="43">
        <f t="shared" si="1702"/>
        <v>0</v>
      </c>
      <c r="Y874" s="43">
        <f t="shared" si="1703"/>
        <v>0</v>
      </c>
      <c r="Z874" s="43">
        <f t="shared" si="1704"/>
        <v>0</v>
      </c>
      <c r="AA874" s="43">
        <f t="shared" si="1705"/>
        <v>0</v>
      </c>
      <c r="AB874" s="43">
        <f t="shared" si="1706"/>
        <v>0</v>
      </c>
      <c r="AC874" s="44">
        <f t="shared" si="1707"/>
        <v>426.58801999999997</v>
      </c>
      <c r="AD874" s="44">
        <f t="shared" si="1708"/>
        <v>426.58801999999997</v>
      </c>
      <c r="AE874" s="45">
        <f t="shared" si="1686"/>
        <v>100</v>
      </c>
      <c r="AF874" s="43">
        <f t="shared" si="1709"/>
        <v>6687.8999999999996</v>
      </c>
      <c r="AG874" s="43">
        <f t="shared" si="1710"/>
        <v>0</v>
      </c>
      <c r="AH874" s="43">
        <f t="shared" si="1711"/>
        <v>0</v>
      </c>
      <c r="AI874" s="43">
        <f t="shared" si="1712"/>
        <v>0</v>
      </c>
      <c r="AJ874" s="43">
        <f t="shared" si="1713"/>
        <v>0</v>
      </c>
      <c r="AK874" s="43">
        <f t="shared" si="1714"/>
        <v>0</v>
      </c>
      <c r="AL874" s="43">
        <f t="shared" si="1687"/>
        <v>6687.8999999999996</v>
      </c>
      <c r="AM874" s="43">
        <f t="shared" si="1688"/>
        <v>0</v>
      </c>
      <c r="AN874" s="2"/>
      <c r="AR874" s="1"/>
      <c r="AS874" s="1"/>
    </row>
    <row r="875" ht="47.25">
      <c r="B875" s="41" t="s">
        <v>453</v>
      </c>
      <c r="C875" s="41" t="s">
        <v>227</v>
      </c>
      <c r="D875" s="41" t="s">
        <v>117</v>
      </c>
      <c r="E875" s="26" t="str">
        <f t="shared" si="1642"/>
        <v>0703</v>
      </c>
      <c r="F875" s="41" t="s">
        <v>334</v>
      </c>
      <c r="G875" s="41"/>
      <c r="H875" s="42" t="s">
        <v>335</v>
      </c>
      <c r="I875" s="43">
        <f t="shared" si="1689"/>
        <v>6687.8999999999996</v>
      </c>
      <c r="J875" s="43">
        <f t="shared" si="1690"/>
        <v>0</v>
      </c>
      <c r="K875" s="43">
        <f t="shared" si="1691"/>
        <v>0</v>
      </c>
      <c r="L875" s="43">
        <f t="shared" si="1692"/>
        <v>0</v>
      </c>
      <c r="M875" s="43">
        <f t="shared" si="1693"/>
        <v>0</v>
      </c>
      <c r="N875" s="43">
        <f t="shared" si="1694"/>
        <v>0</v>
      </c>
      <c r="O875" s="43">
        <f t="shared" si="1695"/>
        <v>0</v>
      </c>
      <c r="P875" s="43">
        <f t="shared" si="1696"/>
        <v>0</v>
      </c>
      <c r="Q875" s="43">
        <f t="shared" si="1697"/>
        <v>0</v>
      </c>
      <c r="R875" s="43">
        <f t="shared" si="1698"/>
        <v>0</v>
      </c>
      <c r="S875" s="43">
        <f t="shared" si="1699"/>
        <v>0</v>
      </c>
      <c r="T875" s="43">
        <f t="shared" si="1700"/>
        <v>0</v>
      </c>
      <c r="U875" s="43">
        <v>0</v>
      </c>
      <c r="V875" s="43">
        <f t="shared" si="1643"/>
        <v>6687.8999999999996</v>
      </c>
      <c r="W875" s="43">
        <f t="shared" si="1701"/>
        <v>0</v>
      </c>
      <c r="X875" s="43">
        <f t="shared" si="1702"/>
        <v>0</v>
      </c>
      <c r="Y875" s="43">
        <f t="shared" si="1703"/>
        <v>0</v>
      </c>
      <c r="Z875" s="43">
        <f t="shared" si="1704"/>
        <v>0</v>
      </c>
      <c r="AA875" s="43">
        <f t="shared" si="1705"/>
        <v>0</v>
      </c>
      <c r="AB875" s="43">
        <f t="shared" si="1706"/>
        <v>0</v>
      </c>
      <c r="AC875" s="44">
        <f t="shared" si="1707"/>
        <v>426.58801999999997</v>
      </c>
      <c r="AD875" s="44">
        <f t="shared" si="1708"/>
        <v>426.58801999999997</v>
      </c>
      <c r="AE875" s="45">
        <f t="shared" si="1686"/>
        <v>100</v>
      </c>
      <c r="AF875" s="43">
        <f t="shared" si="1709"/>
        <v>6687.8999999999996</v>
      </c>
      <c r="AG875" s="43">
        <f t="shared" si="1710"/>
        <v>0</v>
      </c>
      <c r="AH875" s="43">
        <f t="shared" si="1711"/>
        <v>0</v>
      </c>
      <c r="AI875" s="43">
        <f t="shared" si="1712"/>
        <v>0</v>
      </c>
      <c r="AJ875" s="43">
        <f t="shared" si="1713"/>
        <v>0</v>
      </c>
      <c r="AK875" s="43">
        <f t="shared" si="1714"/>
        <v>0</v>
      </c>
      <c r="AL875" s="43">
        <f t="shared" si="1687"/>
        <v>6687.8999999999996</v>
      </c>
      <c r="AM875" s="43">
        <f t="shared" si="1688"/>
        <v>0</v>
      </c>
      <c r="AN875" s="2"/>
      <c r="AO875" s="1"/>
      <c r="AP875" s="1"/>
      <c r="AQ875" s="1"/>
      <c r="AR875" s="1"/>
      <c r="AS875" s="1"/>
    </row>
    <row r="876" ht="31.5">
      <c r="B876" s="41" t="s">
        <v>453</v>
      </c>
      <c r="C876" s="41" t="s">
        <v>227</v>
      </c>
      <c r="D876" s="41" t="s">
        <v>117</v>
      </c>
      <c r="E876" s="26" t="str">
        <f t="shared" si="1642"/>
        <v>0703</v>
      </c>
      <c r="F876" s="41" t="s">
        <v>334</v>
      </c>
      <c r="G876" s="41" t="s">
        <v>177</v>
      </c>
      <c r="H876" s="42" t="s">
        <v>178</v>
      </c>
      <c r="I876" s="43">
        <f t="shared" si="1689"/>
        <v>6687.8999999999996</v>
      </c>
      <c r="J876" s="43">
        <f t="shared" si="1690"/>
        <v>0</v>
      </c>
      <c r="K876" s="43">
        <f t="shared" si="1691"/>
        <v>0</v>
      </c>
      <c r="L876" s="43">
        <f t="shared" si="1692"/>
        <v>0</v>
      </c>
      <c r="M876" s="43">
        <f t="shared" si="1693"/>
        <v>0</v>
      </c>
      <c r="N876" s="43">
        <f t="shared" si="1694"/>
        <v>0</v>
      </c>
      <c r="O876" s="43">
        <f t="shared" si="1695"/>
        <v>0</v>
      </c>
      <c r="P876" s="43">
        <f t="shared" si="1696"/>
        <v>0</v>
      </c>
      <c r="Q876" s="43">
        <f t="shared" si="1697"/>
        <v>0</v>
      </c>
      <c r="R876" s="43">
        <f t="shared" si="1698"/>
        <v>0</v>
      </c>
      <c r="S876" s="43">
        <f t="shared" si="1699"/>
        <v>0</v>
      </c>
      <c r="T876" s="43">
        <f t="shared" si="1700"/>
        <v>0</v>
      </c>
      <c r="U876" s="43">
        <v>0</v>
      </c>
      <c r="V876" s="43">
        <f t="shared" si="1643"/>
        <v>6687.8999999999996</v>
      </c>
      <c r="W876" s="43">
        <f t="shared" si="1701"/>
        <v>0</v>
      </c>
      <c r="X876" s="43">
        <f t="shared" si="1702"/>
        <v>0</v>
      </c>
      <c r="Y876" s="43">
        <f t="shared" si="1703"/>
        <v>0</v>
      </c>
      <c r="Z876" s="43">
        <f t="shared" si="1704"/>
        <v>0</v>
      </c>
      <c r="AA876" s="43">
        <f t="shared" si="1705"/>
        <v>0</v>
      </c>
      <c r="AB876" s="43">
        <f t="shared" si="1706"/>
        <v>0</v>
      </c>
      <c r="AC876" s="44">
        <f t="shared" si="1707"/>
        <v>426.58801999999997</v>
      </c>
      <c r="AD876" s="44">
        <f t="shared" si="1708"/>
        <v>426.58801999999997</v>
      </c>
      <c r="AE876" s="45">
        <f t="shared" si="1686"/>
        <v>100</v>
      </c>
      <c r="AF876" s="43">
        <f t="shared" si="1709"/>
        <v>6687.8999999999996</v>
      </c>
      <c r="AG876" s="43">
        <f t="shared" si="1710"/>
        <v>0</v>
      </c>
      <c r="AH876" s="43">
        <f t="shared" si="1711"/>
        <v>0</v>
      </c>
      <c r="AI876" s="43">
        <f t="shared" si="1712"/>
        <v>0</v>
      </c>
      <c r="AJ876" s="43">
        <f t="shared" si="1713"/>
        <v>0</v>
      </c>
      <c r="AK876" s="43">
        <f t="shared" si="1714"/>
        <v>0</v>
      </c>
      <c r="AL876" s="43">
        <f t="shared" si="1687"/>
        <v>6687.8999999999996</v>
      </c>
      <c r="AM876" s="43">
        <f t="shared" si="1688"/>
        <v>0</v>
      </c>
      <c r="AN876" s="2"/>
      <c r="AO876" s="1"/>
      <c r="AP876" s="1"/>
      <c r="AQ876" s="1"/>
      <c r="AR876" s="1"/>
      <c r="AS876" s="1"/>
    </row>
    <row r="877">
      <c r="B877" s="41" t="s">
        <v>453</v>
      </c>
      <c r="C877" s="41" t="s">
        <v>227</v>
      </c>
      <c r="D877" s="41" t="s">
        <v>117</v>
      </c>
      <c r="E877" s="26" t="str">
        <f t="shared" si="1642"/>
        <v>0703</v>
      </c>
      <c r="F877" s="41" t="s">
        <v>334</v>
      </c>
      <c r="G877" s="41" t="s">
        <v>305</v>
      </c>
      <c r="H877" s="42" t="s">
        <v>306</v>
      </c>
      <c r="I877" s="43">
        <v>6687.8999999999996</v>
      </c>
      <c r="J877" s="43"/>
      <c r="K877" s="43"/>
      <c r="L877" s="43"/>
      <c r="M877" s="43"/>
      <c r="N877" s="43"/>
      <c r="O877" s="43">
        <v>0</v>
      </c>
      <c r="P877" s="43">
        <v>0</v>
      </c>
      <c r="Q877" s="43">
        <v>0</v>
      </c>
      <c r="R877" s="43">
        <v>0</v>
      </c>
      <c r="S877" s="43">
        <v>0</v>
      </c>
      <c r="T877" s="43">
        <v>0</v>
      </c>
      <c r="U877" s="43">
        <v>0</v>
      </c>
      <c r="V877" s="43">
        <f t="shared" si="1643"/>
        <v>6687.8999999999996</v>
      </c>
      <c r="W877" s="43"/>
      <c r="X877" s="43"/>
      <c r="Y877" s="43"/>
      <c r="Z877" s="43"/>
      <c r="AA877" s="43"/>
      <c r="AB877" s="43">
        <v>0</v>
      </c>
      <c r="AC877" s="44">
        <v>426.58801999999997</v>
      </c>
      <c r="AD877" s="44">
        <v>426.58801999999997</v>
      </c>
      <c r="AE877" s="45">
        <f t="shared" si="1686"/>
        <v>100</v>
      </c>
      <c r="AF877" s="43">
        <v>6687.8999999999996</v>
      </c>
      <c r="AG877" s="43">
        <v>0</v>
      </c>
      <c r="AH877" s="43">
        <v>0</v>
      </c>
      <c r="AI877" s="43">
        <v>0</v>
      </c>
      <c r="AJ877" s="43">
        <v>0</v>
      </c>
      <c r="AK877" s="43">
        <v>0</v>
      </c>
      <c r="AL877" s="43">
        <f t="shared" si="1687"/>
        <v>6687.8999999999996</v>
      </c>
      <c r="AM877" s="43">
        <f t="shared" si="1688"/>
        <v>0</v>
      </c>
      <c r="AN877" s="19"/>
      <c r="AO877" s="1"/>
      <c r="AP877" s="1"/>
      <c r="AQ877" s="1"/>
      <c r="AR877" s="1"/>
      <c r="AS877" s="1"/>
    </row>
    <row r="878" ht="31.5">
      <c r="B878" s="41" t="s">
        <v>453</v>
      </c>
      <c r="C878" s="41" t="s">
        <v>227</v>
      </c>
      <c r="D878" s="41" t="s">
        <v>117</v>
      </c>
      <c r="E878" s="26" t="str">
        <f t="shared" si="1642"/>
        <v>0703</v>
      </c>
      <c r="F878" s="41" t="s">
        <v>456</v>
      </c>
      <c r="G878" s="41"/>
      <c r="H878" s="42" t="s">
        <v>457</v>
      </c>
      <c r="I878" s="43">
        <f>I879+I910</f>
        <v>826604.00000000023</v>
      </c>
      <c r="J878" s="43">
        <f>J879+J910</f>
        <v>830512.40000000026</v>
      </c>
      <c r="K878" s="43">
        <f>K879+K910</f>
        <v>830512.40000000026</v>
      </c>
      <c r="L878" s="43">
        <f>L879+L910</f>
        <v>0</v>
      </c>
      <c r="M878" s="43">
        <f>M879+M910</f>
        <v>0</v>
      </c>
      <c r="N878" s="43">
        <f>N879+N910</f>
        <v>0</v>
      </c>
      <c r="O878" s="43">
        <f>O879+O910</f>
        <v>-1030.9090000000001</v>
      </c>
      <c r="P878" s="43">
        <f>P879+P910</f>
        <v>0</v>
      </c>
      <c r="Q878" s="43">
        <f>Q879+Q910</f>
        <v>60746</v>
      </c>
      <c r="R878" s="43">
        <f>R879+R910</f>
        <v>35613.360000000001</v>
      </c>
      <c r="S878" s="43">
        <f>S879+S910</f>
        <v>0</v>
      </c>
      <c r="T878" s="43">
        <f>T879+T910</f>
        <v>0</v>
      </c>
      <c r="U878" s="43">
        <v>0</v>
      </c>
      <c r="V878" s="43">
        <f t="shared" si="1643"/>
        <v>921932.45100000023</v>
      </c>
      <c r="W878" s="43">
        <f>W879+W910</f>
        <v>0</v>
      </c>
      <c r="X878" s="43">
        <f>X879+X910</f>
        <v>0</v>
      </c>
      <c r="Y878" s="43">
        <f>Y879+Y910</f>
        <v>0</v>
      </c>
      <c r="Z878" s="43">
        <f>Z879+Z910</f>
        <v>0</v>
      </c>
      <c r="AA878" s="43">
        <f>AA879+AA910</f>
        <v>0</v>
      </c>
      <c r="AB878" s="43">
        <f>AB879+AB910</f>
        <v>705124.2071</v>
      </c>
      <c r="AC878" s="44">
        <f>AC879+AC910</f>
        <v>921932.45100000012</v>
      </c>
      <c r="AD878" s="44">
        <f>AD879+AD910</f>
        <v>920547.25192000018</v>
      </c>
      <c r="AE878" s="45">
        <f t="shared" si="1686"/>
        <v>99.849750480255096</v>
      </c>
      <c r="AF878" s="43">
        <f>AF879+AF910</f>
        <v>922963.3600000001</v>
      </c>
      <c r="AG878" s="43">
        <f>AG879+AG910</f>
        <v>-1030.9090000000001</v>
      </c>
      <c r="AH878" s="43">
        <f>AH879+AH910</f>
        <v>0</v>
      </c>
      <c r="AI878" s="43">
        <f>AI879+AI910</f>
        <v>0</v>
      </c>
      <c r="AJ878" s="43">
        <f>AJ879+AJ910</f>
        <v>0</v>
      </c>
      <c r="AK878" s="43">
        <f>AK879+AK910</f>
        <v>0</v>
      </c>
      <c r="AL878" s="43">
        <f t="shared" si="1687"/>
        <v>921932.45100000012</v>
      </c>
      <c r="AM878" s="43">
        <f t="shared" si="1688"/>
        <v>1.1641532182693481e-10</v>
      </c>
      <c r="AN878" s="2"/>
      <c r="AO878" s="1"/>
      <c r="AP878" s="1"/>
      <c r="AQ878" s="1"/>
      <c r="AR878" s="1"/>
      <c r="AS878" s="1"/>
    </row>
    <row r="879" ht="31.5">
      <c r="B879" s="41" t="s">
        <v>453</v>
      </c>
      <c r="C879" s="41" t="s">
        <v>227</v>
      </c>
      <c r="D879" s="41" t="s">
        <v>117</v>
      </c>
      <c r="E879" s="26" t="str">
        <f t="shared" si="1642"/>
        <v>0703</v>
      </c>
      <c r="F879" s="41" t="s">
        <v>534</v>
      </c>
      <c r="G879" s="41"/>
      <c r="H879" s="42" t="s">
        <v>535</v>
      </c>
      <c r="I879" s="43">
        <f>I880</f>
        <v>806604.20000000019</v>
      </c>
      <c r="J879" s="43">
        <f>J880</f>
        <v>810512.60000000021</v>
      </c>
      <c r="K879" s="43">
        <f>K880</f>
        <v>810512.60000000021</v>
      </c>
      <c r="L879" s="43">
        <f>L880</f>
        <v>0</v>
      </c>
      <c r="M879" s="43">
        <f>M880</f>
        <v>0</v>
      </c>
      <c r="N879" s="43">
        <f>N880</f>
        <v>0</v>
      </c>
      <c r="O879" s="43">
        <f>O880</f>
        <v>-1030.9090000000001</v>
      </c>
      <c r="P879" s="43">
        <f>P880</f>
        <v>0</v>
      </c>
      <c r="Q879" s="43">
        <f>Q880</f>
        <v>60746</v>
      </c>
      <c r="R879" s="43">
        <f>R880</f>
        <v>35613.360000000001</v>
      </c>
      <c r="S879" s="43">
        <f>S880</f>
        <v>0</v>
      </c>
      <c r="T879" s="43">
        <f>T880</f>
        <v>0</v>
      </c>
      <c r="U879" s="43">
        <v>0</v>
      </c>
      <c r="V879" s="43">
        <f t="shared" si="1643"/>
        <v>901932.65100000019</v>
      </c>
      <c r="W879" s="43">
        <f>W880</f>
        <v>0</v>
      </c>
      <c r="X879" s="43">
        <f>X880</f>
        <v>0</v>
      </c>
      <c r="Y879" s="43">
        <f>Y880</f>
        <v>0</v>
      </c>
      <c r="Z879" s="43">
        <f>Z880</f>
        <v>0</v>
      </c>
      <c r="AA879" s="43">
        <f>AA880</f>
        <v>0</v>
      </c>
      <c r="AB879" s="43">
        <f>AB880</f>
        <v>705124.2071</v>
      </c>
      <c r="AC879" s="44">
        <f>AC880</f>
        <v>901932.65100000007</v>
      </c>
      <c r="AD879" s="44">
        <f>AD880</f>
        <v>900663.97255000018</v>
      </c>
      <c r="AE879" s="45">
        <f t="shared" si="1686"/>
        <v>99.859337784412915</v>
      </c>
      <c r="AF879" s="43">
        <f>AF880</f>
        <v>902963.56000000006</v>
      </c>
      <c r="AG879" s="43">
        <f>AG880</f>
        <v>-1030.9090000000001</v>
      </c>
      <c r="AH879" s="43">
        <f>AH880</f>
        <v>0</v>
      </c>
      <c r="AI879" s="43">
        <f>AI880</f>
        <v>0</v>
      </c>
      <c r="AJ879" s="43">
        <f>AJ880</f>
        <v>0</v>
      </c>
      <c r="AK879" s="43">
        <f>AK880</f>
        <v>0</v>
      </c>
      <c r="AL879" s="43">
        <f t="shared" si="1687"/>
        <v>901932.65100000007</v>
      </c>
      <c r="AM879" s="43">
        <f t="shared" si="1688"/>
        <v>1.1641532182693481e-10</v>
      </c>
      <c r="AN879" s="2"/>
      <c r="AO879" s="1"/>
      <c r="AP879" s="1"/>
      <c r="AQ879" s="1"/>
      <c r="AR879" s="1"/>
      <c r="AS879" s="1"/>
    </row>
    <row r="880" ht="31.5">
      <c r="B880" s="41" t="s">
        <v>453</v>
      </c>
      <c r="C880" s="41" t="s">
        <v>227</v>
      </c>
      <c r="D880" s="41" t="s">
        <v>117</v>
      </c>
      <c r="E880" s="26" t="str">
        <f t="shared" si="1642"/>
        <v>0703</v>
      </c>
      <c r="F880" s="41" t="s">
        <v>536</v>
      </c>
      <c r="G880" s="41"/>
      <c r="H880" s="42" t="s">
        <v>537</v>
      </c>
      <c r="I880" s="43">
        <f>I881+I898+I905+I901+I891+I895</f>
        <v>806604.20000000019</v>
      </c>
      <c r="J880" s="43">
        <f>J881+J898+J905+J901+J891+J895</f>
        <v>810512.60000000021</v>
      </c>
      <c r="K880" s="43">
        <f>K881+K898+K905+K901+K891+K895</f>
        <v>810512.60000000021</v>
      </c>
      <c r="L880" s="43">
        <f>L881+L898+L905+L901+L891+L895</f>
        <v>0</v>
      </c>
      <c r="M880" s="43">
        <f>M881+M898+M905+M901+M891+M895</f>
        <v>0</v>
      </c>
      <c r="N880" s="43">
        <f>N881+N898+N905+N901+N891+N895</f>
        <v>0</v>
      </c>
      <c r="O880" s="43">
        <f>O881+O898+O905+O901+O891+O895</f>
        <v>-1030.9090000000001</v>
      </c>
      <c r="P880" s="43">
        <f>P881+P898+P905+P901+P891+P895</f>
        <v>0</v>
      </c>
      <c r="Q880" s="43">
        <f>Q881+Q898+Q905+Q901+Q891+Q895</f>
        <v>60746</v>
      </c>
      <c r="R880" s="43">
        <f>R881+R898+R905+R901+R891+R895</f>
        <v>35613.360000000001</v>
      </c>
      <c r="S880" s="43">
        <f>S881+S898+S905+S901+S891+S895</f>
        <v>0</v>
      </c>
      <c r="T880" s="43">
        <f>T881+T898+T905+T901+T891+T895</f>
        <v>0</v>
      </c>
      <c r="U880" s="43">
        <v>0</v>
      </c>
      <c r="V880" s="43">
        <f t="shared" si="1643"/>
        <v>901932.65100000019</v>
      </c>
      <c r="W880" s="43">
        <f>W881+W898+W905+W901+W891+W895</f>
        <v>0</v>
      </c>
      <c r="X880" s="43">
        <f>X881+X898+X905+X901+X891+X895</f>
        <v>0</v>
      </c>
      <c r="Y880" s="43">
        <f>Y881+Y898+Y905+Y901+Y891+Y895</f>
        <v>0</v>
      </c>
      <c r="Z880" s="43">
        <f>Z881+Z898+Z905+Z901+Z891+Z895</f>
        <v>0</v>
      </c>
      <c r="AA880" s="43">
        <f>AA881+AA898+AA905+AA901+AA891+AA895</f>
        <v>0</v>
      </c>
      <c r="AB880" s="43">
        <f>AB881+AB898+AB905+AB901+AB891+AB895</f>
        <v>705124.2071</v>
      </c>
      <c r="AC880" s="44">
        <f>AC881+AC898+AC905+AC901+AC891+AC895</f>
        <v>901932.65100000007</v>
      </c>
      <c r="AD880" s="44">
        <f>AD881+AD898+AD905+AD901+AD891+AD895</f>
        <v>900663.97255000018</v>
      </c>
      <c r="AE880" s="45">
        <f t="shared" si="1686"/>
        <v>99.859337784412915</v>
      </c>
      <c r="AF880" s="43">
        <f>AF881+AF898+AF905+AF901+AF891+AF895</f>
        <v>902963.56000000006</v>
      </c>
      <c r="AG880" s="43">
        <f>AG881+AG898+AG905+AG901+AG891+AG895</f>
        <v>-1030.9090000000001</v>
      </c>
      <c r="AH880" s="43">
        <f>AH881+AH898+AH905+AH901+AH891+AH895</f>
        <v>0</v>
      </c>
      <c r="AI880" s="43">
        <f>AI881+AI898+AI905+AI901+AI891+AI895</f>
        <v>0</v>
      </c>
      <c r="AJ880" s="43">
        <f>AJ881+AJ898+AJ905+AJ901+AJ891+AJ895</f>
        <v>0</v>
      </c>
      <c r="AK880" s="43">
        <f>AK881+AK898+AK905+AK901+AK891+AK895</f>
        <v>0</v>
      </c>
      <c r="AL880" s="43">
        <f t="shared" si="1687"/>
        <v>901932.65100000007</v>
      </c>
      <c r="AM880" s="43">
        <f t="shared" si="1688"/>
        <v>1.1641532182693481e-10</v>
      </c>
      <c r="AN880" s="2"/>
      <c r="AR880" s="1"/>
      <c r="AS880" s="1"/>
    </row>
    <row r="881" ht="47.25">
      <c r="B881" s="41" t="s">
        <v>453</v>
      </c>
      <c r="C881" s="41" t="s">
        <v>227</v>
      </c>
      <c r="D881" s="41" t="s">
        <v>117</v>
      </c>
      <c r="E881" s="26" t="str">
        <f t="shared" si="1642"/>
        <v>0703</v>
      </c>
      <c r="F881" s="41" t="s">
        <v>592</v>
      </c>
      <c r="G881" s="41"/>
      <c r="H881" s="42" t="s">
        <v>70</v>
      </c>
      <c r="I881" s="43">
        <f>I882+I884+I886+I889</f>
        <v>781145.30000000028</v>
      </c>
      <c r="J881" s="43">
        <f>J882+J884+J886+J889</f>
        <v>786145.00000000023</v>
      </c>
      <c r="K881" s="43">
        <f>K882+K884+K886+K889</f>
        <v>786145.00000000023</v>
      </c>
      <c r="L881" s="43">
        <f>L882+L884+L886+L889</f>
        <v>0</v>
      </c>
      <c r="M881" s="43">
        <f>M882+M884+M886+M889</f>
        <v>0</v>
      </c>
      <c r="N881" s="43">
        <f>N882+N884+N886+N889</f>
        <v>0</v>
      </c>
      <c r="O881" s="43">
        <f>O882+O884+O886+O889</f>
        <v>0</v>
      </c>
      <c r="P881" s="43">
        <f>P882+P884+P886+P889</f>
        <v>0</v>
      </c>
      <c r="Q881" s="43">
        <f>Q882+Q884+Q886+Q889</f>
        <v>271.47000000000003</v>
      </c>
      <c r="R881" s="43">
        <f>R882+R884+R886+R889</f>
        <v>151.01599999999999</v>
      </c>
      <c r="S881" s="43">
        <f>S882+S884+S886+S889</f>
        <v>0</v>
      </c>
      <c r="T881" s="43">
        <f>T882+T884+T886+T889</f>
        <v>0</v>
      </c>
      <c r="U881" s="43">
        <v>0</v>
      </c>
      <c r="V881" s="43">
        <f t="shared" si="1643"/>
        <v>781567.7860000002</v>
      </c>
      <c r="W881" s="43">
        <f>W882+W884+W886+W889</f>
        <v>0</v>
      </c>
      <c r="X881" s="43">
        <f>X882+X884+X886+X889</f>
        <v>0</v>
      </c>
      <c r="Y881" s="43">
        <f>Y882+Y884+Y886+Y889</f>
        <v>0</v>
      </c>
      <c r="Z881" s="43">
        <f>Z882+Z884+Z886+Z889</f>
        <v>0</v>
      </c>
      <c r="AA881" s="43">
        <f>AA882+AA884+AA886+AA889</f>
        <v>0</v>
      </c>
      <c r="AB881" s="43">
        <f>AB882+AB884+AB886+AB889</f>
        <v>633771.02385000011</v>
      </c>
      <c r="AC881" s="44">
        <f>AC882+AC884+AC886+AC889</f>
        <v>781567.78600000008</v>
      </c>
      <c r="AD881" s="44">
        <f>AD882+AD884+AD886+AD889</f>
        <v>780299.16045000008</v>
      </c>
      <c r="AE881" s="45">
        <f t="shared" si="1686"/>
        <v>99.837681955074856</v>
      </c>
      <c r="AF881" s="43">
        <f>AF882+AF884+AF886+AF889</f>
        <v>781567.78600000008</v>
      </c>
      <c r="AG881" s="43">
        <f>AG882+AG884+AG886+AG889</f>
        <v>0</v>
      </c>
      <c r="AH881" s="43">
        <f>AH882+AH884+AH886+AH889</f>
        <v>0</v>
      </c>
      <c r="AI881" s="43">
        <f>AI882+AI884+AI886+AI889</f>
        <v>0</v>
      </c>
      <c r="AJ881" s="43">
        <f>AJ882+AJ884+AJ886+AJ889</f>
        <v>0</v>
      </c>
      <c r="AK881" s="43">
        <f>AK882+AK884+AK886+AK889</f>
        <v>0</v>
      </c>
      <c r="AL881" s="43">
        <f t="shared" si="1687"/>
        <v>781567.78600000008</v>
      </c>
      <c r="AM881" s="43">
        <f t="shared" si="1688"/>
        <v>1.1641532182693481e-10</v>
      </c>
      <c r="AN881" s="2"/>
      <c r="AO881" s="1"/>
      <c r="AP881" s="1"/>
      <c r="AQ881" s="1"/>
      <c r="AR881" s="1"/>
      <c r="AS881" s="1"/>
    </row>
    <row r="882" ht="78.75">
      <c r="B882" s="41" t="s">
        <v>453</v>
      </c>
      <c r="C882" s="41" t="s">
        <v>227</v>
      </c>
      <c r="D882" s="41" t="s">
        <v>117</v>
      </c>
      <c r="E882" s="26" t="str">
        <f t="shared" si="1642"/>
        <v>0703</v>
      </c>
      <c r="F882" s="41" t="s">
        <v>592</v>
      </c>
      <c r="G882" s="41" t="s">
        <v>71</v>
      </c>
      <c r="H882" s="42" t="s">
        <v>72</v>
      </c>
      <c r="I882" s="43">
        <f>I883</f>
        <v>13293.200000000001</v>
      </c>
      <c r="J882" s="43">
        <f>J883</f>
        <v>13510.199999999999</v>
      </c>
      <c r="K882" s="43">
        <f>K883</f>
        <v>13510.199999999999</v>
      </c>
      <c r="L882" s="43">
        <f>L883</f>
        <v>0</v>
      </c>
      <c r="M882" s="43">
        <f>M883</f>
        <v>0</v>
      </c>
      <c r="N882" s="43">
        <f>N883</f>
        <v>0</v>
      </c>
      <c r="O882" s="43">
        <f>O883</f>
        <v>0</v>
      </c>
      <c r="P882" s="43">
        <f>P883</f>
        <v>0</v>
      </c>
      <c r="Q882" s="43">
        <f>Q883</f>
        <v>271.47000000000003</v>
      </c>
      <c r="R882" s="43">
        <f>R883</f>
        <v>151.01599999999999</v>
      </c>
      <c r="S882" s="43">
        <f>S883</f>
        <v>0</v>
      </c>
      <c r="T882" s="43">
        <f>T883</f>
        <v>0</v>
      </c>
      <c r="U882" s="43">
        <v>0</v>
      </c>
      <c r="V882" s="43">
        <f t="shared" si="1643"/>
        <v>13715.686</v>
      </c>
      <c r="W882" s="43">
        <f>W883</f>
        <v>0</v>
      </c>
      <c r="X882" s="43">
        <f>X883</f>
        <v>0</v>
      </c>
      <c r="Y882" s="43">
        <f>Y883</f>
        <v>0</v>
      </c>
      <c r="Z882" s="43">
        <f>Z883</f>
        <v>0</v>
      </c>
      <c r="AA882" s="43">
        <f>AA883</f>
        <v>0</v>
      </c>
      <c r="AB882" s="43">
        <f>AB883</f>
        <v>10762.572</v>
      </c>
      <c r="AC882" s="44">
        <f>AC883</f>
        <v>13715.686</v>
      </c>
      <c r="AD882" s="44">
        <f>AD883</f>
        <v>13715.686</v>
      </c>
      <c r="AE882" s="45">
        <f t="shared" si="1686"/>
        <v>100</v>
      </c>
      <c r="AF882" s="43">
        <f>AF883</f>
        <v>13715.686</v>
      </c>
      <c r="AG882" s="43">
        <f>AG883</f>
        <v>0</v>
      </c>
      <c r="AH882" s="43">
        <f>AH883</f>
        <v>0</v>
      </c>
      <c r="AI882" s="43">
        <f>AI883</f>
        <v>0</v>
      </c>
      <c r="AJ882" s="43">
        <f>AJ883</f>
        <v>0</v>
      </c>
      <c r="AK882" s="43">
        <f>AK883</f>
        <v>0</v>
      </c>
      <c r="AL882" s="43">
        <f t="shared" si="1687"/>
        <v>13715.686</v>
      </c>
      <c r="AM882" s="43">
        <f t="shared" si="1688"/>
        <v>0</v>
      </c>
      <c r="AN882" s="2"/>
      <c r="AR882" s="1"/>
      <c r="AS882" s="1"/>
    </row>
    <row r="883">
      <c r="B883" s="41" t="s">
        <v>453</v>
      </c>
      <c r="C883" s="41" t="s">
        <v>227</v>
      </c>
      <c r="D883" s="41" t="s">
        <v>117</v>
      </c>
      <c r="E883" s="26" t="str">
        <f t="shared" si="1642"/>
        <v>0703</v>
      </c>
      <c r="F883" s="41" t="s">
        <v>592</v>
      </c>
      <c r="G883" s="41" t="s">
        <v>73</v>
      </c>
      <c r="H883" s="42" t="s">
        <v>74</v>
      </c>
      <c r="I883" s="43">
        <v>13293.200000000001</v>
      </c>
      <c r="J883" s="43">
        <v>13510.199999999999</v>
      </c>
      <c r="K883" s="43">
        <v>13510.199999999999</v>
      </c>
      <c r="L883" s="43"/>
      <c r="M883" s="43"/>
      <c r="N883" s="43"/>
      <c r="O883" s="43">
        <v>0</v>
      </c>
      <c r="P883" s="43">
        <v>0</v>
      </c>
      <c r="Q883" s="43">
        <v>271.47000000000003</v>
      </c>
      <c r="R883" s="43">
        <v>151.01599999999999</v>
      </c>
      <c r="S883" s="43">
        <v>0</v>
      </c>
      <c r="T883" s="43">
        <v>0</v>
      </c>
      <c r="U883" s="43">
        <v>0</v>
      </c>
      <c r="V883" s="43">
        <f t="shared" si="1643"/>
        <v>13715.686</v>
      </c>
      <c r="W883" s="43"/>
      <c r="X883" s="43"/>
      <c r="Y883" s="43"/>
      <c r="Z883" s="43"/>
      <c r="AA883" s="43"/>
      <c r="AB883" s="43">
        <v>10762.572</v>
      </c>
      <c r="AC883" s="44">
        <v>13715.686</v>
      </c>
      <c r="AD883" s="44">
        <v>13715.686</v>
      </c>
      <c r="AE883" s="45">
        <f t="shared" si="1686"/>
        <v>100</v>
      </c>
      <c r="AF883" s="43">
        <v>13715.686</v>
      </c>
      <c r="AG883" s="43">
        <v>0</v>
      </c>
      <c r="AH883" s="43">
        <v>0</v>
      </c>
      <c r="AI883" s="43">
        <v>0</v>
      </c>
      <c r="AJ883" s="43">
        <v>0</v>
      </c>
      <c r="AK883" s="43">
        <v>0</v>
      </c>
      <c r="AL883" s="43">
        <f t="shared" si="1687"/>
        <v>13715.686</v>
      </c>
      <c r="AM883" s="43">
        <f t="shared" si="1688"/>
        <v>0</v>
      </c>
      <c r="AN883" s="19"/>
      <c r="AO883" s="1"/>
      <c r="AP883" s="1"/>
      <c r="AQ883" s="1"/>
      <c r="AR883" s="1"/>
      <c r="AS883" s="1"/>
    </row>
    <row r="884" ht="31.5">
      <c r="B884" s="41" t="s">
        <v>453</v>
      </c>
      <c r="C884" s="41" t="s">
        <v>227</v>
      </c>
      <c r="D884" s="41" t="s">
        <v>117</v>
      </c>
      <c r="E884" s="26" t="str">
        <f t="shared" si="1642"/>
        <v>0703</v>
      </c>
      <c r="F884" s="41" t="s">
        <v>592</v>
      </c>
      <c r="G884" s="41" t="s">
        <v>53</v>
      </c>
      <c r="H884" s="42" t="s">
        <v>54</v>
      </c>
      <c r="I884" s="43">
        <f>I885</f>
        <v>875.09999999999991</v>
      </c>
      <c r="J884" s="43">
        <f>J885</f>
        <v>875.09999999999991</v>
      </c>
      <c r="K884" s="43">
        <f>K885</f>
        <v>875.09999999999991</v>
      </c>
      <c r="L884" s="43">
        <f>L885</f>
        <v>0</v>
      </c>
      <c r="M884" s="43">
        <f>M885</f>
        <v>0</v>
      </c>
      <c r="N884" s="43">
        <f>N885</f>
        <v>0</v>
      </c>
      <c r="O884" s="43">
        <f>O885</f>
        <v>0</v>
      </c>
      <c r="P884" s="43">
        <f>P885</f>
        <v>0</v>
      </c>
      <c r="Q884" s="43">
        <f>Q885</f>
        <v>0</v>
      </c>
      <c r="R884" s="43">
        <f>R885</f>
        <v>0</v>
      </c>
      <c r="S884" s="43">
        <f>S885</f>
        <v>0</v>
      </c>
      <c r="T884" s="43">
        <f>T885</f>
        <v>0</v>
      </c>
      <c r="U884" s="43">
        <v>0</v>
      </c>
      <c r="V884" s="43">
        <f t="shared" si="1643"/>
        <v>875.09999999999991</v>
      </c>
      <c r="W884" s="43">
        <f>W885</f>
        <v>0</v>
      </c>
      <c r="X884" s="43">
        <f>X885</f>
        <v>0</v>
      </c>
      <c r="Y884" s="43">
        <f>Y885</f>
        <v>0</v>
      </c>
      <c r="Z884" s="43">
        <f>Z885</f>
        <v>0</v>
      </c>
      <c r="AA884" s="43">
        <f>AA885</f>
        <v>0</v>
      </c>
      <c r="AB884" s="43">
        <f>AB885</f>
        <v>726.47299999999996</v>
      </c>
      <c r="AC884" s="44">
        <f>AC885</f>
        <v>1183.3099999999999</v>
      </c>
      <c r="AD884" s="44">
        <f>AD885</f>
        <v>1181.8136199999999</v>
      </c>
      <c r="AE884" s="45">
        <f t="shared" si="1686"/>
        <v>99.873542858591563</v>
      </c>
      <c r="AF884" s="43">
        <f>AF885</f>
        <v>1183.3099999999999</v>
      </c>
      <c r="AG884" s="43">
        <f>AG885</f>
        <v>0</v>
      </c>
      <c r="AH884" s="43">
        <f>AH885</f>
        <v>0</v>
      </c>
      <c r="AI884" s="43">
        <f>AI885</f>
        <v>0</v>
      </c>
      <c r="AJ884" s="43">
        <f>AJ885</f>
        <v>0</v>
      </c>
      <c r="AK884" s="43">
        <f>AK885</f>
        <v>0</v>
      </c>
      <c r="AL884" s="43">
        <f t="shared" si="1687"/>
        <v>1183.3099999999999</v>
      </c>
      <c r="AM884" s="43">
        <f t="shared" si="1688"/>
        <v>-308.21000000000004</v>
      </c>
      <c r="AN884" s="2"/>
      <c r="AR884" s="1"/>
      <c r="AS884" s="1"/>
    </row>
    <row r="885" ht="31.5">
      <c r="B885" s="41" t="s">
        <v>453</v>
      </c>
      <c r="C885" s="41" t="s">
        <v>227</v>
      </c>
      <c r="D885" s="41" t="s">
        <v>117</v>
      </c>
      <c r="E885" s="26" t="str">
        <f t="shared" si="1642"/>
        <v>0703</v>
      </c>
      <c r="F885" s="41" t="s">
        <v>592</v>
      </c>
      <c r="G885" s="41" t="s">
        <v>55</v>
      </c>
      <c r="H885" s="42" t="s">
        <v>56</v>
      </c>
      <c r="I885" s="43">
        <v>875.09999999999991</v>
      </c>
      <c r="J885" s="43">
        <v>875.09999999999991</v>
      </c>
      <c r="K885" s="43">
        <v>875.09999999999991</v>
      </c>
      <c r="L885" s="43"/>
      <c r="M885" s="43"/>
      <c r="N885" s="43"/>
      <c r="O885" s="43">
        <v>0</v>
      </c>
      <c r="P885" s="43">
        <v>0</v>
      </c>
      <c r="Q885" s="43">
        <v>0</v>
      </c>
      <c r="R885" s="43">
        <v>0</v>
      </c>
      <c r="S885" s="43">
        <v>0</v>
      </c>
      <c r="T885" s="43">
        <v>0</v>
      </c>
      <c r="U885" s="43">
        <v>0</v>
      </c>
      <c r="V885" s="43">
        <f t="shared" si="1643"/>
        <v>875.09999999999991</v>
      </c>
      <c r="W885" s="43"/>
      <c r="X885" s="43"/>
      <c r="Y885" s="43"/>
      <c r="Z885" s="43"/>
      <c r="AA885" s="43"/>
      <c r="AB885" s="43">
        <v>726.47299999999996</v>
      </c>
      <c r="AC885" s="44">
        <v>1183.3099999999999</v>
      </c>
      <c r="AD885" s="44">
        <v>1181.8136199999999</v>
      </c>
      <c r="AE885" s="45">
        <f t="shared" si="1686"/>
        <v>99.873542858591563</v>
      </c>
      <c r="AF885" s="43">
        <v>1183.3099999999999</v>
      </c>
      <c r="AG885" s="43">
        <v>0</v>
      </c>
      <c r="AH885" s="43">
        <v>0</v>
      </c>
      <c r="AI885" s="43">
        <v>0</v>
      </c>
      <c r="AJ885" s="43">
        <v>0</v>
      </c>
      <c r="AK885" s="43">
        <v>0</v>
      </c>
      <c r="AL885" s="43">
        <f t="shared" si="1687"/>
        <v>1183.3099999999999</v>
      </c>
      <c r="AM885" s="43">
        <f t="shared" si="1688"/>
        <v>-308.21000000000004</v>
      </c>
      <c r="AN885" s="19"/>
      <c r="AR885" s="1"/>
      <c r="AS885" s="1"/>
    </row>
    <row r="886" ht="31.5">
      <c r="B886" s="41" t="s">
        <v>453</v>
      </c>
      <c r="C886" s="41" t="s">
        <v>227</v>
      </c>
      <c r="D886" s="41" t="s">
        <v>117</v>
      </c>
      <c r="E886" s="26" t="str">
        <f t="shared" si="1642"/>
        <v>0703</v>
      </c>
      <c r="F886" s="41" t="s">
        <v>592</v>
      </c>
      <c r="G886" s="41" t="s">
        <v>177</v>
      </c>
      <c r="H886" s="42" t="s">
        <v>178</v>
      </c>
      <c r="I886" s="43">
        <f>I888+I887</f>
        <v>766925.20000000019</v>
      </c>
      <c r="J886" s="43">
        <f>J888+J887</f>
        <v>771707.90000000014</v>
      </c>
      <c r="K886" s="43">
        <f>K888+K887</f>
        <v>771707.90000000014</v>
      </c>
      <c r="L886" s="43">
        <f>L888+L887</f>
        <v>0</v>
      </c>
      <c r="M886" s="43">
        <f>M888+M887</f>
        <v>0</v>
      </c>
      <c r="N886" s="43">
        <f>N888+N887</f>
        <v>0</v>
      </c>
      <c r="O886" s="43">
        <f>O888+O887</f>
        <v>0</v>
      </c>
      <c r="P886" s="43">
        <f>P888+P887</f>
        <v>0</v>
      </c>
      <c r="Q886" s="43">
        <f>Q888+Q887</f>
        <v>0</v>
      </c>
      <c r="R886" s="43">
        <f>R888+R887</f>
        <v>0</v>
      </c>
      <c r="S886" s="43">
        <f>S888+S887</f>
        <v>0</v>
      </c>
      <c r="T886" s="43">
        <f>T888+T887</f>
        <v>0</v>
      </c>
      <c r="U886" s="43">
        <v>0</v>
      </c>
      <c r="V886" s="43">
        <f t="shared" si="1643"/>
        <v>766925.20000000019</v>
      </c>
      <c r="W886" s="43">
        <f>W888+W887</f>
        <v>0</v>
      </c>
      <c r="X886" s="43">
        <f>X888+X887</f>
        <v>0</v>
      </c>
      <c r="Y886" s="43">
        <f>Y888+Y887</f>
        <v>0</v>
      </c>
      <c r="Z886" s="43">
        <f>Z888+Z887</f>
        <v>0</v>
      </c>
      <c r="AA886" s="43">
        <f>AA888+AA887</f>
        <v>0</v>
      </c>
      <c r="AB886" s="43">
        <f>AB888+AB887</f>
        <v>622237.17885000003</v>
      </c>
      <c r="AC886" s="44">
        <f>AC888+AC887</f>
        <v>766616.98999999999</v>
      </c>
      <c r="AD886" s="44">
        <f>AD888+AD887</f>
        <v>765349.86083000002</v>
      </c>
      <c r="AE886" s="45">
        <f t="shared" si="1686"/>
        <v>99.834711572202437</v>
      </c>
      <c r="AF886" s="43">
        <f>AF888+AF887</f>
        <v>766616.98999999999</v>
      </c>
      <c r="AG886" s="43">
        <f>AG888+AG887</f>
        <v>0</v>
      </c>
      <c r="AH886" s="43">
        <f>AH888+AH887</f>
        <v>0</v>
      </c>
      <c r="AI886" s="43">
        <f>AI888+AI887</f>
        <v>0</v>
      </c>
      <c r="AJ886" s="43">
        <f>AJ888+AJ887</f>
        <v>0</v>
      </c>
      <c r="AK886" s="43">
        <f>AK888+AK887</f>
        <v>0</v>
      </c>
      <c r="AL886" s="43">
        <f t="shared" si="1687"/>
        <v>766616.98999999999</v>
      </c>
      <c r="AM886" s="43">
        <f t="shared" si="1688"/>
        <v>308.21000000019558</v>
      </c>
      <c r="AN886" s="2"/>
      <c r="AO886" s="1"/>
      <c r="AP886" s="1"/>
      <c r="AQ886" s="1"/>
      <c r="AR886" s="1"/>
      <c r="AS886" s="1"/>
    </row>
    <row r="887">
      <c r="B887" s="41" t="s">
        <v>453</v>
      </c>
      <c r="C887" s="41" t="s">
        <v>227</v>
      </c>
      <c r="D887" s="41" t="s">
        <v>117</v>
      </c>
      <c r="E887" s="26" t="str">
        <f t="shared" si="1642"/>
        <v>0703</v>
      </c>
      <c r="F887" s="41" t="s">
        <v>592</v>
      </c>
      <c r="G887" s="41" t="s">
        <v>179</v>
      </c>
      <c r="H887" s="42" t="s">
        <v>180</v>
      </c>
      <c r="I887" s="43">
        <v>1434.4000000000001</v>
      </c>
      <c r="J887" s="43">
        <v>1444.8</v>
      </c>
      <c r="K887" s="43">
        <v>1444.8</v>
      </c>
      <c r="L887" s="43"/>
      <c r="M887" s="43"/>
      <c r="N887" s="43"/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f t="shared" si="1643"/>
        <v>1434.4000000000001</v>
      </c>
      <c r="W887" s="43"/>
      <c r="X887" s="43"/>
      <c r="Y887" s="43"/>
      <c r="Z887" s="43"/>
      <c r="AA887" s="43"/>
      <c r="AB887" s="43">
        <v>1173</v>
      </c>
      <c r="AC887" s="44">
        <v>1434.4000000000001</v>
      </c>
      <c r="AD887" s="44">
        <v>1433.37427</v>
      </c>
      <c r="AE887" s="45">
        <f t="shared" si="1686"/>
        <v>99.928490658114882</v>
      </c>
      <c r="AF887" s="43">
        <v>1434.4000000000001</v>
      </c>
      <c r="AG887" s="43">
        <v>0</v>
      </c>
      <c r="AH887" s="43">
        <v>0</v>
      </c>
      <c r="AI887" s="43">
        <v>0</v>
      </c>
      <c r="AJ887" s="43">
        <v>0</v>
      </c>
      <c r="AK887" s="43">
        <v>0</v>
      </c>
      <c r="AL887" s="43">
        <f t="shared" si="1687"/>
        <v>1434.4000000000001</v>
      </c>
      <c r="AM887" s="43">
        <f t="shared" si="1688"/>
        <v>0</v>
      </c>
      <c r="AN887" s="19"/>
      <c r="AR887" s="1"/>
      <c r="AS887" s="1"/>
    </row>
    <row r="888">
      <c r="B888" s="41" t="s">
        <v>453</v>
      </c>
      <c r="C888" s="41" t="s">
        <v>227</v>
      </c>
      <c r="D888" s="41" t="s">
        <v>117</v>
      </c>
      <c r="E888" s="26" t="str">
        <f t="shared" si="1642"/>
        <v>0703</v>
      </c>
      <c r="F888" s="41" t="s">
        <v>592</v>
      </c>
      <c r="G888" s="41" t="s">
        <v>305</v>
      </c>
      <c r="H888" s="42" t="s">
        <v>306</v>
      </c>
      <c r="I888" s="43">
        <v>765490.80000000016</v>
      </c>
      <c r="J888" s="43">
        <v>770263.10000000009</v>
      </c>
      <c r="K888" s="43">
        <v>770263.10000000009</v>
      </c>
      <c r="L888" s="43"/>
      <c r="M888" s="43"/>
      <c r="N888" s="43"/>
      <c r="O888" s="43">
        <v>0</v>
      </c>
      <c r="P888" s="43">
        <v>0</v>
      </c>
      <c r="Q888" s="43">
        <v>0</v>
      </c>
      <c r="R888" s="43">
        <v>0</v>
      </c>
      <c r="S888" s="43">
        <v>0</v>
      </c>
      <c r="T888" s="43">
        <v>0</v>
      </c>
      <c r="U888" s="43">
        <v>0</v>
      </c>
      <c r="V888" s="43">
        <f t="shared" si="1643"/>
        <v>765490.80000000016</v>
      </c>
      <c r="W888" s="43"/>
      <c r="X888" s="43"/>
      <c r="Y888" s="43"/>
      <c r="Z888" s="43"/>
      <c r="AA888" s="43"/>
      <c r="AB888" s="43">
        <v>621064.17885000003</v>
      </c>
      <c r="AC888" s="44">
        <v>765182.58999999997</v>
      </c>
      <c r="AD888" s="44">
        <v>763916.48655999999</v>
      </c>
      <c r="AE888" s="45">
        <f t="shared" si="1686"/>
        <v>99.83453577531084</v>
      </c>
      <c r="AF888" s="43">
        <v>765182.58999999997</v>
      </c>
      <c r="AG888" s="43">
        <v>0</v>
      </c>
      <c r="AH888" s="43">
        <v>0</v>
      </c>
      <c r="AI888" s="43">
        <v>0</v>
      </c>
      <c r="AJ888" s="43">
        <v>0</v>
      </c>
      <c r="AK888" s="43">
        <v>0</v>
      </c>
      <c r="AL888" s="43">
        <f t="shared" si="1687"/>
        <v>765182.58999999997</v>
      </c>
      <c r="AM888" s="43">
        <f t="shared" si="1688"/>
        <v>308.21000000019558</v>
      </c>
      <c r="AN888" s="19"/>
      <c r="AO888" s="1"/>
      <c r="AP888" s="1"/>
      <c r="AQ888" s="1"/>
      <c r="AR888" s="1"/>
      <c r="AS888" s="1"/>
    </row>
    <row r="889">
      <c r="B889" s="41" t="s">
        <v>453</v>
      </c>
      <c r="C889" s="41" t="s">
        <v>227</v>
      </c>
      <c r="D889" s="41" t="s">
        <v>117</v>
      </c>
      <c r="E889" s="26" t="str">
        <f t="shared" si="1642"/>
        <v>0703</v>
      </c>
      <c r="F889" s="41" t="s">
        <v>592</v>
      </c>
      <c r="G889" s="41" t="s">
        <v>59</v>
      </c>
      <c r="H889" s="42" t="s">
        <v>60</v>
      </c>
      <c r="I889" s="43">
        <f>I890</f>
        <v>51.799999999999997</v>
      </c>
      <c r="J889" s="43">
        <f>J890</f>
        <v>51.799999999999997</v>
      </c>
      <c r="K889" s="43">
        <f>K890</f>
        <v>51.799999999999997</v>
      </c>
      <c r="L889" s="43">
        <f>L890</f>
        <v>0</v>
      </c>
      <c r="M889" s="43">
        <f>M890</f>
        <v>0</v>
      </c>
      <c r="N889" s="43">
        <f>N890</f>
        <v>0</v>
      </c>
      <c r="O889" s="43">
        <f>O890</f>
        <v>0</v>
      </c>
      <c r="P889" s="43">
        <f>P890</f>
        <v>0</v>
      </c>
      <c r="Q889" s="43">
        <f>Q890</f>
        <v>0</v>
      </c>
      <c r="R889" s="43">
        <f>R890</f>
        <v>0</v>
      </c>
      <c r="S889" s="43">
        <f>S890</f>
        <v>0</v>
      </c>
      <c r="T889" s="43">
        <f>T890</f>
        <v>0</v>
      </c>
      <c r="U889" s="43">
        <v>0</v>
      </c>
      <c r="V889" s="43">
        <f t="shared" si="1643"/>
        <v>51.799999999999997</v>
      </c>
      <c r="W889" s="43">
        <f>W890</f>
        <v>0</v>
      </c>
      <c r="X889" s="43">
        <f>X890</f>
        <v>0</v>
      </c>
      <c r="Y889" s="43">
        <f>Y890</f>
        <v>0</v>
      </c>
      <c r="Z889" s="43">
        <f>Z890</f>
        <v>0</v>
      </c>
      <c r="AA889" s="43">
        <f>AA890</f>
        <v>0</v>
      </c>
      <c r="AB889" s="43">
        <f>AB890</f>
        <v>44.799999999999997</v>
      </c>
      <c r="AC889" s="44">
        <f>AC890</f>
        <v>51.799999999999997</v>
      </c>
      <c r="AD889" s="44">
        <f>AD890</f>
        <v>51.799999999999997</v>
      </c>
      <c r="AE889" s="45">
        <f t="shared" si="1686"/>
        <v>100</v>
      </c>
      <c r="AF889" s="43">
        <f>AF890</f>
        <v>51.799999999999997</v>
      </c>
      <c r="AG889" s="43">
        <f>AG890</f>
        <v>0</v>
      </c>
      <c r="AH889" s="43">
        <f>AH890</f>
        <v>0</v>
      </c>
      <c r="AI889" s="43">
        <f>AI890</f>
        <v>0</v>
      </c>
      <c r="AJ889" s="43">
        <f>AJ890</f>
        <v>0</v>
      </c>
      <c r="AK889" s="43">
        <f>AK890</f>
        <v>0</v>
      </c>
      <c r="AL889" s="43">
        <f t="shared" si="1687"/>
        <v>51.799999999999997</v>
      </c>
      <c r="AM889" s="43">
        <f t="shared" si="1688"/>
        <v>0</v>
      </c>
      <c r="AN889" s="2"/>
      <c r="AO889" s="1"/>
      <c r="AP889" s="1"/>
      <c r="AQ889" s="1"/>
      <c r="AR889" s="1"/>
      <c r="AS889" s="1"/>
    </row>
    <row r="890">
      <c r="B890" s="41" t="s">
        <v>453</v>
      </c>
      <c r="C890" s="41" t="s">
        <v>227</v>
      </c>
      <c r="D890" s="41" t="s">
        <v>117</v>
      </c>
      <c r="E890" s="26" t="str">
        <f t="shared" si="1642"/>
        <v>0703</v>
      </c>
      <c r="F890" s="41" t="s">
        <v>592</v>
      </c>
      <c r="G890" s="41" t="s">
        <v>63</v>
      </c>
      <c r="H890" s="42" t="s">
        <v>64</v>
      </c>
      <c r="I890" s="43">
        <v>51.799999999999997</v>
      </c>
      <c r="J890" s="43">
        <v>51.799999999999997</v>
      </c>
      <c r="K890" s="43">
        <v>51.799999999999997</v>
      </c>
      <c r="L890" s="43"/>
      <c r="M890" s="43"/>
      <c r="N890" s="43"/>
      <c r="O890" s="43">
        <v>0</v>
      </c>
      <c r="P890" s="43">
        <v>0</v>
      </c>
      <c r="Q890" s="43">
        <v>0</v>
      </c>
      <c r="R890" s="43">
        <v>0</v>
      </c>
      <c r="S890" s="43">
        <v>0</v>
      </c>
      <c r="T890" s="43">
        <v>0</v>
      </c>
      <c r="U890" s="43">
        <v>0</v>
      </c>
      <c r="V890" s="43">
        <f t="shared" si="1643"/>
        <v>51.799999999999997</v>
      </c>
      <c r="W890" s="43"/>
      <c r="X890" s="43"/>
      <c r="Y890" s="43"/>
      <c r="Z890" s="43"/>
      <c r="AA890" s="43"/>
      <c r="AB890" s="43">
        <v>44.799999999999997</v>
      </c>
      <c r="AC890" s="44">
        <v>51.799999999999997</v>
      </c>
      <c r="AD890" s="44">
        <v>51.799999999999997</v>
      </c>
      <c r="AE890" s="45">
        <f t="shared" si="1686"/>
        <v>100</v>
      </c>
      <c r="AF890" s="43">
        <v>51.799999999999997</v>
      </c>
      <c r="AG890" s="43">
        <v>0</v>
      </c>
      <c r="AH890" s="43">
        <v>0</v>
      </c>
      <c r="AI890" s="43">
        <v>0</v>
      </c>
      <c r="AJ890" s="43">
        <v>0</v>
      </c>
      <c r="AK890" s="43">
        <v>0</v>
      </c>
      <c r="AL890" s="43">
        <f t="shared" si="1687"/>
        <v>51.799999999999997</v>
      </c>
      <c r="AM890" s="43">
        <f t="shared" si="1688"/>
        <v>0</v>
      </c>
      <c r="AN890" s="19"/>
      <c r="AR890" s="1"/>
      <c r="AS890" s="1"/>
    </row>
    <row r="891" ht="31.5" hidden="1">
      <c r="B891" s="41" t="s">
        <v>453</v>
      </c>
      <c r="C891" s="41" t="s">
        <v>227</v>
      </c>
      <c r="D891" s="41" t="s">
        <v>117</v>
      </c>
      <c r="E891" s="26" t="str">
        <f t="shared" si="1642"/>
        <v>0703</v>
      </c>
      <c r="F891" s="41" t="s">
        <v>593</v>
      </c>
      <c r="G891" s="41"/>
      <c r="H891" s="42" t="s">
        <v>594</v>
      </c>
      <c r="I891" s="43">
        <f>I892</f>
        <v>0</v>
      </c>
      <c r="J891" s="43">
        <f>J892</f>
        <v>0</v>
      </c>
      <c r="K891" s="43">
        <f>K892</f>
        <v>0</v>
      </c>
      <c r="L891" s="43">
        <f>L892</f>
        <v>0</v>
      </c>
      <c r="M891" s="43">
        <f>M892</f>
        <v>0</v>
      </c>
      <c r="N891" s="43">
        <f>N892</f>
        <v>0</v>
      </c>
      <c r="O891" s="43">
        <f>O892</f>
        <v>0</v>
      </c>
      <c r="P891" s="43">
        <f>P892</f>
        <v>0</v>
      </c>
      <c r="Q891" s="43">
        <f>Q892</f>
        <v>0</v>
      </c>
      <c r="R891" s="43">
        <f>R892</f>
        <v>0</v>
      </c>
      <c r="S891" s="43">
        <f>S892</f>
        <v>0</v>
      </c>
      <c r="T891" s="43">
        <f>T892</f>
        <v>0</v>
      </c>
      <c r="U891" s="43">
        <v>0</v>
      </c>
      <c r="V891" s="43">
        <f t="shared" si="1643"/>
        <v>0</v>
      </c>
      <c r="W891" s="43">
        <f>W892</f>
        <v>0</v>
      </c>
      <c r="X891" s="43">
        <f>X892</f>
        <v>0</v>
      </c>
      <c r="Y891" s="43">
        <f>Y892</f>
        <v>0</v>
      </c>
      <c r="Z891" s="43">
        <f>Z892</f>
        <v>0</v>
      </c>
      <c r="AA891" s="43">
        <f>AA892</f>
        <v>0</v>
      </c>
      <c r="AB891" s="43">
        <f>AB892</f>
        <v>0</v>
      </c>
      <c r="AC891" s="44">
        <f>AC892</f>
        <v>0</v>
      </c>
      <c r="AD891" s="44">
        <f>AD892</f>
        <v>0</v>
      </c>
      <c r="AE891" s="45" t="e">
        <f t="shared" si="1686"/>
        <v>#DIV/0!</v>
      </c>
      <c r="AF891" s="46">
        <f>AF892</f>
        <v>0</v>
      </c>
      <c r="AG891" s="46">
        <f>AG892</f>
        <v>0</v>
      </c>
      <c r="AH891" s="47">
        <f>AH892</f>
        <v>0</v>
      </c>
      <c r="AI891" s="47">
        <f>AI892</f>
        <v>0</v>
      </c>
      <c r="AJ891" s="47">
        <f>AJ892</f>
        <v>0</v>
      </c>
      <c r="AK891" s="47">
        <f>AK892</f>
        <v>0</v>
      </c>
      <c r="AL891" s="47">
        <f t="shared" si="1687"/>
        <v>0</v>
      </c>
      <c r="AM891" s="47">
        <f t="shared" si="1688"/>
        <v>0</v>
      </c>
      <c r="AN891" s="48" t="s">
        <v>36</v>
      </c>
      <c r="AR891" s="1"/>
      <c r="AS891" s="1"/>
    </row>
    <row r="892" ht="31.5" hidden="1">
      <c r="B892" s="41" t="s">
        <v>453</v>
      </c>
      <c r="C892" s="41" t="s">
        <v>227</v>
      </c>
      <c r="D892" s="41" t="s">
        <v>117</v>
      </c>
      <c r="E892" s="26" t="str">
        <f t="shared" si="1642"/>
        <v>0703</v>
      </c>
      <c r="F892" s="41" t="s">
        <v>593</v>
      </c>
      <c r="G892" s="41" t="s">
        <v>177</v>
      </c>
      <c r="H892" s="42" t="s">
        <v>178</v>
      </c>
      <c r="I892" s="43">
        <f>I893+I894</f>
        <v>0</v>
      </c>
      <c r="J892" s="43">
        <f>J893+J894</f>
        <v>0</v>
      </c>
      <c r="K892" s="43">
        <f>K893+K894</f>
        <v>0</v>
      </c>
      <c r="L892" s="43">
        <f>L893+L894</f>
        <v>0</v>
      </c>
      <c r="M892" s="43">
        <f>M893+M894</f>
        <v>0</v>
      </c>
      <c r="N892" s="43">
        <f>N893+N894</f>
        <v>0</v>
      </c>
      <c r="O892" s="43">
        <f>O893+O894</f>
        <v>0</v>
      </c>
      <c r="P892" s="43">
        <f>P893+P894</f>
        <v>0</v>
      </c>
      <c r="Q892" s="43">
        <f>Q893+Q894</f>
        <v>0</v>
      </c>
      <c r="R892" s="43">
        <f>R893+R894</f>
        <v>0</v>
      </c>
      <c r="S892" s="43">
        <f>S893+S894</f>
        <v>0</v>
      </c>
      <c r="T892" s="43">
        <f>T893+T894</f>
        <v>0</v>
      </c>
      <c r="U892" s="43">
        <v>0</v>
      </c>
      <c r="V892" s="43">
        <f t="shared" si="1643"/>
        <v>0</v>
      </c>
      <c r="W892" s="43">
        <f>W893+W894</f>
        <v>0</v>
      </c>
      <c r="X892" s="43">
        <f>X893+X894</f>
        <v>0</v>
      </c>
      <c r="Y892" s="43">
        <f>Y893+Y894</f>
        <v>0</v>
      </c>
      <c r="Z892" s="43">
        <f>Z893+Z894</f>
        <v>0</v>
      </c>
      <c r="AA892" s="43">
        <f>AA893+AA894</f>
        <v>0</v>
      </c>
      <c r="AB892" s="43">
        <f>AB893+AB894</f>
        <v>0</v>
      </c>
      <c r="AC892" s="44">
        <f>AC893+AC894</f>
        <v>0</v>
      </c>
      <c r="AD892" s="44">
        <f>AD893+AD894</f>
        <v>0</v>
      </c>
      <c r="AE892" s="45" t="e">
        <f t="shared" si="1686"/>
        <v>#DIV/0!</v>
      </c>
      <c r="AF892" s="46">
        <f>AF893+AF894</f>
        <v>0</v>
      </c>
      <c r="AG892" s="46">
        <f>AG893+AG894</f>
        <v>0</v>
      </c>
      <c r="AH892" s="47">
        <f>AH893+AH894</f>
        <v>0</v>
      </c>
      <c r="AI892" s="47">
        <f>AI893+AI894</f>
        <v>0</v>
      </c>
      <c r="AJ892" s="47">
        <f>AJ893+AJ894</f>
        <v>0</v>
      </c>
      <c r="AK892" s="47">
        <f>AK893+AK894</f>
        <v>0</v>
      </c>
      <c r="AL892" s="47">
        <f t="shared" si="1687"/>
        <v>0</v>
      </c>
      <c r="AM892" s="47">
        <f t="shared" si="1688"/>
        <v>0</v>
      </c>
      <c r="AN892" s="48" t="s">
        <v>36</v>
      </c>
      <c r="AO892" s="1"/>
      <c r="AP892" s="1"/>
      <c r="AQ892" s="1"/>
      <c r="AR892" s="1"/>
      <c r="AS892" s="1"/>
    </row>
    <row r="893" hidden="1">
      <c r="B893" s="41" t="s">
        <v>453</v>
      </c>
      <c r="C893" s="41" t="s">
        <v>227</v>
      </c>
      <c r="D893" s="41" t="s">
        <v>117</v>
      </c>
      <c r="E893" s="26" t="str">
        <f t="shared" si="1642"/>
        <v>0703</v>
      </c>
      <c r="F893" s="41" t="s">
        <v>593</v>
      </c>
      <c r="G893" s="41" t="s">
        <v>179</v>
      </c>
      <c r="H893" s="42" t="s">
        <v>180</v>
      </c>
      <c r="I893" s="43"/>
      <c r="J893" s="43"/>
      <c r="K893" s="43"/>
      <c r="L893" s="43"/>
      <c r="M893" s="43"/>
      <c r="N893" s="43"/>
      <c r="O893" s="43">
        <v>0</v>
      </c>
      <c r="P893" s="43">
        <v>0</v>
      </c>
      <c r="Q893" s="43">
        <v>0</v>
      </c>
      <c r="R893" s="43">
        <v>0</v>
      </c>
      <c r="S893" s="43">
        <v>0</v>
      </c>
      <c r="T893" s="43">
        <v>0</v>
      </c>
      <c r="U893" s="43">
        <v>0</v>
      </c>
      <c r="V893" s="43">
        <f t="shared" si="1643"/>
        <v>0</v>
      </c>
      <c r="W893" s="43"/>
      <c r="X893" s="43"/>
      <c r="Y893" s="43"/>
      <c r="Z893" s="43"/>
      <c r="AA893" s="43"/>
      <c r="AB893" s="43">
        <v>0</v>
      </c>
      <c r="AC893" s="44">
        <v>0</v>
      </c>
      <c r="AD893" s="44">
        <v>0</v>
      </c>
      <c r="AE893" s="45" t="e">
        <f t="shared" si="1686"/>
        <v>#DIV/0!</v>
      </c>
      <c r="AF893" s="46">
        <v>0</v>
      </c>
      <c r="AG893" s="46">
        <v>0</v>
      </c>
      <c r="AH893" s="47">
        <v>0</v>
      </c>
      <c r="AI893" s="47">
        <v>0</v>
      </c>
      <c r="AJ893" s="47">
        <v>0</v>
      </c>
      <c r="AK893" s="47">
        <v>0</v>
      </c>
      <c r="AL893" s="47">
        <f t="shared" si="1687"/>
        <v>0</v>
      </c>
      <c r="AM893" s="47">
        <f t="shared" si="1688"/>
        <v>0</v>
      </c>
      <c r="AN893" s="48" t="s">
        <v>36</v>
      </c>
      <c r="AO893" s="1"/>
      <c r="AP893" s="1"/>
      <c r="AQ893" s="1"/>
      <c r="AR893" s="1"/>
      <c r="AS893" s="1"/>
    </row>
    <row r="894" hidden="1">
      <c r="B894" s="41" t="s">
        <v>453</v>
      </c>
      <c r="C894" s="41" t="s">
        <v>227</v>
      </c>
      <c r="D894" s="41" t="s">
        <v>117</v>
      </c>
      <c r="E894" s="26" t="str">
        <f t="shared" si="1642"/>
        <v>0703</v>
      </c>
      <c r="F894" s="41" t="s">
        <v>593</v>
      </c>
      <c r="G894" s="41" t="s">
        <v>305</v>
      </c>
      <c r="H894" s="42" t="s">
        <v>306</v>
      </c>
      <c r="I894" s="43"/>
      <c r="J894" s="43"/>
      <c r="K894" s="43"/>
      <c r="L894" s="43"/>
      <c r="M894" s="43"/>
      <c r="N894" s="43"/>
      <c r="O894" s="43">
        <v>0</v>
      </c>
      <c r="P894" s="43">
        <v>0</v>
      </c>
      <c r="Q894" s="43">
        <v>0</v>
      </c>
      <c r="R894" s="43">
        <v>0</v>
      </c>
      <c r="S894" s="43">
        <v>0</v>
      </c>
      <c r="T894" s="43">
        <v>0</v>
      </c>
      <c r="U894" s="43">
        <v>0</v>
      </c>
      <c r="V894" s="43">
        <f t="shared" si="1643"/>
        <v>0</v>
      </c>
      <c r="W894" s="43"/>
      <c r="X894" s="43"/>
      <c r="Y894" s="43"/>
      <c r="Z894" s="43"/>
      <c r="AA894" s="43"/>
      <c r="AB894" s="43">
        <v>0</v>
      </c>
      <c r="AC894" s="44">
        <v>0</v>
      </c>
      <c r="AD894" s="44">
        <v>0</v>
      </c>
      <c r="AE894" s="45" t="e">
        <f t="shared" si="1686"/>
        <v>#DIV/0!</v>
      </c>
      <c r="AF894" s="46">
        <v>0</v>
      </c>
      <c r="AG894" s="46">
        <v>0</v>
      </c>
      <c r="AH894" s="47">
        <v>0</v>
      </c>
      <c r="AI894" s="47">
        <v>0</v>
      </c>
      <c r="AJ894" s="47">
        <v>0</v>
      </c>
      <c r="AK894" s="47">
        <v>0</v>
      </c>
      <c r="AL894" s="47">
        <f t="shared" si="1687"/>
        <v>0</v>
      </c>
      <c r="AM894" s="47">
        <f t="shared" si="1688"/>
        <v>0</v>
      </c>
      <c r="AN894" s="48" t="s">
        <v>36</v>
      </c>
      <c r="AR894" s="1"/>
      <c r="AS894" s="1"/>
    </row>
    <row r="895" ht="31.5" hidden="1">
      <c r="B895" s="41" t="s">
        <v>453</v>
      </c>
      <c r="C895" s="41" t="s">
        <v>227</v>
      </c>
      <c r="D895" s="41" t="s">
        <v>117</v>
      </c>
      <c r="E895" s="26" t="str">
        <f t="shared" si="1642"/>
        <v>0703</v>
      </c>
      <c r="F895" s="41" t="s">
        <v>595</v>
      </c>
      <c r="G895" s="41"/>
      <c r="H895" s="42" t="s">
        <v>596</v>
      </c>
      <c r="I895" s="43">
        <f t="shared" ref="I895:I901" si="1715">I896</f>
        <v>0</v>
      </c>
      <c r="J895" s="43">
        <f t="shared" ref="J895:J901" si="1716">J896</f>
        <v>0</v>
      </c>
      <c r="K895" s="43">
        <f t="shared" ref="K895:K901" si="1717">K896</f>
        <v>0</v>
      </c>
      <c r="L895" s="43">
        <f t="shared" ref="L895:L901" si="1718">L896</f>
        <v>0</v>
      </c>
      <c r="M895" s="43">
        <f t="shared" ref="M895:M901" si="1719">M896</f>
        <v>0</v>
      </c>
      <c r="N895" s="43">
        <f t="shared" ref="N895:N901" si="1720">N896</f>
        <v>0</v>
      </c>
      <c r="O895" s="43">
        <f t="shared" ref="O895:O901" si="1721">O896</f>
        <v>0</v>
      </c>
      <c r="P895" s="43">
        <f t="shared" ref="P895:P901" si="1722">P896</f>
        <v>0</v>
      </c>
      <c r="Q895" s="43">
        <f t="shared" ref="Q895:Q901" si="1723">Q896</f>
        <v>0</v>
      </c>
      <c r="R895" s="43">
        <f t="shared" ref="R895:R901" si="1724">R896</f>
        <v>0</v>
      </c>
      <c r="S895" s="43">
        <f t="shared" ref="S895:S901" si="1725">S896</f>
        <v>0</v>
      </c>
      <c r="T895" s="43">
        <f t="shared" ref="T895:T901" si="1726">T896</f>
        <v>0</v>
      </c>
      <c r="U895" s="43">
        <v>0</v>
      </c>
      <c r="V895" s="43">
        <f t="shared" si="1643"/>
        <v>0</v>
      </c>
      <c r="W895" s="43">
        <f t="shared" ref="W895:W901" si="1727">W896</f>
        <v>0</v>
      </c>
      <c r="X895" s="43">
        <f t="shared" ref="X895:X901" si="1728">X896</f>
        <v>0</v>
      </c>
      <c r="Y895" s="43">
        <f t="shared" ref="Y895:Y901" si="1729">Y896</f>
        <v>0</v>
      </c>
      <c r="Z895" s="43">
        <f t="shared" ref="Z895:Z901" si="1730">Z896</f>
        <v>0</v>
      </c>
      <c r="AA895" s="43">
        <f t="shared" ref="AA895:AA901" si="1731">AA896</f>
        <v>0</v>
      </c>
      <c r="AB895" s="43">
        <f t="shared" ref="AB895:AB901" si="1732">AB896</f>
        <v>0</v>
      </c>
      <c r="AC895" s="44">
        <f t="shared" ref="AC895:AC901" si="1733">AC896</f>
        <v>0</v>
      </c>
      <c r="AD895" s="44">
        <f t="shared" ref="AD895:AD901" si="1734">AD896</f>
        <v>0</v>
      </c>
      <c r="AE895" s="45" t="e">
        <f t="shared" si="1686"/>
        <v>#DIV/0!</v>
      </c>
      <c r="AF895" s="46">
        <f t="shared" ref="AF895:AF901" si="1735">AF896</f>
        <v>0</v>
      </c>
      <c r="AG895" s="46">
        <f t="shared" ref="AG895:AG901" si="1736">AG896</f>
        <v>0</v>
      </c>
      <c r="AH895" s="47">
        <f t="shared" ref="AH895:AH901" si="1737">AH896</f>
        <v>0</v>
      </c>
      <c r="AI895" s="47">
        <f t="shared" ref="AI895:AI901" si="1738">AI896</f>
        <v>0</v>
      </c>
      <c r="AJ895" s="47">
        <f t="shared" ref="AJ895:AJ901" si="1739">AJ896</f>
        <v>0</v>
      </c>
      <c r="AK895" s="47">
        <f t="shared" ref="AK895:AK901" si="1740">AK896</f>
        <v>0</v>
      </c>
      <c r="AL895" s="47">
        <f t="shared" si="1687"/>
        <v>0</v>
      </c>
      <c r="AM895" s="47">
        <f t="shared" si="1688"/>
        <v>0</v>
      </c>
      <c r="AN895" s="48" t="s">
        <v>36</v>
      </c>
      <c r="AO895" s="1"/>
      <c r="AP895" s="1"/>
      <c r="AQ895" s="1"/>
      <c r="AR895" s="1"/>
      <c r="AS895" s="1"/>
    </row>
    <row r="896" ht="31.5" hidden="1">
      <c r="B896" s="41" t="s">
        <v>453</v>
      </c>
      <c r="C896" s="41" t="s">
        <v>227</v>
      </c>
      <c r="D896" s="41" t="s">
        <v>117</v>
      </c>
      <c r="E896" s="26" t="str">
        <f t="shared" si="1642"/>
        <v>0703</v>
      </c>
      <c r="F896" s="41" t="s">
        <v>595</v>
      </c>
      <c r="G896" s="41" t="s">
        <v>177</v>
      </c>
      <c r="H896" s="42" t="s">
        <v>178</v>
      </c>
      <c r="I896" s="43">
        <f t="shared" si="1715"/>
        <v>0</v>
      </c>
      <c r="J896" s="43">
        <f t="shared" si="1716"/>
        <v>0</v>
      </c>
      <c r="K896" s="43">
        <f t="shared" si="1717"/>
        <v>0</v>
      </c>
      <c r="L896" s="43">
        <f t="shared" si="1718"/>
        <v>0</v>
      </c>
      <c r="M896" s="43">
        <f t="shared" si="1719"/>
        <v>0</v>
      </c>
      <c r="N896" s="43">
        <f t="shared" si="1720"/>
        <v>0</v>
      </c>
      <c r="O896" s="43">
        <f t="shared" si="1721"/>
        <v>0</v>
      </c>
      <c r="P896" s="43">
        <f t="shared" si="1722"/>
        <v>0</v>
      </c>
      <c r="Q896" s="43">
        <f t="shared" si="1723"/>
        <v>0</v>
      </c>
      <c r="R896" s="43">
        <f t="shared" si="1724"/>
        <v>0</v>
      </c>
      <c r="S896" s="43">
        <f t="shared" si="1725"/>
        <v>0</v>
      </c>
      <c r="T896" s="43">
        <f t="shared" si="1726"/>
        <v>0</v>
      </c>
      <c r="U896" s="43">
        <v>0</v>
      </c>
      <c r="V896" s="43">
        <f t="shared" si="1643"/>
        <v>0</v>
      </c>
      <c r="W896" s="43">
        <f t="shared" si="1727"/>
        <v>0</v>
      </c>
      <c r="X896" s="43">
        <f t="shared" si="1728"/>
        <v>0</v>
      </c>
      <c r="Y896" s="43">
        <f t="shared" si="1729"/>
        <v>0</v>
      </c>
      <c r="Z896" s="43">
        <f t="shared" si="1730"/>
        <v>0</v>
      </c>
      <c r="AA896" s="43">
        <f t="shared" si="1731"/>
        <v>0</v>
      </c>
      <c r="AB896" s="43">
        <f t="shared" si="1732"/>
        <v>0</v>
      </c>
      <c r="AC896" s="44">
        <f t="shared" si="1733"/>
        <v>0</v>
      </c>
      <c r="AD896" s="44">
        <f t="shared" si="1734"/>
        <v>0</v>
      </c>
      <c r="AE896" s="45" t="e">
        <f t="shared" si="1686"/>
        <v>#DIV/0!</v>
      </c>
      <c r="AF896" s="46">
        <f t="shared" si="1735"/>
        <v>0</v>
      </c>
      <c r="AG896" s="46">
        <f t="shared" si="1736"/>
        <v>0</v>
      </c>
      <c r="AH896" s="47">
        <f t="shared" si="1737"/>
        <v>0</v>
      </c>
      <c r="AI896" s="47">
        <f t="shared" si="1738"/>
        <v>0</v>
      </c>
      <c r="AJ896" s="47">
        <f t="shared" si="1739"/>
        <v>0</v>
      </c>
      <c r="AK896" s="47">
        <f t="shared" si="1740"/>
        <v>0</v>
      </c>
      <c r="AL896" s="47">
        <f t="shared" si="1687"/>
        <v>0</v>
      </c>
      <c r="AM896" s="47">
        <f t="shared" si="1688"/>
        <v>0</v>
      </c>
      <c r="AN896" s="48" t="s">
        <v>36</v>
      </c>
      <c r="AO896" s="1"/>
      <c r="AP896" s="1"/>
      <c r="AQ896" s="1"/>
      <c r="AR896" s="1"/>
      <c r="AS896" s="1"/>
    </row>
    <row r="897" hidden="1">
      <c r="B897" s="41" t="s">
        <v>453</v>
      </c>
      <c r="C897" s="41" t="s">
        <v>227</v>
      </c>
      <c r="D897" s="41" t="s">
        <v>117</v>
      </c>
      <c r="E897" s="26" t="str">
        <f t="shared" si="1642"/>
        <v>0703</v>
      </c>
      <c r="F897" s="41" t="s">
        <v>595</v>
      </c>
      <c r="G897" s="41" t="s">
        <v>305</v>
      </c>
      <c r="H897" s="42" t="s">
        <v>306</v>
      </c>
      <c r="I897" s="43"/>
      <c r="J897" s="43"/>
      <c r="K897" s="43"/>
      <c r="L897" s="43"/>
      <c r="M897" s="43"/>
      <c r="N897" s="43"/>
      <c r="O897" s="43">
        <v>0</v>
      </c>
      <c r="P897" s="43">
        <v>0</v>
      </c>
      <c r="Q897" s="43">
        <v>0</v>
      </c>
      <c r="R897" s="43">
        <v>0</v>
      </c>
      <c r="S897" s="43">
        <v>0</v>
      </c>
      <c r="T897" s="43">
        <v>0</v>
      </c>
      <c r="U897" s="43">
        <v>0</v>
      </c>
      <c r="V897" s="43">
        <f t="shared" si="1643"/>
        <v>0</v>
      </c>
      <c r="W897" s="43"/>
      <c r="X897" s="43"/>
      <c r="Y897" s="43"/>
      <c r="Z897" s="43"/>
      <c r="AA897" s="43"/>
      <c r="AB897" s="43">
        <v>0</v>
      </c>
      <c r="AC897" s="44">
        <v>0</v>
      </c>
      <c r="AD897" s="44">
        <v>0</v>
      </c>
      <c r="AE897" s="45" t="e">
        <f t="shared" si="1686"/>
        <v>#DIV/0!</v>
      </c>
      <c r="AF897" s="46">
        <v>0</v>
      </c>
      <c r="AG897" s="46">
        <v>0</v>
      </c>
      <c r="AH897" s="47">
        <v>0</v>
      </c>
      <c r="AI897" s="47">
        <v>0</v>
      </c>
      <c r="AJ897" s="47">
        <v>0</v>
      </c>
      <c r="AK897" s="47">
        <v>0</v>
      </c>
      <c r="AL897" s="47">
        <f t="shared" si="1687"/>
        <v>0</v>
      </c>
      <c r="AM897" s="47">
        <f t="shared" si="1688"/>
        <v>0</v>
      </c>
      <c r="AN897" s="48" t="s">
        <v>36</v>
      </c>
      <c r="AR897" s="1"/>
      <c r="AS897" s="1"/>
    </row>
    <row r="898" ht="31.5">
      <c r="B898" s="41" t="s">
        <v>453</v>
      </c>
      <c r="C898" s="41" t="s">
        <v>227</v>
      </c>
      <c r="D898" s="41" t="s">
        <v>117</v>
      </c>
      <c r="E898" s="26" t="str">
        <f t="shared" si="1642"/>
        <v>0703</v>
      </c>
      <c r="F898" s="41" t="s">
        <v>597</v>
      </c>
      <c r="G898" s="41"/>
      <c r="H898" s="42" t="s">
        <v>598</v>
      </c>
      <c r="I898" s="43">
        <f t="shared" si="1715"/>
        <v>2985.6999999999998</v>
      </c>
      <c r="J898" s="43">
        <f t="shared" si="1716"/>
        <v>3090.0999999999999</v>
      </c>
      <c r="K898" s="43">
        <f t="shared" si="1717"/>
        <v>3090.0999999999999</v>
      </c>
      <c r="L898" s="43">
        <f t="shared" si="1718"/>
        <v>0</v>
      </c>
      <c r="M898" s="43">
        <f t="shared" si="1719"/>
        <v>0</v>
      </c>
      <c r="N898" s="43">
        <f t="shared" si="1720"/>
        <v>0</v>
      </c>
      <c r="O898" s="43">
        <f t="shared" si="1721"/>
        <v>0</v>
      </c>
      <c r="P898" s="43">
        <f t="shared" si="1722"/>
        <v>0</v>
      </c>
      <c r="Q898" s="43">
        <f t="shared" si="1723"/>
        <v>0</v>
      </c>
      <c r="R898" s="43">
        <f t="shared" si="1724"/>
        <v>0</v>
      </c>
      <c r="S898" s="43">
        <f t="shared" si="1725"/>
        <v>0</v>
      </c>
      <c r="T898" s="43">
        <f t="shared" si="1726"/>
        <v>0</v>
      </c>
      <c r="U898" s="43">
        <v>0</v>
      </c>
      <c r="V898" s="43">
        <f t="shared" si="1643"/>
        <v>2985.6999999999998</v>
      </c>
      <c r="W898" s="43">
        <f t="shared" si="1727"/>
        <v>0</v>
      </c>
      <c r="X898" s="43">
        <f t="shared" si="1728"/>
        <v>0</v>
      </c>
      <c r="Y898" s="43">
        <f t="shared" si="1729"/>
        <v>0</v>
      </c>
      <c r="Z898" s="43">
        <f t="shared" si="1730"/>
        <v>0</v>
      </c>
      <c r="AA898" s="43">
        <f t="shared" si="1731"/>
        <v>0</v>
      </c>
      <c r="AB898" s="43">
        <f t="shared" si="1732"/>
        <v>2386.5643599999999</v>
      </c>
      <c r="AC898" s="44">
        <f t="shared" si="1733"/>
        <v>2985.6999999999998</v>
      </c>
      <c r="AD898" s="44">
        <f t="shared" si="1734"/>
        <v>2985.6593600000001</v>
      </c>
      <c r="AE898" s="45">
        <f t="shared" si="1686"/>
        <v>99.998638845161949</v>
      </c>
      <c r="AF898" s="43">
        <f t="shared" si="1735"/>
        <v>2985.6999999999998</v>
      </c>
      <c r="AG898" s="43">
        <f t="shared" si="1736"/>
        <v>0</v>
      </c>
      <c r="AH898" s="43">
        <f t="shared" si="1737"/>
        <v>0</v>
      </c>
      <c r="AI898" s="43">
        <f t="shared" si="1738"/>
        <v>0</v>
      </c>
      <c r="AJ898" s="43">
        <f t="shared" si="1739"/>
        <v>0</v>
      </c>
      <c r="AK898" s="43">
        <f t="shared" si="1740"/>
        <v>0</v>
      </c>
      <c r="AL898" s="43">
        <f t="shared" si="1687"/>
        <v>2985.6999999999998</v>
      </c>
      <c r="AM898" s="43">
        <f t="shared" si="1688"/>
        <v>0</v>
      </c>
      <c r="AN898" s="2"/>
      <c r="AO898" s="1"/>
      <c r="AP898" s="1"/>
      <c r="AQ898" s="1"/>
      <c r="AR898" s="1"/>
      <c r="AS898" s="1"/>
    </row>
    <row r="899" ht="31.5">
      <c r="B899" s="41" t="s">
        <v>453</v>
      </c>
      <c r="C899" s="41" t="s">
        <v>227</v>
      </c>
      <c r="D899" s="41" t="s">
        <v>117</v>
      </c>
      <c r="E899" s="26" t="str">
        <f t="shared" si="1642"/>
        <v>0703</v>
      </c>
      <c r="F899" s="41" t="s">
        <v>597</v>
      </c>
      <c r="G899" s="41" t="s">
        <v>177</v>
      </c>
      <c r="H899" s="42" t="s">
        <v>178</v>
      </c>
      <c r="I899" s="43">
        <f t="shared" si="1715"/>
        <v>2985.6999999999998</v>
      </c>
      <c r="J899" s="43">
        <f t="shared" si="1716"/>
        <v>3090.0999999999999</v>
      </c>
      <c r="K899" s="43">
        <f t="shared" si="1717"/>
        <v>3090.0999999999999</v>
      </c>
      <c r="L899" s="43">
        <f t="shared" si="1718"/>
        <v>0</v>
      </c>
      <c r="M899" s="43">
        <f t="shared" si="1719"/>
        <v>0</v>
      </c>
      <c r="N899" s="43">
        <f t="shared" si="1720"/>
        <v>0</v>
      </c>
      <c r="O899" s="43">
        <f t="shared" si="1721"/>
        <v>0</v>
      </c>
      <c r="P899" s="43">
        <f t="shared" si="1722"/>
        <v>0</v>
      </c>
      <c r="Q899" s="43">
        <f t="shared" si="1723"/>
        <v>0</v>
      </c>
      <c r="R899" s="43">
        <f t="shared" si="1724"/>
        <v>0</v>
      </c>
      <c r="S899" s="43">
        <f t="shared" si="1725"/>
        <v>0</v>
      </c>
      <c r="T899" s="43">
        <f t="shared" si="1726"/>
        <v>0</v>
      </c>
      <c r="U899" s="43">
        <v>0</v>
      </c>
      <c r="V899" s="43">
        <f t="shared" si="1643"/>
        <v>2985.6999999999998</v>
      </c>
      <c r="W899" s="43">
        <f t="shared" si="1727"/>
        <v>0</v>
      </c>
      <c r="X899" s="43">
        <f t="shared" si="1728"/>
        <v>0</v>
      </c>
      <c r="Y899" s="43">
        <f t="shared" si="1729"/>
        <v>0</v>
      </c>
      <c r="Z899" s="43">
        <f t="shared" si="1730"/>
        <v>0</v>
      </c>
      <c r="AA899" s="43">
        <f t="shared" si="1731"/>
        <v>0</v>
      </c>
      <c r="AB899" s="43">
        <f t="shared" si="1732"/>
        <v>2386.5643599999999</v>
      </c>
      <c r="AC899" s="44">
        <f t="shared" si="1733"/>
        <v>2985.6999999999998</v>
      </c>
      <c r="AD899" s="44">
        <f t="shared" si="1734"/>
        <v>2985.6593600000001</v>
      </c>
      <c r="AE899" s="45">
        <f t="shared" si="1686"/>
        <v>99.998638845161949</v>
      </c>
      <c r="AF899" s="43">
        <f t="shared" si="1735"/>
        <v>2985.6999999999998</v>
      </c>
      <c r="AG899" s="43">
        <f t="shared" si="1736"/>
        <v>0</v>
      </c>
      <c r="AH899" s="43">
        <f t="shared" si="1737"/>
        <v>0</v>
      </c>
      <c r="AI899" s="43">
        <f t="shared" si="1738"/>
        <v>0</v>
      </c>
      <c r="AJ899" s="43">
        <f t="shared" si="1739"/>
        <v>0</v>
      </c>
      <c r="AK899" s="43">
        <f t="shared" si="1740"/>
        <v>0</v>
      </c>
      <c r="AL899" s="43">
        <f t="shared" si="1687"/>
        <v>2985.6999999999998</v>
      </c>
      <c r="AM899" s="43">
        <f t="shared" si="1688"/>
        <v>0</v>
      </c>
      <c r="AN899" s="2"/>
      <c r="AO899" s="1"/>
      <c r="AP899" s="1"/>
      <c r="AQ899" s="1"/>
      <c r="AR899" s="1"/>
      <c r="AS899" s="1"/>
    </row>
    <row r="900">
      <c r="B900" s="41" t="s">
        <v>453</v>
      </c>
      <c r="C900" s="41" t="s">
        <v>227</v>
      </c>
      <c r="D900" s="41" t="s">
        <v>117</v>
      </c>
      <c r="E900" s="26" t="str">
        <f t="shared" si="1642"/>
        <v>0703</v>
      </c>
      <c r="F900" s="41" t="s">
        <v>597</v>
      </c>
      <c r="G900" s="41" t="s">
        <v>305</v>
      </c>
      <c r="H900" s="42" t="s">
        <v>306</v>
      </c>
      <c r="I900" s="43">
        <v>2985.6999999999998</v>
      </c>
      <c r="J900" s="43">
        <v>3090.0999999999999</v>
      </c>
      <c r="K900" s="43">
        <v>3090.0999999999999</v>
      </c>
      <c r="L900" s="43"/>
      <c r="M900" s="43"/>
      <c r="N900" s="43"/>
      <c r="O900" s="43">
        <v>0</v>
      </c>
      <c r="P900" s="43">
        <v>0</v>
      </c>
      <c r="Q900" s="43">
        <v>0</v>
      </c>
      <c r="R900" s="43">
        <v>0</v>
      </c>
      <c r="S900" s="43">
        <v>0</v>
      </c>
      <c r="T900" s="43">
        <v>0</v>
      </c>
      <c r="U900" s="43">
        <v>0</v>
      </c>
      <c r="V900" s="43">
        <f t="shared" si="1643"/>
        <v>2985.6999999999998</v>
      </c>
      <c r="W900" s="43"/>
      <c r="X900" s="43"/>
      <c r="Y900" s="43"/>
      <c r="Z900" s="43"/>
      <c r="AA900" s="43"/>
      <c r="AB900" s="43">
        <v>2386.5643599999999</v>
      </c>
      <c r="AC900" s="44">
        <v>2985.6999999999998</v>
      </c>
      <c r="AD900" s="44">
        <v>2985.6593600000001</v>
      </c>
      <c r="AE900" s="45">
        <f t="shared" si="1686"/>
        <v>99.998638845161949</v>
      </c>
      <c r="AF900" s="43">
        <v>2985.6999999999998</v>
      </c>
      <c r="AG900" s="43">
        <v>0</v>
      </c>
      <c r="AH900" s="43">
        <v>0</v>
      </c>
      <c r="AI900" s="43">
        <v>0</v>
      </c>
      <c r="AJ900" s="43">
        <v>0</v>
      </c>
      <c r="AK900" s="43">
        <v>0</v>
      </c>
      <c r="AL900" s="43">
        <f t="shared" si="1687"/>
        <v>2985.6999999999998</v>
      </c>
      <c r="AM900" s="43">
        <f t="shared" si="1688"/>
        <v>0</v>
      </c>
      <c r="AN900" s="19"/>
      <c r="AR900" s="1"/>
      <c r="AS900" s="1"/>
    </row>
    <row r="901">
      <c r="B901" s="41" t="s">
        <v>453</v>
      </c>
      <c r="C901" s="41" t="s">
        <v>227</v>
      </c>
      <c r="D901" s="41" t="s">
        <v>117</v>
      </c>
      <c r="E901" s="26" t="str">
        <f t="shared" si="1642"/>
        <v>0703</v>
      </c>
      <c r="F901" s="41" t="s">
        <v>599</v>
      </c>
      <c r="G901" s="41"/>
      <c r="H901" s="42" t="s">
        <v>315</v>
      </c>
      <c r="I901" s="43">
        <f t="shared" si="1715"/>
        <v>1195.6999999999998</v>
      </c>
      <c r="J901" s="43">
        <f t="shared" si="1716"/>
        <v>0</v>
      </c>
      <c r="K901" s="43">
        <f t="shared" si="1717"/>
        <v>0</v>
      </c>
      <c r="L901" s="43">
        <f t="shared" si="1718"/>
        <v>0</v>
      </c>
      <c r="M901" s="43">
        <f t="shared" si="1719"/>
        <v>0</v>
      </c>
      <c r="N901" s="43">
        <f t="shared" si="1720"/>
        <v>0</v>
      </c>
      <c r="O901" s="43">
        <f t="shared" si="1721"/>
        <v>0</v>
      </c>
      <c r="P901" s="43">
        <f t="shared" si="1722"/>
        <v>0</v>
      </c>
      <c r="Q901" s="43">
        <f t="shared" si="1723"/>
        <v>60474.529999999999</v>
      </c>
      <c r="R901" s="43">
        <f t="shared" si="1724"/>
        <v>35462.343999999997</v>
      </c>
      <c r="S901" s="43">
        <f t="shared" si="1725"/>
        <v>0</v>
      </c>
      <c r="T901" s="43">
        <f t="shared" si="1726"/>
        <v>0</v>
      </c>
      <c r="U901" s="43">
        <v>0</v>
      </c>
      <c r="V901" s="43">
        <f t="shared" si="1643"/>
        <v>97132.573999999993</v>
      </c>
      <c r="W901" s="43">
        <f t="shared" si="1727"/>
        <v>0</v>
      </c>
      <c r="X901" s="43">
        <f t="shared" si="1728"/>
        <v>0</v>
      </c>
      <c r="Y901" s="43">
        <f t="shared" si="1729"/>
        <v>0</v>
      </c>
      <c r="Z901" s="43">
        <f t="shared" si="1730"/>
        <v>0</v>
      </c>
      <c r="AA901" s="43">
        <f t="shared" si="1731"/>
        <v>0</v>
      </c>
      <c r="AB901" s="43">
        <f t="shared" si="1732"/>
        <v>51598.98489</v>
      </c>
      <c r="AC901" s="44">
        <f t="shared" si="1733"/>
        <v>97132.574000000008</v>
      </c>
      <c r="AD901" s="44">
        <f t="shared" si="1734"/>
        <v>97132.561740000005</v>
      </c>
      <c r="AE901" s="45">
        <f t="shared" si="1686"/>
        <v>99.999987378075659</v>
      </c>
      <c r="AF901" s="43">
        <f t="shared" si="1735"/>
        <v>97132.574000000008</v>
      </c>
      <c r="AG901" s="43">
        <f t="shared" si="1736"/>
        <v>0</v>
      </c>
      <c r="AH901" s="43">
        <f t="shared" si="1737"/>
        <v>0</v>
      </c>
      <c r="AI901" s="43">
        <f t="shared" si="1738"/>
        <v>0</v>
      </c>
      <c r="AJ901" s="43">
        <f t="shared" si="1739"/>
        <v>0</v>
      </c>
      <c r="AK901" s="43">
        <f t="shared" si="1740"/>
        <v>0</v>
      </c>
      <c r="AL901" s="43">
        <f t="shared" si="1687"/>
        <v>97132.574000000008</v>
      </c>
      <c r="AM901" s="43">
        <f t="shared" si="1688"/>
        <v>-1.4551915228366852e-11</v>
      </c>
      <c r="AN901" s="2"/>
      <c r="AR901" s="1"/>
      <c r="AS901" s="1"/>
    </row>
    <row r="902" ht="31.5">
      <c r="B902" s="41" t="s">
        <v>453</v>
      </c>
      <c r="C902" s="41" t="s">
        <v>227</v>
      </c>
      <c r="D902" s="41" t="s">
        <v>117</v>
      </c>
      <c r="E902" s="26" t="str">
        <f t="shared" si="1642"/>
        <v>0703</v>
      </c>
      <c r="F902" s="41" t="s">
        <v>599</v>
      </c>
      <c r="G902" s="41" t="s">
        <v>177</v>
      </c>
      <c r="H902" s="42" t="s">
        <v>178</v>
      </c>
      <c r="I902" s="43">
        <f>I904+I903</f>
        <v>1195.6999999999998</v>
      </c>
      <c r="J902" s="43">
        <f>J904+J903</f>
        <v>0</v>
      </c>
      <c r="K902" s="43">
        <f>K904+K903</f>
        <v>0</v>
      </c>
      <c r="L902" s="43">
        <f>L904+L903</f>
        <v>0</v>
      </c>
      <c r="M902" s="43">
        <f>M904+M903</f>
        <v>0</v>
      </c>
      <c r="N902" s="43">
        <f>N904+N903</f>
        <v>0</v>
      </c>
      <c r="O902" s="43">
        <f>O904+O903</f>
        <v>0</v>
      </c>
      <c r="P902" s="43">
        <f>P904+P903</f>
        <v>0</v>
      </c>
      <c r="Q902" s="43">
        <f>Q904+Q903</f>
        <v>60474.529999999999</v>
      </c>
      <c r="R902" s="43">
        <f>R904+R903</f>
        <v>35462.343999999997</v>
      </c>
      <c r="S902" s="43">
        <f>S904+S903</f>
        <v>0</v>
      </c>
      <c r="T902" s="43">
        <f>T904+T903</f>
        <v>0</v>
      </c>
      <c r="U902" s="43">
        <v>0</v>
      </c>
      <c r="V902" s="43">
        <f t="shared" si="1643"/>
        <v>97132.573999999993</v>
      </c>
      <c r="W902" s="43">
        <f>W904+W903</f>
        <v>0</v>
      </c>
      <c r="X902" s="43">
        <f>X904+X903</f>
        <v>0</v>
      </c>
      <c r="Y902" s="43">
        <f>Y904+Y903</f>
        <v>0</v>
      </c>
      <c r="Z902" s="43">
        <f>Z904+Z903</f>
        <v>0</v>
      </c>
      <c r="AA902" s="43">
        <f>AA904+AA903</f>
        <v>0</v>
      </c>
      <c r="AB902" s="43">
        <f>AB904+AB903</f>
        <v>51598.98489</v>
      </c>
      <c r="AC902" s="44">
        <f>AC904+AC903</f>
        <v>97132.574000000008</v>
      </c>
      <c r="AD902" s="44">
        <f>AD904+AD903</f>
        <v>97132.561740000005</v>
      </c>
      <c r="AE902" s="45">
        <f t="shared" si="1686"/>
        <v>99.999987378075659</v>
      </c>
      <c r="AF902" s="43">
        <f>AF904+AF903</f>
        <v>97132.574000000008</v>
      </c>
      <c r="AG902" s="43">
        <f>AG904+AG903</f>
        <v>0</v>
      </c>
      <c r="AH902" s="43">
        <f>AH904+AH903</f>
        <v>0</v>
      </c>
      <c r="AI902" s="43">
        <f>AI904+AI903</f>
        <v>0</v>
      </c>
      <c r="AJ902" s="43">
        <f>AJ904+AJ903</f>
        <v>0</v>
      </c>
      <c r="AK902" s="43">
        <f>AK904+AK903</f>
        <v>0</v>
      </c>
      <c r="AL902" s="43">
        <f t="shared" si="1687"/>
        <v>97132.574000000008</v>
      </c>
      <c r="AM902" s="43">
        <f t="shared" si="1688"/>
        <v>-1.4551915228366852e-11</v>
      </c>
      <c r="AN902" s="2"/>
      <c r="AO902" s="1"/>
      <c r="AP902" s="1"/>
      <c r="AQ902" s="1"/>
      <c r="AR902" s="1"/>
      <c r="AS902" s="1"/>
    </row>
    <row r="903">
      <c r="B903" s="41" t="s">
        <v>453</v>
      </c>
      <c r="C903" s="41" t="s">
        <v>227</v>
      </c>
      <c r="D903" s="41" t="s">
        <v>117</v>
      </c>
      <c r="E903" s="26" t="str">
        <f t="shared" si="1642"/>
        <v>0703</v>
      </c>
      <c r="F903" s="41" t="s">
        <v>599</v>
      </c>
      <c r="G903" s="41" t="s">
        <v>179</v>
      </c>
      <c r="H903" s="42" t="s">
        <v>180</v>
      </c>
      <c r="I903" s="43">
        <v>2.6000000000000001</v>
      </c>
      <c r="J903" s="43"/>
      <c r="K903" s="43"/>
      <c r="L903" s="43"/>
      <c r="M903" s="43"/>
      <c r="N903" s="43"/>
      <c r="O903" s="43">
        <v>0</v>
      </c>
      <c r="P903" s="43">
        <v>0</v>
      </c>
      <c r="Q903" s="43">
        <v>0</v>
      </c>
      <c r="R903" s="43">
        <v>0</v>
      </c>
      <c r="S903" s="43">
        <v>0</v>
      </c>
      <c r="T903" s="43">
        <v>0</v>
      </c>
      <c r="U903" s="43">
        <v>0</v>
      </c>
      <c r="V903" s="43">
        <f t="shared" si="1643"/>
        <v>2.6000000000000001</v>
      </c>
      <c r="W903" s="43"/>
      <c r="X903" s="43"/>
      <c r="Y903" s="43"/>
      <c r="Z903" s="43"/>
      <c r="AA903" s="43"/>
      <c r="AB903" s="43">
        <v>0.86299999999999999</v>
      </c>
      <c r="AC903" s="44">
        <v>2.6000000000000001</v>
      </c>
      <c r="AD903" s="44">
        <v>2.5877400000000002</v>
      </c>
      <c r="AE903" s="45">
        <f t="shared" si="1686"/>
        <v>99.528461538461542</v>
      </c>
      <c r="AF903" s="43">
        <v>2.6000000000000001</v>
      </c>
      <c r="AG903" s="43">
        <v>0</v>
      </c>
      <c r="AH903" s="43">
        <v>0</v>
      </c>
      <c r="AI903" s="43">
        <v>0</v>
      </c>
      <c r="AJ903" s="43">
        <v>0</v>
      </c>
      <c r="AK903" s="43">
        <v>0</v>
      </c>
      <c r="AL903" s="43">
        <f t="shared" si="1687"/>
        <v>2.6000000000000001</v>
      </c>
      <c r="AM903" s="43">
        <f t="shared" si="1688"/>
        <v>0</v>
      </c>
      <c r="AN903" s="19"/>
      <c r="AO903" s="1"/>
      <c r="AP903" s="1"/>
      <c r="AQ903" s="1"/>
      <c r="AR903" s="1"/>
      <c r="AS903" s="1"/>
    </row>
    <row r="904">
      <c r="B904" s="41" t="s">
        <v>453</v>
      </c>
      <c r="C904" s="41" t="s">
        <v>227</v>
      </c>
      <c r="D904" s="41" t="s">
        <v>117</v>
      </c>
      <c r="E904" s="26" t="str">
        <f t="shared" si="1642"/>
        <v>0703</v>
      </c>
      <c r="F904" s="41" t="s">
        <v>599</v>
      </c>
      <c r="G904" s="41" t="s">
        <v>305</v>
      </c>
      <c r="H904" s="42" t="s">
        <v>306</v>
      </c>
      <c r="I904" s="43">
        <v>1193.0999999999999</v>
      </c>
      <c r="J904" s="43"/>
      <c r="K904" s="43"/>
      <c r="L904" s="43"/>
      <c r="M904" s="43"/>
      <c r="N904" s="43"/>
      <c r="O904" s="43">
        <v>0</v>
      </c>
      <c r="P904" s="43">
        <v>0</v>
      </c>
      <c r="Q904" s="43">
        <v>60474.529999999999</v>
      </c>
      <c r="R904" s="43">
        <v>35462.343999999997</v>
      </c>
      <c r="S904" s="43">
        <v>0</v>
      </c>
      <c r="T904" s="43">
        <v>0</v>
      </c>
      <c r="U904" s="43">
        <v>0</v>
      </c>
      <c r="V904" s="43">
        <f t="shared" si="1643"/>
        <v>97129.973999999987</v>
      </c>
      <c r="W904" s="43"/>
      <c r="X904" s="43"/>
      <c r="Y904" s="43"/>
      <c r="Z904" s="43"/>
      <c r="AA904" s="43"/>
      <c r="AB904" s="43">
        <v>51598.121890000002</v>
      </c>
      <c r="AC904" s="44">
        <v>97129.974000000002</v>
      </c>
      <c r="AD904" s="44">
        <v>97129.974000000002</v>
      </c>
      <c r="AE904" s="45">
        <f t="shared" si="1686"/>
        <v>100</v>
      </c>
      <c r="AF904" s="43">
        <v>97129.974000000002</v>
      </c>
      <c r="AG904" s="43">
        <v>0</v>
      </c>
      <c r="AH904" s="43">
        <v>0</v>
      </c>
      <c r="AI904" s="43">
        <v>0</v>
      </c>
      <c r="AJ904" s="43">
        <v>0</v>
      </c>
      <c r="AK904" s="43">
        <v>0</v>
      </c>
      <c r="AL904" s="43">
        <f t="shared" si="1687"/>
        <v>97129.974000000002</v>
      </c>
      <c r="AM904" s="43">
        <f t="shared" si="1688"/>
        <v>-1.4551915228366852e-11</v>
      </c>
      <c r="AN904" s="19"/>
      <c r="AR904" s="1"/>
      <c r="AS904" s="1"/>
    </row>
    <row r="905" ht="47.25">
      <c r="B905" s="41" t="s">
        <v>453</v>
      </c>
      <c r="C905" s="41" t="s">
        <v>227</v>
      </c>
      <c r="D905" s="41" t="s">
        <v>117</v>
      </c>
      <c r="E905" s="26" t="str">
        <f t="shared" si="1642"/>
        <v>0703</v>
      </c>
      <c r="F905" s="41" t="s">
        <v>600</v>
      </c>
      <c r="G905" s="41"/>
      <c r="H905" s="42" t="s">
        <v>321</v>
      </c>
      <c r="I905" s="43">
        <f>I906+I908</f>
        <v>21277.500000000004</v>
      </c>
      <c r="J905" s="43">
        <f>J906+J908</f>
        <v>21277.500000000004</v>
      </c>
      <c r="K905" s="43">
        <f>K906+K908</f>
        <v>21277.500000000004</v>
      </c>
      <c r="L905" s="43">
        <f>L906+L908</f>
        <v>0</v>
      </c>
      <c r="M905" s="43">
        <f>M906+M908</f>
        <v>0</v>
      </c>
      <c r="N905" s="43">
        <f>N906+N908</f>
        <v>0</v>
      </c>
      <c r="O905" s="43">
        <f>O906+O908</f>
        <v>-1030.9090000000001</v>
      </c>
      <c r="P905" s="43">
        <f>P906+P908</f>
        <v>0</v>
      </c>
      <c r="Q905" s="43">
        <f>Q906+Q908</f>
        <v>0</v>
      </c>
      <c r="R905" s="43">
        <f>R906+R908</f>
        <v>0</v>
      </c>
      <c r="S905" s="43">
        <f>S906+S908</f>
        <v>0</v>
      </c>
      <c r="T905" s="43">
        <f>T906+T908</f>
        <v>0</v>
      </c>
      <c r="U905" s="43">
        <v>0</v>
      </c>
      <c r="V905" s="43">
        <f t="shared" si="1643"/>
        <v>20246.591000000004</v>
      </c>
      <c r="W905" s="43">
        <f>W906+W908</f>
        <v>0</v>
      </c>
      <c r="X905" s="43">
        <f>X906+X908</f>
        <v>0</v>
      </c>
      <c r="Y905" s="43">
        <f>Y906+Y908</f>
        <v>0</v>
      </c>
      <c r="Z905" s="43">
        <f>Z906+Z908</f>
        <v>0</v>
      </c>
      <c r="AA905" s="43">
        <f>AA906+AA908</f>
        <v>0</v>
      </c>
      <c r="AB905" s="43">
        <f>AB906+AB908</f>
        <v>17367.633999999998</v>
      </c>
      <c r="AC905" s="44">
        <f>AC906+AC908</f>
        <v>20246.591</v>
      </c>
      <c r="AD905" s="44">
        <f>AD906+AD908</f>
        <v>20246.591</v>
      </c>
      <c r="AE905" s="45">
        <f t="shared" si="1686"/>
        <v>100</v>
      </c>
      <c r="AF905" s="43">
        <f>AF906+AF908</f>
        <v>21277.5</v>
      </c>
      <c r="AG905" s="43">
        <f>AG906+AG908</f>
        <v>-1030.9090000000001</v>
      </c>
      <c r="AH905" s="43">
        <f>AH906+AH908</f>
        <v>0</v>
      </c>
      <c r="AI905" s="43">
        <f>AI906+AI908</f>
        <v>0</v>
      </c>
      <c r="AJ905" s="43">
        <f>AJ906+AJ908</f>
        <v>0</v>
      </c>
      <c r="AK905" s="43">
        <f>AK906+AK908</f>
        <v>0</v>
      </c>
      <c r="AL905" s="43">
        <f t="shared" si="1687"/>
        <v>20246.591</v>
      </c>
      <c r="AM905" s="43">
        <f t="shared" si="1688"/>
        <v>3.637978807091713e-12</v>
      </c>
      <c r="AN905" s="2"/>
      <c r="AO905" s="1"/>
      <c r="AP905" s="1"/>
      <c r="AQ905" s="1"/>
      <c r="AR905" s="1"/>
      <c r="AS905" s="1"/>
    </row>
    <row r="906" ht="78.75">
      <c r="B906" s="41" t="s">
        <v>453</v>
      </c>
      <c r="C906" s="41" t="s">
        <v>227</v>
      </c>
      <c r="D906" s="41" t="s">
        <v>117</v>
      </c>
      <c r="E906" s="26" t="str">
        <f t="shared" si="1642"/>
        <v>0703</v>
      </c>
      <c r="F906" s="41" t="s">
        <v>600</v>
      </c>
      <c r="G906" s="41" t="s">
        <v>71</v>
      </c>
      <c r="H906" s="42" t="s">
        <v>72</v>
      </c>
      <c r="I906" s="43">
        <f>I907</f>
        <v>223.19999999999999</v>
      </c>
      <c r="J906" s="43">
        <f>J907</f>
        <v>223.19999999999999</v>
      </c>
      <c r="K906" s="43">
        <f>K907</f>
        <v>223.19999999999999</v>
      </c>
      <c r="L906" s="43">
        <f>L907</f>
        <v>0</v>
      </c>
      <c r="M906" s="43">
        <f>M907</f>
        <v>0</v>
      </c>
      <c r="N906" s="43">
        <f>N907</f>
        <v>0</v>
      </c>
      <c r="O906" s="43">
        <f>O907</f>
        <v>0</v>
      </c>
      <c r="P906" s="43">
        <f>P907</f>
        <v>0</v>
      </c>
      <c r="Q906" s="43">
        <f>Q907</f>
        <v>0</v>
      </c>
      <c r="R906" s="43">
        <f>R907</f>
        <v>0</v>
      </c>
      <c r="S906" s="43">
        <f>S907</f>
        <v>0</v>
      </c>
      <c r="T906" s="43">
        <f>T907</f>
        <v>0</v>
      </c>
      <c r="U906" s="43">
        <v>0</v>
      </c>
      <c r="V906" s="43">
        <f t="shared" si="1643"/>
        <v>223.19999999999999</v>
      </c>
      <c r="W906" s="43">
        <f>W907</f>
        <v>0</v>
      </c>
      <c r="X906" s="43">
        <f>X907</f>
        <v>0</v>
      </c>
      <c r="Y906" s="43">
        <f>Y907</f>
        <v>0</v>
      </c>
      <c r="Z906" s="43">
        <f>Z907</f>
        <v>0</v>
      </c>
      <c r="AA906" s="43">
        <f>AA907</f>
        <v>0</v>
      </c>
      <c r="AB906" s="43">
        <f>AB907</f>
        <v>222.56999999999999</v>
      </c>
      <c r="AC906" s="44">
        <f>AC907</f>
        <v>310.32114000000001</v>
      </c>
      <c r="AD906" s="44">
        <f>AD907</f>
        <v>310.32114000000001</v>
      </c>
      <c r="AE906" s="45">
        <f t="shared" si="1686"/>
        <v>100</v>
      </c>
      <c r="AF906" s="43">
        <f>AF907</f>
        <v>223.19999999999999</v>
      </c>
      <c r="AG906" s="43">
        <f>AG907</f>
        <v>0</v>
      </c>
      <c r="AH906" s="43">
        <f>AH907</f>
        <v>0</v>
      </c>
      <c r="AI906" s="43">
        <f>AI907</f>
        <v>0</v>
      </c>
      <c r="AJ906" s="43">
        <f>AJ907</f>
        <v>0</v>
      </c>
      <c r="AK906" s="43">
        <f>AK907</f>
        <v>0</v>
      </c>
      <c r="AL906" s="43">
        <f t="shared" si="1687"/>
        <v>223.19999999999999</v>
      </c>
      <c r="AM906" s="43">
        <f t="shared" si="1688"/>
        <v>0</v>
      </c>
      <c r="AN906" s="2"/>
      <c r="AR906" s="1"/>
      <c r="AS906" s="1"/>
    </row>
    <row r="907">
      <c r="B907" s="41" t="s">
        <v>453</v>
      </c>
      <c r="C907" s="41" t="s">
        <v>227</v>
      </c>
      <c r="D907" s="41" t="s">
        <v>117</v>
      </c>
      <c r="E907" s="26" t="str">
        <f t="shared" ref="E907:E970" si="1741">CONCATENATE(C907,D907)</f>
        <v>0703</v>
      </c>
      <c r="F907" s="41" t="s">
        <v>600</v>
      </c>
      <c r="G907" s="41" t="s">
        <v>73</v>
      </c>
      <c r="H907" s="42" t="s">
        <v>74</v>
      </c>
      <c r="I907" s="43">
        <v>223.19999999999999</v>
      </c>
      <c r="J907" s="43">
        <v>223.19999999999999</v>
      </c>
      <c r="K907" s="43">
        <v>223.19999999999999</v>
      </c>
      <c r="L907" s="43"/>
      <c r="M907" s="43"/>
      <c r="N907" s="43"/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0</v>
      </c>
      <c r="U907" s="43">
        <v>0</v>
      </c>
      <c r="V907" s="43">
        <f t="shared" ref="V907:V970" si="1742">I907+L907+U907+T907+S907+R907+Q907+P907+O907</f>
        <v>223.19999999999999</v>
      </c>
      <c r="W907" s="43"/>
      <c r="X907" s="43"/>
      <c r="Y907" s="43"/>
      <c r="Z907" s="43"/>
      <c r="AA907" s="43"/>
      <c r="AB907" s="43">
        <v>222.56999999999999</v>
      </c>
      <c r="AC907" s="44">
        <v>310.32114000000001</v>
      </c>
      <c r="AD907" s="44">
        <v>310.32114000000001</v>
      </c>
      <c r="AE907" s="45">
        <f t="shared" si="1686"/>
        <v>100</v>
      </c>
      <c r="AF907" s="43">
        <v>223.19999999999999</v>
      </c>
      <c r="AG907" s="43">
        <v>0</v>
      </c>
      <c r="AH907" s="43">
        <v>0</v>
      </c>
      <c r="AI907" s="43">
        <v>0</v>
      </c>
      <c r="AJ907" s="43">
        <v>0</v>
      </c>
      <c r="AK907" s="43">
        <v>0</v>
      </c>
      <c r="AL907" s="43">
        <f t="shared" si="1687"/>
        <v>223.19999999999999</v>
      </c>
      <c r="AM907" s="43">
        <f t="shared" si="1688"/>
        <v>0</v>
      </c>
      <c r="AN907" s="19"/>
      <c r="AO907" s="1"/>
      <c r="AP907" s="1"/>
      <c r="AQ907" s="1"/>
      <c r="AR907" s="1"/>
      <c r="AS907" s="1"/>
    </row>
    <row r="908" ht="31.5">
      <c r="B908" s="41" t="s">
        <v>453</v>
      </c>
      <c r="C908" s="41" t="s">
        <v>227</v>
      </c>
      <c r="D908" s="41" t="s">
        <v>117</v>
      </c>
      <c r="E908" s="26" t="str">
        <f t="shared" si="1741"/>
        <v>0703</v>
      </c>
      <c r="F908" s="41" t="s">
        <v>600</v>
      </c>
      <c r="G908" s="41" t="s">
        <v>177</v>
      </c>
      <c r="H908" s="42" t="s">
        <v>178</v>
      </c>
      <c r="I908" s="43">
        <f>I909</f>
        <v>21054.300000000003</v>
      </c>
      <c r="J908" s="43">
        <f>J909</f>
        <v>21054.300000000003</v>
      </c>
      <c r="K908" s="43">
        <f>K909</f>
        <v>21054.300000000003</v>
      </c>
      <c r="L908" s="43">
        <f>L909</f>
        <v>0</v>
      </c>
      <c r="M908" s="43">
        <f>M909</f>
        <v>0</v>
      </c>
      <c r="N908" s="43">
        <f>N909</f>
        <v>0</v>
      </c>
      <c r="O908" s="43">
        <f>O909</f>
        <v>-1030.9090000000001</v>
      </c>
      <c r="P908" s="43">
        <f>P909</f>
        <v>0</v>
      </c>
      <c r="Q908" s="43">
        <f>Q909</f>
        <v>0</v>
      </c>
      <c r="R908" s="43">
        <f>R909</f>
        <v>0</v>
      </c>
      <c r="S908" s="43">
        <f>S909</f>
        <v>0</v>
      </c>
      <c r="T908" s="43">
        <f>T909</f>
        <v>0</v>
      </c>
      <c r="U908" s="43">
        <v>0</v>
      </c>
      <c r="V908" s="43">
        <f t="shared" si="1742"/>
        <v>20023.391000000003</v>
      </c>
      <c r="W908" s="43">
        <f>W909</f>
        <v>0</v>
      </c>
      <c r="X908" s="43">
        <f>X909</f>
        <v>0</v>
      </c>
      <c r="Y908" s="43">
        <f>Y909</f>
        <v>0</v>
      </c>
      <c r="Z908" s="43">
        <f>Z909</f>
        <v>0</v>
      </c>
      <c r="AA908" s="43">
        <f>AA909</f>
        <v>0</v>
      </c>
      <c r="AB908" s="43">
        <f>AB909</f>
        <v>17145.063999999998</v>
      </c>
      <c r="AC908" s="44">
        <f>AC909</f>
        <v>19936.26986</v>
      </c>
      <c r="AD908" s="44">
        <f>AD909</f>
        <v>19936.26986</v>
      </c>
      <c r="AE908" s="45">
        <f t="shared" si="1686"/>
        <v>100</v>
      </c>
      <c r="AF908" s="43">
        <f>AF909</f>
        <v>21054.299999999999</v>
      </c>
      <c r="AG908" s="43">
        <f>AG909</f>
        <v>-1030.9090000000001</v>
      </c>
      <c r="AH908" s="43">
        <f>AH909</f>
        <v>0</v>
      </c>
      <c r="AI908" s="43">
        <f>AI909</f>
        <v>0</v>
      </c>
      <c r="AJ908" s="43">
        <f>AJ909</f>
        <v>0</v>
      </c>
      <c r="AK908" s="43">
        <f>AK909</f>
        <v>0</v>
      </c>
      <c r="AL908" s="43">
        <f t="shared" si="1687"/>
        <v>20023.391</v>
      </c>
      <c r="AM908" s="43">
        <f t="shared" si="1688"/>
        <v>3.637978807091713e-12</v>
      </c>
      <c r="AN908" s="2"/>
      <c r="AO908" s="1"/>
      <c r="AP908" s="1"/>
      <c r="AQ908" s="1"/>
      <c r="AR908" s="1"/>
      <c r="AS908" s="1"/>
    </row>
    <row r="909">
      <c r="B909" s="41" t="s">
        <v>453</v>
      </c>
      <c r="C909" s="41" t="s">
        <v>227</v>
      </c>
      <c r="D909" s="41" t="s">
        <v>117</v>
      </c>
      <c r="E909" s="26" t="str">
        <f t="shared" si="1741"/>
        <v>0703</v>
      </c>
      <c r="F909" s="41" t="s">
        <v>600</v>
      </c>
      <c r="G909" s="41" t="s">
        <v>305</v>
      </c>
      <c r="H909" s="42" t="s">
        <v>306</v>
      </c>
      <c r="I909" s="43">
        <v>21054.300000000003</v>
      </c>
      <c r="J909" s="43">
        <v>21054.300000000003</v>
      </c>
      <c r="K909" s="43">
        <v>21054.300000000003</v>
      </c>
      <c r="L909" s="43"/>
      <c r="M909" s="43"/>
      <c r="N909" s="43"/>
      <c r="O909" s="43">
        <v>-1030.9090000000001</v>
      </c>
      <c r="P909" s="43">
        <v>0</v>
      </c>
      <c r="Q909" s="43">
        <v>0</v>
      </c>
      <c r="R909" s="43">
        <v>0</v>
      </c>
      <c r="S909" s="43">
        <v>0</v>
      </c>
      <c r="T909" s="43">
        <v>0</v>
      </c>
      <c r="U909" s="43">
        <v>0</v>
      </c>
      <c r="V909" s="43">
        <f t="shared" si="1742"/>
        <v>20023.391000000003</v>
      </c>
      <c r="W909" s="43"/>
      <c r="X909" s="43"/>
      <c r="Y909" s="43"/>
      <c r="Z909" s="43"/>
      <c r="AA909" s="43"/>
      <c r="AB909" s="43">
        <v>17145.063999999998</v>
      </c>
      <c r="AC909" s="44">
        <v>19936.26986</v>
      </c>
      <c r="AD909" s="44">
        <v>19936.26986</v>
      </c>
      <c r="AE909" s="45">
        <f t="shared" si="1686"/>
        <v>100</v>
      </c>
      <c r="AF909" s="43">
        <v>21054.299999999999</v>
      </c>
      <c r="AG909" s="43">
        <v>-1030.9090000000001</v>
      </c>
      <c r="AH909" s="43">
        <v>0</v>
      </c>
      <c r="AI909" s="43">
        <v>0</v>
      </c>
      <c r="AJ909" s="43">
        <v>0</v>
      </c>
      <c r="AK909" s="43">
        <v>0</v>
      </c>
      <c r="AL909" s="43">
        <f t="shared" si="1687"/>
        <v>20023.391</v>
      </c>
      <c r="AM909" s="43">
        <f t="shared" si="1688"/>
        <v>3.637978807091713e-12</v>
      </c>
      <c r="AN909" s="19"/>
      <c r="AO909" s="1"/>
      <c r="AP909" s="1"/>
      <c r="AQ909" s="1"/>
      <c r="AR909" s="1"/>
      <c r="AS909" s="1"/>
    </row>
    <row r="910" ht="31.5">
      <c r="B910" s="41" t="s">
        <v>453</v>
      </c>
      <c r="C910" s="41" t="s">
        <v>227</v>
      </c>
      <c r="D910" s="41" t="s">
        <v>117</v>
      </c>
      <c r="E910" s="26" t="str">
        <f t="shared" si="1741"/>
        <v>0703</v>
      </c>
      <c r="F910" s="41" t="s">
        <v>469</v>
      </c>
      <c r="G910" s="41"/>
      <c r="H910" s="42" t="s">
        <v>470</v>
      </c>
      <c r="I910" s="43">
        <f t="shared" ref="I910:I915" si="1743">I911</f>
        <v>19999.799999999999</v>
      </c>
      <c r="J910" s="43">
        <f t="shared" ref="J910:J915" si="1744">J911</f>
        <v>19999.799999999999</v>
      </c>
      <c r="K910" s="43">
        <f t="shared" ref="K910:K915" si="1745">K911</f>
        <v>19999.799999999999</v>
      </c>
      <c r="L910" s="43">
        <f t="shared" ref="L910:L915" si="1746">L911</f>
        <v>0</v>
      </c>
      <c r="M910" s="43">
        <f t="shared" ref="M910:M915" si="1747">M911</f>
        <v>0</v>
      </c>
      <c r="N910" s="43">
        <f t="shared" ref="N910:N915" si="1748">N911</f>
        <v>0</v>
      </c>
      <c r="O910" s="43">
        <f t="shared" ref="O910:O915" si="1749">O911</f>
        <v>0</v>
      </c>
      <c r="P910" s="43">
        <f t="shared" ref="P910:P915" si="1750">P911</f>
        <v>0</v>
      </c>
      <c r="Q910" s="43">
        <f t="shared" ref="Q910:Q915" si="1751">Q911</f>
        <v>0</v>
      </c>
      <c r="R910" s="43">
        <f t="shared" ref="R910:R915" si="1752">R911</f>
        <v>0</v>
      </c>
      <c r="S910" s="43">
        <f t="shared" ref="S910:S915" si="1753">S911</f>
        <v>0</v>
      </c>
      <c r="T910" s="43">
        <f t="shared" ref="T910:T915" si="1754">T911</f>
        <v>0</v>
      </c>
      <c r="U910" s="43">
        <v>0</v>
      </c>
      <c r="V910" s="43">
        <f t="shared" si="1742"/>
        <v>19999.799999999999</v>
      </c>
      <c r="W910" s="43">
        <f t="shared" ref="W910:W915" si="1755">W911</f>
        <v>0</v>
      </c>
      <c r="X910" s="43">
        <f t="shared" ref="X910:X915" si="1756">X911</f>
        <v>0</v>
      </c>
      <c r="Y910" s="43">
        <f t="shared" ref="Y910:Y915" si="1757">Y911</f>
        <v>0</v>
      </c>
      <c r="Z910" s="43">
        <f t="shared" ref="Z910:Z915" si="1758">Z911</f>
        <v>0</v>
      </c>
      <c r="AA910" s="43">
        <f t="shared" ref="AA910:AA915" si="1759">AA911</f>
        <v>0</v>
      </c>
      <c r="AB910" s="43">
        <f t="shared" ref="AB910:AB915" si="1760">AB911</f>
        <v>0</v>
      </c>
      <c r="AC910" s="44">
        <f t="shared" ref="AC910:AC915" si="1761">AC911</f>
        <v>19999.799999999999</v>
      </c>
      <c r="AD910" s="44">
        <f t="shared" ref="AD910:AD915" si="1762">AD911</f>
        <v>19883.27937</v>
      </c>
      <c r="AE910" s="45">
        <f t="shared" si="1686"/>
        <v>99.417391023910241</v>
      </c>
      <c r="AF910" s="43">
        <f t="shared" ref="AF910:AF915" si="1763">AF911</f>
        <v>19999.799999999999</v>
      </c>
      <c r="AG910" s="43">
        <f t="shared" ref="AG910:AG915" si="1764">AG911</f>
        <v>0</v>
      </c>
      <c r="AH910" s="43">
        <f t="shared" ref="AH910:AH915" si="1765">AH911</f>
        <v>0</v>
      </c>
      <c r="AI910" s="43">
        <f t="shared" ref="AI910:AI915" si="1766">AI911</f>
        <v>0</v>
      </c>
      <c r="AJ910" s="43">
        <f t="shared" ref="AJ910:AJ915" si="1767">AJ911</f>
        <v>0</v>
      </c>
      <c r="AK910" s="43">
        <f t="shared" ref="AK910:AK915" si="1768">AK911</f>
        <v>0</v>
      </c>
      <c r="AL910" s="43">
        <f t="shared" si="1687"/>
        <v>19999.799999999999</v>
      </c>
      <c r="AM910" s="43">
        <f t="shared" si="1688"/>
        <v>0</v>
      </c>
      <c r="AN910" s="2"/>
      <c r="AO910" s="1"/>
      <c r="AP910" s="1"/>
      <c r="AQ910" s="1"/>
      <c r="AR910" s="1"/>
      <c r="AS910" s="1"/>
    </row>
    <row r="911" ht="31.5">
      <c r="B911" s="41" t="s">
        <v>453</v>
      </c>
      <c r="C911" s="41" t="s">
        <v>227</v>
      </c>
      <c r="D911" s="41" t="s">
        <v>117</v>
      </c>
      <c r="E911" s="26" t="str">
        <f t="shared" si="1741"/>
        <v>0703</v>
      </c>
      <c r="F911" s="41" t="s">
        <v>601</v>
      </c>
      <c r="G911" s="41"/>
      <c r="H911" s="42" t="s">
        <v>602</v>
      </c>
      <c r="I911" s="43">
        <f t="shared" si="1743"/>
        <v>19999.799999999999</v>
      </c>
      <c r="J911" s="43">
        <f t="shared" si="1744"/>
        <v>19999.799999999999</v>
      </c>
      <c r="K911" s="43">
        <f t="shared" si="1745"/>
        <v>19999.799999999999</v>
      </c>
      <c r="L911" s="43">
        <f t="shared" si="1746"/>
        <v>0</v>
      </c>
      <c r="M911" s="43">
        <f t="shared" si="1747"/>
        <v>0</v>
      </c>
      <c r="N911" s="43">
        <f t="shared" si="1748"/>
        <v>0</v>
      </c>
      <c r="O911" s="43">
        <f t="shared" si="1749"/>
        <v>0</v>
      </c>
      <c r="P911" s="43">
        <f t="shared" si="1750"/>
        <v>0</v>
      </c>
      <c r="Q911" s="43">
        <f t="shared" si="1751"/>
        <v>0</v>
      </c>
      <c r="R911" s="43">
        <f t="shared" si="1752"/>
        <v>0</v>
      </c>
      <c r="S911" s="43">
        <f t="shared" si="1753"/>
        <v>0</v>
      </c>
      <c r="T911" s="43">
        <f t="shared" si="1754"/>
        <v>0</v>
      </c>
      <c r="U911" s="43">
        <v>0</v>
      </c>
      <c r="V911" s="43">
        <f t="shared" si="1742"/>
        <v>19999.799999999999</v>
      </c>
      <c r="W911" s="43">
        <f t="shared" si="1755"/>
        <v>0</v>
      </c>
      <c r="X911" s="43">
        <f t="shared" si="1756"/>
        <v>0</v>
      </c>
      <c r="Y911" s="43">
        <f t="shared" si="1757"/>
        <v>0</v>
      </c>
      <c r="Z911" s="43">
        <f t="shared" si="1758"/>
        <v>0</v>
      </c>
      <c r="AA911" s="43">
        <f t="shared" si="1759"/>
        <v>0</v>
      </c>
      <c r="AB911" s="43">
        <f t="shared" si="1760"/>
        <v>0</v>
      </c>
      <c r="AC911" s="44">
        <f t="shared" si="1761"/>
        <v>19999.799999999999</v>
      </c>
      <c r="AD911" s="44">
        <f t="shared" si="1762"/>
        <v>19883.27937</v>
      </c>
      <c r="AE911" s="45">
        <f t="shared" si="1686"/>
        <v>99.417391023910241</v>
      </c>
      <c r="AF911" s="43">
        <f t="shared" si="1763"/>
        <v>19999.799999999999</v>
      </c>
      <c r="AG911" s="43">
        <f t="shared" si="1764"/>
        <v>0</v>
      </c>
      <c r="AH911" s="43">
        <f t="shared" si="1765"/>
        <v>0</v>
      </c>
      <c r="AI911" s="43">
        <f t="shared" si="1766"/>
        <v>0</v>
      </c>
      <c r="AJ911" s="43">
        <f t="shared" si="1767"/>
        <v>0</v>
      </c>
      <c r="AK911" s="43">
        <f t="shared" si="1768"/>
        <v>0</v>
      </c>
      <c r="AL911" s="43">
        <f t="shared" si="1687"/>
        <v>19999.799999999999</v>
      </c>
      <c r="AM911" s="43">
        <f t="shared" si="1688"/>
        <v>0</v>
      </c>
      <c r="AN911" s="2"/>
      <c r="AR911" s="1"/>
      <c r="AS911" s="1"/>
    </row>
    <row r="912" ht="31.5">
      <c r="B912" s="41" t="s">
        <v>453</v>
      </c>
      <c r="C912" s="41" t="s">
        <v>227</v>
      </c>
      <c r="D912" s="41" t="s">
        <v>117</v>
      </c>
      <c r="E912" s="26" t="str">
        <f t="shared" si="1741"/>
        <v>0703</v>
      </c>
      <c r="F912" s="41" t="s">
        <v>603</v>
      </c>
      <c r="G912" s="41"/>
      <c r="H912" s="42" t="s">
        <v>604</v>
      </c>
      <c r="I912" s="43">
        <f t="shared" si="1743"/>
        <v>19999.799999999999</v>
      </c>
      <c r="J912" s="43">
        <f t="shared" si="1744"/>
        <v>19999.799999999999</v>
      </c>
      <c r="K912" s="43">
        <f t="shared" si="1745"/>
        <v>19999.799999999999</v>
      </c>
      <c r="L912" s="43">
        <f t="shared" si="1746"/>
        <v>0</v>
      </c>
      <c r="M912" s="43">
        <f t="shared" si="1747"/>
        <v>0</v>
      </c>
      <c r="N912" s="43">
        <f t="shared" si="1748"/>
        <v>0</v>
      </c>
      <c r="O912" s="43">
        <f t="shared" si="1749"/>
        <v>0</v>
      </c>
      <c r="P912" s="43">
        <f t="shared" si="1750"/>
        <v>0</v>
      </c>
      <c r="Q912" s="43">
        <f t="shared" si="1751"/>
        <v>0</v>
      </c>
      <c r="R912" s="43">
        <f t="shared" si="1752"/>
        <v>0</v>
      </c>
      <c r="S912" s="43">
        <f t="shared" si="1753"/>
        <v>0</v>
      </c>
      <c r="T912" s="43">
        <f t="shared" si="1754"/>
        <v>0</v>
      </c>
      <c r="U912" s="43">
        <v>0</v>
      </c>
      <c r="V912" s="43">
        <f t="shared" si="1742"/>
        <v>19999.799999999999</v>
      </c>
      <c r="W912" s="43">
        <f t="shared" si="1755"/>
        <v>0</v>
      </c>
      <c r="X912" s="43">
        <f t="shared" si="1756"/>
        <v>0</v>
      </c>
      <c r="Y912" s="43">
        <f t="shared" si="1757"/>
        <v>0</v>
      </c>
      <c r="Z912" s="43">
        <f t="shared" si="1758"/>
        <v>0</v>
      </c>
      <c r="AA912" s="43">
        <f t="shared" si="1759"/>
        <v>0</v>
      </c>
      <c r="AB912" s="43">
        <f t="shared" si="1760"/>
        <v>0</v>
      </c>
      <c r="AC912" s="44">
        <f t="shared" si="1761"/>
        <v>19999.799999999999</v>
      </c>
      <c r="AD912" s="44">
        <f t="shared" si="1762"/>
        <v>19883.27937</v>
      </c>
      <c r="AE912" s="45">
        <f t="shared" si="1686"/>
        <v>99.417391023910241</v>
      </c>
      <c r="AF912" s="43">
        <f t="shared" si="1763"/>
        <v>19999.799999999999</v>
      </c>
      <c r="AG912" s="43">
        <f t="shared" si="1764"/>
        <v>0</v>
      </c>
      <c r="AH912" s="43">
        <f t="shared" si="1765"/>
        <v>0</v>
      </c>
      <c r="AI912" s="43">
        <f t="shared" si="1766"/>
        <v>0</v>
      </c>
      <c r="AJ912" s="43">
        <f t="shared" si="1767"/>
        <v>0</v>
      </c>
      <c r="AK912" s="43">
        <f t="shared" si="1768"/>
        <v>0</v>
      </c>
      <c r="AL912" s="43">
        <f t="shared" si="1687"/>
        <v>19999.799999999999</v>
      </c>
      <c r="AM912" s="43">
        <f t="shared" si="1688"/>
        <v>0</v>
      </c>
      <c r="AN912" s="2"/>
      <c r="AO912" s="1"/>
      <c r="AP912" s="1"/>
      <c r="AQ912" s="1"/>
      <c r="AR912" s="1"/>
      <c r="AS912" s="1"/>
    </row>
    <row r="913" ht="31.5">
      <c r="B913" s="41" t="s">
        <v>453</v>
      </c>
      <c r="C913" s="41" t="s">
        <v>227</v>
      </c>
      <c r="D913" s="41" t="s">
        <v>117</v>
      </c>
      <c r="E913" s="26" t="str">
        <f t="shared" si="1741"/>
        <v>0703</v>
      </c>
      <c r="F913" s="41" t="s">
        <v>603</v>
      </c>
      <c r="G913" s="41" t="s">
        <v>177</v>
      </c>
      <c r="H913" s="42" t="s">
        <v>178</v>
      </c>
      <c r="I913" s="43">
        <f t="shared" si="1743"/>
        <v>19999.799999999999</v>
      </c>
      <c r="J913" s="43">
        <f t="shared" si="1744"/>
        <v>19999.799999999999</v>
      </c>
      <c r="K913" s="43">
        <f t="shared" si="1745"/>
        <v>19999.799999999999</v>
      </c>
      <c r="L913" s="43">
        <f t="shared" si="1746"/>
        <v>0</v>
      </c>
      <c r="M913" s="43">
        <f t="shared" si="1747"/>
        <v>0</v>
      </c>
      <c r="N913" s="43">
        <f t="shared" si="1748"/>
        <v>0</v>
      </c>
      <c r="O913" s="43">
        <f t="shared" si="1749"/>
        <v>0</v>
      </c>
      <c r="P913" s="43">
        <f t="shared" si="1750"/>
        <v>0</v>
      </c>
      <c r="Q913" s="43">
        <f t="shared" si="1751"/>
        <v>0</v>
      </c>
      <c r="R913" s="43">
        <f t="shared" si="1752"/>
        <v>0</v>
      </c>
      <c r="S913" s="43">
        <f t="shared" si="1753"/>
        <v>0</v>
      </c>
      <c r="T913" s="43">
        <f t="shared" si="1754"/>
        <v>0</v>
      </c>
      <c r="U913" s="43">
        <v>0</v>
      </c>
      <c r="V913" s="43">
        <f t="shared" si="1742"/>
        <v>19999.799999999999</v>
      </c>
      <c r="W913" s="43">
        <f t="shared" si="1755"/>
        <v>0</v>
      </c>
      <c r="X913" s="43">
        <f t="shared" si="1756"/>
        <v>0</v>
      </c>
      <c r="Y913" s="43">
        <f t="shared" si="1757"/>
        <v>0</v>
      </c>
      <c r="Z913" s="43">
        <f t="shared" si="1758"/>
        <v>0</v>
      </c>
      <c r="AA913" s="43">
        <f t="shared" si="1759"/>
        <v>0</v>
      </c>
      <c r="AB913" s="43">
        <f t="shared" si="1760"/>
        <v>0</v>
      </c>
      <c r="AC913" s="44">
        <f t="shared" si="1761"/>
        <v>19999.799999999999</v>
      </c>
      <c r="AD913" s="44">
        <f t="shared" si="1762"/>
        <v>19883.27937</v>
      </c>
      <c r="AE913" s="45">
        <f t="shared" si="1686"/>
        <v>99.417391023910241</v>
      </c>
      <c r="AF913" s="43">
        <f t="shared" si="1763"/>
        <v>19999.799999999999</v>
      </c>
      <c r="AG913" s="43">
        <f t="shared" si="1764"/>
        <v>0</v>
      </c>
      <c r="AH913" s="43">
        <f t="shared" si="1765"/>
        <v>0</v>
      </c>
      <c r="AI913" s="43">
        <f t="shared" si="1766"/>
        <v>0</v>
      </c>
      <c r="AJ913" s="43">
        <f t="shared" si="1767"/>
        <v>0</v>
      </c>
      <c r="AK913" s="43">
        <f t="shared" si="1768"/>
        <v>0</v>
      </c>
      <c r="AL913" s="43">
        <f t="shared" si="1687"/>
        <v>19999.799999999999</v>
      </c>
      <c r="AM913" s="43">
        <f t="shared" si="1688"/>
        <v>0</v>
      </c>
      <c r="AN913" s="2"/>
      <c r="AO913" s="1"/>
      <c r="AP913" s="1"/>
      <c r="AQ913" s="1"/>
      <c r="AR913" s="1"/>
      <c r="AS913" s="1"/>
    </row>
    <row r="914" ht="63">
      <c r="B914" s="41" t="s">
        <v>453</v>
      </c>
      <c r="C914" s="41" t="s">
        <v>227</v>
      </c>
      <c r="D914" s="41" t="s">
        <v>117</v>
      </c>
      <c r="E914" s="26" t="str">
        <f t="shared" si="1741"/>
        <v>0703</v>
      </c>
      <c r="F914" s="41" t="s">
        <v>603</v>
      </c>
      <c r="G914" s="41" t="s">
        <v>373</v>
      </c>
      <c r="H914" s="42" t="s">
        <v>374</v>
      </c>
      <c r="I914" s="43">
        <v>19999.799999999999</v>
      </c>
      <c r="J914" s="43">
        <v>19999.799999999999</v>
      </c>
      <c r="K914" s="43">
        <v>19999.799999999999</v>
      </c>
      <c r="L914" s="43"/>
      <c r="M914" s="43"/>
      <c r="N914" s="43"/>
      <c r="O914" s="43">
        <v>0</v>
      </c>
      <c r="P914" s="43">
        <v>0</v>
      </c>
      <c r="Q914" s="43">
        <v>0</v>
      </c>
      <c r="R914" s="43">
        <v>0</v>
      </c>
      <c r="S914" s="43">
        <v>0</v>
      </c>
      <c r="T914" s="43">
        <v>0</v>
      </c>
      <c r="U914" s="43">
        <v>0</v>
      </c>
      <c r="V914" s="43">
        <f t="shared" si="1742"/>
        <v>19999.799999999999</v>
      </c>
      <c r="W914" s="43"/>
      <c r="X914" s="43"/>
      <c r="Y914" s="43"/>
      <c r="Z914" s="43"/>
      <c r="AA914" s="43"/>
      <c r="AB914" s="43">
        <v>0</v>
      </c>
      <c r="AC914" s="44">
        <v>19999.799999999999</v>
      </c>
      <c r="AD914" s="44">
        <v>19883.27937</v>
      </c>
      <c r="AE914" s="45">
        <f t="shared" si="1686"/>
        <v>99.417391023910241</v>
      </c>
      <c r="AF914" s="43">
        <v>19999.799999999999</v>
      </c>
      <c r="AG914" s="43">
        <v>0</v>
      </c>
      <c r="AH914" s="43">
        <v>0</v>
      </c>
      <c r="AI914" s="43">
        <v>0</v>
      </c>
      <c r="AJ914" s="43">
        <v>0</v>
      </c>
      <c r="AK914" s="43">
        <v>0</v>
      </c>
      <c r="AL914" s="43">
        <f t="shared" si="1687"/>
        <v>19999.799999999999</v>
      </c>
      <c r="AM914" s="43">
        <f t="shared" si="1688"/>
        <v>0</v>
      </c>
      <c r="AN914" s="19"/>
      <c r="AO914" s="1"/>
      <c r="AP914" s="1"/>
      <c r="AQ914" s="1"/>
      <c r="AR914" s="1"/>
      <c r="AS914" s="1"/>
    </row>
    <row r="915" ht="31.5">
      <c r="B915" s="41" t="s">
        <v>453</v>
      </c>
      <c r="C915" s="41" t="s">
        <v>227</v>
      </c>
      <c r="D915" s="41" t="s">
        <v>117</v>
      </c>
      <c r="E915" s="26" t="str">
        <f t="shared" si="1741"/>
        <v>0703</v>
      </c>
      <c r="F915" s="41" t="s">
        <v>480</v>
      </c>
      <c r="G915" s="41"/>
      <c r="H915" s="42" t="s">
        <v>481</v>
      </c>
      <c r="I915" s="43">
        <f t="shared" si="1743"/>
        <v>22936</v>
      </c>
      <c r="J915" s="43">
        <f t="shared" si="1744"/>
        <v>1270.9000000000001</v>
      </c>
      <c r="K915" s="43">
        <f t="shared" si="1745"/>
        <v>136471.39999999999</v>
      </c>
      <c r="L915" s="43">
        <f t="shared" si="1746"/>
        <v>0</v>
      </c>
      <c r="M915" s="43">
        <f t="shared" si="1747"/>
        <v>0</v>
      </c>
      <c r="N915" s="43">
        <f t="shared" si="1748"/>
        <v>0</v>
      </c>
      <c r="O915" s="43">
        <f t="shared" si="1749"/>
        <v>-15.444000000000001</v>
      </c>
      <c r="P915" s="43">
        <f t="shared" si="1750"/>
        <v>3721.4140000000002</v>
      </c>
      <c r="Q915" s="43">
        <f t="shared" si="1751"/>
        <v>0</v>
      </c>
      <c r="R915" s="43">
        <f t="shared" si="1752"/>
        <v>10940.700000000001</v>
      </c>
      <c r="S915" s="43">
        <f t="shared" si="1753"/>
        <v>0</v>
      </c>
      <c r="T915" s="43">
        <f t="shared" si="1754"/>
        <v>0</v>
      </c>
      <c r="U915" s="43">
        <v>0</v>
      </c>
      <c r="V915" s="43">
        <f t="shared" si="1742"/>
        <v>37582.669999999991</v>
      </c>
      <c r="W915" s="43">
        <f t="shared" si="1755"/>
        <v>0</v>
      </c>
      <c r="X915" s="43">
        <f t="shared" si="1756"/>
        <v>0</v>
      </c>
      <c r="Y915" s="43">
        <f t="shared" si="1757"/>
        <v>0</v>
      </c>
      <c r="Z915" s="43">
        <f t="shared" si="1758"/>
        <v>0</v>
      </c>
      <c r="AA915" s="43">
        <f t="shared" si="1759"/>
        <v>0</v>
      </c>
      <c r="AB915" s="43">
        <f t="shared" si="1760"/>
        <v>16890.592230000002</v>
      </c>
      <c r="AC915" s="44">
        <f t="shared" si="1761"/>
        <v>37582.669999999998</v>
      </c>
      <c r="AD915" s="44">
        <f t="shared" si="1762"/>
        <v>37578.953179999997</v>
      </c>
      <c r="AE915" s="45">
        <f t="shared" si="1686"/>
        <v>99.990110282212513</v>
      </c>
      <c r="AF915" s="43">
        <f t="shared" si="1763"/>
        <v>37598.114000000001</v>
      </c>
      <c r="AG915" s="43">
        <f t="shared" si="1764"/>
        <v>-15.444000000000001</v>
      </c>
      <c r="AH915" s="43">
        <f t="shared" si="1765"/>
        <v>0</v>
      </c>
      <c r="AI915" s="43">
        <f t="shared" si="1766"/>
        <v>0</v>
      </c>
      <c r="AJ915" s="43">
        <f t="shared" si="1767"/>
        <v>0</v>
      </c>
      <c r="AK915" s="43">
        <f t="shared" si="1768"/>
        <v>0</v>
      </c>
      <c r="AL915" s="43">
        <f t="shared" si="1687"/>
        <v>37582.669999999998</v>
      </c>
      <c r="AM915" s="43">
        <f t="shared" si="1688"/>
        <v>-7.2759576141834259e-12</v>
      </c>
      <c r="AN915" s="2"/>
      <c r="AO915" s="1"/>
      <c r="AP915" s="1"/>
      <c r="AQ915" s="1"/>
      <c r="AR915" s="1"/>
      <c r="AS915" s="1"/>
    </row>
    <row r="916" ht="47.25">
      <c r="B916" s="41" t="s">
        <v>453</v>
      </c>
      <c r="C916" s="41" t="s">
        <v>227</v>
      </c>
      <c r="D916" s="41" t="s">
        <v>117</v>
      </c>
      <c r="E916" s="26" t="str">
        <f t="shared" si="1741"/>
        <v>0703</v>
      </c>
      <c r="F916" s="41" t="s">
        <v>488</v>
      </c>
      <c r="G916" s="41"/>
      <c r="H916" s="42" t="s">
        <v>489</v>
      </c>
      <c r="I916" s="43">
        <f>I917+I930+I926</f>
        <v>22936</v>
      </c>
      <c r="J916" s="43">
        <f>J917+J930+J926</f>
        <v>1270.9000000000001</v>
      </c>
      <c r="K916" s="43">
        <f>K917+K930+K926</f>
        <v>136471.39999999999</v>
      </c>
      <c r="L916" s="43">
        <f>L917+L930+L926</f>
        <v>0</v>
      </c>
      <c r="M916" s="43">
        <f>M917+M930+M926</f>
        <v>0</v>
      </c>
      <c r="N916" s="43">
        <f>N917+N930+N926</f>
        <v>0</v>
      </c>
      <c r="O916" s="43">
        <f>O917+O930+O926</f>
        <v>-15.444000000000001</v>
      </c>
      <c r="P916" s="43">
        <f>P917+P930+P926</f>
        <v>3721.4140000000002</v>
      </c>
      <c r="Q916" s="43">
        <f>Q917+Q930+Q926</f>
        <v>0</v>
      </c>
      <c r="R916" s="43">
        <f>R917+R930+R926</f>
        <v>10940.700000000001</v>
      </c>
      <c r="S916" s="43">
        <f>S917+S930+S926</f>
        <v>0</v>
      </c>
      <c r="T916" s="43">
        <f>T917+T930+T926</f>
        <v>0</v>
      </c>
      <c r="U916" s="43">
        <v>0</v>
      </c>
      <c r="V916" s="43">
        <f t="shared" si="1742"/>
        <v>37582.669999999991</v>
      </c>
      <c r="W916" s="43">
        <f>W917+W930+W926</f>
        <v>0</v>
      </c>
      <c r="X916" s="43">
        <f>X917+X930+X926</f>
        <v>0</v>
      </c>
      <c r="Y916" s="43">
        <f>Y917+Y930+Y926</f>
        <v>0</v>
      </c>
      <c r="Z916" s="43">
        <f>Z917+Z930+Z926</f>
        <v>0</v>
      </c>
      <c r="AA916" s="43">
        <f>AA917+AA930+AA926</f>
        <v>0</v>
      </c>
      <c r="AB916" s="43">
        <f>AB917+AB930+AB926</f>
        <v>16890.592230000002</v>
      </c>
      <c r="AC916" s="44">
        <f>AC917+AC930+AC926</f>
        <v>37582.669999999998</v>
      </c>
      <c r="AD916" s="44">
        <f>AD917+AD930+AD926</f>
        <v>37578.953179999997</v>
      </c>
      <c r="AE916" s="45">
        <f t="shared" si="1686"/>
        <v>99.990110282212513</v>
      </c>
      <c r="AF916" s="43">
        <f>AF917+AF930+AF926</f>
        <v>37598.114000000001</v>
      </c>
      <c r="AG916" s="43">
        <f>AG917+AG930+AG926</f>
        <v>-15.444000000000001</v>
      </c>
      <c r="AH916" s="43">
        <f>AH917+AH930+AH926</f>
        <v>0</v>
      </c>
      <c r="AI916" s="43">
        <f>AI917+AI930+AI926</f>
        <v>0</v>
      </c>
      <c r="AJ916" s="43">
        <f>AJ917+AJ930+AJ926</f>
        <v>0</v>
      </c>
      <c r="AK916" s="43">
        <f>AK917+AK930+AK926</f>
        <v>0</v>
      </c>
      <c r="AL916" s="43">
        <f t="shared" si="1687"/>
        <v>37582.669999999998</v>
      </c>
      <c r="AM916" s="43">
        <f t="shared" si="1688"/>
        <v>-7.2759576141834259e-12</v>
      </c>
      <c r="AN916" s="2"/>
      <c r="AO916" s="1"/>
      <c r="AP916" s="1"/>
      <c r="AQ916" s="1"/>
      <c r="AR916" s="1"/>
      <c r="AS916" s="1"/>
    </row>
    <row r="917" ht="63">
      <c r="B917" s="41" t="s">
        <v>453</v>
      </c>
      <c r="C917" s="41" t="s">
        <v>227</v>
      </c>
      <c r="D917" s="41" t="s">
        <v>117</v>
      </c>
      <c r="E917" s="26" t="str">
        <f t="shared" si="1741"/>
        <v>0703</v>
      </c>
      <c r="F917" s="41" t="s">
        <v>490</v>
      </c>
      <c r="G917" s="41"/>
      <c r="H917" s="42" t="s">
        <v>491</v>
      </c>
      <c r="I917" s="43">
        <f>I918+I923</f>
        <v>1221.8999999999999</v>
      </c>
      <c r="J917" s="43">
        <f>J918+J923</f>
        <v>1270.9000000000001</v>
      </c>
      <c r="K917" s="43">
        <f>K918+K923</f>
        <v>136471.39999999999</v>
      </c>
      <c r="L917" s="43">
        <f>L918+L923</f>
        <v>0</v>
      </c>
      <c r="M917" s="43">
        <f>M918+M923</f>
        <v>0</v>
      </c>
      <c r="N917" s="43">
        <f>N918+N923</f>
        <v>0</v>
      </c>
      <c r="O917" s="43">
        <f>O918+O923</f>
        <v>-15.444000000000001</v>
      </c>
      <c r="P917" s="43">
        <f>P918+P923</f>
        <v>3721.4140000000002</v>
      </c>
      <c r="Q917" s="43">
        <f>Q918+Q923</f>
        <v>0</v>
      </c>
      <c r="R917" s="43">
        <f>R918+R923</f>
        <v>10940.700000000001</v>
      </c>
      <c r="S917" s="43">
        <f>S918+S923</f>
        <v>0</v>
      </c>
      <c r="T917" s="43">
        <f>T918+T923</f>
        <v>0</v>
      </c>
      <c r="U917" s="43">
        <v>0</v>
      </c>
      <c r="V917" s="43">
        <f t="shared" si="1742"/>
        <v>15868.570000000002</v>
      </c>
      <c r="W917" s="43">
        <f>W918+W923</f>
        <v>0</v>
      </c>
      <c r="X917" s="43">
        <f>X918+X923</f>
        <v>0</v>
      </c>
      <c r="Y917" s="43">
        <f>Y918+Y923</f>
        <v>0</v>
      </c>
      <c r="Z917" s="43">
        <f>Z918+Z923</f>
        <v>0</v>
      </c>
      <c r="AA917" s="43">
        <f>AA918+AA923</f>
        <v>0</v>
      </c>
      <c r="AB917" s="43">
        <f>AB918+AB923</f>
        <v>880.78948000000003</v>
      </c>
      <c r="AC917" s="44">
        <f>AC918+AC923</f>
        <v>15868.57</v>
      </c>
      <c r="AD917" s="44">
        <f>AD918+AD923</f>
        <v>15864.85318</v>
      </c>
      <c r="AE917" s="45">
        <f t="shared" si="1686"/>
        <v>99.976577473584584</v>
      </c>
      <c r="AF917" s="43">
        <f>AF918+AF923</f>
        <v>15884.013999999999</v>
      </c>
      <c r="AG917" s="43">
        <f>AG918+AG923</f>
        <v>-15.444000000000001</v>
      </c>
      <c r="AH917" s="43">
        <f>AH918+AH923</f>
        <v>0</v>
      </c>
      <c r="AI917" s="43">
        <f>AI918+AI923</f>
        <v>0</v>
      </c>
      <c r="AJ917" s="43">
        <f>AJ918+AJ923</f>
        <v>0</v>
      </c>
      <c r="AK917" s="43">
        <f>AK918+AK923</f>
        <v>0</v>
      </c>
      <c r="AL917" s="43">
        <f t="shared" si="1687"/>
        <v>15868.57</v>
      </c>
      <c r="AM917" s="43">
        <f t="shared" si="1688"/>
        <v>1.8189894035458565e-12</v>
      </c>
      <c r="AN917" s="2"/>
      <c r="AR917" s="1"/>
      <c r="AS917" s="1"/>
    </row>
    <row r="918" ht="31.5">
      <c r="B918" s="41" t="s">
        <v>453</v>
      </c>
      <c r="C918" s="41" t="s">
        <v>227</v>
      </c>
      <c r="D918" s="41" t="s">
        <v>117</v>
      </c>
      <c r="E918" s="26" t="str">
        <f t="shared" si="1741"/>
        <v>0703</v>
      </c>
      <c r="F918" s="41" t="s">
        <v>494</v>
      </c>
      <c r="G918" s="41"/>
      <c r="H918" s="42" t="s">
        <v>304</v>
      </c>
      <c r="I918" s="43">
        <f>I919+I921</f>
        <v>1221.8999999999999</v>
      </c>
      <c r="J918" s="43">
        <f>J919+J921</f>
        <v>1270.9000000000001</v>
      </c>
      <c r="K918" s="43">
        <f>K919+K921</f>
        <v>1270.9000000000001</v>
      </c>
      <c r="L918" s="43">
        <f>L919+L921</f>
        <v>0</v>
      </c>
      <c r="M918" s="43">
        <f>M919+M921</f>
        <v>0</v>
      </c>
      <c r="N918" s="43">
        <f>N919+N921</f>
        <v>0</v>
      </c>
      <c r="O918" s="43">
        <f>O919+O921</f>
        <v>-15.444000000000001</v>
      </c>
      <c r="P918" s="43">
        <f>P919+P921</f>
        <v>0</v>
      </c>
      <c r="Q918" s="43">
        <f>Q919+Q921</f>
        <v>0</v>
      </c>
      <c r="R918" s="43">
        <f>R919+R921</f>
        <v>0</v>
      </c>
      <c r="S918" s="43">
        <f>S919+S921</f>
        <v>0</v>
      </c>
      <c r="T918" s="43">
        <f>T919+T921</f>
        <v>0</v>
      </c>
      <c r="U918" s="43">
        <v>0</v>
      </c>
      <c r="V918" s="43">
        <f t="shared" si="1742"/>
        <v>1206.4559999999999</v>
      </c>
      <c r="W918" s="43">
        <f>W919+W921</f>
        <v>0</v>
      </c>
      <c r="X918" s="43">
        <f>X919+X921</f>
        <v>0</v>
      </c>
      <c r="Y918" s="43">
        <f>Y919+Y921</f>
        <v>0</v>
      </c>
      <c r="Z918" s="43">
        <f>Z919+Z921</f>
        <v>0</v>
      </c>
      <c r="AA918" s="43">
        <f>AA919+AA921</f>
        <v>0</v>
      </c>
      <c r="AB918" s="43">
        <f>AB919+AB921</f>
        <v>880.78948000000003</v>
      </c>
      <c r="AC918" s="44">
        <f>AC919+AC921</f>
        <v>1206.4559999999999</v>
      </c>
      <c r="AD918" s="44">
        <f>AD919+AD921</f>
        <v>1202.73918</v>
      </c>
      <c r="AE918" s="45">
        <f t="shared" si="1686"/>
        <v>99.691922457180382</v>
      </c>
      <c r="AF918" s="43">
        <f>AF919+AF921</f>
        <v>1221.8999999999999</v>
      </c>
      <c r="AG918" s="43">
        <f>AG919+AG921</f>
        <v>-15.444000000000001</v>
      </c>
      <c r="AH918" s="43">
        <f>AH919+AH921</f>
        <v>0</v>
      </c>
      <c r="AI918" s="43">
        <f>AI919+AI921</f>
        <v>0</v>
      </c>
      <c r="AJ918" s="43">
        <f>AJ919+AJ921</f>
        <v>0</v>
      </c>
      <c r="AK918" s="43">
        <f>AK919+AK921</f>
        <v>0</v>
      </c>
      <c r="AL918" s="43">
        <f t="shared" si="1687"/>
        <v>1206.4559999999999</v>
      </c>
      <c r="AM918" s="43">
        <f t="shared" si="1688"/>
        <v>0</v>
      </c>
      <c r="AN918" s="2"/>
      <c r="AO918" s="1"/>
      <c r="AP918" s="1"/>
      <c r="AQ918" s="1"/>
      <c r="AR918" s="1"/>
      <c r="AS918" s="1"/>
    </row>
    <row r="919" ht="31.5">
      <c r="B919" s="41" t="s">
        <v>453</v>
      </c>
      <c r="C919" s="41" t="s">
        <v>227</v>
      </c>
      <c r="D919" s="41" t="s">
        <v>117</v>
      </c>
      <c r="E919" s="26" t="str">
        <f t="shared" si="1741"/>
        <v>0703</v>
      </c>
      <c r="F919" s="41" t="s">
        <v>494</v>
      </c>
      <c r="G919" s="41" t="s">
        <v>53</v>
      </c>
      <c r="H919" s="42" t="s">
        <v>54</v>
      </c>
      <c r="I919" s="43">
        <f>I920</f>
        <v>53.799999999999997</v>
      </c>
      <c r="J919" s="43">
        <f>J920</f>
        <v>55.899999999999999</v>
      </c>
      <c r="K919" s="43">
        <f>K920</f>
        <v>55.899999999999999</v>
      </c>
      <c r="L919" s="43">
        <f>L920</f>
        <v>0</v>
      </c>
      <c r="M919" s="43">
        <f>M920</f>
        <v>0</v>
      </c>
      <c r="N919" s="43">
        <f>N920</f>
        <v>0</v>
      </c>
      <c r="O919" s="43">
        <f>O920</f>
        <v>0</v>
      </c>
      <c r="P919" s="43">
        <f>P920</f>
        <v>0</v>
      </c>
      <c r="Q919" s="43">
        <f>Q920</f>
        <v>0</v>
      </c>
      <c r="R919" s="43">
        <f>R920</f>
        <v>0</v>
      </c>
      <c r="S919" s="43">
        <f>S920</f>
        <v>0</v>
      </c>
      <c r="T919" s="43">
        <f>T920</f>
        <v>0</v>
      </c>
      <c r="U919" s="43">
        <v>0</v>
      </c>
      <c r="V919" s="43">
        <f t="shared" si="1742"/>
        <v>53.799999999999997</v>
      </c>
      <c r="W919" s="43">
        <f>W920</f>
        <v>0</v>
      </c>
      <c r="X919" s="43">
        <f>X920</f>
        <v>0</v>
      </c>
      <c r="Y919" s="43">
        <f>Y920</f>
        <v>0</v>
      </c>
      <c r="Z919" s="43">
        <f>Z920</f>
        <v>0</v>
      </c>
      <c r="AA919" s="43">
        <f>AA920</f>
        <v>0</v>
      </c>
      <c r="AB919" s="43">
        <f>AB920</f>
        <v>39.600000000000001</v>
      </c>
      <c r="AC919" s="44">
        <f>AC920</f>
        <v>53.799999999999997</v>
      </c>
      <c r="AD919" s="44">
        <f>AD920</f>
        <v>50.084040000000002</v>
      </c>
      <c r="AE919" s="45">
        <f t="shared" si="1686"/>
        <v>93.093011152416366</v>
      </c>
      <c r="AF919" s="43">
        <f>AF920</f>
        <v>53.799999999999997</v>
      </c>
      <c r="AG919" s="43">
        <f>AG920</f>
        <v>0</v>
      </c>
      <c r="AH919" s="43">
        <f>AH920</f>
        <v>0</v>
      </c>
      <c r="AI919" s="43">
        <f>AI920</f>
        <v>0</v>
      </c>
      <c r="AJ919" s="43">
        <f>AJ920</f>
        <v>0</v>
      </c>
      <c r="AK919" s="43">
        <f>AK920</f>
        <v>0</v>
      </c>
      <c r="AL919" s="43">
        <f t="shared" si="1687"/>
        <v>53.799999999999997</v>
      </c>
      <c r="AM919" s="43">
        <f t="shared" si="1688"/>
        <v>0</v>
      </c>
      <c r="AN919" s="2"/>
      <c r="AR919" s="1"/>
      <c r="AS919" s="1"/>
    </row>
    <row r="920" ht="31.5">
      <c r="B920" s="41" t="s">
        <v>453</v>
      </c>
      <c r="C920" s="41" t="s">
        <v>227</v>
      </c>
      <c r="D920" s="41" t="s">
        <v>117</v>
      </c>
      <c r="E920" s="26" t="str">
        <f t="shared" si="1741"/>
        <v>0703</v>
      </c>
      <c r="F920" s="41" t="s">
        <v>494</v>
      </c>
      <c r="G920" s="41" t="s">
        <v>55</v>
      </c>
      <c r="H920" s="42" t="s">
        <v>56</v>
      </c>
      <c r="I920" s="43">
        <v>53.799999999999997</v>
      </c>
      <c r="J920" s="43">
        <v>55.899999999999999</v>
      </c>
      <c r="K920" s="43">
        <v>55.899999999999999</v>
      </c>
      <c r="L920" s="43"/>
      <c r="M920" s="43"/>
      <c r="N920" s="43"/>
      <c r="O920" s="43">
        <v>0</v>
      </c>
      <c r="P920" s="43">
        <v>0</v>
      </c>
      <c r="Q920" s="43">
        <v>0</v>
      </c>
      <c r="R920" s="43">
        <v>0</v>
      </c>
      <c r="S920" s="43">
        <v>0</v>
      </c>
      <c r="T920" s="43">
        <v>0</v>
      </c>
      <c r="U920" s="43">
        <v>0</v>
      </c>
      <c r="V920" s="43">
        <f t="shared" si="1742"/>
        <v>53.799999999999997</v>
      </c>
      <c r="W920" s="43"/>
      <c r="X920" s="43"/>
      <c r="Y920" s="43"/>
      <c r="Z920" s="43"/>
      <c r="AA920" s="43"/>
      <c r="AB920" s="43">
        <v>39.600000000000001</v>
      </c>
      <c r="AC920" s="44">
        <v>53.799999999999997</v>
      </c>
      <c r="AD920" s="44">
        <v>50.084040000000002</v>
      </c>
      <c r="AE920" s="45">
        <f t="shared" si="1686"/>
        <v>93.093011152416366</v>
      </c>
      <c r="AF920" s="43">
        <v>53.799999999999997</v>
      </c>
      <c r="AG920" s="43">
        <v>0</v>
      </c>
      <c r="AH920" s="43">
        <v>0</v>
      </c>
      <c r="AI920" s="43">
        <v>0</v>
      </c>
      <c r="AJ920" s="43">
        <v>0</v>
      </c>
      <c r="AK920" s="43">
        <v>0</v>
      </c>
      <c r="AL920" s="43">
        <f t="shared" si="1687"/>
        <v>53.799999999999997</v>
      </c>
      <c r="AM920" s="43">
        <f t="shared" si="1688"/>
        <v>0</v>
      </c>
      <c r="AN920" s="19"/>
      <c r="AO920" s="1"/>
      <c r="AP920" s="1"/>
      <c r="AQ920" s="1"/>
      <c r="AR920" s="1"/>
      <c r="AS920" s="1"/>
    </row>
    <row r="921" ht="31.5">
      <c r="B921" s="41" t="s">
        <v>453</v>
      </c>
      <c r="C921" s="41" t="s">
        <v>227</v>
      </c>
      <c r="D921" s="41" t="s">
        <v>117</v>
      </c>
      <c r="E921" s="26" t="str">
        <f t="shared" si="1741"/>
        <v>0703</v>
      </c>
      <c r="F921" s="41" t="s">
        <v>494</v>
      </c>
      <c r="G921" s="41" t="s">
        <v>177</v>
      </c>
      <c r="H921" s="42" t="s">
        <v>178</v>
      </c>
      <c r="I921" s="43">
        <f>I922</f>
        <v>1168.0999999999999</v>
      </c>
      <c r="J921" s="43">
        <f>J922</f>
        <v>1215</v>
      </c>
      <c r="K921" s="43">
        <f>K922</f>
        <v>1215</v>
      </c>
      <c r="L921" s="43">
        <f>L922</f>
        <v>0</v>
      </c>
      <c r="M921" s="43">
        <f>M922</f>
        <v>0</v>
      </c>
      <c r="N921" s="43">
        <f>N922</f>
        <v>0</v>
      </c>
      <c r="O921" s="43">
        <f>O922</f>
        <v>-15.444000000000001</v>
      </c>
      <c r="P921" s="43">
        <f>P922</f>
        <v>0</v>
      </c>
      <c r="Q921" s="43">
        <f>Q922</f>
        <v>0</v>
      </c>
      <c r="R921" s="43">
        <f>R922</f>
        <v>0</v>
      </c>
      <c r="S921" s="43">
        <f>S922</f>
        <v>0</v>
      </c>
      <c r="T921" s="43">
        <f>T922</f>
        <v>0</v>
      </c>
      <c r="U921" s="43">
        <v>0</v>
      </c>
      <c r="V921" s="43">
        <f t="shared" si="1742"/>
        <v>1152.6559999999999</v>
      </c>
      <c r="W921" s="43">
        <f>W922</f>
        <v>0</v>
      </c>
      <c r="X921" s="43">
        <f>X922</f>
        <v>0</v>
      </c>
      <c r="Y921" s="43">
        <f>Y922</f>
        <v>0</v>
      </c>
      <c r="Z921" s="43">
        <f>Z922</f>
        <v>0</v>
      </c>
      <c r="AA921" s="43">
        <f>AA922</f>
        <v>0</v>
      </c>
      <c r="AB921" s="43">
        <f>AB922</f>
        <v>841.18948</v>
      </c>
      <c r="AC921" s="44">
        <f>AC922</f>
        <v>1152.6559999999999</v>
      </c>
      <c r="AD921" s="44">
        <f>AD922</f>
        <v>1152.6551400000001</v>
      </c>
      <c r="AE921" s="45">
        <f t="shared" si="1686"/>
        <v>99.99992538970865</v>
      </c>
      <c r="AF921" s="43">
        <f>AF922</f>
        <v>1168.0999999999999</v>
      </c>
      <c r="AG921" s="43">
        <f>AG922</f>
        <v>-15.444000000000001</v>
      </c>
      <c r="AH921" s="43">
        <f>AH922</f>
        <v>0</v>
      </c>
      <c r="AI921" s="43">
        <f>AI922</f>
        <v>0</v>
      </c>
      <c r="AJ921" s="43">
        <f>AJ922</f>
        <v>0</v>
      </c>
      <c r="AK921" s="43">
        <f>AK922</f>
        <v>0</v>
      </c>
      <c r="AL921" s="43">
        <f t="shared" si="1687"/>
        <v>1152.6559999999999</v>
      </c>
      <c r="AM921" s="43">
        <f t="shared" si="1688"/>
        <v>0</v>
      </c>
      <c r="AN921" s="2"/>
      <c r="AO921" s="1"/>
      <c r="AP921" s="1"/>
      <c r="AQ921" s="1"/>
      <c r="AR921" s="1"/>
      <c r="AS921" s="1"/>
    </row>
    <row r="922">
      <c r="B922" s="41" t="s">
        <v>453</v>
      </c>
      <c r="C922" s="41" t="s">
        <v>227</v>
      </c>
      <c r="D922" s="41" t="s">
        <v>117</v>
      </c>
      <c r="E922" s="26" t="str">
        <f t="shared" si="1741"/>
        <v>0703</v>
      </c>
      <c r="F922" s="41" t="s">
        <v>494</v>
      </c>
      <c r="G922" s="41" t="s">
        <v>305</v>
      </c>
      <c r="H922" s="42" t="s">
        <v>306</v>
      </c>
      <c r="I922" s="43">
        <v>1168.0999999999999</v>
      </c>
      <c r="J922" s="43">
        <v>1215</v>
      </c>
      <c r="K922" s="43">
        <v>1215</v>
      </c>
      <c r="L922" s="43"/>
      <c r="M922" s="43"/>
      <c r="N922" s="43"/>
      <c r="O922" s="43">
        <v>-15.444000000000001</v>
      </c>
      <c r="P922" s="43">
        <v>0</v>
      </c>
      <c r="Q922" s="43">
        <v>0</v>
      </c>
      <c r="R922" s="43">
        <v>0</v>
      </c>
      <c r="S922" s="43">
        <v>0</v>
      </c>
      <c r="T922" s="43">
        <v>0</v>
      </c>
      <c r="U922" s="43">
        <v>0</v>
      </c>
      <c r="V922" s="43">
        <f t="shared" si="1742"/>
        <v>1152.6559999999999</v>
      </c>
      <c r="W922" s="43"/>
      <c r="X922" s="43"/>
      <c r="Y922" s="43"/>
      <c r="Z922" s="43"/>
      <c r="AA922" s="43"/>
      <c r="AB922" s="43">
        <v>841.18948</v>
      </c>
      <c r="AC922" s="44">
        <v>1152.6559999999999</v>
      </c>
      <c r="AD922" s="44">
        <v>1152.6551400000001</v>
      </c>
      <c r="AE922" s="45">
        <f t="shared" si="1686"/>
        <v>99.99992538970865</v>
      </c>
      <c r="AF922" s="43">
        <v>1168.0999999999999</v>
      </c>
      <c r="AG922" s="43">
        <v>-15.444000000000001</v>
      </c>
      <c r="AH922" s="43">
        <v>0</v>
      </c>
      <c r="AI922" s="43">
        <v>0</v>
      </c>
      <c r="AJ922" s="43">
        <v>0</v>
      </c>
      <c r="AK922" s="43">
        <v>0</v>
      </c>
      <c r="AL922" s="43">
        <f t="shared" si="1687"/>
        <v>1152.6559999999999</v>
      </c>
      <c r="AM922" s="43">
        <f t="shared" si="1688"/>
        <v>0</v>
      </c>
      <c r="AN922" s="19"/>
      <c r="AR922" s="1"/>
      <c r="AS922" s="1"/>
    </row>
    <row r="923" ht="31.5">
      <c r="B923" s="41" t="s">
        <v>453</v>
      </c>
      <c r="C923" s="41" t="s">
        <v>227</v>
      </c>
      <c r="D923" s="41" t="s">
        <v>117</v>
      </c>
      <c r="E923" s="26" t="str">
        <f t="shared" si="1741"/>
        <v>0703</v>
      </c>
      <c r="F923" s="41" t="s">
        <v>495</v>
      </c>
      <c r="G923" s="41"/>
      <c r="H923" s="42" t="s">
        <v>496</v>
      </c>
      <c r="I923" s="43">
        <f t="shared" ref="I923:I936" si="1769">I924</f>
        <v>0</v>
      </c>
      <c r="J923" s="43">
        <f t="shared" ref="J923:J936" si="1770">J924</f>
        <v>0</v>
      </c>
      <c r="K923" s="43">
        <f t="shared" ref="K923:K936" si="1771">K924</f>
        <v>135200.5</v>
      </c>
      <c r="L923" s="43">
        <f t="shared" ref="L923:L936" si="1772">L924</f>
        <v>0</v>
      </c>
      <c r="M923" s="43">
        <f t="shared" ref="M923:M936" si="1773">M924</f>
        <v>0</v>
      </c>
      <c r="N923" s="43">
        <f t="shared" ref="N923:N936" si="1774">N924</f>
        <v>0</v>
      </c>
      <c r="O923" s="43">
        <f t="shared" ref="O923:O936" si="1775">O924</f>
        <v>0</v>
      </c>
      <c r="P923" s="43">
        <f t="shared" ref="P923:P936" si="1776">P924</f>
        <v>3721.4140000000002</v>
      </c>
      <c r="Q923" s="43">
        <f t="shared" ref="Q923:Q936" si="1777">Q924</f>
        <v>0</v>
      </c>
      <c r="R923" s="43">
        <f t="shared" ref="R923:R936" si="1778">R924</f>
        <v>10940.700000000001</v>
      </c>
      <c r="S923" s="43">
        <f t="shared" ref="S923:S936" si="1779">S924</f>
        <v>0</v>
      </c>
      <c r="T923" s="43">
        <f t="shared" ref="T923:T936" si="1780">T924</f>
        <v>0</v>
      </c>
      <c r="U923" s="43">
        <v>0</v>
      </c>
      <c r="V923" s="43">
        <f t="shared" si="1742"/>
        <v>14662.114000000001</v>
      </c>
      <c r="W923" s="43">
        <f t="shared" ref="W923:W936" si="1781">W924</f>
        <v>0</v>
      </c>
      <c r="X923" s="43">
        <f t="shared" ref="X923:X936" si="1782">X924</f>
        <v>0</v>
      </c>
      <c r="Y923" s="43">
        <f t="shared" ref="Y923:Y936" si="1783">Y924</f>
        <v>0</v>
      </c>
      <c r="Z923" s="43">
        <f t="shared" ref="Z923:Z936" si="1784">Z924</f>
        <v>0</v>
      </c>
      <c r="AA923" s="43">
        <f t="shared" ref="AA923:AA936" si="1785">AA924</f>
        <v>0</v>
      </c>
      <c r="AB923" s="43">
        <f t="shared" ref="AB923:AB936" si="1786">AB924</f>
        <v>0</v>
      </c>
      <c r="AC923" s="44">
        <f t="shared" ref="AC923:AC936" si="1787">AC924</f>
        <v>14662.114</v>
      </c>
      <c r="AD923" s="44">
        <f t="shared" ref="AD923:AD936" si="1788">AD924</f>
        <v>14662.114</v>
      </c>
      <c r="AE923" s="45">
        <f t="shared" si="1686"/>
        <v>100</v>
      </c>
      <c r="AF923" s="43">
        <f t="shared" ref="AF923:AF936" si="1789">AF924</f>
        <v>14662.114</v>
      </c>
      <c r="AG923" s="43">
        <f t="shared" ref="AG923:AG936" si="1790">AG924</f>
        <v>0</v>
      </c>
      <c r="AH923" s="43">
        <f t="shared" ref="AH923:AH936" si="1791">AH924</f>
        <v>0</v>
      </c>
      <c r="AI923" s="43">
        <f t="shared" ref="AI923:AI936" si="1792">AI924</f>
        <v>0</v>
      </c>
      <c r="AJ923" s="43">
        <f t="shared" ref="AJ923:AJ936" si="1793">AJ924</f>
        <v>0</v>
      </c>
      <c r="AK923" s="43">
        <f t="shared" ref="AK923:AK936" si="1794">AK924</f>
        <v>0</v>
      </c>
      <c r="AL923" s="43">
        <f t="shared" si="1687"/>
        <v>14662.114</v>
      </c>
      <c r="AM923" s="43">
        <f t="shared" si="1688"/>
        <v>1.8189894035458565e-12</v>
      </c>
      <c r="AN923" s="19"/>
      <c r="AO923" s="1"/>
      <c r="AP923" s="1"/>
      <c r="AQ923" s="1"/>
      <c r="AR923" s="1"/>
      <c r="AS923" s="1"/>
    </row>
    <row r="924" ht="31.5">
      <c r="B924" s="41" t="s">
        <v>453</v>
      </c>
      <c r="C924" s="41" t="s">
        <v>227</v>
      </c>
      <c r="D924" s="41" t="s">
        <v>117</v>
      </c>
      <c r="E924" s="26" t="str">
        <f t="shared" si="1741"/>
        <v>0703</v>
      </c>
      <c r="F924" s="41" t="s">
        <v>495</v>
      </c>
      <c r="G924" s="41" t="s">
        <v>177</v>
      </c>
      <c r="H924" s="42" t="s">
        <v>178</v>
      </c>
      <c r="I924" s="43">
        <f t="shared" si="1769"/>
        <v>0</v>
      </c>
      <c r="J924" s="43">
        <f t="shared" si="1770"/>
        <v>0</v>
      </c>
      <c r="K924" s="43">
        <f t="shared" si="1771"/>
        <v>135200.5</v>
      </c>
      <c r="L924" s="43">
        <f t="shared" si="1772"/>
        <v>0</v>
      </c>
      <c r="M924" s="43">
        <f t="shared" si="1773"/>
        <v>0</v>
      </c>
      <c r="N924" s="43">
        <f t="shared" si="1774"/>
        <v>0</v>
      </c>
      <c r="O924" s="43">
        <f t="shared" si="1775"/>
        <v>0</v>
      </c>
      <c r="P924" s="43">
        <f t="shared" si="1776"/>
        <v>3721.4140000000002</v>
      </c>
      <c r="Q924" s="43">
        <f t="shared" si="1777"/>
        <v>0</v>
      </c>
      <c r="R924" s="43">
        <f t="shared" si="1778"/>
        <v>10940.700000000001</v>
      </c>
      <c r="S924" s="43">
        <f t="shared" si="1779"/>
        <v>0</v>
      </c>
      <c r="T924" s="43">
        <f t="shared" si="1780"/>
        <v>0</v>
      </c>
      <c r="U924" s="43">
        <v>0</v>
      </c>
      <c r="V924" s="43">
        <f t="shared" si="1742"/>
        <v>14662.114000000001</v>
      </c>
      <c r="W924" s="43">
        <f t="shared" si="1781"/>
        <v>0</v>
      </c>
      <c r="X924" s="43">
        <f t="shared" si="1782"/>
        <v>0</v>
      </c>
      <c r="Y924" s="43">
        <f t="shared" si="1783"/>
        <v>0</v>
      </c>
      <c r="Z924" s="43">
        <f t="shared" si="1784"/>
        <v>0</v>
      </c>
      <c r="AA924" s="43">
        <f t="shared" si="1785"/>
        <v>0</v>
      </c>
      <c r="AB924" s="43">
        <f t="shared" si="1786"/>
        <v>0</v>
      </c>
      <c r="AC924" s="44">
        <f t="shared" si="1787"/>
        <v>14662.114</v>
      </c>
      <c r="AD924" s="44">
        <f t="shared" si="1788"/>
        <v>14662.114</v>
      </c>
      <c r="AE924" s="45">
        <f t="shared" si="1686"/>
        <v>100</v>
      </c>
      <c r="AF924" s="43">
        <f t="shared" si="1789"/>
        <v>14662.114</v>
      </c>
      <c r="AG924" s="43">
        <f t="shared" si="1790"/>
        <v>0</v>
      </c>
      <c r="AH924" s="43">
        <f t="shared" si="1791"/>
        <v>0</v>
      </c>
      <c r="AI924" s="43">
        <f t="shared" si="1792"/>
        <v>0</v>
      </c>
      <c r="AJ924" s="43">
        <f t="shared" si="1793"/>
        <v>0</v>
      </c>
      <c r="AK924" s="43">
        <f t="shared" si="1794"/>
        <v>0</v>
      </c>
      <c r="AL924" s="43">
        <f t="shared" si="1687"/>
        <v>14662.114</v>
      </c>
      <c r="AM924" s="43">
        <f t="shared" si="1688"/>
        <v>1.8189894035458565e-12</v>
      </c>
      <c r="AN924" s="19"/>
      <c r="AO924" s="1"/>
      <c r="AP924" s="1"/>
      <c r="AQ924" s="1"/>
      <c r="AR924" s="1"/>
      <c r="AS924" s="1"/>
    </row>
    <row r="925">
      <c r="B925" s="41" t="s">
        <v>453</v>
      </c>
      <c r="C925" s="41" t="s">
        <v>227</v>
      </c>
      <c r="D925" s="41" t="s">
        <v>117</v>
      </c>
      <c r="E925" s="26" t="str">
        <f t="shared" si="1741"/>
        <v>0703</v>
      </c>
      <c r="F925" s="41" t="s">
        <v>495</v>
      </c>
      <c r="G925" s="41" t="s">
        <v>305</v>
      </c>
      <c r="H925" s="42" t="s">
        <v>306</v>
      </c>
      <c r="I925" s="43"/>
      <c r="J925" s="43"/>
      <c r="K925" s="43">
        <v>135200.5</v>
      </c>
      <c r="L925" s="43"/>
      <c r="M925" s="43"/>
      <c r="N925" s="43"/>
      <c r="O925" s="43">
        <v>0</v>
      </c>
      <c r="P925" s="43">
        <v>3721.4140000000002</v>
      </c>
      <c r="Q925" s="43">
        <v>0</v>
      </c>
      <c r="R925" s="43">
        <v>10940.700000000001</v>
      </c>
      <c r="S925" s="43">
        <v>0</v>
      </c>
      <c r="T925" s="43">
        <v>0</v>
      </c>
      <c r="U925" s="43">
        <v>0</v>
      </c>
      <c r="V925" s="43">
        <f t="shared" si="1742"/>
        <v>14662.114000000001</v>
      </c>
      <c r="W925" s="43"/>
      <c r="X925" s="43"/>
      <c r="Y925" s="43"/>
      <c r="Z925" s="43"/>
      <c r="AA925" s="43"/>
      <c r="AB925" s="43">
        <v>0</v>
      </c>
      <c r="AC925" s="44">
        <v>14662.114</v>
      </c>
      <c r="AD925" s="44">
        <v>14662.114</v>
      </c>
      <c r="AE925" s="45">
        <f t="shared" si="1686"/>
        <v>100</v>
      </c>
      <c r="AF925" s="43">
        <v>14662.114</v>
      </c>
      <c r="AG925" s="43">
        <v>0</v>
      </c>
      <c r="AH925" s="43">
        <v>0</v>
      </c>
      <c r="AI925" s="43">
        <v>0</v>
      </c>
      <c r="AJ925" s="43">
        <v>0</v>
      </c>
      <c r="AK925" s="43">
        <v>0</v>
      </c>
      <c r="AL925" s="43">
        <f t="shared" si="1687"/>
        <v>14662.114</v>
      </c>
      <c r="AM925" s="43">
        <f t="shared" si="1688"/>
        <v>1.8189894035458565e-12</v>
      </c>
      <c r="AN925" s="19"/>
      <c r="AO925" s="1"/>
      <c r="AP925" s="1"/>
      <c r="AQ925" s="1"/>
      <c r="AR925" s="1"/>
      <c r="AS925" s="1"/>
    </row>
    <row r="926" ht="63" hidden="1">
      <c r="B926" s="41" t="s">
        <v>453</v>
      </c>
      <c r="C926" s="41" t="s">
        <v>227</v>
      </c>
      <c r="D926" s="41" t="s">
        <v>117</v>
      </c>
      <c r="E926" s="26" t="str">
        <f t="shared" si="1741"/>
        <v>0703</v>
      </c>
      <c r="F926" s="41" t="s">
        <v>501</v>
      </c>
      <c r="G926" s="41"/>
      <c r="H926" s="42" t="s">
        <v>502</v>
      </c>
      <c r="I926" s="43">
        <f t="shared" si="1769"/>
        <v>0</v>
      </c>
      <c r="J926" s="43">
        <f t="shared" si="1770"/>
        <v>0</v>
      </c>
      <c r="K926" s="43">
        <f t="shared" si="1771"/>
        <v>0</v>
      </c>
      <c r="L926" s="43">
        <f t="shared" si="1772"/>
        <v>0</v>
      </c>
      <c r="M926" s="43">
        <f t="shared" si="1773"/>
        <v>0</v>
      </c>
      <c r="N926" s="43">
        <f t="shared" si="1774"/>
        <v>0</v>
      </c>
      <c r="O926" s="43">
        <f t="shared" si="1775"/>
        <v>0</v>
      </c>
      <c r="P926" s="43">
        <f t="shared" si="1776"/>
        <v>0</v>
      </c>
      <c r="Q926" s="43">
        <f t="shared" si="1777"/>
        <v>0</v>
      </c>
      <c r="R926" s="43">
        <f t="shared" si="1778"/>
        <v>0</v>
      </c>
      <c r="S926" s="43">
        <f t="shared" si="1779"/>
        <v>0</v>
      </c>
      <c r="T926" s="43">
        <f t="shared" si="1780"/>
        <v>0</v>
      </c>
      <c r="U926" s="43">
        <v>0</v>
      </c>
      <c r="V926" s="43">
        <f t="shared" si="1742"/>
        <v>0</v>
      </c>
      <c r="W926" s="43">
        <f t="shared" si="1781"/>
        <v>0</v>
      </c>
      <c r="X926" s="43">
        <f t="shared" si="1782"/>
        <v>0</v>
      </c>
      <c r="Y926" s="43">
        <f t="shared" si="1783"/>
        <v>0</v>
      </c>
      <c r="Z926" s="43">
        <f t="shared" si="1784"/>
        <v>0</v>
      </c>
      <c r="AA926" s="43">
        <f t="shared" si="1785"/>
        <v>0</v>
      </c>
      <c r="AB926" s="43">
        <f t="shared" si="1786"/>
        <v>0</v>
      </c>
      <c r="AC926" s="44">
        <f t="shared" si="1787"/>
        <v>0</v>
      </c>
      <c r="AD926" s="44">
        <f t="shared" si="1788"/>
        <v>0</v>
      </c>
      <c r="AE926" s="45" t="e">
        <f t="shared" si="1686"/>
        <v>#DIV/0!</v>
      </c>
      <c r="AF926" s="46">
        <f t="shared" si="1789"/>
        <v>0</v>
      </c>
      <c r="AG926" s="46">
        <f t="shared" si="1790"/>
        <v>0</v>
      </c>
      <c r="AH926" s="47">
        <f t="shared" si="1791"/>
        <v>0</v>
      </c>
      <c r="AI926" s="47">
        <f t="shared" si="1792"/>
        <v>0</v>
      </c>
      <c r="AJ926" s="47">
        <f t="shared" si="1793"/>
        <v>0</v>
      </c>
      <c r="AK926" s="47">
        <f t="shared" si="1794"/>
        <v>0</v>
      </c>
      <c r="AL926" s="47">
        <f t="shared" si="1687"/>
        <v>0</v>
      </c>
      <c r="AM926" s="47">
        <f t="shared" si="1688"/>
        <v>0</v>
      </c>
      <c r="AN926" s="48" t="s">
        <v>36</v>
      </c>
      <c r="AR926" s="1"/>
      <c r="AS926" s="1"/>
    </row>
    <row r="927" ht="31.5" hidden="1">
      <c r="B927" s="41" t="s">
        <v>453</v>
      </c>
      <c r="C927" s="41" t="s">
        <v>227</v>
      </c>
      <c r="D927" s="41" t="s">
        <v>117</v>
      </c>
      <c r="E927" s="26" t="str">
        <f t="shared" si="1741"/>
        <v>0703</v>
      </c>
      <c r="F927" s="41" t="s">
        <v>503</v>
      </c>
      <c r="G927" s="41"/>
      <c r="H927" s="42" t="s">
        <v>504</v>
      </c>
      <c r="I927" s="43">
        <f t="shared" si="1769"/>
        <v>0</v>
      </c>
      <c r="J927" s="43">
        <f t="shared" si="1770"/>
        <v>0</v>
      </c>
      <c r="K927" s="43">
        <f t="shared" si="1771"/>
        <v>0</v>
      </c>
      <c r="L927" s="43">
        <f t="shared" si="1772"/>
        <v>0</v>
      </c>
      <c r="M927" s="43">
        <f t="shared" si="1773"/>
        <v>0</v>
      </c>
      <c r="N927" s="43">
        <f t="shared" si="1774"/>
        <v>0</v>
      </c>
      <c r="O927" s="43">
        <f t="shared" si="1775"/>
        <v>0</v>
      </c>
      <c r="P927" s="43">
        <f t="shared" si="1776"/>
        <v>0</v>
      </c>
      <c r="Q927" s="43">
        <f t="shared" si="1777"/>
        <v>0</v>
      </c>
      <c r="R927" s="43">
        <f t="shared" si="1778"/>
        <v>0</v>
      </c>
      <c r="S927" s="43">
        <f t="shared" si="1779"/>
        <v>0</v>
      </c>
      <c r="T927" s="43">
        <f t="shared" si="1780"/>
        <v>0</v>
      </c>
      <c r="U927" s="43">
        <v>0</v>
      </c>
      <c r="V927" s="43">
        <f t="shared" si="1742"/>
        <v>0</v>
      </c>
      <c r="W927" s="43">
        <f t="shared" si="1781"/>
        <v>0</v>
      </c>
      <c r="X927" s="43">
        <f t="shared" si="1782"/>
        <v>0</v>
      </c>
      <c r="Y927" s="43">
        <f t="shared" si="1783"/>
        <v>0</v>
      </c>
      <c r="Z927" s="43">
        <f t="shared" si="1784"/>
        <v>0</v>
      </c>
      <c r="AA927" s="43">
        <f t="shared" si="1785"/>
        <v>0</v>
      </c>
      <c r="AB927" s="43">
        <f t="shared" si="1786"/>
        <v>0</v>
      </c>
      <c r="AC927" s="44">
        <f t="shared" si="1787"/>
        <v>0</v>
      </c>
      <c r="AD927" s="44">
        <f t="shared" si="1788"/>
        <v>0</v>
      </c>
      <c r="AE927" s="45" t="e">
        <f t="shared" si="1686"/>
        <v>#DIV/0!</v>
      </c>
      <c r="AF927" s="46">
        <f t="shared" si="1789"/>
        <v>0</v>
      </c>
      <c r="AG927" s="46">
        <f t="shared" si="1790"/>
        <v>0</v>
      </c>
      <c r="AH927" s="47">
        <f t="shared" si="1791"/>
        <v>0</v>
      </c>
      <c r="AI927" s="47">
        <f t="shared" si="1792"/>
        <v>0</v>
      </c>
      <c r="AJ927" s="47">
        <f t="shared" si="1793"/>
        <v>0</v>
      </c>
      <c r="AK927" s="47">
        <f t="shared" si="1794"/>
        <v>0</v>
      </c>
      <c r="AL927" s="47">
        <f t="shared" si="1687"/>
        <v>0</v>
      </c>
      <c r="AM927" s="47">
        <f t="shared" si="1688"/>
        <v>0</v>
      </c>
      <c r="AN927" s="48" t="s">
        <v>36</v>
      </c>
      <c r="AO927" s="1"/>
      <c r="AP927" s="1"/>
      <c r="AQ927" s="1"/>
      <c r="AR927" s="1"/>
      <c r="AS927" s="1"/>
    </row>
    <row r="928" ht="31.5" hidden="1">
      <c r="B928" s="41" t="s">
        <v>453</v>
      </c>
      <c r="C928" s="41" t="s">
        <v>227</v>
      </c>
      <c r="D928" s="41" t="s">
        <v>117</v>
      </c>
      <c r="E928" s="26" t="str">
        <f t="shared" si="1741"/>
        <v>0703</v>
      </c>
      <c r="F928" s="41" t="s">
        <v>503</v>
      </c>
      <c r="G928" s="41" t="s">
        <v>177</v>
      </c>
      <c r="H928" s="42" t="s">
        <v>178</v>
      </c>
      <c r="I928" s="43">
        <f t="shared" si="1769"/>
        <v>0</v>
      </c>
      <c r="J928" s="43">
        <f t="shared" si="1770"/>
        <v>0</v>
      </c>
      <c r="K928" s="43">
        <f t="shared" si="1771"/>
        <v>0</v>
      </c>
      <c r="L928" s="43">
        <f t="shared" si="1772"/>
        <v>0</v>
      </c>
      <c r="M928" s="43">
        <f t="shared" si="1773"/>
        <v>0</v>
      </c>
      <c r="N928" s="43">
        <f t="shared" si="1774"/>
        <v>0</v>
      </c>
      <c r="O928" s="43">
        <f t="shared" si="1775"/>
        <v>0</v>
      </c>
      <c r="P928" s="43">
        <f t="shared" si="1776"/>
        <v>0</v>
      </c>
      <c r="Q928" s="43">
        <f t="shared" si="1777"/>
        <v>0</v>
      </c>
      <c r="R928" s="43">
        <f t="shared" si="1778"/>
        <v>0</v>
      </c>
      <c r="S928" s="43">
        <f t="shared" si="1779"/>
        <v>0</v>
      </c>
      <c r="T928" s="43">
        <f t="shared" si="1780"/>
        <v>0</v>
      </c>
      <c r="U928" s="43">
        <v>0</v>
      </c>
      <c r="V928" s="43">
        <f t="shared" si="1742"/>
        <v>0</v>
      </c>
      <c r="W928" s="43">
        <f t="shared" si="1781"/>
        <v>0</v>
      </c>
      <c r="X928" s="43">
        <f t="shared" si="1782"/>
        <v>0</v>
      </c>
      <c r="Y928" s="43">
        <f t="shared" si="1783"/>
        <v>0</v>
      </c>
      <c r="Z928" s="43">
        <f t="shared" si="1784"/>
        <v>0</v>
      </c>
      <c r="AA928" s="43">
        <f t="shared" si="1785"/>
        <v>0</v>
      </c>
      <c r="AB928" s="43">
        <f t="shared" si="1786"/>
        <v>0</v>
      </c>
      <c r="AC928" s="44">
        <f t="shared" si="1787"/>
        <v>0</v>
      </c>
      <c r="AD928" s="44">
        <f t="shared" si="1788"/>
        <v>0</v>
      </c>
      <c r="AE928" s="45" t="e">
        <f t="shared" si="1686"/>
        <v>#DIV/0!</v>
      </c>
      <c r="AF928" s="46">
        <f t="shared" si="1789"/>
        <v>0</v>
      </c>
      <c r="AG928" s="46">
        <f t="shared" si="1790"/>
        <v>0</v>
      </c>
      <c r="AH928" s="47">
        <f t="shared" si="1791"/>
        <v>0</v>
      </c>
      <c r="AI928" s="47">
        <f t="shared" si="1792"/>
        <v>0</v>
      </c>
      <c r="AJ928" s="47">
        <f t="shared" si="1793"/>
        <v>0</v>
      </c>
      <c r="AK928" s="47">
        <f t="shared" si="1794"/>
        <v>0</v>
      </c>
      <c r="AL928" s="47">
        <f t="shared" si="1687"/>
        <v>0</v>
      </c>
      <c r="AM928" s="47">
        <f t="shared" si="1688"/>
        <v>0</v>
      </c>
      <c r="AN928" s="48" t="s">
        <v>36</v>
      </c>
      <c r="AO928" s="1"/>
      <c r="AP928" s="1"/>
      <c r="AQ928" s="1"/>
      <c r="AR928" s="1"/>
      <c r="AS928" s="1"/>
    </row>
    <row r="929" hidden="1">
      <c r="B929" s="41" t="s">
        <v>453</v>
      </c>
      <c r="C929" s="41" t="s">
        <v>227</v>
      </c>
      <c r="D929" s="41" t="s">
        <v>117</v>
      </c>
      <c r="E929" s="26" t="str">
        <f t="shared" si="1741"/>
        <v>0703</v>
      </c>
      <c r="F929" s="41" t="s">
        <v>503</v>
      </c>
      <c r="G929" s="41" t="s">
        <v>305</v>
      </c>
      <c r="H929" s="42" t="s">
        <v>306</v>
      </c>
      <c r="I929" s="43"/>
      <c r="J929" s="43"/>
      <c r="K929" s="43"/>
      <c r="L929" s="43"/>
      <c r="M929" s="43"/>
      <c r="N929" s="43"/>
      <c r="O929" s="43">
        <v>0</v>
      </c>
      <c r="P929" s="43">
        <v>0</v>
      </c>
      <c r="Q929" s="43">
        <v>0</v>
      </c>
      <c r="R929" s="43">
        <v>0</v>
      </c>
      <c r="S929" s="43">
        <v>0</v>
      </c>
      <c r="T929" s="43">
        <v>0</v>
      </c>
      <c r="U929" s="43">
        <v>0</v>
      </c>
      <c r="V929" s="43">
        <f t="shared" si="1742"/>
        <v>0</v>
      </c>
      <c r="W929" s="43"/>
      <c r="X929" s="43"/>
      <c r="Y929" s="43"/>
      <c r="Z929" s="43"/>
      <c r="AA929" s="43"/>
      <c r="AB929" s="43">
        <v>0</v>
      </c>
      <c r="AC929" s="44">
        <v>0</v>
      </c>
      <c r="AD929" s="44">
        <v>0</v>
      </c>
      <c r="AE929" s="45" t="e">
        <f t="shared" si="1686"/>
        <v>#DIV/0!</v>
      </c>
      <c r="AF929" s="46">
        <v>0</v>
      </c>
      <c r="AG929" s="46">
        <v>0</v>
      </c>
      <c r="AH929" s="47">
        <v>0</v>
      </c>
      <c r="AI929" s="47">
        <v>0</v>
      </c>
      <c r="AJ929" s="47">
        <v>0</v>
      </c>
      <c r="AK929" s="47">
        <v>0</v>
      </c>
      <c r="AL929" s="47">
        <f t="shared" si="1687"/>
        <v>0</v>
      </c>
      <c r="AM929" s="47">
        <f t="shared" si="1688"/>
        <v>0</v>
      </c>
      <c r="AN929" s="48" t="s">
        <v>36</v>
      </c>
      <c r="AO929" s="1"/>
      <c r="AP929" s="1"/>
      <c r="AQ929" s="1"/>
      <c r="AR929" s="1"/>
      <c r="AS929" s="1"/>
    </row>
    <row r="930" ht="47.25">
      <c r="B930" s="41" t="s">
        <v>453</v>
      </c>
      <c r="C930" s="41" t="s">
        <v>227</v>
      </c>
      <c r="D930" s="41" t="s">
        <v>117</v>
      </c>
      <c r="E930" s="26" t="str">
        <f t="shared" si="1741"/>
        <v>0703</v>
      </c>
      <c r="F930" s="41" t="s">
        <v>587</v>
      </c>
      <c r="G930" s="41"/>
      <c r="H930" s="42" t="s">
        <v>588</v>
      </c>
      <c r="I930" s="43">
        <f t="shared" si="1769"/>
        <v>21714.099999999999</v>
      </c>
      <c r="J930" s="43">
        <f t="shared" si="1770"/>
        <v>0</v>
      </c>
      <c r="K930" s="43">
        <f t="shared" si="1771"/>
        <v>0</v>
      </c>
      <c r="L930" s="43">
        <f t="shared" si="1772"/>
        <v>0</v>
      </c>
      <c r="M930" s="43">
        <f t="shared" si="1773"/>
        <v>0</v>
      </c>
      <c r="N930" s="43">
        <f t="shared" si="1774"/>
        <v>0</v>
      </c>
      <c r="O930" s="43">
        <f t="shared" si="1775"/>
        <v>0</v>
      </c>
      <c r="P930" s="43">
        <f t="shared" si="1776"/>
        <v>0</v>
      </c>
      <c r="Q930" s="43">
        <f t="shared" si="1777"/>
        <v>0</v>
      </c>
      <c r="R930" s="43">
        <f t="shared" si="1778"/>
        <v>0</v>
      </c>
      <c r="S930" s="43">
        <f t="shared" si="1779"/>
        <v>0</v>
      </c>
      <c r="T930" s="43">
        <f t="shared" si="1780"/>
        <v>0</v>
      </c>
      <c r="U930" s="43">
        <v>0</v>
      </c>
      <c r="V930" s="43">
        <f t="shared" si="1742"/>
        <v>21714.099999999999</v>
      </c>
      <c r="W930" s="43">
        <f t="shared" si="1781"/>
        <v>0</v>
      </c>
      <c r="X930" s="43">
        <f t="shared" si="1782"/>
        <v>0</v>
      </c>
      <c r="Y930" s="43">
        <f t="shared" si="1783"/>
        <v>0</v>
      </c>
      <c r="Z930" s="43">
        <f t="shared" si="1784"/>
        <v>0</v>
      </c>
      <c r="AA930" s="43">
        <f t="shared" si="1785"/>
        <v>0</v>
      </c>
      <c r="AB930" s="43">
        <f t="shared" si="1786"/>
        <v>16009.802750000001</v>
      </c>
      <c r="AC930" s="44">
        <f t="shared" si="1787"/>
        <v>21714.099999999999</v>
      </c>
      <c r="AD930" s="44">
        <f t="shared" si="1788"/>
        <v>21714.099999999999</v>
      </c>
      <c r="AE930" s="45">
        <f t="shared" si="1686"/>
        <v>100</v>
      </c>
      <c r="AF930" s="43">
        <f t="shared" si="1789"/>
        <v>21714.099999999999</v>
      </c>
      <c r="AG930" s="43">
        <f t="shared" si="1790"/>
        <v>0</v>
      </c>
      <c r="AH930" s="43">
        <f t="shared" si="1791"/>
        <v>0</v>
      </c>
      <c r="AI930" s="43">
        <f t="shared" si="1792"/>
        <v>0</v>
      </c>
      <c r="AJ930" s="43">
        <f t="shared" si="1793"/>
        <v>0</v>
      </c>
      <c r="AK930" s="43">
        <f t="shared" si="1794"/>
        <v>0</v>
      </c>
      <c r="AL930" s="43">
        <f t="shared" si="1687"/>
        <v>21714.099999999999</v>
      </c>
      <c r="AM930" s="43">
        <f t="shared" si="1688"/>
        <v>0</v>
      </c>
      <c r="AN930" s="2"/>
      <c r="AR930" s="1"/>
      <c r="AS930" s="1"/>
    </row>
    <row r="931" ht="31.5">
      <c r="B931" s="41" t="s">
        <v>453</v>
      </c>
      <c r="C931" s="41" t="s">
        <v>227</v>
      </c>
      <c r="D931" s="41" t="s">
        <v>117</v>
      </c>
      <c r="E931" s="26" t="str">
        <f t="shared" si="1741"/>
        <v>0703</v>
      </c>
      <c r="F931" s="41" t="s">
        <v>589</v>
      </c>
      <c r="G931" s="41"/>
      <c r="H931" s="42" t="s">
        <v>590</v>
      </c>
      <c r="I931" s="43">
        <f t="shared" si="1769"/>
        <v>21714.099999999999</v>
      </c>
      <c r="J931" s="43">
        <f t="shared" si="1770"/>
        <v>0</v>
      </c>
      <c r="K931" s="43">
        <f t="shared" si="1771"/>
        <v>0</v>
      </c>
      <c r="L931" s="43">
        <f t="shared" si="1772"/>
        <v>0</v>
      </c>
      <c r="M931" s="43">
        <f t="shared" si="1773"/>
        <v>0</v>
      </c>
      <c r="N931" s="43">
        <f t="shared" si="1774"/>
        <v>0</v>
      </c>
      <c r="O931" s="43">
        <f t="shared" si="1775"/>
        <v>0</v>
      </c>
      <c r="P931" s="43">
        <f t="shared" si="1776"/>
        <v>0</v>
      </c>
      <c r="Q931" s="43">
        <f t="shared" si="1777"/>
        <v>0</v>
      </c>
      <c r="R931" s="43">
        <f t="shared" si="1778"/>
        <v>0</v>
      </c>
      <c r="S931" s="43">
        <f t="shared" si="1779"/>
        <v>0</v>
      </c>
      <c r="T931" s="43">
        <f t="shared" si="1780"/>
        <v>0</v>
      </c>
      <c r="U931" s="43">
        <v>0</v>
      </c>
      <c r="V931" s="43">
        <f t="shared" si="1742"/>
        <v>21714.099999999999</v>
      </c>
      <c r="W931" s="43">
        <f t="shared" si="1781"/>
        <v>0</v>
      </c>
      <c r="X931" s="43">
        <f t="shared" si="1782"/>
        <v>0</v>
      </c>
      <c r="Y931" s="43">
        <f t="shared" si="1783"/>
        <v>0</v>
      </c>
      <c r="Z931" s="43">
        <f t="shared" si="1784"/>
        <v>0</v>
      </c>
      <c r="AA931" s="43">
        <f t="shared" si="1785"/>
        <v>0</v>
      </c>
      <c r="AB931" s="43">
        <f t="shared" si="1786"/>
        <v>16009.802750000001</v>
      </c>
      <c r="AC931" s="44">
        <f t="shared" si="1787"/>
        <v>21714.099999999999</v>
      </c>
      <c r="AD931" s="44">
        <f t="shared" si="1788"/>
        <v>21714.099999999999</v>
      </c>
      <c r="AE931" s="45">
        <f t="shared" si="1686"/>
        <v>100</v>
      </c>
      <c r="AF931" s="43">
        <f t="shared" si="1789"/>
        <v>21714.099999999999</v>
      </c>
      <c r="AG931" s="43">
        <f t="shared" si="1790"/>
        <v>0</v>
      </c>
      <c r="AH931" s="43">
        <f t="shared" si="1791"/>
        <v>0</v>
      </c>
      <c r="AI931" s="43">
        <f t="shared" si="1792"/>
        <v>0</v>
      </c>
      <c r="AJ931" s="43">
        <f t="shared" si="1793"/>
        <v>0</v>
      </c>
      <c r="AK931" s="43">
        <f t="shared" si="1794"/>
        <v>0</v>
      </c>
      <c r="AL931" s="43">
        <f t="shared" si="1687"/>
        <v>21714.099999999999</v>
      </c>
      <c r="AM931" s="43">
        <f t="shared" si="1688"/>
        <v>0</v>
      </c>
      <c r="AN931" s="2"/>
      <c r="AO931" s="1"/>
      <c r="AP931" s="1"/>
      <c r="AQ931" s="1"/>
      <c r="AR931" s="1"/>
      <c r="AS931" s="1"/>
    </row>
    <row r="932" ht="31.5">
      <c r="B932" s="41" t="s">
        <v>453</v>
      </c>
      <c r="C932" s="41" t="s">
        <v>227</v>
      </c>
      <c r="D932" s="41" t="s">
        <v>117</v>
      </c>
      <c r="E932" s="26" t="str">
        <f t="shared" si="1741"/>
        <v>0703</v>
      </c>
      <c r="F932" s="41" t="s">
        <v>589</v>
      </c>
      <c r="G932" s="41" t="s">
        <v>177</v>
      </c>
      <c r="H932" s="42" t="s">
        <v>178</v>
      </c>
      <c r="I932" s="43">
        <f t="shared" si="1769"/>
        <v>21714.099999999999</v>
      </c>
      <c r="J932" s="43">
        <f t="shared" si="1770"/>
        <v>0</v>
      </c>
      <c r="K932" s="43">
        <f t="shared" si="1771"/>
        <v>0</v>
      </c>
      <c r="L932" s="43">
        <f t="shared" si="1772"/>
        <v>0</v>
      </c>
      <c r="M932" s="43">
        <f t="shared" si="1773"/>
        <v>0</v>
      </c>
      <c r="N932" s="43">
        <f t="shared" si="1774"/>
        <v>0</v>
      </c>
      <c r="O932" s="43">
        <f t="shared" si="1775"/>
        <v>0</v>
      </c>
      <c r="P932" s="43">
        <f t="shared" si="1776"/>
        <v>0</v>
      </c>
      <c r="Q932" s="43">
        <f t="shared" si="1777"/>
        <v>0</v>
      </c>
      <c r="R932" s="43">
        <f t="shared" si="1778"/>
        <v>0</v>
      </c>
      <c r="S932" s="43">
        <f t="shared" si="1779"/>
        <v>0</v>
      </c>
      <c r="T932" s="43">
        <f t="shared" si="1780"/>
        <v>0</v>
      </c>
      <c r="U932" s="43">
        <v>0</v>
      </c>
      <c r="V932" s="43">
        <f t="shared" si="1742"/>
        <v>21714.099999999999</v>
      </c>
      <c r="W932" s="43">
        <f t="shared" si="1781"/>
        <v>0</v>
      </c>
      <c r="X932" s="43">
        <f t="shared" si="1782"/>
        <v>0</v>
      </c>
      <c r="Y932" s="43">
        <f t="shared" si="1783"/>
        <v>0</v>
      </c>
      <c r="Z932" s="43">
        <f t="shared" si="1784"/>
        <v>0</v>
      </c>
      <c r="AA932" s="43">
        <f t="shared" si="1785"/>
        <v>0</v>
      </c>
      <c r="AB932" s="43">
        <f t="shared" si="1786"/>
        <v>16009.802750000001</v>
      </c>
      <c r="AC932" s="44">
        <f t="shared" si="1787"/>
        <v>21714.099999999999</v>
      </c>
      <c r="AD932" s="44">
        <f t="shared" si="1788"/>
        <v>21714.099999999999</v>
      </c>
      <c r="AE932" s="45">
        <f t="shared" ref="AE932:AE995" si="1795">AD932/AC932*100</f>
        <v>100</v>
      </c>
      <c r="AF932" s="43">
        <f t="shared" si="1789"/>
        <v>21714.099999999999</v>
      </c>
      <c r="AG932" s="43">
        <f t="shared" si="1790"/>
        <v>0</v>
      </c>
      <c r="AH932" s="43">
        <f t="shared" si="1791"/>
        <v>0</v>
      </c>
      <c r="AI932" s="43">
        <f t="shared" si="1792"/>
        <v>0</v>
      </c>
      <c r="AJ932" s="43">
        <f t="shared" si="1793"/>
        <v>0</v>
      </c>
      <c r="AK932" s="43">
        <f t="shared" si="1794"/>
        <v>0</v>
      </c>
      <c r="AL932" s="43">
        <f t="shared" ref="AL932:AL995" si="1796">AF932+AH932+AK932+AI932+AJ932+AG932</f>
        <v>21714.099999999999</v>
      </c>
      <c r="AM932" s="43">
        <f t="shared" ref="AM932:AM995" si="1797">V932-AL932</f>
        <v>0</v>
      </c>
      <c r="AN932" s="2"/>
      <c r="AO932" s="1"/>
      <c r="AP932" s="1"/>
      <c r="AQ932" s="1"/>
      <c r="AR932" s="1"/>
      <c r="AS932" s="1"/>
    </row>
    <row r="933">
      <c r="B933" s="41" t="s">
        <v>453</v>
      </c>
      <c r="C933" s="41" t="s">
        <v>227</v>
      </c>
      <c r="D933" s="41" t="s">
        <v>117</v>
      </c>
      <c r="E933" s="26" t="str">
        <f t="shared" si="1741"/>
        <v>0703</v>
      </c>
      <c r="F933" s="41" t="s">
        <v>589</v>
      </c>
      <c r="G933" s="41" t="s">
        <v>305</v>
      </c>
      <c r="H933" s="42" t="s">
        <v>306</v>
      </c>
      <c r="I933" s="43">
        <v>21714.099999999999</v>
      </c>
      <c r="J933" s="43"/>
      <c r="K933" s="43"/>
      <c r="L933" s="43"/>
      <c r="M933" s="43"/>
      <c r="N933" s="43"/>
      <c r="O933" s="43">
        <v>0</v>
      </c>
      <c r="P933" s="43">
        <v>0</v>
      </c>
      <c r="Q933" s="43">
        <v>0</v>
      </c>
      <c r="R933" s="43">
        <v>0</v>
      </c>
      <c r="S933" s="43">
        <v>0</v>
      </c>
      <c r="T933" s="43">
        <v>0</v>
      </c>
      <c r="U933" s="43">
        <v>0</v>
      </c>
      <c r="V933" s="43">
        <f t="shared" si="1742"/>
        <v>21714.099999999999</v>
      </c>
      <c r="W933" s="43"/>
      <c r="X933" s="43"/>
      <c r="Y933" s="43"/>
      <c r="Z933" s="43"/>
      <c r="AA933" s="43"/>
      <c r="AB933" s="43">
        <v>16009.802750000001</v>
      </c>
      <c r="AC933" s="44">
        <v>21714.099999999999</v>
      </c>
      <c r="AD933" s="44">
        <v>21714.099999999999</v>
      </c>
      <c r="AE933" s="45">
        <f t="shared" si="1795"/>
        <v>100</v>
      </c>
      <c r="AF933" s="43">
        <v>21714.099999999999</v>
      </c>
      <c r="AG933" s="43">
        <v>0</v>
      </c>
      <c r="AH933" s="43">
        <v>0</v>
      </c>
      <c r="AI933" s="43">
        <v>0</v>
      </c>
      <c r="AJ933" s="43">
        <v>0</v>
      </c>
      <c r="AK933" s="43">
        <v>0</v>
      </c>
      <c r="AL933" s="43">
        <f t="shared" si="1796"/>
        <v>21714.099999999999</v>
      </c>
      <c r="AM933" s="43">
        <f t="shared" si="1797"/>
        <v>0</v>
      </c>
      <c r="AN933" s="19"/>
      <c r="AO933" s="1"/>
      <c r="AP933" s="1"/>
      <c r="AQ933" s="1"/>
      <c r="AR933" s="1"/>
      <c r="AS933" s="1"/>
    </row>
    <row r="934" s="33" customFormat="1" ht="31.5">
      <c r="B934" s="34" t="s">
        <v>453</v>
      </c>
      <c r="C934" s="34" t="s">
        <v>227</v>
      </c>
      <c r="D934" s="34" t="s">
        <v>115</v>
      </c>
      <c r="E934" s="35" t="str">
        <f t="shared" si="1741"/>
        <v>0705</v>
      </c>
      <c r="F934" s="34"/>
      <c r="G934" s="34"/>
      <c r="H934" s="36" t="s">
        <v>605</v>
      </c>
      <c r="I934" s="37">
        <f t="shared" si="1769"/>
        <v>16500.799999999999</v>
      </c>
      <c r="J934" s="37">
        <f t="shared" si="1770"/>
        <v>17011.699999999997</v>
      </c>
      <c r="K934" s="37">
        <f t="shared" si="1771"/>
        <v>17011.699999999997</v>
      </c>
      <c r="L934" s="37">
        <f t="shared" si="1772"/>
        <v>0</v>
      </c>
      <c r="M934" s="37">
        <f t="shared" si="1773"/>
        <v>0</v>
      </c>
      <c r="N934" s="37">
        <f t="shared" si="1774"/>
        <v>0</v>
      </c>
      <c r="O934" s="37">
        <f t="shared" si="1775"/>
        <v>-157.095</v>
      </c>
      <c r="P934" s="37">
        <f t="shared" si="1776"/>
        <v>0</v>
      </c>
      <c r="Q934" s="37">
        <f t="shared" si="1777"/>
        <v>0</v>
      </c>
      <c r="R934" s="37">
        <f t="shared" si="1778"/>
        <v>0</v>
      </c>
      <c r="S934" s="37">
        <f t="shared" si="1779"/>
        <v>0</v>
      </c>
      <c r="T934" s="37">
        <f t="shared" si="1780"/>
        <v>0</v>
      </c>
      <c r="U934" s="37">
        <v>0</v>
      </c>
      <c r="V934" s="37">
        <f t="shared" si="1742"/>
        <v>16343.705</v>
      </c>
      <c r="W934" s="37">
        <f t="shared" si="1781"/>
        <v>0</v>
      </c>
      <c r="X934" s="37">
        <f t="shared" si="1782"/>
        <v>0</v>
      </c>
      <c r="Y934" s="37">
        <f t="shared" si="1783"/>
        <v>0</v>
      </c>
      <c r="Z934" s="37">
        <f t="shared" si="1784"/>
        <v>0</v>
      </c>
      <c r="AA934" s="37">
        <f t="shared" si="1785"/>
        <v>0</v>
      </c>
      <c r="AB934" s="37">
        <f t="shared" si="1786"/>
        <v>13845.059000000001</v>
      </c>
      <c r="AC934" s="38">
        <f t="shared" si="1787"/>
        <v>16343.704999999998</v>
      </c>
      <c r="AD934" s="38">
        <f t="shared" si="1788"/>
        <v>16343.648809999999</v>
      </c>
      <c r="AE934" s="39">
        <f t="shared" si="1795"/>
        <v>99.999656197906177</v>
      </c>
      <c r="AF934" s="37">
        <f t="shared" si="1789"/>
        <v>16500.799999999999</v>
      </c>
      <c r="AG934" s="37">
        <f t="shared" si="1790"/>
        <v>-157.095</v>
      </c>
      <c r="AH934" s="37">
        <f t="shared" si="1791"/>
        <v>0</v>
      </c>
      <c r="AI934" s="37">
        <f t="shared" si="1792"/>
        <v>0</v>
      </c>
      <c r="AJ934" s="37">
        <f t="shared" si="1793"/>
        <v>0</v>
      </c>
      <c r="AK934" s="37">
        <f t="shared" si="1794"/>
        <v>0</v>
      </c>
      <c r="AL934" s="37">
        <f t="shared" si="1796"/>
        <v>16343.705</v>
      </c>
      <c r="AM934" s="37">
        <f t="shared" si="1797"/>
        <v>0</v>
      </c>
      <c r="AN934" s="40"/>
      <c r="AO934" s="33"/>
      <c r="AP934" s="33"/>
      <c r="AQ934" s="33"/>
      <c r="AR934" s="33"/>
      <c r="AS934" s="33"/>
    </row>
    <row r="935" ht="31.5">
      <c r="B935" s="41" t="s">
        <v>453</v>
      </c>
      <c r="C935" s="41" t="s">
        <v>227</v>
      </c>
      <c r="D935" s="41" t="s">
        <v>115</v>
      </c>
      <c r="E935" s="26" t="str">
        <f t="shared" si="1741"/>
        <v>0705</v>
      </c>
      <c r="F935" s="41" t="s">
        <v>456</v>
      </c>
      <c r="G935" s="41"/>
      <c r="H935" s="42" t="s">
        <v>457</v>
      </c>
      <c r="I935" s="43">
        <f t="shared" si="1769"/>
        <v>16500.799999999999</v>
      </c>
      <c r="J935" s="43">
        <f t="shared" si="1770"/>
        <v>17011.699999999997</v>
      </c>
      <c r="K935" s="43">
        <f t="shared" si="1771"/>
        <v>17011.699999999997</v>
      </c>
      <c r="L935" s="43">
        <f t="shared" si="1772"/>
        <v>0</v>
      </c>
      <c r="M935" s="43">
        <f t="shared" si="1773"/>
        <v>0</v>
      </c>
      <c r="N935" s="43">
        <f t="shared" si="1774"/>
        <v>0</v>
      </c>
      <c r="O935" s="43">
        <f t="shared" si="1775"/>
        <v>-157.095</v>
      </c>
      <c r="P935" s="43">
        <f t="shared" si="1776"/>
        <v>0</v>
      </c>
      <c r="Q935" s="43">
        <f t="shared" si="1777"/>
        <v>0</v>
      </c>
      <c r="R935" s="43">
        <f t="shared" si="1778"/>
        <v>0</v>
      </c>
      <c r="S935" s="43">
        <f t="shared" si="1779"/>
        <v>0</v>
      </c>
      <c r="T935" s="43">
        <f t="shared" si="1780"/>
        <v>0</v>
      </c>
      <c r="U935" s="43">
        <v>0</v>
      </c>
      <c r="V935" s="43">
        <f t="shared" si="1742"/>
        <v>16343.705</v>
      </c>
      <c r="W935" s="43">
        <f t="shared" si="1781"/>
        <v>0</v>
      </c>
      <c r="X935" s="43">
        <f t="shared" si="1782"/>
        <v>0</v>
      </c>
      <c r="Y935" s="43">
        <f t="shared" si="1783"/>
        <v>0</v>
      </c>
      <c r="Z935" s="43">
        <f t="shared" si="1784"/>
        <v>0</v>
      </c>
      <c r="AA935" s="43">
        <f t="shared" si="1785"/>
        <v>0</v>
      </c>
      <c r="AB935" s="43">
        <f t="shared" si="1786"/>
        <v>13845.059000000001</v>
      </c>
      <c r="AC935" s="44">
        <f t="shared" si="1787"/>
        <v>16343.704999999998</v>
      </c>
      <c r="AD935" s="44">
        <f t="shared" si="1788"/>
        <v>16343.648809999999</v>
      </c>
      <c r="AE935" s="45">
        <f t="shared" si="1795"/>
        <v>99.999656197906177</v>
      </c>
      <c r="AF935" s="43">
        <f t="shared" si="1789"/>
        <v>16500.799999999999</v>
      </c>
      <c r="AG935" s="43">
        <f t="shared" si="1790"/>
        <v>-157.095</v>
      </c>
      <c r="AH935" s="43">
        <f t="shared" si="1791"/>
        <v>0</v>
      </c>
      <c r="AI935" s="43">
        <f t="shared" si="1792"/>
        <v>0</v>
      </c>
      <c r="AJ935" s="43">
        <f t="shared" si="1793"/>
        <v>0</v>
      </c>
      <c r="AK935" s="43">
        <f t="shared" si="1794"/>
        <v>0</v>
      </c>
      <c r="AL935" s="43">
        <f t="shared" si="1796"/>
        <v>16343.705</v>
      </c>
      <c r="AM935" s="43">
        <f t="shared" si="1797"/>
        <v>0</v>
      </c>
      <c r="AN935" s="2"/>
      <c r="AO935" s="1"/>
      <c r="AP935" s="1"/>
      <c r="AQ935" s="1"/>
      <c r="AR935" s="1"/>
      <c r="AS935" s="1"/>
    </row>
    <row r="936" ht="47.25">
      <c r="B936" s="41" t="s">
        <v>453</v>
      </c>
      <c r="C936" s="41" t="s">
        <v>227</v>
      </c>
      <c r="D936" s="41" t="s">
        <v>115</v>
      </c>
      <c r="E936" s="26" t="str">
        <f t="shared" si="1741"/>
        <v>0705</v>
      </c>
      <c r="F936" s="41" t="s">
        <v>606</v>
      </c>
      <c r="G936" s="41"/>
      <c r="H936" s="42" t="s">
        <v>607</v>
      </c>
      <c r="I936" s="43">
        <f t="shared" si="1769"/>
        <v>16500.799999999999</v>
      </c>
      <c r="J936" s="43">
        <f t="shared" si="1770"/>
        <v>17011.699999999997</v>
      </c>
      <c r="K936" s="43">
        <f t="shared" si="1771"/>
        <v>17011.699999999997</v>
      </c>
      <c r="L936" s="43">
        <f t="shared" si="1772"/>
        <v>0</v>
      </c>
      <c r="M936" s="43">
        <f t="shared" si="1773"/>
        <v>0</v>
      </c>
      <c r="N936" s="43">
        <f t="shared" si="1774"/>
        <v>0</v>
      </c>
      <c r="O936" s="43">
        <f t="shared" si="1775"/>
        <v>-157.095</v>
      </c>
      <c r="P936" s="43">
        <f t="shared" si="1776"/>
        <v>0</v>
      </c>
      <c r="Q936" s="43">
        <f t="shared" si="1777"/>
        <v>0</v>
      </c>
      <c r="R936" s="43">
        <f t="shared" si="1778"/>
        <v>0</v>
      </c>
      <c r="S936" s="43">
        <f t="shared" si="1779"/>
        <v>0</v>
      </c>
      <c r="T936" s="43">
        <f t="shared" si="1780"/>
        <v>0</v>
      </c>
      <c r="U936" s="43">
        <v>0</v>
      </c>
      <c r="V936" s="43">
        <f t="shared" si="1742"/>
        <v>16343.705</v>
      </c>
      <c r="W936" s="43">
        <f t="shared" si="1781"/>
        <v>0</v>
      </c>
      <c r="X936" s="43">
        <f t="shared" si="1782"/>
        <v>0</v>
      </c>
      <c r="Y936" s="43">
        <f t="shared" si="1783"/>
        <v>0</v>
      </c>
      <c r="Z936" s="43">
        <f t="shared" si="1784"/>
        <v>0</v>
      </c>
      <c r="AA936" s="43">
        <f t="shared" si="1785"/>
        <v>0</v>
      </c>
      <c r="AB936" s="43">
        <f t="shared" si="1786"/>
        <v>13845.059000000001</v>
      </c>
      <c r="AC936" s="44">
        <f t="shared" si="1787"/>
        <v>16343.704999999998</v>
      </c>
      <c r="AD936" s="44">
        <f t="shared" si="1788"/>
        <v>16343.648809999999</v>
      </c>
      <c r="AE936" s="45">
        <f t="shared" si="1795"/>
        <v>99.999656197906177</v>
      </c>
      <c r="AF936" s="43">
        <f t="shared" si="1789"/>
        <v>16500.799999999999</v>
      </c>
      <c r="AG936" s="43">
        <f t="shared" si="1790"/>
        <v>-157.095</v>
      </c>
      <c r="AH936" s="43">
        <f t="shared" si="1791"/>
        <v>0</v>
      </c>
      <c r="AI936" s="43">
        <f t="shared" si="1792"/>
        <v>0</v>
      </c>
      <c r="AJ936" s="43">
        <f t="shared" si="1793"/>
        <v>0</v>
      </c>
      <c r="AK936" s="43">
        <f t="shared" si="1794"/>
        <v>0</v>
      </c>
      <c r="AL936" s="43">
        <f t="shared" si="1796"/>
        <v>16343.705</v>
      </c>
      <c r="AM936" s="43">
        <f t="shared" si="1797"/>
        <v>0</v>
      </c>
      <c r="AN936" s="2"/>
      <c r="AO936" s="1"/>
      <c r="AP936" s="1"/>
      <c r="AQ936" s="1"/>
      <c r="AR936" s="1"/>
      <c r="AS936" s="1"/>
    </row>
    <row r="937" ht="47.25">
      <c r="B937" s="41" t="s">
        <v>453</v>
      </c>
      <c r="C937" s="41" t="s">
        <v>227</v>
      </c>
      <c r="D937" s="41" t="s">
        <v>115</v>
      </c>
      <c r="E937" s="26" t="str">
        <f t="shared" si="1741"/>
        <v>0705</v>
      </c>
      <c r="F937" s="41" t="s">
        <v>608</v>
      </c>
      <c r="G937" s="41"/>
      <c r="H937" s="42" t="s">
        <v>609</v>
      </c>
      <c r="I937" s="43">
        <f>I938+I944+I941</f>
        <v>16500.799999999999</v>
      </c>
      <c r="J937" s="43">
        <f>J938+J944+J941</f>
        <v>17011.699999999997</v>
      </c>
      <c r="K937" s="43">
        <f>K938+K944+K941</f>
        <v>17011.699999999997</v>
      </c>
      <c r="L937" s="43">
        <f>L938+L944+L941</f>
        <v>0</v>
      </c>
      <c r="M937" s="43">
        <f>M938+M944+M941</f>
        <v>0</v>
      </c>
      <c r="N937" s="43">
        <f>N938+N944+N941</f>
        <v>0</v>
      </c>
      <c r="O937" s="43">
        <f>O938+O944+O941</f>
        <v>-157.095</v>
      </c>
      <c r="P937" s="43">
        <f>P938+P944+P941</f>
        <v>0</v>
      </c>
      <c r="Q937" s="43">
        <f>Q938+Q944+Q941</f>
        <v>0</v>
      </c>
      <c r="R937" s="43">
        <f>R938+R944+R941</f>
        <v>0</v>
      </c>
      <c r="S937" s="43">
        <f>S938+S944+S941</f>
        <v>0</v>
      </c>
      <c r="T937" s="43">
        <f>T938+T944+T941</f>
        <v>0</v>
      </c>
      <c r="U937" s="43">
        <v>0</v>
      </c>
      <c r="V937" s="43">
        <f t="shared" si="1742"/>
        <v>16343.705</v>
      </c>
      <c r="W937" s="43">
        <f>W938+W944+W941</f>
        <v>0</v>
      </c>
      <c r="X937" s="43">
        <f>X938+X944+X941</f>
        <v>0</v>
      </c>
      <c r="Y937" s="43">
        <f>Y938+Y944+Y941</f>
        <v>0</v>
      </c>
      <c r="Z937" s="43">
        <f>Z938+Z944+Z941</f>
        <v>0</v>
      </c>
      <c r="AA937" s="43">
        <f>AA938+AA944+AA941</f>
        <v>0</v>
      </c>
      <c r="AB937" s="43">
        <f>AB938+AB944+AB941</f>
        <v>13845.059000000001</v>
      </c>
      <c r="AC937" s="44">
        <f>AC938+AC944+AC941</f>
        <v>16343.704999999998</v>
      </c>
      <c r="AD937" s="44">
        <f>AD938+AD944+AD941</f>
        <v>16343.648809999999</v>
      </c>
      <c r="AE937" s="45">
        <f t="shared" si="1795"/>
        <v>99.999656197906177</v>
      </c>
      <c r="AF937" s="43">
        <f>AF938+AF944+AF941</f>
        <v>16500.799999999999</v>
      </c>
      <c r="AG937" s="43">
        <f>AG938+AG944+AG941</f>
        <v>-157.095</v>
      </c>
      <c r="AH937" s="43">
        <f>AH938+AH944+AH941</f>
        <v>0</v>
      </c>
      <c r="AI937" s="43">
        <f>AI938+AI944+AI941</f>
        <v>0</v>
      </c>
      <c r="AJ937" s="43">
        <f>AJ938+AJ944+AJ941</f>
        <v>0</v>
      </c>
      <c r="AK937" s="43">
        <f>AK938+AK944+AK941</f>
        <v>0</v>
      </c>
      <c r="AL937" s="43">
        <f t="shared" si="1796"/>
        <v>16343.705</v>
      </c>
      <c r="AM937" s="43">
        <f t="shared" si="1797"/>
        <v>0</v>
      </c>
      <c r="AN937" s="2"/>
      <c r="AR937" s="1"/>
      <c r="AS937" s="1"/>
    </row>
    <row r="938" ht="47.25">
      <c r="B938" s="41" t="s">
        <v>453</v>
      </c>
      <c r="C938" s="41" t="s">
        <v>227</v>
      </c>
      <c r="D938" s="41" t="s">
        <v>115</v>
      </c>
      <c r="E938" s="26" t="str">
        <f t="shared" si="1741"/>
        <v>0705</v>
      </c>
      <c r="F938" s="41" t="s">
        <v>610</v>
      </c>
      <c r="G938" s="41"/>
      <c r="H938" s="42" t="s">
        <v>70</v>
      </c>
      <c r="I938" s="43">
        <f t="shared" ref="I938:I945" si="1798">I939</f>
        <v>15983.299999999999</v>
      </c>
      <c r="J938" s="43">
        <f t="shared" ref="J938:J945" si="1799">J939</f>
        <v>16664.499999999996</v>
      </c>
      <c r="K938" s="43">
        <f t="shared" ref="K938:K945" si="1800">K939</f>
        <v>16664.499999999996</v>
      </c>
      <c r="L938" s="43">
        <f t="shared" ref="L938:L945" si="1801">L939</f>
        <v>0</v>
      </c>
      <c r="M938" s="43">
        <f t="shared" ref="M938:M945" si="1802">M939</f>
        <v>0</v>
      </c>
      <c r="N938" s="43">
        <f t="shared" ref="N938:N945" si="1803">N939</f>
        <v>0</v>
      </c>
      <c r="O938" s="43">
        <f t="shared" ref="O938:O945" si="1804">O939</f>
        <v>0</v>
      </c>
      <c r="P938" s="43">
        <f t="shared" ref="P938:P945" si="1805">P939</f>
        <v>0</v>
      </c>
      <c r="Q938" s="43">
        <f t="shared" ref="Q938:Q945" si="1806">Q939</f>
        <v>0</v>
      </c>
      <c r="R938" s="43">
        <f t="shared" ref="R938:R945" si="1807">R939</f>
        <v>0</v>
      </c>
      <c r="S938" s="43">
        <f t="shared" ref="S938:S945" si="1808">S939</f>
        <v>0</v>
      </c>
      <c r="T938" s="43">
        <f t="shared" ref="T938:T945" si="1809">T939</f>
        <v>0</v>
      </c>
      <c r="U938" s="43">
        <v>0</v>
      </c>
      <c r="V938" s="43">
        <f t="shared" si="1742"/>
        <v>15983.299999999999</v>
      </c>
      <c r="W938" s="43">
        <f t="shared" ref="W938:W945" si="1810">W939</f>
        <v>0</v>
      </c>
      <c r="X938" s="43">
        <f t="shared" ref="X938:X945" si="1811">X939</f>
        <v>0</v>
      </c>
      <c r="Y938" s="43">
        <f t="shared" ref="Y938:Y945" si="1812">Y939</f>
        <v>0</v>
      </c>
      <c r="Z938" s="43">
        <f t="shared" ref="Z938:Z945" si="1813">Z939</f>
        <v>0</v>
      </c>
      <c r="AA938" s="43">
        <f t="shared" ref="AA938:AA945" si="1814">AA939</f>
        <v>0</v>
      </c>
      <c r="AB938" s="43">
        <f t="shared" ref="AB938:AB945" si="1815">AB939</f>
        <v>13520.459000000001</v>
      </c>
      <c r="AC938" s="44">
        <f t="shared" ref="AC938:AC945" si="1816">AC939</f>
        <v>15983.299999999999</v>
      </c>
      <c r="AD938" s="44">
        <f t="shared" ref="AD938:AD945" si="1817">AD939</f>
        <v>15983.25808</v>
      </c>
      <c r="AE938" s="45">
        <f t="shared" si="1795"/>
        <v>99.99973772625178</v>
      </c>
      <c r="AF938" s="43">
        <f t="shared" ref="AF938:AF945" si="1818">AF939</f>
        <v>15983.299999999999</v>
      </c>
      <c r="AG938" s="43">
        <f t="shared" ref="AG938:AG945" si="1819">AG939</f>
        <v>0</v>
      </c>
      <c r="AH938" s="43">
        <f t="shared" ref="AH938:AH945" si="1820">AH939</f>
        <v>0</v>
      </c>
      <c r="AI938" s="43">
        <f t="shared" ref="AI938:AI945" si="1821">AI939</f>
        <v>0</v>
      </c>
      <c r="AJ938" s="43">
        <f t="shared" ref="AJ938:AJ945" si="1822">AJ939</f>
        <v>0</v>
      </c>
      <c r="AK938" s="43">
        <f t="shared" ref="AK938:AK945" si="1823">AK939</f>
        <v>0</v>
      </c>
      <c r="AL938" s="43">
        <f t="shared" si="1796"/>
        <v>15983.299999999999</v>
      </c>
      <c r="AM938" s="43">
        <f t="shared" si="1797"/>
        <v>0</v>
      </c>
      <c r="AN938" s="2"/>
      <c r="AO938" s="1"/>
      <c r="AP938" s="1"/>
      <c r="AQ938" s="1"/>
      <c r="AR938" s="1"/>
      <c r="AS938" s="1"/>
    </row>
    <row r="939" ht="31.5">
      <c r="B939" s="41" t="s">
        <v>453</v>
      </c>
      <c r="C939" s="41" t="s">
        <v>227</v>
      </c>
      <c r="D939" s="41" t="s">
        <v>115</v>
      </c>
      <c r="E939" s="26" t="str">
        <f t="shared" si="1741"/>
        <v>0705</v>
      </c>
      <c r="F939" s="41" t="s">
        <v>610</v>
      </c>
      <c r="G939" s="41" t="s">
        <v>177</v>
      </c>
      <c r="H939" s="42" t="s">
        <v>178</v>
      </c>
      <c r="I939" s="43">
        <f t="shared" si="1798"/>
        <v>15983.299999999999</v>
      </c>
      <c r="J939" s="43">
        <f t="shared" si="1799"/>
        <v>16664.499999999996</v>
      </c>
      <c r="K939" s="43">
        <f t="shared" si="1800"/>
        <v>16664.499999999996</v>
      </c>
      <c r="L939" s="43">
        <f t="shared" si="1801"/>
        <v>0</v>
      </c>
      <c r="M939" s="43">
        <f t="shared" si="1802"/>
        <v>0</v>
      </c>
      <c r="N939" s="43">
        <f t="shared" si="1803"/>
        <v>0</v>
      </c>
      <c r="O939" s="43">
        <f t="shared" si="1804"/>
        <v>0</v>
      </c>
      <c r="P939" s="43">
        <f t="shared" si="1805"/>
        <v>0</v>
      </c>
      <c r="Q939" s="43">
        <f t="shared" si="1806"/>
        <v>0</v>
      </c>
      <c r="R939" s="43">
        <f t="shared" si="1807"/>
        <v>0</v>
      </c>
      <c r="S939" s="43">
        <f t="shared" si="1808"/>
        <v>0</v>
      </c>
      <c r="T939" s="43">
        <f t="shared" si="1809"/>
        <v>0</v>
      </c>
      <c r="U939" s="43">
        <v>0</v>
      </c>
      <c r="V939" s="43">
        <f t="shared" si="1742"/>
        <v>15983.299999999999</v>
      </c>
      <c r="W939" s="43">
        <f t="shared" si="1810"/>
        <v>0</v>
      </c>
      <c r="X939" s="43">
        <f t="shared" si="1811"/>
        <v>0</v>
      </c>
      <c r="Y939" s="43">
        <f t="shared" si="1812"/>
        <v>0</v>
      </c>
      <c r="Z939" s="43">
        <f t="shared" si="1813"/>
        <v>0</v>
      </c>
      <c r="AA939" s="43">
        <f t="shared" si="1814"/>
        <v>0</v>
      </c>
      <c r="AB939" s="43">
        <f t="shared" si="1815"/>
        <v>13520.459000000001</v>
      </c>
      <c r="AC939" s="44">
        <f t="shared" si="1816"/>
        <v>15983.299999999999</v>
      </c>
      <c r="AD939" s="44">
        <f t="shared" si="1817"/>
        <v>15983.25808</v>
      </c>
      <c r="AE939" s="45">
        <f t="shared" si="1795"/>
        <v>99.99973772625178</v>
      </c>
      <c r="AF939" s="43">
        <f t="shared" si="1818"/>
        <v>15983.299999999999</v>
      </c>
      <c r="AG939" s="43">
        <f t="shared" si="1819"/>
        <v>0</v>
      </c>
      <c r="AH939" s="43">
        <f t="shared" si="1820"/>
        <v>0</v>
      </c>
      <c r="AI939" s="43">
        <f t="shared" si="1821"/>
        <v>0</v>
      </c>
      <c r="AJ939" s="43">
        <f t="shared" si="1822"/>
        <v>0</v>
      </c>
      <c r="AK939" s="43">
        <f t="shared" si="1823"/>
        <v>0</v>
      </c>
      <c r="AL939" s="43">
        <f t="shared" si="1796"/>
        <v>15983.299999999999</v>
      </c>
      <c r="AM939" s="43">
        <f t="shared" si="1797"/>
        <v>0</v>
      </c>
      <c r="AN939" s="2"/>
      <c r="AO939" s="1"/>
      <c r="AP939" s="1"/>
      <c r="AQ939" s="1"/>
      <c r="AR939" s="1"/>
      <c r="AS939" s="1"/>
    </row>
    <row r="940">
      <c r="B940" s="41" t="s">
        <v>453</v>
      </c>
      <c r="C940" s="41" t="s">
        <v>227</v>
      </c>
      <c r="D940" s="41" t="s">
        <v>115</v>
      </c>
      <c r="E940" s="26" t="str">
        <f t="shared" si="1741"/>
        <v>0705</v>
      </c>
      <c r="F940" s="41" t="s">
        <v>610</v>
      </c>
      <c r="G940" s="41" t="s">
        <v>305</v>
      </c>
      <c r="H940" s="42" t="s">
        <v>306</v>
      </c>
      <c r="I940" s="43">
        <v>15983.299999999999</v>
      </c>
      <c r="J940" s="43">
        <v>16664.499999999996</v>
      </c>
      <c r="K940" s="43">
        <v>16664.499999999996</v>
      </c>
      <c r="L940" s="43"/>
      <c r="M940" s="43"/>
      <c r="N940" s="43"/>
      <c r="O940" s="43">
        <v>0</v>
      </c>
      <c r="P940" s="43">
        <v>0</v>
      </c>
      <c r="Q940" s="43">
        <v>0</v>
      </c>
      <c r="R940" s="43">
        <v>0</v>
      </c>
      <c r="S940" s="43">
        <v>0</v>
      </c>
      <c r="T940" s="43">
        <v>0</v>
      </c>
      <c r="U940" s="43">
        <v>0</v>
      </c>
      <c r="V940" s="43">
        <f t="shared" si="1742"/>
        <v>15983.299999999999</v>
      </c>
      <c r="W940" s="43"/>
      <c r="X940" s="43"/>
      <c r="Y940" s="43"/>
      <c r="Z940" s="43"/>
      <c r="AA940" s="43"/>
      <c r="AB940" s="43">
        <v>13520.459000000001</v>
      </c>
      <c r="AC940" s="44">
        <v>15983.299999999999</v>
      </c>
      <c r="AD940" s="44">
        <v>15983.25808</v>
      </c>
      <c r="AE940" s="45">
        <f t="shared" si="1795"/>
        <v>99.99973772625178</v>
      </c>
      <c r="AF940" s="43">
        <v>15983.299999999999</v>
      </c>
      <c r="AG940" s="43">
        <v>0</v>
      </c>
      <c r="AH940" s="43">
        <v>0</v>
      </c>
      <c r="AI940" s="43">
        <v>0</v>
      </c>
      <c r="AJ940" s="43">
        <v>0</v>
      </c>
      <c r="AK940" s="43">
        <v>0</v>
      </c>
      <c r="AL940" s="43">
        <f t="shared" si="1796"/>
        <v>15983.299999999999</v>
      </c>
      <c r="AM940" s="43">
        <f t="shared" si="1797"/>
        <v>0</v>
      </c>
      <c r="AN940" s="19"/>
      <c r="AR940" s="1"/>
      <c r="AS940" s="1"/>
    </row>
    <row r="941">
      <c r="B941" s="41" t="s">
        <v>453</v>
      </c>
      <c r="C941" s="41" t="s">
        <v>227</v>
      </c>
      <c r="D941" s="41" t="s">
        <v>115</v>
      </c>
      <c r="E941" s="26" t="str">
        <f t="shared" si="1741"/>
        <v>0705</v>
      </c>
      <c r="F941" s="41" t="s">
        <v>611</v>
      </c>
      <c r="G941" s="41"/>
      <c r="H941" s="42" t="s">
        <v>315</v>
      </c>
      <c r="I941" s="43">
        <f t="shared" si="1798"/>
        <v>170.30000000000001</v>
      </c>
      <c r="J941" s="43">
        <f t="shared" si="1799"/>
        <v>0</v>
      </c>
      <c r="K941" s="43">
        <f t="shared" si="1800"/>
        <v>0</v>
      </c>
      <c r="L941" s="43">
        <f t="shared" si="1801"/>
        <v>0</v>
      </c>
      <c r="M941" s="43">
        <f t="shared" si="1802"/>
        <v>0</v>
      </c>
      <c r="N941" s="43">
        <f t="shared" si="1803"/>
        <v>0</v>
      </c>
      <c r="O941" s="43">
        <f t="shared" si="1804"/>
        <v>0</v>
      </c>
      <c r="P941" s="43">
        <f t="shared" si="1805"/>
        <v>0</v>
      </c>
      <c r="Q941" s="43">
        <f t="shared" si="1806"/>
        <v>0</v>
      </c>
      <c r="R941" s="43">
        <f t="shared" si="1807"/>
        <v>0</v>
      </c>
      <c r="S941" s="43">
        <f t="shared" si="1808"/>
        <v>0</v>
      </c>
      <c r="T941" s="43">
        <f t="shared" si="1809"/>
        <v>0</v>
      </c>
      <c r="U941" s="43">
        <v>0</v>
      </c>
      <c r="V941" s="43">
        <f t="shared" si="1742"/>
        <v>170.30000000000001</v>
      </c>
      <c r="W941" s="43">
        <f t="shared" si="1810"/>
        <v>0</v>
      </c>
      <c r="X941" s="43">
        <f t="shared" si="1811"/>
        <v>0</v>
      </c>
      <c r="Y941" s="43">
        <f t="shared" si="1812"/>
        <v>0</v>
      </c>
      <c r="Z941" s="43">
        <f t="shared" si="1813"/>
        <v>0</v>
      </c>
      <c r="AA941" s="43">
        <f t="shared" si="1814"/>
        <v>0</v>
      </c>
      <c r="AB941" s="43">
        <f t="shared" si="1815"/>
        <v>42.5</v>
      </c>
      <c r="AC941" s="44">
        <f t="shared" si="1816"/>
        <v>170.30000000000001</v>
      </c>
      <c r="AD941" s="44">
        <f t="shared" si="1817"/>
        <v>170.30000000000001</v>
      </c>
      <c r="AE941" s="45">
        <f t="shared" si="1795"/>
        <v>100</v>
      </c>
      <c r="AF941" s="43">
        <f t="shared" si="1818"/>
        <v>170.30000000000001</v>
      </c>
      <c r="AG941" s="43">
        <f t="shared" si="1819"/>
        <v>0</v>
      </c>
      <c r="AH941" s="43">
        <f t="shared" si="1820"/>
        <v>0</v>
      </c>
      <c r="AI941" s="43">
        <f t="shared" si="1821"/>
        <v>0</v>
      </c>
      <c r="AJ941" s="43">
        <f t="shared" si="1822"/>
        <v>0</v>
      </c>
      <c r="AK941" s="43">
        <f t="shared" si="1823"/>
        <v>0</v>
      </c>
      <c r="AL941" s="43">
        <f t="shared" si="1796"/>
        <v>170.30000000000001</v>
      </c>
      <c r="AM941" s="43">
        <f t="shared" si="1797"/>
        <v>0</v>
      </c>
      <c r="AN941" s="2"/>
      <c r="AO941" s="1"/>
      <c r="AP941" s="1"/>
      <c r="AQ941" s="1"/>
      <c r="AR941" s="1"/>
      <c r="AS941" s="1"/>
    </row>
    <row r="942" ht="31.5">
      <c r="B942" s="41" t="s">
        <v>453</v>
      </c>
      <c r="C942" s="41" t="s">
        <v>227</v>
      </c>
      <c r="D942" s="41" t="s">
        <v>115</v>
      </c>
      <c r="E942" s="26" t="str">
        <f t="shared" si="1741"/>
        <v>0705</v>
      </c>
      <c r="F942" s="41" t="s">
        <v>611</v>
      </c>
      <c r="G942" s="41" t="s">
        <v>177</v>
      </c>
      <c r="H942" s="42" t="s">
        <v>178</v>
      </c>
      <c r="I942" s="43">
        <f t="shared" si="1798"/>
        <v>170.30000000000001</v>
      </c>
      <c r="J942" s="43">
        <f t="shared" si="1799"/>
        <v>0</v>
      </c>
      <c r="K942" s="43">
        <f t="shared" si="1800"/>
        <v>0</v>
      </c>
      <c r="L942" s="43">
        <f t="shared" si="1801"/>
        <v>0</v>
      </c>
      <c r="M942" s="43">
        <f t="shared" si="1802"/>
        <v>0</v>
      </c>
      <c r="N942" s="43">
        <f t="shared" si="1803"/>
        <v>0</v>
      </c>
      <c r="O942" s="43">
        <f t="shared" si="1804"/>
        <v>0</v>
      </c>
      <c r="P942" s="43">
        <f t="shared" si="1805"/>
        <v>0</v>
      </c>
      <c r="Q942" s="43">
        <f t="shared" si="1806"/>
        <v>0</v>
      </c>
      <c r="R942" s="43">
        <f t="shared" si="1807"/>
        <v>0</v>
      </c>
      <c r="S942" s="43">
        <f t="shared" si="1808"/>
        <v>0</v>
      </c>
      <c r="T942" s="43">
        <f t="shared" si="1809"/>
        <v>0</v>
      </c>
      <c r="U942" s="43">
        <v>0</v>
      </c>
      <c r="V942" s="43">
        <f t="shared" si="1742"/>
        <v>170.30000000000001</v>
      </c>
      <c r="W942" s="43">
        <f t="shared" si="1810"/>
        <v>0</v>
      </c>
      <c r="X942" s="43">
        <f t="shared" si="1811"/>
        <v>0</v>
      </c>
      <c r="Y942" s="43">
        <f t="shared" si="1812"/>
        <v>0</v>
      </c>
      <c r="Z942" s="43">
        <f t="shared" si="1813"/>
        <v>0</v>
      </c>
      <c r="AA942" s="43">
        <f t="shared" si="1814"/>
        <v>0</v>
      </c>
      <c r="AB942" s="43">
        <f t="shared" si="1815"/>
        <v>42.5</v>
      </c>
      <c r="AC942" s="44">
        <f t="shared" si="1816"/>
        <v>170.30000000000001</v>
      </c>
      <c r="AD942" s="44">
        <f t="shared" si="1817"/>
        <v>170.30000000000001</v>
      </c>
      <c r="AE942" s="45">
        <f t="shared" si="1795"/>
        <v>100</v>
      </c>
      <c r="AF942" s="43">
        <f t="shared" si="1818"/>
        <v>170.30000000000001</v>
      </c>
      <c r="AG942" s="43">
        <f t="shared" si="1819"/>
        <v>0</v>
      </c>
      <c r="AH942" s="43">
        <f t="shared" si="1820"/>
        <v>0</v>
      </c>
      <c r="AI942" s="43">
        <f t="shared" si="1821"/>
        <v>0</v>
      </c>
      <c r="AJ942" s="43">
        <f t="shared" si="1822"/>
        <v>0</v>
      </c>
      <c r="AK942" s="43">
        <f t="shared" si="1823"/>
        <v>0</v>
      </c>
      <c r="AL942" s="43">
        <f t="shared" si="1796"/>
        <v>170.30000000000001</v>
      </c>
      <c r="AM942" s="43">
        <f t="shared" si="1797"/>
        <v>0</v>
      </c>
      <c r="AN942" s="2"/>
      <c r="AO942" s="1"/>
      <c r="AP942" s="1"/>
      <c r="AQ942" s="1"/>
      <c r="AR942" s="1"/>
      <c r="AS942" s="1"/>
    </row>
    <row r="943">
      <c r="B943" s="41" t="s">
        <v>453</v>
      </c>
      <c r="C943" s="41" t="s">
        <v>227</v>
      </c>
      <c r="D943" s="41" t="s">
        <v>115</v>
      </c>
      <c r="E943" s="26" t="str">
        <f t="shared" si="1741"/>
        <v>0705</v>
      </c>
      <c r="F943" s="41" t="s">
        <v>611</v>
      </c>
      <c r="G943" s="41" t="s">
        <v>305</v>
      </c>
      <c r="H943" s="42" t="s">
        <v>306</v>
      </c>
      <c r="I943" s="43">
        <v>170.30000000000001</v>
      </c>
      <c r="J943" s="43"/>
      <c r="K943" s="43"/>
      <c r="L943" s="43"/>
      <c r="M943" s="43"/>
      <c r="N943" s="43"/>
      <c r="O943" s="43">
        <v>0</v>
      </c>
      <c r="P943" s="43">
        <v>0</v>
      </c>
      <c r="Q943" s="43">
        <v>0</v>
      </c>
      <c r="R943" s="43">
        <v>0</v>
      </c>
      <c r="S943" s="43">
        <v>0</v>
      </c>
      <c r="T943" s="43">
        <v>0</v>
      </c>
      <c r="U943" s="43">
        <v>0</v>
      </c>
      <c r="V943" s="43">
        <f t="shared" si="1742"/>
        <v>170.30000000000001</v>
      </c>
      <c r="W943" s="43"/>
      <c r="X943" s="43"/>
      <c r="Y943" s="43"/>
      <c r="Z943" s="43"/>
      <c r="AA943" s="43"/>
      <c r="AB943" s="43">
        <v>42.5</v>
      </c>
      <c r="AC943" s="44">
        <v>170.30000000000001</v>
      </c>
      <c r="AD943" s="44">
        <v>170.30000000000001</v>
      </c>
      <c r="AE943" s="45">
        <f t="shared" si="1795"/>
        <v>100</v>
      </c>
      <c r="AF943" s="43">
        <v>170.30000000000001</v>
      </c>
      <c r="AG943" s="43">
        <v>0</v>
      </c>
      <c r="AH943" s="43">
        <v>0</v>
      </c>
      <c r="AI943" s="43">
        <v>0</v>
      </c>
      <c r="AJ943" s="43">
        <v>0</v>
      </c>
      <c r="AK943" s="43">
        <v>0</v>
      </c>
      <c r="AL943" s="43">
        <f t="shared" si="1796"/>
        <v>170.30000000000001</v>
      </c>
      <c r="AM943" s="43">
        <f t="shared" si="1797"/>
        <v>0</v>
      </c>
      <c r="AN943" s="19"/>
      <c r="AR943" s="1"/>
      <c r="AS943" s="1"/>
    </row>
    <row r="944" ht="47.25">
      <c r="B944" s="41" t="s">
        <v>453</v>
      </c>
      <c r="C944" s="41" t="s">
        <v>227</v>
      </c>
      <c r="D944" s="41" t="s">
        <v>115</v>
      </c>
      <c r="E944" s="26" t="str">
        <f t="shared" si="1741"/>
        <v>0705</v>
      </c>
      <c r="F944" s="41" t="s">
        <v>612</v>
      </c>
      <c r="G944" s="41"/>
      <c r="H944" s="42" t="s">
        <v>321</v>
      </c>
      <c r="I944" s="43">
        <f t="shared" si="1798"/>
        <v>347.19999999999999</v>
      </c>
      <c r="J944" s="43">
        <f t="shared" si="1799"/>
        <v>347.19999999999999</v>
      </c>
      <c r="K944" s="43">
        <f t="shared" si="1800"/>
        <v>347.19999999999999</v>
      </c>
      <c r="L944" s="43">
        <f t="shared" si="1801"/>
        <v>0</v>
      </c>
      <c r="M944" s="43">
        <f t="shared" si="1802"/>
        <v>0</v>
      </c>
      <c r="N944" s="43">
        <f t="shared" si="1803"/>
        <v>0</v>
      </c>
      <c r="O944" s="43">
        <f t="shared" si="1804"/>
        <v>-157.095</v>
      </c>
      <c r="P944" s="43">
        <f t="shared" si="1805"/>
        <v>0</v>
      </c>
      <c r="Q944" s="43">
        <f t="shared" si="1806"/>
        <v>0</v>
      </c>
      <c r="R944" s="43">
        <f t="shared" si="1807"/>
        <v>0</v>
      </c>
      <c r="S944" s="43">
        <f t="shared" si="1808"/>
        <v>0</v>
      </c>
      <c r="T944" s="43">
        <f t="shared" si="1809"/>
        <v>0</v>
      </c>
      <c r="U944" s="43">
        <v>0</v>
      </c>
      <c r="V944" s="43">
        <f t="shared" si="1742"/>
        <v>190.10499999999999</v>
      </c>
      <c r="W944" s="43">
        <f t="shared" si="1810"/>
        <v>0</v>
      </c>
      <c r="X944" s="43">
        <f t="shared" si="1811"/>
        <v>0</v>
      </c>
      <c r="Y944" s="43">
        <f t="shared" si="1812"/>
        <v>0</v>
      </c>
      <c r="Z944" s="43">
        <f t="shared" si="1813"/>
        <v>0</v>
      </c>
      <c r="AA944" s="43">
        <f t="shared" si="1814"/>
        <v>0</v>
      </c>
      <c r="AB944" s="43">
        <f t="shared" si="1815"/>
        <v>282.10000000000002</v>
      </c>
      <c r="AC944" s="44">
        <f t="shared" si="1816"/>
        <v>190.10499999999999</v>
      </c>
      <c r="AD944" s="44">
        <f t="shared" si="1817"/>
        <v>190.09073000000001</v>
      </c>
      <c r="AE944" s="45">
        <f t="shared" si="1795"/>
        <v>99.992493621945783</v>
      </c>
      <c r="AF944" s="43">
        <f t="shared" si="1818"/>
        <v>347.19999999999999</v>
      </c>
      <c r="AG944" s="43">
        <f t="shared" si="1819"/>
        <v>-157.095</v>
      </c>
      <c r="AH944" s="43">
        <f t="shared" si="1820"/>
        <v>0</v>
      </c>
      <c r="AI944" s="43">
        <f t="shared" si="1821"/>
        <v>0</v>
      </c>
      <c r="AJ944" s="43">
        <f t="shared" si="1822"/>
        <v>0</v>
      </c>
      <c r="AK944" s="43">
        <f t="shared" si="1823"/>
        <v>0</v>
      </c>
      <c r="AL944" s="43">
        <f t="shared" si="1796"/>
        <v>190.10499999999999</v>
      </c>
      <c r="AM944" s="43">
        <f t="shared" si="1797"/>
        <v>0</v>
      </c>
      <c r="AN944" s="2"/>
      <c r="AO944" s="1"/>
      <c r="AP944" s="1"/>
      <c r="AQ944" s="1"/>
      <c r="AR944" s="1"/>
      <c r="AS944" s="1"/>
    </row>
    <row r="945" ht="31.5">
      <c r="B945" s="41" t="s">
        <v>453</v>
      </c>
      <c r="C945" s="41" t="s">
        <v>227</v>
      </c>
      <c r="D945" s="41" t="s">
        <v>115</v>
      </c>
      <c r="E945" s="26" t="str">
        <f t="shared" si="1741"/>
        <v>0705</v>
      </c>
      <c r="F945" s="41" t="s">
        <v>612</v>
      </c>
      <c r="G945" s="41" t="s">
        <v>177</v>
      </c>
      <c r="H945" s="42" t="s">
        <v>178</v>
      </c>
      <c r="I945" s="43">
        <f t="shared" si="1798"/>
        <v>347.19999999999999</v>
      </c>
      <c r="J945" s="43">
        <f t="shared" si="1799"/>
        <v>347.19999999999999</v>
      </c>
      <c r="K945" s="43">
        <f t="shared" si="1800"/>
        <v>347.19999999999999</v>
      </c>
      <c r="L945" s="43">
        <f t="shared" si="1801"/>
        <v>0</v>
      </c>
      <c r="M945" s="43">
        <f t="shared" si="1802"/>
        <v>0</v>
      </c>
      <c r="N945" s="43">
        <f t="shared" si="1803"/>
        <v>0</v>
      </c>
      <c r="O945" s="43">
        <f t="shared" si="1804"/>
        <v>-157.095</v>
      </c>
      <c r="P945" s="43">
        <f t="shared" si="1805"/>
        <v>0</v>
      </c>
      <c r="Q945" s="43">
        <f t="shared" si="1806"/>
        <v>0</v>
      </c>
      <c r="R945" s="43">
        <f t="shared" si="1807"/>
        <v>0</v>
      </c>
      <c r="S945" s="43">
        <f t="shared" si="1808"/>
        <v>0</v>
      </c>
      <c r="T945" s="43">
        <f t="shared" si="1809"/>
        <v>0</v>
      </c>
      <c r="U945" s="43">
        <v>0</v>
      </c>
      <c r="V945" s="43">
        <f t="shared" si="1742"/>
        <v>190.10499999999999</v>
      </c>
      <c r="W945" s="43">
        <f t="shared" si="1810"/>
        <v>0</v>
      </c>
      <c r="X945" s="43">
        <f t="shared" si="1811"/>
        <v>0</v>
      </c>
      <c r="Y945" s="43">
        <f t="shared" si="1812"/>
        <v>0</v>
      </c>
      <c r="Z945" s="43">
        <f t="shared" si="1813"/>
        <v>0</v>
      </c>
      <c r="AA945" s="43">
        <f t="shared" si="1814"/>
        <v>0</v>
      </c>
      <c r="AB945" s="43">
        <f t="shared" si="1815"/>
        <v>282.10000000000002</v>
      </c>
      <c r="AC945" s="44">
        <f t="shared" si="1816"/>
        <v>190.10499999999999</v>
      </c>
      <c r="AD945" s="44">
        <f t="shared" si="1817"/>
        <v>190.09073000000001</v>
      </c>
      <c r="AE945" s="45">
        <f t="shared" si="1795"/>
        <v>99.992493621945783</v>
      </c>
      <c r="AF945" s="43">
        <f t="shared" si="1818"/>
        <v>347.19999999999999</v>
      </c>
      <c r="AG945" s="43">
        <f t="shared" si="1819"/>
        <v>-157.095</v>
      </c>
      <c r="AH945" s="43">
        <f t="shared" si="1820"/>
        <v>0</v>
      </c>
      <c r="AI945" s="43">
        <f t="shared" si="1821"/>
        <v>0</v>
      </c>
      <c r="AJ945" s="43">
        <f t="shared" si="1822"/>
        <v>0</v>
      </c>
      <c r="AK945" s="43">
        <f t="shared" si="1823"/>
        <v>0</v>
      </c>
      <c r="AL945" s="43">
        <f t="shared" si="1796"/>
        <v>190.10499999999999</v>
      </c>
      <c r="AM945" s="43">
        <f t="shared" si="1797"/>
        <v>0</v>
      </c>
      <c r="AN945" s="2"/>
      <c r="AO945" s="1"/>
      <c r="AP945" s="1"/>
      <c r="AQ945" s="1"/>
      <c r="AR945" s="1"/>
      <c r="AS945" s="1"/>
    </row>
    <row r="946">
      <c r="B946" s="41" t="s">
        <v>453</v>
      </c>
      <c r="C946" s="41" t="s">
        <v>227</v>
      </c>
      <c r="D946" s="41" t="s">
        <v>115</v>
      </c>
      <c r="E946" s="26" t="str">
        <f t="shared" si="1741"/>
        <v>0705</v>
      </c>
      <c r="F946" s="41" t="s">
        <v>612</v>
      </c>
      <c r="G946" s="41" t="s">
        <v>305</v>
      </c>
      <c r="H946" s="42" t="s">
        <v>306</v>
      </c>
      <c r="I946" s="43">
        <v>347.19999999999999</v>
      </c>
      <c r="J946" s="43">
        <v>347.19999999999999</v>
      </c>
      <c r="K946" s="43">
        <v>347.19999999999999</v>
      </c>
      <c r="L946" s="43"/>
      <c r="M946" s="43"/>
      <c r="N946" s="43"/>
      <c r="O946" s="43">
        <v>-157.095</v>
      </c>
      <c r="P946" s="43">
        <v>0</v>
      </c>
      <c r="Q946" s="43">
        <v>0</v>
      </c>
      <c r="R946" s="43">
        <v>0</v>
      </c>
      <c r="S946" s="43">
        <v>0</v>
      </c>
      <c r="T946" s="43">
        <v>0</v>
      </c>
      <c r="U946" s="43">
        <v>0</v>
      </c>
      <c r="V946" s="43">
        <f t="shared" si="1742"/>
        <v>190.10499999999999</v>
      </c>
      <c r="W946" s="43"/>
      <c r="X946" s="43"/>
      <c r="Y946" s="43"/>
      <c r="Z946" s="43"/>
      <c r="AA946" s="43"/>
      <c r="AB946" s="43">
        <v>282.10000000000002</v>
      </c>
      <c r="AC946" s="44">
        <v>190.10499999999999</v>
      </c>
      <c r="AD946" s="44">
        <v>190.09073000000001</v>
      </c>
      <c r="AE946" s="45">
        <f t="shared" si="1795"/>
        <v>99.992493621945783</v>
      </c>
      <c r="AF946" s="43">
        <v>347.19999999999999</v>
      </c>
      <c r="AG946" s="43">
        <v>-157.095</v>
      </c>
      <c r="AH946" s="43">
        <v>0</v>
      </c>
      <c r="AI946" s="43">
        <v>0</v>
      </c>
      <c r="AJ946" s="43">
        <v>0</v>
      </c>
      <c r="AK946" s="43">
        <v>0</v>
      </c>
      <c r="AL946" s="43">
        <f t="shared" si="1796"/>
        <v>190.10499999999999</v>
      </c>
      <c r="AM946" s="43">
        <f t="shared" si="1797"/>
        <v>0</v>
      </c>
      <c r="AN946" s="19"/>
      <c r="AO946" s="1"/>
      <c r="AP946" s="1"/>
      <c r="AQ946" s="1"/>
      <c r="AR946" s="1"/>
      <c r="AS946" s="1"/>
    </row>
    <row r="947" s="33" customFormat="1">
      <c r="B947" s="34" t="s">
        <v>453</v>
      </c>
      <c r="C947" s="34" t="s">
        <v>227</v>
      </c>
      <c r="D947" s="34" t="s">
        <v>109</v>
      </c>
      <c r="E947" s="35" t="str">
        <f t="shared" si="1741"/>
        <v>0709</v>
      </c>
      <c r="F947" s="34"/>
      <c r="G947" s="34"/>
      <c r="H947" s="36" t="s">
        <v>383</v>
      </c>
      <c r="I947" s="37">
        <f>I948+I954+I961+I978+I1040+I1052+I1080</f>
        <v>756986.10000000009</v>
      </c>
      <c r="J947" s="37">
        <f>J948+J954+J961+J978+J1040+J1052+J1080</f>
        <v>768143.90000000002</v>
      </c>
      <c r="K947" s="37">
        <f>K948+K954+K961+K978+K1040+K1052+K1080</f>
        <v>768200.30000000005</v>
      </c>
      <c r="L947" s="37">
        <f>L948+L954+L961+L978+L1040+L1052+L1080</f>
        <v>0</v>
      </c>
      <c r="M947" s="37">
        <f>M948+M954+M961+M978+M1040+M1052+M1080</f>
        <v>0</v>
      </c>
      <c r="N947" s="37">
        <f>N948+N954+N961+N978+N1040+N1052+N1080</f>
        <v>0</v>
      </c>
      <c r="O947" s="37">
        <f>O948+O954+O961+O978+O1040+O1052+O1080+O1090</f>
        <v>-3033.9449999999997</v>
      </c>
      <c r="P947" s="37">
        <f>P948+P954+P961+P978+P1040+P1052+P1080+P1090</f>
        <v>2535</v>
      </c>
      <c r="Q947" s="37">
        <f>Q948+Q954+Q961+Q978+Q1040+Q1052+Q1080+Q1090</f>
        <v>-7000</v>
      </c>
      <c r="R947" s="37">
        <f>R948+R954+R961+R978+R1040+R1052+R1080+R1090</f>
        <v>6096.3650000000007</v>
      </c>
      <c r="S947" s="37">
        <f>S948+S954+S961+S978+S1040+S1052+S1080</f>
        <v>0</v>
      </c>
      <c r="T947" s="37">
        <f>T948+T954+T961+T978+T1040+T1052+T1080</f>
        <v>0</v>
      </c>
      <c r="U947" s="37">
        <v>0</v>
      </c>
      <c r="V947" s="37">
        <f t="shared" si="1742"/>
        <v>755583.52000000014</v>
      </c>
      <c r="W947" s="37">
        <f>W948+W954+W961+W978+W1040+W1052+W1080</f>
        <v>0</v>
      </c>
      <c r="X947" s="37">
        <f>X948+X954+X961+X978+X1040+X1052+X1080</f>
        <v>0</v>
      </c>
      <c r="Y947" s="37">
        <f>Y948+Y954+Y961+Y978+Y1040+Y1052+Y1080</f>
        <v>0</v>
      </c>
      <c r="Z947" s="37">
        <f>Z948+Z954+Z961+Z978+Z1040+Z1052+Z1080</f>
        <v>0</v>
      </c>
      <c r="AA947" s="37">
        <f>AA948+AA954+AA961+AA978+AA1040+AA1052+AA1080</f>
        <v>0</v>
      </c>
      <c r="AB947" s="37">
        <f>AB948+AB954+AB961+AB978+AB1040+AB1052+AB1080+AB1090</f>
        <v>618681.75796000008</v>
      </c>
      <c r="AC947" s="38">
        <f>AC948+AC954+AC961+AC978+AC1040+AC1052+AC1080+AC1090</f>
        <v>782268.49952000007</v>
      </c>
      <c r="AD947" s="38">
        <f>AD948+AD954+AD961+AD978+AD1040+AD1052+AD1080+AD1090</f>
        <v>782183.21368000016</v>
      </c>
      <c r="AE947" s="39">
        <f t="shared" si="1795"/>
        <v>99.989097625680671</v>
      </c>
      <c r="AF947" s="37">
        <f>AF948+AF954+AF961+AF978+AF1040+AF1052+AF1080+AF1090</f>
        <v>785152.47325999988</v>
      </c>
      <c r="AG947" s="37">
        <f>AG948+AG954+AG961+AG978+AG1040+AG1052+AG1080+AG1090</f>
        <v>-3033.9449999999997</v>
      </c>
      <c r="AH947" s="37">
        <f>AH948+AH954+AH961+AH978+AH1040+AH1052+AH1080+AH1090</f>
        <v>0</v>
      </c>
      <c r="AI947" s="37">
        <f>AI948+AI954+AI961+AI978+AI1040+AI1052+AI1080+AI1090</f>
        <v>0</v>
      </c>
      <c r="AJ947" s="37">
        <f>AJ948+AJ954+AJ961+AJ978+AJ1040+AJ1052+AJ1080+AJ1090</f>
        <v>0</v>
      </c>
      <c r="AK947" s="37">
        <f>AK948+AK954+AK961+AK978+AK1040+AK1052+AK1080+AK1090</f>
        <v>0</v>
      </c>
      <c r="AL947" s="37">
        <f t="shared" si="1796"/>
        <v>782118.52825999993</v>
      </c>
      <c r="AM947" s="37">
        <f t="shared" si="1797"/>
        <v>-26535.008259999799</v>
      </c>
      <c r="AN947" s="40"/>
      <c r="AO947" s="33"/>
      <c r="AP947" s="33"/>
      <c r="AQ947" s="33"/>
      <c r="AR947" s="33"/>
      <c r="AS947" s="33"/>
    </row>
    <row r="948">
      <c r="B948" s="41" t="s">
        <v>453</v>
      </c>
      <c r="C948" s="41" t="s">
        <v>227</v>
      </c>
      <c r="D948" s="41" t="s">
        <v>109</v>
      </c>
      <c r="E948" s="26" t="str">
        <f t="shared" si="1741"/>
        <v>0709</v>
      </c>
      <c r="F948" s="41" t="s">
        <v>337</v>
      </c>
      <c r="G948" s="41"/>
      <c r="H948" s="42" t="s">
        <v>338</v>
      </c>
      <c r="I948" s="43">
        <f t="shared" ref="I948:I957" si="1824">I949</f>
        <v>200</v>
      </c>
      <c r="J948" s="43">
        <f t="shared" ref="J948:J957" si="1825">J949</f>
        <v>200</v>
      </c>
      <c r="K948" s="43">
        <f t="shared" ref="K948:K957" si="1826">K949</f>
        <v>200</v>
      </c>
      <c r="L948" s="43">
        <f t="shared" ref="L948:L957" si="1827">L949</f>
        <v>0</v>
      </c>
      <c r="M948" s="43">
        <f t="shared" ref="M948:M957" si="1828">M949</f>
        <v>0</v>
      </c>
      <c r="N948" s="43">
        <f t="shared" ref="N948:N957" si="1829">N949</f>
        <v>0</v>
      </c>
      <c r="O948" s="43">
        <f t="shared" ref="O948:O957" si="1830">O949</f>
        <v>0</v>
      </c>
      <c r="P948" s="43">
        <f t="shared" ref="P948:P957" si="1831">P949</f>
        <v>0</v>
      </c>
      <c r="Q948" s="43">
        <f t="shared" ref="Q948:Q957" si="1832">Q949</f>
        <v>0</v>
      </c>
      <c r="R948" s="43">
        <f t="shared" ref="R948:R957" si="1833">R949</f>
        <v>0</v>
      </c>
      <c r="S948" s="43">
        <f t="shared" ref="S948:S957" si="1834">S949</f>
        <v>0</v>
      </c>
      <c r="T948" s="43">
        <f t="shared" ref="T948:T957" si="1835">T949</f>
        <v>0</v>
      </c>
      <c r="U948" s="43">
        <v>0</v>
      </c>
      <c r="V948" s="43">
        <f t="shared" si="1742"/>
        <v>200</v>
      </c>
      <c r="W948" s="43">
        <f t="shared" ref="W948:W957" si="1836">W949</f>
        <v>0</v>
      </c>
      <c r="X948" s="43">
        <f t="shared" ref="X948:X957" si="1837">X949</f>
        <v>0</v>
      </c>
      <c r="Y948" s="43">
        <f t="shared" ref="Y948:Y957" si="1838">Y949</f>
        <v>0</v>
      </c>
      <c r="Z948" s="43">
        <f t="shared" ref="Z948:Z957" si="1839">Z949</f>
        <v>0</v>
      </c>
      <c r="AA948" s="43">
        <f t="shared" ref="AA948:AA957" si="1840">AA949</f>
        <v>0</v>
      </c>
      <c r="AB948" s="43">
        <f t="shared" ref="AB948:AB957" si="1841">AB949</f>
        <v>0</v>
      </c>
      <c r="AC948" s="44">
        <f t="shared" ref="AC948:AC957" si="1842">AC949</f>
        <v>200</v>
      </c>
      <c r="AD948" s="44">
        <f t="shared" ref="AD948:AD957" si="1843">AD949</f>
        <v>200</v>
      </c>
      <c r="AE948" s="45">
        <f t="shared" si="1795"/>
        <v>100</v>
      </c>
      <c r="AF948" s="43">
        <f t="shared" ref="AF948:AF957" si="1844">AF949</f>
        <v>200</v>
      </c>
      <c r="AG948" s="43">
        <f t="shared" ref="AG948:AG957" si="1845">AG949</f>
        <v>0</v>
      </c>
      <c r="AH948" s="43">
        <f t="shared" ref="AH948:AH957" si="1846">AH949</f>
        <v>0</v>
      </c>
      <c r="AI948" s="43">
        <f t="shared" ref="AI948:AI957" si="1847">AI949</f>
        <v>0</v>
      </c>
      <c r="AJ948" s="43">
        <f t="shared" ref="AJ948:AJ957" si="1848">AJ949</f>
        <v>0</v>
      </c>
      <c r="AK948" s="43">
        <f t="shared" ref="AK948:AK957" si="1849">AK949</f>
        <v>0</v>
      </c>
      <c r="AL948" s="43">
        <f t="shared" si="1796"/>
        <v>200</v>
      </c>
      <c r="AM948" s="43">
        <f t="shared" si="1797"/>
        <v>0</v>
      </c>
      <c r="AN948" s="2"/>
      <c r="AO948" s="1"/>
      <c r="AP948" s="1"/>
      <c r="AQ948" s="1"/>
      <c r="AR948" s="1"/>
      <c r="AS948" s="1"/>
    </row>
    <row r="949" ht="31.5">
      <c r="B949" s="41" t="s">
        <v>453</v>
      </c>
      <c r="C949" s="41" t="s">
        <v>227</v>
      </c>
      <c r="D949" s="41" t="s">
        <v>109</v>
      </c>
      <c r="E949" s="26" t="str">
        <f t="shared" si="1741"/>
        <v>0709</v>
      </c>
      <c r="F949" s="41" t="s">
        <v>345</v>
      </c>
      <c r="G949" s="41"/>
      <c r="H949" s="42" t="s">
        <v>346</v>
      </c>
      <c r="I949" s="43">
        <f t="shared" si="1824"/>
        <v>200</v>
      </c>
      <c r="J949" s="43">
        <f t="shared" si="1825"/>
        <v>200</v>
      </c>
      <c r="K949" s="43">
        <f t="shared" si="1826"/>
        <v>200</v>
      </c>
      <c r="L949" s="43">
        <f t="shared" si="1827"/>
        <v>0</v>
      </c>
      <c r="M949" s="43">
        <f t="shared" si="1828"/>
        <v>0</v>
      </c>
      <c r="N949" s="43">
        <f t="shared" si="1829"/>
        <v>0</v>
      </c>
      <c r="O949" s="43">
        <f t="shared" si="1830"/>
        <v>0</v>
      </c>
      <c r="P949" s="43">
        <f t="shared" si="1831"/>
        <v>0</v>
      </c>
      <c r="Q949" s="43">
        <f t="shared" si="1832"/>
        <v>0</v>
      </c>
      <c r="R949" s="43">
        <f t="shared" si="1833"/>
        <v>0</v>
      </c>
      <c r="S949" s="43">
        <f t="shared" si="1834"/>
        <v>0</v>
      </c>
      <c r="T949" s="43">
        <f t="shared" si="1835"/>
        <v>0</v>
      </c>
      <c r="U949" s="43">
        <v>0</v>
      </c>
      <c r="V949" s="43">
        <f t="shared" si="1742"/>
        <v>200</v>
      </c>
      <c r="W949" s="43">
        <f t="shared" si="1836"/>
        <v>0</v>
      </c>
      <c r="X949" s="43">
        <f t="shared" si="1837"/>
        <v>0</v>
      </c>
      <c r="Y949" s="43">
        <f t="shared" si="1838"/>
        <v>0</v>
      </c>
      <c r="Z949" s="43">
        <f t="shared" si="1839"/>
        <v>0</v>
      </c>
      <c r="AA949" s="43">
        <f t="shared" si="1840"/>
        <v>0</v>
      </c>
      <c r="AB949" s="43">
        <f t="shared" si="1841"/>
        <v>0</v>
      </c>
      <c r="AC949" s="44">
        <f t="shared" si="1842"/>
        <v>200</v>
      </c>
      <c r="AD949" s="44">
        <f t="shared" si="1843"/>
        <v>200</v>
      </c>
      <c r="AE949" s="45">
        <f t="shared" si="1795"/>
        <v>100</v>
      </c>
      <c r="AF949" s="43">
        <f t="shared" si="1844"/>
        <v>200</v>
      </c>
      <c r="AG949" s="43">
        <f t="shared" si="1845"/>
        <v>0</v>
      </c>
      <c r="AH949" s="43">
        <f t="shared" si="1846"/>
        <v>0</v>
      </c>
      <c r="AI949" s="43">
        <f t="shared" si="1847"/>
        <v>0</v>
      </c>
      <c r="AJ949" s="43">
        <f t="shared" si="1848"/>
        <v>0</v>
      </c>
      <c r="AK949" s="43">
        <f t="shared" si="1849"/>
        <v>0</v>
      </c>
      <c r="AL949" s="43">
        <f t="shared" si="1796"/>
        <v>200</v>
      </c>
      <c r="AM949" s="43">
        <f t="shared" si="1797"/>
        <v>0</v>
      </c>
      <c r="AN949" s="2"/>
      <c r="AO949" s="1"/>
      <c r="AP949" s="1"/>
      <c r="AQ949" s="1"/>
      <c r="AR949" s="1"/>
      <c r="AS949" s="1"/>
    </row>
    <row r="950" ht="63">
      <c r="B950" s="41" t="s">
        <v>453</v>
      </c>
      <c r="C950" s="41" t="s">
        <v>227</v>
      </c>
      <c r="D950" s="41" t="s">
        <v>109</v>
      </c>
      <c r="E950" s="26" t="str">
        <f t="shared" si="1741"/>
        <v>0709</v>
      </c>
      <c r="F950" s="41" t="s">
        <v>347</v>
      </c>
      <c r="G950" s="41"/>
      <c r="H950" s="42" t="s">
        <v>348</v>
      </c>
      <c r="I950" s="43">
        <f t="shared" si="1824"/>
        <v>200</v>
      </c>
      <c r="J950" s="43">
        <f t="shared" si="1825"/>
        <v>200</v>
      </c>
      <c r="K950" s="43">
        <f t="shared" si="1826"/>
        <v>200</v>
      </c>
      <c r="L950" s="43">
        <f t="shared" si="1827"/>
        <v>0</v>
      </c>
      <c r="M950" s="43">
        <f t="shared" si="1828"/>
        <v>0</v>
      </c>
      <c r="N950" s="43">
        <f t="shared" si="1829"/>
        <v>0</v>
      </c>
      <c r="O950" s="43">
        <f t="shared" si="1830"/>
        <v>0</v>
      </c>
      <c r="P950" s="43">
        <f t="shared" si="1831"/>
        <v>0</v>
      </c>
      <c r="Q950" s="43">
        <f t="shared" si="1832"/>
        <v>0</v>
      </c>
      <c r="R950" s="43">
        <f t="shared" si="1833"/>
        <v>0</v>
      </c>
      <c r="S950" s="43">
        <f t="shared" si="1834"/>
        <v>0</v>
      </c>
      <c r="T950" s="43">
        <f t="shared" si="1835"/>
        <v>0</v>
      </c>
      <c r="U950" s="43">
        <v>0</v>
      </c>
      <c r="V950" s="43">
        <f t="shared" si="1742"/>
        <v>200</v>
      </c>
      <c r="W950" s="43">
        <f t="shared" si="1836"/>
        <v>0</v>
      </c>
      <c r="X950" s="43">
        <f t="shared" si="1837"/>
        <v>0</v>
      </c>
      <c r="Y950" s="43">
        <f t="shared" si="1838"/>
        <v>0</v>
      </c>
      <c r="Z950" s="43">
        <f t="shared" si="1839"/>
        <v>0</v>
      </c>
      <c r="AA950" s="43">
        <f t="shared" si="1840"/>
        <v>0</v>
      </c>
      <c r="AB950" s="43">
        <f t="shared" si="1841"/>
        <v>0</v>
      </c>
      <c r="AC950" s="44">
        <f t="shared" si="1842"/>
        <v>200</v>
      </c>
      <c r="AD950" s="44">
        <f t="shared" si="1843"/>
        <v>200</v>
      </c>
      <c r="AE950" s="45">
        <f t="shared" si="1795"/>
        <v>100</v>
      </c>
      <c r="AF950" s="43">
        <f t="shared" si="1844"/>
        <v>200</v>
      </c>
      <c r="AG950" s="43">
        <f t="shared" si="1845"/>
        <v>0</v>
      </c>
      <c r="AH950" s="43">
        <f t="shared" si="1846"/>
        <v>0</v>
      </c>
      <c r="AI950" s="43">
        <f t="shared" si="1847"/>
        <v>0</v>
      </c>
      <c r="AJ950" s="43">
        <f t="shared" si="1848"/>
        <v>0</v>
      </c>
      <c r="AK950" s="43">
        <f t="shared" si="1849"/>
        <v>0</v>
      </c>
      <c r="AL950" s="43">
        <f t="shared" si="1796"/>
        <v>200</v>
      </c>
      <c r="AM950" s="43">
        <f t="shared" si="1797"/>
        <v>0</v>
      </c>
      <c r="AN950" s="2"/>
      <c r="AR950" s="1"/>
      <c r="AS950" s="1"/>
    </row>
    <row r="951" ht="63">
      <c r="B951" s="41" t="s">
        <v>453</v>
      </c>
      <c r="C951" s="41" t="s">
        <v>227</v>
      </c>
      <c r="D951" s="41" t="s">
        <v>109</v>
      </c>
      <c r="E951" s="26" t="str">
        <f t="shared" si="1741"/>
        <v>0709</v>
      </c>
      <c r="F951" s="41" t="s">
        <v>349</v>
      </c>
      <c r="G951" s="41"/>
      <c r="H951" s="42" t="s">
        <v>350</v>
      </c>
      <c r="I951" s="43">
        <f t="shared" si="1824"/>
        <v>200</v>
      </c>
      <c r="J951" s="43">
        <f t="shared" si="1825"/>
        <v>200</v>
      </c>
      <c r="K951" s="43">
        <f t="shared" si="1826"/>
        <v>200</v>
      </c>
      <c r="L951" s="43">
        <f t="shared" si="1827"/>
        <v>0</v>
      </c>
      <c r="M951" s="43">
        <f t="shared" si="1828"/>
        <v>0</v>
      </c>
      <c r="N951" s="43">
        <f t="shared" si="1829"/>
        <v>0</v>
      </c>
      <c r="O951" s="43">
        <f t="shared" si="1830"/>
        <v>0</v>
      </c>
      <c r="P951" s="43">
        <f t="shared" si="1831"/>
        <v>0</v>
      </c>
      <c r="Q951" s="43">
        <f t="shared" si="1832"/>
        <v>0</v>
      </c>
      <c r="R951" s="43">
        <f t="shared" si="1833"/>
        <v>0</v>
      </c>
      <c r="S951" s="43">
        <f t="shared" si="1834"/>
        <v>0</v>
      </c>
      <c r="T951" s="43">
        <f t="shared" si="1835"/>
        <v>0</v>
      </c>
      <c r="U951" s="43">
        <v>0</v>
      </c>
      <c r="V951" s="43">
        <f t="shared" si="1742"/>
        <v>200</v>
      </c>
      <c r="W951" s="43">
        <f t="shared" si="1836"/>
        <v>0</v>
      </c>
      <c r="X951" s="43">
        <f t="shared" si="1837"/>
        <v>0</v>
      </c>
      <c r="Y951" s="43">
        <f t="shared" si="1838"/>
        <v>0</v>
      </c>
      <c r="Z951" s="43">
        <f t="shared" si="1839"/>
        <v>0</v>
      </c>
      <c r="AA951" s="43">
        <f t="shared" si="1840"/>
        <v>0</v>
      </c>
      <c r="AB951" s="43">
        <f t="shared" si="1841"/>
        <v>0</v>
      </c>
      <c r="AC951" s="44">
        <f t="shared" si="1842"/>
        <v>200</v>
      </c>
      <c r="AD951" s="44">
        <f t="shared" si="1843"/>
        <v>200</v>
      </c>
      <c r="AE951" s="45">
        <f t="shared" si="1795"/>
        <v>100</v>
      </c>
      <c r="AF951" s="43">
        <f t="shared" si="1844"/>
        <v>200</v>
      </c>
      <c r="AG951" s="43">
        <f t="shared" si="1845"/>
        <v>0</v>
      </c>
      <c r="AH951" s="43">
        <f t="shared" si="1846"/>
        <v>0</v>
      </c>
      <c r="AI951" s="43">
        <f t="shared" si="1847"/>
        <v>0</v>
      </c>
      <c r="AJ951" s="43">
        <f t="shared" si="1848"/>
        <v>0</v>
      </c>
      <c r="AK951" s="43">
        <f t="shared" si="1849"/>
        <v>0</v>
      </c>
      <c r="AL951" s="43">
        <f t="shared" si="1796"/>
        <v>200</v>
      </c>
      <c r="AM951" s="43">
        <f t="shared" si="1797"/>
        <v>0</v>
      </c>
      <c r="AN951" s="2"/>
      <c r="AO951" s="1"/>
      <c r="AP951" s="1"/>
      <c r="AQ951" s="1"/>
      <c r="AR951" s="1"/>
      <c r="AS951" s="1"/>
    </row>
    <row r="952" ht="31.5">
      <c r="B952" s="41" t="s">
        <v>453</v>
      </c>
      <c r="C952" s="41" t="s">
        <v>227</v>
      </c>
      <c r="D952" s="41" t="s">
        <v>109</v>
      </c>
      <c r="E952" s="26" t="str">
        <f t="shared" si="1741"/>
        <v>0709</v>
      </c>
      <c r="F952" s="41" t="s">
        <v>349</v>
      </c>
      <c r="G952" s="41" t="s">
        <v>177</v>
      </c>
      <c r="H952" s="42" t="s">
        <v>178</v>
      </c>
      <c r="I952" s="43">
        <f t="shared" si="1824"/>
        <v>200</v>
      </c>
      <c r="J952" s="43">
        <f t="shared" si="1825"/>
        <v>200</v>
      </c>
      <c r="K952" s="43">
        <f t="shared" si="1826"/>
        <v>200</v>
      </c>
      <c r="L952" s="43">
        <f t="shared" si="1827"/>
        <v>0</v>
      </c>
      <c r="M952" s="43">
        <f t="shared" si="1828"/>
        <v>0</v>
      </c>
      <c r="N952" s="43">
        <f t="shared" si="1829"/>
        <v>0</v>
      </c>
      <c r="O952" s="43">
        <f t="shared" si="1830"/>
        <v>0</v>
      </c>
      <c r="P952" s="43">
        <f t="shared" si="1831"/>
        <v>0</v>
      </c>
      <c r="Q952" s="43">
        <f t="shared" si="1832"/>
        <v>0</v>
      </c>
      <c r="R952" s="43">
        <f t="shared" si="1833"/>
        <v>0</v>
      </c>
      <c r="S952" s="43">
        <f t="shared" si="1834"/>
        <v>0</v>
      </c>
      <c r="T952" s="43">
        <f t="shared" si="1835"/>
        <v>0</v>
      </c>
      <c r="U952" s="43">
        <v>0</v>
      </c>
      <c r="V952" s="43">
        <f t="shared" si="1742"/>
        <v>200</v>
      </c>
      <c r="W952" s="43">
        <f t="shared" si="1836"/>
        <v>0</v>
      </c>
      <c r="X952" s="43">
        <f t="shared" si="1837"/>
        <v>0</v>
      </c>
      <c r="Y952" s="43">
        <f t="shared" si="1838"/>
        <v>0</v>
      </c>
      <c r="Z952" s="43">
        <f t="shared" si="1839"/>
        <v>0</v>
      </c>
      <c r="AA952" s="43">
        <f t="shared" si="1840"/>
        <v>0</v>
      </c>
      <c r="AB952" s="43">
        <f t="shared" si="1841"/>
        <v>0</v>
      </c>
      <c r="AC952" s="44">
        <f t="shared" si="1842"/>
        <v>200</v>
      </c>
      <c r="AD952" s="44">
        <f t="shared" si="1843"/>
        <v>200</v>
      </c>
      <c r="AE952" s="45">
        <f t="shared" si="1795"/>
        <v>100</v>
      </c>
      <c r="AF952" s="43">
        <f t="shared" si="1844"/>
        <v>200</v>
      </c>
      <c r="AG952" s="43">
        <f t="shared" si="1845"/>
        <v>0</v>
      </c>
      <c r="AH952" s="43">
        <f t="shared" si="1846"/>
        <v>0</v>
      </c>
      <c r="AI952" s="43">
        <f t="shared" si="1847"/>
        <v>0</v>
      </c>
      <c r="AJ952" s="43">
        <f t="shared" si="1848"/>
        <v>0</v>
      </c>
      <c r="AK952" s="43">
        <f t="shared" si="1849"/>
        <v>0</v>
      </c>
      <c r="AL952" s="43">
        <f t="shared" si="1796"/>
        <v>200</v>
      </c>
      <c r="AM952" s="43">
        <f t="shared" si="1797"/>
        <v>0</v>
      </c>
      <c r="AN952" s="2"/>
      <c r="AO952" s="1"/>
      <c r="AP952" s="1"/>
      <c r="AQ952" s="1"/>
      <c r="AR952" s="1"/>
      <c r="AS952" s="1"/>
    </row>
    <row r="953">
      <c r="B953" s="41" t="s">
        <v>453</v>
      </c>
      <c r="C953" s="41" t="s">
        <v>227</v>
      </c>
      <c r="D953" s="41" t="s">
        <v>109</v>
      </c>
      <c r="E953" s="26" t="str">
        <f t="shared" si="1741"/>
        <v>0709</v>
      </c>
      <c r="F953" s="41" t="s">
        <v>349</v>
      </c>
      <c r="G953" s="41" t="s">
        <v>179</v>
      </c>
      <c r="H953" s="42" t="s">
        <v>180</v>
      </c>
      <c r="I953" s="43">
        <v>200</v>
      </c>
      <c r="J953" s="43">
        <v>200</v>
      </c>
      <c r="K953" s="43">
        <v>200</v>
      </c>
      <c r="L953" s="43"/>
      <c r="M953" s="43"/>
      <c r="N953" s="43"/>
      <c r="O953" s="43">
        <v>0</v>
      </c>
      <c r="P953" s="43">
        <v>0</v>
      </c>
      <c r="Q953" s="43">
        <v>0</v>
      </c>
      <c r="R953" s="43">
        <v>0</v>
      </c>
      <c r="S953" s="43">
        <v>0</v>
      </c>
      <c r="T953" s="43">
        <v>0</v>
      </c>
      <c r="U953" s="43">
        <v>0</v>
      </c>
      <c r="V953" s="43">
        <f t="shared" si="1742"/>
        <v>200</v>
      </c>
      <c r="W953" s="43"/>
      <c r="X953" s="43"/>
      <c r="Y953" s="43"/>
      <c r="Z953" s="43"/>
      <c r="AA953" s="43"/>
      <c r="AB953" s="43">
        <v>0</v>
      </c>
      <c r="AC953" s="44">
        <v>200</v>
      </c>
      <c r="AD953" s="44">
        <v>200</v>
      </c>
      <c r="AE953" s="45">
        <f t="shared" si="1795"/>
        <v>100</v>
      </c>
      <c r="AF953" s="43">
        <v>200</v>
      </c>
      <c r="AG953" s="43">
        <v>0</v>
      </c>
      <c r="AH953" s="43">
        <v>0</v>
      </c>
      <c r="AI953" s="43">
        <v>0</v>
      </c>
      <c r="AJ953" s="43">
        <v>0</v>
      </c>
      <c r="AK953" s="43">
        <v>0</v>
      </c>
      <c r="AL953" s="43">
        <f t="shared" si="1796"/>
        <v>200</v>
      </c>
      <c r="AM953" s="43">
        <f t="shared" si="1797"/>
        <v>0</v>
      </c>
      <c r="AN953" s="19"/>
      <c r="AO953" s="1"/>
      <c r="AP953" s="1"/>
      <c r="AQ953" s="1"/>
      <c r="AR953" s="1"/>
      <c r="AS953" s="1"/>
    </row>
    <row r="954">
      <c r="B954" s="41" t="s">
        <v>453</v>
      </c>
      <c r="C954" s="41" t="s">
        <v>227</v>
      </c>
      <c r="D954" s="41" t="s">
        <v>109</v>
      </c>
      <c r="E954" s="26" t="str">
        <f t="shared" si="1741"/>
        <v>0709</v>
      </c>
      <c r="F954" s="41" t="s">
        <v>351</v>
      </c>
      <c r="G954" s="41"/>
      <c r="H954" s="42" t="s">
        <v>352</v>
      </c>
      <c r="I954" s="43">
        <f t="shared" si="1824"/>
        <v>4012.5</v>
      </c>
      <c r="J954" s="43">
        <f t="shared" si="1825"/>
        <v>4012.5</v>
      </c>
      <c r="K954" s="43">
        <f t="shared" si="1826"/>
        <v>4012.5</v>
      </c>
      <c r="L954" s="43">
        <f t="shared" si="1827"/>
        <v>0</v>
      </c>
      <c r="M954" s="43">
        <f t="shared" si="1828"/>
        <v>0</v>
      </c>
      <c r="N954" s="43">
        <f t="shared" si="1829"/>
        <v>0</v>
      </c>
      <c r="O954" s="43">
        <f t="shared" si="1830"/>
        <v>0</v>
      </c>
      <c r="P954" s="43">
        <f t="shared" si="1831"/>
        <v>0</v>
      </c>
      <c r="Q954" s="43">
        <f t="shared" si="1832"/>
        <v>0</v>
      </c>
      <c r="R954" s="43">
        <f t="shared" si="1833"/>
        <v>0</v>
      </c>
      <c r="S954" s="43">
        <f t="shared" si="1834"/>
        <v>0</v>
      </c>
      <c r="T954" s="43">
        <f t="shared" si="1835"/>
        <v>0</v>
      </c>
      <c r="U954" s="43">
        <v>0</v>
      </c>
      <c r="V954" s="43">
        <f t="shared" si="1742"/>
        <v>4012.5</v>
      </c>
      <c r="W954" s="43">
        <f t="shared" si="1836"/>
        <v>0</v>
      </c>
      <c r="X954" s="43">
        <f t="shared" si="1837"/>
        <v>0</v>
      </c>
      <c r="Y954" s="43">
        <f t="shared" si="1838"/>
        <v>0</v>
      </c>
      <c r="Z954" s="43">
        <f t="shared" si="1839"/>
        <v>0</v>
      </c>
      <c r="AA954" s="43">
        <f t="shared" si="1840"/>
        <v>0</v>
      </c>
      <c r="AB954" s="43">
        <f t="shared" si="1841"/>
        <v>1990.2</v>
      </c>
      <c r="AC954" s="44">
        <f t="shared" si="1842"/>
        <v>4345.5</v>
      </c>
      <c r="AD954" s="44">
        <f t="shared" si="1843"/>
        <v>4345.5</v>
      </c>
      <c r="AE954" s="45">
        <f t="shared" si="1795"/>
        <v>100</v>
      </c>
      <c r="AF954" s="43">
        <f t="shared" si="1844"/>
        <v>4345.5</v>
      </c>
      <c r="AG954" s="43">
        <f t="shared" si="1845"/>
        <v>0</v>
      </c>
      <c r="AH954" s="43">
        <f t="shared" si="1846"/>
        <v>0</v>
      </c>
      <c r="AI954" s="43">
        <f t="shared" si="1847"/>
        <v>0</v>
      </c>
      <c r="AJ954" s="43">
        <f t="shared" si="1848"/>
        <v>0</v>
      </c>
      <c r="AK954" s="43">
        <f t="shared" si="1849"/>
        <v>0</v>
      </c>
      <c r="AL954" s="43">
        <f t="shared" si="1796"/>
        <v>4345.5</v>
      </c>
      <c r="AM954" s="43">
        <f t="shared" si="1797"/>
        <v>-333</v>
      </c>
      <c r="AN954" s="2"/>
      <c r="AO954" s="1"/>
      <c r="AP954" s="1"/>
      <c r="AQ954" s="1"/>
      <c r="AR954" s="1"/>
      <c r="AS954" s="1"/>
    </row>
    <row r="955" ht="31.5">
      <c r="B955" s="41" t="s">
        <v>453</v>
      </c>
      <c r="C955" s="41" t="s">
        <v>227</v>
      </c>
      <c r="D955" s="41" t="s">
        <v>109</v>
      </c>
      <c r="E955" s="26" t="str">
        <f t="shared" si="1741"/>
        <v>0709</v>
      </c>
      <c r="F955" s="41" t="s">
        <v>353</v>
      </c>
      <c r="G955" s="41"/>
      <c r="H955" s="42" t="s">
        <v>354</v>
      </c>
      <c r="I955" s="43">
        <f t="shared" si="1824"/>
        <v>4012.5</v>
      </c>
      <c r="J955" s="43">
        <f t="shared" si="1825"/>
        <v>4012.5</v>
      </c>
      <c r="K955" s="43">
        <f t="shared" si="1826"/>
        <v>4012.5</v>
      </c>
      <c r="L955" s="43">
        <f t="shared" si="1827"/>
        <v>0</v>
      </c>
      <c r="M955" s="43">
        <f t="shared" si="1828"/>
        <v>0</v>
      </c>
      <c r="N955" s="43">
        <f t="shared" si="1829"/>
        <v>0</v>
      </c>
      <c r="O955" s="43">
        <f t="shared" si="1830"/>
        <v>0</v>
      </c>
      <c r="P955" s="43">
        <f t="shared" si="1831"/>
        <v>0</v>
      </c>
      <c r="Q955" s="43">
        <f t="shared" si="1832"/>
        <v>0</v>
      </c>
      <c r="R955" s="43">
        <f t="shared" si="1833"/>
        <v>0</v>
      </c>
      <c r="S955" s="43">
        <f t="shared" si="1834"/>
        <v>0</v>
      </c>
      <c r="T955" s="43">
        <f t="shared" si="1835"/>
        <v>0</v>
      </c>
      <c r="U955" s="43">
        <v>0</v>
      </c>
      <c r="V955" s="43">
        <f t="shared" si="1742"/>
        <v>4012.5</v>
      </c>
      <c r="W955" s="43">
        <f t="shared" si="1836"/>
        <v>0</v>
      </c>
      <c r="X955" s="43">
        <f t="shared" si="1837"/>
        <v>0</v>
      </c>
      <c r="Y955" s="43">
        <f t="shared" si="1838"/>
        <v>0</v>
      </c>
      <c r="Z955" s="43">
        <f t="shared" si="1839"/>
        <v>0</v>
      </c>
      <c r="AA955" s="43">
        <f t="shared" si="1840"/>
        <v>0</v>
      </c>
      <c r="AB955" s="43">
        <f t="shared" si="1841"/>
        <v>1990.2</v>
      </c>
      <c r="AC955" s="44">
        <f t="shared" si="1842"/>
        <v>4345.5</v>
      </c>
      <c r="AD955" s="44">
        <f t="shared" si="1843"/>
        <v>4345.5</v>
      </c>
      <c r="AE955" s="45">
        <f t="shared" si="1795"/>
        <v>100</v>
      </c>
      <c r="AF955" s="43">
        <f t="shared" si="1844"/>
        <v>4345.5</v>
      </c>
      <c r="AG955" s="43">
        <f t="shared" si="1845"/>
        <v>0</v>
      </c>
      <c r="AH955" s="43">
        <f t="shared" si="1846"/>
        <v>0</v>
      </c>
      <c r="AI955" s="43">
        <f t="shared" si="1847"/>
        <v>0</v>
      </c>
      <c r="AJ955" s="43">
        <f t="shared" si="1848"/>
        <v>0</v>
      </c>
      <c r="AK955" s="43">
        <f t="shared" si="1849"/>
        <v>0</v>
      </c>
      <c r="AL955" s="43">
        <f t="shared" si="1796"/>
        <v>4345.5</v>
      </c>
      <c r="AM955" s="43">
        <f t="shared" si="1797"/>
        <v>-333</v>
      </c>
      <c r="AN955" s="2"/>
      <c r="AO955" s="1"/>
      <c r="AP955" s="1"/>
      <c r="AQ955" s="1"/>
      <c r="AR955" s="1"/>
      <c r="AS955" s="1"/>
    </row>
    <row r="956" ht="31.5">
      <c r="B956" s="41" t="s">
        <v>453</v>
      </c>
      <c r="C956" s="41" t="s">
        <v>227</v>
      </c>
      <c r="D956" s="41" t="s">
        <v>109</v>
      </c>
      <c r="E956" s="26" t="str">
        <f t="shared" si="1741"/>
        <v>0709</v>
      </c>
      <c r="F956" s="41" t="s">
        <v>355</v>
      </c>
      <c r="G956" s="41"/>
      <c r="H956" s="42" t="s">
        <v>356</v>
      </c>
      <c r="I956" s="43">
        <f t="shared" si="1824"/>
        <v>4012.5</v>
      </c>
      <c r="J956" s="43">
        <f t="shared" si="1825"/>
        <v>4012.5</v>
      </c>
      <c r="K956" s="43">
        <f t="shared" si="1826"/>
        <v>4012.5</v>
      </c>
      <c r="L956" s="43">
        <f t="shared" si="1827"/>
        <v>0</v>
      </c>
      <c r="M956" s="43">
        <f t="shared" si="1828"/>
        <v>0</v>
      </c>
      <c r="N956" s="43">
        <f t="shared" si="1829"/>
        <v>0</v>
      </c>
      <c r="O956" s="43">
        <f t="shared" si="1830"/>
        <v>0</v>
      </c>
      <c r="P956" s="43">
        <f t="shared" si="1831"/>
        <v>0</v>
      </c>
      <c r="Q956" s="43">
        <f t="shared" si="1832"/>
        <v>0</v>
      </c>
      <c r="R956" s="43">
        <f t="shared" si="1833"/>
        <v>0</v>
      </c>
      <c r="S956" s="43">
        <f t="shared" si="1834"/>
        <v>0</v>
      </c>
      <c r="T956" s="43">
        <f t="shared" si="1835"/>
        <v>0</v>
      </c>
      <c r="U956" s="43">
        <v>0</v>
      </c>
      <c r="V956" s="43">
        <f t="shared" si="1742"/>
        <v>4012.5</v>
      </c>
      <c r="W956" s="43">
        <f t="shared" si="1836"/>
        <v>0</v>
      </c>
      <c r="X956" s="43">
        <f t="shared" si="1837"/>
        <v>0</v>
      </c>
      <c r="Y956" s="43">
        <f t="shared" si="1838"/>
        <v>0</v>
      </c>
      <c r="Z956" s="43">
        <f t="shared" si="1839"/>
        <v>0</v>
      </c>
      <c r="AA956" s="43">
        <f t="shared" si="1840"/>
        <v>0</v>
      </c>
      <c r="AB956" s="43">
        <f t="shared" si="1841"/>
        <v>1990.2</v>
      </c>
      <c r="AC956" s="44">
        <f t="shared" si="1842"/>
        <v>4345.5</v>
      </c>
      <c r="AD956" s="44">
        <f t="shared" si="1843"/>
        <v>4345.5</v>
      </c>
      <c r="AE956" s="45">
        <f t="shared" si="1795"/>
        <v>100</v>
      </c>
      <c r="AF956" s="43">
        <f t="shared" si="1844"/>
        <v>4345.5</v>
      </c>
      <c r="AG956" s="43">
        <f t="shared" si="1845"/>
        <v>0</v>
      </c>
      <c r="AH956" s="43">
        <f t="shared" si="1846"/>
        <v>0</v>
      </c>
      <c r="AI956" s="43">
        <f t="shared" si="1847"/>
        <v>0</v>
      </c>
      <c r="AJ956" s="43">
        <f t="shared" si="1848"/>
        <v>0</v>
      </c>
      <c r="AK956" s="43">
        <f t="shared" si="1849"/>
        <v>0</v>
      </c>
      <c r="AL956" s="43">
        <f t="shared" si="1796"/>
        <v>4345.5</v>
      </c>
      <c r="AM956" s="43">
        <f t="shared" si="1797"/>
        <v>-333</v>
      </c>
      <c r="AN956" s="2"/>
      <c r="AR956" s="1"/>
      <c r="AS956" s="1"/>
    </row>
    <row r="957" ht="31.5">
      <c r="B957" s="41" t="s">
        <v>453</v>
      </c>
      <c r="C957" s="41" t="s">
        <v>227</v>
      </c>
      <c r="D957" s="41" t="s">
        <v>109</v>
      </c>
      <c r="E957" s="26" t="str">
        <f t="shared" si="1741"/>
        <v>0709</v>
      </c>
      <c r="F957" s="41" t="s">
        <v>357</v>
      </c>
      <c r="G957" s="41"/>
      <c r="H957" s="42" t="s">
        <v>358</v>
      </c>
      <c r="I957" s="43">
        <f t="shared" si="1824"/>
        <v>4012.5</v>
      </c>
      <c r="J957" s="43">
        <f t="shared" si="1825"/>
        <v>4012.5</v>
      </c>
      <c r="K957" s="43">
        <f t="shared" si="1826"/>
        <v>4012.5</v>
      </c>
      <c r="L957" s="43">
        <f t="shared" si="1827"/>
        <v>0</v>
      </c>
      <c r="M957" s="43">
        <f t="shared" si="1828"/>
        <v>0</v>
      </c>
      <c r="N957" s="43">
        <f t="shared" si="1829"/>
        <v>0</v>
      </c>
      <c r="O957" s="43">
        <f t="shared" si="1830"/>
        <v>0</v>
      </c>
      <c r="P957" s="43">
        <f t="shared" si="1831"/>
        <v>0</v>
      </c>
      <c r="Q957" s="43">
        <f t="shared" si="1832"/>
        <v>0</v>
      </c>
      <c r="R957" s="43">
        <f t="shared" si="1833"/>
        <v>0</v>
      </c>
      <c r="S957" s="43">
        <f t="shared" si="1834"/>
        <v>0</v>
      </c>
      <c r="T957" s="43">
        <f t="shared" si="1835"/>
        <v>0</v>
      </c>
      <c r="U957" s="43">
        <v>0</v>
      </c>
      <c r="V957" s="43">
        <f t="shared" si="1742"/>
        <v>4012.5</v>
      </c>
      <c r="W957" s="43">
        <f t="shared" si="1836"/>
        <v>0</v>
      </c>
      <c r="X957" s="43">
        <f t="shared" si="1837"/>
        <v>0</v>
      </c>
      <c r="Y957" s="43">
        <f t="shared" si="1838"/>
        <v>0</v>
      </c>
      <c r="Z957" s="43">
        <f t="shared" si="1839"/>
        <v>0</v>
      </c>
      <c r="AA957" s="43">
        <f t="shared" si="1840"/>
        <v>0</v>
      </c>
      <c r="AB957" s="43">
        <f t="shared" si="1841"/>
        <v>1990.2</v>
      </c>
      <c r="AC957" s="44">
        <f t="shared" si="1842"/>
        <v>4345.5</v>
      </c>
      <c r="AD957" s="44">
        <f t="shared" si="1843"/>
        <v>4345.5</v>
      </c>
      <c r="AE957" s="45">
        <f t="shared" si="1795"/>
        <v>100</v>
      </c>
      <c r="AF957" s="43">
        <f t="shared" si="1844"/>
        <v>4345.5</v>
      </c>
      <c r="AG957" s="43">
        <f t="shared" si="1845"/>
        <v>0</v>
      </c>
      <c r="AH957" s="43">
        <f t="shared" si="1846"/>
        <v>0</v>
      </c>
      <c r="AI957" s="43">
        <f t="shared" si="1847"/>
        <v>0</v>
      </c>
      <c r="AJ957" s="43">
        <f t="shared" si="1848"/>
        <v>0</v>
      </c>
      <c r="AK957" s="43">
        <f t="shared" si="1849"/>
        <v>0</v>
      </c>
      <c r="AL957" s="43">
        <f t="shared" si="1796"/>
        <v>4345.5</v>
      </c>
      <c r="AM957" s="43">
        <f t="shared" si="1797"/>
        <v>-333</v>
      </c>
      <c r="AN957" s="2"/>
      <c r="AR957" s="1"/>
      <c r="AS957" s="1"/>
    </row>
    <row r="958" ht="31.5">
      <c r="B958" s="41" t="s">
        <v>453</v>
      </c>
      <c r="C958" s="41" t="s">
        <v>227</v>
      </c>
      <c r="D958" s="41" t="s">
        <v>109</v>
      </c>
      <c r="E958" s="26" t="str">
        <f t="shared" si="1741"/>
        <v>0709</v>
      </c>
      <c r="F958" s="41" t="s">
        <v>357</v>
      </c>
      <c r="G958" s="41" t="s">
        <v>177</v>
      </c>
      <c r="H958" s="42" t="s">
        <v>178</v>
      </c>
      <c r="I958" s="43">
        <f>I959+I960</f>
        <v>4012.5</v>
      </c>
      <c r="J958" s="43">
        <f>J959+J960</f>
        <v>4012.5</v>
      </c>
      <c r="K958" s="43">
        <f>K959+K960</f>
        <v>4012.5</v>
      </c>
      <c r="L958" s="43">
        <f>L959+L960</f>
        <v>0</v>
      </c>
      <c r="M958" s="43">
        <f>M959+M960</f>
        <v>0</v>
      </c>
      <c r="N958" s="43">
        <f>N959+N960</f>
        <v>0</v>
      </c>
      <c r="O958" s="43">
        <f>O959+O960</f>
        <v>0</v>
      </c>
      <c r="P958" s="43">
        <f>P959+P960</f>
        <v>0</v>
      </c>
      <c r="Q958" s="43">
        <f>Q959+Q960</f>
        <v>0</v>
      </c>
      <c r="R958" s="43">
        <f>R959+R960</f>
        <v>0</v>
      </c>
      <c r="S958" s="43">
        <f>S959+S960</f>
        <v>0</v>
      </c>
      <c r="T958" s="43">
        <f>T959+T960</f>
        <v>0</v>
      </c>
      <c r="U958" s="43">
        <v>0</v>
      </c>
      <c r="V958" s="43">
        <f t="shared" si="1742"/>
        <v>4012.5</v>
      </c>
      <c r="W958" s="43">
        <f>W959+W960</f>
        <v>0</v>
      </c>
      <c r="X958" s="43">
        <f>X959+X960</f>
        <v>0</v>
      </c>
      <c r="Y958" s="43">
        <f>Y959+Y960</f>
        <v>0</v>
      </c>
      <c r="Z958" s="43">
        <f>Z959+Z960</f>
        <v>0</v>
      </c>
      <c r="AA958" s="43">
        <f>AA959+AA960</f>
        <v>0</v>
      </c>
      <c r="AB958" s="43">
        <f>AB959+AB960</f>
        <v>1990.2</v>
      </c>
      <c r="AC958" s="44">
        <f>AC959+AC960</f>
        <v>4345.5</v>
      </c>
      <c r="AD958" s="44">
        <f>AD959+AD960</f>
        <v>4345.5</v>
      </c>
      <c r="AE958" s="45">
        <f t="shared" si="1795"/>
        <v>100</v>
      </c>
      <c r="AF958" s="43">
        <f>AF959+AF960</f>
        <v>4345.5</v>
      </c>
      <c r="AG958" s="43">
        <f>AG959+AG960</f>
        <v>0</v>
      </c>
      <c r="AH958" s="43">
        <f>AH959+AH960</f>
        <v>0</v>
      </c>
      <c r="AI958" s="43">
        <f>AI959+AI960</f>
        <v>0</v>
      </c>
      <c r="AJ958" s="43">
        <f>AJ959+AJ960</f>
        <v>0</v>
      </c>
      <c r="AK958" s="43">
        <f>AK959+AK960</f>
        <v>0</v>
      </c>
      <c r="AL958" s="43">
        <f t="shared" si="1796"/>
        <v>4345.5</v>
      </c>
      <c r="AM958" s="43">
        <f t="shared" si="1797"/>
        <v>-333</v>
      </c>
      <c r="AN958" s="2"/>
      <c r="AO958" s="1"/>
      <c r="AP958" s="1"/>
      <c r="AQ958" s="1"/>
      <c r="AR958" s="1"/>
      <c r="AS958" s="1"/>
    </row>
    <row r="959">
      <c r="B959" s="41" t="s">
        <v>453</v>
      </c>
      <c r="C959" s="41" t="s">
        <v>227</v>
      </c>
      <c r="D959" s="41" t="s">
        <v>109</v>
      </c>
      <c r="E959" s="26" t="str">
        <f t="shared" si="1741"/>
        <v>0709</v>
      </c>
      <c r="F959" s="41" t="s">
        <v>357</v>
      </c>
      <c r="G959" s="41" t="s">
        <v>179</v>
      </c>
      <c r="H959" s="42" t="s">
        <v>180</v>
      </c>
      <c r="I959" s="43">
        <v>1105.5</v>
      </c>
      <c r="J959" s="43">
        <v>1105.5</v>
      </c>
      <c r="K959" s="43">
        <v>1105.5</v>
      </c>
      <c r="L959" s="43">
        <v>525.5</v>
      </c>
      <c r="M959" s="43">
        <v>525.5</v>
      </c>
      <c r="N959" s="43">
        <v>525.5</v>
      </c>
      <c r="O959" s="43">
        <v>0</v>
      </c>
      <c r="P959" s="43">
        <v>0</v>
      </c>
      <c r="Q959" s="43">
        <v>0</v>
      </c>
      <c r="R959" s="43">
        <v>0</v>
      </c>
      <c r="S959" s="43">
        <v>0</v>
      </c>
      <c r="T959" s="43">
        <v>0</v>
      </c>
      <c r="U959" s="43">
        <v>0</v>
      </c>
      <c r="V959" s="43">
        <f t="shared" si="1742"/>
        <v>1631</v>
      </c>
      <c r="W959" s="43"/>
      <c r="X959" s="43"/>
      <c r="Y959" s="43"/>
      <c r="Z959" s="43"/>
      <c r="AA959" s="43"/>
      <c r="AB959" s="43">
        <v>144</v>
      </c>
      <c r="AC959" s="44">
        <v>1479.3</v>
      </c>
      <c r="AD959" s="44">
        <v>1479.3</v>
      </c>
      <c r="AE959" s="45">
        <f t="shared" si="1795"/>
        <v>100</v>
      </c>
      <c r="AF959" s="43">
        <v>1479.3</v>
      </c>
      <c r="AG959" s="43">
        <v>0</v>
      </c>
      <c r="AH959" s="43">
        <v>0</v>
      </c>
      <c r="AI959" s="43">
        <v>0</v>
      </c>
      <c r="AJ959" s="43">
        <v>0</v>
      </c>
      <c r="AK959" s="43">
        <v>0</v>
      </c>
      <c r="AL959" s="43">
        <f t="shared" si="1796"/>
        <v>1479.3</v>
      </c>
      <c r="AM959" s="43">
        <f t="shared" si="1797"/>
        <v>151.70000000000005</v>
      </c>
      <c r="AN959" s="19"/>
      <c r="AO959" s="1"/>
      <c r="AP959" s="1"/>
      <c r="AQ959" s="1"/>
      <c r="AR959" s="1"/>
      <c r="AS959" s="1"/>
    </row>
    <row r="960">
      <c r="B960" s="41" t="s">
        <v>453</v>
      </c>
      <c r="C960" s="41" t="s">
        <v>227</v>
      </c>
      <c r="D960" s="41" t="s">
        <v>109</v>
      </c>
      <c r="E960" s="26" t="str">
        <f t="shared" si="1741"/>
        <v>0709</v>
      </c>
      <c r="F960" s="41" t="s">
        <v>357</v>
      </c>
      <c r="G960" s="41" t="s">
        <v>305</v>
      </c>
      <c r="H960" s="42" t="s">
        <v>306</v>
      </c>
      <c r="I960" s="43">
        <v>2907</v>
      </c>
      <c r="J960" s="43">
        <v>2907</v>
      </c>
      <c r="K960" s="43">
        <v>2907</v>
      </c>
      <c r="L960" s="43">
        <v>-525.5</v>
      </c>
      <c r="M960" s="43">
        <v>-525.5</v>
      </c>
      <c r="N960" s="43">
        <v>-525.5</v>
      </c>
      <c r="O960" s="43">
        <v>0</v>
      </c>
      <c r="P960" s="43">
        <v>0</v>
      </c>
      <c r="Q960" s="43">
        <v>0</v>
      </c>
      <c r="R960" s="43">
        <v>0</v>
      </c>
      <c r="S960" s="43">
        <v>0</v>
      </c>
      <c r="T960" s="43">
        <v>0</v>
      </c>
      <c r="U960" s="43">
        <v>0</v>
      </c>
      <c r="V960" s="43">
        <f t="shared" si="1742"/>
        <v>2381.5</v>
      </c>
      <c r="W960" s="43"/>
      <c r="X960" s="43"/>
      <c r="Y960" s="43"/>
      <c r="Z960" s="43"/>
      <c r="AA960" s="43"/>
      <c r="AB960" s="43">
        <v>1846.2</v>
      </c>
      <c r="AC960" s="44">
        <v>2866.1999999999998</v>
      </c>
      <c r="AD960" s="44">
        <v>2866.1999999999998</v>
      </c>
      <c r="AE960" s="45">
        <f t="shared" si="1795"/>
        <v>100</v>
      </c>
      <c r="AF960" s="43">
        <v>2866.1999999999998</v>
      </c>
      <c r="AG960" s="43">
        <v>0</v>
      </c>
      <c r="AH960" s="43">
        <v>0</v>
      </c>
      <c r="AI960" s="43">
        <v>0</v>
      </c>
      <c r="AJ960" s="43">
        <v>0</v>
      </c>
      <c r="AK960" s="43">
        <v>0</v>
      </c>
      <c r="AL960" s="43">
        <f t="shared" si="1796"/>
        <v>2866.1999999999998</v>
      </c>
      <c r="AM960" s="43">
        <f t="shared" si="1797"/>
        <v>-484.69999999999982</v>
      </c>
      <c r="AN960" s="19"/>
      <c r="AO960" s="1"/>
      <c r="AP960" s="1"/>
      <c r="AQ960" s="1"/>
      <c r="AR960" s="1"/>
      <c r="AS960" s="1"/>
    </row>
    <row r="961" ht="47.25">
      <c r="B961" s="41" t="s">
        <v>453</v>
      </c>
      <c r="C961" s="41" t="s">
        <v>227</v>
      </c>
      <c r="D961" s="41" t="s">
        <v>109</v>
      </c>
      <c r="E961" s="26" t="str">
        <f t="shared" si="1741"/>
        <v>0709</v>
      </c>
      <c r="F961" s="41" t="s">
        <v>328</v>
      </c>
      <c r="G961" s="41"/>
      <c r="H961" s="42" t="s">
        <v>329</v>
      </c>
      <c r="I961" s="43">
        <f>I962+I967</f>
        <v>60825.300000000003</v>
      </c>
      <c r="J961" s="43">
        <f>J962+J967</f>
        <v>61397.400000000001</v>
      </c>
      <c r="K961" s="43">
        <f>K962+K967</f>
        <v>61397.400000000001</v>
      </c>
      <c r="L961" s="43">
        <f>L962+L967</f>
        <v>0</v>
      </c>
      <c r="M961" s="43">
        <f>M962+M967</f>
        <v>0</v>
      </c>
      <c r="N961" s="43">
        <f>N962+N967</f>
        <v>0</v>
      </c>
      <c r="O961" s="43">
        <f>O962+O967</f>
        <v>0</v>
      </c>
      <c r="P961" s="43">
        <f>P962+P967</f>
        <v>0</v>
      </c>
      <c r="Q961" s="43">
        <f>Q962+Q967</f>
        <v>0</v>
      </c>
      <c r="R961" s="43">
        <f>R962+R967</f>
        <v>554.76499999999999</v>
      </c>
      <c r="S961" s="43">
        <f>S962+S967</f>
        <v>0</v>
      </c>
      <c r="T961" s="43">
        <f>T962+T967</f>
        <v>0</v>
      </c>
      <c r="U961" s="43">
        <v>0</v>
      </c>
      <c r="V961" s="43">
        <f t="shared" si="1742"/>
        <v>61380.065000000002</v>
      </c>
      <c r="W961" s="43">
        <f>W962+W967</f>
        <v>0</v>
      </c>
      <c r="X961" s="43">
        <f>X962+X967</f>
        <v>0</v>
      </c>
      <c r="Y961" s="43">
        <f>Y962+Y967</f>
        <v>0</v>
      </c>
      <c r="Z961" s="43">
        <f>Z962+Z967</f>
        <v>0</v>
      </c>
      <c r="AA961" s="43">
        <f>AA962+AA967</f>
        <v>0</v>
      </c>
      <c r="AB961" s="43">
        <f>AB962+AB967</f>
        <v>62002.920559999999</v>
      </c>
      <c r="AC961" s="44">
        <f>AC962+AC967</f>
        <v>63808.065000000002</v>
      </c>
      <c r="AD961" s="44">
        <f>AD962+AD967</f>
        <v>63806.415000000008</v>
      </c>
      <c r="AE961" s="45">
        <f t="shared" si="1795"/>
        <v>99.997414119986246</v>
      </c>
      <c r="AF961" s="43">
        <f>AF962+AF967</f>
        <v>63808.065000000002</v>
      </c>
      <c r="AG961" s="43">
        <f>AG962+AG967</f>
        <v>0</v>
      </c>
      <c r="AH961" s="43">
        <f>AH962+AH967</f>
        <v>0</v>
      </c>
      <c r="AI961" s="43">
        <f>AI962+AI967</f>
        <v>0</v>
      </c>
      <c r="AJ961" s="43">
        <f>AJ962+AJ967</f>
        <v>0</v>
      </c>
      <c r="AK961" s="43">
        <f>AK962+AK967</f>
        <v>0</v>
      </c>
      <c r="AL961" s="43">
        <f t="shared" si="1796"/>
        <v>63808.065000000002</v>
      </c>
      <c r="AM961" s="43">
        <f t="shared" si="1797"/>
        <v>-2428</v>
      </c>
      <c r="AN961" s="2"/>
      <c r="AO961" s="1"/>
      <c r="AP961" s="1"/>
      <c r="AQ961" s="1"/>
      <c r="AR961" s="1"/>
      <c r="AS961" s="1"/>
    </row>
    <row r="962" ht="31.5">
      <c r="B962" s="41" t="s">
        <v>453</v>
      </c>
      <c r="C962" s="41" t="s">
        <v>227</v>
      </c>
      <c r="D962" s="41" t="s">
        <v>109</v>
      </c>
      <c r="E962" s="26" t="str">
        <f t="shared" si="1741"/>
        <v>0709</v>
      </c>
      <c r="F962" s="41" t="s">
        <v>613</v>
      </c>
      <c r="G962" s="41"/>
      <c r="H962" s="42" t="s">
        <v>614</v>
      </c>
      <c r="I962" s="43">
        <f t="shared" ref="I962:I965" si="1850">I963</f>
        <v>489.39999999999998</v>
      </c>
      <c r="J962" s="43">
        <f t="shared" ref="J962:J965" si="1851">J963</f>
        <v>489.39999999999998</v>
      </c>
      <c r="K962" s="43">
        <f t="shared" ref="K962:K965" si="1852">K963</f>
        <v>489.39999999999998</v>
      </c>
      <c r="L962" s="43">
        <f t="shared" ref="L962:L965" si="1853">L963</f>
        <v>0</v>
      </c>
      <c r="M962" s="43">
        <f t="shared" ref="M962:M965" si="1854">M963</f>
        <v>0</v>
      </c>
      <c r="N962" s="43">
        <f t="shared" ref="N962:N965" si="1855">N963</f>
        <v>0</v>
      </c>
      <c r="O962" s="43">
        <f t="shared" ref="O962:O965" si="1856">O963</f>
        <v>0</v>
      </c>
      <c r="P962" s="43">
        <f t="shared" ref="P962:P965" si="1857">P963</f>
        <v>0</v>
      </c>
      <c r="Q962" s="43">
        <f t="shared" ref="Q962:Q965" si="1858">Q963</f>
        <v>0</v>
      </c>
      <c r="R962" s="43">
        <f t="shared" ref="R962:R965" si="1859">R963</f>
        <v>0</v>
      </c>
      <c r="S962" s="43">
        <f t="shared" ref="S962:S965" si="1860">S963</f>
        <v>0</v>
      </c>
      <c r="T962" s="43">
        <f t="shared" ref="T962:T965" si="1861">T963</f>
        <v>0</v>
      </c>
      <c r="U962" s="43">
        <v>0</v>
      </c>
      <c r="V962" s="43">
        <f t="shared" si="1742"/>
        <v>489.39999999999998</v>
      </c>
      <c r="W962" s="43">
        <f t="shared" ref="W962:W965" si="1862">W963</f>
        <v>0</v>
      </c>
      <c r="X962" s="43">
        <f t="shared" ref="X962:X965" si="1863">X963</f>
        <v>0</v>
      </c>
      <c r="Y962" s="43">
        <f t="shared" ref="Y962:Y965" si="1864">Y963</f>
        <v>0</v>
      </c>
      <c r="Z962" s="43">
        <f t="shared" ref="Z962:Z965" si="1865">Z963</f>
        <v>0</v>
      </c>
      <c r="AA962" s="43">
        <f t="shared" ref="AA962:AA965" si="1866">AA963</f>
        <v>0</v>
      </c>
      <c r="AB962" s="43">
        <f t="shared" ref="AB962:AB965" si="1867">AB963</f>
        <v>93.964799999999997</v>
      </c>
      <c r="AC962" s="44">
        <f t="shared" ref="AC962:AC965" si="1868">AC963</f>
        <v>489.39999999999998</v>
      </c>
      <c r="AD962" s="44">
        <f t="shared" ref="AD962:AD965" si="1869">AD963</f>
        <v>489.39999999999998</v>
      </c>
      <c r="AE962" s="45">
        <f t="shared" si="1795"/>
        <v>100</v>
      </c>
      <c r="AF962" s="43">
        <f t="shared" ref="AF962:AF965" si="1870">AF963</f>
        <v>489.39999999999998</v>
      </c>
      <c r="AG962" s="43">
        <f t="shared" ref="AG962:AG965" si="1871">AG963</f>
        <v>0</v>
      </c>
      <c r="AH962" s="43">
        <f t="shared" ref="AH962:AH965" si="1872">AH963</f>
        <v>0</v>
      </c>
      <c r="AI962" s="43">
        <f t="shared" ref="AI962:AI965" si="1873">AI963</f>
        <v>0</v>
      </c>
      <c r="AJ962" s="43">
        <f t="shared" ref="AJ962:AJ965" si="1874">AJ963</f>
        <v>0</v>
      </c>
      <c r="AK962" s="43">
        <f t="shared" ref="AK962:AK965" si="1875">AK963</f>
        <v>0</v>
      </c>
      <c r="AL962" s="43">
        <f t="shared" si="1796"/>
        <v>489.39999999999998</v>
      </c>
      <c r="AM962" s="43">
        <f t="shared" si="1797"/>
        <v>0</v>
      </c>
      <c r="AN962" s="2"/>
      <c r="AO962" s="1"/>
      <c r="AP962" s="1"/>
      <c r="AQ962" s="1"/>
      <c r="AR962" s="1"/>
      <c r="AS962" s="1"/>
    </row>
    <row r="963" ht="31.5">
      <c r="B963" s="41" t="s">
        <v>453</v>
      </c>
      <c r="C963" s="41" t="s">
        <v>227</v>
      </c>
      <c r="D963" s="41" t="s">
        <v>109</v>
      </c>
      <c r="E963" s="26" t="str">
        <f t="shared" si="1741"/>
        <v>0709</v>
      </c>
      <c r="F963" s="41" t="s">
        <v>615</v>
      </c>
      <c r="G963" s="41"/>
      <c r="H963" s="42" t="s">
        <v>616</v>
      </c>
      <c r="I963" s="43">
        <f t="shared" si="1850"/>
        <v>489.39999999999998</v>
      </c>
      <c r="J963" s="43">
        <f t="shared" si="1851"/>
        <v>489.39999999999998</v>
      </c>
      <c r="K963" s="43">
        <f t="shared" si="1852"/>
        <v>489.39999999999998</v>
      </c>
      <c r="L963" s="43">
        <f t="shared" si="1853"/>
        <v>0</v>
      </c>
      <c r="M963" s="43">
        <f t="shared" si="1854"/>
        <v>0</v>
      </c>
      <c r="N963" s="43">
        <f t="shared" si="1855"/>
        <v>0</v>
      </c>
      <c r="O963" s="43">
        <f t="shared" si="1856"/>
        <v>0</v>
      </c>
      <c r="P963" s="43">
        <f t="shared" si="1857"/>
        <v>0</v>
      </c>
      <c r="Q963" s="43">
        <f t="shared" si="1858"/>
        <v>0</v>
      </c>
      <c r="R963" s="43">
        <f t="shared" si="1859"/>
        <v>0</v>
      </c>
      <c r="S963" s="43">
        <f t="shared" si="1860"/>
        <v>0</v>
      </c>
      <c r="T963" s="43">
        <f t="shared" si="1861"/>
        <v>0</v>
      </c>
      <c r="U963" s="43">
        <v>0</v>
      </c>
      <c r="V963" s="43">
        <f t="shared" si="1742"/>
        <v>489.39999999999998</v>
      </c>
      <c r="W963" s="43">
        <f t="shared" si="1862"/>
        <v>0</v>
      </c>
      <c r="X963" s="43">
        <f t="shared" si="1863"/>
        <v>0</v>
      </c>
      <c r="Y963" s="43">
        <f t="shared" si="1864"/>
        <v>0</v>
      </c>
      <c r="Z963" s="43">
        <f t="shared" si="1865"/>
        <v>0</v>
      </c>
      <c r="AA963" s="43">
        <f t="shared" si="1866"/>
        <v>0</v>
      </c>
      <c r="AB963" s="43">
        <f t="shared" si="1867"/>
        <v>93.964799999999997</v>
      </c>
      <c r="AC963" s="44">
        <f t="shared" si="1868"/>
        <v>489.39999999999998</v>
      </c>
      <c r="AD963" s="44">
        <f t="shared" si="1869"/>
        <v>489.39999999999998</v>
      </c>
      <c r="AE963" s="45">
        <f t="shared" si="1795"/>
        <v>100</v>
      </c>
      <c r="AF963" s="43">
        <f t="shared" si="1870"/>
        <v>489.39999999999998</v>
      </c>
      <c r="AG963" s="43">
        <f t="shared" si="1871"/>
        <v>0</v>
      </c>
      <c r="AH963" s="43">
        <f t="shared" si="1872"/>
        <v>0</v>
      </c>
      <c r="AI963" s="43">
        <f t="shared" si="1873"/>
        <v>0</v>
      </c>
      <c r="AJ963" s="43">
        <f t="shared" si="1874"/>
        <v>0</v>
      </c>
      <c r="AK963" s="43">
        <f t="shared" si="1875"/>
        <v>0</v>
      </c>
      <c r="AL963" s="43">
        <f t="shared" si="1796"/>
        <v>489.39999999999998</v>
      </c>
      <c r="AM963" s="43">
        <f t="shared" si="1797"/>
        <v>0</v>
      </c>
      <c r="AN963" s="2"/>
      <c r="AR963" s="1"/>
      <c r="AS963" s="1"/>
    </row>
    <row r="964" ht="31.5">
      <c r="B964" s="41" t="s">
        <v>453</v>
      </c>
      <c r="C964" s="41" t="s">
        <v>227</v>
      </c>
      <c r="D964" s="41" t="s">
        <v>109</v>
      </c>
      <c r="E964" s="26" t="str">
        <f t="shared" si="1741"/>
        <v>0709</v>
      </c>
      <c r="F964" s="41" t="s">
        <v>617</v>
      </c>
      <c r="G964" s="41"/>
      <c r="H964" s="42" t="s">
        <v>618</v>
      </c>
      <c r="I964" s="43">
        <f t="shared" si="1850"/>
        <v>489.39999999999998</v>
      </c>
      <c r="J964" s="43">
        <f t="shared" si="1851"/>
        <v>489.39999999999998</v>
      </c>
      <c r="K964" s="43">
        <f t="shared" si="1852"/>
        <v>489.39999999999998</v>
      </c>
      <c r="L964" s="43">
        <f t="shared" si="1853"/>
        <v>0</v>
      </c>
      <c r="M964" s="43">
        <f t="shared" si="1854"/>
        <v>0</v>
      </c>
      <c r="N964" s="43">
        <f t="shared" si="1855"/>
        <v>0</v>
      </c>
      <c r="O964" s="43">
        <f t="shared" si="1856"/>
        <v>0</v>
      </c>
      <c r="P964" s="43">
        <f t="shared" si="1857"/>
        <v>0</v>
      </c>
      <c r="Q964" s="43">
        <f t="shared" si="1858"/>
        <v>0</v>
      </c>
      <c r="R964" s="43">
        <f t="shared" si="1859"/>
        <v>0</v>
      </c>
      <c r="S964" s="43">
        <f t="shared" si="1860"/>
        <v>0</v>
      </c>
      <c r="T964" s="43">
        <f t="shared" si="1861"/>
        <v>0</v>
      </c>
      <c r="U964" s="43">
        <v>0</v>
      </c>
      <c r="V964" s="43">
        <f t="shared" si="1742"/>
        <v>489.39999999999998</v>
      </c>
      <c r="W964" s="43">
        <f t="shared" si="1862"/>
        <v>0</v>
      </c>
      <c r="X964" s="43">
        <f t="shared" si="1863"/>
        <v>0</v>
      </c>
      <c r="Y964" s="43">
        <f t="shared" si="1864"/>
        <v>0</v>
      </c>
      <c r="Z964" s="43">
        <f t="shared" si="1865"/>
        <v>0</v>
      </c>
      <c r="AA964" s="43">
        <f t="shared" si="1866"/>
        <v>0</v>
      </c>
      <c r="AB964" s="43">
        <f t="shared" si="1867"/>
        <v>93.964799999999997</v>
      </c>
      <c r="AC964" s="44">
        <f t="shared" si="1868"/>
        <v>489.39999999999998</v>
      </c>
      <c r="AD964" s="44">
        <f t="shared" si="1869"/>
        <v>489.39999999999998</v>
      </c>
      <c r="AE964" s="45">
        <f t="shared" si="1795"/>
        <v>100</v>
      </c>
      <c r="AF964" s="43">
        <f t="shared" si="1870"/>
        <v>489.39999999999998</v>
      </c>
      <c r="AG964" s="43">
        <f t="shared" si="1871"/>
        <v>0</v>
      </c>
      <c r="AH964" s="43">
        <f t="shared" si="1872"/>
        <v>0</v>
      </c>
      <c r="AI964" s="43">
        <f t="shared" si="1873"/>
        <v>0</v>
      </c>
      <c r="AJ964" s="43">
        <f t="shared" si="1874"/>
        <v>0</v>
      </c>
      <c r="AK964" s="43">
        <f t="shared" si="1875"/>
        <v>0</v>
      </c>
      <c r="AL964" s="43">
        <f t="shared" si="1796"/>
        <v>489.39999999999998</v>
      </c>
      <c r="AM964" s="43">
        <f t="shared" si="1797"/>
        <v>0</v>
      </c>
      <c r="AN964" s="2"/>
      <c r="AO964" s="1"/>
      <c r="AP964" s="1"/>
      <c r="AQ964" s="1"/>
      <c r="AR964" s="1"/>
      <c r="AS964" s="1"/>
    </row>
    <row r="965" ht="31.5">
      <c r="B965" s="41" t="s">
        <v>453</v>
      </c>
      <c r="C965" s="41" t="s">
        <v>227</v>
      </c>
      <c r="D965" s="41" t="s">
        <v>109</v>
      </c>
      <c r="E965" s="26" t="str">
        <f t="shared" si="1741"/>
        <v>0709</v>
      </c>
      <c r="F965" s="41" t="s">
        <v>617</v>
      </c>
      <c r="G965" s="41" t="s">
        <v>177</v>
      </c>
      <c r="H965" s="42" t="s">
        <v>178</v>
      </c>
      <c r="I965" s="43">
        <f t="shared" si="1850"/>
        <v>489.39999999999998</v>
      </c>
      <c r="J965" s="43">
        <f t="shared" si="1851"/>
        <v>489.39999999999998</v>
      </c>
      <c r="K965" s="43">
        <f t="shared" si="1852"/>
        <v>489.39999999999998</v>
      </c>
      <c r="L965" s="43">
        <f t="shared" si="1853"/>
        <v>0</v>
      </c>
      <c r="M965" s="43">
        <f t="shared" si="1854"/>
        <v>0</v>
      </c>
      <c r="N965" s="43">
        <f t="shared" si="1855"/>
        <v>0</v>
      </c>
      <c r="O965" s="43">
        <f t="shared" si="1856"/>
        <v>0</v>
      </c>
      <c r="P965" s="43">
        <f t="shared" si="1857"/>
        <v>0</v>
      </c>
      <c r="Q965" s="43">
        <f t="shared" si="1858"/>
        <v>0</v>
      </c>
      <c r="R965" s="43">
        <f t="shared" si="1859"/>
        <v>0</v>
      </c>
      <c r="S965" s="43">
        <f t="shared" si="1860"/>
        <v>0</v>
      </c>
      <c r="T965" s="43">
        <f t="shared" si="1861"/>
        <v>0</v>
      </c>
      <c r="U965" s="43">
        <v>0</v>
      </c>
      <c r="V965" s="43">
        <f t="shared" si="1742"/>
        <v>489.39999999999998</v>
      </c>
      <c r="W965" s="43">
        <f t="shared" si="1862"/>
        <v>0</v>
      </c>
      <c r="X965" s="43">
        <f t="shared" si="1863"/>
        <v>0</v>
      </c>
      <c r="Y965" s="43">
        <f t="shared" si="1864"/>
        <v>0</v>
      </c>
      <c r="Z965" s="43">
        <f t="shared" si="1865"/>
        <v>0</v>
      </c>
      <c r="AA965" s="43">
        <f t="shared" si="1866"/>
        <v>0</v>
      </c>
      <c r="AB965" s="43">
        <f t="shared" si="1867"/>
        <v>93.964799999999997</v>
      </c>
      <c r="AC965" s="44">
        <f t="shared" si="1868"/>
        <v>489.39999999999998</v>
      </c>
      <c r="AD965" s="44">
        <f t="shared" si="1869"/>
        <v>489.39999999999998</v>
      </c>
      <c r="AE965" s="45">
        <f t="shared" si="1795"/>
        <v>100</v>
      </c>
      <c r="AF965" s="43">
        <f t="shared" si="1870"/>
        <v>489.39999999999998</v>
      </c>
      <c r="AG965" s="43">
        <f t="shared" si="1871"/>
        <v>0</v>
      </c>
      <c r="AH965" s="43">
        <f t="shared" si="1872"/>
        <v>0</v>
      </c>
      <c r="AI965" s="43">
        <f t="shared" si="1873"/>
        <v>0</v>
      </c>
      <c r="AJ965" s="43">
        <f t="shared" si="1874"/>
        <v>0</v>
      </c>
      <c r="AK965" s="43">
        <f t="shared" si="1875"/>
        <v>0</v>
      </c>
      <c r="AL965" s="43">
        <f t="shared" si="1796"/>
        <v>489.39999999999998</v>
      </c>
      <c r="AM965" s="43">
        <f t="shared" si="1797"/>
        <v>0</v>
      </c>
      <c r="AN965" s="2"/>
      <c r="AO965" s="1"/>
      <c r="AP965" s="1"/>
      <c r="AQ965" s="1"/>
      <c r="AR965" s="1"/>
      <c r="AS965" s="1"/>
    </row>
    <row r="966">
      <c r="B966" s="41" t="s">
        <v>453</v>
      </c>
      <c r="C966" s="41" t="s">
        <v>227</v>
      </c>
      <c r="D966" s="41" t="s">
        <v>109</v>
      </c>
      <c r="E966" s="26" t="str">
        <f t="shared" si="1741"/>
        <v>0709</v>
      </c>
      <c r="F966" s="41" t="s">
        <v>617</v>
      </c>
      <c r="G966" s="41" t="s">
        <v>179</v>
      </c>
      <c r="H966" s="42" t="s">
        <v>180</v>
      </c>
      <c r="I966" s="43">
        <v>489.39999999999998</v>
      </c>
      <c r="J966" s="43">
        <v>489.39999999999998</v>
      </c>
      <c r="K966" s="43">
        <v>489.39999999999998</v>
      </c>
      <c r="L966" s="43"/>
      <c r="M966" s="43"/>
      <c r="N966" s="43"/>
      <c r="O966" s="43">
        <v>0</v>
      </c>
      <c r="P966" s="43">
        <v>0</v>
      </c>
      <c r="Q966" s="43">
        <v>0</v>
      </c>
      <c r="R966" s="43">
        <v>0</v>
      </c>
      <c r="S966" s="43">
        <v>0</v>
      </c>
      <c r="T966" s="43">
        <v>0</v>
      </c>
      <c r="U966" s="43">
        <v>0</v>
      </c>
      <c r="V966" s="43">
        <f t="shared" si="1742"/>
        <v>489.39999999999998</v>
      </c>
      <c r="W966" s="43"/>
      <c r="X966" s="43"/>
      <c r="Y966" s="43"/>
      <c r="Z966" s="43"/>
      <c r="AA966" s="43"/>
      <c r="AB966" s="43">
        <v>93.964799999999997</v>
      </c>
      <c r="AC966" s="44">
        <v>489.39999999999998</v>
      </c>
      <c r="AD966" s="44">
        <v>489.39999999999998</v>
      </c>
      <c r="AE966" s="45">
        <f t="shared" si="1795"/>
        <v>100</v>
      </c>
      <c r="AF966" s="43">
        <v>489.39999999999998</v>
      </c>
      <c r="AG966" s="43">
        <v>0</v>
      </c>
      <c r="AH966" s="43">
        <v>0</v>
      </c>
      <c r="AI966" s="43">
        <v>0</v>
      </c>
      <c r="AJ966" s="43">
        <v>0</v>
      </c>
      <c r="AK966" s="43">
        <v>0</v>
      </c>
      <c r="AL966" s="43">
        <f t="shared" si="1796"/>
        <v>489.39999999999998</v>
      </c>
      <c r="AM966" s="43">
        <f t="shared" si="1797"/>
        <v>0</v>
      </c>
      <c r="AN966" s="19"/>
      <c r="AO966" s="1"/>
      <c r="AP966" s="1"/>
      <c r="AQ966" s="1"/>
      <c r="AR966" s="1"/>
      <c r="AS966" s="1"/>
    </row>
    <row r="967" ht="31.5">
      <c r="B967" s="41" t="s">
        <v>453</v>
      </c>
      <c r="C967" s="41" t="s">
        <v>227</v>
      </c>
      <c r="D967" s="41" t="s">
        <v>109</v>
      </c>
      <c r="E967" s="26" t="str">
        <f t="shared" si="1741"/>
        <v>0709</v>
      </c>
      <c r="F967" s="41" t="s">
        <v>390</v>
      </c>
      <c r="G967" s="41"/>
      <c r="H967" s="42" t="s">
        <v>391</v>
      </c>
      <c r="I967" s="43">
        <f>I973+I968</f>
        <v>60335.900000000001</v>
      </c>
      <c r="J967" s="43">
        <f>J973+J968</f>
        <v>60908</v>
      </c>
      <c r="K967" s="43">
        <f>K973+K968</f>
        <v>60908</v>
      </c>
      <c r="L967" s="43">
        <f>L973+L968</f>
        <v>0</v>
      </c>
      <c r="M967" s="43">
        <f>M973+M968</f>
        <v>0</v>
      </c>
      <c r="N967" s="43">
        <f>N973+N968</f>
        <v>0</v>
      </c>
      <c r="O967" s="43">
        <f>O973+O968</f>
        <v>0</v>
      </c>
      <c r="P967" s="43">
        <f>P973+P968</f>
        <v>0</v>
      </c>
      <c r="Q967" s="43">
        <f>Q973+Q968</f>
        <v>0</v>
      </c>
      <c r="R967" s="43">
        <f>R973+R968</f>
        <v>554.76499999999999</v>
      </c>
      <c r="S967" s="43">
        <f>S973+S968</f>
        <v>0</v>
      </c>
      <c r="T967" s="43">
        <f>T973+T968</f>
        <v>0</v>
      </c>
      <c r="U967" s="43">
        <v>0</v>
      </c>
      <c r="V967" s="43">
        <f t="shared" si="1742"/>
        <v>60890.665000000001</v>
      </c>
      <c r="W967" s="43">
        <f>W973+W968</f>
        <v>0</v>
      </c>
      <c r="X967" s="43">
        <f>X973+X968</f>
        <v>0</v>
      </c>
      <c r="Y967" s="43">
        <f>Y973+Y968</f>
        <v>0</v>
      </c>
      <c r="Z967" s="43">
        <f>Z973+Z968</f>
        <v>0</v>
      </c>
      <c r="AA967" s="43">
        <f>AA973+AA968</f>
        <v>0</v>
      </c>
      <c r="AB967" s="43">
        <f>AB973+AB968</f>
        <v>61908.955759999997</v>
      </c>
      <c r="AC967" s="44">
        <f>AC973+AC968</f>
        <v>63318.665000000001</v>
      </c>
      <c r="AD967" s="44">
        <f>AD973+AD968</f>
        <v>63317.015000000007</v>
      </c>
      <c r="AE967" s="45">
        <f t="shared" si="1795"/>
        <v>99.997394133309669</v>
      </c>
      <c r="AF967" s="43">
        <f>AF973+AF968</f>
        <v>63318.665000000001</v>
      </c>
      <c r="AG967" s="43">
        <f>AG973+AG968</f>
        <v>0</v>
      </c>
      <c r="AH967" s="43">
        <f>AH973+AH968</f>
        <v>0</v>
      </c>
      <c r="AI967" s="43">
        <f>AI973+AI968</f>
        <v>0</v>
      </c>
      <c r="AJ967" s="43">
        <f>AJ973+AJ968</f>
        <v>0</v>
      </c>
      <c r="AK967" s="43">
        <f>AK973+AK968</f>
        <v>0</v>
      </c>
      <c r="AL967" s="43">
        <f t="shared" si="1796"/>
        <v>63318.665000000001</v>
      </c>
      <c r="AM967" s="43">
        <f t="shared" si="1797"/>
        <v>-2428</v>
      </c>
      <c r="AN967" s="2"/>
      <c r="AO967" s="1"/>
      <c r="AP967" s="1"/>
      <c r="AQ967" s="1"/>
      <c r="AR967" s="1"/>
      <c r="AS967" s="1"/>
    </row>
    <row r="968" ht="94.5">
      <c r="B968" s="41" t="s">
        <v>453</v>
      </c>
      <c r="C968" s="41" t="s">
        <v>227</v>
      </c>
      <c r="D968" s="41" t="s">
        <v>109</v>
      </c>
      <c r="E968" s="26" t="str">
        <f t="shared" si="1741"/>
        <v>0709</v>
      </c>
      <c r="F968" s="41" t="s">
        <v>619</v>
      </c>
      <c r="G968" s="41"/>
      <c r="H968" s="42" t="s">
        <v>620</v>
      </c>
      <c r="I968" s="43">
        <f t="shared" ref="I968:I969" si="1876">I969</f>
        <v>10174.400000000001</v>
      </c>
      <c r="J968" s="43">
        <f t="shared" ref="J968:J969" si="1877">J969</f>
        <v>10174.400000000001</v>
      </c>
      <c r="K968" s="43">
        <f t="shared" ref="K968:K969" si="1878">K969</f>
        <v>10174.400000000001</v>
      </c>
      <c r="L968" s="43">
        <f t="shared" ref="L968:L969" si="1879">L969</f>
        <v>0</v>
      </c>
      <c r="M968" s="43">
        <f t="shared" ref="M968:M969" si="1880">M969</f>
        <v>0</v>
      </c>
      <c r="N968" s="43">
        <f t="shared" ref="N968:N969" si="1881">N969</f>
        <v>0</v>
      </c>
      <c r="O968" s="43">
        <f t="shared" ref="O968:O969" si="1882">O969</f>
        <v>0</v>
      </c>
      <c r="P968" s="43">
        <f t="shared" ref="P968:P969" si="1883">P969</f>
        <v>0</v>
      </c>
      <c r="Q968" s="43">
        <f t="shared" ref="Q968:Q969" si="1884">Q969</f>
        <v>0</v>
      </c>
      <c r="R968" s="43">
        <f t="shared" ref="R968:R969" si="1885">R969</f>
        <v>0</v>
      </c>
      <c r="S968" s="43">
        <f t="shared" ref="S968:S969" si="1886">S969</f>
        <v>0</v>
      </c>
      <c r="T968" s="43">
        <f t="shared" ref="T968:T969" si="1887">T969</f>
        <v>0</v>
      </c>
      <c r="U968" s="43">
        <v>0</v>
      </c>
      <c r="V968" s="43">
        <f t="shared" si="1742"/>
        <v>10174.400000000001</v>
      </c>
      <c r="W968" s="43">
        <f t="shared" ref="W968:W969" si="1888">W969</f>
        <v>0</v>
      </c>
      <c r="X968" s="43">
        <f t="shared" ref="X968:X969" si="1889">X969</f>
        <v>0</v>
      </c>
      <c r="Y968" s="43">
        <f t="shared" ref="Y968:Y969" si="1890">Y969</f>
        <v>0</v>
      </c>
      <c r="Z968" s="43">
        <f t="shared" ref="Z968:Z969" si="1891">Z969</f>
        <v>0</v>
      </c>
      <c r="AA968" s="43">
        <f t="shared" ref="AA968:AA969" si="1892">AA969</f>
        <v>0</v>
      </c>
      <c r="AB968" s="43">
        <f t="shared" ref="AB968:AB969" si="1893">AB969</f>
        <v>12602.4</v>
      </c>
      <c r="AC968" s="44">
        <f t="shared" ref="AC968:AC969" si="1894">AC969</f>
        <v>12602.4</v>
      </c>
      <c r="AD968" s="44">
        <f t="shared" ref="AD968:AD969" si="1895">AD969</f>
        <v>12602.4</v>
      </c>
      <c r="AE968" s="45">
        <f t="shared" si="1795"/>
        <v>100</v>
      </c>
      <c r="AF968" s="43">
        <f t="shared" ref="AF968:AF969" si="1896">AF969</f>
        <v>12602.4</v>
      </c>
      <c r="AG968" s="43">
        <f t="shared" ref="AG968:AG969" si="1897">AG969</f>
        <v>0</v>
      </c>
      <c r="AH968" s="43">
        <f t="shared" ref="AH968:AH969" si="1898">AH969</f>
        <v>0</v>
      </c>
      <c r="AI968" s="43">
        <f t="shared" ref="AI968:AI969" si="1899">AI969</f>
        <v>0</v>
      </c>
      <c r="AJ968" s="43">
        <f t="shared" ref="AJ968:AJ969" si="1900">AJ969</f>
        <v>0</v>
      </c>
      <c r="AK968" s="43">
        <f t="shared" ref="AK968:AK969" si="1901">AK969</f>
        <v>0</v>
      </c>
      <c r="AL968" s="43">
        <f t="shared" si="1796"/>
        <v>12602.4</v>
      </c>
      <c r="AM968" s="43">
        <f t="shared" si="1797"/>
        <v>-2427.9999999999982</v>
      </c>
      <c r="AN968" s="2"/>
      <c r="AR968" s="1"/>
      <c r="AS968" s="1"/>
    </row>
    <row r="969" ht="31.5">
      <c r="B969" s="41" t="s">
        <v>453</v>
      </c>
      <c r="C969" s="41" t="s">
        <v>227</v>
      </c>
      <c r="D969" s="41" t="s">
        <v>109</v>
      </c>
      <c r="E969" s="26" t="str">
        <f t="shared" si="1741"/>
        <v>0709</v>
      </c>
      <c r="F969" s="41" t="s">
        <v>621</v>
      </c>
      <c r="G969" s="41"/>
      <c r="H969" s="60" t="s">
        <v>622</v>
      </c>
      <c r="I969" s="43">
        <f t="shared" si="1876"/>
        <v>10174.400000000001</v>
      </c>
      <c r="J969" s="43">
        <f t="shared" si="1877"/>
        <v>10174.400000000001</v>
      </c>
      <c r="K969" s="43">
        <f t="shared" si="1878"/>
        <v>10174.400000000001</v>
      </c>
      <c r="L969" s="43">
        <f t="shared" si="1879"/>
        <v>0</v>
      </c>
      <c r="M969" s="43">
        <f t="shared" si="1880"/>
        <v>0</v>
      </c>
      <c r="N969" s="43">
        <f t="shared" si="1881"/>
        <v>0</v>
      </c>
      <c r="O969" s="43">
        <f t="shared" si="1882"/>
        <v>0</v>
      </c>
      <c r="P969" s="43">
        <f t="shared" si="1883"/>
        <v>0</v>
      </c>
      <c r="Q969" s="43">
        <f t="shared" si="1884"/>
        <v>0</v>
      </c>
      <c r="R969" s="43">
        <f t="shared" si="1885"/>
        <v>0</v>
      </c>
      <c r="S969" s="43">
        <f t="shared" si="1886"/>
        <v>0</v>
      </c>
      <c r="T969" s="43">
        <f t="shared" si="1887"/>
        <v>0</v>
      </c>
      <c r="U969" s="43">
        <v>0</v>
      </c>
      <c r="V969" s="43">
        <f t="shared" si="1742"/>
        <v>10174.400000000001</v>
      </c>
      <c r="W969" s="43">
        <f t="shared" si="1888"/>
        <v>0</v>
      </c>
      <c r="X969" s="43">
        <f t="shared" si="1889"/>
        <v>0</v>
      </c>
      <c r="Y969" s="43">
        <f t="shared" si="1890"/>
        <v>0</v>
      </c>
      <c r="Z969" s="43">
        <f t="shared" si="1891"/>
        <v>0</v>
      </c>
      <c r="AA969" s="43">
        <f t="shared" si="1892"/>
        <v>0</v>
      </c>
      <c r="AB969" s="43">
        <f t="shared" si="1893"/>
        <v>12602.4</v>
      </c>
      <c r="AC969" s="44">
        <f t="shared" si="1894"/>
        <v>12602.4</v>
      </c>
      <c r="AD969" s="44">
        <f t="shared" si="1895"/>
        <v>12602.4</v>
      </c>
      <c r="AE969" s="45">
        <f t="shared" si="1795"/>
        <v>100</v>
      </c>
      <c r="AF969" s="43">
        <f t="shared" si="1896"/>
        <v>12602.4</v>
      </c>
      <c r="AG969" s="43">
        <f t="shared" si="1897"/>
        <v>0</v>
      </c>
      <c r="AH969" s="43">
        <f t="shared" si="1898"/>
        <v>0</v>
      </c>
      <c r="AI969" s="43">
        <f t="shared" si="1899"/>
        <v>0</v>
      </c>
      <c r="AJ969" s="43">
        <f t="shared" si="1900"/>
        <v>0</v>
      </c>
      <c r="AK969" s="43">
        <f t="shared" si="1901"/>
        <v>0</v>
      </c>
      <c r="AL969" s="43">
        <f t="shared" si="1796"/>
        <v>12602.4</v>
      </c>
      <c r="AM969" s="43">
        <f t="shared" si="1797"/>
        <v>-2427.9999999999982</v>
      </c>
      <c r="AN969" s="2"/>
      <c r="AR969" s="1"/>
      <c r="AS969" s="1"/>
    </row>
    <row r="970" ht="31.5">
      <c r="B970" s="41" t="s">
        <v>453</v>
      </c>
      <c r="C970" s="41" t="s">
        <v>227</v>
      </c>
      <c r="D970" s="41" t="s">
        <v>109</v>
      </c>
      <c r="E970" s="26" t="str">
        <f t="shared" si="1741"/>
        <v>0709</v>
      </c>
      <c r="F970" s="41" t="s">
        <v>621</v>
      </c>
      <c r="G970" s="41" t="s">
        <v>177</v>
      </c>
      <c r="H970" s="42" t="s">
        <v>178</v>
      </c>
      <c r="I970" s="43">
        <f>I971+I972</f>
        <v>10174.400000000001</v>
      </c>
      <c r="J970" s="43">
        <f>J971+J972</f>
        <v>10174.400000000001</v>
      </c>
      <c r="K970" s="43">
        <f>K971+K972</f>
        <v>10174.400000000001</v>
      </c>
      <c r="L970" s="43">
        <f>L971+L972</f>
        <v>0</v>
      </c>
      <c r="M970" s="43">
        <f>M971+M972</f>
        <v>0</v>
      </c>
      <c r="N970" s="43">
        <f>N971+N972</f>
        <v>0</v>
      </c>
      <c r="O970" s="43">
        <f>O971+O972</f>
        <v>0</v>
      </c>
      <c r="P970" s="43">
        <f>P971+P972</f>
        <v>0</v>
      </c>
      <c r="Q970" s="43">
        <f>Q971+Q972</f>
        <v>0</v>
      </c>
      <c r="R970" s="43">
        <f>R971+R972</f>
        <v>0</v>
      </c>
      <c r="S970" s="43">
        <f>S971+S972</f>
        <v>0</v>
      </c>
      <c r="T970" s="43">
        <f>T971+T972</f>
        <v>0</v>
      </c>
      <c r="U970" s="43">
        <v>0</v>
      </c>
      <c r="V970" s="43">
        <f t="shared" si="1742"/>
        <v>10174.400000000001</v>
      </c>
      <c r="W970" s="43">
        <f>W971+W972</f>
        <v>0</v>
      </c>
      <c r="X970" s="43">
        <f>X971+X972</f>
        <v>0</v>
      </c>
      <c r="Y970" s="43">
        <f>Y971+Y972</f>
        <v>0</v>
      </c>
      <c r="Z970" s="43">
        <f>Z971+Z972</f>
        <v>0</v>
      </c>
      <c r="AA970" s="43">
        <f>AA971+AA972</f>
        <v>0</v>
      </c>
      <c r="AB970" s="43">
        <f>AB971+AB972</f>
        <v>12602.4</v>
      </c>
      <c r="AC970" s="44">
        <f>AC971+AC972</f>
        <v>12602.4</v>
      </c>
      <c r="AD970" s="44">
        <f>AD971+AD972</f>
        <v>12602.4</v>
      </c>
      <c r="AE970" s="45">
        <f t="shared" si="1795"/>
        <v>100</v>
      </c>
      <c r="AF970" s="43">
        <f>AF971+AF972</f>
        <v>12602.4</v>
      </c>
      <c r="AG970" s="43">
        <f>AG971+AG972</f>
        <v>0</v>
      </c>
      <c r="AH970" s="43">
        <f>AH971+AH972</f>
        <v>0</v>
      </c>
      <c r="AI970" s="43">
        <f>AI971+AI972</f>
        <v>0</v>
      </c>
      <c r="AJ970" s="43">
        <f>AJ971+AJ972</f>
        <v>0</v>
      </c>
      <c r="AK970" s="43">
        <f>AK971+AK972</f>
        <v>0</v>
      </c>
      <c r="AL970" s="43">
        <f t="shared" si="1796"/>
        <v>12602.4</v>
      </c>
      <c r="AM970" s="43">
        <f t="shared" si="1797"/>
        <v>-2427.9999999999982</v>
      </c>
      <c r="AN970" s="2"/>
      <c r="AO970" s="1"/>
      <c r="AP970" s="1"/>
      <c r="AQ970" s="1"/>
      <c r="AR970" s="1"/>
      <c r="AS970" s="1"/>
    </row>
    <row r="971">
      <c r="B971" s="41" t="s">
        <v>453</v>
      </c>
      <c r="C971" s="41" t="s">
        <v>227</v>
      </c>
      <c r="D971" s="41" t="s">
        <v>109</v>
      </c>
      <c r="E971" s="26" t="str">
        <f t="shared" ref="E971:E1006" si="1902">CONCATENATE(C971,D971)</f>
        <v>0709</v>
      </c>
      <c r="F971" s="41" t="s">
        <v>621</v>
      </c>
      <c r="G971" s="41" t="s">
        <v>179</v>
      </c>
      <c r="H971" s="42" t="s">
        <v>180</v>
      </c>
      <c r="I971" s="43">
        <v>144.69999999999999</v>
      </c>
      <c r="J971" s="43">
        <v>144.69999999999999</v>
      </c>
      <c r="K971" s="43">
        <v>144.69999999999999</v>
      </c>
      <c r="L971" s="43"/>
      <c r="M971" s="43"/>
      <c r="N971" s="43"/>
      <c r="O971" s="43">
        <v>0</v>
      </c>
      <c r="P971" s="43">
        <v>0</v>
      </c>
      <c r="Q971" s="43">
        <v>0</v>
      </c>
      <c r="R971" s="43">
        <v>0</v>
      </c>
      <c r="S971" s="43">
        <v>0</v>
      </c>
      <c r="T971" s="43">
        <v>0</v>
      </c>
      <c r="U971" s="43">
        <v>0</v>
      </c>
      <c r="V971" s="43">
        <f t="shared" ref="V971:V1006" si="1903">I971+L971+U971+T971+S971+R971+Q971+P971+O971</f>
        <v>144.69999999999999</v>
      </c>
      <c r="W971" s="43"/>
      <c r="X971" s="43"/>
      <c r="Y971" s="43"/>
      <c r="Z971" s="43"/>
      <c r="AA971" s="43"/>
      <c r="AB971" s="43">
        <v>305.38499999999999</v>
      </c>
      <c r="AC971" s="44">
        <v>305.38499999999999</v>
      </c>
      <c r="AD971" s="44">
        <v>305.38499999999999</v>
      </c>
      <c r="AE971" s="45">
        <f t="shared" si="1795"/>
        <v>100</v>
      </c>
      <c r="AF971" s="43">
        <v>305.38499999999999</v>
      </c>
      <c r="AG971" s="43">
        <v>0</v>
      </c>
      <c r="AH971" s="43">
        <v>0</v>
      </c>
      <c r="AI971" s="43">
        <v>0</v>
      </c>
      <c r="AJ971" s="43">
        <v>0</v>
      </c>
      <c r="AK971" s="43">
        <v>0</v>
      </c>
      <c r="AL971" s="43">
        <f t="shared" si="1796"/>
        <v>305.38499999999999</v>
      </c>
      <c r="AM971" s="43">
        <f t="shared" si="1797"/>
        <v>-160.685</v>
      </c>
      <c r="AN971" s="19"/>
      <c r="AO971" s="1"/>
      <c r="AP971" s="1"/>
      <c r="AQ971" s="1"/>
      <c r="AR971" s="1"/>
      <c r="AS971" s="1"/>
    </row>
    <row r="972">
      <c r="B972" s="41" t="s">
        <v>453</v>
      </c>
      <c r="C972" s="41" t="s">
        <v>227</v>
      </c>
      <c r="D972" s="41" t="s">
        <v>109</v>
      </c>
      <c r="E972" s="26" t="str">
        <f t="shared" si="1902"/>
        <v>0709</v>
      </c>
      <c r="F972" s="41" t="s">
        <v>621</v>
      </c>
      <c r="G972" s="41" t="s">
        <v>305</v>
      </c>
      <c r="H972" s="42" t="s">
        <v>306</v>
      </c>
      <c r="I972" s="43">
        <v>10029.700000000001</v>
      </c>
      <c r="J972" s="43">
        <v>10029.700000000001</v>
      </c>
      <c r="K972" s="43">
        <v>10029.700000000001</v>
      </c>
      <c r="L972" s="43"/>
      <c r="M972" s="43"/>
      <c r="N972" s="43"/>
      <c r="O972" s="43">
        <v>0</v>
      </c>
      <c r="P972" s="43">
        <v>0</v>
      </c>
      <c r="Q972" s="43">
        <v>0</v>
      </c>
      <c r="R972" s="43">
        <v>0</v>
      </c>
      <c r="S972" s="43">
        <v>0</v>
      </c>
      <c r="T972" s="43">
        <v>0</v>
      </c>
      <c r="U972" s="43">
        <v>0</v>
      </c>
      <c r="V972" s="43">
        <f t="shared" si="1903"/>
        <v>10029.700000000001</v>
      </c>
      <c r="W972" s="43"/>
      <c r="X972" s="43"/>
      <c r="Y972" s="43"/>
      <c r="Z972" s="43"/>
      <c r="AA972" s="43"/>
      <c r="AB972" s="43">
        <v>12297.014999999999</v>
      </c>
      <c r="AC972" s="44">
        <v>12297.014999999999</v>
      </c>
      <c r="AD972" s="44">
        <v>12297.014999999999</v>
      </c>
      <c r="AE972" s="45">
        <f t="shared" si="1795"/>
        <v>100</v>
      </c>
      <c r="AF972" s="43">
        <v>12297.014999999999</v>
      </c>
      <c r="AG972" s="43">
        <v>0</v>
      </c>
      <c r="AH972" s="43">
        <v>0</v>
      </c>
      <c r="AI972" s="43">
        <v>0</v>
      </c>
      <c r="AJ972" s="43">
        <v>0</v>
      </c>
      <c r="AK972" s="43">
        <v>0</v>
      </c>
      <c r="AL972" s="43">
        <f t="shared" si="1796"/>
        <v>12297.014999999999</v>
      </c>
      <c r="AM972" s="43">
        <f t="shared" si="1797"/>
        <v>-2267.3149999999987</v>
      </c>
      <c r="AN972" s="19"/>
      <c r="AO972" s="1"/>
      <c r="AP972" s="1"/>
      <c r="AQ972" s="1"/>
      <c r="AR972" s="1"/>
      <c r="AS972" s="1"/>
    </row>
    <row r="973" ht="47.25">
      <c r="B973" s="41" t="s">
        <v>453</v>
      </c>
      <c r="C973" s="41" t="s">
        <v>227</v>
      </c>
      <c r="D973" s="41" t="s">
        <v>109</v>
      </c>
      <c r="E973" s="26" t="str">
        <f t="shared" si="1902"/>
        <v>0709</v>
      </c>
      <c r="F973" s="41" t="s">
        <v>392</v>
      </c>
      <c r="G973" s="41"/>
      <c r="H973" s="42" t="s">
        <v>393</v>
      </c>
      <c r="I973" s="43">
        <f t="shared" ref="I973:I974" si="1904">I974</f>
        <v>50161.5</v>
      </c>
      <c r="J973" s="43">
        <f t="shared" ref="J973:J974" si="1905">J974</f>
        <v>50733.599999999999</v>
      </c>
      <c r="K973" s="43">
        <f t="shared" ref="K973:K974" si="1906">K974</f>
        <v>50733.599999999999</v>
      </c>
      <c r="L973" s="43">
        <f t="shared" ref="L973:L974" si="1907">L974</f>
        <v>0</v>
      </c>
      <c r="M973" s="43">
        <f t="shared" ref="M973:M974" si="1908">M974</f>
        <v>0</v>
      </c>
      <c r="N973" s="43">
        <f t="shared" ref="N973:N974" si="1909">N974</f>
        <v>0</v>
      </c>
      <c r="O973" s="43">
        <f t="shared" ref="O973:O974" si="1910">O974</f>
        <v>0</v>
      </c>
      <c r="P973" s="43">
        <f t="shared" ref="P973:P974" si="1911">P974</f>
        <v>0</v>
      </c>
      <c r="Q973" s="43">
        <f t="shared" ref="Q973:Q974" si="1912">Q974</f>
        <v>0</v>
      </c>
      <c r="R973" s="43">
        <f t="shared" ref="R973:R974" si="1913">R974</f>
        <v>554.76499999999999</v>
      </c>
      <c r="S973" s="43">
        <f t="shared" ref="S973:S974" si="1914">S974</f>
        <v>0</v>
      </c>
      <c r="T973" s="43">
        <f t="shared" ref="T973:T974" si="1915">T974</f>
        <v>0</v>
      </c>
      <c r="U973" s="43">
        <v>0</v>
      </c>
      <c r="V973" s="43">
        <f t="shared" si="1903"/>
        <v>50716.264999999999</v>
      </c>
      <c r="W973" s="43">
        <f t="shared" ref="W973:W974" si="1916">W974</f>
        <v>0</v>
      </c>
      <c r="X973" s="43">
        <f t="shared" ref="X973:X974" si="1917">X974</f>
        <v>0</v>
      </c>
      <c r="Y973" s="43">
        <f t="shared" ref="Y973:Y974" si="1918">Y974</f>
        <v>0</v>
      </c>
      <c r="Z973" s="43">
        <f t="shared" ref="Z973:Z974" si="1919">Z974</f>
        <v>0</v>
      </c>
      <c r="AA973" s="43">
        <f t="shared" ref="AA973:AA974" si="1920">AA974</f>
        <v>0</v>
      </c>
      <c r="AB973" s="43">
        <f t="shared" ref="AB973:AB974" si="1921">AB974</f>
        <v>49306.555759999996</v>
      </c>
      <c r="AC973" s="44">
        <f t="shared" ref="AC973:AC974" si="1922">AC974</f>
        <v>50716.264999999999</v>
      </c>
      <c r="AD973" s="44">
        <f t="shared" ref="AD973:AD974" si="1923">AD974</f>
        <v>50714.615000000005</v>
      </c>
      <c r="AE973" s="45">
        <f t="shared" si="1795"/>
        <v>99.996746605847264</v>
      </c>
      <c r="AF973" s="43">
        <f t="shared" ref="AF973:AF974" si="1924">AF974</f>
        <v>50716.264999999999</v>
      </c>
      <c r="AG973" s="43">
        <f t="shared" ref="AG973:AG974" si="1925">AG974</f>
        <v>0</v>
      </c>
      <c r="AH973" s="43">
        <f t="shared" ref="AH973:AH974" si="1926">AH974</f>
        <v>0</v>
      </c>
      <c r="AI973" s="43">
        <f t="shared" ref="AI973:AI974" si="1927">AI974</f>
        <v>0</v>
      </c>
      <c r="AJ973" s="43">
        <f t="shared" ref="AJ973:AJ974" si="1928">AJ974</f>
        <v>0</v>
      </c>
      <c r="AK973" s="43">
        <f t="shared" ref="AK973:AK974" si="1929">AK974</f>
        <v>0</v>
      </c>
      <c r="AL973" s="43">
        <f t="shared" si="1796"/>
        <v>50716.264999999999</v>
      </c>
      <c r="AM973" s="43">
        <f t="shared" si="1797"/>
        <v>0</v>
      </c>
      <c r="AN973" s="2"/>
      <c r="AR973" s="1"/>
      <c r="AS973" s="1"/>
    </row>
    <row r="974" ht="47.25">
      <c r="B974" s="41" t="s">
        <v>453</v>
      </c>
      <c r="C974" s="41" t="s">
        <v>227</v>
      </c>
      <c r="D974" s="41" t="s">
        <v>109</v>
      </c>
      <c r="E974" s="26" t="str">
        <f t="shared" si="1902"/>
        <v>0709</v>
      </c>
      <c r="F974" s="41" t="s">
        <v>394</v>
      </c>
      <c r="G974" s="41"/>
      <c r="H974" s="42" t="s">
        <v>70</v>
      </c>
      <c r="I974" s="43">
        <f t="shared" si="1904"/>
        <v>50161.5</v>
      </c>
      <c r="J974" s="43">
        <f t="shared" si="1905"/>
        <v>50733.599999999999</v>
      </c>
      <c r="K974" s="43">
        <f t="shared" si="1906"/>
        <v>50733.599999999999</v>
      </c>
      <c r="L974" s="43">
        <f t="shared" si="1907"/>
        <v>0</v>
      </c>
      <c r="M974" s="43">
        <f t="shared" si="1908"/>
        <v>0</v>
      </c>
      <c r="N974" s="43">
        <f t="shared" si="1909"/>
        <v>0</v>
      </c>
      <c r="O974" s="43">
        <f t="shared" si="1910"/>
        <v>0</v>
      </c>
      <c r="P974" s="43">
        <f t="shared" si="1911"/>
        <v>0</v>
      </c>
      <c r="Q974" s="43">
        <f t="shared" si="1912"/>
        <v>0</v>
      </c>
      <c r="R974" s="43">
        <f t="shared" si="1913"/>
        <v>554.76499999999999</v>
      </c>
      <c r="S974" s="43">
        <f t="shared" si="1914"/>
        <v>0</v>
      </c>
      <c r="T974" s="43">
        <f t="shared" si="1915"/>
        <v>0</v>
      </c>
      <c r="U974" s="43">
        <v>0</v>
      </c>
      <c r="V974" s="43">
        <f t="shared" si="1903"/>
        <v>50716.264999999999</v>
      </c>
      <c r="W974" s="43">
        <f t="shared" si="1916"/>
        <v>0</v>
      </c>
      <c r="X974" s="43">
        <f t="shared" si="1917"/>
        <v>0</v>
      </c>
      <c r="Y974" s="43">
        <f t="shared" si="1918"/>
        <v>0</v>
      </c>
      <c r="Z974" s="43">
        <f t="shared" si="1919"/>
        <v>0</v>
      </c>
      <c r="AA974" s="43">
        <f t="shared" si="1920"/>
        <v>0</v>
      </c>
      <c r="AB974" s="43">
        <f t="shared" si="1921"/>
        <v>49306.555759999996</v>
      </c>
      <c r="AC974" s="44">
        <f t="shared" si="1922"/>
        <v>50716.264999999999</v>
      </c>
      <c r="AD974" s="44">
        <f t="shared" si="1923"/>
        <v>50714.615000000005</v>
      </c>
      <c r="AE974" s="45">
        <f t="shared" si="1795"/>
        <v>99.996746605847264</v>
      </c>
      <c r="AF974" s="43">
        <f t="shared" si="1924"/>
        <v>50716.264999999999</v>
      </c>
      <c r="AG974" s="43">
        <f t="shared" si="1925"/>
        <v>0</v>
      </c>
      <c r="AH974" s="43">
        <f t="shared" si="1926"/>
        <v>0</v>
      </c>
      <c r="AI974" s="43">
        <f t="shared" si="1927"/>
        <v>0</v>
      </c>
      <c r="AJ974" s="43">
        <f t="shared" si="1928"/>
        <v>0</v>
      </c>
      <c r="AK974" s="43">
        <f t="shared" si="1929"/>
        <v>0</v>
      </c>
      <c r="AL974" s="43">
        <f t="shared" si="1796"/>
        <v>50716.264999999999</v>
      </c>
      <c r="AM974" s="43">
        <f t="shared" si="1797"/>
        <v>0</v>
      </c>
      <c r="AN974" s="2"/>
      <c r="AR974" s="1"/>
      <c r="AS974" s="1"/>
    </row>
    <row r="975" ht="31.5">
      <c r="B975" s="41" t="s">
        <v>453</v>
      </c>
      <c r="C975" s="41" t="s">
        <v>227</v>
      </c>
      <c r="D975" s="41" t="s">
        <v>109</v>
      </c>
      <c r="E975" s="26" t="str">
        <f t="shared" si="1902"/>
        <v>0709</v>
      </c>
      <c r="F975" s="41" t="s">
        <v>394</v>
      </c>
      <c r="G975" s="41" t="s">
        <v>177</v>
      </c>
      <c r="H975" s="42" t="s">
        <v>178</v>
      </c>
      <c r="I975" s="43">
        <f>I976+I977</f>
        <v>50161.5</v>
      </c>
      <c r="J975" s="43">
        <f>J976+J977</f>
        <v>50733.599999999999</v>
      </c>
      <c r="K975" s="43">
        <f>K976+K977</f>
        <v>50733.599999999999</v>
      </c>
      <c r="L975" s="43">
        <f>L976+L977</f>
        <v>0</v>
      </c>
      <c r="M975" s="43">
        <f>M976+M977</f>
        <v>0</v>
      </c>
      <c r="N975" s="43">
        <f>N976+N977</f>
        <v>0</v>
      </c>
      <c r="O975" s="43">
        <f>O976+O977</f>
        <v>0</v>
      </c>
      <c r="P975" s="43">
        <f>P976+P977</f>
        <v>0</v>
      </c>
      <c r="Q975" s="43">
        <f>Q976+Q977</f>
        <v>0</v>
      </c>
      <c r="R975" s="43">
        <f>R976+R977</f>
        <v>554.76499999999999</v>
      </c>
      <c r="S975" s="43">
        <f>S976+S977</f>
        <v>0</v>
      </c>
      <c r="T975" s="43">
        <f>T976+T977</f>
        <v>0</v>
      </c>
      <c r="U975" s="43">
        <v>0</v>
      </c>
      <c r="V975" s="43">
        <f t="shared" si="1903"/>
        <v>50716.264999999999</v>
      </c>
      <c r="W975" s="43">
        <f>W976+W977</f>
        <v>0</v>
      </c>
      <c r="X975" s="43">
        <f>X976+X977</f>
        <v>0</v>
      </c>
      <c r="Y975" s="43">
        <f>Y976+Y977</f>
        <v>0</v>
      </c>
      <c r="Z975" s="43">
        <f>Z976+Z977</f>
        <v>0</v>
      </c>
      <c r="AA975" s="43">
        <f>AA976+AA977</f>
        <v>0</v>
      </c>
      <c r="AB975" s="43">
        <f>AB976+AB977</f>
        <v>49306.555759999996</v>
      </c>
      <c r="AC975" s="44">
        <f>AC976+AC977</f>
        <v>50716.264999999999</v>
      </c>
      <c r="AD975" s="44">
        <f>AD976+AD977</f>
        <v>50714.615000000005</v>
      </c>
      <c r="AE975" s="45">
        <f t="shared" si="1795"/>
        <v>99.996746605847264</v>
      </c>
      <c r="AF975" s="43">
        <f>AF976+AF977</f>
        <v>50716.264999999999</v>
      </c>
      <c r="AG975" s="43">
        <f>AG976+AG977</f>
        <v>0</v>
      </c>
      <c r="AH975" s="43">
        <f>AH976+AH977</f>
        <v>0</v>
      </c>
      <c r="AI975" s="43">
        <f>AI976+AI977</f>
        <v>0</v>
      </c>
      <c r="AJ975" s="43">
        <f>AJ976+AJ977</f>
        <v>0</v>
      </c>
      <c r="AK975" s="43">
        <f>AK976+AK977</f>
        <v>0</v>
      </c>
      <c r="AL975" s="43">
        <f t="shared" si="1796"/>
        <v>50716.264999999999</v>
      </c>
      <c r="AM975" s="43">
        <f t="shared" si="1797"/>
        <v>0</v>
      </c>
      <c r="AN975" s="2"/>
      <c r="AO975" s="1"/>
      <c r="AP975" s="1"/>
      <c r="AQ975" s="1"/>
      <c r="AR975" s="1"/>
      <c r="AS975" s="1"/>
    </row>
    <row r="976">
      <c r="B976" s="41" t="s">
        <v>453</v>
      </c>
      <c r="C976" s="41" t="s">
        <v>227</v>
      </c>
      <c r="D976" s="41" t="s">
        <v>109</v>
      </c>
      <c r="E976" s="26" t="str">
        <f t="shared" si="1902"/>
        <v>0709</v>
      </c>
      <c r="F976" s="41" t="s">
        <v>394</v>
      </c>
      <c r="G976" s="41" t="s">
        <v>179</v>
      </c>
      <c r="H976" s="42" t="s">
        <v>180</v>
      </c>
      <c r="I976" s="43">
        <v>1099.2</v>
      </c>
      <c r="J976" s="43">
        <v>1111.4000000000001</v>
      </c>
      <c r="K976" s="43">
        <v>1111.4000000000001</v>
      </c>
      <c r="L976" s="43"/>
      <c r="M976" s="43"/>
      <c r="N976" s="43"/>
      <c r="O976" s="43">
        <v>0</v>
      </c>
      <c r="P976" s="43">
        <v>0</v>
      </c>
      <c r="Q976" s="43">
        <v>0</v>
      </c>
      <c r="R976" s="43">
        <v>0</v>
      </c>
      <c r="S976" s="43">
        <v>0</v>
      </c>
      <c r="T976" s="43">
        <v>0</v>
      </c>
      <c r="U976" s="43">
        <v>0</v>
      </c>
      <c r="V976" s="43">
        <f t="shared" si="1903"/>
        <v>1099.2</v>
      </c>
      <c r="W976" s="43"/>
      <c r="X976" s="43"/>
      <c r="Y976" s="43"/>
      <c r="Z976" s="43"/>
      <c r="AA976" s="43"/>
      <c r="AB976" s="43">
        <v>1174.242</v>
      </c>
      <c r="AC976" s="44">
        <v>1302.1718000000001</v>
      </c>
      <c r="AD976" s="44">
        <v>1302.1718000000001</v>
      </c>
      <c r="AE976" s="45">
        <f t="shared" si="1795"/>
        <v>100</v>
      </c>
      <c r="AF976" s="43">
        <v>1174.242</v>
      </c>
      <c r="AG976" s="43">
        <v>0</v>
      </c>
      <c r="AH976" s="43">
        <v>0</v>
      </c>
      <c r="AI976" s="43">
        <v>0</v>
      </c>
      <c r="AJ976" s="43">
        <v>0</v>
      </c>
      <c r="AK976" s="43">
        <v>0</v>
      </c>
      <c r="AL976" s="43">
        <f t="shared" si="1796"/>
        <v>1174.242</v>
      </c>
      <c r="AM976" s="43">
        <f t="shared" si="1797"/>
        <v>-75.041999999999916</v>
      </c>
      <c r="AN976" s="19"/>
      <c r="AO976" s="1"/>
      <c r="AP976" s="1"/>
      <c r="AQ976" s="1"/>
      <c r="AR976" s="1"/>
      <c r="AS976" s="1"/>
    </row>
    <row r="977">
      <c r="B977" s="41" t="s">
        <v>453</v>
      </c>
      <c r="C977" s="41" t="s">
        <v>227</v>
      </c>
      <c r="D977" s="41" t="s">
        <v>109</v>
      </c>
      <c r="E977" s="26" t="str">
        <f t="shared" si="1902"/>
        <v>0709</v>
      </c>
      <c r="F977" s="41" t="s">
        <v>394</v>
      </c>
      <c r="G977" s="41" t="s">
        <v>305</v>
      </c>
      <c r="H977" s="42" t="s">
        <v>306</v>
      </c>
      <c r="I977" s="43">
        <v>49062.300000000003</v>
      </c>
      <c r="J977" s="43">
        <v>49622.199999999997</v>
      </c>
      <c r="K977" s="43">
        <v>49622.199999999997</v>
      </c>
      <c r="L977" s="43"/>
      <c r="M977" s="43"/>
      <c r="N977" s="43"/>
      <c r="O977" s="43">
        <v>0</v>
      </c>
      <c r="P977" s="43">
        <v>0</v>
      </c>
      <c r="Q977" s="43">
        <v>0</v>
      </c>
      <c r="R977" s="43">
        <v>554.76499999999999</v>
      </c>
      <c r="S977" s="43">
        <v>0</v>
      </c>
      <c r="T977" s="43">
        <v>0</v>
      </c>
      <c r="U977" s="43">
        <v>0</v>
      </c>
      <c r="V977" s="43">
        <f t="shared" si="1903"/>
        <v>49617.065000000002</v>
      </c>
      <c r="W977" s="43"/>
      <c r="X977" s="43"/>
      <c r="Y977" s="43"/>
      <c r="Z977" s="43"/>
      <c r="AA977" s="43"/>
      <c r="AB977" s="43">
        <v>48132.313759999997</v>
      </c>
      <c r="AC977" s="44">
        <v>49414.093200000003</v>
      </c>
      <c r="AD977" s="44">
        <v>49412.443200000002</v>
      </c>
      <c r="AE977" s="45">
        <f t="shared" si="1795"/>
        <v>99.996660871639747</v>
      </c>
      <c r="AF977" s="43">
        <v>49542.023000000001</v>
      </c>
      <c r="AG977" s="43">
        <v>0</v>
      </c>
      <c r="AH977" s="43">
        <v>0</v>
      </c>
      <c r="AI977" s="43">
        <v>0</v>
      </c>
      <c r="AJ977" s="43">
        <v>0</v>
      </c>
      <c r="AK977" s="43">
        <v>0</v>
      </c>
      <c r="AL977" s="43">
        <f t="shared" si="1796"/>
        <v>49542.023000000001</v>
      </c>
      <c r="AM977" s="43">
        <f t="shared" si="1797"/>
        <v>75.042000000001281</v>
      </c>
      <c r="AN977" s="19"/>
      <c r="AO977" s="1"/>
      <c r="AP977" s="1"/>
      <c r="AQ977" s="1"/>
      <c r="AR977" s="1"/>
      <c r="AS977" s="1"/>
    </row>
    <row r="978" ht="31.5">
      <c r="B978" s="41" t="s">
        <v>453</v>
      </c>
      <c r="C978" s="41" t="s">
        <v>227</v>
      </c>
      <c r="D978" s="41" t="s">
        <v>109</v>
      </c>
      <c r="E978" s="26" t="str">
        <f t="shared" si="1902"/>
        <v>0709</v>
      </c>
      <c r="F978" s="41" t="s">
        <v>456</v>
      </c>
      <c r="G978" s="41"/>
      <c r="H978" s="42" t="s">
        <v>457</v>
      </c>
      <c r="I978" s="43">
        <f>I979+I984+I994+I1031+I989</f>
        <v>163519.59999999998</v>
      </c>
      <c r="J978" s="43">
        <f>J979+J984+J994+J1031+J989</f>
        <v>167713.39999999999</v>
      </c>
      <c r="K978" s="43">
        <f>K979+K984+K994+K1031+K989</f>
        <v>167713.39999999999</v>
      </c>
      <c r="L978" s="43">
        <f>L979+L984+L994+L1031+L989</f>
        <v>0</v>
      </c>
      <c r="M978" s="43">
        <f>M979+M984+M994+M1031+M989</f>
        <v>0</v>
      </c>
      <c r="N978" s="43">
        <f>N979+N984+N994+N1031+N989</f>
        <v>0</v>
      </c>
      <c r="O978" s="43">
        <f>O979+O984+O994+O1031+O989</f>
        <v>-3033.9449999999997</v>
      </c>
      <c r="P978" s="43">
        <f>P979+P984+P994+P1031+P989</f>
        <v>2535</v>
      </c>
      <c r="Q978" s="43">
        <f>Q979+Q984+Q994+Q1031+Q989</f>
        <v>0</v>
      </c>
      <c r="R978" s="43">
        <f>R979+R984+R994+R1031+R989</f>
        <v>153</v>
      </c>
      <c r="S978" s="43">
        <f>S979+S984+S994+S1031+S989</f>
        <v>0</v>
      </c>
      <c r="T978" s="43">
        <f>T979+T984+T994+T1031+T989</f>
        <v>0</v>
      </c>
      <c r="U978" s="43">
        <v>0</v>
      </c>
      <c r="V978" s="43">
        <f t="shared" si="1903"/>
        <v>163173.65499999997</v>
      </c>
      <c r="W978" s="43">
        <f>W979+W984+W994+W1031+W989</f>
        <v>0</v>
      </c>
      <c r="X978" s="43">
        <f>X979+X984+X994+X1031+X989</f>
        <v>0</v>
      </c>
      <c r="Y978" s="43">
        <f>Y979+Y984+Y994+Y1031+Y989</f>
        <v>0</v>
      </c>
      <c r="Z978" s="43">
        <f>Z979+Z984+Z994+Z1031+Z989</f>
        <v>0</v>
      </c>
      <c r="AA978" s="43">
        <f>AA979+AA984+AA994+AA1031+AA989</f>
        <v>0</v>
      </c>
      <c r="AB978" s="43">
        <f>AB979+AB984+AB994+AB1031+AB989</f>
        <v>122851.25114000002</v>
      </c>
      <c r="AC978" s="44">
        <f>AC979+AC984+AC994+AC1031+AC989</f>
        <v>163169.12196000002</v>
      </c>
      <c r="AD978" s="44">
        <f>AD979+AD984+AD994+AD1031+AD989</f>
        <v>163168.70922000005</v>
      </c>
      <c r="AE978" s="45">
        <f t="shared" si="1795"/>
        <v>99.999747047728746</v>
      </c>
      <c r="AF978" s="43">
        <f>AF979+AF984+AF994+AF1031+AF989</f>
        <v>166207.60000000001</v>
      </c>
      <c r="AG978" s="43">
        <f>AG979+AG984+AG994+AG1031+AG989</f>
        <v>-3033.9449999999997</v>
      </c>
      <c r="AH978" s="43">
        <f>AH979+AH984+AH994+AH1031+AH989</f>
        <v>0</v>
      </c>
      <c r="AI978" s="43">
        <f>AI979+AI984+AI994+AI1031+AI989</f>
        <v>0</v>
      </c>
      <c r="AJ978" s="43">
        <f>AJ979+AJ984+AJ994+AJ1031+AJ989</f>
        <v>0</v>
      </c>
      <c r="AK978" s="43">
        <f>AK979+AK984+AK994+AK1031+AK989</f>
        <v>0</v>
      </c>
      <c r="AL978" s="43">
        <f t="shared" si="1796"/>
        <v>163173.655</v>
      </c>
      <c r="AM978" s="43">
        <f t="shared" si="1797"/>
        <v>-2.9103830456733704e-11</v>
      </c>
      <c r="AN978" s="2"/>
      <c r="AO978" s="1"/>
      <c r="AP978" s="1"/>
      <c r="AQ978" s="1"/>
      <c r="AR978" s="1"/>
      <c r="AS978" s="1"/>
    </row>
    <row r="979" ht="31.5">
      <c r="B979" s="41" t="s">
        <v>453</v>
      </c>
      <c r="C979" s="41" t="s">
        <v>227</v>
      </c>
      <c r="D979" s="41" t="s">
        <v>109</v>
      </c>
      <c r="E979" s="26" t="str">
        <f t="shared" si="1902"/>
        <v>0709</v>
      </c>
      <c r="F979" s="41" t="s">
        <v>458</v>
      </c>
      <c r="G979" s="41"/>
      <c r="H979" s="42" t="s">
        <v>459</v>
      </c>
      <c r="I979" s="43">
        <f t="shared" ref="I979:I992" si="1930">I980</f>
        <v>8</v>
      </c>
      <c r="J979" s="43">
        <f t="shared" ref="J979:J992" si="1931">J980</f>
        <v>0</v>
      </c>
      <c r="K979" s="43">
        <f t="shared" ref="K979:K992" si="1932">K980</f>
        <v>0</v>
      </c>
      <c r="L979" s="43">
        <f t="shared" ref="L979:L992" si="1933">L980</f>
        <v>0</v>
      </c>
      <c r="M979" s="43">
        <f t="shared" ref="M979:M992" si="1934">M980</f>
        <v>0</v>
      </c>
      <c r="N979" s="43">
        <f t="shared" ref="N979:N992" si="1935">N980</f>
        <v>0</v>
      </c>
      <c r="O979" s="43">
        <f t="shared" ref="O979:O992" si="1936">O980</f>
        <v>0</v>
      </c>
      <c r="P979" s="43">
        <f t="shared" ref="P979:P992" si="1937">P980</f>
        <v>0</v>
      </c>
      <c r="Q979" s="43">
        <f t="shared" ref="Q979:Q992" si="1938">Q980</f>
        <v>0</v>
      </c>
      <c r="R979" s="43">
        <f t="shared" ref="R979:R992" si="1939">R980</f>
        <v>0</v>
      </c>
      <c r="S979" s="43">
        <f t="shared" ref="S979:S992" si="1940">S980</f>
        <v>0</v>
      </c>
      <c r="T979" s="43">
        <f t="shared" ref="T979:T992" si="1941">T980</f>
        <v>0</v>
      </c>
      <c r="U979" s="43">
        <v>0</v>
      </c>
      <c r="V979" s="43">
        <f t="shared" si="1903"/>
        <v>8</v>
      </c>
      <c r="W979" s="43">
        <f t="shared" ref="W979:W992" si="1942">W980</f>
        <v>0</v>
      </c>
      <c r="X979" s="43">
        <f t="shared" ref="X979:X992" si="1943">X980</f>
        <v>0</v>
      </c>
      <c r="Y979" s="43">
        <f t="shared" ref="Y979:Y992" si="1944">Y980</f>
        <v>0</v>
      </c>
      <c r="Z979" s="43">
        <f t="shared" ref="Z979:Z992" si="1945">Z980</f>
        <v>0</v>
      </c>
      <c r="AA979" s="43">
        <f t="shared" ref="AA979:AA992" si="1946">AA980</f>
        <v>0</v>
      </c>
      <c r="AB979" s="43">
        <f t="shared" ref="AB979:AB992" si="1947">AB980</f>
        <v>1.4762500000000001</v>
      </c>
      <c r="AC979" s="44">
        <f t="shared" ref="AC979:AC992" si="1948">AC980</f>
        <v>3.4669599999999998</v>
      </c>
      <c r="AD979" s="44">
        <f t="shared" ref="AD979:AD992" si="1949">AD980</f>
        <v>3.17841</v>
      </c>
      <c r="AE979" s="45">
        <f t="shared" si="1795"/>
        <v>91.677146549138158</v>
      </c>
      <c r="AF979" s="43">
        <f t="shared" ref="AF979:AF992" si="1950">AF980</f>
        <v>8</v>
      </c>
      <c r="AG979" s="43">
        <f t="shared" ref="AG979:AG992" si="1951">AG980</f>
        <v>0</v>
      </c>
      <c r="AH979" s="43">
        <f t="shared" ref="AH979:AH992" si="1952">AH980</f>
        <v>0</v>
      </c>
      <c r="AI979" s="43">
        <f t="shared" ref="AI979:AI992" si="1953">AI980</f>
        <v>0</v>
      </c>
      <c r="AJ979" s="43">
        <f t="shared" ref="AJ979:AJ992" si="1954">AJ980</f>
        <v>0</v>
      </c>
      <c r="AK979" s="43">
        <f t="shared" ref="AK979:AK992" si="1955">AK980</f>
        <v>0</v>
      </c>
      <c r="AL979" s="43">
        <f t="shared" si="1796"/>
        <v>8</v>
      </c>
      <c r="AM979" s="43">
        <f t="shared" si="1797"/>
        <v>0</v>
      </c>
      <c r="AN979" s="2"/>
      <c r="AO979" s="1"/>
      <c r="AP979" s="1"/>
      <c r="AQ979" s="1"/>
      <c r="AR979" s="1"/>
      <c r="AS979" s="1"/>
    </row>
    <row r="980" ht="47.25">
      <c r="B980" s="41" t="s">
        <v>453</v>
      </c>
      <c r="C980" s="41" t="s">
        <v>227</v>
      </c>
      <c r="D980" s="41" t="s">
        <v>109</v>
      </c>
      <c r="E980" s="26" t="str">
        <f t="shared" si="1902"/>
        <v>0709</v>
      </c>
      <c r="F980" s="41" t="s">
        <v>463</v>
      </c>
      <c r="G980" s="41"/>
      <c r="H980" s="42" t="s">
        <v>464</v>
      </c>
      <c r="I980" s="43">
        <f t="shared" si="1930"/>
        <v>8</v>
      </c>
      <c r="J980" s="43">
        <f t="shared" si="1931"/>
        <v>0</v>
      </c>
      <c r="K980" s="43">
        <f t="shared" si="1932"/>
        <v>0</v>
      </c>
      <c r="L980" s="43">
        <f t="shared" si="1933"/>
        <v>0</v>
      </c>
      <c r="M980" s="43">
        <f t="shared" si="1934"/>
        <v>0</v>
      </c>
      <c r="N980" s="43">
        <f t="shared" si="1935"/>
        <v>0</v>
      </c>
      <c r="O980" s="43">
        <f t="shared" si="1936"/>
        <v>0</v>
      </c>
      <c r="P980" s="43">
        <f t="shared" si="1937"/>
        <v>0</v>
      </c>
      <c r="Q980" s="43">
        <f t="shared" si="1938"/>
        <v>0</v>
      </c>
      <c r="R980" s="43">
        <f t="shared" si="1939"/>
        <v>0</v>
      </c>
      <c r="S980" s="43">
        <f t="shared" si="1940"/>
        <v>0</v>
      </c>
      <c r="T980" s="43">
        <f t="shared" si="1941"/>
        <v>0</v>
      </c>
      <c r="U980" s="43">
        <v>0</v>
      </c>
      <c r="V980" s="43">
        <f t="shared" si="1903"/>
        <v>8</v>
      </c>
      <c r="W980" s="43">
        <f t="shared" si="1942"/>
        <v>0</v>
      </c>
      <c r="X980" s="43">
        <f t="shared" si="1943"/>
        <v>0</v>
      </c>
      <c r="Y980" s="43">
        <f t="shared" si="1944"/>
        <v>0</v>
      </c>
      <c r="Z980" s="43">
        <f t="shared" si="1945"/>
        <v>0</v>
      </c>
      <c r="AA980" s="43">
        <f t="shared" si="1946"/>
        <v>0</v>
      </c>
      <c r="AB980" s="43">
        <f t="shared" si="1947"/>
        <v>1.4762500000000001</v>
      </c>
      <c r="AC980" s="44">
        <f t="shared" si="1948"/>
        <v>3.4669599999999998</v>
      </c>
      <c r="AD980" s="44">
        <f t="shared" si="1949"/>
        <v>3.17841</v>
      </c>
      <c r="AE980" s="45">
        <f t="shared" si="1795"/>
        <v>91.677146549138158</v>
      </c>
      <c r="AF980" s="43">
        <f t="shared" si="1950"/>
        <v>8</v>
      </c>
      <c r="AG980" s="43">
        <f t="shared" si="1951"/>
        <v>0</v>
      </c>
      <c r="AH980" s="43">
        <f t="shared" si="1952"/>
        <v>0</v>
      </c>
      <c r="AI980" s="43">
        <f t="shared" si="1953"/>
        <v>0</v>
      </c>
      <c r="AJ980" s="43">
        <f t="shared" si="1954"/>
        <v>0</v>
      </c>
      <c r="AK980" s="43">
        <f t="shared" si="1955"/>
        <v>0</v>
      </c>
      <c r="AL980" s="43">
        <f t="shared" si="1796"/>
        <v>8</v>
      </c>
      <c r="AM980" s="43">
        <f t="shared" si="1797"/>
        <v>0</v>
      </c>
      <c r="AN980" s="2"/>
      <c r="AR980" s="1"/>
      <c r="AS980" s="1"/>
    </row>
    <row r="981" ht="31.5">
      <c r="B981" s="41" t="s">
        <v>453</v>
      </c>
      <c r="C981" s="41" t="s">
        <v>227</v>
      </c>
      <c r="D981" s="41" t="s">
        <v>109</v>
      </c>
      <c r="E981" s="26" t="str">
        <f t="shared" si="1902"/>
        <v>0709</v>
      </c>
      <c r="F981" s="41" t="s">
        <v>465</v>
      </c>
      <c r="G981" s="41"/>
      <c r="H981" s="42" t="s">
        <v>466</v>
      </c>
      <c r="I981" s="43">
        <f t="shared" si="1930"/>
        <v>8</v>
      </c>
      <c r="J981" s="43">
        <f t="shared" si="1931"/>
        <v>0</v>
      </c>
      <c r="K981" s="43">
        <f t="shared" si="1932"/>
        <v>0</v>
      </c>
      <c r="L981" s="43">
        <f t="shared" si="1933"/>
        <v>0</v>
      </c>
      <c r="M981" s="43">
        <f t="shared" si="1934"/>
        <v>0</v>
      </c>
      <c r="N981" s="43">
        <f t="shared" si="1935"/>
        <v>0</v>
      </c>
      <c r="O981" s="43">
        <f t="shared" si="1936"/>
        <v>0</v>
      </c>
      <c r="P981" s="43">
        <f t="shared" si="1937"/>
        <v>0</v>
      </c>
      <c r="Q981" s="43">
        <f t="shared" si="1938"/>
        <v>0</v>
      </c>
      <c r="R981" s="43">
        <f t="shared" si="1939"/>
        <v>0</v>
      </c>
      <c r="S981" s="43">
        <f t="shared" si="1940"/>
        <v>0</v>
      </c>
      <c r="T981" s="43">
        <f t="shared" si="1941"/>
        <v>0</v>
      </c>
      <c r="U981" s="43">
        <v>0</v>
      </c>
      <c r="V981" s="43">
        <f t="shared" si="1903"/>
        <v>8</v>
      </c>
      <c r="W981" s="43">
        <f t="shared" si="1942"/>
        <v>0</v>
      </c>
      <c r="X981" s="43">
        <f t="shared" si="1943"/>
        <v>0</v>
      </c>
      <c r="Y981" s="43">
        <f t="shared" si="1944"/>
        <v>0</v>
      </c>
      <c r="Z981" s="43">
        <f t="shared" si="1945"/>
        <v>0</v>
      </c>
      <c r="AA981" s="43">
        <f t="shared" si="1946"/>
        <v>0</v>
      </c>
      <c r="AB981" s="43">
        <f t="shared" si="1947"/>
        <v>1.4762500000000001</v>
      </c>
      <c r="AC981" s="44">
        <f t="shared" si="1948"/>
        <v>3.4669599999999998</v>
      </c>
      <c r="AD981" s="44">
        <f t="shared" si="1949"/>
        <v>3.17841</v>
      </c>
      <c r="AE981" s="45">
        <f t="shared" si="1795"/>
        <v>91.677146549138158</v>
      </c>
      <c r="AF981" s="43">
        <f t="shared" si="1950"/>
        <v>8</v>
      </c>
      <c r="AG981" s="43">
        <f t="shared" si="1951"/>
        <v>0</v>
      </c>
      <c r="AH981" s="43">
        <f t="shared" si="1952"/>
        <v>0</v>
      </c>
      <c r="AI981" s="43">
        <f t="shared" si="1953"/>
        <v>0</v>
      </c>
      <c r="AJ981" s="43">
        <f t="shared" si="1954"/>
        <v>0</v>
      </c>
      <c r="AK981" s="43">
        <f t="shared" si="1955"/>
        <v>0</v>
      </c>
      <c r="AL981" s="43">
        <f t="shared" si="1796"/>
        <v>8</v>
      </c>
      <c r="AM981" s="43">
        <f t="shared" si="1797"/>
        <v>0</v>
      </c>
      <c r="AN981" s="2"/>
      <c r="AO981" s="1"/>
      <c r="AP981" s="1"/>
      <c r="AQ981" s="1"/>
      <c r="AR981" s="1"/>
      <c r="AS981" s="1"/>
    </row>
    <row r="982" ht="31.5">
      <c r="B982" s="41" t="s">
        <v>453</v>
      </c>
      <c r="C982" s="41" t="s">
        <v>227</v>
      </c>
      <c r="D982" s="41" t="s">
        <v>109</v>
      </c>
      <c r="E982" s="26" t="str">
        <f t="shared" si="1902"/>
        <v>0709</v>
      </c>
      <c r="F982" s="41" t="s">
        <v>465</v>
      </c>
      <c r="G982" s="41" t="s">
        <v>53</v>
      </c>
      <c r="H982" s="42" t="s">
        <v>54</v>
      </c>
      <c r="I982" s="43">
        <f t="shared" si="1930"/>
        <v>8</v>
      </c>
      <c r="J982" s="43">
        <f t="shared" si="1931"/>
        <v>0</v>
      </c>
      <c r="K982" s="43">
        <f t="shared" si="1932"/>
        <v>0</v>
      </c>
      <c r="L982" s="43">
        <f t="shared" si="1933"/>
        <v>0</v>
      </c>
      <c r="M982" s="43">
        <f t="shared" si="1934"/>
        <v>0</v>
      </c>
      <c r="N982" s="43">
        <f t="shared" si="1935"/>
        <v>0</v>
      </c>
      <c r="O982" s="43">
        <f t="shared" si="1936"/>
        <v>0</v>
      </c>
      <c r="P982" s="43">
        <f t="shared" si="1937"/>
        <v>0</v>
      </c>
      <c r="Q982" s="43">
        <f t="shared" si="1938"/>
        <v>0</v>
      </c>
      <c r="R982" s="43">
        <f t="shared" si="1939"/>
        <v>0</v>
      </c>
      <c r="S982" s="43">
        <f t="shared" si="1940"/>
        <v>0</v>
      </c>
      <c r="T982" s="43">
        <f t="shared" si="1941"/>
        <v>0</v>
      </c>
      <c r="U982" s="43">
        <v>0</v>
      </c>
      <c r="V982" s="43">
        <f t="shared" si="1903"/>
        <v>8</v>
      </c>
      <c r="W982" s="43">
        <f t="shared" si="1942"/>
        <v>0</v>
      </c>
      <c r="X982" s="43">
        <f t="shared" si="1943"/>
        <v>0</v>
      </c>
      <c r="Y982" s="43">
        <f t="shared" si="1944"/>
        <v>0</v>
      </c>
      <c r="Z982" s="43">
        <f t="shared" si="1945"/>
        <v>0</v>
      </c>
      <c r="AA982" s="43">
        <f t="shared" si="1946"/>
        <v>0</v>
      </c>
      <c r="AB982" s="43">
        <f t="shared" si="1947"/>
        <v>1.4762500000000001</v>
      </c>
      <c r="AC982" s="44">
        <f t="shared" si="1948"/>
        <v>3.4669599999999998</v>
      </c>
      <c r="AD982" s="44">
        <f t="shared" si="1949"/>
        <v>3.17841</v>
      </c>
      <c r="AE982" s="45">
        <f t="shared" si="1795"/>
        <v>91.677146549138158</v>
      </c>
      <c r="AF982" s="43">
        <f t="shared" si="1950"/>
        <v>8</v>
      </c>
      <c r="AG982" s="43">
        <f t="shared" si="1951"/>
        <v>0</v>
      </c>
      <c r="AH982" s="43">
        <f t="shared" si="1952"/>
        <v>0</v>
      </c>
      <c r="AI982" s="43">
        <f t="shared" si="1953"/>
        <v>0</v>
      </c>
      <c r="AJ982" s="43">
        <f t="shared" si="1954"/>
        <v>0</v>
      </c>
      <c r="AK982" s="43">
        <f t="shared" si="1955"/>
        <v>0</v>
      </c>
      <c r="AL982" s="43">
        <f t="shared" si="1796"/>
        <v>8</v>
      </c>
      <c r="AM982" s="43">
        <f t="shared" si="1797"/>
        <v>0</v>
      </c>
      <c r="AN982" s="2"/>
      <c r="AO982" s="1"/>
      <c r="AP982" s="1"/>
      <c r="AQ982" s="1"/>
      <c r="AR982" s="1"/>
      <c r="AS982" s="1"/>
    </row>
    <row r="983" ht="31.5">
      <c r="B983" s="41" t="s">
        <v>453</v>
      </c>
      <c r="C983" s="41" t="s">
        <v>227</v>
      </c>
      <c r="D983" s="41" t="s">
        <v>109</v>
      </c>
      <c r="E983" s="26" t="str">
        <f t="shared" si="1902"/>
        <v>0709</v>
      </c>
      <c r="F983" s="41" t="s">
        <v>465</v>
      </c>
      <c r="G983" s="41" t="s">
        <v>55</v>
      </c>
      <c r="H983" s="42" t="s">
        <v>56</v>
      </c>
      <c r="I983" s="43">
        <v>8</v>
      </c>
      <c r="J983" s="43"/>
      <c r="K983" s="43"/>
      <c r="L983" s="43"/>
      <c r="M983" s="43"/>
      <c r="N983" s="43"/>
      <c r="O983" s="43">
        <v>0</v>
      </c>
      <c r="P983" s="43">
        <v>0</v>
      </c>
      <c r="Q983" s="43">
        <v>0</v>
      </c>
      <c r="R983" s="43">
        <v>0</v>
      </c>
      <c r="S983" s="43">
        <v>0</v>
      </c>
      <c r="T983" s="43">
        <v>0</v>
      </c>
      <c r="U983" s="43">
        <v>0</v>
      </c>
      <c r="V983" s="43">
        <f t="shared" si="1903"/>
        <v>8</v>
      </c>
      <c r="W983" s="43"/>
      <c r="X983" s="43"/>
      <c r="Y983" s="43"/>
      <c r="Z983" s="43"/>
      <c r="AA983" s="43"/>
      <c r="AB983" s="43">
        <v>1.4762500000000001</v>
      </c>
      <c r="AC983" s="44">
        <v>3.4669599999999998</v>
      </c>
      <c r="AD983" s="44">
        <v>3.17841</v>
      </c>
      <c r="AE983" s="45">
        <f t="shared" si="1795"/>
        <v>91.677146549138158</v>
      </c>
      <c r="AF983" s="43">
        <v>8</v>
      </c>
      <c r="AG983" s="43">
        <v>0</v>
      </c>
      <c r="AH983" s="43">
        <v>0</v>
      </c>
      <c r="AI983" s="43">
        <v>0</v>
      </c>
      <c r="AJ983" s="43">
        <v>0</v>
      </c>
      <c r="AK983" s="43">
        <v>0</v>
      </c>
      <c r="AL983" s="43">
        <f t="shared" si="1796"/>
        <v>8</v>
      </c>
      <c r="AM983" s="43">
        <f t="shared" si="1797"/>
        <v>0</v>
      </c>
      <c r="AN983" s="19"/>
      <c r="AO983" s="1"/>
      <c r="AP983" s="1"/>
      <c r="AQ983" s="1"/>
      <c r="AR983" s="1"/>
      <c r="AS983" s="1"/>
    </row>
    <row r="984" ht="31.5">
      <c r="B984" s="41" t="s">
        <v>453</v>
      </c>
      <c r="C984" s="41" t="s">
        <v>227</v>
      </c>
      <c r="D984" s="41" t="s">
        <v>109</v>
      </c>
      <c r="E984" s="26" t="str">
        <f t="shared" si="1902"/>
        <v>0709</v>
      </c>
      <c r="F984" s="41" t="s">
        <v>507</v>
      </c>
      <c r="G984" s="41"/>
      <c r="H984" s="42" t="s">
        <v>508</v>
      </c>
      <c r="I984" s="43">
        <f t="shared" si="1930"/>
        <v>1845.3</v>
      </c>
      <c r="J984" s="43">
        <f t="shared" si="1931"/>
        <v>1845.3</v>
      </c>
      <c r="K984" s="43">
        <f t="shared" si="1932"/>
        <v>1845.3</v>
      </c>
      <c r="L984" s="43">
        <f t="shared" si="1933"/>
        <v>0</v>
      </c>
      <c r="M984" s="43">
        <f t="shared" si="1934"/>
        <v>0</v>
      </c>
      <c r="N984" s="43">
        <f t="shared" si="1935"/>
        <v>0</v>
      </c>
      <c r="O984" s="43">
        <f t="shared" si="1936"/>
        <v>0</v>
      </c>
      <c r="P984" s="43">
        <f t="shared" si="1937"/>
        <v>0</v>
      </c>
      <c r="Q984" s="43">
        <f t="shared" si="1938"/>
        <v>0</v>
      </c>
      <c r="R984" s="43">
        <f t="shared" si="1939"/>
        <v>0</v>
      </c>
      <c r="S984" s="43">
        <f t="shared" si="1940"/>
        <v>0</v>
      </c>
      <c r="T984" s="43">
        <f t="shared" si="1941"/>
        <v>0</v>
      </c>
      <c r="U984" s="43">
        <v>0</v>
      </c>
      <c r="V984" s="43">
        <f t="shared" si="1903"/>
        <v>1845.3</v>
      </c>
      <c r="W984" s="43">
        <f t="shared" si="1942"/>
        <v>0</v>
      </c>
      <c r="X984" s="43">
        <f t="shared" si="1943"/>
        <v>0</v>
      </c>
      <c r="Y984" s="43">
        <f t="shared" si="1944"/>
        <v>0</v>
      </c>
      <c r="Z984" s="43">
        <f t="shared" si="1945"/>
        <v>0</v>
      </c>
      <c r="AA984" s="43">
        <f t="shared" si="1946"/>
        <v>0</v>
      </c>
      <c r="AB984" s="43">
        <f t="shared" si="1947"/>
        <v>1443.9749999999999</v>
      </c>
      <c r="AC984" s="44">
        <f t="shared" si="1948"/>
        <v>1845.3</v>
      </c>
      <c r="AD984" s="44">
        <f t="shared" si="1949"/>
        <v>1845.3</v>
      </c>
      <c r="AE984" s="45">
        <f t="shared" si="1795"/>
        <v>100</v>
      </c>
      <c r="AF984" s="43">
        <f t="shared" si="1950"/>
        <v>1845.3</v>
      </c>
      <c r="AG984" s="43">
        <f t="shared" si="1951"/>
        <v>0</v>
      </c>
      <c r="AH984" s="43">
        <f t="shared" si="1952"/>
        <v>0</v>
      </c>
      <c r="AI984" s="43">
        <f t="shared" si="1953"/>
        <v>0</v>
      </c>
      <c r="AJ984" s="43">
        <f t="shared" si="1954"/>
        <v>0</v>
      </c>
      <c r="AK984" s="43">
        <f t="shared" si="1955"/>
        <v>0</v>
      </c>
      <c r="AL984" s="43">
        <f t="shared" si="1796"/>
        <v>1845.3</v>
      </c>
      <c r="AM984" s="43">
        <f t="shared" si="1797"/>
        <v>0</v>
      </c>
      <c r="AN984" s="2"/>
      <c r="AO984" s="1"/>
      <c r="AP984" s="1"/>
      <c r="AQ984" s="1"/>
      <c r="AR984" s="1"/>
      <c r="AS984" s="1"/>
    </row>
    <row r="985" ht="63">
      <c r="B985" s="41" t="s">
        <v>453</v>
      </c>
      <c r="C985" s="41" t="s">
        <v>227</v>
      </c>
      <c r="D985" s="41" t="s">
        <v>109</v>
      </c>
      <c r="E985" s="26" t="str">
        <f t="shared" si="1902"/>
        <v>0709</v>
      </c>
      <c r="F985" s="41" t="s">
        <v>509</v>
      </c>
      <c r="G985" s="41"/>
      <c r="H985" s="42" t="s">
        <v>510</v>
      </c>
      <c r="I985" s="43">
        <f t="shared" si="1930"/>
        <v>1845.3</v>
      </c>
      <c r="J985" s="43">
        <f t="shared" si="1931"/>
        <v>1845.3</v>
      </c>
      <c r="K985" s="43">
        <f t="shared" si="1932"/>
        <v>1845.3</v>
      </c>
      <c r="L985" s="43">
        <f t="shared" si="1933"/>
        <v>0</v>
      </c>
      <c r="M985" s="43">
        <f t="shared" si="1934"/>
        <v>0</v>
      </c>
      <c r="N985" s="43">
        <f t="shared" si="1935"/>
        <v>0</v>
      </c>
      <c r="O985" s="43">
        <f t="shared" si="1936"/>
        <v>0</v>
      </c>
      <c r="P985" s="43">
        <f t="shared" si="1937"/>
        <v>0</v>
      </c>
      <c r="Q985" s="43">
        <f t="shared" si="1938"/>
        <v>0</v>
      </c>
      <c r="R985" s="43">
        <f t="shared" si="1939"/>
        <v>0</v>
      </c>
      <c r="S985" s="43">
        <f t="shared" si="1940"/>
        <v>0</v>
      </c>
      <c r="T985" s="43">
        <f t="shared" si="1941"/>
        <v>0</v>
      </c>
      <c r="U985" s="43">
        <v>0</v>
      </c>
      <c r="V985" s="43">
        <f t="shared" si="1903"/>
        <v>1845.3</v>
      </c>
      <c r="W985" s="43">
        <f t="shared" si="1942"/>
        <v>0</v>
      </c>
      <c r="X985" s="43">
        <f t="shared" si="1943"/>
        <v>0</v>
      </c>
      <c r="Y985" s="43">
        <f t="shared" si="1944"/>
        <v>0</v>
      </c>
      <c r="Z985" s="43">
        <f t="shared" si="1945"/>
        <v>0</v>
      </c>
      <c r="AA985" s="43">
        <f t="shared" si="1946"/>
        <v>0</v>
      </c>
      <c r="AB985" s="43">
        <f t="shared" si="1947"/>
        <v>1443.9749999999999</v>
      </c>
      <c r="AC985" s="44">
        <f t="shared" si="1948"/>
        <v>1845.3</v>
      </c>
      <c r="AD985" s="44">
        <f t="shared" si="1949"/>
        <v>1845.3</v>
      </c>
      <c r="AE985" s="45">
        <f t="shared" si="1795"/>
        <v>100</v>
      </c>
      <c r="AF985" s="43">
        <f t="shared" si="1950"/>
        <v>1845.3</v>
      </c>
      <c r="AG985" s="43">
        <f t="shared" si="1951"/>
        <v>0</v>
      </c>
      <c r="AH985" s="43">
        <f t="shared" si="1952"/>
        <v>0</v>
      </c>
      <c r="AI985" s="43">
        <f t="shared" si="1953"/>
        <v>0</v>
      </c>
      <c r="AJ985" s="43">
        <f t="shared" si="1954"/>
        <v>0</v>
      </c>
      <c r="AK985" s="43">
        <f t="shared" si="1955"/>
        <v>0</v>
      </c>
      <c r="AL985" s="43">
        <f t="shared" si="1796"/>
        <v>1845.3</v>
      </c>
      <c r="AM985" s="43">
        <f t="shared" si="1797"/>
        <v>0</v>
      </c>
      <c r="AN985" s="2"/>
      <c r="AR985" s="1"/>
      <c r="AS985" s="1"/>
    </row>
    <row r="986" ht="31.5">
      <c r="B986" s="41" t="s">
        <v>453</v>
      </c>
      <c r="C986" s="41" t="s">
        <v>227</v>
      </c>
      <c r="D986" s="41" t="s">
        <v>109</v>
      </c>
      <c r="E986" s="26" t="str">
        <f t="shared" si="1902"/>
        <v>0709</v>
      </c>
      <c r="F986" s="41" t="s">
        <v>623</v>
      </c>
      <c r="G986" s="41"/>
      <c r="H986" s="42" t="s">
        <v>624</v>
      </c>
      <c r="I986" s="43">
        <f t="shared" si="1930"/>
        <v>1845.3</v>
      </c>
      <c r="J986" s="43">
        <f t="shared" si="1931"/>
        <v>1845.3</v>
      </c>
      <c r="K986" s="43">
        <f t="shared" si="1932"/>
        <v>1845.3</v>
      </c>
      <c r="L986" s="43">
        <f t="shared" si="1933"/>
        <v>0</v>
      </c>
      <c r="M986" s="43">
        <f t="shared" si="1934"/>
        <v>0</v>
      </c>
      <c r="N986" s="43">
        <f t="shared" si="1935"/>
        <v>0</v>
      </c>
      <c r="O986" s="43">
        <f t="shared" si="1936"/>
        <v>0</v>
      </c>
      <c r="P986" s="43">
        <f t="shared" si="1937"/>
        <v>0</v>
      </c>
      <c r="Q986" s="43">
        <f t="shared" si="1938"/>
        <v>0</v>
      </c>
      <c r="R986" s="43">
        <f t="shared" si="1939"/>
        <v>0</v>
      </c>
      <c r="S986" s="43">
        <f t="shared" si="1940"/>
        <v>0</v>
      </c>
      <c r="T986" s="43">
        <f t="shared" si="1941"/>
        <v>0</v>
      </c>
      <c r="U986" s="43">
        <v>0</v>
      </c>
      <c r="V986" s="43">
        <f t="shared" si="1903"/>
        <v>1845.3</v>
      </c>
      <c r="W986" s="43">
        <f t="shared" si="1942"/>
        <v>0</v>
      </c>
      <c r="X986" s="43">
        <f t="shared" si="1943"/>
        <v>0</v>
      </c>
      <c r="Y986" s="43">
        <f t="shared" si="1944"/>
        <v>0</v>
      </c>
      <c r="Z986" s="43">
        <f t="shared" si="1945"/>
        <v>0</v>
      </c>
      <c r="AA986" s="43">
        <f t="shared" si="1946"/>
        <v>0</v>
      </c>
      <c r="AB986" s="43">
        <f t="shared" si="1947"/>
        <v>1443.9749999999999</v>
      </c>
      <c r="AC986" s="44">
        <f t="shared" si="1948"/>
        <v>1845.3</v>
      </c>
      <c r="AD986" s="44">
        <f t="shared" si="1949"/>
        <v>1845.3</v>
      </c>
      <c r="AE986" s="45">
        <f t="shared" si="1795"/>
        <v>100</v>
      </c>
      <c r="AF986" s="43">
        <f t="shared" si="1950"/>
        <v>1845.3</v>
      </c>
      <c r="AG986" s="43">
        <f t="shared" si="1951"/>
        <v>0</v>
      </c>
      <c r="AH986" s="43">
        <f t="shared" si="1952"/>
        <v>0</v>
      </c>
      <c r="AI986" s="43">
        <f t="shared" si="1953"/>
        <v>0</v>
      </c>
      <c r="AJ986" s="43">
        <f t="shared" si="1954"/>
        <v>0</v>
      </c>
      <c r="AK986" s="43">
        <f t="shared" si="1955"/>
        <v>0</v>
      </c>
      <c r="AL986" s="43">
        <f t="shared" si="1796"/>
        <v>1845.3</v>
      </c>
      <c r="AM986" s="43">
        <f t="shared" si="1797"/>
        <v>0</v>
      </c>
      <c r="AN986" s="2"/>
      <c r="AO986" s="1"/>
      <c r="AP986" s="1"/>
      <c r="AQ986" s="1"/>
      <c r="AR986" s="1"/>
      <c r="AS986" s="1"/>
    </row>
    <row r="987" ht="31.5">
      <c r="B987" s="41" t="s">
        <v>453</v>
      </c>
      <c r="C987" s="41" t="s">
        <v>227</v>
      </c>
      <c r="D987" s="41" t="s">
        <v>109</v>
      </c>
      <c r="E987" s="26" t="str">
        <f t="shared" si="1902"/>
        <v>0709</v>
      </c>
      <c r="F987" s="41" t="s">
        <v>623</v>
      </c>
      <c r="G987" s="41" t="s">
        <v>177</v>
      </c>
      <c r="H987" s="42" t="s">
        <v>178</v>
      </c>
      <c r="I987" s="43">
        <f t="shared" si="1930"/>
        <v>1845.3</v>
      </c>
      <c r="J987" s="43">
        <f t="shared" si="1931"/>
        <v>1845.3</v>
      </c>
      <c r="K987" s="43">
        <f t="shared" si="1932"/>
        <v>1845.3</v>
      </c>
      <c r="L987" s="43">
        <f t="shared" si="1933"/>
        <v>0</v>
      </c>
      <c r="M987" s="43">
        <f t="shared" si="1934"/>
        <v>0</v>
      </c>
      <c r="N987" s="43">
        <f t="shared" si="1935"/>
        <v>0</v>
      </c>
      <c r="O987" s="43">
        <f t="shared" si="1936"/>
        <v>0</v>
      </c>
      <c r="P987" s="43">
        <f t="shared" si="1937"/>
        <v>0</v>
      </c>
      <c r="Q987" s="43">
        <f t="shared" si="1938"/>
        <v>0</v>
      </c>
      <c r="R987" s="43">
        <f t="shared" si="1939"/>
        <v>0</v>
      </c>
      <c r="S987" s="43">
        <f t="shared" si="1940"/>
        <v>0</v>
      </c>
      <c r="T987" s="43">
        <f t="shared" si="1941"/>
        <v>0</v>
      </c>
      <c r="U987" s="43">
        <v>0</v>
      </c>
      <c r="V987" s="43">
        <f t="shared" si="1903"/>
        <v>1845.3</v>
      </c>
      <c r="W987" s="43">
        <f t="shared" si="1942"/>
        <v>0</v>
      </c>
      <c r="X987" s="43">
        <f t="shared" si="1943"/>
        <v>0</v>
      </c>
      <c r="Y987" s="43">
        <f t="shared" si="1944"/>
        <v>0</v>
      </c>
      <c r="Z987" s="43">
        <f t="shared" si="1945"/>
        <v>0</v>
      </c>
      <c r="AA987" s="43">
        <f t="shared" si="1946"/>
        <v>0</v>
      </c>
      <c r="AB987" s="43">
        <f t="shared" si="1947"/>
        <v>1443.9749999999999</v>
      </c>
      <c r="AC987" s="44">
        <f t="shared" si="1948"/>
        <v>1845.3</v>
      </c>
      <c r="AD987" s="44">
        <f t="shared" si="1949"/>
        <v>1845.3</v>
      </c>
      <c r="AE987" s="45">
        <f t="shared" si="1795"/>
        <v>100</v>
      </c>
      <c r="AF987" s="43">
        <f t="shared" si="1950"/>
        <v>1845.3</v>
      </c>
      <c r="AG987" s="43">
        <f t="shared" si="1951"/>
        <v>0</v>
      </c>
      <c r="AH987" s="43">
        <f t="shared" si="1952"/>
        <v>0</v>
      </c>
      <c r="AI987" s="43">
        <f t="shared" si="1953"/>
        <v>0</v>
      </c>
      <c r="AJ987" s="43">
        <f t="shared" si="1954"/>
        <v>0</v>
      </c>
      <c r="AK987" s="43">
        <f t="shared" si="1955"/>
        <v>0</v>
      </c>
      <c r="AL987" s="43">
        <f t="shared" si="1796"/>
        <v>1845.3</v>
      </c>
      <c r="AM987" s="43">
        <f t="shared" si="1797"/>
        <v>0</v>
      </c>
      <c r="AN987" s="2"/>
      <c r="AO987" s="1"/>
      <c r="AP987" s="1"/>
      <c r="AQ987" s="1"/>
      <c r="AR987" s="1"/>
      <c r="AS987" s="1"/>
    </row>
    <row r="988">
      <c r="B988" s="41" t="s">
        <v>453</v>
      </c>
      <c r="C988" s="41" t="s">
        <v>227</v>
      </c>
      <c r="D988" s="41" t="s">
        <v>109</v>
      </c>
      <c r="E988" s="26" t="str">
        <f t="shared" si="1902"/>
        <v>0709</v>
      </c>
      <c r="F988" s="41" t="s">
        <v>623</v>
      </c>
      <c r="G988" s="41" t="s">
        <v>179</v>
      </c>
      <c r="H988" s="42" t="s">
        <v>180</v>
      </c>
      <c r="I988" s="43">
        <v>1845.3</v>
      </c>
      <c r="J988" s="43">
        <v>1845.3</v>
      </c>
      <c r="K988" s="43">
        <v>1845.3</v>
      </c>
      <c r="L988" s="43"/>
      <c r="M988" s="43"/>
      <c r="N988" s="43"/>
      <c r="O988" s="43">
        <v>0</v>
      </c>
      <c r="P988" s="43">
        <v>0</v>
      </c>
      <c r="Q988" s="43">
        <v>0</v>
      </c>
      <c r="R988" s="43">
        <v>0</v>
      </c>
      <c r="S988" s="43">
        <v>0</v>
      </c>
      <c r="T988" s="43">
        <v>0</v>
      </c>
      <c r="U988" s="43">
        <v>0</v>
      </c>
      <c r="V988" s="43">
        <f t="shared" si="1903"/>
        <v>1845.3</v>
      </c>
      <c r="W988" s="43"/>
      <c r="X988" s="43"/>
      <c r="Y988" s="43"/>
      <c r="Z988" s="43"/>
      <c r="AA988" s="43"/>
      <c r="AB988" s="43">
        <v>1443.9749999999999</v>
      </c>
      <c r="AC988" s="44">
        <v>1845.3</v>
      </c>
      <c r="AD988" s="44">
        <v>1845.3</v>
      </c>
      <c r="AE988" s="45">
        <f t="shared" si="1795"/>
        <v>100</v>
      </c>
      <c r="AF988" s="43">
        <v>1845.3</v>
      </c>
      <c r="AG988" s="43">
        <v>0</v>
      </c>
      <c r="AH988" s="43">
        <v>0</v>
      </c>
      <c r="AI988" s="43">
        <v>0</v>
      </c>
      <c r="AJ988" s="43">
        <v>0</v>
      </c>
      <c r="AK988" s="43">
        <v>0</v>
      </c>
      <c r="AL988" s="43">
        <f t="shared" si="1796"/>
        <v>1845.3</v>
      </c>
      <c r="AM988" s="43">
        <f t="shared" si="1797"/>
        <v>0</v>
      </c>
      <c r="AN988" s="19"/>
      <c r="AO988" s="1"/>
      <c r="AP988" s="1"/>
      <c r="AQ988" s="1"/>
      <c r="AR988" s="1"/>
      <c r="AS988" s="1"/>
    </row>
    <row r="989" ht="31.5">
      <c r="B989" s="41" t="s">
        <v>453</v>
      </c>
      <c r="C989" s="41" t="s">
        <v>227</v>
      </c>
      <c r="D989" s="41" t="s">
        <v>109</v>
      </c>
      <c r="E989" s="26" t="str">
        <f t="shared" si="1902"/>
        <v>0709</v>
      </c>
      <c r="F989" s="41" t="s">
        <v>534</v>
      </c>
      <c r="G989" s="41"/>
      <c r="H989" s="42" t="s">
        <v>535</v>
      </c>
      <c r="I989" s="43">
        <f t="shared" si="1930"/>
        <v>10619.700000000001</v>
      </c>
      <c r="J989" s="43">
        <f t="shared" si="1931"/>
        <v>10901.1</v>
      </c>
      <c r="K989" s="43">
        <f t="shared" si="1932"/>
        <v>10901.1</v>
      </c>
      <c r="L989" s="43">
        <f t="shared" si="1933"/>
        <v>0</v>
      </c>
      <c r="M989" s="43">
        <f t="shared" si="1934"/>
        <v>0</v>
      </c>
      <c r="N989" s="43">
        <f t="shared" si="1935"/>
        <v>0</v>
      </c>
      <c r="O989" s="43">
        <f t="shared" si="1936"/>
        <v>0</v>
      </c>
      <c r="P989" s="43">
        <f t="shared" si="1937"/>
        <v>0</v>
      </c>
      <c r="Q989" s="43">
        <f t="shared" si="1938"/>
        <v>0</v>
      </c>
      <c r="R989" s="43">
        <f t="shared" si="1939"/>
        <v>0</v>
      </c>
      <c r="S989" s="43">
        <f t="shared" si="1940"/>
        <v>0</v>
      </c>
      <c r="T989" s="43">
        <f t="shared" si="1941"/>
        <v>0</v>
      </c>
      <c r="U989" s="43">
        <v>0</v>
      </c>
      <c r="V989" s="43">
        <f t="shared" si="1903"/>
        <v>10619.700000000001</v>
      </c>
      <c r="W989" s="43">
        <f t="shared" si="1942"/>
        <v>0</v>
      </c>
      <c r="X989" s="43">
        <f t="shared" si="1943"/>
        <v>0</v>
      </c>
      <c r="Y989" s="43">
        <f t="shared" si="1944"/>
        <v>0</v>
      </c>
      <c r="Z989" s="43">
        <f t="shared" si="1945"/>
        <v>0</v>
      </c>
      <c r="AA989" s="43">
        <f t="shared" si="1946"/>
        <v>0</v>
      </c>
      <c r="AB989" s="43">
        <f t="shared" si="1947"/>
        <v>8091.527</v>
      </c>
      <c r="AC989" s="44">
        <f t="shared" si="1948"/>
        <v>10619.700000000001</v>
      </c>
      <c r="AD989" s="44">
        <f t="shared" si="1949"/>
        <v>10619.700000000001</v>
      </c>
      <c r="AE989" s="45">
        <f t="shared" si="1795"/>
        <v>100</v>
      </c>
      <c r="AF989" s="43">
        <f t="shared" si="1950"/>
        <v>10619.700000000001</v>
      </c>
      <c r="AG989" s="43">
        <f t="shared" si="1951"/>
        <v>0</v>
      </c>
      <c r="AH989" s="43">
        <f t="shared" si="1952"/>
        <v>0</v>
      </c>
      <c r="AI989" s="43">
        <f t="shared" si="1953"/>
        <v>0</v>
      </c>
      <c r="AJ989" s="43">
        <f t="shared" si="1954"/>
        <v>0</v>
      </c>
      <c r="AK989" s="43">
        <f t="shared" si="1955"/>
        <v>0</v>
      </c>
      <c r="AL989" s="43">
        <f t="shared" si="1796"/>
        <v>10619.700000000001</v>
      </c>
      <c r="AM989" s="43">
        <f t="shared" si="1797"/>
        <v>0</v>
      </c>
      <c r="AN989" s="2"/>
      <c r="AO989" s="1"/>
      <c r="AP989" s="1"/>
      <c r="AQ989" s="1"/>
      <c r="AR989" s="1"/>
      <c r="AS989" s="1"/>
    </row>
    <row r="990" ht="31.5">
      <c r="B990" s="41" t="s">
        <v>453</v>
      </c>
      <c r="C990" s="41" t="s">
        <v>227</v>
      </c>
      <c r="D990" s="41" t="s">
        <v>109</v>
      </c>
      <c r="E990" s="26" t="str">
        <f t="shared" si="1902"/>
        <v>0709</v>
      </c>
      <c r="F990" s="41" t="s">
        <v>536</v>
      </c>
      <c r="G990" s="41"/>
      <c r="H990" s="42" t="s">
        <v>537</v>
      </c>
      <c r="I990" s="43">
        <f t="shared" si="1930"/>
        <v>10619.700000000001</v>
      </c>
      <c r="J990" s="43">
        <f t="shared" si="1931"/>
        <v>10901.1</v>
      </c>
      <c r="K990" s="43">
        <f t="shared" si="1932"/>
        <v>10901.1</v>
      </c>
      <c r="L990" s="43">
        <f t="shared" si="1933"/>
        <v>0</v>
      </c>
      <c r="M990" s="43">
        <f t="shared" si="1934"/>
        <v>0</v>
      </c>
      <c r="N990" s="43">
        <f t="shared" si="1935"/>
        <v>0</v>
      </c>
      <c r="O990" s="43">
        <f t="shared" si="1936"/>
        <v>0</v>
      </c>
      <c r="P990" s="43">
        <f t="shared" si="1937"/>
        <v>0</v>
      </c>
      <c r="Q990" s="43">
        <f t="shared" si="1938"/>
        <v>0</v>
      </c>
      <c r="R990" s="43">
        <f t="shared" si="1939"/>
        <v>0</v>
      </c>
      <c r="S990" s="43">
        <f t="shared" si="1940"/>
        <v>0</v>
      </c>
      <c r="T990" s="43">
        <f t="shared" si="1941"/>
        <v>0</v>
      </c>
      <c r="U990" s="43">
        <v>0</v>
      </c>
      <c r="V990" s="43">
        <f t="shared" si="1903"/>
        <v>10619.700000000001</v>
      </c>
      <c r="W990" s="43">
        <f t="shared" si="1942"/>
        <v>0</v>
      </c>
      <c r="X990" s="43">
        <f t="shared" si="1943"/>
        <v>0</v>
      </c>
      <c r="Y990" s="43">
        <f t="shared" si="1944"/>
        <v>0</v>
      </c>
      <c r="Z990" s="43">
        <f t="shared" si="1945"/>
        <v>0</v>
      </c>
      <c r="AA990" s="43">
        <f t="shared" si="1946"/>
        <v>0</v>
      </c>
      <c r="AB990" s="43">
        <f t="shared" si="1947"/>
        <v>8091.527</v>
      </c>
      <c r="AC990" s="44">
        <f t="shared" si="1948"/>
        <v>10619.700000000001</v>
      </c>
      <c r="AD990" s="44">
        <f t="shared" si="1949"/>
        <v>10619.700000000001</v>
      </c>
      <c r="AE990" s="45">
        <f t="shared" si="1795"/>
        <v>100</v>
      </c>
      <c r="AF990" s="43">
        <f t="shared" si="1950"/>
        <v>10619.700000000001</v>
      </c>
      <c r="AG990" s="43">
        <f t="shared" si="1951"/>
        <v>0</v>
      </c>
      <c r="AH990" s="43">
        <f t="shared" si="1952"/>
        <v>0</v>
      </c>
      <c r="AI990" s="43">
        <f t="shared" si="1953"/>
        <v>0</v>
      </c>
      <c r="AJ990" s="43">
        <f t="shared" si="1954"/>
        <v>0</v>
      </c>
      <c r="AK990" s="43">
        <f t="shared" si="1955"/>
        <v>0</v>
      </c>
      <c r="AL990" s="43">
        <f t="shared" si="1796"/>
        <v>10619.700000000001</v>
      </c>
      <c r="AM990" s="43">
        <f t="shared" si="1797"/>
        <v>0</v>
      </c>
      <c r="AN990" s="2"/>
      <c r="AR990" s="1"/>
      <c r="AS990" s="1"/>
    </row>
    <row r="991" ht="31.5">
      <c r="B991" s="41" t="s">
        <v>453</v>
      </c>
      <c r="C991" s="41" t="s">
        <v>227</v>
      </c>
      <c r="D991" s="41" t="s">
        <v>109</v>
      </c>
      <c r="E991" s="26" t="str">
        <f t="shared" si="1902"/>
        <v>0709</v>
      </c>
      <c r="F991" s="41" t="s">
        <v>595</v>
      </c>
      <c r="G991" s="41"/>
      <c r="H991" s="42" t="s">
        <v>596</v>
      </c>
      <c r="I991" s="43">
        <f t="shared" si="1930"/>
        <v>10619.700000000001</v>
      </c>
      <c r="J991" s="43">
        <f t="shared" si="1931"/>
        <v>10901.1</v>
      </c>
      <c r="K991" s="43">
        <f t="shared" si="1932"/>
        <v>10901.1</v>
      </c>
      <c r="L991" s="43">
        <f t="shared" si="1933"/>
        <v>0</v>
      </c>
      <c r="M991" s="43">
        <f t="shared" si="1934"/>
        <v>0</v>
      </c>
      <c r="N991" s="43">
        <f t="shared" si="1935"/>
        <v>0</v>
      </c>
      <c r="O991" s="43">
        <f t="shared" si="1936"/>
        <v>0</v>
      </c>
      <c r="P991" s="43">
        <f t="shared" si="1937"/>
        <v>0</v>
      </c>
      <c r="Q991" s="43">
        <f t="shared" si="1938"/>
        <v>0</v>
      </c>
      <c r="R991" s="43">
        <f t="shared" si="1939"/>
        <v>0</v>
      </c>
      <c r="S991" s="43">
        <f t="shared" si="1940"/>
        <v>0</v>
      </c>
      <c r="T991" s="43">
        <f t="shared" si="1941"/>
        <v>0</v>
      </c>
      <c r="U991" s="43">
        <v>0</v>
      </c>
      <c r="V991" s="43">
        <f t="shared" si="1903"/>
        <v>10619.700000000001</v>
      </c>
      <c r="W991" s="43">
        <f t="shared" si="1942"/>
        <v>0</v>
      </c>
      <c r="X991" s="43">
        <f t="shared" si="1943"/>
        <v>0</v>
      </c>
      <c r="Y991" s="43">
        <f t="shared" si="1944"/>
        <v>0</v>
      </c>
      <c r="Z991" s="43">
        <f t="shared" si="1945"/>
        <v>0</v>
      </c>
      <c r="AA991" s="43">
        <f t="shared" si="1946"/>
        <v>0</v>
      </c>
      <c r="AB991" s="43">
        <f t="shared" si="1947"/>
        <v>8091.527</v>
      </c>
      <c r="AC991" s="44">
        <f t="shared" si="1948"/>
        <v>10619.700000000001</v>
      </c>
      <c r="AD991" s="44">
        <f t="shared" si="1949"/>
        <v>10619.700000000001</v>
      </c>
      <c r="AE991" s="45">
        <f t="shared" si="1795"/>
        <v>100</v>
      </c>
      <c r="AF991" s="43">
        <f t="shared" si="1950"/>
        <v>10619.700000000001</v>
      </c>
      <c r="AG991" s="43">
        <f t="shared" si="1951"/>
        <v>0</v>
      </c>
      <c r="AH991" s="43">
        <f t="shared" si="1952"/>
        <v>0</v>
      </c>
      <c r="AI991" s="43">
        <f t="shared" si="1953"/>
        <v>0</v>
      </c>
      <c r="AJ991" s="43">
        <f t="shared" si="1954"/>
        <v>0</v>
      </c>
      <c r="AK991" s="43">
        <f t="shared" si="1955"/>
        <v>0</v>
      </c>
      <c r="AL991" s="43">
        <f t="shared" si="1796"/>
        <v>10619.700000000001</v>
      </c>
      <c r="AM991" s="43">
        <f t="shared" si="1797"/>
        <v>0</v>
      </c>
      <c r="AN991" s="2"/>
      <c r="AO991" s="1"/>
      <c r="AP991" s="1"/>
      <c r="AQ991" s="1"/>
      <c r="AR991" s="1"/>
      <c r="AS991" s="1"/>
    </row>
    <row r="992" ht="31.5">
      <c r="B992" s="41" t="s">
        <v>453</v>
      </c>
      <c r="C992" s="41" t="s">
        <v>227</v>
      </c>
      <c r="D992" s="41" t="s">
        <v>109</v>
      </c>
      <c r="E992" s="26" t="str">
        <f t="shared" si="1902"/>
        <v>0709</v>
      </c>
      <c r="F992" s="41" t="s">
        <v>595</v>
      </c>
      <c r="G992" s="41" t="s">
        <v>177</v>
      </c>
      <c r="H992" s="42" t="s">
        <v>178</v>
      </c>
      <c r="I992" s="43">
        <f t="shared" si="1930"/>
        <v>10619.700000000001</v>
      </c>
      <c r="J992" s="43">
        <f t="shared" si="1931"/>
        <v>10901.1</v>
      </c>
      <c r="K992" s="43">
        <f t="shared" si="1932"/>
        <v>10901.1</v>
      </c>
      <c r="L992" s="43">
        <f t="shared" si="1933"/>
        <v>0</v>
      </c>
      <c r="M992" s="43">
        <f t="shared" si="1934"/>
        <v>0</v>
      </c>
      <c r="N992" s="43">
        <f t="shared" si="1935"/>
        <v>0</v>
      </c>
      <c r="O992" s="43">
        <f t="shared" si="1936"/>
        <v>0</v>
      </c>
      <c r="P992" s="43">
        <f t="shared" si="1937"/>
        <v>0</v>
      </c>
      <c r="Q992" s="43">
        <f t="shared" si="1938"/>
        <v>0</v>
      </c>
      <c r="R992" s="43">
        <f t="shared" si="1939"/>
        <v>0</v>
      </c>
      <c r="S992" s="43">
        <f t="shared" si="1940"/>
        <v>0</v>
      </c>
      <c r="T992" s="43">
        <f t="shared" si="1941"/>
        <v>0</v>
      </c>
      <c r="U992" s="43">
        <v>0</v>
      </c>
      <c r="V992" s="43">
        <f t="shared" si="1903"/>
        <v>10619.700000000001</v>
      </c>
      <c r="W992" s="43">
        <f t="shared" si="1942"/>
        <v>0</v>
      </c>
      <c r="X992" s="43">
        <f t="shared" si="1943"/>
        <v>0</v>
      </c>
      <c r="Y992" s="43">
        <f t="shared" si="1944"/>
        <v>0</v>
      </c>
      <c r="Z992" s="43">
        <f t="shared" si="1945"/>
        <v>0</v>
      </c>
      <c r="AA992" s="43">
        <f t="shared" si="1946"/>
        <v>0</v>
      </c>
      <c r="AB992" s="43">
        <f t="shared" si="1947"/>
        <v>8091.527</v>
      </c>
      <c r="AC992" s="44">
        <f t="shared" si="1948"/>
        <v>10619.700000000001</v>
      </c>
      <c r="AD992" s="44">
        <f t="shared" si="1949"/>
        <v>10619.700000000001</v>
      </c>
      <c r="AE992" s="45">
        <f t="shared" si="1795"/>
        <v>100</v>
      </c>
      <c r="AF992" s="43">
        <f t="shared" si="1950"/>
        <v>10619.700000000001</v>
      </c>
      <c r="AG992" s="43">
        <f t="shared" si="1951"/>
        <v>0</v>
      </c>
      <c r="AH992" s="43">
        <f t="shared" si="1952"/>
        <v>0</v>
      </c>
      <c r="AI992" s="43">
        <f t="shared" si="1953"/>
        <v>0</v>
      </c>
      <c r="AJ992" s="43">
        <f t="shared" si="1954"/>
        <v>0</v>
      </c>
      <c r="AK992" s="43">
        <f t="shared" si="1955"/>
        <v>0</v>
      </c>
      <c r="AL992" s="43">
        <f t="shared" si="1796"/>
        <v>10619.700000000001</v>
      </c>
      <c r="AM992" s="43">
        <f t="shared" si="1797"/>
        <v>0</v>
      </c>
      <c r="AN992" s="2"/>
      <c r="AO992" s="1"/>
      <c r="AP992" s="1"/>
      <c r="AQ992" s="1"/>
      <c r="AR992" s="1"/>
      <c r="AS992" s="1"/>
    </row>
    <row r="993">
      <c r="B993" s="41" t="s">
        <v>453</v>
      </c>
      <c r="C993" s="41" t="s">
        <v>227</v>
      </c>
      <c r="D993" s="41" t="s">
        <v>109</v>
      </c>
      <c r="E993" s="26" t="str">
        <f t="shared" si="1902"/>
        <v>0709</v>
      </c>
      <c r="F993" s="41" t="s">
        <v>595</v>
      </c>
      <c r="G993" s="41" t="s">
        <v>305</v>
      </c>
      <c r="H993" s="42" t="s">
        <v>306</v>
      </c>
      <c r="I993" s="43">
        <v>10619.700000000001</v>
      </c>
      <c r="J993" s="43">
        <v>10901.1</v>
      </c>
      <c r="K993" s="43">
        <v>10901.1</v>
      </c>
      <c r="L993" s="43"/>
      <c r="M993" s="43"/>
      <c r="N993" s="43"/>
      <c r="O993" s="43">
        <v>0</v>
      </c>
      <c r="P993" s="43">
        <v>0</v>
      </c>
      <c r="Q993" s="43">
        <v>0</v>
      </c>
      <c r="R993" s="43">
        <v>0</v>
      </c>
      <c r="S993" s="43">
        <v>0</v>
      </c>
      <c r="T993" s="43">
        <v>0</v>
      </c>
      <c r="U993" s="43">
        <v>0</v>
      </c>
      <c r="V993" s="43">
        <f t="shared" si="1903"/>
        <v>10619.700000000001</v>
      </c>
      <c r="W993" s="43"/>
      <c r="X993" s="43"/>
      <c r="Y993" s="43"/>
      <c r="Z993" s="43"/>
      <c r="AA993" s="43"/>
      <c r="AB993" s="43">
        <v>8091.527</v>
      </c>
      <c r="AC993" s="44">
        <v>10619.700000000001</v>
      </c>
      <c r="AD993" s="44">
        <v>10619.700000000001</v>
      </c>
      <c r="AE993" s="45">
        <f t="shared" si="1795"/>
        <v>100</v>
      </c>
      <c r="AF993" s="43">
        <v>10619.700000000001</v>
      </c>
      <c r="AG993" s="43">
        <v>0</v>
      </c>
      <c r="AH993" s="43">
        <v>0</v>
      </c>
      <c r="AI993" s="43">
        <v>0</v>
      </c>
      <c r="AJ993" s="43">
        <v>0</v>
      </c>
      <c r="AK993" s="43">
        <v>0</v>
      </c>
      <c r="AL993" s="43">
        <f t="shared" si="1796"/>
        <v>10619.700000000001</v>
      </c>
      <c r="AM993" s="43">
        <f t="shared" si="1797"/>
        <v>0</v>
      </c>
      <c r="AN993" s="19"/>
      <c r="AO993" s="1"/>
      <c r="AP993" s="1"/>
      <c r="AQ993" s="1"/>
      <c r="AR993" s="1"/>
      <c r="AS993" s="1"/>
    </row>
    <row r="994" ht="47.25">
      <c r="B994" s="41" t="s">
        <v>453</v>
      </c>
      <c r="C994" s="41" t="s">
        <v>227</v>
      </c>
      <c r="D994" s="41" t="s">
        <v>109</v>
      </c>
      <c r="E994" s="26" t="str">
        <f t="shared" si="1902"/>
        <v>0709</v>
      </c>
      <c r="F994" s="41" t="s">
        <v>606</v>
      </c>
      <c r="G994" s="41"/>
      <c r="H994" s="42" t="s">
        <v>607</v>
      </c>
      <c r="I994" s="43">
        <f>I995+I1013+I1025</f>
        <v>149598.79999999999</v>
      </c>
      <c r="J994" s="43">
        <f>J995+J1013+J1025</f>
        <v>153519.20000000001</v>
      </c>
      <c r="K994" s="43">
        <f>K995+K1013+K1025</f>
        <v>153519.20000000001</v>
      </c>
      <c r="L994" s="43">
        <f>L995+L1013+L1025</f>
        <v>0</v>
      </c>
      <c r="M994" s="43">
        <f>M995+M1013+M1025</f>
        <v>0</v>
      </c>
      <c r="N994" s="43">
        <f>N995+N1013+N1025</f>
        <v>0</v>
      </c>
      <c r="O994" s="43">
        <f>O995+O1013+O1025</f>
        <v>-3033.9449999999997</v>
      </c>
      <c r="P994" s="43">
        <f>P995+P1013+P1025</f>
        <v>2535</v>
      </c>
      <c r="Q994" s="43">
        <f>Q995+Q1013+Q1025</f>
        <v>0</v>
      </c>
      <c r="R994" s="43">
        <f>R995+R1013+R1025</f>
        <v>153</v>
      </c>
      <c r="S994" s="43">
        <f>S995+S1013+S1025</f>
        <v>0</v>
      </c>
      <c r="T994" s="43">
        <f>T995+T1013+T1025</f>
        <v>0</v>
      </c>
      <c r="U994" s="43">
        <v>0</v>
      </c>
      <c r="V994" s="43">
        <f t="shared" si="1903"/>
        <v>149252.85499999998</v>
      </c>
      <c r="W994" s="43">
        <f>W995+W1013+W1025</f>
        <v>0</v>
      </c>
      <c r="X994" s="43">
        <f>X995+X1013+X1025</f>
        <v>0</v>
      </c>
      <c r="Y994" s="43">
        <f>Y995+Y1013+Y1025</f>
        <v>0</v>
      </c>
      <c r="Z994" s="43">
        <f>Z995+Z1013+Z1025</f>
        <v>0</v>
      </c>
      <c r="AA994" s="43">
        <f>AA995+AA1013+AA1025</f>
        <v>0</v>
      </c>
      <c r="AB994" s="43">
        <f>AB995+AB1013+AB1025</f>
        <v>112029.16524000002</v>
      </c>
      <c r="AC994" s="44">
        <f>AC995+AC1013+AC1025</f>
        <v>149252.85500000001</v>
      </c>
      <c r="AD994" s="44">
        <f>AD995+AD1013+AD1025</f>
        <v>149252.73081000004</v>
      </c>
      <c r="AE994" s="45">
        <f t="shared" si="1795"/>
        <v>99.999916792211465</v>
      </c>
      <c r="AF994" s="43">
        <f>AF995+AF1013+AF1025</f>
        <v>152286.80000000002</v>
      </c>
      <c r="AG994" s="43">
        <f>AG995+AG1013+AG1025</f>
        <v>-3033.9449999999997</v>
      </c>
      <c r="AH994" s="43">
        <f>AH995+AH1013+AH1025</f>
        <v>0</v>
      </c>
      <c r="AI994" s="43">
        <f>AI995+AI1013+AI1025</f>
        <v>0</v>
      </c>
      <c r="AJ994" s="43">
        <f>AJ995+AJ1013+AJ1025</f>
        <v>0</v>
      </c>
      <c r="AK994" s="43">
        <f>AK995+AK1013+AK1025</f>
        <v>0</v>
      </c>
      <c r="AL994" s="43">
        <f t="shared" si="1796"/>
        <v>149252.85500000001</v>
      </c>
      <c r="AM994" s="43">
        <f t="shared" si="1797"/>
        <v>-2.9103830456733704e-11</v>
      </c>
      <c r="AN994" s="2"/>
      <c r="AO994" s="1"/>
      <c r="AP994" s="1"/>
      <c r="AQ994" s="1"/>
      <c r="AR994" s="1"/>
      <c r="AS994" s="1"/>
    </row>
    <row r="995" ht="47.25">
      <c r="B995" s="41" t="s">
        <v>453</v>
      </c>
      <c r="C995" s="41" t="s">
        <v>227</v>
      </c>
      <c r="D995" s="41" t="s">
        <v>109</v>
      </c>
      <c r="E995" s="26" t="str">
        <f t="shared" si="1902"/>
        <v>0709</v>
      </c>
      <c r="F995" s="41" t="s">
        <v>608</v>
      </c>
      <c r="G995" s="41"/>
      <c r="H995" s="42" t="s">
        <v>609</v>
      </c>
      <c r="I995" s="43">
        <f>I996+I1010+I1006</f>
        <v>127808.79999999999</v>
      </c>
      <c r="J995" s="43">
        <f>J996+J1010+J1006</f>
        <v>131729.20000000001</v>
      </c>
      <c r="K995" s="43">
        <f>K996+K1010+K1006</f>
        <v>131729.20000000001</v>
      </c>
      <c r="L995" s="43">
        <f>L996+L1010+L1006</f>
        <v>0</v>
      </c>
      <c r="M995" s="43">
        <f>M996+M1010+M1006</f>
        <v>0</v>
      </c>
      <c r="N995" s="43">
        <f>N996+N1010+N1006</f>
        <v>0</v>
      </c>
      <c r="O995" s="43">
        <f>O996+O1010+O1006</f>
        <v>-3474.9769999999999</v>
      </c>
      <c r="P995" s="43">
        <f>P996+P1010+P1006</f>
        <v>0</v>
      </c>
      <c r="Q995" s="43">
        <f>Q996+Q1010+Q1006</f>
        <v>0</v>
      </c>
      <c r="R995" s="43">
        <f>R996+R1010+R1006</f>
        <v>0</v>
      </c>
      <c r="S995" s="43">
        <f>S996+S1010+S1006</f>
        <v>0</v>
      </c>
      <c r="T995" s="43">
        <f>T996+T1010+T1006</f>
        <v>0</v>
      </c>
      <c r="U995" s="43">
        <v>0</v>
      </c>
      <c r="V995" s="43">
        <f t="shared" si="1903"/>
        <v>124333.82299999999</v>
      </c>
      <c r="W995" s="43">
        <f>W996+W1010+W1006</f>
        <v>0</v>
      </c>
      <c r="X995" s="43">
        <f>X996+X1010+X1006</f>
        <v>0</v>
      </c>
      <c r="Y995" s="43">
        <f>Y996+Y1010+Y1006</f>
        <v>0</v>
      </c>
      <c r="Z995" s="43">
        <f>Z996+Z1010+Z1006</f>
        <v>0</v>
      </c>
      <c r="AA995" s="43">
        <f>AA996+AA1010+AA1006</f>
        <v>0</v>
      </c>
      <c r="AB995" s="43">
        <f>AB996+AB1010+AB1006</f>
        <v>99596.020400000023</v>
      </c>
      <c r="AC995" s="44">
        <f>AC996+AC1010+AC1006</f>
        <v>124333.823</v>
      </c>
      <c r="AD995" s="44">
        <f>AD996+AD1010+AD1006</f>
        <v>124333.73881000002</v>
      </c>
      <c r="AE995" s="45">
        <f t="shared" si="1795"/>
        <v>99.999932287129965</v>
      </c>
      <c r="AF995" s="43">
        <f>AF996+AF1010+AF1006</f>
        <v>127808.80000000002</v>
      </c>
      <c r="AG995" s="43">
        <f>AG996+AG1010+AG1006</f>
        <v>-3474.9769999999999</v>
      </c>
      <c r="AH995" s="43">
        <f>AH996+AH1010+AH1006</f>
        <v>0</v>
      </c>
      <c r="AI995" s="43">
        <f>AI996+AI1010+AI1006</f>
        <v>0</v>
      </c>
      <c r="AJ995" s="43">
        <f>AJ996+AJ1010+AJ1006</f>
        <v>0</v>
      </c>
      <c r="AK995" s="43">
        <f>AK996+AK1010+AK1006</f>
        <v>0</v>
      </c>
      <c r="AL995" s="43">
        <f t="shared" si="1796"/>
        <v>124333.82300000002</v>
      </c>
      <c r="AM995" s="43">
        <f t="shared" si="1797"/>
        <v>-2.9103830456733704e-11</v>
      </c>
      <c r="AN995" s="2"/>
      <c r="AR995" s="1"/>
      <c r="AS995" s="1"/>
    </row>
    <row r="996" ht="47.25">
      <c r="B996" s="41" t="s">
        <v>453</v>
      </c>
      <c r="C996" s="41" t="s">
        <v>227</v>
      </c>
      <c r="D996" s="41" t="s">
        <v>109</v>
      </c>
      <c r="E996" s="26" t="str">
        <f t="shared" si="1902"/>
        <v>0709</v>
      </c>
      <c r="F996" s="41" t="s">
        <v>610</v>
      </c>
      <c r="G996" s="41"/>
      <c r="H996" s="42" t="s">
        <v>70</v>
      </c>
      <c r="I996" s="43">
        <f>I997+I999+I1001+I1004</f>
        <v>125127.79999999999</v>
      </c>
      <c r="J996" s="43">
        <f>J997+J999+J1001+J1004</f>
        <v>129677.10000000001</v>
      </c>
      <c r="K996" s="43">
        <f>K997+K999+K1001+K1004</f>
        <v>129677.10000000001</v>
      </c>
      <c r="L996" s="43">
        <f>L997+L999+L1001+L1004</f>
        <v>0</v>
      </c>
      <c r="M996" s="43">
        <f>M997+M999+M1001+M1004</f>
        <v>0</v>
      </c>
      <c r="N996" s="43">
        <f>N997+N999+N1001+N1004</f>
        <v>0</v>
      </c>
      <c r="O996" s="43">
        <f>O997+O999+O1001+O1004</f>
        <v>-3097.6999999999998</v>
      </c>
      <c r="P996" s="43">
        <f>P997+P999+P1001+P1004</f>
        <v>0</v>
      </c>
      <c r="Q996" s="43">
        <f>Q997+Q999+Q1001+Q1004</f>
        <v>0</v>
      </c>
      <c r="R996" s="43">
        <f>R997+R999+R1001+R1004</f>
        <v>0</v>
      </c>
      <c r="S996" s="43">
        <f>S997+S999+S1001+S1004</f>
        <v>0</v>
      </c>
      <c r="T996" s="43">
        <f>T997+T999+T1001+T1004</f>
        <v>0</v>
      </c>
      <c r="U996" s="43">
        <v>0</v>
      </c>
      <c r="V996" s="43">
        <f t="shared" si="1903"/>
        <v>122030.09999999999</v>
      </c>
      <c r="W996" s="43">
        <f>W997+W999+W1001+W1004</f>
        <v>0</v>
      </c>
      <c r="X996" s="43">
        <f>X997+X999+X1001+X1004</f>
        <v>0</v>
      </c>
      <c r="Y996" s="43">
        <f>Y997+Y999+Y1001+Y1004</f>
        <v>0</v>
      </c>
      <c r="Z996" s="43">
        <f>Z997+Z999+Z1001+Z1004</f>
        <v>0</v>
      </c>
      <c r="AA996" s="43">
        <f>AA997+AA999+AA1001+AA1004</f>
        <v>0</v>
      </c>
      <c r="AB996" s="43">
        <f>AB997+AB999+AB1001+AB1004</f>
        <v>97706.18796000001</v>
      </c>
      <c r="AC996" s="44">
        <f>AC997+AC999+AC1001+AC1004</f>
        <v>122030.10000000001</v>
      </c>
      <c r="AD996" s="44">
        <f>AD997+AD999+AD1001+AD1004</f>
        <v>122030.01848000001</v>
      </c>
      <c r="AE996" s="45">
        <f t="shared" ref="AE996:AE999" si="1956">AD996/AC996*100</f>
        <v>99.99993319680965</v>
      </c>
      <c r="AF996" s="43">
        <f>AF997+AF999+AF1001+AF1004</f>
        <v>125127.80000000002</v>
      </c>
      <c r="AG996" s="43">
        <f>AG997+AG999+AG1001+AG1004</f>
        <v>-3097.6999999999998</v>
      </c>
      <c r="AH996" s="43">
        <f>AH997+AH999+AH1001+AH1004</f>
        <v>0</v>
      </c>
      <c r="AI996" s="43">
        <f>AI997+AI999+AI1001+AI1004</f>
        <v>0</v>
      </c>
      <c r="AJ996" s="43">
        <f>AJ997+AJ999+AJ1001+AJ1004</f>
        <v>0</v>
      </c>
      <c r="AK996" s="43">
        <f>AK997+AK999+AK1001+AK1004</f>
        <v>0</v>
      </c>
      <c r="AL996" s="43">
        <f t="shared" ref="AL996:AL999" si="1957">AF996+AH996+AK996+AI996+AJ996+AG996</f>
        <v>122030.10000000002</v>
      </c>
      <c r="AM996" s="43">
        <f t="shared" ref="AM996:AM999" si="1958">V996-AL996</f>
        <v>-2.9103830456733704e-11</v>
      </c>
      <c r="AN996" s="2"/>
      <c r="AO996" s="1"/>
      <c r="AP996" s="1"/>
      <c r="AQ996" s="1"/>
      <c r="AR996" s="1"/>
      <c r="AS996" s="1"/>
    </row>
    <row r="997" ht="78.75">
      <c r="B997" s="41" t="s">
        <v>453</v>
      </c>
      <c r="C997" s="41" t="s">
        <v>227</v>
      </c>
      <c r="D997" s="41" t="s">
        <v>109</v>
      </c>
      <c r="E997" s="26" t="str">
        <f t="shared" si="1902"/>
        <v>0709</v>
      </c>
      <c r="F997" s="41" t="s">
        <v>610</v>
      </c>
      <c r="G997" s="41" t="s">
        <v>71</v>
      </c>
      <c r="H997" s="42" t="s">
        <v>72</v>
      </c>
      <c r="I997" s="43">
        <f>I998</f>
        <v>56017.5</v>
      </c>
      <c r="J997" s="43">
        <f>J998</f>
        <v>58051.200000000004</v>
      </c>
      <c r="K997" s="43">
        <f>K998</f>
        <v>58051.200000000004</v>
      </c>
      <c r="L997" s="43">
        <f>L998</f>
        <v>0</v>
      </c>
      <c r="M997" s="43">
        <f>M998</f>
        <v>0</v>
      </c>
      <c r="N997" s="43">
        <f>N998</f>
        <v>0</v>
      </c>
      <c r="O997" s="43">
        <f>O998</f>
        <v>0</v>
      </c>
      <c r="P997" s="43">
        <f>P998</f>
        <v>0</v>
      </c>
      <c r="Q997" s="43">
        <f>Q998</f>
        <v>0</v>
      </c>
      <c r="R997" s="43">
        <f>R998</f>
        <v>0</v>
      </c>
      <c r="S997" s="43">
        <f>S998</f>
        <v>0</v>
      </c>
      <c r="T997" s="43">
        <f>T998</f>
        <v>0</v>
      </c>
      <c r="U997" s="43">
        <v>0</v>
      </c>
      <c r="V997" s="43">
        <f t="shared" si="1903"/>
        <v>56017.5</v>
      </c>
      <c r="W997" s="43">
        <f>W998</f>
        <v>0</v>
      </c>
      <c r="X997" s="43">
        <f>X998</f>
        <v>0</v>
      </c>
      <c r="Y997" s="43">
        <f>Y998</f>
        <v>0</v>
      </c>
      <c r="Z997" s="43">
        <f>Z998</f>
        <v>0</v>
      </c>
      <c r="AA997" s="43">
        <f>AA998</f>
        <v>0</v>
      </c>
      <c r="AB997" s="43">
        <f>AB998</f>
        <v>45554.447090000001</v>
      </c>
      <c r="AC997" s="44">
        <f>AC998</f>
        <v>57898.953289999998</v>
      </c>
      <c r="AD997" s="44">
        <f>AD998</f>
        <v>57898.953289999998</v>
      </c>
      <c r="AE997" s="45">
        <f t="shared" si="1956"/>
        <v>100</v>
      </c>
      <c r="AF997" s="43">
        <f>AF998</f>
        <v>57819.800000000003</v>
      </c>
      <c r="AG997" s="43">
        <f>AG998</f>
        <v>0</v>
      </c>
      <c r="AH997" s="43">
        <f>AH998</f>
        <v>0</v>
      </c>
      <c r="AI997" s="43">
        <f>AI998</f>
        <v>0</v>
      </c>
      <c r="AJ997" s="43">
        <f>AJ998</f>
        <v>0</v>
      </c>
      <c r="AK997" s="43">
        <f>AK998</f>
        <v>0</v>
      </c>
      <c r="AL997" s="43">
        <f t="shared" si="1957"/>
        <v>57819.800000000003</v>
      </c>
      <c r="AM997" s="43">
        <f t="shared" si="1958"/>
        <v>-1802.3000000000029</v>
      </c>
      <c r="AN997" s="2"/>
      <c r="AR997" s="1"/>
      <c r="AS997" s="1"/>
    </row>
    <row r="998">
      <c r="B998" s="41" t="s">
        <v>453</v>
      </c>
      <c r="C998" s="41" t="s">
        <v>227</v>
      </c>
      <c r="D998" s="41" t="s">
        <v>109</v>
      </c>
      <c r="E998" s="26" t="str">
        <f t="shared" si="1902"/>
        <v>0709</v>
      </c>
      <c r="F998" s="41" t="s">
        <v>610</v>
      </c>
      <c r="G998" s="41" t="s">
        <v>73</v>
      </c>
      <c r="H998" s="42" t="s">
        <v>74</v>
      </c>
      <c r="I998" s="43">
        <v>56017.5</v>
      </c>
      <c r="J998" s="43">
        <v>58051.200000000004</v>
      </c>
      <c r="K998" s="43">
        <v>58051.200000000004</v>
      </c>
      <c r="L998" s="43"/>
      <c r="M998" s="43"/>
      <c r="N998" s="43"/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f t="shared" si="1903"/>
        <v>56017.5</v>
      </c>
      <c r="W998" s="43"/>
      <c r="X998" s="43"/>
      <c r="Y998" s="43"/>
      <c r="Z998" s="43"/>
      <c r="AA998" s="43"/>
      <c r="AB998" s="43">
        <v>45554.447090000001</v>
      </c>
      <c r="AC998" s="44">
        <v>57898.953289999998</v>
      </c>
      <c r="AD998" s="44">
        <v>57898.953289999998</v>
      </c>
      <c r="AE998" s="45">
        <f t="shared" si="1956"/>
        <v>100</v>
      </c>
      <c r="AF998" s="43">
        <v>57819.800000000003</v>
      </c>
      <c r="AG998" s="43">
        <v>0</v>
      </c>
      <c r="AH998" s="43">
        <v>0</v>
      </c>
      <c r="AI998" s="43">
        <v>0</v>
      </c>
      <c r="AJ998" s="43">
        <v>0</v>
      </c>
      <c r="AK998" s="43">
        <v>0</v>
      </c>
      <c r="AL998" s="43">
        <f t="shared" si="1957"/>
        <v>57819.800000000003</v>
      </c>
      <c r="AM998" s="43">
        <f t="shared" si="1958"/>
        <v>-1802.3000000000029</v>
      </c>
      <c r="AN998" s="19"/>
      <c r="AO998" s="1"/>
      <c r="AP998" s="1"/>
      <c r="AQ998" s="1"/>
      <c r="AR998" s="1"/>
      <c r="AS998" s="1"/>
    </row>
    <row r="999" ht="31.5">
      <c r="B999" s="41" t="s">
        <v>453</v>
      </c>
      <c r="C999" s="41" t="s">
        <v>227</v>
      </c>
      <c r="D999" s="41" t="s">
        <v>109</v>
      </c>
      <c r="E999" s="26" t="str">
        <f t="shared" si="1902"/>
        <v>0709</v>
      </c>
      <c r="F999" s="41" t="s">
        <v>610</v>
      </c>
      <c r="G999" s="41" t="s">
        <v>53</v>
      </c>
      <c r="H999" s="42" t="s">
        <v>54</v>
      </c>
      <c r="I999" s="43">
        <f>I1000</f>
        <v>12537.9</v>
      </c>
      <c r="J999" s="43">
        <f>J1000</f>
        <v>12537.9</v>
      </c>
      <c r="K999" s="43">
        <f>K1000</f>
        <v>12537.9</v>
      </c>
      <c r="L999" s="43">
        <f>L1000</f>
        <v>0</v>
      </c>
      <c r="M999" s="43">
        <f>M1000</f>
        <v>0</v>
      </c>
      <c r="N999" s="43">
        <f>N1000</f>
        <v>0</v>
      </c>
      <c r="O999" s="43">
        <f>O1000</f>
        <v>-3097.6999999999998</v>
      </c>
      <c r="P999" s="43">
        <f>P1000</f>
        <v>0</v>
      </c>
      <c r="Q999" s="43">
        <f>Q1000</f>
        <v>0</v>
      </c>
      <c r="R999" s="43">
        <f>R1000</f>
        <v>0</v>
      </c>
      <c r="S999" s="43">
        <f>S1000</f>
        <v>0</v>
      </c>
      <c r="T999" s="43">
        <f>T1000</f>
        <v>0</v>
      </c>
      <c r="U999" s="43">
        <v>0</v>
      </c>
      <c r="V999" s="43">
        <f t="shared" si="1903"/>
        <v>9440.2000000000007</v>
      </c>
      <c r="W999" s="43">
        <f>W1000</f>
        <v>0</v>
      </c>
      <c r="X999" s="43">
        <f>X1000</f>
        <v>0</v>
      </c>
      <c r="Y999" s="43">
        <f>Y1000</f>
        <v>0</v>
      </c>
      <c r="Z999" s="43">
        <f>Z1000</f>
        <v>0</v>
      </c>
      <c r="AA999" s="43">
        <f>AA1000</f>
        <v>0</v>
      </c>
      <c r="AB999" s="43">
        <f>AB1000</f>
        <v>5958.1513100000002</v>
      </c>
      <c r="AC999" s="44">
        <f>AC1000</f>
        <v>7516.2647100000004</v>
      </c>
      <c r="AD999" s="44">
        <f>AD1000</f>
        <v>7516.2647100000004</v>
      </c>
      <c r="AE999" s="45">
        <f t="shared" si="1956"/>
        <v>100</v>
      </c>
      <c r="AF999" s="43">
        <f>AF1000</f>
        <v>10735.6</v>
      </c>
      <c r="AG999" s="43">
        <f>AG1000</f>
        <v>-3097.6999999999998</v>
      </c>
      <c r="AH999" s="43">
        <f>AH1000</f>
        <v>0</v>
      </c>
      <c r="AI999" s="43">
        <f>AI1000</f>
        <v>0</v>
      </c>
      <c r="AJ999" s="43">
        <f>AJ1000</f>
        <v>0</v>
      </c>
      <c r="AK999" s="43">
        <f>AK1000</f>
        <v>0</v>
      </c>
      <c r="AL999" s="43">
        <f t="shared" si="1957"/>
        <v>7637.9000000000005</v>
      </c>
      <c r="AM999" s="43">
        <f t="shared" si="1958"/>
        <v>1802.3000000000002</v>
      </c>
      <c r="AN999" s="2"/>
      <c r="AR999" s="1"/>
      <c r="AS999" s="1"/>
    </row>
    <row r="1000" ht="31.5">
      <c r="B1000" s="41" t="s">
        <v>453</v>
      </c>
      <c r="C1000" s="41" t="s">
        <v>227</v>
      </c>
      <c r="D1000" s="41" t="s">
        <v>109</v>
      </c>
      <c r="E1000" s="26" t="str">
        <f t="shared" si="1902"/>
        <v>0709</v>
      </c>
      <c r="F1000" s="41" t="s">
        <v>610</v>
      </c>
      <c r="G1000" s="41" t="s">
        <v>55</v>
      </c>
      <c r="H1000" s="42" t="s">
        <v>56</v>
      </c>
      <c r="I1000" s="43">
        <v>12537.9</v>
      </c>
      <c r="J1000" s="43">
        <v>12537.9</v>
      </c>
      <c r="K1000" s="43">
        <v>12537.9</v>
      </c>
      <c r="L1000" s="43"/>
      <c r="M1000" s="43"/>
      <c r="N1000" s="43"/>
      <c r="O1000" s="43">
        <v>-3097.6999999999998</v>
      </c>
      <c r="P1000" s="43">
        <v>0</v>
      </c>
      <c r="Q1000" s="43">
        <v>0</v>
      </c>
      <c r="R1000" s="43">
        <v>0</v>
      </c>
      <c r="S1000" s="43">
        <v>0</v>
      </c>
      <c r="T1000" s="43">
        <v>0</v>
      </c>
      <c r="U1000" s="43">
        <v>0</v>
      </c>
      <c r="V1000" s="43">
        <f t="shared" si="1903"/>
        <v>9440.2000000000007</v>
      </c>
      <c r="W1000" s="43"/>
      <c r="X1000" s="43"/>
      <c r="Y1000" s="43"/>
      <c r="Z1000" s="43"/>
      <c r="AA1000" s="43"/>
      <c r="AB1000" s="43">
        <v>5958.1513100000002</v>
      </c>
      <c r="AC1000" s="44">
        <v>7516.2647100000004</v>
      </c>
      <c r="AD1000" s="44">
        <v>7516.2647100000004</v>
      </c>
      <c r="AE1000" s="45">
        <f t="shared" ref="AE1000:AE1063" si="1959">AD1000/AC1000*100</f>
        <v>100</v>
      </c>
      <c r="AF1000" s="43">
        <v>10735.6</v>
      </c>
      <c r="AG1000" s="43">
        <v>-3097.6999999999998</v>
      </c>
      <c r="AH1000" s="43">
        <v>0</v>
      </c>
      <c r="AI1000" s="43">
        <v>0</v>
      </c>
      <c r="AJ1000" s="43">
        <v>0</v>
      </c>
      <c r="AK1000" s="43">
        <v>0</v>
      </c>
      <c r="AL1000" s="43">
        <f t="shared" ref="AL1000:AL1063" si="1960">AF1000+AH1000+AK1000+AI1000+AJ1000+AG1000</f>
        <v>7637.9000000000005</v>
      </c>
      <c r="AM1000" s="43">
        <f t="shared" ref="AM1000:AM1063" si="1961">V1000-AL1000</f>
        <v>1802.3000000000002</v>
      </c>
      <c r="AN1000" s="19"/>
      <c r="AR1000" s="1"/>
      <c r="AS1000" s="1"/>
    </row>
    <row r="1001" ht="31.5">
      <c r="B1001" s="41" t="s">
        <v>453</v>
      </c>
      <c r="C1001" s="41" t="s">
        <v>227</v>
      </c>
      <c r="D1001" s="41" t="s">
        <v>109</v>
      </c>
      <c r="E1001" s="26" t="str">
        <f t="shared" si="1902"/>
        <v>0709</v>
      </c>
      <c r="F1001" s="41" t="s">
        <v>610</v>
      </c>
      <c r="G1001" s="41" t="s">
        <v>177</v>
      </c>
      <c r="H1001" s="42" t="s">
        <v>178</v>
      </c>
      <c r="I1001" s="43">
        <f>I1002+I1003</f>
        <v>56145.900000000001</v>
      </c>
      <c r="J1001" s="43">
        <f>J1002+J1003</f>
        <v>58661.5</v>
      </c>
      <c r="K1001" s="43">
        <f>K1002+K1003</f>
        <v>58661.5</v>
      </c>
      <c r="L1001" s="43">
        <f>L1002+L1003</f>
        <v>0</v>
      </c>
      <c r="M1001" s="43">
        <f>M1002+M1003</f>
        <v>0</v>
      </c>
      <c r="N1001" s="43">
        <f>N1002+N1003</f>
        <v>0</v>
      </c>
      <c r="O1001" s="43">
        <f>O1002+O1003</f>
        <v>0</v>
      </c>
      <c r="P1001" s="43">
        <f>P1002+P1003</f>
        <v>0</v>
      </c>
      <c r="Q1001" s="43">
        <f>Q1002+Q1003</f>
        <v>0</v>
      </c>
      <c r="R1001" s="43">
        <f>R1002+R1003</f>
        <v>0</v>
      </c>
      <c r="S1001" s="43">
        <f>S1002+S1003</f>
        <v>0</v>
      </c>
      <c r="T1001" s="43">
        <f>T1002+T1003</f>
        <v>0</v>
      </c>
      <c r="U1001" s="43">
        <v>0</v>
      </c>
      <c r="V1001" s="43">
        <f t="shared" si="1903"/>
        <v>56145.900000000001</v>
      </c>
      <c r="W1001" s="43">
        <f>W1002+W1003</f>
        <v>0</v>
      </c>
      <c r="X1001" s="43">
        <f>X1002+X1003</f>
        <v>0</v>
      </c>
      <c r="Y1001" s="43">
        <f>Y1002+Y1003</f>
        <v>0</v>
      </c>
      <c r="Z1001" s="43">
        <f>Z1002+Z1003</f>
        <v>0</v>
      </c>
      <c r="AA1001" s="43">
        <f>AA1002+AA1003</f>
        <v>0</v>
      </c>
      <c r="AB1001" s="43">
        <f>AB1002+AB1003</f>
        <v>45768.607560000004</v>
      </c>
      <c r="AC1001" s="44">
        <f>AC1002+AC1003</f>
        <v>56145.900000000001</v>
      </c>
      <c r="AD1001" s="44">
        <f>AD1002+AD1003</f>
        <v>56145.818480000002</v>
      </c>
      <c r="AE1001" s="45">
        <f t="shared" si="1959"/>
        <v>99.999854806851445</v>
      </c>
      <c r="AF1001" s="43">
        <f>AF1002+AF1003</f>
        <v>56145.900000000001</v>
      </c>
      <c r="AG1001" s="43">
        <f>AG1002+AG1003</f>
        <v>0</v>
      </c>
      <c r="AH1001" s="43">
        <f>AH1002+AH1003</f>
        <v>0</v>
      </c>
      <c r="AI1001" s="43">
        <f>AI1002+AI1003</f>
        <v>0</v>
      </c>
      <c r="AJ1001" s="43">
        <f>AJ1002+AJ1003</f>
        <v>0</v>
      </c>
      <c r="AK1001" s="43">
        <f>AK1002+AK1003</f>
        <v>0</v>
      </c>
      <c r="AL1001" s="43">
        <f t="shared" si="1960"/>
        <v>56145.900000000001</v>
      </c>
      <c r="AM1001" s="43">
        <f t="shared" si="1961"/>
        <v>0</v>
      </c>
      <c r="AN1001" s="2"/>
      <c r="AO1001" s="1"/>
      <c r="AP1001" s="1"/>
      <c r="AQ1001" s="1"/>
      <c r="AR1001" s="1"/>
      <c r="AS1001" s="1"/>
    </row>
    <row r="1002">
      <c r="B1002" s="41" t="s">
        <v>453</v>
      </c>
      <c r="C1002" s="41" t="s">
        <v>227</v>
      </c>
      <c r="D1002" s="41" t="s">
        <v>109</v>
      </c>
      <c r="E1002" s="26" t="str">
        <f t="shared" si="1902"/>
        <v>0709</v>
      </c>
      <c r="F1002" s="41" t="s">
        <v>610</v>
      </c>
      <c r="G1002" s="41" t="s">
        <v>179</v>
      </c>
      <c r="H1002" s="42" t="s">
        <v>180</v>
      </c>
      <c r="I1002" s="43">
        <v>49786.800000000003</v>
      </c>
      <c r="J1002" s="43">
        <v>52034.400000000001</v>
      </c>
      <c r="K1002" s="43">
        <v>52034.400000000001</v>
      </c>
      <c r="L1002" s="43"/>
      <c r="M1002" s="43"/>
      <c r="N1002" s="43"/>
      <c r="O1002" s="43">
        <v>0</v>
      </c>
      <c r="P1002" s="43">
        <v>0</v>
      </c>
      <c r="Q1002" s="43">
        <v>0</v>
      </c>
      <c r="R1002" s="43">
        <v>0</v>
      </c>
      <c r="S1002" s="43">
        <v>0</v>
      </c>
      <c r="T1002" s="43">
        <v>0</v>
      </c>
      <c r="U1002" s="43">
        <v>0</v>
      </c>
      <c r="V1002" s="43">
        <f t="shared" si="1903"/>
        <v>49786.800000000003</v>
      </c>
      <c r="W1002" s="43"/>
      <c r="X1002" s="43"/>
      <c r="Y1002" s="43"/>
      <c r="Z1002" s="43"/>
      <c r="AA1002" s="43"/>
      <c r="AB1002" s="43">
        <v>40568.055560000001</v>
      </c>
      <c r="AC1002" s="44">
        <v>49786.800000000003</v>
      </c>
      <c r="AD1002" s="44">
        <v>49786.726459999998</v>
      </c>
      <c r="AE1002" s="45">
        <f t="shared" si="1959"/>
        <v>99.999852290165265</v>
      </c>
      <c r="AF1002" s="43">
        <v>49786.800000000003</v>
      </c>
      <c r="AG1002" s="43">
        <v>0</v>
      </c>
      <c r="AH1002" s="43">
        <v>0</v>
      </c>
      <c r="AI1002" s="43">
        <v>0</v>
      </c>
      <c r="AJ1002" s="43">
        <v>0</v>
      </c>
      <c r="AK1002" s="43">
        <v>0</v>
      </c>
      <c r="AL1002" s="43">
        <f t="shared" si="1960"/>
        <v>49786.800000000003</v>
      </c>
      <c r="AM1002" s="43">
        <f t="shared" si="1961"/>
        <v>0</v>
      </c>
      <c r="AN1002" s="19"/>
      <c r="AR1002" s="1"/>
      <c r="AS1002" s="1"/>
    </row>
    <row r="1003">
      <c r="B1003" s="41" t="s">
        <v>453</v>
      </c>
      <c r="C1003" s="41" t="s">
        <v>227</v>
      </c>
      <c r="D1003" s="41" t="s">
        <v>109</v>
      </c>
      <c r="E1003" s="26" t="str">
        <f t="shared" si="1902"/>
        <v>0709</v>
      </c>
      <c r="F1003" s="41" t="s">
        <v>610</v>
      </c>
      <c r="G1003" s="41" t="s">
        <v>305</v>
      </c>
      <c r="H1003" s="42" t="s">
        <v>306</v>
      </c>
      <c r="I1003" s="43">
        <v>6359.1000000000004</v>
      </c>
      <c r="J1003" s="43">
        <v>6627.1000000000004</v>
      </c>
      <c r="K1003" s="43">
        <v>6627.1000000000004</v>
      </c>
      <c r="L1003" s="43"/>
      <c r="M1003" s="43"/>
      <c r="N1003" s="43"/>
      <c r="O1003" s="43">
        <v>0</v>
      </c>
      <c r="P1003" s="43">
        <v>0</v>
      </c>
      <c r="Q1003" s="43">
        <v>0</v>
      </c>
      <c r="R1003" s="43">
        <v>0</v>
      </c>
      <c r="S1003" s="43">
        <v>0</v>
      </c>
      <c r="T1003" s="43">
        <v>0</v>
      </c>
      <c r="U1003" s="43">
        <v>0</v>
      </c>
      <c r="V1003" s="43">
        <f t="shared" si="1903"/>
        <v>6359.1000000000004</v>
      </c>
      <c r="W1003" s="43"/>
      <c r="X1003" s="43"/>
      <c r="Y1003" s="43"/>
      <c r="Z1003" s="43"/>
      <c r="AA1003" s="43"/>
      <c r="AB1003" s="43">
        <v>5200.5519999999997</v>
      </c>
      <c r="AC1003" s="44">
        <v>6359.1000000000004</v>
      </c>
      <c r="AD1003" s="44">
        <v>6359.09202</v>
      </c>
      <c r="AE1003" s="45">
        <f t="shared" si="1959"/>
        <v>99.999874510543947</v>
      </c>
      <c r="AF1003" s="43">
        <v>6359.1000000000004</v>
      </c>
      <c r="AG1003" s="43">
        <v>0</v>
      </c>
      <c r="AH1003" s="43">
        <v>0</v>
      </c>
      <c r="AI1003" s="43">
        <v>0</v>
      </c>
      <c r="AJ1003" s="43">
        <v>0</v>
      </c>
      <c r="AK1003" s="43">
        <v>0</v>
      </c>
      <c r="AL1003" s="43">
        <f t="shared" si="1960"/>
        <v>6359.1000000000004</v>
      </c>
      <c r="AM1003" s="43">
        <f t="shared" si="1961"/>
        <v>0</v>
      </c>
      <c r="AN1003" s="19"/>
      <c r="AO1003" s="1"/>
      <c r="AP1003" s="1"/>
      <c r="AQ1003" s="1"/>
      <c r="AR1003" s="1"/>
      <c r="AS1003" s="1"/>
    </row>
    <row r="1004">
      <c r="B1004" s="41" t="s">
        <v>453</v>
      </c>
      <c r="C1004" s="41" t="s">
        <v>227</v>
      </c>
      <c r="D1004" s="41" t="s">
        <v>109</v>
      </c>
      <c r="E1004" s="26" t="str">
        <f t="shared" si="1902"/>
        <v>0709</v>
      </c>
      <c r="F1004" s="41" t="s">
        <v>610</v>
      </c>
      <c r="G1004" s="41" t="s">
        <v>59</v>
      </c>
      <c r="H1004" s="42" t="s">
        <v>60</v>
      </c>
      <c r="I1004" s="43">
        <f>I1005</f>
        <v>426.5</v>
      </c>
      <c r="J1004" s="43">
        <f>J1005</f>
        <v>426.5</v>
      </c>
      <c r="K1004" s="43">
        <f>K1005</f>
        <v>426.5</v>
      </c>
      <c r="L1004" s="43">
        <f>L1005</f>
        <v>0</v>
      </c>
      <c r="M1004" s="43">
        <f>M1005</f>
        <v>0</v>
      </c>
      <c r="N1004" s="43">
        <f>N1005</f>
        <v>0</v>
      </c>
      <c r="O1004" s="43">
        <f>O1005</f>
        <v>0</v>
      </c>
      <c r="P1004" s="43">
        <f>P1005</f>
        <v>0</v>
      </c>
      <c r="Q1004" s="43">
        <f>Q1005</f>
        <v>0</v>
      </c>
      <c r="R1004" s="43">
        <f>R1005</f>
        <v>0</v>
      </c>
      <c r="S1004" s="43">
        <f>S1005</f>
        <v>0</v>
      </c>
      <c r="T1004" s="43">
        <f>T1005</f>
        <v>0</v>
      </c>
      <c r="U1004" s="43">
        <v>0</v>
      </c>
      <c r="V1004" s="43">
        <f t="shared" si="1903"/>
        <v>426.5</v>
      </c>
      <c r="W1004" s="43">
        <f>W1005</f>
        <v>0</v>
      </c>
      <c r="X1004" s="43">
        <f>X1005</f>
        <v>0</v>
      </c>
      <c r="Y1004" s="43">
        <f>Y1005</f>
        <v>0</v>
      </c>
      <c r="Z1004" s="43">
        <f>Z1005</f>
        <v>0</v>
      </c>
      <c r="AA1004" s="43">
        <f>AA1005</f>
        <v>0</v>
      </c>
      <c r="AB1004" s="43">
        <f>AB1005</f>
        <v>424.98200000000003</v>
      </c>
      <c r="AC1004" s="44">
        <f>AC1005</f>
        <v>468.98200000000003</v>
      </c>
      <c r="AD1004" s="44">
        <f>AD1005</f>
        <v>468.98200000000003</v>
      </c>
      <c r="AE1004" s="45">
        <f t="shared" si="1959"/>
        <v>100</v>
      </c>
      <c r="AF1004" s="43">
        <f>AF1005</f>
        <v>426.5</v>
      </c>
      <c r="AG1004" s="43">
        <f>AG1005</f>
        <v>0</v>
      </c>
      <c r="AH1004" s="43">
        <f>AH1005</f>
        <v>0</v>
      </c>
      <c r="AI1004" s="43">
        <f>AI1005</f>
        <v>0</v>
      </c>
      <c r="AJ1004" s="43">
        <f>AJ1005</f>
        <v>0</v>
      </c>
      <c r="AK1004" s="43">
        <f>AK1005</f>
        <v>0</v>
      </c>
      <c r="AL1004" s="43">
        <f t="shared" si="1960"/>
        <v>426.5</v>
      </c>
      <c r="AM1004" s="43">
        <f t="shared" si="1961"/>
        <v>0</v>
      </c>
      <c r="AN1004" s="2"/>
      <c r="AO1004" s="1"/>
      <c r="AP1004" s="1"/>
      <c r="AQ1004" s="1"/>
      <c r="AR1004" s="1"/>
      <c r="AS1004" s="1"/>
    </row>
    <row r="1005">
      <c r="B1005" s="41" t="s">
        <v>453</v>
      </c>
      <c r="C1005" s="41" t="s">
        <v>227</v>
      </c>
      <c r="D1005" s="41" t="s">
        <v>109</v>
      </c>
      <c r="E1005" s="26" t="str">
        <f t="shared" si="1902"/>
        <v>0709</v>
      </c>
      <c r="F1005" s="41" t="s">
        <v>610</v>
      </c>
      <c r="G1005" s="41" t="s">
        <v>63</v>
      </c>
      <c r="H1005" s="42" t="s">
        <v>64</v>
      </c>
      <c r="I1005" s="43">
        <v>426.5</v>
      </c>
      <c r="J1005" s="43">
        <v>426.5</v>
      </c>
      <c r="K1005" s="43">
        <v>426.5</v>
      </c>
      <c r="L1005" s="43"/>
      <c r="M1005" s="43"/>
      <c r="N1005" s="43"/>
      <c r="O1005" s="43">
        <v>0</v>
      </c>
      <c r="P1005" s="43">
        <v>0</v>
      </c>
      <c r="Q1005" s="43">
        <v>0</v>
      </c>
      <c r="R1005" s="43">
        <v>0</v>
      </c>
      <c r="S1005" s="43">
        <v>0</v>
      </c>
      <c r="T1005" s="43">
        <v>0</v>
      </c>
      <c r="U1005" s="43">
        <v>0</v>
      </c>
      <c r="V1005" s="43">
        <f t="shared" si="1903"/>
        <v>426.5</v>
      </c>
      <c r="W1005" s="43"/>
      <c r="X1005" s="43"/>
      <c r="Y1005" s="43"/>
      <c r="Z1005" s="43"/>
      <c r="AA1005" s="43"/>
      <c r="AB1005" s="43">
        <v>424.98200000000003</v>
      </c>
      <c r="AC1005" s="44">
        <v>468.98200000000003</v>
      </c>
      <c r="AD1005" s="44">
        <v>468.98200000000003</v>
      </c>
      <c r="AE1005" s="45">
        <f t="shared" si="1959"/>
        <v>100</v>
      </c>
      <c r="AF1005" s="43">
        <v>426.5</v>
      </c>
      <c r="AG1005" s="43">
        <v>0</v>
      </c>
      <c r="AH1005" s="43">
        <v>0</v>
      </c>
      <c r="AI1005" s="43">
        <v>0</v>
      </c>
      <c r="AJ1005" s="43">
        <v>0</v>
      </c>
      <c r="AK1005" s="43">
        <v>0</v>
      </c>
      <c r="AL1005" s="43">
        <f t="shared" si="1960"/>
        <v>426.5</v>
      </c>
      <c r="AM1005" s="43">
        <f t="shared" si="1961"/>
        <v>0</v>
      </c>
      <c r="AN1005" s="19"/>
      <c r="AR1005" s="1"/>
      <c r="AS1005" s="1"/>
    </row>
    <row r="1006">
      <c r="B1006" s="41" t="s">
        <v>453</v>
      </c>
      <c r="C1006" s="41" t="s">
        <v>227</v>
      </c>
      <c r="D1006" s="41" t="s">
        <v>109</v>
      </c>
      <c r="E1006" s="26" t="str">
        <f t="shared" si="1902"/>
        <v>0709</v>
      </c>
      <c r="F1006" s="41" t="s">
        <v>611</v>
      </c>
      <c r="G1006" s="41"/>
      <c r="H1006" s="42" t="s">
        <v>315</v>
      </c>
      <c r="I1006" s="43">
        <f>I1007</f>
        <v>628.89999999999998</v>
      </c>
      <c r="J1006" s="43">
        <f>J1007</f>
        <v>0</v>
      </c>
      <c r="K1006" s="43">
        <f>K1007</f>
        <v>0</v>
      </c>
      <c r="L1006" s="43">
        <f>L1007</f>
        <v>0</v>
      </c>
      <c r="M1006" s="43">
        <f>M1007</f>
        <v>0</v>
      </c>
      <c r="N1006" s="43">
        <f>N1007</f>
        <v>0</v>
      </c>
      <c r="O1006" s="43">
        <f>O1007</f>
        <v>0</v>
      </c>
      <c r="P1006" s="43">
        <f>P1007</f>
        <v>0</v>
      </c>
      <c r="Q1006" s="43">
        <f>Q1007</f>
        <v>0</v>
      </c>
      <c r="R1006" s="43">
        <f>R1007</f>
        <v>0</v>
      </c>
      <c r="S1006" s="43">
        <f>S1007</f>
        <v>0</v>
      </c>
      <c r="T1006" s="43">
        <f>T1007</f>
        <v>0</v>
      </c>
      <c r="U1006" s="43">
        <v>0</v>
      </c>
      <c r="V1006" s="43">
        <f t="shared" si="1903"/>
        <v>628.89999999999998</v>
      </c>
      <c r="W1006" s="43">
        <f>W1007</f>
        <v>0</v>
      </c>
      <c r="X1006" s="43">
        <f>X1007</f>
        <v>0</v>
      </c>
      <c r="Y1006" s="43">
        <f>Y1007</f>
        <v>0</v>
      </c>
      <c r="Z1006" s="43">
        <f>Z1007</f>
        <v>0</v>
      </c>
      <c r="AA1006" s="43">
        <f>AA1007</f>
        <v>0</v>
      </c>
      <c r="AB1006" s="43">
        <f>AB1007</f>
        <v>162.73244</v>
      </c>
      <c r="AC1006" s="44">
        <f>AC1007</f>
        <v>628.89999999999998</v>
      </c>
      <c r="AD1006" s="44">
        <f>AD1007</f>
        <v>628.89733000000001</v>
      </c>
      <c r="AE1006" s="45">
        <f t="shared" si="1959"/>
        <v>99.999575449197025</v>
      </c>
      <c r="AF1006" s="43">
        <f>AF1007</f>
        <v>628.89999999999998</v>
      </c>
      <c r="AG1006" s="43">
        <f>AG1007</f>
        <v>0</v>
      </c>
      <c r="AH1006" s="43">
        <f>AH1007</f>
        <v>0</v>
      </c>
      <c r="AI1006" s="43">
        <f>AI1007</f>
        <v>0</v>
      </c>
      <c r="AJ1006" s="43">
        <f>AJ1007</f>
        <v>0</v>
      </c>
      <c r="AK1006" s="43">
        <f>AK1007</f>
        <v>0</v>
      </c>
      <c r="AL1006" s="43">
        <f t="shared" si="1960"/>
        <v>628.89999999999998</v>
      </c>
      <c r="AM1006" s="43">
        <f t="shared" si="1961"/>
        <v>0</v>
      </c>
      <c r="AN1006" s="2"/>
      <c r="AR1006" s="1"/>
      <c r="AS1006" s="1"/>
    </row>
    <row r="1007" ht="31.5">
      <c r="B1007" s="41" t="s">
        <v>453</v>
      </c>
      <c r="C1007" s="41" t="s">
        <v>227</v>
      </c>
      <c r="D1007" s="41" t="s">
        <v>109</v>
      </c>
      <c r="E1007" s="26" t="str">
        <f t="shared" ref="E1007:E1070" si="1962">CONCATENATE(C1007,D1007)</f>
        <v>0709</v>
      </c>
      <c r="F1007" s="41" t="s">
        <v>611</v>
      </c>
      <c r="G1007" s="41" t="s">
        <v>177</v>
      </c>
      <c r="H1007" s="42" t="s">
        <v>178</v>
      </c>
      <c r="I1007" s="43">
        <f>I1008+I1009</f>
        <v>628.89999999999998</v>
      </c>
      <c r="J1007" s="43">
        <f>J1008+J1009</f>
        <v>0</v>
      </c>
      <c r="K1007" s="43">
        <f>K1008+K1009</f>
        <v>0</v>
      </c>
      <c r="L1007" s="43">
        <f>L1008+L1009</f>
        <v>0</v>
      </c>
      <c r="M1007" s="43">
        <f>M1008+M1009</f>
        <v>0</v>
      </c>
      <c r="N1007" s="43">
        <f>N1008+N1009</f>
        <v>0</v>
      </c>
      <c r="O1007" s="43">
        <f>O1008+O1009</f>
        <v>0</v>
      </c>
      <c r="P1007" s="43">
        <f>P1008+P1009</f>
        <v>0</v>
      </c>
      <c r="Q1007" s="43">
        <f>Q1008+Q1009</f>
        <v>0</v>
      </c>
      <c r="R1007" s="43">
        <f>R1008+R1009</f>
        <v>0</v>
      </c>
      <c r="S1007" s="43">
        <f>S1008+S1009</f>
        <v>0</v>
      </c>
      <c r="T1007" s="43">
        <f>T1008+T1009</f>
        <v>0</v>
      </c>
      <c r="U1007" s="43">
        <v>0</v>
      </c>
      <c r="V1007" s="43">
        <f t="shared" ref="V1007:V1070" si="1963">I1007+L1007+U1007+T1007+S1007+R1007+Q1007+P1007+O1007</f>
        <v>628.89999999999998</v>
      </c>
      <c r="W1007" s="43">
        <f>W1008+W1009</f>
        <v>0</v>
      </c>
      <c r="X1007" s="43">
        <f>X1008+X1009</f>
        <v>0</v>
      </c>
      <c r="Y1007" s="43">
        <f>Y1008+Y1009</f>
        <v>0</v>
      </c>
      <c r="Z1007" s="43">
        <f>Z1008+Z1009</f>
        <v>0</v>
      </c>
      <c r="AA1007" s="43">
        <f>AA1008+AA1009</f>
        <v>0</v>
      </c>
      <c r="AB1007" s="43">
        <f>AB1008+AB1009</f>
        <v>162.73244</v>
      </c>
      <c r="AC1007" s="44">
        <f>AC1008+AC1009</f>
        <v>628.89999999999998</v>
      </c>
      <c r="AD1007" s="44">
        <f>AD1008+AD1009</f>
        <v>628.89733000000001</v>
      </c>
      <c r="AE1007" s="45">
        <f t="shared" si="1959"/>
        <v>99.999575449197025</v>
      </c>
      <c r="AF1007" s="43">
        <f>AF1008+AF1009</f>
        <v>628.89999999999998</v>
      </c>
      <c r="AG1007" s="43">
        <f>AG1008+AG1009</f>
        <v>0</v>
      </c>
      <c r="AH1007" s="43">
        <f>AH1008+AH1009</f>
        <v>0</v>
      </c>
      <c r="AI1007" s="43">
        <f>AI1008+AI1009</f>
        <v>0</v>
      </c>
      <c r="AJ1007" s="43">
        <f>AJ1008+AJ1009</f>
        <v>0</v>
      </c>
      <c r="AK1007" s="43">
        <f>AK1008+AK1009</f>
        <v>0</v>
      </c>
      <c r="AL1007" s="43">
        <f t="shared" si="1960"/>
        <v>628.89999999999998</v>
      </c>
      <c r="AM1007" s="43">
        <f t="shared" si="1961"/>
        <v>0</v>
      </c>
      <c r="AN1007" s="2"/>
      <c r="AO1007" s="1"/>
      <c r="AP1007" s="1"/>
      <c r="AQ1007" s="1"/>
      <c r="AR1007" s="1"/>
      <c r="AS1007" s="1"/>
    </row>
    <row r="1008">
      <c r="B1008" s="41" t="s">
        <v>453</v>
      </c>
      <c r="C1008" s="41" t="s">
        <v>227</v>
      </c>
      <c r="D1008" s="41" t="s">
        <v>109</v>
      </c>
      <c r="E1008" s="26" t="str">
        <f t="shared" si="1962"/>
        <v>0709</v>
      </c>
      <c r="F1008" s="41" t="s">
        <v>611</v>
      </c>
      <c r="G1008" s="41" t="s">
        <v>179</v>
      </c>
      <c r="H1008" s="42" t="s">
        <v>180</v>
      </c>
      <c r="I1008" s="43">
        <v>561.89999999999998</v>
      </c>
      <c r="J1008" s="43"/>
      <c r="K1008" s="43"/>
      <c r="L1008" s="43"/>
      <c r="M1008" s="43"/>
      <c r="N1008" s="43"/>
      <c r="O1008" s="43">
        <v>0</v>
      </c>
      <c r="P1008" s="43">
        <v>0</v>
      </c>
      <c r="Q1008" s="43">
        <v>0</v>
      </c>
      <c r="R1008" s="43">
        <v>0</v>
      </c>
      <c r="S1008" s="43">
        <v>0</v>
      </c>
      <c r="T1008" s="43">
        <v>0</v>
      </c>
      <c r="U1008" s="43">
        <v>0</v>
      </c>
      <c r="V1008" s="43">
        <f t="shared" si="1963"/>
        <v>561.89999999999998</v>
      </c>
      <c r="W1008" s="43"/>
      <c r="X1008" s="43"/>
      <c r="Y1008" s="43"/>
      <c r="Z1008" s="43"/>
      <c r="AA1008" s="43"/>
      <c r="AB1008" s="43">
        <v>140.40000000000001</v>
      </c>
      <c r="AC1008" s="44">
        <v>561.89999999999998</v>
      </c>
      <c r="AD1008" s="44">
        <v>561.89999999999998</v>
      </c>
      <c r="AE1008" s="45">
        <f t="shared" si="1959"/>
        <v>100</v>
      </c>
      <c r="AF1008" s="43">
        <v>561.89999999999998</v>
      </c>
      <c r="AG1008" s="43">
        <v>0</v>
      </c>
      <c r="AH1008" s="43">
        <v>0</v>
      </c>
      <c r="AI1008" s="43">
        <v>0</v>
      </c>
      <c r="AJ1008" s="43">
        <v>0</v>
      </c>
      <c r="AK1008" s="43">
        <v>0</v>
      </c>
      <c r="AL1008" s="43">
        <f t="shared" si="1960"/>
        <v>561.89999999999998</v>
      </c>
      <c r="AM1008" s="43">
        <f t="shared" si="1961"/>
        <v>0</v>
      </c>
      <c r="AN1008" s="19"/>
      <c r="AO1008" s="1"/>
      <c r="AP1008" s="1"/>
      <c r="AQ1008" s="1"/>
      <c r="AR1008" s="1"/>
      <c r="AS1008" s="1"/>
    </row>
    <row r="1009">
      <c r="B1009" s="41" t="s">
        <v>453</v>
      </c>
      <c r="C1009" s="41" t="s">
        <v>227</v>
      </c>
      <c r="D1009" s="41" t="s">
        <v>109</v>
      </c>
      <c r="E1009" s="26" t="str">
        <f t="shared" si="1962"/>
        <v>0709</v>
      </c>
      <c r="F1009" s="41" t="s">
        <v>611</v>
      </c>
      <c r="G1009" s="41" t="s">
        <v>305</v>
      </c>
      <c r="H1009" s="42" t="s">
        <v>306</v>
      </c>
      <c r="I1009" s="43">
        <v>67</v>
      </c>
      <c r="J1009" s="43"/>
      <c r="K1009" s="43"/>
      <c r="L1009" s="43"/>
      <c r="M1009" s="43"/>
      <c r="N1009" s="43"/>
      <c r="O1009" s="43">
        <v>0</v>
      </c>
      <c r="P1009" s="43">
        <v>0</v>
      </c>
      <c r="Q1009" s="43">
        <v>0</v>
      </c>
      <c r="R1009" s="43">
        <v>0</v>
      </c>
      <c r="S1009" s="43">
        <v>0</v>
      </c>
      <c r="T1009" s="43">
        <v>0</v>
      </c>
      <c r="U1009" s="43">
        <v>0</v>
      </c>
      <c r="V1009" s="43">
        <f t="shared" si="1963"/>
        <v>67</v>
      </c>
      <c r="W1009" s="43"/>
      <c r="X1009" s="43"/>
      <c r="Y1009" s="43"/>
      <c r="Z1009" s="43"/>
      <c r="AA1009" s="43"/>
      <c r="AB1009" s="43">
        <v>22.332439999999998</v>
      </c>
      <c r="AC1009" s="44">
        <v>67</v>
      </c>
      <c r="AD1009" s="44">
        <v>66.997330000000005</v>
      </c>
      <c r="AE1009" s="45">
        <f t="shared" si="1959"/>
        <v>99.996014925373146</v>
      </c>
      <c r="AF1009" s="43">
        <v>67</v>
      </c>
      <c r="AG1009" s="43">
        <v>0</v>
      </c>
      <c r="AH1009" s="43">
        <v>0</v>
      </c>
      <c r="AI1009" s="43">
        <v>0</v>
      </c>
      <c r="AJ1009" s="43">
        <v>0</v>
      </c>
      <c r="AK1009" s="43">
        <v>0</v>
      </c>
      <c r="AL1009" s="43">
        <f t="shared" si="1960"/>
        <v>67</v>
      </c>
      <c r="AM1009" s="43">
        <f t="shared" si="1961"/>
        <v>0</v>
      </c>
      <c r="AN1009" s="19"/>
      <c r="AR1009" s="1"/>
      <c r="AS1009" s="1"/>
    </row>
    <row r="1010" ht="47.25">
      <c r="B1010" s="41" t="s">
        <v>453</v>
      </c>
      <c r="C1010" s="41" t="s">
        <v>227</v>
      </c>
      <c r="D1010" s="41" t="s">
        <v>109</v>
      </c>
      <c r="E1010" s="26" t="str">
        <f t="shared" si="1962"/>
        <v>0709</v>
      </c>
      <c r="F1010" s="41" t="s">
        <v>612</v>
      </c>
      <c r="G1010" s="41"/>
      <c r="H1010" s="42" t="s">
        <v>321</v>
      </c>
      <c r="I1010" s="43">
        <f t="shared" ref="I1010:I1011" si="1964">I1011</f>
        <v>2052.0999999999999</v>
      </c>
      <c r="J1010" s="43">
        <f t="shared" ref="J1010:J1011" si="1965">J1011</f>
        <v>2052.0999999999999</v>
      </c>
      <c r="K1010" s="43">
        <f t="shared" ref="K1010:K1011" si="1966">K1011</f>
        <v>2052.0999999999999</v>
      </c>
      <c r="L1010" s="43">
        <f t="shared" ref="L1010:L1011" si="1967">L1011</f>
        <v>0</v>
      </c>
      <c r="M1010" s="43">
        <f t="shared" ref="M1010:M1011" si="1968">M1011</f>
        <v>0</v>
      </c>
      <c r="N1010" s="43">
        <f t="shared" ref="N1010:N1011" si="1969">N1011</f>
        <v>0</v>
      </c>
      <c r="O1010" s="43">
        <f t="shared" ref="O1010:O1011" si="1970">O1011</f>
        <v>-377.27699999999999</v>
      </c>
      <c r="P1010" s="43">
        <f t="shared" ref="P1010:P1011" si="1971">P1011</f>
        <v>0</v>
      </c>
      <c r="Q1010" s="43">
        <f t="shared" ref="Q1010:Q1011" si="1972">Q1011</f>
        <v>0</v>
      </c>
      <c r="R1010" s="43">
        <f t="shared" ref="R1010:R1011" si="1973">R1011</f>
        <v>0</v>
      </c>
      <c r="S1010" s="43">
        <f t="shared" ref="S1010:S1011" si="1974">S1011</f>
        <v>0</v>
      </c>
      <c r="T1010" s="43">
        <f t="shared" ref="T1010:T1011" si="1975">T1011</f>
        <v>0</v>
      </c>
      <c r="U1010" s="43">
        <v>0</v>
      </c>
      <c r="V1010" s="43">
        <f t="shared" si="1963"/>
        <v>1674.8229999999999</v>
      </c>
      <c r="W1010" s="43">
        <f t="shared" ref="W1010:W1011" si="1976">W1011</f>
        <v>0</v>
      </c>
      <c r="X1010" s="43">
        <f t="shared" ref="X1010:X1011" si="1977">X1011</f>
        <v>0</v>
      </c>
      <c r="Y1010" s="43">
        <f t="shared" ref="Y1010:Y1011" si="1978">Y1011</f>
        <v>0</v>
      </c>
      <c r="Z1010" s="43">
        <f t="shared" ref="Z1010:Z1011" si="1979">Z1011</f>
        <v>0</v>
      </c>
      <c r="AA1010" s="43">
        <f t="shared" ref="AA1010:AA1011" si="1980">AA1011</f>
        <v>0</v>
      </c>
      <c r="AB1010" s="43">
        <f t="shared" ref="AB1010:AB1011" si="1981">AB1011</f>
        <v>1727.0999999999999</v>
      </c>
      <c r="AC1010" s="44">
        <f t="shared" ref="AC1010:AC1011" si="1982">AC1011</f>
        <v>1674.8230000000001</v>
      </c>
      <c r="AD1010" s="44">
        <f t="shared" ref="AD1010:AD1011" si="1983">AD1011</f>
        <v>1674.8230000000001</v>
      </c>
      <c r="AE1010" s="45">
        <f t="shared" si="1959"/>
        <v>100</v>
      </c>
      <c r="AF1010" s="43">
        <f t="shared" ref="AF1010:AF1011" si="1984">AF1011</f>
        <v>2052.0999999999999</v>
      </c>
      <c r="AG1010" s="43">
        <f t="shared" ref="AG1010:AG1011" si="1985">AG1011</f>
        <v>-377.27699999999999</v>
      </c>
      <c r="AH1010" s="43">
        <f t="shared" ref="AH1010:AH1011" si="1986">AH1011</f>
        <v>0</v>
      </c>
      <c r="AI1010" s="43">
        <f t="shared" ref="AI1010:AI1011" si="1987">AI1011</f>
        <v>0</v>
      </c>
      <c r="AJ1010" s="43">
        <f t="shared" ref="AJ1010:AJ1011" si="1988">AJ1011</f>
        <v>0</v>
      </c>
      <c r="AK1010" s="43">
        <f t="shared" ref="AK1010:AK1011" si="1989">AK1011</f>
        <v>0</v>
      </c>
      <c r="AL1010" s="43">
        <f t="shared" si="1960"/>
        <v>1674.8229999999999</v>
      </c>
      <c r="AM1010" s="43">
        <f t="shared" si="1961"/>
        <v>0</v>
      </c>
      <c r="AN1010" s="2"/>
      <c r="AO1010" s="1"/>
      <c r="AP1010" s="1"/>
      <c r="AQ1010" s="1"/>
      <c r="AR1010" s="1"/>
      <c r="AS1010" s="1"/>
    </row>
    <row r="1011" ht="31.5">
      <c r="B1011" s="41" t="s">
        <v>453</v>
      </c>
      <c r="C1011" s="41" t="s">
        <v>227</v>
      </c>
      <c r="D1011" s="41" t="s">
        <v>109</v>
      </c>
      <c r="E1011" s="26" t="str">
        <f t="shared" si="1962"/>
        <v>0709</v>
      </c>
      <c r="F1011" s="41" t="s">
        <v>612</v>
      </c>
      <c r="G1011" s="41" t="s">
        <v>177</v>
      </c>
      <c r="H1011" s="42" t="s">
        <v>178</v>
      </c>
      <c r="I1011" s="43">
        <f t="shared" si="1964"/>
        <v>2052.0999999999999</v>
      </c>
      <c r="J1011" s="43">
        <f t="shared" si="1965"/>
        <v>2052.0999999999999</v>
      </c>
      <c r="K1011" s="43">
        <f t="shared" si="1966"/>
        <v>2052.0999999999999</v>
      </c>
      <c r="L1011" s="43">
        <f t="shared" si="1967"/>
        <v>0</v>
      </c>
      <c r="M1011" s="43">
        <f t="shared" si="1968"/>
        <v>0</v>
      </c>
      <c r="N1011" s="43">
        <f t="shared" si="1969"/>
        <v>0</v>
      </c>
      <c r="O1011" s="43">
        <f t="shared" si="1970"/>
        <v>-377.27699999999999</v>
      </c>
      <c r="P1011" s="43">
        <f t="shared" si="1971"/>
        <v>0</v>
      </c>
      <c r="Q1011" s="43">
        <f t="shared" si="1972"/>
        <v>0</v>
      </c>
      <c r="R1011" s="43">
        <f t="shared" si="1973"/>
        <v>0</v>
      </c>
      <c r="S1011" s="43">
        <f t="shared" si="1974"/>
        <v>0</v>
      </c>
      <c r="T1011" s="43">
        <f t="shared" si="1975"/>
        <v>0</v>
      </c>
      <c r="U1011" s="43">
        <v>0</v>
      </c>
      <c r="V1011" s="43">
        <f t="shared" si="1963"/>
        <v>1674.8229999999999</v>
      </c>
      <c r="W1011" s="43">
        <f t="shared" si="1976"/>
        <v>0</v>
      </c>
      <c r="X1011" s="43">
        <f t="shared" si="1977"/>
        <v>0</v>
      </c>
      <c r="Y1011" s="43">
        <f t="shared" si="1978"/>
        <v>0</v>
      </c>
      <c r="Z1011" s="43">
        <f t="shared" si="1979"/>
        <v>0</v>
      </c>
      <c r="AA1011" s="43">
        <f t="shared" si="1980"/>
        <v>0</v>
      </c>
      <c r="AB1011" s="43">
        <f t="shared" si="1981"/>
        <v>1727.0999999999999</v>
      </c>
      <c r="AC1011" s="44">
        <f t="shared" si="1982"/>
        <v>1674.8230000000001</v>
      </c>
      <c r="AD1011" s="44">
        <f t="shared" si="1983"/>
        <v>1674.8230000000001</v>
      </c>
      <c r="AE1011" s="45">
        <f t="shared" si="1959"/>
        <v>100</v>
      </c>
      <c r="AF1011" s="43">
        <f t="shared" si="1984"/>
        <v>2052.0999999999999</v>
      </c>
      <c r="AG1011" s="43">
        <f t="shared" si="1985"/>
        <v>-377.27699999999999</v>
      </c>
      <c r="AH1011" s="43">
        <f t="shared" si="1986"/>
        <v>0</v>
      </c>
      <c r="AI1011" s="43">
        <f t="shared" si="1987"/>
        <v>0</v>
      </c>
      <c r="AJ1011" s="43">
        <f t="shared" si="1988"/>
        <v>0</v>
      </c>
      <c r="AK1011" s="43">
        <f t="shared" si="1989"/>
        <v>0</v>
      </c>
      <c r="AL1011" s="43">
        <f t="shared" si="1960"/>
        <v>1674.8229999999999</v>
      </c>
      <c r="AM1011" s="43">
        <f t="shared" si="1961"/>
        <v>0</v>
      </c>
      <c r="AN1011" s="2"/>
      <c r="AO1011" s="1"/>
      <c r="AP1011" s="1"/>
      <c r="AQ1011" s="1"/>
      <c r="AR1011" s="1"/>
      <c r="AS1011" s="1"/>
    </row>
    <row r="1012">
      <c r="B1012" s="41" t="s">
        <v>453</v>
      </c>
      <c r="C1012" s="41" t="s">
        <v>227</v>
      </c>
      <c r="D1012" s="41" t="s">
        <v>109</v>
      </c>
      <c r="E1012" s="26" t="str">
        <f t="shared" si="1962"/>
        <v>0709</v>
      </c>
      <c r="F1012" s="41" t="s">
        <v>612</v>
      </c>
      <c r="G1012" s="41" t="s">
        <v>179</v>
      </c>
      <c r="H1012" s="42" t="s">
        <v>180</v>
      </c>
      <c r="I1012" s="43">
        <v>2052.0999999999999</v>
      </c>
      <c r="J1012" s="43">
        <v>2052.0999999999999</v>
      </c>
      <c r="K1012" s="43">
        <v>2052.0999999999999</v>
      </c>
      <c r="L1012" s="43"/>
      <c r="M1012" s="43"/>
      <c r="N1012" s="43"/>
      <c r="O1012" s="43">
        <v>-377.27699999999999</v>
      </c>
      <c r="P1012" s="43">
        <v>0</v>
      </c>
      <c r="Q1012" s="43">
        <v>0</v>
      </c>
      <c r="R1012" s="43">
        <v>0</v>
      </c>
      <c r="S1012" s="43">
        <v>0</v>
      </c>
      <c r="T1012" s="43">
        <v>0</v>
      </c>
      <c r="U1012" s="43">
        <v>0</v>
      </c>
      <c r="V1012" s="43">
        <f t="shared" si="1963"/>
        <v>1674.8229999999999</v>
      </c>
      <c r="W1012" s="43"/>
      <c r="X1012" s="43"/>
      <c r="Y1012" s="43"/>
      <c r="Z1012" s="43"/>
      <c r="AA1012" s="43"/>
      <c r="AB1012" s="43">
        <v>1727.0999999999999</v>
      </c>
      <c r="AC1012" s="44">
        <v>1674.8230000000001</v>
      </c>
      <c r="AD1012" s="44">
        <v>1674.8230000000001</v>
      </c>
      <c r="AE1012" s="45">
        <f t="shared" si="1959"/>
        <v>100</v>
      </c>
      <c r="AF1012" s="43">
        <v>2052.0999999999999</v>
      </c>
      <c r="AG1012" s="43">
        <v>-377.27699999999999</v>
      </c>
      <c r="AH1012" s="43">
        <v>0</v>
      </c>
      <c r="AI1012" s="43">
        <v>0</v>
      </c>
      <c r="AJ1012" s="43">
        <v>0</v>
      </c>
      <c r="AK1012" s="43">
        <v>0</v>
      </c>
      <c r="AL1012" s="43">
        <f t="shared" si="1960"/>
        <v>1674.8229999999999</v>
      </c>
      <c r="AM1012" s="43">
        <f t="shared" si="1961"/>
        <v>0</v>
      </c>
      <c r="AN1012" s="19"/>
      <c r="AO1012" s="1"/>
      <c r="AP1012" s="1"/>
      <c r="AQ1012" s="1"/>
      <c r="AR1012" s="1"/>
      <c r="AS1012" s="1"/>
    </row>
    <row r="1013" ht="31.5">
      <c r="B1013" s="41" t="s">
        <v>453</v>
      </c>
      <c r="C1013" s="41" t="s">
        <v>227</v>
      </c>
      <c r="D1013" s="41" t="s">
        <v>109</v>
      </c>
      <c r="E1013" s="26" t="str">
        <f t="shared" si="1962"/>
        <v>0709</v>
      </c>
      <c r="F1013" s="41" t="s">
        <v>625</v>
      </c>
      <c r="G1013" s="41"/>
      <c r="H1013" s="42" t="s">
        <v>626</v>
      </c>
      <c r="I1013" s="43">
        <f>I1017+I1014</f>
        <v>18801.400000000001</v>
      </c>
      <c r="J1013" s="43">
        <f>J1017+J1014</f>
        <v>18801.400000000001</v>
      </c>
      <c r="K1013" s="43">
        <f>K1017+K1014</f>
        <v>18801.400000000001</v>
      </c>
      <c r="L1013" s="43">
        <f>L1017+L1014</f>
        <v>0</v>
      </c>
      <c r="M1013" s="43">
        <f>M1017+M1014</f>
        <v>0</v>
      </c>
      <c r="N1013" s="43">
        <f>N1017+N1014</f>
        <v>0</v>
      </c>
      <c r="O1013" s="43">
        <f>O1017+O1014</f>
        <v>441.03199999999998</v>
      </c>
      <c r="P1013" s="43">
        <f>P1017+P1014</f>
        <v>2535</v>
      </c>
      <c r="Q1013" s="43">
        <f>Q1017+Q1014</f>
        <v>0</v>
      </c>
      <c r="R1013" s="43">
        <f>R1017+R1014</f>
        <v>153</v>
      </c>
      <c r="S1013" s="43">
        <f>S1017+S1014</f>
        <v>0</v>
      </c>
      <c r="T1013" s="43">
        <f>T1017+T1014</f>
        <v>0</v>
      </c>
      <c r="U1013" s="43">
        <v>0</v>
      </c>
      <c r="V1013" s="43">
        <f t="shared" si="1963"/>
        <v>21930.432000000001</v>
      </c>
      <c r="W1013" s="43">
        <f>W1017+W1014</f>
        <v>0</v>
      </c>
      <c r="X1013" s="43">
        <f>X1017+X1014</f>
        <v>0</v>
      </c>
      <c r="Y1013" s="43">
        <f>Y1017+Y1014</f>
        <v>0</v>
      </c>
      <c r="Z1013" s="43">
        <f>Z1017+Z1014</f>
        <v>0</v>
      </c>
      <c r="AA1013" s="43">
        <f>AA1017+AA1014</f>
        <v>0</v>
      </c>
      <c r="AB1013" s="43">
        <f>AB1017+AB1014</f>
        <v>12433.144839999999</v>
      </c>
      <c r="AC1013" s="44">
        <f>AC1017+AC1014</f>
        <v>21930.432000000001</v>
      </c>
      <c r="AD1013" s="44">
        <f>AD1017+AD1014</f>
        <v>21930.432000000001</v>
      </c>
      <c r="AE1013" s="45">
        <f t="shared" si="1959"/>
        <v>100</v>
      </c>
      <c r="AF1013" s="43">
        <f>AF1017+AF1014</f>
        <v>21489.400000000001</v>
      </c>
      <c r="AG1013" s="43">
        <f>AG1017+AG1014</f>
        <v>441.03199999999998</v>
      </c>
      <c r="AH1013" s="43">
        <f>AH1017+AH1014</f>
        <v>0</v>
      </c>
      <c r="AI1013" s="43">
        <f>AI1017+AI1014</f>
        <v>0</v>
      </c>
      <c r="AJ1013" s="43">
        <f>AJ1017+AJ1014</f>
        <v>0</v>
      </c>
      <c r="AK1013" s="43">
        <f>AK1017+AK1014</f>
        <v>0</v>
      </c>
      <c r="AL1013" s="43">
        <f t="shared" si="1960"/>
        <v>21930.432000000001</v>
      </c>
      <c r="AM1013" s="43">
        <f t="shared" si="1961"/>
        <v>0</v>
      </c>
      <c r="AN1013" s="2"/>
      <c r="AR1013" s="1"/>
      <c r="AS1013" s="1"/>
    </row>
    <row r="1014" ht="63" hidden="1">
      <c r="B1014" s="41" t="s">
        <v>453</v>
      </c>
      <c r="C1014" s="41" t="s">
        <v>227</v>
      </c>
      <c r="D1014" s="41" t="s">
        <v>109</v>
      </c>
      <c r="E1014" s="26" t="str">
        <f t="shared" si="1962"/>
        <v>0709</v>
      </c>
      <c r="F1014" s="41" t="s">
        <v>627</v>
      </c>
      <c r="G1014" s="41"/>
      <c r="H1014" s="42" t="s">
        <v>628</v>
      </c>
      <c r="I1014" s="43">
        <f t="shared" ref="I1014:I1015" si="1990">I1015</f>
        <v>0</v>
      </c>
      <c r="J1014" s="43">
        <f t="shared" ref="J1014:J1015" si="1991">J1015</f>
        <v>0</v>
      </c>
      <c r="K1014" s="43">
        <f t="shared" ref="K1014:K1015" si="1992">K1015</f>
        <v>0</v>
      </c>
      <c r="L1014" s="43">
        <f t="shared" ref="L1014:L1015" si="1993">L1015</f>
        <v>0</v>
      </c>
      <c r="M1014" s="43">
        <f t="shared" ref="M1014:M1015" si="1994">M1015</f>
        <v>0</v>
      </c>
      <c r="N1014" s="43">
        <f t="shared" ref="N1014:N1015" si="1995">N1015</f>
        <v>0</v>
      </c>
      <c r="O1014" s="43">
        <f t="shared" ref="O1014:O1015" si="1996">O1015</f>
        <v>0</v>
      </c>
      <c r="P1014" s="43">
        <f t="shared" ref="P1014:P1015" si="1997">P1015</f>
        <v>0</v>
      </c>
      <c r="Q1014" s="43">
        <f t="shared" ref="Q1014:Q1015" si="1998">Q1015</f>
        <v>0</v>
      </c>
      <c r="R1014" s="43">
        <f t="shared" ref="R1014:R1015" si="1999">R1015</f>
        <v>0</v>
      </c>
      <c r="S1014" s="43">
        <f t="shared" ref="S1014:S1015" si="2000">S1015</f>
        <v>0</v>
      </c>
      <c r="T1014" s="43">
        <f t="shared" ref="T1014:T1015" si="2001">T1015</f>
        <v>0</v>
      </c>
      <c r="U1014" s="43">
        <v>0</v>
      </c>
      <c r="V1014" s="43">
        <f t="shared" si="1963"/>
        <v>0</v>
      </c>
      <c r="W1014" s="43">
        <f t="shared" ref="W1014:W1015" si="2002">W1015</f>
        <v>0</v>
      </c>
      <c r="X1014" s="43">
        <f t="shared" ref="X1014:X1015" si="2003">X1015</f>
        <v>0</v>
      </c>
      <c r="Y1014" s="43">
        <f t="shared" ref="Y1014:Y1015" si="2004">Y1015</f>
        <v>0</v>
      </c>
      <c r="Z1014" s="43">
        <f t="shared" ref="Z1014:Z1015" si="2005">Z1015</f>
        <v>0</v>
      </c>
      <c r="AA1014" s="43">
        <f t="shared" ref="AA1014:AA1015" si="2006">AA1015</f>
        <v>0</v>
      </c>
      <c r="AB1014" s="43">
        <f t="shared" ref="AB1014:AB1015" si="2007">AB1015</f>
        <v>0</v>
      </c>
      <c r="AC1014" s="44">
        <f t="shared" ref="AC1014:AC1015" si="2008">AC1015</f>
        <v>0</v>
      </c>
      <c r="AD1014" s="44">
        <f t="shared" ref="AD1014:AD1015" si="2009">AD1015</f>
        <v>0</v>
      </c>
      <c r="AE1014" s="45" t="e">
        <f t="shared" si="1959"/>
        <v>#DIV/0!</v>
      </c>
      <c r="AF1014" s="46">
        <f t="shared" ref="AF1014:AF1015" si="2010">AF1015</f>
        <v>0</v>
      </c>
      <c r="AG1014" s="46">
        <f t="shared" ref="AG1014:AG1015" si="2011">AG1015</f>
        <v>0</v>
      </c>
      <c r="AH1014" s="47">
        <f t="shared" ref="AH1014:AH1015" si="2012">AH1015</f>
        <v>0</v>
      </c>
      <c r="AI1014" s="47">
        <f t="shared" ref="AI1014:AI1015" si="2013">AI1015</f>
        <v>0</v>
      </c>
      <c r="AJ1014" s="47">
        <f t="shared" ref="AJ1014:AJ1015" si="2014">AJ1015</f>
        <v>0</v>
      </c>
      <c r="AK1014" s="47">
        <f t="shared" ref="AK1014:AK1015" si="2015">AK1015</f>
        <v>0</v>
      </c>
      <c r="AL1014" s="47">
        <f t="shared" si="1960"/>
        <v>0</v>
      </c>
      <c r="AM1014" s="47">
        <f t="shared" si="1961"/>
        <v>0</v>
      </c>
      <c r="AN1014" s="48" t="s">
        <v>36</v>
      </c>
      <c r="AO1014" s="1"/>
      <c r="AP1014" s="1"/>
      <c r="AQ1014" s="1"/>
      <c r="AR1014" s="1"/>
      <c r="AS1014" s="1"/>
    </row>
    <row r="1015" ht="31.5" hidden="1">
      <c r="B1015" s="41" t="s">
        <v>453</v>
      </c>
      <c r="C1015" s="41" t="s">
        <v>227</v>
      </c>
      <c r="D1015" s="41" t="s">
        <v>109</v>
      </c>
      <c r="E1015" s="26" t="str">
        <f t="shared" si="1962"/>
        <v>0709</v>
      </c>
      <c r="F1015" s="41" t="s">
        <v>627</v>
      </c>
      <c r="G1015" s="41" t="s">
        <v>177</v>
      </c>
      <c r="H1015" s="42" t="s">
        <v>178</v>
      </c>
      <c r="I1015" s="43">
        <f t="shared" si="1990"/>
        <v>0</v>
      </c>
      <c r="J1015" s="43">
        <f t="shared" si="1991"/>
        <v>0</v>
      </c>
      <c r="K1015" s="43">
        <f t="shared" si="1992"/>
        <v>0</v>
      </c>
      <c r="L1015" s="43">
        <f t="shared" si="1993"/>
        <v>0</v>
      </c>
      <c r="M1015" s="43">
        <f t="shared" si="1994"/>
        <v>0</v>
      </c>
      <c r="N1015" s="43">
        <f t="shared" si="1995"/>
        <v>0</v>
      </c>
      <c r="O1015" s="43">
        <f t="shared" si="1996"/>
        <v>0</v>
      </c>
      <c r="P1015" s="43">
        <f t="shared" si="1997"/>
        <v>0</v>
      </c>
      <c r="Q1015" s="43">
        <f t="shared" si="1998"/>
        <v>0</v>
      </c>
      <c r="R1015" s="43">
        <f t="shared" si="1999"/>
        <v>0</v>
      </c>
      <c r="S1015" s="43">
        <f t="shared" si="2000"/>
        <v>0</v>
      </c>
      <c r="T1015" s="43">
        <f t="shared" si="2001"/>
        <v>0</v>
      </c>
      <c r="U1015" s="43">
        <v>0</v>
      </c>
      <c r="V1015" s="43">
        <f t="shared" si="1963"/>
        <v>0</v>
      </c>
      <c r="W1015" s="43">
        <f t="shared" si="2002"/>
        <v>0</v>
      </c>
      <c r="X1015" s="43">
        <f t="shared" si="2003"/>
        <v>0</v>
      </c>
      <c r="Y1015" s="43">
        <f t="shared" si="2004"/>
        <v>0</v>
      </c>
      <c r="Z1015" s="43">
        <f t="shared" si="2005"/>
        <v>0</v>
      </c>
      <c r="AA1015" s="43">
        <f t="shared" si="2006"/>
        <v>0</v>
      </c>
      <c r="AB1015" s="43">
        <f t="shared" si="2007"/>
        <v>0</v>
      </c>
      <c r="AC1015" s="44">
        <f t="shared" si="2008"/>
        <v>0</v>
      </c>
      <c r="AD1015" s="44">
        <f t="shared" si="2009"/>
        <v>0</v>
      </c>
      <c r="AE1015" s="45" t="e">
        <f t="shared" si="1959"/>
        <v>#DIV/0!</v>
      </c>
      <c r="AF1015" s="46">
        <f t="shared" si="2010"/>
        <v>0</v>
      </c>
      <c r="AG1015" s="46">
        <f t="shared" si="2011"/>
        <v>0</v>
      </c>
      <c r="AH1015" s="47">
        <f t="shared" si="2012"/>
        <v>0</v>
      </c>
      <c r="AI1015" s="47">
        <f t="shared" si="2013"/>
        <v>0</v>
      </c>
      <c r="AJ1015" s="47">
        <f t="shared" si="2014"/>
        <v>0</v>
      </c>
      <c r="AK1015" s="47">
        <f t="shared" si="2015"/>
        <v>0</v>
      </c>
      <c r="AL1015" s="47">
        <f t="shared" si="1960"/>
        <v>0</v>
      </c>
      <c r="AM1015" s="47">
        <f t="shared" si="1961"/>
        <v>0</v>
      </c>
      <c r="AN1015" s="48" t="s">
        <v>36</v>
      </c>
      <c r="AO1015" s="1"/>
      <c r="AP1015" s="1"/>
      <c r="AQ1015" s="1"/>
      <c r="AR1015" s="1"/>
      <c r="AS1015" s="1"/>
    </row>
    <row r="1016" hidden="1">
      <c r="B1016" s="41" t="s">
        <v>453</v>
      </c>
      <c r="C1016" s="41" t="s">
        <v>227</v>
      </c>
      <c r="D1016" s="41" t="s">
        <v>109</v>
      </c>
      <c r="E1016" s="26" t="str">
        <f t="shared" si="1962"/>
        <v>0709</v>
      </c>
      <c r="F1016" s="41" t="s">
        <v>627</v>
      </c>
      <c r="G1016" s="41" t="s">
        <v>305</v>
      </c>
      <c r="H1016" s="42" t="s">
        <v>306</v>
      </c>
      <c r="I1016" s="43"/>
      <c r="J1016" s="43"/>
      <c r="K1016" s="43"/>
      <c r="L1016" s="43"/>
      <c r="M1016" s="43"/>
      <c r="N1016" s="43"/>
      <c r="O1016" s="43">
        <v>0</v>
      </c>
      <c r="P1016" s="43">
        <v>0</v>
      </c>
      <c r="Q1016" s="43">
        <v>0</v>
      </c>
      <c r="R1016" s="43">
        <v>0</v>
      </c>
      <c r="S1016" s="43">
        <v>0</v>
      </c>
      <c r="T1016" s="43">
        <v>0</v>
      </c>
      <c r="U1016" s="43">
        <v>0</v>
      </c>
      <c r="V1016" s="43">
        <f t="shared" si="1963"/>
        <v>0</v>
      </c>
      <c r="W1016" s="43"/>
      <c r="X1016" s="43"/>
      <c r="Y1016" s="43"/>
      <c r="Z1016" s="43"/>
      <c r="AA1016" s="43"/>
      <c r="AB1016" s="43">
        <v>0</v>
      </c>
      <c r="AC1016" s="44">
        <v>0</v>
      </c>
      <c r="AD1016" s="44">
        <v>0</v>
      </c>
      <c r="AE1016" s="45" t="e">
        <f t="shared" si="1959"/>
        <v>#DIV/0!</v>
      </c>
      <c r="AF1016" s="46">
        <v>0</v>
      </c>
      <c r="AG1016" s="46">
        <v>0</v>
      </c>
      <c r="AH1016" s="47">
        <v>0</v>
      </c>
      <c r="AI1016" s="47">
        <v>0</v>
      </c>
      <c r="AJ1016" s="47">
        <v>0</v>
      </c>
      <c r="AK1016" s="47">
        <v>0</v>
      </c>
      <c r="AL1016" s="47">
        <f t="shared" si="1960"/>
        <v>0</v>
      </c>
      <c r="AM1016" s="47">
        <f t="shared" si="1961"/>
        <v>0</v>
      </c>
      <c r="AN1016" s="48" t="s">
        <v>36</v>
      </c>
      <c r="AR1016" s="1"/>
      <c r="AS1016" s="1"/>
    </row>
    <row r="1017" ht="31.5">
      <c r="B1017" s="41" t="s">
        <v>453</v>
      </c>
      <c r="C1017" s="41" t="s">
        <v>227</v>
      </c>
      <c r="D1017" s="41" t="s">
        <v>109</v>
      </c>
      <c r="E1017" s="26" t="str">
        <f t="shared" si="1962"/>
        <v>0709</v>
      </c>
      <c r="F1017" s="41" t="s">
        <v>629</v>
      </c>
      <c r="G1017" s="41"/>
      <c r="H1017" s="42" t="s">
        <v>630</v>
      </c>
      <c r="I1017" s="43">
        <f>I1018+I1020+I1022</f>
        <v>18801.400000000001</v>
      </c>
      <c r="J1017" s="43">
        <f>J1018+J1020+J1022</f>
        <v>18801.400000000001</v>
      </c>
      <c r="K1017" s="43">
        <f>K1018+K1020+K1022</f>
        <v>18801.400000000001</v>
      </c>
      <c r="L1017" s="43">
        <f>L1018+L1020+L1022</f>
        <v>0</v>
      </c>
      <c r="M1017" s="43">
        <f>M1018+M1020+M1022</f>
        <v>0</v>
      </c>
      <c r="N1017" s="43">
        <f>N1018+N1020+N1022</f>
        <v>0</v>
      </c>
      <c r="O1017" s="43">
        <f>O1018+O1020+O1022</f>
        <v>441.03199999999998</v>
      </c>
      <c r="P1017" s="43">
        <f>P1018+P1020+P1022</f>
        <v>2535</v>
      </c>
      <c r="Q1017" s="43">
        <f>Q1018+Q1020+Q1022</f>
        <v>0</v>
      </c>
      <c r="R1017" s="43">
        <f>R1018+R1020+R1022</f>
        <v>153</v>
      </c>
      <c r="S1017" s="43">
        <f>S1018+S1020+S1022</f>
        <v>0</v>
      </c>
      <c r="T1017" s="43">
        <f>T1018+T1020+T1022</f>
        <v>0</v>
      </c>
      <c r="U1017" s="43">
        <v>0</v>
      </c>
      <c r="V1017" s="43">
        <f t="shared" si="1963"/>
        <v>21930.432000000001</v>
      </c>
      <c r="W1017" s="43">
        <f>W1018+W1020+W1022</f>
        <v>0</v>
      </c>
      <c r="X1017" s="43">
        <f>X1018+X1020+X1022</f>
        <v>0</v>
      </c>
      <c r="Y1017" s="43">
        <f>Y1018+Y1020+Y1022</f>
        <v>0</v>
      </c>
      <c r="Z1017" s="43">
        <f>Z1018+Z1020+Z1022</f>
        <v>0</v>
      </c>
      <c r="AA1017" s="43">
        <f>AA1018+AA1020+AA1022</f>
        <v>0</v>
      </c>
      <c r="AB1017" s="43">
        <f>AB1018+AB1020+AB1022</f>
        <v>12433.144839999999</v>
      </c>
      <c r="AC1017" s="44">
        <f>AC1018+AC1020+AC1022</f>
        <v>21930.432000000001</v>
      </c>
      <c r="AD1017" s="44">
        <f>AD1018+AD1020+AD1022</f>
        <v>21930.432000000001</v>
      </c>
      <c r="AE1017" s="45">
        <f t="shared" si="1959"/>
        <v>100</v>
      </c>
      <c r="AF1017" s="43">
        <f>AF1018+AF1020+AF1022</f>
        <v>21489.400000000001</v>
      </c>
      <c r="AG1017" s="43">
        <f>AG1018+AG1020+AG1022</f>
        <v>441.03199999999998</v>
      </c>
      <c r="AH1017" s="43">
        <f>AH1018+AH1020+AH1022</f>
        <v>0</v>
      </c>
      <c r="AI1017" s="43">
        <f>AI1018+AI1020+AI1022</f>
        <v>0</v>
      </c>
      <c r="AJ1017" s="43">
        <f>AJ1018+AJ1020+AJ1022</f>
        <v>0</v>
      </c>
      <c r="AK1017" s="43">
        <f>AK1018+AK1020+AK1022</f>
        <v>0</v>
      </c>
      <c r="AL1017" s="43">
        <f t="shared" si="1960"/>
        <v>21930.432000000001</v>
      </c>
      <c r="AM1017" s="43">
        <f t="shared" si="1961"/>
        <v>0</v>
      </c>
      <c r="AN1017" s="2"/>
      <c r="AO1017" s="1"/>
      <c r="AP1017" s="1"/>
      <c r="AQ1017" s="1"/>
      <c r="AR1017" s="1"/>
      <c r="AS1017" s="1"/>
    </row>
    <row r="1018" ht="31.5">
      <c r="B1018" s="41" t="s">
        <v>453</v>
      </c>
      <c r="C1018" s="41" t="s">
        <v>227</v>
      </c>
      <c r="D1018" s="41" t="s">
        <v>109</v>
      </c>
      <c r="E1018" s="26" t="str">
        <f t="shared" si="1962"/>
        <v>0709</v>
      </c>
      <c r="F1018" s="41" t="s">
        <v>629</v>
      </c>
      <c r="G1018" s="41" t="s">
        <v>53</v>
      </c>
      <c r="H1018" s="42" t="s">
        <v>54</v>
      </c>
      <c r="I1018" s="43">
        <f>I1019</f>
        <v>1000</v>
      </c>
      <c r="J1018" s="43">
        <f>J1019</f>
        <v>1000</v>
      </c>
      <c r="K1018" s="43">
        <f>K1019</f>
        <v>1000</v>
      </c>
      <c r="L1018" s="43">
        <f>L1019</f>
        <v>0</v>
      </c>
      <c r="M1018" s="43">
        <f>M1019</f>
        <v>0</v>
      </c>
      <c r="N1018" s="43">
        <f>N1019</f>
        <v>0</v>
      </c>
      <c r="O1018" s="43">
        <f>O1019</f>
        <v>0</v>
      </c>
      <c r="P1018" s="43">
        <f>P1019</f>
        <v>0</v>
      </c>
      <c r="Q1018" s="43">
        <f>Q1019</f>
        <v>0</v>
      </c>
      <c r="R1018" s="43">
        <f>R1019</f>
        <v>0</v>
      </c>
      <c r="S1018" s="43">
        <f>S1019</f>
        <v>0</v>
      </c>
      <c r="T1018" s="43">
        <f>T1019</f>
        <v>0</v>
      </c>
      <c r="U1018" s="43">
        <v>0</v>
      </c>
      <c r="V1018" s="43">
        <f t="shared" si="1963"/>
        <v>1000</v>
      </c>
      <c r="W1018" s="43">
        <f>W1019</f>
        <v>0</v>
      </c>
      <c r="X1018" s="43">
        <f>X1019</f>
        <v>0</v>
      </c>
      <c r="Y1018" s="43">
        <f>Y1019</f>
        <v>0</v>
      </c>
      <c r="Z1018" s="43">
        <f>Z1019</f>
        <v>0</v>
      </c>
      <c r="AA1018" s="43">
        <f>AA1019</f>
        <v>0</v>
      </c>
      <c r="AB1018" s="43">
        <f>AB1019</f>
        <v>883.09483999999998</v>
      </c>
      <c r="AC1018" s="44">
        <f>AC1019</f>
        <v>1000</v>
      </c>
      <c r="AD1018" s="44">
        <f>AD1019</f>
        <v>1000</v>
      </c>
      <c r="AE1018" s="45">
        <f t="shared" si="1959"/>
        <v>100</v>
      </c>
      <c r="AF1018" s="43">
        <f>AF1019</f>
        <v>1000</v>
      </c>
      <c r="AG1018" s="43">
        <f>AG1019</f>
        <v>0</v>
      </c>
      <c r="AH1018" s="43">
        <f>AH1019</f>
        <v>0</v>
      </c>
      <c r="AI1018" s="43">
        <f>AI1019</f>
        <v>0</v>
      </c>
      <c r="AJ1018" s="43">
        <f>AJ1019</f>
        <v>0</v>
      </c>
      <c r="AK1018" s="43">
        <f>AK1019</f>
        <v>0</v>
      </c>
      <c r="AL1018" s="43">
        <f t="shared" si="1960"/>
        <v>1000</v>
      </c>
      <c r="AM1018" s="43">
        <f t="shared" si="1961"/>
        <v>0</v>
      </c>
      <c r="AN1018" s="2"/>
      <c r="AR1018" s="1"/>
      <c r="AS1018" s="1"/>
    </row>
    <row r="1019" ht="31.5">
      <c r="B1019" s="41" t="s">
        <v>453</v>
      </c>
      <c r="C1019" s="41" t="s">
        <v>227</v>
      </c>
      <c r="D1019" s="41" t="s">
        <v>109</v>
      </c>
      <c r="E1019" s="26" t="str">
        <f t="shared" si="1962"/>
        <v>0709</v>
      </c>
      <c r="F1019" s="41" t="s">
        <v>629</v>
      </c>
      <c r="G1019" s="41" t="s">
        <v>55</v>
      </c>
      <c r="H1019" s="42" t="s">
        <v>56</v>
      </c>
      <c r="I1019" s="43">
        <v>1000</v>
      </c>
      <c r="J1019" s="43">
        <v>1000</v>
      </c>
      <c r="K1019" s="43">
        <v>1000</v>
      </c>
      <c r="L1019" s="43"/>
      <c r="M1019" s="43"/>
      <c r="N1019" s="43"/>
      <c r="O1019" s="43">
        <v>0</v>
      </c>
      <c r="P1019" s="43">
        <v>0</v>
      </c>
      <c r="Q1019" s="43">
        <v>0</v>
      </c>
      <c r="R1019" s="43">
        <v>0</v>
      </c>
      <c r="S1019" s="43">
        <v>0</v>
      </c>
      <c r="T1019" s="43">
        <v>0</v>
      </c>
      <c r="U1019" s="43">
        <v>0</v>
      </c>
      <c r="V1019" s="43">
        <f t="shared" si="1963"/>
        <v>1000</v>
      </c>
      <c r="W1019" s="43"/>
      <c r="X1019" s="43"/>
      <c r="Y1019" s="43"/>
      <c r="Z1019" s="43"/>
      <c r="AA1019" s="43"/>
      <c r="AB1019" s="43">
        <v>883.09483999999998</v>
      </c>
      <c r="AC1019" s="44">
        <v>1000</v>
      </c>
      <c r="AD1019" s="44">
        <v>1000</v>
      </c>
      <c r="AE1019" s="45">
        <f t="shared" si="1959"/>
        <v>100</v>
      </c>
      <c r="AF1019" s="43">
        <v>1000</v>
      </c>
      <c r="AG1019" s="43">
        <v>0</v>
      </c>
      <c r="AH1019" s="43">
        <v>0</v>
      </c>
      <c r="AI1019" s="43">
        <v>0</v>
      </c>
      <c r="AJ1019" s="43">
        <v>0</v>
      </c>
      <c r="AK1019" s="43">
        <v>0</v>
      </c>
      <c r="AL1019" s="43">
        <f t="shared" si="1960"/>
        <v>1000</v>
      </c>
      <c r="AM1019" s="43">
        <f t="shared" si="1961"/>
        <v>0</v>
      </c>
      <c r="AN1019" s="19"/>
      <c r="AO1019" s="1"/>
      <c r="AP1019" s="1"/>
      <c r="AQ1019" s="1"/>
      <c r="AR1019" s="1"/>
      <c r="AS1019" s="1"/>
    </row>
    <row r="1020">
      <c r="B1020" s="41" t="s">
        <v>453</v>
      </c>
      <c r="C1020" s="41" t="s">
        <v>227</v>
      </c>
      <c r="D1020" s="41" t="s">
        <v>109</v>
      </c>
      <c r="E1020" s="26" t="str">
        <f t="shared" si="1962"/>
        <v>0709</v>
      </c>
      <c r="F1020" s="41" t="s">
        <v>629</v>
      </c>
      <c r="G1020" s="41" t="s">
        <v>95</v>
      </c>
      <c r="H1020" s="42" t="s">
        <v>96</v>
      </c>
      <c r="I1020" s="43">
        <f>I1021</f>
        <v>1630</v>
      </c>
      <c r="J1020" s="43">
        <f>J1021</f>
        <v>1630</v>
      </c>
      <c r="K1020" s="43">
        <f>K1021</f>
        <v>1630</v>
      </c>
      <c r="L1020" s="43">
        <f>L1021</f>
        <v>0</v>
      </c>
      <c r="M1020" s="43">
        <f>M1021</f>
        <v>0</v>
      </c>
      <c r="N1020" s="43">
        <f>N1021</f>
        <v>0</v>
      </c>
      <c r="O1020" s="43">
        <f>O1021</f>
        <v>0</v>
      </c>
      <c r="P1020" s="43">
        <f>P1021</f>
        <v>0</v>
      </c>
      <c r="Q1020" s="43">
        <f>Q1021</f>
        <v>0</v>
      </c>
      <c r="R1020" s="43">
        <f>R1021</f>
        <v>0</v>
      </c>
      <c r="S1020" s="43">
        <f>S1021</f>
        <v>0</v>
      </c>
      <c r="T1020" s="43">
        <f>T1021</f>
        <v>0</v>
      </c>
      <c r="U1020" s="43">
        <v>0</v>
      </c>
      <c r="V1020" s="43">
        <f t="shared" si="1963"/>
        <v>1630</v>
      </c>
      <c r="W1020" s="43">
        <f>W1021</f>
        <v>0</v>
      </c>
      <c r="X1020" s="43">
        <f>X1021</f>
        <v>0</v>
      </c>
      <c r="Y1020" s="43">
        <f>Y1021</f>
        <v>0</v>
      </c>
      <c r="Z1020" s="43">
        <f>Z1021</f>
        <v>0</v>
      </c>
      <c r="AA1020" s="43">
        <f>AA1021</f>
        <v>0</v>
      </c>
      <c r="AB1020" s="43">
        <f>AB1021</f>
        <v>1630</v>
      </c>
      <c r="AC1020" s="44">
        <f>AC1021</f>
        <v>1630</v>
      </c>
      <c r="AD1020" s="44">
        <f>AD1021</f>
        <v>1630</v>
      </c>
      <c r="AE1020" s="45">
        <f t="shared" si="1959"/>
        <v>100</v>
      </c>
      <c r="AF1020" s="43">
        <f>AF1021</f>
        <v>1630</v>
      </c>
      <c r="AG1020" s="43">
        <f>AG1021</f>
        <v>0</v>
      </c>
      <c r="AH1020" s="43">
        <f>AH1021</f>
        <v>0</v>
      </c>
      <c r="AI1020" s="43">
        <f>AI1021</f>
        <v>0</v>
      </c>
      <c r="AJ1020" s="43">
        <f>AJ1021</f>
        <v>0</v>
      </c>
      <c r="AK1020" s="43">
        <f>AK1021</f>
        <v>0</v>
      </c>
      <c r="AL1020" s="43">
        <f t="shared" si="1960"/>
        <v>1630</v>
      </c>
      <c r="AM1020" s="43">
        <f t="shared" si="1961"/>
        <v>0</v>
      </c>
      <c r="AN1020" s="2"/>
      <c r="AR1020" s="1"/>
      <c r="AS1020" s="1"/>
    </row>
    <row r="1021">
      <c r="B1021" s="41" t="s">
        <v>453</v>
      </c>
      <c r="C1021" s="41" t="s">
        <v>227</v>
      </c>
      <c r="D1021" s="41" t="s">
        <v>109</v>
      </c>
      <c r="E1021" s="26" t="str">
        <f t="shared" si="1962"/>
        <v>0709</v>
      </c>
      <c r="F1021" s="41" t="s">
        <v>629</v>
      </c>
      <c r="G1021" s="41" t="s">
        <v>369</v>
      </c>
      <c r="H1021" s="42" t="s">
        <v>370</v>
      </c>
      <c r="I1021" s="43">
        <v>1630</v>
      </c>
      <c r="J1021" s="43">
        <v>1630</v>
      </c>
      <c r="K1021" s="43">
        <v>1630</v>
      </c>
      <c r="L1021" s="43"/>
      <c r="M1021" s="43"/>
      <c r="N1021" s="43"/>
      <c r="O1021" s="43">
        <v>0</v>
      </c>
      <c r="P1021" s="43">
        <v>0</v>
      </c>
      <c r="Q1021" s="43">
        <v>0</v>
      </c>
      <c r="R1021" s="43">
        <v>0</v>
      </c>
      <c r="S1021" s="43">
        <v>0</v>
      </c>
      <c r="T1021" s="43">
        <v>0</v>
      </c>
      <c r="U1021" s="43">
        <v>0</v>
      </c>
      <c r="V1021" s="43">
        <f t="shared" si="1963"/>
        <v>1630</v>
      </c>
      <c r="W1021" s="43"/>
      <c r="X1021" s="43"/>
      <c r="Y1021" s="43"/>
      <c r="Z1021" s="43"/>
      <c r="AA1021" s="43"/>
      <c r="AB1021" s="43">
        <v>1630</v>
      </c>
      <c r="AC1021" s="44">
        <v>1630</v>
      </c>
      <c r="AD1021" s="44">
        <v>1630</v>
      </c>
      <c r="AE1021" s="45">
        <f t="shared" si="1959"/>
        <v>100</v>
      </c>
      <c r="AF1021" s="43">
        <v>1630</v>
      </c>
      <c r="AG1021" s="43">
        <v>0</v>
      </c>
      <c r="AH1021" s="43">
        <v>0</v>
      </c>
      <c r="AI1021" s="43">
        <v>0</v>
      </c>
      <c r="AJ1021" s="43">
        <v>0</v>
      </c>
      <c r="AK1021" s="43">
        <v>0</v>
      </c>
      <c r="AL1021" s="43">
        <f t="shared" si="1960"/>
        <v>1630</v>
      </c>
      <c r="AM1021" s="43">
        <f t="shared" si="1961"/>
        <v>0</v>
      </c>
      <c r="AN1021" s="19"/>
      <c r="AR1021" s="1"/>
      <c r="AS1021" s="1"/>
    </row>
    <row r="1022" ht="31.5">
      <c r="B1022" s="41" t="s">
        <v>453</v>
      </c>
      <c r="C1022" s="41" t="s">
        <v>227</v>
      </c>
      <c r="D1022" s="41" t="s">
        <v>109</v>
      </c>
      <c r="E1022" s="26" t="str">
        <f t="shared" si="1962"/>
        <v>0709</v>
      </c>
      <c r="F1022" s="41" t="s">
        <v>629</v>
      </c>
      <c r="G1022" s="41" t="s">
        <v>177</v>
      </c>
      <c r="H1022" s="42" t="s">
        <v>178</v>
      </c>
      <c r="I1022" s="43">
        <f>I1024+I1023</f>
        <v>16171.400000000001</v>
      </c>
      <c r="J1022" s="43">
        <f>J1024+J1023</f>
        <v>16171.400000000001</v>
      </c>
      <c r="K1022" s="43">
        <f>K1024+K1023</f>
        <v>16171.400000000001</v>
      </c>
      <c r="L1022" s="43">
        <f>L1024+L1023</f>
        <v>0</v>
      </c>
      <c r="M1022" s="43">
        <f>M1024+M1023</f>
        <v>0</v>
      </c>
      <c r="N1022" s="43">
        <f>N1024+N1023</f>
        <v>0</v>
      </c>
      <c r="O1022" s="43">
        <f>O1024+O1023</f>
        <v>441.03199999999998</v>
      </c>
      <c r="P1022" s="43">
        <f>P1024+P1023</f>
        <v>2535</v>
      </c>
      <c r="Q1022" s="43">
        <f>Q1024+Q1023</f>
        <v>0</v>
      </c>
      <c r="R1022" s="43">
        <f>R1024+R1023</f>
        <v>153</v>
      </c>
      <c r="S1022" s="43">
        <f>S1024+S1023</f>
        <v>0</v>
      </c>
      <c r="T1022" s="43">
        <f>T1024+T1023</f>
        <v>0</v>
      </c>
      <c r="U1022" s="43">
        <v>0</v>
      </c>
      <c r="V1022" s="43">
        <f t="shared" si="1963"/>
        <v>19300.432000000001</v>
      </c>
      <c r="W1022" s="43">
        <f>W1024+W1023</f>
        <v>0</v>
      </c>
      <c r="X1022" s="43">
        <f>X1024+X1023</f>
        <v>0</v>
      </c>
      <c r="Y1022" s="43">
        <f>Y1024+Y1023</f>
        <v>0</v>
      </c>
      <c r="Z1022" s="43">
        <f>Z1024+Z1023</f>
        <v>0</v>
      </c>
      <c r="AA1022" s="43">
        <f>AA1024+AA1023</f>
        <v>0</v>
      </c>
      <c r="AB1022" s="43">
        <f>AB1024+AB1023</f>
        <v>9920.0499999999993</v>
      </c>
      <c r="AC1022" s="44">
        <f>AC1024+AC1023</f>
        <v>19300.432000000001</v>
      </c>
      <c r="AD1022" s="44">
        <f>AD1024+AD1023</f>
        <v>19300.432000000001</v>
      </c>
      <c r="AE1022" s="45">
        <f t="shared" si="1959"/>
        <v>100</v>
      </c>
      <c r="AF1022" s="43">
        <f>AF1024+AF1023</f>
        <v>18859.400000000001</v>
      </c>
      <c r="AG1022" s="43">
        <f>AG1024+AG1023</f>
        <v>441.03199999999998</v>
      </c>
      <c r="AH1022" s="43">
        <f>AH1024+AH1023</f>
        <v>0</v>
      </c>
      <c r="AI1022" s="43">
        <f>AI1024+AI1023</f>
        <v>0</v>
      </c>
      <c r="AJ1022" s="43">
        <f>AJ1024+AJ1023</f>
        <v>0</v>
      </c>
      <c r="AK1022" s="43">
        <f>AK1024+AK1023</f>
        <v>0</v>
      </c>
      <c r="AL1022" s="43">
        <f t="shared" si="1960"/>
        <v>19300.432000000001</v>
      </c>
      <c r="AM1022" s="43">
        <f t="shared" si="1961"/>
        <v>0</v>
      </c>
      <c r="AN1022" s="2"/>
      <c r="AO1022" s="1"/>
      <c r="AP1022" s="1"/>
      <c r="AQ1022" s="1"/>
      <c r="AR1022" s="1"/>
      <c r="AS1022" s="1"/>
    </row>
    <row r="1023">
      <c r="B1023" s="41" t="s">
        <v>453</v>
      </c>
      <c r="C1023" s="41" t="s">
        <v>227</v>
      </c>
      <c r="D1023" s="41" t="s">
        <v>109</v>
      </c>
      <c r="E1023" s="26" t="str">
        <f t="shared" si="1962"/>
        <v>0709</v>
      </c>
      <c r="F1023" s="41" t="s">
        <v>629</v>
      </c>
      <c r="G1023" s="41" t="s">
        <v>179</v>
      </c>
      <c r="H1023" s="42" t="s">
        <v>180</v>
      </c>
      <c r="I1023" s="43">
        <v>593.10000000000002</v>
      </c>
      <c r="J1023" s="43">
        <v>593.10000000000002</v>
      </c>
      <c r="K1023" s="43">
        <v>593.10000000000002</v>
      </c>
      <c r="L1023" s="43"/>
      <c r="M1023" s="43"/>
      <c r="N1023" s="43"/>
      <c r="O1023" s="43">
        <v>0</v>
      </c>
      <c r="P1023" s="43">
        <v>0</v>
      </c>
      <c r="Q1023" s="43">
        <v>0</v>
      </c>
      <c r="R1023" s="43">
        <v>0</v>
      </c>
      <c r="S1023" s="43">
        <v>0</v>
      </c>
      <c r="T1023" s="43">
        <v>0</v>
      </c>
      <c r="U1023" s="43">
        <v>0</v>
      </c>
      <c r="V1023" s="43">
        <f t="shared" si="1963"/>
        <v>593.10000000000002</v>
      </c>
      <c r="W1023" s="43"/>
      <c r="X1023" s="43"/>
      <c r="Y1023" s="43"/>
      <c r="Z1023" s="43"/>
      <c r="AA1023" s="43"/>
      <c r="AB1023" s="43">
        <v>813.25</v>
      </c>
      <c r="AC1023" s="44">
        <v>963.25</v>
      </c>
      <c r="AD1023" s="44">
        <v>963.25</v>
      </c>
      <c r="AE1023" s="45">
        <f t="shared" si="1959"/>
        <v>100</v>
      </c>
      <c r="AF1023" s="43">
        <v>963.25</v>
      </c>
      <c r="AG1023" s="43">
        <v>0</v>
      </c>
      <c r="AH1023" s="43">
        <v>0</v>
      </c>
      <c r="AI1023" s="43">
        <v>0</v>
      </c>
      <c r="AJ1023" s="43">
        <v>0</v>
      </c>
      <c r="AK1023" s="43">
        <v>0</v>
      </c>
      <c r="AL1023" s="43">
        <f t="shared" si="1960"/>
        <v>963.25</v>
      </c>
      <c r="AM1023" s="43">
        <f t="shared" si="1961"/>
        <v>-370.14999999999998</v>
      </c>
      <c r="AN1023" s="19"/>
      <c r="AO1023" s="1"/>
      <c r="AP1023" s="1"/>
      <c r="AQ1023" s="1"/>
      <c r="AR1023" s="1"/>
      <c r="AS1023" s="1"/>
    </row>
    <row r="1024">
      <c r="B1024" s="41" t="s">
        <v>453</v>
      </c>
      <c r="C1024" s="41" t="s">
        <v>227</v>
      </c>
      <c r="D1024" s="41" t="s">
        <v>109</v>
      </c>
      <c r="E1024" s="26" t="str">
        <f t="shared" si="1962"/>
        <v>0709</v>
      </c>
      <c r="F1024" s="41" t="s">
        <v>629</v>
      </c>
      <c r="G1024" s="41" t="s">
        <v>305</v>
      </c>
      <c r="H1024" s="42" t="s">
        <v>306</v>
      </c>
      <c r="I1024" s="43">
        <v>15578.300000000001</v>
      </c>
      <c r="J1024" s="43">
        <v>15578.300000000001</v>
      </c>
      <c r="K1024" s="43">
        <v>15578.300000000001</v>
      </c>
      <c r="L1024" s="43"/>
      <c r="M1024" s="43"/>
      <c r="N1024" s="43"/>
      <c r="O1024" s="43">
        <v>441.03199999999998</v>
      </c>
      <c r="P1024" s="43">
        <v>2535</v>
      </c>
      <c r="Q1024" s="43">
        <v>0</v>
      </c>
      <c r="R1024" s="43">
        <v>153</v>
      </c>
      <c r="S1024" s="43">
        <v>0</v>
      </c>
      <c r="T1024" s="43">
        <v>0</v>
      </c>
      <c r="U1024" s="43">
        <v>0</v>
      </c>
      <c r="V1024" s="43">
        <f t="shared" si="1963"/>
        <v>18707.332000000002</v>
      </c>
      <c r="W1024" s="43"/>
      <c r="X1024" s="43"/>
      <c r="Y1024" s="43"/>
      <c r="Z1024" s="43"/>
      <c r="AA1024" s="43"/>
      <c r="AB1024" s="43">
        <v>9106.7999999999993</v>
      </c>
      <c r="AC1024" s="44">
        <v>18337.182000000001</v>
      </c>
      <c r="AD1024" s="44">
        <v>18337.182000000001</v>
      </c>
      <c r="AE1024" s="45">
        <f t="shared" si="1959"/>
        <v>100</v>
      </c>
      <c r="AF1024" s="43">
        <v>17896.150000000001</v>
      </c>
      <c r="AG1024" s="43">
        <v>441.03199999999998</v>
      </c>
      <c r="AH1024" s="43">
        <v>0</v>
      </c>
      <c r="AI1024" s="43">
        <v>0</v>
      </c>
      <c r="AJ1024" s="43">
        <v>0</v>
      </c>
      <c r="AK1024" s="43">
        <v>0</v>
      </c>
      <c r="AL1024" s="43">
        <f t="shared" si="1960"/>
        <v>18337.182000000001</v>
      </c>
      <c r="AM1024" s="43">
        <f t="shared" si="1961"/>
        <v>370.15000000000146</v>
      </c>
      <c r="AN1024" s="19"/>
      <c r="AO1024" s="1"/>
      <c r="AP1024" s="1"/>
      <c r="AQ1024" s="1"/>
      <c r="AR1024" s="1"/>
      <c r="AS1024" s="1"/>
    </row>
    <row r="1025" ht="31.5">
      <c r="B1025" s="41" t="s">
        <v>453</v>
      </c>
      <c r="C1025" s="41" t="s">
        <v>227</v>
      </c>
      <c r="D1025" s="41" t="s">
        <v>109</v>
      </c>
      <c r="E1025" s="26" t="str">
        <f t="shared" si="1962"/>
        <v>0709</v>
      </c>
      <c r="F1025" s="41" t="s">
        <v>631</v>
      </c>
      <c r="G1025" s="41"/>
      <c r="H1025" s="42" t="s">
        <v>632</v>
      </c>
      <c r="I1025" s="43">
        <f>I1026</f>
        <v>2988.5999999999999</v>
      </c>
      <c r="J1025" s="43">
        <f>J1026</f>
        <v>2988.5999999999999</v>
      </c>
      <c r="K1025" s="43">
        <f>K1026</f>
        <v>2988.5999999999999</v>
      </c>
      <c r="L1025" s="43">
        <f>L1026</f>
        <v>0</v>
      </c>
      <c r="M1025" s="43">
        <f>M1026</f>
        <v>0</v>
      </c>
      <c r="N1025" s="43">
        <f>N1026</f>
        <v>0</v>
      </c>
      <c r="O1025" s="43">
        <f>O1026</f>
        <v>0</v>
      </c>
      <c r="P1025" s="43">
        <f>P1026</f>
        <v>0</v>
      </c>
      <c r="Q1025" s="43">
        <f>Q1026</f>
        <v>0</v>
      </c>
      <c r="R1025" s="43">
        <f>R1026</f>
        <v>0</v>
      </c>
      <c r="S1025" s="43">
        <f>S1026</f>
        <v>0</v>
      </c>
      <c r="T1025" s="43">
        <f>T1026</f>
        <v>0</v>
      </c>
      <c r="U1025" s="43">
        <v>0</v>
      </c>
      <c r="V1025" s="43">
        <f t="shared" si="1963"/>
        <v>2988.5999999999999</v>
      </c>
      <c r="W1025" s="43">
        <f>W1026</f>
        <v>0</v>
      </c>
      <c r="X1025" s="43">
        <f>X1026</f>
        <v>0</v>
      </c>
      <c r="Y1025" s="43">
        <f>Y1026</f>
        <v>0</v>
      </c>
      <c r="Z1025" s="43">
        <f>Z1026</f>
        <v>0</v>
      </c>
      <c r="AA1025" s="43">
        <f>AA1026</f>
        <v>0</v>
      </c>
      <c r="AB1025" s="43">
        <f>AB1026</f>
        <v>0</v>
      </c>
      <c r="AC1025" s="44">
        <f>AC1026</f>
        <v>2988.5999999999999</v>
      </c>
      <c r="AD1025" s="44">
        <f>AD1026</f>
        <v>2988.5599999999999</v>
      </c>
      <c r="AE1025" s="45">
        <f t="shared" si="1959"/>
        <v>99.998661580673229</v>
      </c>
      <c r="AF1025" s="43">
        <f>AF1026</f>
        <v>2988.5999999999999</v>
      </c>
      <c r="AG1025" s="43">
        <f>AG1026</f>
        <v>0</v>
      </c>
      <c r="AH1025" s="43">
        <f>AH1026</f>
        <v>0</v>
      </c>
      <c r="AI1025" s="43">
        <f>AI1026</f>
        <v>0</v>
      </c>
      <c r="AJ1025" s="43">
        <f>AJ1026</f>
        <v>0</v>
      </c>
      <c r="AK1025" s="43">
        <f>AK1026</f>
        <v>0</v>
      </c>
      <c r="AL1025" s="43">
        <f t="shared" si="1960"/>
        <v>2988.5999999999999</v>
      </c>
      <c r="AM1025" s="43">
        <f t="shared" si="1961"/>
        <v>0</v>
      </c>
      <c r="AN1025" s="2"/>
      <c r="AR1025" s="1"/>
      <c r="AS1025" s="1"/>
    </row>
    <row r="1026">
      <c r="B1026" s="41" t="s">
        <v>453</v>
      </c>
      <c r="C1026" s="41" t="s">
        <v>227</v>
      </c>
      <c r="D1026" s="41" t="s">
        <v>109</v>
      </c>
      <c r="E1026" s="26" t="str">
        <f t="shared" si="1962"/>
        <v>0709</v>
      </c>
      <c r="F1026" s="41" t="s">
        <v>633</v>
      </c>
      <c r="G1026" s="41"/>
      <c r="H1026" s="42" t="s">
        <v>634</v>
      </c>
      <c r="I1026" s="43">
        <f>I1027+I1029</f>
        <v>2988.5999999999999</v>
      </c>
      <c r="J1026" s="43">
        <f>J1027+J1029</f>
        <v>2988.5999999999999</v>
      </c>
      <c r="K1026" s="43">
        <f>K1027+K1029</f>
        <v>2988.5999999999999</v>
      </c>
      <c r="L1026" s="43">
        <f>L1027+L1029</f>
        <v>0</v>
      </c>
      <c r="M1026" s="43">
        <f>M1027+M1029</f>
        <v>0</v>
      </c>
      <c r="N1026" s="43">
        <f>N1027+N1029</f>
        <v>0</v>
      </c>
      <c r="O1026" s="43">
        <f>O1027+O1029</f>
        <v>0</v>
      </c>
      <c r="P1026" s="43">
        <f>P1027+P1029</f>
        <v>0</v>
      </c>
      <c r="Q1026" s="43">
        <f>Q1027+Q1029</f>
        <v>0</v>
      </c>
      <c r="R1026" s="43">
        <f>R1027+R1029</f>
        <v>0</v>
      </c>
      <c r="S1026" s="43">
        <f>S1027+S1029</f>
        <v>0</v>
      </c>
      <c r="T1026" s="43">
        <f>T1027+T1029</f>
        <v>0</v>
      </c>
      <c r="U1026" s="43">
        <v>0</v>
      </c>
      <c r="V1026" s="43">
        <f t="shared" si="1963"/>
        <v>2988.5999999999999</v>
      </c>
      <c r="W1026" s="43">
        <f>W1027+W1029</f>
        <v>0</v>
      </c>
      <c r="X1026" s="43">
        <f>X1027+X1029</f>
        <v>0</v>
      </c>
      <c r="Y1026" s="43">
        <f>Y1027+Y1029</f>
        <v>0</v>
      </c>
      <c r="Z1026" s="43">
        <f>Z1027+Z1029</f>
        <v>0</v>
      </c>
      <c r="AA1026" s="43">
        <f>AA1027+AA1029</f>
        <v>0</v>
      </c>
      <c r="AB1026" s="43">
        <f>AB1027+AB1029</f>
        <v>0</v>
      </c>
      <c r="AC1026" s="44">
        <f>AC1027+AC1029</f>
        <v>2988.5999999999999</v>
      </c>
      <c r="AD1026" s="44">
        <f>AD1027+AD1029</f>
        <v>2988.5599999999999</v>
      </c>
      <c r="AE1026" s="45">
        <f t="shared" si="1959"/>
        <v>99.998661580673229</v>
      </c>
      <c r="AF1026" s="43">
        <f>AF1027+AF1029</f>
        <v>2988.5999999999999</v>
      </c>
      <c r="AG1026" s="43">
        <f>AG1027+AG1029</f>
        <v>0</v>
      </c>
      <c r="AH1026" s="43">
        <f>AH1027+AH1029</f>
        <v>0</v>
      </c>
      <c r="AI1026" s="43">
        <f>AI1027+AI1029</f>
        <v>0</v>
      </c>
      <c r="AJ1026" s="43">
        <f>AJ1027+AJ1029</f>
        <v>0</v>
      </c>
      <c r="AK1026" s="43">
        <f>AK1027+AK1029</f>
        <v>0</v>
      </c>
      <c r="AL1026" s="43">
        <f t="shared" si="1960"/>
        <v>2988.5999999999999</v>
      </c>
      <c r="AM1026" s="43">
        <f t="shared" si="1961"/>
        <v>0</v>
      </c>
      <c r="AN1026" s="2"/>
      <c r="AO1026" s="1"/>
      <c r="AP1026" s="1"/>
      <c r="AQ1026" s="1"/>
      <c r="AR1026" s="1"/>
      <c r="AS1026" s="1"/>
    </row>
    <row r="1027" ht="31.5">
      <c r="B1027" s="41" t="s">
        <v>453</v>
      </c>
      <c r="C1027" s="41" t="s">
        <v>227</v>
      </c>
      <c r="D1027" s="41" t="s">
        <v>109</v>
      </c>
      <c r="E1027" s="26" t="str">
        <f t="shared" si="1962"/>
        <v>0709</v>
      </c>
      <c r="F1027" s="41" t="s">
        <v>633</v>
      </c>
      <c r="G1027" s="41" t="s">
        <v>53</v>
      </c>
      <c r="H1027" s="42" t="s">
        <v>54</v>
      </c>
      <c r="I1027" s="43">
        <f>I1028</f>
        <v>115</v>
      </c>
      <c r="J1027" s="43">
        <f>J1028</f>
        <v>115</v>
      </c>
      <c r="K1027" s="43">
        <f>K1028</f>
        <v>115</v>
      </c>
      <c r="L1027" s="43">
        <f>L1028</f>
        <v>0</v>
      </c>
      <c r="M1027" s="43">
        <f>M1028</f>
        <v>0</v>
      </c>
      <c r="N1027" s="43">
        <f>N1028</f>
        <v>0</v>
      </c>
      <c r="O1027" s="43">
        <f>O1028</f>
        <v>0</v>
      </c>
      <c r="P1027" s="43">
        <f>P1028</f>
        <v>0</v>
      </c>
      <c r="Q1027" s="43">
        <f>Q1028</f>
        <v>0</v>
      </c>
      <c r="R1027" s="43">
        <f>R1028</f>
        <v>0</v>
      </c>
      <c r="S1027" s="43">
        <f>S1028</f>
        <v>0</v>
      </c>
      <c r="T1027" s="43">
        <f>T1028</f>
        <v>0</v>
      </c>
      <c r="U1027" s="43">
        <v>0</v>
      </c>
      <c r="V1027" s="43">
        <f t="shared" si="1963"/>
        <v>115</v>
      </c>
      <c r="W1027" s="43">
        <f>W1028</f>
        <v>0</v>
      </c>
      <c r="X1027" s="43">
        <f>X1028</f>
        <v>0</v>
      </c>
      <c r="Y1027" s="43">
        <f>Y1028</f>
        <v>0</v>
      </c>
      <c r="Z1027" s="43">
        <f>Z1028</f>
        <v>0</v>
      </c>
      <c r="AA1027" s="43">
        <f>AA1028</f>
        <v>0</v>
      </c>
      <c r="AB1027" s="43">
        <f>AB1028</f>
        <v>0</v>
      </c>
      <c r="AC1027" s="44">
        <f>AC1028</f>
        <v>115</v>
      </c>
      <c r="AD1027" s="44">
        <f>AD1028</f>
        <v>115</v>
      </c>
      <c r="AE1027" s="45">
        <f t="shared" si="1959"/>
        <v>100</v>
      </c>
      <c r="AF1027" s="43">
        <f>AF1028</f>
        <v>115</v>
      </c>
      <c r="AG1027" s="43">
        <f>AG1028</f>
        <v>0</v>
      </c>
      <c r="AH1027" s="43">
        <f>AH1028</f>
        <v>0</v>
      </c>
      <c r="AI1027" s="43">
        <f>AI1028</f>
        <v>0</v>
      </c>
      <c r="AJ1027" s="43">
        <f>AJ1028</f>
        <v>0</v>
      </c>
      <c r="AK1027" s="43">
        <f>AK1028</f>
        <v>0</v>
      </c>
      <c r="AL1027" s="43">
        <f t="shared" si="1960"/>
        <v>115</v>
      </c>
      <c r="AM1027" s="43">
        <f t="shared" si="1961"/>
        <v>0</v>
      </c>
      <c r="AN1027" s="2"/>
      <c r="AR1027" s="1"/>
      <c r="AS1027" s="1"/>
    </row>
    <row r="1028" ht="31.5">
      <c r="B1028" s="41" t="s">
        <v>453</v>
      </c>
      <c r="C1028" s="41" t="s">
        <v>227</v>
      </c>
      <c r="D1028" s="41" t="s">
        <v>109</v>
      </c>
      <c r="E1028" s="26" t="str">
        <f t="shared" si="1962"/>
        <v>0709</v>
      </c>
      <c r="F1028" s="41" t="s">
        <v>633</v>
      </c>
      <c r="G1028" s="41" t="s">
        <v>55</v>
      </c>
      <c r="H1028" s="42" t="s">
        <v>56</v>
      </c>
      <c r="I1028" s="43">
        <v>115</v>
      </c>
      <c r="J1028" s="43">
        <v>115</v>
      </c>
      <c r="K1028" s="43">
        <v>115</v>
      </c>
      <c r="L1028" s="43"/>
      <c r="M1028" s="43"/>
      <c r="N1028" s="43"/>
      <c r="O1028" s="43">
        <v>0</v>
      </c>
      <c r="P1028" s="43">
        <v>0</v>
      </c>
      <c r="Q1028" s="43">
        <v>0</v>
      </c>
      <c r="R1028" s="43">
        <v>0</v>
      </c>
      <c r="S1028" s="43">
        <v>0</v>
      </c>
      <c r="T1028" s="43">
        <v>0</v>
      </c>
      <c r="U1028" s="43">
        <v>0</v>
      </c>
      <c r="V1028" s="43">
        <f t="shared" si="1963"/>
        <v>115</v>
      </c>
      <c r="W1028" s="43"/>
      <c r="X1028" s="43"/>
      <c r="Y1028" s="43"/>
      <c r="Z1028" s="43"/>
      <c r="AA1028" s="43"/>
      <c r="AB1028" s="43">
        <v>0</v>
      </c>
      <c r="AC1028" s="44">
        <v>115</v>
      </c>
      <c r="AD1028" s="44">
        <v>115</v>
      </c>
      <c r="AE1028" s="45">
        <f t="shared" si="1959"/>
        <v>100</v>
      </c>
      <c r="AF1028" s="43">
        <v>115</v>
      </c>
      <c r="AG1028" s="43">
        <v>0</v>
      </c>
      <c r="AH1028" s="43">
        <v>0</v>
      </c>
      <c r="AI1028" s="43">
        <v>0</v>
      </c>
      <c r="AJ1028" s="43">
        <v>0</v>
      </c>
      <c r="AK1028" s="43">
        <v>0</v>
      </c>
      <c r="AL1028" s="43">
        <f t="shared" si="1960"/>
        <v>115</v>
      </c>
      <c r="AM1028" s="43">
        <f t="shared" si="1961"/>
        <v>0</v>
      </c>
      <c r="AN1028" s="19"/>
      <c r="AO1028" s="1"/>
      <c r="AP1028" s="1"/>
      <c r="AQ1028" s="1"/>
      <c r="AR1028" s="1"/>
      <c r="AS1028" s="1"/>
    </row>
    <row r="1029">
      <c r="B1029" s="41" t="s">
        <v>453</v>
      </c>
      <c r="C1029" s="41" t="s">
        <v>227</v>
      </c>
      <c r="D1029" s="41" t="s">
        <v>109</v>
      </c>
      <c r="E1029" s="26" t="str">
        <f t="shared" si="1962"/>
        <v>0709</v>
      </c>
      <c r="F1029" s="41" t="s">
        <v>633</v>
      </c>
      <c r="G1029" s="41" t="s">
        <v>95</v>
      </c>
      <c r="H1029" s="42" t="s">
        <v>96</v>
      </c>
      <c r="I1029" s="43">
        <f>I1030</f>
        <v>2873.5999999999999</v>
      </c>
      <c r="J1029" s="43">
        <f>J1030</f>
        <v>2873.5999999999999</v>
      </c>
      <c r="K1029" s="43">
        <f>K1030</f>
        <v>2873.5999999999999</v>
      </c>
      <c r="L1029" s="43">
        <f>L1030</f>
        <v>0</v>
      </c>
      <c r="M1029" s="43">
        <f>M1030</f>
        <v>0</v>
      </c>
      <c r="N1029" s="43">
        <f>N1030</f>
        <v>0</v>
      </c>
      <c r="O1029" s="43">
        <f>O1030</f>
        <v>0</v>
      </c>
      <c r="P1029" s="43">
        <f>P1030</f>
        <v>0</v>
      </c>
      <c r="Q1029" s="43">
        <f>Q1030</f>
        <v>0</v>
      </c>
      <c r="R1029" s="43">
        <f>R1030</f>
        <v>0</v>
      </c>
      <c r="S1029" s="43">
        <f>S1030</f>
        <v>0</v>
      </c>
      <c r="T1029" s="43">
        <f>T1030</f>
        <v>0</v>
      </c>
      <c r="U1029" s="43">
        <v>0</v>
      </c>
      <c r="V1029" s="43">
        <f t="shared" si="1963"/>
        <v>2873.5999999999999</v>
      </c>
      <c r="W1029" s="43">
        <f>W1030</f>
        <v>0</v>
      </c>
      <c r="X1029" s="43">
        <f>X1030</f>
        <v>0</v>
      </c>
      <c r="Y1029" s="43">
        <f>Y1030</f>
        <v>0</v>
      </c>
      <c r="Z1029" s="43">
        <f>Z1030</f>
        <v>0</v>
      </c>
      <c r="AA1029" s="43">
        <f>AA1030</f>
        <v>0</v>
      </c>
      <c r="AB1029" s="43">
        <f>AB1030</f>
        <v>0</v>
      </c>
      <c r="AC1029" s="44">
        <f>AC1030</f>
        <v>2873.5999999999999</v>
      </c>
      <c r="AD1029" s="44">
        <f>AD1030</f>
        <v>2873.5599999999999</v>
      </c>
      <c r="AE1029" s="45">
        <f t="shared" si="1959"/>
        <v>99.998608017817375</v>
      </c>
      <c r="AF1029" s="43">
        <f>AF1030</f>
        <v>2873.5999999999999</v>
      </c>
      <c r="AG1029" s="43">
        <f>AG1030</f>
        <v>0</v>
      </c>
      <c r="AH1029" s="43">
        <f>AH1030</f>
        <v>0</v>
      </c>
      <c r="AI1029" s="43">
        <f>AI1030</f>
        <v>0</v>
      </c>
      <c r="AJ1029" s="43">
        <f>AJ1030</f>
        <v>0</v>
      </c>
      <c r="AK1029" s="43">
        <f>AK1030</f>
        <v>0</v>
      </c>
      <c r="AL1029" s="43">
        <f t="shared" si="1960"/>
        <v>2873.5999999999999</v>
      </c>
      <c r="AM1029" s="43">
        <f t="shared" si="1961"/>
        <v>0</v>
      </c>
      <c r="AN1029" s="2"/>
      <c r="AO1029" s="1"/>
      <c r="AP1029" s="1"/>
      <c r="AQ1029" s="1"/>
      <c r="AR1029" s="1"/>
      <c r="AS1029" s="1"/>
    </row>
    <row r="1030" ht="31.5">
      <c r="B1030" s="41" t="s">
        <v>453</v>
      </c>
      <c r="C1030" s="41" t="s">
        <v>227</v>
      </c>
      <c r="D1030" s="41" t="s">
        <v>109</v>
      </c>
      <c r="E1030" s="26" t="str">
        <f t="shared" si="1962"/>
        <v>0709</v>
      </c>
      <c r="F1030" s="41" t="s">
        <v>633</v>
      </c>
      <c r="G1030" s="41" t="s">
        <v>635</v>
      </c>
      <c r="H1030" s="42" t="s">
        <v>636</v>
      </c>
      <c r="I1030" s="43">
        <v>2873.5999999999999</v>
      </c>
      <c r="J1030" s="43">
        <v>2873.5999999999999</v>
      </c>
      <c r="K1030" s="43">
        <v>2873.5999999999999</v>
      </c>
      <c r="L1030" s="43"/>
      <c r="M1030" s="43"/>
      <c r="N1030" s="43"/>
      <c r="O1030" s="43">
        <v>0</v>
      </c>
      <c r="P1030" s="43">
        <v>0</v>
      </c>
      <c r="Q1030" s="43">
        <v>0</v>
      </c>
      <c r="R1030" s="43">
        <v>0</v>
      </c>
      <c r="S1030" s="43">
        <v>0</v>
      </c>
      <c r="T1030" s="43">
        <v>0</v>
      </c>
      <c r="U1030" s="43">
        <v>0</v>
      </c>
      <c r="V1030" s="43">
        <f t="shared" si="1963"/>
        <v>2873.5999999999999</v>
      </c>
      <c r="W1030" s="43"/>
      <c r="X1030" s="43"/>
      <c r="Y1030" s="43"/>
      <c r="Z1030" s="43"/>
      <c r="AA1030" s="43"/>
      <c r="AB1030" s="43">
        <v>0</v>
      </c>
      <c r="AC1030" s="44">
        <v>2873.5999999999999</v>
      </c>
      <c r="AD1030" s="44">
        <v>2873.5599999999999</v>
      </c>
      <c r="AE1030" s="45">
        <f t="shared" si="1959"/>
        <v>99.998608017817375</v>
      </c>
      <c r="AF1030" s="43">
        <v>2873.5999999999999</v>
      </c>
      <c r="AG1030" s="43">
        <v>0</v>
      </c>
      <c r="AH1030" s="43">
        <v>0</v>
      </c>
      <c r="AI1030" s="43">
        <v>0</v>
      </c>
      <c r="AJ1030" s="43">
        <v>0</v>
      </c>
      <c r="AK1030" s="43">
        <v>0</v>
      </c>
      <c r="AL1030" s="43">
        <f t="shared" si="1960"/>
        <v>2873.5999999999999</v>
      </c>
      <c r="AM1030" s="43">
        <f t="shared" si="1961"/>
        <v>0</v>
      </c>
      <c r="AN1030" s="19"/>
      <c r="AO1030" s="1"/>
      <c r="AP1030" s="1"/>
      <c r="AQ1030" s="1"/>
      <c r="AR1030" s="1"/>
      <c r="AS1030" s="1"/>
    </row>
    <row r="1031" ht="31.5">
      <c r="B1031" s="41" t="s">
        <v>453</v>
      </c>
      <c r="C1031" s="41" t="s">
        <v>227</v>
      </c>
      <c r="D1031" s="41" t="s">
        <v>109</v>
      </c>
      <c r="E1031" s="26" t="str">
        <f t="shared" si="1962"/>
        <v>0709</v>
      </c>
      <c r="F1031" s="41" t="s">
        <v>469</v>
      </c>
      <c r="G1031" s="41"/>
      <c r="H1031" s="42" t="s">
        <v>470</v>
      </c>
      <c r="I1031" s="43">
        <f t="shared" ref="I1031:I1032" si="2016">I1032</f>
        <v>1447.8</v>
      </c>
      <c r="J1031" s="43">
        <f t="shared" ref="J1031:J1032" si="2017">J1032</f>
        <v>1447.8</v>
      </c>
      <c r="K1031" s="43">
        <f t="shared" ref="K1031:K1032" si="2018">K1032</f>
        <v>1447.8</v>
      </c>
      <c r="L1031" s="43">
        <f t="shared" ref="L1031:L1032" si="2019">L1032</f>
        <v>0</v>
      </c>
      <c r="M1031" s="43">
        <f t="shared" ref="M1031:M1032" si="2020">M1032</f>
        <v>0</v>
      </c>
      <c r="N1031" s="43">
        <f t="shared" ref="N1031:N1032" si="2021">N1032</f>
        <v>0</v>
      </c>
      <c r="O1031" s="43">
        <f t="shared" ref="O1031:O1032" si="2022">O1032</f>
        <v>0</v>
      </c>
      <c r="P1031" s="43">
        <f t="shared" ref="P1031:P1032" si="2023">P1032</f>
        <v>0</v>
      </c>
      <c r="Q1031" s="43">
        <f t="shared" ref="Q1031:Q1032" si="2024">Q1032</f>
        <v>0</v>
      </c>
      <c r="R1031" s="43">
        <f t="shared" ref="R1031:R1032" si="2025">R1032</f>
        <v>0</v>
      </c>
      <c r="S1031" s="43">
        <f t="shared" ref="S1031:S1032" si="2026">S1032</f>
        <v>0</v>
      </c>
      <c r="T1031" s="43">
        <f t="shared" ref="T1031:T1032" si="2027">T1032</f>
        <v>0</v>
      </c>
      <c r="U1031" s="43">
        <v>0</v>
      </c>
      <c r="V1031" s="43">
        <f t="shared" si="1963"/>
        <v>1447.8</v>
      </c>
      <c r="W1031" s="43">
        <f t="shared" ref="W1031:W1032" si="2028">W1032</f>
        <v>0</v>
      </c>
      <c r="X1031" s="43">
        <f t="shared" ref="X1031:X1032" si="2029">X1032</f>
        <v>0</v>
      </c>
      <c r="Y1031" s="43">
        <f t="shared" ref="Y1031:Y1032" si="2030">Y1032</f>
        <v>0</v>
      </c>
      <c r="Z1031" s="43">
        <f t="shared" ref="Z1031:Z1032" si="2031">Z1032</f>
        <v>0</v>
      </c>
      <c r="AA1031" s="43">
        <f t="shared" ref="AA1031:AA1032" si="2032">AA1032</f>
        <v>0</v>
      </c>
      <c r="AB1031" s="43">
        <f t="shared" ref="AB1031:AB1032" si="2033">AB1032</f>
        <v>1285.1076499999999</v>
      </c>
      <c r="AC1031" s="44">
        <f t="shared" ref="AC1031:AC1032" si="2034">AC1032</f>
        <v>1447.8</v>
      </c>
      <c r="AD1031" s="44">
        <f t="shared" ref="AD1031:AD1032" si="2035">AD1032</f>
        <v>1447.8</v>
      </c>
      <c r="AE1031" s="45">
        <f t="shared" si="1959"/>
        <v>100</v>
      </c>
      <c r="AF1031" s="43">
        <f t="shared" ref="AF1031:AF1032" si="2036">AF1032</f>
        <v>1447.8</v>
      </c>
      <c r="AG1031" s="43">
        <f t="shared" ref="AG1031:AG1032" si="2037">AG1032</f>
        <v>0</v>
      </c>
      <c r="AH1031" s="43">
        <f t="shared" ref="AH1031:AH1032" si="2038">AH1032</f>
        <v>0</v>
      </c>
      <c r="AI1031" s="43">
        <f t="shared" ref="AI1031:AI1032" si="2039">AI1032</f>
        <v>0</v>
      </c>
      <c r="AJ1031" s="43">
        <f t="shared" ref="AJ1031:AJ1032" si="2040">AJ1032</f>
        <v>0</v>
      </c>
      <c r="AK1031" s="43">
        <f t="shared" ref="AK1031:AK1032" si="2041">AK1032</f>
        <v>0</v>
      </c>
      <c r="AL1031" s="43">
        <f t="shared" si="1960"/>
        <v>1447.8</v>
      </c>
      <c r="AM1031" s="43">
        <f t="shared" si="1961"/>
        <v>0</v>
      </c>
      <c r="AN1031" s="2"/>
      <c r="AO1031" s="1"/>
      <c r="AP1031" s="1"/>
      <c r="AQ1031" s="1"/>
      <c r="AR1031" s="1"/>
      <c r="AS1031" s="1"/>
    </row>
    <row r="1032" ht="94.5">
      <c r="B1032" s="41" t="s">
        <v>453</v>
      </c>
      <c r="C1032" s="41" t="s">
        <v>227</v>
      </c>
      <c r="D1032" s="41" t="s">
        <v>109</v>
      </c>
      <c r="E1032" s="26" t="str">
        <f t="shared" si="1962"/>
        <v>0709</v>
      </c>
      <c r="F1032" s="41" t="s">
        <v>477</v>
      </c>
      <c r="G1032" s="41"/>
      <c r="H1032" s="42" t="s">
        <v>478</v>
      </c>
      <c r="I1032" s="43">
        <f t="shared" si="2016"/>
        <v>1447.8</v>
      </c>
      <c r="J1032" s="43">
        <f t="shared" si="2017"/>
        <v>1447.8</v>
      </c>
      <c r="K1032" s="43">
        <f t="shared" si="2018"/>
        <v>1447.8</v>
      </c>
      <c r="L1032" s="43">
        <f t="shared" si="2019"/>
        <v>0</v>
      </c>
      <c r="M1032" s="43">
        <f t="shared" si="2020"/>
        <v>0</v>
      </c>
      <c r="N1032" s="43">
        <f t="shared" si="2021"/>
        <v>0</v>
      </c>
      <c r="O1032" s="43">
        <f t="shared" si="2022"/>
        <v>0</v>
      </c>
      <c r="P1032" s="43">
        <f t="shared" si="2023"/>
        <v>0</v>
      </c>
      <c r="Q1032" s="43">
        <f t="shared" si="2024"/>
        <v>0</v>
      </c>
      <c r="R1032" s="43">
        <f t="shared" si="2025"/>
        <v>0</v>
      </c>
      <c r="S1032" s="43">
        <f t="shared" si="2026"/>
        <v>0</v>
      </c>
      <c r="T1032" s="43">
        <f t="shared" si="2027"/>
        <v>0</v>
      </c>
      <c r="U1032" s="43">
        <v>0</v>
      </c>
      <c r="V1032" s="43">
        <f t="shared" si="1963"/>
        <v>1447.8</v>
      </c>
      <c r="W1032" s="43">
        <f t="shared" si="2028"/>
        <v>0</v>
      </c>
      <c r="X1032" s="43">
        <f t="shared" si="2029"/>
        <v>0</v>
      </c>
      <c r="Y1032" s="43">
        <f t="shared" si="2030"/>
        <v>0</v>
      </c>
      <c r="Z1032" s="43">
        <f t="shared" si="2031"/>
        <v>0</v>
      </c>
      <c r="AA1032" s="43">
        <f t="shared" si="2032"/>
        <v>0</v>
      </c>
      <c r="AB1032" s="43">
        <f t="shared" si="2033"/>
        <v>1285.1076499999999</v>
      </c>
      <c r="AC1032" s="44">
        <f t="shared" si="2034"/>
        <v>1447.8</v>
      </c>
      <c r="AD1032" s="44">
        <f t="shared" si="2035"/>
        <v>1447.8</v>
      </c>
      <c r="AE1032" s="45">
        <f t="shared" si="1959"/>
        <v>100</v>
      </c>
      <c r="AF1032" s="43">
        <f t="shared" si="2036"/>
        <v>1447.8</v>
      </c>
      <c r="AG1032" s="43">
        <f t="shared" si="2037"/>
        <v>0</v>
      </c>
      <c r="AH1032" s="43">
        <f t="shared" si="2038"/>
        <v>0</v>
      </c>
      <c r="AI1032" s="43">
        <f t="shared" si="2039"/>
        <v>0</v>
      </c>
      <c r="AJ1032" s="43">
        <f t="shared" si="2040"/>
        <v>0</v>
      </c>
      <c r="AK1032" s="43">
        <f t="shared" si="2041"/>
        <v>0</v>
      </c>
      <c r="AL1032" s="43">
        <f t="shared" si="1960"/>
        <v>1447.8</v>
      </c>
      <c r="AM1032" s="43">
        <f t="shared" si="1961"/>
        <v>0</v>
      </c>
      <c r="AN1032" s="2"/>
      <c r="AR1032" s="1"/>
      <c r="AS1032" s="1"/>
    </row>
    <row r="1033" ht="31.5">
      <c r="B1033" s="41" t="s">
        <v>453</v>
      </c>
      <c r="C1033" s="41" t="s">
        <v>227</v>
      </c>
      <c r="D1033" s="41" t="s">
        <v>109</v>
      </c>
      <c r="E1033" s="26" t="str">
        <f t="shared" si="1962"/>
        <v>0709</v>
      </c>
      <c r="F1033" s="41" t="s">
        <v>479</v>
      </c>
      <c r="G1033" s="41"/>
      <c r="H1033" s="42" t="s">
        <v>466</v>
      </c>
      <c r="I1033" s="43">
        <f>I1034+I1038</f>
        <v>1447.8</v>
      </c>
      <c r="J1033" s="43">
        <f>J1034+J1038</f>
        <v>1447.8</v>
      </c>
      <c r="K1033" s="43">
        <f>K1034+K1038</f>
        <v>1447.8</v>
      </c>
      <c r="L1033" s="43">
        <f>L1034+L1038</f>
        <v>0</v>
      </c>
      <c r="M1033" s="43">
        <f>M1034+M1038</f>
        <v>0</v>
      </c>
      <c r="N1033" s="43">
        <f>N1034+N1038</f>
        <v>0</v>
      </c>
      <c r="O1033" s="43">
        <f>O1034+O1038+O1036</f>
        <v>0</v>
      </c>
      <c r="P1033" s="43">
        <f>P1034+P1038</f>
        <v>0</v>
      </c>
      <c r="Q1033" s="43">
        <f>Q1034+Q1038</f>
        <v>0</v>
      </c>
      <c r="R1033" s="43">
        <f>R1034+R1038</f>
        <v>0</v>
      </c>
      <c r="S1033" s="43">
        <f>S1034+S1038</f>
        <v>0</v>
      </c>
      <c r="T1033" s="43">
        <f>T1034+T1038</f>
        <v>0</v>
      </c>
      <c r="U1033" s="43">
        <v>0</v>
      </c>
      <c r="V1033" s="43">
        <f t="shared" si="1963"/>
        <v>1447.8</v>
      </c>
      <c r="W1033" s="43">
        <f>W1034+W1038</f>
        <v>0</v>
      </c>
      <c r="X1033" s="43">
        <f>X1034+X1038</f>
        <v>0</v>
      </c>
      <c r="Y1033" s="43">
        <f>Y1034+Y1038</f>
        <v>0</v>
      </c>
      <c r="Z1033" s="43">
        <f>Z1034+Z1038</f>
        <v>0</v>
      </c>
      <c r="AA1033" s="43">
        <f>AA1034+AA1038</f>
        <v>0</v>
      </c>
      <c r="AB1033" s="43">
        <f>AB1034+AB1038+AB1036</f>
        <v>1285.1076499999999</v>
      </c>
      <c r="AC1033" s="44">
        <f>AC1034+AC1038+AC1036</f>
        <v>1447.8</v>
      </c>
      <c r="AD1033" s="44">
        <f>AD1034+AD1038+AD1036</f>
        <v>1447.8</v>
      </c>
      <c r="AE1033" s="45">
        <f t="shared" si="1959"/>
        <v>100</v>
      </c>
      <c r="AF1033" s="43">
        <f>AF1034+AF1038+AF1036</f>
        <v>1447.8</v>
      </c>
      <c r="AG1033" s="43">
        <f>AG1034+AG1038+AG1036</f>
        <v>0</v>
      </c>
      <c r="AH1033" s="43">
        <f>AH1034+AH1038+AH1036</f>
        <v>0</v>
      </c>
      <c r="AI1033" s="43">
        <f>AI1034+AI1038+AI1036</f>
        <v>0</v>
      </c>
      <c r="AJ1033" s="43">
        <f>AJ1034+AJ1038+AJ1036</f>
        <v>0</v>
      </c>
      <c r="AK1033" s="43">
        <f>AK1034+AK1038+AK1036</f>
        <v>0</v>
      </c>
      <c r="AL1033" s="43">
        <f t="shared" si="1960"/>
        <v>1447.8</v>
      </c>
      <c r="AM1033" s="43">
        <f t="shared" si="1961"/>
        <v>0</v>
      </c>
      <c r="AN1033" s="2"/>
      <c r="AO1033" s="1"/>
      <c r="AP1033" s="1"/>
      <c r="AQ1033" s="1"/>
      <c r="AR1033" s="1"/>
      <c r="AS1033" s="1"/>
    </row>
    <row r="1034" ht="78.75" hidden="1">
      <c r="B1034" s="41" t="s">
        <v>453</v>
      </c>
      <c r="C1034" s="41" t="s">
        <v>227</v>
      </c>
      <c r="D1034" s="41" t="s">
        <v>109</v>
      </c>
      <c r="E1034" s="26" t="str">
        <f t="shared" si="1962"/>
        <v>0709</v>
      </c>
      <c r="F1034" s="41" t="s">
        <v>479</v>
      </c>
      <c r="G1034" s="41" t="s">
        <v>71</v>
      </c>
      <c r="H1034" s="42" t="s">
        <v>72</v>
      </c>
      <c r="I1034" s="43">
        <f>I1035</f>
        <v>0</v>
      </c>
      <c r="J1034" s="43">
        <f>J1035</f>
        <v>0</v>
      </c>
      <c r="K1034" s="43">
        <f>K1035</f>
        <v>0</v>
      </c>
      <c r="L1034" s="43">
        <f>L1035</f>
        <v>0</v>
      </c>
      <c r="M1034" s="43">
        <f>M1035</f>
        <v>0</v>
      </c>
      <c r="N1034" s="43">
        <f>N1035</f>
        <v>0</v>
      </c>
      <c r="O1034" s="43">
        <f>O1035</f>
        <v>0</v>
      </c>
      <c r="P1034" s="43">
        <f>P1035</f>
        <v>0</v>
      </c>
      <c r="Q1034" s="43">
        <f>Q1035</f>
        <v>0</v>
      </c>
      <c r="R1034" s="43">
        <f>R1035</f>
        <v>0</v>
      </c>
      <c r="S1034" s="43">
        <f>S1035</f>
        <v>0</v>
      </c>
      <c r="T1034" s="43">
        <f>T1035</f>
        <v>0</v>
      </c>
      <c r="U1034" s="43">
        <v>0</v>
      </c>
      <c r="V1034" s="43">
        <f t="shared" si="1963"/>
        <v>0</v>
      </c>
      <c r="W1034" s="43">
        <f>W1035</f>
        <v>0</v>
      </c>
      <c r="X1034" s="43">
        <f>X1035</f>
        <v>0</v>
      </c>
      <c r="Y1034" s="43">
        <f>Y1035</f>
        <v>0</v>
      </c>
      <c r="Z1034" s="43">
        <f>Z1035</f>
        <v>0</v>
      </c>
      <c r="AA1034" s="43">
        <f>AA1035</f>
        <v>0</v>
      </c>
      <c r="AB1034" s="43">
        <f>AB1035</f>
        <v>0</v>
      </c>
      <c r="AC1034" s="44">
        <f>AC1035</f>
        <v>0</v>
      </c>
      <c r="AD1034" s="44">
        <f>AD1035</f>
        <v>0</v>
      </c>
      <c r="AE1034" s="45" t="e">
        <f t="shared" si="1959"/>
        <v>#DIV/0!</v>
      </c>
      <c r="AF1034" s="46">
        <f>AF1035</f>
        <v>0</v>
      </c>
      <c r="AG1034" s="46">
        <f>AG1035</f>
        <v>0</v>
      </c>
      <c r="AH1034" s="47">
        <f>AH1035</f>
        <v>0</v>
      </c>
      <c r="AI1034" s="47">
        <f>AI1035</f>
        <v>0</v>
      </c>
      <c r="AJ1034" s="47">
        <f>AJ1035</f>
        <v>0</v>
      </c>
      <c r="AK1034" s="47">
        <f>AK1035</f>
        <v>0</v>
      </c>
      <c r="AL1034" s="47">
        <f t="shared" si="1960"/>
        <v>0</v>
      </c>
      <c r="AM1034" s="47">
        <f t="shared" si="1961"/>
        <v>0</v>
      </c>
      <c r="AN1034" s="48" t="s">
        <v>36</v>
      </c>
      <c r="AR1034" s="1"/>
      <c r="AS1034" s="1"/>
    </row>
    <row r="1035" ht="31.5" hidden="1">
      <c r="B1035" s="41" t="s">
        <v>453</v>
      </c>
      <c r="C1035" s="41" t="s">
        <v>227</v>
      </c>
      <c r="D1035" s="41" t="s">
        <v>109</v>
      </c>
      <c r="E1035" s="26" t="str">
        <f t="shared" si="1962"/>
        <v>0709</v>
      </c>
      <c r="F1035" s="41" t="s">
        <v>479</v>
      </c>
      <c r="G1035" s="41" t="s">
        <v>93</v>
      </c>
      <c r="H1035" s="42" t="s">
        <v>94</v>
      </c>
      <c r="I1035" s="43"/>
      <c r="J1035" s="43"/>
      <c r="K1035" s="43"/>
      <c r="L1035" s="43"/>
      <c r="M1035" s="43"/>
      <c r="N1035" s="43"/>
      <c r="O1035" s="43">
        <v>0</v>
      </c>
      <c r="P1035" s="43">
        <v>0</v>
      </c>
      <c r="Q1035" s="43">
        <v>0</v>
      </c>
      <c r="R1035" s="43">
        <v>0</v>
      </c>
      <c r="S1035" s="43">
        <v>0</v>
      </c>
      <c r="T1035" s="43">
        <v>0</v>
      </c>
      <c r="U1035" s="43">
        <v>0</v>
      </c>
      <c r="V1035" s="43">
        <f t="shared" si="1963"/>
        <v>0</v>
      </c>
      <c r="W1035" s="43"/>
      <c r="X1035" s="43"/>
      <c r="Y1035" s="43"/>
      <c r="Z1035" s="43"/>
      <c r="AA1035" s="43"/>
      <c r="AB1035" s="43">
        <v>0</v>
      </c>
      <c r="AC1035" s="44">
        <v>0</v>
      </c>
      <c r="AD1035" s="44">
        <v>0</v>
      </c>
      <c r="AE1035" s="45" t="e">
        <f t="shared" si="1959"/>
        <v>#DIV/0!</v>
      </c>
      <c r="AF1035" s="62">
        <v>0</v>
      </c>
      <c r="AG1035" s="62">
        <v>0</v>
      </c>
      <c r="AH1035" s="63">
        <v>0</v>
      </c>
      <c r="AI1035" s="63">
        <v>0</v>
      </c>
      <c r="AJ1035" s="63">
        <v>0</v>
      </c>
      <c r="AK1035" s="63">
        <v>0</v>
      </c>
      <c r="AL1035" s="47">
        <f t="shared" si="1960"/>
        <v>0</v>
      </c>
      <c r="AM1035" s="47">
        <f t="shared" si="1961"/>
        <v>0</v>
      </c>
      <c r="AN1035" s="48" t="s">
        <v>36</v>
      </c>
      <c r="AO1035" s="1"/>
      <c r="AP1035" s="1"/>
      <c r="AQ1035" s="1"/>
      <c r="AR1035" s="1"/>
      <c r="AS1035" s="1"/>
    </row>
    <row r="1036" ht="31.5">
      <c r="B1036" s="41" t="s">
        <v>453</v>
      </c>
      <c r="C1036" s="41" t="s">
        <v>227</v>
      </c>
      <c r="D1036" s="41" t="s">
        <v>109</v>
      </c>
      <c r="E1036" s="26" t="str">
        <f t="shared" si="1962"/>
        <v>0709</v>
      </c>
      <c r="F1036" s="41" t="s">
        <v>479</v>
      </c>
      <c r="G1036" s="41" t="s">
        <v>71</v>
      </c>
      <c r="H1036" s="42" t="s">
        <v>72</v>
      </c>
      <c r="I1036" s="43"/>
      <c r="J1036" s="43"/>
      <c r="K1036" s="43"/>
      <c r="L1036" s="43"/>
      <c r="M1036" s="43"/>
      <c r="N1036" s="43"/>
      <c r="O1036" s="43">
        <f>O1037</f>
        <v>0</v>
      </c>
      <c r="P1036" s="43"/>
      <c r="Q1036" s="43"/>
      <c r="R1036" s="43"/>
      <c r="S1036" s="43"/>
      <c r="T1036" s="43"/>
      <c r="U1036" s="43"/>
      <c r="V1036" s="43">
        <f t="shared" si="1963"/>
        <v>0</v>
      </c>
      <c r="W1036" s="43"/>
      <c r="X1036" s="43"/>
      <c r="Y1036" s="43"/>
      <c r="Z1036" s="43"/>
      <c r="AA1036" s="43"/>
      <c r="AB1036" s="43">
        <f>AB1037</f>
        <v>0</v>
      </c>
      <c r="AC1036" s="44">
        <f>AC1037</f>
        <v>162.69235</v>
      </c>
      <c r="AD1036" s="44">
        <f>AD1037</f>
        <v>162.69235</v>
      </c>
      <c r="AE1036" s="45">
        <f t="shared" si="1959"/>
        <v>100</v>
      </c>
      <c r="AF1036" s="43">
        <f>AF1037</f>
        <v>162.69235</v>
      </c>
      <c r="AG1036" s="43">
        <f>AG1037</f>
        <v>0</v>
      </c>
      <c r="AH1036" s="43">
        <f>AH1037</f>
        <v>0</v>
      </c>
      <c r="AI1036" s="43">
        <f>AI1037</f>
        <v>0</v>
      </c>
      <c r="AJ1036" s="43">
        <f>AJ1037</f>
        <v>0</v>
      </c>
      <c r="AK1036" s="43">
        <f>AK1037</f>
        <v>0</v>
      </c>
      <c r="AL1036" s="43">
        <f t="shared" si="1960"/>
        <v>162.69235</v>
      </c>
      <c r="AM1036" s="43">
        <f t="shared" si="1961"/>
        <v>-162.69235</v>
      </c>
      <c r="AN1036" s="19"/>
      <c r="AR1036" s="1"/>
      <c r="AS1036" s="1"/>
    </row>
    <row r="1037" ht="31.5">
      <c r="B1037" s="41" t="s">
        <v>453</v>
      </c>
      <c r="C1037" s="41" t="s">
        <v>227</v>
      </c>
      <c r="D1037" s="41" t="s">
        <v>109</v>
      </c>
      <c r="E1037" s="26" t="str">
        <f t="shared" si="1962"/>
        <v>0709</v>
      </c>
      <c r="F1037" s="41" t="s">
        <v>479</v>
      </c>
      <c r="G1037" s="41" t="s">
        <v>93</v>
      </c>
      <c r="H1037" s="42" t="s">
        <v>94</v>
      </c>
      <c r="I1037" s="43"/>
      <c r="J1037" s="43"/>
      <c r="K1037" s="43"/>
      <c r="L1037" s="43"/>
      <c r="M1037" s="43"/>
      <c r="N1037" s="43"/>
      <c r="O1037" s="43">
        <v>0</v>
      </c>
      <c r="P1037" s="43"/>
      <c r="Q1037" s="43"/>
      <c r="R1037" s="43"/>
      <c r="S1037" s="43"/>
      <c r="T1037" s="43"/>
      <c r="U1037" s="43"/>
      <c r="V1037" s="43">
        <f t="shared" si="1963"/>
        <v>0</v>
      </c>
      <c r="W1037" s="43"/>
      <c r="X1037" s="43"/>
      <c r="Y1037" s="43"/>
      <c r="Z1037" s="43"/>
      <c r="AA1037" s="43"/>
      <c r="AB1037" s="43">
        <v>0</v>
      </c>
      <c r="AC1037" s="44">
        <v>162.69235</v>
      </c>
      <c r="AD1037" s="44">
        <v>162.69235</v>
      </c>
      <c r="AE1037" s="45">
        <f t="shared" si="1959"/>
        <v>100</v>
      </c>
      <c r="AF1037" s="43">
        <v>162.69235</v>
      </c>
      <c r="AG1037" s="43">
        <v>0</v>
      </c>
      <c r="AH1037" s="43">
        <v>0</v>
      </c>
      <c r="AI1037" s="43">
        <v>0</v>
      </c>
      <c r="AJ1037" s="43">
        <v>0</v>
      </c>
      <c r="AK1037" s="43">
        <v>0</v>
      </c>
      <c r="AL1037" s="43">
        <f t="shared" si="1960"/>
        <v>162.69235</v>
      </c>
      <c r="AM1037" s="43">
        <f t="shared" si="1961"/>
        <v>-162.69235</v>
      </c>
      <c r="AN1037" s="19"/>
      <c r="AO1037" s="1"/>
      <c r="AP1037" s="1"/>
      <c r="AQ1037" s="1"/>
      <c r="AR1037" s="1"/>
      <c r="AS1037" s="1"/>
    </row>
    <row r="1038" ht="31.5">
      <c r="B1038" s="41" t="s">
        <v>453</v>
      </c>
      <c r="C1038" s="41" t="s">
        <v>227</v>
      </c>
      <c r="D1038" s="41" t="s">
        <v>109</v>
      </c>
      <c r="E1038" s="26" t="str">
        <f t="shared" si="1962"/>
        <v>0709</v>
      </c>
      <c r="F1038" s="41" t="s">
        <v>479</v>
      </c>
      <c r="G1038" s="41" t="s">
        <v>53</v>
      </c>
      <c r="H1038" s="42" t="s">
        <v>54</v>
      </c>
      <c r="I1038" s="43">
        <f>I1039</f>
        <v>1447.8</v>
      </c>
      <c r="J1038" s="43">
        <f>J1039</f>
        <v>1447.8</v>
      </c>
      <c r="K1038" s="43">
        <f>K1039</f>
        <v>1447.8</v>
      </c>
      <c r="L1038" s="43">
        <f>L1039</f>
        <v>0</v>
      </c>
      <c r="M1038" s="43">
        <f>M1039</f>
        <v>0</v>
      </c>
      <c r="N1038" s="43">
        <f>N1039</f>
        <v>0</v>
      </c>
      <c r="O1038" s="43">
        <f>O1039</f>
        <v>0</v>
      </c>
      <c r="P1038" s="43">
        <f>P1039</f>
        <v>0</v>
      </c>
      <c r="Q1038" s="43">
        <f>Q1039</f>
        <v>0</v>
      </c>
      <c r="R1038" s="43">
        <f>R1039</f>
        <v>0</v>
      </c>
      <c r="S1038" s="43">
        <f>S1039</f>
        <v>0</v>
      </c>
      <c r="T1038" s="43">
        <f>T1039</f>
        <v>0</v>
      </c>
      <c r="U1038" s="43">
        <v>0</v>
      </c>
      <c r="V1038" s="43">
        <f t="shared" si="1963"/>
        <v>1447.8</v>
      </c>
      <c r="W1038" s="43">
        <f>W1039</f>
        <v>0</v>
      </c>
      <c r="X1038" s="43">
        <f>X1039</f>
        <v>0</v>
      </c>
      <c r="Y1038" s="43">
        <f>Y1039</f>
        <v>0</v>
      </c>
      <c r="Z1038" s="43">
        <f>Z1039</f>
        <v>0</v>
      </c>
      <c r="AA1038" s="43">
        <f>AA1039</f>
        <v>0</v>
      </c>
      <c r="AB1038" s="43">
        <f>AB1039</f>
        <v>1285.1076499999999</v>
      </c>
      <c r="AC1038" s="44">
        <f>AC1039</f>
        <v>1285.1076499999999</v>
      </c>
      <c r="AD1038" s="44">
        <f>AD1039</f>
        <v>1285.1076499999999</v>
      </c>
      <c r="AE1038" s="45">
        <f t="shared" si="1959"/>
        <v>100</v>
      </c>
      <c r="AF1038" s="43">
        <f>AF1039</f>
        <v>1285.1076499999999</v>
      </c>
      <c r="AG1038" s="43">
        <f>AG1039</f>
        <v>0</v>
      </c>
      <c r="AH1038" s="43">
        <f>AH1039</f>
        <v>0</v>
      </c>
      <c r="AI1038" s="43">
        <f>AI1039</f>
        <v>0</v>
      </c>
      <c r="AJ1038" s="43">
        <f>AJ1039</f>
        <v>0</v>
      </c>
      <c r="AK1038" s="43">
        <f>AK1039</f>
        <v>0</v>
      </c>
      <c r="AL1038" s="43">
        <f t="shared" si="1960"/>
        <v>1285.1076499999999</v>
      </c>
      <c r="AM1038" s="43">
        <f t="shared" si="1961"/>
        <v>162.69235000000003</v>
      </c>
      <c r="AN1038" s="2"/>
      <c r="AO1038" s="1"/>
      <c r="AP1038" s="1"/>
      <c r="AQ1038" s="1"/>
      <c r="AR1038" s="1"/>
      <c r="AS1038" s="1"/>
    </row>
    <row r="1039" ht="31.5">
      <c r="B1039" s="41" t="s">
        <v>453</v>
      </c>
      <c r="C1039" s="41" t="s">
        <v>227</v>
      </c>
      <c r="D1039" s="41" t="s">
        <v>109</v>
      </c>
      <c r="E1039" s="26" t="str">
        <f t="shared" si="1962"/>
        <v>0709</v>
      </c>
      <c r="F1039" s="41" t="s">
        <v>479</v>
      </c>
      <c r="G1039" s="41" t="s">
        <v>55</v>
      </c>
      <c r="H1039" s="42" t="s">
        <v>56</v>
      </c>
      <c r="I1039" s="43">
        <v>1447.8</v>
      </c>
      <c r="J1039" s="43">
        <v>1447.8</v>
      </c>
      <c r="K1039" s="43">
        <v>1447.8</v>
      </c>
      <c r="L1039" s="43"/>
      <c r="M1039" s="43"/>
      <c r="N1039" s="43"/>
      <c r="O1039" s="43">
        <v>0</v>
      </c>
      <c r="P1039" s="43">
        <v>0</v>
      </c>
      <c r="Q1039" s="43">
        <v>0</v>
      </c>
      <c r="R1039" s="43">
        <v>0</v>
      </c>
      <c r="S1039" s="43">
        <v>0</v>
      </c>
      <c r="T1039" s="43">
        <v>0</v>
      </c>
      <c r="U1039" s="43">
        <v>0</v>
      </c>
      <c r="V1039" s="43">
        <f t="shared" si="1963"/>
        <v>1447.8</v>
      </c>
      <c r="W1039" s="43"/>
      <c r="X1039" s="43"/>
      <c r="Y1039" s="43"/>
      <c r="Z1039" s="43"/>
      <c r="AA1039" s="43"/>
      <c r="AB1039" s="43">
        <v>1285.1076499999999</v>
      </c>
      <c r="AC1039" s="44">
        <v>1285.1076499999999</v>
      </c>
      <c r="AD1039" s="44">
        <v>1285.1076499999999</v>
      </c>
      <c r="AE1039" s="45">
        <f t="shared" si="1959"/>
        <v>100</v>
      </c>
      <c r="AF1039" s="43">
        <v>1285.1076499999999</v>
      </c>
      <c r="AG1039" s="43">
        <v>0</v>
      </c>
      <c r="AH1039" s="43">
        <v>0</v>
      </c>
      <c r="AI1039" s="43">
        <v>0</v>
      </c>
      <c r="AJ1039" s="43">
        <v>0</v>
      </c>
      <c r="AK1039" s="43">
        <v>0</v>
      </c>
      <c r="AL1039" s="43">
        <f t="shared" si="1960"/>
        <v>1285.1076499999999</v>
      </c>
      <c r="AM1039" s="43">
        <f t="shared" si="1961"/>
        <v>162.69235000000003</v>
      </c>
      <c r="AN1039" s="19"/>
      <c r="AO1039" s="1"/>
      <c r="AP1039" s="1"/>
      <c r="AQ1039" s="1"/>
      <c r="AR1039" s="1"/>
      <c r="AS1039" s="1"/>
    </row>
    <row r="1040" ht="31.5">
      <c r="B1040" s="41" t="s">
        <v>453</v>
      </c>
      <c r="C1040" s="41" t="s">
        <v>227</v>
      </c>
      <c r="D1040" s="41" t="s">
        <v>109</v>
      </c>
      <c r="E1040" s="26" t="str">
        <f t="shared" si="1962"/>
        <v>0709</v>
      </c>
      <c r="F1040" s="41" t="s">
        <v>480</v>
      </c>
      <c r="G1040" s="41"/>
      <c r="H1040" s="42" t="s">
        <v>481</v>
      </c>
      <c r="I1040" s="43">
        <f t="shared" ref="I1040:I1041" si="2042">I1041</f>
        <v>7204.1000000000004</v>
      </c>
      <c r="J1040" s="43">
        <f t="shared" ref="J1040:J1041" si="2043">J1041</f>
        <v>212.40000000000001</v>
      </c>
      <c r="K1040" s="43">
        <f t="shared" ref="K1040:K1041" si="2044">K1041</f>
        <v>212.40000000000001</v>
      </c>
      <c r="L1040" s="43">
        <f t="shared" ref="L1040:L1041" si="2045">L1041</f>
        <v>0</v>
      </c>
      <c r="M1040" s="43">
        <f t="shared" ref="M1040:M1041" si="2046">M1041</f>
        <v>0</v>
      </c>
      <c r="N1040" s="43">
        <f t="shared" ref="N1040:N1041" si="2047">N1041</f>
        <v>0</v>
      </c>
      <c r="O1040" s="43">
        <f t="shared" ref="O1040:O1041" si="2048">O1041</f>
        <v>0</v>
      </c>
      <c r="P1040" s="43">
        <f t="shared" ref="P1040:P1041" si="2049">P1041</f>
        <v>0</v>
      </c>
      <c r="Q1040" s="43">
        <f t="shared" ref="Q1040:Q1041" si="2050">Q1041</f>
        <v>-7000</v>
      </c>
      <c r="R1040" s="43">
        <f t="shared" ref="R1040:R1041" si="2051">R1041</f>
        <v>0</v>
      </c>
      <c r="S1040" s="43">
        <f t="shared" ref="S1040:S1041" si="2052">S1041</f>
        <v>0</v>
      </c>
      <c r="T1040" s="43">
        <f t="shared" ref="T1040:T1041" si="2053">T1041</f>
        <v>0</v>
      </c>
      <c r="U1040" s="43">
        <v>0</v>
      </c>
      <c r="V1040" s="43">
        <f t="shared" si="1963"/>
        <v>204.10000000000036</v>
      </c>
      <c r="W1040" s="43">
        <f t="shared" ref="W1040:W1041" si="2054">W1041</f>
        <v>0</v>
      </c>
      <c r="X1040" s="43">
        <f t="shared" ref="X1040:X1041" si="2055">X1041</f>
        <v>0</v>
      </c>
      <c r="Y1040" s="43">
        <f t="shared" ref="Y1040:Y1041" si="2056">Y1041</f>
        <v>0</v>
      </c>
      <c r="Z1040" s="43">
        <f t="shared" ref="Z1040:Z1041" si="2057">Z1041</f>
        <v>0</v>
      </c>
      <c r="AA1040" s="43">
        <f t="shared" ref="AA1040:AA1041" si="2058">AA1041</f>
        <v>0</v>
      </c>
      <c r="AB1040" s="43">
        <f t="shared" ref="AB1040:AB1041" si="2059">AB1041</f>
        <v>84.762</v>
      </c>
      <c r="AC1040" s="44">
        <f t="shared" ref="AC1040:AC1041" si="2060">AC1041</f>
        <v>204.09999999999999</v>
      </c>
      <c r="AD1040" s="44">
        <f t="shared" ref="AD1040:AD1041" si="2061">AD1041</f>
        <v>121.18168</v>
      </c>
      <c r="AE1040" s="45">
        <f t="shared" si="1959"/>
        <v>59.37367956883881</v>
      </c>
      <c r="AF1040" s="43">
        <f t="shared" ref="AF1040:AF1041" si="2062">AF1041</f>
        <v>204.09999999999999</v>
      </c>
      <c r="AG1040" s="43">
        <f t="shared" ref="AG1040:AG1041" si="2063">AG1041</f>
        <v>0</v>
      </c>
      <c r="AH1040" s="43">
        <f t="shared" ref="AH1040:AH1041" si="2064">AH1041</f>
        <v>0</v>
      </c>
      <c r="AI1040" s="43">
        <f t="shared" ref="AI1040:AI1041" si="2065">AI1041</f>
        <v>0</v>
      </c>
      <c r="AJ1040" s="43">
        <f t="shared" ref="AJ1040:AJ1041" si="2066">AJ1041</f>
        <v>0</v>
      </c>
      <c r="AK1040" s="43">
        <f t="shared" ref="AK1040:AK1041" si="2067">AK1041</f>
        <v>0</v>
      </c>
      <c r="AL1040" s="43">
        <f t="shared" si="1960"/>
        <v>204.09999999999999</v>
      </c>
      <c r="AM1040" s="43">
        <f t="shared" si="1961"/>
        <v>3.694822225952521e-13</v>
      </c>
      <c r="AN1040" s="2"/>
      <c r="AO1040" s="1"/>
      <c r="AP1040" s="1"/>
      <c r="AQ1040" s="1"/>
      <c r="AR1040" s="1"/>
      <c r="AS1040" s="1"/>
    </row>
    <row r="1041" ht="47.25">
      <c r="B1041" s="41" t="s">
        <v>453</v>
      </c>
      <c r="C1041" s="41" t="s">
        <v>227</v>
      </c>
      <c r="D1041" s="41" t="s">
        <v>109</v>
      </c>
      <c r="E1041" s="26" t="str">
        <f t="shared" si="1962"/>
        <v>0709</v>
      </c>
      <c r="F1041" s="41" t="s">
        <v>488</v>
      </c>
      <c r="G1041" s="41"/>
      <c r="H1041" s="42" t="s">
        <v>489</v>
      </c>
      <c r="I1041" s="43">
        <f t="shared" si="2042"/>
        <v>7204.1000000000004</v>
      </c>
      <c r="J1041" s="43">
        <f t="shared" si="2043"/>
        <v>212.40000000000001</v>
      </c>
      <c r="K1041" s="43">
        <f t="shared" si="2044"/>
        <v>212.40000000000001</v>
      </c>
      <c r="L1041" s="43">
        <f t="shared" si="2045"/>
        <v>0</v>
      </c>
      <c r="M1041" s="43">
        <f t="shared" si="2046"/>
        <v>0</v>
      </c>
      <c r="N1041" s="43">
        <f t="shared" si="2047"/>
        <v>0</v>
      </c>
      <c r="O1041" s="43">
        <f t="shared" si="2048"/>
        <v>0</v>
      </c>
      <c r="P1041" s="43">
        <f t="shared" si="2049"/>
        <v>0</v>
      </c>
      <c r="Q1041" s="43">
        <f t="shared" si="2050"/>
        <v>-7000</v>
      </c>
      <c r="R1041" s="43">
        <f t="shared" si="2051"/>
        <v>0</v>
      </c>
      <c r="S1041" s="43">
        <f t="shared" si="2052"/>
        <v>0</v>
      </c>
      <c r="T1041" s="43">
        <f t="shared" si="2053"/>
        <v>0</v>
      </c>
      <c r="U1041" s="43">
        <v>0</v>
      </c>
      <c r="V1041" s="43">
        <f t="shared" si="1963"/>
        <v>204.10000000000036</v>
      </c>
      <c r="W1041" s="43">
        <f t="shared" si="2054"/>
        <v>0</v>
      </c>
      <c r="X1041" s="43">
        <f t="shared" si="2055"/>
        <v>0</v>
      </c>
      <c r="Y1041" s="43">
        <f t="shared" si="2056"/>
        <v>0</v>
      </c>
      <c r="Z1041" s="43">
        <f t="shared" si="2057"/>
        <v>0</v>
      </c>
      <c r="AA1041" s="43">
        <f t="shared" si="2058"/>
        <v>0</v>
      </c>
      <c r="AB1041" s="43">
        <f t="shared" si="2059"/>
        <v>84.762</v>
      </c>
      <c r="AC1041" s="44">
        <f t="shared" si="2060"/>
        <v>204.09999999999999</v>
      </c>
      <c r="AD1041" s="44">
        <f t="shared" si="2061"/>
        <v>121.18168</v>
      </c>
      <c r="AE1041" s="45">
        <f t="shared" si="1959"/>
        <v>59.37367956883881</v>
      </c>
      <c r="AF1041" s="43">
        <f t="shared" si="2062"/>
        <v>204.09999999999999</v>
      </c>
      <c r="AG1041" s="43">
        <f t="shared" si="2063"/>
        <v>0</v>
      </c>
      <c r="AH1041" s="43">
        <f t="shared" si="2064"/>
        <v>0</v>
      </c>
      <c r="AI1041" s="43">
        <f t="shared" si="2065"/>
        <v>0</v>
      </c>
      <c r="AJ1041" s="43">
        <f t="shared" si="2066"/>
        <v>0</v>
      </c>
      <c r="AK1041" s="43">
        <f t="shared" si="2067"/>
        <v>0</v>
      </c>
      <c r="AL1041" s="43">
        <f t="shared" si="1960"/>
        <v>204.09999999999999</v>
      </c>
      <c r="AM1041" s="43">
        <f t="shared" si="1961"/>
        <v>3.694822225952521e-13</v>
      </c>
      <c r="AN1041" s="2"/>
      <c r="AO1041" s="1"/>
      <c r="AP1041" s="1"/>
      <c r="AQ1041" s="1"/>
      <c r="AR1041" s="1"/>
      <c r="AS1041" s="1"/>
    </row>
    <row r="1042" ht="63">
      <c r="B1042" s="41" t="s">
        <v>453</v>
      </c>
      <c r="C1042" s="41" t="s">
        <v>227</v>
      </c>
      <c r="D1042" s="41" t="s">
        <v>109</v>
      </c>
      <c r="E1042" s="26" t="str">
        <f t="shared" si="1962"/>
        <v>0709</v>
      </c>
      <c r="F1042" s="41" t="s">
        <v>490</v>
      </c>
      <c r="G1042" s="41"/>
      <c r="H1042" s="42" t="s">
        <v>491</v>
      </c>
      <c r="I1042" s="43">
        <f>I1043+I1047</f>
        <v>7204.1000000000004</v>
      </c>
      <c r="J1042" s="43">
        <f>J1043+J1047</f>
        <v>212.40000000000001</v>
      </c>
      <c r="K1042" s="43">
        <f>K1043+K1047</f>
        <v>212.40000000000001</v>
      </c>
      <c r="L1042" s="43">
        <f>L1043+L1047</f>
        <v>0</v>
      </c>
      <c r="M1042" s="43">
        <f>M1043+M1047</f>
        <v>0</v>
      </c>
      <c r="N1042" s="43">
        <f>N1043+N1047</f>
        <v>0</v>
      </c>
      <c r="O1042" s="43">
        <f>O1043+O1047</f>
        <v>0</v>
      </c>
      <c r="P1042" s="43">
        <f>P1043+P1047</f>
        <v>0</v>
      </c>
      <c r="Q1042" s="43">
        <f>Q1043+Q1047</f>
        <v>-7000</v>
      </c>
      <c r="R1042" s="43">
        <f>R1043+R1047</f>
        <v>0</v>
      </c>
      <c r="S1042" s="43">
        <f>S1043+S1047</f>
        <v>0</v>
      </c>
      <c r="T1042" s="43">
        <f>T1043+T1047</f>
        <v>0</v>
      </c>
      <c r="U1042" s="43">
        <v>0</v>
      </c>
      <c r="V1042" s="43">
        <f t="shared" si="1963"/>
        <v>204.10000000000036</v>
      </c>
      <c r="W1042" s="43">
        <f>W1043+W1047</f>
        <v>0</v>
      </c>
      <c r="X1042" s="43">
        <f>X1043+X1047</f>
        <v>0</v>
      </c>
      <c r="Y1042" s="43">
        <f>Y1043+Y1047</f>
        <v>0</v>
      </c>
      <c r="Z1042" s="43">
        <f>Z1043+Z1047</f>
        <v>0</v>
      </c>
      <c r="AA1042" s="43">
        <f>AA1043+AA1047</f>
        <v>0</v>
      </c>
      <c r="AB1042" s="43">
        <f>AB1043+AB1047</f>
        <v>84.762</v>
      </c>
      <c r="AC1042" s="44">
        <f>AC1043+AC1047</f>
        <v>204.09999999999999</v>
      </c>
      <c r="AD1042" s="44">
        <f>AD1043+AD1047</f>
        <v>121.18168</v>
      </c>
      <c r="AE1042" s="45">
        <f t="shared" si="1959"/>
        <v>59.37367956883881</v>
      </c>
      <c r="AF1042" s="43">
        <f>AF1043+AF1047</f>
        <v>204.09999999999999</v>
      </c>
      <c r="AG1042" s="43">
        <f>AG1043+AG1047</f>
        <v>0</v>
      </c>
      <c r="AH1042" s="43">
        <f>AH1043+AH1047</f>
        <v>0</v>
      </c>
      <c r="AI1042" s="43">
        <f>AI1043+AI1047</f>
        <v>0</v>
      </c>
      <c r="AJ1042" s="43">
        <f>AJ1043+AJ1047</f>
        <v>0</v>
      </c>
      <c r="AK1042" s="43">
        <f>AK1043+AK1047</f>
        <v>0</v>
      </c>
      <c r="AL1042" s="43">
        <f t="shared" si="1960"/>
        <v>204.09999999999999</v>
      </c>
      <c r="AM1042" s="43">
        <f t="shared" si="1961"/>
        <v>3.694822225952521e-13</v>
      </c>
      <c r="AN1042" s="2"/>
      <c r="AR1042" s="1"/>
      <c r="AS1042" s="1"/>
    </row>
    <row r="1043" ht="31.5">
      <c r="B1043" s="41" t="s">
        <v>453</v>
      </c>
      <c r="C1043" s="41" t="s">
        <v>227</v>
      </c>
      <c r="D1043" s="41" t="s">
        <v>109</v>
      </c>
      <c r="E1043" s="26" t="str">
        <f t="shared" si="1962"/>
        <v>0709</v>
      </c>
      <c r="F1043" s="41" t="s">
        <v>494</v>
      </c>
      <c r="G1043" s="41"/>
      <c r="H1043" s="42" t="s">
        <v>304</v>
      </c>
      <c r="I1043" s="43">
        <f>I1044</f>
        <v>204.09999999999999</v>
      </c>
      <c r="J1043" s="43">
        <f>J1044</f>
        <v>212.40000000000001</v>
      </c>
      <c r="K1043" s="43">
        <f>K1044</f>
        <v>212.40000000000001</v>
      </c>
      <c r="L1043" s="43">
        <f>L1044</f>
        <v>0</v>
      </c>
      <c r="M1043" s="43">
        <f>M1044</f>
        <v>0</v>
      </c>
      <c r="N1043" s="43">
        <f>N1044</f>
        <v>0</v>
      </c>
      <c r="O1043" s="43">
        <f>O1044</f>
        <v>0</v>
      </c>
      <c r="P1043" s="43">
        <f>P1044</f>
        <v>0</v>
      </c>
      <c r="Q1043" s="43">
        <f>Q1044</f>
        <v>0</v>
      </c>
      <c r="R1043" s="43">
        <f>R1044</f>
        <v>0</v>
      </c>
      <c r="S1043" s="43">
        <f>S1044</f>
        <v>0</v>
      </c>
      <c r="T1043" s="43">
        <f>T1044</f>
        <v>0</v>
      </c>
      <c r="U1043" s="43">
        <v>0</v>
      </c>
      <c r="V1043" s="43">
        <f t="shared" si="1963"/>
        <v>204.09999999999999</v>
      </c>
      <c r="W1043" s="43">
        <f>W1044</f>
        <v>0</v>
      </c>
      <c r="X1043" s="43">
        <f>X1044</f>
        <v>0</v>
      </c>
      <c r="Y1043" s="43">
        <f>Y1044</f>
        <v>0</v>
      </c>
      <c r="Z1043" s="43">
        <f>Z1044</f>
        <v>0</v>
      </c>
      <c r="AA1043" s="43">
        <f>AA1044</f>
        <v>0</v>
      </c>
      <c r="AB1043" s="43">
        <f>AB1044</f>
        <v>84.762</v>
      </c>
      <c r="AC1043" s="44">
        <f>AC1044</f>
        <v>204.09999999999999</v>
      </c>
      <c r="AD1043" s="44">
        <f>AD1044</f>
        <v>121.18168</v>
      </c>
      <c r="AE1043" s="45">
        <f t="shared" si="1959"/>
        <v>59.37367956883881</v>
      </c>
      <c r="AF1043" s="43">
        <f>AF1044</f>
        <v>204.09999999999999</v>
      </c>
      <c r="AG1043" s="43">
        <f>AG1044</f>
        <v>0</v>
      </c>
      <c r="AH1043" s="43">
        <f>AH1044</f>
        <v>0</v>
      </c>
      <c r="AI1043" s="43">
        <f>AI1044</f>
        <v>0</v>
      </c>
      <c r="AJ1043" s="43">
        <f>AJ1044</f>
        <v>0</v>
      </c>
      <c r="AK1043" s="43">
        <f>AK1044</f>
        <v>0</v>
      </c>
      <c r="AL1043" s="43">
        <f t="shared" si="1960"/>
        <v>204.09999999999999</v>
      </c>
      <c r="AM1043" s="43">
        <f t="shared" si="1961"/>
        <v>0</v>
      </c>
      <c r="AN1043" s="2"/>
      <c r="AR1043" s="1"/>
      <c r="AS1043" s="1"/>
    </row>
    <row r="1044" ht="31.5">
      <c r="B1044" s="41" t="s">
        <v>453</v>
      </c>
      <c r="C1044" s="41" t="s">
        <v>227</v>
      </c>
      <c r="D1044" s="41" t="s">
        <v>109</v>
      </c>
      <c r="E1044" s="26" t="str">
        <f t="shared" si="1962"/>
        <v>0709</v>
      </c>
      <c r="F1044" s="41" t="s">
        <v>494</v>
      </c>
      <c r="G1044" s="41" t="s">
        <v>177</v>
      </c>
      <c r="H1044" s="42" t="s">
        <v>178</v>
      </c>
      <c r="I1044" s="43">
        <f>I1045+I1046</f>
        <v>204.09999999999999</v>
      </c>
      <c r="J1044" s="43">
        <f>J1045+J1046</f>
        <v>212.40000000000001</v>
      </c>
      <c r="K1044" s="43">
        <f>K1045+K1046</f>
        <v>212.40000000000001</v>
      </c>
      <c r="L1044" s="43">
        <f>L1045+L1046</f>
        <v>0</v>
      </c>
      <c r="M1044" s="43">
        <f>M1045+M1046</f>
        <v>0</v>
      </c>
      <c r="N1044" s="43">
        <f>N1045+N1046</f>
        <v>0</v>
      </c>
      <c r="O1044" s="43">
        <f>O1045+O1046</f>
        <v>0</v>
      </c>
      <c r="P1044" s="43">
        <f>P1045+P1046</f>
        <v>0</v>
      </c>
      <c r="Q1044" s="43">
        <f>Q1045+Q1046</f>
        <v>0</v>
      </c>
      <c r="R1044" s="43">
        <f>R1045+R1046</f>
        <v>0</v>
      </c>
      <c r="S1044" s="43">
        <f>S1045+S1046</f>
        <v>0</v>
      </c>
      <c r="T1044" s="43">
        <f>T1045+T1046</f>
        <v>0</v>
      </c>
      <c r="U1044" s="43">
        <v>0</v>
      </c>
      <c r="V1044" s="43">
        <f t="shared" si="1963"/>
        <v>204.09999999999999</v>
      </c>
      <c r="W1044" s="43">
        <f>W1045+W1046</f>
        <v>0</v>
      </c>
      <c r="X1044" s="43">
        <f>X1045+X1046</f>
        <v>0</v>
      </c>
      <c r="Y1044" s="43">
        <f>Y1045+Y1046</f>
        <v>0</v>
      </c>
      <c r="Z1044" s="43">
        <f>Z1045+Z1046</f>
        <v>0</v>
      </c>
      <c r="AA1044" s="43">
        <f>AA1045+AA1046</f>
        <v>0</v>
      </c>
      <c r="AB1044" s="43">
        <f>AB1045+AB1046</f>
        <v>84.762</v>
      </c>
      <c r="AC1044" s="44">
        <f>AC1045+AC1046</f>
        <v>204.09999999999999</v>
      </c>
      <c r="AD1044" s="44">
        <f>AD1045+AD1046</f>
        <v>121.18168</v>
      </c>
      <c r="AE1044" s="45">
        <f t="shared" si="1959"/>
        <v>59.37367956883881</v>
      </c>
      <c r="AF1044" s="43">
        <f>AF1045+AF1046</f>
        <v>204.09999999999999</v>
      </c>
      <c r="AG1044" s="43">
        <f>AG1045+AG1046</f>
        <v>0</v>
      </c>
      <c r="AH1044" s="43">
        <f>AH1045+AH1046</f>
        <v>0</v>
      </c>
      <c r="AI1044" s="43">
        <f>AI1045+AI1046</f>
        <v>0</v>
      </c>
      <c r="AJ1044" s="43">
        <f>AJ1045+AJ1046</f>
        <v>0</v>
      </c>
      <c r="AK1044" s="43">
        <f>AK1045+AK1046</f>
        <v>0</v>
      </c>
      <c r="AL1044" s="43">
        <f t="shared" si="1960"/>
        <v>204.09999999999999</v>
      </c>
      <c r="AM1044" s="43">
        <f t="shared" si="1961"/>
        <v>0</v>
      </c>
      <c r="AN1044" s="2"/>
      <c r="AO1044" s="1"/>
      <c r="AP1044" s="1"/>
      <c r="AQ1044" s="1"/>
      <c r="AR1044" s="1"/>
      <c r="AS1044" s="1"/>
    </row>
    <row r="1045">
      <c r="B1045" s="41" t="s">
        <v>453</v>
      </c>
      <c r="C1045" s="41" t="s">
        <v>227</v>
      </c>
      <c r="D1045" s="41" t="s">
        <v>109</v>
      </c>
      <c r="E1045" s="26" t="str">
        <f t="shared" si="1962"/>
        <v>0709</v>
      </c>
      <c r="F1045" s="41" t="s">
        <v>494</v>
      </c>
      <c r="G1045" s="41" t="s">
        <v>179</v>
      </c>
      <c r="H1045" s="42" t="s">
        <v>180</v>
      </c>
      <c r="I1045" s="43">
        <v>136.5</v>
      </c>
      <c r="J1045" s="43">
        <v>142</v>
      </c>
      <c r="K1045" s="43">
        <v>142</v>
      </c>
      <c r="L1045" s="43"/>
      <c r="M1045" s="43"/>
      <c r="N1045" s="43"/>
      <c r="O1045" s="43">
        <v>0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f t="shared" si="1963"/>
        <v>136.5</v>
      </c>
      <c r="W1045" s="43"/>
      <c r="X1045" s="43"/>
      <c r="Y1045" s="43"/>
      <c r="Z1045" s="43"/>
      <c r="AA1045" s="43"/>
      <c r="AB1045" s="43">
        <v>84.762</v>
      </c>
      <c r="AC1045" s="44">
        <v>136.5</v>
      </c>
      <c r="AD1045" s="44">
        <v>121.18168</v>
      </c>
      <c r="AE1045" s="45">
        <f t="shared" si="1959"/>
        <v>88.777787545787547</v>
      </c>
      <c r="AF1045" s="43">
        <v>136.5</v>
      </c>
      <c r="AG1045" s="43">
        <v>0</v>
      </c>
      <c r="AH1045" s="43">
        <v>0</v>
      </c>
      <c r="AI1045" s="43">
        <v>0</v>
      </c>
      <c r="AJ1045" s="43">
        <v>0</v>
      </c>
      <c r="AK1045" s="43">
        <v>0</v>
      </c>
      <c r="AL1045" s="43">
        <f t="shared" si="1960"/>
        <v>136.5</v>
      </c>
      <c r="AM1045" s="43">
        <f t="shared" si="1961"/>
        <v>0</v>
      </c>
      <c r="AN1045" s="19"/>
      <c r="AO1045" s="1"/>
      <c r="AP1045" s="1"/>
      <c r="AQ1045" s="1"/>
      <c r="AR1045" s="1"/>
      <c r="AS1045" s="1"/>
    </row>
    <row r="1046">
      <c r="B1046" s="41" t="s">
        <v>453</v>
      </c>
      <c r="C1046" s="41" t="s">
        <v>227</v>
      </c>
      <c r="D1046" s="41" t="s">
        <v>109</v>
      </c>
      <c r="E1046" s="26" t="str">
        <f t="shared" si="1962"/>
        <v>0709</v>
      </c>
      <c r="F1046" s="41" t="s">
        <v>494</v>
      </c>
      <c r="G1046" s="41" t="s">
        <v>305</v>
      </c>
      <c r="H1046" s="42" t="s">
        <v>306</v>
      </c>
      <c r="I1046" s="43">
        <v>67.599999999999994</v>
      </c>
      <c r="J1046" s="43">
        <v>70.400000000000006</v>
      </c>
      <c r="K1046" s="43">
        <v>70.400000000000006</v>
      </c>
      <c r="L1046" s="43"/>
      <c r="M1046" s="43"/>
      <c r="N1046" s="43"/>
      <c r="O1046" s="43">
        <v>0</v>
      </c>
      <c r="P1046" s="43">
        <v>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f t="shared" si="1963"/>
        <v>67.599999999999994</v>
      </c>
      <c r="W1046" s="43"/>
      <c r="X1046" s="43"/>
      <c r="Y1046" s="43"/>
      <c r="Z1046" s="43"/>
      <c r="AA1046" s="43"/>
      <c r="AB1046" s="43">
        <v>0</v>
      </c>
      <c r="AC1046" s="44">
        <v>67.599999999999994</v>
      </c>
      <c r="AD1046" s="44">
        <v>0</v>
      </c>
      <c r="AE1046" s="45">
        <f t="shared" si="1959"/>
        <v>0</v>
      </c>
      <c r="AF1046" s="43">
        <v>67.599999999999994</v>
      </c>
      <c r="AG1046" s="43">
        <v>0</v>
      </c>
      <c r="AH1046" s="43">
        <v>0</v>
      </c>
      <c r="AI1046" s="43">
        <v>0</v>
      </c>
      <c r="AJ1046" s="43">
        <v>0</v>
      </c>
      <c r="AK1046" s="43">
        <v>0</v>
      </c>
      <c r="AL1046" s="43">
        <f t="shared" si="1960"/>
        <v>67.599999999999994</v>
      </c>
      <c r="AM1046" s="43">
        <f t="shared" si="1961"/>
        <v>0</v>
      </c>
      <c r="AN1046" s="19"/>
      <c r="AR1046" s="1"/>
      <c r="AS1046" s="1"/>
    </row>
    <row r="1047" ht="31.5" hidden="1">
      <c r="B1047" s="41" t="s">
        <v>453</v>
      </c>
      <c r="C1047" s="41" t="s">
        <v>227</v>
      </c>
      <c r="D1047" s="41" t="s">
        <v>109</v>
      </c>
      <c r="E1047" s="26" t="str">
        <f t="shared" si="1962"/>
        <v>0709</v>
      </c>
      <c r="F1047" s="41" t="s">
        <v>495</v>
      </c>
      <c r="G1047" s="41"/>
      <c r="H1047" s="42" t="s">
        <v>496</v>
      </c>
      <c r="I1047" s="43">
        <f>I1048+I1050</f>
        <v>7000</v>
      </c>
      <c r="J1047" s="43">
        <f>J1048+J1050</f>
        <v>0</v>
      </c>
      <c r="K1047" s="43">
        <f>K1048+K1050</f>
        <v>0</v>
      </c>
      <c r="L1047" s="43">
        <f>L1048+L1050</f>
        <v>0</v>
      </c>
      <c r="M1047" s="43">
        <f>M1048+M1050</f>
        <v>0</v>
      </c>
      <c r="N1047" s="43">
        <f>N1048+N1050</f>
        <v>0</v>
      </c>
      <c r="O1047" s="43">
        <f>O1048+O1050</f>
        <v>0</v>
      </c>
      <c r="P1047" s="43">
        <f>P1048+P1050</f>
        <v>0</v>
      </c>
      <c r="Q1047" s="43">
        <f>Q1048+Q1050</f>
        <v>-7000</v>
      </c>
      <c r="R1047" s="43">
        <f>R1048+R1050</f>
        <v>0</v>
      </c>
      <c r="S1047" s="43">
        <f>S1048+S1050</f>
        <v>0</v>
      </c>
      <c r="T1047" s="43">
        <f>T1048+T1050</f>
        <v>0</v>
      </c>
      <c r="U1047" s="43">
        <v>0</v>
      </c>
      <c r="V1047" s="43">
        <f t="shared" si="1963"/>
        <v>0</v>
      </c>
      <c r="W1047" s="43">
        <f>W1048+W1050</f>
        <v>0</v>
      </c>
      <c r="X1047" s="43">
        <f>X1048+X1050</f>
        <v>0</v>
      </c>
      <c r="Y1047" s="43">
        <f>Y1048+Y1050</f>
        <v>0</v>
      </c>
      <c r="Z1047" s="43">
        <f>Z1048+Z1050</f>
        <v>0</v>
      </c>
      <c r="AA1047" s="43">
        <f>AA1048+AA1050</f>
        <v>0</v>
      </c>
      <c r="AB1047" s="43">
        <f>AB1048+AB1050</f>
        <v>0</v>
      </c>
      <c r="AC1047" s="44">
        <f>AC1048+AC1050</f>
        <v>0</v>
      </c>
      <c r="AD1047" s="44">
        <f>AD1048+AD1050</f>
        <v>0</v>
      </c>
      <c r="AE1047" s="45" t="e">
        <f t="shared" si="1959"/>
        <v>#DIV/0!</v>
      </c>
      <c r="AF1047" s="46">
        <f>AF1048+AF1050</f>
        <v>0</v>
      </c>
      <c r="AG1047" s="46">
        <f>AG1048+AG1050</f>
        <v>0</v>
      </c>
      <c r="AH1047" s="47">
        <f>AH1048+AH1050</f>
        <v>0</v>
      </c>
      <c r="AI1047" s="47">
        <f>AI1048+AI1050</f>
        <v>0</v>
      </c>
      <c r="AJ1047" s="47">
        <f>AJ1048+AJ1050</f>
        <v>0</v>
      </c>
      <c r="AK1047" s="47">
        <f>AK1048+AK1050</f>
        <v>0</v>
      </c>
      <c r="AL1047" s="47">
        <f t="shared" si="1960"/>
        <v>0</v>
      </c>
      <c r="AM1047" s="47">
        <f t="shared" si="1961"/>
        <v>0</v>
      </c>
      <c r="AN1047" s="19" t="s">
        <v>36</v>
      </c>
      <c r="AO1047" s="1"/>
      <c r="AP1047" s="1"/>
      <c r="AQ1047" s="1"/>
      <c r="AR1047" s="1"/>
      <c r="AS1047" s="1"/>
    </row>
    <row r="1048" ht="31.5" hidden="1">
      <c r="B1048" s="41" t="s">
        <v>453</v>
      </c>
      <c r="C1048" s="41" t="s">
        <v>227</v>
      </c>
      <c r="D1048" s="41" t="s">
        <v>109</v>
      </c>
      <c r="E1048" s="26" t="str">
        <f t="shared" si="1962"/>
        <v>0709</v>
      </c>
      <c r="F1048" s="41" t="s">
        <v>495</v>
      </c>
      <c r="G1048" s="41" t="s">
        <v>53</v>
      </c>
      <c r="H1048" s="42" t="s">
        <v>54</v>
      </c>
      <c r="I1048" s="43">
        <f>I1049</f>
        <v>7000</v>
      </c>
      <c r="J1048" s="43">
        <f>J1049</f>
        <v>0</v>
      </c>
      <c r="K1048" s="43">
        <f>K1049</f>
        <v>0</v>
      </c>
      <c r="L1048" s="43">
        <f>L1049</f>
        <v>0</v>
      </c>
      <c r="M1048" s="43">
        <f>M1049</f>
        <v>0</v>
      </c>
      <c r="N1048" s="43">
        <f>N1049</f>
        <v>0</v>
      </c>
      <c r="O1048" s="43">
        <f>O1049</f>
        <v>0</v>
      </c>
      <c r="P1048" s="43">
        <f>P1049</f>
        <v>0</v>
      </c>
      <c r="Q1048" s="43">
        <f>Q1049</f>
        <v>-7000</v>
      </c>
      <c r="R1048" s="43">
        <f>R1049</f>
        <v>0</v>
      </c>
      <c r="S1048" s="43">
        <f>S1049</f>
        <v>0</v>
      </c>
      <c r="T1048" s="43">
        <f>T1049</f>
        <v>0</v>
      </c>
      <c r="U1048" s="43">
        <v>0</v>
      </c>
      <c r="V1048" s="43">
        <f t="shared" si="1963"/>
        <v>0</v>
      </c>
      <c r="W1048" s="43">
        <f>W1049</f>
        <v>0</v>
      </c>
      <c r="X1048" s="43">
        <f>X1049</f>
        <v>0</v>
      </c>
      <c r="Y1048" s="43">
        <f>Y1049</f>
        <v>0</v>
      </c>
      <c r="Z1048" s="43">
        <f>Z1049</f>
        <v>0</v>
      </c>
      <c r="AA1048" s="43">
        <f>AA1049</f>
        <v>0</v>
      </c>
      <c r="AB1048" s="43">
        <f>AB1049</f>
        <v>0</v>
      </c>
      <c r="AC1048" s="44">
        <f>AC1049</f>
        <v>0</v>
      </c>
      <c r="AD1048" s="44">
        <f>AD1049</f>
        <v>0</v>
      </c>
      <c r="AE1048" s="45" t="e">
        <f t="shared" si="1959"/>
        <v>#DIV/0!</v>
      </c>
      <c r="AF1048" s="46">
        <f>AF1049</f>
        <v>0</v>
      </c>
      <c r="AG1048" s="46">
        <f>AG1049</f>
        <v>0</v>
      </c>
      <c r="AH1048" s="47">
        <f>AH1049</f>
        <v>0</v>
      </c>
      <c r="AI1048" s="47">
        <f>AI1049</f>
        <v>0</v>
      </c>
      <c r="AJ1048" s="47">
        <f>AJ1049</f>
        <v>0</v>
      </c>
      <c r="AK1048" s="47">
        <f>AK1049</f>
        <v>0</v>
      </c>
      <c r="AL1048" s="47">
        <f t="shared" si="1960"/>
        <v>0</v>
      </c>
      <c r="AM1048" s="47">
        <f t="shared" si="1961"/>
        <v>0</v>
      </c>
      <c r="AN1048" s="19" t="s">
        <v>36</v>
      </c>
      <c r="AR1048" s="1"/>
      <c r="AS1048" s="1"/>
    </row>
    <row r="1049" ht="31.5" hidden="1">
      <c r="B1049" s="41" t="s">
        <v>453</v>
      </c>
      <c r="C1049" s="41" t="s">
        <v>227</v>
      </c>
      <c r="D1049" s="41" t="s">
        <v>109</v>
      </c>
      <c r="E1049" s="26" t="str">
        <f t="shared" si="1962"/>
        <v>0709</v>
      </c>
      <c r="F1049" s="41" t="s">
        <v>495</v>
      </c>
      <c r="G1049" s="41" t="s">
        <v>55</v>
      </c>
      <c r="H1049" s="42" t="s">
        <v>56</v>
      </c>
      <c r="I1049" s="43">
        <v>7000</v>
      </c>
      <c r="J1049" s="43"/>
      <c r="K1049" s="43"/>
      <c r="L1049" s="43"/>
      <c r="M1049" s="43"/>
      <c r="N1049" s="43"/>
      <c r="O1049" s="43">
        <v>0</v>
      </c>
      <c r="P1049" s="43">
        <v>0</v>
      </c>
      <c r="Q1049" s="43">
        <v>-7000</v>
      </c>
      <c r="R1049" s="43">
        <v>0</v>
      </c>
      <c r="S1049" s="43">
        <v>0</v>
      </c>
      <c r="T1049" s="43">
        <v>0</v>
      </c>
      <c r="U1049" s="43">
        <v>0</v>
      </c>
      <c r="V1049" s="43">
        <f t="shared" si="1963"/>
        <v>0</v>
      </c>
      <c r="W1049" s="43"/>
      <c r="X1049" s="43"/>
      <c r="Y1049" s="43"/>
      <c r="Z1049" s="43"/>
      <c r="AA1049" s="43"/>
      <c r="AB1049" s="43">
        <v>0</v>
      </c>
      <c r="AC1049" s="44">
        <v>0</v>
      </c>
      <c r="AD1049" s="44">
        <v>0</v>
      </c>
      <c r="AE1049" s="45" t="e">
        <f t="shared" si="1959"/>
        <v>#DIV/0!</v>
      </c>
      <c r="AF1049" s="46">
        <v>0</v>
      </c>
      <c r="AG1049" s="46">
        <v>0</v>
      </c>
      <c r="AH1049" s="47">
        <v>0</v>
      </c>
      <c r="AI1049" s="47">
        <v>0</v>
      </c>
      <c r="AJ1049" s="47">
        <v>0</v>
      </c>
      <c r="AK1049" s="47">
        <v>0</v>
      </c>
      <c r="AL1049" s="47">
        <f t="shared" si="1960"/>
        <v>0</v>
      </c>
      <c r="AM1049" s="47">
        <f t="shared" si="1961"/>
        <v>0</v>
      </c>
      <c r="AN1049" s="19" t="s">
        <v>36</v>
      </c>
      <c r="AO1049" s="1"/>
      <c r="AP1049" s="1"/>
      <c r="AQ1049" s="1"/>
      <c r="AR1049" s="1"/>
      <c r="AS1049" s="1"/>
    </row>
    <row r="1050" ht="31.5" hidden="1">
      <c r="B1050" s="41" t="s">
        <v>453</v>
      </c>
      <c r="C1050" s="41" t="s">
        <v>227</v>
      </c>
      <c r="D1050" s="41" t="s">
        <v>109</v>
      </c>
      <c r="E1050" s="26" t="str">
        <f t="shared" si="1962"/>
        <v>0709</v>
      </c>
      <c r="F1050" s="41" t="s">
        <v>495</v>
      </c>
      <c r="G1050" s="41" t="s">
        <v>177</v>
      </c>
      <c r="H1050" s="42" t="s">
        <v>178</v>
      </c>
      <c r="I1050" s="43">
        <f>I1051</f>
        <v>0</v>
      </c>
      <c r="J1050" s="43">
        <f>J1051</f>
        <v>0</v>
      </c>
      <c r="K1050" s="43">
        <f>K1051</f>
        <v>0</v>
      </c>
      <c r="L1050" s="43">
        <f>L1051</f>
        <v>0</v>
      </c>
      <c r="M1050" s="43">
        <f>M1051</f>
        <v>0</v>
      </c>
      <c r="N1050" s="43">
        <f>N1051</f>
        <v>0</v>
      </c>
      <c r="O1050" s="43">
        <f>O1051</f>
        <v>0</v>
      </c>
      <c r="P1050" s="43">
        <f>P1051</f>
        <v>0</v>
      </c>
      <c r="Q1050" s="43">
        <f>Q1051</f>
        <v>0</v>
      </c>
      <c r="R1050" s="43">
        <f>R1051</f>
        <v>0</v>
      </c>
      <c r="S1050" s="43">
        <f>S1051</f>
        <v>0</v>
      </c>
      <c r="T1050" s="43">
        <f>T1051</f>
        <v>0</v>
      </c>
      <c r="U1050" s="43">
        <v>0</v>
      </c>
      <c r="V1050" s="43">
        <f t="shared" si="1963"/>
        <v>0</v>
      </c>
      <c r="W1050" s="43">
        <f>W1051</f>
        <v>0</v>
      </c>
      <c r="X1050" s="43">
        <f>X1051</f>
        <v>0</v>
      </c>
      <c r="Y1050" s="43">
        <f>Y1051</f>
        <v>0</v>
      </c>
      <c r="Z1050" s="43">
        <f>Z1051</f>
        <v>0</v>
      </c>
      <c r="AA1050" s="43">
        <f>AA1051</f>
        <v>0</v>
      </c>
      <c r="AB1050" s="43">
        <f>AB1051</f>
        <v>0</v>
      </c>
      <c r="AC1050" s="44">
        <f>AC1051</f>
        <v>0</v>
      </c>
      <c r="AD1050" s="44">
        <f>AD1051</f>
        <v>0</v>
      </c>
      <c r="AE1050" s="45" t="e">
        <f t="shared" si="1959"/>
        <v>#DIV/0!</v>
      </c>
      <c r="AF1050" s="46">
        <f>AF1051</f>
        <v>0</v>
      </c>
      <c r="AG1050" s="46">
        <f>AG1051</f>
        <v>0</v>
      </c>
      <c r="AH1050" s="47">
        <f>AH1051</f>
        <v>0</v>
      </c>
      <c r="AI1050" s="47">
        <f>AI1051</f>
        <v>0</v>
      </c>
      <c r="AJ1050" s="47">
        <f>AJ1051</f>
        <v>0</v>
      </c>
      <c r="AK1050" s="47">
        <f>AK1051</f>
        <v>0</v>
      </c>
      <c r="AL1050" s="47">
        <f t="shared" si="1960"/>
        <v>0</v>
      </c>
      <c r="AM1050" s="47">
        <f t="shared" si="1961"/>
        <v>0</v>
      </c>
      <c r="AN1050" s="48" t="s">
        <v>36</v>
      </c>
      <c r="AO1050" s="1"/>
      <c r="AP1050" s="1"/>
      <c r="AQ1050" s="1"/>
      <c r="AR1050" s="1"/>
      <c r="AS1050" s="1"/>
    </row>
    <row r="1051" hidden="1">
      <c r="B1051" s="41" t="s">
        <v>453</v>
      </c>
      <c r="C1051" s="41" t="s">
        <v>227</v>
      </c>
      <c r="D1051" s="41" t="s">
        <v>109</v>
      </c>
      <c r="E1051" s="26" t="str">
        <f t="shared" si="1962"/>
        <v>0709</v>
      </c>
      <c r="F1051" s="41" t="s">
        <v>495</v>
      </c>
      <c r="G1051" s="41" t="s">
        <v>305</v>
      </c>
      <c r="H1051" s="42" t="s">
        <v>306</v>
      </c>
      <c r="I1051" s="43"/>
      <c r="J1051" s="43"/>
      <c r="K1051" s="43"/>
      <c r="L1051" s="43"/>
      <c r="M1051" s="43"/>
      <c r="N1051" s="43"/>
      <c r="O1051" s="43">
        <v>0</v>
      </c>
      <c r="P1051" s="43">
        <v>0</v>
      </c>
      <c r="Q1051" s="43">
        <v>0</v>
      </c>
      <c r="R1051" s="43">
        <v>0</v>
      </c>
      <c r="S1051" s="43">
        <v>0</v>
      </c>
      <c r="T1051" s="43">
        <v>0</v>
      </c>
      <c r="U1051" s="43">
        <v>0</v>
      </c>
      <c r="V1051" s="43">
        <f t="shared" si="1963"/>
        <v>0</v>
      </c>
      <c r="W1051" s="43"/>
      <c r="X1051" s="43"/>
      <c r="Y1051" s="43"/>
      <c r="Z1051" s="43"/>
      <c r="AA1051" s="43"/>
      <c r="AB1051" s="43">
        <v>0</v>
      </c>
      <c r="AC1051" s="44">
        <v>0</v>
      </c>
      <c r="AD1051" s="44">
        <v>0</v>
      </c>
      <c r="AE1051" s="45" t="e">
        <f t="shared" si="1959"/>
        <v>#DIV/0!</v>
      </c>
      <c r="AF1051" s="46">
        <v>0</v>
      </c>
      <c r="AG1051" s="46">
        <v>0</v>
      </c>
      <c r="AH1051" s="47">
        <v>0</v>
      </c>
      <c r="AI1051" s="47">
        <v>0</v>
      </c>
      <c r="AJ1051" s="47">
        <v>0</v>
      </c>
      <c r="AK1051" s="47">
        <v>0</v>
      </c>
      <c r="AL1051" s="47">
        <f t="shared" si="1960"/>
        <v>0</v>
      </c>
      <c r="AM1051" s="47">
        <f t="shared" si="1961"/>
        <v>0</v>
      </c>
      <c r="AN1051" s="48" t="s">
        <v>36</v>
      </c>
      <c r="AO1051" s="1"/>
      <c r="AP1051" s="1"/>
      <c r="AQ1051" s="1"/>
      <c r="AR1051" s="1"/>
      <c r="AS1051" s="1"/>
    </row>
    <row r="1052" ht="31.5">
      <c r="B1052" s="41" t="s">
        <v>453</v>
      </c>
      <c r="C1052" s="41" t="s">
        <v>227</v>
      </c>
      <c r="D1052" s="41" t="s">
        <v>109</v>
      </c>
      <c r="E1052" s="26" t="str">
        <f t="shared" si="1962"/>
        <v>0709</v>
      </c>
      <c r="F1052" s="41" t="s">
        <v>81</v>
      </c>
      <c r="G1052" s="41"/>
      <c r="H1052" s="42" t="s">
        <v>82</v>
      </c>
      <c r="I1052" s="43">
        <f>I1053</f>
        <v>435850.30000000005</v>
      </c>
      <c r="J1052" s="43">
        <f>J1053</f>
        <v>450217.20000000007</v>
      </c>
      <c r="K1052" s="43">
        <f>K1053</f>
        <v>450273.60000000003</v>
      </c>
      <c r="L1052" s="43">
        <f>L1053</f>
        <v>0</v>
      </c>
      <c r="M1052" s="43">
        <f>M1053</f>
        <v>0</v>
      </c>
      <c r="N1052" s="43">
        <f>N1053</f>
        <v>0</v>
      </c>
      <c r="O1052" s="43">
        <f>O1053+O1069</f>
        <v>0</v>
      </c>
      <c r="P1052" s="43">
        <f>P1053+P1069</f>
        <v>0</v>
      </c>
      <c r="Q1052" s="43">
        <f>Q1053+Q1069</f>
        <v>0</v>
      </c>
      <c r="R1052" s="43">
        <f>R1053+R1069</f>
        <v>0</v>
      </c>
      <c r="S1052" s="43">
        <f>S1053+S1069</f>
        <v>0</v>
      </c>
      <c r="T1052" s="43">
        <f>T1053+T1069</f>
        <v>0</v>
      </c>
      <c r="U1052" s="43">
        <v>0</v>
      </c>
      <c r="V1052" s="43">
        <f t="shared" si="1963"/>
        <v>435850.30000000005</v>
      </c>
      <c r="W1052" s="43">
        <f>W1053</f>
        <v>0</v>
      </c>
      <c r="X1052" s="43">
        <f>X1053</f>
        <v>0</v>
      </c>
      <c r="Y1052" s="43">
        <f>Y1053</f>
        <v>0</v>
      </c>
      <c r="Z1052" s="43">
        <f>Z1053</f>
        <v>0</v>
      </c>
      <c r="AA1052" s="43">
        <f>AA1053</f>
        <v>0</v>
      </c>
      <c r="AB1052" s="43">
        <f>AB1053+AB1069</f>
        <v>363249.09685999999</v>
      </c>
      <c r="AC1052" s="44">
        <f>AC1053+AC1069+AC1073</f>
        <v>461357.81214000005</v>
      </c>
      <c r="AD1052" s="44">
        <f>AD1053+AD1069+AD1073</f>
        <v>461357.51555000007</v>
      </c>
      <c r="AE1052" s="45">
        <f t="shared" si="1959"/>
        <v>99.999935713671221</v>
      </c>
      <c r="AF1052" s="43">
        <f>AF1053+AF1069</f>
        <v>461203.30734</v>
      </c>
      <c r="AG1052" s="43">
        <f>AG1053+AG1069</f>
        <v>0</v>
      </c>
      <c r="AH1052" s="43">
        <f>AH1053+AH1069</f>
        <v>0</v>
      </c>
      <c r="AI1052" s="43">
        <f>AI1053+AI1069</f>
        <v>0</v>
      </c>
      <c r="AJ1052" s="43">
        <f>AJ1053+AJ1069</f>
        <v>0</v>
      </c>
      <c r="AK1052" s="43">
        <f>AK1053+AK1069</f>
        <v>0</v>
      </c>
      <c r="AL1052" s="43">
        <f t="shared" si="1960"/>
        <v>461203.30734</v>
      </c>
      <c r="AM1052" s="43">
        <f t="shared" si="1961"/>
        <v>-25353.007339999953</v>
      </c>
      <c r="AN1052" s="2"/>
      <c r="AO1052" s="1"/>
      <c r="AP1052" s="1"/>
      <c r="AQ1052" s="1"/>
      <c r="AR1052" s="1"/>
      <c r="AS1052" s="1"/>
    </row>
    <row r="1053">
      <c r="B1053" s="41" t="s">
        <v>453</v>
      </c>
      <c r="C1053" s="41" t="s">
        <v>227</v>
      </c>
      <c r="D1053" s="41" t="s">
        <v>109</v>
      </c>
      <c r="E1053" s="26" t="str">
        <f t="shared" si="1962"/>
        <v>0709</v>
      </c>
      <c r="F1053" s="41" t="s">
        <v>141</v>
      </c>
      <c r="G1053" s="41"/>
      <c r="H1053" s="42" t="s">
        <v>142</v>
      </c>
      <c r="I1053" s="43">
        <f>I1054+I1061</f>
        <v>435850.30000000005</v>
      </c>
      <c r="J1053" s="43">
        <f>J1054+J1061</f>
        <v>450217.20000000007</v>
      </c>
      <c r="K1053" s="43">
        <f>K1054+K1061</f>
        <v>450273.60000000003</v>
      </c>
      <c r="L1053" s="43">
        <f>L1054+L1061</f>
        <v>0</v>
      </c>
      <c r="M1053" s="43">
        <f>M1054+M1061</f>
        <v>0</v>
      </c>
      <c r="N1053" s="43">
        <f>N1054+N1061</f>
        <v>0</v>
      </c>
      <c r="O1053" s="43">
        <f>O1054+O1061</f>
        <v>0</v>
      </c>
      <c r="P1053" s="43">
        <f>P1054+P1061</f>
        <v>0</v>
      </c>
      <c r="Q1053" s="43">
        <f>Q1054+Q1061</f>
        <v>0</v>
      </c>
      <c r="R1053" s="43">
        <f>R1054+R1061</f>
        <v>0</v>
      </c>
      <c r="S1053" s="43">
        <f>S1054+S1061</f>
        <v>0</v>
      </c>
      <c r="T1053" s="43">
        <f>T1054+T1061</f>
        <v>0</v>
      </c>
      <c r="U1053" s="43">
        <v>0</v>
      </c>
      <c r="V1053" s="43">
        <f t="shared" si="1963"/>
        <v>435850.30000000005</v>
      </c>
      <c r="W1053" s="43">
        <f>W1054+W1061</f>
        <v>0</v>
      </c>
      <c r="X1053" s="43">
        <f>X1054+X1061</f>
        <v>0</v>
      </c>
      <c r="Y1053" s="43">
        <f>Y1054+Y1061</f>
        <v>0</v>
      </c>
      <c r="Z1053" s="43">
        <f>Z1054+Z1061</f>
        <v>0</v>
      </c>
      <c r="AA1053" s="43">
        <f>AA1054+AA1061</f>
        <v>0</v>
      </c>
      <c r="AB1053" s="43">
        <f>AB1054+AB1061</f>
        <v>341694.58117999998</v>
      </c>
      <c r="AC1053" s="44">
        <f>AC1054+AC1061</f>
        <v>434447.61675000004</v>
      </c>
      <c r="AD1053" s="44">
        <f>AD1054+AD1061</f>
        <v>434447.32016000006</v>
      </c>
      <c r="AE1053" s="45">
        <f t="shared" si="1959"/>
        <v>99.999931731700542</v>
      </c>
      <c r="AF1053" s="43">
        <f>AF1054+AF1061</f>
        <v>435850.29999999999</v>
      </c>
      <c r="AG1053" s="43">
        <f>AG1054+AG1061</f>
        <v>0</v>
      </c>
      <c r="AH1053" s="43">
        <f>AH1054+AH1061</f>
        <v>0</v>
      </c>
      <c r="AI1053" s="43">
        <f>AI1054+AI1061</f>
        <v>0</v>
      </c>
      <c r="AJ1053" s="43">
        <f>AJ1054+AJ1061</f>
        <v>0</v>
      </c>
      <c r="AK1053" s="43">
        <f>AK1054+AK1061</f>
        <v>0</v>
      </c>
      <c r="AL1053" s="43">
        <f t="shared" si="1960"/>
        <v>435850.29999999999</v>
      </c>
      <c r="AM1053" s="43">
        <f t="shared" si="1961"/>
        <v>5.8207660913467407e-11</v>
      </c>
      <c r="AN1053" s="2"/>
      <c r="AR1053" s="1"/>
      <c r="AS1053" s="1"/>
    </row>
    <row r="1054" ht="47.25">
      <c r="B1054" s="41" t="s">
        <v>453</v>
      </c>
      <c r="C1054" s="41" t="s">
        <v>227</v>
      </c>
      <c r="D1054" s="41" t="s">
        <v>109</v>
      </c>
      <c r="E1054" s="26" t="str">
        <f t="shared" si="1962"/>
        <v>0709</v>
      </c>
      <c r="F1054" s="41" t="s">
        <v>143</v>
      </c>
      <c r="G1054" s="41"/>
      <c r="H1054" s="42" t="s">
        <v>70</v>
      </c>
      <c r="I1054" s="43">
        <f>I1055+I1057</f>
        <v>69755.699999999997</v>
      </c>
      <c r="J1054" s="43">
        <f>J1055+J1057</f>
        <v>71324</v>
      </c>
      <c r="K1054" s="43">
        <f>K1055+K1057</f>
        <v>71324</v>
      </c>
      <c r="L1054" s="43">
        <f>L1055+L1057</f>
        <v>0</v>
      </c>
      <c r="M1054" s="43">
        <f>M1055+M1057</f>
        <v>0</v>
      </c>
      <c r="N1054" s="43">
        <f>N1055+N1057</f>
        <v>0</v>
      </c>
      <c r="O1054" s="43">
        <f>O1055+O1057</f>
        <v>0</v>
      </c>
      <c r="P1054" s="43">
        <f>P1055+P1057</f>
        <v>0</v>
      </c>
      <c r="Q1054" s="43">
        <f>Q1055+Q1057</f>
        <v>0</v>
      </c>
      <c r="R1054" s="43">
        <f>R1055+R1057</f>
        <v>0</v>
      </c>
      <c r="S1054" s="43">
        <f>S1055+S1057</f>
        <v>0</v>
      </c>
      <c r="T1054" s="43">
        <f>T1055+T1057</f>
        <v>0</v>
      </c>
      <c r="U1054" s="43">
        <v>0</v>
      </c>
      <c r="V1054" s="43">
        <f t="shared" si="1963"/>
        <v>69755.699999999997</v>
      </c>
      <c r="W1054" s="43">
        <f>W1055+W1057</f>
        <v>0</v>
      </c>
      <c r="X1054" s="43">
        <f>X1055+X1057</f>
        <v>0</v>
      </c>
      <c r="Y1054" s="43">
        <f>Y1055+Y1057</f>
        <v>0</v>
      </c>
      <c r="Z1054" s="43">
        <f>Z1055+Z1057</f>
        <v>0</v>
      </c>
      <c r="AA1054" s="43">
        <f>AA1055+AA1057</f>
        <v>0</v>
      </c>
      <c r="AB1054" s="43">
        <f>AB1055+AB1057</f>
        <v>60720.916700000002</v>
      </c>
      <c r="AC1054" s="44">
        <f>AC1055+AC1057+AC1059</f>
        <v>69755.699999999997</v>
      </c>
      <c r="AD1054" s="44">
        <f>AD1055+AD1057+AD1059</f>
        <v>69755.414990000005</v>
      </c>
      <c r="AE1054" s="45">
        <f t="shared" si="1959"/>
        <v>99.999591416902149</v>
      </c>
      <c r="AF1054" s="43">
        <f>AF1055+AF1057</f>
        <v>69755.700000000012</v>
      </c>
      <c r="AG1054" s="43">
        <f>AG1055+AG1057</f>
        <v>0</v>
      </c>
      <c r="AH1054" s="43">
        <f>AH1055+AH1057</f>
        <v>0</v>
      </c>
      <c r="AI1054" s="43">
        <f>AI1055+AI1057</f>
        <v>0</v>
      </c>
      <c r="AJ1054" s="43">
        <f>AJ1055+AJ1057</f>
        <v>0</v>
      </c>
      <c r="AK1054" s="43">
        <f>AK1055+AK1057</f>
        <v>0</v>
      </c>
      <c r="AL1054" s="43">
        <f t="shared" si="1960"/>
        <v>69755.700000000012</v>
      </c>
      <c r="AM1054" s="43">
        <f t="shared" si="1961"/>
        <v>-1.4551915228366852e-11</v>
      </c>
      <c r="AN1054" s="2"/>
      <c r="AO1054" s="1"/>
      <c r="AP1054" s="1"/>
      <c r="AQ1054" s="1"/>
      <c r="AR1054" s="1"/>
      <c r="AS1054" s="1"/>
    </row>
    <row r="1055" ht="78.75">
      <c r="B1055" s="41" t="s">
        <v>453</v>
      </c>
      <c r="C1055" s="41" t="s">
        <v>227</v>
      </c>
      <c r="D1055" s="41" t="s">
        <v>109</v>
      </c>
      <c r="E1055" s="26" t="str">
        <f t="shared" si="1962"/>
        <v>0709</v>
      </c>
      <c r="F1055" s="41" t="s">
        <v>143</v>
      </c>
      <c r="G1055" s="41" t="s">
        <v>71</v>
      </c>
      <c r="H1055" s="42" t="s">
        <v>72</v>
      </c>
      <c r="I1055" s="43">
        <f>I1056</f>
        <v>43192.299999999996</v>
      </c>
      <c r="J1055" s="43">
        <f>J1056</f>
        <v>44760.599999999999</v>
      </c>
      <c r="K1055" s="43">
        <f>K1056</f>
        <v>44760.599999999999</v>
      </c>
      <c r="L1055" s="43">
        <f>L1056</f>
        <v>0</v>
      </c>
      <c r="M1055" s="43">
        <f>M1056</f>
        <v>0</v>
      </c>
      <c r="N1055" s="43">
        <f>N1056</f>
        <v>0</v>
      </c>
      <c r="O1055" s="43">
        <f>O1056</f>
        <v>0</v>
      </c>
      <c r="P1055" s="43">
        <f>P1056</f>
        <v>0</v>
      </c>
      <c r="Q1055" s="43">
        <f>Q1056</f>
        <v>0</v>
      </c>
      <c r="R1055" s="43">
        <f>R1056</f>
        <v>0</v>
      </c>
      <c r="S1055" s="43">
        <f>S1056</f>
        <v>0</v>
      </c>
      <c r="T1055" s="43">
        <f>T1056</f>
        <v>0</v>
      </c>
      <c r="U1055" s="43">
        <v>0</v>
      </c>
      <c r="V1055" s="43">
        <f t="shared" si="1963"/>
        <v>43192.299999999996</v>
      </c>
      <c r="W1055" s="43">
        <f>W1056</f>
        <v>0</v>
      </c>
      <c r="X1055" s="43">
        <f>X1056</f>
        <v>0</v>
      </c>
      <c r="Y1055" s="43">
        <f>Y1056</f>
        <v>0</v>
      </c>
      <c r="Z1055" s="43">
        <f>Z1056</f>
        <v>0</v>
      </c>
      <c r="AA1055" s="43">
        <f>AA1056</f>
        <v>0</v>
      </c>
      <c r="AB1055" s="43">
        <f>AB1056</f>
        <v>39381.040650000003</v>
      </c>
      <c r="AC1055" s="44">
        <f>AC1056</f>
        <v>43308.4355</v>
      </c>
      <c r="AD1055" s="44">
        <f>AD1056</f>
        <v>43308.4355</v>
      </c>
      <c r="AE1055" s="45">
        <f t="shared" si="1959"/>
        <v>100</v>
      </c>
      <c r="AF1055" s="43">
        <f>AF1056</f>
        <v>43192.300000000003</v>
      </c>
      <c r="AG1055" s="43">
        <f>AG1056</f>
        <v>0</v>
      </c>
      <c r="AH1055" s="43">
        <f>AH1056</f>
        <v>0</v>
      </c>
      <c r="AI1055" s="43">
        <f>AI1056</f>
        <v>0</v>
      </c>
      <c r="AJ1055" s="43">
        <f>AJ1056</f>
        <v>0</v>
      </c>
      <c r="AK1055" s="43">
        <f>AK1056</f>
        <v>0</v>
      </c>
      <c r="AL1055" s="43">
        <f t="shared" si="1960"/>
        <v>43192.300000000003</v>
      </c>
      <c r="AM1055" s="43">
        <f t="shared" si="1961"/>
        <v>-7.2759576141834259e-12</v>
      </c>
      <c r="AN1055" s="2"/>
      <c r="AR1055" s="1"/>
      <c r="AS1055" s="1"/>
    </row>
    <row r="1056">
      <c r="B1056" s="41" t="s">
        <v>453</v>
      </c>
      <c r="C1056" s="41" t="s">
        <v>227</v>
      </c>
      <c r="D1056" s="41" t="s">
        <v>109</v>
      </c>
      <c r="E1056" s="26" t="str">
        <f t="shared" si="1962"/>
        <v>0709</v>
      </c>
      <c r="F1056" s="41" t="s">
        <v>143</v>
      </c>
      <c r="G1056" s="41" t="s">
        <v>73</v>
      </c>
      <c r="H1056" s="42" t="s">
        <v>74</v>
      </c>
      <c r="I1056" s="43">
        <f>44533.1-1340.8</f>
        <v>43192.299999999996</v>
      </c>
      <c r="J1056" s="43">
        <f>46150.1-1389.5</f>
        <v>44760.599999999999</v>
      </c>
      <c r="K1056" s="43">
        <f>46150.1-1389.5</f>
        <v>44760.599999999999</v>
      </c>
      <c r="L1056" s="43"/>
      <c r="M1056" s="43"/>
      <c r="N1056" s="43"/>
      <c r="O1056" s="43">
        <v>0</v>
      </c>
      <c r="P1056" s="43">
        <v>0</v>
      </c>
      <c r="Q1056" s="43">
        <v>0</v>
      </c>
      <c r="R1056" s="43">
        <v>0</v>
      </c>
      <c r="S1056" s="43">
        <v>0</v>
      </c>
      <c r="T1056" s="43">
        <v>0</v>
      </c>
      <c r="U1056" s="43">
        <v>0</v>
      </c>
      <c r="V1056" s="43">
        <f t="shared" si="1963"/>
        <v>43192.299999999996</v>
      </c>
      <c r="W1056" s="43"/>
      <c r="X1056" s="43"/>
      <c r="Y1056" s="43"/>
      <c r="Z1056" s="43"/>
      <c r="AA1056" s="43"/>
      <c r="AB1056" s="43">
        <v>39381.040650000003</v>
      </c>
      <c r="AC1056" s="44">
        <v>43308.4355</v>
      </c>
      <c r="AD1056" s="44">
        <v>43308.4355</v>
      </c>
      <c r="AE1056" s="45">
        <f t="shared" si="1959"/>
        <v>100</v>
      </c>
      <c r="AF1056" s="43">
        <v>43192.300000000003</v>
      </c>
      <c r="AG1056" s="43">
        <v>0</v>
      </c>
      <c r="AH1056" s="43">
        <v>0</v>
      </c>
      <c r="AI1056" s="43">
        <v>0</v>
      </c>
      <c r="AJ1056" s="43">
        <v>0</v>
      </c>
      <c r="AK1056" s="43">
        <v>0</v>
      </c>
      <c r="AL1056" s="43">
        <f t="shared" si="1960"/>
        <v>43192.300000000003</v>
      </c>
      <c r="AM1056" s="43">
        <f t="shared" si="1961"/>
        <v>-7.2759576141834259e-12</v>
      </c>
      <c r="AN1056" s="19"/>
    </row>
    <row r="1057" ht="31.5">
      <c r="B1057" s="41" t="s">
        <v>453</v>
      </c>
      <c r="C1057" s="41" t="s">
        <v>227</v>
      </c>
      <c r="D1057" s="41" t="s">
        <v>109</v>
      </c>
      <c r="E1057" s="26" t="str">
        <f t="shared" si="1962"/>
        <v>0709</v>
      </c>
      <c r="F1057" s="41" t="s">
        <v>143</v>
      </c>
      <c r="G1057" s="41" t="s">
        <v>53</v>
      </c>
      <c r="H1057" s="42" t="s">
        <v>54</v>
      </c>
      <c r="I1057" s="43">
        <f>I1058</f>
        <v>26563.400000000001</v>
      </c>
      <c r="J1057" s="43">
        <f>J1058</f>
        <v>26563.400000000001</v>
      </c>
      <c r="K1057" s="43">
        <f>K1058</f>
        <v>26563.400000000001</v>
      </c>
      <c r="L1057" s="43">
        <f>L1058</f>
        <v>0</v>
      </c>
      <c r="M1057" s="43">
        <f>M1058</f>
        <v>0</v>
      </c>
      <c r="N1057" s="43">
        <f>N1058</f>
        <v>0</v>
      </c>
      <c r="O1057" s="43">
        <f>O1058</f>
        <v>0</v>
      </c>
      <c r="P1057" s="43">
        <f>P1058</f>
        <v>0</v>
      </c>
      <c r="Q1057" s="43">
        <f>Q1058</f>
        <v>0</v>
      </c>
      <c r="R1057" s="43">
        <f>R1058</f>
        <v>0</v>
      </c>
      <c r="S1057" s="43">
        <f>S1058</f>
        <v>0</v>
      </c>
      <c r="T1057" s="43">
        <f>T1058</f>
        <v>0</v>
      </c>
      <c r="U1057" s="43">
        <v>0</v>
      </c>
      <c r="V1057" s="43">
        <f t="shared" si="1963"/>
        <v>26563.400000000001</v>
      </c>
      <c r="W1057" s="43">
        <f>W1058</f>
        <v>0</v>
      </c>
      <c r="X1057" s="43">
        <f>X1058</f>
        <v>0</v>
      </c>
      <c r="Y1057" s="43">
        <f>Y1058</f>
        <v>0</v>
      </c>
      <c r="Z1057" s="43">
        <f>Z1058</f>
        <v>0</v>
      </c>
      <c r="AA1057" s="43">
        <f>AA1058</f>
        <v>0</v>
      </c>
      <c r="AB1057" s="43">
        <f>AB1058</f>
        <v>21339.876049999999</v>
      </c>
      <c r="AC1057" s="44">
        <f>AC1058</f>
        <v>26441.490249999999</v>
      </c>
      <c r="AD1057" s="44">
        <f>AD1058</f>
        <v>26441.205239999999</v>
      </c>
      <c r="AE1057" s="45">
        <f t="shared" si="1959"/>
        <v>99.998922110677938</v>
      </c>
      <c r="AF1057" s="43">
        <f>AF1058</f>
        <v>26563.400000000001</v>
      </c>
      <c r="AG1057" s="43">
        <f>AG1058</f>
        <v>0</v>
      </c>
      <c r="AH1057" s="43">
        <f>AH1058</f>
        <v>0</v>
      </c>
      <c r="AI1057" s="43">
        <f>AI1058</f>
        <v>0</v>
      </c>
      <c r="AJ1057" s="43">
        <f>AJ1058</f>
        <v>0</v>
      </c>
      <c r="AK1057" s="43">
        <f>AK1058</f>
        <v>0</v>
      </c>
      <c r="AL1057" s="43">
        <f t="shared" si="1960"/>
        <v>26563.400000000001</v>
      </c>
      <c r="AM1057" s="43">
        <f t="shared" si="1961"/>
        <v>0</v>
      </c>
      <c r="AN1057" s="2"/>
    </row>
    <row r="1058" ht="31.5">
      <c r="B1058" s="41" t="s">
        <v>453</v>
      </c>
      <c r="C1058" s="41" t="s">
        <v>227</v>
      </c>
      <c r="D1058" s="41" t="s">
        <v>109</v>
      </c>
      <c r="E1058" s="26" t="str">
        <f t="shared" si="1962"/>
        <v>0709</v>
      </c>
      <c r="F1058" s="41" t="s">
        <v>143</v>
      </c>
      <c r="G1058" s="41" t="s">
        <v>55</v>
      </c>
      <c r="H1058" s="42" t="s">
        <v>56</v>
      </c>
      <c r="I1058" s="43">
        <f>26780.9-217.5</f>
        <v>26563.400000000001</v>
      </c>
      <c r="J1058" s="43">
        <f>26780.9-217.5</f>
        <v>26563.400000000001</v>
      </c>
      <c r="K1058" s="43">
        <f>26780.9-217.5</f>
        <v>26563.400000000001</v>
      </c>
      <c r="L1058" s="43"/>
      <c r="M1058" s="43"/>
      <c r="N1058" s="43"/>
      <c r="O1058" s="43">
        <v>0</v>
      </c>
      <c r="P1058" s="43">
        <v>0</v>
      </c>
      <c r="Q1058" s="43">
        <v>0</v>
      </c>
      <c r="R1058" s="43">
        <v>0</v>
      </c>
      <c r="S1058" s="43">
        <v>0</v>
      </c>
      <c r="T1058" s="43">
        <v>0</v>
      </c>
      <c r="U1058" s="43">
        <v>0</v>
      </c>
      <c r="V1058" s="43">
        <f t="shared" si="1963"/>
        <v>26563.400000000001</v>
      </c>
      <c r="W1058" s="43"/>
      <c r="X1058" s="43"/>
      <c r="Y1058" s="43"/>
      <c r="Z1058" s="43"/>
      <c r="AA1058" s="43"/>
      <c r="AB1058" s="43">
        <v>21339.876049999999</v>
      </c>
      <c r="AC1058" s="44">
        <v>26441.490249999999</v>
      </c>
      <c r="AD1058" s="44">
        <v>26441.205239999999</v>
      </c>
      <c r="AE1058" s="45">
        <f t="shared" si="1959"/>
        <v>99.998922110677938</v>
      </c>
      <c r="AF1058" s="43">
        <v>26563.400000000001</v>
      </c>
      <c r="AG1058" s="43">
        <v>0</v>
      </c>
      <c r="AH1058" s="43">
        <v>0</v>
      </c>
      <c r="AI1058" s="43">
        <v>0</v>
      </c>
      <c r="AJ1058" s="43">
        <v>0</v>
      </c>
      <c r="AK1058" s="43">
        <v>0</v>
      </c>
      <c r="AL1058" s="43">
        <f t="shared" si="1960"/>
        <v>26563.400000000001</v>
      </c>
      <c r="AM1058" s="43">
        <f t="shared" si="1961"/>
        <v>0</v>
      </c>
      <c r="AN1058" s="19"/>
      <c r="AO1058" s="1"/>
      <c r="AP1058" s="1"/>
      <c r="AQ1058" s="1"/>
      <c r="AR1058" s="1"/>
      <c r="AS1058" s="1"/>
    </row>
    <row r="1059" ht="31.5">
      <c r="B1059" s="41" t="s">
        <v>453</v>
      </c>
      <c r="C1059" s="41" t="s">
        <v>227</v>
      </c>
      <c r="D1059" s="41" t="s">
        <v>109</v>
      </c>
      <c r="E1059" s="26" t="str">
        <f t="shared" si="1962"/>
        <v>0709</v>
      </c>
      <c r="F1059" s="41" t="s">
        <v>143</v>
      </c>
      <c r="G1059" s="41" t="s">
        <v>95</v>
      </c>
      <c r="H1059" s="42" t="s">
        <v>96</v>
      </c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>
        <f>V1060</f>
        <v>0</v>
      </c>
      <c r="W1059" s="43"/>
      <c r="X1059" s="43"/>
      <c r="Y1059" s="43"/>
      <c r="Z1059" s="43"/>
      <c r="AA1059" s="43"/>
      <c r="AB1059" s="43"/>
      <c r="AC1059" s="44">
        <f>AC1060</f>
        <v>5.7742500000000003</v>
      </c>
      <c r="AD1059" s="44">
        <f>AD1060</f>
        <v>5.7742500000000003</v>
      </c>
      <c r="AE1059" s="45">
        <f t="shared" si="1959"/>
        <v>100</v>
      </c>
      <c r="AF1059" s="43"/>
      <c r="AG1059" s="43"/>
      <c r="AH1059" s="43"/>
      <c r="AI1059" s="43"/>
      <c r="AJ1059" s="43"/>
      <c r="AK1059" s="43"/>
      <c r="AL1059" s="43"/>
      <c r="AM1059" s="43"/>
      <c r="AN1059" s="19"/>
      <c r="AO1059" s="1"/>
      <c r="AP1059" s="1"/>
      <c r="AQ1059" s="1"/>
      <c r="AR1059" s="1"/>
      <c r="AS1059" s="1"/>
    </row>
    <row r="1060" ht="31.5">
      <c r="B1060" s="41" t="s">
        <v>453</v>
      </c>
      <c r="C1060" s="41" t="s">
        <v>227</v>
      </c>
      <c r="D1060" s="41" t="s">
        <v>109</v>
      </c>
      <c r="E1060" s="26" t="str">
        <f t="shared" si="1962"/>
        <v>0709</v>
      </c>
      <c r="F1060" s="41" t="s">
        <v>143</v>
      </c>
      <c r="G1060" s="41" t="s">
        <v>97</v>
      </c>
      <c r="H1060" s="42" t="s">
        <v>98</v>
      </c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>
        <v>0</v>
      </c>
      <c r="W1060" s="43"/>
      <c r="X1060" s="43"/>
      <c r="Y1060" s="43"/>
      <c r="Z1060" s="43"/>
      <c r="AA1060" s="43"/>
      <c r="AB1060" s="43"/>
      <c r="AC1060" s="44">
        <v>5.7742500000000003</v>
      </c>
      <c r="AD1060" s="44">
        <v>5.7742500000000003</v>
      </c>
      <c r="AE1060" s="45">
        <f t="shared" si="1959"/>
        <v>100</v>
      </c>
      <c r="AF1060" s="43"/>
      <c r="AG1060" s="43"/>
      <c r="AH1060" s="43"/>
      <c r="AI1060" s="43"/>
      <c r="AJ1060" s="43"/>
      <c r="AK1060" s="43"/>
      <c r="AL1060" s="43"/>
      <c r="AM1060" s="43"/>
      <c r="AN1060" s="19"/>
      <c r="AR1060" s="1"/>
      <c r="AS1060" s="1"/>
    </row>
    <row r="1061" ht="31.5">
      <c r="B1061" s="41" t="s">
        <v>453</v>
      </c>
      <c r="C1061" s="41" t="s">
        <v>227</v>
      </c>
      <c r="D1061" s="41" t="s">
        <v>109</v>
      </c>
      <c r="E1061" s="26" t="str">
        <f t="shared" si="1962"/>
        <v>0709</v>
      </c>
      <c r="F1061" s="41" t="s">
        <v>637</v>
      </c>
      <c r="G1061" s="41"/>
      <c r="H1061" s="42" t="s">
        <v>466</v>
      </c>
      <c r="I1061" s="43">
        <f>I1062+I1065</f>
        <v>366094.60000000003</v>
      </c>
      <c r="J1061" s="43">
        <f>J1062+J1065</f>
        <v>378893.20000000007</v>
      </c>
      <c r="K1061" s="43">
        <f>K1062+K1065</f>
        <v>378949.60000000003</v>
      </c>
      <c r="L1061" s="43">
        <f>L1062+L1065</f>
        <v>0</v>
      </c>
      <c r="M1061" s="43">
        <f>M1062+M1065</f>
        <v>0</v>
      </c>
      <c r="N1061" s="43">
        <f>N1062+N1065</f>
        <v>0</v>
      </c>
      <c r="O1061" s="43">
        <f>O1062+O1065+O1067</f>
        <v>0</v>
      </c>
      <c r="P1061" s="43">
        <f>P1062+P1065+P1067</f>
        <v>0</v>
      </c>
      <c r="Q1061" s="43">
        <f>Q1062+Q1065+Q1067</f>
        <v>0</v>
      </c>
      <c r="R1061" s="43">
        <f>R1062+R1065+R1067</f>
        <v>0</v>
      </c>
      <c r="S1061" s="43">
        <f>S1062+S1065+S1067</f>
        <v>0</v>
      </c>
      <c r="T1061" s="43">
        <f>T1062+T1065</f>
        <v>0</v>
      </c>
      <c r="U1061" s="43">
        <v>0</v>
      </c>
      <c r="V1061" s="43">
        <f t="shared" si="1963"/>
        <v>366094.60000000003</v>
      </c>
      <c r="W1061" s="43">
        <f>W1062+W1065</f>
        <v>0</v>
      </c>
      <c r="X1061" s="43">
        <f>X1062+X1065</f>
        <v>0</v>
      </c>
      <c r="Y1061" s="43">
        <f>Y1062+Y1065</f>
        <v>0</v>
      </c>
      <c r="Z1061" s="43">
        <f>Z1062+Z1065</f>
        <v>0</v>
      </c>
      <c r="AA1061" s="43">
        <f>AA1062+AA1065</f>
        <v>0</v>
      </c>
      <c r="AB1061" s="43">
        <f>AB1062+AB1065+AB1067</f>
        <v>280973.66447999998</v>
      </c>
      <c r="AC1061" s="44">
        <f>AC1062+AC1065+AC1067</f>
        <v>364691.91675000003</v>
      </c>
      <c r="AD1061" s="44">
        <f>AD1062+AD1065+AD1067</f>
        <v>364691.90517000004</v>
      </c>
      <c r="AE1061" s="45">
        <f t="shared" si="1959"/>
        <v>99.999996824717115</v>
      </c>
      <c r="AF1061" s="43">
        <f>AF1062+AF1065+AF1067</f>
        <v>366094.59999999998</v>
      </c>
      <c r="AG1061" s="43">
        <f>AG1062+AG1065+AG1067</f>
        <v>0</v>
      </c>
      <c r="AH1061" s="43">
        <f>AH1062+AH1065+AH1067</f>
        <v>0</v>
      </c>
      <c r="AI1061" s="43">
        <f>AI1062+AI1065+AI1067</f>
        <v>0</v>
      </c>
      <c r="AJ1061" s="43">
        <f>AJ1062+AJ1065+AJ1067</f>
        <v>0</v>
      </c>
      <c r="AK1061" s="43">
        <f>AK1062+AK1065+AK1067</f>
        <v>0</v>
      </c>
      <c r="AL1061" s="43">
        <f t="shared" si="1960"/>
        <v>366094.59999999998</v>
      </c>
      <c r="AM1061" s="43">
        <f t="shared" si="1961"/>
        <v>5.8207660913467407e-11</v>
      </c>
      <c r="AN1061" s="2"/>
      <c r="AR1061" s="1"/>
      <c r="AS1061" s="1"/>
    </row>
    <row r="1062" ht="78.75">
      <c r="B1062" s="41" t="s">
        <v>453</v>
      </c>
      <c r="C1062" s="41" t="s">
        <v>227</v>
      </c>
      <c r="D1062" s="41" t="s">
        <v>109</v>
      </c>
      <c r="E1062" s="26" t="str">
        <f t="shared" si="1962"/>
        <v>0709</v>
      </c>
      <c r="F1062" s="41" t="s">
        <v>637</v>
      </c>
      <c r="G1062" s="41" t="s">
        <v>71</v>
      </c>
      <c r="H1062" s="42" t="s">
        <v>72</v>
      </c>
      <c r="I1062" s="43">
        <f>I1063+I1064</f>
        <v>361331.60000000003</v>
      </c>
      <c r="J1062" s="43">
        <f>J1063+J1064</f>
        <v>374115.00000000006</v>
      </c>
      <c r="K1062" s="43">
        <f>K1063+K1064</f>
        <v>374171.40000000002</v>
      </c>
      <c r="L1062" s="43">
        <f>L1063+L1064</f>
        <v>0</v>
      </c>
      <c r="M1062" s="43">
        <f>M1063+M1064</f>
        <v>0</v>
      </c>
      <c r="N1062" s="43">
        <f>N1063+N1064</f>
        <v>0</v>
      </c>
      <c r="O1062" s="43">
        <f>O1063+O1064</f>
        <v>0</v>
      </c>
      <c r="P1062" s="43">
        <f>P1063+P1064</f>
        <v>0</v>
      </c>
      <c r="Q1062" s="43">
        <f>Q1063+Q1064</f>
        <v>0</v>
      </c>
      <c r="R1062" s="43">
        <f>R1063+R1064</f>
        <v>0</v>
      </c>
      <c r="S1062" s="43">
        <f>S1063+S1064</f>
        <v>0</v>
      </c>
      <c r="T1062" s="43">
        <f>T1063+T1064</f>
        <v>0</v>
      </c>
      <c r="U1062" s="43">
        <v>0</v>
      </c>
      <c r="V1062" s="43">
        <f t="shared" si="1963"/>
        <v>361331.60000000003</v>
      </c>
      <c r="W1062" s="43">
        <f>W1063+W1064</f>
        <v>0</v>
      </c>
      <c r="X1062" s="43">
        <f>X1063+X1064</f>
        <v>0</v>
      </c>
      <c r="Y1062" s="43">
        <f>Y1063+Y1064</f>
        <v>0</v>
      </c>
      <c r="Z1062" s="43">
        <f>Z1063+Z1064</f>
        <v>0</v>
      </c>
      <c r="AA1062" s="43">
        <f>AA1063+AA1064</f>
        <v>0</v>
      </c>
      <c r="AB1062" s="43">
        <f>AB1063+AB1064</f>
        <v>278674.69451</v>
      </c>
      <c r="AC1062" s="44">
        <f>AC1063+AC1064</f>
        <v>360759.60116000002</v>
      </c>
      <c r="AD1062" s="44">
        <f>AD1063+AD1064</f>
        <v>360759.58964000002</v>
      </c>
      <c r="AE1062" s="45">
        <f t="shared" si="1959"/>
        <v>99.999996806737784</v>
      </c>
      <c r="AF1062" s="43">
        <f>AF1063+AF1064</f>
        <v>361323.49450999999</v>
      </c>
      <c r="AG1062" s="43">
        <f>AG1063+AG1064</f>
        <v>0</v>
      </c>
      <c r="AH1062" s="43">
        <f>AH1063+AH1064</f>
        <v>0</v>
      </c>
      <c r="AI1062" s="43">
        <f>AI1063+AI1064</f>
        <v>0</v>
      </c>
      <c r="AJ1062" s="43">
        <f>AJ1063+AJ1064</f>
        <v>0</v>
      </c>
      <c r="AK1062" s="43">
        <f>AK1063+AK1064</f>
        <v>0</v>
      </c>
      <c r="AL1062" s="43">
        <f t="shared" si="1960"/>
        <v>361323.49450999999</v>
      </c>
      <c r="AM1062" s="43">
        <f t="shared" si="1961"/>
        <v>8.1054900000453927</v>
      </c>
      <c r="AN1062" s="2"/>
      <c r="AO1062" s="1"/>
      <c r="AP1062" s="1"/>
      <c r="AQ1062" s="1"/>
      <c r="AR1062" s="1"/>
      <c r="AS1062" s="1"/>
    </row>
    <row r="1063">
      <c r="B1063" s="41" t="s">
        <v>453</v>
      </c>
      <c r="C1063" s="41" t="s">
        <v>227</v>
      </c>
      <c r="D1063" s="41" t="s">
        <v>109</v>
      </c>
      <c r="E1063" s="26" t="str">
        <f t="shared" si="1962"/>
        <v>0709</v>
      </c>
      <c r="F1063" s="41" t="s">
        <v>637</v>
      </c>
      <c r="G1063" s="41" t="s">
        <v>73</v>
      </c>
      <c r="H1063" s="42" t="s">
        <v>74</v>
      </c>
      <c r="I1063" s="43">
        <v>361331.60000000003</v>
      </c>
      <c r="J1063" s="43">
        <v>374115.00000000006</v>
      </c>
      <c r="K1063" s="43">
        <v>374171.40000000002</v>
      </c>
      <c r="L1063" s="43"/>
      <c r="M1063" s="43"/>
      <c r="N1063" s="43"/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f t="shared" si="1963"/>
        <v>361331.60000000003</v>
      </c>
      <c r="W1063" s="43"/>
      <c r="X1063" s="43"/>
      <c r="Y1063" s="43"/>
      <c r="Z1063" s="43"/>
      <c r="AA1063" s="43"/>
      <c r="AB1063" s="43">
        <v>278674.69451</v>
      </c>
      <c r="AC1063" s="44">
        <v>360759.60116000002</v>
      </c>
      <c r="AD1063" s="44">
        <v>360759.58964000002</v>
      </c>
      <c r="AE1063" s="45">
        <f t="shared" si="1959"/>
        <v>99.999996806737784</v>
      </c>
      <c r="AF1063" s="43">
        <v>361323.49450999999</v>
      </c>
      <c r="AG1063" s="43">
        <v>0</v>
      </c>
      <c r="AH1063" s="43">
        <v>0</v>
      </c>
      <c r="AI1063" s="43">
        <v>0</v>
      </c>
      <c r="AJ1063" s="43">
        <v>0</v>
      </c>
      <c r="AK1063" s="43">
        <v>0</v>
      </c>
      <c r="AL1063" s="43">
        <f t="shared" si="1960"/>
        <v>361323.49450999999</v>
      </c>
      <c r="AM1063" s="43">
        <f t="shared" si="1961"/>
        <v>8.1054900000453927</v>
      </c>
      <c r="AN1063" s="19"/>
      <c r="AR1063" s="1"/>
      <c r="AS1063" s="1"/>
    </row>
    <row r="1064" ht="31.5" hidden="1">
      <c r="B1064" s="41" t="s">
        <v>453</v>
      </c>
      <c r="C1064" s="41" t="s">
        <v>227</v>
      </c>
      <c r="D1064" s="41" t="s">
        <v>109</v>
      </c>
      <c r="E1064" s="26" t="str">
        <f t="shared" si="1962"/>
        <v>0709</v>
      </c>
      <c r="F1064" s="41" t="s">
        <v>637</v>
      </c>
      <c r="G1064" s="41" t="s">
        <v>93</v>
      </c>
      <c r="H1064" s="42" t="s">
        <v>94</v>
      </c>
      <c r="I1064" s="43"/>
      <c r="J1064" s="43"/>
      <c r="K1064" s="43"/>
      <c r="L1064" s="43"/>
      <c r="M1064" s="43"/>
      <c r="N1064" s="43"/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f t="shared" si="1963"/>
        <v>0</v>
      </c>
      <c r="W1064" s="43"/>
      <c r="X1064" s="43"/>
      <c r="Y1064" s="43"/>
      <c r="Z1064" s="43"/>
      <c r="AA1064" s="43"/>
      <c r="AB1064" s="43">
        <v>0</v>
      </c>
      <c r="AC1064" s="44">
        <v>0</v>
      </c>
      <c r="AD1064" s="44">
        <v>0</v>
      </c>
      <c r="AE1064" s="45" t="e">
        <f t="shared" ref="AE1064:AE1127" si="2068">AD1064/AC1064*100</f>
        <v>#DIV/0!</v>
      </c>
      <c r="AF1064" s="46">
        <v>0</v>
      </c>
      <c r="AG1064" s="46">
        <v>0</v>
      </c>
      <c r="AH1064" s="47">
        <v>0</v>
      </c>
      <c r="AI1064" s="47">
        <v>0</v>
      </c>
      <c r="AJ1064" s="47">
        <v>0</v>
      </c>
      <c r="AK1064" s="47">
        <v>0</v>
      </c>
      <c r="AL1064" s="47">
        <f t="shared" ref="AL1064:AL1127" si="2069">AF1064+AH1064+AK1064+AI1064+AJ1064+AG1064</f>
        <v>0</v>
      </c>
      <c r="AM1064" s="47">
        <f t="shared" ref="AM1064:AM1127" si="2070">V1064-AL1064</f>
        <v>0</v>
      </c>
      <c r="AN1064" s="48" t="s">
        <v>36</v>
      </c>
      <c r="AO1064" s="1"/>
      <c r="AP1064" s="1"/>
      <c r="AQ1064" s="1"/>
      <c r="AR1064" s="1"/>
      <c r="AS1064" s="1"/>
    </row>
    <row r="1065" ht="31.5">
      <c r="B1065" s="41" t="s">
        <v>453</v>
      </c>
      <c r="C1065" s="41" t="s">
        <v>227</v>
      </c>
      <c r="D1065" s="41" t="s">
        <v>109</v>
      </c>
      <c r="E1065" s="26" t="str">
        <f t="shared" si="1962"/>
        <v>0709</v>
      </c>
      <c r="F1065" s="41" t="s">
        <v>637</v>
      </c>
      <c r="G1065" s="41" t="s">
        <v>53</v>
      </c>
      <c r="H1065" s="42" t="s">
        <v>54</v>
      </c>
      <c r="I1065" s="43">
        <f>I1066</f>
        <v>4763</v>
      </c>
      <c r="J1065" s="43">
        <f>J1066</f>
        <v>4778.1999999999998</v>
      </c>
      <c r="K1065" s="43">
        <f>K1066</f>
        <v>4778.1999999999998</v>
      </c>
      <c r="L1065" s="43">
        <f>L1066</f>
        <v>0</v>
      </c>
      <c r="M1065" s="43">
        <f>M1066</f>
        <v>0</v>
      </c>
      <c r="N1065" s="43">
        <f>N1066</f>
        <v>0</v>
      </c>
      <c r="O1065" s="43">
        <f>O1066</f>
        <v>0</v>
      </c>
      <c r="P1065" s="43">
        <f>P1066</f>
        <v>0</v>
      </c>
      <c r="Q1065" s="43">
        <f>Q1066</f>
        <v>0</v>
      </c>
      <c r="R1065" s="43">
        <f>R1066</f>
        <v>0</v>
      </c>
      <c r="S1065" s="43">
        <f>S1066</f>
        <v>0</v>
      </c>
      <c r="T1065" s="43">
        <f>T1066</f>
        <v>0</v>
      </c>
      <c r="U1065" s="43">
        <v>0</v>
      </c>
      <c r="V1065" s="43">
        <f t="shared" si="1963"/>
        <v>4763</v>
      </c>
      <c r="W1065" s="43">
        <f>W1066</f>
        <v>0</v>
      </c>
      <c r="X1065" s="43">
        <f>X1066</f>
        <v>0</v>
      </c>
      <c r="Y1065" s="43">
        <f>Y1066</f>
        <v>0</v>
      </c>
      <c r="Z1065" s="43">
        <f>Z1066</f>
        <v>0</v>
      </c>
      <c r="AA1065" s="43">
        <f>AA1066</f>
        <v>0</v>
      </c>
      <c r="AB1065" s="43">
        <f>AB1066</f>
        <v>2290.8644800000002</v>
      </c>
      <c r="AC1065" s="44">
        <f>AC1066</f>
        <v>3921.0475000000001</v>
      </c>
      <c r="AD1065" s="44">
        <f>AD1066</f>
        <v>3921.0474399999998</v>
      </c>
      <c r="AE1065" s="45">
        <f t="shared" si="2068"/>
        <v>99.999998469796651</v>
      </c>
      <c r="AF1065" s="43">
        <f>AF1066</f>
        <v>4763</v>
      </c>
      <c r="AG1065" s="43">
        <f>AG1066</f>
        <v>0</v>
      </c>
      <c r="AH1065" s="43">
        <f>AH1066</f>
        <v>0</v>
      </c>
      <c r="AI1065" s="43">
        <f>AI1066</f>
        <v>0</v>
      </c>
      <c r="AJ1065" s="43">
        <f>AJ1066</f>
        <v>0</v>
      </c>
      <c r="AK1065" s="43">
        <f>AK1066</f>
        <v>0</v>
      </c>
      <c r="AL1065" s="43">
        <f t="shared" si="2069"/>
        <v>4763</v>
      </c>
      <c r="AM1065" s="43">
        <f t="shared" si="2070"/>
        <v>0</v>
      </c>
      <c r="AN1065" s="2"/>
      <c r="AR1065" s="1"/>
      <c r="AS1065" s="1"/>
    </row>
    <row r="1066" ht="31.5">
      <c r="B1066" s="41" t="s">
        <v>453</v>
      </c>
      <c r="C1066" s="41" t="s">
        <v>227</v>
      </c>
      <c r="D1066" s="41" t="s">
        <v>109</v>
      </c>
      <c r="E1066" s="26" t="str">
        <f t="shared" si="1962"/>
        <v>0709</v>
      </c>
      <c r="F1066" s="41" t="s">
        <v>637</v>
      </c>
      <c r="G1066" s="41" t="s">
        <v>55</v>
      </c>
      <c r="H1066" s="42" t="s">
        <v>56</v>
      </c>
      <c r="I1066" s="43">
        <v>4763</v>
      </c>
      <c r="J1066" s="43">
        <v>4778.1999999999998</v>
      </c>
      <c r="K1066" s="43">
        <v>4778.1999999999998</v>
      </c>
      <c r="L1066" s="43"/>
      <c r="M1066" s="43"/>
      <c r="N1066" s="43"/>
      <c r="O1066" s="43">
        <v>0</v>
      </c>
      <c r="P1066" s="43">
        <v>0</v>
      </c>
      <c r="Q1066" s="43">
        <v>0</v>
      </c>
      <c r="R1066" s="43">
        <v>0</v>
      </c>
      <c r="S1066" s="43">
        <v>0</v>
      </c>
      <c r="T1066" s="43">
        <v>0</v>
      </c>
      <c r="U1066" s="43">
        <v>0</v>
      </c>
      <c r="V1066" s="43">
        <f t="shared" si="1963"/>
        <v>4763</v>
      </c>
      <c r="W1066" s="43"/>
      <c r="X1066" s="43"/>
      <c r="Y1066" s="43"/>
      <c r="Z1066" s="43"/>
      <c r="AA1066" s="43"/>
      <c r="AB1066" s="43">
        <v>2290.8644800000002</v>
      </c>
      <c r="AC1066" s="44">
        <v>3921.0475000000001</v>
      </c>
      <c r="AD1066" s="44">
        <v>3921.0474399999998</v>
      </c>
      <c r="AE1066" s="45">
        <f t="shared" si="2068"/>
        <v>99.999998469796651</v>
      </c>
      <c r="AF1066" s="43">
        <v>4763</v>
      </c>
      <c r="AG1066" s="43">
        <v>0</v>
      </c>
      <c r="AH1066" s="43">
        <v>0</v>
      </c>
      <c r="AI1066" s="43">
        <v>0</v>
      </c>
      <c r="AJ1066" s="43">
        <v>0</v>
      </c>
      <c r="AK1066" s="43">
        <v>0</v>
      </c>
      <c r="AL1066" s="43">
        <f t="shared" si="2069"/>
        <v>4763</v>
      </c>
      <c r="AM1066" s="43">
        <f t="shared" si="2070"/>
        <v>0</v>
      </c>
      <c r="AN1066" s="19"/>
      <c r="AO1066" s="1"/>
      <c r="AP1066" s="1"/>
      <c r="AQ1066" s="1"/>
      <c r="AR1066" s="1"/>
      <c r="AS1066" s="1"/>
    </row>
    <row r="1067">
      <c r="B1067" s="41" t="s">
        <v>453</v>
      </c>
      <c r="C1067" s="41" t="s">
        <v>227</v>
      </c>
      <c r="D1067" s="41" t="s">
        <v>109</v>
      </c>
      <c r="E1067" s="26" t="str">
        <f t="shared" si="1962"/>
        <v>0709</v>
      </c>
      <c r="F1067" s="41" t="s">
        <v>637</v>
      </c>
      <c r="G1067" s="41" t="s">
        <v>95</v>
      </c>
      <c r="H1067" s="42" t="s">
        <v>96</v>
      </c>
      <c r="I1067" s="43"/>
      <c r="J1067" s="43"/>
      <c r="K1067" s="43"/>
      <c r="L1067" s="43"/>
      <c r="M1067" s="43"/>
      <c r="N1067" s="43"/>
      <c r="O1067" s="43">
        <f>O1068</f>
        <v>0</v>
      </c>
      <c r="P1067" s="43">
        <f>P1068</f>
        <v>0</v>
      </c>
      <c r="Q1067" s="43">
        <f>Q1068</f>
        <v>0</v>
      </c>
      <c r="R1067" s="43">
        <f>R1068</f>
        <v>0</v>
      </c>
      <c r="S1067" s="43">
        <f>S1068</f>
        <v>0</v>
      </c>
      <c r="T1067" s="43"/>
      <c r="U1067" s="43"/>
      <c r="V1067" s="43">
        <f t="shared" si="1963"/>
        <v>0</v>
      </c>
      <c r="W1067" s="43"/>
      <c r="X1067" s="43"/>
      <c r="Y1067" s="43"/>
      <c r="Z1067" s="43"/>
      <c r="AA1067" s="43"/>
      <c r="AB1067" s="43">
        <f>AB1068</f>
        <v>8.1054899999999996</v>
      </c>
      <c r="AC1067" s="44">
        <f>AC1068</f>
        <v>11.268090000000001</v>
      </c>
      <c r="AD1067" s="44">
        <f>AD1068</f>
        <v>11.268090000000001</v>
      </c>
      <c r="AE1067" s="45">
        <f t="shared" si="2068"/>
        <v>100</v>
      </c>
      <c r="AF1067" s="43">
        <f>AF1068</f>
        <v>8.1054899999999996</v>
      </c>
      <c r="AG1067" s="43">
        <f>AG1068</f>
        <v>0</v>
      </c>
      <c r="AH1067" s="43">
        <f>AH1068</f>
        <v>0</v>
      </c>
      <c r="AI1067" s="43">
        <f>AI1068</f>
        <v>0</v>
      </c>
      <c r="AJ1067" s="43">
        <f>AJ1068</f>
        <v>0</v>
      </c>
      <c r="AK1067" s="43">
        <f>AK1068</f>
        <v>0</v>
      </c>
      <c r="AL1067" s="43">
        <f t="shared" si="2069"/>
        <v>8.1054899999999996</v>
      </c>
      <c r="AM1067" s="43">
        <f t="shared" si="2070"/>
        <v>-8.1054899999999996</v>
      </c>
      <c r="AN1067" s="19"/>
      <c r="AO1067" s="1"/>
      <c r="AP1067" s="1"/>
      <c r="AQ1067" s="1"/>
      <c r="AR1067" s="1"/>
      <c r="AS1067" s="1"/>
    </row>
    <row r="1068" ht="31.5">
      <c r="B1068" s="41" t="s">
        <v>453</v>
      </c>
      <c r="C1068" s="41" t="s">
        <v>227</v>
      </c>
      <c r="D1068" s="41" t="s">
        <v>109</v>
      </c>
      <c r="E1068" s="26" t="str">
        <f t="shared" si="1962"/>
        <v>0709</v>
      </c>
      <c r="F1068" s="41" t="s">
        <v>637</v>
      </c>
      <c r="G1068" s="41" t="s">
        <v>97</v>
      </c>
      <c r="H1068" s="42" t="s">
        <v>98</v>
      </c>
      <c r="I1068" s="43"/>
      <c r="J1068" s="43"/>
      <c r="K1068" s="43"/>
      <c r="L1068" s="43"/>
      <c r="M1068" s="43"/>
      <c r="N1068" s="43"/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/>
      <c r="U1068" s="43"/>
      <c r="V1068" s="43">
        <f t="shared" si="1963"/>
        <v>0</v>
      </c>
      <c r="W1068" s="43"/>
      <c r="X1068" s="43"/>
      <c r="Y1068" s="43"/>
      <c r="Z1068" s="43"/>
      <c r="AA1068" s="43"/>
      <c r="AB1068" s="43">
        <v>8.1054899999999996</v>
      </c>
      <c r="AC1068" s="44">
        <v>11.268090000000001</v>
      </c>
      <c r="AD1068" s="44">
        <v>11.268090000000001</v>
      </c>
      <c r="AE1068" s="45">
        <f t="shared" si="2068"/>
        <v>100</v>
      </c>
      <c r="AF1068" s="43">
        <v>8.1054899999999996</v>
      </c>
      <c r="AG1068" s="43">
        <v>0</v>
      </c>
      <c r="AH1068" s="43">
        <v>0</v>
      </c>
      <c r="AI1068" s="43">
        <v>0</v>
      </c>
      <c r="AJ1068" s="43">
        <v>0</v>
      </c>
      <c r="AK1068" s="43">
        <v>0</v>
      </c>
      <c r="AL1068" s="43">
        <f t="shared" si="2069"/>
        <v>8.1054899999999996</v>
      </c>
      <c r="AM1068" s="43">
        <f t="shared" si="2070"/>
        <v>-8.1054899999999996</v>
      </c>
      <c r="AN1068" s="19"/>
      <c r="AR1068" s="1"/>
      <c r="AS1068" s="1"/>
    </row>
    <row r="1069" ht="47.25">
      <c r="B1069" s="41" t="s">
        <v>453</v>
      </c>
      <c r="C1069" s="41" t="s">
        <v>227</v>
      </c>
      <c r="D1069" s="41" t="s">
        <v>109</v>
      </c>
      <c r="E1069" s="26" t="str">
        <f t="shared" si="1962"/>
        <v>0709</v>
      </c>
      <c r="F1069" s="41" t="s">
        <v>381</v>
      </c>
      <c r="G1069" s="41"/>
      <c r="H1069" s="42" t="s">
        <v>382</v>
      </c>
      <c r="I1069" s="43"/>
      <c r="J1069" s="43"/>
      <c r="K1069" s="43"/>
      <c r="L1069" s="43"/>
      <c r="M1069" s="43"/>
      <c r="N1069" s="43"/>
      <c r="O1069" s="43">
        <f>O1070</f>
        <v>0</v>
      </c>
      <c r="P1069" s="43">
        <f>P1070</f>
        <v>0</v>
      </c>
      <c r="Q1069" s="43">
        <f>Q1070</f>
        <v>0</v>
      </c>
      <c r="R1069" s="43">
        <f>R1070</f>
        <v>0</v>
      </c>
      <c r="S1069" s="43">
        <f>S1070</f>
        <v>0</v>
      </c>
      <c r="T1069" s="43">
        <f>T1070</f>
        <v>0</v>
      </c>
      <c r="U1069" s="43"/>
      <c r="V1069" s="43">
        <f t="shared" si="1963"/>
        <v>0</v>
      </c>
      <c r="W1069" s="43"/>
      <c r="X1069" s="43"/>
      <c r="Y1069" s="43"/>
      <c r="Z1069" s="43"/>
      <c r="AA1069" s="43"/>
      <c r="AB1069" s="43">
        <f>AB1070</f>
        <v>21554.51568</v>
      </c>
      <c r="AC1069" s="44">
        <f>AC1070</f>
        <v>25895.195390000001</v>
      </c>
      <c r="AD1069" s="44">
        <f>AD1070</f>
        <v>25895.195390000001</v>
      </c>
      <c r="AE1069" s="45">
        <f t="shared" si="2068"/>
        <v>100</v>
      </c>
      <c r="AF1069" s="43">
        <f>AF1070</f>
        <v>25353.00734</v>
      </c>
      <c r="AG1069" s="43">
        <f>AG1070</f>
        <v>0</v>
      </c>
      <c r="AH1069" s="43">
        <f>AH1070</f>
        <v>0</v>
      </c>
      <c r="AI1069" s="43">
        <f>AI1070</f>
        <v>0</v>
      </c>
      <c r="AJ1069" s="43">
        <f>AJ1070</f>
        <v>0</v>
      </c>
      <c r="AK1069" s="43">
        <f>AK1070</f>
        <v>0</v>
      </c>
      <c r="AL1069" s="43">
        <f t="shared" si="2069"/>
        <v>25353.00734</v>
      </c>
      <c r="AM1069" s="43">
        <f t="shared" si="2070"/>
        <v>-25353.00734</v>
      </c>
      <c r="AN1069" s="19"/>
      <c r="AR1069" s="1"/>
      <c r="AS1069" s="1"/>
    </row>
    <row r="1070" ht="31.5">
      <c r="B1070" s="41" t="s">
        <v>453</v>
      </c>
      <c r="C1070" s="41" t="s">
        <v>227</v>
      </c>
      <c r="D1070" s="41" t="s">
        <v>109</v>
      </c>
      <c r="E1070" s="26" t="str">
        <f t="shared" si="1962"/>
        <v>0709</v>
      </c>
      <c r="F1070" s="41" t="s">
        <v>381</v>
      </c>
      <c r="G1070" s="41" t="s">
        <v>177</v>
      </c>
      <c r="H1070" s="42" t="s">
        <v>178</v>
      </c>
      <c r="I1070" s="43"/>
      <c r="J1070" s="43"/>
      <c r="K1070" s="43"/>
      <c r="L1070" s="43"/>
      <c r="M1070" s="43"/>
      <c r="N1070" s="43"/>
      <c r="O1070" s="43">
        <f>O1072+O1071</f>
        <v>0</v>
      </c>
      <c r="P1070" s="43">
        <f>P1072+P1071</f>
        <v>0</v>
      </c>
      <c r="Q1070" s="43">
        <f>Q1072+Q1071</f>
        <v>0</v>
      </c>
      <c r="R1070" s="43">
        <f>R1072+R1071</f>
        <v>0</v>
      </c>
      <c r="S1070" s="43">
        <f>S1072</f>
        <v>0</v>
      </c>
      <c r="T1070" s="43">
        <f>T1072</f>
        <v>0</v>
      </c>
      <c r="U1070" s="43"/>
      <c r="V1070" s="43">
        <f t="shared" si="1963"/>
        <v>0</v>
      </c>
      <c r="W1070" s="43"/>
      <c r="X1070" s="43"/>
      <c r="Y1070" s="43"/>
      <c r="Z1070" s="43"/>
      <c r="AA1070" s="43"/>
      <c r="AB1070" s="43">
        <f>AB1072+AB1071</f>
        <v>21554.51568</v>
      </c>
      <c r="AC1070" s="44">
        <f>AC1072+AC1071</f>
        <v>25895.195390000001</v>
      </c>
      <c r="AD1070" s="44">
        <f>AD1072+AD1071</f>
        <v>25895.195390000001</v>
      </c>
      <c r="AE1070" s="45">
        <f t="shared" si="2068"/>
        <v>100</v>
      </c>
      <c r="AF1070" s="43">
        <f>AF1072+AF1071</f>
        <v>25353.00734</v>
      </c>
      <c r="AG1070" s="43">
        <f>AG1072+AG1071</f>
        <v>0</v>
      </c>
      <c r="AH1070" s="43">
        <f>AH1072+AH1071</f>
        <v>0</v>
      </c>
      <c r="AI1070" s="43">
        <f>AI1072+AI1071</f>
        <v>0</v>
      </c>
      <c r="AJ1070" s="43">
        <f>AJ1072+AJ1071</f>
        <v>0</v>
      </c>
      <c r="AK1070" s="43">
        <f>AK1072+AK1071</f>
        <v>0</v>
      </c>
      <c r="AL1070" s="43">
        <f t="shared" si="2069"/>
        <v>25353.00734</v>
      </c>
      <c r="AM1070" s="43">
        <f t="shared" si="2070"/>
        <v>-25353.00734</v>
      </c>
      <c r="AN1070" s="19"/>
    </row>
    <row r="1071">
      <c r="B1071" s="41" t="s">
        <v>453</v>
      </c>
      <c r="C1071" s="41" t="s">
        <v>227</v>
      </c>
      <c r="D1071" s="41" t="s">
        <v>109</v>
      </c>
      <c r="E1071" s="26" t="str">
        <f t="shared" ref="E1071:E1134" si="2071">CONCATENATE(C1071,D1071)</f>
        <v>0709</v>
      </c>
      <c r="F1071" s="41" t="s">
        <v>381</v>
      </c>
      <c r="G1071" s="41" t="s">
        <v>179</v>
      </c>
      <c r="H1071" s="42" t="s">
        <v>180</v>
      </c>
      <c r="I1071" s="43"/>
      <c r="J1071" s="43"/>
      <c r="K1071" s="43"/>
      <c r="L1071" s="43"/>
      <c r="M1071" s="43"/>
      <c r="N1071" s="43"/>
      <c r="O1071" s="43">
        <v>0</v>
      </c>
      <c r="P1071" s="43">
        <v>0</v>
      </c>
      <c r="Q1071" s="43">
        <v>0</v>
      </c>
      <c r="R1071" s="43">
        <v>0</v>
      </c>
      <c r="S1071" s="43"/>
      <c r="T1071" s="43"/>
      <c r="U1071" s="43"/>
      <c r="V1071" s="43">
        <f t="shared" ref="V1071:V1134" si="2072">I1071+L1071+U1071+T1071+S1071+R1071+Q1071+P1071+O1071</f>
        <v>0</v>
      </c>
      <c r="W1071" s="43">
        <v>0</v>
      </c>
      <c r="X1071" s="43">
        <v>0</v>
      </c>
      <c r="Y1071" s="43">
        <v>0</v>
      </c>
      <c r="Z1071" s="43">
        <v>0</v>
      </c>
      <c r="AA1071" s="43">
        <v>0</v>
      </c>
      <c r="AB1071" s="43">
        <v>350</v>
      </c>
      <c r="AC1071" s="44">
        <v>504.80000000000001</v>
      </c>
      <c r="AD1071" s="44">
        <v>504.80000000000001</v>
      </c>
      <c r="AE1071" s="45">
        <f t="shared" si="2068"/>
        <v>100</v>
      </c>
      <c r="AF1071" s="43">
        <v>350</v>
      </c>
      <c r="AG1071" s="43">
        <v>0</v>
      </c>
      <c r="AH1071" s="43">
        <v>0</v>
      </c>
      <c r="AI1071" s="43">
        <v>0</v>
      </c>
      <c r="AJ1071" s="43">
        <v>0</v>
      </c>
      <c r="AK1071" s="43">
        <v>0</v>
      </c>
      <c r="AL1071" s="43">
        <f t="shared" si="2069"/>
        <v>350</v>
      </c>
      <c r="AM1071" s="43">
        <f t="shared" si="2070"/>
        <v>-350</v>
      </c>
      <c r="AN1071" s="19"/>
    </row>
    <row r="1072">
      <c r="B1072" s="41" t="s">
        <v>453</v>
      </c>
      <c r="C1072" s="41" t="s">
        <v>227</v>
      </c>
      <c r="D1072" s="41" t="s">
        <v>109</v>
      </c>
      <c r="E1072" s="26" t="str">
        <f t="shared" si="2071"/>
        <v>0709</v>
      </c>
      <c r="F1072" s="41" t="s">
        <v>381</v>
      </c>
      <c r="G1072" s="41" t="s">
        <v>305</v>
      </c>
      <c r="H1072" s="42" t="s">
        <v>306</v>
      </c>
      <c r="I1072" s="43"/>
      <c r="J1072" s="43"/>
      <c r="K1072" s="43"/>
      <c r="L1072" s="43"/>
      <c r="M1072" s="43"/>
      <c r="N1072" s="43"/>
      <c r="O1072" s="43">
        <v>0</v>
      </c>
      <c r="P1072" s="43">
        <v>0</v>
      </c>
      <c r="Q1072" s="43">
        <v>0</v>
      </c>
      <c r="R1072" s="43">
        <v>0</v>
      </c>
      <c r="S1072" s="43">
        <v>0</v>
      </c>
      <c r="T1072" s="43">
        <v>0</v>
      </c>
      <c r="U1072" s="43"/>
      <c r="V1072" s="43">
        <f t="shared" si="2072"/>
        <v>0</v>
      </c>
      <c r="W1072" s="43"/>
      <c r="X1072" s="43"/>
      <c r="Y1072" s="43"/>
      <c r="Z1072" s="43"/>
      <c r="AA1072" s="43"/>
      <c r="AB1072" s="43">
        <v>21204.51568</v>
      </c>
      <c r="AC1072" s="44">
        <v>25390.395390000001</v>
      </c>
      <c r="AD1072" s="44">
        <v>25390.395390000001</v>
      </c>
      <c r="AE1072" s="45">
        <f t="shared" si="2068"/>
        <v>100</v>
      </c>
      <c r="AF1072" s="43">
        <v>25003.00734</v>
      </c>
      <c r="AG1072" s="43">
        <v>0</v>
      </c>
      <c r="AH1072" s="43">
        <v>0</v>
      </c>
      <c r="AI1072" s="43">
        <v>0</v>
      </c>
      <c r="AJ1072" s="43">
        <v>0</v>
      </c>
      <c r="AK1072" s="43">
        <v>0</v>
      </c>
      <c r="AL1072" s="43">
        <f t="shared" si="2069"/>
        <v>25003.00734</v>
      </c>
      <c r="AM1072" s="43">
        <f t="shared" si="2070"/>
        <v>-25003.00734</v>
      </c>
      <c r="AN1072" s="19"/>
    </row>
    <row r="1073">
      <c r="B1073" s="41" t="s">
        <v>453</v>
      </c>
      <c r="C1073" s="41" t="s">
        <v>227</v>
      </c>
      <c r="D1073" s="41" t="s">
        <v>109</v>
      </c>
      <c r="E1073" s="26" t="str">
        <f t="shared" si="2071"/>
        <v>0709</v>
      </c>
      <c r="F1073" s="41" t="s">
        <v>83</v>
      </c>
      <c r="G1073" s="41"/>
      <c r="H1073" s="42" t="s">
        <v>84</v>
      </c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3">
        <f>V1074</f>
        <v>0</v>
      </c>
      <c r="W1073" s="43"/>
      <c r="X1073" s="43"/>
      <c r="Y1073" s="43"/>
      <c r="Z1073" s="43"/>
      <c r="AA1073" s="43"/>
      <c r="AB1073" s="43"/>
      <c r="AC1073" s="44">
        <f>AC1074</f>
        <v>1015</v>
      </c>
      <c r="AD1073" s="44">
        <f>AD1074</f>
        <v>1015</v>
      </c>
      <c r="AE1073" s="45">
        <f t="shared" si="2068"/>
        <v>100</v>
      </c>
      <c r="AF1073" s="43"/>
      <c r="AG1073" s="43"/>
      <c r="AH1073" s="43"/>
      <c r="AI1073" s="43"/>
      <c r="AJ1073" s="43"/>
      <c r="AK1073" s="43"/>
      <c r="AL1073" s="43"/>
      <c r="AM1073" s="43"/>
      <c r="AN1073" s="19"/>
    </row>
    <row r="1074">
      <c r="B1074" s="41" t="s">
        <v>453</v>
      </c>
      <c r="C1074" s="41" t="s">
        <v>227</v>
      </c>
      <c r="D1074" s="41" t="s">
        <v>109</v>
      </c>
      <c r="E1074" s="26" t="str">
        <f t="shared" si="2071"/>
        <v>0709</v>
      </c>
      <c r="F1074" s="41" t="s">
        <v>638</v>
      </c>
      <c r="G1074" s="41"/>
      <c r="H1074" s="61" t="s">
        <v>639</v>
      </c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  <c r="V1074" s="43">
        <f>V1075+V1077</f>
        <v>0</v>
      </c>
      <c r="W1074" s="43"/>
      <c r="X1074" s="43"/>
      <c r="Y1074" s="43"/>
      <c r="Z1074" s="43"/>
      <c r="AA1074" s="43"/>
      <c r="AB1074" s="43"/>
      <c r="AC1074" s="44">
        <f>AC1075+AC1077</f>
        <v>1015</v>
      </c>
      <c r="AD1074" s="44">
        <f>AD1075+AD1077</f>
        <v>1015</v>
      </c>
      <c r="AE1074" s="45">
        <f t="shared" si="2068"/>
        <v>100</v>
      </c>
      <c r="AF1074" s="43"/>
      <c r="AG1074" s="43"/>
      <c r="AH1074" s="43"/>
      <c r="AI1074" s="43"/>
      <c r="AJ1074" s="43"/>
      <c r="AK1074" s="43"/>
      <c r="AL1074" s="43"/>
      <c r="AM1074" s="43"/>
      <c r="AN1074" s="19"/>
    </row>
    <row r="1075">
      <c r="B1075" s="41" t="s">
        <v>453</v>
      </c>
      <c r="C1075" s="41" t="s">
        <v>227</v>
      </c>
      <c r="D1075" s="41" t="s">
        <v>109</v>
      </c>
      <c r="E1075" s="26" t="str">
        <f t="shared" si="2071"/>
        <v>0709</v>
      </c>
      <c r="F1075" s="41" t="s">
        <v>638</v>
      </c>
      <c r="G1075" s="41" t="s">
        <v>95</v>
      </c>
      <c r="H1075" s="42" t="s">
        <v>96</v>
      </c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  <c r="V1075" s="43">
        <f>V1076</f>
        <v>0</v>
      </c>
      <c r="W1075" s="43"/>
      <c r="X1075" s="43"/>
      <c r="Y1075" s="43"/>
      <c r="Z1075" s="43"/>
      <c r="AA1075" s="43"/>
      <c r="AB1075" s="43"/>
      <c r="AC1075" s="44">
        <f>AC1076</f>
        <v>90</v>
      </c>
      <c r="AD1075" s="44">
        <f>AD1076</f>
        <v>90</v>
      </c>
      <c r="AE1075" s="45">
        <f t="shared" si="2068"/>
        <v>100</v>
      </c>
      <c r="AF1075" s="43"/>
      <c r="AG1075" s="43"/>
      <c r="AH1075" s="43"/>
      <c r="AI1075" s="43"/>
      <c r="AJ1075" s="43"/>
      <c r="AK1075" s="43"/>
      <c r="AL1075" s="43"/>
      <c r="AM1075" s="43"/>
      <c r="AN1075" s="19"/>
    </row>
    <row r="1076">
      <c r="B1076" s="41" t="s">
        <v>453</v>
      </c>
      <c r="C1076" s="41" t="s">
        <v>227</v>
      </c>
      <c r="D1076" s="41" t="s">
        <v>109</v>
      </c>
      <c r="E1076" s="26" t="str">
        <f t="shared" si="2071"/>
        <v>0709</v>
      </c>
      <c r="F1076" s="41" t="s">
        <v>638</v>
      </c>
      <c r="G1076" s="41" t="s">
        <v>369</v>
      </c>
      <c r="H1076" s="42" t="s">
        <v>370</v>
      </c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3">
        <v>0</v>
      </c>
      <c r="W1076" s="43"/>
      <c r="X1076" s="43"/>
      <c r="Y1076" s="43"/>
      <c r="Z1076" s="43"/>
      <c r="AA1076" s="43"/>
      <c r="AB1076" s="43"/>
      <c r="AC1076" s="44">
        <v>90</v>
      </c>
      <c r="AD1076" s="44">
        <v>90</v>
      </c>
      <c r="AE1076" s="45">
        <f t="shared" si="2068"/>
        <v>100</v>
      </c>
      <c r="AF1076" s="43"/>
      <c r="AG1076" s="43"/>
      <c r="AH1076" s="43"/>
      <c r="AI1076" s="43"/>
      <c r="AJ1076" s="43"/>
      <c r="AK1076" s="43"/>
      <c r="AL1076" s="43"/>
      <c r="AM1076" s="43"/>
      <c r="AN1076" s="19"/>
    </row>
    <row r="1077">
      <c r="B1077" s="41" t="s">
        <v>453</v>
      </c>
      <c r="C1077" s="41" t="s">
        <v>227</v>
      </c>
      <c r="D1077" s="41" t="s">
        <v>109</v>
      </c>
      <c r="E1077" s="26" t="str">
        <f t="shared" si="2071"/>
        <v>0709</v>
      </c>
      <c r="F1077" s="41" t="s">
        <v>638</v>
      </c>
      <c r="G1077" s="41" t="s">
        <v>177</v>
      </c>
      <c r="H1077" s="42" t="s">
        <v>178</v>
      </c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  <c r="V1077" s="43">
        <f>V1078+V1079</f>
        <v>0</v>
      </c>
      <c r="W1077" s="43"/>
      <c r="X1077" s="43"/>
      <c r="Y1077" s="43"/>
      <c r="Z1077" s="43"/>
      <c r="AA1077" s="43"/>
      <c r="AB1077" s="43"/>
      <c r="AC1077" s="44">
        <f>AC1078+AC1079</f>
        <v>925</v>
      </c>
      <c r="AD1077" s="44">
        <f>AD1078+AD1079</f>
        <v>925</v>
      </c>
      <c r="AE1077" s="45">
        <f t="shared" si="2068"/>
        <v>100</v>
      </c>
      <c r="AF1077" s="43"/>
      <c r="AG1077" s="43"/>
      <c r="AH1077" s="43"/>
      <c r="AI1077" s="43"/>
      <c r="AJ1077" s="43"/>
      <c r="AK1077" s="43"/>
      <c r="AL1077" s="43"/>
      <c r="AM1077" s="43"/>
      <c r="AN1077" s="19"/>
      <c r="AO1077" s="1"/>
      <c r="AP1077" s="1"/>
      <c r="AQ1077" s="1"/>
      <c r="AR1077" s="1"/>
      <c r="AS1077" s="1"/>
    </row>
    <row r="1078">
      <c r="B1078" s="41" t="s">
        <v>453</v>
      </c>
      <c r="C1078" s="41" t="s">
        <v>227</v>
      </c>
      <c r="D1078" s="41" t="s">
        <v>109</v>
      </c>
      <c r="E1078" s="26" t="str">
        <f t="shared" si="2071"/>
        <v>0709</v>
      </c>
      <c r="F1078" s="41" t="s">
        <v>638</v>
      </c>
      <c r="G1078" s="41" t="s">
        <v>179</v>
      </c>
      <c r="H1078" s="42" t="s">
        <v>180</v>
      </c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  <c r="V1078" s="43">
        <v>0</v>
      </c>
      <c r="W1078" s="43"/>
      <c r="X1078" s="43"/>
      <c r="Y1078" s="43"/>
      <c r="Z1078" s="43"/>
      <c r="AA1078" s="43"/>
      <c r="AB1078" s="43"/>
      <c r="AC1078" s="44">
        <v>10</v>
      </c>
      <c r="AD1078" s="44">
        <v>10</v>
      </c>
      <c r="AE1078" s="45">
        <f t="shared" si="2068"/>
        <v>100</v>
      </c>
      <c r="AF1078" s="43"/>
      <c r="AG1078" s="43"/>
      <c r="AH1078" s="43"/>
      <c r="AI1078" s="43"/>
      <c r="AJ1078" s="43"/>
      <c r="AK1078" s="43"/>
      <c r="AL1078" s="43"/>
      <c r="AM1078" s="43"/>
      <c r="AN1078" s="19"/>
      <c r="AO1078" s="1"/>
      <c r="AP1078" s="1"/>
      <c r="AQ1078" s="1"/>
      <c r="AR1078" s="1"/>
      <c r="AS1078" s="1"/>
    </row>
    <row r="1079">
      <c r="B1079" s="41" t="s">
        <v>453</v>
      </c>
      <c r="C1079" s="41" t="s">
        <v>227</v>
      </c>
      <c r="D1079" s="41" t="s">
        <v>109</v>
      </c>
      <c r="E1079" s="26" t="str">
        <f t="shared" si="2071"/>
        <v>0709</v>
      </c>
      <c r="F1079" s="41" t="s">
        <v>638</v>
      </c>
      <c r="G1079" s="41" t="s">
        <v>305</v>
      </c>
      <c r="H1079" s="42" t="s">
        <v>306</v>
      </c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>
        <v>0</v>
      </c>
      <c r="W1079" s="43"/>
      <c r="X1079" s="43"/>
      <c r="Y1079" s="43"/>
      <c r="Z1079" s="43"/>
      <c r="AA1079" s="43"/>
      <c r="AB1079" s="43"/>
      <c r="AC1079" s="44">
        <v>915</v>
      </c>
      <c r="AD1079" s="44">
        <v>915</v>
      </c>
      <c r="AE1079" s="45">
        <f t="shared" si="2068"/>
        <v>100</v>
      </c>
      <c r="AF1079" s="43"/>
      <c r="AG1079" s="43"/>
      <c r="AH1079" s="43"/>
      <c r="AI1079" s="43"/>
      <c r="AJ1079" s="43"/>
      <c r="AK1079" s="43"/>
      <c r="AL1079" s="43"/>
      <c r="AM1079" s="43"/>
      <c r="AN1079" s="19"/>
      <c r="AO1079" s="1"/>
      <c r="AP1079" s="1"/>
      <c r="AQ1079" s="1"/>
      <c r="AR1079" s="1"/>
      <c r="AS1079" s="1"/>
    </row>
    <row r="1080" ht="31.5">
      <c r="B1080" s="41" t="s">
        <v>453</v>
      </c>
      <c r="C1080" s="41" t="s">
        <v>227</v>
      </c>
      <c r="D1080" s="41" t="s">
        <v>109</v>
      </c>
      <c r="E1080" s="26" t="str">
        <f t="shared" si="2071"/>
        <v>0709</v>
      </c>
      <c r="F1080" s="41" t="s">
        <v>87</v>
      </c>
      <c r="G1080" s="41"/>
      <c r="H1080" s="42" t="s">
        <v>88</v>
      </c>
      <c r="I1080" s="43">
        <f>I1081</f>
        <v>85374.300000000003</v>
      </c>
      <c r="J1080" s="43">
        <f>J1081</f>
        <v>84391</v>
      </c>
      <c r="K1080" s="43">
        <f>K1081</f>
        <v>84391</v>
      </c>
      <c r="L1080" s="43">
        <f>L1081</f>
        <v>0</v>
      </c>
      <c r="M1080" s="43">
        <f>M1081</f>
        <v>0</v>
      </c>
      <c r="N1080" s="43">
        <f>N1081</f>
        <v>0</v>
      </c>
      <c r="O1080" s="43">
        <f>O1081</f>
        <v>0</v>
      </c>
      <c r="P1080" s="43">
        <f>P1081</f>
        <v>0</v>
      </c>
      <c r="Q1080" s="43">
        <f>Q1081</f>
        <v>0</v>
      </c>
      <c r="R1080" s="43">
        <f>R1081</f>
        <v>5388.6000000000004</v>
      </c>
      <c r="S1080" s="43">
        <f>S1081</f>
        <v>0</v>
      </c>
      <c r="T1080" s="43">
        <f>T1081</f>
        <v>0</v>
      </c>
      <c r="U1080" s="43">
        <v>0</v>
      </c>
      <c r="V1080" s="43">
        <f t="shared" si="2072"/>
        <v>90762.900000000009</v>
      </c>
      <c r="W1080" s="43">
        <f>W1081</f>
        <v>0</v>
      </c>
      <c r="X1080" s="43">
        <f>X1081</f>
        <v>0</v>
      </c>
      <c r="Y1080" s="43">
        <f>Y1081</f>
        <v>0</v>
      </c>
      <c r="Z1080" s="43">
        <f>Z1081</f>
        <v>0</v>
      </c>
      <c r="AA1080" s="43">
        <f>AA1081</f>
        <v>0</v>
      </c>
      <c r="AB1080" s="43">
        <f>AB1081</f>
        <v>68339.076480000003</v>
      </c>
      <c r="AC1080" s="44">
        <f>AC1081</f>
        <v>89019.449500000002</v>
      </c>
      <c r="AD1080" s="44">
        <f>AD1081</f>
        <v>89019.441309999995</v>
      </c>
      <c r="AE1080" s="45">
        <f t="shared" si="2068"/>
        <v>99.999990799763367</v>
      </c>
      <c r="AF1080" s="43">
        <f>AF1081</f>
        <v>89019.449999999997</v>
      </c>
      <c r="AG1080" s="43">
        <f>AG1081</f>
        <v>0</v>
      </c>
      <c r="AH1080" s="43">
        <f>AH1081</f>
        <v>0</v>
      </c>
      <c r="AI1080" s="43">
        <f>AI1081</f>
        <v>0</v>
      </c>
      <c r="AJ1080" s="43">
        <f>AJ1081</f>
        <v>0</v>
      </c>
      <c r="AK1080" s="43">
        <f>AK1081</f>
        <v>0</v>
      </c>
      <c r="AL1080" s="43">
        <f t="shared" si="2069"/>
        <v>89019.449999999997</v>
      </c>
      <c r="AM1080" s="43">
        <f t="shared" si="2070"/>
        <v>1743.4500000000116</v>
      </c>
      <c r="AN1080" s="2"/>
      <c r="AO1080" s="1"/>
      <c r="AP1080" s="1"/>
      <c r="AQ1080" s="1"/>
      <c r="AR1080" s="1"/>
      <c r="AS1080" s="1"/>
    </row>
    <row r="1081">
      <c r="B1081" s="41" t="s">
        <v>453</v>
      </c>
      <c r="C1081" s="41" t="s">
        <v>227</v>
      </c>
      <c r="D1081" s="41" t="s">
        <v>109</v>
      </c>
      <c r="E1081" s="26" t="str">
        <f t="shared" si="2071"/>
        <v>0709</v>
      </c>
      <c r="F1081" s="41" t="s">
        <v>89</v>
      </c>
      <c r="G1081" s="41"/>
      <c r="H1081" s="42" t="s">
        <v>90</v>
      </c>
      <c r="I1081" s="43">
        <f>I1082+I1085</f>
        <v>85374.300000000003</v>
      </c>
      <c r="J1081" s="43">
        <f>J1082+J1085</f>
        <v>84391</v>
      </c>
      <c r="K1081" s="43">
        <f>K1082+K1085</f>
        <v>84391</v>
      </c>
      <c r="L1081" s="43">
        <f>L1082+L1085</f>
        <v>0</v>
      </c>
      <c r="M1081" s="43">
        <f>M1082+M1085</f>
        <v>0</v>
      </c>
      <c r="N1081" s="43">
        <f>N1082+N1085</f>
        <v>0</v>
      </c>
      <c r="O1081" s="43">
        <f>O1082+O1085</f>
        <v>0</v>
      </c>
      <c r="P1081" s="43">
        <f>P1082+P1085</f>
        <v>0</v>
      </c>
      <c r="Q1081" s="43">
        <f>Q1082+Q1085</f>
        <v>0</v>
      </c>
      <c r="R1081" s="43">
        <f>R1082+R1085</f>
        <v>5388.6000000000004</v>
      </c>
      <c r="S1081" s="43">
        <f>S1082+S1085</f>
        <v>0</v>
      </c>
      <c r="T1081" s="43">
        <f>T1082+T1085</f>
        <v>0</v>
      </c>
      <c r="U1081" s="43">
        <v>0</v>
      </c>
      <c r="V1081" s="43">
        <f t="shared" si="2072"/>
        <v>90762.900000000009</v>
      </c>
      <c r="W1081" s="43">
        <f>W1082+W1085</f>
        <v>0</v>
      </c>
      <c r="X1081" s="43">
        <f>X1082+X1085</f>
        <v>0</v>
      </c>
      <c r="Y1081" s="43">
        <f>Y1082+Y1085</f>
        <v>0</v>
      </c>
      <c r="Z1081" s="43">
        <f>Z1082+Z1085</f>
        <v>0</v>
      </c>
      <c r="AA1081" s="43">
        <f>AA1082+AA1085</f>
        <v>0</v>
      </c>
      <c r="AB1081" s="43">
        <f>AB1082+AB1085</f>
        <v>68339.076480000003</v>
      </c>
      <c r="AC1081" s="44">
        <f>AC1082+AC1085</f>
        <v>89019.449500000002</v>
      </c>
      <c r="AD1081" s="44">
        <f>AD1082+AD1085</f>
        <v>89019.441309999995</v>
      </c>
      <c r="AE1081" s="45">
        <f t="shared" si="2068"/>
        <v>99.999990799763367</v>
      </c>
      <c r="AF1081" s="43">
        <f>AF1082+AF1085</f>
        <v>89019.449999999997</v>
      </c>
      <c r="AG1081" s="43">
        <f>AG1082+AG1085</f>
        <v>0</v>
      </c>
      <c r="AH1081" s="43">
        <f>AH1082+AH1085</f>
        <v>0</v>
      </c>
      <c r="AI1081" s="43">
        <f>AI1082+AI1085</f>
        <v>0</v>
      </c>
      <c r="AJ1081" s="43">
        <f>AJ1082+AJ1085</f>
        <v>0</v>
      </c>
      <c r="AK1081" s="43">
        <f>AK1082+AK1085</f>
        <v>0</v>
      </c>
      <c r="AL1081" s="43">
        <f t="shared" si="2069"/>
        <v>89019.449999999997</v>
      </c>
      <c r="AM1081" s="43">
        <f t="shared" si="2070"/>
        <v>1743.4500000000116</v>
      </c>
      <c r="AN1081" s="2"/>
      <c r="AR1081" s="1"/>
      <c r="AS1081" s="1"/>
    </row>
    <row r="1082" ht="31.5">
      <c r="B1082" s="41" t="s">
        <v>453</v>
      </c>
      <c r="C1082" s="41" t="s">
        <v>227</v>
      </c>
      <c r="D1082" s="41" t="s">
        <v>109</v>
      </c>
      <c r="E1082" s="26" t="str">
        <f t="shared" si="2071"/>
        <v>0709</v>
      </c>
      <c r="F1082" s="41" t="s">
        <v>91</v>
      </c>
      <c r="G1082" s="41"/>
      <c r="H1082" s="42" t="s">
        <v>92</v>
      </c>
      <c r="I1082" s="43">
        <f t="shared" ref="I1082:I1083" si="2073">I1083</f>
        <v>81271.300000000003</v>
      </c>
      <c r="J1082" s="43">
        <f t="shared" ref="J1082:J1083" si="2074">J1083</f>
        <v>80288</v>
      </c>
      <c r="K1082" s="43">
        <f t="shared" ref="K1082:K1083" si="2075">K1083</f>
        <v>80288</v>
      </c>
      <c r="L1082" s="43">
        <f t="shared" ref="L1082:L1083" si="2076">L1083</f>
        <v>0</v>
      </c>
      <c r="M1082" s="43">
        <f t="shared" ref="M1082:M1083" si="2077">M1083</f>
        <v>0</v>
      </c>
      <c r="N1082" s="43">
        <f t="shared" ref="N1082:N1083" si="2078">N1083</f>
        <v>0</v>
      </c>
      <c r="O1082" s="43">
        <f t="shared" ref="O1082:O1083" si="2079">O1083</f>
        <v>0</v>
      </c>
      <c r="P1082" s="43">
        <f t="shared" ref="P1082:P1083" si="2080">P1083</f>
        <v>0</v>
      </c>
      <c r="Q1082" s="43">
        <f t="shared" ref="Q1082:Q1083" si="2081">Q1083</f>
        <v>0</v>
      </c>
      <c r="R1082" s="43">
        <f t="shared" ref="R1082:R1083" si="2082">R1083</f>
        <v>5388.6000000000004</v>
      </c>
      <c r="S1082" s="43">
        <f t="shared" ref="S1082:S1083" si="2083">S1083</f>
        <v>0</v>
      </c>
      <c r="T1082" s="43">
        <f t="shared" ref="T1082:T1083" si="2084">T1083</f>
        <v>0</v>
      </c>
      <c r="U1082" s="43">
        <v>0</v>
      </c>
      <c r="V1082" s="43">
        <f t="shared" si="2072"/>
        <v>86659.900000000009</v>
      </c>
      <c r="W1082" s="43">
        <f t="shared" ref="W1082:W1083" si="2085">W1083</f>
        <v>0</v>
      </c>
      <c r="X1082" s="43">
        <f t="shared" ref="X1082:X1083" si="2086">X1083</f>
        <v>0</v>
      </c>
      <c r="Y1082" s="43">
        <f t="shared" ref="Y1082:Y1083" si="2087">Y1083</f>
        <v>0</v>
      </c>
      <c r="Z1082" s="43">
        <f t="shared" ref="Z1082:Z1083" si="2088">Z1083</f>
        <v>0</v>
      </c>
      <c r="AA1082" s="43">
        <f t="shared" ref="AA1082:AA1083" si="2089">AA1083</f>
        <v>0</v>
      </c>
      <c r="AB1082" s="43">
        <f t="shared" ref="AB1082:AB1083" si="2090">AB1083</f>
        <v>65584.562900000004</v>
      </c>
      <c r="AC1082" s="44">
        <f t="shared" ref="AC1082:AC1083" si="2091">AC1083</f>
        <v>85092.870190000001</v>
      </c>
      <c r="AD1082" s="44">
        <f t="shared" ref="AD1082:AD1083" si="2092">AD1083</f>
        <v>85092.861499999999</v>
      </c>
      <c r="AE1082" s="45">
        <f t="shared" si="2068"/>
        <v>99.999989787628536</v>
      </c>
      <c r="AF1082" s="43">
        <f t="shared" ref="AF1082:AF1083" si="2093">AF1083</f>
        <v>84967.199999999997</v>
      </c>
      <c r="AG1082" s="43">
        <f t="shared" ref="AG1082:AG1083" si="2094">AG1083</f>
        <v>0</v>
      </c>
      <c r="AH1082" s="43">
        <f t="shared" ref="AH1082:AH1083" si="2095">AH1083</f>
        <v>0</v>
      </c>
      <c r="AI1082" s="43">
        <f t="shared" ref="AI1082:AI1083" si="2096">AI1083</f>
        <v>0</v>
      </c>
      <c r="AJ1082" s="43">
        <f t="shared" ref="AJ1082:AJ1083" si="2097">AJ1083</f>
        <v>0</v>
      </c>
      <c r="AK1082" s="43">
        <f t="shared" ref="AK1082:AK1083" si="2098">AK1083</f>
        <v>0</v>
      </c>
      <c r="AL1082" s="43">
        <f t="shared" si="2069"/>
        <v>84967.199999999997</v>
      </c>
      <c r="AM1082" s="43">
        <f t="shared" si="2070"/>
        <v>1692.7000000000116</v>
      </c>
      <c r="AN1082" s="2"/>
      <c r="AO1082" s="1"/>
      <c r="AP1082" s="1"/>
      <c r="AQ1082" s="1"/>
      <c r="AR1082" s="1"/>
      <c r="AS1082" s="1"/>
    </row>
    <row r="1083" ht="78.75">
      <c r="B1083" s="41" t="s">
        <v>453</v>
      </c>
      <c r="C1083" s="41" t="s">
        <v>227</v>
      </c>
      <c r="D1083" s="41" t="s">
        <v>109</v>
      </c>
      <c r="E1083" s="26" t="str">
        <f t="shared" si="2071"/>
        <v>0709</v>
      </c>
      <c r="F1083" s="41" t="s">
        <v>91</v>
      </c>
      <c r="G1083" s="41" t="s">
        <v>71</v>
      </c>
      <c r="H1083" s="42" t="s">
        <v>72</v>
      </c>
      <c r="I1083" s="43">
        <f t="shared" si="2073"/>
        <v>81271.300000000003</v>
      </c>
      <c r="J1083" s="43">
        <f t="shared" si="2074"/>
        <v>80288</v>
      </c>
      <c r="K1083" s="43">
        <f t="shared" si="2075"/>
        <v>80288</v>
      </c>
      <c r="L1083" s="43">
        <f t="shared" si="2076"/>
        <v>0</v>
      </c>
      <c r="M1083" s="43">
        <f t="shared" si="2077"/>
        <v>0</v>
      </c>
      <c r="N1083" s="43">
        <f t="shared" si="2078"/>
        <v>0</v>
      </c>
      <c r="O1083" s="43">
        <f t="shared" si="2079"/>
        <v>0</v>
      </c>
      <c r="P1083" s="43">
        <f t="shared" si="2080"/>
        <v>0</v>
      </c>
      <c r="Q1083" s="43">
        <f t="shared" si="2081"/>
        <v>0</v>
      </c>
      <c r="R1083" s="43">
        <f t="shared" si="2082"/>
        <v>5388.6000000000004</v>
      </c>
      <c r="S1083" s="43">
        <f t="shared" si="2083"/>
        <v>0</v>
      </c>
      <c r="T1083" s="43">
        <f t="shared" si="2084"/>
        <v>0</v>
      </c>
      <c r="U1083" s="43">
        <v>0</v>
      </c>
      <c r="V1083" s="43">
        <f t="shared" si="2072"/>
        <v>86659.900000000009</v>
      </c>
      <c r="W1083" s="43">
        <f t="shared" si="2085"/>
        <v>0</v>
      </c>
      <c r="X1083" s="43">
        <f t="shared" si="2086"/>
        <v>0</v>
      </c>
      <c r="Y1083" s="43">
        <f t="shared" si="2087"/>
        <v>0</v>
      </c>
      <c r="Z1083" s="43">
        <f t="shared" si="2088"/>
        <v>0</v>
      </c>
      <c r="AA1083" s="43">
        <f t="shared" si="2089"/>
        <v>0</v>
      </c>
      <c r="AB1083" s="43">
        <f t="shared" si="2090"/>
        <v>65584.562900000004</v>
      </c>
      <c r="AC1083" s="44">
        <f t="shared" si="2091"/>
        <v>85092.870190000001</v>
      </c>
      <c r="AD1083" s="44">
        <f t="shared" si="2092"/>
        <v>85092.861499999999</v>
      </c>
      <c r="AE1083" s="45">
        <f t="shared" si="2068"/>
        <v>99.999989787628536</v>
      </c>
      <c r="AF1083" s="43">
        <f t="shared" si="2093"/>
        <v>84967.199999999997</v>
      </c>
      <c r="AG1083" s="43">
        <f t="shared" si="2094"/>
        <v>0</v>
      </c>
      <c r="AH1083" s="43">
        <f t="shared" si="2095"/>
        <v>0</v>
      </c>
      <c r="AI1083" s="43">
        <f t="shared" si="2096"/>
        <v>0</v>
      </c>
      <c r="AJ1083" s="43">
        <f t="shared" si="2097"/>
        <v>0</v>
      </c>
      <c r="AK1083" s="43">
        <f t="shared" si="2098"/>
        <v>0</v>
      </c>
      <c r="AL1083" s="43">
        <f t="shared" si="2069"/>
        <v>84967.199999999997</v>
      </c>
      <c r="AM1083" s="43">
        <f t="shared" si="2070"/>
        <v>1692.7000000000116</v>
      </c>
      <c r="AN1083" s="2"/>
      <c r="AO1083" s="1"/>
      <c r="AP1083" s="1"/>
      <c r="AQ1083" s="1"/>
      <c r="AR1083" s="1"/>
      <c r="AS1083" s="1"/>
    </row>
    <row r="1084" ht="31.5">
      <c r="B1084" s="41" t="s">
        <v>453</v>
      </c>
      <c r="C1084" s="41" t="s">
        <v>227</v>
      </c>
      <c r="D1084" s="41" t="s">
        <v>109</v>
      </c>
      <c r="E1084" s="26" t="str">
        <f t="shared" si="2071"/>
        <v>0709</v>
      </c>
      <c r="F1084" s="41" t="s">
        <v>91</v>
      </c>
      <c r="G1084" s="41" t="s">
        <v>93</v>
      </c>
      <c r="H1084" s="42" t="s">
        <v>94</v>
      </c>
      <c r="I1084" s="43">
        <v>81271.300000000003</v>
      </c>
      <c r="J1084" s="43">
        <v>80288</v>
      </c>
      <c r="K1084" s="43">
        <v>80288</v>
      </c>
      <c r="L1084" s="43"/>
      <c r="M1084" s="43"/>
      <c r="N1084" s="43"/>
      <c r="O1084" s="43">
        <v>0</v>
      </c>
      <c r="P1084" s="43">
        <v>0</v>
      </c>
      <c r="Q1084" s="43">
        <v>0</v>
      </c>
      <c r="R1084" s="43">
        <v>5388.6000000000004</v>
      </c>
      <c r="S1084" s="43">
        <v>0</v>
      </c>
      <c r="T1084" s="43">
        <v>0</v>
      </c>
      <c r="U1084" s="43">
        <v>0</v>
      </c>
      <c r="V1084" s="43">
        <f t="shared" si="2072"/>
        <v>86659.900000000009</v>
      </c>
      <c r="W1084" s="43"/>
      <c r="X1084" s="43"/>
      <c r="Y1084" s="43"/>
      <c r="Z1084" s="43"/>
      <c r="AA1084" s="43"/>
      <c r="AB1084" s="43">
        <v>65584.562900000004</v>
      </c>
      <c r="AC1084" s="44">
        <v>85092.870190000001</v>
      </c>
      <c r="AD1084" s="44">
        <v>85092.861499999999</v>
      </c>
      <c r="AE1084" s="45">
        <f t="shared" si="2068"/>
        <v>99.999989787628536</v>
      </c>
      <c r="AF1084" s="43">
        <v>84967.199999999997</v>
      </c>
      <c r="AG1084" s="43">
        <v>0</v>
      </c>
      <c r="AH1084" s="43">
        <v>0</v>
      </c>
      <c r="AI1084" s="43">
        <v>0</v>
      </c>
      <c r="AJ1084" s="43">
        <v>0</v>
      </c>
      <c r="AK1084" s="43">
        <v>0</v>
      </c>
      <c r="AL1084" s="43">
        <f t="shared" si="2069"/>
        <v>84967.199999999997</v>
      </c>
      <c r="AM1084" s="43">
        <f t="shared" si="2070"/>
        <v>1692.7000000000116</v>
      </c>
      <c r="AN1084" s="19"/>
      <c r="AR1084" s="1"/>
      <c r="AS1084" s="1"/>
    </row>
    <row r="1085" ht="31.5">
      <c r="B1085" s="41" t="s">
        <v>453</v>
      </c>
      <c r="C1085" s="41" t="s">
        <v>227</v>
      </c>
      <c r="D1085" s="41" t="s">
        <v>109</v>
      </c>
      <c r="E1085" s="26" t="str">
        <f t="shared" si="2071"/>
        <v>0709</v>
      </c>
      <c r="F1085" s="41" t="s">
        <v>99</v>
      </c>
      <c r="G1085" s="41"/>
      <c r="H1085" s="42" t="s">
        <v>100</v>
      </c>
      <c r="I1085" s="43">
        <f>I1086+I1088</f>
        <v>4103</v>
      </c>
      <c r="J1085" s="43">
        <f>J1086+J1088</f>
        <v>4103</v>
      </c>
      <c r="K1085" s="43">
        <f>K1086+K1088</f>
        <v>4103</v>
      </c>
      <c r="L1085" s="43">
        <f>L1086+L1088</f>
        <v>0</v>
      </c>
      <c r="M1085" s="43">
        <f>M1086+M1088</f>
        <v>0</v>
      </c>
      <c r="N1085" s="43">
        <f>N1086+N1088</f>
        <v>0</v>
      </c>
      <c r="O1085" s="43">
        <f>O1086+O1088</f>
        <v>0</v>
      </c>
      <c r="P1085" s="43">
        <f>P1086+P1088</f>
        <v>0</v>
      </c>
      <c r="Q1085" s="43">
        <f>Q1086+Q1088</f>
        <v>0</v>
      </c>
      <c r="R1085" s="43">
        <f>R1086+R1088</f>
        <v>0</v>
      </c>
      <c r="S1085" s="43">
        <f>S1086+S1088</f>
        <v>0</v>
      </c>
      <c r="T1085" s="43">
        <f>T1086+T1088</f>
        <v>0</v>
      </c>
      <c r="U1085" s="43">
        <v>0</v>
      </c>
      <c r="V1085" s="43">
        <f t="shared" si="2072"/>
        <v>4103</v>
      </c>
      <c r="W1085" s="43">
        <f>W1086+W1088</f>
        <v>0</v>
      </c>
      <c r="X1085" s="43">
        <f>X1086+X1088</f>
        <v>0</v>
      </c>
      <c r="Y1085" s="43">
        <f>Y1086+Y1088</f>
        <v>0</v>
      </c>
      <c r="Z1085" s="43">
        <f>Z1086+Z1088</f>
        <v>0</v>
      </c>
      <c r="AA1085" s="43">
        <f>AA1086+AA1088</f>
        <v>0</v>
      </c>
      <c r="AB1085" s="43">
        <f>AB1086+AB1088</f>
        <v>2754.5135799999998</v>
      </c>
      <c r="AC1085" s="44">
        <f>AC1086+AC1088</f>
        <v>3926.5793100000001</v>
      </c>
      <c r="AD1085" s="44">
        <f>AD1086+AD1088</f>
        <v>3926.5798100000002</v>
      </c>
      <c r="AE1085" s="45">
        <f t="shared" si="2068"/>
        <v>100.0000127337298</v>
      </c>
      <c r="AF1085" s="43">
        <f>AF1086+AF1088</f>
        <v>4052.25</v>
      </c>
      <c r="AG1085" s="43">
        <f>AG1086+AG1088</f>
        <v>0</v>
      </c>
      <c r="AH1085" s="43">
        <f>AH1086+AH1088</f>
        <v>0</v>
      </c>
      <c r="AI1085" s="43">
        <f>AI1086+AI1088</f>
        <v>0</v>
      </c>
      <c r="AJ1085" s="43">
        <f>AJ1086+AJ1088</f>
        <v>0</v>
      </c>
      <c r="AK1085" s="43">
        <f>AK1086+AK1088</f>
        <v>0</v>
      </c>
      <c r="AL1085" s="43">
        <f t="shared" si="2069"/>
        <v>4052.25</v>
      </c>
      <c r="AM1085" s="43">
        <f t="shared" si="2070"/>
        <v>50.75</v>
      </c>
      <c r="AN1085" s="2"/>
      <c r="AO1085" s="1"/>
      <c r="AP1085" s="1"/>
      <c r="AQ1085" s="1"/>
      <c r="AR1085" s="1"/>
      <c r="AS1085" s="1"/>
    </row>
    <row r="1086" ht="78.75">
      <c r="B1086" s="41" t="s">
        <v>453</v>
      </c>
      <c r="C1086" s="41" t="s">
        <v>227</v>
      </c>
      <c r="D1086" s="41" t="s">
        <v>109</v>
      </c>
      <c r="E1086" s="26" t="str">
        <f t="shared" si="2071"/>
        <v>0709</v>
      </c>
      <c r="F1086" s="41" t="s">
        <v>99</v>
      </c>
      <c r="G1086" s="41" t="s">
        <v>71</v>
      </c>
      <c r="H1086" s="42" t="s">
        <v>72</v>
      </c>
      <c r="I1086" s="43">
        <f>I1087</f>
        <v>300</v>
      </c>
      <c r="J1086" s="43">
        <f>J1087</f>
        <v>300</v>
      </c>
      <c r="K1086" s="43">
        <f>K1087</f>
        <v>300</v>
      </c>
      <c r="L1086" s="43">
        <f>L1087</f>
        <v>0</v>
      </c>
      <c r="M1086" s="43">
        <f>M1087</f>
        <v>0</v>
      </c>
      <c r="N1086" s="43">
        <f>N1087</f>
        <v>0</v>
      </c>
      <c r="O1086" s="43">
        <f>O1087</f>
        <v>0</v>
      </c>
      <c r="P1086" s="43">
        <f>P1087</f>
        <v>0</v>
      </c>
      <c r="Q1086" s="43">
        <f>Q1087</f>
        <v>0</v>
      </c>
      <c r="R1086" s="43">
        <f>R1087</f>
        <v>0</v>
      </c>
      <c r="S1086" s="43">
        <f>S1087</f>
        <v>0</v>
      </c>
      <c r="T1086" s="43">
        <f>T1087</f>
        <v>0</v>
      </c>
      <c r="U1086" s="43">
        <v>0</v>
      </c>
      <c r="V1086" s="43">
        <f t="shared" si="2072"/>
        <v>300</v>
      </c>
      <c r="W1086" s="43">
        <f>W1087</f>
        <v>0</v>
      </c>
      <c r="X1086" s="43">
        <f>X1087</f>
        <v>0</v>
      </c>
      <c r="Y1086" s="43">
        <f>Y1087</f>
        <v>0</v>
      </c>
      <c r="Z1086" s="43">
        <f>Z1087</f>
        <v>0</v>
      </c>
      <c r="AA1086" s="43">
        <f>AA1087</f>
        <v>0</v>
      </c>
      <c r="AB1086" s="43">
        <f>AB1087</f>
        <v>146.05529999999999</v>
      </c>
      <c r="AC1086" s="44">
        <f>AC1087</f>
        <v>183.39194000000001</v>
      </c>
      <c r="AD1086" s="44">
        <f>AD1087</f>
        <v>183.39194000000001</v>
      </c>
      <c r="AE1086" s="45">
        <f t="shared" si="2068"/>
        <v>100</v>
      </c>
      <c r="AF1086" s="43">
        <f>AF1087</f>
        <v>149.86529999999999</v>
      </c>
      <c r="AG1086" s="43">
        <f>AG1087</f>
        <v>0</v>
      </c>
      <c r="AH1086" s="43">
        <f>AH1087</f>
        <v>0</v>
      </c>
      <c r="AI1086" s="43">
        <f>AI1087</f>
        <v>0</v>
      </c>
      <c r="AJ1086" s="43">
        <f>AJ1087</f>
        <v>0</v>
      </c>
      <c r="AK1086" s="43">
        <f>AK1087</f>
        <v>0</v>
      </c>
      <c r="AL1086" s="43">
        <f t="shared" si="2069"/>
        <v>149.86529999999999</v>
      </c>
      <c r="AM1086" s="43">
        <f t="shared" si="2070"/>
        <v>150.13470000000001</v>
      </c>
      <c r="AN1086" s="2"/>
      <c r="AR1086" s="1"/>
      <c r="AS1086" s="1"/>
    </row>
    <row r="1087" ht="31.5">
      <c r="B1087" s="41" t="s">
        <v>453</v>
      </c>
      <c r="C1087" s="41" t="s">
        <v>227</v>
      </c>
      <c r="D1087" s="41" t="s">
        <v>109</v>
      </c>
      <c r="E1087" s="26" t="str">
        <f t="shared" si="2071"/>
        <v>0709</v>
      </c>
      <c r="F1087" s="41" t="s">
        <v>99</v>
      </c>
      <c r="G1087" s="41" t="s">
        <v>93</v>
      </c>
      <c r="H1087" s="42" t="s">
        <v>94</v>
      </c>
      <c r="I1087" s="43">
        <v>300</v>
      </c>
      <c r="J1087" s="43">
        <v>300</v>
      </c>
      <c r="K1087" s="43">
        <v>300</v>
      </c>
      <c r="L1087" s="43"/>
      <c r="M1087" s="43"/>
      <c r="N1087" s="43"/>
      <c r="O1087" s="43">
        <v>0</v>
      </c>
      <c r="P1087" s="43">
        <v>0</v>
      </c>
      <c r="Q1087" s="43">
        <v>0</v>
      </c>
      <c r="R1087" s="43">
        <v>0</v>
      </c>
      <c r="S1087" s="43">
        <v>0</v>
      </c>
      <c r="T1087" s="43">
        <v>0</v>
      </c>
      <c r="U1087" s="43">
        <v>0</v>
      </c>
      <c r="V1087" s="43">
        <f t="shared" si="2072"/>
        <v>300</v>
      </c>
      <c r="W1087" s="43"/>
      <c r="X1087" s="43"/>
      <c r="Y1087" s="43"/>
      <c r="Z1087" s="43"/>
      <c r="AA1087" s="43"/>
      <c r="AB1087" s="43">
        <v>146.05529999999999</v>
      </c>
      <c r="AC1087" s="44">
        <v>183.39194000000001</v>
      </c>
      <c r="AD1087" s="44">
        <v>183.39194000000001</v>
      </c>
      <c r="AE1087" s="45">
        <f t="shared" si="2068"/>
        <v>100</v>
      </c>
      <c r="AF1087" s="43">
        <v>149.86529999999999</v>
      </c>
      <c r="AG1087" s="43">
        <v>0</v>
      </c>
      <c r="AH1087" s="43">
        <v>0</v>
      </c>
      <c r="AI1087" s="43">
        <v>0</v>
      </c>
      <c r="AJ1087" s="43">
        <v>0</v>
      </c>
      <c r="AK1087" s="43">
        <v>0</v>
      </c>
      <c r="AL1087" s="43">
        <f t="shared" si="2069"/>
        <v>149.86529999999999</v>
      </c>
      <c r="AM1087" s="43">
        <f t="shared" si="2070"/>
        <v>150.13470000000001</v>
      </c>
      <c r="AN1087" s="19"/>
      <c r="AO1087" s="1"/>
      <c r="AP1087" s="1"/>
      <c r="AQ1087" s="1"/>
      <c r="AR1087" s="1"/>
      <c r="AS1087" s="1"/>
    </row>
    <row r="1088" ht="31.5">
      <c r="B1088" s="41" t="s">
        <v>453</v>
      </c>
      <c r="C1088" s="41" t="s">
        <v>227</v>
      </c>
      <c r="D1088" s="41" t="s">
        <v>109</v>
      </c>
      <c r="E1088" s="26" t="str">
        <f t="shared" si="2071"/>
        <v>0709</v>
      </c>
      <c r="F1088" s="41" t="s">
        <v>99</v>
      </c>
      <c r="G1088" s="41" t="s">
        <v>53</v>
      </c>
      <c r="H1088" s="42" t="s">
        <v>54</v>
      </c>
      <c r="I1088" s="43">
        <f>I1089</f>
        <v>3803</v>
      </c>
      <c r="J1088" s="43">
        <f>J1089</f>
        <v>3803</v>
      </c>
      <c r="K1088" s="43">
        <f>K1089</f>
        <v>3803</v>
      </c>
      <c r="L1088" s="43">
        <f>L1089</f>
        <v>0</v>
      </c>
      <c r="M1088" s="43">
        <f>M1089</f>
        <v>0</v>
      </c>
      <c r="N1088" s="43">
        <f>N1089</f>
        <v>0</v>
      </c>
      <c r="O1088" s="43">
        <f>O1089</f>
        <v>0</v>
      </c>
      <c r="P1088" s="43">
        <f>P1089</f>
        <v>0</v>
      </c>
      <c r="Q1088" s="43">
        <f>Q1089</f>
        <v>0</v>
      </c>
      <c r="R1088" s="43">
        <f>R1089</f>
        <v>0</v>
      </c>
      <c r="S1088" s="43">
        <f>S1089</f>
        <v>0</v>
      </c>
      <c r="T1088" s="43">
        <f>T1089</f>
        <v>0</v>
      </c>
      <c r="U1088" s="43">
        <v>0</v>
      </c>
      <c r="V1088" s="43">
        <f t="shared" si="2072"/>
        <v>3803</v>
      </c>
      <c r="W1088" s="43">
        <f>W1089</f>
        <v>0</v>
      </c>
      <c r="X1088" s="43">
        <f>X1089</f>
        <v>0</v>
      </c>
      <c r="Y1088" s="43">
        <f>Y1089</f>
        <v>0</v>
      </c>
      <c r="Z1088" s="43">
        <f>Z1089</f>
        <v>0</v>
      </c>
      <c r="AA1088" s="43">
        <f>AA1089</f>
        <v>0</v>
      </c>
      <c r="AB1088" s="43">
        <f>AB1089</f>
        <v>2608.4582799999998</v>
      </c>
      <c r="AC1088" s="44">
        <f>AC1089</f>
        <v>3743.1873700000001</v>
      </c>
      <c r="AD1088" s="44">
        <f>AD1089</f>
        <v>3743.1878700000002</v>
      </c>
      <c r="AE1088" s="45">
        <f t="shared" si="2068"/>
        <v>100.00001335760011</v>
      </c>
      <c r="AF1088" s="43">
        <f>AF1089</f>
        <v>3902.3847000000001</v>
      </c>
      <c r="AG1088" s="43">
        <f>AG1089</f>
        <v>0</v>
      </c>
      <c r="AH1088" s="43">
        <f>AH1089</f>
        <v>0</v>
      </c>
      <c r="AI1088" s="43">
        <f>AI1089</f>
        <v>0</v>
      </c>
      <c r="AJ1088" s="43">
        <f>AJ1089</f>
        <v>0</v>
      </c>
      <c r="AK1088" s="43">
        <f>AK1089</f>
        <v>0</v>
      </c>
      <c r="AL1088" s="43">
        <f t="shared" si="2069"/>
        <v>3902.3847000000001</v>
      </c>
      <c r="AM1088" s="43">
        <f t="shared" si="2070"/>
        <v>-99.384700000000066</v>
      </c>
      <c r="AN1088" s="2"/>
      <c r="AO1088" s="1"/>
      <c r="AP1088" s="1"/>
      <c r="AQ1088" s="1"/>
      <c r="AR1088" s="1"/>
      <c r="AS1088" s="1"/>
    </row>
    <row r="1089" ht="31.5">
      <c r="B1089" s="41" t="s">
        <v>453</v>
      </c>
      <c r="C1089" s="41" t="s">
        <v>227</v>
      </c>
      <c r="D1089" s="41" t="s">
        <v>109</v>
      </c>
      <c r="E1089" s="26" t="str">
        <f t="shared" si="2071"/>
        <v>0709</v>
      </c>
      <c r="F1089" s="41" t="s">
        <v>99</v>
      </c>
      <c r="G1089" s="41" t="s">
        <v>55</v>
      </c>
      <c r="H1089" s="42" t="s">
        <v>56</v>
      </c>
      <c r="I1089" s="43">
        <v>3803</v>
      </c>
      <c r="J1089" s="43">
        <v>3803</v>
      </c>
      <c r="K1089" s="43">
        <v>3803</v>
      </c>
      <c r="L1089" s="43"/>
      <c r="M1089" s="43"/>
      <c r="N1089" s="43"/>
      <c r="O1089" s="43">
        <v>0</v>
      </c>
      <c r="P1089" s="43">
        <v>0</v>
      </c>
      <c r="Q1089" s="43">
        <v>0</v>
      </c>
      <c r="R1089" s="43">
        <v>0</v>
      </c>
      <c r="S1089" s="43">
        <v>0</v>
      </c>
      <c r="T1089" s="43">
        <v>0</v>
      </c>
      <c r="U1089" s="43">
        <v>0</v>
      </c>
      <c r="V1089" s="43">
        <f t="shared" si="2072"/>
        <v>3803</v>
      </c>
      <c r="W1089" s="43"/>
      <c r="X1089" s="43"/>
      <c r="Y1089" s="43"/>
      <c r="Z1089" s="43"/>
      <c r="AA1089" s="43"/>
      <c r="AB1089" s="43">
        <v>2608.4582799999998</v>
      </c>
      <c r="AC1089" s="44">
        <v>3743.1873700000001</v>
      </c>
      <c r="AD1089" s="44">
        <v>3743.1878700000002</v>
      </c>
      <c r="AE1089" s="45">
        <f t="shared" si="2068"/>
        <v>100.00001335760011</v>
      </c>
      <c r="AF1089" s="43">
        <v>3902.3847000000001</v>
      </c>
      <c r="AG1089" s="43">
        <v>0</v>
      </c>
      <c r="AH1089" s="43">
        <v>0</v>
      </c>
      <c r="AI1089" s="43">
        <v>0</v>
      </c>
      <c r="AJ1089" s="43">
        <v>0</v>
      </c>
      <c r="AK1089" s="43">
        <v>0</v>
      </c>
      <c r="AL1089" s="43">
        <f t="shared" si="2069"/>
        <v>3902.3847000000001</v>
      </c>
      <c r="AM1089" s="43">
        <f t="shared" si="2070"/>
        <v>-99.384700000000066</v>
      </c>
      <c r="AN1089" s="19"/>
      <c r="AO1089" s="1"/>
      <c r="AP1089" s="1"/>
      <c r="AQ1089" s="1"/>
      <c r="AR1089" s="1"/>
      <c r="AS1089" s="1"/>
    </row>
    <row r="1090" ht="47.25">
      <c r="B1090" s="41" t="s">
        <v>453</v>
      </c>
      <c r="C1090" s="41" t="s">
        <v>227</v>
      </c>
      <c r="D1090" s="41" t="s">
        <v>109</v>
      </c>
      <c r="E1090" s="26" t="str">
        <f t="shared" si="2071"/>
        <v>0709</v>
      </c>
      <c r="F1090" s="41" t="s">
        <v>101</v>
      </c>
      <c r="G1090" s="41"/>
      <c r="H1090" s="42" t="s">
        <v>102</v>
      </c>
      <c r="I1090" s="43"/>
      <c r="J1090" s="43"/>
      <c r="K1090" s="43"/>
      <c r="L1090" s="43"/>
      <c r="M1090" s="43"/>
      <c r="N1090" s="43"/>
      <c r="O1090" s="43">
        <f t="shared" ref="O1090:O1093" si="2099">O1091</f>
        <v>0</v>
      </c>
      <c r="P1090" s="43">
        <f t="shared" ref="P1090:P1093" si="2100">P1091</f>
        <v>0</v>
      </c>
      <c r="Q1090" s="43">
        <f t="shared" ref="Q1090:Q1093" si="2101">Q1091</f>
        <v>0</v>
      </c>
      <c r="R1090" s="43">
        <f t="shared" ref="R1090:R1093" si="2102">R1091</f>
        <v>0</v>
      </c>
      <c r="S1090" s="43"/>
      <c r="T1090" s="43"/>
      <c r="U1090" s="43"/>
      <c r="V1090" s="43">
        <f t="shared" si="2072"/>
        <v>0</v>
      </c>
      <c r="W1090" s="43"/>
      <c r="X1090" s="43"/>
      <c r="Y1090" s="43"/>
      <c r="Z1090" s="43"/>
      <c r="AA1090" s="43"/>
      <c r="AB1090" s="43">
        <f t="shared" ref="AB1090:AB1093" si="2103">AB1091</f>
        <v>164.45092</v>
      </c>
      <c r="AC1090" s="44">
        <f t="shared" ref="AC1090:AC1093" si="2104">AC1091</f>
        <v>164.45092</v>
      </c>
      <c r="AD1090" s="44">
        <f t="shared" ref="AD1090:AD1093" si="2105">AD1091</f>
        <v>164.45092</v>
      </c>
      <c r="AE1090" s="45">
        <f t="shared" si="2068"/>
        <v>100</v>
      </c>
      <c r="AF1090" s="43">
        <f t="shared" ref="AF1090:AF1093" si="2106">AF1091</f>
        <v>164.45092</v>
      </c>
      <c r="AG1090" s="43">
        <f t="shared" ref="AG1090:AG1093" si="2107">AG1091</f>
        <v>0</v>
      </c>
      <c r="AH1090" s="43">
        <f t="shared" ref="AH1090:AH1093" si="2108">AH1091</f>
        <v>0</v>
      </c>
      <c r="AI1090" s="43">
        <f t="shared" ref="AI1090:AI1093" si="2109">AI1091</f>
        <v>0</v>
      </c>
      <c r="AJ1090" s="43">
        <f t="shared" ref="AJ1090:AJ1093" si="2110">AJ1091</f>
        <v>0</v>
      </c>
      <c r="AK1090" s="43">
        <f t="shared" ref="AK1090:AK1093" si="2111">AK1091</f>
        <v>0</v>
      </c>
      <c r="AL1090" s="43">
        <f t="shared" si="2069"/>
        <v>164.45092</v>
      </c>
      <c r="AM1090" s="43">
        <f t="shared" si="2070"/>
        <v>-164.45092</v>
      </c>
      <c r="AN1090" s="19"/>
      <c r="AO1090" s="1"/>
      <c r="AP1090" s="1"/>
      <c r="AQ1090" s="1"/>
      <c r="AR1090" s="1"/>
      <c r="AS1090" s="1"/>
    </row>
    <row r="1091" ht="31.5">
      <c r="B1091" s="41" t="s">
        <v>453</v>
      </c>
      <c r="C1091" s="41" t="s">
        <v>227</v>
      </c>
      <c r="D1091" s="41" t="s">
        <v>109</v>
      </c>
      <c r="E1091" s="26" t="str">
        <f t="shared" si="2071"/>
        <v>0709</v>
      </c>
      <c r="F1091" s="41" t="s">
        <v>103</v>
      </c>
      <c r="G1091" s="41"/>
      <c r="H1091" s="42" t="s">
        <v>104</v>
      </c>
      <c r="I1091" s="43"/>
      <c r="J1091" s="43"/>
      <c r="K1091" s="43"/>
      <c r="L1091" s="43"/>
      <c r="M1091" s="43"/>
      <c r="N1091" s="43"/>
      <c r="O1091" s="43">
        <f t="shared" si="2099"/>
        <v>0</v>
      </c>
      <c r="P1091" s="43">
        <f t="shared" si="2100"/>
        <v>0</v>
      </c>
      <c r="Q1091" s="43">
        <f t="shared" si="2101"/>
        <v>0</v>
      </c>
      <c r="R1091" s="43">
        <f t="shared" si="2102"/>
        <v>0</v>
      </c>
      <c r="S1091" s="43"/>
      <c r="T1091" s="43"/>
      <c r="U1091" s="43"/>
      <c r="V1091" s="43">
        <f t="shared" si="2072"/>
        <v>0</v>
      </c>
      <c r="W1091" s="43"/>
      <c r="X1091" s="43"/>
      <c r="Y1091" s="43"/>
      <c r="Z1091" s="43"/>
      <c r="AA1091" s="43"/>
      <c r="AB1091" s="43">
        <f t="shared" si="2103"/>
        <v>164.45092</v>
      </c>
      <c r="AC1091" s="44">
        <f t="shared" si="2104"/>
        <v>164.45092</v>
      </c>
      <c r="AD1091" s="44">
        <f t="shared" si="2105"/>
        <v>164.45092</v>
      </c>
      <c r="AE1091" s="45">
        <f t="shared" si="2068"/>
        <v>100</v>
      </c>
      <c r="AF1091" s="43">
        <f t="shared" si="2106"/>
        <v>164.45092</v>
      </c>
      <c r="AG1091" s="43">
        <f t="shared" si="2107"/>
        <v>0</v>
      </c>
      <c r="AH1091" s="43">
        <f t="shared" si="2108"/>
        <v>0</v>
      </c>
      <c r="AI1091" s="43">
        <f t="shared" si="2109"/>
        <v>0</v>
      </c>
      <c r="AJ1091" s="43">
        <f t="shared" si="2110"/>
        <v>0</v>
      </c>
      <c r="AK1091" s="43">
        <f t="shared" si="2111"/>
        <v>0</v>
      </c>
      <c r="AL1091" s="43">
        <f t="shared" si="2069"/>
        <v>164.45092</v>
      </c>
      <c r="AM1091" s="43">
        <f t="shared" si="2070"/>
        <v>-164.45092</v>
      </c>
      <c r="AN1091" s="19"/>
      <c r="AR1091" s="1"/>
      <c r="AS1091" s="1"/>
    </row>
    <row r="1092" ht="31.5">
      <c r="B1092" s="41" t="s">
        <v>453</v>
      </c>
      <c r="C1092" s="41" t="s">
        <v>227</v>
      </c>
      <c r="D1092" s="41" t="s">
        <v>109</v>
      </c>
      <c r="E1092" s="26" t="str">
        <f t="shared" si="2071"/>
        <v>0709</v>
      </c>
      <c r="F1092" s="41" t="s">
        <v>105</v>
      </c>
      <c r="G1092" s="41"/>
      <c r="H1092" s="42" t="s">
        <v>106</v>
      </c>
      <c r="I1092" s="43"/>
      <c r="J1092" s="43"/>
      <c r="K1092" s="43"/>
      <c r="L1092" s="43"/>
      <c r="M1092" s="43"/>
      <c r="N1092" s="43"/>
      <c r="O1092" s="43">
        <f t="shared" si="2099"/>
        <v>0</v>
      </c>
      <c r="P1092" s="43">
        <f t="shared" si="2100"/>
        <v>0</v>
      </c>
      <c r="Q1092" s="43">
        <f t="shared" si="2101"/>
        <v>0</v>
      </c>
      <c r="R1092" s="43">
        <f t="shared" si="2102"/>
        <v>0</v>
      </c>
      <c r="S1092" s="43"/>
      <c r="T1092" s="43"/>
      <c r="U1092" s="43"/>
      <c r="V1092" s="43">
        <f t="shared" si="2072"/>
        <v>0</v>
      </c>
      <c r="W1092" s="43"/>
      <c r="X1092" s="43"/>
      <c r="Y1092" s="43"/>
      <c r="Z1092" s="43"/>
      <c r="AA1092" s="43"/>
      <c r="AB1092" s="43">
        <f t="shared" si="2103"/>
        <v>164.45092</v>
      </c>
      <c r="AC1092" s="44">
        <f t="shared" si="2104"/>
        <v>164.45092</v>
      </c>
      <c r="AD1092" s="44">
        <f t="shared" si="2105"/>
        <v>164.45092</v>
      </c>
      <c r="AE1092" s="45">
        <f t="shared" si="2068"/>
        <v>100</v>
      </c>
      <c r="AF1092" s="43">
        <f t="shared" si="2106"/>
        <v>164.45092</v>
      </c>
      <c r="AG1092" s="43">
        <f t="shared" si="2107"/>
        <v>0</v>
      </c>
      <c r="AH1092" s="43">
        <f t="shared" si="2108"/>
        <v>0</v>
      </c>
      <c r="AI1092" s="43">
        <f t="shared" si="2109"/>
        <v>0</v>
      </c>
      <c r="AJ1092" s="43">
        <f t="shared" si="2110"/>
        <v>0</v>
      </c>
      <c r="AK1092" s="43">
        <f t="shared" si="2111"/>
        <v>0</v>
      </c>
      <c r="AL1092" s="43">
        <f t="shared" si="2069"/>
        <v>164.45092</v>
      </c>
      <c r="AM1092" s="43">
        <f t="shared" si="2070"/>
        <v>-164.45092</v>
      </c>
      <c r="AN1092" s="19"/>
      <c r="AO1092" s="1"/>
      <c r="AP1092" s="1"/>
      <c r="AQ1092" s="1"/>
      <c r="AR1092" s="1"/>
      <c r="AS1092" s="1"/>
    </row>
    <row r="1093">
      <c r="B1093" s="41" t="s">
        <v>453</v>
      </c>
      <c r="C1093" s="41" t="s">
        <v>227</v>
      </c>
      <c r="D1093" s="41" t="s">
        <v>109</v>
      </c>
      <c r="E1093" s="26" t="str">
        <f t="shared" si="2071"/>
        <v>0709</v>
      </c>
      <c r="F1093" s="41" t="s">
        <v>105</v>
      </c>
      <c r="G1093" s="41" t="s">
        <v>59</v>
      </c>
      <c r="H1093" s="42" t="s">
        <v>60</v>
      </c>
      <c r="I1093" s="43"/>
      <c r="J1093" s="43"/>
      <c r="K1093" s="43"/>
      <c r="L1093" s="43"/>
      <c r="M1093" s="43"/>
      <c r="N1093" s="43"/>
      <c r="O1093" s="43">
        <f t="shared" si="2099"/>
        <v>0</v>
      </c>
      <c r="P1093" s="43">
        <f t="shared" si="2100"/>
        <v>0</v>
      </c>
      <c r="Q1093" s="43">
        <f t="shared" si="2101"/>
        <v>0</v>
      </c>
      <c r="R1093" s="43">
        <f t="shared" si="2102"/>
        <v>0</v>
      </c>
      <c r="S1093" s="43"/>
      <c r="T1093" s="43"/>
      <c r="U1093" s="43"/>
      <c r="V1093" s="43">
        <f t="shared" si="2072"/>
        <v>0</v>
      </c>
      <c r="W1093" s="43"/>
      <c r="X1093" s="43"/>
      <c r="Y1093" s="43"/>
      <c r="Z1093" s="43"/>
      <c r="AA1093" s="43"/>
      <c r="AB1093" s="43">
        <f t="shared" si="2103"/>
        <v>164.45092</v>
      </c>
      <c r="AC1093" s="44">
        <f t="shared" si="2104"/>
        <v>164.45092</v>
      </c>
      <c r="AD1093" s="44">
        <f t="shared" si="2105"/>
        <v>164.45092</v>
      </c>
      <c r="AE1093" s="45">
        <f t="shared" si="2068"/>
        <v>100</v>
      </c>
      <c r="AF1093" s="43">
        <f t="shared" si="2106"/>
        <v>164.45092</v>
      </c>
      <c r="AG1093" s="43">
        <f t="shared" si="2107"/>
        <v>0</v>
      </c>
      <c r="AH1093" s="43">
        <f t="shared" si="2108"/>
        <v>0</v>
      </c>
      <c r="AI1093" s="43">
        <f t="shared" si="2109"/>
        <v>0</v>
      </c>
      <c r="AJ1093" s="43">
        <f t="shared" si="2110"/>
        <v>0</v>
      </c>
      <c r="AK1093" s="43">
        <f t="shared" si="2111"/>
        <v>0</v>
      </c>
      <c r="AL1093" s="43">
        <f t="shared" si="2069"/>
        <v>164.45092</v>
      </c>
      <c r="AM1093" s="43">
        <f t="shared" si="2070"/>
        <v>-164.45092</v>
      </c>
      <c r="AN1093" s="19"/>
      <c r="AO1093" s="1"/>
      <c r="AP1093" s="1"/>
      <c r="AQ1093" s="1"/>
      <c r="AR1093" s="1"/>
      <c r="AS1093" s="1"/>
    </row>
    <row r="1094">
      <c r="B1094" s="41" t="s">
        <v>453</v>
      </c>
      <c r="C1094" s="41" t="s">
        <v>227</v>
      </c>
      <c r="D1094" s="41" t="s">
        <v>109</v>
      </c>
      <c r="E1094" s="26" t="str">
        <f t="shared" si="2071"/>
        <v>0709</v>
      </c>
      <c r="F1094" s="41" t="s">
        <v>105</v>
      </c>
      <c r="G1094" s="41" t="s">
        <v>61</v>
      </c>
      <c r="H1094" s="42" t="s">
        <v>62</v>
      </c>
      <c r="I1094" s="43"/>
      <c r="J1094" s="43"/>
      <c r="K1094" s="43"/>
      <c r="L1094" s="43"/>
      <c r="M1094" s="43"/>
      <c r="N1094" s="43"/>
      <c r="O1094" s="43">
        <v>0</v>
      </c>
      <c r="P1094" s="43">
        <v>0</v>
      </c>
      <c r="Q1094" s="43">
        <v>0</v>
      </c>
      <c r="R1094" s="43">
        <v>0</v>
      </c>
      <c r="S1094" s="43"/>
      <c r="T1094" s="43"/>
      <c r="U1094" s="43"/>
      <c r="V1094" s="43">
        <f t="shared" si="2072"/>
        <v>0</v>
      </c>
      <c r="W1094" s="43"/>
      <c r="X1094" s="43"/>
      <c r="Y1094" s="43"/>
      <c r="Z1094" s="43"/>
      <c r="AA1094" s="43"/>
      <c r="AB1094" s="43">
        <v>164.45092</v>
      </c>
      <c r="AC1094" s="44">
        <v>164.45092</v>
      </c>
      <c r="AD1094" s="44">
        <v>164.45092</v>
      </c>
      <c r="AE1094" s="45">
        <f t="shared" si="2068"/>
        <v>100</v>
      </c>
      <c r="AF1094" s="43">
        <v>164.45092</v>
      </c>
      <c r="AG1094" s="43">
        <v>0</v>
      </c>
      <c r="AH1094" s="43">
        <v>0</v>
      </c>
      <c r="AI1094" s="43">
        <v>0</v>
      </c>
      <c r="AJ1094" s="43">
        <v>0</v>
      </c>
      <c r="AK1094" s="43">
        <v>0</v>
      </c>
      <c r="AL1094" s="43">
        <f t="shared" si="2069"/>
        <v>164.45092</v>
      </c>
      <c r="AM1094" s="43">
        <f t="shared" si="2070"/>
        <v>-164.45092</v>
      </c>
      <c r="AN1094" s="19"/>
      <c r="AO1094" s="1"/>
      <c r="AP1094" s="1"/>
      <c r="AQ1094" s="1"/>
      <c r="AR1094" s="1"/>
      <c r="AS1094" s="1"/>
    </row>
    <row r="1095" s="24" customFormat="1">
      <c r="B1095" s="25" t="s">
        <v>453</v>
      </c>
      <c r="C1095" s="25" t="s">
        <v>446</v>
      </c>
      <c r="D1095" s="25"/>
      <c r="E1095" s="32" t="str">
        <f t="shared" si="2071"/>
        <v>10</v>
      </c>
      <c r="F1095" s="25"/>
      <c r="G1095" s="25"/>
      <c r="H1095" s="27" t="s">
        <v>447</v>
      </c>
      <c r="I1095" s="28">
        <f>I1096+I1137+I1147</f>
        <v>411855.30000000005</v>
      </c>
      <c r="J1095" s="28">
        <f>J1096+J1137+J1147</f>
        <v>401926.80000000005</v>
      </c>
      <c r="K1095" s="28">
        <f>K1096+K1137+K1147</f>
        <v>403958.90000000002</v>
      </c>
      <c r="L1095" s="28">
        <f>L1096+L1137+L1147</f>
        <v>0</v>
      </c>
      <c r="M1095" s="28">
        <f>M1096+M1137+M1147</f>
        <v>0</v>
      </c>
      <c r="N1095" s="28">
        <f>N1096+N1137+N1147</f>
        <v>0</v>
      </c>
      <c r="O1095" s="28">
        <f>O1096+O1137+O1147</f>
        <v>4708.4949999999999</v>
      </c>
      <c r="P1095" s="28">
        <f>P1096+P1137+P1147</f>
        <v>0</v>
      </c>
      <c r="Q1095" s="28">
        <f>Q1096+Q1137+Q1147</f>
        <v>2663.7069999999999</v>
      </c>
      <c r="R1095" s="28">
        <f>R1096+R1137+R1147</f>
        <v>0</v>
      </c>
      <c r="S1095" s="28">
        <f>S1096+S1137+S1147</f>
        <v>2263.5999999999999</v>
      </c>
      <c r="T1095" s="28">
        <f>T1096+T1137+T1147</f>
        <v>0</v>
      </c>
      <c r="U1095" s="28">
        <v>0</v>
      </c>
      <c r="V1095" s="28">
        <f t="shared" si="2072"/>
        <v>421491.10200000001</v>
      </c>
      <c r="W1095" s="28">
        <f>W1096+W1137+W1147</f>
        <v>0</v>
      </c>
      <c r="X1095" s="28">
        <f>X1096+X1137+X1147</f>
        <v>0</v>
      </c>
      <c r="Y1095" s="28">
        <f>Y1096+Y1137+Y1147</f>
        <v>0</v>
      </c>
      <c r="Z1095" s="28">
        <f>Z1096+Z1137+Z1147</f>
        <v>0</v>
      </c>
      <c r="AA1095" s="28">
        <f>AA1096+AA1137+AA1147</f>
        <v>0</v>
      </c>
      <c r="AB1095" s="28">
        <f>AB1096+AB1137+AB1147</f>
        <v>277824.77393000002</v>
      </c>
      <c r="AC1095" s="29">
        <f>AC1096+AC1137+AC1147</f>
        <v>337050.83480000007</v>
      </c>
      <c r="AD1095" s="29">
        <f>AD1096+AD1137+AD1147</f>
        <v>336959.60736000002</v>
      </c>
      <c r="AE1095" s="30">
        <f t="shared" si="2068"/>
        <v>99.972933625856712</v>
      </c>
      <c r="AF1095" s="28">
        <f>AF1096+AF1137+AF1147</f>
        <v>383739.17599999998</v>
      </c>
      <c r="AG1095" s="28">
        <f>AG1096+AG1137+AG1147</f>
        <v>4708.4949999999999</v>
      </c>
      <c r="AH1095" s="28">
        <f>AH1096+AH1137+AH1147</f>
        <v>0</v>
      </c>
      <c r="AI1095" s="28">
        <f>AI1096+AI1137+AI1147</f>
        <v>0</v>
      </c>
      <c r="AJ1095" s="28">
        <f>AJ1096+AJ1137+AJ1147</f>
        <v>0</v>
      </c>
      <c r="AK1095" s="28">
        <f>AK1096+AK1137+AK1147</f>
        <v>0</v>
      </c>
      <c r="AL1095" s="28">
        <f t="shared" si="2069"/>
        <v>388447.67099999997</v>
      </c>
      <c r="AM1095" s="28">
        <f t="shared" si="2070"/>
        <v>33043.431000000041</v>
      </c>
      <c r="AN1095" s="2"/>
      <c r="AO1095" s="24"/>
      <c r="AP1095" s="24"/>
      <c r="AQ1095" s="24"/>
      <c r="AR1095" s="24"/>
      <c r="AS1095" s="24"/>
    </row>
    <row r="1096" s="33" customFormat="1">
      <c r="B1096" s="34" t="s">
        <v>453</v>
      </c>
      <c r="C1096" s="34" t="s">
        <v>446</v>
      </c>
      <c r="D1096" s="34" t="s">
        <v>117</v>
      </c>
      <c r="E1096" s="35" t="str">
        <f t="shared" si="2071"/>
        <v>1003</v>
      </c>
      <c r="F1096" s="34"/>
      <c r="G1096" s="34"/>
      <c r="H1096" s="36" t="s">
        <v>448</v>
      </c>
      <c r="I1096" s="37">
        <f>I1097+I1106</f>
        <v>119997.80000000002</v>
      </c>
      <c r="J1096" s="37">
        <f>J1097+J1106</f>
        <v>119997.80000000002</v>
      </c>
      <c r="K1096" s="37">
        <f>K1097+K1106</f>
        <v>119997.80000000002</v>
      </c>
      <c r="L1096" s="37">
        <f>L1097+L1106</f>
        <v>0</v>
      </c>
      <c r="M1096" s="37">
        <f>M1097+M1106</f>
        <v>0</v>
      </c>
      <c r="N1096" s="37">
        <f>N1097+N1106</f>
        <v>0</v>
      </c>
      <c r="O1096" s="37">
        <f>O1097+O1106</f>
        <v>-250</v>
      </c>
      <c r="P1096" s="37">
        <f>P1097+P1106</f>
        <v>0</v>
      </c>
      <c r="Q1096" s="37">
        <f>Q1097+Q1106</f>
        <v>-201.07000000000002</v>
      </c>
      <c r="R1096" s="37">
        <f>R1097+R1106</f>
        <v>0</v>
      </c>
      <c r="S1096" s="37">
        <f>S1097+S1106</f>
        <v>2263.5999999999999</v>
      </c>
      <c r="T1096" s="37">
        <f>T1097+T1106</f>
        <v>0</v>
      </c>
      <c r="U1096" s="37">
        <v>0</v>
      </c>
      <c r="V1096" s="37">
        <f t="shared" si="2072"/>
        <v>121810.33000000002</v>
      </c>
      <c r="W1096" s="37">
        <f>W1097+W1106</f>
        <v>0</v>
      </c>
      <c r="X1096" s="37">
        <f>X1097+X1106</f>
        <v>0</v>
      </c>
      <c r="Y1096" s="37">
        <f>Y1097+Y1106</f>
        <v>0</v>
      </c>
      <c r="Z1096" s="37">
        <f>Z1097+Z1106</f>
        <v>0</v>
      </c>
      <c r="AA1096" s="37">
        <f>AA1097+AA1106</f>
        <v>0</v>
      </c>
      <c r="AB1096" s="37">
        <f>AB1097+AB1106</f>
        <v>75846.03465999999</v>
      </c>
      <c r="AC1096" s="38">
        <f>AC1097+AC1106</f>
        <v>74970.301000000007</v>
      </c>
      <c r="AD1096" s="38">
        <f>AD1097+AD1106</f>
        <v>74918.603790000008</v>
      </c>
      <c r="AE1096" s="39">
        <f t="shared" si="2068"/>
        <v>99.931043080646035</v>
      </c>
      <c r="AF1096" s="37">
        <f>AF1097+AF1106</f>
        <v>89016.899000000019</v>
      </c>
      <c r="AG1096" s="37">
        <f>AG1097+AG1106</f>
        <v>-250</v>
      </c>
      <c r="AH1096" s="37">
        <f>AH1097+AH1106</f>
        <v>0</v>
      </c>
      <c r="AI1096" s="37">
        <f>AI1097+AI1106</f>
        <v>0</v>
      </c>
      <c r="AJ1096" s="37">
        <f>AJ1097+AJ1106</f>
        <v>0</v>
      </c>
      <c r="AK1096" s="37">
        <f>AK1097+AK1106</f>
        <v>0</v>
      </c>
      <c r="AL1096" s="37">
        <f t="shared" si="2069"/>
        <v>88766.899000000019</v>
      </c>
      <c r="AM1096" s="37">
        <f t="shared" si="2070"/>
        <v>33043.430999999997</v>
      </c>
      <c r="AN1096" s="40"/>
      <c r="AO1096" s="33"/>
      <c r="AP1096" s="33"/>
      <c r="AQ1096" s="33"/>
      <c r="AR1096" s="33"/>
      <c r="AS1096" s="33"/>
    </row>
    <row r="1097" ht="47.25">
      <c r="B1097" s="41" t="s">
        <v>453</v>
      </c>
      <c r="C1097" s="41" t="s">
        <v>446</v>
      </c>
      <c r="D1097" s="41" t="s">
        <v>117</v>
      </c>
      <c r="E1097" s="26" t="str">
        <f t="shared" si="2071"/>
        <v>1003</v>
      </c>
      <c r="F1097" s="41" t="s">
        <v>328</v>
      </c>
      <c r="G1097" s="41"/>
      <c r="H1097" s="42" t="s">
        <v>329</v>
      </c>
      <c r="I1097" s="43">
        <f t="shared" ref="I1097:I1099" si="2112">I1098</f>
        <v>0</v>
      </c>
      <c r="J1097" s="43">
        <f t="shared" ref="J1097:J1099" si="2113">J1098</f>
        <v>0</v>
      </c>
      <c r="K1097" s="43">
        <f t="shared" ref="K1097:K1099" si="2114">K1098</f>
        <v>0</v>
      </c>
      <c r="L1097" s="43">
        <f t="shared" ref="L1097:L1099" si="2115">L1098</f>
        <v>0</v>
      </c>
      <c r="M1097" s="43">
        <f t="shared" ref="M1097:M1099" si="2116">M1098</f>
        <v>0</v>
      </c>
      <c r="N1097" s="43">
        <f t="shared" ref="N1097:N1099" si="2117">N1098</f>
        <v>0</v>
      </c>
      <c r="O1097" s="43">
        <f t="shared" ref="O1097:O1099" si="2118">O1098</f>
        <v>0</v>
      </c>
      <c r="P1097" s="43">
        <f t="shared" ref="P1097:P1099" si="2119">P1098</f>
        <v>0</v>
      </c>
      <c r="Q1097" s="43">
        <f t="shared" ref="Q1097:Q1099" si="2120">Q1098</f>
        <v>-201.07000000000002</v>
      </c>
      <c r="R1097" s="43">
        <f t="shared" ref="R1097:R1099" si="2121">R1098</f>
        <v>0</v>
      </c>
      <c r="S1097" s="43">
        <f t="shared" ref="S1097:S1099" si="2122">S1098</f>
        <v>2263.5999999999999</v>
      </c>
      <c r="T1097" s="43">
        <f t="shared" ref="T1097:T1099" si="2123">T1098</f>
        <v>0</v>
      </c>
      <c r="U1097" s="43">
        <v>0</v>
      </c>
      <c r="V1097" s="43">
        <f t="shared" si="2072"/>
        <v>2062.5299999999997</v>
      </c>
      <c r="W1097" s="43">
        <f t="shared" ref="W1097:W1099" si="2124">W1098</f>
        <v>0</v>
      </c>
      <c r="X1097" s="43">
        <f t="shared" ref="X1097:X1099" si="2125">X1098</f>
        <v>0</v>
      </c>
      <c r="Y1097" s="43">
        <f t="shared" ref="Y1097:Y1099" si="2126">Y1098</f>
        <v>0</v>
      </c>
      <c r="Z1097" s="43">
        <f t="shared" ref="Z1097:Z1099" si="2127">Z1098</f>
        <v>0</v>
      </c>
      <c r="AA1097" s="43">
        <f t="shared" ref="AA1097:AA1099" si="2128">AA1098</f>
        <v>0</v>
      </c>
      <c r="AB1097" s="43">
        <f t="shared" ref="AB1097:AB1099" si="2129">AB1098</f>
        <v>4273.6025900000004</v>
      </c>
      <c r="AC1097" s="44">
        <f t="shared" ref="AC1097:AC1099" si="2130">AC1098</f>
        <v>4863.0050000000001</v>
      </c>
      <c r="AD1097" s="44">
        <f t="shared" ref="AD1097:AD1099" si="2131">AD1098</f>
        <v>4823.6095000000005</v>
      </c>
      <c r="AE1097" s="45">
        <f t="shared" si="2068"/>
        <v>99.189893903049665</v>
      </c>
      <c r="AF1097" s="43">
        <f t="shared" ref="AF1097:AF1099" si="2132">AF1098</f>
        <v>4863.0050000000001</v>
      </c>
      <c r="AG1097" s="43">
        <f t="shared" ref="AG1097:AG1099" si="2133">AG1098</f>
        <v>0</v>
      </c>
      <c r="AH1097" s="43">
        <f t="shared" ref="AH1097:AH1099" si="2134">AH1098</f>
        <v>0</v>
      </c>
      <c r="AI1097" s="43">
        <f t="shared" ref="AI1097:AI1099" si="2135">AI1098</f>
        <v>0</v>
      </c>
      <c r="AJ1097" s="43">
        <f t="shared" ref="AJ1097:AJ1099" si="2136">AJ1098</f>
        <v>0</v>
      </c>
      <c r="AK1097" s="43">
        <f t="shared" ref="AK1097:AK1099" si="2137">AK1098</f>
        <v>0</v>
      </c>
      <c r="AL1097" s="43">
        <f t="shared" si="2069"/>
        <v>4863.0050000000001</v>
      </c>
      <c r="AM1097" s="43">
        <f t="shared" si="2070"/>
        <v>-2800.4750000000004</v>
      </c>
      <c r="AN1097" s="19"/>
      <c r="AO1097" s="1"/>
      <c r="AP1097" s="1"/>
      <c r="AQ1097" s="1"/>
      <c r="AR1097" s="1"/>
      <c r="AS1097" s="1"/>
    </row>
    <row r="1098" ht="63">
      <c r="B1098" s="41" t="s">
        <v>453</v>
      </c>
      <c r="C1098" s="41" t="s">
        <v>446</v>
      </c>
      <c r="D1098" s="41" t="s">
        <v>117</v>
      </c>
      <c r="E1098" s="26" t="str">
        <f t="shared" si="2071"/>
        <v>1003</v>
      </c>
      <c r="F1098" s="41" t="s">
        <v>439</v>
      </c>
      <c r="G1098" s="41"/>
      <c r="H1098" s="42" t="s">
        <v>440</v>
      </c>
      <c r="I1098" s="43">
        <f t="shared" si="2112"/>
        <v>0</v>
      </c>
      <c r="J1098" s="43">
        <f t="shared" si="2113"/>
        <v>0</v>
      </c>
      <c r="K1098" s="43">
        <f t="shared" si="2114"/>
        <v>0</v>
      </c>
      <c r="L1098" s="43">
        <f t="shared" si="2115"/>
        <v>0</v>
      </c>
      <c r="M1098" s="43">
        <f t="shared" si="2116"/>
        <v>0</v>
      </c>
      <c r="N1098" s="43">
        <f t="shared" si="2117"/>
        <v>0</v>
      </c>
      <c r="O1098" s="43">
        <f t="shared" si="2118"/>
        <v>0</v>
      </c>
      <c r="P1098" s="43">
        <f t="shared" si="2119"/>
        <v>0</v>
      </c>
      <c r="Q1098" s="43">
        <f t="shared" si="2120"/>
        <v>-201.07000000000002</v>
      </c>
      <c r="R1098" s="43">
        <f t="shared" si="2121"/>
        <v>0</v>
      </c>
      <c r="S1098" s="43">
        <f t="shared" si="2122"/>
        <v>2263.5999999999999</v>
      </c>
      <c r="T1098" s="43">
        <f t="shared" si="2123"/>
        <v>0</v>
      </c>
      <c r="U1098" s="43">
        <v>0</v>
      </c>
      <c r="V1098" s="43">
        <f t="shared" si="2072"/>
        <v>2062.5299999999997</v>
      </c>
      <c r="W1098" s="43">
        <f t="shared" si="2124"/>
        <v>0</v>
      </c>
      <c r="X1098" s="43">
        <f t="shared" si="2125"/>
        <v>0</v>
      </c>
      <c r="Y1098" s="43">
        <f t="shared" si="2126"/>
        <v>0</v>
      </c>
      <c r="Z1098" s="43">
        <f t="shared" si="2127"/>
        <v>0</v>
      </c>
      <c r="AA1098" s="43">
        <f t="shared" si="2128"/>
        <v>0</v>
      </c>
      <c r="AB1098" s="43">
        <f t="shared" si="2129"/>
        <v>4273.6025900000004</v>
      </c>
      <c r="AC1098" s="44">
        <f t="shared" si="2130"/>
        <v>4863.0050000000001</v>
      </c>
      <c r="AD1098" s="44">
        <f t="shared" si="2131"/>
        <v>4823.6095000000005</v>
      </c>
      <c r="AE1098" s="45">
        <f t="shared" si="2068"/>
        <v>99.189893903049665</v>
      </c>
      <c r="AF1098" s="43">
        <f t="shared" si="2132"/>
        <v>4863.0050000000001</v>
      </c>
      <c r="AG1098" s="43">
        <f t="shared" si="2133"/>
        <v>0</v>
      </c>
      <c r="AH1098" s="43">
        <f t="shared" si="2134"/>
        <v>0</v>
      </c>
      <c r="AI1098" s="43">
        <f t="shared" si="2135"/>
        <v>0</v>
      </c>
      <c r="AJ1098" s="43">
        <f t="shared" si="2136"/>
        <v>0</v>
      </c>
      <c r="AK1098" s="43">
        <f t="shared" si="2137"/>
        <v>0</v>
      </c>
      <c r="AL1098" s="43">
        <f t="shared" si="2069"/>
        <v>4863.0050000000001</v>
      </c>
      <c r="AM1098" s="43">
        <f t="shared" si="2070"/>
        <v>-2800.4750000000004</v>
      </c>
      <c r="AN1098" s="19"/>
      <c r="AO1098" s="1"/>
      <c r="AP1098" s="1"/>
      <c r="AQ1098" s="1"/>
      <c r="AR1098" s="1"/>
      <c r="AS1098" s="1"/>
    </row>
    <row r="1099" ht="47.25">
      <c r="B1099" s="41" t="s">
        <v>453</v>
      </c>
      <c r="C1099" s="41" t="s">
        <v>446</v>
      </c>
      <c r="D1099" s="41" t="s">
        <v>117</v>
      </c>
      <c r="E1099" s="26" t="str">
        <f t="shared" si="2071"/>
        <v>1003</v>
      </c>
      <c r="F1099" s="41" t="s">
        <v>449</v>
      </c>
      <c r="G1099" s="41"/>
      <c r="H1099" s="42" t="s">
        <v>450</v>
      </c>
      <c r="I1099" s="43">
        <f t="shared" si="2112"/>
        <v>0</v>
      </c>
      <c r="J1099" s="43">
        <f t="shared" si="2113"/>
        <v>0</v>
      </c>
      <c r="K1099" s="43">
        <f t="shared" si="2114"/>
        <v>0</v>
      </c>
      <c r="L1099" s="43">
        <f t="shared" si="2115"/>
        <v>0</v>
      </c>
      <c r="M1099" s="43">
        <f t="shared" si="2116"/>
        <v>0</v>
      </c>
      <c r="N1099" s="43">
        <f t="shared" si="2117"/>
        <v>0</v>
      </c>
      <c r="O1099" s="43">
        <f t="shared" si="2118"/>
        <v>0</v>
      </c>
      <c r="P1099" s="43">
        <f t="shared" si="2119"/>
        <v>0</v>
      </c>
      <c r="Q1099" s="43">
        <f t="shared" si="2120"/>
        <v>-201.07000000000002</v>
      </c>
      <c r="R1099" s="43">
        <f t="shared" si="2121"/>
        <v>0</v>
      </c>
      <c r="S1099" s="43">
        <f t="shared" si="2122"/>
        <v>2263.5999999999999</v>
      </c>
      <c r="T1099" s="43">
        <f t="shared" si="2123"/>
        <v>0</v>
      </c>
      <c r="U1099" s="43">
        <v>0</v>
      </c>
      <c r="V1099" s="43">
        <f t="shared" si="2072"/>
        <v>2062.5299999999997</v>
      </c>
      <c r="W1099" s="43">
        <f t="shared" si="2124"/>
        <v>0</v>
      </c>
      <c r="X1099" s="43">
        <f t="shared" si="2125"/>
        <v>0</v>
      </c>
      <c r="Y1099" s="43">
        <f t="shared" si="2126"/>
        <v>0</v>
      </c>
      <c r="Z1099" s="43">
        <f t="shared" si="2127"/>
        <v>0</v>
      </c>
      <c r="AA1099" s="43">
        <f t="shared" si="2128"/>
        <v>0</v>
      </c>
      <c r="AB1099" s="43">
        <f t="shared" si="2129"/>
        <v>4273.6025900000004</v>
      </c>
      <c r="AC1099" s="44">
        <f t="shared" si="2130"/>
        <v>4863.0050000000001</v>
      </c>
      <c r="AD1099" s="44">
        <f t="shared" si="2131"/>
        <v>4823.6095000000005</v>
      </c>
      <c r="AE1099" s="45">
        <f t="shared" si="2068"/>
        <v>99.189893903049665</v>
      </c>
      <c r="AF1099" s="43">
        <f t="shared" si="2132"/>
        <v>4863.0050000000001</v>
      </c>
      <c r="AG1099" s="43">
        <f t="shared" si="2133"/>
        <v>0</v>
      </c>
      <c r="AH1099" s="43">
        <f t="shared" si="2134"/>
        <v>0</v>
      </c>
      <c r="AI1099" s="43">
        <f t="shared" si="2135"/>
        <v>0</v>
      </c>
      <c r="AJ1099" s="43">
        <f t="shared" si="2136"/>
        <v>0</v>
      </c>
      <c r="AK1099" s="43">
        <f t="shared" si="2137"/>
        <v>0</v>
      </c>
      <c r="AL1099" s="43">
        <f t="shared" si="2069"/>
        <v>4863.0050000000001</v>
      </c>
      <c r="AM1099" s="43">
        <f t="shared" si="2070"/>
        <v>-2800.4750000000004</v>
      </c>
      <c r="AN1099" s="19"/>
      <c r="AR1099" s="1"/>
      <c r="AS1099" s="1"/>
    </row>
    <row r="1100" ht="47.25">
      <c r="B1100" s="41" t="s">
        <v>453</v>
      </c>
      <c r="C1100" s="41" t="s">
        <v>446</v>
      </c>
      <c r="D1100" s="41" t="s">
        <v>117</v>
      </c>
      <c r="E1100" s="26" t="str">
        <f t="shared" si="2071"/>
        <v>1003</v>
      </c>
      <c r="F1100" s="41" t="s">
        <v>451</v>
      </c>
      <c r="G1100" s="41"/>
      <c r="H1100" s="42" t="s">
        <v>452</v>
      </c>
      <c r="I1100" s="43">
        <f>I1103+I1101</f>
        <v>0</v>
      </c>
      <c r="J1100" s="43">
        <f>J1103+J1101</f>
        <v>0</v>
      </c>
      <c r="K1100" s="43">
        <f>K1103+K1101</f>
        <v>0</v>
      </c>
      <c r="L1100" s="43">
        <f>L1103+L1101</f>
        <v>0</v>
      </c>
      <c r="M1100" s="43">
        <f>M1103+M1101</f>
        <v>0</v>
      </c>
      <c r="N1100" s="43">
        <f>N1103+N1101</f>
        <v>0</v>
      </c>
      <c r="O1100" s="43">
        <f>O1103+O1101</f>
        <v>0</v>
      </c>
      <c r="P1100" s="43">
        <f>P1103+P1101</f>
        <v>0</v>
      </c>
      <c r="Q1100" s="43">
        <f>Q1103+Q1101</f>
        <v>-201.07000000000002</v>
      </c>
      <c r="R1100" s="43">
        <f>R1103+R1101</f>
        <v>0</v>
      </c>
      <c r="S1100" s="43">
        <f>S1103+S1101</f>
        <v>2263.5999999999999</v>
      </c>
      <c r="T1100" s="43">
        <f>T1103+T1101</f>
        <v>0</v>
      </c>
      <c r="U1100" s="43">
        <v>0</v>
      </c>
      <c r="V1100" s="43">
        <f t="shared" si="2072"/>
        <v>2062.5299999999997</v>
      </c>
      <c r="W1100" s="43">
        <f>W1103+W1101</f>
        <v>0</v>
      </c>
      <c r="X1100" s="43">
        <f>X1103+X1101</f>
        <v>0</v>
      </c>
      <c r="Y1100" s="43">
        <f>Y1103+Y1101</f>
        <v>0</v>
      </c>
      <c r="Z1100" s="43">
        <f>Z1103+Z1101</f>
        <v>0</v>
      </c>
      <c r="AA1100" s="43">
        <f>AA1103+AA1101</f>
        <v>0</v>
      </c>
      <c r="AB1100" s="43">
        <f>AB1103+AB1101</f>
        <v>4273.6025900000004</v>
      </c>
      <c r="AC1100" s="44">
        <f>AC1103+AC1101</f>
        <v>4863.0050000000001</v>
      </c>
      <c r="AD1100" s="44">
        <f>AD1103+AD1101</f>
        <v>4823.6095000000005</v>
      </c>
      <c r="AE1100" s="45">
        <f t="shared" si="2068"/>
        <v>99.189893903049665</v>
      </c>
      <c r="AF1100" s="43">
        <f>AF1103+AF1101</f>
        <v>4863.0050000000001</v>
      </c>
      <c r="AG1100" s="43">
        <f>AG1103+AG1101</f>
        <v>0</v>
      </c>
      <c r="AH1100" s="43">
        <f>AH1103+AH1101</f>
        <v>0</v>
      </c>
      <c r="AI1100" s="43">
        <f>AI1103+AI1101</f>
        <v>0</v>
      </c>
      <c r="AJ1100" s="43">
        <f>AJ1103+AJ1101</f>
        <v>0</v>
      </c>
      <c r="AK1100" s="43">
        <f>AK1103+AK1101</f>
        <v>0</v>
      </c>
      <c r="AL1100" s="43">
        <f t="shared" si="2069"/>
        <v>4863.0050000000001</v>
      </c>
      <c r="AM1100" s="43">
        <f t="shared" si="2070"/>
        <v>-2800.4750000000004</v>
      </c>
      <c r="AN1100" s="19"/>
      <c r="AO1100" s="1"/>
      <c r="AP1100" s="1"/>
      <c r="AQ1100" s="1"/>
      <c r="AR1100" s="1"/>
      <c r="AS1100" s="1"/>
    </row>
    <row r="1101" ht="31.5" hidden="1">
      <c r="B1101" s="41" t="s">
        <v>453</v>
      </c>
      <c r="C1101" s="41" t="s">
        <v>446</v>
      </c>
      <c r="D1101" s="41" t="s">
        <v>117</v>
      </c>
      <c r="E1101" s="26" t="str">
        <f t="shared" si="2071"/>
        <v>1003</v>
      </c>
      <c r="F1101" s="41" t="s">
        <v>451</v>
      </c>
      <c r="G1101" s="41" t="s">
        <v>53</v>
      </c>
      <c r="H1101" s="42" t="s">
        <v>54</v>
      </c>
      <c r="I1101" s="43">
        <f>I1102</f>
        <v>0</v>
      </c>
      <c r="J1101" s="43">
        <f>J1102</f>
        <v>0</v>
      </c>
      <c r="K1101" s="43">
        <f>K1102</f>
        <v>0</v>
      </c>
      <c r="L1101" s="43">
        <f>L1102</f>
        <v>0</v>
      </c>
      <c r="M1101" s="43">
        <f>M1102</f>
        <v>0</v>
      </c>
      <c r="N1101" s="43">
        <f>N1102</f>
        <v>0</v>
      </c>
      <c r="O1101" s="43">
        <f>O1102</f>
        <v>0</v>
      </c>
      <c r="P1101" s="43">
        <f>P1102</f>
        <v>0</v>
      </c>
      <c r="Q1101" s="43">
        <f>Q1102</f>
        <v>-28.800000000000001</v>
      </c>
      <c r="R1101" s="43">
        <f>R1102</f>
        <v>0</v>
      </c>
      <c r="S1101" s="43">
        <f>S1102</f>
        <v>28.800000000000001</v>
      </c>
      <c r="T1101" s="43">
        <f>T1102</f>
        <v>0</v>
      </c>
      <c r="U1101" s="43">
        <v>0</v>
      </c>
      <c r="V1101" s="43">
        <f t="shared" si="2072"/>
        <v>0</v>
      </c>
      <c r="W1101" s="43">
        <f>W1102</f>
        <v>0</v>
      </c>
      <c r="X1101" s="43">
        <f>X1102</f>
        <v>0</v>
      </c>
      <c r="Y1101" s="43">
        <f>Y1102</f>
        <v>0</v>
      </c>
      <c r="Z1101" s="43">
        <f>Z1102</f>
        <v>0</v>
      </c>
      <c r="AA1101" s="43">
        <f>AA1102</f>
        <v>0</v>
      </c>
      <c r="AB1101" s="43">
        <f>AB1102</f>
        <v>0</v>
      </c>
      <c r="AC1101" s="44">
        <f>AC1102</f>
        <v>0</v>
      </c>
      <c r="AD1101" s="44">
        <f>AD1102</f>
        <v>0</v>
      </c>
      <c r="AE1101" s="45" t="e">
        <f t="shared" si="2068"/>
        <v>#DIV/0!</v>
      </c>
      <c r="AF1101" s="46">
        <f>AF1102</f>
        <v>0</v>
      </c>
      <c r="AG1101" s="46">
        <f>AG1102</f>
        <v>0</v>
      </c>
      <c r="AH1101" s="47">
        <f>AH1102</f>
        <v>0</v>
      </c>
      <c r="AI1101" s="47">
        <f>AI1102</f>
        <v>0</v>
      </c>
      <c r="AJ1101" s="47">
        <f>AJ1102</f>
        <v>0</v>
      </c>
      <c r="AK1101" s="47">
        <f>AK1102</f>
        <v>0</v>
      </c>
      <c r="AL1101" s="47">
        <f t="shared" si="2069"/>
        <v>0</v>
      </c>
      <c r="AM1101" s="47">
        <f t="shared" si="2070"/>
        <v>0</v>
      </c>
      <c r="AN1101" s="19" t="s">
        <v>36</v>
      </c>
      <c r="AR1101" s="1"/>
      <c r="AS1101" s="1"/>
    </row>
    <row r="1102" ht="31.5" hidden="1">
      <c r="B1102" s="41" t="s">
        <v>453</v>
      </c>
      <c r="C1102" s="41" t="s">
        <v>446</v>
      </c>
      <c r="D1102" s="41" t="s">
        <v>117</v>
      </c>
      <c r="E1102" s="26" t="str">
        <f t="shared" si="2071"/>
        <v>1003</v>
      </c>
      <c r="F1102" s="41" t="s">
        <v>451</v>
      </c>
      <c r="G1102" s="41" t="s">
        <v>55</v>
      </c>
      <c r="H1102" s="42" t="s">
        <v>56</v>
      </c>
      <c r="I1102" s="43"/>
      <c r="J1102" s="43"/>
      <c r="K1102" s="43"/>
      <c r="L1102" s="43"/>
      <c r="M1102" s="43"/>
      <c r="N1102" s="43"/>
      <c r="O1102" s="43">
        <v>0</v>
      </c>
      <c r="P1102" s="43">
        <v>0</v>
      </c>
      <c r="Q1102" s="43">
        <v>-28.800000000000001</v>
      </c>
      <c r="R1102" s="43">
        <v>0</v>
      </c>
      <c r="S1102" s="43">
        <v>28.800000000000001</v>
      </c>
      <c r="T1102" s="43">
        <v>0</v>
      </c>
      <c r="U1102" s="43">
        <v>0</v>
      </c>
      <c r="V1102" s="43">
        <f t="shared" si="2072"/>
        <v>0</v>
      </c>
      <c r="W1102" s="43"/>
      <c r="X1102" s="43"/>
      <c r="Y1102" s="43"/>
      <c r="Z1102" s="43"/>
      <c r="AA1102" s="43"/>
      <c r="AB1102" s="43">
        <v>0</v>
      </c>
      <c r="AC1102" s="44">
        <v>0</v>
      </c>
      <c r="AD1102" s="44">
        <v>0</v>
      </c>
      <c r="AE1102" s="45" t="e">
        <f t="shared" si="2068"/>
        <v>#DIV/0!</v>
      </c>
      <c r="AF1102" s="46">
        <v>0</v>
      </c>
      <c r="AG1102" s="46">
        <v>0</v>
      </c>
      <c r="AH1102" s="47">
        <v>0</v>
      </c>
      <c r="AI1102" s="47">
        <v>0</v>
      </c>
      <c r="AJ1102" s="47">
        <v>0</v>
      </c>
      <c r="AK1102" s="47">
        <v>0</v>
      </c>
      <c r="AL1102" s="47">
        <f t="shared" si="2069"/>
        <v>0</v>
      </c>
      <c r="AM1102" s="47">
        <f t="shared" si="2070"/>
        <v>0</v>
      </c>
      <c r="AN1102" s="19" t="s">
        <v>36</v>
      </c>
      <c r="AR1102" s="1"/>
      <c r="AS1102" s="1"/>
    </row>
    <row r="1103" ht="31.5">
      <c r="B1103" s="41" t="s">
        <v>453</v>
      </c>
      <c r="C1103" s="41" t="s">
        <v>446</v>
      </c>
      <c r="D1103" s="41" t="s">
        <v>117</v>
      </c>
      <c r="E1103" s="26" t="str">
        <f t="shared" si="2071"/>
        <v>1003</v>
      </c>
      <c r="F1103" s="41" t="s">
        <v>451</v>
      </c>
      <c r="G1103" s="41" t="s">
        <v>177</v>
      </c>
      <c r="H1103" s="42" t="s">
        <v>178</v>
      </c>
      <c r="I1103" s="43">
        <f>I1104+I1105</f>
        <v>0</v>
      </c>
      <c r="J1103" s="43">
        <f>J1104+J1105</f>
        <v>0</v>
      </c>
      <c r="K1103" s="43">
        <f>K1104+K1105</f>
        <v>0</v>
      </c>
      <c r="L1103" s="43">
        <f>L1104+L1105</f>
        <v>0</v>
      </c>
      <c r="M1103" s="43">
        <f>M1104+M1105</f>
        <v>0</v>
      </c>
      <c r="N1103" s="43">
        <f>N1104+N1105</f>
        <v>0</v>
      </c>
      <c r="O1103" s="43">
        <f>O1104+O1105</f>
        <v>0</v>
      </c>
      <c r="P1103" s="43">
        <f>P1104+P1105</f>
        <v>0</v>
      </c>
      <c r="Q1103" s="43">
        <f>Q1104+Q1105</f>
        <v>-172.27000000000001</v>
      </c>
      <c r="R1103" s="43">
        <f>R1104+R1105</f>
        <v>0</v>
      </c>
      <c r="S1103" s="43">
        <f>S1104+S1105</f>
        <v>2234.7999999999997</v>
      </c>
      <c r="T1103" s="43">
        <f>T1104+T1105</f>
        <v>0</v>
      </c>
      <c r="U1103" s="43">
        <v>0</v>
      </c>
      <c r="V1103" s="43">
        <f t="shared" si="2072"/>
        <v>2062.5299999999997</v>
      </c>
      <c r="W1103" s="43">
        <f>W1104+W1105</f>
        <v>0</v>
      </c>
      <c r="X1103" s="43">
        <f>X1104+X1105</f>
        <v>0</v>
      </c>
      <c r="Y1103" s="43">
        <f>Y1104+Y1105</f>
        <v>0</v>
      </c>
      <c r="Z1103" s="43">
        <f>Z1104+Z1105</f>
        <v>0</v>
      </c>
      <c r="AA1103" s="43">
        <f>AA1104+AA1105</f>
        <v>0</v>
      </c>
      <c r="AB1103" s="43">
        <f>AB1104+AB1105</f>
        <v>4273.6025900000004</v>
      </c>
      <c r="AC1103" s="44">
        <f>AC1104+AC1105</f>
        <v>4863.0050000000001</v>
      </c>
      <c r="AD1103" s="44">
        <f>AD1104+AD1105</f>
        <v>4823.6095000000005</v>
      </c>
      <c r="AE1103" s="45">
        <f t="shared" si="2068"/>
        <v>99.189893903049665</v>
      </c>
      <c r="AF1103" s="43">
        <f>AF1104+AF1105</f>
        <v>4863.0050000000001</v>
      </c>
      <c r="AG1103" s="43">
        <f>AG1104+AG1105</f>
        <v>0</v>
      </c>
      <c r="AH1103" s="43">
        <f>AH1104+AH1105</f>
        <v>0</v>
      </c>
      <c r="AI1103" s="43">
        <f>AI1104+AI1105</f>
        <v>0</v>
      </c>
      <c r="AJ1103" s="43">
        <f>AJ1104+AJ1105</f>
        <v>0</v>
      </c>
      <c r="AK1103" s="43">
        <f>AK1104+AK1105</f>
        <v>0</v>
      </c>
      <c r="AL1103" s="43">
        <f t="shared" si="2069"/>
        <v>4863.0050000000001</v>
      </c>
      <c r="AM1103" s="43">
        <f t="shared" si="2070"/>
        <v>-2800.4750000000004</v>
      </c>
      <c r="AN1103" s="19"/>
      <c r="AO1103" s="1"/>
      <c r="AP1103" s="1"/>
      <c r="AQ1103" s="1"/>
      <c r="AR1103" s="1"/>
      <c r="AS1103" s="1"/>
    </row>
    <row r="1104">
      <c r="B1104" s="41" t="s">
        <v>453</v>
      </c>
      <c r="C1104" s="41" t="s">
        <v>446</v>
      </c>
      <c r="D1104" s="41" t="s">
        <v>117</v>
      </c>
      <c r="E1104" s="26" t="str">
        <f t="shared" si="2071"/>
        <v>1003</v>
      </c>
      <c r="F1104" s="41" t="s">
        <v>451</v>
      </c>
      <c r="G1104" s="41" t="s">
        <v>179</v>
      </c>
      <c r="H1104" s="42" t="s">
        <v>180</v>
      </c>
      <c r="I1104" s="43"/>
      <c r="J1104" s="43"/>
      <c r="K1104" s="43"/>
      <c r="L1104" s="43"/>
      <c r="M1104" s="43"/>
      <c r="N1104" s="43"/>
      <c r="O1104" s="43">
        <v>0</v>
      </c>
      <c r="P1104" s="43">
        <v>0</v>
      </c>
      <c r="Q1104" s="43">
        <v>0</v>
      </c>
      <c r="R1104" s="43">
        <v>0</v>
      </c>
      <c r="S1104" s="43">
        <v>67.200000000000003</v>
      </c>
      <c r="T1104" s="43">
        <v>0</v>
      </c>
      <c r="U1104" s="43">
        <v>0</v>
      </c>
      <c r="V1104" s="43">
        <f t="shared" si="2072"/>
        <v>67.200000000000003</v>
      </c>
      <c r="W1104" s="43"/>
      <c r="X1104" s="43"/>
      <c r="Y1104" s="43"/>
      <c r="Z1104" s="43"/>
      <c r="AA1104" s="43"/>
      <c r="AB1104" s="43">
        <v>117.37949999999999</v>
      </c>
      <c r="AC1104" s="44">
        <v>140.8554</v>
      </c>
      <c r="AD1104" s="44">
        <v>140.8554</v>
      </c>
      <c r="AE1104" s="45">
        <f t="shared" si="2068"/>
        <v>100</v>
      </c>
      <c r="AF1104" s="43">
        <v>164.3313</v>
      </c>
      <c r="AG1104" s="43">
        <v>0</v>
      </c>
      <c r="AH1104" s="43">
        <v>0</v>
      </c>
      <c r="AI1104" s="43">
        <v>0</v>
      </c>
      <c r="AJ1104" s="43">
        <v>0</v>
      </c>
      <c r="AK1104" s="43">
        <v>0</v>
      </c>
      <c r="AL1104" s="43">
        <f t="shared" si="2069"/>
        <v>164.3313</v>
      </c>
      <c r="AM1104" s="43">
        <f t="shared" si="2070"/>
        <v>-97.131299999999996</v>
      </c>
      <c r="AN1104" s="19"/>
      <c r="AO1104" s="1"/>
      <c r="AP1104" s="1"/>
      <c r="AQ1104" s="1"/>
      <c r="AR1104" s="1"/>
      <c r="AS1104" s="1"/>
    </row>
    <row r="1105">
      <c r="B1105" s="41" t="s">
        <v>453</v>
      </c>
      <c r="C1105" s="41" t="s">
        <v>446</v>
      </c>
      <c r="D1105" s="41" t="s">
        <v>117</v>
      </c>
      <c r="E1105" s="26" t="str">
        <f t="shared" si="2071"/>
        <v>1003</v>
      </c>
      <c r="F1105" s="41" t="s">
        <v>451</v>
      </c>
      <c r="G1105" s="41" t="s">
        <v>305</v>
      </c>
      <c r="H1105" s="42" t="s">
        <v>306</v>
      </c>
      <c r="I1105" s="43"/>
      <c r="J1105" s="43"/>
      <c r="K1105" s="43"/>
      <c r="L1105" s="43"/>
      <c r="M1105" s="43"/>
      <c r="N1105" s="43"/>
      <c r="O1105" s="43">
        <v>0</v>
      </c>
      <c r="P1105" s="43">
        <v>0</v>
      </c>
      <c r="Q1105" s="43">
        <v>-172.27000000000001</v>
      </c>
      <c r="R1105" s="43">
        <v>0</v>
      </c>
      <c r="S1105" s="43">
        <v>2167.5999999999999</v>
      </c>
      <c r="T1105" s="43">
        <v>0</v>
      </c>
      <c r="U1105" s="43">
        <v>0</v>
      </c>
      <c r="V1105" s="43">
        <f t="shared" si="2072"/>
        <v>1995.3299999999999</v>
      </c>
      <c r="W1105" s="43"/>
      <c r="X1105" s="43"/>
      <c r="Y1105" s="43"/>
      <c r="Z1105" s="43"/>
      <c r="AA1105" s="43"/>
      <c r="AB1105" s="43">
        <v>4156.2230900000004</v>
      </c>
      <c r="AC1105" s="44">
        <v>4722.1495999999997</v>
      </c>
      <c r="AD1105" s="44">
        <v>4682.7541000000001</v>
      </c>
      <c r="AE1105" s="45">
        <f t="shared" si="2068"/>
        <v>99.165729522842739</v>
      </c>
      <c r="AF1105" s="43">
        <v>4698.6737000000003</v>
      </c>
      <c r="AG1105" s="43">
        <v>0</v>
      </c>
      <c r="AH1105" s="43">
        <v>0</v>
      </c>
      <c r="AI1105" s="43">
        <v>0</v>
      </c>
      <c r="AJ1105" s="43">
        <v>0</v>
      </c>
      <c r="AK1105" s="43">
        <v>0</v>
      </c>
      <c r="AL1105" s="43">
        <f t="shared" si="2069"/>
        <v>4698.6737000000003</v>
      </c>
      <c r="AM1105" s="43">
        <f t="shared" si="2070"/>
        <v>-2703.3437000000004</v>
      </c>
      <c r="AN1105" s="19"/>
      <c r="AO1105" s="1"/>
      <c r="AP1105" s="1"/>
      <c r="AQ1105" s="1"/>
      <c r="AR1105" s="1"/>
      <c r="AS1105" s="1"/>
    </row>
    <row r="1106" ht="31.5">
      <c r="B1106" s="41" t="s">
        <v>453</v>
      </c>
      <c r="C1106" s="41" t="s">
        <v>446</v>
      </c>
      <c r="D1106" s="41" t="s">
        <v>117</v>
      </c>
      <c r="E1106" s="26" t="str">
        <f t="shared" si="2071"/>
        <v>1003</v>
      </c>
      <c r="F1106" s="41" t="s">
        <v>456</v>
      </c>
      <c r="G1106" s="41"/>
      <c r="H1106" s="42" t="s">
        <v>457</v>
      </c>
      <c r="I1106" s="43">
        <f>I1107+I1113+I1125+I1130</f>
        <v>119997.80000000002</v>
      </c>
      <c r="J1106" s="43">
        <f>J1107+J1113+J1125+J1130</f>
        <v>119997.80000000002</v>
      </c>
      <c r="K1106" s="43">
        <f>K1107+K1113+K1125+K1130</f>
        <v>119997.80000000002</v>
      </c>
      <c r="L1106" s="43">
        <f>L1107+L1113+L1125+L1130</f>
        <v>0</v>
      </c>
      <c r="M1106" s="43">
        <f>M1107+M1113+M1125+M1130</f>
        <v>0</v>
      </c>
      <c r="N1106" s="43">
        <f>N1107+N1113+N1125+N1130</f>
        <v>0</v>
      </c>
      <c r="O1106" s="43">
        <f>O1107+O1113+O1125+O1130</f>
        <v>-250</v>
      </c>
      <c r="P1106" s="43">
        <f>P1107+P1113+P1125+P1130</f>
        <v>0</v>
      </c>
      <c r="Q1106" s="43">
        <f>Q1107+Q1113+Q1125+Q1130</f>
        <v>0</v>
      </c>
      <c r="R1106" s="43">
        <f>R1107+R1113+R1125+R1130</f>
        <v>0</v>
      </c>
      <c r="S1106" s="43">
        <f>S1107+S1113+S1125+S1130</f>
        <v>0</v>
      </c>
      <c r="T1106" s="43">
        <f>T1107+T1113+T1125+T1130</f>
        <v>0</v>
      </c>
      <c r="U1106" s="43">
        <v>0</v>
      </c>
      <c r="V1106" s="43">
        <f t="shared" si="2072"/>
        <v>119747.80000000002</v>
      </c>
      <c r="W1106" s="43">
        <f>W1107+W1113+W1125+W1130</f>
        <v>0</v>
      </c>
      <c r="X1106" s="43">
        <f>X1107+X1113+X1125+X1130</f>
        <v>0</v>
      </c>
      <c r="Y1106" s="43">
        <f>Y1107+Y1113+Y1125+Y1130</f>
        <v>0</v>
      </c>
      <c r="Z1106" s="43">
        <f>Z1107+Z1113+Z1125+Z1130</f>
        <v>0</v>
      </c>
      <c r="AA1106" s="43">
        <f>AA1107+AA1113+AA1125+AA1130</f>
        <v>0</v>
      </c>
      <c r="AB1106" s="43">
        <f>AB1107+AB1113+AB1125+AB1130</f>
        <v>71572.432069999995</v>
      </c>
      <c r="AC1106" s="44">
        <f>AC1107+AC1113+AC1125+AC1130</f>
        <v>70107.296000000002</v>
      </c>
      <c r="AD1106" s="44">
        <f>AD1107+AD1113+AD1125+AD1130</f>
        <v>70094.994290000002</v>
      </c>
      <c r="AE1106" s="45">
        <f t="shared" si="2068"/>
        <v>99.982453024575364</v>
      </c>
      <c r="AF1106" s="43">
        <f>AF1107+AF1113+AF1125+AF1130</f>
        <v>84153.894000000015</v>
      </c>
      <c r="AG1106" s="43">
        <f>AG1107+AG1113+AG1125+AG1130</f>
        <v>-250</v>
      </c>
      <c r="AH1106" s="43">
        <f>AH1107+AH1113+AH1125+AH1130</f>
        <v>0</v>
      </c>
      <c r="AI1106" s="43">
        <f>AI1107+AI1113+AI1125+AI1130</f>
        <v>0</v>
      </c>
      <c r="AJ1106" s="43">
        <f>AJ1107+AJ1113+AJ1125+AJ1130</f>
        <v>0</v>
      </c>
      <c r="AK1106" s="43">
        <f>AK1107+AK1113+AK1125+AK1130</f>
        <v>0</v>
      </c>
      <c r="AL1106" s="43">
        <f t="shared" si="2069"/>
        <v>83903.894000000015</v>
      </c>
      <c r="AM1106" s="43">
        <f t="shared" si="2070"/>
        <v>35843.906000000003</v>
      </c>
      <c r="AN1106" s="2"/>
      <c r="AO1106" s="1"/>
      <c r="AP1106" s="1"/>
      <c r="AQ1106" s="1"/>
      <c r="AR1106" s="1"/>
      <c r="AS1106" s="1"/>
    </row>
    <row r="1107" ht="31.5">
      <c r="B1107" s="41" t="s">
        <v>453</v>
      </c>
      <c r="C1107" s="41" t="s">
        <v>446</v>
      </c>
      <c r="D1107" s="41" t="s">
        <v>117</v>
      </c>
      <c r="E1107" s="26" t="str">
        <f t="shared" si="2071"/>
        <v>1003</v>
      </c>
      <c r="F1107" s="41" t="s">
        <v>458</v>
      </c>
      <c r="G1107" s="41"/>
      <c r="H1107" s="42" t="s">
        <v>459</v>
      </c>
      <c r="I1107" s="43">
        <f t="shared" ref="I1107:I1109" si="2138">I1108</f>
        <v>1900</v>
      </c>
      <c r="J1107" s="43">
        <f t="shared" ref="J1107:J1109" si="2139">J1108</f>
        <v>1900</v>
      </c>
      <c r="K1107" s="43">
        <f t="shared" ref="K1107:K1109" si="2140">K1108</f>
        <v>1900</v>
      </c>
      <c r="L1107" s="43">
        <f t="shared" ref="L1107:L1109" si="2141">L1108</f>
        <v>0</v>
      </c>
      <c r="M1107" s="43">
        <f t="shared" ref="M1107:M1109" si="2142">M1108</f>
        <v>0</v>
      </c>
      <c r="N1107" s="43">
        <f t="shared" ref="N1107:N1109" si="2143">N1108</f>
        <v>0</v>
      </c>
      <c r="O1107" s="43">
        <f t="shared" ref="O1107:O1109" si="2144">O1108</f>
        <v>0</v>
      </c>
      <c r="P1107" s="43">
        <f t="shared" ref="P1107:P1109" si="2145">P1108</f>
        <v>0</v>
      </c>
      <c r="Q1107" s="43">
        <f t="shared" ref="Q1107:Q1109" si="2146">Q1108</f>
        <v>0</v>
      </c>
      <c r="R1107" s="43">
        <f t="shared" ref="R1107:R1109" si="2147">R1108</f>
        <v>0</v>
      </c>
      <c r="S1107" s="43">
        <f t="shared" ref="S1107:S1109" si="2148">S1108</f>
        <v>0</v>
      </c>
      <c r="T1107" s="43">
        <f t="shared" ref="T1107:T1109" si="2149">T1108</f>
        <v>0</v>
      </c>
      <c r="U1107" s="43">
        <v>0</v>
      </c>
      <c r="V1107" s="43">
        <f t="shared" si="2072"/>
        <v>1900</v>
      </c>
      <c r="W1107" s="43">
        <f t="shared" ref="W1107:W1109" si="2150">W1108</f>
        <v>0</v>
      </c>
      <c r="X1107" s="43">
        <f t="shared" ref="X1107:X1109" si="2151">X1108</f>
        <v>0</v>
      </c>
      <c r="Y1107" s="43">
        <f t="shared" ref="Y1107:Y1109" si="2152">Y1108</f>
        <v>0</v>
      </c>
      <c r="Z1107" s="43">
        <f t="shared" ref="Z1107:Z1109" si="2153">Z1108</f>
        <v>0</v>
      </c>
      <c r="AA1107" s="43">
        <f t="shared" ref="AA1107:AA1109" si="2154">AA1108</f>
        <v>0</v>
      </c>
      <c r="AB1107" s="43">
        <f t="shared" ref="AB1107:AB1109" si="2155">AB1108</f>
        <v>800</v>
      </c>
      <c r="AC1107" s="44">
        <f t="shared" ref="AC1107:AC1109" si="2156">AC1108</f>
        <v>1650</v>
      </c>
      <c r="AD1107" s="44">
        <f t="shared" ref="AD1107:AD1109" si="2157">AD1108</f>
        <v>1650</v>
      </c>
      <c r="AE1107" s="45">
        <f t="shared" si="2068"/>
        <v>100</v>
      </c>
      <c r="AF1107" s="43">
        <f t="shared" ref="AF1107:AF1109" si="2158">AF1108</f>
        <v>1900</v>
      </c>
      <c r="AG1107" s="43">
        <f t="shared" ref="AG1107:AG1109" si="2159">AG1108</f>
        <v>0</v>
      </c>
      <c r="AH1107" s="43">
        <f t="shared" ref="AH1107:AH1109" si="2160">AH1108</f>
        <v>0</v>
      </c>
      <c r="AI1107" s="43">
        <f t="shared" ref="AI1107:AI1109" si="2161">AI1108</f>
        <v>0</v>
      </c>
      <c r="AJ1107" s="43">
        <f t="shared" ref="AJ1107:AJ1109" si="2162">AJ1108</f>
        <v>0</v>
      </c>
      <c r="AK1107" s="43">
        <f t="shared" ref="AK1107:AK1109" si="2163">AK1108</f>
        <v>0</v>
      </c>
      <c r="AL1107" s="43">
        <f t="shared" si="2069"/>
        <v>1900</v>
      </c>
      <c r="AM1107" s="43">
        <f t="shared" si="2070"/>
        <v>0</v>
      </c>
      <c r="AN1107" s="2"/>
      <c r="AO1107" s="1"/>
      <c r="AP1107" s="1"/>
      <c r="AQ1107" s="1"/>
      <c r="AR1107" s="1"/>
      <c r="AS1107" s="1"/>
    </row>
    <row r="1108" ht="47.25">
      <c r="B1108" s="41" t="s">
        <v>453</v>
      </c>
      <c r="C1108" s="41" t="s">
        <v>446</v>
      </c>
      <c r="D1108" s="41" t="s">
        <v>117</v>
      </c>
      <c r="E1108" s="26" t="str">
        <f t="shared" si="2071"/>
        <v>1003</v>
      </c>
      <c r="F1108" s="41" t="s">
        <v>463</v>
      </c>
      <c r="G1108" s="41"/>
      <c r="H1108" s="42" t="s">
        <v>464</v>
      </c>
      <c r="I1108" s="43">
        <f t="shared" si="2138"/>
        <v>1900</v>
      </c>
      <c r="J1108" s="43">
        <f t="shared" si="2139"/>
        <v>1900</v>
      </c>
      <c r="K1108" s="43">
        <f t="shared" si="2140"/>
        <v>1900</v>
      </c>
      <c r="L1108" s="43">
        <f t="shared" si="2141"/>
        <v>0</v>
      </c>
      <c r="M1108" s="43">
        <f t="shared" si="2142"/>
        <v>0</v>
      </c>
      <c r="N1108" s="43">
        <f t="shared" si="2143"/>
        <v>0</v>
      </c>
      <c r="O1108" s="43">
        <f t="shared" si="2144"/>
        <v>0</v>
      </c>
      <c r="P1108" s="43">
        <f t="shared" si="2145"/>
        <v>0</v>
      </c>
      <c r="Q1108" s="43">
        <f t="shared" si="2146"/>
        <v>0</v>
      </c>
      <c r="R1108" s="43">
        <f t="shared" si="2147"/>
        <v>0</v>
      </c>
      <c r="S1108" s="43">
        <f t="shared" si="2148"/>
        <v>0</v>
      </c>
      <c r="T1108" s="43">
        <f t="shared" si="2149"/>
        <v>0</v>
      </c>
      <c r="U1108" s="43">
        <v>0</v>
      </c>
      <c r="V1108" s="43">
        <f t="shared" si="2072"/>
        <v>1900</v>
      </c>
      <c r="W1108" s="43">
        <f t="shared" si="2150"/>
        <v>0</v>
      </c>
      <c r="X1108" s="43">
        <f t="shared" si="2151"/>
        <v>0</v>
      </c>
      <c r="Y1108" s="43">
        <f t="shared" si="2152"/>
        <v>0</v>
      </c>
      <c r="Z1108" s="43">
        <f t="shared" si="2153"/>
        <v>0</v>
      </c>
      <c r="AA1108" s="43">
        <f t="shared" si="2154"/>
        <v>0</v>
      </c>
      <c r="AB1108" s="43">
        <f t="shared" si="2155"/>
        <v>800</v>
      </c>
      <c r="AC1108" s="44">
        <f t="shared" si="2156"/>
        <v>1650</v>
      </c>
      <c r="AD1108" s="44">
        <f t="shared" si="2157"/>
        <v>1650</v>
      </c>
      <c r="AE1108" s="45">
        <f t="shared" si="2068"/>
        <v>100</v>
      </c>
      <c r="AF1108" s="43">
        <f t="shared" si="2158"/>
        <v>1900</v>
      </c>
      <c r="AG1108" s="43">
        <f t="shared" si="2159"/>
        <v>0</v>
      </c>
      <c r="AH1108" s="43">
        <f t="shared" si="2160"/>
        <v>0</v>
      </c>
      <c r="AI1108" s="43">
        <f t="shared" si="2161"/>
        <v>0</v>
      </c>
      <c r="AJ1108" s="43">
        <f t="shared" si="2162"/>
        <v>0</v>
      </c>
      <c r="AK1108" s="43">
        <f t="shared" si="2163"/>
        <v>0</v>
      </c>
      <c r="AL1108" s="43">
        <f t="shared" si="2069"/>
        <v>1900</v>
      </c>
      <c r="AM1108" s="43">
        <f t="shared" si="2070"/>
        <v>0</v>
      </c>
      <c r="AN1108" s="2"/>
      <c r="AR1108" s="1"/>
      <c r="AS1108" s="1"/>
    </row>
    <row r="1109" ht="31.5">
      <c r="B1109" s="41" t="s">
        <v>453</v>
      </c>
      <c r="C1109" s="41" t="s">
        <v>446</v>
      </c>
      <c r="D1109" s="41" t="s">
        <v>117</v>
      </c>
      <c r="E1109" s="26" t="str">
        <f t="shared" si="2071"/>
        <v>1003</v>
      </c>
      <c r="F1109" s="41" t="s">
        <v>465</v>
      </c>
      <c r="G1109" s="41"/>
      <c r="H1109" s="42" t="s">
        <v>466</v>
      </c>
      <c r="I1109" s="43">
        <f t="shared" si="2138"/>
        <v>1900</v>
      </c>
      <c r="J1109" s="43">
        <f t="shared" si="2139"/>
        <v>1900</v>
      </c>
      <c r="K1109" s="43">
        <f t="shared" si="2140"/>
        <v>1900</v>
      </c>
      <c r="L1109" s="43">
        <f t="shared" si="2141"/>
        <v>0</v>
      </c>
      <c r="M1109" s="43">
        <f t="shared" si="2142"/>
        <v>0</v>
      </c>
      <c r="N1109" s="43">
        <f t="shared" si="2143"/>
        <v>0</v>
      </c>
      <c r="O1109" s="43">
        <f t="shared" si="2144"/>
        <v>0</v>
      </c>
      <c r="P1109" s="43">
        <f t="shared" si="2145"/>
        <v>0</v>
      </c>
      <c r="Q1109" s="43">
        <f t="shared" si="2146"/>
        <v>0</v>
      </c>
      <c r="R1109" s="43">
        <f t="shared" si="2147"/>
        <v>0</v>
      </c>
      <c r="S1109" s="43">
        <f t="shared" si="2148"/>
        <v>0</v>
      </c>
      <c r="T1109" s="43">
        <f t="shared" si="2149"/>
        <v>0</v>
      </c>
      <c r="U1109" s="43">
        <v>0</v>
      </c>
      <c r="V1109" s="43">
        <f t="shared" si="2072"/>
        <v>1900</v>
      </c>
      <c r="W1109" s="43">
        <f t="shared" si="2150"/>
        <v>0</v>
      </c>
      <c r="X1109" s="43">
        <f t="shared" si="2151"/>
        <v>0</v>
      </c>
      <c r="Y1109" s="43">
        <f t="shared" si="2152"/>
        <v>0</v>
      </c>
      <c r="Z1109" s="43">
        <f t="shared" si="2153"/>
        <v>0</v>
      </c>
      <c r="AA1109" s="43">
        <f t="shared" si="2154"/>
        <v>0</v>
      </c>
      <c r="AB1109" s="43">
        <f t="shared" si="2155"/>
        <v>800</v>
      </c>
      <c r="AC1109" s="44">
        <f t="shared" si="2156"/>
        <v>1650</v>
      </c>
      <c r="AD1109" s="44">
        <f t="shared" si="2157"/>
        <v>1650</v>
      </c>
      <c r="AE1109" s="45">
        <f t="shared" si="2068"/>
        <v>100</v>
      </c>
      <c r="AF1109" s="43">
        <f t="shared" si="2158"/>
        <v>1900</v>
      </c>
      <c r="AG1109" s="43">
        <f t="shared" si="2159"/>
        <v>0</v>
      </c>
      <c r="AH1109" s="43">
        <f t="shared" si="2160"/>
        <v>0</v>
      </c>
      <c r="AI1109" s="43">
        <f t="shared" si="2161"/>
        <v>0</v>
      </c>
      <c r="AJ1109" s="43">
        <f t="shared" si="2162"/>
        <v>0</v>
      </c>
      <c r="AK1109" s="43">
        <f t="shared" si="2163"/>
        <v>0</v>
      </c>
      <c r="AL1109" s="43">
        <f t="shared" si="2069"/>
        <v>1900</v>
      </c>
      <c r="AM1109" s="43">
        <f t="shared" si="2070"/>
        <v>0</v>
      </c>
      <c r="AN1109" s="2"/>
      <c r="AR1109" s="1"/>
      <c r="AS1109" s="1"/>
    </row>
    <row r="1110" ht="31.5">
      <c r="B1110" s="41" t="s">
        <v>453</v>
      </c>
      <c r="C1110" s="41" t="s">
        <v>446</v>
      </c>
      <c r="D1110" s="41" t="s">
        <v>117</v>
      </c>
      <c r="E1110" s="26" t="str">
        <f t="shared" si="2071"/>
        <v>1003</v>
      </c>
      <c r="F1110" s="41" t="s">
        <v>465</v>
      </c>
      <c r="G1110" s="41" t="s">
        <v>177</v>
      </c>
      <c r="H1110" s="42" t="s">
        <v>178</v>
      </c>
      <c r="I1110" s="43">
        <f>I1112+I1111</f>
        <v>1900</v>
      </c>
      <c r="J1110" s="43">
        <f>J1112+J1111</f>
        <v>1900</v>
      </c>
      <c r="K1110" s="43">
        <f>K1112+K1111</f>
        <v>1900</v>
      </c>
      <c r="L1110" s="43">
        <f>L1112+L1111</f>
        <v>0</v>
      </c>
      <c r="M1110" s="43">
        <f>M1112+M1111</f>
        <v>0</v>
      </c>
      <c r="N1110" s="43">
        <f>N1112+N1111</f>
        <v>0</v>
      </c>
      <c r="O1110" s="43">
        <f>O1112+O1111</f>
        <v>0</v>
      </c>
      <c r="P1110" s="43">
        <f>P1112+P1111</f>
        <v>0</v>
      </c>
      <c r="Q1110" s="43">
        <f>Q1112+Q1111</f>
        <v>0</v>
      </c>
      <c r="R1110" s="43">
        <f>R1112+R1111</f>
        <v>0</v>
      </c>
      <c r="S1110" s="43">
        <f>S1112+S1111</f>
        <v>0</v>
      </c>
      <c r="T1110" s="43">
        <f>T1112+T1111</f>
        <v>0</v>
      </c>
      <c r="U1110" s="43">
        <v>0</v>
      </c>
      <c r="V1110" s="43">
        <f t="shared" si="2072"/>
        <v>1900</v>
      </c>
      <c r="W1110" s="43">
        <f>W1112+W1111</f>
        <v>0</v>
      </c>
      <c r="X1110" s="43">
        <f>X1112+X1111</f>
        <v>0</v>
      </c>
      <c r="Y1110" s="43">
        <f>Y1112+Y1111</f>
        <v>0</v>
      </c>
      <c r="Z1110" s="43">
        <f>Z1112+Z1111</f>
        <v>0</v>
      </c>
      <c r="AA1110" s="43">
        <f>AA1112+AA1111</f>
        <v>0</v>
      </c>
      <c r="AB1110" s="43">
        <f>AB1112+AB1111</f>
        <v>800</v>
      </c>
      <c r="AC1110" s="44">
        <f>AC1112+AC1111</f>
        <v>1650</v>
      </c>
      <c r="AD1110" s="44">
        <f>AD1112+AD1111</f>
        <v>1650</v>
      </c>
      <c r="AE1110" s="45">
        <f t="shared" si="2068"/>
        <v>100</v>
      </c>
      <c r="AF1110" s="43">
        <f>AF1112+AF1111</f>
        <v>1900</v>
      </c>
      <c r="AG1110" s="43">
        <f>AG1112+AG1111</f>
        <v>0</v>
      </c>
      <c r="AH1110" s="43">
        <f>AH1112+AH1111</f>
        <v>0</v>
      </c>
      <c r="AI1110" s="43">
        <f>AI1112+AI1111</f>
        <v>0</v>
      </c>
      <c r="AJ1110" s="43">
        <f>AJ1112+AJ1111</f>
        <v>0</v>
      </c>
      <c r="AK1110" s="43">
        <f>AK1112+AK1111</f>
        <v>0</v>
      </c>
      <c r="AL1110" s="43">
        <f t="shared" si="2069"/>
        <v>1900</v>
      </c>
      <c r="AM1110" s="43">
        <f t="shared" si="2070"/>
        <v>0</v>
      </c>
      <c r="AN1110" s="2"/>
      <c r="AO1110" s="1"/>
      <c r="AP1110" s="1"/>
      <c r="AQ1110" s="1"/>
      <c r="AR1110" s="1"/>
      <c r="AS1110" s="1"/>
    </row>
    <row r="1111" hidden="1">
      <c r="B1111" s="41" t="s">
        <v>453</v>
      </c>
      <c r="C1111" s="41" t="s">
        <v>446</v>
      </c>
      <c r="D1111" s="41" t="s">
        <v>117</v>
      </c>
      <c r="E1111" s="26" t="str">
        <f t="shared" si="2071"/>
        <v>1003</v>
      </c>
      <c r="F1111" s="41" t="s">
        <v>465</v>
      </c>
      <c r="G1111" s="41" t="s">
        <v>179</v>
      </c>
      <c r="H1111" s="42" t="s">
        <v>180</v>
      </c>
      <c r="I1111" s="43">
        <v>50</v>
      </c>
      <c r="J1111" s="43">
        <v>50</v>
      </c>
      <c r="K1111" s="43">
        <v>50</v>
      </c>
      <c r="L1111" s="43"/>
      <c r="M1111" s="43"/>
      <c r="N1111" s="43"/>
      <c r="O1111" s="43">
        <v>0</v>
      </c>
      <c r="P1111" s="43">
        <v>0</v>
      </c>
      <c r="Q1111" s="43">
        <v>0</v>
      </c>
      <c r="R1111" s="43">
        <v>0</v>
      </c>
      <c r="S1111" s="43">
        <v>0</v>
      </c>
      <c r="T1111" s="43">
        <v>0</v>
      </c>
      <c r="U1111" s="43">
        <v>0</v>
      </c>
      <c r="V1111" s="43">
        <f t="shared" si="2072"/>
        <v>50</v>
      </c>
      <c r="W1111" s="43"/>
      <c r="X1111" s="43"/>
      <c r="Y1111" s="43"/>
      <c r="Z1111" s="43"/>
      <c r="AA1111" s="43"/>
      <c r="AB1111" s="43">
        <v>0</v>
      </c>
      <c r="AC1111" s="44">
        <v>0</v>
      </c>
      <c r="AD1111" s="44">
        <v>0</v>
      </c>
      <c r="AE1111" s="45" t="e">
        <f t="shared" si="2068"/>
        <v>#DIV/0!</v>
      </c>
      <c r="AF1111" s="43">
        <v>50</v>
      </c>
      <c r="AG1111" s="43">
        <v>0</v>
      </c>
      <c r="AH1111" s="43">
        <v>0</v>
      </c>
      <c r="AI1111" s="43">
        <v>0</v>
      </c>
      <c r="AJ1111" s="43">
        <v>0</v>
      </c>
      <c r="AK1111" s="43">
        <v>0</v>
      </c>
      <c r="AL1111" s="43">
        <f t="shared" si="2069"/>
        <v>50</v>
      </c>
      <c r="AM1111" s="43">
        <f t="shared" si="2070"/>
        <v>0</v>
      </c>
      <c r="AN1111" s="19" t="s">
        <v>36</v>
      </c>
      <c r="AO1111" s="1"/>
      <c r="AP1111" s="1"/>
      <c r="AQ1111" s="1"/>
      <c r="AR1111" s="1"/>
      <c r="AS1111" s="1"/>
    </row>
    <row r="1112">
      <c r="B1112" s="41" t="s">
        <v>453</v>
      </c>
      <c r="C1112" s="41" t="s">
        <v>446</v>
      </c>
      <c r="D1112" s="41" t="s">
        <v>117</v>
      </c>
      <c r="E1112" s="26" t="str">
        <f t="shared" si="2071"/>
        <v>1003</v>
      </c>
      <c r="F1112" s="41" t="s">
        <v>465</v>
      </c>
      <c r="G1112" s="41" t="s">
        <v>305</v>
      </c>
      <c r="H1112" s="42" t="s">
        <v>306</v>
      </c>
      <c r="I1112" s="43">
        <v>1850</v>
      </c>
      <c r="J1112" s="43">
        <v>1850</v>
      </c>
      <c r="K1112" s="43">
        <v>1850</v>
      </c>
      <c r="L1112" s="43"/>
      <c r="M1112" s="43"/>
      <c r="N1112" s="43"/>
      <c r="O1112" s="43">
        <v>0</v>
      </c>
      <c r="P1112" s="43">
        <v>0</v>
      </c>
      <c r="Q1112" s="43">
        <v>0</v>
      </c>
      <c r="R1112" s="43">
        <v>0</v>
      </c>
      <c r="S1112" s="43">
        <v>0</v>
      </c>
      <c r="T1112" s="43">
        <v>0</v>
      </c>
      <c r="U1112" s="43">
        <v>0</v>
      </c>
      <c r="V1112" s="43">
        <f t="shared" si="2072"/>
        <v>1850</v>
      </c>
      <c r="W1112" s="43"/>
      <c r="X1112" s="43"/>
      <c r="Y1112" s="43"/>
      <c r="Z1112" s="43"/>
      <c r="AA1112" s="43"/>
      <c r="AB1112" s="43">
        <v>800</v>
      </c>
      <c r="AC1112" s="44">
        <v>1650</v>
      </c>
      <c r="AD1112" s="44">
        <v>1650</v>
      </c>
      <c r="AE1112" s="45">
        <f t="shared" si="2068"/>
        <v>100</v>
      </c>
      <c r="AF1112" s="43">
        <v>1850</v>
      </c>
      <c r="AG1112" s="43">
        <v>0</v>
      </c>
      <c r="AH1112" s="43">
        <v>0</v>
      </c>
      <c r="AI1112" s="43">
        <v>0</v>
      </c>
      <c r="AJ1112" s="43">
        <v>0</v>
      </c>
      <c r="AK1112" s="43">
        <v>0</v>
      </c>
      <c r="AL1112" s="43">
        <f t="shared" si="2069"/>
        <v>1850</v>
      </c>
      <c r="AM1112" s="43">
        <f t="shared" si="2070"/>
        <v>0</v>
      </c>
      <c r="AN1112" s="19"/>
      <c r="AO1112" s="1"/>
      <c r="AP1112" s="1"/>
      <c r="AQ1112" s="1"/>
      <c r="AR1112" s="1"/>
      <c r="AS1112" s="1"/>
    </row>
    <row r="1113" ht="31.5">
      <c r="B1113" s="41" t="s">
        <v>453</v>
      </c>
      <c r="C1113" s="41" t="s">
        <v>446</v>
      </c>
      <c r="D1113" s="41" t="s">
        <v>117</v>
      </c>
      <c r="E1113" s="26" t="str">
        <f t="shared" si="2071"/>
        <v>1003</v>
      </c>
      <c r="F1113" s="41" t="s">
        <v>507</v>
      </c>
      <c r="G1113" s="41"/>
      <c r="H1113" s="42" t="s">
        <v>508</v>
      </c>
      <c r="I1113" s="43">
        <f>I1114</f>
        <v>107697.80000000002</v>
      </c>
      <c r="J1113" s="43">
        <f>J1114</f>
        <v>107697.80000000002</v>
      </c>
      <c r="K1113" s="43">
        <f>K1114</f>
        <v>107697.80000000002</v>
      </c>
      <c r="L1113" s="43">
        <f>L1114</f>
        <v>0</v>
      </c>
      <c r="M1113" s="43">
        <f>M1114</f>
        <v>0</v>
      </c>
      <c r="N1113" s="43">
        <f>N1114</f>
        <v>0</v>
      </c>
      <c r="O1113" s="43">
        <f>O1114</f>
        <v>0</v>
      </c>
      <c r="P1113" s="43">
        <f>P1114</f>
        <v>0</v>
      </c>
      <c r="Q1113" s="43">
        <f>Q1114</f>
        <v>0</v>
      </c>
      <c r="R1113" s="43">
        <f>R1114</f>
        <v>0</v>
      </c>
      <c r="S1113" s="43">
        <f>S1114</f>
        <v>0</v>
      </c>
      <c r="T1113" s="43">
        <f>T1114</f>
        <v>0</v>
      </c>
      <c r="U1113" s="43">
        <v>0</v>
      </c>
      <c r="V1113" s="43">
        <f t="shared" si="2072"/>
        <v>107697.80000000002</v>
      </c>
      <c r="W1113" s="43">
        <f>W1114</f>
        <v>0</v>
      </c>
      <c r="X1113" s="43">
        <f>X1114</f>
        <v>0</v>
      </c>
      <c r="Y1113" s="43">
        <f>Y1114</f>
        <v>0</v>
      </c>
      <c r="Z1113" s="43">
        <f>Z1114</f>
        <v>0</v>
      </c>
      <c r="AA1113" s="43">
        <f>AA1114</f>
        <v>0</v>
      </c>
      <c r="AB1113" s="43">
        <f>AB1114</f>
        <v>62548.932069999995</v>
      </c>
      <c r="AC1113" s="44">
        <f>AC1114</f>
        <v>59967.995999999999</v>
      </c>
      <c r="AD1113" s="44">
        <f>AD1114</f>
        <v>59955.694289999999</v>
      </c>
      <c r="AE1113" s="45">
        <f t="shared" si="2068"/>
        <v>99.97948620794331</v>
      </c>
      <c r="AF1113" s="43">
        <f>AF1114</f>
        <v>71853.894000000015</v>
      </c>
      <c r="AG1113" s="43">
        <f>AG1114</f>
        <v>0</v>
      </c>
      <c r="AH1113" s="43">
        <f>AH1114</f>
        <v>0</v>
      </c>
      <c r="AI1113" s="43">
        <f>AI1114</f>
        <v>0</v>
      </c>
      <c r="AJ1113" s="43">
        <f>AJ1114</f>
        <v>0</v>
      </c>
      <c r="AK1113" s="43">
        <f>AK1114</f>
        <v>0</v>
      </c>
      <c r="AL1113" s="43">
        <f t="shared" si="2069"/>
        <v>71853.894000000015</v>
      </c>
      <c r="AM1113" s="43">
        <f t="shared" si="2070"/>
        <v>35843.906000000003</v>
      </c>
      <c r="AN1113" s="2"/>
      <c r="AO1113" s="1"/>
      <c r="AP1113" s="1"/>
      <c r="AQ1113" s="1"/>
      <c r="AR1113" s="1"/>
      <c r="AS1113" s="1"/>
    </row>
    <row r="1114" ht="47.25">
      <c r="B1114" s="41" t="s">
        <v>453</v>
      </c>
      <c r="C1114" s="41" t="s">
        <v>446</v>
      </c>
      <c r="D1114" s="41" t="s">
        <v>117</v>
      </c>
      <c r="E1114" s="26" t="str">
        <f t="shared" si="2071"/>
        <v>1003</v>
      </c>
      <c r="F1114" s="41" t="s">
        <v>516</v>
      </c>
      <c r="G1114" s="41"/>
      <c r="H1114" s="42" t="s">
        <v>517</v>
      </c>
      <c r="I1114" s="43">
        <f>I1115+I1120</f>
        <v>107697.80000000002</v>
      </c>
      <c r="J1114" s="43">
        <f>J1115+J1120</f>
        <v>107697.80000000002</v>
      </c>
      <c r="K1114" s="43">
        <f>K1115+K1120</f>
        <v>107697.80000000002</v>
      </c>
      <c r="L1114" s="43">
        <f>L1115+L1120</f>
        <v>0</v>
      </c>
      <c r="M1114" s="43">
        <f>M1115+M1120</f>
        <v>0</v>
      </c>
      <c r="N1114" s="43">
        <f>N1115+N1120</f>
        <v>0</v>
      </c>
      <c r="O1114" s="43">
        <f>O1115+O1120</f>
        <v>0</v>
      </c>
      <c r="P1114" s="43">
        <f>P1115+P1120</f>
        <v>0</v>
      </c>
      <c r="Q1114" s="43">
        <f>Q1115+Q1120</f>
        <v>0</v>
      </c>
      <c r="R1114" s="43">
        <f>R1115+R1120</f>
        <v>0</v>
      </c>
      <c r="S1114" s="43">
        <f>S1115+S1120</f>
        <v>0</v>
      </c>
      <c r="T1114" s="43">
        <f>T1115+T1120</f>
        <v>0</v>
      </c>
      <c r="U1114" s="43">
        <v>0</v>
      </c>
      <c r="V1114" s="43">
        <f t="shared" si="2072"/>
        <v>107697.80000000002</v>
      </c>
      <c r="W1114" s="43">
        <f>W1115+W1120</f>
        <v>0</v>
      </c>
      <c r="X1114" s="43">
        <f>X1115+X1120</f>
        <v>0</v>
      </c>
      <c r="Y1114" s="43">
        <f>Y1115+Y1120</f>
        <v>0</v>
      </c>
      <c r="Z1114" s="43">
        <f>Z1115+Z1120</f>
        <v>0</v>
      </c>
      <c r="AA1114" s="43">
        <f>AA1115+AA1120</f>
        <v>0</v>
      </c>
      <c r="AB1114" s="43">
        <f>AB1115+AB1120</f>
        <v>62548.932069999995</v>
      </c>
      <c r="AC1114" s="44">
        <f>AC1115+AC1120</f>
        <v>59967.995999999999</v>
      </c>
      <c r="AD1114" s="44">
        <f>AD1115+AD1120</f>
        <v>59955.694289999999</v>
      </c>
      <c r="AE1114" s="45">
        <f t="shared" si="2068"/>
        <v>99.97948620794331</v>
      </c>
      <c r="AF1114" s="43">
        <f>AF1115+AF1120</f>
        <v>71853.894000000015</v>
      </c>
      <c r="AG1114" s="43">
        <f>AG1115+AG1120</f>
        <v>0</v>
      </c>
      <c r="AH1114" s="43">
        <f>AH1115+AH1120</f>
        <v>0</v>
      </c>
      <c r="AI1114" s="43">
        <f>AI1115+AI1120</f>
        <v>0</v>
      </c>
      <c r="AJ1114" s="43">
        <f>AJ1115+AJ1120</f>
        <v>0</v>
      </c>
      <c r="AK1114" s="43">
        <f>AK1115+AK1120</f>
        <v>0</v>
      </c>
      <c r="AL1114" s="43">
        <f t="shared" si="2069"/>
        <v>71853.894000000015</v>
      </c>
      <c r="AM1114" s="43">
        <f t="shared" si="2070"/>
        <v>35843.906000000003</v>
      </c>
      <c r="AN1114" s="2"/>
      <c r="AR1114" s="1"/>
      <c r="AS1114" s="1"/>
    </row>
    <row r="1115" ht="31.5">
      <c r="B1115" s="41" t="s">
        <v>453</v>
      </c>
      <c r="C1115" s="41" t="s">
        <v>446</v>
      </c>
      <c r="D1115" s="41" t="s">
        <v>117</v>
      </c>
      <c r="E1115" s="26" t="str">
        <f t="shared" si="2071"/>
        <v>1003</v>
      </c>
      <c r="F1115" s="41" t="s">
        <v>520</v>
      </c>
      <c r="G1115" s="41"/>
      <c r="H1115" s="42" t="s">
        <v>466</v>
      </c>
      <c r="I1115" s="43">
        <f>I1116</f>
        <v>107302.70000000001</v>
      </c>
      <c r="J1115" s="43">
        <f>J1116</f>
        <v>107302.70000000001</v>
      </c>
      <c r="K1115" s="43">
        <f>K1116</f>
        <v>107302.70000000001</v>
      </c>
      <c r="L1115" s="43">
        <f>L1116</f>
        <v>0</v>
      </c>
      <c r="M1115" s="43">
        <f>M1116</f>
        <v>0</v>
      </c>
      <c r="N1115" s="43">
        <f>N1116</f>
        <v>0</v>
      </c>
      <c r="O1115" s="43">
        <f>O1116</f>
        <v>0</v>
      </c>
      <c r="P1115" s="43">
        <f>P1116</f>
        <v>0</v>
      </c>
      <c r="Q1115" s="43">
        <f>Q1116</f>
        <v>0</v>
      </c>
      <c r="R1115" s="43">
        <f>R1116</f>
        <v>0</v>
      </c>
      <c r="S1115" s="43">
        <f>S1116</f>
        <v>0</v>
      </c>
      <c r="T1115" s="43">
        <f>T1116</f>
        <v>0</v>
      </c>
      <c r="U1115" s="43">
        <v>0</v>
      </c>
      <c r="V1115" s="43">
        <f t="shared" si="2072"/>
        <v>107302.70000000001</v>
      </c>
      <c r="W1115" s="43">
        <f>W1116</f>
        <v>0</v>
      </c>
      <c r="X1115" s="43">
        <f>X1116</f>
        <v>0</v>
      </c>
      <c r="Y1115" s="43">
        <f>Y1116</f>
        <v>0</v>
      </c>
      <c r="Z1115" s="43">
        <f>Z1116</f>
        <v>0</v>
      </c>
      <c r="AA1115" s="43">
        <f>AA1116</f>
        <v>0</v>
      </c>
      <c r="AB1115" s="43">
        <f>AB1116</f>
        <v>62233.932069999995</v>
      </c>
      <c r="AC1115" s="44">
        <f>AC1116</f>
        <v>59572.896000000001</v>
      </c>
      <c r="AD1115" s="44">
        <f>AD1116</f>
        <v>59560.594290000001</v>
      </c>
      <c r="AE1115" s="45">
        <f t="shared" si="2068"/>
        <v>99.979350156151554</v>
      </c>
      <c r="AF1115" s="43">
        <f>AF1116</f>
        <v>71458.794000000009</v>
      </c>
      <c r="AG1115" s="43">
        <f>AG1116</f>
        <v>0</v>
      </c>
      <c r="AH1115" s="43">
        <f>AH1116</f>
        <v>0</v>
      </c>
      <c r="AI1115" s="43">
        <f>AI1116</f>
        <v>0</v>
      </c>
      <c r="AJ1115" s="43">
        <f>AJ1116</f>
        <v>0</v>
      </c>
      <c r="AK1115" s="43">
        <f>AK1116</f>
        <v>0</v>
      </c>
      <c r="AL1115" s="43">
        <f t="shared" si="2069"/>
        <v>71458.794000000009</v>
      </c>
      <c r="AM1115" s="43">
        <f t="shared" si="2070"/>
        <v>35843.906000000003</v>
      </c>
      <c r="AN1115" s="2"/>
      <c r="AR1115" s="1"/>
      <c r="AS1115" s="1"/>
    </row>
    <row r="1116" ht="31.5">
      <c r="B1116" s="41" t="s">
        <v>453</v>
      </c>
      <c r="C1116" s="41" t="s">
        <v>446</v>
      </c>
      <c r="D1116" s="41" t="s">
        <v>117</v>
      </c>
      <c r="E1116" s="26" t="str">
        <f t="shared" si="2071"/>
        <v>1003</v>
      </c>
      <c r="F1116" s="41" t="s">
        <v>520</v>
      </c>
      <c r="G1116" s="41" t="s">
        <v>177</v>
      </c>
      <c r="H1116" s="42" t="s">
        <v>178</v>
      </c>
      <c r="I1116" s="43">
        <f>I1117+I1118+I1119</f>
        <v>107302.70000000001</v>
      </c>
      <c r="J1116" s="43">
        <f>J1117+J1118+J1119</f>
        <v>107302.70000000001</v>
      </c>
      <c r="K1116" s="43">
        <f>K1117+K1118+K1119</f>
        <v>107302.70000000001</v>
      </c>
      <c r="L1116" s="43">
        <f>L1117+L1118+L1119</f>
        <v>0</v>
      </c>
      <c r="M1116" s="43">
        <f>M1117+M1118+M1119</f>
        <v>0</v>
      </c>
      <c r="N1116" s="43">
        <f>N1117+N1118+N1119</f>
        <v>0</v>
      </c>
      <c r="O1116" s="43">
        <f>O1117+O1118+O1119</f>
        <v>0</v>
      </c>
      <c r="P1116" s="43">
        <f>P1117+P1118+P1119</f>
        <v>0</v>
      </c>
      <c r="Q1116" s="43">
        <f>Q1117+Q1118+Q1119</f>
        <v>0</v>
      </c>
      <c r="R1116" s="43">
        <f>R1117+R1118+R1119</f>
        <v>0</v>
      </c>
      <c r="S1116" s="43">
        <f>S1117+S1118+S1119</f>
        <v>0</v>
      </c>
      <c r="T1116" s="43">
        <f>T1117+T1118+T1119</f>
        <v>0</v>
      </c>
      <c r="U1116" s="43">
        <v>0</v>
      </c>
      <c r="V1116" s="43">
        <f t="shared" si="2072"/>
        <v>107302.70000000001</v>
      </c>
      <c r="W1116" s="43">
        <f>W1117+W1118+W1119</f>
        <v>0</v>
      </c>
      <c r="X1116" s="43">
        <f>X1117+X1118+X1119</f>
        <v>0</v>
      </c>
      <c r="Y1116" s="43">
        <f>Y1117+Y1118+Y1119</f>
        <v>0</v>
      </c>
      <c r="Z1116" s="43">
        <f>Z1117+Z1118+Z1119</f>
        <v>0</v>
      </c>
      <c r="AA1116" s="43">
        <f>AA1117+AA1118+AA1119</f>
        <v>0</v>
      </c>
      <c r="AB1116" s="43">
        <f>AB1117+AB1118+AB1119</f>
        <v>62233.932069999995</v>
      </c>
      <c r="AC1116" s="44">
        <f>AC1117+AC1118+AC1119</f>
        <v>59572.896000000001</v>
      </c>
      <c r="AD1116" s="44">
        <f>AD1117+AD1118+AD1119</f>
        <v>59560.594290000001</v>
      </c>
      <c r="AE1116" s="45">
        <f t="shared" si="2068"/>
        <v>99.979350156151554</v>
      </c>
      <c r="AF1116" s="43">
        <f>AF1117+AF1118+AF1119</f>
        <v>71458.794000000009</v>
      </c>
      <c r="AG1116" s="43">
        <f>AG1117+AG1118+AG1119</f>
        <v>0</v>
      </c>
      <c r="AH1116" s="43">
        <f>AH1117+AH1118+AH1119</f>
        <v>0</v>
      </c>
      <c r="AI1116" s="43">
        <f>AI1117+AI1118+AI1119</f>
        <v>0</v>
      </c>
      <c r="AJ1116" s="43">
        <f>AJ1117+AJ1118+AJ1119</f>
        <v>0</v>
      </c>
      <c r="AK1116" s="43">
        <f>AK1117+AK1118+AK1119</f>
        <v>0</v>
      </c>
      <c r="AL1116" s="43">
        <f t="shared" si="2069"/>
        <v>71458.794000000009</v>
      </c>
      <c r="AM1116" s="43">
        <f t="shared" si="2070"/>
        <v>35843.906000000003</v>
      </c>
      <c r="AN1116" s="2"/>
      <c r="AR1116" s="1"/>
      <c r="AS1116" s="1"/>
    </row>
    <row r="1117">
      <c r="B1117" s="41" t="s">
        <v>453</v>
      </c>
      <c r="C1117" s="41" t="s">
        <v>446</v>
      </c>
      <c r="D1117" s="41" t="s">
        <v>117</v>
      </c>
      <c r="E1117" s="26" t="str">
        <f t="shared" si="2071"/>
        <v>1003</v>
      </c>
      <c r="F1117" s="41" t="s">
        <v>520</v>
      </c>
      <c r="G1117" s="41" t="s">
        <v>179</v>
      </c>
      <c r="H1117" s="42" t="s">
        <v>180</v>
      </c>
      <c r="I1117" s="43">
        <v>1216.3</v>
      </c>
      <c r="J1117" s="43">
        <v>1216.3</v>
      </c>
      <c r="K1117" s="43">
        <v>1216.3</v>
      </c>
      <c r="L1117" s="43"/>
      <c r="M1117" s="43"/>
      <c r="N1117" s="43"/>
      <c r="O1117" s="43">
        <v>0</v>
      </c>
      <c r="P1117" s="43">
        <v>0</v>
      </c>
      <c r="Q1117" s="43">
        <v>0</v>
      </c>
      <c r="R1117" s="43">
        <v>0</v>
      </c>
      <c r="S1117" s="43">
        <v>0</v>
      </c>
      <c r="T1117" s="43">
        <v>0</v>
      </c>
      <c r="U1117" s="43">
        <v>0</v>
      </c>
      <c r="V1117" s="43">
        <f t="shared" si="2072"/>
        <v>1216.3</v>
      </c>
      <c r="W1117" s="43"/>
      <c r="X1117" s="43"/>
      <c r="Y1117" s="43"/>
      <c r="Z1117" s="43"/>
      <c r="AA1117" s="43"/>
      <c r="AB1117" s="43">
        <v>805.5</v>
      </c>
      <c r="AC1117" s="44">
        <v>673.02755000000002</v>
      </c>
      <c r="AD1117" s="44">
        <v>673.02755000000002</v>
      </c>
      <c r="AE1117" s="45">
        <f t="shared" si="2068"/>
        <v>100</v>
      </c>
      <c r="AF1117" s="43">
        <v>949.10000000000002</v>
      </c>
      <c r="AG1117" s="43">
        <v>0</v>
      </c>
      <c r="AH1117" s="43">
        <v>0</v>
      </c>
      <c r="AI1117" s="43">
        <v>0</v>
      </c>
      <c r="AJ1117" s="43">
        <v>0</v>
      </c>
      <c r="AK1117" s="43">
        <v>0</v>
      </c>
      <c r="AL1117" s="43">
        <f t="shared" si="2069"/>
        <v>949.10000000000002</v>
      </c>
      <c r="AM1117" s="43">
        <f t="shared" si="2070"/>
        <v>267.19999999999993</v>
      </c>
      <c r="AN1117" s="19"/>
      <c r="AO1117" s="1"/>
      <c r="AP1117" s="1"/>
      <c r="AQ1117" s="1"/>
      <c r="AR1117" s="1"/>
      <c r="AS1117" s="1"/>
    </row>
    <row r="1118">
      <c r="B1118" s="41" t="s">
        <v>453</v>
      </c>
      <c r="C1118" s="41" t="s">
        <v>446</v>
      </c>
      <c r="D1118" s="41" t="s">
        <v>117</v>
      </c>
      <c r="E1118" s="26" t="str">
        <f t="shared" si="2071"/>
        <v>1003</v>
      </c>
      <c r="F1118" s="41" t="s">
        <v>520</v>
      </c>
      <c r="G1118" s="41" t="s">
        <v>305</v>
      </c>
      <c r="H1118" s="42" t="s">
        <v>306</v>
      </c>
      <c r="I1118" s="43">
        <v>105786.60000000001</v>
      </c>
      <c r="J1118" s="43">
        <v>105786.60000000001</v>
      </c>
      <c r="K1118" s="43">
        <v>105786.60000000001</v>
      </c>
      <c r="L1118" s="43"/>
      <c r="M1118" s="43"/>
      <c r="N1118" s="43"/>
      <c r="O1118" s="43">
        <v>0</v>
      </c>
      <c r="P1118" s="43">
        <v>0</v>
      </c>
      <c r="Q1118" s="43">
        <v>0</v>
      </c>
      <c r="R1118" s="43">
        <v>0</v>
      </c>
      <c r="S1118" s="43">
        <v>0</v>
      </c>
      <c r="T1118" s="43">
        <v>0</v>
      </c>
      <c r="U1118" s="43">
        <v>0</v>
      </c>
      <c r="V1118" s="43">
        <f t="shared" si="2072"/>
        <v>105786.60000000001</v>
      </c>
      <c r="W1118" s="43"/>
      <c r="X1118" s="43"/>
      <c r="Y1118" s="43"/>
      <c r="Z1118" s="43"/>
      <c r="AA1118" s="43"/>
      <c r="AB1118" s="43">
        <v>61342.271719999997</v>
      </c>
      <c r="AC1118" s="44">
        <v>58795.099840000003</v>
      </c>
      <c r="AD1118" s="44">
        <v>58795.099840000003</v>
      </c>
      <c r="AE1118" s="45">
        <f t="shared" si="2068"/>
        <v>100</v>
      </c>
      <c r="AF1118" s="43">
        <v>70209.894</v>
      </c>
      <c r="AG1118" s="43">
        <v>0</v>
      </c>
      <c r="AH1118" s="43">
        <v>0</v>
      </c>
      <c r="AI1118" s="43">
        <v>0</v>
      </c>
      <c r="AJ1118" s="43">
        <v>0</v>
      </c>
      <c r="AK1118" s="43">
        <v>0</v>
      </c>
      <c r="AL1118" s="43">
        <f t="shared" si="2069"/>
        <v>70209.894</v>
      </c>
      <c r="AM1118" s="43">
        <f t="shared" si="2070"/>
        <v>35576.706000000006</v>
      </c>
      <c r="AN1118" s="19"/>
      <c r="AO1118" s="1"/>
      <c r="AP1118" s="1"/>
      <c r="AQ1118" s="1"/>
      <c r="AR1118" s="1"/>
      <c r="AS1118" s="1"/>
    </row>
    <row r="1119" ht="63">
      <c r="B1119" s="41" t="s">
        <v>453</v>
      </c>
      <c r="C1119" s="41" t="s">
        <v>446</v>
      </c>
      <c r="D1119" s="41" t="s">
        <v>117</v>
      </c>
      <c r="E1119" s="26" t="str">
        <f t="shared" si="2071"/>
        <v>1003</v>
      </c>
      <c r="F1119" s="41" t="s">
        <v>520</v>
      </c>
      <c r="G1119" s="41" t="s">
        <v>373</v>
      </c>
      <c r="H1119" s="42" t="s">
        <v>374</v>
      </c>
      <c r="I1119" s="43">
        <v>299.80000000000001</v>
      </c>
      <c r="J1119" s="43">
        <v>299.80000000000001</v>
      </c>
      <c r="K1119" s="43">
        <v>299.80000000000001</v>
      </c>
      <c r="L1119" s="43"/>
      <c r="M1119" s="43"/>
      <c r="N1119" s="43"/>
      <c r="O1119" s="43">
        <v>0</v>
      </c>
      <c r="P1119" s="43">
        <v>0</v>
      </c>
      <c r="Q1119" s="43">
        <v>0</v>
      </c>
      <c r="R1119" s="43">
        <v>0</v>
      </c>
      <c r="S1119" s="43">
        <v>0</v>
      </c>
      <c r="T1119" s="43">
        <v>0</v>
      </c>
      <c r="U1119" s="43">
        <v>0</v>
      </c>
      <c r="V1119" s="43">
        <f t="shared" si="2072"/>
        <v>299.80000000000001</v>
      </c>
      <c r="W1119" s="43"/>
      <c r="X1119" s="43"/>
      <c r="Y1119" s="43"/>
      <c r="Z1119" s="43"/>
      <c r="AA1119" s="43"/>
      <c r="AB1119" s="43">
        <v>86.160349999999994</v>
      </c>
      <c r="AC1119" s="44">
        <v>104.76861</v>
      </c>
      <c r="AD1119" s="44">
        <v>92.466899999999995</v>
      </c>
      <c r="AE1119" s="45">
        <f t="shared" si="2068"/>
        <v>88.25821016428489</v>
      </c>
      <c r="AF1119" s="43">
        <v>299.80000000000001</v>
      </c>
      <c r="AG1119" s="43">
        <v>0</v>
      </c>
      <c r="AH1119" s="43">
        <v>0</v>
      </c>
      <c r="AI1119" s="43">
        <v>0</v>
      </c>
      <c r="AJ1119" s="43">
        <v>0</v>
      </c>
      <c r="AK1119" s="43">
        <v>0</v>
      </c>
      <c r="AL1119" s="43">
        <f t="shared" si="2069"/>
        <v>299.80000000000001</v>
      </c>
      <c r="AM1119" s="43">
        <f t="shared" si="2070"/>
        <v>0</v>
      </c>
      <c r="AN1119" s="19"/>
      <c r="AR1119" s="1"/>
      <c r="AS1119" s="1"/>
    </row>
    <row r="1120" ht="110.25">
      <c r="B1120" s="41" t="s">
        <v>453</v>
      </c>
      <c r="C1120" s="41" t="s">
        <v>446</v>
      </c>
      <c r="D1120" s="41" t="s">
        <v>117</v>
      </c>
      <c r="E1120" s="26" t="str">
        <f t="shared" si="2071"/>
        <v>1003</v>
      </c>
      <c r="F1120" s="41" t="s">
        <v>640</v>
      </c>
      <c r="G1120" s="41"/>
      <c r="H1120" s="42" t="s">
        <v>641</v>
      </c>
      <c r="I1120" s="43">
        <f>I1121+I1123</f>
        <v>395.10000000000002</v>
      </c>
      <c r="J1120" s="43">
        <f>J1121+J1123</f>
        <v>395.10000000000002</v>
      </c>
      <c r="K1120" s="43">
        <f>K1121+K1123</f>
        <v>395.10000000000002</v>
      </c>
      <c r="L1120" s="43">
        <f>L1121+L1123</f>
        <v>0</v>
      </c>
      <c r="M1120" s="43">
        <f>M1121+M1123</f>
        <v>0</v>
      </c>
      <c r="N1120" s="43">
        <f>N1121+N1123</f>
        <v>0</v>
      </c>
      <c r="O1120" s="43">
        <f>O1121+O1123</f>
        <v>0</v>
      </c>
      <c r="P1120" s="43">
        <f>P1121+P1123</f>
        <v>0</v>
      </c>
      <c r="Q1120" s="43">
        <f>Q1121+Q1123</f>
        <v>0</v>
      </c>
      <c r="R1120" s="43">
        <f>R1121+R1123</f>
        <v>0</v>
      </c>
      <c r="S1120" s="43">
        <f>S1121+S1123</f>
        <v>0</v>
      </c>
      <c r="T1120" s="43">
        <f>T1121+T1123</f>
        <v>0</v>
      </c>
      <c r="U1120" s="43">
        <v>0</v>
      </c>
      <c r="V1120" s="43">
        <f t="shared" si="2072"/>
        <v>395.10000000000002</v>
      </c>
      <c r="W1120" s="43">
        <f>W1121+W1123</f>
        <v>0</v>
      </c>
      <c r="X1120" s="43">
        <f>X1121+X1123</f>
        <v>0</v>
      </c>
      <c r="Y1120" s="43">
        <f>Y1121+Y1123</f>
        <v>0</v>
      </c>
      <c r="Z1120" s="43">
        <f>Z1121+Z1123</f>
        <v>0</v>
      </c>
      <c r="AA1120" s="43">
        <f>AA1121+AA1123</f>
        <v>0</v>
      </c>
      <c r="AB1120" s="43">
        <f>AB1121+AB1123</f>
        <v>315</v>
      </c>
      <c r="AC1120" s="44">
        <f>AC1121+AC1123</f>
        <v>395.10000000000002</v>
      </c>
      <c r="AD1120" s="44">
        <f>AD1121+AD1123</f>
        <v>395.10000000000002</v>
      </c>
      <c r="AE1120" s="45">
        <f t="shared" si="2068"/>
        <v>100</v>
      </c>
      <c r="AF1120" s="43">
        <f>AF1121+AF1123</f>
        <v>395.10000000000002</v>
      </c>
      <c r="AG1120" s="43">
        <f>AG1121+AG1123</f>
        <v>0</v>
      </c>
      <c r="AH1120" s="43">
        <f>AH1121+AH1123</f>
        <v>0</v>
      </c>
      <c r="AI1120" s="43">
        <f>AI1121+AI1123</f>
        <v>0</v>
      </c>
      <c r="AJ1120" s="43">
        <f>AJ1121+AJ1123</f>
        <v>0</v>
      </c>
      <c r="AK1120" s="43">
        <f>AK1121+AK1123</f>
        <v>0</v>
      </c>
      <c r="AL1120" s="43">
        <f t="shared" si="2069"/>
        <v>395.10000000000002</v>
      </c>
      <c r="AM1120" s="43">
        <f t="shared" si="2070"/>
        <v>0</v>
      </c>
      <c r="AN1120" s="2"/>
      <c r="AO1120" s="1"/>
      <c r="AP1120" s="1"/>
      <c r="AQ1120" s="1"/>
      <c r="AR1120" s="1"/>
      <c r="AS1120" s="1"/>
    </row>
    <row r="1121">
      <c r="B1121" s="41" t="s">
        <v>453</v>
      </c>
      <c r="C1121" s="41" t="s">
        <v>446</v>
      </c>
      <c r="D1121" s="41" t="s">
        <v>117</v>
      </c>
      <c r="E1121" s="26" t="str">
        <f t="shared" si="2071"/>
        <v>1003</v>
      </c>
      <c r="F1121" s="41" t="s">
        <v>640</v>
      </c>
      <c r="G1121" s="41" t="s">
        <v>95</v>
      </c>
      <c r="H1121" s="42" t="s">
        <v>96</v>
      </c>
      <c r="I1121" s="43">
        <f>I1122</f>
        <v>300</v>
      </c>
      <c r="J1121" s="43">
        <f>J1122</f>
        <v>300</v>
      </c>
      <c r="K1121" s="43">
        <f>K1122</f>
        <v>300</v>
      </c>
      <c r="L1121" s="43">
        <f>L1122</f>
        <v>0</v>
      </c>
      <c r="M1121" s="43">
        <f>M1122</f>
        <v>0</v>
      </c>
      <c r="N1121" s="43">
        <f>N1122</f>
        <v>0</v>
      </c>
      <c r="O1121" s="43">
        <f>O1122</f>
        <v>0</v>
      </c>
      <c r="P1121" s="43">
        <f>P1122</f>
        <v>0</v>
      </c>
      <c r="Q1121" s="43">
        <f>Q1122</f>
        <v>0</v>
      </c>
      <c r="R1121" s="43">
        <f>R1122</f>
        <v>0</v>
      </c>
      <c r="S1121" s="43">
        <f>S1122</f>
        <v>0</v>
      </c>
      <c r="T1121" s="43">
        <f>T1122</f>
        <v>0</v>
      </c>
      <c r="U1121" s="43">
        <v>0</v>
      </c>
      <c r="V1121" s="43">
        <f t="shared" si="2072"/>
        <v>300</v>
      </c>
      <c r="W1121" s="43">
        <f>W1122</f>
        <v>0</v>
      </c>
      <c r="X1121" s="43">
        <f>X1122</f>
        <v>0</v>
      </c>
      <c r="Y1121" s="43">
        <f>Y1122</f>
        <v>0</v>
      </c>
      <c r="Z1121" s="43">
        <f>Z1122</f>
        <v>0</v>
      </c>
      <c r="AA1121" s="43">
        <f>AA1122</f>
        <v>0</v>
      </c>
      <c r="AB1121" s="43">
        <f>AB1122</f>
        <v>248</v>
      </c>
      <c r="AC1121" s="44">
        <f>AC1122</f>
        <v>300</v>
      </c>
      <c r="AD1121" s="44">
        <f>AD1122</f>
        <v>300</v>
      </c>
      <c r="AE1121" s="45">
        <f t="shared" si="2068"/>
        <v>100</v>
      </c>
      <c r="AF1121" s="43">
        <f>AF1122</f>
        <v>300</v>
      </c>
      <c r="AG1121" s="43">
        <f>AG1122</f>
        <v>0</v>
      </c>
      <c r="AH1121" s="43">
        <f>AH1122</f>
        <v>0</v>
      </c>
      <c r="AI1121" s="43">
        <f>AI1122</f>
        <v>0</v>
      </c>
      <c r="AJ1121" s="43">
        <f>AJ1122</f>
        <v>0</v>
      </c>
      <c r="AK1121" s="43">
        <f>AK1122</f>
        <v>0</v>
      </c>
      <c r="AL1121" s="43">
        <f t="shared" si="2069"/>
        <v>300</v>
      </c>
      <c r="AM1121" s="43">
        <f t="shared" si="2070"/>
        <v>0</v>
      </c>
      <c r="AN1121" s="2"/>
      <c r="AR1121" s="1"/>
      <c r="AS1121" s="1"/>
    </row>
    <row r="1122" ht="31.5">
      <c r="B1122" s="41" t="s">
        <v>453</v>
      </c>
      <c r="C1122" s="41" t="s">
        <v>446</v>
      </c>
      <c r="D1122" s="41" t="s">
        <v>117</v>
      </c>
      <c r="E1122" s="26" t="str">
        <f t="shared" si="2071"/>
        <v>1003</v>
      </c>
      <c r="F1122" s="41" t="s">
        <v>640</v>
      </c>
      <c r="G1122" s="41" t="s">
        <v>97</v>
      </c>
      <c r="H1122" s="42" t="s">
        <v>98</v>
      </c>
      <c r="I1122" s="43">
        <v>300</v>
      </c>
      <c r="J1122" s="43">
        <v>300</v>
      </c>
      <c r="K1122" s="43">
        <v>300</v>
      </c>
      <c r="L1122" s="43"/>
      <c r="M1122" s="43"/>
      <c r="N1122" s="43"/>
      <c r="O1122" s="43">
        <v>0</v>
      </c>
      <c r="P1122" s="43">
        <v>0</v>
      </c>
      <c r="Q1122" s="43">
        <v>0</v>
      </c>
      <c r="R1122" s="43">
        <v>0</v>
      </c>
      <c r="S1122" s="43">
        <v>0</v>
      </c>
      <c r="T1122" s="43">
        <v>0</v>
      </c>
      <c r="U1122" s="43">
        <v>0</v>
      </c>
      <c r="V1122" s="43">
        <f t="shared" si="2072"/>
        <v>300</v>
      </c>
      <c r="W1122" s="43"/>
      <c r="X1122" s="43"/>
      <c r="Y1122" s="43"/>
      <c r="Z1122" s="43"/>
      <c r="AA1122" s="43"/>
      <c r="AB1122" s="43">
        <v>248</v>
      </c>
      <c r="AC1122" s="44">
        <v>300</v>
      </c>
      <c r="AD1122" s="44">
        <v>300</v>
      </c>
      <c r="AE1122" s="45">
        <f t="shared" si="2068"/>
        <v>100</v>
      </c>
      <c r="AF1122" s="43">
        <v>300</v>
      </c>
      <c r="AG1122" s="43">
        <v>0</v>
      </c>
      <c r="AH1122" s="43">
        <v>0</v>
      </c>
      <c r="AI1122" s="43">
        <v>0</v>
      </c>
      <c r="AJ1122" s="43">
        <v>0</v>
      </c>
      <c r="AK1122" s="43">
        <v>0</v>
      </c>
      <c r="AL1122" s="43">
        <f t="shared" si="2069"/>
        <v>300</v>
      </c>
      <c r="AM1122" s="43">
        <f t="shared" si="2070"/>
        <v>0</v>
      </c>
      <c r="AN1122" s="19"/>
      <c r="AO1122" s="1"/>
      <c r="AP1122" s="1"/>
      <c r="AQ1122" s="1"/>
      <c r="AR1122" s="1"/>
      <c r="AS1122" s="1"/>
    </row>
    <row r="1123" ht="31.5">
      <c r="B1123" s="41" t="s">
        <v>453</v>
      </c>
      <c r="C1123" s="41" t="s">
        <v>446</v>
      </c>
      <c r="D1123" s="41" t="s">
        <v>117</v>
      </c>
      <c r="E1123" s="26" t="str">
        <f t="shared" si="2071"/>
        <v>1003</v>
      </c>
      <c r="F1123" s="41" t="s">
        <v>640</v>
      </c>
      <c r="G1123" s="41" t="s">
        <v>177</v>
      </c>
      <c r="H1123" s="42" t="s">
        <v>178</v>
      </c>
      <c r="I1123" s="43">
        <f>I1124</f>
        <v>95.099999999999994</v>
      </c>
      <c r="J1123" s="43">
        <f>J1124</f>
        <v>95.099999999999994</v>
      </c>
      <c r="K1123" s="43">
        <f>K1124</f>
        <v>95.099999999999994</v>
      </c>
      <c r="L1123" s="43">
        <f>L1124</f>
        <v>0</v>
      </c>
      <c r="M1123" s="43">
        <f>M1124</f>
        <v>0</v>
      </c>
      <c r="N1123" s="43">
        <f>N1124</f>
        <v>0</v>
      </c>
      <c r="O1123" s="43">
        <f>O1124</f>
        <v>0</v>
      </c>
      <c r="P1123" s="43">
        <f>P1124</f>
        <v>0</v>
      </c>
      <c r="Q1123" s="43">
        <f>Q1124</f>
        <v>0</v>
      </c>
      <c r="R1123" s="43">
        <f>R1124</f>
        <v>0</v>
      </c>
      <c r="S1123" s="43">
        <f>S1124</f>
        <v>0</v>
      </c>
      <c r="T1123" s="43">
        <f>T1124</f>
        <v>0</v>
      </c>
      <c r="U1123" s="43">
        <v>0</v>
      </c>
      <c r="V1123" s="43">
        <f t="shared" si="2072"/>
        <v>95.099999999999994</v>
      </c>
      <c r="W1123" s="43">
        <f>W1124</f>
        <v>0</v>
      </c>
      <c r="X1123" s="43">
        <f>X1124</f>
        <v>0</v>
      </c>
      <c r="Y1123" s="43">
        <f>Y1124</f>
        <v>0</v>
      </c>
      <c r="Z1123" s="43">
        <f>Z1124</f>
        <v>0</v>
      </c>
      <c r="AA1123" s="43">
        <f>AA1124</f>
        <v>0</v>
      </c>
      <c r="AB1123" s="43">
        <f>AB1124</f>
        <v>67</v>
      </c>
      <c r="AC1123" s="44">
        <f>AC1124</f>
        <v>95.099999999999994</v>
      </c>
      <c r="AD1123" s="44">
        <f>AD1124</f>
        <v>95.099999999999994</v>
      </c>
      <c r="AE1123" s="45">
        <f t="shared" si="2068"/>
        <v>100</v>
      </c>
      <c r="AF1123" s="43">
        <f>AF1124</f>
        <v>95.099999999999994</v>
      </c>
      <c r="AG1123" s="43">
        <f>AG1124</f>
        <v>0</v>
      </c>
      <c r="AH1123" s="43">
        <f>AH1124</f>
        <v>0</v>
      </c>
      <c r="AI1123" s="43">
        <f>AI1124</f>
        <v>0</v>
      </c>
      <c r="AJ1123" s="43">
        <f>AJ1124</f>
        <v>0</v>
      </c>
      <c r="AK1123" s="43">
        <f>AK1124</f>
        <v>0</v>
      </c>
      <c r="AL1123" s="43">
        <f t="shared" si="2069"/>
        <v>95.099999999999994</v>
      </c>
      <c r="AM1123" s="43">
        <f t="shared" si="2070"/>
        <v>0</v>
      </c>
      <c r="AN1123" s="2"/>
      <c r="AO1123" s="1"/>
      <c r="AP1123" s="1"/>
      <c r="AQ1123" s="1"/>
      <c r="AR1123" s="1"/>
      <c r="AS1123" s="1"/>
    </row>
    <row r="1124">
      <c r="B1124" s="41" t="s">
        <v>453</v>
      </c>
      <c r="C1124" s="41" t="s">
        <v>446</v>
      </c>
      <c r="D1124" s="41" t="s">
        <v>117</v>
      </c>
      <c r="E1124" s="26" t="str">
        <f t="shared" si="2071"/>
        <v>1003</v>
      </c>
      <c r="F1124" s="41" t="s">
        <v>640</v>
      </c>
      <c r="G1124" s="41" t="s">
        <v>305</v>
      </c>
      <c r="H1124" s="42" t="s">
        <v>306</v>
      </c>
      <c r="I1124" s="43">
        <v>95.099999999999994</v>
      </c>
      <c r="J1124" s="43">
        <v>95.099999999999994</v>
      </c>
      <c r="K1124" s="43">
        <v>95.099999999999994</v>
      </c>
      <c r="L1124" s="43"/>
      <c r="M1124" s="43"/>
      <c r="N1124" s="43"/>
      <c r="O1124" s="43">
        <v>0</v>
      </c>
      <c r="P1124" s="43">
        <v>0</v>
      </c>
      <c r="Q1124" s="43">
        <v>0</v>
      </c>
      <c r="R1124" s="43">
        <v>0</v>
      </c>
      <c r="S1124" s="43">
        <v>0</v>
      </c>
      <c r="T1124" s="43">
        <v>0</v>
      </c>
      <c r="U1124" s="43">
        <v>0</v>
      </c>
      <c r="V1124" s="43">
        <f t="shared" si="2072"/>
        <v>95.099999999999994</v>
      </c>
      <c r="W1124" s="43"/>
      <c r="X1124" s="43"/>
      <c r="Y1124" s="43"/>
      <c r="Z1124" s="43"/>
      <c r="AA1124" s="43"/>
      <c r="AB1124" s="43">
        <v>67</v>
      </c>
      <c r="AC1124" s="44">
        <v>95.099999999999994</v>
      </c>
      <c r="AD1124" s="44">
        <v>95.099999999999994</v>
      </c>
      <c r="AE1124" s="45">
        <f t="shared" si="2068"/>
        <v>100</v>
      </c>
      <c r="AF1124" s="43">
        <v>95.099999999999994</v>
      </c>
      <c r="AG1124" s="43">
        <v>0</v>
      </c>
      <c r="AH1124" s="43">
        <v>0</v>
      </c>
      <c r="AI1124" s="43">
        <v>0</v>
      </c>
      <c r="AJ1124" s="43">
        <v>0</v>
      </c>
      <c r="AK1124" s="43">
        <v>0</v>
      </c>
      <c r="AL1124" s="43">
        <f t="shared" si="2069"/>
        <v>95.099999999999994</v>
      </c>
      <c r="AM1124" s="43">
        <f t="shared" si="2070"/>
        <v>0</v>
      </c>
      <c r="AN1124" s="19"/>
      <c r="AO1124" s="1"/>
      <c r="AP1124" s="1"/>
      <c r="AQ1124" s="1"/>
      <c r="AR1124" s="1"/>
      <c r="AS1124" s="1"/>
    </row>
    <row r="1125" ht="31.5">
      <c r="B1125" s="41" t="s">
        <v>453</v>
      </c>
      <c r="C1125" s="41" t="s">
        <v>446</v>
      </c>
      <c r="D1125" s="41" t="s">
        <v>117</v>
      </c>
      <c r="E1125" s="26" t="str">
        <f t="shared" si="2071"/>
        <v>1003</v>
      </c>
      <c r="F1125" s="41" t="s">
        <v>534</v>
      </c>
      <c r="G1125" s="41"/>
      <c r="H1125" s="42" t="s">
        <v>535</v>
      </c>
      <c r="I1125" s="43">
        <f t="shared" ref="I1125:I1132" si="2164">I1126</f>
        <v>350</v>
      </c>
      <c r="J1125" s="43">
        <f t="shared" ref="J1125:J1132" si="2165">J1126</f>
        <v>350</v>
      </c>
      <c r="K1125" s="43">
        <f t="shared" ref="K1125:K1132" si="2166">K1126</f>
        <v>350</v>
      </c>
      <c r="L1125" s="43">
        <f t="shared" ref="L1125:L1132" si="2167">L1126</f>
        <v>0</v>
      </c>
      <c r="M1125" s="43">
        <f t="shared" ref="M1125:M1132" si="2168">M1126</f>
        <v>0</v>
      </c>
      <c r="N1125" s="43">
        <f t="shared" ref="N1125:N1132" si="2169">N1126</f>
        <v>0</v>
      </c>
      <c r="O1125" s="43">
        <f t="shared" ref="O1125:O1132" si="2170">O1126</f>
        <v>-250</v>
      </c>
      <c r="P1125" s="43">
        <f t="shared" ref="P1125:P1132" si="2171">P1126</f>
        <v>0</v>
      </c>
      <c r="Q1125" s="43">
        <f t="shared" ref="Q1125:Q1132" si="2172">Q1126</f>
        <v>0</v>
      </c>
      <c r="R1125" s="43">
        <f t="shared" ref="R1125:R1132" si="2173">R1126</f>
        <v>0</v>
      </c>
      <c r="S1125" s="43">
        <f t="shared" ref="S1125:S1132" si="2174">S1126</f>
        <v>0</v>
      </c>
      <c r="T1125" s="43">
        <f t="shared" ref="T1125:T1132" si="2175">T1126</f>
        <v>0</v>
      </c>
      <c r="U1125" s="43">
        <v>0</v>
      </c>
      <c r="V1125" s="43">
        <f t="shared" si="2072"/>
        <v>100</v>
      </c>
      <c r="W1125" s="43">
        <f t="shared" ref="W1125:W1132" si="2176">W1126</f>
        <v>0</v>
      </c>
      <c r="X1125" s="43">
        <f t="shared" ref="X1125:X1132" si="2177">X1126</f>
        <v>0</v>
      </c>
      <c r="Y1125" s="43">
        <f t="shared" ref="Y1125:Y1132" si="2178">Y1126</f>
        <v>0</v>
      </c>
      <c r="Z1125" s="43">
        <f t="shared" ref="Z1125:Z1132" si="2179">Z1126</f>
        <v>0</v>
      </c>
      <c r="AA1125" s="43">
        <f t="shared" ref="AA1125:AA1132" si="2180">AA1126</f>
        <v>0</v>
      </c>
      <c r="AB1125" s="43">
        <f t="shared" ref="AB1125:AB1132" si="2181">AB1126</f>
        <v>50</v>
      </c>
      <c r="AC1125" s="44">
        <f t="shared" ref="AC1125:AC1132" si="2182">AC1126</f>
        <v>100</v>
      </c>
      <c r="AD1125" s="44">
        <f t="shared" ref="AD1125:AD1132" si="2183">AD1126</f>
        <v>100</v>
      </c>
      <c r="AE1125" s="45">
        <f t="shared" si="2068"/>
        <v>100</v>
      </c>
      <c r="AF1125" s="43">
        <f t="shared" ref="AF1125:AF1132" si="2184">AF1126</f>
        <v>350</v>
      </c>
      <c r="AG1125" s="43">
        <f t="shared" ref="AG1125:AG1132" si="2185">AG1126</f>
        <v>-250</v>
      </c>
      <c r="AH1125" s="43">
        <f t="shared" ref="AH1125:AH1132" si="2186">AH1126</f>
        <v>0</v>
      </c>
      <c r="AI1125" s="43">
        <f t="shared" ref="AI1125:AI1132" si="2187">AI1126</f>
        <v>0</v>
      </c>
      <c r="AJ1125" s="43">
        <f t="shared" ref="AJ1125:AJ1132" si="2188">AJ1126</f>
        <v>0</v>
      </c>
      <c r="AK1125" s="43">
        <f t="shared" ref="AK1125:AK1132" si="2189">AK1126</f>
        <v>0</v>
      </c>
      <c r="AL1125" s="43">
        <f t="shared" si="2069"/>
        <v>100</v>
      </c>
      <c r="AM1125" s="43">
        <f t="shared" si="2070"/>
        <v>0</v>
      </c>
      <c r="AN1125" s="2"/>
      <c r="AO1125" s="1"/>
      <c r="AP1125" s="1"/>
      <c r="AQ1125" s="1"/>
      <c r="AR1125" s="1"/>
      <c r="AS1125" s="1"/>
    </row>
    <row r="1126" ht="31.5">
      <c r="B1126" s="41" t="s">
        <v>453</v>
      </c>
      <c r="C1126" s="41" t="s">
        <v>446</v>
      </c>
      <c r="D1126" s="41" t="s">
        <v>117</v>
      </c>
      <c r="E1126" s="26" t="str">
        <f t="shared" si="2071"/>
        <v>1003</v>
      </c>
      <c r="F1126" s="41" t="s">
        <v>536</v>
      </c>
      <c r="G1126" s="41"/>
      <c r="H1126" s="42" t="s">
        <v>537</v>
      </c>
      <c r="I1126" s="43">
        <f t="shared" si="2164"/>
        <v>350</v>
      </c>
      <c r="J1126" s="43">
        <f t="shared" si="2165"/>
        <v>350</v>
      </c>
      <c r="K1126" s="43">
        <f t="shared" si="2166"/>
        <v>350</v>
      </c>
      <c r="L1126" s="43">
        <f t="shared" si="2167"/>
        <v>0</v>
      </c>
      <c r="M1126" s="43">
        <f t="shared" si="2168"/>
        <v>0</v>
      </c>
      <c r="N1126" s="43">
        <f t="shared" si="2169"/>
        <v>0</v>
      </c>
      <c r="O1126" s="43">
        <f t="shared" si="2170"/>
        <v>-250</v>
      </c>
      <c r="P1126" s="43">
        <f t="shared" si="2171"/>
        <v>0</v>
      </c>
      <c r="Q1126" s="43">
        <f t="shared" si="2172"/>
        <v>0</v>
      </c>
      <c r="R1126" s="43">
        <f t="shared" si="2173"/>
        <v>0</v>
      </c>
      <c r="S1126" s="43">
        <f t="shared" si="2174"/>
        <v>0</v>
      </c>
      <c r="T1126" s="43">
        <f t="shared" si="2175"/>
        <v>0</v>
      </c>
      <c r="U1126" s="43">
        <v>0</v>
      </c>
      <c r="V1126" s="43">
        <f t="shared" si="2072"/>
        <v>100</v>
      </c>
      <c r="W1126" s="43">
        <f t="shared" si="2176"/>
        <v>0</v>
      </c>
      <c r="X1126" s="43">
        <f t="shared" si="2177"/>
        <v>0</v>
      </c>
      <c r="Y1126" s="43">
        <f t="shared" si="2178"/>
        <v>0</v>
      </c>
      <c r="Z1126" s="43">
        <f t="shared" si="2179"/>
        <v>0</v>
      </c>
      <c r="AA1126" s="43">
        <f t="shared" si="2180"/>
        <v>0</v>
      </c>
      <c r="AB1126" s="43">
        <f t="shared" si="2181"/>
        <v>50</v>
      </c>
      <c r="AC1126" s="44">
        <f t="shared" si="2182"/>
        <v>100</v>
      </c>
      <c r="AD1126" s="44">
        <f t="shared" si="2183"/>
        <v>100</v>
      </c>
      <c r="AE1126" s="45">
        <f t="shared" si="2068"/>
        <v>100</v>
      </c>
      <c r="AF1126" s="43">
        <f t="shared" si="2184"/>
        <v>350</v>
      </c>
      <c r="AG1126" s="43">
        <f t="shared" si="2185"/>
        <v>-250</v>
      </c>
      <c r="AH1126" s="43">
        <f t="shared" si="2186"/>
        <v>0</v>
      </c>
      <c r="AI1126" s="43">
        <f t="shared" si="2187"/>
        <v>0</v>
      </c>
      <c r="AJ1126" s="43">
        <f t="shared" si="2188"/>
        <v>0</v>
      </c>
      <c r="AK1126" s="43">
        <f t="shared" si="2189"/>
        <v>0</v>
      </c>
      <c r="AL1126" s="43">
        <f t="shared" si="2069"/>
        <v>100</v>
      </c>
      <c r="AM1126" s="43">
        <f t="shared" si="2070"/>
        <v>0</v>
      </c>
      <c r="AN1126" s="2"/>
      <c r="AR1126" s="1"/>
      <c r="AS1126" s="1"/>
    </row>
    <row r="1127" ht="47.25">
      <c r="B1127" s="41" t="s">
        <v>453</v>
      </c>
      <c r="C1127" s="41" t="s">
        <v>446</v>
      </c>
      <c r="D1127" s="41" t="s">
        <v>117</v>
      </c>
      <c r="E1127" s="26" t="str">
        <f t="shared" si="2071"/>
        <v>1003</v>
      </c>
      <c r="F1127" s="41" t="s">
        <v>600</v>
      </c>
      <c r="G1127" s="41"/>
      <c r="H1127" s="42" t="s">
        <v>321</v>
      </c>
      <c r="I1127" s="43">
        <f t="shared" si="2164"/>
        <v>350</v>
      </c>
      <c r="J1127" s="43">
        <f t="shared" si="2165"/>
        <v>350</v>
      </c>
      <c r="K1127" s="43">
        <f t="shared" si="2166"/>
        <v>350</v>
      </c>
      <c r="L1127" s="43">
        <f t="shared" si="2167"/>
        <v>0</v>
      </c>
      <c r="M1127" s="43">
        <f t="shared" si="2168"/>
        <v>0</v>
      </c>
      <c r="N1127" s="43">
        <f t="shared" si="2169"/>
        <v>0</v>
      </c>
      <c r="O1127" s="43">
        <f t="shared" si="2170"/>
        <v>-250</v>
      </c>
      <c r="P1127" s="43">
        <f t="shared" si="2171"/>
        <v>0</v>
      </c>
      <c r="Q1127" s="43">
        <f t="shared" si="2172"/>
        <v>0</v>
      </c>
      <c r="R1127" s="43">
        <f t="shared" si="2173"/>
        <v>0</v>
      </c>
      <c r="S1127" s="43">
        <f t="shared" si="2174"/>
        <v>0</v>
      </c>
      <c r="T1127" s="43">
        <f t="shared" si="2175"/>
        <v>0</v>
      </c>
      <c r="U1127" s="43">
        <v>0</v>
      </c>
      <c r="V1127" s="43">
        <f t="shared" si="2072"/>
        <v>100</v>
      </c>
      <c r="W1127" s="43">
        <f t="shared" si="2176"/>
        <v>0</v>
      </c>
      <c r="X1127" s="43">
        <f t="shared" si="2177"/>
        <v>0</v>
      </c>
      <c r="Y1127" s="43">
        <f t="shared" si="2178"/>
        <v>0</v>
      </c>
      <c r="Z1127" s="43">
        <f t="shared" si="2179"/>
        <v>0</v>
      </c>
      <c r="AA1127" s="43">
        <f t="shared" si="2180"/>
        <v>0</v>
      </c>
      <c r="AB1127" s="43">
        <f t="shared" si="2181"/>
        <v>50</v>
      </c>
      <c r="AC1127" s="44">
        <f t="shared" si="2182"/>
        <v>100</v>
      </c>
      <c r="AD1127" s="44">
        <f t="shared" si="2183"/>
        <v>100</v>
      </c>
      <c r="AE1127" s="45">
        <f t="shared" si="2068"/>
        <v>100</v>
      </c>
      <c r="AF1127" s="43">
        <f t="shared" si="2184"/>
        <v>350</v>
      </c>
      <c r="AG1127" s="43">
        <f t="shared" si="2185"/>
        <v>-250</v>
      </c>
      <c r="AH1127" s="43">
        <f t="shared" si="2186"/>
        <v>0</v>
      </c>
      <c r="AI1127" s="43">
        <f t="shared" si="2187"/>
        <v>0</v>
      </c>
      <c r="AJ1127" s="43">
        <f t="shared" si="2188"/>
        <v>0</v>
      </c>
      <c r="AK1127" s="43">
        <f t="shared" si="2189"/>
        <v>0</v>
      </c>
      <c r="AL1127" s="43">
        <f t="shared" si="2069"/>
        <v>100</v>
      </c>
      <c r="AM1127" s="43">
        <f t="shared" si="2070"/>
        <v>0</v>
      </c>
      <c r="AN1127" s="2"/>
      <c r="AO1127" s="1"/>
      <c r="AP1127" s="1"/>
      <c r="AQ1127" s="1"/>
      <c r="AR1127" s="1"/>
      <c r="AS1127" s="1"/>
    </row>
    <row r="1128" ht="31.5">
      <c r="B1128" s="41" t="s">
        <v>453</v>
      </c>
      <c r="C1128" s="41" t="s">
        <v>446</v>
      </c>
      <c r="D1128" s="41" t="s">
        <v>117</v>
      </c>
      <c r="E1128" s="26" t="str">
        <f t="shared" si="2071"/>
        <v>1003</v>
      </c>
      <c r="F1128" s="41" t="s">
        <v>600</v>
      </c>
      <c r="G1128" s="41" t="s">
        <v>177</v>
      </c>
      <c r="H1128" s="42" t="s">
        <v>178</v>
      </c>
      <c r="I1128" s="43">
        <f t="shared" si="2164"/>
        <v>350</v>
      </c>
      <c r="J1128" s="43">
        <f t="shared" si="2165"/>
        <v>350</v>
      </c>
      <c r="K1128" s="43">
        <f t="shared" si="2166"/>
        <v>350</v>
      </c>
      <c r="L1128" s="43">
        <f t="shared" si="2167"/>
        <v>0</v>
      </c>
      <c r="M1128" s="43">
        <f t="shared" si="2168"/>
        <v>0</v>
      </c>
      <c r="N1128" s="43">
        <f t="shared" si="2169"/>
        <v>0</v>
      </c>
      <c r="O1128" s="43">
        <f t="shared" si="2170"/>
        <v>-250</v>
      </c>
      <c r="P1128" s="43">
        <f t="shared" si="2171"/>
        <v>0</v>
      </c>
      <c r="Q1128" s="43">
        <f t="shared" si="2172"/>
        <v>0</v>
      </c>
      <c r="R1128" s="43">
        <f t="shared" si="2173"/>
        <v>0</v>
      </c>
      <c r="S1128" s="43">
        <f t="shared" si="2174"/>
        <v>0</v>
      </c>
      <c r="T1128" s="43">
        <f t="shared" si="2175"/>
        <v>0</v>
      </c>
      <c r="U1128" s="43">
        <v>0</v>
      </c>
      <c r="V1128" s="43">
        <f t="shared" si="2072"/>
        <v>100</v>
      </c>
      <c r="W1128" s="43">
        <f t="shared" si="2176"/>
        <v>0</v>
      </c>
      <c r="X1128" s="43">
        <f t="shared" si="2177"/>
        <v>0</v>
      </c>
      <c r="Y1128" s="43">
        <f t="shared" si="2178"/>
        <v>0</v>
      </c>
      <c r="Z1128" s="43">
        <f t="shared" si="2179"/>
        <v>0</v>
      </c>
      <c r="AA1128" s="43">
        <f t="shared" si="2180"/>
        <v>0</v>
      </c>
      <c r="AB1128" s="43">
        <f t="shared" si="2181"/>
        <v>50</v>
      </c>
      <c r="AC1128" s="44">
        <f t="shared" si="2182"/>
        <v>100</v>
      </c>
      <c r="AD1128" s="44">
        <f t="shared" si="2183"/>
        <v>100</v>
      </c>
      <c r="AE1128" s="45">
        <f t="shared" ref="AE1128:AE1191" si="2190">AD1128/AC1128*100</f>
        <v>100</v>
      </c>
      <c r="AF1128" s="43">
        <f t="shared" si="2184"/>
        <v>350</v>
      </c>
      <c r="AG1128" s="43">
        <f t="shared" si="2185"/>
        <v>-250</v>
      </c>
      <c r="AH1128" s="43">
        <f t="shared" si="2186"/>
        <v>0</v>
      </c>
      <c r="AI1128" s="43">
        <f t="shared" si="2187"/>
        <v>0</v>
      </c>
      <c r="AJ1128" s="43">
        <f t="shared" si="2188"/>
        <v>0</v>
      </c>
      <c r="AK1128" s="43">
        <f t="shared" si="2189"/>
        <v>0</v>
      </c>
      <c r="AL1128" s="43">
        <f t="shared" ref="AL1128:AL1191" si="2191">AF1128+AH1128+AK1128+AI1128+AJ1128+AG1128</f>
        <v>100</v>
      </c>
      <c r="AM1128" s="43">
        <f t="shared" ref="AM1128:AM1191" si="2192">V1128-AL1128</f>
        <v>0</v>
      </c>
      <c r="AN1128" s="2"/>
      <c r="AO1128" s="1"/>
      <c r="AP1128" s="1"/>
      <c r="AQ1128" s="1"/>
      <c r="AR1128" s="1"/>
      <c r="AS1128" s="1"/>
    </row>
    <row r="1129">
      <c r="B1129" s="41" t="s">
        <v>453</v>
      </c>
      <c r="C1129" s="41" t="s">
        <v>446</v>
      </c>
      <c r="D1129" s="41" t="s">
        <v>117</v>
      </c>
      <c r="E1129" s="26" t="str">
        <f t="shared" si="2071"/>
        <v>1003</v>
      </c>
      <c r="F1129" s="41" t="s">
        <v>600</v>
      </c>
      <c r="G1129" s="41" t="s">
        <v>305</v>
      </c>
      <c r="H1129" s="42" t="s">
        <v>306</v>
      </c>
      <c r="I1129" s="43">
        <v>350</v>
      </c>
      <c r="J1129" s="43">
        <v>350</v>
      </c>
      <c r="K1129" s="43">
        <v>350</v>
      </c>
      <c r="L1129" s="43"/>
      <c r="M1129" s="43"/>
      <c r="N1129" s="43"/>
      <c r="O1129" s="43">
        <v>-250</v>
      </c>
      <c r="P1129" s="43">
        <v>0</v>
      </c>
      <c r="Q1129" s="43">
        <v>0</v>
      </c>
      <c r="R1129" s="43">
        <v>0</v>
      </c>
      <c r="S1129" s="43">
        <v>0</v>
      </c>
      <c r="T1129" s="43">
        <v>0</v>
      </c>
      <c r="U1129" s="43">
        <v>0</v>
      </c>
      <c r="V1129" s="43">
        <f t="shared" si="2072"/>
        <v>100</v>
      </c>
      <c r="W1129" s="43"/>
      <c r="X1129" s="43"/>
      <c r="Y1129" s="43"/>
      <c r="Z1129" s="43"/>
      <c r="AA1129" s="43"/>
      <c r="AB1129" s="43">
        <v>50</v>
      </c>
      <c r="AC1129" s="44">
        <v>100</v>
      </c>
      <c r="AD1129" s="44">
        <v>100</v>
      </c>
      <c r="AE1129" s="45">
        <f t="shared" si="2190"/>
        <v>100</v>
      </c>
      <c r="AF1129" s="43">
        <v>350</v>
      </c>
      <c r="AG1129" s="43">
        <v>-250</v>
      </c>
      <c r="AH1129" s="43">
        <v>0</v>
      </c>
      <c r="AI1129" s="43">
        <v>0</v>
      </c>
      <c r="AJ1129" s="43">
        <v>0</v>
      </c>
      <c r="AK1129" s="43">
        <v>0</v>
      </c>
      <c r="AL1129" s="43">
        <f t="shared" si="2191"/>
        <v>100</v>
      </c>
      <c r="AM1129" s="43">
        <f t="shared" si="2192"/>
        <v>0</v>
      </c>
      <c r="AN1129" s="19"/>
      <c r="AO1129" s="1"/>
      <c r="AP1129" s="1"/>
      <c r="AQ1129" s="1"/>
      <c r="AR1129" s="1"/>
      <c r="AS1129" s="1"/>
    </row>
    <row r="1130" ht="47.25">
      <c r="B1130" s="41" t="s">
        <v>453</v>
      </c>
      <c r="C1130" s="41" t="s">
        <v>446</v>
      </c>
      <c r="D1130" s="41" t="s">
        <v>117</v>
      </c>
      <c r="E1130" s="26" t="str">
        <f t="shared" si="2071"/>
        <v>1003</v>
      </c>
      <c r="F1130" s="41" t="s">
        <v>606</v>
      </c>
      <c r="G1130" s="41"/>
      <c r="H1130" s="42" t="s">
        <v>607</v>
      </c>
      <c r="I1130" s="43">
        <f t="shared" si="2164"/>
        <v>10050</v>
      </c>
      <c r="J1130" s="43">
        <f t="shared" si="2165"/>
        <v>10050</v>
      </c>
      <c r="K1130" s="43">
        <f t="shared" si="2166"/>
        <v>10050</v>
      </c>
      <c r="L1130" s="43">
        <f t="shared" si="2167"/>
        <v>0</v>
      </c>
      <c r="M1130" s="43">
        <f t="shared" si="2168"/>
        <v>0</v>
      </c>
      <c r="N1130" s="43">
        <f t="shared" si="2169"/>
        <v>0</v>
      </c>
      <c r="O1130" s="43">
        <f t="shared" si="2170"/>
        <v>0</v>
      </c>
      <c r="P1130" s="43">
        <f t="shared" si="2171"/>
        <v>0</v>
      </c>
      <c r="Q1130" s="43">
        <f t="shared" si="2172"/>
        <v>0</v>
      </c>
      <c r="R1130" s="43">
        <f t="shared" si="2173"/>
        <v>0</v>
      </c>
      <c r="S1130" s="43">
        <f t="shared" si="2174"/>
        <v>0</v>
      </c>
      <c r="T1130" s="43">
        <f t="shared" si="2175"/>
        <v>0</v>
      </c>
      <c r="U1130" s="43">
        <v>0</v>
      </c>
      <c r="V1130" s="43">
        <f t="shared" si="2072"/>
        <v>10050</v>
      </c>
      <c r="W1130" s="43">
        <f t="shared" si="2176"/>
        <v>0</v>
      </c>
      <c r="X1130" s="43">
        <f t="shared" si="2177"/>
        <v>0</v>
      </c>
      <c r="Y1130" s="43">
        <f t="shared" si="2178"/>
        <v>0</v>
      </c>
      <c r="Z1130" s="43">
        <f t="shared" si="2179"/>
        <v>0</v>
      </c>
      <c r="AA1130" s="43">
        <f t="shared" si="2180"/>
        <v>0</v>
      </c>
      <c r="AB1130" s="43">
        <f t="shared" si="2181"/>
        <v>8173.5</v>
      </c>
      <c r="AC1130" s="44">
        <f t="shared" si="2182"/>
        <v>8389.3000000000011</v>
      </c>
      <c r="AD1130" s="44">
        <f t="shared" si="2183"/>
        <v>8389.3000000000011</v>
      </c>
      <c r="AE1130" s="45">
        <f t="shared" si="2190"/>
        <v>100</v>
      </c>
      <c r="AF1130" s="43">
        <f t="shared" si="2184"/>
        <v>10050</v>
      </c>
      <c r="AG1130" s="43">
        <f t="shared" si="2185"/>
        <v>0</v>
      </c>
      <c r="AH1130" s="43">
        <f t="shared" si="2186"/>
        <v>0</v>
      </c>
      <c r="AI1130" s="43">
        <f t="shared" si="2187"/>
        <v>0</v>
      </c>
      <c r="AJ1130" s="43">
        <f t="shared" si="2188"/>
        <v>0</v>
      </c>
      <c r="AK1130" s="43">
        <f t="shared" si="2189"/>
        <v>0</v>
      </c>
      <c r="AL1130" s="43">
        <f t="shared" si="2191"/>
        <v>10050</v>
      </c>
      <c r="AM1130" s="43">
        <f t="shared" si="2192"/>
        <v>0</v>
      </c>
      <c r="AN1130" s="2"/>
      <c r="AO1130" s="1"/>
      <c r="AP1130" s="1"/>
      <c r="AQ1130" s="1"/>
      <c r="AR1130" s="1"/>
      <c r="AS1130" s="1"/>
    </row>
    <row r="1131" ht="31.5">
      <c r="B1131" s="41" t="s">
        <v>453</v>
      </c>
      <c r="C1131" s="41" t="s">
        <v>446</v>
      </c>
      <c r="D1131" s="41" t="s">
        <v>117</v>
      </c>
      <c r="E1131" s="26" t="str">
        <f t="shared" si="2071"/>
        <v>1003</v>
      </c>
      <c r="F1131" s="41" t="s">
        <v>642</v>
      </c>
      <c r="G1131" s="41"/>
      <c r="H1131" s="42" t="s">
        <v>643</v>
      </c>
      <c r="I1131" s="43">
        <f t="shared" si="2164"/>
        <v>10050</v>
      </c>
      <c r="J1131" s="43">
        <f t="shared" si="2165"/>
        <v>10050</v>
      </c>
      <c r="K1131" s="43">
        <f t="shared" si="2166"/>
        <v>10050</v>
      </c>
      <c r="L1131" s="43">
        <f t="shared" si="2167"/>
        <v>0</v>
      </c>
      <c r="M1131" s="43">
        <f t="shared" si="2168"/>
        <v>0</v>
      </c>
      <c r="N1131" s="43">
        <f t="shared" si="2169"/>
        <v>0</v>
      </c>
      <c r="O1131" s="43">
        <f t="shared" si="2170"/>
        <v>0</v>
      </c>
      <c r="P1131" s="43">
        <f t="shared" si="2171"/>
        <v>0</v>
      </c>
      <c r="Q1131" s="43">
        <f t="shared" si="2172"/>
        <v>0</v>
      </c>
      <c r="R1131" s="43">
        <f t="shared" si="2173"/>
        <v>0</v>
      </c>
      <c r="S1131" s="43">
        <f t="shared" si="2174"/>
        <v>0</v>
      </c>
      <c r="T1131" s="43">
        <f t="shared" si="2175"/>
        <v>0</v>
      </c>
      <c r="U1131" s="43">
        <v>0</v>
      </c>
      <c r="V1131" s="43">
        <f t="shared" si="2072"/>
        <v>10050</v>
      </c>
      <c r="W1131" s="43">
        <f t="shared" si="2176"/>
        <v>0</v>
      </c>
      <c r="X1131" s="43">
        <f t="shared" si="2177"/>
        <v>0</v>
      </c>
      <c r="Y1131" s="43">
        <f t="shared" si="2178"/>
        <v>0</v>
      </c>
      <c r="Z1131" s="43">
        <f t="shared" si="2179"/>
        <v>0</v>
      </c>
      <c r="AA1131" s="43">
        <f t="shared" si="2180"/>
        <v>0</v>
      </c>
      <c r="AB1131" s="43">
        <f t="shared" si="2181"/>
        <v>8173.5</v>
      </c>
      <c r="AC1131" s="44">
        <f t="shared" si="2182"/>
        <v>8389.3000000000011</v>
      </c>
      <c r="AD1131" s="44">
        <f t="shared" si="2183"/>
        <v>8389.3000000000011</v>
      </c>
      <c r="AE1131" s="45">
        <f t="shared" si="2190"/>
        <v>100</v>
      </c>
      <c r="AF1131" s="43">
        <f t="shared" si="2184"/>
        <v>10050</v>
      </c>
      <c r="AG1131" s="43">
        <f t="shared" si="2185"/>
        <v>0</v>
      </c>
      <c r="AH1131" s="43">
        <f t="shared" si="2186"/>
        <v>0</v>
      </c>
      <c r="AI1131" s="43">
        <f t="shared" si="2187"/>
        <v>0</v>
      </c>
      <c r="AJ1131" s="43">
        <f t="shared" si="2188"/>
        <v>0</v>
      </c>
      <c r="AK1131" s="43">
        <f t="shared" si="2189"/>
        <v>0</v>
      </c>
      <c r="AL1131" s="43">
        <f t="shared" si="2191"/>
        <v>10050</v>
      </c>
      <c r="AM1131" s="43">
        <f t="shared" si="2192"/>
        <v>0</v>
      </c>
      <c r="AN1131" s="2"/>
      <c r="AR1131" s="1"/>
      <c r="AS1131" s="1"/>
    </row>
    <row r="1132" ht="31.5">
      <c r="B1132" s="41" t="s">
        <v>453</v>
      </c>
      <c r="C1132" s="41" t="s">
        <v>446</v>
      </c>
      <c r="D1132" s="41" t="s">
        <v>117</v>
      </c>
      <c r="E1132" s="26" t="str">
        <f t="shared" si="2071"/>
        <v>1003</v>
      </c>
      <c r="F1132" s="41" t="s">
        <v>644</v>
      </c>
      <c r="G1132" s="41"/>
      <c r="H1132" s="42" t="s">
        <v>466</v>
      </c>
      <c r="I1132" s="43">
        <f t="shared" si="2164"/>
        <v>10050</v>
      </c>
      <c r="J1132" s="43">
        <f t="shared" si="2165"/>
        <v>10050</v>
      </c>
      <c r="K1132" s="43">
        <f t="shared" si="2166"/>
        <v>10050</v>
      </c>
      <c r="L1132" s="43">
        <f t="shared" si="2167"/>
        <v>0</v>
      </c>
      <c r="M1132" s="43">
        <f t="shared" si="2168"/>
        <v>0</v>
      </c>
      <c r="N1132" s="43">
        <f t="shared" si="2169"/>
        <v>0</v>
      </c>
      <c r="O1132" s="43">
        <f t="shared" si="2170"/>
        <v>0</v>
      </c>
      <c r="P1132" s="43">
        <f t="shared" si="2171"/>
        <v>0</v>
      </c>
      <c r="Q1132" s="43">
        <f t="shared" si="2172"/>
        <v>0</v>
      </c>
      <c r="R1132" s="43">
        <f t="shared" si="2173"/>
        <v>0</v>
      </c>
      <c r="S1132" s="43">
        <f t="shared" si="2174"/>
        <v>0</v>
      </c>
      <c r="T1132" s="43">
        <f t="shared" si="2175"/>
        <v>0</v>
      </c>
      <c r="U1132" s="43">
        <v>0</v>
      </c>
      <c r="V1132" s="43">
        <f t="shared" si="2072"/>
        <v>10050</v>
      </c>
      <c r="W1132" s="43">
        <f t="shared" si="2176"/>
        <v>0</v>
      </c>
      <c r="X1132" s="43">
        <f t="shared" si="2177"/>
        <v>0</v>
      </c>
      <c r="Y1132" s="43">
        <f t="shared" si="2178"/>
        <v>0</v>
      </c>
      <c r="Z1132" s="43">
        <f t="shared" si="2179"/>
        <v>0</v>
      </c>
      <c r="AA1132" s="43">
        <f t="shared" si="2180"/>
        <v>0</v>
      </c>
      <c r="AB1132" s="43">
        <f t="shared" si="2181"/>
        <v>8173.5</v>
      </c>
      <c r="AC1132" s="44">
        <f t="shared" si="2182"/>
        <v>8389.3000000000011</v>
      </c>
      <c r="AD1132" s="44">
        <f t="shared" si="2183"/>
        <v>8389.3000000000011</v>
      </c>
      <c r="AE1132" s="45">
        <f t="shared" si="2190"/>
        <v>100</v>
      </c>
      <c r="AF1132" s="43">
        <f t="shared" si="2184"/>
        <v>10050</v>
      </c>
      <c r="AG1132" s="43">
        <f t="shared" si="2185"/>
        <v>0</v>
      </c>
      <c r="AH1132" s="43">
        <f t="shared" si="2186"/>
        <v>0</v>
      </c>
      <c r="AI1132" s="43">
        <f t="shared" si="2187"/>
        <v>0</v>
      </c>
      <c r="AJ1132" s="43">
        <f t="shared" si="2188"/>
        <v>0</v>
      </c>
      <c r="AK1132" s="43">
        <f t="shared" si="2189"/>
        <v>0</v>
      </c>
      <c r="AL1132" s="43">
        <f t="shared" si="2191"/>
        <v>10050</v>
      </c>
      <c r="AM1132" s="43">
        <f t="shared" si="2192"/>
        <v>0</v>
      </c>
      <c r="AN1132" s="2"/>
      <c r="AR1132" s="1"/>
      <c r="AS1132" s="1"/>
    </row>
    <row r="1133" ht="31.5">
      <c r="B1133" s="41" t="s">
        <v>453</v>
      </c>
      <c r="C1133" s="41" t="s">
        <v>446</v>
      </c>
      <c r="D1133" s="41" t="s">
        <v>117</v>
      </c>
      <c r="E1133" s="26" t="str">
        <f t="shared" si="2071"/>
        <v>1003</v>
      </c>
      <c r="F1133" s="41" t="s">
        <v>644</v>
      </c>
      <c r="G1133" s="41" t="s">
        <v>177</v>
      </c>
      <c r="H1133" s="42" t="s">
        <v>178</v>
      </c>
      <c r="I1133" s="43">
        <f>I1134+I1135+I1136</f>
        <v>10050</v>
      </c>
      <c r="J1133" s="43">
        <f>J1134+J1135+J1136</f>
        <v>10050</v>
      </c>
      <c r="K1133" s="43">
        <f>K1134+K1135+K1136</f>
        <v>10050</v>
      </c>
      <c r="L1133" s="43">
        <f>L1134+L1135+L1136</f>
        <v>0</v>
      </c>
      <c r="M1133" s="43">
        <f>M1134+M1135+M1136</f>
        <v>0</v>
      </c>
      <c r="N1133" s="43">
        <f>N1134+N1135+N1136</f>
        <v>0</v>
      </c>
      <c r="O1133" s="43">
        <f>O1134+O1135+O1136</f>
        <v>0</v>
      </c>
      <c r="P1133" s="43">
        <f>P1134+P1135+P1136</f>
        <v>0</v>
      </c>
      <c r="Q1133" s="43">
        <f>Q1134+Q1135+Q1136</f>
        <v>0</v>
      </c>
      <c r="R1133" s="43">
        <f>R1134+R1135+R1136</f>
        <v>0</v>
      </c>
      <c r="S1133" s="43">
        <f>S1134+S1135+S1136</f>
        <v>0</v>
      </c>
      <c r="T1133" s="43">
        <f>T1134+T1135+T1136</f>
        <v>0</v>
      </c>
      <c r="U1133" s="43">
        <v>0</v>
      </c>
      <c r="V1133" s="43">
        <f t="shared" si="2072"/>
        <v>10050</v>
      </c>
      <c r="W1133" s="43">
        <f>W1134+W1135+W1136</f>
        <v>0</v>
      </c>
      <c r="X1133" s="43">
        <f>X1134+X1135+X1136</f>
        <v>0</v>
      </c>
      <c r="Y1133" s="43">
        <f>Y1134+Y1135+Y1136</f>
        <v>0</v>
      </c>
      <c r="Z1133" s="43">
        <f>Z1134+Z1135+Z1136</f>
        <v>0</v>
      </c>
      <c r="AA1133" s="43">
        <f>AA1134+AA1135+AA1136</f>
        <v>0</v>
      </c>
      <c r="AB1133" s="43">
        <f>AB1134+AB1135+AB1136</f>
        <v>8173.5</v>
      </c>
      <c r="AC1133" s="44">
        <f>AC1134+AC1135+AC1136</f>
        <v>8389.3000000000011</v>
      </c>
      <c r="AD1133" s="44">
        <f>AD1134+AD1135+AD1136</f>
        <v>8389.3000000000011</v>
      </c>
      <c r="AE1133" s="45">
        <f t="shared" si="2190"/>
        <v>100</v>
      </c>
      <c r="AF1133" s="43">
        <f>AF1134+AF1135+AF1136</f>
        <v>10050</v>
      </c>
      <c r="AG1133" s="43">
        <f>AG1134+AG1135+AG1136</f>
        <v>0</v>
      </c>
      <c r="AH1133" s="43">
        <f>AH1134+AH1135+AH1136</f>
        <v>0</v>
      </c>
      <c r="AI1133" s="43">
        <f>AI1134+AI1135+AI1136</f>
        <v>0</v>
      </c>
      <c r="AJ1133" s="43">
        <f>AJ1134+AJ1135+AJ1136</f>
        <v>0</v>
      </c>
      <c r="AK1133" s="43">
        <f>AK1134+AK1135+AK1136</f>
        <v>0</v>
      </c>
      <c r="AL1133" s="43">
        <f t="shared" si="2191"/>
        <v>10050</v>
      </c>
      <c r="AM1133" s="43">
        <f t="shared" si="2192"/>
        <v>0</v>
      </c>
      <c r="AN1133" s="2"/>
      <c r="AR1133" s="1"/>
      <c r="AS1133" s="1"/>
    </row>
    <row r="1134">
      <c r="B1134" s="41" t="s">
        <v>453</v>
      </c>
      <c r="C1134" s="41" t="s">
        <v>446</v>
      </c>
      <c r="D1134" s="41" t="s">
        <v>117</v>
      </c>
      <c r="E1134" s="26" t="str">
        <f t="shared" si="2071"/>
        <v>1003</v>
      </c>
      <c r="F1134" s="41" t="s">
        <v>644</v>
      </c>
      <c r="G1134" s="41" t="s">
        <v>179</v>
      </c>
      <c r="H1134" s="42" t="s">
        <v>180</v>
      </c>
      <c r="I1134" s="43">
        <v>976.70000000000005</v>
      </c>
      <c r="J1134" s="43">
        <v>976.70000000000005</v>
      </c>
      <c r="K1134" s="43">
        <v>976.70000000000005</v>
      </c>
      <c r="L1134" s="43"/>
      <c r="M1134" s="43"/>
      <c r="N1134" s="43"/>
      <c r="O1134" s="43">
        <v>0</v>
      </c>
      <c r="P1134" s="43">
        <v>0</v>
      </c>
      <c r="Q1134" s="43">
        <v>0</v>
      </c>
      <c r="R1134" s="43">
        <v>0</v>
      </c>
      <c r="S1134" s="43">
        <v>0</v>
      </c>
      <c r="T1134" s="43">
        <v>0</v>
      </c>
      <c r="U1134" s="43">
        <v>0</v>
      </c>
      <c r="V1134" s="43">
        <f t="shared" si="2072"/>
        <v>976.70000000000005</v>
      </c>
      <c r="W1134" s="43"/>
      <c r="X1134" s="43"/>
      <c r="Y1134" s="43"/>
      <c r="Z1134" s="43"/>
      <c r="AA1134" s="43"/>
      <c r="AB1134" s="43">
        <v>814</v>
      </c>
      <c r="AC1134" s="44">
        <v>748.33333000000005</v>
      </c>
      <c r="AD1134" s="44">
        <v>748.33333000000005</v>
      </c>
      <c r="AE1134" s="45">
        <f t="shared" si="2190"/>
        <v>100</v>
      </c>
      <c r="AF1134" s="43">
        <v>976.70000000000005</v>
      </c>
      <c r="AG1134" s="43">
        <v>0</v>
      </c>
      <c r="AH1134" s="43">
        <v>0</v>
      </c>
      <c r="AI1134" s="43">
        <v>0</v>
      </c>
      <c r="AJ1134" s="43">
        <v>0</v>
      </c>
      <c r="AK1134" s="43">
        <v>0</v>
      </c>
      <c r="AL1134" s="43">
        <f t="shared" si="2191"/>
        <v>976.70000000000005</v>
      </c>
      <c r="AM1134" s="43">
        <f t="shared" si="2192"/>
        <v>0</v>
      </c>
      <c r="AN1134" s="19"/>
      <c r="AO1134" s="1"/>
      <c r="AP1134" s="1"/>
      <c r="AQ1134" s="1"/>
      <c r="AR1134" s="1"/>
      <c r="AS1134" s="1"/>
    </row>
    <row r="1135">
      <c r="B1135" s="41" t="s">
        <v>453</v>
      </c>
      <c r="C1135" s="41" t="s">
        <v>446</v>
      </c>
      <c r="D1135" s="41" t="s">
        <v>117</v>
      </c>
      <c r="E1135" s="26" t="str">
        <f t="shared" ref="E1135:E1198" si="2193">CONCATENATE(C1135,D1135)</f>
        <v>1003</v>
      </c>
      <c r="F1135" s="41" t="s">
        <v>644</v>
      </c>
      <c r="G1135" s="41" t="s">
        <v>305</v>
      </c>
      <c r="H1135" s="42" t="s">
        <v>306</v>
      </c>
      <c r="I1135" s="43">
        <v>8776.2999999999993</v>
      </c>
      <c r="J1135" s="43">
        <v>8776.2999999999993</v>
      </c>
      <c r="K1135" s="43">
        <v>8776.2999999999993</v>
      </c>
      <c r="L1135" s="43"/>
      <c r="M1135" s="43"/>
      <c r="N1135" s="43"/>
      <c r="O1135" s="43">
        <v>0</v>
      </c>
      <c r="P1135" s="43">
        <v>0</v>
      </c>
      <c r="Q1135" s="43">
        <v>0</v>
      </c>
      <c r="R1135" s="43">
        <v>0</v>
      </c>
      <c r="S1135" s="43">
        <v>0</v>
      </c>
      <c r="T1135" s="43">
        <v>0</v>
      </c>
      <c r="U1135" s="43">
        <v>0</v>
      </c>
      <c r="V1135" s="43">
        <f t="shared" ref="V1135:V1198" si="2194">I1135+L1135+U1135+T1135+S1135+R1135+Q1135+P1135+O1135</f>
        <v>8776.2999999999993</v>
      </c>
      <c r="W1135" s="43"/>
      <c r="X1135" s="43"/>
      <c r="Y1135" s="43"/>
      <c r="Z1135" s="43"/>
      <c r="AA1135" s="43"/>
      <c r="AB1135" s="43">
        <v>7092.5</v>
      </c>
      <c r="AC1135" s="44">
        <v>7329.14678</v>
      </c>
      <c r="AD1135" s="44">
        <v>7329.14678</v>
      </c>
      <c r="AE1135" s="45">
        <f t="shared" si="2190"/>
        <v>100</v>
      </c>
      <c r="AF1135" s="43">
        <v>8776.2999999999993</v>
      </c>
      <c r="AG1135" s="43">
        <v>0</v>
      </c>
      <c r="AH1135" s="43">
        <v>0</v>
      </c>
      <c r="AI1135" s="43">
        <v>0</v>
      </c>
      <c r="AJ1135" s="43">
        <v>0</v>
      </c>
      <c r="AK1135" s="43">
        <v>0</v>
      </c>
      <c r="AL1135" s="43">
        <f t="shared" si="2191"/>
        <v>8776.2999999999993</v>
      </c>
      <c r="AM1135" s="43">
        <f t="shared" si="2192"/>
        <v>0</v>
      </c>
      <c r="AN1135" s="19"/>
      <c r="AO1135" s="1"/>
      <c r="AP1135" s="1"/>
      <c r="AQ1135" s="1"/>
      <c r="AR1135" s="1"/>
      <c r="AS1135" s="1"/>
    </row>
    <row r="1136" ht="63">
      <c r="B1136" s="41" t="s">
        <v>453</v>
      </c>
      <c r="C1136" s="41" t="s">
        <v>446</v>
      </c>
      <c r="D1136" s="41" t="s">
        <v>117</v>
      </c>
      <c r="E1136" s="26" t="str">
        <f t="shared" si="2193"/>
        <v>1003</v>
      </c>
      <c r="F1136" s="41" t="s">
        <v>644</v>
      </c>
      <c r="G1136" s="41" t="s">
        <v>373</v>
      </c>
      <c r="H1136" s="42" t="s">
        <v>374</v>
      </c>
      <c r="I1136" s="43">
        <v>297</v>
      </c>
      <c r="J1136" s="43">
        <v>297</v>
      </c>
      <c r="K1136" s="43">
        <v>297</v>
      </c>
      <c r="L1136" s="43"/>
      <c r="M1136" s="43"/>
      <c r="N1136" s="43"/>
      <c r="O1136" s="43">
        <v>0</v>
      </c>
      <c r="P1136" s="43">
        <v>0</v>
      </c>
      <c r="Q1136" s="43">
        <v>0</v>
      </c>
      <c r="R1136" s="43">
        <v>0</v>
      </c>
      <c r="S1136" s="43">
        <v>0</v>
      </c>
      <c r="T1136" s="43">
        <v>0</v>
      </c>
      <c r="U1136" s="43">
        <v>0</v>
      </c>
      <c r="V1136" s="43">
        <f t="shared" si="2194"/>
        <v>297</v>
      </c>
      <c r="W1136" s="43"/>
      <c r="X1136" s="43"/>
      <c r="Y1136" s="43"/>
      <c r="Z1136" s="43"/>
      <c r="AA1136" s="43"/>
      <c r="AB1136" s="43">
        <v>267</v>
      </c>
      <c r="AC1136" s="44">
        <v>311.81988999999999</v>
      </c>
      <c r="AD1136" s="44">
        <v>311.81988999999999</v>
      </c>
      <c r="AE1136" s="45">
        <f t="shared" si="2190"/>
        <v>100</v>
      </c>
      <c r="AF1136" s="43">
        <v>297</v>
      </c>
      <c r="AG1136" s="43">
        <v>0</v>
      </c>
      <c r="AH1136" s="43">
        <v>0</v>
      </c>
      <c r="AI1136" s="43">
        <v>0</v>
      </c>
      <c r="AJ1136" s="43">
        <v>0</v>
      </c>
      <c r="AK1136" s="43">
        <v>0</v>
      </c>
      <c r="AL1136" s="43">
        <f t="shared" si="2191"/>
        <v>297</v>
      </c>
      <c r="AM1136" s="43">
        <f t="shared" si="2192"/>
        <v>0</v>
      </c>
      <c r="AN1136" s="19"/>
      <c r="AO1136" s="1"/>
      <c r="AP1136" s="1"/>
      <c r="AQ1136" s="1"/>
      <c r="AR1136" s="1"/>
      <c r="AS1136" s="1"/>
    </row>
    <row r="1137" s="33" customFormat="1">
      <c r="B1137" s="34" t="s">
        <v>453</v>
      </c>
      <c r="C1137" s="34" t="s">
        <v>446</v>
      </c>
      <c r="D1137" s="34" t="s">
        <v>107</v>
      </c>
      <c r="E1137" s="35" t="str">
        <f t="shared" si="2193"/>
        <v>1004</v>
      </c>
      <c r="F1137" s="34"/>
      <c r="G1137" s="34"/>
      <c r="H1137" s="36" t="s">
        <v>645</v>
      </c>
      <c r="I1137" s="37">
        <f t="shared" ref="I1137:I1140" si="2195">I1138</f>
        <v>53033.399999999994</v>
      </c>
      <c r="J1137" s="37">
        <f t="shared" ref="J1137:J1140" si="2196">J1138</f>
        <v>42974.900000000001</v>
      </c>
      <c r="K1137" s="37">
        <f t="shared" ref="K1137:K1140" si="2197">K1138</f>
        <v>45007</v>
      </c>
      <c r="L1137" s="37">
        <f t="shared" ref="L1137:L1140" si="2198">L1138</f>
        <v>0</v>
      </c>
      <c r="M1137" s="37">
        <f t="shared" ref="M1137:M1140" si="2199">M1138</f>
        <v>0</v>
      </c>
      <c r="N1137" s="37">
        <f t="shared" ref="N1137:N1140" si="2200">N1138</f>
        <v>0</v>
      </c>
      <c r="O1137" s="37">
        <f t="shared" ref="O1137:O1140" si="2201">O1138</f>
        <v>0</v>
      </c>
      <c r="P1137" s="37">
        <f t="shared" ref="P1137:P1140" si="2202">P1138</f>
        <v>0</v>
      </c>
      <c r="Q1137" s="37">
        <f t="shared" ref="Q1137:Q1140" si="2203">Q1138</f>
        <v>0</v>
      </c>
      <c r="R1137" s="37">
        <f t="shared" ref="R1137:R1140" si="2204">R1138</f>
        <v>0</v>
      </c>
      <c r="S1137" s="37">
        <f t="shared" ref="S1137:S1140" si="2205">S1138</f>
        <v>0</v>
      </c>
      <c r="T1137" s="37">
        <f t="shared" ref="T1137:T1140" si="2206">T1138</f>
        <v>0</v>
      </c>
      <c r="U1137" s="37">
        <v>0</v>
      </c>
      <c r="V1137" s="37">
        <f t="shared" si="2194"/>
        <v>53033.399999999994</v>
      </c>
      <c r="W1137" s="37">
        <f t="shared" ref="W1137:W1140" si="2207">W1138</f>
        <v>0</v>
      </c>
      <c r="X1137" s="37">
        <f t="shared" ref="X1137:X1140" si="2208">X1138</f>
        <v>0</v>
      </c>
      <c r="Y1137" s="37">
        <f t="shared" ref="Y1137:Y1140" si="2209">Y1138</f>
        <v>0</v>
      </c>
      <c r="Z1137" s="37">
        <f t="shared" ref="Z1137:Z1140" si="2210">Z1138</f>
        <v>0</v>
      </c>
      <c r="AA1137" s="37">
        <f t="shared" ref="AA1137:AA1140" si="2211">AA1138</f>
        <v>0</v>
      </c>
      <c r="AB1137" s="37">
        <f t="shared" ref="AB1137:AB1140" si="2212">AB1138</f>
        <v>32678.774839999998</v>
      </c>
      <c r="AC1137" s="38">
        <f t="shared" ref="AC1137:AC1140" si="2213">AC1138</f>
        <v>15433.1618</v>
      </c>
      <c r="AD1137" s="38">
        <f t="shared" ref="AD1137:AD1140" si="2214">AD1138</f>
        <v>15399.61341</v>
      </c>
      <c r="AE1137" s="39">
        <f t="shared" si="2190"/>
        <v>99.782621406846133</v>
      </c>
      <c r="AF1137" s="37">
        <f t="shared" ref="AF1137:AF1140" si="2215">AF1138</f>
        <v>53033.399999999994</v>
      </c>
      <c r="AG1137" s="37">
        <f t="shared" ref="AG1137:AG1140" si="2216">AG1138</f>
        <v>0</v>
      </c>
      <c r="AH1137" s="37">
        <f t="shared" ref="AH1137:AH1140" si="2217">AH1138</f>
        <v>0</v>
      </c>
      <c r="AI1137" s="37">
        <f t="shared" ref="AI1137:AI1140" si="2218">AI1138</f>
        <v>0</v>
      </c>
      <c r="AJ1137" s="37">
        <f t="shared" ref="AJ1137:AJ1140" si="2219">AJ1138</f>
        <v>0</v>
      </c>
      <c r="AK1137" s="37">
        <f t="shared" ref="AK1137:AK1140" si="2220">AK1138</f>
        <v>0</v>
      </c>
      <c r="AL1137" s="37">
        <f t="shared" si="2191"/>
        <v>53033.399999999994</v>
      </c>
      <c r="AM1137" s="37">
        <f t="shared" si="2192"/>
        <v>0</v>
      </c>
      <c r="AN1137" s="40"/>
      <c r="AO1137" s="33"/>
      <c r="AP1137" s="33"/>
      <c r="AQ1137" s="33"/>
      <c r="AR1137" s="33"/>
      <c r="AS1137" s="33"/>
    </row>
    <row r="1138" ht="31.5">
      <c r="B1138" s="41" t="s">
        <v>453</v>
      </c>
      <c r="C1138" s="41" t="s">
        <v>446</v>
      </c>
      <c r="D1138" s="41" t="s">
        <v>107</v>
      </c>
      <c r="E1138" s="26" t="str">
        <f t="shared" si="2193"/>
        <v>1004</v>
      </c>
      <c r="F1138" s="41" t="s">
        <v>456</v>
      </c>
      <c r="G1138" s="41"/>
      <c r="H1138" s="42" t="s">
        <v>457</v>
      </c>
      <c r="I1138" s="43">
        <f t="shared" si="2195"/>
        <v>53033.399999999994</v>
      </c>
      <c r="J1138" s="43">
        <f t="shared" si="2196"/>
        <v>42974.900000000001</v>
      </c>
      <c r="K1138" s="43">
        <f t="shared" si="2197"/>
        <v>45007</v>
      </c>
      <c r="L1138" s="43">
        <f t="shared" si="2198"/>
        <v>0</v>
      </c>
      <c r="M1138" s="43">
        <f t="shared" si="2199"/>
        <v>0</v>
      </c>
      <c r="N1138" s="43">
        <f t="shared" si="2200"/>
        <v>0</v>
      </c>
      <c r="O1138" s="43">
        <f t="shared" si="2201"/>
        <v>0</v>
      </c>
      <c r="P1138" s="43">
        <f t="shared" si="2202"/>
        <v>0</v>
      </c>
      <c r="Q1138" s="43">
        <f t="shared" si="2203"/>
        <v>0</v>
      </c>
      <c r="R1138" s="43">
        <f t="shared" si="2204"/>
        <v>0</v>
      </c>
      <c r="S1138" s="43">
        <f t="shared" si="2205"/>
        <v>0</v>
      </c>
      <c r="T1138" s="43">
        <f t="shared" si="2206"/>
        <v>0</v>
      </c>
      <c r="U1138" s="43">
        <v>0</v>
      </c>
      <c r="V1138" s="43">
        <f t="shared" si="2194"/>
        <v>53033.399999999994</v>
      </c>
      <c r="W1138" s="43">
        <f t="shared" si="2207"/>
        <v>0</v>
      </c>
      <c r="X1138" s="43">
        <f t="shared" si="2208"/>
        <v>0</v>
      </c>
      <c r="Y1138" s="43">
        <f t="shared" si="2209"/>
        <v>0</v>
      </c>
      <c r="Z1138" s="43">
        <f t="shared" si="2210"/>
        <v>0</v>
      </c>
      <c r="AA1138" s="43">
        <f t="shared" si="2211"/>
        <v>0</v>
      </c>
      <c r="AB1138" s="43">
        <f t="shared" si="2212"/>
        <v>32678.774839999998</v>
      </c>
      <c r="AC1138" s="44">
        <f t="shared" si="2213"/>
        <v>15433.1618</v>
      </c>
      <c r="AD1138" s="44">
        <f t="shared" si="2214"/>
        <v>15399.61341</v>
      </c>
      <c r="AE1138" s="45">
        <f t="shared" si="2190"/>
        <v>99.782621406846133</v>
      </c>
      <c r="AF1138" s="43">
        <f t="shared" si="2215"/>
        <v>53033.399999999994</v>
      </c>
      <c r="AG1138" s="43">
        <f t="shared" si="2216"/>
        <v>0</v>
      </c>
      <c r="AH1138" s="43">
        <f t="shared" si="2217"/>
        <v>0</v>
      </c>
      <c r="AI1138" s="43">
        <f t="shared" si="2218"/>
        <v>0</v>
      </c>
      <c r="AJ1138" s="43">
        <f t="shared" si="2219"/>
        <v>0</v>
      </c>
      <c r="AK1138" s="43">
        <f t="shared" si="2220"/>
        <v>0</v>
      </c>
      <c r="AL1138" s="43">
        <f t="shared" si="2191"/>
        <v>53033.399999999994</v>
      </c>
      <c r="AM1138" s="43">
        <f t="shared" si="2192"/>
        <v>0</v>
      </c>
      <c r="AN1138" s="2"/>
      <c r="AO1138" s="1"/>
      <c r="AP1138" s="1"/>
      <c r="AQ1138" s="1"/>
      <c r="AR1138" s="1"/>
      <c r="AS1138" s="1"/>
    </row>
    <row r="1139" ht="31.5">
      <c r="B1139" s="41" t="s">
        <v>453</v>
      </c>
      <c r="C1139" s="41" t="s">
        <v>446</v>
      </c>
      <c r="D1139" s="41" t="s">
        <v>107</v>
      </c>
      <c r="E1139" s="26" t="str">
        <f t="shared" si="2193"/>
        <v>1004</v>
      </c>
      <c r="F1139" s="41" t="s">
        <v>458</v>
      </c>
      <c r="G1139" s="41"/>
      <c r="H1139" s="42" t="s">
        <v>459</v>
      </c>
      <c r="I1139" s="43">
        <f t="shared" si="2195"/>
        <v>53033.399999999994</v>
      </c>
      <c r="J1139" s="43">
        <f t="shared" si="2196"/>
        <v>42974.900000000001</v>
      </c>
      <c r="K1139" s="43">
        <f t="shared" si="2197"/>
        <v>45007</v>
      </c>
      <c r="L1139" s="43">
        <f t="shared" si="2198"/>
        <v>0</v>
      </c>
      <c r="M1139" s="43">
        <f t="shared" si="2199"/>
        <v>0</v>
      </c>
      <c r="N1139" s="43">
        <f t="shared" si="2200"/>
        <v>0</v>
      </c>
      <c r="O1139" s="43">
        <f t="shared" si="2201"/>
        <v>0</v>
      </c>
      <c r="P1139" s="43">
        <f t="shared" si="2202"/>
        <v>0</v>
      </c>
      <c r="Q1139" s="43">
        <f t="shared" si="2203"/>
        <v>0</v>
      </c>
      <c r="R1139" s="43">
        <f t="shared" si="2204"/>
        <v>0</v>
      </c>
      <c r="S1139" s="43">
        <f t="shared" si="2205"/>
        <v>0</v>
      </c>
      <c r="T1139" s="43">
        <f t="shared" si="2206"/>
        <v>0</v>
      </c>
      <c r="U1139" s="43">
        <v>0</v>
      </c>
      <c r="V1139" s="43">
        <f t="shared" si="2194"/>
        <v>53033.399999999994</v>
      </c>
      <c r="W1139" s="43">
        <f t="shared" si="2207"/>
        <v>0</v>
      </c>
      <c r="X1139" s="43">
        <f t="shared" si="2208"/>
        <v>0</v>
      </c>
      <c r="Y1139" s="43">
        <f t="shared" si="2209"/>
        <v>0</v>
      </c>
      <c r="Z1139" s="43">
        <f t="shared" si="2210"/>
        <v>0</v>
      </c>
      <c r="AA1139" s="43">
        <f t="shared" si="2211"/>
        <v>0</v>
      </c>
      <c r="AB1139" s="43">
        <f t="shared" si="2212"/>
        <v>32678.774839999998</v>
      </c>
      <c r="AC1139" s="44">
        <f t="shared" si="2213"/>
        <v>15433.1618</v>
      </c>
      <c r="AD1139" s="44">
        <f t="shared" si="2214"/>
        <v>15399.61341</v>
      </c>
      <c r="AE1139" s="45">
        <f t="shared" si="2190"/>
        <v>99.782621406846133</v>
      </c>
      <c r="AF1139" s="43">
        <f t="shared" si="2215"/>
        <v>53033.399999999994</v>
      </c>
      <c r="AG1139" s="43">
        <f t="shared" si="2216"/>
        <v>0</v>
      </c>
      <c r="AH1139" s="43">
        <f t="shared" si="2217"/>
        <v>0</v>
      </c>
      <c r="AI1139" s="43">
        <f t="shared" si="2218"/>
        <v>0</v>
      </c>
      <c r="AJ1139" s="43">
        <f t="shared" si="2219"/>
        <v>0</v>
      </c>
      <c r="AK1139" s="43">
        <f t="shared" si="2220"/>
        <v>0</v>
      </c>
      <c r="AL1139" s="43">
        <f t="shared" si="2191"/>
        <v>53033.399999999994</v>
      </c>
      <c r="AM1139" s="43">
        <f t="shared" si="2192"/>
        <v>0</v>
      </c>
      <c r="AN1139" s="2"/>
      <c r="AO1139" s="1"/>
      <c r="AP1139" s="1"/>
      <c r="AQ1139" s="1"/>
      <c r="AR1139" s="1"/>
      <c r="AS1139" s="1"/>
    </row>
    <row r="1140" ht="47.25">
      <c r="B1140" s="41" t="s">
        <v>453</v>
      </c>
      <c r="C1140" s="41" t="s">
        <v>446</v>
      </c>
      <c r="D1140" s="41" t="s">
        <v>107</v>
      </c>
      <c r="E1140" s="26" t="str">
        <f t="shared" si="2193"/>
        <v>1004</v>
      </c>
      <c r="F1140" s="41" t="s">
        <v>463</v>
      </c>
      <c r="G1140" s="41"/>
      <c r="H1140" s="42" t="s">
        <v>464</v>
      </c>
      <c r="I1140" s="43">
        <f t="shared" si="2195"/>
        <v>53033.399999999994</v>
      </c>
      <c r="J1140" s="43">
        <f t="shared" si="2196"/>
        <v>42974.900000000001</v>
      </c>
      <c r="K1140" s="43">
        <f t="shared" si="2197"/>
        <v>45007</v>
      </c>
      <c r="L1140" s="43">
        <f t="shared" si="2198"/>
        <v>0</v>
      </c>
      <c r="M1140" s="43">
        <f t="shared" si="2199"/>
        <v>0</v>
      </c>
      <c r="N1140" s="43">
        <f t="shared" si="2200"/>
        <v>0</v>
      </c>
      <c r="O1140" s="43">
        <f t="shared" si="2201"/>
        <v>0</v>
      </c>
      <c r="P1140" s="43">
        <f t="shared" si="2202"/>
        <v>0</v>
      </c>
      <c r="Q1140" s="43">
        <f t="shared" si="2203"/>
        <v>0</v>
      </c>
      <c r="R1140" s="43">
        <f t="shared" si="2204"/>
        <v>0</v>
      </c>
      <c r="S1140" s="43">
        <f t="shared" si="2205"/>
        <v>0</v>
      </c>
      <c r="T1140" s="43">
        <f t="shared" si="2206"/>
        <v>0</v>
      </c>
      <c r="U1140" s="43">
        <v>0</v>
      </c>
      <c r="V1140" s="43">
        <f t="shared" si="2194"/>
        <v>53033.399999999994</v>
      </c>
      <c r="W1140" s="43">
        <f t="shared" si="2207"/>
        <v>0</v>
      </c>
      <c r="X1140" s="43">
        <f t="shared" si="2208"/>
        <v>0</v>
      </c>
      <c r="Y1140" s="43">
        <f t="shared" si="2209"/>
        <v>0</v>
      </c>
      <c r="Z1140" s="43">
        <f t="shared" si="2210"/>
        <v>0</v>
      </c>
      <c r="AA1140" s="43">
        <f t="shared" si="2211"/>
        <v>0</v>
      </c>
      <c r="AB1140" s="43">
        <f t="shared" si="2212"/>
        <v>32678.774839999998</v>
      </c>
      <c r="AC1140" s="44">
        <f t="shared" si="2213"/>
        <v>15433.1618</v>
      </c>
      <c r="AD1140" s="44">
        <f t="shared" si="2214"/>
        <v>15399.61341</v>
      </c>
      <c r="AE1140" s="45">
        <f t="shared" si="2190"/>
        <v>99.782621406846133</v>
      </c>
      <c r="AF1140" s="43">
        <f t="shared" si="2215"/>
        <v>53033.399999999994</v>
      </c>
      <c r="AG1140" s="43">
        <f t="shared" si="2216"/>
        <v>0</v>
      </c>
      <c r="AH1140" s="43">
        <f t="shared" si="2217"/>
        <v>0</v>
      </c>
      <c r="AI1140" s="43">
        <f t="shared" si="2218"/>
        <v>0</v>
      </c>
      <c r="AJ1140" s="43">
        <f t="shared" si="2219"/>
        <v>0</v>
      </c>
      <c r="AK1140" s="43">
        <f t="shared" si="2220"/>
        <v>0</v>
      </c>
      <c r="AL1140" s="43">
        <f t="shared" si="2191"/>
        <v>53033.399999999994</v>
      </c>
      <c r="AM1140" s="43">
        <f t="shared" si="2192"/>
        <v>0</v>
      </c>
      <c r="AN1140" s="2"/>
      <c r="AR1140" s="1"/>
      <c r="AS1140" s="1"/>
    </row>
    <row r="1141" ht="31.5">
      <c r="B1141" s="41" t="s">
        <v>453</v>
      </c>
      <c r="C1141" s="41" t="s">
        <v>446</v>
      </c>
      <c r="D1141" s="41" t="s">
        <v>107</v>
      </c>
      <c r="E1141" s="26" t="str">
        <f t="shared" si="2193"/>
        <v>1004</v>
      </c>
      <c r="F1141" s="41" t="s">
        <v>465</v>
      </c>
      <c r="G1141" s="41"/>
      <c r="H1141" s="42" t="s">
        <v>466</v>
      </c>
      <c r="I1141" s="43">
        <f>I1142+I1144</f>
        <v>53033.399999999994</v>
      </c>
      <c r="J1141" s="43">
        <f>J1142+J1144</f>
        <v>42974.900000000001</v>
      </c>
      <c r="K1141" s="43">
        <f>K1142+K1144</f>
        <v>45007</v>
      </c>
      <c r="L1141" s="43">
        <f>L1142+L1144</f>
        <v>0</v>
      </c>
      <c r="M1141" s="43">
        <f>M1142+M1144</f>
        <v>0</v>
      </c>
      <c r="N1141" s="43">
        <f>N1142+N1144</f>
        <v>0</v>
      </c>
      <c r="O1141" s="43">
        <f>O1142+O1144</f>
        <v>0</v>
      </c>
      <c r="P1141" s="43">
        <f>P1142+P1144</f>
        <v>0</v>
      </c>
      <c r="Q1141" s="43">
        <f>Q1142+Q1144</f>
        <v>0</v>
      </c>
      <c r="R1141" s="43">
        <f>R1142+R1144</f>
        <v>0</v>
      </c>
      <c r="S1141" s="43">
        <f>S1142+S1144</f>
        <v>0</v>
      </c>
      <c r="T1141" s="43">
        <f>T1142+T1144</f>
        <v>0</v>
      </c>
      <c r="U1141" s="43">
        <v>0</v>
      </c>
      <c r="V1141" s="43">
        <f t="shared" si="2194"/>
        <v>53033.399999999994</v>
      </c>
      <c r="W1141" s="43">
        <f>W1142+W1144</f>
        <v>0</v>
      </c>
      <c r="X1141" s="43">
        <f>X1142+X1144</f>
        <v>0</v>
      </c>
      <c r="Y1141" s="43">
        <f>Y1142+Y1144</f>
        <v>0</v>
      </c>
      <c r="Z1141" s="43">
        <f>Z1142+Z1144</f>
        <v>0</v>
      </c>
      <c r="AA1141" s="43">
        <f>AA1142+AA1144</f>
        <v>0</v>
      </c>
      <c r="AB1141" s="43">
        <f>AB1142+AB1144</f>
        <v>32678.774839999998</v>
      </c>
      <c r="AC1141" s="44">
        <f>AC1142+AC1144</f>
        <v>15433.1618</v>
      </c>
      <c r="AD1141" s="44">
        <f>AD1142+AD1144</f>
        <v>15399.61341</v>
      </c>
      <c r="AE1141" s="45">
        <f t="shared" si="2190"/>
        <v>99.782621406846133</v>
      </c>
      <c r="AF1141" s="43">
        <f>AF1142+AF1144</f>
        <v>53033.399999999994</v>
      </c>
      <c r="AG1141" s="43">
        <f>AG1142+AG1144</f>
        <v>0</v>
      </c>
      <c r="AH1141" s="43">
        <f>AH1142+AH1144</f>
        <v>0</v>
      </c>
      <c r="AI1141" s="43">
        <f>AI1142+AI1144</f>
        <v>0</v>
      </c>
      <c r="AJ1141" s="43">
        <f>AJ1142+AJ1144</f>
        <v>0</v>
      </c>
      <c r="AK1141" s="43">
        <f>AK1142+AK1144</f>
        <v>0</v>
      </c>
      <c r="AL1141" s="43">
        <f t="shared" si="2191"/>
        <v>53033.399999999994</v>
      </c>
      <c r="AM1141" s="43">
        <f t="shared" si="2192"/>
        <v>0</v>
      </c>
      <c r="AN1141" s="2"/>
      <c r="AO1141" s="1"/>
      <c r="AP1141" s="1"/>
      <c r="AQ1141" s="1"/>
      <c r="AR1141" s="1"/>
      <c r="AS1141" s="1"/>
    </row>
    <row r="1142">
      <c r="B1142" s="41" t="s">
        <v>453</v>
      </c>
      <c r="C1142" s="41" t="s">
        <v>446</v>
      </c>
      <c r="D1142" s="41" t="s">
        <v>107</v>
      </c>
      <c r="E1142" s="26" t="str">
        <f t="shared" si="2193"/>
        <v>1004</v>
      </c>
      <c r="F1142" s="41" t="s">
        <v>465</v>
      </c>
      <c r="G1142" s="41" t="s">
        <v>95</v>
      </c>
      <c r="H1142" s="42" t="s">
        <v>96</v>
      </c>
      <c r="I1142" s="43">
        <f>I1143</f>
        <v>783.70000000000005</v>
      </c>
      <c r="J1142" s="43">
        <f>J1143</f>
        <v>187.80000000000001</v>
      </c>
      <c r="K1142" s="43">
        <f>K1143</f>
        <v>17.699999999999999</v>
      </c>
      <c r="L1142" s="43">
        <f>L1143</f>
        <v>0</v>
      </c>
      <c r="M1142" s="43">
        <f>M1143</f>
        <v>0</v>
      </c>
      <c r="N1142" s="43">
        <f>N1143</f>
        <v>0</v>
      </c>
      <c r="O1142" s="43">
        <f>O1143</f>
        <v>0</v>
      </c>
      <c r="P1142" s="43">
        <f>P1143</f>
        <v>0</v>
      </c>
      <c r="Q1142" s="43">
        <f>Q1143</f>
        <v>0</v>
      </c>
      <c r="R1142" s="43">
        <f>R1143</f>
        <v>0</v>
      </c>
      <c r="S1142" s="43">
        <f>S1143</f>
        <v>0</v>
      </c>
      <c r="T1142" s="43">
        <f>T1143</f>
        <v>0</v>
      </c>
      <c r="U1142" s="43">
        <v>0</v>
      </c>
      <c r="V1142" s="43">
        <f t="shared" si="2194"/>
        <v>783.70000000000005</v>
      </c>
      <c r="W1142" s="43">
        <f>W1143</f>
        <v>0</v>
      </c>
      <c r="X1142" s="43">
        <f>X1143</f>
        <v>0</v>
      </c>
      <c r="Y1142" s="43">
        <f>Y1143</f>
        <v>0</v>
      </c>
      <c r="Z1142" s="43">
        <f>Z1143</f>
        <v>0</v>
      </c>
      <c r="AA1142" s="43">
        <f>AA1143</f>
        <v>0</v>
      </c>
      <c r="AB1142" s="43">
        <f>AB1143</f>
        <v>461.80779999999999</v>
      </c>
      <c r="AC1142" s="44">
        <f>AC1143</f>
        <v>570.71882000000005</v>
      </c>
      <c r="AD1142" s="44">
        <f>AD1143</f>
        <v>537.17043000000001</v>
      </c>
      <c r="AE1142" s="45">
        <f t="shared" si="2190"/>
        <v>94.121730557264598</v>
      </c>
      <c r="AF1142" s="43">
        <f>AF1143</f>
        <v>783.70000000000005</v>
      </c>
      <c r="AG1142" s="43">
        <f>AG1143</f>
        <v>0</v>
      </c>
      <c r="AH1142" s="43">
        <f>AH1143</f>
        <v>0</v>
      </c>
      <c r="AI1142" s="43">
        <f>AI1143</f>
        <v>0</v>
      </c>
      <c r="AJ1142" s="43">
        <f>AJ1143</f>
        <v>0</v>
      </c>
      <c r="AK1142" s="43">
        <f>AK1143</f>
        <v>0</v>
      </c>
      <c r="AL1142" s="43">
        <f t="shared" si="2191"/>
        <v>783.70000000000005</v>
      </c>
      <c r="AM1142" s="43">
        <f t="shared" si="2192"/>
        <v>0</v>
      </c>
      <c r="AN1142" s="2"/>
      <c r="AR1142" s="1"/>
      <c r="AS1142" s="1"/>
    </row>
    <row r="1143" ht="31.5">
      <c r="B1143" s="41" t="s">
        <v>453</v>
      </c>
      <c r="C1143" s="41" t="s">
        <v>446</v>
      </c>
      <c r="D1143" s="41" t="s">
        <v>107</v>
      </c>
      <c r="E1143" s="26" t="str">
        <f t="shared" si="2193"/>
        <v>1004</v>
      </c>
      <c r="F1143" s="41" t="s">
        <v>465</v>
      </c>
      <c r="G1143" s="41" t="s">
        <v>97</v>
      </c>
      <c r="H1143" s="42" t="s">
        <v>98</v>
      </c>
      <c r="I1143" s="43">
        <v>783.70000000000005</v>
      </c>
      <c r="J1143" s="43">
        <v>187.80000000000001</v>
      </c>
      <c r="K1143" s="43">
        <v>17.699999999999999</v>
      </c>
      <c r="L1143" s="43"/>
      <c r="M1143" s="43"/>
      <c r="N1143" s="43"/>
      <c r="O1143" s="43">
        <v>0</v>
      </c>
      <c r="P1143" s="43">
        <v>0</v>
      </c>
      <c r="Q1143" s="43">
        <v>0</v>
      </c>
      <c r="R1143" s="43">
        <v>0</v>
      </c>
      <c r="S1143" s="43">
        <v>0</v>
      </c>
      <c r="T1143" s="43">
        <v>0</v>
      </c>
      <c r="U1143" s="43">
        <v>0</v>
      </c>
      <c r="V1143" s="43">
        <f t="shared" si="2194"/>
        <v>783.70000000000005</v>
      </c>
      <c r="W1143" s="43"/>
      <c r="X1143" s="43"/>
      <c r="Y1143" s="43"/>
      <c r="Z1143" s="43"/>
      <c r="AA1143" s="43"/>
      <c r="AB1143" s="43">
        <v>461.80779999999999</v>
      </c>
      <c r="AC1143" s="44">
        <v>570.71882000000005</v>
      </c>
      <c r="AD1143" s="44">
        <v>537.17043000000001</v>
      </c>
      <c r="AE1143" s="45">
        <f t="shared" si="2190"/>
        <v>94.121730557264598</v>
      </c>
      <c r="AF1143" s="43">
        <v>783.70000000000005</v>
      </c>
      <c r="AG1143" s="43">
        <v>0</v>
      </c>
      <c r="AH1143" s="43">
        <v>0</v>
      </c>
      <c r="AI1143" s="43">
        <v>0</v>
      </c>
      <c r="AJ1143" s="43">
        <v>0</v>
      </c>
      <c r="AK1143" s="43">
        <v>0</v>
      </c>
      <c r="AL1143" s="43">
        <f t="shared" si="2191"/>
        <v>783.70000000000005</v>
      </c>
      <c r="AM1143" s="43">
        <f t="shared" si="2192"/>
        <v>0</v>
      </c>
      <c r="AN1143" s="19"/>
      <c r="AR1143" s="1"/>
      <c r="AS1143" s="1"/>
    </row>
    <row r="1144" ht="31.5">
      <c r="B1144" s="41" t="s">
        <v>453</v>
      </c>
      <c r="C1144" s="41" t="s">
        <v>446</v>
      </c>
      <c r="D1144" s="41" t="s">
        <v>107</v>
      </c>
      <c r="E1144" s="26" t="str">
        <f t="shared" si="2193"/>
        <v>1004</v>
      </c>
      <c r="F1144" s="41" t="s">
        <v>465</v>
      </c>
      <c r="G1144" s="41" t="s">
        <v>177</v>
      </c>
      <c r="H1144" s="42" t="s">
        <v>178</v>
      </c>
      <c r="I1144" s="43">
        <f>I1145+I1146</f>
        <v>52249.699999999997</v>
      </c>
      <c r="J1144" s="43">
        <f>J1145+J1146</f>
        <v>42787.099999999999</v>
      </c>
      <c r="K1144" s="43">
        <f>K1145+K1146</f>
        <v>44989.300000000003</v>
      </c>
      <c r="L1144" s="43">
        <f>L1145+L1146</f>
        <v>0</v>
      </c>
      <c r="M1144" s="43">
        <f>M1145+M1146</f>
        <v>0</v>
      </c>
      <c r="N1144" s="43">
        <f>N1145+N1146</f>
        <v>0</v>
      </c>
      <c r="O1144" s="43">
        <f>O1145+O1146</f>
        <v>0</v>
      </c>
      <c r="P1144" s="43">
        <f>P1145+P1146</f>
        <v>0</v>
      </c>
      <c r="Q1144" s="43">
        <f>Q1145+Q1146</f>
        <v>0</v>
      </c>
      <c r="R1144" s="43">
        <f>R1145+R1146</f>
        <v>0</v>
      </c>
      <c r="S1144" s="43">
        <f>S1145+S1146</f>
        <v>0</v>
      </c>
      <c r="T1144" s="43">
        <f>T1145+T1146</f>
        <v>0</v>
      </c>
      <c r="U1144" s="43">
        <v>0</v>
      </c>
      <c r="V1144" s="43">
        <f t="shared" si="2194"/>
        <v>52249.699999999997</v>
      </c>
      <c r="W1144" s="43">
        <f>W1145+W1146</f>
        <v>0</v>
      </c>
      <c r="X1144" s="43">
        <f>X1145+X1146</f>
        <v>0</v>
      </c>
      <c r="Y1144" s="43">
        <f>Y1145+Y1146</f>
        <v>0</v>
      </c>
      <c r="Z1144" s="43">
        <f>Z1145+Z1146</f>
        <v>0</v>
      </c>
      <c r="AA1144" s="43">
        <f>AA1145+AA1146</f>
        <v>0</v>
      </c>
      <c r="AB1144" s="43">
        <f>AB1145+AB1146</f>
        <v>32216.96704</v>
      </c>
      <c r="AC1144" s="44">
        <f>AC1145+AC1146</f>
        <v>14862.44298</v>
      </c>
      <c r="AD1144" s="44">
        <f>AD1145+AD1146</f>
        <v>14862.44298</v>
      </c>
      <c r="AE1144" s="45">
        <f t="shared" si="2190"/>
        <v>100</v>
      </c>
      <c r="AF1144" s="43">
        <f>AF1145+AF1146</f>
        <v>52249.699999999997</v>
      </c>
      <c r="AG1144" s="43">
        <f>AG1145+AG1146</f>
        <v>0</v>
      </c>
      <c r="AH1144" s="43">
        <f>AH1145+AH1146</f>
        <v>0</v>
      </c>
      <c r="AI1144" s="43">
        <f>AI1145+AI1146</f>
        <v>0</v>
      </c>
      <c r="AJ1144" s="43">
        <f>AJ1145+AJ1146</f>
        <v>0</v>
      </c>
      <c r="AK1144" s="43">
        <f>AK1145+AK1146</f>
        <v>0</v>
      </c>
      <c r="AL1144" s="43">
        <f t="shared" si="2191"/>
        <v>52249.699999999997</v>
      </c>
      <c r="AM1144" s="43">
        <f t="shared" si="2192"/>
        <v>0</v>
      </c>
      <c r="AN1144" s="2"/>
      <c r="AO1144" s="1"/>
      <c r="AP1144" s="1"/>
      <c r="AQ1144" s="1"/>
      <c r="AR1144" s="1"/>
      <c r="AS1144" s="1"/>
    </row>
    <row r="1145" hidden="1">
      <c r="B1145" s="41" t="s">
        <v>453</v>
      </c>
      <c r="C1145" s="41" t="s">
        <v>446</v>
      </c>
      <c r="D1145" s="41" t="s">
        <v>107</v>
      </c>
      <c r="E1145" s="26" t="str">
        <f t="shared" si="2193"/>
        <v>1004</v>
      </c>
      <c r="F1145" s="41" t="s">
        <v>465</v>
      </c>
      <c r="G1145" s="41" t="s">
        <v>179</v>
      </c>
      <c r="H1145" s="42" t="s">
        <v>180</v>
      </c>
      <c r="I1145" s="43">
        <v>276.19999999999999</v>
      </c>
      <c r="J1145" s="43">
        <v>254.90000000000001</v>
      </c>
      <c r="K1145" s="43">
        <v>268</v>
      </c>
      <c r="L1145" s="43"/>
      <c r="M1145" s="43"/>
      <c r="N1145" s="43"/>
      <c r="O1145" s="43">
        <v>0</v>
      </c>
      <c r="P1145" s="43">
        <v>0</v>
      </c>
      <c r="Q1145" s="43">
        <v>0</v>
      </c>
      <c r="R1145" s="43">
        <v>0</v>
      </c>
      <c r="S1145" s="43">
        <v>0</v>
      </c>
      <c r="T1145" s="43">
        <v>0</v>
      </c>
      <c r="U1145" s="43">
        <v>0</v>
      </c>
      <c r="V1145" s="43">
        <f t="shared" si="2194"/>
        <v>276.19999999999999</v>
      </c>
      <c r="W1145" s="43"/>
      <c r="X1145" s="43"/>
      <c r="Y1145" s="43"/>
      <c r="Z1145" s="43"/>
      <c r="AA1145" s="43"/>
      <c r="AB1145" s="43">
        <v>201</v>
      </c>
      <c r="AC1145" s="44">
        <v>0</v>
      </c>
      <c r="AD1145" s="44">
        <v>0</v>
      </c>
      <c r="AE1145" s="45" t="e">
        <f t="shared" si="2190"/>
        <v>#DIV/0!</v>
      </c>
      <c r="AF1145" s="43">
        <v>276.19999999999999</v>
      </c>
      <c r="AG1145" s="43">
        <v>0</v>
      </c>
      <c r="AH1145" s="43">
        <v>0</v>
      </c>
      <c r="AI1145" s="43">
        <v>0</v>
      </c>
      <c r="AJ1145" s="43">
        <v>0</v>
      </c>
      <c r="AK1145" s="43">
        <v>0</v>
      </c>
      <c r="AL1145" s="43">
        <f t="shared" si="2191"/>
        <v>276.19999999999999</v>
      </c>
      <c r="AM1145" s="43">
        <f t="shared" si="2192"/>
        <v>0</v>
      </c>
      <c r="AN1145" s="19" t="s">
        <v>36</v>
      </c>
      <c r="AO1145" s="1"/>
      <c r="AP1145" s="1"/>
      <c r="AQ1145" s="1"/>
      <c r="AR1145" s="1"/>
      <c r="AS1145" s="1"/>
    </row>
    <row r="1146">
      <c r="B1146" s="41" t="s">
        <v>453</v>
      </c>
      <c r="C1146" s="41" t="s">
        <v>446</v>
      </c>
      <c r="D1146" s="41" t="s">
        <v>107</v>
      </c>
      <c r="E1146" s="26" t="str">
        <f t="shared" si="2193"/>
        <v>1004</v>
      </c>
      <c r="F1146" s="41" t="s">
        <v>465</v>
      </c>
      <c r="G1146" s="41" t="s">
        <v>305</v>
      </c>
      <c r="H1146" s="42" t="s">
        <v>306</v>
      </c>
      <c r="I1146" s="43">
        <v>51973.5</v>
      </c>
      <c r="J1146" s="43">
        <v>42532.199999999997</v>
      </c>
      <c r="K1146" s="43">
        <v>44721.300000000003</v>
      </c>
      <c r="L1146" s="43"/>
      <c r="M1146" s="43"/>
      <c r="N1146" s="43"/>
      <c r="O1146" s="43">
        <v>0</v>
      </c>
      <c r="P1146" s="43">
        <v>0</v>
      </c>
      <c r="Q1146" s="43">
        <v>0</v>
      </c>
      <c r="R1146" s="43">
        <v>0</v>
      </c>
      <c r="S1146" s="43">
        <v>0</v>
      </c>
      <c r="T1146" s="43">
        <v>0</v>
      </c>
      <c r="U1146" s="43">
        <v>0</v>
      </c>
      <c r="V1146" s="43">
        <f t="shared" si="2194"/>
        <v>51973.5</v>
      </c>
      <c r="W1146" s="43"/>
      <c r="X1146" s="43"/>
      <c r="Y1146" s="43"/>
      <c r="Z1146" s="43"/>
      <c r="AA1146" s="43"/>
      <c r="AB1146" s="43">
        <v>32015.96704</v>
      </c>
      <c r="AC1146" s="44">
        <v>14862.44298</v>
      </c>
      <c r="AD1146" s="44">
        <v>14862.44298</v>
      </c>
      <c r="AE1146" s="45">
        <f t="shared" si="2190"/>
        <v>100</v>
      </c>
      <c r="AF1146" s="43">
        <v>51973.5</v>
      </c>
      <c r="AG1146" s="43">
        <v>0</v>
      </c>
      <c r="AH1146" s="43">
        <v>0</v>
      </c>
      <c r="AI1146" s="43">
        <v>0</v>
      </c>
      <c r="AJ1146" s="43">
        <v>0</v>
      </c>
      <c r="AK1146" s="43">
        <v>0</v>
      </c>
      <c r="AL1146" s="43">
        <f t="shared" si="2191"/>
        <v>51973.5</v>
      </c>
      <c r="AM1146" s="43">
        <f t="shared" si="2192"/>
        <v>0</v>
      </c>
      <c r="AN1146" s="19"/>
      <c r="AO1146" s="1"/>
      <c r="AP1146" s="1"/>
      <c r="AQ1146" s="1"/>
      <c r="AR1146" s="1"/>
      <c r="AS1146" s="1"/>
    </row>
    <row r="1147" s="33" customFormat="1">
      <c r="B1147" s="34" t="s">
        <v>453</v>
      </c>
      <c r="C1147" s="34" t="s">
        <v>446</v>
      </c>
      <c r="D1147" s="34" t="s">
        <v>135</v>
      </c>
      <c r="E1147" s="35" t="str">
        <f t="shared" si="2193"/>
        <v>1006</v>
      </c>
      <c r="F1147" s="34"/>
      <c r="G1147" s="34"/>
      <c r="H1147" s="36" t="s">
        <v>646</v>
      </c>
      <c r="I1147" s="37">
        <f>I1148</f>
        <v>238824.10000000001</v>
      </c>
      <c r="J1147" s="37">
        <f>J1148</f>
        <v>238954.10000000001</v>
      </c>
      <c r="K1147" s="37">
        <f>K1148</f>
        <v>238954.10000000001</v>
      </c>
      <c r="L1147" s="37">
        <f>L1148</f>
        <v>0</v>
      </c>
      <c r="M1147" s="37">
        <f>M1148</f>
        <v>0</v>
      </c>
      <c r="N1147" s="37">
        <f>N1148</f>
        <v>0</v>
      </c>
      <c r="O1147" s="37">
        <f>O1148</f>
        <v>4958.4949999999999</v>
      </c>
      <c r="P1147" s="37">
        <f>P1148</f>
        <v>0</v>
      </c>
      <c r="Q1147" s="37">
        <f>Q1148</f>
        <v>2864.777</v>
      </c>
      <c r="R1147" s="37">
        <f>R1148</f>
        <v>0</v>
      </c>
      <c r="S1147" s="37">
        <f>S1148</f>
        <v>0</v>
      </c>
      <c r="T1147" s="37">
        <f>T1148</f>
        <v>0</v>
      </c>
      <c r="U1147" s="37">
        <v>0</v>
      </c>
      <c r="V1147" s="37">
        <f t="shared" si="2194"/>
        <v>246647.372</v>
      </c>
      <c r="W1147" s="37">
        <f>W1148</f>
        <v>0</v>
      </c>
      <c r="X1147" s="37">
        <f>X1148</f>
        <v>0</v>
      </c>
      <c r="Y1147" s="37">
        <f>Y1148</f>
        <v>0</v>
      </c>
      <c r="Z1147" s="37">
        <f>Z1148</f>
        <v>0</v>
      </c>
      <c r="AA1147" s="37">
        <f>AA1148</f>
        <v>0</v>
      </c>
      <c r="AB1147" s="37">
        <f>AB1148</f>
        <v>169299.96443000002</v>
      </c>
      <c r="AC1147" s="38">
        <f>AC1148</f>
        <v>246647.37200000003</v>
      </c>
      <c r="AD1147" s="38">
        <f>AD1148</f>
        <v>246641.39016000001</v>
      </c>
      <c r="AE1147" s="39">
        <f t="shared" si="2190"/>
        <v>99.99757474002196</v>
      </c>
      <c r="AF1147" s="37">
        <f>AF1148</f>
        <v>241688.87700000001</v>
      </c>
      <c r="AG1147" s="37">
        <f>AG1148</f>
        <v>4958.4949999999999</v>
      </c>
      <c r="AH1147" s="37">
        <f>AH1148</f>
        <v>0</v>
      </c>
      <c r="AI1147" s="37">
        <f>AI1148</f>
        <v>0</v>
      </c>
      <c r="AJ1147" s="37">
        <f>AJ1148</f>
        <v>0</v>
      </c>
      <c r="AK1147" s="37">
        <f>AK1148</f>
        <v>0</v>
      </c>
      <c r="AL1147" s="37">
        <f t="shared" si="2191"/>
        <v>246647.372</v>
      </c>
      <c r="AM1147" s="37">
        <f t="shared" si="2192"/>
        <v>0</v>
      </c>
      <c r="AN1147" s="40"/>
      <c r="AO1147" s="33"/>
      <c r="AP1147" s="33"/>
      <c r="AQ1147" s="33"/>
      <c r="AR1147" s="33"/>
      <c r="AS1147" s="33"/>
    </row>
    <row r="1148" ht="31.5">
      <c r="B1148" s="41" t="s">
        <v>453</v>
      </c>
      <c r="C1148" s="41" t="s">
        <v>446</v>
      </c>
      <c r="D1148" s="41" t="s">
        <v>135</v>
      </c>
      <c r="E1148" s="26" t="str">
        <f t="shared" si="2193"/>
        <v>1006</v>
      </c>
      <c r="F1148" s="41" t="s">
        <v>456</v>
      </c>
      <c r="G1148" s="41"/>
      <c r="H1148" s="42" t="s">
        <v>457</v>
      </c>
      <c r="I1148" s="43">
        <f>I1149+I1162</f>
        <v>238824.10000000001</v>
      </c>
      <c r="J1148" s="43">
        <f>J1149+J1162</f>
        <v>238954.10000000001</v>
      </c>
      <c r="K1148" s="43">
        <f>K1149+K1162</f>
        <v>238954.10000000001</v>
      </c>
      <c r="L1148" s="43">
        <f>L1149+L1162</f>
        <v>0</v>
      </c>
      <c r="M1148" s="43">
        <f>M1149+M1162</f>
        <v>0</v>
      </c>
      <c r="N1148" s="43">
        <f>N1149+N1162</f>
        <v>0</v>
      </c>
      <c r="O1148" s="43">
        <f>O1149+O1162</f>
        <v>4958.4949999999999</v>
      </c>
      <c r="P1148" s="43">
        <f>P1149+P1162</f>
        <v>0</v>
      </c>
      <c r="Q1148" s="43">
        <f>Q1149+Q1162</f>
        <v>2864.777</v>
      </c>
      <c r="R1148" s="43">
        <f>R1149+R1162</f>
        <v>0</v>
      </c>
      <c r="S1148" s="43">
        <f>S1149+S1162</f>
        <v>0</v>
      </c>
      <c r="T1148" s="43">
        <f>T1149+T1162</f>
        <v>0</v>
      </c>
      <c r="U1148" s="43">
        <v>0</v>
      </c>
      <c r="V1148" s="43">
        <f t="shared" si="2194"/>
        <v>246647.372</v>
      </c>
      <c r="W1148" s="43">
        <f>W1149+W1162</f>
        <v>0</v>
      </c>
      <c r="X1148" s="43">
        <f>X1149+X1162</f>
        <v>0</v>
      </c>
      <c r="Y1148" s="43">
        <f>Y1149+Y1162</f>
        <v>0</v>
      </c>
      <c r="Z1148" s="43">
        <f>Z1149+Z1162</f>
        <v>0</v>
      </c>
      <c r="AA1148" s="43">
        <f>AA1149+AA1162</f>
        <v>0</v>
      </c>
      <c r="AB1148" s="43">
        <f>AB1149+AB1162</f>
        <v>169299.96443000002</v>
      </c>
      <c r="AC1148" s="44">
        <f>AC1149+AC1162</f>
        <v>246647.37200000003</v>
      </c>
      <c r="AD1148" s="44">
        <f>AD1149+AD1162</f>
        <v>246641.39016000001</v>
      </c>
      <c r="AE1148" s="45">
        <f t="shared" si="2190"/>
        <v>99.99757474002196</v>
      </c>
      <c r="AF1148" s="43">
        <f>AF1149+AF1162</f>
        <v>241688.87700000001</v>
      </c>
      <c r="AG1148" s="43">
        <f>AG1149+AG1162</f>
        <v>4958.4949999999999</v>
      </c>
      <c r="AH1148" s="43">
        <f>AH1149+AH1162</f>
        <v>0</v>
      </c>
      <c r="AI1148" s="43">
        <f>AI1149+AI1162</f>
        <v>0</v>
      </c>
      <c r="AJ1148" s="43">
        <f>AJ1149+AJ1162</f>
        <v>0</v>
      </c>
      <c r="AK1148" s="43">
        <f>AK1149+AK1162</f>
        <v>0</v>
      </c>
      <c r="AL1148" s="43">
        <f t="shared" si="2191"/>
        <v>246647.372</v>
      </c>
      <c r="AM1148" s="43">
        <f t="shared" si="2192"/>
        <v>0</v>
      </c>
      <c r="AN1148" s="2"/>
      <c r="AO1148" s="1"/>
      <c r="AP1148" s="1"/>
      <c r="AQ1148" s="1"/>
      <c r="AR1148" s="1"/>
      <c r="AS1148" s="1"/>
    </row>
    <row r="1149" ht="31.5">
      <c r="B1149" s="41" t="s">
        <v>453</v>
      </c>
      <c r="C1149" s="41" t="s">
        <v>446</v>
      </c>
      <c r="D1149" s="41" t="s">
        <v>135</v>
      </c>
      <c r="E1149" s="26" t="str">
        <f t="shared" si="2193"/>
        <v>1006</v>
      </c>
      <c r="F1149" s="41" t="s">
        <v>507</v>
      </c>
      <c r="G1149" s="41"/>
      <c r="H1149" s="42" t="s">
        <v>508</v>
      </c>
      <c r="I1149" s="43">
        <f>I1150</f>
        <v>237569.5</v>
      </c>
      <c r="J1149" s="43">
        <f>J1150</f>
        <v>237699.5</v>
      </c>
      <c r="K1149" s="43">
        <f>K1150</f>
        <v>237699.5</v>
      </c>
      <c r="L1149" s="43">
        <f>L1150</f>
        <v>0</v>
      </c>
      <c r="M1149" s="43">
        <f>M1150</f>
        <v>0</v>
      </c>
      <c r="N1149" s="43">
        <f>N1150</f>
        <v>0</v>
      </c>
      <c r="O1149" s="43">
        <f>O1150</f>
        <v>4958.4949999999999</v>
      </c>
      <c r="P1149" s="43">
        <f>P1150</f>
        <v>0</v>
      </c>
      <c r="Q1149" s="43">
        <f>Q1150</f>
        <v>2864.777</v>
      </c>
      <c r="R1149" s="43">
        <f>R1150</f>
        <v>0</v>
      </c>
      <c r="S1149" s="43">
        <f>S1150</f>
        <v>0</v>
      </c>
      <c r="T1149" s="43">
        <f>T1150</f>
        <v>0</v>
      </c>
      <c r="U1149" s="43">
        <v>0</v>
      </c>
      <c r="V1149" s="43">
        <f t="shared" si="2194"/>
        <v>245392.772</v>
      </c>
      <c r="W1149" s="43">
        <f>W1150</f>
        <v>0</v>
      </c>
      <c r="X1149" s="43">
        <f>X1150</f>
        <v>0</v>
      </c>
      <c r="Y1149" s="43">
        <f>Y1150</f>
        <v>0</v>
      </c>
      <c r="Z1149" s="43">
        <f>Z1150</f>
        <v>0</v>
      </c>
      <c r="AA1149" s="43">
        <f>AA1150</f>
        <v>0</v>
      </c>
      <c r="AB1149" s="43">
        <f>AB1150</f>
        <v>168144.01355000003</v>
      </c>
      <c r="AC1149" s="44">
        <f>AC1150</f>
        <v>245392.77200000003</v>
      </c>
      <c r="AD1149" s="44">
        <f>AD1150</f>
        <v>245386.81364000001</v>
      </c>
      <c r="AE1149" s="45">
        <f t="shared" si="2190"/>
        <v>99.997571908923206</v>
      </c>
      <c r="AF1149" s="43">
        <f>AF1150</f>
        <v>240434.277</v>
      </c>
      <c r="AG1149" s="43">
        <f>AG1150</f>
        <v>4958.4949999999999</v>
      </c>
      <c r="AH1149" s="43">
        <f>AH1150</f>
        <v>0</v>
      </c>
      <c r="AI1149" s="43">
        <f>AI1150</f>
        <v>0</v>
      </c>
      <c r="AJ1149" s="43">
        <f>AJ1150</f>
        <v>0</v>
      </c>
      <c r="AK1149" s="43">
        <f>AK1150</f>
        <v>0</v>
      </c>
      <c r="AL1149" s="43">
        <f t="shared" si="2191"/>
        <v>245392.772</v>
      </c>
      <c r="AM1149" s="43">
        <f t="shared" si="2192"/>
        <v>0</v>
      </c>
      <c r="AN1149" s="2"/>
      <c r="AO1149" s="1"/>
      <c r="AP1149" s="1"/>
      <c r="AQ1149" s="1"/>
      <c r="AR1149" s="1"/>
      <c r="AS1149" s="1"/>
    </row>
    <row r="1150" ht="63">
      <c r="B1150" s="41" t="s">
        <v>453</v>
      </c>
      <c r="C1150" s="41" t="s">
        <v>446</v>
      </c>
      <c r="D1150" s="41" t="s">
        <v>135</v>
      </c>
      <c r="E1150" s="26" t="str">
        <f t="shared" si="2193"/>
        <v>1006</v>
      </c>
      <c r="F1150" s="41" t="s">
        <v>509</v>
      </c>
      <c r="G1150" s="41"/>
      <c r="H1150" s="42" t="s">
        <v>510</v>
      </c>
      <c r="I1150" s="43">
        <f>I1154+I1158+I1151</f>
        <v>237569.5</v>
      </c>
      <c r="J1150" s="43">
        <f>J1154+J1158+J1151</f>
        <v>237699.5</v>
      </c>
      <c r="K1150" s="43">
        <f>K1154+K1158+K1151</f>
        <v>237699.5</v>
      </c>
      <c r="L1150" s="43">
        <f>L1154+L1158+L1151</f>
        <v>0</v>
      </c>
      <c r="M1150" s="43">
        <f>M1154+M1158+M1151</f>
        <v>0</v>
      </c>
      <c r="N1150" s="43">
        <f>N1154+N1158+N1151</f>
        <v>0</v>
      </c>
      <c r="O1150" s="43">
        <f>O1154+O1158+O1151</f>
        <v>4958.4949999999999</v>
      </c>
      <c r="P1150" s="43">
        <f>P1154+P1158+P1151</f>
        <v>0</v>
      </c>
      <c r="Q1150" s="43">
        <f>Q1154+Q1158+Q1151</f>
        <v>2864.777</v>
      </c>
      <c r="R1150" s="43">
        <f>R1154+R1158+R1151</f>
        <v>0</v>
      </c>
      <c r="S1150" s="43">
        <f>S1154+S1158+S1151</f>
        <v>0</v>
      </c>
      <c r="T1150" s="43">
        <f>T1154+T1158+T1151</f>
        <v>0</v>
      </c>
      <c r="U1150" s="43">
        <v>0</v>
      </c>
      <c r="V1150" s="43">
        <f t="shared" si="2194"/>
        <v>245392.772</v>
      </c>
      <c r="W1150" s="43">
        <f>W1154+W1158+W1151</f>
        <v>0</v>
      </c>
      <c r="X1150" s="43">
        <f>X1154+X1158+X1151</f>
        <v>0</v>
      </c>
      <c r="Y1150" s="43">
        <f>Y1154+Y1158+Y1151</f>
        <v>0</v>
      </c>
      <c r="Z1150" s="43">
        <f>Z1154+Z1158+Z1151</f>
        <v>0</v>
      </c>
      <c r="AA1150" s="43">
        <f>AA1154+AA1158+AA1151</f>
        <v>0</v>
      </c>
      <c r="AB1150" s="43">
        <f>AB1154+AB1158+AB1151</f>
        <v>168144.01355000003</v>
      </c>
      <c r="AC1150" s="44">
        <f>AC1154+AC1158+AC1151</f>
        <v>245392.77200000003</v>
      </c>
      <c r="AD1150" s="44">
        <f>AD1154+AD1158+AD1151</f>
        <v>245386.81364000001</v>
      </c>
      <c r="AE1150" s="45">
        <f t="shared" si="2190"/>
        <v>99.997571908923206</v>
      </c>
      <c r="AF1150" s="43">
        <f>AF1154+AF1158+AF1151</f>
        <v>240434.277</v>
      </c>
      <c r="AG1150" s="43">
        <f>AG1154+AG1158+AG1151</f>
        <v>4958.4949999999999</v>
      </c>
      <c r="AH1150" s="43">
        <f>AH1154+AH1158+AH1151</f>
        <v>0</v>
      </c>
      <c r="AI1150" s="43">
        <f>AI1154+AI1158+AI1151</f>
        <v>0</v>
      </c>
      <c r="AJ1150" s="43">
        <f>AJ1154+AJ1158+AJ1151</f>
        <v>0</v>
      </c>
      <c r="AK1150" s="43">
        <f>AK1154+AK1158+AK1151</f>
        <v>0</v>
      </c>
      <c r="AL1150" s="43">
        <f t="shared" si="2191"/>
        <v>245392.772</v>
      </c>
      <c r="AM1150" s="43">
        <f t="shared" si="2192"/>
        <v>0</v>
      </c>
      <c r="AN1150" s="2"/>
      <c r="AR1150" s="1"/>
      <c r="AS1150" s="1"/>
    </row>
    <row r="1151" ht="31.5">
      <c r="B1151" s="41" t="s">
        <v>453</v>
      </c>
      <c r="C1151" s="41" t="s">
        <v>446</v>
      </c>
      <c r="D1151" s="41" t="s">
        <v>135</v>
      </c>
      <c r="E1151" s="26" t="str">
        <f t="shared" si="2193"/>
        <v>1006</v>
      </c>
      <c r="F1151" s="41" t="s">
        <v>647</v>
      </c>
      <c r="G1151" s="41"/>
      <c r="H1151" s="42" t="s">
        <v>648</v>
      </c>
      <c r="I1151" s="43">
        <f t="shared" ref="I1151:I1154" si="2221">I1152</f>
        <v>19340.599999999999</v>
      </c>
      <c r="J1151" s="43">
        <f t="shared" ref="J1151:J1154" si="2222">J1152</f>
        <v>19470.599999999999</v>
      </c>
      <c r="K1151" s="43">
        <f t="shared" ref="K1151:K1154" si="2223">K1152</f>
        <v>19470.599999999999</v>
      </c>
      <c r="L1151" s="43">
        <f t="shared" ref="L1151:L1154" si="2224">L1152</f>
        <v>0</v>
      </c>
      <c r="M1151" s="43">
        <f t="shared" ref="M1151:M1154" si="2225">M1152</f>
        <v>0</v>
      </c>
      <c r="N1151" s="43">
        <f t="shared" ref="N1151:N1154" si="2226">N1152</f>
        <v>0</v>
      </c>
      <c r="O1151" s="43">
        <f t="shared" ref="O1151:O1154" si="2227">O1152</f>
        <v>0</v>
      </c>
      <c r="P1151" s="43">
        <f t="shared" ref="P1151:P1154" si="2228">P1152</f>
        <v>0</v>
      </c>
      <c r="Q1151" s="43">
        <f t="shared" ref="Q1151:Q1154" si="2229">Q1152</f>
        <v>0</v>
      </c>
      <c r="R1151" s="43">
        <f t="shared" ref="R1151:R1154" si="2230">R1152</f>
        <v>0</v>
      </c>
      <c r="S1151" s="43">
        <f t="shared" ref="S1151:S1154" si="2231">S1152</f>
        <v>0</v>
      </c>
      <c r="T1151" s="43">
        <f t="shared" ref="T1151:T1154" si="2232">T1152</f>
        <v>0</v>
      </c>
      <c r="U1151" s="43">
        <v>0</v>
      </c>
      <c r="V1151" s="43">
        <f t="shared" si="2194"/>
        <v>19340.599999999999</v>
      </c>
      <c r="W1151" s="43">
        <f t="shared" ref="W1151:W1154" si="2233">W1152</f>
        <v>0</v>
      </c>
      <c r="X1151" s="43">
        <f t="shared" ref="X1151:X1154" si="2234">X1152</f>
        <v>0</v>
      </c>
      <c r="Y1151" s="43">
        <f t="shared" ref="Y1151:Y1154" si="2235">Y1152</f>
        <v>0</v>
      </c>
      <c r="Z1151" s="43">
        <f t="shared" ref="Z1151:Z1154" si="2236">Z1152</f>
        <v>0</v>
      </c>
      <c r="AA1151" s="43">
        <f t="shared" ref="AA1151:AA1154" si="2237">AA1152</f>
        <v>0</v>
      </c>
      <c r="AB1151" s="43">
        <f t="shared" ref="AB1151:AB1154" si="2238">AB1152</f>
        <v>15491.775320000001</v>
      </c>
      <c r="AC1151" s="44">
        <f t="shared" ref="AC1151:AC1154" si="2239">AC1152</f>
        <v>19340.599999999999</v>
      </c>
      <c r="AD1151" s="44">
        <f t="shared" ref="AD1151:AD1154" si="2240">AD1152</f>
        <v>19340.599999999999</v>
      </c>
      <c r="AE1151" s="45">
        <f t="shared" si="2190"/>
        <v>100</v>
      </c>
      <c r="AF1151" s="43">
        <f t="shared" ref="AF1151:AF1154" si="2241">AF1152</f>
        <v>19340.599999999999</v>
      </c>
      <c r="AG1151" s="43">
        <f t="shared" ref="AG1151:AG1154" si="2242">AG1152</f>
        <v>0</v>
      </c>
      <c r="AH1151" s="43">
        <f t="shared" ref="AH1151:AH1154" si="2243">AH1152</f>
        <v>0</v>
      </c>
      <c r="AI1151" s="43">
        <f t="shared" ref="AI1151:AI1154" si="2244">AI1152</f>
        <v>0</v>
      </c>
      <c r="AJ1151" s="43">
        <f t="shared" ref="AJ1151:AJ1154" si="2245">AJ1152</f>
        <v>0</v>
      </c>
      <c r="AK1151" s="43">
        <f t="shared" ref="AK1151:AK1154" si="2246">AK1152</f>
        <v>0</v>
      </c>
      <c r="AL1151" s="43">
        <f t="shared" si="2191"/>
        <v>19340.599999999999</v>
      </c>
      <c r="AM1151" s="43">
        <f t="shared" si="2192"/>
        <v>0</v>
      </c>
      <c r="AN1151" s="2"/>
      <c r="AO1151" s="1"/>
      <c r="AP1151" s="1"/>
      <c r="AQ1151" s="1"/>
      <c r="AR1151" s="1"/>
      <c r="AS1151" s="1"/>
    </row>
    <row r="1152" ht="31.5">
      <c r="B1152" s="41" t="s">
        <v>453</v>
      </c>
      <c r="C1152" s="41" t="s">
        <v>446</v>
      </c>
      <c r="D1152" s="41" t="s">
        <v>135</v>
      </c>
      <c r="E1152" s="26" t="str">
        <f t="shared" si="2193"/>
        <v>1006</v>
      </c>
      <c r="F1152" s="41" t="s">
        <v>647</v>
      </c>
      <c r="G1152" s="41" t="s">
        <v>177</v>
      </c>
      <c r="H1152" s="42" t="s">
        <v>178</v>
      </c>
      <c r="I1152" s="43">
        <f t="shared" si="2221"/>
        <v>19340.599999999999</v>
      </c>
      <c r="J1152" s="43">
        <f t="shared" si="2222"/>
        <v>19470.599999999999</v>
      </c>
      <c r="K1152" s="43">
        <f t="shared" si="2223"/>
        <v>19470.599999999999</v>
      </c>
      <c r="L1152" s="43">
        <f t="shared" si="2224"/>
        <v>0</v>
      </c>
      <c r="M1152" s="43">
        <f t="shared" si="2225"/>
        <v>0</v>
      </c>
      <c r="N1152" s="43">
        <f t="shared" si="2226"/>
        <v>0</v>
      </c>
      <c r="O1152" s="43">
        <f t="shared" si="2227"/>
        <v>0</v>
      </c>
      <c r="P1152" s="43">
        <f t="shared" si="2228"/>
        <v>0</v>
      </c>
      <c r="Q1152" s="43">
        <f t="shared" si="2229"/>
        <v>0</v>
      </c>
      <c r="R1152" s="43">
        <f t="shared" si="2230"/>
        <v>0</v>
      </c>
      <c r="S1152" s="43">
        <f t="shared" si="2231"/>
        <v>0</v>
      </c>
      <c r="T1152" s="43">
        <f t="shared" si="2232"/>
        <v>0</v>
      </c>
      <c r="U1152" s="43">
        <v>0</v>
      </c>
      <c r="V1152" s="43">
        <f t="shared" si="2194"/>
        <v>19340.599999999999</v>
      </c>
      <c r="W1152" s="43">
        <f t="shared" si="2233"/>
        <v>0</v>
      </c>
      <c r="X1152" s="43">
        <f t="shared" si="2234"/>
        <v>0</v>
      </c>
      <c r="Y1152" s="43">
        <f t="shared" si="2235"/>
        <v>0</v>
      </c>
      <c r="Z1152" s="43">
        <f t="shared" si="2236"/>
        <v>0</v>
      </c>
      <c r="AA1152" s="43">
        <f t="shared" si="2237"/>
        <v>0</v>
      </c>
      <c r="AB1152" s="43">
        <f t="shared" si="2238"/>
        <v>15491.775320000001</v>
      </c>
      <c r="AC1152" s="44">
        <f t="shared" si="2239"/>
        <v>19340.599999999999</v>
      </c>
      <c r="AD1152" s="44">
        <f t="shared" si="2240"/>
        <v>19340.599999999999</v>
      </c>
      <c r="AE1152" s="45">
        <f t="shared" si="2190"/>
        <v>100</v>
      </c>
      <c r="AF1152" s="43">
        <f t="shared" si="2241"/>
        <v>19340.599999999999</v>
      </c>
      <c r="AG1152" s="43">
        <f t="shared" si="2242"/>
        <v>0</v>
      </c>
      <c r="AH1152" s="43">
        <f t="shared" si="2243"/>
        <v>0</v>
      </c>
      <c r="AI1152" s="43">
        <f t="shared" si="2244"/>
        <v>0</v>
      </c>
      <c r="AJ1152" s="43">
        <f t="shared" si="2245"/>
        <v>0</v>
      </c>
      <c r="AK1152" s="43">
        <f t="shared" si="2246"/>
        <v>0</v>
      </c>
      <c r="AL1152" s="43">
        <f t="shared" si="2191"/>
        <v>19340.599999999999</v>
      </c>
      <c r="AM1152" s="43">
        <f t="shared" si="2192"/>
        <v>0</v>
      </c>
      <c r="AN1152" s="2"/>
      <c r="AO1152" s="1"/>
      <c r="AP1152" s="1"/>
      <c r="AQ1152" s="1"/>
      <c r="AR1152" s="1"/>
      <c r="AS1152" s="1"/>
    </row>
    <row r="1153">
      <c r="B1153" s="41" t="s">
        <v>453</v>
      </c>
      <c r="C1153" s="41" t="s">
        <v>446</v>
      </c>
      <c r="D1153" s="41" t="s">
        <v>135</v>
      </c>
      <c r="E1153" s="26" t="str">
        <f t="shared" si="2193"/>
        <v>1006</v>
      </c>
      <c r="F1153" s="41" t="s">
        <v>647</v>
      </c>
      <c r="G1153" s="41" t="s">
        <v>305</v>
      </c>
      <c r="H1153" s="42" t="s">
        <v>306</v>
      </c>
      <c r="I1153" s="43">
        <v>19340.599999999999</v>
      </c>
      <c r="J1153" s="43">
        <v>19470.599999999999</v>
      </c>
      <c r="K1153" s="43">
        <v>19470.599999999999</v>
      </c>
      <c r="L1153" s="43"/>
      <c r="M1153" s="43"/>
      <c r="N1153" s="43"/>
      <c r="O1153" s="43">
        <v>0</v>
      </c>
      <c r="P1153" s="43">
        <v>0</v>
      </c>
      <c r="Q1153" s="43">
        <v>0</v>
      </c>
      <c r="R1153" s="43">
        <v>0</v>
      </c>
      <c r="S1153" s="43">
        <v>0</v>
      </c>
      <c r="T1153" s="43">
        <v>0</v>
      </c>
      <c r="U1153" s="43">
        <v>0</v>
      </c>
      <c r="V1153" s="43">
        <f t="shared" si="2194"/>
        <v>19340.599999999999</v>
      </c>
      <c r="W1153" s="43"/>
      <c r="X1153" s="43"/>
      <c r="Y1153" s="43"/>
      <c r="Z1153" s="43"/>
      <c r="AA1153" s="43"/>
      <c r="AB1153" s="43">
        <v>15491.775320000001</v>
      </c>
      <c r="AC1153" s="44">
        <v>19340.599999999999</v>
      </c>
      <c r="AD1153" s="44">
        <v>19340.599999999999</v>
      </c>
      <c r="AE1153" s="45">
        <f t="shared" si="2190"/>
        <v>100</v>
      </c>
      <c r="AF1153" s="43">
        <v>19340.599999999999</v>
      </c>
      <c r="AG1153" s="43">
        <v>0</v>
      </c>
      <c r="AH1153" s="43">
        <v>0</v>
      </c>
      <c r="AI1153" s="43">
        <v>0</v>
      </c>
      <c r="AJ1153" s="43">
        <v>0</v>
      </c>
      <c r="AK1153" s="43">
        <v>0</v>
      </c>
      <c r="AL1153" s="43">
        <f t="shared" si="2191"/>
        <v>19340.599999999999</v>
      </c>
      <c r="AM1153" s="43">
        <f t="shared" si="2192"/>
        <v>0</v>
      </c>
      <c r="AN1153" s="19"/>
      <c r="AR1153" s="1"/>
      <c r="AS1153" s="1"/>
    </row>
    <row r="1154" ht="31.5">
      <c r="B1154" s="41" t="s">
        <v>453</v>
      </c>
      <c r="C1154" s="41" t="s">
        <v>446</v>
      </c>
      <c r="D1154" s="41" t="s">
        <v>135</v>
      </c>
      <c r="E1154" s="26" t="str">
        <f t="shared" si="2193"/>
        <v>1006</v>
      </c>
      <c r="F1154" s="41" t="s">
        <v>649</v>
      </c>
      <c r="G1154" s="41"/>
      <c r="H1154" s="42" t="s">
        <v>650</v>
      </c>
      <c r="I1154" s="43">
        <f t="shared" si="2221"/>
        <v>148971.5</v>
      </c>
      <c r="J1154" s="43">
        <f t="shared" si="2222"/>
        <v>148971.5</v>
      </c>
      <c r="K1154" s="43">
        <f t="shared" si="2223"/>
        <v>148971.5</v>
      </c>
      <c r="L1154" s="43">
        <f t="shared" si="2224"/>
        <v>0</v>
      </c>
      <c r="M1154" s="43">
        <f t="shared" si="2225"/>
        <v>0</v>
      </c>
      <c r="N1154" s="43">
        <f t="shared" si="2226"/>
        <v>0</v>
      </c>
      <c r="O1154" s="43">
        <f t="shared" si="2227"/>
        <v>0</v>
      </c>
      <c r="P1154" s="43">
        <f t="shared" si="2228"/>
        <v>0</v>
      </c>
      <c r="Q1154" s="43">
        <f t="shared" si="2229"/>
        <v>2864.777</v>
      </c>
      <c r="R1154" s="43">
        <f t="shared" si="2230"/>
        <v>0</v>
      </c>
      <c r="S1154" s="43">
        <f t="shared" si="2231"/>
        <v>0</v>
      </c>
      <c r="T1154" s="43">
        <f t="shared" si="2232"/>
        <v>0</v>
      </c>
      <c r="U1154" s="43">
        <v>0</v>
      </c>
      <c r="V1154" s="43">
        <f t="shared" si="2194"/>
        <v>151836.277</v>
      </c>
      <c r="W1154" s="43">
        <f t="shared" si="2233"/>
        <v>0</v>
      </c>
      <c r="X1154" s="43">
        <f t="shared" si="2234"/>
        <v>0</v>
      </c>
      <c r="Y1154" s="43">
        <f t="shared" si="2235"/>
        <v>0</v>
      </c>
      <c r="Z1154" s="43">
        <f t="shared" si="2236"/>
        <v>0</v>
      </c>
      <c r="AA1154" s="43">
        <f t="shared" si="2237"/>
        <v>0</v>
      </c>
      <c r="AB1154" s="43">
        <f t="shared" si="2238"/>
        <v>105700.88506</v>
      </c>
      <c r="AC1154" s="44">
        <f t="shared" si="2239"/>
        <v>151836.277</v>
      </c>
      <c r="AD1154" s="44">
        <f t="shared" si="2240"/>
        <v>151836.277</v>
      </c>
      <c r="AE1154" s="45">
        <f t="shared" si="2190"/>
        <v>100</v>
      </c>
      <c r="AF1154" s="43">
        <f t="shared" si="2241"/>
        <v>151836.277</v>
      </c>
      <c r="AG1154" s="43">
        <f t="shared" si="2242"/>
        <v>0</v>
      </c>
      <c r="AH1154" s="43">
        <f t="shared" si="2243"/>
        <v>0</v>
      </c>
      <c r="AI1154" s="43">
        <f t="shared" si="2244"/>
        <v>0</v>
      </c>
      <c r="AJ1154" s="43">
        <f t="shared" si="2245"/>
        <v>0</v>
      </c>
      <c r="AK1154" s="43">
        <f t="shared" si="2246"/>
        <v>0</v>
      </c>
      <c r="AL1154" s="43">
        <f t="shared" si="2191"/>
        <v>151836.277</v>
      </c>
      <c r="AM1154" s="43">
        <f t="shared" si="2192"/>
        <v>0</v>
      </c>
      <c r="AN1154" s="2"/>
      <c r="AR1154" s="1"/>
      <c r="AS1154" s="1"/>
    </row>
    <row r="1155" ht="31.5">
      <c r="B1155" s="41" t="s">
        <v>453</v>
      </c>
      <c r="C1155" s="41" t="s">
        <v>446</v>
      </c>
      <c r="D1155" s="41" t="s">
        <v>135</v>
      </c>
      <c r="E1155" s="26" t="str">
        <f t="shared" si="2193"/>
        <v>1006</v>
      </c>
      <c r="F1155" s="41" t="s">
        <v>649</v>
      </c>
      <c r="G1155" s="41" t="s">
        <v>177</v>
      </c>
      <c r="H1155" s="42" t="s">
        <v>178</v>
      </c>
      <c r="I1155" s="43">
        <f>I1156+I1157</f>
        <v>148971.5</v>
      </c>
      <c r="J1155" s="43">
        <f>J1156+J1157</f>
        <v>148971.5</v>
      </c>
      <c r="K1155" s="43">
        <f>K1156+K1157</f>
        <v>148971.5</v>
      </c>
      <c r="L1155" s="43">
        <f>L1156+L1157</f>
        <v>0</v>
      </c>
      <c r="M1155" s="43">
        <f>M1156+M1157</f>
        <v>0</v>
      </c>
      <c r="N1155" s="43">
        <f>N1156+N1157</f>
        <v>0</v>
      </c>
      <c r="O1155" s="43">
        <f>O1156+O1157</f>
        <v>0</v>
      </c>
      <c r="P1155" s="43">
        <f>P1156+P1157</f>
        <v>0</v>
      </c>
      <c r="Q1155" s="43">
        <f>Q1156+Q1157</f>
        <v>2864.777</v>
      </c>
      <c r="R1155" s="43">
        <f>R1156+R1157</f>
        <v>0</v>
      </c>
      <c r="S1155" s="43">
        <f>S1156+S1157</f>
        <v>0</v>
      </c>
      <c r="T1155" s="43">
        <f>T1156+T1157</f>
        <v>0</v>
      </c>
      <c r="U1155" s="43">
        <v>0</v>
      </c>
      <c r="V1155" s="43">
        <f t="shared" si="2194"/>
        <v>151836.277</v>
      </c>
      <c r="W1155" s="43">
        <f>W1156+W1157</f>
        <v>0</v>
      </c>
      <c r="X1155" s="43">
        <f>X1156+X1157</f>
        <v>0</v>
      </c>
      <c r="Y1155" s="43">
        <f>Y1156+Y1157</f>
        <v>0</v>
      </c>
      <c r="Z1155" s="43">
        <f>Z1156+Z1157</f>
        <v>0</v>
      </c>
      <c r="AA1155" s="43">
        <f>AA1156+AA1157</f>
        <v>0</v>
      </c>
      <c r="AB1155" s="43">
        <f>AB1156+AB1157</f>
        <v>105700.88506</v>
      </c>
      <c r="AC1155" s="44">
        <f>AC1156+AC1157</f>
        <v>151836.277</v>
      </c>
      <c r="AD1155" s="44">
        <f>AD1156+AD1157</f>
        <v>151836.277</v>
      </c>
      <c r="AE1155" s="45">
        <f t="shared" si="2190"/>
        <v>100</v>
      </c>
      <c r="AF1155" s="43">
        <f>AF1156+AF1157</f>
        <v>151836.277</v>
      </c>
      <c r="AG1155" s="43">
        <f>AG1156+AG1157</f>
        <v>0</v>
      </c>
      <c r="AH1155" s="43">
        <f>AH1156+AH1157</f>
        <v>0</v>
      </c>
      <c r="AI1155" s="43">
        <f>AI1156+AI1157</f>
        <v>0</v>
      </c>
      <c r="AJ1155" s="43">
        <f>AJ1156+AJ1157</f>
        <v>0</v>
      </c>
      <c r="AK1155" s="43">
        <f>AK1156+AK1157</f>
        <v>0</v>
      </c>
      <c r="AL1155" s="43">
        <f t="shared" si="2191"/>
        <v>151836.277</v>
      </c>
      <c r="AM1155" s="43">
        <f t="shared" si="2192"/>
        <v>0</v>
      </c>
      <c r="AN1155" s="2"/>
      <c r="AO1155" s="1"/>
      <c r="AP1155" s="1"/>
      <c r="AQ1155" s="1"/>
      <c r="AR1155" s="1"/>
      <c r="AS1155" s="1"/>
    </row>
    <row r="1156">
      <c r="B1156" s="41" t="s">
        <v>453</v>
      </c>
      <c r="C1156" s="41" t="s">
        <v>446</v>
      </c>
      <c r="D1156" s="41" t="s">
        <v>135</v>
      </c>
      <c r="E1156" s="26" t="str">
        <f t="shared" si="2193"/>
        <v>1006</v>
      </c>
      <c r="F1156" s="41" t="s">
        <v>649</v>
      </c>
      <c r="G1156" s="41" t="s">
        <v>179</v>
      </c>
      <c r="H1156" s="42" t="s">
        <v>180</v>
      </c>
      <c r="I1156" s="43">
        <v>3127.8000000000002</v>
      </c>
      <c r="J1156" s="43">
        <v>3127.8000000000002</v>
      </c>
      <c r="K1156" s="43">
        <v>3127.8000000000002</v>
      </c>
      <c r="L1156" s="43"/>
      <c r="M1156" s="43"/>
      <c r="N1156" s="43"/>
      <c r="O1156" s="43">
        <v>0</v>
      </c>
      <c r="P1156" s="43">
        <v>0</v>
      </c>
      <c r="Q1156" s="43">
        <v>21.420000000000002</v>
      </c>
      <c r="R1156" s="43">
        <v>0</v>
      </c>
      <c r="S1156" s="43">
        <v>0</v>
      </c>
      <c r="T1156" s="43">
        <v>0</v>
      </c>
      <c r="U1156" s="43">
        <v>0</v>
      </c>
      <c r="V1156" s="43">
        <f t="shared" si="2194"/>
        <v>3149.2200000000003</v>
      </c>
      <c r="W1156" s="43"/>
      <c r="X1156" s="43"/>
      <c r="Y1156" s="43"/>
      <c r="Z1156" s="43"/>
      <c r="AA1156" s="43"/>
      <c r="AB1156" s="43">
        <v>2488.7585600000002</v>
      </c>
      <c r="AC1156" s="44">
        <v>3823.7860300000002</v>
      </c>
      <c r="AD1156" s="44">
        <v>3823.7860300000002</v>
      </c>
      <c r="AE1156" s="45">
        <f t="shared" si="2190"/>
        <v>100</v>
      </c>
      <c r="AF1156" s="43">
        <v>3149.21976</v>
      </c>
      <c r="AG1156" s="43">
        <v>0</v>
      </c>
      <c r="AH1156" s="43">
        <v>0</v>
      </c>
      <c r="AI1156" s="43">
        <v>0</v>
      </c>
      <c r="AJ1156" s="43">
        <v>0</v>
      </c>
      <c r="AK1156" s="43">
        <v>0</v>
      </c>
      <c r="AL1156" s="43">
        <f t="shared" si="2191"/>
        <v>3149.21976</v>
      </c>
      <c r="AM1156" s="43">
        <f t="shared" si="2192"/>
        <v>0.00024000000030355295</v>
      </c>
      <c r="AN1156" s="19"/>
      <c r="AO1156" s="1"/>
      <c r="AP1156" s="1"/>
      <c r="AQ1156" s="1"/>
      <c r="AR1156" s="1"/>
      <c r="AS1156" s="1"/>
    </row>
    <row r="1157">
      <c r="B1157" s="41" t="s">
        <v>453</v>
      </c>
      <c r="C1157" s="41" t="s">
        <v>446</v>
      </c>
      <c r="D1157" s="41" t="s">
        <v>135</v>
      </c>
      <c r="E1157" s="26" t="str">
        <f t="shared" si="2193"/>
        <v>1006</v>
      </c>
      <c r="F1157" s="41" t="s">
        <v>649</v>
      </c>
      <c r="G1157" s="41" t="s">
        <v>305</v>
      </c>
      <c r="H1157" s="42" t="s">
        <v>306</v>
      </c>
      <c r="I1157" s="43">
        <v>145843.70000000001</v>
      </c>
      <c r="J1157" s="43">
        <v>145843.70000000001</v>
      </c>
      <c r="K1157" s="43">
        <v>145843.70000000001</v>
      </c>
      <c r="L1157" s="43"/>
      <c r="M1157" s="43"/>
      <c r="N1157" s="43"/>
      <c r="O1157" s="43">
        <v>0</v>
      </c>
      <c r="P1157" s="43">
        <v>0</v>
      </c>
      <c r="Q1157" s="43">
        <v>2843.357</v>
      </c>
      <c r="R1157" s="43">
        <v>0</v>
      </c>
      <c r="S1157" s="43">
        <v>0</v>
      </c>
      <c r="T1157" s="43">
        <v>0</v>
      </c>
      <c r="U1157" s="43">
        <v>0</v>
      </c>
      <c r="V1157" s="43">
        <f t="shared" si="2194"/>
        <v>148687.057</v>
      </c>
      <c r="W1157" s="43"/>
      <c r="X1157" s="43"/>
      <c r="Y1157" s="43"/>
      <c r="Z1157" s="43"/>
      <c r="AA1157" s="43"/>
      <c r="AB1157" s="43">
        <v>103212.1265</v>
      </c>
      <c r="AC1157" s="44">
        <v>148012.49097000001</v>
      </c>
      <c r="AD1157" s="44">
        <v>148012.49097000001</v>
      </c>
      <c r="AE1157" s="45">
        <f t="shared" si="2190"/>
        <v>100</v>
      </c>
      <c r="AF1157" s="43">
        <v>148687.05723999999</v>
      </c>
      <c r="AG1157" s="43">
        <v>0</v>
      </c>
      <c r="AH1157" s="43">
        <v>0</v>
      </c>
      <c r="AI1157" s="43">
        <v>0</v>
      </c>
      <c r="AJ1157" s="43">
        <v>0</v>
      </c>
      <c r="AK1157" s="43">
        <v>0</v>
      </c>
      <c r="AL1157" s="43">
        <f t="shared" si="2191"/>
        <v>148687.05723999999</v>
      </c>
      <c r="AM1157" s="43">
        <f t="shared" si="2192"/>
        <v>-0.00023999999393709004</v>
      </c>
      <c r="AN1157" s="19"/>
      <c r="AR1157" s="1"/>
      <c r="AS1157" s="1"/>
    </row>
    <row r="1158" ht="47.25">
      <c r="B1158" s="41" t="s">
        <v>453</v>
      </c>
      <c r="C1158" s="41" t="s">
        <v>446</v>
      </c>
      <c r="D1158" s="41" t="s">
        <v>135</v>
      </c>
      <c r="E1158" s="26" t="str">
        <f t="shared" si="2193"/>
        <v>1006</v>
      </c>
      <c r="F1158" s="41" t="s">
        <v>651</v>
      </c>
      <c r="G1158" s="41"/>
      <c r="H1158" s="42" t="s">
        <v>652</v>
      </c>
      <c r="I1158" s="43">
        <f>I1159</f>
        <v>69257.399999999994</v>
      </c>
      <c r="J1158" s="43">
        <f>J1159</f>
        <v>69257.399999999994</v>
      </c>
      <c r="K1158" s="43">
        <f>K1159</f>
        <v>69257.399999999994</v>
      </c>
      <c r="L1158" s="43">
        <f>L1159</f>
        <v>0</v>
      </c>
      <c r="M1158" s="43">
        <f>M1159</f>
        <v>0</v>
      </c>
      <c r="N1158" s="43">
        <f>N1159</f>
        <v>0</v>
      </c>
      <c r="O1158" s="43">
        <f>O1159</f>
        <v>4958.4949999999999</v>
      </c>
      <c r="P1158" s="43">
        <f>P1159</f>
        <v>0</v>
      </c>
      <c r="Q1158" s="43">
        <f>Q1159</f>
        <v>0</v>
      </c>
      <c r="R1158" s="43">
        <f>R1159</f>
        <v>0</v>
      </c>
      <c r="S1158" s="43">
        <f>S1159</f>
        <v>0</v>
      </c>
      <c r="T1158" s="43">
        <f>T1159</f>
        <v>0</v>
      </c>
      <c r="U1158" s="43">
        <v>0</v>
      </c>
      <c r="V1158" s="43">
        <f t="shared" si="2194"/>
        <v>74215.89499999999</v>
      </c>
      <c r="W1158" s="43">
        <f>W1159</f>
        <v>0</v>
      </c>
      <c r="X1158" s="43">
        <f>X1159</f>
        <v>0</v>
      </c>
      <c r="Y1158" s="43">
        <f>Y1159</f>
        <v>0</v>
      </c>
      <c r="Z1158" s="43">
        <f>Z1159</f>
        <v>0</v>
      </c>
      <c r="AA1158" s="43">
        <f>AA1159</f>
        <v>0</v>
      </c>
      <c r="AB1158" s="43">
        <f>AB1159</f>
        <v>46951.353170000002</v>
      </c>
      <c r="AC1158" s="44">
        <f>AC1159</f>
        <v>74215.895000000004</v>
      </c>
      <c r="AD1158" s="44">
        <f>AD1159</f>
        <v>74209.93664</v>
      </c>
      <c r="AE1158" s="45">
        <f t="shared" si="2190"/>
        <v>99.991971585062728</v>
      </c>
      <c r="AF1158" s="43">
        <f>AF1159</f>
        <v>69257.399999999994</v>
      </c>
      <c r="AG1158" s="43">
        <f>AG1159</f>
        <v>4958.4949999999999</v>
      </c>
      <c r="AH1158" s="43">
        <f>AH1159</f>
        <v>0</v>
      </c>
      <c r="AI1158" s="43">
        <f>AI1159</f>
        <v>0</v>
      </c>
      <c r="AJ1158" s="43">
        <f>AJ1159</f>
        <v>0</v>
      </c>
      <c r="AK1158" s="43">
        <f>AK1159</f>
        <v>0</v>
      </c>
      <c r="AL1158" s="43">
        <f t="shared" si="2191"/>
        <v>74215.89499999999</v>
      </c>
      <c r="AM1158" s="43">
        <f t="shared" si="2192"/>
        <v>0</v>
      </c>
      <c r="AN1158" s="2"/>
      <c r="AR1158" s="1"/>
      <c r="AS1158" s="1"/>
    </row>
    <row r="1159" ht="31.5">
      <c r="B1159" s="41" t="s">
        <v>453</v>
      </c>
      <c r="C1159" s="41" t="s">
        <v>446</v>
      </c>
      <c r="D1159" s="41" t="s">
        <v>135</v>
      </c>
      <c r="E1159" s="26" t="str">
        <f t="shared" si="2193"/>
        <v>1006</v>
      </c>
      <c r="F1159" s="41" t="s">
        <v>651</v>
      </c>
      <c r="G1159" s="41" t="s">
        <v>177</v>
      </c>
      <c r="H1159" s="42" t="s">
        <v>178</v>
      </c>
      <c r="I1159" s="43">
        <f>I1160+I1161</f>
        <v>69257.399999999994</v>
      </c>
      <c r="J1159" s="43">
        <f>J1160+J1161</f>
        <v>69257.399999999994</v>
      </c>
      <c r="K1159" s="43">
        <f>K1160+K1161</f>
        <v>69257.399999999994</v>
      </c>
      <c r="L1159" s="43">
        <f>L1160+L1161</f>
        <v>0</v>
      </c>
      <c r="M1159" s="43">
        <f>M1160+M1161</f>
        <v>0</v>
      </c>
      <c r="N1159" s="43">
        <f>N1160+N1161</f>
        <v>0</v>
      </c>
      <c r="O1159" s="43">
        <f>O1160+O1161</f>
        <v>4958.4949999999999</v>
      </c>
      <c r="P1159" s="43">
        <f>P1160+P1161</f>
        <v>0</v>
      </c>
      <c r="Q1159" s="43">
        <f>Q1160+Q1161</f>
        <v>0</v>
      </c>
      <c r="R1159" s="43">
        <f>R1160+R1161</f>
        <v>0</v>
      </c>
      <c r="S1159" s="43">
        <f>S1160+S1161</f>
        <v>0</v>
      </c>
      <c r="T1159" s="43">
        <f>T1160+T1161</f>
        <v>0</v>
      </c>
      <c r="U1159" s="43">
        <v>0</v>
      </c>
      <c r="V1159" s="43">
        <f t="shared" si="2194"/>
        <v>74215.89499999999</v>
      </c>
      <c r="W1159" s="43">
        <f>W1160+W1161</f>
        <v>0</v>
      </c>
      <c r="X1159" s="43">
        <f>X1160+X1161</f>
        <v>0</v>
      </c>
      <c r="Y1159" s="43">
        <f>Y1160+Y1161</f>
        <v>0</v>
      </c>
      <c r="Z1159" s="43">
        <f>Z1160+Z1161</f>
        <v>0</v>
      </c>
      <c r="AA1159" s="43">
        <f>AA1160+AA1161</f>
        <v>0</v>
      </c>
      <c r="AB1159" s="43">
        <f>AB1160+AB1161</f>
        <v>46951.353170000002</v>
      </c>
      <c r="AC1159" s="44">
        <f>AC1160+AC1161</f>
        <v>74215.895000000004</v>
      </c>
      <c r="AD1159" s="44">
        <f>AD1160+AD1161</f>
        <v>74209.93664</v>
      </c>
      <c r="AE1159" s="45">
        <f t="shared" si="2190"/>
        <v>99.991971585062728</v>
      </c>
      <c r="AF1159" s="43">
        <f>AF1160+AF1161</f>
        <v>69257.399999999994</v>
      </c>
      <c r="AG1159" s="43">
        <f>AG1160+AG1161</f>
        <v>4958.4949999999999</v>
      </c>
      <c r="AH1159" s="43">
        <f>AH1160+AH1161</f>
        <v>0</v>
      </c>
      <c r="AI1159" s="43">
        <f>AI1160+AI1161</f>
        <v>0</v>
      </c>
      <c r="AJ1159" s="43">
        <f>AJ1160+AJ1161</f>
        <v>0</v>
      </c>
      <c r="AK1159" s="43">
        <f>AK1160+AK1161</f>
        <v>0</v>
      </c>
      <c r="AL1159" s="43">
        <f t="shared" si="2191"/>
        <v>74215.89499999999</v>
      </c>
      <c r="AM1159" s="43">
        <f t="shared" si="2192"/>
        <v>0</v>
      </c>
      <c r="AN1159" s="2"/>
      <c r="AO1159" s="1"/>
      <c r="AP1159" s="1"/>
      <c r="AQ1159" s="1"/>
      <c r="AR1159" s="1"/>
      <c r="AS1159" s="1"/>
    </row>
    <row r="1160">
      <c r="B1160" s="41" t="s">
        <v>453</v>
      </c>
      <c r="C1160" s="41" t="s">
        <v>446</v>
      </c>
      <c r="D1160" s="41" t="s">
        <v>135</v>
      </c>
      <c r="E1160" s="26" t="str">
        <f t="shared" si="2193"/>
        <v>1006</v>
      </c>
      <c r="F1160" s="41" t="s">
        <v>651</v>
      </c>
      <c r="G1160" s="41" t="s">
        <v>179</v>
      </c>
      <c r="H1160" s="42" t="s">
        <v>180</v>
      </c>
      <c r="I1160" s="43">
        <v>2439.6999999999998</v>
      </c>
      <c r="J1160" s="43">
        <v>2439.6999999999998</v>
      </c>
      <c r="K1160" s="43">
        <v>2439.6999999999998</v>
      </c>
      <c r="L1160" s="43"/>
      <c r="M1160" s="43"/>
      <c r="N1160" s="43"/>
      <c r="O1160" s="43">
        <v>0</v>
      </c>
      <c r="P1160" s="43">
        <v>0</v>
      </c>
      <c r="Q1160" s="43">
        <v>0</v>
      </c>
      <c r="R1160" s="43">
        <v>0</v>
      </c>
      <c r="S1160" s="43">
        <v>0</v>
      </c>
      <c r="T1160" s="43">
        <v>0</v>
      </c>
      <c r="U1160" s="43">
        <v>0</v>
      </c>
      <c r="V1160" s="43">
        <f t="shared" si="2194"/>
        <v>2439.6999999999998</v>
      </c>
      <c r="W1160" s="43"/>
      <c r="X1160" s="43"/>
      <c r="Y1160" s="43"/>
      <c r="Z1160" s="43"/>
      <c r="AA1160" s="43"/>
      <c r="AB1160" s="43">
        <v>1577.7503899999999</v>
      </c>
      <c r="AC1160" s="44">
        <v>2086.6269699999998</v>
      </c>
      <c r="AD1160" s="44">
        <v>2086.6269699999998</v>
      </c>
      <c r="AE1160" s="45">
        <f t="shared" si="2190"/>
        <v>100</v>
      </c>
      <c r="AF1160" s="43">
        <v>2439.6999999999998</v>
      </c>
      <c r="AG1160" s="43">
        <v>0</v>
      </c>
      <c r="AH1160" s="43">
        <v>0</v>
      </c>
      <c r="AI1160" s="43">
        <v>0</v>
      </c>
      <c r="AJ1160" s="43">
        <v>0</v>
      </c>
      <c r="AK1160" s="43">
        <v>0</v>
      </c>
      <c r="AL1160" s="43">
        <f t="shared" si="2191"/>
        <v>2439.6999999999998</v>
      </c>
      <c r="AM1160" s="43">
        <f t="shared" si="2192"/>
        <v>0</v>
      </c>
      <c r="AN1160" s="19"/>
      <c r="AO1160" s="1"/>
      <c r="AP1160" s="1"/>
      <c r="AQ1160" s="1"/>
      <c r="AR1160" s="1"/>
      <c r="AS1160" s="1"/>
    </row>
    <row r="1161">
      <c r="B1161" s="41" t="s">
        <v>453</v>
      </c>
      <c r="C1161" s="41" t="s">
        <v>446</v>
      </c>
      <c r="D1161" s="41" t="s">
        <v>135</v>
      </c>
      <c r="E1161" s="26" t="str">
        <f t="shared" si="2193"/>
        <v>1006</v>
      </c>
      <c r="F1161" s="41" t="s">
        <v>651</v>
      </c>
      <c r="G1161" s="41" t="s">
        <v>305</v>
      </c>
      <c r="H1161" s="42" t="s">
        <v>306</v>
      </c>
      <c r="I1161" s="43">
        <v>66817.699999999997</v>
      </c>
      <c r="J1161" s="43">
        <v>66817.699999999997</v>
      </c>
      <c r="K1161" s="43">
        <v>66817.699999999997</v>
      </c>
      <c r="L1161" s="43"/>
      <c r="M1161" s="43"/>
      <c r="N1161" s="43"/>
      <c r="O1161" s="43">
        <f>9744.152-4785.657</f>
        <v>4958.4949999999999</v>
      </c>
      <c r="P1161" s="43">
        <v>0</v>
      </c>
      <c r="Q1161" s="43">
        <v>0</v>
      </c>
      <c r="R1161" s="43">
        <v>0</v>
      </c>
      <c r="S1161" s="43">
        <v>0</v>
      </c>
      <c r="T1161" s="43">
        <v>0</v>
      </c>
      <c r="U1161" s="43">
        <v>0</v>
      </c>
      <c r="V1161" s="43">
        <f t="shared" si="2194"/>
        <v>71776.194999999992</v>
      </c>
      <c r="W1161" s="43"/>
      <c r="X1161" s="43"/>
      <c r="Y1161" s="43"/>
      <c r="Z1161" s="43"/>
      <c r="AA1161" s="43"/>
      <c r="AB1161" s="43">
        <v>45373.602780000001</v>
      </c>
      <c r="AC1161" s="44">
        <v>72129.268030000007</v>
      </c>
      <c r="AD1161" s="44">
        <v>72123.309670000002</v>
      </c>
      <c r="AE1161" s="45">
        <f t="shared" si="2190"/>
        <v>99.991739331116563</v>
      </c>
      <c r="AF1161" s="43">
        <v>66817.699999999997</v>
      </c>
      <c r="AG1161" s="43">
        <f>9744.152-4785.657</f>
        <v>4958.4949999999999</v>
      </c>
      <c r="AH1161" s="43">
        <v>0</v>
      </c>
      <c r="AI1161" s="43">
        <v>0</v>
      </c>
      <c r="AJ1161" s="43">
        <v>0</v>
      </c>
      <c r="AK1161" s="43">
        <v>0</v>
      </c>
      <c r="AL1161" s="43">
        <f t="shared" si="2191"/>
        <v>71776.194999999992</v>
      </c>
      <c r="AM1161" s="43">
        <f t="shared" si="2192"/>
        <v>0</v>
      </c>
      <c r="AN1161" s="19"/>
      <c r="AO1161" s="1"/>
      <c r="AP1161" s="1"/>
      <c r="AQ1161" s="1"/>
      <c r="AR1161" s="1"/>
      <c r="AS1161" s="1"/>
    </row>
    <row r="1162" ht="31.5">
      <c r="B1162" s="41" t="s">
        <v>453</v>
      </c>
      <c r="C1162" s="41" t="s">
        <v>446</v>
      </c>
      <c r="D1162" s="41" t="s">
        <v>135</v>
      </c>
      <c r="E1162" s="26" t="str">
        <f t="shared" si="2193"/>
        <v>1006</v>
      </c>
      <c r="F1162" s="41" t="s">
        <v>469</v>
      </c>
      <c r="G1162" s="41"/>
      <c r="H1162" s="42" t="s">
        <v>470</v>
      </c>
      <c r="I1162" s="43">
        <f>I1163</f>
        <v>1254.6000000000001</v>
      </c>
      <c r="J1162" s="43">
        <f>J1163</f>
        <v>1254.6000000000001</v>
      </c>
      <c r="K1162" s="43">
        <f>K1163</f>
        <v>1254.6000000000001</v>
      </c>
      <c r="L1162" s="43">
        <f>L1163</f>
        <v>0</v>
      </c>
      <c r="M1162" s="43">
        <f>M1163</f>
        <v>0</v>
      </c>
      <c r="N1162" s="43">
        <f>N1163</f>
        <v>0</v>
      </c>
      <c r="O1162" s="43">
        <f>O1163</f>
        <v>0</v>
      </c>
      <c r="P1162" s="43">
        <f>P1163</f>
        <v>0</v>
      </c>
      <c r="Q1162" s="43">
        <f>Q1163</f>
        <v>0</v>
      </c>
      <c r="R1162" s="43">
        <f>R1163</f>
        <v>0</v>
      </c>
      <c r="S1162" s="43">
        <f>S1163</f>
        <v>0</v>
      </c>
      <c r="T1162" s="43">
        <f>T1163</f>
        <v>0</v>
      </c>
      <c r="U1162" s="43">
        <v>0</v>
      </c>
      <c r="V1162" s="43">
        <f t="shared" si="2194"/>
        <v>1254.6000000000001</v>
      </c>
      <c r="W1162" s="43">
        <f>W1163</f>
        <v>0</v>
      </c>
      <c r="X1162" s="43">
        <f>X1163</f>
        <v>0</v>
      </c>
      <c r="Y1162" s="43">
        <f>Y1163</f>
        <v>0</v>
      </c>
      <c r="Z1162" s="43">
        <f>Z1163</f>
        <v>0</v>
      </c>
      <c r="AA1162" s="43">
        <f>AA1163</f>
        <v>0</v>
      </c>
      <c r="AB1162" s="43">
        <f>AB1163</f>
        <v>1155.9508800000001</v>
      </c>
      <c r="AC1162" s="44">
        <f>AC1163</f>
        <v>1254.6000000000001</v>
      </c>
      <c r="AD1162" s="44">
        <f>AD1163</f>
        <v>1254.5765200000001</v>
      </c>
      <c r="AE1162" s="45">
        <f t="shared" si="2190"/>
        <v>99.998128487167222</v>
      </c>
      <c r="AF1162" s="43">
        <f>AF1163</f>
        <v>1254.6000000000001</v>
      </c>
      <c r="AG1162" s="43">
        <f>AG1163</f>
        <v>0</v>
      </c>
      <c r="AH1162" s="43">
        <f>AH1163</f>
        <v>0</v>
      </c>
      <c r="AI1162" s="43">
        <f>AI1163</f>
        <v>0</v>
      </c>
      <c r="AJ1162" s="43">
        <f>AJ1163</f>
        <v>0</v>
      </c>
      <c r="AK1162" s="43">
        <f>AK1163</f>
        <v>0</v>
      </c>
      <c r="AL1162" s="43">
        <f t="shared" si="2191"/>
        <v>1254.6000000000001</v>
      </c>
      <c r="AM1162" s="43">
        <f t="shared" si="2192"/>
        <v>0</v>
      </c>
      <c r="AN1162" s="2"/>
      <c r="AO1162" s="1"/>
      <c r="AP1162" s="1"/>
      <c r="AQ1162" s="1"/>
      <c r="AR1162" s="1"/>
      <c r="AS1162" s="1"/>
    </row>
    <row r="1163" ht="47.25">
      <c r="B1163" s="41" t="s">
        <v>453</v>
      </c>
      <c r="C1163" s="41" t="s">
        <v>446</v>
      </c>
      <c r="D1163" s="41" t="s">
        <v>135</v>
      </c>
      <c r="E1163" s="26" t="str">
        <f t="shared" si="2193"/>
        <v>1006</v>
      </c>
      <c r="F1163" s="41" t="s">
        <v>471</v>
      </c>
      <c r="G1163" s="41"/>
      <c r="H1163" s="42" t="s">
        <v>472</v>
      </c>
      <c r="I1163" s="43">
        <f>I1164+I1167</f>
        <v>1254.6000000000001</v>
      </c>
      <c r="J1163" s="43">
        <f>J1164+J1167</f>
        <v>1254.6000000000001</v>
      </c>
      <c r="K1163" s="43">
        <f>K1164+K1167</f>
        <v>1254.6000000000001</v>
      </c>
      <c r="L1163" s="43">
        <f>L1164+L1167</f>
        <v>0</v>
      </c>
      <c r="M1163" s="43">
        <f>M1164+M1167</f>
        <v>0</v>
      </c>
      <c r="N1163" s="43">
        <f>N1164+N1167</f>
        <v>0</v>
      </c>
      <c r="O1163" s="43">
        <f>O1164+O1167</f>
        <v>0</v>
      </c>
      <c r="P1163" s="43">
        <f>P1164+P1167</f>
        <v>0</v>
      </c>
      <c r="Q1163" s="43">
        <f>Q1164+Q1167</f>
        <v>0</v>
      </c>
      <c r="R1163" s="43">
        <f>R1164+R1167</f>
        <v>0</v>
      </c>
      <c r="S1163" s="43">
        <f>S1164+S1167</f>
        <v>0</v>
      </c>
      <c r="T1163" s="43">
        <f>T1164+T1167</f>
        <v>0</v>
      </c>
      <c r="U1163" s="43">
        <v>0</v>
      </c>
      <c r="V1163" s="43">
        <f t="shared" si="2194"/>
        <v>1254.6000000000001</v>
      </c>
      <c r="W1163" s="43">
        <f>W1164+W1167</f>
        <v>0</v>
      </c>
      <c r="X1163" s="43">
        <f>X1164+X1167</f>
        <v>0</v>
      </c>
      <c r="Y1163" s="43">
        <f>Y1164+Y1167</f>
        <v>0</v>
      </c>
      <c r="Z1163" s="43">
        <f>Z1164+Z1167</f>
        <v>0</v>
      </c>
      <c r="AA1163" s="43">
        <f>AA1164+AA1167</f>
        <v>0</v>
      </c>
      <c r="AB1163" s="43">
        <f>AB1164+AB1167</f>
        <v>1155.9508800000001</v>
      </c>
      <c r="AC1163" s="44">
        <f>AC1164+AC1167</f>
        <v>1254.6000000000001</v>
      </c>
      <c r="AD1163" s="44">
        <f>AD1164+AD1167</f>
        <v>1254.5765200000001</v>
      </c>
      <c r="AE1163" s="45">
        <f t="shared" si="2190"/>
        <v>99.998128487167222</v>
      </c>
      <c r="AF1163" s="43">
        <f>AF1164+AF1167</f>
        <v>1254.6000000000001</v>
      </c>
      <c r="AG1163" s="43">
        <f>AG1164+AG1167</f>
        <v>0</v>
      </c>
      <c r="AH1163" s="43">
        <f>AH1164+AH1167</f>
        <v>0</v>
      </c>
      <c r="AI1163" s="43">
        <f>AI1164+AI1167</f>
        <v>0</v>
      </c>
      <c r="AJ1163" s="43">
        <f>AJ1164+AJ1167</f>
        <v>0</v>
      </c>
      <c r="AK1163" s="43">
        <f>AK1164+AK1167</f>
        <v>0</v>
      </c>
      <c r="AL1163" s="43">
        <f t="shared" si="2191"/>
        <v>1254.6000000000001</v>
      </c>
      <c r="AM1163" s="43">
        <f t="shared" si="2192"/>
        <v>0</v>
      </c>
      <c r="AN1163" s="2"/>
      <c r="AR1163" s="1"/>
      <c r="AS1163" s="1"/>
    </row>
    <row r="1164" ht="47.25">
      <c r="B1164" s="41" t="s">
        <v>453</v>
      </c>
      <c r="C1164" s="41" t="s">
        <v>446</v>
      </c>
      <c r="D1164" s="41" t="s">
        <v>135</v>
      </c>
      <c r="E1164" s="26" t="str">
        <f t="shared" si="2193"/>
        <v>1006</v>
      </c>
      <c r="F1164" s="41" t="s">
        <v>653</v>
      </c>
      <c r="G1164" s="41"/>
      <c r="H1164" s="42" t="s">
        <v>654</v>
      </c>
      <c r="I1164" s="43">
        <f t="shared" ref="I1164:I1168" si="2247">I1165</f>
        <v>1234.9000000000001</v>
      </c>
      <c r="J1164" s="43">
        <f t="shared" ref="J1164:J1168" si="2248">J1165</f>
        <v>1234.9000000000001</v>
      </c>
      <c r="K1164" s="43">
        <f t="shared" ref="K1164:K1168" si="2249">K1165</f>
        <v>1234.9000000000001</v>
      </c>
      <c r="L1164" s="43">
        <f t="shared" ref="L1164:L1168" si="2250">L1165</f>
        <v>0</v>
      </c>
      <c r="M1164" s="43">
        <f t="shared" ref="M1164:M1168" si="2251">M1165</f>
        <v>0</v>
      </c>
      <c r="N1164" s="43">
        <f t="shared" ref="N1164:N1168" si="2252">N1165</f>
        <v>0</v>
      </c>
      <c r="O1164" s="43">
        <f t="shared" ref="O1164:O1168" si="2253">O1165</f>
        <v>0</v>
      </c>
      <c r="P1164" s="43">
        <f t="shared" ref="P1164:P1168" si="2254">P1165</f>
        <v>0</v>
      </c>
      <c r="Q1164" s="43">
        <f t="shared" ref="Q1164:Q1168" si="2255">Q1165</f>
        <v>0</v>
      </c>
      <c r="R1164" s="43">
        <f t="shared" ref="R1164:R1168" si="2256">R1165</f>
        <v>0</v>
      </c>
      <c r="S1164" s="43">
        <f t="shared" ref="S1164:S1168" si="2257">S1165</f>
        <v>0</v>
      </c>
      <c r="T1164" s="43">
        <f t="shared" ref="T1164:T1168" si="2258">T1165</f>
        <v>0</v>
      </c>
      <c r="U1164" s="43">
        <v>0</v>
      </c>
      <c r="V1164" s="43">
        <f t="shared" si="2194"/>
        <v>1234.9000000000001</v>
      </c>
      <c r="W1164" s="43">
        <f t="shared" ref="W1164:W1168" si="2259">W1165</f>
        <v>0</v>
      </c>
      <c r="X1164" s="43">
        <f t="shared" ref="X1164:X1168" si="2260">X1165</f>
        <v>0</v>
      </c>
      <c r="Y1164" s="43">
        <f t="shared" ref="Y1164:Y1168" si="2261">Y1165</f>
        <v>0</v>
      </c>
      <c r="Z1164" s="43">
        <f t="shared" ref="Z1164:Z1168" si="2262">Z1165</f>
        <v>0</v>
      </c>
      <c r="AA1164" s="43">
        <f t="shared" ref="AA1164:AA1168" si="2263">AA1165</f>
        <v>0</v>
      </c>
      <c r="AB1164" s="43">
        <f t="shared" ref="AB1164:AB1168" si="2264">AB1165</f>
        <v>1136.2508800000001</v>
      </c>
      <c r="AC1164" s="44">
        <f t="shared" ref="AC1164:AC1168" si="2265">AC1165</f>
        <v>1234.9000000000001</v>
      </c>
      <c r="AD1164" s="44">
        <f t="shared" ref="AD1164:AD1168" si="2266">AD1165</f>
        <v>1234.87652</v>
      </c>
      <c r="AE1164" s="45">
        <f t="shared" si="2190"/>
        <v>99.998098631468139</v>
      </c>
      <c r="AF1164" s="43">
        <f t="shared" ref="AF1164:AF1168" si="2267">AF1165</f>
        <v>1234.9000000000001</v>
      </c>
      <c r="AG1164" s="43">
        <f t="shared" ref="AG1164:AG1168" si="2268">AG1165</f>
        <v>0</v>
      </c>
      <c r="AH1164" s="43">
        <f t="shared" ref="AH1164:AH1168" si="2269">AH1165</f>
        <v>0</v>
      </c>
      <c r="AI1164" s="43">
        <f t="shared" ref="AI1164:AI1168" si="2270">AI1165</f>
        <v>0</v>
      </c>
      <c r="AJ1164" s="43">
        <f t="shared" ref="AJ1164:AJ1168" si="2271">AJ1165</f>
        <v>0</v>
      </c>
      <c r="AK1164" s="43">
        <f t="shared" ref="AK1164:AK1168" si="2272">AK1165</f>
        <v>0</v>
      </c>
      <c r="AL1164" s="43">
        <f t="shared" si="2191"/>
        <v>1234.9000000000001</v>
      </c>
      <c r="AM1164" s="43">
        <f t="shared" si="2192"/>
        <v>0</v>
      </c>
      <c r="AN1164" s="2"/>
      <c r="AO1164" s="1"/>
      <c r="AP1164" s="1"/>
      <c r="AQ1164" s="1"/>
      <c r="AR1164" s="1"/>
      <c r="AS1164" s="1"/>
    </row>
    <row r="1165" ht="31.5">
      <c r="B1165" s="41" t="s">
        <v>453</v>
      </c>
      <c r="C1165" s="41" t="s">
        <v>446</v>
      </c>
      <c r="D1165" s="41" t="s">
        <v>135</v>
      </c>
      <c r="E1165" s="26" t="str">
        <f t="shared" si="2193"/>
        <v>1006</v>
      </c>
      <c r="F1165" s="41" t="s">
        <v>653</v>
      </c>
      <c r="G1165" s="41" t="s">
        <v>177</v>
      </c>
      <c r="H1165" s="42" t="s">
        <v>178</v>
      </c>
      <c r="I1165" s="43">
        <f t="shared" si="2247"/>
        <v>1234.9000000000001</v>
      </c>
      <c r="J1165" s="43">
        <f t="shared" si="2248"/>
        <v>1234.9000000000001</v>
      </c>
      <c r="K1165" s="43">
        <f t="shared" si="2249"/>
        <v>1234.9000000000001</v>
      </c>
      <c r="L1165" s="43">
        <f t="shared" si="2250"/>
        <v>0</v>
      </c>
      <c r="M1165" s="43">
        <f t="shared" si="2251"/>
        <v>0</v>
      </c>
      <c r="N1165" s="43">
        <f t="shared" si="2252"/>
        <v>0</v>
      </c>
      <c r="O1165" s="43">
        <f t="shared" si="2253"/>
        <v>0</v>
      </c>
      <c r="P1165" s="43">
        <f t="shared" si="2254"/>
        <v>0</v>
      </c>
      <c r="Q1165" s="43">
        <f t="shared" si="2255"/>
        <v>0</v>
      </c>
      <c r="R1165" s="43">
        <f t="shared" si="2256"/>
        <v>0</v>
      </c>
      <c r="S1165" s="43">
        <f t="shared" si="2257"/>
        <v>0</v>
      </c>
      <c r="T1165" s="43">
        <f t="shared" si="2258"/>
        <v>0</v>
      </c>
      <c r="U1165" s="43">
        <v>0</v>
      </c>
      <c r="V1165" s="43">
        <f t="shared" si="2194"/>
        <v>1234.9000000000001</v>
      </c>
      <c r="W1165" s="43">
        <f t="shared" si="2259"/>
        <v>0</v>
      </c>
      <c r="X1165" s="43">
        <f t="shared" si="2260"/>
        <v>0</v>
      </c>
      <c r="Y1165" s="43">
        <f t="shared" si="2261"/>
        <v>0</v>
      </c>
      <c r="Z1165" s="43">
        <f t="shared" si="2262"/>
        <v>0</v>
      </c>
      <c r="AA1165" s="43">
        <f t="shared" si="2263"/>
        <v>0</v>
      </c>
      <c r="AB1165" s="43">
        <f t="shared" si="2264"/>
        <v>1136.2508800000001</v>
      </c>
      <c r="AC1165" s="44">
        <f t="shared" si="2265"/>
        <v>1234.9000000000001</v>
      </c>
      <c r="AD1165" s="44">
        <f t="shared" si="2266"/>
        <v>1234.87652</v>
      </c>
      <c r="AE1165" s="45">
        <f t="shared" si="2190"/>
        <v>99.998098631468139</v>
      </c>
      <c r="AF1165" s="43">
        <f t="shared" si="2267"/>
        <v>1234.9000000000001</v>
      </c>
      <c r="AG1165" s="43">
        <f t="shared" si="2268"/>
        <v>0</v>
      </c>
      <c r="AH1165" s="43">
        <f t="shared" si="2269"/>
        <v>0</v>
      </c>
      <c r="AI1165" s="43">
        <f t="shared" si="2270"/>
        <v>0</v>
      </c>
      <c r="AJ1165" s="43">
        <f t="shared" si="2271"/>
        <v>0</v>
      </c>
      <c r="AK1165" s="43">
        <f t="shared" si="2272"/>
        <v>0</v>
      </c>
      <c r="AL1165" s="43">
        <f t="shared" si="2191"/>
        <v>1234.9000000000001</v>
      </c>
      <c r="AM1165" s="43">
        <f t="shared" si="2192"/>
        <v>0</v>
      </c>
      <c r="AN1165" s="2"/>
      <c r="AO1165" s="1"/>
      <c r="AP1165" s="1"/>
      <c r="AQ1165" s="1"/>
      <c r="AR1165" s="1"/>
      <c r="AS1165" s="1"/>
    </row>
    <row r="1166" ht="63">
      <c r="B1166" s="41" t="s">
        <v>453</v>
      </c>
      <c r="C1166" s="41" t="s">
        <v>446</v>
      </c>
      <c r="D1166" s="41" t="s">
        <v>135</v>
      </c>
      <c r="E1166" s="26" t="str">
        <f t="shared" si="2193"/>
        <v>1006</v>
      </c>
      <c r="F1166" s="41" t="s">
        <v>653</v>
      </c>
      <c r="G1166" s="41" t="s">
        <v>373</v>
      </c>
      <c r="H1166" s="42" t="s">
        <v>374</v>
      </c>
      <c r="I1166" s="43">
        <v>1234.9000000000001</v>
      </c>
      <c r="J1166" s="43">
        <v>1234.9000000000001</v>
      </c>
      <c r="K1166" s="43">
        <v>1234.9000000000001</v>
      </c>
      <c r="L1166" s="43"/>
      <c r="M1166" s="43"/>
      <c r="N1166" s="43"/>
      <c r="O1166" s="43">
        <v>0</v>
      </c>
      <c r="P1166" s="43">
        <v>0</v>
      </c>
      <c r="Q1166" s="43">
        <v>0</v>
      </c>
      <c r="R1166" s="43">
        <v>0</v>
      </c>
      <c r="S1166" s="43">
        <v>0</v>
      </c>
      <c r="T1166" s="43">
        <v>0</v>
      </c>
      <c r="U1166" s="43">
        <v>0</v>
      </c>
      <c r="V1166" s="43">
        <f t="shared" si="2194"/>
        <v>1234.9000000000001</v>
      </c>
      <c r="W1166" s="43"/>
      <c r="X1166" s="43"/>
      <c r="Y1166" s="43"/>
      <c r="Z1166" s="43"/>
      <c r="AA1166" s="43"/>
      <c r="AB1166" s="43">
        <v>1136.2508800000001</v>
      </c>
      <c r="AC1166" s="44">
        <v>1234.9000000000001</v>
      </c>
      <c r="AD1166" s="44">
        <v>1234.87652</v>
      </c>
      <c r="AE1166" s="45">
        <f t="shared" si="2190"/>
        <v>99.998098631468139</v>
      </c>
      <c r="AF1166" s="43">
        <v>1234.9000000000001</v>
      </c>
      <c r="AG1166" s="43">
        <v>0</v>
      </c>
      <c r="AH1166" s="43">
        <v>0</v>
      </c>
      <c r="AI1166" s="43">
        <v>0</v>
      </c>
      <c r="AJ1166" s="43">
        <v>0</v>
      </c>
      <c r="AK1166" s="43">
        <v>0</v>
      </c>
      <c r="AL1166" s="43">
        <f t="shared" si="2191"/>
        <v>1234.9000000000001</v>
      </c>
      <c r="AM1166" s="43">
        <f t="shared" si="2192"/>
        <v>0</v>
      </c>
      <c r="AN1166" s="19"/>
      <c r="AR1166" s="1"/>
      <c r="AS1166" s="1"/>
    </row>
    <row r="1167" ht="63">
      <c r="B1167" s="41" t="s">
        <v>453</v>
      </c>
      <c r="C1167" s="41" t="s">
        <v>446</v>
      </c>
      <c r="D1167" s="41" t="s">
        <v>135</v>
      </c>
      <c r="E1167" s="26" t="str">
        <f t="shared" si="2193"/>
        <v>1006</v>
      </c>
      <c r="F1167" s="41" t="s">
        <v>655</v>
      </c>
      <c r="G1167" s="41"/>
      <c r="H1167" s="42" t="s">
        <v>656</v>
      </c>
      <c r="I1167" s="43">
        <f t="shared" si="2247"/>
        <v>19.699999999999999</v>
      </c>
      <c r="J1167" s="43">
        <f t="shared" si="2248"/>
        <v>19.699999999999999</v>
      </c>
      <c r="K1167" s="43">
        <f t="shared" si="2249"/>
        <v>19.699999999999999</v>
      </c>
      <c r="L1167" s="43">
        <f t="shared" si="2250"/>
        <v>0</v>
      </c>
      <c r="M1167" s="43">
        <f t="shared" si="2251"/>
        <v>0</v>
      </c>
      <c r="N1167" s="43">
        <f t="shared" si="2252"/>
        <v>0</v>
      </c>
      <c r="O1167" s="43">
        <f t="shared" si="2253"/>
        <v>0</v>
      </c>
      <c r="P1167" s="43">
        <f t="shared" si="2254"/>
        <v>0</v>
      </c>
      <c r="Q1167" s="43">
        <f t="shared" si="2255"/>
        <v>0</v>
      </c>
      <c r="R1167" s="43">
        <f t="shared" si="2256"/>
        <v>0</v>
      </c>
      <c r="S1167" s="43">
        <f t="shared" si="2257"/>
        <v>0</v>
      </c>
      <c r="T1167" s="43">
        <f t="shared" si="2258"/>
        <v>0</v>
      </c>
      <c r="U1167" s="43">
        <v>0</v>
      </c>
      <c r="V1167" s="43">
        <f t="shared" si="2194"/>
        <v>19.699999999999999</v>
      </c>
      <c r="W1167" s="43">
        <f t="shared" si="2259"/>
        <v>0</v>
      </c>
      <c r="X1167" s="43">
        <f t="shared" si="2260"/>
        <v>0</v>
      </c>
      <c r="Y1167" s="43">
        <f t="shared" si="2261"/>
        <v>0</v>
      </c>
      <c r="Z1167" s="43">
        <f t="shared" si="2262"/>
        <v>0</v>
      </c>
      <c r="AA1167" s="43">
        <f t="shared" si="2263"/>
        <v>0</v>
      </c>
      <c r="AB1167" s="43">
        <f t="shared" si="2264"/>
        <v>19.699999999999999</v>
      </c>
      <c r="AC1167" s="44">
        <f t="shared" si="2265"/>
        <v>19.699999999999999</v>
      </c>
      <c r="AD1167" s="44">
        <f t="shared" si="2266"/>
        <v>19.699999999999999</v>
      </c>
      <c r="AE1167" s="45">
        <f t="shared" si="2190"/>
        <v>100</v>
      </c>
      <c r="AF1167" s="43">
        <f t="shared" si="2267"/>
        <v>19.699999999999999</v>
      </c>
      <c r="AG1167" s="43">
        <f t="shared" si="2268"/>
        <v>0</v>
      </c>
      <c r="AH1167" s="43">
        <f t="shared" si="2269"/>
        <v>0</v>
      </c>
      <c r="AI1167" s="43">
        <f t="shared" si="2270"/>
        <v>0</v>
      </c>
      <c r="AJ1167" s="43">
        <f t="shared" si="2271"/>
        <v>0</v>
      </c>
      <c r="AK1167" s="43">
        <f t="shared" si="2272"/>
        <v>0</v>
      </c>
      <c r="AL1167" s="43">
        <f t="shared" si="2191"/>
        <v>19.699999999999999</v>
      </c>
      <c r="AM1167" s="43">
        <f t="shared" si="2192"/>
        <v>0</v>
      </c>
      <c r="AN1167" s="2"/>
      <c r="AO1167" s="1"/>
      <c r="AP1167" s="1"/>
      <c r="AQ1167" s="1"/>
      <c r="AR1167" s="1"/>
      <c r="AS1167" s="1"/>
    </row>
    <row r="1168" ht="31.5">
      <c r="B1168" s="41" t="s">
        <v>453</v>
      </c>
      <c r="C1168" s="41" t="s">
        <v>446</v>
      </c>
      <c r="D1168" s="41" t="s">
        <v>135</v>
      </c>
      <c r="E1168" s="26" t="str">
        <f t="shared" si="2193"/>
        <v>1006</v>
      </c>
      <c r="F1168" s="41" t="s">
        <v>655</v>
      </c>
      <c r="G1168" s="41" t="s">
        <v>177</v>
      </c>
      <c r="H1168" s="42" t="s">
        <v>178</v>
      </c>
      <c r="I1168" s="43">
        <f t="shared" si="2247"/>
        <v>19.699999999999999</v>
      </c>
      <c r="J1168" s="43">
        <f t="shared" si="2248"/>
        <v>19.699999999999999</v>
      </c>
      <c r="K1168" s="43">
        <f t="shared" si="2249"/>
        <v>19.699999999999999</v>
      </c>
      <c r="L1168" s="43">
        <f t="shared" si="2250"/>
        <v>0</v>
      </c>
      <c r="M1168" s="43">
        <f t="shared" si="2251"/>
        <v>0</v>
      </c>
      <c r="N1168" s="43">
        <f t="shared" si="2252"/>
        <v>0</v>
      </c>
      <c r="O1168" s="43">
        <f t="shared" si="2253"/>
        <v>0</v>
      </c>
      <c r="P1168" s="43">
        <f t="shared" si="2254"/>
        <v>0</v>
      </c>
      <c r="Q1168" s="43">
        <f t="shared" si="2255"/>
        <v>0</v>
      </c>
      <c r="R1168" s="43">
        <f t="shared" si="2256"/>
        <v>0</v>
      </c>
      <c r="S1168" s="43">
        <f t="shared" si="2257"/>
        <v>0</v>
      </c>
      <c r="T1168" s="43">
        <f t="shared" si="2258"/>
        <v>0</v>
      </c>
      <c r="U1168" s="43">
        <v>0</v>
      </c>
      <c r="V1168" s="43">
        <f t="shared" si="2194"/>
        <v>19.699999999999999</v>
      </c>
      <c r="W1168" s="43">
        <f t="shared" si="2259"/>
        <v>0</v>
      </c>
      <c r="X1168" s="43">
        <f t="shared" si="2260"/>
        <v>0</v>
      </c>
      <c r="Y1168" s="43">
        <f t="shared" si="2261"/>
        <v>0</v>
      </c>
      <c r="Z1168" s="43">
        <f t="shared" si="2262"/>
        <v>0</v>
      </c>
      <c r="AA1168" s="43">
        <f t="shared" si="2263"/>
        <v>0</v>
      </c>
      <c r="AB1168" s="43">
        <f t="shared" si="2264"/>
        <v>19.699999999999999</v>
      </c>
      <c r="AC1168" s="44">
        <f t="shared" si="2265"/>
        <v>19.699999999999999</v>
      </c>
      <c r="AD1168" s="44">
        <f t="shared" si="2266"/>
        <v>19.699999999999999</v>
      </c>
      <c r="AE1168" s="45">
        <f t="shared" si="2190"/>
        <v>100</v>
      </c>
      <c r="AF1168" s="43">
        <f t="shared" si="2267"/>
        <v>19.699999999999999</v>
      </c>
      <c r="AG1168" s="43">
        <f t="shared" si="2268"/>
        <v>0</v>
      </c>
      <c r="AH1168" s="43">
        <f t="shared" si="2269"/>
        <v>0</v>
      </c>
      <c r="AI1168" s="43">
        <f t="shared" si="2270"/>
        <v>0</v>
      </c>
      <c r="AJ1168" s="43">
        <f t="shared" si="2271"/>
        <v>0</v>
      </c>
      <c r="AK1168" s="43">
        <f t="shared" si="2272"/>
        <v>0</v>
      </c>
      <c r="AL1168" s="43">
        <f t="shared" si="2191"/>
        <v>19.699999999999999</v>
      </c>
      <c r="AM1168" s="43">
        <f t="shared" si="2192"/>
        <v>0</v>
      </c>
      <c r="AN1168" s="2"/>
      <c r="AO1168" s="1"/>
      <c r="AP1168" s="1"/>
      <c r="AQ1168" s="1"/>
      <c r="AR1168" s="1"/>
      <c r="AS1168" s="1"/>
    </row>
    <row r="1169" ht="63">
      <c r="B1169" s="41" t="s">
        <v>453</v>
      </c>
      <c r="C1169" s="41" t="s">
        <v>446</v>
      </c>
      <c r="D1169" s="41" t="s">
        <v>135</v>
      </c>
      <c r="E1169" s="26" t="str">
        <f t="shared" si="2193"/>
        <v>1006</v>
      </c>
      <c r="F1169" s="41" t="s">
        <v>655</v>
      </c>
      <c r="G1169" s="41" t="s">
        <v>373</v>
      </c>
      <c r="H1169" s="42" t="s">
        <v>374</v>
      </c>
      <c r="I1169" s="43">
        <v>19.699999999999999</v>
      </c>
      <c r="J1169" s="43">
        <v>19.699999999999999</v>
      </c>
      <c r="K1169" s="43">
        <v>19.699999999999999</v>
      </c>
      <c r="L1169" s="43"/>
      <c r="M1169" s="43"/>
      <c r="N1169" s="43"/>
      <c r="O1169" s="43">
        <v>0</v>
      </c>
      <c r="P1169" s="43">
        <v>0</v>
      </c>
      <c r="Q1169" s="43">
        <v>0</v>
      </c>
      <c r="R1169" s="43">
        <v>0</v>
      </c>
      <c r="S1169" s="43">
        <v>0</v>
      </c>
      <c r="T1169" s="43">
        <v>0</v>
      </c>
      <c r="U1169" s="43">
        <v>0</v>
      </c>
      <c r="V1169" s="43">
        <f t="shared" si="2194"/>
        <v>19.699999999999999</v>
      </c>
      <c r="W1169" s="43"/>
      <c r="X1169" s="43"/>
      <c r="Y1169" s="43"/>
      <c r="Z1169" s="43"/>
      <c r="AA1169" s="43"/>
      <c r="AB1169" s="43">
        <v>19.699999999999999</v>
      </c>
      <c r="AC1169" s="44">
        <v>19.699999999999999</v>
      </c>
      <c r="AD1169" s="44">
        <v>19.699999999999999</v>
      </c>
      <c r="AE1169" s="45">
        <f t="shared" si="2190"/>
        <v>100</v>
      </c>
      <c r="AF1169" s="43">
        <v>19.699999999999999</v>
      </c>
      <c r="AG1169" s="43">
        <v>0</v>
      </c>
      <c r="AH1169" s="43">
        <v>0</v>
      </c>
      <c r="AI1169" s="43">
        <v>0</v>
      </c>
      <c r="AJ1169" s="43">
        <v>0</v>
      </c>
      <c r="AK1169" s="43">
        <v>0</v>
      </c>
      <c r="AL1169" s="43">
        <f t="shared" si="2191"/>
        <v>19.699999999999999</v>
      </c>
      <c r="AM1169" s="43">
        <f t="shared" si="2192"/>
        <v>0</v>
      </c>
      <c r="AN1169" s="19"/>
      <c r="AO1169" s="1"/>
      <c r="AP1169" s="1"/>
      <c r="AQ1169" s="1"/>
      <c r="AR1169" s="1"/>
      <c r="AS1169" s="1"/>
    </row>
    <row r="1170" s="24" customFormat="1">
      <c r="B1170" s="25" t="s">
        <v>453</v>
      </c>
      <c r="C1170" s="25" t="s">
        <v>137</v>
      </c>
      <c r="D1170" s="25"/>
      <c r="E1170" s="32" t="str">
        <f t="shared" si="2193"/>
        <v>11</v>
      </c>
      <c r="F1170" s="25"/>
      <c r="G1170" s="25"/>
      <c r="H1170" s="27" t="s">
        <v>657</v>
      </c>
      <c r="I1170" s="28">
        <f>I1178</f>
        <v>49080.199999999997</v>
      </c>
      <c r="J1170" s="28">
        <f>J1178</f>
        <v>50047.300000000003</v>
      </c>
      <c r="K1170" s="28">
        <f>K1178</f>
        <v>55448.300000000003</v>
      </c>
      <c r="L1170" s="28">
        <f>L1178</f>
        <v>0</v>
      </c>
      <c r="M1170" s="28">
        <f>M1178</f>
        <v>0</v>
      </c>
      <c r="N1170" s="28">
        <f>N1178</f>
        <v>0</v>
      </c>
      <c r="O1170" s="28">
        <f>O1178+O1171</f>
        <v>0</v>
      </c>
      <c r="P1170" s="28">
        <f>P1178+P1171</f>
        <v>0</v>
      </c>
      <c r="Q1170" s="28">
        <f>Q1178+Q1171</f>
        <v>0</v>
      </c>
      <c r="R1170" s="28">
        <f>R1178+R1171</f>
        <v>0</v>
      </c>
      <c r="S1170" s="28">
        <f>S1178+S1171</f>
        <v>0</v>
      </c>
      <c r="T1170" s="28">
        <f>T1178+T1171</f>
        <v>0</v>
      </c>
      <c r="U1170" s="28">
        <v>0</v>
      </c>
      <c r="V1170" s="28">
        <f t="shared" si="2194"/>
        <v>49080.199999999997</v>
      </c>
      <c r="W1170" s="28">
        <f>W1178</f>
        <v>0</v>
      </c>
      <c r="X1170" s="28">
        <f>X1178</f>
        <v>0</v>
      </c>
      <c r="Y1170" s="28">
        <f>Y1178</f>
        <v>0</v>
      </c>
      <c r="Z1170" s="28">
        <f>Z1178</f>
        <v>0</v>
      </c>
      <c r="AA1170" s="28">
        <f>AA1178</f>
        <v>0</v>
      </c>
      <c r="AB1170" s="28">
        <f>AB1178+AB1171</f>
        <v>47002.148300000001</v>
      </c>
      <c r="AC1170" s="29">
        <f>AC1178+AC1171</f>
        <v>56291.281999999999</v>
      </c>
      <c r="AD1170" s="29">
        <f>AD1178+AD1171</f>
        <v>56270.017820000001</v>
      </c>
      <c r="AE1170" s="30">
        <f t="shared" si="2190"/>
        <v>99.962224736683027</v>
      </c>
      <c r="AF1170" s="28">
        <f>AF1178+AF1171</f>
        <v>56291.281999999999</v>
      </c>
      <c r="AG1170" s="28">
        <f>AG1178+AG1171</f>
        <v>0</v>
      </c>
      <c r="AH1170" s="28">
        <f>AH1178+AH1171</f>
        <v>0</v>
      </c>
      <c r="AI1170" s="28">
        <f>AI1178+AI1171</f>
        <v>0</v>
      </c>
      <c r="AJ1170" s="28">
        <f>AJ1178+AJ1171</f>
        <v>0</v>
      </c>
      <c r="AK1170" s="28">
        <f>AK1178+AK1171</f>
        <v>0</v>
      </c>
      <c r="AL1170" s="28">
        <f t="shared" si="2191"/>
        <v>56291.281999999999</v>
      </c>
      <c r="AM1170" s="28">
        <f t="shared" si="2192"/>
        <v>-7211.0820000000022</v>
      </c>
      <c r="AN1170" s="2"/>
      <c r="AO1170" s="24"/>
      <c r="AP1170" s="24"/>
      <c r="AQ1170" s="24"/>
      <c r="AR1170" s="24"/>
      <c r="AS1170" s="24"/>
    </row>
    <row r="1171" s="33" customFormat="1">
      <c r="B1171" s="34" t="s">
        <v>453</v>
      </c>
      <c r="C1171" s="34" t="s">
        <v>137</v>
      </c>
      <c r="D1171" s="34" t="s">
        <v>505</v>
      </c>
      <c r="E1171" s="35" t="str">
        <f t="shared" si="2193"/>
        <v>1102</v>
      </c>
      <c r="F1171" s="34"/>
      <c r="G1171" s="34"/>
      <c r="H1171" s="36" t="s">
        <v>658</v>
      </c>
      <c r="I1171" s="28"/>
      <c r="J1171" s="28"/>
      <c r="K1171" s="28"/>
      <c r="L1171" s="28"/>
      <c r="M1171" s="28"/>
      <c r="N1171" s="28"/>
      <c r="O1171" s="28">
        <f t="shared" ref="O1171:O1174" si="2273">O1172</f>
        <v>0</v>
      </c>
      <c r="P1171" s="37">
        <f t="shared" ref="P1171:P1174" si="2274">P1172</f>
        <v>0</v>
      </c>
      <c r="Q1171" s="28">
        <f t="shared" ref="Q1171:Q1174" si="2275">Q1172</f>
        <v>0</v>
      </c>
      <c r="R1171" s="28">
        <f t="shared" ref="R1171:R1174" si="2276">R1172</f>
        <v>0</v>
      </c>
      <c r="S1171" s="28">
        <f t="shared" ref="S1171:S1174" si="2277">S1172</f>
        <v>0</v>
      </c>
      <c r="T1171" s="28">
        <f t="shared" ref="T1171:T1174" si="2278">T1172</f>
        <v>0</v>
      </c>
      <c r="U1171" s="28"/>
      <c r="V1171" s="37">
        <f t="shared" si="2194"/>
        <v>0</v>
      </c>
      <c r="W1171" s="28"/>
      <c r="X1171" s="28"/>
      <c r="Y1171" s="28"/>
      <c r="Z1171" s="28"/>
      <c r="AA1171" s="28"/>
      <c r="AB1171" s="37">
        <f t="shared" ref="AB1171:AB1174" si="2279">AB1172</f>
        <v>5735.1513000000004</v>
      </c>
      <c r="AC1171" s="38">
        <f t="shared" ref="AC1171:AC1174" si="2280">AC1172</f>
        <v>7211.0820000000003</v>
      </c>
      <c r="AD1171" s="38">
        <f t="shared" ref="AD1171:AD1174" si="2281">AD1172</f>
        <v>7211.0820000000003</v>
      </c>
      <c r="AE1171" s="39">
        <f t="shared" si="2190"/>
        <v>100</v>
      </c>
      <c r="AF1171" s="37">
        <f t="shared" ref="AF1171:AF1174" si="2282">AF1172</f>
        <v>7211.0820000000003</v>
      </c>
      <c r="AG1171" s="37">
        <f t="shared" ref="AG1171:AG1174" si="2283">AG1172</f>
        <v>0</v>
      </c>
      <c r="AH1171" s="37">
        <f t="shared" ref="AH1171:AH1174" si="2284">AH1172</f>
        <v>0</v>
      </c>
      <c r="AI1171" s="37">
        <f t="shared" ref="AI1171:AI1174" si="2285">AI1172</f>
        <v>0</v>
      </c>
      <c r="AJ1171" s="37">
        <f t="shared" ref="AJ1171:AJ1174" si="2286">AJ1172</f>
        <v>0</v>
      </c>
      <c r="AK1171" s="37">
        <f t="shared" ref="AK1171:AK1174" si="2287">AK1172</f>
        <v>0</v>
      </c>
      <c r="AL1171" s="37">
        <f t="shared" si="2191"/>
        <v>7211.0820000000003</v>
      </c>
      <c r="AM1171" s="37">
        <f t="shared" si="2192"/>
        <v>-7211.0820000000003</v>
      </c>
      <c r="AN1171" s="40"/>
      <c r="AO1171" s="33"/>
      <c r="AP1171" s="33"/>
      <c r="AQ1171" s="33"/>
      <c r="AR1171" s="33"/>
      <c r="AS1171" s="33"/>
    </row>
    <row r="1172" ht="31.5">
      <c r="B1172" s="41" t="s">
        <v>453</v>
      </c>
      <c r="C1172" s="41" t="s">
        <v>137</v>
      </c>
      <c r="D1172" s="41" t="s">
        <v>505</v>
      </c>
      <c r="E1172" s="26" t="str">
        <f t="shared" si="2193"/>
        <v>1102</v>
      </c>
      <c r="F1172" s="41" t="s">
        <v>81</v>
      </c>
      <c r="G1172" s="41"/>
      <c r="H1172" s="42" t="s">
        <v>82</v>
      </c>
      <c r="I1172" s="28"/>
      <c r="J1172" s="28"/>
      <c r="K1172" s="28"/>
      <c r="L1172" s="28"/>
      <c r="M1172" s="28"/>
      <c r="N1172" s="28"/>
      <c r="O1172" s="28">
        <f t="shared" si="2273"/>
        <v>0</v>
      </c>
      <c r="P1172" s="43">
        <f t="shared" si="2274"/>
        <v>0</v>
      </c>
      <c r="Q1172" s="28">
        <f t="shared" si="2275"/>
        <v>0</v>
      </c>
      <c r="R1172" s="28">
        <f t="shared" si="2276"/>
        <v>0</v>
      </c>
      <c r="S1172" s="28">
        <f t="shared" si="2277"/>
        <v>0</v>
      </c>
      <c r="T1172" s="28">
        <f t="shared" si="2278"/>
        <v>0</v>
      </c>
      <c r="U1172" s="28"/>
      <c r="V1172" s="43">
        <f t="shared" si="2194"/>
        <v>0</v>
      </c>
      <c r="W1172" s="28"/>
      <c r="X1172" s="28"/>
      <c r="Y1172" s="28"/>
      <c r="Z1172" s="28"/>
      <c r="AA1172" s="28"/>
      <c r="AB1172" s="43">
        <f t="shared" si="2279"/>
        <v>5735.1513000000004</v>
      </c>
      <c r="AC1172" s="44">
        <f t="shared" si="2280"/>
        <v>7211.0820000000003</v>
      </c>
      <c r="AD1172" s="44">
        <f t="shared" si="2281"/>
        <v>7211.0820000000003</v>
      </c>
      <c r="AE1172" s="45">
        <f t="shared" si="2190"/>
        <v>100</v>
      </c>
      <c r="AF1172" s="43">
        <f t="shared" si="2282"/>
        <v>7211.0820000000003</v>
      </c>
      <c r="AG1172" s="43">
        <f t="shared" si="2283"/>
        <v>0</v>
      </c>
      <c r="AH1172" s="43">
        <f t="shared" si="2284"/>
        <v>0</v>
      </c>
      <c r="AI1172" s="43">
        <f t="shared" si="2285"/>
        <v>0</v>
      </c>
      <c r="AJ1172" s="43">
        <f t="shared" si="2286"/>
        <v>0</v>
      </c>
      <c r="AK1172" s="43">
        <f t="shared" si="2287"/>
        <v>0</v>
      </c>
      <c r="AL1172" s="43">
        <f t="shared" si="2191"/>
        <v>7211.0820000000003</v>
      </c>
      <c r="AM1172" s="43">
        <f t="shared" si="2192"/>
        <v>-7211.0820000000003</v>
      </c>
      <c r="AN1172" s="2"/>
      <c r="AO1172" s="1"/>
      <c r="AP1172" s="1"/>
      <c r="AQ1172" s="1"/>
      <c r="AR1172" s="1"/>
      <c r="AS1172" s="1"/>
    </row>
    <row r="1173">
      <c r="B1173" s="41" t="s">
        <v>453</v>
      </c>
      <c r="C1173" s="41" t="s">
        <v>137</v>
      </c>
      <c r="D1173" s="41" t="s">
        <v>505</v>
      </c>
      <c r="E1173" s="26" t="str">
        <f t="shared" si="2193"/>
        <v>1102</v>
      </c>
      <c r="F1173" s="41" t="s">
        <v>83</v>
      </c>
      <c r="G1173" s="41"/>
      <c r="H1173" s="42" t="s">
        <v>84</v>
      </c>
      <c r="I1173" s="28"/>
      <c r="J1173" s="28"/>
      <c r="K1173" s="28"/>
      <c r="L1173" s="28"/>
      <c r="M1173" s="28"/>
      <c r="N1173" s="28"/>
      <c r="O1173" s="28">
        <f t="shared" si="2273"/>
        <v>0</v>
      </c>
      <c r="P1173" s="43">
        <f t="shared" si="2274"/>
        <v>0</v>
      </c>
      <c r="Q1173" s="28">
        <f t="shared" si="2275"/>
        <v>0</v>
      </c>
      <c r="R1173" s="28">
        <f t="shared" si="2276"/>
        <v>0</v>
      </c>
      <c r="S1173" s="28">
        <f t="shared" si="2277"/>
        <v>0</v>
      </c>
      <c r="T1173" s="28">
        <f t="shared" si="2278"/>
        <v>0</v>
      </c>
      <c r="U1173" s="28"/>
      <c r="V1173" s="43">
        <f t="shared" si="2194"/>
        <v>0</v>
      </c>
      <c r="W1173" s="28"/>
      <c r="X1173" s="28"/>
      <c r="Y1173" s="28"/>
      <c r="Z1173" s="28"/>
      <c r="AA1173" s="28"/>
      <c r="AB1173" s="43">
        <f t="shared" si="2279"/>
        <v>5735.1513000000004</v>
      </c>
      <c r="AC1173" s="44">
        <f t="shared" si="2280"/>
        <v>7211.0820000000003</v>
      </c>
      <c r="AD1173" s="44">
        <f t="shared" si="2281"/>
        <v>7211.0820000000003</v>
      </c>
      <c r="AE1173" s="45">
        <f t="shared" si="2190"/>
        <v>100</v>
      </c>
      <c r="AF1173" s="43">
        <f t="shared" si="2282"/>
        <v>7211.0820000000003</v>
      </c>
      <c r="AG1173" s="43">
        <f t="shared" si="2283"/>
        <v>0</v>
      </c>
      <c r="AH1173" s="43">
        <f t="shared" si="2284"/>
        <v>0</v>
      </c>
      <c r="AI1173" s="43">
        <f t="shared" si="2285"/>
        <v>0</v>
      </c>
      <c r="AJ1173" s="43">
        <f t="shared" si="2286"/>
        <v>0</v>
      </c>
      <c r="AK1173" s="43">
        <f t="shared" si="2287"/>
        <v>0</v>
      </c>
      <c r="AL1173" s="43">
        <f t="shared" si="2191"/>
        <v>7211.0820000000003</v>
      </c>
      <c r="AM1173" s="43">
        <f t="shared" si="2192"/>
        <v>-7211.0820000000003</v>
      </c>
      <c r="AN1173" s="2"/>
      <c r="AR1173" s="1"/>
      <c r="AS1173" s="1"/>
    </row>
    <row r="1174" ht="31.5">
      <c r="B1174" s="41" t="s">
        <v>453</v>
      </c>
      <c r="C1174" s="41" t="s">
        <v>137</v>
      </c>
      <c r="D1174" s="41" t="s">
        <v>505</v>
      </c>
      <c r="E1174" s="26" t="str">
        <f t="shared" si="2193"/>
        <v>1102</v>
      </c>
      <c r="F1174" s="41" t="s">
        <v>659</v>
      </c>
      <c r="G1174" s="41"/>
      <c r="H1174" s="42" t="s">
        <v>660</v>
      </c>
      <c r="I1174" s="28"/>
      <c r="J1174" s="28"/>
      <c r="K1174" s="28"/>
      <c r="L1174" s="28"/>
      <c r="M1174" s="28"/>
      <c r="N1174" s="28"/>
      <c r="O1174" s="28">
        <f t="shared" si="2273"/>
        <v>0</v>
      </c>
      <c r="P1174" s="43">
        <f t="shared" si="2274"/>
        <v>0</v>
      </c>
      <c r="Q1174" s="28">
        <f t="shared" si="2275"/>
        <v>0</v>
      </c>
      <c r="R1174" s="28">
        <f t="shared" si="2276"/>
        <v>0</v>
      </c>
      <c r="S1174" s="28">
        <f t="shared" si="2277"/>
        <v>0</v>
      </c>
      <c r="T1174" s="28">
        <f t="shared" si="2278"/>
        <v>0</v>
      </c>
      <c r="U1174" s="28"/>
      <c r="V1174" s="43">
        <f t="shared" si="2194"/>
        <v>0</v>
      </c>
      <c r="W1174" s="28"/>
      <c r="X1174" s="28"/>
      <c r="Y1174" s="28"/>
      <c r="Z1174" s="28"/>
      <c r="AA1174" s="28"/>
      <c r="AB1174" s="43">
        <f t="shared" si="2279"/>
        <v>5735.1513000000004</v>
      </c>
      <c r="AC1174" s="44">
        <f t="shared" si="2280"/>
        <v>7211.0820000000003</v>
      </c>
      <c r="AD1174" s="44">
        <f t="shared" si="2281"/>
        <v>7211.0820000000003</v>
      </c>
      <c r="AE1174" s="45">
        <f t="shared" si="2190"/>
        <v>100</v>
      </c>
      <c r="AF1174" s="43">
        <f t="shared" si="2282"/>
        <v>7211.0820000000003</v>
      </c>
      <c r="AG1174" s="43">
        <f t="shared" si="2283"/>
        <v>0</v>
      </c>
      <c r="AH1174" s="43">
        <f t="shared" si="2284"/>
        <v>0</v>
      </c>
      <c r="AI1174" s="43">
        <f t="shared" si="2285"/>
        <v>0</v>
      </c>
      <c r="AJ1174" s="43">
        <f t="shared" si="2286"/>
        <v>0</v>
      </c>
      <c r="AK1174" s="43">
        <f t="shared" si="2287"/>
        <v>0</v>
      </c>
      <c r="AL1174" s="43">
        <f t="shared" si="2191"/>
        <v>7211.0820000000003</v>
      </c>
      <c r="AM1174" s="43">
        <f t="shared" si="2192"/>
        <v>-7211.0820000000003</v>
      </c>
      <c r="AN1174" s="2"/>
      <c r="AR1174" s="1"/>
      <c r="AS1174" s="1"/>
    </row>
    <row r="1175" ht="31.5">
      <c r="B1175" s="41" t="s">
        <v>453</v>
      </c>
      <c r="C1175" s="41" t="s">
        <v>137</v>
      </c>
      <c r="D1175" s="41" t="s">
        <v>505</v>
      </c>
      <c r="E1175" s="26" t="str">
        <f t="shared" si="2193"/>
        <v>1102</v>
      </c>
      <c r="F1175" s="41" t="s">
        <v>659</v>
      </c>
      <c r="G1175" s="41" t="s">
        <v>177</v>
      </c>
      <c r="H1175" s="42" t="s">
        <v>178</v>
      </c>
      <c r="I1175" s="28"/>
      <c r="J1175" s="28"/>
      <c r="K1175" s="28"/>
      <c r="L1175" s="28"/>
      <c r="M1175" s="28"/>
      <c r="N1175" s="28"/>
      <c r="O1175" s="28">
        <f>O1176+O1177</f>
        <v>0</v>
      </c>
      <c r="P1175" s="43">
        <f>P1176+P1177</f>
        <v>0</v>
      </c>
      <c r="Q1175" s="28">
        <f>Q1176+Q1177</f>
        <v>0</v>
      </c>
      <c r="R1175" s="28">
        <f>R1176+R1177</f>
        <v>0</v>
      </c>
      <c r="S1175" s="28">
        <f>S1176+S1177</f>
        <v>0</v>
      </c>
      <c r="T1175" s="28">
        <f>T1176+T1177</f>
        <v>0</v>
      </c>
      <c r="U1175" s="28"/>
      <c r="V1175" s="43">
        <f t="shared" si="2194"/>
        <v>0</v>
      </c>
      <c r="W1175" s="28"/>
      <c r="X1175" s="28"/>
      <c r="Y1175" s="28"/>
      <c r="Z1175" s="28"/>
      <c r="AA1175" s="28"/>
      <c r="AB1175" s="43">
        <f>AB1176+AB1177</f>
        <v>5735.1513000000004</v>
      </c>
      <c r="AC1175" s="44">
        <f>AC1176+AC1177</f>
        <v>7211.0820000000003</v>
      </c>
      <c r="AD1175" s="44">
        <f>AD1176+AD1177</f>
        <v>7211.0820000000003</v>
      </c>
      <c r="AE1175" s="45">
        <f t="shared" si="2190"/>
        <v>100</v>
      </c>
      <c r="AF1175" s="43">
        <f>AF1176+AF1177</f>
        <v>7211.0820000000003</v>
      </c>
      <c r="AG1175" s="43">
        <f>AG1176+AG1177</f>
        <v>0</v>
      </c>
      <c r="AH1175" s="43">
        <f>AH1176+AH1177</f>
        <v>0</v>
      </c>
      <c r="AI1175" s="43">
        <f>AI1176+AI1177</f>
        <v>0</v>
      </c>
      <c r="AJ1175" s="43">
        <f>AJ1176+AJ1177</f>
        <v>0</v>
      </c>
      <c r="AK1175" s="43">
        <f>AK1176+AK1177</f>
        <v>0</v>
      </c>
      <c r="AL1175" s="43">
        <f t="shared" si="2191"/>
        <v>7211.0820000000003</v>
      </c>
      <c r="AM1175" s="43">
        <f t="shared" si="2192"/>
        <v>-7211.0820000000003</v>
      </c>
      <c r="AN1175" s="2"/>
      <c r="AO1175" s="1"/>
      <c r="AP1175" s="1"/>
      <c r="AQ1175" s="1"/>
      <c r="AR1175" s="1"/>
      <c r="AS1175" s="1"/>
    </row>
    <row r="1176">
      <c r="B1176" s="41" t="s">
        <v>453</v>
      </c>
      <c r="C1176" s="41" t="s">
        <v>137</v>
      </c>
      <c r="D1176" s="41" t="s">
        <v>505</v>
      </c>
      <c r="E1176" s="26" t="str">
        <f t="shared" si="2193"/>
        <v>1102</v>
      </c>
      <c r="F1176" s="41" t="s">
        <v>659</v>
      </c>
      <c r="G1176" s="41" t="s">
        <v>179</v>
      </c>
      <c r="H1176" s="42" t="s">
        <v>180</v>
      </c>
      <c r="I1176" s="28"/>
      <c r="J1176" s="28"/>
      <c r="K1176" s="28"/>
      <c r="L1176" s="28"/>
      <c r="M1176" s="28"/>
      <c r="N1176" s="28"/>
      <c r="O1176" s="28">
        <v>0</v>
      </c>
      <c r="P1176" s="43">
        <v>0</v>
      </c>
      <c r="Q1176" s="28">
        <v>0</v>
      </c>
      <c r="R1176" s="28">
        <v>0</v>
      </c>
      <c r="S1176" s="28">
        <v>0</v>
      </c>
      <c r="T1176" s="28">
        <v>0</v>
      </c>
      <c r="U1176" s="28"/>
      <c r="V1176" s="43">
        <f t="shared" si="2194"/>
        <v>0</v>
      </c>
      <c r="W1176" s="28"/>
      <c r="X1176" s="28"/>
      <c r="Y1176" s="28"/>
      <c r="Z1176" s="28"/>
      <c r="AA1176" s="28"/>
      <c r="AB1176" s="43">
        <v>273.3657</v>
      </c>
      <c r="AC1176" s="44">
        <v>360.55410000000001</v>
      </c>
      <c r="AD1176" s="44">
        <v>360.55410000000001</v>
      </c>
      <c r="AE1176" s="45">
        <f t="shared" si="2190"/>
        <v>100</v>
      </c>
      <c r="AF1176" s="43">
        <v>360.55410000000001</v>
      </c>
      <c r="AG1176" s="43">
        <v>0</v>
      </c>
      <c r="AH1176" s="43">
        <v>0</v>
      </c>
      <c r="AI1176" s="43">
        <v>0</v>
      </c>
      <c r="AJ1176" s="43">
        <v>0</v>
      </c>
      <c r="AK1176" s="43">
        <v>0</v>
      </c>
      <c r="AL1176" s="43">
        <f t="shared" si="2191"/>
        <v>360.55410000000001</v>
      </c>
      <c r="AM1176" s="43">
        <f t="shared" si="2192"/>
        <v>-360.55410000000001</v>
      </c>
      <c r="AN1176" s="2"/>
      <c r="AO1176" s="1"/>
      <c r="AP1176" s="1"/>
      <c r="AQ1176" s="1"/>
      <c r="AR1176" s="1"/>
      <c r="AS1176" s="1"/>
    </row>
    <row r="1177">
      <c r="B1177" s="41" t="s">
        <v>453</v>
      </c>
      <c r="C1177" s="41" t="s">
        <v>137</v>
      </c>
      <c r="D1177" s="41" t="s">
        <v>505</v>
      </c>
      <c r="E1177" s="26" t="str">
        <f t="shared" si="2193"/>
        <v>1102</v>
      </c>
      <c r="F1177" s="41" t="s">
        <v>659</v>
      </c>
      <c r="G1177" s="41" t="s">
        <v>305</v>
      </c>
      <c r="H1177" s="42" t="s">
        <v>306</v>
      </c>
      <c r="I1177" s="28"/>
      <c r="J1177" s="28"/>
      <c r="K1177" s="28"/>
      <c r="L1177" s="28"/>
      <c r="M1177" s="28"/>
      <c r="N1177" s="28"/>
      <c r="O1177" s="28">
        <v>0</v>
      </c>
      <c r="P1177" s="43">
        <v>0</v>
      </c>
      <c r="Q1177" s="28">
        <v>0</v>
      </c>
      <c r="R1177" s="28">
        <v>0</v>
      </c>
      <c r="S1177" s="28">
        <v>0</v>
      </c>
      <c r="T1177" s="28">
        <v>0</v>
      </c>
      <c r="U1177" s="28"/>
      <c r="V1177" s="43">
        <f t="shared" si="2194"/>
        <v>0</v>
      </c>
      <c r="W1177" s="28"/>
      <c r="X1177" s="28"/>
      <c r="Y1177" s="28"/>
      <c r="Z1177" s="28"/>
      <c r="AA1177" s="28"/>
      <c r="AB1177" s="43">
        <v>5461.7856000000002</v>
      </c>
      <c r="AC1177" s="44">
        <v>6850.5279</v>
      </c>
      <c r="AD1177" s="44">
        <v>6850.5279</v>
      </c>
      <c r="AE1177" s="45">
        <f t="shared" si="2190"/>
        <v>100</v>
      </c>
      <c r="AF1177" s="43">
        <v>6850.5279</v>
      </c>
      <c r="AG1177" s="43">
        <v>0</v>
      </c>
      <c r="AH1177" s="43">
        <v>0</v>
      </c>
      <c r="AI1177" s="43">
        <v>0</v>
      </c>
      <c r="AJ1177" s="43">
        <v>0</v>
      </c>
      <c r="AK1177" s="43">
        <v>0</v>
      </c>
      <c r="AL1177" s="43">
        <f t="shared" si="2191"/>
        <v>6850.5279</v>
      </c>
      <c r="AM1177" s="43">
        <f t="shared" si="2192"/>
        <v>-6850.5279</v>
      </c>
      <c r="AN1177" s="2"/>
      <c r="AO1177" s="1"/>
      <c r="AP1177" s="1"/>
      <c r="AQ1177" s="1"/>
      <c r="AR1177" s="1"/>
      <c r="AS1177" s="1"/>
    </row>
    <row r="1178" s="33" customFormat="1">
      <c r="B1178" s="34" t="s">
        <v>453</v>
      </c>
      <c r="C1178" s="34" t="s">
        <v>137</v>
      </c>
      <c r="D1178" s="34" t="s">
        <v>117</v>
      </c>
      <c r="E1178" s="35" t="str">
        <f t="shared" si="2193"/>
        <v>1103</v>
      </c>
      <c r="F1178" s="34"/>
      <c r="G1178" s="34"/>
      <c r="H1178" s="36" t="s">
        <v>661</v>
      </c>
      <c r="I1178" s="37">
        <f>I1179+I1188+I1200</f>
        <v>49080.199999999997</v>
      </c>
      <c r="J1178" s="37">
        <f>J1179+J1188+J1200</f>
        <v>50047.300000000003</v>
      </c>
      <c r="K1178" s="37">
        <f>K1179+K1188+K1200</f>
        <v>55448.300000000003</v>
      </c>
      <c r="L1178" s="37">
        <f>L1179+L1188+L1200</f>
        <v>0</v>
      </c>
      <c r="M1178" s="37">
        <f>M1179+M1188+M1200</f>
        <v>0</v>
      </c>
      <c r="N1178" s="37">
        <f>N1179+N1188+N1200</f>
        <v>0</v>
      </c>
      <c r="O1178" s="37">
        <f>O1179+O1188+O1200</f>
        <v>0</v>
      </c>
      <c r="P1178" s="37">
        <f>P1179+P1188+P1200</f>
        <v>0</v>
      </c>
      <c r="Q1178" s="37">
        <f>Q1179+Q1188+Q1200</f>
        <v>0</v>
      </c>
      <c r="R1178" s="37">
        <f>R1179+R1188+R1200</f>
        <v>0</v>
      </c>
      <c r="S1178" s="37">
        <f>S1179+S1188+S1200</f>
        <v>0</v>
      </c>
      <c r="T1178" s="37">
        <f>T1179+T1188+T1200</f>
        <v>0</v>
      </c>
      <c r="U1178" s="37">
        <v>0</v>
      </c>
      <c r="V1178" s="37">
        <f t="shared" si="2194"/>
        <v>49080.199999999997</v>
      </c>
      <c r="W1178" s="37">
        <f>W1179+W1188+W1200</f>
        <v>0</v>
      </c>
      <c r="X1178" s="37">
        <f>X1179+X1188+X1200</f>
        <v>0</v>
      </c>
      <c r="Y1178" s="37">
        <f>Y1179+Y1188+Y1200</f>
        <v>0</v>
      </c>
      <c r="Z1178" s="37">
        <f>Z1179+Z1188+Z1200</f>
        <v>0</v>
      </c>
      <c r="AA1178" s="37">
        <f>AA1179+AA1188+AA1200</f>
        <v>0</v>
      </c>
      <c r="AB1178" s="43">
        <f>AB1179+AB1188+AB1200</f>
        <v>41266.997000000003</v>
      </c>
      <c r="AC1178" s="38">
        <f>AC1179+AC1188+AC1200</f>
        <v>49080.199999999997</v>
      </c>
      <c r="AD1178" s="44">
        <f>AD1179+AD1188+AD1200</f>
        <v>49058.935819999999</v>
      </c>
      <c r="AE1178" s="39">
        <f t="shared" si="2190"/>
        <v>99.95667462642777</v>
      </c>
      <c r="AF1178" s="37">
        <f>AF1179+AF1188+AF1200</f>
        <v>49080.199999999997</v>
      </c>
      <c r="AG1178" s="37">
        <f>AG1179+AG1188+AG1200</f>
        <v>0</v>
      </c>
      <c r="AH1178" s="37">
        <f>AH1179+AH1188+AH1200</f>
        <v>0</v>
      </c>
      <c r="AI1178" s="37">
        <f>AI1179+AI1188+AI1200</f>
        <v>0</v>
      </c>
      <c r="AJ1178" s="37">
        <f>AJ1179+AJ1188+AJ1200</f>
        <v>0</v>
      </c>
      <c r="AK1178" s="37">
        <f>AK1179+AK1188+AK1200</f>
        <v>0</v>
      </c>
      <c r="AL1178" s="37">
        <f t="shared" si="2191"/>
        <v>49080.199999999997</v>
      </c>
      <c r="AM1178" s="37">
        <f t="shared" si="2192"/>
        <v>0</v>
      </c>
      <c r="AN1178" s="40"/>
      <c r="AO1178" s="33"/>
      <c r="AP1178" s="33"/>
      <c r="AQ1178" s="33"/>
      <c r="AR1178" s="33"/>
      <c r="AS1178" s="33"/>
    </row>
    <row r="1179" ht="31.5">
      <c r="B1179" s="41" t="s">
        <v>453</v>
      </c>
      <c r="C1179" s="41" t="s">
        <v>137</v>
      </c>
      <c r="D1179" s="41" t="s">
        <v>117</v>
      </c>
      <c r="E1179" s="26" t="str">
        <f t="shared" si="2193"/>
        <v>1103</v>
      </c>
      <c r="F1179" s="41" t="s">
        <v>662</v>
      </c>
      <c r="G1179" s="41"/>
      <c r="H1179" s="42" t="s">
        <v>663</v>
      </c>
      <c r="I1179" s="43">
        <f t="shared" ref="I1179:I1180" si="2288">I1180</f>
        <v>15427.799999999999</v>
      </c>
      <c r="J1179" s="43">
        <f t="shared" ref="J1179:J1180" si="2289">J1180</f>
        <v>15431.5</v>
      </c>
      <c r="K1179" s="43">
        <f t="shared" ref="K1179:K1180" si="2290">K1180</f>
        <v>15431.5</v>
      </c>
      <c r="L1179" s="43">
        <f t="shared" ref="L1179:L1180" si="2291">L1180</f>
        <v>0</v>
      </c>
      <c r="M1179" s="43">
        <f t="shared" ref="M1179:M1180" si="2292">M1180</f>
        <v>0</v>
      </c>
      <c r="N1179" s="43">
        <f t="shared" ref="N1179:N1180" si="2293">N1180</f>
        <v>0</v>
      </c>
      <c r="O1179" s="43">
        <f t="shared" ref="O1179:O1180" si="2294">O1180</f>
        <v>0</v>
      </c>
      <c r="P1179" s="43">
        <f t="shared" ref="P1179:P1180" si="2295">P1180</f>
        <v>0</v>
      </c>
      <c r="Q1179" s="43">
        <f t="shared" ref="Q1179:Q1180" si="2296">Q1180</f>
        <v>0</v>
      </c>
      <c r="R1179" s="43">
        <f t="shared" ref="R1179:R1180" si="2297">R1180</f>
        <v>0</v>
      </c>
      <c r="S1179" s="43">
        <f t="shared" ref="S1179:S1180" si="2298">S1180</f>
        <v>0</v>
      </c>
      <c r="T1179" s="43">
        <f t="shared" ref="T1179:T1180" si="2299">T1180</f>
        <v>0</v>
      </c>
      <c r="U1179" s="43">
        <v>0</v>
      </c>
      <c r="V1179" s="43">
        <f t="shared" si="2194"/>
        <v>15427.799999999999</v>
      </c>
      <c r="W1179" s="43">
        <f t="shared" ref="W1179:W1180" si="2300">W1180</f>
        <v>0</v>
      </c>
      <c r="X1179" s="43">
        <f t="shared" ref="X1179:X1180" si="2301">X1180</f>
        <v>0</v>
      </c>
      <c r="Y1179" s="43">
        <f t="shared" ref="Y1179:Y1180" si="2302">Y1180</f>
        <v>0</v>
      </c>
      <c r="Z1179" s="43">
        <f t="shared" ref="Z1179:Z1180" si="2303">Z1180</f>
        <v>0</v>
      </c>
      <c r="AA1179" s="43">
        <f t="shared" ref="AA1179:AA1180" si="2304">AA1180</f>
        <v>0</v>
      </c>
      <c r="AB1179" s="43">
        <f t="shared" ref="AB1179:AB1180" si="2305">AB1180</f>
        <v>13203.040000000001</v>
      </c>
      <c r="AC1179" s="44">
        <f t="shared" ref="AC1179:AC1180" si="2306">AC1180</f>
        <v>15427.799999999999</v>
      </c>
      <c r="AD1179" s="44">
        <f t="shared" ref="AD1179:AD1180" si="2307">AD1180</f>
        <v>15427.764929999999</v>
      </c>
      <c r="AE1179" s="45">
        <f t="shared" si="2190"/>
        <v>99.999772683078604</v>
      </c>
      <c r="AF1179" s="43">
        <f t="shared" ref="AF1179:AF1180" si="2308">AF1180</f>
        <v>15427.799999999999</v>
      </c>
      <c r="AG1179" s="43">
        <f t="shared" ref="AG1179:AG1180" si="2309">AG1180</f>
        <v>0</v>
      </c>
      <c r="AH1179" s="43">
        <f t="shared" ref="AH1179:AH1180" si="2310">AH1180</f>
        <v>0</v>
      </c>
      <c r="AI1179" s="43">
        <f t="shared" ref="AI1179:AI1180" si="2311">AI1180</f>
        <v>0</v>
      </c>
      <c r="AJ1179" s="43">
        <f t="shared" ref="AJ1179:AJ1180" si="2312">AJ1180</f>
        <v>0</v>
      </c>
      <c r="AK1179" s="43">
        <f t="shared" ref="AK1179:AK1180" si="2313">AK1180</f>
        <v>0</v>
      </c>
      <c r="AL1179" s="43">
        <f t="shared" si="2191"/>
        <v>15427.799999999999</v>
      </c>
      <c r="AM1179" s="43">
        <f t="shared" si="2192"/>
        <v>0</v>
      </c>
      <c r="AN1179" s="2"/>
      <c r="AO1179" s="1"/>
      <c r="AP1179" s="1"/>
      <c r="AQ1179" s="1"/>
      <c r="AR1179" s="1"/>
      <c r="AS1179" s="1"/>
    </row>
    <row r="1180" ht="31.5">
      <c r="B1180" s="41" t="s">
        <v>453</v>
      </c>
      <c r="C1180" s="41" t="s">
        <v>137</v>
      </c>
      <c r="D1180" s="41" t="s">
        <v>117</v>
      </c>
      <c r="E1180" s="26" t="str">
        <f t="shared" si="2193"/>
        <v>1103</v>
      </c>
      <c r="F1180" s="41" t="s">
        <v>664</v>
      </c>
      <c r="G1180" s="41"/>
      <c r="H1180" s="42" t="s">
        <v>665</v>
      </c>
      <c r="I1180" s="43">
        <f t="shared" si="2288"/>
        <v>15427.799999999999</v>
      </c>
      <c r="J1180" s="43">
        <f t="shared" si="2289"/>
        <v>15431.5</v>
      </c>
      <c r="K1180" s="43">
        <f t="shared" si="2290"/>
        <v>15431.5</v>
      </c>
      <c r="L1180" s="43">
        <f t="shared" si="2291"/>
        <v>0</v>
      </c>
      <c r="M1180" s="43">
        <f t="shared" si="2292"/>
        <v>0</v>
      </c>
      <c r="N1180" s="43">
        <f t="shared" si="2293"/>
        <v>0</v>
      </c>
      <c r="O1180" s="43">
        <f t="shared" si="2294"/>
        <v>0</v>
      </c>
      <c r="P1180" s="43">
        <f t="shared" si="2295"/>
        <v>0</v>
      </c>
      <c r="Q1180" s="43">
        <f t="shared" si="2296"/>
        <v>0</v>
      </c>
      <c r="R1180" s="43">
        <f t="shared" si="2297"/>
        <v>0</v>
      </c>
      <c r="S1180" s="43">
        <f t="shared" si="2298"/>
        <v>0</v>
      </c>
      <c r="T1180" s="43">
        <f t="shared" si="2299"/>
        <v>0</v>
      </c>
      <c r="U1180" s="43">
        <v>0</v>
      </c>
      <c r="V1180" s="43">
        <f t="shared" si="2194"/>
        <v>15427.799999999999</v>
      </c>
      <c r="W1180" s="43">
        <f t="shared" si="2300"/>
        <v>0</v>
      </c>
      <c r="X1180" s="43">
        <f t="shared" si="2301"/>
        <v>0</v>
      </c>
      <c r="Y1180" s="43">
        <f t="shared" si="2302"/>
        <v>0</v>
      </c>
      <c r="Z1180" s="43">
        <f t="shared" si="2303"/>
        <v>0</v>
      </c>
      <c r="AA1180" s="43">
        <f t="shared" si="2304"/>
        <v>0</v>
      </c>
      <c r="AB1180" s="43">
        <f t="shared" si="2305"/>
        <v>13203.040000000001</v>
      </c>
      <c r="AC1180" s="44">
        <f t="shared" si="2306"/>
        <v>15427.799999999999</v>
      </c>
      <c r="AD1180" s="44">
        <f t="shared" si="2307"/>
        <v>15427.764929999999</v>
      </c>
      <c r="AE1180" s="45">
        <f t="shared" si="2190"/>
        <v>99.999772683078604</v>
      </c>
      <c r="AF1180" s="43">
        <f t="shared" si="2308"/>
        <v>15427.799999999999</v>
      </c>
      <c r="AG1180" s="43">
        <f t="shared" si="2309"/>
        <v>0</v>
      </c>
      <c r="AH1180" s="43">
        <f t="shared" si="2310"/>
        <v>0</v>
      </c>
      <c r="AI1180" s="43">
        <f t="shared" si="2311"/>
        <v>0</v>
      </c>
      <c r="AJ1180" s="43">
        <f t="shared" si="2312"/>
        <v>0</v>
      </c>
      <c r="AK1180" s="43">
        <f t="shared" si="2313"/>
        <v>0</v>
      </c>
      <c r="AL1180" s="43">
        <f t="shared" si="2191"/>
        <v>15427.799999999999</v>
      </c>
      <c r="AM1180" s="43">
        <f t="shared" si="2192"/>
        <v>0</v>
      </c>
      <c r="AN1180" s="2"/>
      <c r="AO1180" s="1"/>
      <c r="AP1180" s="1"/>
      <c r="AQ1180" s="1"/>
      <c r="AR1180" s="1"/>
      <c r="AS1180" s="1"/>
    </row>
    <row r="1181" ht="31.5">
      <c r="B1181" s="41" t="s">
        <v>453</v>
      </c>
      <c r="C1181" s="41" t="s">
        <v>137</v>
      </c>
      <c r="D1181" s="41" t="s">
        <v>117</v>
      </c>
      <c r="E1181" s="26" t="str">
        <f t="shared" si="2193"/>
        <v>1103</v>
      </c>
      <c r="F1181" s="41" t="s">
        <v>666</v>
      </c>
      <c r="G1181" s="41"/>
      <c r="H1181" s="42" t="s">
        <v>667</v>
      </c>
      <c r="I1181" s="43">
        <f>I1182+I1185</f>
        <v>15427.799999999999</v>
      </c>
      <c r="J1181" s="43">
        <f>J1182+J1185</f>
        <v>15431.5</v>
      </c>
      <c r="K1181" s="43">
        <f>K1182+K1185</f>
        <v>15431.5</v>
      </c>
      <c r="L1181" s="43">
        <f>L1182+L1185</f>
        <v>0</v>
      </c>
      <c r="M1181" s="43">
        <f>M1182+M1185</f>
        <v>0</v>
      </c>
      <c r="N1181" s="43">
        <f>N1182+N1185</f>
        <v>0</v>
      </c>
      <c r="O1181" s="43">
        <f>O1182+O1185</f>
        <v>0</v>
      </c>
      <c r="P1181" s="43">
        <f>P1182+P1185</f>
        <v>0</v>
      </c>
      <c r="Q1181" s="43">
        <f>Q1182+Q1185</f>
        <v>0</v>
      </c>
      <c r="R1181" s="43">
        <f>R1182+R1185</f>
        <v>0</v>
      </c>
      <c r="S1181" s="43">
        <f>S1182+S1185</f>
        <v>0</v>
      </c>
      <c r="T1181" s="43">
        <f>T1182+T1185</f>
        <v>0</v>
      </c>
      <c r="U1181" s="43">
        <v>0</v>
      </c>
      <c r="V1181" s="43">
        <f t="shared" si="2194"/>
        <v>15427.799999999999</v>
      </c>
      <c r="W1181" s="43">
        <f>W1182+W1185</f>
        <v>0</v>
      </c>
      <c r="X1181" s="43">
        <f>X1182+X1185</f>
        <v>0</v>
      </c>
      <c r="Y1181" s="43">
        <f>Y1182+Y1185</f>
        <v>0</v>
      </c>
      <c r="Z1181" s="43">
        <f>Z1182+Z1185</f>
        <v>0</v>
      </c>
      <c r="AA1181" s="43">
        <f>AA1182+AA1185</f>
        <v>0</v>
      </c>
      <c r="AB1181" s="43">
        <f>AB1182+AB1185</f>
        <v>13203.040000000001</v>
      </c>
      <c r="AC1181" s="44">
        <f>AC1182+AC1185</f>
        <v>15427.799999999999</v>
      </c>
      <c r="AD1181" s="44">
        <f>AD1182+AD1185</f>
        <v>15427.764929999999</v>
      </c>
      <c r="AE1181" s="45">
        <f t="shared" si="2190"/>
        <v>99.999772683078604</v>
      </c>
      <c r="AF1181" s="43">
        <f>AF1182+AF1185</f>
        <v>15427.799999999999</v>
      </c>
      <c r="AG1181" s="43">
        <f>AG1182+AG1185</f>
        <v>0</v>
      </c>
      <c r="AH1181" s="43">
        <f>AH1182+AH1185</f>
        <v>0</v>
      </c>
      <c r="AI1181" s="43">
        <f>AI1182+AI1185</f>
        <v>0</v>
      </c>
      <c r="AJ1181" s="43">
        <f>AJ1182+AJ1185</f>
        <v>0</v>
      </c>
      <c r="AK1181" s="43">
        <f>AK1182+AK1185</f>
        <v>0</v>
      </c>
      <c r="AL1181" s="43">
        <f t="shared" si="2191"/>
        <v>15427.799999999999</v>
      </c>
      <c r="AM1181" s="43">
        <f t="shared" si="2192"/>
        <v>0</v>
      </c>
      <c r="AN1181" s="2"/>
      <c r="AR1181" s="1"/>
      <c r="AS1181" s="1"/>
    </row>
    <row r="1182" ht="47.25">
      <c r="B1182" s="41" t="s">
        <v>453</v>
      </c>
      <c r="C1182" s="41" t="s">
        <v>137</v>
      </c>
      <c r="D1182" s="41" t="s">
        <v>117</v>
      </c>
      <c r="E1182" s="26" t="str">
        <f t="shared" si="2193"/>
        <v>1103</v>
      </c>
      <c r="F1182" s="41" t="s">
        <v>668</v>
      </c>
      <c r="G1182" s="41"/>
      <c r="H1182" s="42" t="s">
        <v>70</v>
      </c>
      <c r="I1182" s="43">
        <f t="shared" ref="I1182:I1189" si="2314">I1183</f>
        <v>15426.5</v>
      </c>
      <c r="J1182" s="43">
        <f t="shared" ref="J1182:J1189" si="2315">J1183</f>
        <v>15431.5</v>
      </c>
      <c r="K1182" s="43">
        <f t="shared" ref="K1182:K1189" si="2316">K1183</f>
        <v>15431.5</v>
      </c>
      <c r="L1182" s="43">
        <f t="shared" ref="L1182:L1189" si="2317">L1183</f>
        <v>0</v>
      </c>
      <c r="M1182" s="43">
        <f t="shared" ref="M1182:M1189" si="2318">M1183</f>
        <v>0</v>
      </c>
      <c r="N1182" s="43">
        <f t="shared" ref="N1182:N1189" si="2319">N1183</f>
        <v>0</v>
      </c>
      <c r="O1182" s="43">
        <f t="shared" ref="O1182:O1189" si="2320">O1183</f>
        <v>0</v>
      </c>
      <c r="P1182" s="43">
        <f t="shared" ref="P1182:P1189" si="2321">P1183</f>
        <v>0</v>
      </c>
      <c r="Q1182" s="43">
        <f t="shared" ref="Q1182:Q1189" si="2322">Q1183</f>
        <v>0</v>
      </c>
      <c r="R1182" s="43">
        <f t="shared" ref="R1182:R1189" si="2323">R1183</f>
        <v>0</v>
      </c>
      <c r="S1182" s="43">
        <f t="shared" ref="S1182:S1189" si="2324">S1183</f>
        <v>0</v>
      </c>
      <c r="T1182" s="43">
        <f t="shared" ref="T1182:T1189" si="2325">T1183</f>
        <v>0</v>
      </c>
      <c r="U1182" s="43">
        <v>0</v>
      </c>
      <c r="V1182" s="43">
        <f t="shared" si="2194"/>
        <v>15426.5</v>
      </c>
      <c r="W1182" s="43">
        <f t="shared" ref="W1182:W1189" si="2326">W1183</f>
        <v>0</v>
      </c>
      <c r="X1182" s="43">
        <f t="shared" ref="X1182:X1189" si="2327">X1183</f>
        <v>0</v>
      </c>
      <c r="Y1182" s="43">
        <f t="shared" ref="Y1182:Y1189" si="2328">Y1183</f>
        <v>0</v>
      </c>
      <c r="Z1182" s="43">
        <f t="shared" ref="Z1182:Z1189" si="2329">Z1183</f>
        <v>0</v>
      </c>
      <c r="AA1182" s="43">
        <f t="shared" ref="AA1182:AA1189" si="2330">AA1183</f>
        <v>0</v>
      </c>
      <c r="AB1182" s="43">
        <f t="shared" ref="AB1182:AB1189" si="2331">AB1183</f>
        <v>13203.040000000001</v>
      </c>
      <c r="AC1182" s="44">
        <f t="shared" ref="AC1182:AC1189" si="2332">AC1183</f>
        <v>15426.5</v>
      </c>
      <c r="AD1182" s="44">
        <f t="shared" ref="AD1182:AD1189" si="2333">AD1183</f>
        <v>15426.46493</v>
      </c>
      <c r="AE1182" s="45">
        <f t="shared" si="2190"/>
        <v>99.999772663922471</v>
      </c>
      <c r="AF1182" s="43">
        <f t="shared" ref="AF1182:AF1189" si="2334">AF1183</f>
        <v>15426.5</v>
      </c>
      <c r="AG1182" s="43">
        <f t="shared" ref="AG1182:AG1189" si="2335">AG1183</f>
        <v>0</v>
      </c>
      <c r="AH1182" s="43">
        <f t="shared" ref="AH1182:AH1189" si="2336">AH1183</f>
        <v>0</v>
      </c>
      <c r="AI1182" s="43">
        <f t="shared" ref="AI1182:AI1189" si="2337">AI1183</f>
        <v>0</v>
      </c>
      <c r="AJ1182" s="43">
        <f t="shared" ref="AJ1182:AJ1189" si="2338">AJ1183</f>
        <v>0</v>
      </c>
      <c r="AK1182" s="43">
        <f t="shared" ref="AK1182:AK1189" si="2339">AK1183</f>
        <v>0</v>
      </c>
      <c r="AL1182" s="43">
        <f t="shared" si="2191"/>
        <v>15426.5</v>
      </c>
      <c r="AM1182" s="43">
        <f t="shared" si="2192"/>
        <v>0</v>
      </c>
      <c r="AN1182" s="2"/>
      <c r="AO1182" s="1"/>
      <c r="AP1182" s="1"/>
      <c r="AQ1182" s="1"/>
      <c r="AR1182" s="1"/>
      <c r="AS1182" s="1"/>
    </row>
    <row r="1183" ht="31.5">
      <c r="B1183" s="41" t="s">
        <v>453</v>
      </c>
      <c r="C1183" s="41" t="s">
        <v>137</v>
      </c>
      <c r="D1183" s="41" t="s">
        <v>117</v>
      </c>
      <c r="E1183" s="26" t="str">
        <f t="shared" si="2193"/>
        <v>1103</v>
      </c>
      <c r="F1183" s="41" t="s">
        <v>668</v>
      </c>
      <c r="G1183" s="41" t="s">
        <v>177</v>
      </c>
      <c r="H1183" s="42" t="s">
        <v>178</v>
      </c>
      <c r="I1183" s="43">
        <f t="shared" si="2314"/>
        <v>15426.5</v>
      </c>
      <c r="J1183" s="43">
        <f t="shared" si="2315"/>
        <v>15431.5</v>
      </c>
      <c r="K1183" s="43">
        <f t="shared" si="2316"/>
        <v>15431.5</v>
      </c>
      <c r="L1183" s="43">
        <f t="shared" si="2317"/>
        <v>0</v>
      </c>
      <c r="M1183" s="43">
        <f t="shared" si="2318"/>
        <v>0</v>
      </c>
      <c r="N1183" s="43">
        <f t="shared" si="2319"/>
        <v>0</v>
      </c>
      <c r="O1183" s="43">
        <f t="shared" si="2320"/>
        <v>0</v>
      </c>
      <c r="P1183" s="43">
        <f t="shared" si="2321"/>
        <v>0</v>
      </c>
      <c r="Q1183" s="43">
        <f t="shared" si="2322"/>
        <v>0</v>
      </c>
      <c r="R1183" s="43">
        <f t="shared" si="2323"/>
        <v>0</v>
      </c>
      <c r="S1183" s="43">
        <f t="shared" si="2324"/>
        <v>0</v>
      </c>
      <c r="T1183" s="43">
        <f t="shared" si="2325"/>
        <v>0</v>
      </c>
      <c r="U1183" s="43">
        <v>0</v>
      </c>
      <c r="V1183" s="43">
        <f t="shared" si="2194"/>
        <v>15426.5</v>
      </c>
      <c r="W1183" s="43">
        <f t="shared" si="2326"/>
        <v>0</v>
      </c>
      <c r="X1183" s="43">
        <f t="shared" si="2327"/>
        <v>0</v>
      </c>
      <c r="Y1183" s="43">
        <f t="shared" si="2328"/>
        <v>0</v>
      </c>
      <c r="Z1183" s="43">
        <f t="shared" si="2329"/>
        <v>0</v>
      </c>
      <c r="AA1183" s="43">
        <f t="shared" si="2330"/>
        <v>0</v>
      </c>
      <c r="AB1183" s="43">
        <f t="shared" si="2331"/>
        <v>13203.040000000001</v>
      </c>
      <c r="AC1183" s="44">
        <f t="shared" si="2332"/>
        <v>15426.5</v>
      </c>
      <c r="AD1183" s="44">
        <f t="shared" si="2333"/>
        <v>15426.46493</v>
      </c>
      <c r="AE1183" s="45">
        <f t="shared" si="2190"/>
        <v>99.999772663922471</v>
      </c>
      <c r="AF1183" s="43">
        <f t="shared" si="2334"/>
        <v>15426.5</v>
      </c>
      <c r="AG1183" s="43">
        <f t="shared" si="2335"/>
        <v>0</v>
      </c>
      <c r="AH1183" s="43">
        <f t="shared" si="2336"/>
        <v>0</v>
      </c>
      <c r="AI1183" s="43">
        <f t="shared" si="2337"/>
        <v>0</v>
      </c>
      <c r="AJ1183" s="43">
        <f t="shared" si="2338"/>
        <v>0</v>
      </c>
      <c r="AK1183" s="43">
        <f t="shared" si="2339"/>
        <v>0</v>
      </c>
      <c r="AL1183" s="43">
        <f t="shared" si="2191"/>
        <v>15426.5</v>
      </c>
      <c r="AM1183" s="43">
        <f t="shared" si="2192"/>
        <v>0</v>
      </c>
      <c r="AN1183" s="2"/>
      <c r="AO1183" s="1"/>
      <c r="AP1183" s="1"/>
      <c r="AQ1183" s="1"/>
      <c r="AR1183" s="1"/>
      <c r="AS1183" s="1"/>
    </row>
    <row r="1184">
      <c r="B1184" s="41" t="s">
        <v>453</v>
      </c>
      <c r="C1184" s="41" t="s">
        <v>137</v>
      </c>
      <c r="D1184" s="41" t="s">
        <v>117</v>
      </c>
      <c r="E1184" s="26" t="str">
        <f t="shared" si="2193"/>
        <v>1103</v>
      </c>
      <c r="F1184" s="41" t="s">
        <v>668</v>
      </c>
      <c r="G1184" s="41" t="s">
        <v>305</v>
      </c>
      <c r="H1184" s="42" t="s">
        <v>306</v>
      </c>
      <c r="I1184" s="43">
        <v>15426.5</v>
      </c>
      <c r="J1184" s="43">
        <v>15431.5</v>
      </c>
      <c r="K1184" s="43">
        <v>15431.5</v>
      </c>
      <c r="L1184" s="43"/>
      <c r="M1184" s="43"/>
      <c r="N1184" s="43"/>
      <c r="O1184" s="43">
        <v>0</v>
      </c>
      <c r="P1184" s="43">
        <v>0</v>
      </c>
      <c r="Q1184" s="43">
        <v>0</v>
      </c>
      <c r="R1184" s="43">
        <v>0</v>
      </c>
      <c r="S1184" s="43">
        <v>0</v>
      </c>
      <c r="T1184" s="43">
        <v>0</v>
      </c>
      <c r="U1184" s="43">
        <v>0</v>
      </c>
      <c r="V1184" s="43">
        <f t="shared" si="2194"/>
        <v>15426.5</v>
      </c>
      <c r="W1184" s="43"/>
      <c r="X1184" s="43"/>
      <c r="Y1184" s="43"/>
      <c r="Z1184" s="43"/>
      <c r="AA1184" s="43"/>
      <c r="AB1184" s="43">
        <v>13203.040000000001</v>
      </c>
      <c r="AC1184" s="44">
        <v>15426.5</v>
      </c>
      <c r="AD1184" s="44">
        <v>15426.46493</v>
      </c>
      <c r="AE1184" s="45">
        <f t="shared" si="2190"/>
        <v>99.999772663922471</v>
      </c>
      <c r="AF1184" s="43">
        <v>15426.5</v>
      </c>
      <c r="AG1184" s="43">
        <v>0</v>
      </c>
      <c r="AH1184" s="43">
        <v>0</v>
      </c>
      <c r="AI1184" s="43">
        <v>0</v>
      </c>
      <c r="AJ1184" s="43">
        <v>0</v>
      </c>
      <c r="AK1184" s="43">
        <v>0</v>
      </c>
      <c r="AL1184" s="43">
        <f t="shared" si="2191"/>
        <v>15426.5</v>
      </c>
      <c r="AM1184" s="43">
        <f t="shared" si="2192"/>
        <v>0</v>
      </c>
      <c r="AN1184" s="19"/>
      <c r="AR1184" s="1"/>
      <c r="AS1184" s="1"/>
    </row>
    <row r="1185">
      <c r="B1185" s="41" t="s">
        <v>453</v>
      </c>
      <c r="C1185" s="41" t="s">
        <v>137</v>
      </c>
      <c r="D1185" s="41" t="s">
        <v>117</v>
      </c>
      <c r="E1185" s="26" t="str">
        <f t="shared" si="2193"/>
        <v>1103</v>
      </c>
      <c r="F1185" s="41" t="s">
        <v>669</v>
      </c>
      <c r="G1185" s="41"/>
      <c r="H1185" s="42" t="s">
        <v>315</v>
      </c>
      <c r="I1185" s="43">
        <f t="shared" si="2314"/>
        <v>1.3</v>
      </c>
      <c r="J1185" s="43">
        <f t="shared" si="2315"/>
        <v>0</v>
      </c>
      <c r="K1185" s="43">
        <f t="shared" si="2316"/>
        <v>0</v>
      </c>
      <c r="L1185" s="43">
        <f t="shared" si="2317"/>
        <v>0</v>
      </c>
      <c r="M1185" s="43">
        <f t="shared" si="2318"/>
        <v>0</v>
      </c>
      <c r="N1185" s="43">
        <f t="shared" si="2319"/>
        <v>0</v>
      </c>
      <c r="O1185" s="43">
        <f t="shared" si="2320"/>
        <v>0</v>
      </c>
      <c r="P1185" s="43">
        <f t="shared" si="2321"/>
        <v>0</v>
      </c>
      <c r="Q1185" s="43">
        <f t="shared" si="2322"/>
        <v>0</v>
      </c>
      <c r="R1185" s="43">
        <f t="shared" si="2323"/>
        <v>0</v>
      </c>
      <c r="S1185" s="43">
        <f t="shared" si="2324"/>
        <v>0</v>
      </c>
      <c r="T1185" s="43">
        <f t="shared" si="2325"/>
        <v>0</v>
      </c>
      <c r="U1185" s="43">
        <v>0</v>
      </c>
      <c r="V1185" s="43">
        <f t="shared" si="2194"/>
        <v>1.3</v>
      </c>
      <c r="W1185" s="43">
        <f t="shared" si="2326"/>
        <v>0</v>
      </c>
      <c r="X1185" s="43">
        <f t="shared" si="2327"/>
        <v>0</v>
      </c>
      <c r="Y1185" s="43">
        <f t="shared" si="2328"/>
        <v>0</v>
      </c>
      <c r="Z1185" s="43">
        <f t="shared" si="2329"/>
        <v>0</v>
      </c>
      <c r="AA1185" s="43">
        <f t="shared" si="2330"/>
        <v>0</v>
      </c>
      <c r="AB1185" s="43">
        <f t="shared" si="2331"/>
        <v>0</v>
      </c>
      <c r="AC1185" s="44">
        <f t="shared" si="2332"/>
        <v>1.3</v>
      </c>
      <c r="AD1185" s="44">
        <f t="shared" si="2333"/>
        <v>1.3</v>
      </c>
      <c r="AE1185" s="45">
        <f t="shared" si="2190"/>
        <v>100</v>
      </c>
      <c r="AF1185" s="43">
        <f t="shared" si="2334"/>
        <v>1.3</v>
      </c>
      <c r="AG1185" s="43">
        <f t="shared" si="2335"/>
        <v>0</v>
      </c>
      <c r="AH1185" s="43">
        <f t="shared" si="2336"/>
        <v>0</v>
      </c>
      <c r="AI1185" s="43">
        <f t="shared" si="2337"/>
        <v>0</v>
      </c>
      <c r="AJ1185" s="43">
        <f t="shared" si="2338"/>
        <v>0</v>
      </c>
      <c r="AK1185" s="43">
        <f t="shared" si="2339"/>
        <v>0</v>
      </c>
      <c r="AL1185" s="43">
        <f t="shared" si="2191"/>
        <v>1.3</v>
      </c>
      <c r="AM1185" s="43">
        <f t="shared" si="2192"/>
        <v>0</v>
      </c>
      <c r="AN1185" s="2"/>
      <c r="AO1185" s="1"/>
      <c r="AP1185" s="1"/>
      <c r="AQ1185" s="1"/>
      <c r="AR1185" s="1"/>
      <c r="AS1185" s="1"/>
    </row>
    <row r="1186" ht="31.5">
      <c r="B1186" s="41" t="s">
        <v>453</v>
      </c>
      <c r="C1186" s="41" t="s">
        <v>137</v>
      </c>
      <c r="D1186" s="41" t="s">
        <v>117</v>
      </c>
      <c r="E1186" s="26" t="str">
        <f t="shared" si="2193"/>
        <v>1103</v>
      </c>
      <c r="F1186" s="41" t="s">
        <v>669</v>
      </c>
      <c r="G1186" s="41" t="s">
        <v>177</v>
      </c>
      <c r="H1186" s="42" t="s">
        <v>178</v>
      </c>
      <c r="I1186" s="43">
        <f t="shared" si="2314"/>
        <v>1.3</v>
      </c>
      <c r="J1186" s="43">
        <f t="shared" si="2315"/>
        <v>0</v>
      </c>
      <c r="K1186" s="43">
        <f t="shared" si="2316"/>
        <v>0</v>
      </c>
      <c r="L1186" s="43">
        <f t="shared" si="2317"/>
        <v>0</v>
      </c>
      <c r="M1186" s="43">
        <f t="shared" si="2318"/>
        <v>0</v>
      </c>
      <c r="N1186" s="43">
        <f t="shared" si="2319"/>
        <v>0</v>
      </c>
      <c r="O1186" s="43">
        <f t="shared" si="2320"/>
        <v>0</v>
      </c>
      <c r="P1186" s="43">
        <f t="shared" si="2321"/>
        <v>0</v>
      </c>
      <c r="Q1186" s="43">
        <f t="shared" si="2322"/>
        <v>0</v>
      </c>
      <c r="R1186" s="43">
        <f t="shared" si="2323"/>
        <v>0</v>
      </c>
      <c r="S1186" s="43">
        <f t="shared" si="2324"/>
        <v>0</v>
      </c>
      <c r="T1186" s="43">
        <f t="shared" si="2325"/>
        <v>0</v>
      </c>
      <c r="U1186" s="43">
        <v>0</v>
      </c>
      <c r="V1186" s="43">
        <f t="shared" si="2194"/>
        <v>1.3</v>
      </c>
      <c r="W1186" s="43">
        <f t="shared" si="2326"/>
        <v>0</v>
      </c>
      <c r="X1186" s="43">
        <f t="shared" si="2327"/>
        <v>0</v>
      </c>
      <c r="Y1186" s="43">
        <f t="shared" si="2328"/>
        <v>0</v>
      </c>
      <c r="Z1186" s="43">
        <f t="shared" si="2329"/>
        <v>0</v>
      </c>
      <c r="AA1186" s="43">
        <f t="shared" si="2330"/>
        <v>0</v>
      </c>
      <c r="AB1186" s="43">
        <f t="shared" si="2331"/>
        <v>0</v>
      </c>
      <c r="AC1186" s="44">
        <f t="shared" si="2332"/>
        <v>1.3</v>
      </c>
      <c r="AD1186" s="44">
        <f t="shared" si="2333"/>
        <v>1.3</v>
      </c>
      <c r="AE1186" s="45">
        <f t="shared" si="2190"/>
        <v>100</v>
      </c>
      <c r="AF1186" s="43">
        <f t="shared" si="2334"/>
        <v>1.3</v>
      </c>
      <c r="AG1186" s="43">
        <f t="shared" si="2335"/>
        <v>0</v>
      </c>
      <c r="AH1186" s="43">
        <f t="shared" si="2336"/>
        <v>0</v>
      </c>
      <c r="AI1186" s="43">
        <f t="shared" si="2337"/>
        <v>0</v>
      </c>
      <c r="AJ1186" s="43">
        <f t="shared" si="2338"/>
        <v>0</v>
      </c>
      <c r="AK1186" s="43">
        <f t="shared" si="2339"/>
        <v>0</v>
      </c>
      <c r="AL1186" s="43">
        <f t="shared" si="2191"/>
        <v>1.3</v>
      </c>
      <c r="AM1186" s="43">
        <f t="shared" si="2192"/>
        <v>0</v>
      </c>
      <c r="AN1186" s="2"/>
      <c r="AO1186" s="1"/>
      <c r="AP1186" s="1"/>
      <c r="AQ1186" s="1"/>
      <c r="AR1186" s="1"/>
      <c r="AS1186" s="1"/>
    </row>
    <row r="1187">
      <c r="B1187" s="41" t="s">
        <v>453</v>
      </c>
      <c r="C1187" s="41" t="s">
        <v>137</v>
      </c>
      <c r="D1187" s="41" t="s">
        <v>117</v>
      </c>
      <c r="E1187" s="26" t="str">
        <f t="shared" si="2193"/>
        <v>1103</v>
      </c>
      <c r="F1187" s="41" t="s">
        <v>669</v>
      </c>
      <c r="G1187" s="41" t="s">
        <v>305</v>
      </c>
      <c r="H1187" s="42" t="s">
        <v>306</v>
      </c>
      <c r="I1187" s="43">
        <v>1.3</v>
      </c>
      <c r="J1187" s="43"/>
      <c r="K1187" s="43"/>
      <c r="L1187" s="43"/>
      <c r="M1187" s="43"/>
      <c r="N1187" s="43"/>
      <c r="O1187" s="43">
        <v>0</v>
      </c>
      <c r="P1187" s="43">
        <v>0</v>
      </c>
      <c r="Q1187" s="43">
        <v>0</v>
      </c>
      <c r="R1187" s="43">
        <v>0</v>
      </c>
      <c r="S1187" s="43">
        <v>0</v>
      </c>
      <c r="T1187" s="43">
        <v>0</v>
      </c>
      <c r="U1187" s="43">
        <v>0</v>
      </c>
      <c r="V1187" s="43">
        <f t="shared" si="2194"/>
        <v>1.3</v>
      </c>
      <c r="W1187" s="43"/>
      <c r="X1187" s="43"/>
      <c r="Y1187" s="43"/>
      <c r="Z1187" s="43"/>
      <c r="AA1187" s="43"/>
      <c r="AB1187" s="43">
        <v>0</v>
      </c>
      <c r="AC1187" s="44">
        <v>1.3</v>
      </c>
      <c r="AD1187" s="44">
        <v>1.3</v>
      </c>
      <c r="AE1187" s="45">
        <f t="shared" si="2190"/>
        <v>100</v>
      </c>
      <c r="AF1187" s="43">
        <v>1.3</v>
      </c>
      <c r="AG1187" s="43">
        <v>0</v>
      </c>
      <c r="AH1187" s="43">
        <v>0</v>
      </c>
      <c r="AI1187" s="43">
        <v>0</v>
      </c>
      <c r="AJ1187" s="43">
        <v>0</v>
      </c>
      <c r="AK1187" s="43">
        <v>0</v>
      </c>
      <c r="AL1187" s="43">
        <f t="shared" si="2191"/>
        <v>1.3</v>
      </c>
      <c r="AM1187" s="43">
        <f t="shared" si="2192"/>
        <v>0</v>
      </c>
      <c r="AN1187" s="19"/>
      <c r="AO1187" s="1"/>
      <c r="AP1187" s="1"/>
      <c r="AQ1187" s="1"/>
      <c r="AR1187" s="1"/>
      <c r="AS1187" s="1"/>
    </row>
    <row r="1188" ht="31.5">
      <c r="B1188" s="41" t="s">
        <v>453</v>
      </c>
      <c r="C1188" s="41" t="s">
        <v>137</v>
      </c>
      <c r="D1188" s="41" t="s">
        <v>117</v>
      </c>
      <c r="E1188" s="26" t="str">
        <f t="shared" si="2193"/>
        <v>1103</v>
      </c>
      <c r="F1188" s="41" t="s">
        <v>456</v>
      </c>
      <c r="G1188" s="41"/>
      <c r="H1188" s="42" t="s">
        <v>457</v>
      </c>
      <c r="I1188" s="43">
        <f t="shared" si="2314"/>
        <v>30417.900000000001</v>
      </c>
      <c r="J1188" s="43">
        <f t="shared" si="2315"/>
        <v>30426.800000000003</v>
      </c>
      <c r="K1188" s="43">
        <f t="shared" si="2316"/>
        <v>30426.800000000003</v>
      </c>
      <c r="L1188" s="43">
        <f t="shared" si="2317"/>
        <v>0</v>
      </c>
      <c r="M1188" s="43">
        <f t="shared" si="2318"/>
        <v>0</v>
      </c>
      <c r="N1188" s="43">
        <f t="shared" si="2319"/>
        <v>0</v>
      </c>
      <c r="O1188" s="43">
        <f t="shared" si="2320"/>
        <v>0</v>
      </c>
      <c r="P1188" s="43">
        <f t="shared" si="2321"/>
        <v>0</v>
      </c>
      <c r="Q1188" s="43">
        <f t="shared" si="2322"/>
        <v>0</v>
      </c>
      <c r="R1188" s="43">
        <f t="shared" si="2323"/>
        <v>0</v>
      </c>
      <c r="S1188" s="43">
        <f t="shared" si="2324"/>
        <v>0</v>
      </c>
      <c r="T1188" s="43">
        <f t="shared" si="2325"/>
        <v>0</v>
      </c>
      <c r="U1188" s="43">
        <v>0</v>
      </c>
      <c r="V1188" s="43">
        <f t="shared" si="2194"/>
        <v>30417.900000000001</v>
      </c>
      <c r="W1188" s="43">
        <f t="shared" si="2326"/>
        <v>0</v>
      </c>
      <c r="X1188" s="43">
        <f t="shared" si="2327"/>
        <v>0</v>
      </c>
      <c r="Y1188" s="43">
        <f t="shared" si="2328"/>
        <v>0</v>
      </c>
      <c r="Z1188" s="43">
        <f t="shared" si="2329"/>
        <v>0</v>
      </c>
      <c r="AA1188" s="43">
        <f t="shared" si="2330"/>
        <v>0</v>
      </c>
      <c r="AB1188" s="43">
        <f t="shared" si="2331"/>
        <v>24856.350000000002</v>
      </c>
      <c r="AC1188" s="44">
        <f t="shared" si="2332"/>
        <v>30417.900000000001</v>
      </c>
      <c r="AD1188" s="44">
        <f t="shared" si="2333"/>
        <v>30396.693739999999</v>
      </c>
      <c r="AE1188" s="45">
        <f t="shared" si="2190"/>
        <v>99.93028361589721</v>
      </c>
      <c r="AF1188" s="43">
        <f t="shared" si="2334"/>
        <v>30417.900000000001</v>
      </c>
      <c r="AG1188" s="43">
        <f t="shared" si="2335"/>
        <v>0</v>
      </c>
      <c r="AH1188" s="43">
        <f t="shared" si="2336"/>
        <v>0</v>
      </c>
      <c r="AI1188" s="43">
        <f t="shared" si="2337"/>
        <v>0</v>
      </c>
      <c r="AJ1188" s="43">
        <f t="shared" si="2338"/>
        <v>0</v>
      </c>
      <c r="AK1188" s="43">
        <f t="shared" si="2339"/>
        <v>0</v>
      </c>
      <c r="AL1188" s="43">
        <f t="shared" si="2191"/>
        <v>30417.900000000001</v>
      </c>
      <c r="AM1188" s="43">
        <f t="shared" si="2192"/>
        <v>0</v>
      </c>
      <c r="AN1188" s="2"/>
      <c r="AO1188" s="1"/>
      <c r="AP1188" s="1"/>
      <c r="AQ1188" s="1"/>
      <c r="AR1188" s="1"/>
      <c r="AS1188" s="1"/>
    </row>
    <row r="1189" ht="31.5">
      <c r="B1189" s="41" t="s">
        <v>453</v>
      </c>
      <c r="C1189" s="41" t="s">
        <v>137</v>
      </c>
      <c r="D1189" s="41" t="s">
        <v>117</v>
      </c>
      <c r="E1189" s="26" t="str">
        <f t="shared" si="2193"/>
        <v>1103</v>
      </c>
      <c r="F1189" s="41" t="s">
        <v>534</v>
      </c>
      <c r="G1189" s="41"/>
      <c r="H1189" s="42" t="s">
        <v>535</v>
      </c>
      <c r="I1189" s="43">
        <f t="shared" si="2314"/>
        <v>30417.900000000001</v>
      </c>
      <c r="J1189" s="43">
        <f t="shared" si="2315"/>
        <v>30426.800000000003</v>
      </c>
      <c r="K1189" s="43">
        <f t="shared" si="2316"/>
        <v>30426.800000000003</v>
      </c>
      <c r="L1189" s="43">
        <f t="shared" si="2317"/>
        <v>0</v>
      </c>
      <c r="M1189" s="43">
        <f t="shared" si="2318"/>
        <v>0</v>
      </c>
      <c r="N1189" s="43">
        <f t="shared" si="2319"/>
        <v>0</v>
      </c>
      <c r="O1189" s="43">
        <f t="shared" si="2320"/>
        <v>0</v>
      </c>
      <c r="P1189" s="43">
        <f t="shared" si="2321"/>
        <v>0</v>
      </c>
      <c r="Q1189" s="43">
        <f t="shared" si="2322"/>
        <v>0</v>
      </c>
      <c r="R1189" s="43">
        <f t="shared" si="2323"/>
        <v>0</v>
      </c>
      <c r="S1189" s="43">
        <f t="shared" si="2324"/>
        <v>0</v>
      </c>
      <c r="T1189" s="43">
        <f t="shared" si="2325"/>
        <v>0</v>
      </c>
      <c r="U1189" s="43">
        <v>0</v>
      </c>
      <c r="V1189" s="43">
        <f t="shared" si="2194"/>
        <v>30417.900000000001</v>
      </c>
      <c r="W1189" s="43">
        <f t="shared" si="2326"/>
        <v>0</v>
      </c>
      <c r="X1189" s="43">
        <f t="shared" si="2327"/>
        <v>0</v>
      </c>
      <c r="Y1189" s="43">
        <f t="shared" si="2328"/>
        <v>0</v>
      </c>
      <c r="Z1189" s="43">
        <f t="shared" si="2329"/>
        <v>0</v>
      </c>
      <c r="AA1189" s="43">
        <f t="shared" si="2330"/>
        <v>0</v>
      </c>
      <c r="AB1189" s="43">
        <f t="shared" si="2331"/>
        <v>24856.350000000002</v>
      </c>
      <c r="AC1189" s="44">
        <f t="shared" si="2332"/>
        <v>30417.900000000001</v>
      </c>
      <c r="AD1189" s="44">
        <f t="shared" si="2333"/>
        <v>30396.693739999999</v>
      </c>
      <c r="AE1189" s="45">
        <f t="shared" si="2190"/>
        <v>99.93028361589721</v>
      </c>
      <c r="AF1189" s="43">
        <f t="shared" si="2334"/>
        <v>30417.900000000001</v>
      </c>
      <c r="AG1189" s="43">
        <f t="shared" si="2335"/>
        <v>0</v>
      </c>
      <c r="AH1189" s="43">
        <f t="shared" si="2336"/>
        <v>0</v>
      </c>
      <c r="AI1189" s="43">
        <f t="shared" si="2337"/>
        <v>0</v>
      </c>
      <c r="AJ1189" s="43">
        <f t="shared" si="2338"/>
        <v>0</v>
      </c>
      <c r="AK1189" s="43">
        <f t="shared" si="2339"/>
        <v>0</v>
      </c>
      <c r="AL1189" s="43">
        <f t="shared" si="2191"/>
        <v>30417.900000000001</v>
      </c>
      <c r="AM1189" s="43">
        <f t="shared" si="2192"/>
        <v>0</v>
      </c>
      <c r="AN1189" s="2"/>
      <c r="AO1189" s="1"/>
      <c r="AP1189" s="1"/>
      <c r="AQ1189" s="1"/>
      <c r="AR1189" s="1"/>
      <c r="AS1189" s="1"/>
    </row>
    <row r="1190" ht="31.5">
      <c r="B1190" s="41" t="s">
        <v>453</v>
      </c>
      <c r="C1190" s="41" t="s">
        <v>137</v>
      </c>
      <c r="D1190" s="41" t="s">
        <v>117</v>
      </c>
      <c r="E1190" s="26" t="str">
        <f t="shared" si="2193"/>
        <v>1103</v>
      </c>
      <c r="F1190" s="41" t="s">
        <v>536</v>
      </c>
      <c r="G1190" s="41"/>
      <c r="H1190" s="42" t="s">
        <v>537</v>
      </c>
      <c r="I1190" s="43">
        <f>I1191+I1194+I1197</f>
        <v>30417.900000000001</v>
      </c>
      <c r="J1190" s="43">
        <f>J1191+J1194+J1197</f>
        <v>30426.800000000003</v>
      </c>
      <c r="K1190" s="43">
        <f>K1191+K1194+K1197</f>
        <v>30426.800000000003</v>
      </c>
      <c r="L1190" s="43">
        <f>L1191+L1194+L1197</f>
        <v>0</v>
      </c>
      <c r="M1190" s="43">
        <f>M1191+M1194+M1197</f>
        <v>0</v>
      </c>
      <c r="N1190" s="43">
        <f>N1191+N1194+N1197</f>
        <v>0</v>
      </c>
      <c r="O1190" s="43">
        <f>O1191+O1194+O1197</f>
        <v>0</v>
      </c>
      <c r="P1190" s="43">
        <f>P1191+P1194+P1197</f>
        <v>0</v>
      </c>
      <c r="Q1190" s="43">
        <f>Q1191+Q1194+Q1197</f>
        <v>0</v>
      </c>
      <c r="R1190" s="43">
        <f>R1191+R1194+R1197</f>
        <v>0</v>
      </c>
      <c r="S1190" s="43">
        <f>S1191+S1194+S1197</f>
        <v>0</v>
      </c>
      <c r="T1190" s="43">
        <f>T1191+T1194+T1197</f>
        <v>0</v>
      </c>
      <c r="U1190" s="43">
        <v>0</v>
      </c>
      <c r="V1190" s="43">
        <f t="shared" si="2194"/>
        <v>30417.900000000001</v>
      </c>
      <c r="W1190" s="43">
        <f>W1191+W1194+W1197</f>
        <v>0</v>
      </c>
      <c r="X1190" s="43">
        <f>X1191+X1194+X1197</f>
        <v>0</v>
      </c>
      <c r="Y1190" s="43">
        <f>Y1191+Y1194+Y1197</f>
        <v>0</v>
      </c>
      <c r="Z1190" s="43">
        <f>Z1191+Z1194+Z1197</f>
        <v>0</v>
      </c>
      <c r="AA1190" s="43">
        <f>AA1191+AA1194+AA1197</f>
        <v>0</v>
      </c>
      <c r="AB1190" s="43">
        <f>AB1191+AB1194+AB1197</f>
        <v>24856.350000000002</v>
      </c>
      <c r="AC1190" s="44">
        <f>AC1191+AC1194+AC1197</f>
        <v>30417.900000000001</v>
      </c>
      <c r="AD1190" s="44">
        <f>AD1191+AD1194+AD1197</f>
        <v>30396.693739999999</v>
      </c>
      <c r="AE1190" s="45">
        <f t="shared" si="2190"/>
        <v>99.93028361589721</v>
      </c>
      <c r="AF1190" s="43">
        <f>AF1191+AF1194+AF1197</f>
        <v>30417.900000000001</v>
      </c>
      <c r="AG1190" s="43">
        <f>AG1191+AG1194+AG1197</f>
        <v>0</v>
      </c>
      <c r="AH1190" s="43">
        <f>AH1191+AH1194+AH1197</f>
        <v>0</v>
      </c>
      <c r="AI1190" s="43">
        <f>AI1191+AI1194+AI1197</f>
        <v>0</v>
      </c>
      <c r="AJ1190" s="43">
        <f>AJ1191+AJ1194+AJ1197</f>
        <v>0</v>
      </c>
      <c r="AK1190" s="43">
        <f>AK1191+AK1194+AK1197</f>
        <v>0</v>
      </c>
      <c r="AL1190" s="43">
        <f t="shared" si="2191"/>
        <v>30417.900000000001</v>
      </c>
      <c r="AM1190" s="43">
        <f t="shared" si="2192"/>
        <v>0</v>
      </c>
      <c r="AN1190" s="2"/>
      <c r="AR1190" s="1"/>
      <c r="AS1190" s="1"/>
    </row>
    <row r="1191" ht="47.25">
      <c r="B1191" s="41" t="s">
        <v>453</v>
      </c>
      <c r="C1191" s="41" t="s">
        <v>137</v>
      </c>
      <c r="D1191" s="41" t="s">
        <v>117</v>
      </c>
      <c r="E1191" s="26" t="str">
        <f t="shared" si="2193"/>
        <v>1103</v>
      </c>
      <c r="F1191" s="41" t="s">
        <v>592</v>
      </c>
      <c r="G1191" s="41"/>
      <c r="H1191" s="42" t="s">
        <v>70</v>
      </c>
      <c r="I1191" s="43">
        <f t="shared" ref="I1191:I1201" si="2340">I1192</f>
        <v>30228.900000000001</v>
      </c>
      <c r="J1191" s="43">
        <f t="shared" ref="J1191:J1201" si="2341">J1192</f>
        <v>30240.800000000003</v>
      </c>
      <c r="K1191" s="43">
        <f t="shared" ref="K1191:K1201" si="2342">K1192</f>
        <v>30240.800000000003</v>
      </c>
      <c r="L1191" s="43">
        <f t="shared" ref="L1191:L1201" si="2343">L1192</f>
        <v>0</v>
      </c>
      <c r="M1191" s="43">
        <f t="shared" ref="M1191:M1201" si="2344">M1192</f>
        <v>0</v>
      </c>
      <c r="N1191" s="43">
        <f t="shared" ref="N1191:N1201" si="2345">N1192</f>
        <v>0</v>
      </c>
      <c r="O1191" s="43">
        <f t="shared" ref="O1191:O1201" si="2346">O1192</f>
        <v>0</v>
      </c>
      <c r="P1191" s="43">
        <f t="shared" ref="P1191:P1201" si="2347">P1192</f>
        <v>0</v>
      </c>
      <c r="Q1191" s="43">
        <f t="shared" ref="Q1191:Q1201" si="2348">Q1192</f>
        <v>0</v>
      </c>
      <c r="R1191" s="43">
        <f t="shared" ref="R1191:R1201" si="2349">R1192</f>
        <v>0</v>
      </c>
      <c r="S1191" s="43">
        <f t="shared" ref="S1191:S1201" si="2350">S1192</f>
        <v>0</v>
      </c>
      <c r="T1191" s="43">
        <f t="shared" ref="T1191:T1201" si="2351">T1192</f>
        <v>0</v>
      </c>
      <c r="U1191" s="43">
        <v>0</v>
      </c>
      <c r="V1191" s="43">
        <f t="shared" si="2194"/>
        <v>30228.900000000001</v>
      </c>
      <c r="W1191" s="43">
        <f t="shared" ref="W1191:W1201" si="2352">W1192</f>
        <v>0</v>
      </c>
      <c r="X1191" s="43">
        <f t="shared" ref="X1191:X1201" si="2353">X1192</f>
        <v>0</v>
      </c>
      <c r="Y1191" s="43">
        <f t="shared" ref="Y1191:Y1201" si="2354">Y1192</f>
        <v>0</v>
      </c>
      <c r="Z1191" s="43">
        <f t="shared" ref="Z1191:Z1201" si="2355">Z1192</f>
        <v>0</v>
      </c>
      <c r="AA1191" s="43">
        <f t="shared" ref="AA1191:AA1201" si="2356">AA1192</f>
        <v>0</v>
      </c>
      <c r="AB1191" s="43">
        <f t="shared" ref="AB1191:AB1201" si="2357">AB1192</f>
        <v>24699.950000000001</v>
      </c>
      <c r="AC1191" s="44">
        <f t="shared" ref="AC1191:AC1201" si="2358">AC1192</f>
        <v>30228.900000000001</v>
      </c>
      <c r="AD1191" s="44">
        <f t="shared" ref="AD1191:AD1201" si="2359">AD1192</f>
        <v>30207.711640000001</v>
      </c>
      <c r="AE1191" s="45">
        <f t="shared" si="2190"/>
        <v>99.929906943355533</v>
      </c>
      <c r="AF1191" s="43">
        <f t="shared" ref="AF1191:AF1201" si="2360">AF1192</f>
        <v>30228.900000000001</v>
      </c>
      <c r="AG1191" s="43">
        <f t="shared" ref="AG1191:AG1201" si="2361">AG1192</f>
        <v>0</v>
      </c>
      <c r="AH1191" s="43">
        <f t="shared" ref="AH1191:AH1201" si="2362">AH1192</f>
        <v>0</v>
      </c>
      <c r="AI1191" s="43">
        <f t="shared" ref="AI1191:AI1201" si="2363">AI1192</f>
        <v>0</v>
      </c>
      <c r="AJ1191" s="43">
        <f t="shared" ref="AJ1191:AJ1201" si="2364">AJ1192</f>
        <v>0</v>
      </c>
      <c r="AK1191" s="43">
        <f t="shared" ref="AK1191:AK1201" si="2365">AK1192</f>
        <v>0</v>
      </c>
      <c r="AL1191" s="43">
        <f t="shared" si="2191"/>
        <v>30228.900000000001</v>
      </c>
      <c r="AM1191" s="43">
        <f t="shared" si="2192"/>
        <v>0</v>
      </c>
      <c r="AN1191" s="2"/>
      <c r="AO1191" s="1"/>
      <c r="AP1191" s="1"/>
      <c r="AQ1191" s="1"/>
      <c r="AR1191" s="1"/>
      <c r="AS1191" s="1"/>
    </row>
    <row r="1192" ht="31.5">
      <c r="B1192" s="41" t="s">
        <v>453</v>
      </c>
      <c r="C1192" s="41" t="s">
        <v>137</v>
      </c>
      <c r="D1192" s="41" t="s">
        <v>117</v>
      </c>
      <c r="E1192" s="26" t="str">
        <f t="shared" si="2193"/>
        <v>1103</v>
      </c>
      <c r="F1192" s="41" t="s">
        <v>592</v>
      </c>
      <c r="G1192" s="41" t="s">
        <v>177</v>
      </c>
      <c r="H1192" s="42" t="s">
        <v>178</v>
      </c>
      <c r="I1192" s="43">
        <f t="shared" si="2340"/>
        <v>30228.900000000001</v>
      </c>
      <c r="J1192" s="43">
        <f t="shared" si="2341"/>
        <v>30240.800000000003</v>
      </c>
      <c r="K1192" s="43">
        <f t="shared" si="2342"/>
        <v>30240.800000000003</v>
      </c>
      <c r="L1192" s="43">
        <f t="shared" si="2343"/>
        <v>0</v>
      </c>
      <c r="M1192" s="43">
        <f t="shared" si="2344"/>
        <v>0</v>
      </c>
      <c r="N1192" s="43">
        <f t="shared" si="2345"/>
        <v>0</v>
      </c>
      <c r="O1192" s="43">
        <f t="shared" si="2346"/>
        <v>0</v>
      </c>
      <c r="P1192" s="43">
        <f t="shared" si="2347"/>
        <v>0</v>
      </c>
      <c r="Q1192" s="43">
        <f t="shared" si="2348"/>
        <v>0</v>
      </c>
      <c r="R1192" s="43">
        <f t="shared" si="2349"/>
        <v>0</v>
      </c>
      <c r="S1192" s="43">
        <f t="shared" si="2350"/>
        <v>0</v>
      </c>
      <c r="T1192" s="43">
        <f t="shared" si="2351"/>
        <v>0</v>
      </c>
      <c r="U1192" s="43">
        <v>0</v>
      </c>
      <c r="V1192" s="43">
        <f t="shared" si="2194"/>
        <v>30228.900000000001</v>
      </c>
      <c r="W1192" s="43">
        <f t="shared" si="2352"/>
        <v>0</v>
      </c>
      <c r="X1192" s="43">
        <f t="shared" si="2353"/>
        <v>0</v>
      </c>
      <c r="Y1192" s="43">
        <f t="shared" si="2354"/>
        <v>0</v>
      </c>
      <c r="Z1192" s="43">
        <f t="shared" si="2355"/>
        <v>0</v>
      </c>
      <c r="AA1192" s="43">
        <f t="shared" si="2356"/>
        <v>0</v>
      </c>
      <c r="AB1192" s="43">
        <f t="shared" si="2357"/>
        <v>24699.950000000001</v>
      </c>
      <c r="AC1192" s="44">
        <f t="shared" si="2358"/>
        <v>30228.900000000001</v>
      </c>
      <c r="AD1192" s="44">
        <f t="shared" si="2359"/>
        <v>30207.711640000001</v>
      </c>
      <c r="AE1192" s="45">
        <f t="shared" ref="AE1192:AE1255" si="2366">AD1192/AC1192*100</f>
        <v>99.929906943355533</v>
      </c>
      <c r="AF1192" s="43">
        <f t="shared" si="2360"/>
        <v>30228.900000000001</v>
      </c>
      <c r="AG1192" s="43">
        <f t="shared" si="2361"/>
        <v>0</v>
      </c>
      <c r="AH1192" s="43">
        <f t="shared" si="2362"/>
        <v>0</v>
      </c>
      <c r="AI1192" s="43">
        <f t="shared" si="2363"/>
        <v>0</v>
      </c>
      <c r="AJ1192" s="43">
        <f t="shared" si="2364"/>
        <v>0</v>
      </c>
      <c r="AK1192" s="43">
        <f t="shared" si="2365"/>
        <v>0</v>
      </c>
      <c r="AL1192" s="43">
        <f t="shared" ref="AL1192:AL1255" si="2367">AF1192+AH1192+AK1192+AI1192+AJ1192+AG1192</f>
        <v>30228.900000000001</v>
      </c>
      <c r="AM1192" s="43">
        <f t="shared" ref="AM1192:AM1255" si="2368">V1192-AL1192</f>
        <v>0</v>
      </c>
      <c r="AN1192" s="2"/>
      <c r="AO1192" s="1"/>
      <c r="AP1192" s="1"/>
      <c r="AQ1192" s="1"/>
      <c r="AR1192" s="1"/>
      <c r="AS1192" s="1"/>
    </row>
    <row r="1193">
      <c r="B1193" s="41" t="s">
        <v>453</v>
      </c>
      <c r="C1193" s="41" t="s">
        <v>137</v>
      </c>
      <c r="D1193" s="41" t="s">
        <v>117</v>
      </c>
      <c r="E1193" s="26" t="str">
        <f t="shared" si="2193"/>
        <v>1103</v>
      </c>
      <c r="F1193" s="41" t="s">
        <v>592</v>
      </c>
      <c r="G1193" s="41" t="s">
        <v>305</v>
      </c>
      <c r="H1193" s="42" t="s">
        <v>306</v>
      </c>
      <c r="I1193" s="43">
        <v>30228.900000000001</v>
      </c>
      <c r="J1193" s="43">
        <v>30240.800000000003</v>
      </c>
      <c r="K1193" s="43">
        <v>30240.800000000003</v>
      </c>
      <c r="L1193" s="43"/>
      <c r="M1193" s="43"/>
      <c r="N1193" s="43"/>
      <c r="O1193" s="43">
        <v>0</v>
      </c>
      <c r="P1193" s="43">
        <v>0</v>
      </c>
      <c r="Q1193" s="43">
        <v>0</v>
      </c>
      <c r="R1193" s="43">
        <v>0</v>
      </c>
      <c r="S1193" s="43">
        <v>0</v>
      </c>
      <c r="T1193" s="43">
        <v>0</v>
      </c>
      <c r="U1193" s="43">
        <v>0</v>
      </c>
      <c r="V1193" s="43">
        <f t="shared" si="2194"/>
        <v>30228.900000000001</v>
      </c>
      <c r="W1193" s="43"/>
      <c r="X1193" s="43"/>
      <c r="Y1193" s="43"/>
      <c r="Z1193" s="43"/>
      <c r="AA1193" s="43"/>
      <c r="AB1193" s="43">
        <v>24699.950000000001</v>
      </c>
      <c r="AC1193" s="44">
        <v>30228.900000000001</v>
      </c>
      <c r="AD1193" s="44">
        <v>30207.711640000001</v>
      </c>
      <c r="AE1193" s="45">
        <f t="shared" si="2366"/>
        <v>99.929906943355533</v>
      </c>
      <c r="AF1193" s="43">
        <v>30228.900000000001</v>
      </c>
      <c r="AG1193" s="43">
        <v>0</v>
      </c>
      <c r="AH1193" s="43">
        <v>0</v>
      </c>
      <c r="AI1193" s="43">
        <v>0</v>
      </c>
      <c r="AJ1193" s="43">
        <v>0</v>
      </c>
      <c r="AK1193" s="43">
        <v>0</v>
      </c>
      <c r="AL1193" s="43">
        <f t="shared" si="2367"/>
        <v>30228.900000000001</v>
      </c>
      <c r="AM1193" s="43">
        <f t="shared" si="2368"/>
        <v>0</v>
      </c>
      <c r="AN1193" s="19"/>
      <c r="AR1193" s="1"/>
      <c r="AS1193" s="1"/>
    </row>
    <row r="1194">
      <c r="B1194" s="41" t="s">
        <v>453</v>
      </c>
      <c r="C1194" s="41" t="s">
        <v>137</v>
      </c>
      <c r="D1194" s="41" t="s">
        <v>117</v>
      </c>
      <c r="E1194" s="26" t="str">
        <f t="shared" si="2193"/>
        <v>1103</v>
      </c>
      <c r="F1194" s="41" t="s">
        <v>599</v>
      </c>
      <c r="G1194" s="41"/>
      <c r="H1194" s="42" t="s">
        <v>315</v>
      </c>
      <c r="I1194" s="43">
        <f t="shared" si="2340"/>
        <v>3</v>
      </c>
      <c r="J1194" s="43">
        <f t="shared" si="2341"/>
        <v>0</v>
      </c>
      <c r="K1194" s="43">
        <f t="shared" si="2342"/>
        <v>0</v>
      </c>
      <c r="L1194" s="43">
        <f t="shared" si="2343"/>
        <v>0</v>
      </c>
      <c r="M1194" s="43">
        <f t="shared" si="2344"/>
        <v>0</v>
      </c>
      <c r="N1194" s="43">
        <f t="shared" si="2345"/>
        <v>0</v>
      </c>
      <c r="O1194" s="43">
        <f t="shared" si="2346"/>
        <v>0</v>
      </c>
      <c r="P1194" s="43">
        <f t="shared" si="2347"/>
        <v>0</v>
      </c>
      <c r="Q1194" s="43">
        <f t="shared" si="2348"/>
        <v>0</v>
      </c>
      <c r="R1194" s="43">
        <f t="shared" si="2349"/>
        <v>0</v>
      </c>
      <c r="S1194" s="43">
        <f t="shared" si="2350"/>
        <v>0</v>
      </c>
      <c r="T1194" s="43">
        <f t="shared" si="2351"/>
        <v>0</v>
      </c>
      <c r="U1194" s="43">
        <v>0</v>
      </c>
      <c r="V1194" s="43">
        <f t="shared" si="2194"/>
        <v>3</v>
      </c>
      <c r="W1194" s="43">
        <f t="shared" si="2352"/>
        <v>0</v>
      </c>
      <c r="X1194" s="43">
        <f t="shared" si="2353"/>
        <v>0</v>
      </c>
      <c r="Y1194" s="43">
        <f t="shared" si="2354"/>
        <v>0</v>
      </c>
      <c r="Z1194" s="43">
        <f t="shared" si="2355"/>
        <v>0</v>
      </c>
      <c r="AA1194" s="43">
        <f t="shared" si="2356"/>
        <v>0</v>
      </c>
      <c r="AB1194" s="43">
        <f t="shared" si="2357"/>
        <v>0</v>
      </c>
      <c r="AC1194" s="44">
        <f t="shared" si="2358"/>
        <v>3</v>
      </c>
      <c r="AD1194" s="44">
        <f t="shared" si="2359"/>
        <v>2.9894099999999999</v>
      </c>
      <c r="AE1194" s="45">
        <f t="shared" si="2366"/>
        <v>99.646999999999991</v>
      </c>
      <c r="AF1194" s="43">
        <f t="shared" si="2360"/>
        <v>3</v>
      </c>
      <c r="AG1194" s="43">
        <f t="shared" si="2361"/>
        <v>0</v>
      </c>
      <c r="AH1194" s="43">
        <f t="shared" si="2362"/>
        <v>0</v>
      </c>
      <c r="AI1194" s="43">
        <f t="shared" si="2363"/>
        <v>0</v>
      </c>
      <c r="AJ1194" s="43">
        <f t="shared" si="2364"/>
        <v>0</v>
      </c>
      <c r="AK1194" s="43">
        <f t="shared" si="2365"/>
        <v>0</v>
      </c>
      <c r="AL1194" s="43">
        <f t="shared" si="2367"/>
        <v>3</v>
      </c>
      <c r="AM1194" s="43">
        <f t="shared" si="2368"/>
        <v>0</v>
      </c>
      <c r="AN1194" s="2"/>
      <c r="AO1194" s="1"/>
      <c r="AP1194" s="1"/>
      <c r="AQ1194" s="1"/>
      <c r="AR1194" s="1"/>
      <c r="AS1194" s="1"/>
    </row>
    <row r="1195" ht="31.5">
      <c r="B1195" s="41" t="s">
        <v>453</v>
      </c>
      <c r="C1195" s="41" t="s">
        <v>137</v>
      </c>
      <c r="D1195" s="41" t="s">
        <v>117</v>
      </c>
      <c r="E1195" s="26" t="str">
        <f t="shared" si="2193"/>
        <v>1103</v>
      </c>
      <c r="F1195" s="41" t="s">
        <v>599</v>
      </c>
      <c r="G1195" s="41" t="s">
        <v>177</v>
      </c>
      <c r="H1195" s="42" t="s">
        <v>178</v>
      </c>
      <c r="I1195" s="43">
        <f t="shared" si="2340"/>
        <v>3</v>
      </c>
      <c r="J1195" s="43">
        <f t="shared" si="2341"/>
        <v>0</v>
      </c>
      <c r="K1195" s="43">
        <f t="shared" si="2342"/>
        <v>0</v>
      </c>
      <c r="L1195" s="43">
        <f t="shared" si="2343"/>
        <v>0</v>
      </c>
      <c r="M1195" s="43">
        <f t="shared" si="2344"/>
        <v>0</v>
      </c>
      <c r="N1195" s="43">
        <f t="shared" si="2345"/>
        <v>0</v>
      </c>
      <c r="O1195" s="43">
        <f t="shared" si="2346"/>
        <v>0</v>
      </c>
      <c r="P1195" s="43">
        <f t="shared" si="2347"/>
        <v>0</v>
      </c>
      <c r="Q1195" s="43">
        <f t="shared" si="2348"/>
        <v>0</v>
      </c>
      <c r="R1195" s="43">
        <f t="shared" si="2349"/>
        <v>0</v>
      </c>
      <c r="S1195" s="43">
        <f t="shared" si="2350"/>
        <v>0</v>
      </c>
      <c r="T1195" s="43">
        <f t="shared" si="2351"/>
        <v>0</v>
      </c>
      <c r="U1195" s="43">
        <v>0</v>
      </c>
      <c r="V1195" s="43">
        <f t="shared" si="2194"/>
        <v>3</v>
      </c>
      <c r="W1195" s="43">
        <f t="shared" si="2352"/>
        <v>0</v>
      </c>
      <c r="X1195" s="43">
        <f t="shared" si="2353"/>
        <v>0</v>
      </c>
      <c r="Y1195" s="43">
        <f t="shared" si="2354"/>
        <v>0</v>
      </c>
      <c r="Z1195" s="43">
        <f t="shared" si="2355"/>
        <v>0</v>
      </c>
      <c r="AA1195" s="43">
        <f t="shared" si="2356"/>
        <v>0</v>
      </c>
      <c r="AB1195" s="43">
        <f t="shared" si="2357"/>
        <v>0</v>
      </c>
      <c r="AC1195" s="44">
        <f t="shared" si="2358"/>
        <v>3</v>
      </c>
      <c r="AD1195" s="44">
        <f t="shared" si="2359"/>
        <v>2.9894099999999999</v>
      </c>
      <c r="AE1195" s="45">
        <f t="shared" si="2366"/>
        <v>99.646999999999991</v>
      </c>
      <c r="AF1195" s="43">
        <f t="shared" si="2360"/>
        <v>3</v>
      </c>
      <c r="AG1195" s="43">
        <f t="shared" si="2361"/>
        <v>0</v>
      </c>
      <c r="AH1195" s="43">
        <f t="shared" si="2362"/>
        <v>0</v>
      </c>
      <c r="AI1195" s="43">
        <f t="shared" si="2363"/>
        <v>0</v>
      </c>
      <c r="AJ1195" s="43">
        <f t="shared" si="2364"/>
        <v>0</v>
      </c>
      <c r="AK1195" s="43">
        <f t="shared" si="2365"/>
        <v>0</v>
      </c>
      <c r="AL1195" s="43">
        <f t="shared" si="2367"/>
        <v>3</v>
      </c>
      <c r="AM1195" s="43">
        <f t="shared" si="2368"/>
        <v>0</v>
      </c>
      <c r="AN1195" s="2"/>
      <c r="AO1195" s="1"/>
      <c r="AP1195" s="1"/>
      <c r="AQ1195" s="1"/>
      <c r="AR1195" s="1"/>
      <c r="AS1195" s="1"/>
    </row>
    <row r="1196">
      <c r="B1196" s="41" t="s">
        <v>453</v>
      </c>
      <c r="C1196" s="41" t="s">
        <v>137</v>
      </c>
      <c r="D1196" s="41" t="s">
        <v>117</v>
      </c>
      <c r="E1196" s="26" t="str">
        <f t="shared" si="2193"/>
        <v>1103</v>
      </c>
      <c r="F1196" s="41" t="s">
        <v>599</v>
      </c>
      <c r="G1196" s="41" t="s">
        <v>305</v>
      </c>
      <c r="H1196" s="42" t="s">
        <v>306</v>
      </c>
      <c r="I1196" s="43">
        <v>3</v>
      </c>
      <c r="J1196" s="43"/>
      <c r="K1196" s="43"/>
      <c r="L1196" s="43"/>
      <c r="M1196" s="43"/>
      <c r="N1196" s="43"/>
      <c r="O1196" s="43">
        <v>0</v>
      </c>
      <c r="P1196" s="43">
        <v>0</v>
      </c>
      <c r="Q1196" s="43">
        <v>0</v>
      </c>
      <c r="R1196" s="43">
        <v>0</v>
      </c>
      <c r="S1196" s="43">
        <v>0</v>
      </c>
      <c r="T1196" s="43">
        <v>0</v>
      </c>
      <c r="U1196" s="43">
        <v>0</v>
      </c>
      <c r="V1196" s="43">
        <f t="shared" si="2194"/>
        <v>3</v>
      </c>
      <c r="W1196" s="43"/>
      <c r="X1196" s="43"/>
      <c r="Y1196" s="43"/>
      <c r="Z1196" s="43"/>
      <c r="AA1196" s="43"/>
      <c r="AB1196" s="43">
        <v>0</v>
      </c>
      <c r="AC1196" s="44">
        <v>3</v>
      </c>
      <c r="AD1196" s="44">
        <v>2.9894099999999999</v>
      </c>
      <c r="AE1196" s="45">
        <f t="shared" si="2366"/>
        <v>99.646999999999991</v>
      </c>
      <c r="AF1196" s="43">
        <v>3</v>
      </c>
      <c r="AG1196" s="43">
        <v>0</v>
      </c>
      <c r="AH1196" s="43">
        <v>0</v>
      </c>
      <c r="AI1196" s="43">
        <v>0</v>
      </c>
      <c r="AJ1196" s="43">
        <v>0</v>
      </c>
      <c r="AK1196" s="43">
        <v>0</v>
      </c>
      <c r="AL1196" s="43">
        <f t="shared" si="2367"/>
        <v>3</v>
      </c>
      <c r="AM1196" s="43">
        <f t="shared" si="2368"/>
        <v>0</v>
      </c>
      <c r="AN1196" s="19"/>
      <c r="AR1196" s="1"/>
      <c r="AS1196" s="1"/>
    </row>
    <row r="1197" ht="47.25">
      <c r="B1197" s="41" t="s">
        <v>453</v>
      </c>
      <c r="C1197" s="41" t="s">
        <v>137</v>
      </c>
      <c r="D1197" s="41" t="s">
        <v>117</v>
      </c>
      <c r="E1197" s="26" t="str">
        <f t="shared" si="2193"/>
        <v>1103</v>
      </c>
      <c r="F1197" s="41" t="s">
        <v>600</v>
      </c>
      <c r="G1197" s="41"/>
      <c r="H1197" s="42" t="s">
        <v>321</v>
      </c>
      <c r="I1197" s="43">
        <f t="shared" si="2340"/>
        <v>186</v>
      </c>
      <c r="J1197" s="43">
        <f t="shared" si="2341"/>
        <v>186</v>
      </c>
      <c r="K1197" s="43">
        <f t="shared" si="2342"/>
        <v>186</v>
      </c>
      <c r="L1197" s="43">
        <f t="shared" si="2343"/>
        <v>0</v>
      </c>
      <c r="M1197" s="43">
        <f t="shared" si="2344"/>
        <v>0</v>
      </c>
      <c r="N1197" s="43">
        <f t="shared" si="2345"/>
        <v>0</v>
      </c>
      <c r="O1197" s="43">
        <f t="shared" si="2346"/>
        <v>0</v>
      </c>
      <c r="P1197" s="43">
        <f t="shared" si="2347"/>
        <v>0</v>
      </c>
      <c r="Q1197" s="43">
        <f t="shared" si="2348"/>
        <v>0</v>
      </c>
      <c r="R1197" s="43">
        <f t="shared" si="2349"/>
        <v>0</v>
      </c>
      <c r="S1197" s="43">
        <f t="shared" si="2350"/>
        <v>0</v>
      </c>
      <c r="T1197" s="43">
        <f t="shared" si="2351"/>
        <v>0</v>
      </c>
      <c r="U1197" s="43">
        <v>0</v>
      </c>
      <c r="V1197" s="43">
        <f t="shared" si="2194"/>
        <v>186</v>
      </c>
      <c r="W1197" s="43">
        <f t="shared" si="2352"/>
        <v>0</v>
      </c>
      <c r="X1197" s="43">
        <f t="shared" si="2353"/>
        <v>0</v>
      </c>
      <c r="Y1197" s="43">
        <f t="shared" si="2354"/>
        <v>0</v>
      </c>
      <c r="Z1197" s="43">
        <f t="shared" si="2355"/>
        <v>0</v>
      </c>
      <c r="AA1197" s="43">
        <f t="shared" si="2356"/>
        <v>0</v>
      </c>
      <c r="AB1197" s="43">
        <f t="shared" si="2357"/>
        <v>156.40000000000001</v>
      </c>
      <c r="AC1197" s="44">
        <f t="shared" si="2358"/>
        <v>186</v>
      </c>
      <c r="AD1197" s="44">
        <f t="shared" si="2359"/>
        <v>185.99269000000001</v>
      </c>
      <c r="AE1197" s="45">
        <f t="shared" si="2366"/>
        <v>99.99606989247313</v>
      </c>
      <c r="AF1197" s="43">
        <f t="shared" si="2360"/>
        <v>186</v>
      </c>
      <c r="AG1197" s="43">
        <f t="shared" si="2361"/>
        <v>0</v>
      </c>
      <c r="AH1197" s="43">
        <f t="shared" si="2362"/>
        <v>0</v>
      </c>
      <c r="AI1197" s="43">
        <f t="shared" si="2363"/>
        <v>0</v>
      </c>
      <c r="AJ1197" s="43">
        <f t="shared" si="2364"/>
        <v>0</v>
      </c>
      <c r="AK1197" s="43">
        <f t="shared" si="2365"/>
        <v>0</v>
      </c>
      <c r="AL1197" s="43">
        <f t="shared" si="2367"/>
        <v>186</v>
      </c>
      <c r="AM1197" s="43">
        <f t="shared" si="2368"/>
        <v>0</v>
      </c>
      <c r="AN1197" s="2"/>
      <c r="AO1197" s="1"/>
      <c r="AP1197" s="1"/>
      <c r="AQ1197" s="1"/>
      <c r="AR1197" s="1"/>
      <c r="AS1197" s="1"/>
    </row>
    <row r="1198" ht="31.5">
      <c r="B1198" s="41" t="s">
        <v>453</v>
      </c>
      <c r="C1198" s="41" t="s">
        <v>137</v>
      </c>
      <c r="D1198" s="41" t="s">
        <v>117</v>
      </c>
      <c r="E1198" s="26" t="str">
        <f t="shared" si="2193"/>
        <v>1103</v>
      </c>
      <c r="F1198" s="41" t="s">
        <v>600</v>
      </c>
      <c r="G1198" s="41" t="s">
        <v>177</v>
      </c>
      <c r="H1198" s="42" t="s">
        <v>178</v>
      </c>
      <c r="I1198" s="43">
        <f t="shared" si="2340"/>
        <v>186</v>
      </c>
      <c r="J1198" s="43">
        <f t="shared" si="2341"/>
        <v>186</v>
      </c>
      <c r="K1198" s="43">
        <f t="shared" si="2342"/>
        <v>186</v>
      </c>
      <c r="L1198" s="43">
        <f t="shared" si="2343"/>
        <v>0</v>
      </c>
      <c r="M1198" s="43">
        <f t="shared" si="2344"/>
        <v>0</v>
      </c>
      <c r="N1198" s="43">
        <f t="shared" si="2345"/>
        <v>0</v>
      </c>
      <c r="O1198" s="43">
        <f t="shared" si="2346"/>
        <v>0</v>
      </c>
      <c r="P1198" s="43">
        <f t="shared" si="2347"/>
        <v>0</v>
      </c>
      <c r="Q1198" s="43">
        <f t="shared" si="2348"/>
        <v>0</v>
      </c>
      <c r="R1198" s="43">
        <f t="shared" si="2349"/>
        <v>0</v>
      </c>
      <c r="S1198" s="43">
        <f t="shared" si="2350"/>
        <v>0</v>
      </c>
      <c r="T1198" s="43">
        <f t="shared" si="2351"/>
        <v>0</v>
      </c>
      <c r="U1198" s="43">
        <v>0</v>
      </c>
      <c r="V1198" s="43">
        <f t="shared" si="2194"/>
        <v>186</v>
      </c>
      <c r="W1198" s="43">
        <f t="shared" si="2352"/>
        <v>0</v>
      </c>
      <c r="X1198" s="43">
        <f t="shared" si="2353"/>
        <v>0</v>
      </c>
      <c r="Y1198" s="43">
        <f t="shared" si="2354"/>
        <v>0</v>
      </c>
      <c r="Z1198" s="43">
        <f t="shared" si="2355"/>
        <v>0</v>
      </c>
      <c r="AA1198" s="43">
        <f t="shared" si="2356"/>
        <v>0</v>
      </c>
      <c r="AB1198" s="43">
        <f t="shared" si="2357"/>
        <v>156.40000000000001</v>
      </c>
      <c r="AC1198" s="44">
        <f t="shared" si="2358"/>
        <v>186</v>
      </c>
      <c r="AD1198" s="44">
        <f t="shared" si="2359"/>
        <v>185.99269000000001</v>
      </c>
      <c r="AE1198" s="45">
        <f t="shared" si="2366"/>
        <v>99.99606989247313</v>
      </c>
      <c r="AF1198" s="43">
        <f t="shared" si="2360"/>
        <v>186</v>
      </c>
      <c r="AG1198" s="43">
        <f t="shared" si="2361"/>
        <v>0</v>
      </c>
      <c r="AH1198" s="43">
        <f t="shared" si="2362"/>
        <v>0</v>
      </c>
      <c r="AI1198" s="43">
        <f t="shared" si="2363"/>
        <v>0</v>
      </c>
      <c r="AJ1198" s="43">
        <f t="shared" si="2364"/>
        <v>0</v>
      </c>
      <c r="AK1198" s="43">
        <f t="shared" si="2365"/>
        <v>0</v>
      </c>
      <c r="AL1198" s="43">
        <f t="shared" si="2367"/>
        <v>186</v>
      </c>
      <c r="AM1198" s="43">
        <f t="shared" si="2368"/>
        <v>0</v>
      </c>
      <c r="AN1198" s="2"/>
      <c r="AO1198" s="1"/>
      <c r="AP1198" s="1"/>
      <c r="AQ1198" s="1"/>
      <c r="AR1198" s="1"/>
      <c r="AS1198" s="1"/>
    </row>
    <row r="1199">
      <c r="B1199" s="41" t="s">
        <v>453</v>
      </c>
      <c r="C1199" s="41" t="s">
        <v>137</v>
      </c>
      <c r="D1199" s="41" t="s">
        <v>117</v>
      </c>
      <c r="E1199" s="26" t="str">
        <f t="shared" ref="E1199:E1262" si="2369">CONCATENATE(C1199,D1199)</f>
        <v>1103</v>
      </c>
      <c r="F1199" s="41" t="s">
        <v>600</v>
      </c>
      <c r="G1199" s="41" t="s">
        <v>305</v>
      </c>
      <c r="H1199" s="42" t="s">
        <v>306</v>
      </c>
      <c r="I1199" s="43">
        <v>186</v>
      </c>
      <c r="J1199" s="43">
        <v>186</v>
      </c>
      <c r="K1199" s="43">
        <v>186</v>
      </c>
      <c r="L1199" s="43"/>
      <c r="M1199" s="43"/>
      <c r="N1199" s="43"/>
      <c r="O1199" s="43">
        <v>0</v>
      </c>
      <c r="P1199" s="43">
        <v>0</v>
      </c>
      <c r="Q1199" s="43">
        <v>0</v>
      </c>
      <c r="R1199" s="43">
        <v>0</v>
      </c>
      <c r="S1199" s="43">
        <v>0</v>
      </c>
      <c r="T1199" s="43">
        <v>0</v>
      </c>
      <c r="U1199" s="43">
        <v>0</v>
      </c>
      <c r="V1199" s="43">
        <f t="shared" ref="V1199:V1262" si="2370">I1199+L1199+U1199+T1199+S1199+R1199+Q1199+P1199+O1199</f>
        <v>186</v>
      </c>
      <c r="W1199" s="43"/>
      <c r="X1199" s="43"/>
      <c r="Y1199" s="43"/>
      <c r="Z1199" s="43"/>
      <c r="AA1199" s="43"/>
      <c r="AB1199" s="43">
        <v>156.40000000000001</v>
      </c>
      <c r="AC1199" s="44">
        <v>186</v>
      </c>
      <c r="AD1199" s="44">
        <v>185.99269000000001</v>
      </c>
      <c r="AE1199" s="45">
        <f t="shared" si="2366"/>
        <v>99.99606989247313</v>
      </c>
      <c r="AF1199" s="43">
        <v>186</v>
      </c>
      <c r="AG1199" s="43">
        <v>0</v>
      </c>
      <c r="AH1199" s="43">
        <v>0</v>
      </c>
      <c r="AI1199" s="43">
        <v>0</v>
      </c>
      <c r="AJ1199" s="43">
        <v>0</v>
      </c>
      <c r="AK1199" s="43">
        <v>0</v>
      </c>
      <c r="AL1199" s="43">
        <f t="shared" si="2367"/>
        <v>186</v>
      </c>
      <c r="AM1199" s="43">
        <f t="shared" si="2368"/>
        <v>0</v>
      </c>
      <c r="AN1199" s="19"/>
      <c r="AO1199" s="1"/>
      <c r="AP1199" s="1"/>
      <c r="AQ1199" s="1"/>
      <c r="AR1199" s="1"/>
      <c r="AS1199" s="1"/>
    </row>
    <row r="1200" ht="31.5">
      <c r="B1200" s="41" t="s">
        <v>453</v>
      </c>
      <c r="C1200" s="41" t="s">
        <v>137</v>
      </c>
      <c r="D1200" s="41" t="s">
        <v>117</v>
      </c>
      <c r="E1200" s="26" t="str">
        <f t="shared" si="2369"/>
        <v>1103</v>
      </c>
      <c r="F1200" s="41" t="s">
        <v>480</v>
      </c>
      <c r="G1200" s="41"/>
      <c r="H1200" s="42" t="s">
        <v>481</v>
      </c>
      <c r="I1200" s="43">
        <f t="shared" si="2340"/>
        <v>3234.5000000000005</v>
      </c>
      <c r="J1200" s="43">
        <f t="shared" si="2341"/>
        <v>4189</v>
      </c>
      <c r="K1200" s="43">
        <f t="shared" si="2342"/>
        <v>9590</v>
      </c>
      <c r="L1200" s="43">
        <f t="shared" si="2343"/>
        <v>0</v>
      </c>
      <c r="M1200" s="43">
        <f t="shared" si="2344"/>
        <v>0</v>
      </c>
      <c r="N1200" s="43">
        <f t="shared" si="2345"/>
        <v>0</v>
      </c>
      <c r="O1200" s="43">
        <f t="shared" si="2346"/>
        <v>0</v>
      </c>
      <c r="P1200" s="43">
        <f t="shared" si="2347"/>
        <v>0</v>
      </c>
      <c r="Q1200" s="43">
        <f t="shared" si="2348"/>
        <v>0</v>
      </c>
      <c r="R1200" s="43">
        <f t="shared" si="2349"/>
        <v>0</v>
      </c>
      <c r="S1200" s="43">
        <f t="shared" si="2350"/>
        <v>0</v>
      </c>
      <c r="T1200" s="43">
        <f t="shared" si="2351"/>
        <v>0</v>
      </c>
      <c r="U1200" s="43">
        <v>0</v>
      </c>
      <c r="V1200" s="43">
        <f t="shared" si="2370"/>
        <v>3234.5000000000005</v>
      </c>
      <c r="W1200" s="43">
        <f t="shared" si="2352"/>
        <v>0</v>
      </c>
      <c r="X1200" s="43">
        <f t="shared" si="2353"/>
        <v>0</v>
      </c>
      <c r="Y1200" s="43">
        <f t="shared" si="2354"/>
        <v>0</v>
      </c>
      <c r="Z1200" s="43">
        <f t="shared" si="2355"/>
        <v>0</v>
      </c>
      <c r="AA1200" s="43">
        <f t="shared" si="2356"/>
        <v>0</v>
      </c>
      <c r="AB1200" s="43">
        <f t="shared" si="2357"/>
        <v>3207.607</v>
      </c>
      <c r="AC1200" s="44">
        <f t="shared" si="2358"/>
        <v>3234.5</v>
      </c>
      <c r="AD1200" s="44">
        <f t="shared" si="2359"/>
        <v>3234.4771499999997</v>
      </c>
      <c r="AE1200" s="45">
        <f t="shared" si="2366"/>
        <v>99.999293553872306</v>
      </c>
      <c r="AF1200" s="43">
        <f t="shared" si="2360"/>
        <v>3234.5</v>
      </c>
      <c r="AG1200" s="43">
        <f t="shared" si="2361"/>
        <v>0</v>
      </c>
      <c r="AH1200" s="43">
        <f t="shared" si="2362"/>
        <v>0</v>
      </c>
      <c r="AI1200" s="43">
        <f t="shared" si="2363"/>
        <v>0</v>
      </c>
      <c r="AJ1200" s="43">
        <f t="shared" si="2364"/>
        <v>0</v>
      </c>
      <c r="AK1200" s="43">
        <f t="shared" si="2365"/>
        <v>0</v>
      </c>
      <c r="AL1200" s="43">
        <f t="shared" si="2367"/>
        <v>3234.5</v>
      </c>
      <c r="AM1200" s="43">
        <f t="shared" si="2368"/>
        <v>4.5474735088646412e-13</v>
      </c>
      <c r="AN1200" s="2"/>
      <c r="AO1200" s="1"/>
      <c r="AP1200" s="1"/>
      <c r="AQ1200" s="1"/>
      <c r="AR1200" s="1"/>
      <c r="AS1200" s="1"/>
    </row>
    <row r="1201" ht="47.25">
      <c r="B1201" s="41" t="s">
        <v>453</v>
      </c>
      <c r="C1201" s="41" t="s">
        <v>137</v>
      </c>
      <c r="D1201" s="41" t="s">
        <v>117</v>
      </c>
      <c r="E1201" s="26" t="str">
        <f t="shared" si="2369"/>
        <v>1103</v>
      </c>
      <c r="F1201" s="41" t="s">
        <v>488</v>
      </c>
      <c r="G1201" s="41"/>
      <c r="H1201" s="42" t="s">
        <v>489</v>
      </c>
      <c r="I1201" s="43">
        <f t="shared" si="2340"/>
        <v>3234.5000000000005</v>
      </c>
      <c r="J1201" s="43">
        <f t="shared" si="2341"/>
        <v>4189</v>
      </c>
      <c r="K1201" s="43">
        <f t="shared" si="2342"/>
        <v>9590</v>
      </c>
      <c r="L1201" s="43">
        <f t="shared" si="2343"/>
        <v>0</v>
      </c>
      <c r="M1201" s="43">
        <f t="shared" si="2344"/>
        <v>0</v>
      </c>
      <c r="N1201" s="43">
        <f t="shared" si="2345"/>
        <v>0</v>
      </c>
      <c r="O1201" s="43">
        <f t="shared" si="2346"/>
        <v>0</v>
      </c>
      <c r="P1201" s="43">
        <f t="shared" si="2347"/>
        <v>0</v>
      </c>
      <c r="Q1201" s="43">
        <f t="shared" si="2348"/>
        <v>0</v>
      </c>
      <c r="R1201" s="43">
        <f t="shared" si="2349"/>
        <v>0</v>
      </c>
      <c r="S1201" s="43">
        <f t="shared" si="2350"/>
        <v>0</v>
      </c>
      <c r="T1201" s="43">
        <f t="shared" si="2351"/>
        <v>0</v>
      </c>
      <c r="U1201" s="43">
        <v>0</v>
      </c>
      <c r="V1201" s="43">
        <f t="shared" si="2370"/>
        <v>3234.5000000000005</v>
      </c>
      <c r="W1201" s="43">
        <f t="shared" si="2352"/>
        <v>0</v>
      </c>
      <c r="X1201" s="43">
        <f t="shared" si="2353"/>
        <v>0</v>
      </c>
      <c r="Y1201" s="43">
        <f t="shared" si="2354"/>
        <v>0</v>
      </c>
      <c r="Z1201" s="43">
        <f t="shared" si="2355"/>
        <v>0</v>
      </c>
      <c r="AA1201" s="43">
        <f t="shared" si="2356"/>
        <v>0</v>
      </c>
      <c r="AB1201" s="43">
        <f t="shared" si="2357"/>
        <v>3207.607</v>
      </c>
      <c r="AC1201" s="44">
        <f t="shared" si="2358"/>
        <v>3234.5</v>
      </c>
      <c r="AD1201" s="44">
        <f t="shared" si="2359"/>
        <v>3234.4771499999997</v>
      </c>
      <c r="AE1201" s="45">
        <f t="shared" si="2366"/>
        <v>99.999293553872306</v>
      </c>
      <c r="AF1201" s="43">
        <f t="shared" si="2360"/>
        <v>3234.5</v>
      </c>
      <c r="AG1201" s="43">
        <f t="shared" si="2361"/>
        <v>0</v>
      </c>
      <c r="AH1201" s="43">
        <f t="shared" si="2362"/>
        <v>0</v>
      </c>
      <c r="AI1201" s="43">
        <f t="shared" si="2363"/>
        <v>0</v>
      </c>
      <c r="AJ1201" s="43">
        <f t="shared" si="2364"/>
        <v>0</v>
      </c>
      <c r="AK1201" s="43">
        <f t="shared" si="2365"/>
        <v>0</v>
      </c>
      <c r="AL1201" s="43">
        <f t="shared" si="2367"/>
        <v>3234.5</v>
      </c>
      <c r="AM1201" s="43">
        <f t="shared" si="2368"/>
        <v>4.5474735088646412e-13</v>
      </c>
      <c r="AN1201" s="2"/>
      <c r="AO1201" s="1"/>
      <c r="AP1201" s="1"/>
      <c r="AQ1201" s="1"/>
      <c r="AR1201" s="1"/>
      <c r="AS1201" s="1"/>
    </row>
    <row r="1202" ht="63">
      <c r="B1202" s="41" t="s">
        <v>453</v>
      </c>
      <c r="C1202" s="41" t="s">
        <v>137</v>
      </c>
      <c r="D1202" s="41" t="s">
        <v>117</v>
      </c>
      <c r="E1202" s="26" t="str">
        <f t="shared" si="2369"/>
        <v>1103</v>
      </c>
      <c r="F1202" s="41" t="s">
        <v>490</v>
      </c>
      <c r="G1202" s="41"/>
      <c r="H1202" s="42" t="s">
        <v>491</v>
      </c>
      <c r="I1202" s="43">
        <f>I1203+I1206</f>
        <v>3234.5000000000005</v>
      </c>
      <c r="J1202" s="43">
        <f>J1203+J1206</f>
        <v>4189</v>
      </c>
      <c r="K1202" s="43">
        <f>K1203+K1206</f>
        <v>9590</v>
      </c>
      <c r="L1202" s="43">
        <f>L1203+L1206</f>
        <v>0</v>
      </c>
      <c r="M1202" s="43">
        <f>M1203+M1206</f>
        <v>0</v>
      </c>
      <c r="N1202" s="43">
        <f>N1203+N1206</f>
        <v>0</v>
      </c>
      <c r="O1202" s="43">
        <f>O1203+O1206</f>
        <v>0</v>
      </c>
      <c r="P1202" s="43">
        <f>P1203+P1206</f>
        <v>0</v>
      </c>
      <c r="Q1202" s="43">
        <f>Q1203+Q1206</f>
        <v>0</v>
      </c>
      <c r="R1202" s="43">
        <f>R1203+R1206</f>
        <v>0</v>
      </c>
      <c r="S1202" s="43">
        <f>S1203+S1206</f>
        <v>0</v>
      </c>
      <c r="T1202" s="43">
        <f>T1203+T1206</f>
        <v>0</v>
      </c>
      <c r="U1202" s="43">
        <v>0</v>
      </c>
      <c r="V1202" s="43">
        <f t="shared" si="2370"/>
        <v>3234.5000000000005</v>
      </c>
      <c r="W1202" s="43">
        <f>W1203+W1206</f>
        <v>0</v>
      </c>
      <c r="X1202" s="43">
        <f>X1203+X1206</f>
        <v>0</v>
      </c>
      <c r="Y1202" s="43">
        <f>Y1203+Y1206</f>
        <v>0</v>
      </c>
      <c r="Z1202" s="43">
        <f>Z1203+Z1206</f>
        <v>0</v>
      </c>
      <c r="AA1202" s="43">
        <f>AA1203+AA1206</f>
        <v>0</v>
      </c>
      <c r="AB1202" s="43">
        <f>AB1203+AB1206</f>
        <v>3207.607</v>
      </c>
      <c r="AC1202" s="44">
        <f>AC1203+AC1206</f>
        <v>3234.5</v>
      </c>
      <c r="AD1202" s="44">
        <f>AD1203+AD1206</f>
        <v>3234.4771499999997</v>
      </c>
      <c r="AE1202" s="45">
        <f t="shared" si="2366"/>
        <v>99.999293553872306</v>
      </c>
      <c r="AF1202" s="43">
        <f>AF1203+AF1206</f>
        <v>3234.5</v>
      </c>
      <c r="AG1202" s="43">
        <f>AG1203+AG1206</f>
        <v>0</v>
      </c>
      <c r="AH1202" s="43">
        <f>AH1203+AH1206</f>
        <v>0</v>
      </c>
      <c r="AI1202" s="43">
        <f>AI1203+AI1206</f>
        <v>0</v>
      </c>
      <c r="AJ1202" s="43">
        <f>AJ1203+AJ1206</f>
        <v>0</v>
      </c>
      <c r="AK1202" s="43">
        <f>AK1203+AK1206</f>
        <v>0</v>
      </c>
      <c r="AL1202" s="43">
        <f t="shared" si="2367"/>
        <v>3234.5</v>
      </c>
      <c r="AM1202" s="43">
        <f t="shared" si="2368"/>
        <v>4.5474735088646412e-13</v>
      </c>
      <c r="AN1202" s="2"/>
      <c r="AR1202" s="1"/>
      <c r="AS1202" s="1"/>
    </row>
    <row r="1203" ht="31.5">
      <c r="B1203" s="41" t="s">
        <v>453</v>
      </c>
      <c r="C1203" s="41" t="s">
        <v>137</v>
      </c>
      <c r="D1203" s="41" t="s">
        <v>117</v>
      </c>
      <c r="E1203" s="26" t="str">
        <f t="shared" si="2369"/>
        <v>1103</v>
      </c>
      <c r="F1203" s="41" t="s">
        <v>494</v>
      </c>
      <c r="G1203" s="41"/>
      <c r="H1203" s="42" t="s">
        <v>304</v>
      </c>
      <c r="I1203" s="43">
        <f t="shared" ref="I1203:I1207" si="2371">I1204</f>
        <v>96.400000000000006</v>
      </c>
      <c r="J1203" s="43">
        <f t="shared" ref="J1203:J1207" si="2372">J1204</f>
        <v>100.3</v>
      </c>
      <c r="K1203" s="43">
        <f t="shared" ref="K1203:K1207" si="2373">K1204</f>
        <v>100.3</v>
      </c>
      <c r="L1203" s="43">
        <f t="shared" ref="L1203:L1207" si="2374">L1204</f>
        <v>0</v>
      </c>
      <c r="M1203" s="43">
        <f t="shared" ref="M1203:M1207" si="2375">M1204</f>
        <v>0</v>
      </c>
      <c r="N1203" s="43">
        <f t="shared" ref="N1203:N1207" si="2376">N1204</f>
        <v>0</v>
      </c>
      <c r="O1203" s="43">
        <f t="shared" ref="O1203:O1207" si="2377">O1204</f>
        <v>0</v>
      </c>
      <c r="P1203" s="43">
        <f t="shared" ref="P1203:P1207" si="2378">P1204</f>
        <v>0</v>
      </c>
      <c r="Q1203" s="43">
        <f t="shared" ref="Q1203:Q1207" si="2379">Q1204</f>
        <v>0</v>
      </c>
      <c r="R1203" s="43">
        <f t="shared" ref="R1203:R1207" si="2380">R1204</f>
        <v>0</v>
      </c>
      <c r="S1203" s="43">
        <f t="shared" ref="S1203:S1207" si="2381">S1204</f>
        <v>0</v>
      </c>
      <c r="T1203" s="43">
        <f t="shared" ref="T1203:T1207" si="2382">T1204</f>
        <v>0</v>
      </c>
      <c r="U1203" s="43">
        <v>0</v>
      </c>
      <c r="V1203" s="43">
        <f t="shared" si="2370"/>
        <v>96.400000000000006</v>
      </c>
      <c r="W1203" s="43">
        <f t="shared" ref="W1203:W1207" si="2383">W1204</f>
        <v>0</v>
      </c>
      <c r="X1203" s="43">
        <f t="shared" ref="X1203:X1207" si="2384">X1204</f>
        <v>0</v>
      </c>
      <c r="Y1203" s="43">
        <f t="shared" ref="Y1203:Y1207" si="2385">Y1204</f>
        <v>0</v>
      </c>
      <c r="Z1203" s="43">
        <f t="shared" ref="Z1203:Z1207" si="2386">Z1204</f>
        <v>0</v>
      </c>
      <c r="AA1203" s="43">
        <f t="shared" ref="AA1203:AA1207" si="2387">AA1204</f>
        <v>0</v>
      </c>
      <c r="AB1203" s="43">
        <f t="shared" ref="AB1203:AB1207" si="2388">AB1204</f>
        <v>69.507000000000005</v>
      </c>
      <c r="AC1203" s="44">
        <f t="shared" ref="AC1203:AC1207" si="2389">AC1204</f>
        <v>96.400000000000006</v>
      </c>
      <c r="AD1203" s="44">
        <f t="shared" ref="AD1203:AD1207" si="2390">AD1204</f>
        <v>96.37715</v>
      </c>
      <c r="AE1203" s="45">
        <f t="shared" si="2366"/>
        <v>99.976296680497924</v>
      </c>
      <c r="AF1203" s="43">
        <f t="shared" ref="AF1203:AF1207" si="2391">AF1204</f>
        <v>96.400000000000006</v>
      </c>
      <c r="AG1203" s="43">
        <f t="shared" ref="AG1203:AG1207" si="2392">AG1204</f>
        <v>0</v>
      </c>
      <c r="AH1203" s="43">
        <f t="shared" ref="AH1203:AH1207" si="2393">AH1204</f>
        <v>0</v>
      </c>
      <c r="AI1203" s="43">
        <f t="shared" ref="AI1203:AI1207" si="2394">AI1204</f>
        <v>0</v>
      </c>
      <c r="AJ1203" s="43">
        <f t="shared" ref="AJ1203:AJ1207" si="2395">AJ1204</f>
        <v>0</v>
      </c>
      <c r="AK1203" s="43">
        <f t="shared" ref="AK1203:AK1207" si="2396">AK1204</f>
        <v>0</v>
      </c>
      <c r="AL1203" s="43">
        <f t="shared" si="2367"/>
        <v>96.400000000000006</v>
      </c>
      <c r="AM1203" s="43">
        <f t="shared" si="2368"/>
        <v>0</v>
      </c>
      <c r="AN1203" s="2"/>
      <c r="AO1203" s="1"/>
      <c r="AP1203" s="1"/>
      <c r="AQ1203" s="1"/>
      <c r="AR1203" s="1"/>
      <c r="AS1203" s="1"/>
    </row>
    <row r="1204" ht="31.5">
      <c r="B1204" s="41" t="s">
        <v>453</v>
      </c>
      <c r="C1204" s="41" t="s">
        <v>137</v>
      </c>
      <c r="D1204" s="41" t="s">
        <v>117</v>
      </c>
      <c r="E1204" s="26" t="str">
        <f t="shared" si="2369"/>
        <v>1103</v>
      </c>
      <c r="F1204" s="41" t="s">
        <v>494</v>
      </c>
      <c r="G1204" s="41" t="s">
        <v>177</v>
      </c>
      <c r="H1204" s="42" t="s">
        <v>178</v>
      </c>
      <c r="I1204" s="43">
        <f t="shared" si="2371"/>
        <v>96.400000000000006</v>
      </c>
      <c r="J1204" s="43">
        <f t="shared" si="2372"/>
        <v>100.3</v>
      </c>
      <c r="K1204" s="43">
        <f t="shared" si="2373"/>
        <v>100.3</v>
      </c>
      <c r="L1204" s="43">
        <f t="shared" si="2374"/>
        <v>0</v>
      </c>
      <c r="M1204" s="43">
        <f t="shared" si="2375"/>
        <v>0</v>
      </c>
      <c r="N1204" s="43">
        <f t="shared" si="2376"/>
        <v>0</v>
      </c>
      <c r="O1204" s="43">
        <f t="shared" si="2377"/>
        <v>0</v>
      </c>
      <c r="P1204" s="43">
        <f t="shared" si="2378"/>
        <v>0</v>
      </c>
      <c r="Q1204" s="43">
        <f t="shared" si="2379"/>
        <v>0</v>
      </c>
      <c r="R1204" s="43">
        <f t="shared" si="2380"/>
        <v>0</v>
      </c>
      <c r="S1204" s="43">
        <f t="shared" si="2381"/>
        <v>0</v>
      </c>
      <c r="T1204" s="43">
        <f t="shared" si="2382"/>
        <v>0</v>
      </c>
      <c r="U1204" s="43">
        <v>0</v>
      </c>
      <c r="V1204" s="43">
        <f t="shared" si="2370"/>
        <v>96.400000000000006</v>
      </c>
      <c r="W1204" s="43">
        <f t="shared" si="2383"/>
        <v>0</v>
      </c>
      <c r="X1204" s="43">
        <f t="shared" si="2384"/>
        <v>0</v>
      </c>
      <c r="Y1204" s="43">
        <f t="shared" si="2385"/>
        <v>0</v>
      </c>
      <c r="Z1204" s="43">
        <f t="shared" si="2386"/>
        <v>0</v>
      </c>
      <c r="AA1204" s="43">
        <f t="shared" si="2387"/>
        <v>0</v>
      </c>
      <c r="AB1204" s="43">
        <f t="shared" si="2388"/>
        <v>69.507000000000005</v>
      </c>
      <c r="AC1204" s="44">
        <f t="shared" si="2389"/>
        <v>96.400000000000006</v>
      </c>
      <c r="AD1204" s="44">
        <f t="shared" si="2390"/>
        <v>96.37715</v>
      </c>
      <c r="AE1204" s="45">
        <f t="shared" si="2366"/>
        <v>99.976296680497924</v>
      </c>
      <c r="AF1204" s="43">
        <f t="shared" si="2391"/>
        <v>96.400000000000006</v>
      </c>
      <c r="AG1204" s="43">
        <f t="shared" si="2392"/>
        <v>0</v>
      </c>
      <c r="AH1204" s="43">
        <f t="shared" si="2393"/>
        <v>0</v>
      </c>
      <c r="AI1204" s="43">
        <f t="shared" si="2394"/>
        <v>0</v>
      </c>
      <c r="AJ1204" s="43">
        <f t="shared" si="2395"/>
        <v>0</v>
      </c>
      <c r="AK1204" s="43">
        <f t="shared" si="2396"/>
        <v>0</v>
      </c>
      <c r="AL1204" s="43">
        <f t="shared" si="2367"/>
        <v>96.400000000000006</v>
      </c>
      <c r="AM1204" s="43">
        <f t="shared" si="2368"/>
        <v>0</v>
      </c>
      <c r="AN1204" s="2"/>
      <c r="AO1204" s="1"/>
      <c r="AP1204" s="1"/>
      <c r="AQ1204" s="1"/>
      <c r="AR1204" s="1"/>
      <c r="AS1204" s="1"/>
    </row>
    <row r="1205">
      <c r="B1205" s="41" t="s">
        <v>453</v>
      </c>
      <c r="C1205" s="41" t="s">
        <v>137</v>
      </c>
      <c r="D1205" s="41" t="s">
        <v>117</v>
      </c>
      <c r="E1205" s="26" t="str">
        <f t="shared" si="2369"/>
        <v>1103</v>
      </c>
      <c r="F1205" s="41" t="s">
        <v>494</v>
      </c>
      <c r="G1205" s="41" t="s">
        <v>305</v>
      </c>
      <c r="H1205" s="42" t="s">
        <v>306</v>
      </c>
      <c r="I1205" s="43">
        <v>96.400000000000006</v>
      </c>
      <c r="J1205" s="43">
        <v>100.3</v>
      </c>
      <c r="K1205" s="43">
        <v>100.3</v>
      </c>
      <c r="L1205" s="43"/>
      <c r="M1205" s="43"/>
      <c r="N1205" s="43"/>
      <c r="O1205" s="43">
        <v>0</v>
      </c>
      <c r="P1205" s="43">
        <v>0</v>
      </c>
      <c r="Q1205" s="43">
        <v>0</v>
      </c>
      <c r="R1205" s="43">
        <v>0</v>
      </c>
      <c r="S1205" s="43">
        <v>0</v>
      </c>
      <c r="T1205" s="43">
        <v>0</v>
      </c>
      <c r="U1205" s="43">
        <v>0</v>
      </c>
      <c r="V1205" s="43">
        <f t="shared" si="2370"/>
        <v>96.400000000000006</v>
      </c>
      <c r="W1205" s="43"/>
      <c r="X1205" s="43"/>
      <c r="Y1205" s="43"/>
      <c r="Z1205" s="43"/>
      <c r="AA1205" s="43"/>
      <c r="AB1205" s="43">
        <v>69.507000000000005</v>
      </c>
      <c r="AC1205" s="44">
        <v>96.400000000000006</v>
      </c>
      <c r="AD1205" s="44">
        <v>96.37715</v>
      </c>
      <c r="AE1205" s="45">
        <f t="shared" si="2366"/>
        <v>99.976296680497924</v>
      </c>
      <c r="AF1205" s="43">
        <v>96.400000000000006</v>
      </c>
      <c r="AG1205" s="43">
        <v>0</v>
      </c>
      <c r="AH1205" s="43">
        <v>0</v>
      </c>
      <c r="AI1205" s="43">
        <v>0</v>
      </c>
      <c r="AJ1205" s="43">
        <v>0</v>
      </c>
      <c r="AK1205" s="43">
        <v>0</v>
      </c>
      <c r="AL1205" s="43">
        <f t="shared" si="2367"/>
        <v>96.400000000000006</v>
      </c>
      <c r="AM1205" s="43">
        <f t="shared" si="2368"/>
        <v>0</v>
      </c>
      <c r="AN1205" s="19"/>
      <c r="AR1205" s="1"/>
      <c r="AS1205" s="1"/>
    </row>
    <row r="1206" ht="31.5">
      <c r="B1206" s="41" t="s">
        <v>453</v>
      </c>
      <c r="C1206" s="41" t="s">
        <v>137</v>
      </c>
      <c r="D1206" s="41" t="s">
        <v>117</v>
      </c>
      <c r="E1206" s="26" t="str">
        <f t="shared" si="2369"/>
        <v>1103</v>
      </c>
      <c r="F1206" s="41" t="s">
        <v>495</v>
      </c>
      <c r="G1206" s="41"/>
      <c r="H1206" s="42" t="s">
        <v>496</v>
      </c>
      <c r="I1206" s="43">
        <f t="shared" si="2371"/>
        <v>3138.1000000000004</v>
      </c>
      <c r="J1206" s="43">
        <f t="shared" si="2372"/>
        <v>4088.6999999999998</v>
      </c>
      <c r="K1206" s="43">
        <f t="shared" si="2373"/>
        <v>9489.7000000000007</v>
      </c>
      <c r="L1206" s="43">
        <f t="shared" si="2374"/>
        <v>0</v>
      </c>
      <c r="M1206" s="43">
        <f t="shared" si="2375"/>
        <v>0</v>
      </c>
      <c r="N1206" s="43">
        <f t="shared" si="2376"/>
        <v>0</v>
      </c>
      <c r="O1206" s="43">
        <f t="shared" si="2377"/>
        <v>0</v>
      </c>
      <c r="P1206" s="43">
        <f t="shared" si="2378"/>
        <v>0</v>
      </c>
      <c r="Q1206" s="43">
        <f t="shared" si="2379"/>
        <v>0</v>
      </c>
      <c r="R1206" s="43">
        <f t="shared" si="2380"/>
        <v>0</v>
      </c>
      <c r="S1206" s="43">
        <f t="shared" si="2381"/>
        <v>0</v>
      </c>
      <c r="T1206" s="43">
        <f t="shared" si="2382"/>
        <v>0</v>
      </c>
      <c r="U1206" s="43">
        <v>0</v>
      </c>
      <c r="V1206" s="43">
        <f t="shared" si="2370"/>
        <v>3138.1000000000004</v>
      </c>
      <c r="W1206" s="43">
        <f t="shared" si="2383"/>
        <v>0</v>
      </c>
      <c r="X1206" s="43">
        <f t="shared" si="2384"/>
        <v>0</v>
      </c>
      <c r="Y1206" s="43">
        <f t="shared" si="2385"/>
        <v>0</v>
      </c>
      <c r="Z1206" s="43">
        <f t="shared" si="2386"/>
        <v>0</v>
      </c>
      <c r="AA1206" s="43">
        <f t="shared" si="2387"/>
        <v>0</v>
      </c>
      <c r="AB1206" s="43">
        <f t="shared" si="2388"/>
        <v>3138.0999999999999</v>
      </c>
      <c r="AC1206" s="44">
        <f t="shared" si="2389"/>
        <v>3138.0999999999999</v>
      </c>
      <c r="AD1206" s="44">
        <f t="shared" si="2390"/>
        <v>3138.0999999999999</v>
      </c>
      <c r="AE1206" s="45">
        <f t="shared" si="2366"/>
        <v>100</v>
      </c>
      <c r="AF1206" s="43">
        <f t="shared" si="2391"/>
        <v>3138.0999999999999</v>
      </c>
      <c r="AG1206" s="43">
        <f t="shared" si="2392"/>
        <v>0</v>
      </c>
      <c r="AH1206" s="43">
        <f t="shared" si="2393"/>
        <v>0</v>
      </c>
      <c r="AI1206" s="43">
        <f t="shared" si="2394"/>
        <v>0</v>
      </c>
      <c r="AJ1206" s="43">
        <f t="shared" si="2395"/>
        <v>0</v>
      </c>
      <c r="AK1206" s="43">
        <f t="shared" si="2396"/>
        <v>0</v>
      </c>
      <c r="AL1206" s="43">
        <f t="shared" si="2367"/>
        <v>3138.0999999999999</v>
      </c>
      <c r="AM1206" s="43">
        <f t="shared" si="2368"/>
        <v>4.5474735088646412e-13</v>
      </c>
      <c r="AN1206" s="2"/>
      <c r="AO1206" s="1"/>
      <c r="AP1206" s="1"/>
      <c r="AQ1206" s="1"/>
      <c r="AR1206" s="1"/>
      <c r="AS1206" s="1"/>
    </row>
    <row r="1207" ht="31.5">
      <c r="B1207" s="41" t="s">
        <v>453</v>
      </c>
      <c r="C1207" s="41" t="s">
        <v>137</v>
      </c>
      <c r="D1207" s="41" t="s">
        <v>117</v>
      </c>
      <c r="E1207" s="26" t="str">
        <f t="shared" si="2369"/>
        <v>1103</v>
      </c>
      <c r="F1207" s="41" t="s">
        <v>495</v>
      </c>
      <c r="G1207" s="41" t="s">
        <v>177</v>
      </c>
      <c r="H1207" s="42" t="s">
        <v>178</v>
      </c>
      <c r="I1207" s="43">
        <f t="shared" si="2371"/>
        <v>3138.1000000000004</v>
      </c>
      <c r="J1207" s="43">
        <f t="shared" si="2372"/>
        <v>4088.6999999999998</v>
      </c>
      <c r="K1207" s="43">
        <f t="shared" si="2373"/>
        <v>9489.7000000000007</v>
      </c>
      <c r="L1207" s="43">
        <f t="shared" si="2374"/>
        <v>0</v>
      </c>
      <c r="M1207" s="43">
        <f t="shared" si="2375"/>
        <v>0</v>
      </c>
      <c r="N1207" s="43">
        <f t="shared" si="2376"/>
        <v>0</v>
      </c>
      <c r="O1207" s="43">
        <f t="shared" si="2377"/>
        <v>0</v>
      </c>
      <c r="P1207" s="43">
        <f t="shared" si="2378"/>
        <v>0</v>
      </c>
      <c r="Q1207" s="43">
        <f t="shared" si="2379"/>
        <v>0</v>
      </c>
      <c r="R1207" s="43">
        <f t="shared" si="2380"/>
        <v>0</v>
      </c>
      <c r="S1207" s="43">
        <f t="shared" si="2381"/>
        <v>0</v>
      </c>
      <c r="T1207" s="43">
        <f t="shared" si="2382"/>
        <v>0</v>
      </c>
      <c r="U1207" s="43">
        <v>0</v>
      </c>
      <c r="V1207" s="43">
        <f t="shared" si="2370"/>
        <v>3138.1000000000004</v>
      </c>
      <c r="W1207" s="43">
        <f t="shared" si="2383"/>
        <v>0</v>
      </c>
      <c r="X1207" s="43">
        <f t="shared" si="2384"/>
        <v>0</v>
      </c>
      <c r="Y1207" s="43">
        <f t="shared" si="2385"/>
        <v>0</v>
      </c>
      <c r="Z1207" s="43">
        <f t="shared" si="2386"/>
        <v>0</v>
      </c>
      <c r="AA1207" s="43">
        <f t="shared" si="2387"/>
        <v>0</v>
      </c>
      <c r="AB1207" s="43">
        <f t="shared" si="2388"/>
        <v>3138.0999999999999</v>
      </c>
      <c r="AC1207" s="44">
        <f t="shared" si="2389"/>
        <v>3138.0999999999999</v>
      </c>
      <c r="AD1207" s="44">
        <f t="shared" si="2390"/>
        <v>3138.0999999999999</v>
      </c>
      <c r="AE1207" s="45">
        <f t="shared" si="2366"/>
        <v>100</v>
      </c>
      <c r="AF1207" s="43">
        <f t="shared" si="2391"/>
        <v>3138.0999999999999</v>
      </c>
      <c r="AG1207" s="43">
        <f t="shared" si="2392"/>
        <v>0</v>
      </c>
      <c r="AH1207" s="43">
        <f t="shared" si="2393"/>
        <v>0</v>
      </c>
      <c r="AI1207" s="43">
        <f t="shared" si="2394"/>
        <v>0</v>
      </c>
      <c r="AJ1207" s="43">
        <f t="shared" si="2395"/>
        <v>0</v>
      </c>
      <c r="AK1207" s="43">
        <f t="shared" si="2396"/>
        <v>0</v>
      </c>
      <c r="AL1207" s="43">
        <f t="shared" si="2367"/>
        <v>3138.0999999999999</v>
      </c>
      <c r="AM1207" s="43">
        <f t="shared" si="2368"/>
        <v>4.5474735088646412e-13</v>
      </c>
      <c r="AN1207" s="2"/>
      <c r="AO1207" s="1"/>
      <c r="AP1207" s="1"/>
      <c r="AQ1207" s="1"/>
      <c r="AR1207" s="1"/>
      <c r="AS1207" s="1"/>
    </row>
    <row r="1208">
      <c r="B1208" s="41" t="s">
        <v>453</v>
      </c>
      <c r="C1208" s="41" t="s">
        <v>137</v>
      </c>
      <c r="D1208" s="41" t="s">
        <v>117</v>
      </c>
      <c r="E1208" s="26" t="str">
        <f t="shared" si="2369"/>
        <v>1103</v>
      </c>
      <c r="F1208" s="41" t="s">
        <v>495</v>
      </c>
      <c r="G1208" s="41" t="s">
        <v>305</v>
      </c>
      <c r="H1208" s="42" t="s">
        <v>306</v>
      </c>
      <c r="I1208" s="43">
        <f>2309.3+828.8</f>
        <v>3138.1000000000004</v>
      </c>
      <c r="J1208" s="43">
        <v>4088.6999999999998</v>
      </c>
      <c r="K1208" s="43">
        <f>3555.1+5934.6</f>
        <v>9489.7000000000007</v>
      </c>
      <c r="L1208" s="43"/>
      <c r="M1208" s="43"/>
      <c r="N1208" s="43"/>
      <c r="O1208" s="43">
        <v>0</v>
      </c>
      <c r="P1208" s="43">
        <v>0</v>
      </c>
      <c r="Q1208" s="43">
        <v>0</v>
      </c>
      <c r="R1208" s="43">
        <v>0</v>
      </c>
      <c r="S1208" s="43">
        <v>0</v>
      </c>
      <c r="T1208" s="43">
        <v>0</v>
      </c>
      <c r="U1208" s="43">
        <v>0</v>
      </c>
      <c r="V1208" s="43">
        <f t="shared" si="2370"/>
        <v>3138.1000000000004</v>
      </c>
      <c r="W1208" s="43"/>
      <c r="X1208" s="43"/>
      <c r="Y1208" s="43"/>
      <c r="Z1208" s="43"/>
      <c r="AA1208" s="43"/>
      <c r="AB1208" s="43">
        <v>3138.0999999999999</v>
      </c>
      <c r="AC1208" s="44">
        <v>3138.0999999999999</v>
      </c>
      <c r="AD1208" s="44">
        <v>3138.0999999999999</v>
      </c>
      <c r="AE1208" s="45">
        <f t="shared" si="2366"/>
        <v>100</v>
      </c>
      <c r="AF1208" s="43">
        <v>3138.0999999999999</v>
      </c>
      <c r="AG1208" s="43">
        <v>0</v>
      </c>
      <c r="AH1208" s="43">
        <v>0</v>
      </c>
      <c r="AI1208" s="43">
        <v>0</v>
      </c>
      <c r="AJ1208" s="43">
        <v>0</v>
      </c>
      <c r="AK1208" s="43">
        <v>0</v>
      </c>
      <c r="AL1208" s="43">
        <f t="shared" si="2367"/>
        <v>3138.0999999999999</v>
      </c>
      <c r="AM1208" s="43">
        <f t="shared" si="2368"/>
        <v>4.5474735088646412e-13</v>
      </c>
      <c r="AN1208" s="19"/>
      <c r="AO1208" s="1"/>
      <c r="AP1208" s="1"/>
      <c r="AQ1208" s="1"/>
      <c r="AR1208" s="1"/>
      <c r="AS1208" s="1"/>
    </row>
    <row r="1209" s="24" customFormat="1">
      <c r="B1209" s="25" t="s">
        <v>670</v>
      </c>
      <c r="C1209" s="25"/>
      <c r="D1209" s="25"/>
      <c r="E1209" s="26" t="str">
        <f t="shared" si="2369"/>
        <v/>
      </c>
      <c r="F1209" s="25"/>
      <c r="G1209" s="25"/>
      <c r="H1209" s="27" t="s">
        <v>671</v>
      </c>
      <c r="I1209" s="28">
        <f>I1210+I1290+I1319+I1407+I1505+I1519+I1493+I1533</f>
        <v>90088</v>
      </c>
      <c r="J1209" s="28">
        <f>J1210+J1290+J1319+J1407+J1505+J1519+J1493+J1533</f>
        <v>72409.300000000003</v>
      </c>
      <c r="K1209" s="28">
        <f>K1210+K1290+K1319+K1407+K1505+K1519+K1493+K1533</f>
        <v>72892.600000000006</v>
      </c>
      <c r="L1209" s="28">
        <f>L1210+L1290+L1319+L1407+L1505+L1519+L1493+L1533</f>
        <v>-1802.1999999999998</v>
      </c>
      <c r="M1209" s="28">
        <f>M1210+M1290+M1319+M1407+M1505+M1519+M1493+M1533</f>
        <v>3256.1999999999998</v>
      </c>
      <c r="N1209" s="28">
        <f>N1210+N1290+N1319+N1407+N1505+N1519+N1493+N1533</f>
        <v>3339.4000000000001</v>
      </c>
      <c r="O1209" s="28">
        <f>O1210+O1290+O1319+O1407+O1505+O1519+O1493+O1533</f>
        <v>-647.22500000000002</v>
      </c>
      <c r="P1209" s="28">
        <f>P1210+P1290+P1319+P1407+P1505+P1519+P1493+P1533</f>
        <v>62.866999999999997</v>
      </c>
      <c r="Q1209" s="28">
        <f>Q1210+Q1290+Q1319+Q1407+Q1505+Q1519+Q1493+Q1533</f>
        <v>510.57400000000001</v>
      </c>
      <c r="R1209" s="28">
        <f>R1210+R1290+R1319+R1407+R1505+R1519+R1493+R1533</f>
        <v>5385.1180000000004</v>
      </c>
      <c r="S1209" s="28">
        <f>S1210+S1290+S1319+S1407+S1505+S1519+S1493+S1533</f>
        <v>-135.666</v>
      </c>
      <c r="T1209" s="28">
        <f>T1210+T1290+T1319+T1407+T1505+T1519+T1493+T1533</f>
        <v>0</v>
      </c>
      <c r="U1209" s="28">
        <f>U1210+U1290+U1319+U1407+U1505+U1519+U1493+U1533</f>
        <v>0</v>
      </c>
      <c r="V1209" s="28">
        <f t="shared" si="2370"/>
        <v>93461.467999999993</v>
      </c>
      <c r="W1209" s="28">
        <f>W1210+W1290+W1319+W1407+W1505+W1519+W1493+W1533</f>
        <v>1200</v>
      </c>
      <c r="X1209" s="28">
        <f>X1210+X1290+X1319+X1407+X1505+X1519+X1493+X1533</f>
        <v>0</v>
      </c>
      <c r="Y1209" s="28">
        <f>Y1210+Y1290+Y1319+Y1407+Y1505+Y1519+Y1493+Y1533</f>
        <v>0</v>
      </c>
      <c r="Z1209" s="28">
        <f>Z1210+Z1290+Z1319+Z1407+Z1505+Z1519+Z1493+Z1533</f>
        <v>0</v>
      </c>
      <c r="AA1209" s="28">
        <f>AA1210+AA1290+AA1319+AA1407+AA1505+AA1519+AA1493+AA1533</f>
        <v>0</v>
      </c>
      <c r="AB1209" s="28">
        <f>AB1210+AB1290+AB1319+AB1407+AB1505+AB1519+AB1493+AB1533</f>
        <v>56747.198119999994</v>
      </c>
      <c r="AC1209" s="29">
        <f>AC1210+AC1290+AC1319+AC1407+AC1505+AC1519+AC1493+AC1533</f>
        <v>91314.639730000024</v>
      </c>
      <c r="AD1209" s="29">
        <f>AD1210+AD1290+AD1319+AD1407+AD1505+AD1519+AD1493+AD1533</f>
        <v>90817.699530000013</v>
      </c>
      <c r="AE1209" s="30">
        <f t="shared" si="2366"/>
        <v>99.455793505324692</v>
      </c>
      <c r="AF1209" s="28">
        <f>AF1210+AF1290+AF1319+AF1407+AF1505+AF1519+AF1493+AF1533</f>
        <v>98398.07494000002</v>
      </c>
      <c r="AG1209" s="28">
        <f>AG1210+AG1290+AG1319+AG1407+AG1505+AG1519+AG1493+AG1533</f>
        <v>-647.22500000000002</v>
      </c>
      <c r="AH1209" s="28">
        <f>AH1210+AH1290+AH1319+AH1407+AH1505+AH1519+AH1493+AH1533</f>
        <v>0</v>
      </c>
      <c r="AI1209" s="28">
        <f>AI1210+AI1290+AI1319+AI1407+AI1505+AI1519+AI1493+AI1533</f>
        <v>0</v>
      </c>
      <c r="AJ1209" s="28">
        <f>AJ1210+AJ1290+AJ1319+AJ1407+AJ1505+AJ1519+AJ1493+AJ1533</f>
        <v>0</v>
      </c>
      <c r="AK1209" s="28">
        <f>AK1210+AK1290+AK1319+AK1407+AK1505+AK1519+AK1493+AK1533</f>
        <v>-2527.0999999999999</v>
      </c>
      <c r="AL1209" s="28">
        <f t="shared" si="2367"/>
        <v>95223.749940000009</v>
      </c>
      <c r="AM1209" s="28">
        <f t="shared" si="2368"/>
        <v>-1762.2819400000153</v>
      </c>
      <c r="AN1209" s="31"/>
      <c r="AO1209" s="24"/>
      <c r="AP1209" s="24"/>
      <c r="AQ1209" s="24"/>
      <c r="AR1209" s="24"/>
      <c r="AS1209" s="24"/>
    </row>
    <row r="1210" s="24" customFormat="1">
      <c r="B1210" s="25" t="s">
        <v>670</v>
      </c>
      <c r="C1210" s="25" t="s">
        <v>41</v>
      </c>
      <c r="D1210" s="25"/>
      <c r="E1210" s="32" t="str">
        <f t="shared" si="2369"/>
        <v>01</v>
      </c>
      <c r="F1210" s="25"/>
      <c r="G1210" s="25"/>
      <c r="H1210" s="27" t="s">
        <v>42</v>
      </c>
      <c r="I1210" s="28">
        <f>I1211+I1242</f>
        <v>63020.799999999996</v>
      </c>
      <c r="J1210" s="28">
        <f>J1211+J1242</f>
        <v>62045.900000000009</v>
      </c>
      <c r="K1210" s="28">
        <f>K1211+K1242</f>
        <v>62045.900000000009</v>
      </c>
      <c r="L1210" s="28">
        <f>L1211+L1242</f>
        <v>2170.5999999999999</v>
      </c>
      <c r="M1210" s="28">
        <f>M1211+M1242</f>
        <v>2269.7999999999997</v>
      </c>
      <c r="N1210" s="28">
        <f>N1211+N1242</f>
        <v>2373</v>
      </c>
      <c r="O1210" s="28">
        <f>O1211+O1242</f>
        <v>0</v>
      </c>
      <c r="P1210" s="28">
        <f>P1211+P1242</f>
        <v>0</v>
      </c>
      <c r="Q1210" s="28">
        <f>Q1211+Q1242</f>
        <v>510.57400000000001</v>
      </c>
      <c r="R1210" s="28">
        <f>R1211+R1242</f>
        <v>1026.9000000000001</v>
      </c>
      <c r="S1210" s="28">
        <f>S1211+S1242</f>
        <v>0</v>
      </c>
      <c r="T1210" s="28">
        <f>T1211+T1242</f>
        <v>0</v>
      </c>
      <c r="U1210" s="28">
        <v>0</v>
      </c>
      <c r="V1210" s="28">
        <f t="shared" si="2370"/>
        <v>66728.873999999982</v>
      </c>
      <c r="W1210" s="28">
        <f>W1211+W1242</f>
        <v>0</v>
      </c>
      <c r="X1210" s="28">
        <f>X1211+X1242</f>
        <v>0</v>
      </c>
      <c r="Y1210" s="28">
        <f>Y1211+Y1242</f>
        <v>0</v>
      </c>
      <c r="Z1210" s="28">
        <f>Z1211+Z1242</f>
        <v>0</v>
      </c>
      <c r="AA1210" s="28">
        <f>AA1211+AA1242</f>
        <v>0</v>
      </c>
      <c r="AB1210" s="28">
        <f>AB1211+AB1242</f>
        <v>46680.963629999991</v>
      </c>
      <c r="AC1210" s="29">
        <f>AC1211+AC1242</f>
        <v>62039.618010000006</v>
      </c>
      <c r="AD1210" s="29">
        <f>AD1211+AD1242</f>
        <v>61973.048680000007</v>
      </c>
      <c r="AE1210" s="30">
        <f t="shared" si="2366"/>
        <v>99.892698678464996</v>
      </c>
      <c r="AF1210" s="28">
        <f>AF1211+AF1242</f>
        <v>66229.368010000006</v>
      </c>
      <c r="AG1210" s="28">
        <f>AG1211+AG1242</f>
        <v>0</v>
      </c>
      <c r="AH1210" s="28">
        <f>AH1211+AH1242</f>
        <v>0</v>
      </c>
      <c r="AI1210" s="28">
        <f>AI1211+AI1242</f>
        <v>0</v>
      </c>
      <c r="AJ1210" s="28">
        <f>AJ1211+AJ1242</f>
        <v>0</v>
      </c>
      <c r="AK1210" s="28">
        <f>AK1211+AK1242</f>
        <v>-2527.0999999999999</v>
      </c>
      <c r="AL1210" s="28">
        <f t="shared" si="2367"/>
        <v>63702.268010000007</v>
      </c>
      <c r="AM1210" s="28">
        <f t="shared" si="2368"/>
        <v>3026.6059899999746</v>
      </c>
      <c r="AN1210" s="31"/>
      <c r="AO1210" s="24"/>
      <c r="AP1210" s="24"/>
      <c r="AQ1210" s="24"/>
      <c r="AR1210" s="24"/>
      <c r="AS1210" s="24"/>
    </row>
    <row r="1211" s="33" customFormat="1" ht="63">
      <c r="B1211" s="34" t="s">
        <v>670</v>
      </c>
      <c r="C1211" s="34" t="s">
        <v>41</v>
      </c>
      <c r="D1211" s="34" t="s">
        <v>107</v>
      </c>
      <c r="E1211" s="35" t="str">
        <f t="shared" si="2369"/>
        <v>0104</v>
      </c>
      <c r="F1211" s="34"/>
      <c r="G1211" s="34"/>
      <c r="H1211" s="36" t="s">
        <v>672</v>
      </c>
      <c r="I1211" s="37">
        <f>I1212+I1230+I1220</f>
        <v>53420.199999999997</v>
      </c>
      <c r="J1211" s="37">
        <f>J1212+J1230+J1220</f>
        <v>52930.700000000004</v>
      </c>
      <c r="K1211" s="37">
        <f>K1212+K1230+K1220</f>
        <v>52930.700000000004</v>
      </c>
      <c r="L1211" s="37">
        <f>L1212+L1230+L1220</f>
        <v>0</v>
      </c>
      <c r="M1211" s="37">
        <f>M1212+M1230+M1220</f>
        <v>0</v>
      </c>
      <c r="N1211" s="37">
        <f>N1212+N1230+N1220</f>
        <v>0</v>
      </c>
      <c r="O1211" s="37">
        <f>O1212+O1230+O1220</f>
        <v>0</v>
      </c>
      <c r="P1211" s="37">
        <f>P1212+P1230+P1220</f>
        <v>0</v>
      </c>
      <c r="Q1211" s="37">
        <f>Q1212+Q1230+Q1220</f>
        <v>0</v>
      </c>
      <c r="R1211" s="37">
        <f>R1212+R1230+R1220</f>
        <v>976.89999999999998</v>
      </c>
      <c r="S1211" s="37">
        <f>S1212+S1230+S1220</f>
        <v>0</v>
      </c>
      <c r="T1211" s="37">
        <f>T1212+T1230+T1220</f>
        <v>0</v>
      </c>
      <c r="U1211" s="37">
        <v>0</v>
      </c>
      <c r="V1211" s="37">
        <f t="shared" si="2370"/>
        <v>54397.099999999999</v>
      </c>
      <c r="W1211" s="37">
        <f>W1212+W1230+W1220</f>
        <v>0</v>
      </c>
      <c r="X1211" s="37">
        <f>X1212+X1230+X1220</f>
        <v>0</v>
      </c>
      <c r="Y1211" s="37">
        <f>Y1212+Y1230+Y1220</f>
        <v>0</v>
      </c>
      <c r="Z1211" s="37">
        <f>Z1212+Z1230+Z1220</f>
        <v>0</v>
      </c>
      <c r="AA1211" s="37">
        <f>AA1212+AA1230+AA1220</f>
        <v>0</v>
      </c>
      <c r="AB1211" s="37">
        <f>AB1212+AB1230+AB1220</f>
        <v>39699.954699999995</v>
      </c>
      <c r="AC1211" s="38">
        <f>AC1212+AC1230+AC1220</f>
        <v>53728.336500000005</v>
      </c>
      <c r="AD1211" s="38">
        <f>AD1212+AD1230+AD1220</f>
        <v>53725.884790000004</v>
      </c>
      <c r="AE1211" s="39">
        <f t="shared" si="2366"/>
        <v>99.995436839925233</v>
      </c>
      <c r="AF1211" s="37">
        <f>AF1212+AF1230+AF1220</f>
        <v>57692.698499999999</v>
      </c>
      <c r="AG1211" s="37">
        <f>AG1212+AG1230+AG1220</f>
        <v>0</v>
      </c>
      <c r="AH1211" s="37">
        <f>AH1212+AH1230+AH1220</f>
        <v>0</v>
      </c>
      <c r="AI1211" s="37">
        <f>AI1212+AI1230+AI1220</f>
        <v>0</v>
      </c>
      <c r="AJ1211" s="37">
        <f>AJ1212+AJ1230+AJ1220</f>
        <v>0</v>
      </c>
      <c r="AK1211" s="37">
        <f>AK1212+AK1230+AK1220</f>
        <v>-2527.0999999999999</v>
      </c>
      <c r="AL1211" s="37">
        <f t="shared" si="2367"/>
        <v>55165.5985</v>
      </c>
      <c r="AM1211" s="37">
        <f t="shared" si="2368"/>
        <v>-768.49850000000151</v>
      </c>
      <c r="AN1211" s="40"/>
      <c r="AO1211" s="33"/>
      <c r="AP1211" s="33"/>
      <c r="AQ1211" s="33"/>
      <c r="AR1211" s="33"/>
      <c r="AS1211" s="33"/>
    </row>
    <row r="1212" ht="47.25">
      <c r="B1212" s="41" t="s">
        <v>670</v>
      </c>
      <c r="C1212" s="41" t="s">
        <v>41</v>
      </c>
      <c r="D1212" s="41" t="s">
        <v>107</v>
      </c>
      <c r="E1212" s="26" t="str">
        <f t="shared" si="2369"/>
        <v>0104</v>
      </c>
      <c r="F1212" s="41" t="s">
        <v>328</v>
      </c>
      <c r="G1212" s="41"/>
      <c r="H1212" s="42" t="s">
        <v>329</v>
      </c>
      <c r="I1212" s="43">
        <f t="shared" ref="I1212:I1214" si="2397">I1213</f>
        <v>2487.1999999999998</v>
      </c>
      <c r="J1212" s="43">
        <f t="shared" ref="J1212:J1214" si="2398">J1213</f>
        <v>2573.7999999999997</v>
      </c>
      <c r="K1212" s="43">
        <f t="shared" ref="K1212:K1214" si="2399">K1213</f>
        <v>2573.7999999999997</v>
      </c>
      <c r="L1212" s="43">
        <f t="shared" ref="L1212:L1214" si="2400">L1213</f>
        <v>0</v>
      </c>
      <c r="M1212" s="43">
        <f t="shared" ref="M1212:M1214" si="2401">M1213</f>
        <v>0</v>
      </c>
      <c r="N1212" s="43">
        <f t="shared" ref="N1212:N1214" si="2402">N1213</f>
        <v>0</v>
      </c>
      <c r="O1212" s="43">
        <f t="shared" ref="O1212:O1213" si="2403">O1213</f>
        <v>0</v>
      </c>
      <c r="P1212" s="43">
        <f t="shared" ref="P1212:P1214" si="2404">P1213</f>
        <v>0</v>
      </c>
      <c r="Q1212" s="43">
        <f t="shared" ref="Q1212:Q1214" si="2405">Q1213</f>
        <v>0</v>
      </c>
      <c r="R1212" s="43">
        <f t="shared" ref="R1212:R1214" si="2406">R1213</f>
        <v>0</v>
      </c>
      <c r="S1212" s="43">
        <f t="shared" ref="S1212:S1214" si="2407">S1213</f>
        <v>0</v>
      </c>
      <c r="T1212" s="43">
        <f t="shared" ref="T1212:T1214" si="2408">T1213</f>
        <v>0</v>
      </c>
      <c r="U1212" s="43">
        <v>0</v>
      </c>
      <c r="V1212" s="43">
        <f t="shared" si="2370"/>
        <v>2487.1999999999998</v>
      </c>
      <c r="W1212" s="43">
        <f t="shared" ref="W1212:W1214" si="2409">W1213</f>
        <v>0</v>
      </c>
      <c r="X1212" s="43">
        <f t="shared" ref="X1212:X1214" si="2410">X1213</f>
        <v>0</v>
      </c>
      <c r="Y1212" s="43">
        <f t="shared" ref="Y1212:Y1214" si="2411">Y1213</f>
        <v>0</v>
      </c>
      <c r="Z1212" s="43">
        <f t="shared" ref="Z1212:Z1214" si="2412">Z1213</f>
        <v>0</v>
      </c>
      <c r="AA1212" s="43">
        <f t="shared" ref="AA1212:AA1214" si="2413">AA1213</f>
        <v>0</v>
      </c>
      <c r="AB1212" s="43">
        <f t="shared" ref="AB1212:AB1213" si="2414">AB1213</f>
        <v>1688.49234</v>
      </c>
      <c r="AC1212" s="44">
        <f t="shared" ref="AC1212:AC1213" si="2415">AC1213</f>
        <v>2527.0999999999999</v>
      </c>
      <c r="AD1212" s="44">
        <f t="shared" ref="AD1212:AD1213" si="2416">AD1213</f>
        <v>2526.59782</v>
      </c>
      <c r="AE1212" s="45">
        <f t="shared" si="2366"/>
        <v>99.980128210201414</v>
      </c>
      <c r="AF1212" s="43">
        <f t="shared" ref="AF1212:AF1213" si="2417">AF1213</f>
        <v>5054.1999999999998</v>
      </c>
      <c r="AG1212" s="43">
        <f t="shared" ref="AG1212:AG1213" si="2418">AG1213</f>
        <v>0</v>
      </c>
      <c r="AH1212" s="43">
        <f t="shared" ref="AH1212:AH1213" si="2419">AH1213</f>
        <v>0</v>
      </c>
      <c r="AI1212" s="43">
        <f t="shared" ref="AI1212:AI1213" si="2420">AI1213</f>
        <v>0</v>
      </c>
      <c r="AJ1212" s="43">
        <f t="shared" ref="AJ1212:AJ1213" si="2421">AJ1213</f>
        <v>0</v>
      </c>
      <c r="AK1212" s="43">
        <f t="shared" ref="AK1212:AK1213" si="2422">AK1213</f>
        <v>-2527.0999999999999</v>
      </c>
      <c r="AL1212" s="43">
        <f t="shared" si="2367"/>
        <v>2527.0999999999999</v>
      </c>
      <c r="AM1212" s="43">
        <f t="shared" si="2368"/>
        <v>-39.900000000000091</v>
      </c>
      <c r="AN1212" s="2"/>
      <c r="AO1212" s="1"/>
      <c r="AP1212" s="1"/>
      <c r="AQ1212" s="1"/>
      <c r="AR1212" s="1"/>
      <c r="AS1212" s="1"/>
    </row>
    <row r="1213" ht="31.5">
      <c r="B1213" s="41" t="s">
        <v>670</v>
      </c>
      <c r="C1213" s="41" t="s">
        <v>41</v>
      </c>
      <c r="D1213" s="41" t="s">
        <v>107</v>
      </c>
      <c r="E1213" s="26" t="str">
        <f t="shared" si="2369"/>
        <v>0104</v>
      </c>
      <c r="F1213" s="41" t="s">
        <v>613</v>
      </c>
      <c r="G1213" s="41"/>
      <c r="H1213" s="42" t="s">
        <v>614</v>
      </c>
      <c r="I1213" s="43">
        <f t="shared" si="2397"/>
        <v>2487.1999999999998</v>
      </c>
      <c r="J1213" s="43">
        <f t="shared" si="2398"/>
        <v>2573.7999999999997</v>
      </c>
      <c r="K1213" s="43">
        <f t="shared" si="2399"/>
        <v>2573.7999999999997</v>
      </c>
      <c r="L1213" s="43">
        <f t="shared" si="2400"/>
        <v>0</v>
      </c>
      <c r="M1213" s="43">
        <f t="shared" si="2401"/>
        <v>0</v>
      </c>
      <c r="N1213" s="43">
        <f t="shared" si="2402"/>
        <v>0</v>
      </c>
      <c r="O1213" s="43">
        <f t="shared" si="2403"/>
        <v>0</v>
      </c>
      <c r="P1213" s="43">
        <f t="shared" si="2404"/>
        <v>0</v>
      </c>
      <c r="Q1213" s="43">
        <f t="shared" si="2405"/>
        <v>0</v>
      </c>
      <c r="R1213" s="43">
        <f t="shared" si="2406"/>
        <v>0</v>
      </c>
      <c r="S1213" s="43">
        <f t="shared" si="2407"/>
        <v>0</v>
      </c>
      <c r="T1213" s="43">
        <f t="shared" si="2408"/>
        <v>0</v>
      </c>
      <c r="U1213" s="43">
        <v>0</v>
      </c>
      <c r="V1213" s="43">
        <f t="shared" si="2370"/>
        <v>2487.1999999999998</v>
      </c>
      <c r="W1213" s="43">
        <f t="shared" si="2409"/>
        <v>0</v>
      </c>
      <c r="X1213" s="43">
        <f t="shared" si="2410"/>
        <v>0</v>
      </c>
      <c r="Y1213" s="43">
        <f t="shared" si="2411"/>
        <v>0</v>
      </c>
      <c r="Z1213" s="43">
        <f t="shared" si="2412"/>
        <v>0</v>
      </c>
      <c r="AA1213" s="43">
        <f t="shared" si="2413"/>
        <v>0</v>
      </c>
      <c r="AB1213" s="43">
        <f t="shared" si="2414"/>
        <v>1688.49234</v>
      </c>
      <c r="AC1213" s="44">
        <f t="shared" si="2415"/>
        <v>2527.0999999999999</v>
      </c>
      <c r="AD1213" s="44">
        <f t="shared" si="2416"/>
        <v>2526.59782</v>
      </c>
      <c r="AE1213" s="45">
        <f t="shared" si="2366"/>
        <v>99.980128210201414</v>
      </c>
      <c r="AF1213" s="43">
        <f t="shared" si="2417"/>
        <v>5054.1999999999998</v>
      </c>
      <c r="AG1213" s="43">
        <f t="shared" si="2418"/>
        <v>0</v>
      </c>
      <c r="AH1213" s="43">
        <f t="shared" si="2419"/>
        <v>0</v>
      </c>
      <c r="AI1213" s="43">
        <f t="shared" si="2420"/>
        <v>0</v>
      </c>
      <c r="AJ1213" s="43">
        <f t="shared" si="2421"/>
        <v>0</v>
      </c>
      <c r="AK1213" s="43">
        <f t="shared" si="2422"/>
        <v>-2527.0999999999999</v>
      </c>
      <c r="AL1213" s="43">
        <f t="shared" si="2367"/>
        <v>2527.0999999999999</v>
      </c>
      <c r="AM1213" s="43">
        <f t="shared" si="2368"/>
        <v>-39.900000000000091</v>
      </c>
      <c r="AN1213" s="2"/>
      <c r="AO1213" s="1"/>
      <c r="AP1213" s="1"/>
      <c r="AQ1213" s="1"/>
      <c r="AR1213" s="1"/>
      <c r="AS1213" s="1"/>
    </row>
    <row r="1214" ht="63">
      <c r="B1214" s="41" t="s">
        <v>670</v>
      </c>
      <c r="C1214" s="41" t="s">
        <v>41</v>
      </c>
      <c r="D1214" s="41" t="s">
        <v>107</v>
      </c>
      <c r="E1214" s="26" t="str">
        <f t="shared" si="2369"/>
        <v>0104</v>
      </c>
      <c r="F1214" s="41" t="s">
        <v>673</v>
      </c>
      <c r="G1214" s="41"/>
      <c r="H1214" s="42" t="s">
        <v>674</v>
      </c>
      <c r="I1214" s="43">
        <f t="shared" si="2397"/>
        <v>2487.1999999999998</v>
      </c>
      <c r="J1214" s="43">
        <f t="shared" si="2398"/>
        <v>2573.7999999999997</v>
      </c>
      <c r="K1214" s="43">
        <f t="shared" si="2399"/>
        <v>2573.7999999999997</v>
      </c>
      <c r="L1214" s="43">
        <f t="shared" si="2400"/>
        <v>0</v>
      </c>
      <c r="M1214" s="43">
        <f t="shared" si="2401"/>
        <v>0</v>
      </c>
      <c r="N1214" s="43">
        <f t="shared" si="2402"/>
        <v>0</v>
      </c>
      <c r="O1214" s="43">
        <f>O1215+O1225</f>
        <v>0</v>
      </c>
      <c r="P1214" s="43">
        <f t="shared" si="2404"/>
        <v>0</v>
      </c>
      <c r="Q1214" s="43">
        <f t="shared" si="2405"/>
        <v>0</v>
      </c>
      <c r="R1214" s="43">
        <f t="shared" si="2406"/>
        <v>0</v>
      </c>
      <c r="S1214" s="43">
        <f t="shared" si="2407"/>
        <v>0</v>
      </c>
      <c r="T1214" s="43">
        <f t="shared" si="2408"/>
        <v>0</v>
      </c>
      <c r="U1214" s="43">
        <v>0</v>
      </c>
      <c r="V1214" s="43">
        <f t="shared" si="2370"/>
        <v>2487.1999999999998</v>
      </c>
      <c r="W1214" s="43">
        <f t="shared" si="2409"/>
        <v>0</v>
      </c>
      <c r="X1214" s="43">
        <f t="shared" si="2410"/>
        <v>0</v>
      </c>
      <c r="Y1214" s="43">
        <f t="shared" si="2411"/>
        <v>0</v>
      </c>
      <c r="Z1214" s="43">
        <f t="shared" si="2412"/>
        <v>0</v>
      </c>
      <c r="AA1214" s="43">
        <f t="shared" si="2413"/>
        <v>0</v>
      </c>
      <c r="AB1214" s="43">
        <f>AB1215+AB1225</f>
        <v>1688.49234</v>
      </c>
      <c r="AC1214" s="44">
        <f>AC1215+AC1225</f>
        <v>2527.0999999999999</v>
      </c>
      <c r="AD1214" s="44">
        <f>AD1215+AD1225</f>
        <v>2526.59782</v>
      </c>
      <c r="AE1214" s="45">
        <f t="shared" si="2366"/>
        <v>99.980128210201414</v>
      </c>
      <c r="AF1214" s="43">
        <f>AF1215+AF1225</f>
        <v>5054.1999999999998</v>
      </c>
      <c r="AG1214" s="43">
        <f>AG1215+AG1225</f>
        <v>0</v>
      </c>
      <c r="AH1214" s="43">
        <f>AH1215+AH1225</f>
        <v>0</v>
      </c>
      <c r="AI1214" s="43">
        <f>AI1215+AI1225</f>
        <v>0</v>
      </c>
      <c r="AJ1214" s="43">
        <f>AJ1215+AJ1225</f>
        <v>0</v>
      </c>
      <c r="AK1214" s="43">
        <f>AK1215+AK1225</f>
        <v>-2527.0999999999999</v>
      </c>
      <c r="AL1214" s="43">
        <f t="shared" si="2367"/>
        <v>2527.0999999999999</v>
      </c>
      <c r="AM1214" s="43">
        <f t="shared" si="2368"/>
        <v>-39.900000000000091</v>
      </c>
      <c r="AN1214" s="2"/>
      <c r="AR1214" s="1"/>
      <c r="AS1214" s="1"/>
    </row>
    <row r="1215" ht="31.5" hidden="1">
      <c r="B1215" s="41" t="s">
        <v>670</v>
      </c>
      <c r="C1215" s="41" t="s">
        <v>41</v>
      </c>
      <c r="D1215" s="41" t="s">
        <v>107</v>
      </c>
      <c r="E1215" s="26" t="str">
        <f t="shared" si="2369"/>
        <v>0104</v>
      </c>
      <c r="F1215" s="41" t="s">
        <v>675</v>
      </c>
      <c r="G1215" s="41"/>
      <c r="H1215" s="42" t="s">
        <v>676</v>
      </c>
      <c r="I1215" s="43">
        <f>I1216+I1218</f>
        <v>2487.1999999999998</v>
      </c>
      <c r="J1215" s="43">
        <f>J1216+J1218</f>
        <v>2573.7999999999997</v>
      </c>
      <c r="K1215" s="43">
        <f>K1216+K1218</f>
        <v>2573.7999999999997</v>
      </c>
      <c r="L1215" s="43">
        <f>L1216+L1218</f>
        <v>0</v>
      </c>
      <c r="M1215" s="43">
        <f>M1216+M1218</f>
        <v>0</v>
      </c>
      <c r="N1215" s="43">
        <f>N1216+N1218</f>
        <v>0</v>
      </c>
      <c r="O1215" s="43">
        <f>O1216+O1218</f>
        <v>0</v>
      </c>
      <c r="P1215" s="43">
        <f>P1216+P1218</f>
        <v>0</v>
      </c>
      <c r="Q1215" s="43">
        <f>Q1216+Q1218</f>
        <v>0</v>
      </c>
      <c r="R1215" s="43">
        <f>R1216+R1218</f>
        <v>0</v>
      </c>
      <c r="S1215" s="43">
        <f>S1216+S1218</f>
        <v>0</v>
      </c>
      <c r="T1215" s="43">
        <f>T1216+T1218</f>
        <v>0</v>
      </c>
      <c r="U1215" s="43">
        <v>0</v>
      </c>
      <c r="V1215" s="43">
        <f t="shared" si="2370"/>
        <v>2487.1999999999998</v>
      </c>
      <c r="W1215" s="43">
        <f>W1216+W1218</f>
        <v>0</v>
      </c>
      <c r="X1215" s="43">
        <f>X1216+X1218</f>
        <v>0</v>
      </c>
      <c r="Y1215" s="43">
        <f>Y1216+Y1218</f>
        <v>0</v>
      </c>
      <c r="Z1215" s="43">
        <f>Z1216+Z1218</f>
        <v>0</v>
      </c>
      <c r="AA1215" s="43">
        <f>AA1216+AA1218</f>
        <v>0</v>
      </c>
      <c r="AB1215" s="43">
        <f>AB1216+AB1218</f>
        <v>1688.49234</v>
      </c>
      <c r="AC1215" s="44">
        <f>AC1216+AC1218</f>
        <v>0</v>
      </c>
      <c r="AD1215" s="44">
        <f>AD1216+AD1218</f>
        <v>0</v>
      </c>
      <c r="AE1215" s="45" t="e">
        <f t="shared" si="2366"/>
        <v>#DIV/0!</v>
      </c>
      <c r="AF1215" s="43">
        <f>AF1216+AF1218</f>
        <v>2527.0999999999999</v>
      </c>
      <c r="AG1215" s="43">
        <f>AG1216+AG1218</f>
        <v>0</v>
      </c>
      <c r="AH1215" s="43">
        <f>AH1216+AH1218</f>
        <v>0</v>
      </c>
      <c r="AI1215" s="43">
        <f>AI1216+AI1218</f>
        <v>0</v>
      </c>
      <c r="AJ1215" s="43">
        <f>AJ1216+AJ1218</f>
        <v>0</v>
      </c>
      <c r="AK1215" s="43">
        <f>AK1216+AK1218</f>
        <v>0</v>
      </c>
      <c r="AL1215" s="43">
        <f t="shared" si="2367"/>
        <v>2527.0999999999999</v>
      </c>
      <c r="AM1215" s="43">
        <f t="shared" si="2368"/>
        <v>-39.900000000000091</v>
      </c>
      <c r="AN1215" s="19" t="s">
        <v>36</v>
      </c>
      <c r="AO1215" s="1"/>
      <c r="AP1215" s="1"/>
      <c r="AQ1215" s="1"/>
      <c r="AR1215" s="1"/>
      <c r="AS1215" s="1"/>
    </row>
    <row r="1216" ht="78.75" hidden="1">
      <c r="B1216" s="41" t="s">
        <v>670</v>
      </c>
      <c r="C1216" s="41" t="s">
        <v>41</v>
      </c>
      <c r="D1216" s="41" t="s">
        <v>107</v>
      </c>
      <c r="E1216" s="26" t="str">
        <f t="shared" si="2369"/>
        <v>0104</v>
      </c>
      <c r="F1216" s="41" t="s">
        <v>675</v>
      </c>
      <c r="G1216" s="41" t="s">
        <v>71</v>
      </c>
      <c r="H1216" s="42" t="s">
        <v>72</v>
      </c>
      <c r="I1216" s="43">
        <f>I1217</f>
        <v>2369</v>
      </c>
      <c r="J1216" s="43">
        <f>J1217</f>
        <v>2455.0999999999999</v>
      </c>
      <c r="K1216" s="43">
        <f>K1217</f>
        <v>2455.0999999999999</v>
      </c>
      <c r="L1216" s="43">
        <f>L1217</f>
        <v>0</v>
      </c>
      <c r="M1216" s="43">
        <f>M1217</f>
        <v>0</v>
      </c>
      <c r="N1216" s="43">
        <f>N1217</f>
        <v>0</v>
      </c>
      <c r="O1216" s="43">
        <f>O1217</f>
        <v>0</v>
      </c>
      <c r="P1216" s="43">
        <f>P1217</f>
        <v>0</v>
      </c>
      <c r="Q1216" s="43">
        <f>Q1217</f>
        <v>0</v>
      </c>
      <c r="R1216" s="43">
        <f>R1217</f>
        <v>0</v>
      </c>
      <c r="S1216" s="43">
        <f>S1217</f>
        <v>0</v>
      </c>
      <c r="T1216" s="43">
        <f>T1217</f>
        <v>0</v>
      </c>
      <c r="U1216" s="43">
        <v>0</v>
      </c>
      <c r="V1216" s="43">
        <f t="shared" si="2370"/>
        <v>2369</v>
      </c>
      <c r="W1216" s="43">
        <f>W1217</f>
        <v>0</v>
      </c>
      <c r="X1216" s="43">
        <f>X1217</f>
        <v>0</v>
      </c>
      <c r="Y1216" s="43">
        <f>Y1217</f>
        <v>0</v>
      </c>
      <c r="Z1216" s="43">
        <f>Z1217</f>
        <v>0</v>
      </c>
      <c r="AA1216" s="43">
        <f>AA1217</f>
        <v>0</v>
      </c>
      <c r="AB1216" s="43">
        <f>AB1217</f>
        <v>1617.6638800000001</v>
      </c>
      <c r="AC1216" s="44">
        <f>AC1217</f>
        <v>0</v>
      </c>
      <c r="AD1216" s="44">
        <f>AD1217</f>
        <v>0</v>
      </c>
      <c r="AE1216" s="45" t="e">
        <f t="shared" si="2366"/>
        <v>#DIV/0!</v>
      </c>
      <c r="AF1216" s="43">
        <f>AF1217</f>
        <v>2408.9000000000001</v>
      </c>
      <c r="AG1216" s="43">
        <f>AG1217</f>
        <v>0</v>
      </c>
      <c r="AH1216" s="43">
        <f>AH1217</f>
        <v>0</v>
      </c>
      <c r="AI1216" s="43">
        <f>AI1217</f>
        <v>0</v>
      </c>
      <c r="AJ1216" s="43">
        <f>AJ1217</f>
        <v>0</v>
      </c>
      <c r="AK1216" s="43">
        <f>AK1217</f>
        <v>0</v>
      </c>
      <c r="AL1216" s="43">
        <f t="shared" si="2367"/>
        <v>2408.9000000000001</v>
      </c>
      <c r="AM1216" s="43">
        <f t="shared" si="2368"/>
        <v>-39.900000000000091</v>
      </c>
      <c r="AN1216" s="19" t="s">
        <v>36</v>
      </c>
      <c r="AR1216" s="1"/>
      <c r="AS1216" s="1"/>
    </row>
    <row r="1217" ht="31.5" hidden="1">
      <c r="B1217" s="41" t="s">
        <v>670</v>
      </c>
      <c r="C1217" s="41" t="s">
        <v>41</v>
      </c>
      <c r="D1217" s="41" t="s">
        <v>107</v>
      </c>
      <c r="E1217" s="26" t="str">
        <f t="shared" si="2369"/>
        <v>0104</v>
      </c>
      <c r="F1217" s="41" t="s">
        <v>675</v>
      </c>
      <c r="G1217" s="41" t="s">
        <v>93</v>
      </c>
      <c r="H1217" s="42" t="s">
        <v>94</v>
      </c>
      <c r="I1217" s="43">
        <v>2369</v>
      </c>
      <c r="J1217" s="43">
        <v>2455.0999999999999</v>
      </c>
      <c r="K1217" s="43">
        <v>2455.0999999999999</v>
      </c>
      <c r="L1217" s="43"/>
      <c r="M1217" s="43"/>
      <c r="N1217" s="43"/>
      <c r="O1217" s="43">
        <v>0</v>
      </c>
      <c r="P1217" s="43">
        <v>0</v>
      </c>
      <c r="Q1217" s="43">
        <v>0</v>
      </c>
      <c r="R1217" s="43">
        <v>0</v>
      </c>
      <c r="S1217" s="43">
        <v>0</v>
      </c>
      <c r="T1217" s="43">
        <v>0</v>
      </c>
      <c r="U1217" s="43">
        <v>0</v>
      </c>
      <c r="V1217" s="43">
        <f t="shared" si="2370"/>
        <v>2369</v>
      </c>
      <c r="W1217" s="43"/>
      <c r="X1217" s="43"/>
      <c r="Y1217" s="43"/>
      <c r="Z1217" s="43"/>
      <c r="AA1217" s="43"/>
      <c r="AB1217" s="43">
        <v>1617.6638800000001</v>
      </c>
      <c r="AC1217" s="44">
        <v>0</v>
      </c>
      <c r="AD1217" s="44">
        <v>0</v>
      </c>
      <c r="AE1217" s="45" t="e">
        <f t="shared" si="2366"/>
        <v>#DIV/0!</v>
      </c>
      <c r="AF1217" s="43">
        <v>2408.9000000000001</v>
      </c>
      <c r="AG1217" s="43">
        <v>0</v>
      </c>
      <c r="AH1217" s="43">
        <v>0</v>
      </c>
      <c r="AI1217" s="43">
        <v>0</v>
      </c>
      <c r="AJ1217" s="43">
        <v>0</v>
      </c>
      <c r="AK1217" s="43">
        <v>0</v>
      </c>
      <c r="AL1217" s="43">
        <f t="shared" si="2367"/>
        <v>2408.9000000000001</v>
      </c>
      <c r="AM1217" s="43">
        <f t="shared" si="2368"/>
        <v>-39.900000000000091</v>
      </c>
      <c r="AN1217" s="19" t="s">
        <v>36</v>
      </c>
      <c r="AO1217" s="1"/>
      <c r="AP1217" s="1"/>
      <c r="AQ1217" s="1"/>
      <c r="AR1217" s="1"/>
      <c r="AS1217" s="1"/>
    </row>
    <row r="1218" ht="31.5" hidden="1">
      <c r="B1218" s="41" t="s">
        <v>670</v>
      </c>
      <c r="C1218" s="41" t="s">
        <v>41</v>
      </c>
      <c r="D1218" s="41" t="s">
        <v>107</v>
      </c>
      <c r="E1218" s="26" t="str">
        <f t="shared" si="2369"/>
        <v>0104</v>
      </c>
      <c r="F1218" s="41" t="s">
        <v>675</v>
      </c>
      <c r="G1218" s="41" t="s">
        <v>53</v>
      </c>
      <c r="H1218" s="42" t="s">
        <v>54</v>
      </c>
      <c r="I1218" s="43">
        <f>I1219</f>
        <v>118.2</v>
      </c>
      <c r="J1218" s="43">
        <f>J1219</f>
        <v>118.7</v>
      </c>
      <c r="K1218" s="43">
        <f>K1219</f>
        <v>118.7</v>
      </c>
      <c r="L1218" s="43">
        <f>L1219</f>
        <v>0</v>
      </c>
      <c r="M1218" s="43">
        <f>M1219</f>
        <v>0</v>
      </c>
      <c r="N1218" s="43">
        <f>N1219</f>
        <v>0</v>
      </c>
      <c r="O1218" s="43">
        <f>O1219</f>
        <v>0</v>
      </c>
      <c r="P1218" s="43">
        <f>P1219</f>
        <v>0</v>
      </c>
      <c r="Q1218" s="43">
        <f>Q1219</f>
        <v>0</v>
      </c>
      <c r="R1218" s="43">
        <f>R1219</f>
        <v>0</v>
      </c>
      <c r="S1218" s="43">
        <f>S1219</f>
        <v>0</v>
      </c>
      <c r="T1218" s="43">
        <f>T1219</f>
        <v>0</v>
      </c>
      <c r="U1218" s="43">
        <v>0</v>
      </c>
      <c r="V1218" s="43">
        <f t="shared" si="2370"/>
        <v>118.2</v>
      </c>
      <c r="W1218" s="43">
        <f>W1219</f>
        <v>0</v>
      </c>
      <c r="X1218" s="43">
        <f>X1219</f>
        <v>0</v>
      </c>
      <c r="Y1218" s="43">
        <f>Y1219</f>
        <v>0</v>
      </c>
      <c r="Z1218" s="43">
        <f>Z1219</f>
        <v>0</v>
      </c>
      <c r="AA1218" s="43">
        <f>AA1219</f>
        <v>0</v>
      </c>
      <c r="AB1218" s="43">
        <f>AB1219</f>
        <v>70.828460000000007</v>
      </c>
      <c r="AC1218" s="44">
        <f>AC1219</f>
        <v>0</v>
      </c>
      <c r="AD1218" s="44">
        <f>AD1219</f>
        <v>0</v>
      </c>
      <c r="AE1218" s="45" t="e">
        <f t="shared" si="2366"/>
        <v>#DIV/0!</v>
      </c>
      <c r="AF1218" s="43">
        <f>AF1219</f>
        <v>118.2</v>
      </c>
      <c r="AG1218" s="43">
        <f>AG1219</f>
        <v>0</v>
      </c>
      <c r="AH1218" s="43">
        <f>AH1219</f>
        <v>0</v>
      </c>
      <c r="AI1218" s="43">
        <f>AI1219</f>
        <v>0</v>
      </c>
      <c r="AJ1218" s="43">
        <f>AJ1219</f>
        <v>0</v>
      </c>
      <c r="AK1218" s="43">
        <f>AK1219</f>
        <v>0</v>
      </c>
      <c r="AL1218" s="43">
        <f t="shared" si="2367"/>
        <v>118.2</v>
      </c>
      <c r="AM1218" s="43">
        <f t="shared" si="2368"/>
        <v>0</v>
      </c>
      <c r="AN1218" s="19" t="s">
        <v>36</v>
      </c>
      <c r="AO1218" s="1"/>
      <c r="AP1218" s="1"/>
      <c r="AQ1218" s="1"/>
      <c r="AR1218" s="1"/>
      <c r="AS1218" s="1"/>
    </row>
    <row r="1219" ht="31.5" hidden="1">
      <c r="B1219" s="41" t="s">
        <v>670</v>
      </c>
      <c r="C1219" s="41" t="s">
        <v>41</v>
      </c>
      <c r="D1219" s="41" t="s">
        <v>107</v>
      </c>
      <c r="E1219" s="26" t="str">
        <f t="shared" si="2369"/>
        <v>0104</v>
      </c>
      <c r="F1219" s="41" t="s">
        <v>675</v>
      </c>
      <c r="G1219" s="41" t="s">
        <v>55</v>
      </c>
      <c r="H1219" s="42" t="s">
        <v>56</v>
      </c>
      <c r="I1219" s="43">
        <v>118.2</v>
      </c>
      <c r="J1219" s="43">
        <v>118.7</v>
      </c>
      <c r="K1219" s="43">
        <v>118.7</v>
      </c>
      <c r="L1219" s="43"/>
      <c r="M1219" s="43"/>
      <c r="N1219" s="43"/>
      <c r="O1219" s="43">
        <v>0</v>
      </c>
      <c r="P1219" s="43">
        <v>0</v>
      </c>
      <c r="Q1219" s="43">
        <v>0</v>
      </c>
      <c r="R1219" s="43">
        <v>0</v>
      </c>
      <c r="S1219" s="43">
        <v>0</v>
      </c>
      <c r="T1219" s="43">
        <v>0</v>
      </c>
      <c r="U1219" s="43">
        <v>0</v>
      </c>
      <c r="V1219" s="43">
        <f t="shared" si="2370"/>
        <v>118.2</v>
      </c>
      <c r="W1219" s="43"/>
      <c r="X1219" s="43"/>
      <c r="Y1219" s="43"/>
      <c r="Z1219" s="43"/>
      <c r="AA1219" s="43"/>
      <c r="AB1219" s="43">
        <v>70.828460000000007</v>
      </c>
      <c r="AC1219" s="44">
        <v>0</v>
      </c>
      <c r="AD1219" s="44">
        <v>0</v>
      </c>
      <c r="AE1219" s="45" t="e">
        <f t="shared" si="2366"/>
        <v>#DIV/0!</v>
      </c>
      <c r="AF1219" s="43">
        <v>118.2</v>
      </c>
      <c r="AG1219" s="43">
        <v>0</v>
      </c>
      <c r="AH1219" s="43">
        <v>0</v>
      </c>
      <c r="AI1219" s="43">
        <v>0</v>
      </c>
      <c r="AJ1219" s="43">
        <v>0</v>
      </c>
      <c r="AK1219" s="43">
        <v>0</v>
      </c>
      <c r="AL1219" s="43">
        <f t="shared" si="2367"/>
        <v>118.2</v>
      </c>
      <c r="AM1219" s="43">
        <f t="shared" si="2368"/>
        <v>0</v>
      </c>
      <c r="AN1219" s="19" t="s">
        <v>36</v>
      </c>
      <c r="AO1219" s="1"/>
      <c r="AP1219" s="1"/>
      <c r="AQ1219" s="1"/>
      <c r="AR1219" s="1"/>
      <c r="AS1219" s="1"/>
    </row>
    <row r="1220" ht="31.5" hidden="1">
      <c r="B1220" s="41" t="s">
        <v>670</v>
      </c>
      <c r="C1220" s="41" t="s">
        <v>41</v>
      </c>
      <c r="D1220" s="41" t="s">
        <v>107</v>
      </c>
      <c r="E1220" s="26" t="str">
        <f t="shared" si="2369"/>
        <v>0104</v>
      </c>
      <c r="F1220" s="41" t="s">
        <v>81</v>
      </c>
      <c r="G1220" s="41"/>
      <c r="H1220" s="42" t="s">
        <v>82</v>
      </c>
      <c r="I1220" s="43">
        <f t="shared" ref="I1220:I1230" si="2423">I1221</f>
        <v>0</v>
      </c>
      <c r="J1220" s="43">
        <f t="shared" ref="J1220:J1230" si="2424">J1221</f>
        <v>0</v>
      </c>
      <c r="K1220" s="43">
        <f t="shared" ref="K1220:K1230" si="2425">K1221</f>
        <v>0</v>
      </c>
      <c r="L1220" s="43">
        <f t="shared" ref="L1220:L1230" si="2426">L1221</f>
        <v>0</v>
      </c>
      <c r="M1220" s="43">
        <f t="shared" ref="M1220:M1230" si="2427">M1221</f>
        <v>0</v>
      </c>
      <c r="N1220" s="43">
        <f t="shared" ref="N1220:N1230" si="2428">N1221</f>
        <v>0</v>
      </c>
      <c r="O1220" s="43">
        <f t="shared" ref="O1220:O1223" si="2429">O1221</f>
        <v>0</v>
      </c>
      <c r="P1220" s="43">
        <f t="shared" ref="P1220:P1230" si="2430">P1221</f>
        <v>0</v>
      </c>
      <c r="Q1220" s="43">
        <f t="shared" ref="Q1220:Q1230" si="2431">Q1221</f>
        <v>0</v>
      </c>
      <c r="R1220" s="43">
        <f t="shared" ref="R1220:R1230" si="2432">R1221</f>
        <v>0</v>
      </c>
      <c r="S1220" s="43">
        <f t="shared" ref="S1220:S1230" si="2433">S1221</f>
        <v>0</v>
      </c>
      <c r="T1220" s="43">
        <f t="shared" ref="T1220:T1230" si="2434">T1221</f>
        <v>0</v>
      </c>
      <c r="U1220" s="43">
        <v>0</v>
      </c>
      <c r="V1220" s="43">
        <f t="shared" si="2370"/>
        <v>0</v>
      </c>
      <c r="W1220" s="43">
        <f t="shared" ref="W1220:W1230" si="2435">W1221</f>
        <v>0</v>
      </c>
      <c r="X1220" s="43">
        <f t="shared" ref="X1220:X1230" si="2436">X1221</f>
        <v>0</v>
      </c>
      <c r="Y1220" s="43">
        <f t="shared" ref="Y1220:Y1230" si="2437">Y1221</f>
        <v>0</v>
      </c>
      <c r="Z1220" s="43">
        <f t="shared" ref="Z1220:Z1230" si="2438">Z1221</f>
        <v>0</v>
      </c>
      <c r="AA1220" s="43">
        <f t="shared" ref="AA1220:AA1230" si="2439">AA1221</f>
        <v>0</v>
      </c>
      <c r="AB1220" s="43">
        <f t="shared" ref="AB1220:AB1223" si="2440">AB1221</f>
        <v>0</v>
      </c>
      <c r="AC1220" s="44">
        <f t="shared" ref="AC1220:AC1223" si="2441">AC1221</f>
        <v>0</v>
      </c>
      <c r="AD1220" s="44">
        <f t="shared" ref="AD1220:AD1223" si="2442">AD1221</f>
        <v>0</v>
      </c>
      <c r="AE1220" s="45" t="e">
        <f t="shared" si="2366"/>
        <v>#DIV/0!</v>
      </c>
      <c r="AF1220" s="46">
        <f t="shared" ref="AF1220:AF1223" si="2443">AF1221</f>
        <v>0</v>
      </c>
      <c r="AG1220" s="46">
        <f t="shared" ref="AG1220:AG1223" si="2444">AG1221</f>
        <v>0</v>
      </c>
      <c r="AH1220" s="47">
        <f t="shared" ref="AH1220:AH1223" si="2445">AH1221</f>
        <v>0</v>
      </c>
      <c r="AI1220" s="47">
        <f t="shared" ref="AI1220:AI1223" si="2446">AI1221</f>
        <v>0</v>
      </c>
      <c r="AJ1220" s="47">
        <f t="shared" ref="AJ1220:AJ1223" si="2447">AJ1221</f>
        <v>0</v>
      </c>
      <c r="AK1220" s="47">
        <f t="shared" ref="AK1220:AK1223" si="2448">AK1221</f>
        <v>0</v>
      </c>
      <c r="AL1220" s="47">
        <f t="shared" si="2367"/>
        <v>0</v>
      </c>
      <c r="AM1220" s="47">
        <f t="shared" si="2368"/>
        <v>0</v>
      </c>
      <c r="AN1220" s="48" t="s">
        <v>36</v>
      </c>
      <c r="AO1220" s="1"/>
      <c r="AP1220" s="1"/>
      <c r="AQ1220" s="1"/>
      <c r="AR1220" s="1"/>
      <c r="AS1220" s="1"/>
    </row>
    <row r="1221" hidden="1">
      <c r="B1221" s="41" t="s">
        <v>670</v>
      </c>
      <c r="C1221" s="41" t="s">
        <v>41</v>
      </c>
      <c r="D1221" s="41" t="s">
        <v>107</v>
      </c>
      <c r="E1221" s="26" t="str">
        <f t="shared" si="2369"/>
        <v>0104</v>
      </c>
      <c r="F1221" s="41" t="s">
        <v>83</v>
      </c>
      <c r="G1221" s="41"/>
      <c r="H1221" s="42" t="s">
        <v>84</v>
      </c>
      <c r="I1221" s="43">
        <f t="shared" si="2423"/>
        <v>0</v>
      </c>
      <c r="J1221" s="43">
        <f t="shared" si="2424"/>
        <v>0</v>
      </c>
      <c r="K1221" s="43">
        <f t="shared" si="2425"/>
        <v>0</v>
      </c>
      <c r="L1221" s="43">
        <f t="shared" si="2426"/>
        <v>0</v>
      </c>
      <c r="M1221" s="43">
        <f t="shared" si="2427"/>
        <v>0</v>
      </c>
      <c r="N1221" s="43">
        <f t="shared" si="2428"/>
        <v>0</v>
      </c>
      <c r="O1221" s="43">
        <f t="shared" si="2429"/>
        <v>0</v>
      </c>
      <c r="P1221" s="43">
        <f t="shared" si="2430"/>
        <v>0</v>
      </c>
      <c r="Q1221" s="43">
        <f t="shared" si="2431"/>
        <v>0</v>
      </c>
      <c r="R1221" s="43">
        <f t="shared" si="2432"/>
        <v>0</v>
      </c>
      <c r="S1221" s="43">
        <f t="shared" si="2433"/>
        <v>0</v>
      </c>
      <c r="T1221" s="43">
        <f t="shared" si="2434"/>
        <v>0</v>
      </c>
      <c r="U1221" s="43">
        <v>0</v>
      </c>
      <c r="V1221" s="43">
        <f t="shared" si="2370"/>
        <v>0</v>
      </c>
      <c r="W1221" s="43">
        <f t="shared" si="2435"/>
        <v>0</v>
      </c>
      <c r="X1221" s="43">
        <f t="shared" si="2436"/>
        <v>0</v>
      </c>
      <c r="Y1221" s="43">
        <f t="shared" si="2437"/>
        <v>0</v>
      </c>
      <c r="Z1221" s="43">
        <f t="shared" si="2438"/>
        <v>0</v>
      </c>
      <c r="AA1221" s="43">
        <f t="shared" si="2439"/>
        <v>0</v>
      </c>
      <c r="AB1221" s="43">
        <f t="shared" si="2440"/>
        <v>0</v>
      </c>
      <c r="AC1221" s="44">
        <f t="shared" si="2441"/>
        <v>0</v>
      </c>
      <c r="AD1221" s="44">
        <f t="shared" si="2442"/>
        <v>0</v>
      </c>
      <c r="AE1221" s="45" t="e">
        <f t="shared" si="2366"/>
        <v>#DIV/0!</v>
      </c>
      <c r="AF1221" s="46">
        <f t="shared" si="2443"/>
        <v>0</v>
      </c>
      <c r="AG1221" s="46">
        <f t="shared" si="2444"/>
        <v>0</v>
      </c>
      <c r="AH1221" s="47">
        <f t="shared" si="2445"/>
        <v>0</v>
      </c>
      <c r="AI1221" s="47">
        <f t="shared" si="2446"/>
        <v>0</v>
      </c>
      <c r="AJ1221" s="47">
        <f t="shared" si="2447"/>
        <v>0</v>
      </c>
      <c r="AK1221" s="47">
        <f t="shared" si="2448"/>
        <v>0</v>
      </c>
      <c r="AL1221" s="47">
        <f t="shared" si="2367"/>
        <v>0</v>
      </c>
      <c r="AM1221" s="47">
        <f t="shared" si="2368"/>
        <v>0</v>
      </c>
      <c r="AN1221" s="48" t="s">
        <v>36</v>
      </c>
      <c r="AR1221" s="1"/>
      <c r="AS1221" s="1"/>
    </row>
    <row r="1222" ht="47.25" hidden="1">
      <c r="B1222" s="41" t="s">
        <v>670</v>
      </c>
      <c r="C1222" s="41" t="s">
        <v>41</v>
      </c>
      <c r="D1222" s="41" t="s">
        <v>107</v>
      </c>
      <c r="E1222" s="26" t="str">
        <f t="shared" si="2369"/>
        <v>0104</v>
      </c>
      <c r="F1222" s="41" t="s">
        <v>677</v>
      </c>
      <c r="G1222" s="41"/>
      <c r="H1222" s="42" t="s">
        <v>678</v>
      </c>
      <c r="I1222" s="43">
        <f t="shared" si="2423"/>
        <v>0</v>
      </c>
      <c r="J1222" s="43">
        <f t="shared" si="2424"/>
        <v>0</v>
      </c>
      <c r="K1222" s="43">
        <f t="shared" si="2425"/>
        <v>0</v>
      </c>
      <c r="L1222" s="43">
        <f t="shared" si="2426"/>
        <v>0</v>
      </c>
      <c r="M1222" s="43">
        <f t="shared" si="2427"/>
        <v>0</v>
      </c>
      <c r="N1222" s="43">
        <f t="shared" si="2428"/>
        <v>0</v>
      </c>
      <c r="O1222" s="43">
        <f t="shared" si="2429"/>
        <v>0</v>
      </c>
      <c r="P1222" s="43">
        <f t="shared" si="2430"/>
        <v>0</v>
      </c>
      <c r="Q1222" s="43">
        <f t="shared" si="2431"/>
        <v>0</v>
      </c>
      <c r="R1222" s="43">
        <f t="shared" si="2432"/>
        <v>0</v>
      </c>
      <c r="S1222" s="43">
        <f t="shared" si="2433"/>
        <v>0</v>
      </c>
      <c r="T1222" s="43">
        <f t="shared" si="2434"/>
        <v>0</v>
      </c>
      <c r="U1222" s="43">
        <v>0</v>
      </c>
      <c r="V1222" s="43">
        <f t="shared" si="2370"/>
        <v>0</v>
      </c>
      <c r="W1222" s="43">
        <f t="shared" si="2435"/>
        <v>0</v>
      </c>
      <c r="X1222" s="43">
        <f t="shared" si="2436"/>
        <v>0</v>
      </c>
      <c r="Y1222" s="43">
        <f t="shared" si="2437"/>
        <v>0</v>
      </c>
      <c r="Z1222" s="43">
        <f t="shared" si="2438"/>
        <v>0</v>
      </c>
      <c r="AA1222" s="43">
        <f t="shared" si="2439"/>
        <v>0</v>
      </c>
      <c r="AB1222" s="43">
        <f t="shared" si="2440"/>
        <v>0</v>
      </c>
      <c r="AC1222" s="44">
        <f t="shared" si="2441"/>
        <v>0</v>
      </c>
      <c r="AD1222" s="44">
        <f t="shared" si="2442"/>
        <v>0</v>
      </c>
      <c r="AE1222" s="45" t="e">
        <f t="shared" si="2366"/>
        <v>#DIV/0!</v>
      </c>
      <c r="AF1222" s="46">
        <f t="shared" si="2443"/>
        <v>0</v>
      </c>
      <c r="AG1222" s="46">
        <f t="shared" si="2444"/>
        <v>0</v>
      </c>
      <c r="AH1222" s="47">
        <f t="shared" si="2445"/>
        <v>0</v>
      </c>
      <c r="AI1222" s="47">
        <f t="shared" si="2446"/>
        <v>0</v>
      </c>
      <c r="AJ1222" s="47">
        <f t="shared" si="2447"/>
        <v>0</v>
      </c>
      <c r="AK1222" s="47">
        <f t="shared" si="2448"/>
        <v>0</v>
      </c>
      <c r="AL1222" s="47">
        <f t="shared" si="2367"/>
        <v>0</v>
      </c>
      <c r="AM1222" s="47">
        <f t="shared" si="2368"/>
        <v>0</v>
      </c>
      <c r="AN1222" s="48" t="s">
        <v>36</v>
      </c>
      <c r="AO1222" s="1"/>
      <c r="AP1222" s="1"/>
      <c r="AQ1222" s="1"/>
      <c r="AR1222" s="1"/>
      <c r="AS1222" s="1"/>
    </row>
    <row r="1223" hidden="1">
      <c r="B1223" s="41" t="s">
        <v>670</v>
      </c>
      <c r="C1223" s="41" t="s">
        <v>41</v>
      </c>
      <c r="D1223" s="41" t="s">
        <v>107</v>
      </c>
      <c r="E1223" s="26" t="str">
        <f t="shared" si="2369"/>
        <v>0104</v>
      </c>
      <c r="F1223" s="41" t="s">
        <v>677</v>
      </c>
      <c r="G1223" s="41" t="s">
        <v>59</v>
      </c>
      <c r="H1223" s="42" t="s">
        <v>60</v>
      </c>
      <c r="I1223" s="43">
        <f t="shared" si="2423"/>
        <v>0</v>
      </c>
      <c r="J1223" s="43">
        <f t="shared" si="2424"/>
        <v>0</v>
      </c>
      <c r="K1223" s="43">
        <f t="shared" si="2425"/>
        <v>0</v>
      </c>
      <c r="L1223" s="43">
        <f t="shared" si="2426"/>
        <v>0</v>
      </c>
      <c r="M1223" s="43">
        <f t="shared" si="2427"/>
        <v>0</v>
      </c>
      <c r="N1223" s="43">
        <f t="shared" si="2428"/>
        <v>0</v>
      </c>
      <c r="O1223" s="43">
        <f t="shared" si="2429"/>
        <v>0</v>
      </c>
      <c r="P1223" s="43">
        <f t="shared" si="2430"/>
        <v>0</v>
      </c>
      <c r="Q1223" s="43">
        <f t="shared" si="2431"/>
        <v>0</v>
      </c>
      <c r="R1223" s="43">
        <f t="shared" si="2432"/>
        <v>0</v>
      </c>
      <c r="S1223" s="43">
        <f t="shared" si="2433"/>
        <v>0</v>
      </c>
      <c r="T1223" s="43">
        <f t="shared" si="2434"/>
        <v>0</v>
      </c>
      <c r="U1223" s="43">
        <v>0</v>
      </c>
      <c r="V1223" s="43">
        <f t="shared" si="2370"/>
        <v>0</v>
      </c>
      <c r="W1223" s="43">
        <f t="shared" si="2435"/>
        <v>0</v>
      </c>
      <c r="X1223" s="43">
        <f t="shared" si="2436"/>
        <v>0</v>
      </c>
      <c r="Y1223" s="43">
        <f t="shared" si="2437"/>
        <v>0</v>
      </c>
      <c r="Z1223" s="43">
        <f t="shared" si="2438"/>
        <v>0</v>
      </c>
      <c r="AA1223" s="43">
        <f t="shared" si="2439"/>
        <v>0</v>
      </c>
      <c r="AB1223" s="43">
        <f t="shared" si="2440"/>
        <v>0</v>
      </c>
      <c r="AC1223" s="44">
        <f t="shared" si="2441"/>
        <v>0</v>
      </c>
      <c r="AD1223" s="44">
        <f t="shared" si="2442"/>
        <v>0</v>
      </c>
      <c r="AE1223" s="45" t="e">
        <f t="shared" si="2366"/>
        <v>#DIV/0!</v>
      </c>
      <c r="AF1223" s="46">
        <f t="shared" si="2443"/>
        <v>0</v>
      </c>
      <c r="AG1223" s="46">
        <f t="shared" si="2444"/>
        <v>0</v>
      </c>
      <c r="AH1223" s="47">
        <f t="shared" si="2445"/>
        <v>0</v>
      </c>
      <c r="AI1223" s="47">
        <f t="shared" si="2446"/>
        <v>0</v>
      </c>
      <c r="AJ1223" s="47">
        <f t="shared" si="2447"/>
        <v>0</v>
      </c>
      <c r="AK1223" s="47">
        <f t="shared" si="2448"/>
        <v>0</v>
      </c>
      <c r="AL1223" s="47">
        <f t="shared" si="2367"/>
        <v>0</v>
      </c>
      <c r="AM1223" s="47">
        <f t="shared" si="2368"/>
        <v>0</v>
      </c>
      <c r="AN1223" s="48" t="s">
        <v>36</v>
      </c>
      <c r="AO1223" s="1"/>
      <c r="AP1223" s="1"/>
      <c r="AQ1223" s="1"/>
      <c r="AR1223" s="1"/>
      <c r="AS1223" s="1"/>
    </row>
    <row r="1224" hidden="1">
      <c r="B1224" s="41" t="s">
        <v>670</v>
      </c>
      <c r="C1224" s="41" t="s">
        <v>41</v>
      </c>
      <c r="D1224" s="41" t="s">
        <v>107</v>
      </c>
      <c r="E1224" s="26" t="str">
        <f t="shared" si="2369"/>
        <v>0104</v>
      </c>
      <c r="F1224" s="41" t="s">
        <v>677</v>
      </c>
      <c r="G1224" s="41" t="s">
        <v>63</v>
      </c>
      <c r="H1224" s="42" t="s">
        <v>64</v>
      </c>
      <c r="I1224" s="43"/>
      <c r="J1224" s="43"/>
      <c r="K1224" s="43"/>
      <c r="L1224" s="43"/>
      <c r="M1224" s="43"/>
      <c r="N1224" s="43"/>
      <c r="O1224" s="43">
        <v>0</v>
      </c>
      <c r="P1224" s="43">
        <v>0</v>
      </c>
      <c r="Q1224" s="43">
        <v>0</v>
      </c>
      <c r="R1224" s="43">
        <v>0</v>
      </c>
      <c r="S1224" s="43">
        <v>0</v>
      </c>
      <c r="T1224" s="43">
        <v>0</v>
      </c>
      <c r="U1224" s="43">
        <v>0</v>
      </c>
      <c r="V1224" s="43">
        <f t="shared" si="2370"/>
        <v>0</v>
      </c>
      <c r="W1224" s="43"/>
      <c r="X1224" s="43"/>
      <c r="Y1224" s="43"/>
      <c r="Z1224" s="43"/>
      <c r="AA1224" s="43"/>
      <c r="AB1224" s="43">
        <v>0</v>
      </c>
      <c r="AC1224" s="44">
        <v>0</v>
      </c>
      <c r="AD1224" s="44">
        <v>0</v>
      </c>
      <c r="AE1224" s="45" t="e">
        <f t="shared" si="2366"/>
        <v>#DIV/0!</v>
      </c>
      <c r="AF1224" s="62">
        <v>0</v>
      </c>
      <c r="AG1224" s="62">
        <v>0</v>
      </c>
      <c r="AH1224" s="63">
        <v>0</v>
      </c>
      <c r="AI1224" s="63">
        <v>0</v>
      </c>
      <c r="AJ1224" s="63">
        <v>0</v>
      </c>
      <c r="AK1224" s="63">
        <v>0</v>
      </c>
      <c r="AL1224" s="47">
        <f t="shared" si="2367"/>
        <v>0</v>
      </c>
      <c r="AM1224" s="47">
        <f t="shared" si="2368"/>
        <v>0</v>
      </c>
      <c r="AN1224" s="48" t="s">
        <v>36</v>
      </c>
      <c r="AR1224" s="1"/>
      <c r="AS1224" s="1"/>
    </row>
    <row r="1225">
      <c r="B1225" s="41" t="s">
        <v>670</v>
      </c>
      <c r="C1225" s="41" t="s">
        <v>41</v>
      </c>
      <c r="D1225" s="41" t="s">
        <v>107</v>
      </c>
      <c r="E1225" s="26" t="str">
        <f t="shared" si="2369"/>
        <v>0104</v>
      </c>
      <c r="F1225" s="41" t="s">
        <v>679</v>
      </c>
      <c r="G1225" s="41"/>
      <c r="H1225" s="42" t="s">
        <v>676</v>
      </c>
      <c r="I1225" s="43"/>
      <c r="J1225" s="43"/>
      <c r="K1225" s="43"/>
      <c r="L1225" s="43"/>
      <c r="M1225" s="43"/>
      <c r="N1225" s="43"/>
      <c r="O1225" s="43">
        <f>O1226+O1228</f>
        <v>0</v>
      </c>
      <c r="P1225" s="43"/>
      <c r="Q1225" s="43"/>
      <c r="R1225" s="43"/>
      <c r="S1225" s="43"/>
      <c r="T1225" s="43"/>
      <c r="U1225" s="43"/>
      <c r="V1225" s="43">
        <f t="shared" si="2370"/>
        <v>0</v>
      </c>
      <c r="W1225" s="43"/>
      <c r="X1225" s="43"/>
      <c r="Y1225" s="43"/>
      <c r="Z1225" s="43"/>
      <c r="AA1225" s="43"/>
      <c r="AB1225" s="43">
        <f>AB1226+AB1228</f>
        <v>0</v>
      </c>
      <c r="AC1225" s="44">
        <f>AC1226+AC1228</f>
        <v>2527.0999999999999</v>
      </c>
      <c r="AD1225" s="44">
        <f>AD1226+AD1228</f>
        <v>2526.59782</v>
      </c>
      <c r="AE1225" s="45">
        <f t="shared" si="2366"/>
        <v>99.980128210201414</v>
      </c>
      <c r="AF1225" s="43">
        <f>AF1226+AF1228</f>
        <v>2527.0999999999999</v>
      </c>
      <c r="AG1225" s="43">
        <f>AG1226+AG1228</f>
        <v>0</v>
      </c>
      <c r="AH1225" s="43">
        <f>AH1226+AH1228</f>
        <v>0</v>
      </c>
      <c r="AI1225" s="43">
        <f>AI1226+AI1228</f>
        <v>0</v>
      </c>
      <c r="AJ1225" s="43">
        <f>AJ1226+AJ1228</f>
        <v>0</v>
      </c>
      <c r="AK1225" s="43">
        <f>AK1226+AK1228</f>
        <v>-2527.0999999999999</v>
      </c>
      <c r="AL1225" s="43">
        <f t="shared" si="2367"/>
        <v>0</v>
      </c>
      <c r="AM1225" s="43">
        <f t="shared" si="2368"/>
        <v>0</v>
      </c>
      <c r="AN1225" s="19"/>
      <c r="AO1225" s="1"/>
      <c r="AP1225" s="1"/>
      <c r="AQ1225" s="1"/>
      <c r="AR1225" s="1"/>
      <c r="AS1225" s="1"/>
    </row>
    <row r="1226">
      <c r="B1226" s="41" t="s">
        <v>670</v>
      </c>
      <c r="C1226" s="41" t="s">
        <v>41</v>
      </c>
      <c r="D1226" s="41" t="s">
        <v>107</v>
      </c>
      <c r="E1226" s="26" t="str">
        <f t="shared" si="2369"/>
        <v>0104</v>
      </c>
      <c r="F1226" s="41" t="s">
        <v>679</v>
      </c>
      <c r="G1226" s="41" t="s">
        <v>71</v>
      </c>
      <c r="H1226" s="42" t="s">
        <v>72</v>
      </c>
      <c r="I1226" s="43"/>
      <c r="J1226" s="43"/>
      <c r="K1226" s="43"/>
      <c r="L1226" s="43"/>
      <c r="M1226" s="43"/>
      <c r="N1226" s="43"/>
      <c r="O1226" s="43">
        <f>O1227</f>
        <v>0</v>
      </c>
      <c r="P1226" s="43"/>
      <c r="Q1226" s="43"/>
      <c r="R1226" s="43"/>
      <c r="S1226" s="43"/>
      <c r="T1226" s="43"/>
      <c r="U1226" s="43"/>
      <c r="V1226" s="43">
        <f t="shared" si="2370"/>
        <v>0</v>
      </c>
      <c r="W1226" s="43"/>
      <c r="X1226" s="43"/>
      <c r="Y1226" s="43"/>
      <c r="Z1226" s="43"/>
      <c r="AA1226" s="43"/>
      <c r="AB1226" s="43">
        <f>AB1227</f>
        <v>0</v>
      </c>
      <c r="AC1226" s="44">
        <f>AC1227</f>
        <v>2171.1386299999999</v>
      </c>
      <c r="AD1226" s="44">
        <f>AD1227</f>
        <v>2170.63645</v>
      </c>
      <c r="AE1226" s="45">
        <f t="shared" si="2366"/>
        <v>99.976870201052066</v>
      </c>
      <c r="AF1226" s="43">
        <f>AF1227</f>
        <v>2408.9000000000001</v>
      </c>
      <c r="AG1226" s="43">
        <f>AG1227</f>
        <v>0</v>
      </c>
      <c r="AH1226" s="43">
        <f>AH1227</f>
        <v>0</v>
      </c>
      <c r="AI1226" s="43">
        <f>AI1227</f>
        <v>0</v>
      </c>
      <c r="AJ1226" s="43">
        <f>AJ1227</f>
        <v>0</v>
      </c>
      <c r="AK1226" s="43">
        <f>AK1227</f>
        <v>-2408.9000000000001</v>
      </c>
      <c r="AL1226" s="43">
        <f t="shared" si="2367"/>
        <v>0</v>
      </c>
      <c r="AM1226" s="43">
        <f t="shared" si="2368"/>
        <v>0</v>
      </c>
      <c r="AN1226" s="19"/>
      <c r="AR1226" s="1"/>
      <c r="AS1226" s="1"/>
    </row>
    <row r="1227">
      <c r="B1227" s="41" t="s">
        <v>670</v>
      </c>
      <c r="C1227" s="41" t="s">
        <v>41</v>
      </c>
      <c r="D1227" s="41" t="s">
        <v>107</v>
      </c>
      <c r="E1227" s="26" t="str">
        <f t="shared" si="2369"/>
        <v>0104</v>
      </c>
      <c r="F1227" s="41" t="s">
        <v>679</v>
      </c>
      <c r="G1227" s="41" t="s">
        <v>93</v>
      </c>
      <c r="H1227" s="42" t="s">
        <v>94</v>
      </c>
      <c r="I1227" s="43"/>
      <c r="J1227" s="43"/>
      <c r="K1227" s="43"/>
      <c r="L1227" s="43"/>
      <c r="M1227" s="43"/>
      <c r="N1227" s="43"/>
      <c r="O1227" s="43">
        <v>0</v>
      </c>
      <c r="P1227" s="43"/>
      <c r="Q1227" s="43"/>
      <c r="R1227" s="43"/>
      <c r="S1227" s="43"/>
      <c r="T1227" s="43"/>
      <c r="U1227" s="43"/>
      <c r="V1227" s="43">
        <f t="shared" si="2370"/>
        <v>0</v>
      </c>
      <c r="W1227" s="43"/>
      <c r="X1227" s="43"/>
      <c r="Y1227" s="43"/>
      <c r="Z1227" s="43"/>
      <c r="AA1227" s="43"/>
      <c r="AB1227" s="43">
        <v>0</v>
      </c>
      <c r="AC1227" s="44">
        <v>2171.1386299999999</v>
      </c>
      <c r="AD1227" s="44">
        <v>2170.63645</v>
      </c>
      <c r="AE1227" s="45">
        <f t="shared" si="2366"/>
        <v>99.976870201052066</v>
      </c>
      <c r="AF1227" s="43">
        <v>2408.9000000000001</v>
      </c>
      <c r="AG1227" s="43">
        <v>0</v>
      </c>
      <c r="AH1227" s="43">
        <v>0</v>
      </c>
      <c r="AI1227" s="43">
        <v>0</v>
      </c>
      <c r="AJ1227" s="43">
        <v>0</v>
      </c>
      <c r="AK1227" s="43">
        <v>-2408.9000000000001</v>
      </c>
      <c r="AL1227" s="43">
        <f t="shared" si="2367"/>
        <v>0</v>
      </c>
      <c r="AM1227" s="43">
        <f t="shared" si="2368"/>
        <v>0</v>
      </c>
      <c r="AN1227" s="19"/>
      <c r="AO1227" s="1"/>
      <c r="AP1227" s="1"/>
      <c r="AQ1227" s="1"/>
      <c r="AR1227" s="1"/>
      <c r="AS1227" s="1"/>
    </row>
    <row r="1228">
      <c r="B1228" s="41" t="s">
        <v>670</v>
      </c>
      <c r="C1228" s="41" t="s">
        <v>41</v>
      </c>
      <c r="D1228" s="41" t="s">
        <v>107</v>
      </c>
      <c r="E1228" s="26" t="str">
        <f t="shared" si="2369"/>
        <v>0104</v>
      </c>
      <c r="F1228" s="41" t="s">
        <v>679</v>
      </c>
      <c r="G1228" s="41" t="s">
        <v>53</v>
      </c>
      <c r="H1228" s="42" t="s">
        <v>54</v>
      </c>
      <c r="I1228" s="43"/>
      <c r="J1228" s="43"/>
      <c r="K1228" s="43"/>
      <c r="L1228" s="43"/>
      <c r="M1228" s="43"/>
      <c r="N1228" s="43"/>
      <c r="O1228" s="43">
        <f>O1229</f>
        <v>0</v>
      </c>
      <c r="P1228" s="43"/>
      <c r="Q1228" s="43"/>
      <c r="R1228" s="43"/>
      <c r="S1228" s="43"/>
      <c r="T1228" s="43"/>
      <c r="U1228" s="43"/>
      <c r="V1228" s="43">
        <f t="shared" si="2370"/>
        <v>0</v>
      </c>
      <c r="W1228" s="43"/>
      <c r="X1228" s="43"/>
      <c r="Y1228" s="43"/>
      <c r="Z1228" s="43"/>
      <c r="AA1228" s="43"/>
      <c r="AB1228" s="43">
        <f>AB1229</f>
        <v>0</v>
      </c>
      <c r="AC1228" s="44">
        <f>AC1229</f>
        <v>355.96136999999999</v>
      </c>
      <c r="AD1228" s="44">
        <f>AD1229</f>
        <v>355.96136999999999</v>
      </c>
      <c r="AE1228" s="45">
        <f t="shared" si="2366"/>
        <v>100</v>
      </c>
      <c r="AF1228" s="43">
        <f>AF1229</f>
        <v>118.2</v>
      </c>
      <c r="AG1228" s="43">
        <f>AG1229</f>
        <v>0</v>
      </c>
      <c r="AH1228" s="43">
        <f>AH1229</f>
        <v>0</v>
      </c>
      <c r="AI1228" s="43">
        <f>AI1229</f>
        <v>0</v>
      </c>
      <c r="AJ1228" s="43">
        <f>AJ1229</f>
        <v>0</v>
      </c>
      <c r="AK1228" s="43">
        <f>AK1229</f>
        <v>-118.2</v>
      </c>
      <c r="AL1228" s="43">
        <f t="shared" si="2367"/>
        <v>0</v>
      </c>
      <c r="AM1228" s="43">
        <f t="shared" si="2368"/>
        <v>0</v>
      </c>
      <c r="AN1228" s="19"/>
      <c r="AO1228" s="1"/>
      <c r="AP1228" s="1"/>
      <c r="AQ1228" s="1"/>
      <c r="AR1228" s="1"/>
      <c r="AS1228" s="1"/>
    </row>
    <row r="1229">
      <c r="B1229" s="41" t="s">
        <v>670</v>
      </c>
      <c r="C1229" s="41" t="s">
        <v>41</v>
      </c>
      <c r="D1229" s="41" t="s">
        <v>107</v>
      </c>
      <c r="E1229" s="26" t="str">
        <f t="shared" si="2369"/>
        <v>0104</v>
      </c>
      <c r="F1229" s="41" t="s">
        <v>679</v>
      </c>
      <c r="G1229" s="41" t="s">
        <v>55</v>
      </c>
      <c r="H1229" s="42" t="s">
        <v>56</v>
      </c>
      <c r="I1229" s="43"/>
      <c r="J1229" s="43"/>
      <c r="K1229" s="43"/>
      <c r="L1229" s="43"/>
      <c r="M1229" s="43"/>
      <c r="N1229" s="43"/>
      <c r="O1229" s="43">
        <v>0</v>
      </c>
      <c r="P1229" s="43"/>
      <c r="Q1229" s="43"/>
      <c r="R1229" s="43"/>
      <c r="S1229" s="43"/>
      <c r="T1229" s="43"/>
      <c r="U1229" s="43"/>
      <c r="V1229" s="43">
        <f t="shared" si="2370"/>
        <v>0</v>
      </c>
      <c r="W1229" s="43"/>
      <c r="X1229" s="43"/>
      <c r="Y1229" s="43"/>
      <c r="Z1229" s="43"/>
      <c r="AA1229" s="43"/>
      <c r="AB1229" s="43">
        <v>0</v>
      </c>
      <c r="AC1229" s="44">
        <v>355.96136999999999</v>
      </c>
      <c r="AD1229" s="44">
        <v>355.96136999999999</v>
      </c>
      <c r="AE1229" s="45">
        <f t="shared" si="2366"/>
        <v>100</v>
      </c>
      <c r="AF1229" s="43">
        <v>118.2</v>
      </c>
      <c r="AG1229" s="43">
        <v>0</v>
      </c>
      <c r="AH1229" s="43">
        <v>0</v>
      </c>
      <c r="AI1229" s="43">
        <v>0</v>
      </c>
      <c r="AJ1229" s="43">
        <v>0</v>
      </c>
      <c r="AK1229" s="43">
        <v>-118.2</v>
      </c>
      <c r="AL1229" s="43">
        <f t="shared" si="2367"/>
        <v>0</v>
      </c>
      <c r="AM1229" s="43">
        <f t="shared" si="2368"/>
        <v>0</v>
      </c>
      <c r="AN1229" s="19"/>
      <c r="AO1229" s="1"/>
      <c r="AP1229" s="1"/>
      <c r="AQ1229" s="1"/>
      <c r="AR1229" s="1"/>
      <c r="AS1229" s="1"/>
    </row>
    <row r="1230" ht="31.5">
      <c r="B1230" s="41" t="s">
        <v>670</v>
      </c>
      <c r="C1230" s="41" t="s">
        <v>41</v>
      </c>
      <c r="D1230" s="41" t="s">
        <v>107</v>
      </c>
      <c r="E1230" s="26" t="str">
        <f t="shared" si="2369"/>
        <v>0104</v>
      </c>
      <c r="F1230" s="41" t="s">
        <v>87</v>
      </c>
      <c r="G1230" s="41"/>
      <c r="H1230" s="42" t="s">
        <v>88</v>
      </c>
      <c r="I1230" s="43">
        <f t="shared" si="2423"/>
        <v>50933</v>
      </c>
      <c r="J1230" s="43">
        <f t="shared" si="2424"/>
        <v>50356.900000000001</v>
      </c>
      <c r="K1230" s="43">
        <f t="shared" si="2425"/>
        <v>50356.900000000001</v>
      </c>
      <c r="L1230" s="43">
        <f t="shared" si="2426"/>
        <v>0</v>
      </c>
      <c r="M1230" s="43">
        <f t="shared" si="2427"/>
        <v>0</v>
      </c>
      <c r="N1230" s="43">
        <f t="shared" si="2428"/>
        <v>0</v>
      </c>
      <c r="O1230" s="43">
        <f>O1231</f>
        <v>0</v>
      </c>
      <c r="P1230" s="43">
        <f t="shared" si="2430"/>
        <v>0</v>
      </c>
      <c r="Q1230" s="43">
        <f t="shared" si="2431"/>
        <v>0</v>
      </c>
      <c r="R1230" s="43">
        <f t="shared" si="2432"/>
        <v>976.89999999999998</v>
      </c>
      <c r="S1230" s="43">
        <f t="shared" si="2433"/>
        <v>0</v>
      </c>
      <c r="T1230" s="43">
        <f t="shared" si="2434"/>
        <v>0</v>
      </c>
      <c r="U1230" s="43">
        <v>0</v>
      </c>
      <c r="V1230" s="43">
        <f t="shared" si="2370"/>
        <v>51909.900000000001</v>
      </c>
      <c r="W1230" s="43">
        <f t="shared" si="2435"/>
        <v>0</v>
      </c>
      <c r="X1230" s="43">
        <f t="shared" si="2436"/>
        <v>0</v>
      </c>
      <c r="Y1230" s="43">
        <f t="shared" si="2437"/>
        <v>0</v>
      </c>
      <c r="Z1230" s="43">
        <f t="shared" si="2438"/>
        <v>0</v>
      </c>
      <c r="AA1230" s="43">
        <f t="shared" si="2439"/>
        <v>0</v>
      </c>
      <c r="AB1230" s="43">
        <f>AB1231</f>
        <v>38011.462359999998</v>
      </c>
      <c r="AC1230" s="44">
        <f>AC1231</f>
        <v>51201.236500000006</v>
      </c>
      <c r="AD1230" s="44">
        <f>AD1231</f>
        <v>51199.286970000001</v>
      </c>
      <c r="AE1230" s="45">
        <f t="shared" si="2366"/>
        <v>99.996192416173386</v>
      </c>
      <c r="AF1230" s="43">
        <f>AF1231</f>
        <v>52638.498500000002</v>
      </c>
      <c r="AG1230" s="43">
        <f>AG1231</f>
        <v>0</v>
      </c>
      <c r="AH1230" s="43">
        <f>AH1231</f>
        <v>0</v>
      </c>
      <c r="AI1230" s="43">
        <f>AI1231</f>
        <v>0</v>
      </c>
      <c r="AJ1230" s="43">
        <f>AJ1231</f>
        <v>0</v>
      </c>
      <c r="AK1230" s="43">
        <f>AK1231</f>
        <v>0</v>
      </c>
      <c r="AL1230" s="43">
        <f t="shared" si="2367"/>
        <v>52638.498500000002</v>
      </c>
      <c r="AM1230" s="43">
        <f t="shared" si="2368"/>
        <v>-728.59850000000006</v>
      </c>
      <c r="AN1230" s="2"/>
      <c r="AO1230" s="1"/>
      <c r="AP1230" s="1"/>
      <c r="AQ1230" s="1"/>
      <c r="AR1230" s="1"/>
      <c r="AS1230" s="1"/>
    </row>
    <row r="1231">
      <c r="B1231" s="41" t="s">
        <v>670</v>
      </c>
      <c r="C1231" s="41" t="s">
        <v>41</v>
      </c>
      <c r="D1231" s="41" t="s">
        <v>107</v>
      </c>
      <c r="E1231" s="26" t="str">
        <f t="shared" si="2369"/>
        <v>0104</v>
      </c>
      <c r="F1231" s="41" t="s">
        <v>680</v>
      </c>
      <c r="G1231" s="41"/>
      <c r="H1231" s="42" t="s">
        <v>681</v>
      </c>
      <c r="I1231" s="43">
        <f>I1232+I1235</f>
        <v>50933</v>
      </c>
      <c r="J1231" s="43">
        <f>J1232+J1235</f>
        <v>50356.900000000001</v>
      </c>
      <c r="K1231" s="43">
        <f>K1232+K1235</f>
        <v>50356.900000000001</v>
      </c>
      <c r="L1231" s="43">
        <f>L1232+L1235</f>
        <v>0</v>
      </c>
      <c r="M1231" s="43">
        <f>M1232+M1235</f>
        <v>0</v>
      </c>
      <c r="N1231" s="43">
        <f>N1232+N1235</f>
        <v>0</v>
      </c>
      <c r="O1231" s="43">
        <f>O1232+O1235</f>
        <v>0</v>
      </c>
      <c r="P1231" s="43">
        <f>P1232+P1235</f>
        <v>0</v>
      </c>
      <c r="Q1231" s="43">
        <f>Q1232+Q1235</f>
        <v>0</v>
      </c>
      <c r="R1231" s="43">
        <f>R1232+R1235</f>
        <v>976.89999999999998</v>
      </c>
      <c r="S1231" s="43">
        <f>S1232+S1235</f>
        <v>0</v>
      </c>
      <c r="T1231" s="43">
        <f>T1232+T1235</f>
        <v>0</v>
      </c>
      <c r="U1231" s="43">
        <v>0</v>
      </c>
      <c r="V1231" s="43">
        <f t="shared" si="2370"/>
        <v>51909.900000000001</v>
      </c>
      <c r="W1231" s="43">
        <f>W1232+W1235</f>
        <v>0</v>
      </c>
      <c r="X1231" s="43">
        <f>X1232+X1235</f>
        <v>0</v>
      </c>
      <c r="Y1231" s="43">
        <f>Y1232+Y1235</f>
        <v>0</v>
      </c>
      <c r="Z1231" s="43">
        <f>Z1232+Z1235</f>
        <v>0</v>
      </c>
      <c r="AA1231" s="43">
        <f>AA1232+AA1235</f>
        <v>0</v>
      </c>
      <c r="AB1231" s="43">
        <f>AB1232+AB1235</f>
        <v>38011.462359999998</v>
      </c>
      <c r="AC1231" s="44">
        <f>AC1232+AC1235</f>
        <v>51201.236500000006</v>
      </c>
      <c r="AD1231" s="44">
        <f>AD1232+AD1235</f>
        <v>51199.286970000001</v>
      </c>
      <c r="AE1231" s="45">
        <f t="shared" si="2366"/>
        <v>99.996192416173386</v>
      </c>
      <c r="AF1231" s="43">
        <f>AF1232+AF1235</f>
        <v>52638.498500000002</v>
      </c>
      <c r="AG1231" s="43">
        <f>AG1232+AG1235</f>
        <v>0</v>
      </c>
      <c r="AH1231" s="43">
        <f>AH1232+AH1235</f>
        <v>0</v>
      </c>
      <c r="AI1231" s="43">
        <f>AI1232+AI1235</f>
        <v>0</v>
      </c>
      <c r="AJ1231" s="43">
        <f>AJ1232+AJ1235</f>
        <v>0</v>
      </c>
      <c r="AK1231" s="43">
        <f>AK1232+AK1235</f>
        <v>0</v>
      </c>
      <c r="AL1231" s="43">
        <f t="shared" si="2367"/>
        <v>52638.498500000002</v>
      </c>
      <c r="AM1231" s="43">
        <f t="shared" si="2368"/>
        <v>-728.59850000000006</v>
      </c>
      <c r="AN1231" s="2"/>
      <c r="AR1231" s="1"/>
      <c r="AS1231" s="1"/>
    </row>
    <row r="1232" ht="31.5">
      <c r="B1232" s="41" t="s">
        <v>670</v>
      </c>
      <c r="C1232" s="41" t="s">
        <v>41</v>
      </c>
      <c r="D1232" s="41" t="s">
        <v>107</v>
      </c>
      <c r="E1232" s="26" t="str">
        <f t="shared" si="2369"/>
        <v>0104</v>
      </c>
      <c r="F1232" s="41" t="s">
        <v>682</v>
      </c>
      <c r="G1232" s="41"/>
      <c r="H1232" s="42" t="s">
        <v>92</v>
      </c>
      <c r="I1232" s="43">
        <f t="shared" ref="I1232:I1233" si="2449">I1233</f>
        <v>47615.099999999999</v>
      </c>
      <c r="J1232" s="43">
        <f t="shared" ref="J1232:J1233" si="2450">J1233</f>
        <v>47039</v>
      </c>
      <c r="K1232" s="43">
        <f t="shared" ref="K1232:K1233" si="2451">K1233</f>
        <v>47039</v>
      </c>
      <c r="L1232" s="43">
        <f t="shared" ref="L1232:L1233" si="2452">L1233</f>
        <v>0</v>
      </c>
      <c r="M1232" s="43">
        <f t="shared" ref="M1232:M1233" si="2453">M1233</f>
        <v>0</v>
      </c>
      <c r="N1232" s="43">
        <f t="shared" ref="N1232:N1233" si="2454">N1233</f>
        <v>0</v>
      </c>
      <c r="O1232" s="43">
        <f t="shared" ref="O1232:O1233" si="2455">O1233</f>
        <v>0</v>
      </c>
      <c r="P1232" s="43">
        <f t="shared" ref="P1232:P1233" si="2456">P1233</f>
        <v>0</v>
      </c>
      <c r="Q1232" s="43">
        <f t="shared" ref="Q1232:Q1233" si="2457">Q1233</f>
        <v>0</v>
      </c>
      <c r="R1232" s="43">
        <f t="shared" ref="R1232:R1233" si="2458">R1233</f>
        <v>976.89999999999998</v>
      </c>
      <c r="S1232" s="43">
        <f t="shared" ref="S1232:S1233" si="2459">S1233</f>
        <v>0</v>
      </c>
      <c r="T1232" s="43">
        <f t="shared" ref="T1232:T1233" si="2460">T1233</f>
        <v>0</v>
      </c>
      <c r="U1232" s="43">
        <v>0</v>
      </c>
      <c r="V1232" s="43">
        <f t="shared" si="2370"/>
        <v>48592</v>
      </c>
      <c r="W1232" s="43">
        <f t="shared" ref="W1232:W1233" si="2461">W1233</f>
        <v>0</v>
      </c>
      <c r="X1232" s="43">
        <f t="shared" ref="X1232:X1233" si="2462">X1233</f>
        <v>0</v>
      </c>
      <c r="Y1232" s="43">
        <f t="shared" ref="Y1232:Y1233" si="2463">Y1233</f>
        <v>0</v>
      </c>
      <c r="Z1232" s="43">
        <f t="shared" ref="Z1232:Z1233" si="2464">Z1233</f>
        <v>0</v>
      </c>
      <c r="AA1232" s="43">
        <f t="shared" ref="AA1232:AA1233" si="2465">AA1233</f>
        <v>0</v>
      </c>
      <c r="AB1232" s="43">
        <f t="shared" ref="AB1232:AB1233" si="2466">AB1233</f>
        <v>35473.537819999998</v>
      </c>
      <c r="AC1232" s="44">
        <f t="shared" ref="AC1232:AC1233" si="2467">AC1233</f>
        <v>47830.940670000004</v>
      </c>
      <c r="AD1232" s="44">
        <f t="shared" ref="AD1232:AD1233" si="2468">AD1233</f>
        <v>47828.99166</v>
      </c>
      <c r="AE1232" s="45">
        <f t="shared" si="2366"/>
        <v>99.995925210809773</v>
      </c>
      <c r="AF1232" s="43">
        <f t="shared" ref="AF1232:AF1233" si="2469">AF1233</f>
        <v>49226</v>
      </c>
      <c r="AG1232" s="43">
        <f t="shared" ref="AG1232:AG1233" si="2470">AG1233</f>
        <v>0</v>
      </c>
      <c r="AH1232" s="43">
        <f t="shared" ref="AH1232:AH1233" si="2471">AH1233</f>
        <v>0</v>
      </c>
      <c r="AI1232" s="43">
        <f t="shared" ref="AI1232:AI1233" si="2472">AI1233</f>
        <v>0</v>
      </c>
      <c r="AJ1232" s="43">
        <f t="shared" ref="AJ1232:AJ1233" si="2473">AJ1233</f>
        <v>0</v>
      </c>
      <c r="AK1232" s="43">
        <f t="shared" ref="AK1232:AK1233" si="2474">AK1233</f>
        <v>0</v>
      </c>
      <c r="AL1232" s="43">
        <f t="shared" si="2367"/>
        <v>49226</v>
      </c>
      <c r="AM1232" s="43">
        <f t="shared" si="2368"/>
        <v>-634</v>
      </c>
      <c r="AN1232" s="2"/>
      <c r="AO1232" s="1"/>
      <c r="AP1232" s="1"/>
      <c r="AQ1232" s="1"/>
      <c r="AR1232" s="1"/>
      <c r="AS1232" s="1"/>
    </row>
    <row r="1233" ht="78.75">
      <c r="B1233" s="41" t="s">
        <v>670</v>
      </c>
      <c r="C1233" s="41" t="s">
        <v>41</v>
      </c>
      <c r="D1233" s="41" t="s">
        <v>107</v>
      </c>
      <c r="E1233" s="26" t="str">
        <f t="shared" si="2369"/>
        <v>0104</v>
      </c>
      <c r="F1233" s="41" t="s">
        <v>682</v>
      </c>
      <c r="G1233" s="41" t="s">
        <v>71</v>
      </c>
      <c r="H1233" s="42" t="s">
        <v>72</v>
      </c>
      <c r="I1233" s="43">
        <f t="shared" si="2449"/>
        <v>47615.099999999999</v>
      </c>
      <c r="J1233" s="43">
        <f t="shared" si="2450"/>
        <v>47039</v>
      </c>
      <c r="K1233" s="43">
        <f t="shared" si="2451"/>
        <v>47039</v>
      </c>
      <c r="L1233" s="43">
        <f t="shared" si="2452"/>
        <v>0</v>
      </c>
      <c r="M1233" s="43">
        <f t="shared" si="2453"/>
        <v>0</v>
      </c>
      <c r="N1233" s="43">
        <f t="shared" si="2454"/>
        <v>0</v>
      </c>
      <c r="O1233" s="43">
        <f t="shared" si="2455"/>
        <v>0</v>
      </c>
      <c r="P1233" s="43">
        <f t="shared" si="2456"/>
        <v>0</v>
      </c>
      <c r="Q1233" s="43">
        <f t="shared" si="2457"/>
        <v>0</v>
      </c>
      <c r="R1233" s="43">
        <f t="shared" si="2458"/>
        <v>976.89999999999998</v>
      </c>
      <c r="S1233" s="43">
        <f t="shared" si="2459"/>
        <v>0</v>
      </c>
      <c r="T1233" s="43">
        <f t="shared" si="2460"/>
        <v>0</v>
      </c>
      <c r="U1233" s="43">
        <v>0</v>
      </c>
      <c r="V1233" s="43">
        <f t="shared" si="2370"/>
        <v>48592</v>
      </c>
      <c r="W1233" s="43">
        <f t="shared" si="2461"/>
        <v>0</v>
      </c>
      <c r="X1233" s="43">
        <f t="shared" si="2462"/>
        <v>0</v>
      </c>
      <c r="Y1233" s="43">
        <f t="shared" si="2463"/>
        <v>0</v>
      </c>
      <c r="Z1233" s="43">
        <f t="shared" si="2464"/>
        <v>0</v>
      </c>
      <c r="AA1233" s="43">
        <f t="shared" si="2465"/>
        <v>0</v>
      </c>
      <c r="AB1233" s="43">
        <f t="shared" si="2466"/>
        <v>35473.537819999998</v>
      </c>
      <c r="AC1233" s="44">
        <f t="shared" si="2467"/>
        <v>47830.940670000004</v>
      </c>
      <c r="AD1233" s="44">
        <f t="shared" si="2468"/>
        <v>47828.99166</v>
      </c>
      <c r="AE1233" s="45">
        <f t="shared" si="2366"/>
        <v>99.995925210809773</v>
      </c>
      <c r="AF1233" s="43">
        <f t="shared" si="2469"/>
        <v>49226</v>
      </c>
      <c r="AG1233" s="43">
        <f t="shared" si="2470"/>
        <v>0</v>
      </c>
      <c r="AH1233" s="43">
        <f t="shared" si="2471"/>
        <v>0</v>
      </c>
      <c r="AI1233" s="43">
        <f t="shared" si="2472"/>
        <v>0</v>
      </c>
      <c r="AJ1233" s="43">
        <f t="shared" si="2473"/>
        <v>0</v>
      </c>
      <c r="AK1233" s="43">
        <f t="shared" si="2474"/>
        <v>0</v>
      </c>
      <c r="AL1233" s="43">
        <f t="shared" si="2367"/>
        <v>49226</v>
      </c>
      <c r="AM1233" s="43">
        <f t="shared" si="2368"/>
        <v>-634</v>
      </c>
      <c r="AN1233" s="2"/>
      <c r="AO1233" s="1"/>
      <c r="AP1233" s="1"/>
      <c r="AQ1233" s="1"/>
      <c r="AR1233" s="1"/>
      <c r="AS1233" s="1"/>
    </row>
    <row r="1234" ht="31.5">
      <c r="B1234" s="41" t="s">
        <v>670</v>
      </c>
      <c r="C1234" s="41" t="s">
        <v>41</v>
      </c>
      <c r="D1234" s="41" t="s">
        <v>107</v>
      </c>
      <c r="E1234" s="26" t="str">
        <f t="shared" si="2369"/>
        <v>0104</v>
      </c>
      <c r="F1234" s="41" t="s">
        <v>682</v>
      </c>
      <c r="G1234" s="41" t="s">
        <v>93</v>
      </c>
      <c r="H1234" s="42" t="s">
        <v>94</v>
      </c>
      <c r="I1234" s="43">
        <v>47615.099999999999</v>
      </c>
      <c r="J1234" s="43">
        <v>47039</v>
      </c>
      <c r="K1234" s="43">
        <v>47039</v>
      </c>
      <c r="L1234" s="43"/>
      <c r="M1234" s="43"/>
      <c r="N1234" s="43"/>
      <c r="O1234" s="43">
        <v>0</v>
      </c>
      <c r="P1234" s="43">
        <v>0</v>
      </c>
      <c r="Q1234" s="43">
        <v>0</v>
      </c>
      <c r="R1234" s="43">
        <v>976.89999999999998</v>
      </c>
      <c r="S1234" s="43">
        <v>0</v>
      </c>
      <c r="T1234" s="43">
        <v>0</v>
      </c>
      <c r="U1234" s="43">
        <v>0</v>
      </c>
      <c r="V1234" s="43">
        <f t="shared" si="2370"/>
        <v>48592</v>
      </c>
      <c r="W1234" s="43"/>
      <c r="X1234" s="43"/>
      <c r="Y1234" s="43"/>
      <c r="Z1234" s="43"/>
      <c r="AA1234" s="43"/>
      <c r="AB1234" s="43">
        <v>35473.537819999998</v>
      </c>
      <c r="AC1234" s="44">
        <v>47830.940670000004</v>
      </c>
      <c r="AD1234" s="44">
        <v>47828.99166</v>
      </c>
      <c r="AE1234" s="45">
        <f t="shared" si="2366"/>
        <v>99.995925210809773</v>
      </c>
      <c r="AF1234" s="43">
        <v>49226</v>
      </c>
      <c r="AG1234" s="43">
        <v>0</v>
      </c>
      <c r="AH1234" s="43">
        <v>0</v>
      </c>
      <c r="AI1234" s="43">
        <v>0</v>
      </c>
      <c r="AJ1234" s="43">
        <v>0</v>
      </c>
      <c r="AK1234" s="43">
        <v>0</v>
      </c>
      <c r="AL1234" s="43">
        <f t="shared" si="2367"/>
        <v>49226</v>
      </c>
      <c r="AM1234" s="43">
        <f t="shared" si="2368"/>
        <v>-634</v>
      </c>
      <c r="AN1234" s="19"/>
      <c r="AR1234" s="1"/>
      <c r="AS1234" s="1"/>
    </row>
    <row r="1235" ht="31.5">
      <c r="B1235" s="41" t="s">
        <v>670</v>
      </c>
      <c r="C1235" s="41" t="s">
        <v>41</v>
      </c>
      <c r="D1235" s="41" t="s">
        <v>107</v>
      </c>
      <c r="E1235" s="26" t="str">
        <f t="shared" si="2369"/>
        <v>0104</v>
      </c>
      <c r="F1235" s="41" t="s">
        <v>683</v>
      </c>
      <c r="G1235" s="41"/>
      <c r="H1235" s="42" t="s">
        <v>100</v>
      </c>
      <c r="I1235" s="43">
        <f>I1238</f>
        <v>3317.9000000000001</v>
      </c>
      <c r="J1235" s="43">
        <f>J1238</f>
        <v>3317.9000000000001</v>
      </c>
      <c r="K1235" s="43">
        <f>K1238</f>
        <v>3317.9000000000001</v>
      </c>
      <c r="L1235" s="43">
        <f>L1238</f>
        <v>0</v>
      </c>
      <c r="M1235" s="43">
        <f>M1238</f>
        <v>0</v>
      </c>
      <c r="N1235" s="43">
        <f>N1238</f>
        <v>0</v>
      </c>
      <c r="O1235" s="43">
        <f>O1238+O1236+O1240</f>
        <v>0</v>
      </c>
      <c r="P1235" s="43">
        <f>P1238+P1236+P1240</f>
        <v>0</v>
      </c>
      <c r="Q1235" s="43">
        <f>Q1238+Q1236+Q1240</f>
        <v>0</v>
      </c>
      <c r="R1235" s="43">
        <f>R1238+R1236+R1240</f>
        <v>0</v>
      </c>
      <c r="S1235" s="43">
        <f>S1238+S1236</f>
        <v>0</v>
      </c>
      <c r="T1235" s="43">
        <f>T1238+T1236</f>
        <v>0</v>
      </c>
      <c r="U1235" s="43">
        <v>0</v>
      </c>
      <c r="V1235" s="43">
        <f t="shared" si="2370"/>
        <v>3317.9000000000001</v>
      </c>
      <c r="W1235" s="43">
        <f>W1238</f>
        <v>0</v>
      </c>
      <c r="X1235" s="43">
        <f>X1238</f>
        <v>0</v>
      </c>
      <c r="Y1235" s="43">
        <f>Y1238</f>
        <v>0</v>
      </c>
      <c r="Z1235" s="43">
        <f>Z1238</f>
        <v>0</v>
      </c>
      <c r="AA1235" s="43">
        <f>AA1238</f>
        <v>0</v>
      </c>
      <c r="AB1235" s="43">
        <f>AB1238+AB1236+AB1240</f>
        <v>2537.92454</v>
      </c>
      <c r="AC1235" s="44">
        <f>AC1238+AC1236+AC1240</f>
        <v>3370.29583</v>
      </c>
      <c r="AD1235" s="44">
        <f>AD1238+AD1236+AD1240</f>
        <v>3370.29531</v>
      </c>
      <c r="AE1235" s="45">
        <f t="shared" si="2366"/>
        <v>99.999984571087339</v>
      </c>
      <c r="AF1235" s="43">
        <f>AF1238+AF1236+AF1240</f>
        <v>3412.4985000000001</v>
      </c>
      <c r="AG1235" s="43">
        <f>AG1238+AG1236+AG1240</f>
        <v>0</v>
      </c>
      <c r="AH1235" s="43">
        <f>AH1238+AH1236+AH1240</f>
        <v>0</v>
      </c>
      <c r="AI1235" s="43">
        <f>AI1238+AI1236+AI1240</f>
        <v>0</v>
      </c>
      <c r="AJ1235" s="43">
        <f>AJ1238+AJ1236+AJ1240</f>
        <v>0</v>
      </c>
      <c r="AK1235" s="43">
        <f>AK1238+AK1236+AK1240</f>
        <v>0</v>
      </c>
      <c r="AL1235" s="43">
        <f t="shared" si="2367"/>
        <v>3412.4985000000001</v>
      </c>
      <c r="AM1235" s="43">
        <f t="shared" si="2368"/>
        <v>-94.598500000000058</v>
      </c>
      <c r="AN1235" s="2"/>
      <c r="AO1235" s="1"/>
      <c r="AP1235" s="1"/>
      <c r="AQ1235" s="1"/>
      <c r="AR1235" s="1"/>
      <c r="AS1235" s="1"/>
    </row>
    <row r="1236" ht="78.75">
      <c r="B1236" s="41" t="s">
        <v>670</v>
      </c>
      <c r="C1236" s="41" t="s">
        <v>41</v>
      </c>
      <c r="D1236" s="41" t="s">
        <v>107</v>
      </c>
      <c r="E1236" s="26" t="str">
        <f t="shared" si="2369"/>
        <v>0104</v>
      </c>
      <c r="F1236" s="41" t="s">
        <v>683</v>
      </c>
      <c r="G1236" s="41" t="s">
        <v>71</v>
      </c>
      <c r="H1236" s="42" t="s">
        <v>72</v>
      </c>
      <c r="I1236" s="43"/>
      <c r="J1236" s="43"/>
      <c r="K1236" s="43"/>
      <c r="L1236" s="43"/>
      <c r="M1236" s="43"/>
      <c r="N1236" s="43"/>
      <c r="O1236" s="43">
        <f>O1237</f>
        <v>0</v>
      </c>
      <c r="P1236" s="43">
        <f>P1237</f>
        <v>0</v>
      </c>
      <c r="Q1236" s="43">
        <f>Q1237</f>
        <v>0</v>
      </c>
      <c r="R1236" s="43">
        <f>R1237</f>
        <v>0</v>
      </c>
      <c r="S1236" s="43">
        <f>S1237</f>
        <v>0</v>
      </c>
      <c r="T1236" s="43">
        <f>T1237</f>
        <v>0</v>
      </c>
      <c r="U1236" s="43"/>
      <c r="V1236" s="43">
        <f t="shared" si="2370"/>
        <v>0</v>
      </c>
      <c r="W1236" s="43"/>
      <c r="X1236" s="43"/>
      <c r="Y1236" s="43"/>
      <c r="Z1236" s="43"/>
      <c r="AA1236" s="43"/>
      <c r="AB1236" s="43">
        <f>AB1237</f>
        <v>222.892</v>
      </c>
      <c r="AC1236" s="44">
        <f>AC1237</f>
        <v>222.892</v>
      </c>
      <c r="AD1236" s="44">
        <f>AD1237</f>
        <v>222.892</v>
      </c>
      <c r="AE1236" s="45">
        <f t="shared" si="2366"/>
        <v>100</v>
      </c>
      <c r="AF1236" s="43">
        <f>AF1237</f>
        <v>301</v>
      </c>
      <c r="AG1236" s="43">
        <f>AG1237</f>
        <v>0</v>
      </c>
      <c r="AH1236" s="43">
        <f>AH1237</f>
        <v>0</v>
      </c>
      <c r="AI1236" s="43">
        <f>AI1237</f>
        <v>0</v>
      </c>
      <c r="AJ1236" s="43">
        <f>AJ1237</f>
        <v>0</v>
      </c>
      <c r="AK1236" s="43">
        <f>AK1237</f>
        <v>0</v>
      </c>
      <c r="AL1236" s="43">
        <f t="shared" si="2367"/>
        <v>301</v>
      </c>
      <c r="AM1236" s="43">
        <f t="shared" si="2368"/>
        <v>-301</v>
      </c>
      <c r="AN1236" s="2"/>
      <c r="AR1236" s="1"/>
      <c r="AS1236" s="1"/>
    </row>
    <row r="1237" ht="31.5">
      <c r="B1237" s="41" t="s">
        <v>670</v>
      </c>
      <c r="C1237" s="41" t="s">
        <v>41</v>
      </c>
      <c r="D1237" s="41" t="s">
        <v>107</v>
      </c>
      <c r="E1237" s="26" t="str">
        <f t="shared" si="2369"/>
        <v>0104</v>
      </c>
      <c r="F1237" s="41" t="s">
        <v>683</v>
      </c>
      <c r="G1237" s="41" t="s">
        <v>93</v>
      </c>
      <c r="H1237" s="42" t="s">
        <v>94</v>
      </c>
      <c r="I1237" s="43"/>
      <c r="J1237" s="43"/>
      <c r="K1237" s="43"/>
      <c r="L1237" s="43"/>
      <c r="M1237" s="43"/>
      <c r="N1237" s="43"/>
      <c r="O1237" s="43">
        <v>0</v>
      </c>
      <c r="P1237" s="43">
        <v>0</v>
      </c>
      <c r="Q1237" s="43">
        <v>0</v>
      </c>
      <c r="R1237" s="43">
        <v>0</v>
      </c>
      <c r="S1237" s="43">
        <v>0</v>
      </c>
      <c r="T1237" s="43">
        <v>0</v>
      </c>
      <c r="U1237" s="43"/>
      <c r="V1237" s="43">
        <f t="shared" si="2370"/>
        <v>0</v>
      </c>
      <c r="W1237" s="43"/>
      <c r="X1237" s="43"/>
      <c r="Y1237" s="43"/>
      <c r="Z1237" s="43"/>
      <c r="AA1237" s="43"/>
      <c r="AB1237" s="43">
        <v>222.892</v>
      </c>
      <c r="AC1237" s="44">
        <v>222.892</v>
      </c>
      <c r="AD1237" s="44">
        <v>222.892</v>
      </c>
      <c r="AE1237" s="45">
        <f t="shared" si="2366"/>
        <v>100</v>
      </c>
      <c r="AF1237" s="43">
        <v>301</v>
      </c>
      <c r="AG1237" s="43">
        <v>0</v>
      </c>
      <c r="AH1237" s="43">
        <v>0</v>
      </c>
      <c r="AI1237" s="43">
        <v>0</v>
      </c>
      <c r="AJ1237" s="43">
        <v>0</v>
      </c>
      <c r="AK1237" s="43">
        <v>0</v>
      </c>
      <c r="AL1237" s="43">
        <f t="shared" si="2367"/>
        <v>301</v>
      </c>
      <c r="AM1237" s="43">
        <f t="shared" si="2368"/>
        <v>-301</v>
      </c>
      <c r="AN1237" s="2"/>
      <c r="AO1237" s="1"/>
      <c r="AP1237" s="1"/>
      <c r="AQ1237" s="1"/>
      <c r="AR1237" s="1"/>
      <c r="AS1237" s="1"/>
    </row>
    <row r="1238" ht="31.5">
      <c r="B1238" s="41" t="s">
        <v>670</v>
      </c>
      <c r="C1238" s="41" t="s">
        <v>41</v>
      </c>
      <c r="D1238" s="41" t="s">
        <v>107</v>
      </c>
      <c r="E1238" s="26" t="str">
        <f t="shared" si="2369"/>
        <v>0104</v>
      </c>
      <c r="F1238" s="41" t="s">
        <v>683</v>
      </c>
      <c r="G1238" s="41" t="s">
        <v>53</v>
      </c>
      <c r="H1238" s="42" t="s">
        <v>54</v>
      </c>
      <c r="I1238" s="43">
        <f>I1239</f>
        <v>3317.9000000000001</v>
      </c>
      <c r="J1238" s="43">
        <f>J1239</f>
        <v>3317.9000000000001</v>
      </c>
      <c r="K1238" s="43">
        <f>K1239</f>
        <v>3317.9000000000001</v>
      </c>
      <c r="L1238" s="43">
        <f>L1239</f>
        <v>0</v>
      </c>
      <c r="M1238" s="43">
        <f>M1239</f>
        <v>0</v>
      </c>
      <c r="N1238" s="43">
        <f>N1239</f>
        <v>0</v>
      </c>
      <c r="O1238" s="43">
        <f>O1239</f>
        <v>0</v>
      </c>
      <c r="P1238" s="43">
        <f>P1239</f>
        <v>0</v>
      </c>
      <c r="Q1238" s="43">
        <f>Q1239</f>
        <v>0</v>
      </c>
      <c r="R1238" s="43">
        <f>R1239</f>
        <v>0</v>
      </c>
      <c r="S1238" s="43">
        <f>S1239</f>
        <v>0</v>
      </c>
      <c r="T1238" s="43">
        <f>T1239</f>
        <v>0</v>
      </c>
      <c r="U1238" s="43">
        <v>0</v>
      </c>
      <c r="V1238" s="43">
        <f t="shared" si="2370"/>
        <v>3317.9000000000001</v>
      </c>
      <c r="W1238" s="43">
        <f>W1239</f>
        <v>0</v>
      </c>
      <c r="X1238" s="43">
        <f>X1239</f>
        <v>0</v>
      </c>
      <c r="Y1238" s="43">
        <f>Y1239</f>
        <v>0</v>
      </c>
      <c r="Z1238" s="43">
        <f>Z1239</f>
        <v>0</v>
      </c>
      <c r="AA1238" s="43">
        <f>AA1239</f>
        <v>0</v>
      </c>
      <c r="AB1238" s="43">
        <f>AB1239</f>
        <v>2220.4340400000001</v>
      </c>
      <c r="AC1238" s="44">
        <f>AC1239</f>
        <v>3031.36733</v>
      </c>
      <c r="AD1238" s="44">
        <f>AD1239</f>
        <v>3031.36681</v>
      </c>
      <c r="AE1238" s="45">
        <f t="shared" si="2366"/>
        <v>99.999982846024807</v>
      </c>
      <c r="AF1238" s="43">
        <f>AF1239</f>
        <v>3016.9000000000001</v>
      </c>
      <c r="AG1238" s="43">
        <f>AG1239</f>
        <v>0</v>
      </c>
      <c r="AH1238" s="43">
        <f>AH1239</f>
        <v>0</v>
      </c>
      <c r="AI1238" s="43">
        <f>AI1239</f>
        <v>0</v>
      </c>
      <c r="AJ1238" s="43">
        <f>AJ1239</f>
        <v>0</v>
      </c>
      <c r="AK1238" s="43">
        <f>AK1239</f>
        <v>0</v>
      </c>
      <c r="AL1238" s="43">
        <f t="shared" si="2367"/>
        <v>3016.9000000000001</v>
      </c>
      <c r="AM1238" s="43">
        <f t="shared" si="2368"/>
        <v>301</v>
      </c>
      <c r="AN1238" s="2"/>
      <c r="AR1238" s="1"/>
      <c r="AS1238" s="1"/>
    </row>
    <row r="1239" ht="31.5">
      <c r="B1239" s="41" t="s">
        <v>670</v>
      </c>
      <c r="C1239" s="41" t="s">
        <v>41</v>
      </c>
      <c r="D1239" s="41" t="s">
        <v>107</v>
      </c>
      <c r="E1239" s="26" t="str">
        <f t="shared" si="2369"/>
        <v>0104</v>
      </c>
      <c r="F1239" s="41" t="s">
        <v>683</v>
      </c>
      <c r="G1239" s="41" t="s">
        <v>55</v>
      </c>
      <c r="H1239" s="42" t="s">
        <v>56</v>
      </c>
      <c r="I1239" s="43">
        <v>3317.9000000000001</v>
      </c>
      <c r="J1239" s="43">
        <v>3317.9000000000001</v>
      </c>
      <c r="K1239" s="43">
        <v>3317.9000000000001</v>
      </c>
      <c r="L1239" s="43"/>
      <c r="M1239" s="43"/>
      <c r="N1239" s="43"/>
      <c r="O1239" s="43">
        <v>0</v>
      </c>
      <c r="P1239" s="43">
        <v>0</v>
      </c>
      <c r="Q1239" s="43">
        <v>0</v>
      </c>
      <c r="R1239" s="43">
        <v>0</v>
      </c>
      <c r="S1239" s="43">
        <v>0</v>
      </c>
      <c r="T1239" s="43">
        <v>0</v>
      </c>
      <c r="U1239" s="43">
        <v>0</v>
      </c>
      <c r="V1239" s="43">
        <f t="shared" si="2370"/>
        <v>3317.9000000000001</v>
      </c>
      <c r="W1239" s="43"/>
      <c r="X1239" s="43"/>
      <c r="Y1239" s="43"/>
      <c r="Z1239" s="43"/>
      <c r="AA1239" s="43"/>
      <c r="AB1239" s="43">
        <v>2220.4340400000001</v>
      </c>
      <c r="AC1239" s="44">
        <v>3031.36733</v>
      </c>
      <c r="AD1239" s="44">
        <v>3031.36681</v>
      </c>
      <c r="AE1239" s="45">
        <f t="shared" si="2366"/>
        <v>99.999982846024807</v>
      </c>
      <c r="AF1239" s="43">
        <v>3016.9000000000001</v>
      </c>
      <c r="AG1239" s="43">
        <v>0</v>
      </c>
      <c r="AH1239" s="43">
        <v>0</v>
      </c>
      <c r="AI1239" s="43">
        <v>0</v>
      </c>
      <c r="AJ1239" s="43">
        <v>0</v>
      </c>
      <c r="AK1239" s="43">
        <v>0</v>
      </c>
      <c r="AL1239" s="43">
        <f t="shared" si="2367"/>
        <v>3016.9000000000001</v>
      </c>
      <c r="AM1239" s="43">
        <f t="shared" si="2368"/>
        <v>301</v>
      </c>
      <c r="AN1239" s="19"/>
      <c r="AO1239" s="1"/>
      <c r="AP1239" s="1"/>
      <c r="AQ1239" s="1"/>
      <c r="AR1239" s="1"/>
      <c r="AS1239" s="1"/>
    </row>
    <row r="1240">
      <c r="B1240" s="41" t="s">
        <v>670</v>
      </c>
      <c r="C1240" s="41" t="s">
        <v>41</v>
      </c>
      <c r="D1240" s="41" t="s">
        <v>107</v>
      </c>
      <c r="E1240" s="26" t="str">
        <f t="shared" si="2369"/>
        <v>0104</v>
      </c>
      <c r="F1240" s="41" t="s">
        <v>683</v>
      </c>
      <c r="G1240" s="41" t="s">
        <v>59</v>
      </c>
      <c r="H1240" s="42" t="s">
        <v>60</v>
      </c>
      <c r="I1240" s="43"/>
      <c r="J1240" s="43"/>
      <c r="K1240" s="43"/>
      <c r="L1240" s="43"/>
      <c r="M1240" s="43"/>
      <c r="N1240" s="43"/>
      <c r="O1240" s="43">
        <f>O1241</f>
        <v>0</v>
      </c>
      <c r="P1240" s="43">
        <f>P1241</f>
        <v>0</v>
      </c>
      <c r="Q1240" s="43">
        <f>Q1241</f>
        <v>0</v>
      </c>
      <c r="R1240" s="43">
        <f>R1241</f>
        <v>0</v>
      </c>
      <c r="S1240" s="43"/>
      <c r="T1240" s="43"/>
      <c r="U1240" s="43"/>
      <c r="V1240" s="43">
        <f t="shared" si="2370"/>
        <v>0</v>
      </c>
      <c r="W1240" s="43"/>
      <c r="X1240" s="43"/>
      <c r="Y1240" s="43"/>
      <c r="Z1240" s="43"/>
      <c r="AA1240" s="43"/>
      <c r="AB1240" s="43">
        <f>AB1241</f>
        <v>94.598500000000001</v>
      </c>
      <c r="AC1240" s="44">
        <f>AC1241</f>
        <v>116.0365</v>
      </c>
      <c r="AD1240" s="44">
        <f>AD1241</f>
        <v>116.0365</v>
      </c>
      <c r="AE1240" s="45">
        <f t="shared" si="2366"/>
        <v>100</v>
      </c>
      <c r="AF1240" s="43">
        <f>AF1241</f>
        <v>94.598500000000001</v>
      </c>
      <c r="AG1240" s="43">
        <f>AG1241</f>
        <v>0</v>
      </c>
      <c r="AH1240" s="43">
        <f>AH1241</f>
        <v>0</v>
      </c>
      <c r="AI1240" s="43">
        <f>AI1241</f>
        <v>0</v>
      </c>
      <c r="AJ1240" s="43">
        <f>AJ1241</f>
        <v>0</v>
      </c>
      <c r="AK1240" s="43">
        <f>AK1241</f>
        <v>0</v>
      </c>
      <c r="AL1240" s="43">
        <f t="shared" si="2367"/>
        <v>94.598500000000001</v>
      </c>
      <c r="AM1240" s="43">
        <f t="shared" si="2368"/>
        <v>-94.598500000000001</v>
      </c>
      <c r="AN1240" s="19"/>
      <c r="AO1240" s="1"/>
      <c r="AP1240" s="1"/>
      <c r="AQ1240" s="1"/>
      <c r="AR1240" s="1"/>
      <c r="AS1240" s="1"/>
    </row>
    <row r="1241">
      <c r="B1241" s="41" t="s">
        <v>670</v>
      </c>
      <c r="C1241" s="41" t="s">
        <v>41</v>
      </c>
      <c r="D1241" s="41" t="s">
        <v>107</v>
      </c>
      <c r="E1241" s="26" t="str">
        <f t="shared" si="2369"/>
        <v>0104</v>
      </c>
      <c r="F1241" s="41" t="s">
        <v>683</v>
      </c>
      <c r="G1241" s="41" t="s">
        <v>61</v>
      </c>
      <c r="H1241" s="42" t="s">
        <v>62</v>
      </c>
      <c r="I1241" s="43"/>
      <c r="J1241" s="43"/>
      <c r="K1241" s="43"/>
      <c r="L1241" s="43"/>
      <c r="M1241" s="43"/>
      <c r="N1241" s="43"/>
      <c r="O1241" s="43">
        <v>0</v>
      </c>
      <c r="P1241" s="43">
        <v>0</v>
      </c>
      <c r="Q1241" s="43">
        <v>0</v>
      </c>
      <c r="R1241" s="43">
        <v>0</v>
      </c>
      <c r="S1241" s="43"/>
      <c r="T1241" s="43"/>
      <c r="U1241" s="43"/>
      <c r="V1241" s="43">
        <f t="shared" si="2370"/>
        <v>0</v>
      </c>
      <c r="W1241" s="43"/>
      <c r="X1241" s="43"/>
      <c r="Y1241" s="43"/>
      <c r="Z1241" s="43"/>
      <c r="AA1241" s="43"/>
      <c r="AB1241" s="43">
        <v>94.598500000000001</v>
      </c>
      <c r="AC1241" s="44">
        <v>116.0365</v>
      </c>
      <c r="AD1241" s="44">
        <v>116.0365</v>
      </c>
      <c r="AE1241" s="45">
        <f t="shared" si="2366"/>
        <v>100</v>
      </c>
      <c r="AF1241" s="43">
        <v>94.598500000000001</v>
      </c>
      <c r="AG1241" s="43">
        <v>0</v>
      </c>
      <c r="AH1241" s="43">
        <v>0</v>
      </c>
      <c r="AI1241" s="43">
        <v>0</v>
      </c>
      <c r="AJ1241" s="43">
        <v>0</v>
      </c>
      <c r="AK1241" s="43">
        <v>0</v>
      </c>
      <c r="AL1241" s="43">
        <f t="shared" si="2367"/>
        <v>94.598500000000001</v>
      </c>
      <c r="AM1241" s="43">
        <f t="shared" si="2368"/>
        <v>-94.598500000000001</v>
      </c>
      <c r="AN1241" s="19"/>
      <c r="AO1241" s="1"/>
      <c r="AP1241" s="1"/>
      <c r="AQ1241" s="1"/>
      <c r="AR1241" s="1"/>
      <c r="AS1241" s="1"/>
    </row>
    <row r="1242" s="33" customFormat="1">
      <c r="B1242" s="34" t="s">
        <v>670</v>
      </c>
      <c r="C1242" s="34" t="s">
        <v>41</v>
      </c>
      <c r="D1242" s="34" t="s">
        <v>43</v>
      </c>
      <c r="E1242" s="35" t="str">
        <f t="shared" si="2369"/>
        <v>0113</v>
      </c>
      <c r="F1242" s="34"/>
      <c r="G1242" s="34"/>
      <c r="H1242" s="36" t="s">
        <v>44</v>
      </c>
      <c r="I1242" s="37">
        <f>I1243</f>
        <v>9600.6000000000004</v>
      </c>
      <c r="J1242" s="37">
        <f>J1243</f>
        <v>9115.2000000000007</v>
      </c>
      <c r="K1242" s="37">
        <f>K1243</f>
        <v>9115.2000000000007</v>
      </c>
      <c r="L1242" s="37">
        <f>L1243</f>
        <v>2170.5999999999999</v>
      </c>
      <c r="M1242" s="37">
        <f>M1243</f>
        <v>2269.7999999999997</v>
      </c>
      <c r="N1242" s="37">
        <f>N1243</f>
        <v>2373</v>
      </c>
      <c r="O1242" s="37">
        <f>O1243+O1285+O1276+O1280</f>
        <v>0</v>
      </c>
      <c r="P1242" s="37">
        <f>P1243+P1285+P1276+P1280</f>
        <v>0</v>
      </c>
      <c r="Q1242" s="37">
        <f>Q1243+Q1285+Q1276+Q1280</f>
        <v>510.57400000000001</v>
      </c>
      <c r="R1242" s="37">
        <f>R1243+R1285+R1276</f>
        <v>50</v>
      </c>
      <c r="S1242" s="37">
        <f>S1243+S1285</f>
        <v>0</v>
      </c>
      <c r="T1242" s="37">
        <f>T1243+T1285</f>
        <v>0</v>
      </c>
      <c r="U1242" s="37">
        <v>0</v>
      </c>
      <c r="V1242" s="37">
        <f t="shared" si="2370"/>
        <v>12331.774000000001</v>
      </c>
      <c r="W1242" s="37">
        <f>W1243</f>
        <v>0</v>
      </c>
      <c r="X1242" s="37">
        <f>X1243</f>
        <v>0</v>
      </c>
      <c r="Y1242" s="37">
        <f>Y1243</f>
        <v>0</v>
      </c>
      <c r="Z1242" s="37">
        <f>Z1243</f>
        <v>0</v>
      </c>
      <c r="AA1242" s="37">
        <f>AA1243</f>
        <v>0</v>
      </c>
      <c r="AB1242" s="37">
        <f>AB1243+AB1285+AB1276+AB1280</f>
        <v>6981.0089299999991</v>
      </c>
      <c r="AC1242" s="38">
        <f>AC1243+AC1285+AC1276+AC1280</f>
        <v>8311.2815100000007</v>
      </c>
      <c r="AD1242" s="38">
        <f>AD1243+AD1285+AD1276+AD1280</f>
        <v>8247.1638899999998</v>
      </c>
      <c r="AE1242" s="39">
        <f t="shared" si="2366"/>
        <v>99.228547126903891</v>
      </c>
      <c r="AF1242" s="37">
        <f>AF1243+AF1285+AF1276+AF1280</f>
        <v>8536.6695099999997</v>
      </c>
      <c r="AG1242" s="37">
        <f>AG1243+AG1285+AG1276+AG1280</f>
        <v>0</v>
      </c>
      <c r="AH1242" s="37">
        <f>AH1243+AH1285+AH1276+AH1280</f>
        <v>0</v>
      </c>
      <c r="AI1242" s="37">
        <f>AI1243+AI1285+AI1276+AI1280</f>
        <v>0</v>
      </c>
      <c r="AJ1242" s="37">
        <f>AJ1243+AJ1285+AJ1276+AJ1280</f>
        <v>0</v>
      </c>
      <c r="AK1242" s="37">
        <f>AK1243+AK1285+AK1276+AK1280</f>
        <v>0</v>
      </c>
      <c r="AL1242" s="37">
        <f t="shared" si="2367"/>
        <v>8536.6695099999997</v>
      </c>
      <c r="AM1242" s="37">
        <f t="shared" si="2368"/>
        <v>3795.1044900000015</v>
      </c>
      <c r="AN1242" s="40"/>
      <c r="AO1242" s="33"/>
      <c r="AP1242" s="33"/>
      <c r="AQ1242" s="33"/>
      <c r="AR1242" s="33"/>
      <c r="AS1242" s="33"/>
    </row>
    <row r="1243">
      <c r="B1243" s="41" t="s">
        <v>670</v>
      </c>
      <c r="C1243" s="41" t="s">
        <v>41</v>
      </c>
      <c r="D1243" s="41" t="s">
        <v>43</v>
      </c>
      <c r="E1243" s="26" t="str">
        <f t="shared" si="2369"/>
        <v>0113</v>
      </c>
      <c r="F1243" s="41" t="s">
        <v>337</v>
      </c>
      <c r="G1243" s="41"/>
      <c r="H1243" s="42" t="s">
        <v>338</v>
      </c>
      <c r="I1243" s="43">
        <f>I1244+I1268</f>
        <v>9600.6000000000004</v>
      </c>
      <c r="J1243" s="43">
        <f>J1244+J1268</f>
        <v>9115.2000000000007</v>
      </c>
      <c r="K1243" s="43">
        <f>K1244+K1268</f>
        <v>9115.2000000000007</v>
      </c>
      <c r="L1243" s="43">
        <f>L1244+L1268</f>
        <v>2170.5999999999999</v>
      </c>
      <c r="M1243" s="43">
        <f>M1244+M1268</f>
        <v>2269.7999999999997</v>
      </c>
      <c r="N1243" s="43">
        <f>N1244+N1268</f>
        <v>2373</v>
      </c>
      <c r="O1243" s="43">
        <f>O1244+O1268</f>
        <v>0</v>
      </c>
      <c r="P1243" s="43">
        <f>P1244+P1268</f>
        <v>0</v>
      </c>
      <c r="Q1243" s="43">
        <f>Q1244+Q1268</f>
        <v>510.57400000000001</v>
      </c>
      <c r="R1243" s="43">
        <f>R1244+R1268</f>
        <v>50</v>
      </c>
      <c r="S1243" s="43">
        <f>S1244+S1268</f>
        <v>0</v>
      </c>
      <c r="T1243" s="43">
        <f>T1244+T1268</f>
        <v>0</v>
      </c>
      <c r="U1243" s="43">
        <v>0</v>
      </c>
      <c r="V1243" s="43">
        <f t="shared" si="2370"/>
        <v>12331.774000000001</v>
      </c>
      <c r="W1243" s="43">
        <f>W1244+W1268</f>
        <v>0</v>
      </c>
      <c r="X1243" s="43">
        <f>X1244+X1268</f>
        <v>0</v>
      </c>
      <c r="Y1243" s="43">
        <f>Y1244+Y1268</f>
        <v>0</v>
      </c>
      <c r="Z1243" s="43">
        <f>Z1244+Z1268</f>
        <v>0</v>
      </c>
      <c r="AA1243" s="43">
        <f>AA1244+AA1268</f>
        <v>0</v>
      </c>
      <c r="AB1243" s="43">
        <f>AB1244+AB1268</f>
        <v>6560.1284199999991</v>
      </c>
      <c r="AC1243" s="44">
        <f>AC1244+AC1268</f>
        <v>7862.4529999999995</v>
      </c>
      <c r="AD1243" s="44">
        <f>AD1244+AD1268</f>
        <v>7798.3353799999995</v>
      </c>
      <c r="AE1243" s="45">
        <f t="shared" si="2366"/>
        <v>99.184508702309572</v>
      </c>
      <c r="AF1243" s="43">
        <f>AF1244+AF1268</f>
        <v>7960.9889999999996</v>
      </c>
      <c r="AG1243" s="43">
        <f>AG1244+AG1268</f>
        <v>0</v>
      </c>
      <c r="AH1243" s="43">
        <f>AH1244+AH1268</f>
        <v>0</v>
      </c>
      <c r="AI1243" s="43">
        <f>AI1244+AI1268</f>
        <v>0</v>
      </c>
      <c r="AJ1243" s="43">
        <f>AJ1244+AJ1268</f>
        <v>0</v>
      </c>
      <c r="AK1243" s="43">
        <f>AK1244+AK1268</f>
        <v>0</v>
      </c>
      <c r="AL1243" s="43">
        <f t="shared" si="2367"/>
        <v>7960.9889999999996</v>
      </c>
      <c r="AM1243" s="43">
        <f t="shared" si="2368"/>
        <v>4370.7850000000017</v>
      </c>
      <c r="AN1243" s="2"/>
      <c r="AO1243" s="1"/>
      <c r="AP1243" s="1"/>
      <c r="AQ1243" s="1"/>
      <c r="AR1243" s="1"/>
      <c r="AS1243" s="1"/>
    </row>
    <row r="1244" ht="31.5">
      <c r="B1244" s="41" t="s">
        <v>670</v>
      </c>
      <c r="C1244" s="41" t="s">
        <v>41</v>
      </c>
      <c r="D1244" s="41" t="s">
        <v>43</v>
      </c>
      <c r="E1244" s="26" t="str">
        <f t="shared" si="2369"/>
        <v>0113</v>
      </c>
      <c r="F1244" s="41" t="s">
        <v>339</v>
      </c>
      <c r="G1244" s="41"/>
      <c r="H1244" s="42" t="s">
        <v>340</v>
      </c>
      <c r="I1244" s="43">
        <f>I1245+I1258+I1262</f>
        <v>9600.6000000000004</v>
      </c>
      <c r="J1244" s="43">
        <f>J1245+J1258+J1262</f>
        <v>9115.2000000000007</v>
      </c>
      <c r="K1244" s="43">
        <f>K1245+K1258+K1262</f>
        <v>9115.2000000000007</v>
      </c>
      <c r="L1244" s="43">
        <f>L1245+L1258+L1262</f>
        <v>2170.5999999999999</v>
      </c>
      <c r="M1244" s="43">
        <f>M1245+M1258+M1262</f>
        <v>2269.7999999999997</v>
      </c>
      <c r="N1244" s="43">
        <f>N1245+N1258+N1262</f>
        <v>2373</v>
      </c>
      <c r="O1244" s="43">
        <f>O1245+O1258+O1262</f>
        <v>0</v>
      </c>
      <c r="P1244" s="43">
        <f>P1245+P1258+P1262</f>
        <v>0</v>
      </c>
      <c r="Q1244" s="43">
        <f>Q1245+Q1258+Q1262</f>
        <v>510.57400000000001</v>
      </c>
      <c r="R1244" s="43">
        <f>R1245+R1258+R1262</f>
        <v>50</v>
      </c>
      <c r="S1244" s="43">
        <f>S1245+S1258+S1262</f>
        <v>0</v>
      </c>
      <c r="T1244" s="43">
        <f>T1245+T1258+T1262</f>
        <v>0</v>
      </c>
      <c r="U1244" s="43">
        <v>0</v>
      </c>
      <c r="V1244" s="43">
        <f t="shared" si="2370"/>
        <v>12331.774000000001</v>
      </c>
      <c r="W1244" s="43">
        <f>W1245+W1258+W1262</f>
        <v>0</v>
      </c>
      <c r="X1244" s="43">
        <f>X1245+X1258+X1262</f>
        <v>0</v>
      </c>
      <c r="Y1244" s="43">
        <f>Y1245+Y1258+Y1262</f>
        <v>0</v>
      </c>
      <c r="Z1244" s="43">
        <f>Z1245+Z1258+Z1262</f>
        <v>0</v>
      </c>
      <c r="AA1244" s="43">
        <f>AA1245+AA1258+AA1262</f>
        <v>0</v>
      </c>
      <c r="AB1244" s="43">
        <f>AB1245+AB1258+AB1262</f>
        <v>6560.1284199999991</v>
      </c>
      <c r="AC1244" s="44">
        <f>AC1245+AC1258+AC1262</f>
        <v>7862.4529999999995</v>
      </c>
      <c r="AD1244" s="44">
        <f>AD1245+AD1258+AD1262</f>
        <v>7798.3353799999995</v>
      </c>
      <c r="AE1244" s="45">
        <f t="shared" si="2366"/>
        <v>99.184508702309572</v>
      </c>
      <c r="AF1244" s="43">
        <f>AF1245+AF1258+AF1262</f>
        <v>7960.9889999999996</v>
      </c>
      <c r="AG1244" s="43">
        <f>AG1245+AG1258+AG1262</f>
        <v>0</v>
      </c>
      <c r="AH1244" s="43">
        <f>AH1245+AH1258+AH1262</f>
        <v>0</v>
      </c>
      <c r="AI1244" s="43">
        <f>AI1245+AI1258+AI1262</f>
        <v>0</v>
      </c>
      <c r="AJ1244" s="43">
        <f>AJ1245+AJ1258+AJ1262</f>
        <v>0</v>
      </c>
      <c r="AK1244" s="43">
        <f>AK1245+AK1258+AK1262</f>
        <v>0</v>
      </c>
      <c r="AL1244" s="43">
        <f t="shared" si="2367"/>
        <v>7960.9889999999996</v>
      </c>
      <c r="AM1244" s="43">
        <f t="shared" si="2368"/>
        <v>4370.7850000000017</v>
      </c>
      <c r="AN1244" s="2"/>
      <c r="AO1244" s="1"/>
      <c r="AP1244" s="1"/>
      <c r="AQ1244" s="1"/>
      <c r="AR1244" s="1"/>
      <c r="AS1244" s="1"/>
    </row>
    <row r="1245" ht="63">
      <c r="B1245" s="41" t="s">
        <v>670</v>
      </c>
      <c r="C1245" s="41" t="s">
        <v>41</v>
      </c>
      <c r="D1245" s="41" t="s">
        <v>43</v>
      </c>
      <c r="E1245" s="26" t="str">
        <f t="shared" si="2369"/>
        <v>0113</v>
      </c>
      <c r="F1245" s="41" t="s">
        <v>341</v>
      </c>
      <c r="G1245" s="41"/>
      <c r="H1245" s="42" t="s">
        <v>342</v>
      </c>
      <c r="I1245" s="43">
        <f>I1246+I1252+I1249+I1255</f>
        <v>4251.3999999999996</v>
      </c>
      <c r="J1245" s="43">
        <f>J1246+J1252+J1249+J1255</f>
        <v>4251.3999999999996</v>
      </c>
      <c r="K1245" s="43">
        <f>K1246+K1252+K1249+K1255</f>
        <v>4251.3999999999996</v>
      </c>
      <c r="L1245" s="43">
        <f>L1246+L1252+L1249+L1255</f>
        <v>1207.5</v>
      </c>
      <c r="M1245" s="43">
        <f>M1246+M1252+M1249+M1255</f>
        <v>1207.5</v>
      </c>
      <c r="N1245" s="43">
        <f>N1246+N1252+N1249+N1255</f>
        <v>1207.5</v>
      </c>
      <c r="O1245" s="43">
        <f>O1246+O1252+O1249+O1255</f>
        <v>0</v>
      </c>
      <c r="P1245" s="43">
        <f>P1246+P1252+P1249+P1255</f>
        <v>0</v>
      </c>
      <c r="Q1245" s="43">
        <f>Q1246+Q1252+Q1249+Q1255</f>
        <v>0</v>
      </c>
      <c r="R1245" s="43">
        <f>R1246+R1252+R1249+R1255</f>
        <v>50</v>
      </c>
      <c r="S1245" s="43">
        <f>S1246+S1252+S1249+S1255</f>
        <v>0</v>
      </c>
      <c r="T1245" s="43">
        <f>T1246+T1252+T1249+T1255</f>
        <v>0</v>
      </c>
      <c r="U1245" s="43">
        <v>0</v>
      </c>
      <c r="V1245" s="43">
        <f t="shared" si="2370"/>
        <v>5508.8999999999996</v>
      </c>
      <c r="W1245" s="43">
        <f>W1246+W1252+W1249+W1255</f>
        <v>0</v>
      </c>
      <c r="X1245" s="43">
        <f>X1246+X1252+X1249+X1255</f>
        <v>0</v>
      </c>
      <c r="Y1245" s="43">
        <f>Y1246+Y1252+Y1249+Y1255</f>
        <v>0</v>
      </c>
      <c r="Z1245" s="43">
        <f>Z1246+Z1252+Z1249+Z1255</f>
        <v>0</v>
      </c>
      <c r="AA1245" s="43">
        <f>AA1246+AA1252+AA1249+AA1255</f>
        <v>0</v>
      </c>
      <c r="AB1245" s="43">
        <f>AB1246+AB1252+AB1249+AB1255</f>
        <v>1396.923</v>
      </c>
      <c r="AC1245" s="44">
        <f>AC1246+AC1252+AC1249+AC1255</f>
        <v>1508.9000000000001</v>
      </c>
      <c r="AD1245" s="44">
        <f>AD1246+AD1252+AD1249+AD1255</f>
        <v>1496.923</v>
      </c>
      <c r="AE1245" s="45">
        <f t="shared" si="2366"/>
        <v>99.206242958446538</v>
      </c>
      <c r="AF1245" s="43">
        <f>AF1246+AF1252+AF1249+AF1255</f>
        <v>1508.9000000000001</v>
      </c>
      <c r="AG1245" s="43">
        <f>AG1246+AG1252+AG1249+AG1255</f>
        <v>0</v>
      </c>
      <c r="AH1245" s="43">
        <f>AH1246+AH1252+AH1249+AH1255</f>
        <v>0</v>
      </c>
      <c r="AI1245" s="43">
        <f>AI1246+AI1252+AI1249+AI1255</f>
        <v>0</v>
      </c>
      <c r="AJ1245" s="43">
        <f>AJ1246+AJ1252+AJ1249+AJ1255</f>
        <v>0</v>
      </c>
      <c r="AK1245" s="43">
        <f>AK1246+AK1252+AK1249+AK1255</f>
        <v>0</v>
      </c>
      <c r="AL1245" s="43">
        <f t="shared" si="2367"/>
        <v>1508.9000000000001</v>
      </c>
      <c r="AM1245" s="43">
        <f t="shared" si="2368"/>
        <v>3999.9999999999995</v>
      </c>
      <c r="AN1245" s="2"/>
      <c r="AR1245" s="1"/>
      <c r="AS1245" s="1"/>
    </row>
    <row r="1246" ht="63">
      <c r="B1246" s="41" t="s">
        <v>670</v>
      </c>
      <c r="C1246" s="41" t="s">
        <v>41</v>
      </c>
      <c r="D1246" s="41" t="s">
        <v>43</v>
      </c>
      <c r="E1246" s="26" t="str">
        <f t="shared" si="2369"/>
        <v>0113</v>
      </c>
      <c r="F1246" s="41" t="s">
        <v>343</v>
      </c>
      <c r="G1246" s="41"/>
      <c r="H1246" s="42" t="s">
        <v>344</v>
      </c>
      <c r="I1246" s="43">
        <f t="shared" ref="I1246:I1262" si="2475">I1247</f>
        <v>221</v>
      </c>
      <c r="J1246" s="43">
        <f t="shared" ref="J1246:J1262" si="2476">J1247</f>
        <v>221</v>
      </c>
      <c r="K1246" s="43">
        <f t="shared" ref="K1246:K1262" si="2477">K1247</f>
        <v>221</v>
      </c>
      <c r="L1246" s="43">
        <f t="shared" ref="L1246:L1262" si="2478">L1247</f>
        <v>0</v>
      </c>
      <c r="M1246" s="43">
        <f t="shared" ref="M1246:M1262" si="2479">M1247</f>
        <v>0</v>
      </c>
      <c r="N1246" s="43">
        <f t="shared" ref="N1246:N1262" si="2480">N1247</f>
        <v>0</v>
      </c>
      <c r="O1246" s="43">
        <f t="shared" ref="O1246:O1262" si="2481">O1247</f>
        <v>0</v>
      </c>
      <c r="P1246" s="43">
        <f t="shared" ref="P1246:P1262" si="2482">P1247</f>
        <v>0</v>
      </c>
      <c r="Q1246" s="43">
        <f t="shared" ref="Q1246:Q1262" si="2483">Q1247</f>
        <v>0</v>
      </c>
      <c r="R1246" s="43">
        <f t="shared" ref="R1246:R1262" si="2484">R1247</f>
        <v>50</v>
      </c>
      <c r="S1246" s="43">
        <f t="shared" ref="S1246:S1262" si="2485">S1247</f>
        <v>0</v>
      </c>
      <c r="T1246" s="43">
        <f t="shared" ref="T1246:T1262" si="2486">T1247</f>
        <v>0</v>
      </c>
      <c r="U1246" s="43">
        <v>0</v>
      </c>
      <c r="V1246" s="43">
        <f t="shared" si="2370"/>
        <v>271</v>
      </c>
      <c r="W1246" s="43">
        <f t="shared" ref="W1246:W1262" si="2487">W1247</f>
        <v>0</v>
      </c>
      <c r="X1246" s="43">
        <f t="shared" ref="X1246:X1262" si="2488">X1247</f>
        <v>0</v>
      </c>
      <c r="Y1246" s="43">
        <f t="shared" ref="Y1246:Y1262" si="2489">Y1247</f>
        <v>0</v>
      </c>
      <c r="Z1246" s="43">
        <f t="shared" ref="Z1246:Z1262" si="2490">Z1247</f>
        <v>0</v>
      </c>
      <c r="AA1246" s="43">
        <f t="shared" ref="AA1246:AA1262" si="2491">AA1247</f>
        <v>0</v>
      </c>
      <c r="AB1246" s="43">
        <f t="shared" ref="AB1246:AB1262" si="2492">AB1247</f>
        <v>171</v>
      </c>
      <c r="AC1246" s="44">
        <f t="shared" ref="AC1246:AC1262" si="2493">AC1247</f>
        <v>271</v>
      </c>
      <c r="AD1246" s="44">
        <f t="shared" ref="AD1246:AD1262" si="2494">AD1247</f>
        <v>271</v>
      </c>
      <c r="AE1246" s="45">
        <f t="shared" si="2366"/>
        <v>100</v>
      </c>
      <c r="AF1246" s="43">
        <f t="shared" ref="AF1246:AF1262" si="2495">AF1247</f>
        <v>271</v>
      </c>
      <c r="AG1246" s="43">
        <f t="shared" ref="AG1246:AG1262" si="2496">AG1247</f>
        <v>0</v>
      </c>
      <c r="AH1246" s="43">
        <f t="shared" ref="AH1246:AH1262" si="2497">AH1247</f>
        <v>0</v>
      </c>
      <c r="AI1246" s="43">
        <f t="shared" ref="AI1246:AI1262" si="2498">AI1247</f>
        <v>0</v>
      </c>
      <c r="AJ1246" s="43">
        <f t="shared" ref="AJ1246:AJ1262" si="2499">AJ1247</f>
        <v>0</v>
      </c>
      <c r="AK1246" s="43">
        <f t="shared" ref="AK1246:AK1262" si="2500">AK1247</f>
        <v>0</v>
      </c>
      <c r="AL1246" s="43">
        <f t="shared" si="2367"/>
        <v>271</v>
      </c>
      <c r="AM1246" s="43">
        <f t="shared" si="2368"/>
        <v>0</v>
      </c>
      <c r="AN1246" s="2"/>
      <c r="AO1246" s="1"/>
      <c r="AP1246" s="1"/>
      <c r="AQ1246" s="1"/>
      <c r="AR1246" s="1"/>
      <c r="AS1246" s="1"/>
    </row>
    <row r="1247" ht="31.5">
      <c r="B1247" s="41" t="s">
        <v>670</v>
      </c>
      <c r="C1247" s="41" t="s">
        <v>41</v>
      </c>
      <c r="D1247" s="41" t="s">
        <v>43</v>
      </c>
      <c r="E1247" s="26" t="str">
        <f t="shared" si="2369"/>
        <v>0113</v>
      </c>
      <c r="F1247" s="41" t="s">
        <v>343</v>
      </c>
      <c r="G1247" s="41" t="s">
        <v>177</v>
      </c>
      <c r="H1247" s="42" t="s">
        <v>178</v>
      </c>
      <c r="I1247" s="43">
        <f t="shared" si="2475"/>
        <v>221</v>
      </c>
      <c r="J1247" s="43">
        <f t="shared" si="2476"/>
        <v>221</v>
      </c>
      <c r="K1247" s="43">
        <f t="shared" si="2477"/>
        <v>221</v>
      </c>
      <c r="L1247" s="43">
        <f t="shared" si="2478"/>
        <v>0</v>
      </c>
      <c r="M1247" s="43">
        <f t="shared" si="2479"/>
        <v>0</v>
      </c>
      <c r="N1247" s="43">
        <f t="shared" si="2480"/>
        <v>0</v>
      </c>
      <c r="O1247" s="43">
        <f t="shared" si="2481"/>
        <v>0</v>
      </c>
      <c r="P1247" s="43">
        <f t="shared" si="2482"/>
        <v>0</v>
      </c>
      <c r="Q1247" s="43">
        <f t="shared" si="2483"/>
        <v>0</v>
      </c>
      <c r="R1247" s="43">
        <f t="shared" si="2484"/>
        <v>50</v>
      </c>
      <c r="S1247" s="43">
        <f t="shared" si="2485"/>
        <v>0</v>
      </c>
      <c r="T1247" s="43">
        <f t="shared" si="2486"/>
        <v>0</v>
      </c>
      <c r="U1247" s="43">
        <v>0</v>
      </c>
      <c r="V1247" s="43">
        <f t="shared" si="2370"/>
        <v>271</v>
      </c>
      <c r="W1247" s="43">
        <f t="shared" si="2487"/>
        <v>0</v>
      </c>
      <c r="X1247" s="43">
        <f t="shared" si="2488"/>
        <v>0</v>
      </c>
      <c r="Y1247" s="43">
        <f t="shared" si="2489"/>
        <v>0</v>
      </c>
      <c r="Z1247" s="43">
        <f t="shared" si="2490"/>
        <v>0</v>
      </c>
      <c r="AA1247" s="43">
        <f t="shared" si="2491"/>
        <v>0</v>
      </c>
      <c r="AB1247" s="43">
        <f t="shared" si="2492"/>
        <v>171</v>
      </c>
      <c r="AC1247" s="44">
        <f t="shared" si="2493"/>
        <v>271</v>
      </c>
      <c r="AD1247" s="44">
        <f t="shared" si="2494"/>
        <v>271</v>
      </c>
      <c r="AE1247" s="45">
        <f t="shared" si="2366"/>
        <v>100</v>
      </c>
      <c r="AF1247" s="43">
        <f t="shared" si="2495"/>
        <v>271</v>
      </c>
      <c r="AG1247" s="43">
        <f t="shared" si="2496"/>
        <v>0</v>
      </c>
      <c r="AH1247" s="43">
        <f t="shared" si="2497"/>
        <v>0</v>
      </c>
      <c r="AI1247" s="43">
        <f t="shared" si="2498"/>
        <v>0</v>
      </c>
      <c r="AJ1247" s="43">
        <f t="shared" si="2499"/>
        <v>0</v>
      </c>
      <c r="AK1247" s="43">
        <f t="shared" si="2500"/>
        <v>0</v>
      </c>
      <c r="AL1247" s="43">
        <f t="shared" si="2367"/>
        <v>271</v>
      </c>
      <c r="AM1247" s="43">
        <f t="shared" si="2368"/>
        <v>0</v>
      </c>
      <c r="AN1247" s="2"/>
      <c r="AO1247" s="1"/>
      <c r="AP1247" s="1"/>
      <c r="AQ1247" s="1"/>
      <c r="AR1247" s="1"/>
      <c r="AS1247" s="1"/>
    </row>
    <row r="1248" ht="63">
      <c r="B1248" s="41" t="s">
        <v>670</v>
      </c>
      <c r="C1248" s="41" t="s">
        <v>41</v>
      </c>
      <c r="D1248" s="41" t="s">
        <v>43</v>
      </c>
      <c r="E1248" s="26" t="str">
        <f t="shared" si="2369"/>
        <v>0113</v>
      </c>
      <c r="F1248" s="41" t="s">
        <v>343</v>
      </c>
      <c r="G1248" s="41" t="s">
        <v>373</v>
      </c>
      <c r="H1248" s="42" t="s">
        <v>374</v>
      </c>
      <c r="I1248" s="43">
        <v>221</v>
      </c>
      <c r="J1248" s="43">
        <v>221</v>
      </c>
      <c r="K1248" s="43">
        <v>221</v>
      </c>
      <c r="L1248" s="43"/>
      <c r="M1248" s="43"/>
      <c r="N1248" s="43"/>
      <c r="O1248" s="43">
        <v>0</v>
      </c>
      <c r="P1248" s="43">
        <v>0</v>
      </c>
      <c r="Q1248" s="43">
        <v>0</v>
      </c>
      <c r="R1248" s="43">
        <v>50</v>
      </c>
      <c r="S1248" s="43">
        <v>0</v>
      </c>
      <c r="T1248" s="43">
        <v>0</v>
      </c>
      <c r="U1248" s="43">
        <v>0</v>
      </c>
      <c r="V1248" s="43">
        <f t="shared" si="2370"/>
        <v>271</v>
      </c>
      <c r="W1248" s="43"/>
      <c r="X1248" s="43"/>
      <c r="Y1248" s="43"/>
      <c r="Z1248" s="43"/>
      <c r="AA1248" s="43"/>
      <c r="AB1248" s="43">
        <v>171</v>
      </c>
      <c r="AC1248" s="44">
        <v>271</v>
      </c>
      <c r="AD1248" s="44">
        <v>271</v>
      </c>
      <c r="AE1248" s="45">
        <f t="shared" si="2366"/>
        <v>100</v>
      </c>
      <c r="AF1248" s="43">
        <v>271</v>
      </c>
      <c r="AG1248" s="43">
        <v>0</v>
      </c>
      <c r="AH1248" s="43">
        <v>0</v>
      </c>
      <c r="AI1248" s="43">
        <v>0</v>
      </c>
      <c r="AJ1248" s="43">
        <v>0</v>
      </c>
      <c r="AK1248" s="43">
        <v>0</v>
      </c>
      <c r="AL1248" s="43">
        <f t="shared" si="2367"/>
        <v>271</v>
      </c>
      <c r="AM1248" s="43">
        <f t="shared" si="2368"/>
        <v>0</v>
      </c>
      <c r="AN1248" s="19"/>
      <c r="AR1248" s="1"/>
      <c r="AS1248" s="1"/>
    </row>
    <row r="1249" ht="31.5" hidden="1">
      <c r="B1249" s="41" t="s">
        <v>670</v>
      </c>
      <c r="C1249" s="41" t="s">
        <v>41</v>
      </c>
      <c r="D1249" s="41" t="s">
        <v>43</v>
      </c>
      <c r="E1249" s="26" t="str">
        <f t="shared" si="2369"/>
        <v>0113</v>
      </c>
      <c r="F1249" s="41" t="s">
        <v>684</v>
      </c>
      <c r="G1249" s="41"/>
      <c r="H1249" s="42" t="s">
        <v>685</v>
      </c>
      <c r="I1249" s="43">
        <f t="shared" si="2475"/>
        <v>3000</v>
      </c>
      <c r="J1249" s="43">
        <f t="shared" si="2476"/>
        <v>3000</v>
      </c>
      <c r="K1249" s="43">
        <f t="shared" si="2477"/>
        <v>3000</v>
      </c>
      <c r="L1249" s="43">
        <f t="shared" si="2478"/>
        <v>1000</v>
      </c>
      <c r="M1249" s="43">
        <f t="shared" si="2479"/>
        <v>1000</v>
      </c>
      <c r="N1249" s="43">
        <f t="shared" si="2480"/>
        <v>1000</v>
      </c>
      <c r="O1249" s="43">
        <f t="shared" si="2481"/>
        <v>0</v>
      </c>
      <c r="P1249" s="43">
        <f t="shared" si="2482"/>
        <v>0</v>
      </c>
      <c r="Q1249" s="43">
        <f t="shared" si="2483"/>
        <v>0</v>
      </c>
      <c r="R1249" s="43">
        <f t="shared" si="2484"/>
        <v>0</v>
      </c>
      <c r="S1249" s="43">
        <f t="shared" si="2485"/>
        <v>0</v>
      </c>
      <c r="T1249" s="43">
        <f t="shared" si="2486"/>
        <v>0</v>
      </c>
      <c r="U1249" s="43">
        <v>0</v>
      </c>
      <c r="V1249" s="43">
        <f t="shared" si="2370"/>
        <v>4000</v>
      </c>
      <c r="W1249" s="43">
        <f t="shared" si="2487"/>
        <v>0</v>
      </c>
      <c r="X1249" s="43">
        <f t="shared" si="2488"/>
        <v>0</v>
      </c>
      <c r="Y1249" s="43">
        <f t="shared" si="2489"/>
        <v>0</v>
      </c>
      <c r="Z1249" s="43">
        <f t="shared" si="2490"/>
        <v>0</v>
      </c>
      <c r="AA1249" s="43">
        <f t="shared" si="2491"/>
        <v>0</v>
      </c>
      <c r="AB1249" s="43">
        <f t="shared" si="2492"/>
        <v>0</v>
      </c>
      <c r="AC1249" s="44">
        <f t="shared" si="2493"/>
        <v>0</v>
      </c>
      <c r="AD1249" s="44">
        <f t="shared" si="2494"/>
        <v>0</v>
      </c>
      <c r="AE1249" s="45" t="e">
        <f t="shared" si="2366"/>
        <v>#DIV/0!</v>
      </c>
      <c r="AF1249" s="43">
        <f t="shared" si="2495"/>
        <v>0</v>
      </c>
      <c r="AG1249" s="43">
        <f t="shared" si="2496"/>
        <v>0</v>
      </c>
      <c r="AH1249" s="43">
        <f t="shared" si="2497"/>
        <v>0</v>
      </c>
      <c r="AI1249" s="43">
        <f t="shared" si="2498"/>
        <v>0</v>
      </c>
      <c r="AJ1249" s="43">
        <f t="shared" si="2499"/>
        <v>0</v>
      </c>
      <c r="AK1249" s="43">
        <f t="shared" si="2500"/>
        <v>0</v>
      </c>
      <c r="AL1249" s="43">
        <f t="shared" si="2367"/>
        <v>0</v>
      </c>
      <c r="AM1249" s="43">
        <f t="shared" si="2368"/>
        <v>4000</v>
      </c>
      <c r="AN1249" s="19" t="s">
        <v>36</v>
      </c>
      <c r="AO1249" s="1"/>
      <c r="AP1249" s="1"/>
      <c r="AQ1249" s="1"/>
      <c r="AR1249" s="1"/>
      <c r="AS1249" s="1"/>
    </row>
    <row r="1250" ht="31.5" hidden="1">
      <c r="B1250" s="41" t="s">
        <v>670</v>
      </c>
      <c r="C1250" s="41" t="s">
        <v>41</v>
      </c>
      <c r="D1250" s="41" t="s">
        <v>43</v>
      </c>
      <c r="E1250" s="26" t="str">
        <f t="shared" si="2369"/>
        <v>0113</v>
      </c>
      <c r="F1250" s="41" t="s">
        <v>684</v>
      </c>
      <c r="G1250" s="41" t="s">
        <v>53</v>
      </c>
      <c r="H1250" s="42" t="s">
        <v>54</v>
      </c>
      <c r="I1250" s="43">
        <f t="shared" si="2475"/>
        <v>3000</v>
      </c>
      <c r="J1250" s="43">
        <f t="shared" si="2476"/>
        <v>3000</v>
      </c>
      <c r="K1250" s="43">
        <f t="shared" si="2477"/>
        <v>3000</v>
      </c>
      <c r="L1250" s="43">
        <f t="shared" si="2478"/>
        <v>1000</v>
      </c>
      <c r="M1250" s="43">
        <f t="shared" si="2479"/>
        <v>1000</v>
      </c>
      <c r="N1250" s="43">
        <f t="shared" si="2480"/>
        <v>1000</v>
      </c>
      <c r="O1250" s="43">
        <f t="shared" si="2481"/>
        <v>0</v>
      </c>
      <c r="P1250" s="43">
        <f t="shared" si="2482"/>
        <v>0</v>
      </c>
      <c r="Q1250" s="43">
        <f t="shared" si="2483"/>
        <v>0</v>
      </c>
      <c r="R1250" s="43">
        <f t="shared" si="2484"/>
        <v>0</v>
      </c>
      <c r="S1250" s="43">
        <f t="shared" si="2485"/>
        <v>0</v>
      </c>
      <c r="T1250" s="43">
        <f t="shared" si="2486"/>
        <v>0</v>
      </c>
      <c r="U1250" s="43">
        <v>0</v>
      </c>
      <c r="V1250" s="43">
        <f t="shared" si="2370"/>
        <v>4000</v>
      </c>
      <c r="W1250" s="43">
        <f t="shared" si="2487"/>
        <v>0</v>
      </c>
      <c r="X1250" s="43">
        <f t="shared" si="2488"/>
        <v>0</v>
      </c>
      <c r="Y1250" s="43">
        <f t="shared" si="2489"/>
        <v>0</v>
      </c>
      <c r="Z1250" s="43">
        <f t="shared" si="2490"/>
        <v>0</v>
      </c>
      <c r="AA1250" s="43">
        <f t="shared" si="2491"/>
        <v>0</v>
      </c>
      <c r="AB1250" s="43">
        <f t="shared" si="2492"/>
        <v>0</v>
      </c>
      <c r="AC1250" s="44">
        <f t="shared" si="2493"/>
        <v>0</v>
      </c>
      <c r="AD1250" s="44">
        <f t="shared" si="2494"/>
        <v>0</v>
      </c>
      <c r="AE1250" s="45" t="e">
        <f t="shared" si="2366"/>
        <v>#DIV/0!</v>
      </c>
      <c r="AF1250" s="43">
        <f t="shared" si="2495"/>
        <v>0</v>
      </c>
      <c r="AG1250" s="43">
        <f t="shared" si="2496"/>
        <v>0</v>
      </c>
      <c r="AH1250" s="43">
        <f t="shared" si="2497"/>
        <v>0</v>
      </c>
      <c r="AI1250" s="43">
        <f t="shared" si="2498"/>
        <v>0</v>
      </c>
      <c r="AJ1250" s="43">
        <f t="shared" si="2499"/>
        <v>0</v>
      </c>
      <c r="AK1250" s="43">
        <f t="shared" si="2500"/>
        <v>0</v>
      </c>
      <c r="AL1250" s="43">
        <f t="shared" si="2367"/>
        <v>0</v>
      </c>
      <c r="AM1250" s="43">
        <f t="shared" si="2368"/>
        <v>4000</v>
      </c>
      <c r="AN1250" s="19" t="s">
        <v>36</v>
      </c>
      <c r="AO1250" s="1"/>
      <c r="AP1250" s="1"/>
      <c r="AQ1250" s="1"/>
      <c r="AR1250" s="1"/>
      <c r="AS1250" s="1"/>
    </row>
    <row r="1251" ht="31.5" hidden="1">
      <c r="B1251" s="41" t="s">
        <v>670</v>
      </c>
      <c r="C1251" s="41" t="s">
        <v>41</v>
      </c>
      <c r="D1251" s="41" t="s">
        <v>43</v>
      </c>
      <c r="E1251" s="26" t="str">
        <f t="shared" si="2369"/>
        <v>0113</v>
      </c>
      <c r="F1251" s="41" t="s">
        <v>684</v>
      </c>
      <c r="G1251" s="41" t="s">
        <v>55</v>
      </c>
      <c r="H1251" s="42" t="s">
        <v>56</v>
      </c>
      <c r="I1251" s="43">
        <v>3000</v>
      </c>
      <c r="J1251" s="43">
        <v>3000</v>
      </c>
      <c r="K1251" s="43">
        <v>3000</v>
      </c>
      <c r="L1251" s="43">
        <v>1000</v>
      </c>
      <c r="M1251" s="43">
        <v>1000</v>
      </c>
      <c r="N1251" s="43">
        <v>1000</v>
      </c>
      <c r="O1251" s="43">
        <v>0</v>
      </c>
      <c r="P1251" s="43">
        <v>0</v>
      </c>
      <c r="Q1251" s="43">
        <v>0</v>
      </c>
      <c r="R1251" s="43">
        <v>0</v>
      </c>
      <c r="S1251" s="43">
        <v>0</v>
      </c>
      <c r="T1251" s="43">
        <v>0</v>
      </c>
      <c r="U1251" s="43">
        <v>0</v>
      </c>
      <c r="V1251" s="43">
        <f t="shared" si="2370"/>
        <v>4000</v>
      </c>
      <c r="W1251" s="43"/>
      <c r="X1251" s="43"/>
      <c r="Y1251" s="43"/>
      <c r="Z1251" s="43"/>
      <c r="AA1251" s="43"/>
      <c r="AB1251" s="43">
        <v>0</v>
      </c>
      <c r="AC1251" s="44">
        <v>0</v>
      </c>
      <c r="AD1251" s="44">
        <v>0</v>
      </c>
      <c r="AE1251" s="45" t="e">
        <f t="shared" si="2366"/>
        <v>#DIV/0!</v>
      </c>
      <c r="AF1251" s="43">
        <v>0</v>
      </c>
      <c r="AG1251" s="43">
        <v>0</v>
      </c>
      <c r="AH1251" s="43">
        <v>0</v>
      </c>
      <c r="AI1251" s="43">
        <v>0</v>
      </c>
      <c r="AJ1251" s="43">
        <v>0</v>
      </c>
      <c r="AK1251" s="43">
        <v>0</v>
      </c>
      <c r="AL1251" s="43">
        <f t="shared" si="2367"/>
        <v>0</v>
      </c>
      <c r="AM1251" s="43">
        <f t="shared" si="2368"/>
        <v>4000</v>
      </c>
      <c r="AN1251" s="19" t="s">
        <v>36</v>
      </c>
      <c r="AR1251" s="1"/>
      <c r="AS1251" s="1"/>
    </row>
    <row r="1252" ht="47.25">
      <c r="B1252" s="41" t="s">
        <v>670</v>
      </c>
      <c r="C1252" s="41" t="s">
        <v>41</v>
      </c>
      <c r="D1252" s="41" t="s">
        <v>43</v>
      </c>
      <c r="E1252" s="26" t="str">
        <f t="shared" si="2369"/>
        <v>0113</v>
      </c>
      <c r="F1252" s="41" t="s">
        <v>686</v>
      </c>
      <c r="G1252" s="41"/>
      <c r="H1252" s="42" t="s">
        <v>687</v>
      </c>
      <c r="I1252" s="43">
        <f t="shared" si="2475"/>
        <v>682.89999999999998</v>
      </c>
      <c r="J1252" s="43">
        <f t="shared" si="2476"/>
        <v>682.89999999999998</v>
      </c>
      <c r="K1252" s="43">
        <f t="shared" si="2477"/>
        <v>682.89999999999998</v>
      </c>
      <c r="L1252" s="43">
        <f t="shared" si="2478"/>
        <v>0</v>
      </c>
      <c r="M1252" s="43">
        <f t="shared" si="2479"/>
        <v>0</v>
      </c>
      <c r="N1252" s="43">
        <f t="shared" si="2480"/>
        <v>0</v>
      </c>
      <c r="O1252" s="43">
        <f t="shared" si="2481"/>
        <v>0</v>
      </c>
      <c r="P1252" s="43">
        <f t="shared" si="2482"/>
        <v>0</v>
      </c>
      <c r="Q1252" s="43">
        <f t="shared" si="2483"/>
        <v>0</v>
      </c>
      <c r="R1252" s="43">
        <f t="shared" si="2484"/>
        <v>0</v>
      </c>
      <c r="S1252" s="43">
        <f t="shared" si="2485"/>
        <v>0</v>
      </c>
      <c r="T1252" s="43">
        <f t="shared" si="2486"/>
        <v>0</v>
      </c>
      <c r="U1252" s="43">
        <v>0</v>
      </c>
      <c r="V1252" s="43">
        <f t="shared" si="2370"/>
        <v>682.89999999999998</v>
      </c>
      <c r="W1252" s="43">
        <f t="shared" si="2487"/>
        <v>0</v>
      </c>
      <c r="X1252" s="43">
        <f t="shared" si="2488"/>
        <v>0</v>
      </c>
      <c r="Y1252" s="43">
        <f t="shared" si="2489"/>
        <v>0</v>
      </c>
      <c r="Z1252" s="43">
        <f t="shared" si="2490"/>
        <v>0</v>
      </c>
      <c r="AA1252" s="43">
        <f t="shared" si="2491"/>
        <v>0</v>
      </c>
      <c r="AB1252" s="43">
        <f t="shared" si="2492"/>
        <v>682.89999999999998</v>
      </c>
      <c r="AC1252" s="44">
        <f t="shared" si="2493"/>
        <v>682.89999999999998</v>
      </c>
      <c r="AD1252" s="44">
        <f t="shared" si="2494"/>
        <v>682.89999999999998</v>
      </c>
      <c r="AE1252" s="45">
        <f t="shared" si="2366"/>
        <v>100</v>
      </c>
      <c r="AF1252" s="43">
        <f t="shared" si="2495"/>
        <v>682.89999999999998</v>
      </c>
      <c r="AG1252" s="43">
        <f t="shared" si="2496"/>
        <v>0</v>
      </c>
      <c r="AH1252" s="43">
        <f t="shared" si="2497"/>
        <v>0</v>
      </c>
      <c r="AI1252" s="43">
        <f t="shared" si="2498"/>
        <v>0</v>
      </c>
      <c r="AJ1252" s="43">
        <f t="shared" si="2499"/>
        <v>0</v>
      </c>
      <c r="AK1252" s="43">
        <f t="shared" si="2500"/>
        <v>0</v>
      </c>
      <c r="AL1252" s="43">
        <f t="shared" si="2367"/>
        <v>682.89999999999998</v>
      </c>
      <c r="AM1252" s="43">
        <f t="shared" si="2368"/>
        <v>0</v>
      </c>
      <c r="AN1252" s="2"/>
      <c r="AO1252" s="1"/>
      <c r="AP1252" s="1"/>
      <c r="AQ1252" s="1"/>
      <c r="AR1252" s="1"/>
      <c r="AS1252" s="1"/>
    </row>
    <row r="1253" ht="31.5">
      <c r="B1253" s="41" t="s">
        <v>670</v>
      </c>
      <c r="C1253" s="41" t="s">
        <v>41</v>
      </c>
      <c r="D1253" s="41" t="s">
        <v>43</v>
      </c>
      <c r="E1253" s="26" t="str">
        <f t="shared" si="2369"/>
        <v>0113</v>
      </c>
      <c r="F1253" s="41" t="s">
        <v>686</v>
      </c>
      <c r="G1253" s="41" t="s">
        <v>177</v>
      </c>
      <c r="H1253" s="42" t="s">
        <v>178</v>
      </c>
      <c r="I1253" s="43">
        <f t="shared" si="2475"/>
        <v>682.89999999999998</v>
      </c>
      <c r="J1253" s="43">
        <f t="shared" si="2476"/>
        <v>682.89999999999998</v>
      </c>
      <c r="K1253" s="43">
        <f t="shared" si="2477"/>
        <v>682.89999999999998</v>
      </c>
      <c r="L1253" s="43">
        <f t="shared" si="2478"/>
        <v>0</v>
      </c>
      <c r="M1253" s="43">
        <f t="shared" si="2479"/>
        <v>0</v>
      </c>
      <c r="N1253" s="43">
        <f t="shared" si="2480"/>
        <v>0</v>
      </c>
      <c r="O1253" s="43">
        <f t="shared" si="2481"/>
        <v>0</v>
      </c>
      <c r="P1253" s="43">
        <f t="shared" si="2482"/>
        <v>0</v>
      </c>
      <c r="Q1253" s="43">
        <f t="shared" si="2483"/>
        <v>0</v>
      </c>
      <c r="R1253" s="43">
        <f t="shared" si="2484"/>
        <v>0</v>
      </c>
      <c r="S1253" s="43">
        <f t="shared" si="2485"/>
        <v>0</v>
      </c>
      <c r="T1253" s="43">
        <f t="shared" si="2486"/>
        <v>0</v>
      </c>
      <c r="U1253" s="43">
        <v>0</v>
      </c>
      <c r="V1253" s="43">
        <f t="shared" si="2370"/>
        <v>682.89999999999998</v>
      </c>
      <c r="W1253" s="43">
        <f t="shared" si="2487"/>
        <v>0</v>
      </c>
      <c r="X1253" s="43">
        <f t="shared" si="2488"/>
        <v>0</v>
      </c>
      <c r="Y1253" s="43">
        <f t="shared" si="2489"/>
        <v>0</v>
      </c>
      <c r="Z1253" s="43">
        <f t="shared" si="2490"/>
        <v>0</v>
      </c>
      <c r="AA1253" s="43">
        <f t="shared" si="2491"/>
        <v>0</v>
      </c>
      <c r="AB1253" s="43">
        <f t="shared" si="2492"/>
        <v>682.89999999999998</v>
      </c>
      <c r="AC1253" s="44">
        <f t="shared" si="2493"/>
        <v>682.89999999999998</v>
      </c>
      <c r="AD1253" s="44">
        <f t="shared" si="2494"/>
        <v>682.89999999999998</v>
      </c>
      <c r="AE1253" s="45">
        <f t="shared" si="2366"/>
        <v>100</v>
      </c>
      <c r="AF1253" s="43">
        <f t="shared" si="2495"/>
        <v>682.89999999999998</v>
      </c>
      <c r="AG1253" s="43">
        <f t="shared" si="2496"/>
        <v>0</v>
      </c>
      <c r="AH1253" s="43">
        <f t="shared" si="2497"/>
        <v>0</v>
      </c>
      <c r="AI1253" s="43">
        <f t="shared" si="2498"/>
        <v>0</v>
      </c>
      <c r="AJ1253" s="43">
        <f t="shared" si="2499"/>
        <v>0</v>
      </c>
      <c r="AK1253" s="43">
        <f t="shared" si="2500"/>
        <v>0</v>
      </c>
      <c r="AL1253" s="43">
        <f t="shared" si="2367"/>
        <v>682.89999999999998</v>
      </c>
      <c r="AM1253" s="43">
        <f t="shared" si="2368"/>
        <v>0</v>
      </c>
      <c r="AN1253" s="2"/>
      <c r="AO1253" s="1"/>
      <c r="AP1253" s="1"/>
      <c r="AQ1253" s="1"/>
      <c r="AR1253" s="1"/>
      <c r="AS1253" s="1"/>
    </row>
    <row r="1254" ht="63">
      <c r="B1254" s="41" t="s">
        <v>670</v>
      </c>
      <c r="C1254" s="41" t="s">
        <v>41</v>
      </c>
      <c r="D1254" s="41" t="s">
        <v>43</v>
      </c>
      <c r="E1254" s="26" t="str">
        <f t="shared" si="2369"/>
        <v>0113</v>
      </c>
      <c r="F1254" s="41" t="s">
        <v>686</v>
      </c>
      <c r="G1254" s="41" t="s">
        <v>373</v>
      </c>
      <c r="H1254" s="42" t="s">
        <v>374</v>
      </c>
      <c r="I1254" s="43">
        <v>682.89999999999998</v>
      </c>
      <c r="J1254" s="43">
        <v>682.89999999999998</v>
      </c>
      <c r="K1254" s="43">
        <v>682.89999999999998</v>
      </c>
      <c r="L1254" s="43"/>
      <c r="M1254" s="43"/>
      <c r="N1254" s="43"/>
      <c r="O1254" s="43">
        <v>0</v>
      </c>
      <c r="P1254" s="43">
        <v>0</v>
      </c>
      <c r="Q1254" s="43">
        <v>0</v>
      </c>
      <c r="R1254" s="43">
        <v>0</v>
      </c>
      <c r="S1254" s="43">
        <v>0</v>
      </c>
      <c r="T1254" s="43">
        <v>0</v>
      </c>
      <c r="U1254" s="43">
        <v>0</v>
      </c>
      <c r="V1254" s="43">
        <f t="shared" si="2370"/>
        <v>682.89999999999998</v>
      </c>
      <c r="W1254" s="43"/>
      <c r="X1254" s="43"/>
      <c r="Y1254" s="43"/>
      <c r="Z1254" s="43"/>
      <c r="AA1254" s="43"/>
      <c r="AB1254" s="43">
        <v>682.89999999999998</v>
      </c>
      <c r="AC1254" s="44">
        <v>682.89999999999998</v>
      </c>
      <c r="AD1254" s="44">
        <v>682.89999999999998</v>
      </c>
      <c r="AE1254" s="45">
        <f t="shared" si="2366"/>
        <v>100</v>
      </c>
      <c r="AF1254" s="43">
        <v>682.89999999999998</v>
      </c>
      <c r="AG1254" s="43">
        <v>0</v>
      </c>
      <c r="AH1254" s="43">
        <v>0</v>
      </c>
      <c r="AI1254" s="43">
        <v>0</v>
      </c>
      <c r="AJ1254" s="43">
        <v>0</v>
      </c>
      <c r="AK1254" s="43">
        <v>0</v>
      </c>
      <c r="AL1254" s="43">
        <f t="shared" si="2367"/>
        <v>682.89999999999998</v>
      </c>
      <c r="AM1254" s="43">
        <f t="shared" si="2368"/>
        <v>0</v>
      </c>
      <c r="AN1254" s="19"/>
      <c r="AR1254" s="1"/>
      <c r="AS1254" s="1"/>
    </row>
    <row r="1255" ht="63">
      <c r="B1255" s="41" t="s">
        <v>670</v>
      </c>
      <c r="C1255" s="41" t="s">
        <v>41</v>
      </c>
      <c r="D1255" s="41" t="s">
        <v>43</v>
      </c>
      <c r="E1255" s="26" t="str">
        <f t="shared" si="2369"/>
        <v>0113</v>
      </c>
      <c r="F1255" s="41" t="s">
        <v>688</v>
      </c>
      <c r="G1255" s="41"/>
      <c r="H1255" s="42" t="s">
        <v>689</v>
      </c>
      <c r="I1255" s="43">
        <f t="shared" si="2475"/>
        <v>347.5</v>
      </c>
      <c r="J1255" s="43">
        <f t="shared" si="2476"/>
        <v>347.5</v>
      </c>
      <c r="K1255" s="43">
        <f t="shared" si="2477"/>
        <v>347.5</v>
      </c>
      <c r="L1255" s="43">
        <f t="shared" si="2478"/>
        <v>207.5</v>
      </c>
      <c r="M1255" s="43">
        <f t="shared" si="2479"/>
        <v>207.5</v>
      </c>
      <c r="N1255" s="43">
        <f t="shared" si="2480"/>
        <v>207.5</v>
      </c>
      <c r="O1255" s="43">
        <f t="shared" si="2481"/>
        <v>0</v>
      </c>
      <c r="P1255" s="43">
        <f t="shared" si="2482"/>
        <v>0</v>
      </c>
      <c r="Q1255" s="43">
        <f t="shared" si="2483"/>
        <v>0</v>
      </c>
      <c r="R1255" s="43">
        <f t="shared" si="2484"/>
        <v>0</v>
      </c>
      <c r="S1255" s="43">
        <f t="shared" si="2485"/>
        <v>0</v>
      </c>
      <c r="T1255" s="43">
        <f t="shared" si="2486"/>
        <v>0</v>
      </c>
      <c r="U1255" s="43">
        <v>0</v>
      </c>
      <c r="V1255" s="43">
        <f t="shared" si="2370"/>
        <v>555</v>
      </c>
      <c r="W1255" s="43">
        <f t="shared" si="2487"/>
        <v>0</v>
      </c>
      <c r="X1255" s="43">
        <f t="shared" si="2488"/>
        <v>0</v>
      </c>
      <c r="Y1255" s="43">
        <f t="shared" si="2489"/>
        <v>0</v>
      </c>
      <c r="Z1255" s="43">
        <f t="shared" si="2490"/>
        <v>0</v>
      </c>
      <c r="AA1255" s="43">
        <f t="shared" si="2491"/>
        <v>0</v>
      </c>
      <c r="AB1255" s="43">
        <f t="shared" si="2492"/>
        <v>543.02300000000002</v>
      </c>
      <c r="AC1255" s="44">
        <f t="shared" si="2493"/>
        <v>555</v>
      </c>
      <c r="AD1255" s="44">
        <f t="shared" si="2494"/>
        <v>543.02300000000002</v>
      </c>
      <c r="AE1255" s="45">
        <f t="shared" si="2366"/>
        <v>97.841981981981988</v>
      </c>
      <c r="AF1255" s="43">
        <f t="shared" si="2495"/>
        <v>555</v>
      </c>
      <c r="AG1255" s="43">
        <f t="shared" si="2496"/>
        <v>0</v>
      </c>
      <c r="AH1255" s="43">
        <f t="shared" si="2497"/>
        <v>0</v>
      </c>
      <c r="AI1255" s="43">
        <f t="shared" si="2498"/>
        <v>0</v>
      </c>
      <c r="AJ1255" s="43">
        <f t="shared" si="2499"/>
        <v>0</v>
      </c>
      <c r="AK1255" s="43">
        <f t="shared" si="2500"/>
        <v>0</v>
      </c>
      <c r="AL1255" s="43">
        <f t="shared" si="2367"/>
        <v>555</v>
      </c>
      <c r="AM1255" s="43">
        <f t="shared" si="2368"/>
        <v>0</v>
      </c>
      <c r="AN1255" s="2"/>
      <c r="AO1255" s="1"/>
      <c r="AP1255" s="1"/>
      <c r="AQ1255" s="1"/>
      <c r="AR1255" s="1"/>
      <c r="AS1255" s="1"/>
    </row>
    <row r="1256" ht="31.5">
      <c r="B1256" s="41" t="s">
        <v>670</v>
      </c>
      <c r="C1256" s="41" t="s">
        <v>41</v>
      </c>
      <c r="D1256" s="41" t="s">
        <v>43</v>
      </c>
      <c r="E1256" s="26" t="str">
        <f t="shared" si="2369"/>
        <v>0113</v>
      </c>
      <c r="F1256" s="41" t="s">
        <v>688</v>
      </c>
      <c r="G1256" s="41" t="s">
        <v>177</v>
      </c>
      <c r="H1256" s="42" t="s">
        <v>178</v>
      </c>
      <c r="I1256" s="43">
        <f t="shared" si="2475"/>
        <v>347.5</v>
      </c>
      <c r="J1256" s="43">
        <f t="shared" si="2476"/>
        <v>347.5</v>
      </c>
      <c r="K1256" s="43">
        <f t="shared" si="2477"/>
        <v>347.5</v>
      </c>
      <c r="L1256" s="43">
        <f t="shared" si="2478"/>
        <v>207.5</v>
      </c>
      <c r="M1256" s="43">
        <f t="shared" si="2479"/>
        <v>207.5</v>
      </c>
      <c r="N1256" s="43">
        <f t="shared" si="2480"/>
        <v>207.5</v>
      </c>
      <c r="O1256" s="43">
        <f t="shared" si="2481"/>
        <v>0</v>
      </c>
      <c r="P1256" s="43">
        <f t="shared" si="2482"/>
        <v>0</v>
      </c>
      <c r="Q1256" s="43">
        <f t="shared" si="2483"/>
        <v>0</v>
      </c>
      <c r="R1256" s="43">
        <f t="shared" si="2484"/>
        <v>0</v>
      </c>
      <c r="S1256" s="43">
        <f t="shared" si="2485"/>
        <v>0</v>
      </c>
      <c r="T1256" s="43">
        <f t="shared" si="2486"/>
        <v>0</v>
      </c>
      <c r="U1256" s="43">
        <v>0</v>
      </c>
      <c r="V1256" s="43">
        <f t="shared" si="2370"/>
        <v>555</v>
      </c>
      <c r="W1256" s="43">
        <f t="shared" si="2487"/>
        <v>0</v>
      </c>
      <c r="X1256" s="43">
        <f t="shared" si="2488"/>
        <v>0</v>
      </c>
      <c r="Y1256" s="43">
        <f t="shared" si="2489"/>
        <v>0</v>
      </c>
      <c r="Z1256" s="43">
        <f t="shared" si="2490"/>
        <v>0</v>
      </c>
      <c r="AA1256" s="43">
        <f t="shared" si="2491"/>
        <v>0</v>
      </c>
      <c r="AB1256" s="43">
        <f t="shared" si="2492"/>
        <v>543.02300000000002</v>
      </c>
      <c r="AC1256" s="44">
        <f t="shared" si="2493"/>
        <v>555</v>
      </c>
      <c r="AD1256" s="44">
        <f t="shared" si="2494"/>
        <v>543.02300000000002</v>
      </c>
      <c r="AE1256" s="45">
        <f t="shared" ref="AE1256:AE1319" si="2501">AD1256/AC1256*100</f>
        <v>97.841981981981988</v>
      </c>
      <c r="AF1256" s="43">
        <f t="shared" si="2495"/>
        <v>555</v>
      </c>
      <c r="AG1256" s="43">
        <f t="shared" si="2496"/>
        <v>0</v>
      </c>
      <c r="AH1256" s="43">
        <f t="shared" si="2497"/>
        <v>0</v>
      </c>
      <c r="AI1256" s="43">
        <f t="shared" si="2498"/>
        <v>0</v>
      </c>
      <c r="AJ1256" s="43">
        <f t="shared" si="2499"/>
        <v>0</v>
      </c>
      <c r="AK1256" s="43">
        <f t="shared" si="2500"/>
        <v>0</v>
      </c>
      <c r="AL1256" s="43">
        <f t="shared" ref="AL1256:AL1319" si="2502">AF1256+AH1256+AK1256+AI1256+AJ1256+AG1256</f>
        <v>555</v>
      </c>
      <c r="AM1256" s="43">
        <f t="shared" ref="AM1256:AM1319" si="2503">V1256-AL1256</f>
        <v>0</v>
      </c>
      <c r="AN1256" s="2"/>
      <c r="AO1256" s="1"/>
      <c r="AP1256" s="1"/>
      <c r="AQ1256" s="1"/>
      <c r="AR1256" s="1"/>
      <c r="AS1256" s="1"/>
    </row>
    <row r="1257" ht="63">
      <c r="B1257" s="41" t="s">
        <v>670</v>
      </c>
      <c r="C1257" s="41" t="s">
        <v>41</v>
      </c>
      <c r="D1257" s="41" t="s">
        <v>43</v>
      </c>
      <c r="E1257" s="26" t="str">
        <f t="shared" si="2369"/>
        <v>0113</v>
      </c>
      <c r="F1257" s="41" t="s">
        <v>688</v>
      </c>
      <c r="G1257" s="41" t="s">
        <v>373</v>
      </c>
      <c r="H1257" s="42" t="s">
        <v>374</v>
      </c>
      <c r="I1257" s="43">
        <v>347.5</v>
      </c>
      <c r="J1257" s="43">
        <v>347.5</v>
      </c>
      <c r="K1257" s="43">
        <v>347.5</v>
      </c>
      <c r="L1257" s="43">
        <v>207.5</v>
      </c>
      <c r="M1257" s="43">
        <v>207.5</v>
      </c>
      <c r="N1257" s="43">
        <v>207.5</v>
      </c>
      <c r="O1257" s="43">
        <v>0</v>
      </c>
      <c r="P1257" s="43">
        <v>0</v>
      </c>
      <c r="Q1257" s="43">
        <v>0</v>
      </c>
      <c r="R1257" s="43">
        <v>0</v>
      </c>
      <c r="S1257" s="43">
        <v>0</v>
      </c>
      <c r="T1257" s="43">
        <v>0</v>
      </c>
      <c r="U1257" s="43">
        <v>0</v>
      </c>
      <c r="V1257" s="43">
        <f t="shared" si="2370"/>
        <v>555</v>
      </c>
      <c r="W1257" s="43"/>
      <c r="X1257" s="43"/>
      <c r="Y1257" s="43"/>
      <c r="Z1257" s="43"/>
      <c r="AA1257" s="43"/>
      <c r="AB1257" s="43">
        <v>543.02300000000002</v>
      </c>
      <c r="AC1257" s="44">
        <v>555</v>
      </c>
      <c r="AD1257" s="44">
        <v>543.02300000000002</v>
      </c>
      <c r="AE1257" s="45">
        <f t="shared" si="2501"/>
        <v>97.841981981981988</v>
      </c>
      <c r="AF1257" s="43">
        <v>555</v>
      </c>
      <c r="AG1257" s="43">
        <v>0</v>
      </c>
      <c r="AH1257" s="43">
        <v>0</v>
      </c>
      <c r="AI1257" s="43">
        <v>0</v>
      </c>
      <c r="AJ1257" s="43">
        <v>0</v>
      </c>
      <c r="AK1257" s="43">
        <v>0</v>
      </c>
      <c r="AL1257" s="43">
        <f t="shared" si="2502"/>
        <v>555</v>
      </c>
      <c r="AM1257" s="43">
        <f t="shared" si="2503"/>
        <v>0</v>
      </c>
      <c r="AN1257" s="19"/>
      <c r="AO1257" s="1"/>
      <c r="AP1257" s="1"/>
      <c r="AQ1257" s="1"/>
      <c r="AR1257" s="1"/>
      <c r="AS1257" s="1"/>
    </row>
    <row r="1258" ht="63">
      <c r="B1258" s="41" t="s">
        <v>670</v>
      </c>
      <c r="C1258" s="41" t="s">
        <v>41</v>
      </c>
      <c r="D1258" s="41" t="s">
        <v>43</v>
      </c>
      <c r="E1258" s="26" t="str">
        <f t="shared" si="2369"/>
        <v>0113</v>
      </c>
      <c r="F1258" s="41" t="s">
        <v>690</v>
      </c>
      <c r="G1258" s="41"/>
      <c r="H1258" s="42" t="s">
        <v>691</v>
      </c>
      <c r="I1258" s="43">
        <f t="shared" si="2475"/>
        <v>2499.3000000000002</v>
      </c>
      <c r="J1258" s="43">
        <f t="shared" si="2476"/>
        <v>2499.3000000000002</v>
      </c>
      <c r="K1258" s="43">
        <f t="shared" si="2477"/>
        <v>2499.3000000000002</v>
      </c>
      <c r="L1258" s="43">
        <f t="shared" si="2478"/>
        <v>847.20000000000005</v>
      </c>
      <c r="M1258" s="43">
        <f t="shared" si="2479"/>
        <v>847.20000000000005</v>
      </c>
      <c r="N1258" s="43">
        <f t="shared" si="2480"/>
        <v>847.20000000000005</v>
      </c>
      <c r="O1258" s="43">
        <f t="shared" si="2481"/>
        <v>0</v>
      </c>
      <c r="P1258" s="43">
        <f t="shared" si="2482"/>
        <v>0</v>
      </c>
      <c r="Q1258" s="43">
        <f t="shared" si="2483"/>
        <v>0</v>
      </c>
      <c r="R1258" s="43">
        <f t="shared" si="2484"/>
        <v>0</v>
      </c>
      <c r="S1258" s="43">
        <f t="shared" si="2485"/>
        <v>0</v>
      </c>
      <c r="T1258" s="43">
        <f t="shared" si="2486"/>
        <v>0</v>
      </c>
      <c r="U1258" s="43">
        <v>0</v>
      </c>
      <c r="V1258" s="43">
        <f t="shared" si="2370"/>
        <v>3346.5</v>
      </c>
      <c r="W1258" s="43">
        <f t="shared" si="2487"/>
        <v>0</v>
      </c>
      <c r="X1258" s="43">
        <f t="shared" si="2488"/>
        <v>0</v>
      </c>
      <c r="Y1258" s="43">
        <f t="shared" si="2489"/>
        <v>0</v>
      </c>
      <c r="Z1258" s="43">
        <f t="shared" si="2490"/>
        <v>0</v>
      </c>
      <c r="AA1258" s="43">
        <f t="shared" si="2491"/>
        <v>0</v>
      </c>
      <c r="AB1258" s="43">
        <f t="shared" si="2492"/>
        <v>2975.7149399999998</v>
      </c>
      <c r="AC1258" s="44">
        <f t="shared" si="2493"/>
        <v>2975.7150000000001</v>
      </c>
      <c r="AD1258" s="44">
        <f t="shared" si="2494"/>
        <v>2975.7149399999998</v>
      </c>
      <c r="AE1258" s="45">
        <f t="shared" si="2501"/>
        <v>99.999997983677858</v>
      </c>
      <c r="AF1258" s="43">
        <f t="shared" si="2495"/>
        <v>2975.7150000000001</v>
      </c>
      <c r="AG1258" s="43">
        <f t="shared" si="2496"/>
        <v>0</v>
      </c>
      <c r="AH1258" s="43">
        <f t="shared" si="2497"/>
        <v>0</v>
      </c>
      <c r="AI1258" s="43">
        <f t="shared" si="2498"/>
        <v>0</v>
      </c>
      <c r="AJ1258" s="43">
        <f t="shared" si="2499"/>
        <v>0</v>
      </c>
      <c r="AK1258" s="43">
        <f t="shared" si="2500"/>
        <v>0</v>
      </c>
      <c r="AL1258" s="43">
        <f t="shared" si="2502"/>
        <v>2975.7150000000001</v>
      </c>
      <c r="AM1258" s="43">
        <f t="shared" si="2503"/>
        <v>370.78499999999985</v>
      </c>
      <c r="AN1258" s="2"/>
      <c r="AR1258" s="1"/>
      <c r="AS1258" s="1"/>
    </row>
    <row r="1259" ht="31.5">
      <c r="B1259" s="41" t="s">
        <v>670</v>
      </c>
      <c r="C1259" s="41" t="s">
        <v>41</v>
      </c>
      <c r="D1259" s="41" t="s">
        <v>43</v>
      </c>
      <c r="E1259" s="26" t="str">
        <f t="shared" si="2369"/>
        <v>0113</v>
      </c>
      <c r="F1259" s="41" t="s">
        <v>692</v>
      </c>
      <c r="G1259" s="41"/>
      <c r="H1259" s="42" t="s">
        <v>693</v>
      </c>
      <c r="I1259" s="43">
        <f t="shared" si="2475"/>
        <v>2499.3000000000002</v>
      </c>
      <c r="J1259" s="43">
        <f t="shared" si="2476"/>
        <v>2499.3000000000002</v>
      </c>
      <c r="K1259" s="43">
        <f t="shared" si="2477"/>
        <v>2499.3000000000002</v>
      </c>
      <c r="L1259" s="43">
        <f t="shared" si="2478"/>
        <v>847.20000000000005</v>
      </c>
      <c r="M1259" s="43">
        <f t="shared" si="2479"/>
        <v>847.20000000000005</v>
      </c>
      <c r="N1259" s="43">
        <f t="shared" si="2480"/>
        <v>847.20000000000005</v>
      </c>
      <c r="O1259" s="43">
        <f t="shared" si="2481"/>
        <v>0</v>
      </c>
      <c r="P1259" s="43">
        <f t="shared" si="2482"/>
        <v>0</v>
      </c>
      <c r="Q1259" s="43">
        <f t="shared" si="2483"/>
        <v>0</v>
      </c>
      <c r="R1259" s="43">
        <f t="shared" si="2484"/>
        <v>0</v>
      </c>
      <c r="S1259" s="43">
        <f t="shared" si="2485"/>
        <v>0</v>
      </c>
      <c r="T1259" s="43">
        <f t="shared" si="2486"/>
        <v>0</v>
      </c>
      <c r="U1259" s="43">
        <v>0</v>
      </c>
      <c r="V1259" s="43">
        <f t="shared" si="2370"/>
        <v>3346.5</v>
      </c>
      <c r="W1259" s="43">
        <f t="shared" si="2487"/>
        <v>0</v>
      </c>
      <c r="X1259" s="43">
        <f t="shared" si="2488"/>
        <v>0</v>
      </c>
      <c r="Y1259" s="43">
        <f t="shared" si="2489"/>
        <v>0</v>
      </c>
      <c r="Z1259" s="43">
        <f t="shared" si="2490"/>
        <v>0</v>
      </c>
      <c r="AA1259" s="43">
        <f t="shared" si="2491"/>
        <v>0</v>
      </c>
      <c r="AB1259" s="43">
        <f t="shared" si="2492"/>
        <v>2975.7149399999998</v>
      </c>
      <c r="AC1259" s="44">
        <f t="shared" si="2493"/>
        <v>2975.7150000000001</v>
      </c>
      <c r="AD1259" s="44">
        <f t="shared" si="2494"/>
        <v>2975.7149399999998</v>
      </c>
      <c r="AE1259" s="45">
        <f t="shared" si="2501"/>
        <v>99.999997983677858</v>
      </c>
      <c r="AF1259" s="43">
        <f t="shared" si="2495"/>
        <v>2975.7150000000001</v>
      </c>
      <c r="AG1259" s="43">
        <f t="shared" si="2496"/>
        <v>0</v>
      </c>
      <c r="AH1259" s="43">
        <f t="shared" si="2497"/>
        <v>0</v>
      </c>
      <c r="AI1259" s="43">
        <f t="shared" si="2498"/>
        <v>0</v>
      </c>
      <c r="AJ1259" s="43">
        <f t="shared" si="2499"/>
        <v>0</v>
      </c>
      <c r="AK1259" s="43">
        <f t="shared" si="2500"/>
        <v>0</v>
      </c>
      <c r="AL1259" s="43">
        <f t="shared" si="2502"/>
        <v>2975.7150000000001</v>
      </c>
      <c r="AM1259" s="43">
        <f t="shared" si="2503"/>
        <v>370.78499999999985</v>
      </c>
      <c r="AN1259" s="2"/>
      <c r="AO1259" s="1"/>
      <c r="AP1259" s="1"/>
      <c r="AQ1259" s="1"/>
      <c r="AR1259" s="1"/>
      <c r="AS1259" s="1"/>
    </row>
    <row r="1260" ht="31.5">
      <c r="B1260" s="41" t="s">
        <v>670</v>
      </c>
      <c r="C1260" s="41" t="s">
        <v>41</v>
      </c>
      <c r="D1260" s="41" t="s">
        <v>43</v>
      </c>
      <c r="E1260" s="26" t="str">
        <f t="shared" si="2369"/>
        <v>0113</v>
      </c>
      <c r="F1260" s="41" t="s">
        <v>692</v>
      </c>
      <c r="G1260" s="41" t="s">
        <v>177</v>
      </c>
      <c r="H1260" s="42" t="s">
        <v>178</v>
      </c>
      <c r="I1260" s="43">
        <f t="shared" si="2475"/>
        <v>2499.3000000000002</v>
      </c>
      <c r="J1260" s="43">
        <f t="shared" si="2476"/>
        <v>2499.3000000000002</v>
      </c>
      <c r="K1260" s="43">
        <f t="shared" si="2477"/>
        <v>2499.3000000000002</v>
      </c>
      <c r="L1260" s="43">
        <f t="shared" si="2478"/>
        <v>847.20000000000005</v>
      </c>
      <c r="M1260" s="43">
        <f t="shared" si="2479"/>
        <v>847.20000000000005</v>
      </c>
      <c r="N1260" s="43">
        <f t="shared" si="2480"/>
        <v>847.20000000000005</v>
      </c>
      <c r="O1260" s="43">
        <f t="shared" si="2481"/>
        <v>0</v>
      </c>
      <c r="P1260" s="43">
        <f t="shared" si="2482"/>
        <v>0</v>
      </c>
      <c r="Q1260" s="43">
        <f t="shared" si="2483"/>
        <v>0</v>
      </c>
      <c r="R1260" s="43">
        <f t="shared" si="2484"/>
        <v>0</v>
      </c>
      <c r="S1260" s="43">
        <f t="shared" si="2485"/>
        <v>0</v>
      </c>
      <c r="T1260" s="43">
        <f t="shared" si="2486"/>
        <v>0</v>
      </c>
      <c r="U1260" s="43">
        <v>0</v>
      </c>
      <c r="V1260" s="43">
        <f t="shared" si="2370"/>
        <v>3346.5</v>
      </c>
      <c r="W1260" s="43">
        <f t="shared" si="2487"/>
        <v>0</v>
      </c>
      <c r="X1260" s="43">
        <f t="shared" si="2488"/>
        <v>0</v>
      </c>
      <c r="Y1260" s="43">
        <f t="shared" si="2489"/>
        <v>0</v>
      </c>
      <c r="Z1260" s="43">
        <f t="shared" si="2490"/>
        <v>0</v>
      </c>
      <c r="AA1260" s="43">
        <f t="shared" si="2491"/>
        <v>0</v>
      </c>
      <c r="AB1260" s="43">
        <f t="shared" si="2492"/>
        <v>2975.7149399999998</v>
      </c>
      <c r="AC1260" s="44">
        <f t="shared" si="2493"/>
        <v>2975.7150000000001</v>
      </c>
      <c r="AD1260" s="44">
        <f t="shared" si="2494"/>
        <v>2975.7149399999998</v>
      </c>
      <c r="AE1260" s="45">
        <f t="shared" si="2501"/>
        <v>99.999997983677858</v>
      </c>
      <c r="AF1260" s="43">
        <f t="shared" si="2495"/>
        <v>2975.7150000000001</v>
      </c>
      <c r="AG1260" s="43">
        <f t="shared" si="2496"/>
        <v>0</v>
      </c>
      <c r="AH1260" s="43">
        <f t="shared" si="2497"/>
        <v>0</v>
      </c>
      <c r="AI1260" s="43">
        <f t="shared" si="2498"/>
        <v>0</v>
      </c>
      <c r="AJ1260" s="43">
        <f t="shared" si="2499"/>
        <v>0</v>
      </c>
      <c r="AK1260" s="43">
        <f t="shared" si="2500"/>
        <v>0</v>
      </c>
      <c r="AL1260" s="43">
        <f t="shared" si="2502"/>
        <v>2975.7150000000001</v>
      </c>
      <c r="AM1260" s="43">
        <f t="shared" si="2503"/>
        <v>370.78499999999985</v>
      </c>
      <c r="AN1260" s="2"/>
      <c r="AO1260" s="1"/>
      <c r="AP1260" s="1"/>
      <c r="AQ1260" s="1"/>
      <c r="AR1260" s="1"/>
      <c r="AS1260" s="1"/>
    </row>
    <row r="1261" ht="63">
      <c r="B1261" s="41" t="s">
        <v>670</v>
      </c>
      <c r="C1261" s="41" t="s">
        <v>41</v>
      </c>
      <c r="D1261" s="41" t="s">
        <v>43</v>
      </c>
      <c r="E1261" s="26" t="str">
        <f t="shared" si="2369"/>
        <v>0113</v>
      </c>
      <c r="F1261" s="41" t="s">
        <v>692</v>
      </c>
      <c r="G1261" s="41" t="s">
        <v>373</v>
      </c>
      <c r="H1261" s="42" t="s">
        <v>374</v>
      </c>
      <c r="I1261" s="43">
        <v>2499.3000000000002</v>
      </c>
      <c r="J1261" s="43">
        <v>2499.3000000000002</v>
      </c>
      <c r="K1261" s="43">
        <v>2499.3000000000002</v>
      </c>
      <c r="L1261" s="43">
        <v>847.20000000000005</v>
      </c>
      <c r="M1261" s="43">
        <v>847.20000000000005</v>
      </c>
      <c r="N1261" s="43">
        <v>847.20000000000005</v>
      </c>
      <c r="O1261" s="43">
        <v>0</v>
      </c>
      <c r="P1261" s="43">
        <v>0</v>
      </c>
      <c r="Q1261" s="43">
        <v>0</v>
      </c>
      <c r="R1261" s="43">
        <v>0</v>
      </c>
      <c r="S1261" s="43">
        <v>0</v>
      </c>
      <c r="T1261" s="43">
        <v>0</v>
      </c>
      <c r="U1261" s="43">
        <v>0</v>
      </c>
      <c r="V1261" s="43">
        <f t="shared" si="2370"/>
        <v>3346.5</v>
      </c>
      <c r="W1261" s="43"/>
      <c r="X1261" s="43"/>
      <c r="Y1261" s="43"/>
      <c r="Z1261" s="43"/>
      <c r="AA1261" s="43"/>
      <c r="AB1261" s="43">
        <v>2975.7149399999998</v>
      </c>
      <c r="AC1261" s="44">
        <v>2975.7150000000001</v>
      </c>
      <c r="AD1261" s="44">
        <v>2975.7149399999998</v>
      </c>
      <c r="AE1261" s="45">
        <f t="shared" si="2501"/>
        <v>99.999997983677858</v>
      </c>
      <c r="AF1261" s="43">
        <v>2975.7150000000001</v>
      </c>
      <c r="AG1261" s="43">
        <v>0</v>
      </c>
      <c r="AH1261" s="43">
        <v>0</v>
      </c>
      <c r="AI1261" s="43">
        <v>0</v>
      </c>
      <c r="AJ1261" s="43">
        <v>0</v>
      </c>
      <c r="AK1261" s="43">
        <v>0</v>
      </c>
      <c r="AL1261" s="43">
        <f t="shared" si="2502"/>
        <v>2975.7150000000001</v>
      </c>
      <c r="AM1261" s="43">
        <f t="shared" si="2503"/>
        <v>370.78499999999985</v>
      </c>
      <c r="AN1261" s="19"/>
      <c r="AO1261" s="1"/>
      <c r="AP1261" s="1"/>
      <c r="AQ1261" s="1"/>
      <c r="AR1261" s="1"/>
      <c r="AS1261" s="1"/>
    </row>
    <row r="1262" ht="47.25">
      <c r="B1262" s="41" t="s">
        <v>670</v>
      </c>
      <c r="C1262" s="41" t="s">
        <v>41</v>
      </c>
      <c r="D1262" s="41" t="s">
        <v>43</v>
      </c>
      <c r="E1262" s="26" t="str">
        <f t="shared" si="2369"/>
        <v>0113</v>
      </c>
      <c r="F1262" s="41" t="s">
        <v>694</v>
      </c>
      <c r="G1262" s="41"/>
      <c r="H1262" s="42" t="s">
        <v>695</v>
      </c>
      <c r="I1262" s="43">
        <f t="shared" si="2475"/>
        <v>2849.9000000000001</v>
      </c>
      <c r="J1262" s="43">
        <f t="shared" si="2476"/>
        <v>2364.5</v>
      </c>
      <c r="K1262" s="43">
        <f t="shared" si="2477"/>
        <v>2364.5</v>
      </c>
      <c r="L1262" s="43">
        <f t="shared" si="2478"/>
        <v>115.90000000000001</v>
      </c>
      <c r="M1262" s="43">
        <f t="shared" si="2479"/>
        <v>215.09999999999999</v>
      </c>
      <c r="N1262" s="43">
        <f t="shared" si="2480"/>
        <v>318.30000000000001</v>
      </c>
      <c r="O1262" s="43">
        <f t="shared" si="2481"/>
        <v>0</v>
      </c>
      <c r="P1262" s="43">
        <f t="shared" si="2482"/>
        <v>0</v>
      </c>
      <c r="Q1262" s="43">
        <f t="shared" si="2483"/>
        <v>510.57400000000001</v>
      </c>
      <c r="R1262" s="43">
        <f t="shared" si="2484"/>
        <v>0</v>
      </c>
      <c r="S1262" s="43">
        <f t="shared" si="2485"/>
        <v>0</v>
      </c>
      <c r="T1262" s="43">
        <f t="shared" si="2486"/>
        <v>0</v>
      </c>
      <c r="U1262" s="43">
        <v>0</v>
      </c>
      <c r="V1262" s="43">
        <f t="shared" si="2370"/>
        <v>3476.3740000000003</v>
      </c>
      <c r="W1262" s="43">
        <f t="shared" si="2487"/>
        <v>0</v>
      </c>
      <c r="X1262" s="43">
        <f t="shared" si="2488"/>
        <v>0</v>
      </c>
      <c r="Y1262" s="43">
        <f t="shared" si="2489"/>
        <v>0</v>
      </c>
      <c r="Z1262" s="43">
        <f t="shared" si="2490"/>
        <v>0</v>
      </c>
      <c r="AA1262" s="43">
        <f t="shared" si="2491"/>
        <v>0</v>
      </c>
      <c r="AB1262" s="43">
        <f t="shared" si="2492"/>
        <v>2187.4904799999999</v>
      </c>
      <c r="AC1262" s="44">
        <f t="shared" si="2493"/>
        <v>3377.8380000000002</v>
      </c>
      <c r="AD1262" s="44">
        <f t="shared" si="2494"/>
        <v>3325.6974399999999</v>
      </c>
      <c r="AE1262" s="45">
        <f t="shared" si="2501"/>
        <v>98.4563925208965</v>
      </c>
      <c r="AF1262" s="43">
        <f t="shared" si="2495"/>
        <v>3476.3739999999998</v>
      </c>
      <c r="AG1262" s="43">
        <f t="shared" si="2496"/>
        <v>0</v>
      </c>
      <c r="AH1262" s="43">
        <f t="shared" si="2497"/>
        <v>0</v>
      </c>
      <c r="AI1262" s="43">
        <f t="shared" si="2498"/>
        <v>0</v>
      </c>
      <c r="AJ1262" s="43">
        <f t="shared" si="2499"/>
        <v>0</v>
      </c>
      <c r="AK1262" s="43">
        <f t="shared" si="2500"/>
        <v>0</v>
      </c>
      <c r="AL1262" s="43">
        <f t="shared" si="2502"/>
        <v>3476.3739999999998</v>
      </c>
      <c r="AM1262" s="43">
        <f t="shared" si="2503"/>
        <v>4.5474735088646412e-13</v>
      </c>
      <c r="AN1262" s="2"/>
      <c r="AR1262" s="1"/>
      <c r="AS1262" s="1"/>
    </row>
    <row r="1263" ht="31.5">
      <c r="B1263" s="41" t="s">
        <v>670</v>
      </c>
      <c r="C1263" s="41" t="s">
        <v>41</v>
      </c>
      <c r="D1263" s="41" t="s">
        <v>43</v>
      </c>
      <c r="E1263" s="26" t="str">
        <f t="shared" ref="E1263:E1326" si="2504">CONCATENATE(C1263,D1263)</f>
        <v>0113</v>
      </c>
      <c r="F1263" s="41" t="s">
        <v>696</v>
      </c>
      <c r="G1263" s="41"/>
      <c r="H1263" s="42" t="s">
        <v>697</v>
      </c>
      <c r="I1263" s="43">
        <f>I1264+I1266</f>
        <v>2849.9000000000001</v>
      </c>
      <c r="J1263" s="43">
        <f>J1264+J1266</f>
        <v>2364.5</v>
      </c>
      <c r="K1263" s="43">
        <f>K1264+K1266</f>
        <v>2364.5</v>
      </c>
      <c r="L1263" s="43">
        <f>L1264+L1266</f>
        <v>115.90000000000001</v>
      </c>
      <c r="M1263" s="43">
        <f>M1264+M1266</f>
        <v>215.09999999999999</v>
      </c>
      <c r="N1263" s="43">
        <f>N1264+N1266</f>
        <v>318.30000000000001</v>
      </c>
      <c r="O1263" s="43">
        <f>O1264+O1266</f>
        <v>0</v>
      </c>
      <c r="P1263" s="43">
        <f>P1264+P1266</f>
        <v>0</v>
      </c>
      <c r="Q1263" s="43">
        <f>Q1264+Q1266</f>
        <v>510.57400000000001</v>
      </c>
      <c r="R1263" s="43">
        <f>R1264+R1266</f>
        <v>0</v>
      </c>
      <c r="S1263" s="43">
        <f>S1264+S1266</f>
        <v>0</v>
      </c>
      <c r="T1263" s="43">
        <f>T1264+T1266</f>
        <v>0</v>
      </c>
      <c r="U1263" s="43">
        <v>0</v>
      </c>
      <c r="V1263" s="43">
        <f t="shared" ref="V1263:V1326" si="2505">I1263+L1263+U1263+T1263+S1263+R1263+Q1263+P1263+O1263</f>
        <v>3476.3740000000003</v>
      </c>
      <c r="W1263" s="43">
        <f>W1264+W1266</f>
        <v>0</v>
      </c>
      <c r="X1263" s="43">
        <f>X1264+X1266</f>
        <v>0</v>
      </c>
      <c r="Y1263" s="43">
        <f>Y1264+Y1266</f>
        <v>0</v>
      </c>
      <c r="Z1263" s="43">
        <f>Z1264+Z1266</f>
        <v>0</v>
      </c>
      <c r="AA1263" s="43">
        <f>AA1264+AA1266</f>
        <v>0</v>
      </c>
      <c r="AB1263" s="43">
        <f>AB1264+AB1266</f>
        <v>2187.4904799999999</v>
      </c>
      <c r="AC1263" s="44">
        <f>AC1264+AC1266</f>
        <v>3377.8380000000002</v>
      </c>
      <c r="AD1263" s="44">
        <f>AD1264+AD1266</f>
        <v>3325.6974399999999</v>
      </c>
      <c r="AE1263" s="45">
        <f t="shared" si="2501"/>
        <v>98.4563925208965</v>
      </c>
      <c r="AF1263" s="43">
        <f>AF1264+AF1266</f>
        <v>3476.3739999999998</v>
      </c>
      <c r="AG1263" s="43">
        <f>AG1264+AG1266</f>
        <v>0</v>
      </c>
      <c r="AH1263" s="43">
        <f>AH1264+AH1266</f>
        <v>0</v>
      </c>
      <c r="AI1263" s="43">
        <f>AI1264+AI1266</f>
        <v>0</v>
      </c>
      <c r="AJ1263" s="43">
        <f>AJ1264+AJ1266</f>
        <v>0</v>
      </c>
      <c r="AK1263" s="43">
        <f>AK1264+AK1266</f>
        <v>0</v>
      </c>
      <c r="AL1263" s="43">
        <f t="shared" si="2502"/>
        <v>3476.3739999999998</v>
      </c>
      <c r="AM1263" s="43">
        <f t="shared" si="2503"/>
        <v>4.5474735088646412e-13</v>
      </c>
      <c r="AN1263" s="2"/>
      <c r="AO1263" s="1"/>
      <c r="AP1263" s="1"/>
      <c r="AQ1263" s="1"/>
      <c r="AR1263" s="1"/>
      <c r="AS1263" s="1"/>
    </row>
    <row r="1264" ht="31.5">
      <c r="B1264" s="41" t="s">
        <v>670</v>
      </c>
      <c r="C1264" s="41" t="s">
        <v>41</v>
      </c>
      <c r="D1264" s="41" t="s">
        <v>43</v>
      </c>
      <c r="E1264" s="26" t="str">
        <f t="shared" si="2504"/>
        <v>0113</v>
      </c>
      <c r="F1264" s="41" t="s">
        <v>696</v>
      </c>
      <c r="G1264" s="41" t="s">
        <v>53</v>
      </c>
      <c r="H1264" s="42" t="s">
        <v>54</v>
      </c>
      <c r="I1264" s="43">
        <f>I1265</f>
        <v>2753.9000000000001</v>
      </c>
      <c r="J1264" s="43">
        <f>J1265</f>
        <v>2268.5</v>
      </c>
      <c r="K1264" s="43">
        <f>K1265</f>
        <v>2268.5</v>
      </c>
      <c r="L1264" s="43">
        <f>L1265</f>
        <v>115.90000000000001</v>
      </c>
      <c r="M1264" s="43">
        <f>M1265</f>
        <v>215.09999999999999</v>
      </c>
      <c r="N1264" s="43">
        <f>N1265</f>
        <v>318.30000000000001</v>
      </c>
      <c r="O1264" s="43">
        <f>O1265</f>
        <v>0</v>
      </c>
      <c r="P1264" s="43">
        <f>P1265</f>
        <v>0</v>
      </c>
      <c r="Q1264" s="43">
        <f>Q1265</f>
        <v>510.57400000000001</v>
      </c>
      <c r="R1264" s="43">
        <f>R1265</f>
        <v>0</v>
      </c>
      <c r="S1264" s="43">
        <f>S1265</f>
        <v>0</v>
      </c>
      <c r="T1264" s="43">
        <f>T1265</f>
        <v>0</v>
      </c>
      <c r="U1264" s="43">
        <v>0</v>
      </c>
      <c r="V1264" s="43">
        <f t="shared" si="2505"/>
        <v>3380.3740000000003</v>
      </c>
      <c r="W1264" s="43">
        <f>W1265</f>
        <v>0</v>
      </c>
      <c r="X1264" s="43">
        <f>X1265</f>
        <v>0</v>
      </c>
      <c r="Y1264" s="43">
        <f>Y1265</f>
        <v>0</v>
      </c>
      <c r="Z1264" s="43">
        <f>Z1265</f>
        <v>0</v>
      </c>
      <c r="AA1264" s="43">
        <f>AA1265</f>
        <v>0</v>
      </c>
      <c r="AB1264" s="43">
        <f>AB1265</f>
        <v>2094.56448</v>
      </c>
      <c r="AC1264" s="44">
        <f>AC1265</f>
        <v>3281.8380000000002</v>
      </c>
      <c r="AD1264" s="44">
        <f>AD1265</f>
        <v>3232.77144</v>
      </c>
      <c r="AE1264" s="45">
        <f t="shared" si="2501"/>
        <v>98.504906092256832</v>
      </c>
      <c r="AF1264" s="43">
        <f>AF1265</f>
        <v>3380.3739999999998</v>
      </c>
      <c r="AG1264" s="43">
        <f>AG1265</f>
        <v>0</v>
      </c>
      <c r="AH1264" s="43">
        <f>AH1265</f>
        <v>0</v>
      </c>
      <c r="AI1264" s="43">
        <f>AI1265</f>
        <v>0</v>
      </c>
      <c r="AJ1264" s="43">
        <f>AJ1265</f>
        <v>0</v>
      </c>
      <c r="AK1264" s="43">
        <f>AK1265</f>
        <v>0</v>
      </c>
      <c r="AL1264" s="43">
        <f t="shared" si="2502"/>
        <v>3380.3739999999998</v>
      </c>
      <c r="AM1264" s="43">
        <f t="shared" si="2503"/>
        <v>4.5474735088646412e-13</v>
      </c>
      <c r="AN1264" s="2"/>
      <c r="AR1264" s="1"/>
      <c r="AS1264" s="1"/>
    </row>
    <row r="1265" ht="31.5">
      <c r="B1265" s="41" t="s">
        <v>670</v>
      </c>
      <c r="C1265" s="41" t="s">
        <v>41</v>
      </c>
      <c r="D1265" s="41" t="s">
        <v>43</v>
      </c>
      <c r="E1265" s="26" t="str">
        <f t="shared" si="2504"/>
        <v>0113</v>
      </c>
      <c r="F1265" s="41" t="s">
        <v>696</v>
      </c>
      <c r="G1265" s="41" t="s">
        <v>55</v>
      </c>
      <c r="H1265" s="42" t="s">
        <v>56</v>
      </c>
      <c r="I1265" s="43">
        <v>2753.9000000000001</v>
      </c>
      <c r="J1265" s="43">
        <v>2268.5</v>
      </c>
      <c r="K1265" s="43">
        <v>2268.5</v>
      </c>
      <c r="L1265" s="43">
        <v>115.90000000000001</v>
      </c>
      <c r="M1265" s="43">
        <v>215.09999999999999</v>
      </c>
      <c r="N1265" s="43">
        <v>318.30000000000001</v>
      </c>
      <c r="O1265" s="43">
        <v>0</v>
      </c>
      <c r="P1265" s="43">
        <v>0</v>
      </c>
      <c r="Q1265" s="43">
        <v>510.57400000000001</v>
      </c>
      <c r="R1265" s="43">
        <v>0</v>
      </c>
      <c r="S1265" s="43">
        <v>0</v>
      </c>
      <c r="T1265" s="43">
        <v>0</v>
      </c>
      <c r="U1265" s="43">
        <v>0</v>
      </c>
      <c r="V1265" s="43">
        <f t="shared" si="2505"/>
        <v>3380.3740000000003</v>
      </c>
      <c r="W1265" s="43"/>
      <c r="X1265" s="43"/>
      <c r="Y1265" s="43"/>
      <c r="Z1265" s="43"/>
      <c r="AA1265" s="43"/>
      <c r="AB1265" s="43">
        <v>2094.56448</v>
      </c>
      <c r="AC1265" s="44">
        <v>3281.8380000000002</v>
      </c>
      <c r="AD1265" s="44">
        <v>3232.77144</v>
      </c>
      <c r="AE1265" s="45">
        <f t="shared" si="2501"/>
        <v>98.504906092256832</v>
      </c>
      <c r="AF1265" s="43">
        <v>3380.3739999999998</v>
      </c>
      <c r="AG1265" s="43">
        <v>0</v>
      </c>
      <c r="AH1265" s="43">
        <v>0</v>
      </c>
      <c r="AI1265" s="43">
        <v>0</v>
      </c>
      <c r="AJ1265" s="43">
        <v>0</v>
      </c>
      <c r="AK1265" s="43">
        <v>0</v>
      </c>
      <c r="AL1265" s="43">
        <f t="shared" si="2502"/>
        <v>3380.3739999999998</v>
      </c>
      <c r="AM1265" s="43">
        <f t="shared" si="2503"/>
        <v>4.5474735088646412e-13</v>
      </c>
      <c r="AN1265" s="19"/>
      <c r="AO1265" s="1"/>
      <c r="AP1265" s="1"/>
      <c r="AQ1265" s="1"/>
      <c r="AR1265" s="1"/>
      <c r="AS1265" s="1"/>
    </row>
    <row r="1266">
      <c r="B1266" s="41" t="s">
        <v>670</v>
      </c>
      <c r="C1266" s="41" t="s">
        <v>41</v>
      </c>
      <c r="D1266" s="41" t="s">
        <v>43</v>
      </c>
      <c r="E1266" s="26" t="str">
        <f t="shared" si="2504"/>
        <v>0113</v>
      </c>
      <c r="F1266" s="41" t="s">
        <v>696</v>
      </c>
      <c r="G1266" s="41" t="s">
        <v>59</v>
      </c>
      <c r="H1266" s="42" t="s">
        <v>60</v>
      </c>
      <c r="I1266" s="43">
        <f>I1267</f>
        <v>96</v>
      </c>
      <c r="J1266" s="43">
        <f>J1267</f>
        <v>96</v>
      </c>
      <c r="K1266" s="43">
        <f>K1267</f>
        <v>96</v>
      </c>
      <c r="L1266" s="43">
        <f>L1267</f>
        <v>0</v>
      </c>
      <c r="M1266" s="43">
        <f>M1267</f>
        <v>0</v>
      </c>
      <c r="N1266" s="43">
        <f>N1267</f>
        <v>0</v>
      </c>
      <c r="O1266" s="43">
        <f>O1267</f>
        <v>0</v>
      </c>
      <c r="P1266" s="43">
        <f>P1267</f>
        <v>0</v>
      </c>
      <c r="Q1266" s="43">
        <f>Q1267</f>
        <v>0</v>
      </c>
      <c r="R1266" s="43">
        <f>R1267</f>
        <v>0</v>
      </c>
      <c r="S1266" s="43">
        <f>S1267</f>
        <v>0</v>
      </c>
      <c r="T1266" s="43">
        <f>T1267</f>
        <v>0</v>
      </c>
      <c r="U1266" s="43">
        <v>0</v>
      </c>
      <c r="V1266" s="43">
        <f t="shared" si="2505"/>
        <v>96</v>
      </c>
      <c r="W1266" s="43">
        <f>W1267</f>
        <v>0</v>
      </c>
      <c r="X1266" s="43">
        <f>X1267</f>
        <v>0</v>
      </c>
      <c r="Y1266" s="43">
        <f>Y1267</f>
        <v>0</v>
      </c>
      <c r="Z1266" s="43">
        <f>Z1267</f>
        <v>0</v>
      </c>
      <c r="AA1266" s="43">
        <f>AA1267</f>
        <v>0</v>
      </c>
      <c r="AB1266" s="43">
        <f>AB1267</f>
        <v>92.926000000000002</v>
      </c>
      <c r="AC1266" s="44">
        <f>AC1267</f>
        <v>96</v>
      </c>
      <c r="AD1266" s="44">
        <f>AD1267</f>
        <v>92.926000000000002</v>
      </c>
      <c r="AE1266" s="45">
        <f t="shared" si="2501"/>
        <v>96.797916666666666</v>
      </c>
      <c r="AF1266" s="43">
        <f>AF1267</f>
        <v>96</v>
      </c>
      <c r="AG1266" s="43">
        <f>AG1267</f>
        <v>0</v>
      </c>
      <c r="AH1266" s="43">
        <f>AH1267</f>
        <v>0</v>
      </c>
      <c r="AI1266" s="43">
        <f>AI1267</f>
        <v>0</v>
      </c>
      <c r="AJ1266" s="43">
        <f>AJ1267</f>
        <v>0</v>
      </c>
      <c r="AK1266" s="43">
        <f>AK1267</f>
        <v>0</v>
      </c>
      <c r="AL1266" s="43">
        <f t="shared" si="2502"/>
        <v>96</v>
      </c>
      <c r="AM1266" s="43">
        <f t="shared" si="2503"/>
        <v>0</v>
      </c>
      <c r="AN1266" s="2"/>
      <c r="AO1266" s="1"/>
      <c r="AP1266" s="1"/>
      <c r="AQ1266" s="1"/>
      <c r="AR1266" s="1"/>
      <c r="AS1266" s="1"/>
    </row>
    <row r="1267">
      <c r="B1267" s="41" t="s">
        <v>670</v>
      </c>
      <c r="C1267" s="41" t="s">
        <v>41</v>
      </c>
      <c r="D1267" s="41" t="s">
        <v>43</v>
      </c>
      <c r="E1267" s="26" t="str">
        <f t="shared" si="2504"/>
        <v>0113</v>
      </c>
      <c r="F1267" s="41" t="s">
        <v>696</v>
      </c>
      <c r="G1267" s="41" t="s">
        <v>63</v>
      </c>
      <c r="H1267" s="42" t="s">
        <v>64</v>
      </c>
      <c r="I1267" s="43">
        <v>96</v>
      </c>
      <c r="J1267" s="43">
        <v>96</v>
      </c>
      <c r="K1267" s="43">
        <v>96</v>
      </c>
      <c r="L1267" s="43"/>
      <c r="M1267" s="43"/>
      <c r="N1267" s="43"/>
      <c r="O1267" s="43">
        <v>0</v>
      </c>
      <c r="P1267" s="43">
        <v>0</v>
      </c>
      <c r="Q1267" s="43">
        <v>0</v>
      </c>
      <c r="R1267" s="43">
        <v>0</v>
      </c>
      <c r="S1267" s="43">
        <v>0</v>
      </c>
      <c r="T1267" s="43">
        <v>0</v>
      </c>
      <c r="U1267" s="43">
        <v>0</v>
      </c>
      <c r="V1267" s="43">
        <f t="shared" si="2505"/>
        <v>96</v>
      </c>
      <c r="W1267" s="43"/>
      <c r="X1267" s="43"/>
      <c r="Y1267" s="43"/>
      <c r="Z1267" s="43"/>
      <c r="AA1267" s="43"/>
      <c r="AB1267" s="43">
        <v>92.926000000000002</v>
      </c>
      <c r="AC1267" s="44">
        <v>96</v>
      </c>
      <c r="AD1267" s="44">
        <v>92.926000000000002</v>
      </c>
      <c r="AE1267" s="45">
        <f t="shared" si="2501"/>
        <v>96.797916666666666</v>
      </c>
      <c r="AF1267" s="43">
        <v>96</v>
      </c>
      <c r="AG1267" s="43">
        <v>0</v>
      </c>
      <c r="AH1267" s="43">
        <v>0</v>
      </c>
      <c r="AI1267" s="43">
        <v>0</v>
      </c>
      <c r="AJ1267" s="43">
        <v>0</v>
      </c>
      <c r="AK1267" s="43">
        <v>0</v>
      </c>
      <c r="AL1267" s="43">
        <f t="shared" si="2502"/>
        <v>96</v>
      </c>
      <c r="AM1267" s="43">
        <f t="shared" si="2503"/>
        <v>0</v>
      </c>
      <c r="AN1267" s="19"/>
      <c r="AO1267" s="1"/>
      <c r="AP1267" s="1"/>
      <c r="AQ1267" s="1"/>
      <c r="AR1267" s="1"/>
      <c r="AS1267" s="1"/>
    </row>
    <row r="1268" ht="31.5" hidden="1">
      <c r="B1268" s="41" t="s">
        <v>670</v>
      </c>
      <c r="C1268" s="41" t="s">
        <v>41</v>
      </c>
      <c r="D1268" s="41" t="s">
        <v>43</v>
      </c>
      <c r="E1268" s="26" t="str">
        <f t="shared" si="2504"/>
        <v>0113</v>
      </c>
      <c r="F1268" s="41" t="s">
        <v>345</v>
      </c>
      <c r="G1268" s="41"/>
      <c r="H1268" s="42" t="s">
        <v>346</v>
      </c>
      <c r="I1268" s="43">
        <f>I1269</f>
        <v>0</v>
      </c>
      <c r="J1268" s="43">
        <f>J1269</f>
        <v>0</v>
      </c>
      <c r="K1268" s="43">
        <f>K1269</f>
        <v>0</v>
      </c>
      <c r="L1268" s="43">
        <f>L1269</f>
        <v>0</v>
      </c>
      <c r="M1268" s="43">
        <f>M1269</f>
        <v>0</v>
      </c>
      <c r="N1268" s="43">
        <f>N1269</f>
        <v>0</v>
      </c>
      <c r="O1268" s="43">
        <f>O1269</f>
        <v>0</v>
      </c>
      <c r="P1268" s="43">
        <f>P1269</f>
        <v>0</v>
      </c>
      <c r="Q1268" s="43">
        <f>Q1269</f>
        <v>0</v>
      </c>
      <c r="R1268" s="43">
        <f>R1269</f>
        <v>0</v>
      </c>
      <c r="S1268" s="43">
        <f>S1269</f>
        <v>0</v>
      </c>
      <c r="T1268" s="43">
        <f>T1269</f>
        <v>0</v>
      </c>
      <c r="U1268" s="43">
        <v>0</v>
      </c>
      <c r="V1268" s="43">
        <f t="shared" si="2505"/>
        <v>0</v>
      </c>
      <c r="W1268" s="43">
        <f>W1269</f>
        <v>0</v>
      </c>
      <c r="X1268" s="43">
        <f>X1269</f>
        <v>0</v>
      </c>
      <c r="Y1268" s="43">
        <f>Y1269</f>
        <v>0</v>
      </c>
      <c r="Z1268" s="43">
        <f>Z1269</f>
        <v>0</v>
      </c>
      <c r="AA1268" s="43">
        <f>AA1269</f>
        <v>0</v>
      </c>
      <c r="AB1268" s="43">
        <f>AB1269</f>
        <v>0</v>
      </c>
      <c r="AC1268" s="44">
        <f>AC1269</f>
        <v>0</v>
      </c>
      <c r="AD1268" s="44">
        <f>AD1269</f>
        <v>0</v>
      </c>
      <c r="AE1268" s="45" t="e">
        <f t="shared" si="2501"/>
        <v>#DIV/0!</v>
      </c>
      <c r="AF1268" s="46">
        <f>AF1269</f>
        <v>0</v>
      </c>
      <c r="AG1268" s="46">
        <f>AG1269</f>
        <v>0</v>
      </c>
      <c r="AH1268" s="47">
        <f>AH1269</f>
        <v>0</v>
      </c>
      <c r="AI1268" s="47">
        <f>AI1269</f>
        <v>0</v>
      </c>
      <c r="AJ1268" s="47">
        <f>AJ1269</f>
        <v>0</v>
      </c>
      <c r="AK1268" s="47">
        <f>AK1269</f>
        <v>0</v>
      </c>
      <c r="AL1268" s="47">
        <f t="shared" si="2502"/>
        <v>0</v>
      </c>
      <c r="AM1268" s="47">
        <f t="shared" si="2503"/>
        <v>0</v>
      </c>
      <c r="AN1268" s="48" t="s">
        <v>36</v>
      </c>
      <c r="AO1268" s="1"/>
      <c r="AP1268" s="1"/>
      <c r="AQ1268" s="1"/>
      <c r="AR1268" s="1"/>
      <c r="AS1268" s="1"/>
    </row>
    <row r="1269" ht="63" hidden="1">
      <c r="B1269" s="41" t="s">
        <v>670</v>
      </c>
      <c r="C1269" s="41" t="s">
        <v>41</v>
      </c>
      <c r="D1269" s="41" t="s">
        <v>43</v>
      </c>
      <c r="E1269" s="26" t="str">
        <f t="shared" si="2504"/>
        <v>0113</v>
      </c>
      <c r="F1269" s="41" t="s">
        <v>347</v>
      </c>
      <c r="G1269" s="41"/>
      <c r="H1269" s="42" t="s">
        <v>348</v>
      </c>
      <c r="I1269" s="43">
        <f>I1270+I1273</f>
        <v>0</v>
      </c>
      <c r="J1269" s="43">
        <f>J1270+J1273</f>
        <v>0</v>
      </c>
      <c r="K1269" s="43">
        <f>K1270+K1273</f>
        <v>0</v>
      </c>
      <c r="L1269" s="43">
        <f>L1270+L1273</f>
        <v>0</v>
      </c>
      <c r="M1269" s="43">
        <f>M1270+M1273</f>
        <v>0</v>
      </c>
      <c r="N1269" s="43">
        <f>N1270+N1273</f>
        <v>0</v>
      </c>
      <c r="O1269" s="43">
        <f>O1270+O1273</f>
        <v>0</v>
      </c>
      <c r="P1269" s="43">
        <f>P1270+P1273</f>
        <v>0</v>
      </c>
      <c r="Q1269" s="43">
        <f>Q1270+Q1273</f>
        <v>0</v>
      </c>
      <c r="R1269" s="43">
        <f>R1270+R1273</f>
        <v>0</v>
      </c>
      <c r="S1269" s="43">
        <f>S1270+S1273</f>
        <v>0</v>
      </c>
      <c r="T1269" s="43">
        <f>T1270+T1273</f>
        <v>0</v>
      </c>
      <c r="U1269" s="43">
        <v>0</v>
      </c>
      <c r="V1269" s="43">
        <f t="shared" si="2505"/>
        <v>0</v>
      </c>
      <c r="W1269" s="43">
        <f>W1270+W1273</f>
        <v>0</v>
      </c>
      <c r="X1269" s="43">
        <f>X1270+X1273</f>
        <v>0</v>
      </c>
      <c r="Y1269" s="43">
        <f>Y1270+Y1273</f>
        <v>0</v>
      </c>
      <c r="Z1269" s="43">
        <f>Z1270+Z1273</f>
        <v>0</v>
      </c>
      <c r="AA1269" s="43">
        <f>AA1270+AA1273</f>
        <v>0</v>
      </c>
      <c r="AB1269" s="43">
        <f>AB1270+AB1273</f>
        <v>0</v>
      </c>
      <c r="AC1269" s="44">
        <f>AC1270+AC1273</f>
        <v>0</v>
      </c>
      <c r="AD1269" s="44">
        <f>AD1270+AD1273</f>
        <v>0</v>
      </c>
      <c r="AE1269" s="45" t="e">
        <f t="shared" si="2501"/>
        <v>#DIV/0!</v>
      </c>
      <c r="AF1269" s="46">
        <f>AF1270+AF1273</f>
        <v>0</v>
      </c>
      <c r="AG1269" s="46">
        <f>AG1270+AG1273</f>
        <v>0</v>
      </c>
      <c r="AH1269" s="47">
        <f>AH1270+AH1273</f>
        <v>0</v>
      </c>
      <c r="AI1269" s="47">
        <f>AI1270+AI1273</f>
        <v>0</v>
      </c>
      <c r="AJ1269" s="47">
        <f>AJ1270+AJ1273</f>
        <v>0</v>
      </c>
      <c r="AK1269" s="47">
        <f>AK1270+AK1273</f>
        <v>0</v>
      </c>
      <c r="AL1269" s="47">
        <f t="shared" si="2502"/>
        <v>0</v>
      </c>
      <c r="AM1269" s="47">
        <f t="shared" si="2503"/>
        <v>0</v>
      </c>
      <c r="AN1269" s="48" t="s">
        <v>36</v>
      </c>
      <c r="AR1269" s="1"/>
      <c r="AS1269" s="1"/>
    </row>
    <row r="1270" ht="78.75" hidden="1">
      <c r="B1270" s="41" t="s">
        <v>670</v>
      </c>
      <c r="C1270" s="41" t="s">
        <v>41</v>
      </c>
      <c r="D1270" s="41" t="s">
        <v>43</v>
      </c>
      <c r="E1270" s="26" t="str">
        <f t="shared" si="2504"/>
        <v>0113</v>
      </c>
      <c r="F1270" s="41" t="s">
        <v>398</v>
      </c>
      <c r="G1270" s="41"/>
      <c r="H1270" s="42" t="s">
        <v>399</v>
      </c>
      <c r="I1270" s="43">
        <f t="shared" ref="I1270:I1274" si="2506">I1271</f>
        <v>0</v>
      </c>
      <c r="J1270" s="43">
        <f t="shared" ref="J1270:J1274" si="2507">J1271</f>
        <v>0</v>
      </c>
      <c r="K1270" s="43">
        <f t="shared" ref="K1270:K1274" si="2508">K1271</f>
        <v>0</v>
      </c>
      <c r="L1270" s="43">
        <f t="shared" ref="L1270:L1274" si="2509">L1271</f>
        <v>0</v>
      </c>
      <c r="M1270" s="43">
        <f t="shared" ref="M1270:M1274" si="2510">M1271</f>
        <v>0</v>
      </c>
      <c r="N1270" s="43">
        <f t="shared" ref="N1270:N1274" si="2511">N1271</f>
        <v>0</v>
      </c>
      <c r="O1270" s="43">
        <f t="shared" ref="O1270:O1288" si="2512">O1271</f>
        <v>0</v>
      </c>
      <c r="P1270" s="43">
        <f t="shared" ref="P1270:P1288" si="2513">P1271</f>
        <v>0</v>
      </c>
      <c r="Q1270" s="43">
        <f t="shared" ref="Q1270:Q1288" si="2514">Q1271</f>
        <v>0</v>
      </c>
      <c r="R1270" s="43">
        <f t="shared" ref="R1270:R1288" si="2515">R1271</f>
        <v>0</v>
      </c>
      <c r="S1270" s="43">
        <f t="shared" ref="S1270:S1288" si="2516">S1271</f>
        <v>0</v>
      </c>
      <c r="T1270" s="43">
        <f t="shared" ref="T1270:T1288" si="2517">T1271</f>
        <v>0</v>
      </c>
      <c r="U1270" s="43">
        <v>0</v>
      </c>
      <c r="V1270" s="43">
        <f t="shared" si="2505"/>
        <v>0</v>
      </c>
      <c r="W1270" s="43">
        <f t="shared" ref="W1270:W1274" si="2518">W1271</f>
        <v>0</v>
      </c>
      <c r="X1270" s="43">
        <f t="shared" ref="X1270:X1274" si="2519">X1271</f>
        <v>0</v>
      </c>
      <c r="Y1270" s="43">
        <f t="shared" ref="Y1270:Y1274" si="2520">Y1271</f>
        <v>0</v>
      </c>
      <c r="Z1270" s="43">
        <f t="shared" ref="Z1270:Z1274" si="2521">Z1271</f>
        <v>0</v>
      </c>
      <c r="AA1270" s="43">
        <f t="shared" ref="AA1270:AA1274" si="2522">AA1271</f>
        <v>0</v>
      </c>
      <c r="AB1270" s="43">
        <f t="shared" ref="AB1270:AB1288" si="2523">AB1271</f>
        <v>0</v>
      </c>
      <c r="AC1270" s="44">
        <f t="shared" ref="AC1270:AC1288" si="2524">AC1271</f>
        <v>0</v>
      </c>
      <c r="AD1270" s="44">
        <f t="shared" ref="AD1270:AD1288" si="2525">AD1271</f>
        <v>0</v>
      </c>
      <c r="AE1270" s="45" t="e">
        <f t="shared" si="2501"/>
        <v>#DIV/0!</v>
      </c>
      <c r="AF1270" s="46">
        <f t="shared" ref="AF1270:AF1288" si="2526">AF1271</f>
        <v>0</v>
      </c>
      <c r="AG1270" s="46">
        <f t="shared" ref="AG1270:AG1288" si="2527">AG1271</f>
        <v>0</v>
      </c>
      <c r="AH1270" s="47">
        <f t="shared" ref="AH1270:AH1288" si="2528">AH1271</f>
        <v>0</v>
      </c>
      <c r="AI1270" s="47">
        <f t="shared" ref="AI1270:AI1288" si="2529">AI1271</f>
        <v>0</v>
      </c>
      <c r="AJ1270" s="47">
        <f t="shared" ref="AJ1270:AJ1288" si="2530">AJ1271</f>
        <v>0</v>
      </c>
      <c r="AK1270" s="47">
        <f t="shared" ref="AK1270:AK1288" si="2531">AK1271</f>
        <v>0</v>
      </c>
      <c r="AL1270" s="47">
        <f t="shared" si="2502"/>
        <v>0</v>
      </c>
      <c r="AM1270" s="47">
        <f t="shared" si="2503"/>
        <v>0</v>
      </c>
      <c r="AN1270" s="48" t="s">
        <v>36</v>
      </c>
      <c r="AO1270" s="1"/>
      <c r="AP1270" s="1"/>
      <c r="AQ1270" s="1"/>
      <c r="AR1270" s="1"/>
      <c r="AS1270" s="1"/>
    </row>
    <row r="1271" ht="31.5" hidden="1">
      <c r="B1271" s="41" t="s">
        <v>670</v>
      </c>
      <c r="C1271" s="41" t="s">
        <v>41</v>
      </c>
      <c r="D1271" s="41" t="s">
        <v>43</v>
      </c>
      <c r="E1271" s="26" t="str">
        <f t="shared" si="2504"/>
        <v>0113</v>
      </c>
      <c r="F1271" s="41" t="s">
        <v>398</v>
      </c>
      <c r="G1271" s="41" t="s">
        <v>177</v>
      </c>
      <c r="H1271" s="42" t="s">
        <v>178</v>
      </c>
      <c r="I1271" s="43">
        <f t="shared" si="2506"/>
        <v>0</v>
      </c>
      <c r="J1271" s="43">
        <f t="shared" si="2507"/>
        <v>0</v>
      </c>
      <c r="K1271" s="43">
        <f t="shared" si="2508"/>
        <v>0</v>
      </c>
      <c r="L1271" s="43">
        <f t="shared" si="2509"/>
        <v>0</v>
      </c>
      <c r="M1271" s="43">
        <f t="shared" si="2510"/>
        <v>0</v>
      </c>
      <c r="N1271" s="43">
        <f t="shared" si="2511"/>
        <v>0</v>
      </c>
      <c r="O1271" s="43">
        <f t="shared" si="2512"/>
        <v>0</v>
      </c>
      <c r="P1271" s="43">
        <f t="shared" si="2513"/>
        <v>0</v>
      </c>
      <c r="Q1271" s="43">
        <f t="shared" si="2514"/>
        <v>0</v>
      </c>
      <c r="R1271" s="43">
        <f t="shared" si="2515"/>
        <v>0</v>
      </c>
      <c r="S1271" s="43">
        <f t="shared" si="2516"/>
        <v>0</v>
      </c>
      <c r="T1271" s="43">
        <f t="shared" si="2517"/>
        <v>0</v>
      </c>
      <c r="U1271" s="43">
        <v>0</v>
      </c>
      <c r="V1271" s="43">
        <f t="shared" si="2505"/>
        <v>0</v>
      </c>
      <c r="W1271" s="43">
        <f t="shared" si="2518"/>
        <v>0</v>
      </c>
      <c r="X1271" s="43">
        <f t="shared" si="2519"/>
        <v>0</v>
      </c>
      <c r="Y1271" s="43">
        <f t="shared" si="2520"/>
        <v>0</v>
      </c>
      <c r="Z1271" s="43">
        <f t="shared" si="2521"/>
        <v>0</v>
      </c>
      <c r="AA1271" s="43">
        <f t="shared" si="2522"/>
        <v>0</v>
      </c>
      <c r="AB1271" s="43">
        <f t="shared" si="2523"/>
        <v>0</v>
      </c>
      <c r="AC1271" s="44">
        <f t="shared" si="2524"/>
        <v>0</v>
      </c>
      <c r="AD1271" s="44">
        <f t="shared" si="2525"/>
        <v>0</v>
      </c>
      <c r="AE1271" s="45" t="e">
        <f t="shared" si="2501"/>
        <v>#DIV/0!</v>
      </c>
      <c r="AF1271" s="46">
        <f t="shared" si="2526"/>
        <v>0</v>
      </c>
      <c r="AG1271" s="46">
        <f t="shared" si="2527"/>
        <v>0</v>
      </c>
      <c r="AH1271" s="47">
        <f t="shared" si="2528"/>
        <v>0</v>
      </c>
      <c r="AI1271" s="47">
        <f t="shared" si="2529"/>
        <v>0</v>
      </c>
      <c r="AJ1271" s="47">
        <f t="shared" si="2530"/>
        <v>0</v>
      </c>
      <c r="AK1271" s="47">
        <f t="shared" si="2531"/>
        <v>0</v>
      </c>
      <c r="AL1271" s="47">
        <f t="shared" si="2502"/>
        <v>0</v>
      </c>
      <c r="AM1271" s="47">
        <f t="shared" si="2503"/>
        <v>0</v>
      </c>
      <c r="AN1271" s="48" t="s">
        <v>36</v>
      </c>
      <c r="AO1271" s="1"/>
      <c r="AP1271" s="1"/>
      <c r="AQ1271" s="1"/>
      <c r="AR1271" s="1"/>
      <c r="AS1271" s="1"/>
    </row>
    <row r="1272" ht="63" hidden="1">
      <c r="B1272" s="41" t="s">
        <v>670</v>
      </c>
      <c r="C1272" s="41" t="s">
        <v>41</v>
      </c>
      <c r="D1272" s="41" t="s">
        <v>43</v>
      </c>
      <c r="E1272" s="26" t="str">
        <f t="shared" si="2504"/>
        <v>0113</v>
      </c>
      <c r="F1272" s="41" t="s">
        <v>398</v>
      </c>
      <c r="G1272" s="41" t="s">
        <v>373</v>
      </c>
      <c r="H1272" s="42" t="s">
        <v>374</v>
      </c>
      <c r="I1272" s="43"/>
      <c r="J1272" s="43"/>
      <c r="K1272" s="43"/>
      <c r="L1272" s="43"/>
      <c r="M1272" s="43"/>
      <c r="N1272" s="43"/>
      <c r="O1272" s="43">
        <v>0</v>
      </c>
      <c r="P1272" s="43">
        <v>0</v>
      </c>
      <c r="Q1272" s="43">
        <v>0</v>
      </c>
      <c r="R1272" s="43">
        <v>0</v>
      </c>
      <c r="S1272" s="43">
        <v>0</v>
      </c>
      <c r="T1272" s="43">
        <v>0</v>
      </c>
      <c r="U1272" s="43">
        <v>0</v>
      </c>
      <c r="V1272" s="43">
        <f t="shared" si="2505"/>
        <v>0</v>
      </c>
      <c r="W1272" s="43"/>
      <c r="X1272" s="43"/>
      <c r="Y1272" s="43"/>
      <c r="Z1272" s="43"/>
      <c r="AA1272" s="43"/>
      <c r="AB1272" s="43">
        <v>0</v>
      </c>
      <c r="AC1272" s="44">
        <v>0</v>
      </c>
      <c r="AD1272" s="44">
        <v>0</v>
      </c>
      <c r="AE1272" s="45" t="e">
        <f t="shared" si="2501"/>
        <v>#DIV/0!</v>
      </c>
      <c r="AF1272" s="46">
        <v>0</v>
      </c>
      <c r="AG1272" s="46">
        <v>0</v>
      </c>
      <c r="AH1272" s="47">
        <v>0</v>
      </c>
      <c r="AI1272" s="47">
        <v>0</v>
      </c>
      <c r="AJ1272" s="47">
        <v>0</v>
      </c>
      <c r="AK1272" s="47">
        <v>0</v>
      </c>
      <c r="AL1272" s="47">
        <f t="shared" si="2502"/>
        <v>0</v>
      </c>
      <c r="AM1272" s="47">
        <f t="shared" si="2503"/>
        <v>0</v>
      </c>
      <c r="AN1272" s="48" t="s">
        <v>36</v>
      </c>
      <c r="AR1272" s="1"/>
      <c r="AS1272" s="1"/>
    </row>
    <row r="1273" ht="63" hidden="1">
      <c r="B1273" s="41" t="s">
        <v>670</v>
      </c>
      <c r="C1273" s="41" t="s">
        <v>41</v>
      </c>
      <c r="D1273" s="41" t="s">
        <v>43</v>
      </c>
      <c r="E1273" s="26" t="str">
        <f t="shared" si="2504"/>
        <v>0113</v>
      </c>
      <c r="F1273" s="41" t="s">
        <v>349</v>
      </c>
      <c r="G1273" s="41"/>
      <c r="H1273" s="42" t="s">
        <v>350</v>
      </c>
      <c r="I1273" s="43">
        <f t="shared" si="2506"/>
        <v>0</v>
      </c>
      <c r="J1273" s="43">
        <f t="shared" si="2507"/>
        <v>0</v>
      </c>
      <c r="K1273" s="43">
        <f t="shared" si="2508"/>
        <v>0</v>
      </c>
      <c r="L1273" s="43">
        <f t="shared" si="2509"/>
        <v>0</v>
      </c>
      <c r="M1273" s="43">
        <f t="shared" si="2510"/>
        <v>0</v>
      </c>
      <c r="N1273" s="43">
        <f t="shared" si="2511"/>
        <v>0</v>
      </c>
      <c r="O1273" s="43">
        <f t="shared" si="2512"/>
        <v>0</v>
      </c>
      <c r="P1273" s="43">
        <f t="shared" si="2513"/>
        <v>0</v>
      </c>
      <c r="Q1273" s="43">
        <f t="shared" si="2514"/>
        <v>0</v>
      </c>
      <c r="R1273" s="43">
        <f t="shared" si="2515"/>
        <v>0</v>
      </c>
      <c r="S1273" s="43">
        <f t="shared" si="2516"/>
        <v>0</v>
      </c>
      <c r="T1273" s="43">
        <f t="shared" si="2517"/>
        <v>0</v>
      </c>
      <c r="U1273" s="43">
        <v>0</v>
      </c>
      <c r="V1273" s="43">
        <f t="shared" si="2505"/>
        <v>0</v>
      </c>
      <c r="W1273" s="43">
        <f t="shared" si="2518"/>
        <v>0</v>
      </c>
      <c r="X1273" s="43">
        <f t="shared" si="2519"/>
        <v>0</v>
      </c>
      <c r="Y1273" s="43">
        <f t="shared" si="2520"/>
        <v>0</v>
      </c>
      <c r="Z1273" s="43">
        <f t="shared" si="2521"/>
        <v>0</v>
      </c>
      <c r="AA1273" s="43">
        <f t="shared" si="2522"/>
        <v>0</v>
      </c>
      <c r="AB1273" s="43">
        <f t="shared" si="2523"/>
        <v>0</v>
      </c>
      <c r="AC1273" s="44">
        <f t="shared" si="2524"/>
        <v>0</v>
      </c>
      <c r="AD1273" s="44">
        <f t="shared" si="2525"/>
        <v>0</v>
      </c>
      <c r="AE1273" s="45" t="e">
        <f t="shared" si="2501"/>
        <v>#DIV/0!</v>
      </c>
      <c r="AF1273" s="46">
        <f t="shared" si="2526"/>
        <v>0</v>
      </c>
      <c r="AG1273" s="46">
        <f t="shared" si="2527"/>
        <v>0</v>
      </c>
      <c r="AH1273" s="47">
        <f t="shared" si="2528"/>
        <v>0</v>
      </c>
      <c r="AI1273" s="47">
        <f t="shared" si="2529"/>
        <v>0</v>
      </c>
      <c r="AJ1273" s="47">
        <f t="shared" si="2530"/>
        <v>0</v>
      </c>
      <c r="AK1273" s="47">
        <f t="shared" si="2531"/>
        <v>0</v>
      </c>
      <c r="AL1273" s="47">
        <f t="shared" si="2502"/>
        <v>0</v>
      </c>
      <c r="AM1273" s="47">
        <f t="shared" si="2503"/>
        <v>0</v>
      </c>
      <c r="AN1273" s="48" t="s">
        <v>36</v>
      </c>
      <c r="AO1273" s="1"/>
      <c r="AP1273" s="1"/>
      <c r="AQ1273" s="1"/>
      <c r="AR1273" s="1"/>
      <c r="AS1273" s="1"/>
    </row>
    <row r="1274" ht="31.5" hidden="1">
      <c r="B1274" s="41" t="s">
        <v>670</v>
      </c>
      <c r="C1274" s="41" t="s">
        <v>41</v>
      </c>
      <c r="D1274" s="41" t="s">
        <v>43</v>
      </c>
      <c r="E1274" s="26" t="str">
        <f t="shared" si="2504"/>
        <v>0113</v>
      </c>
      <c r="F1274" s="41" t="s">
        <v>349</v>
      </c>
      <c r="G1274" s="41" t="s">
        <v>177</v>
      </c>
      <c r="H1274" s="42" t="s">
        <v>178</v>
      </c>
      <c r="I1274" s="43">
        <f t="shared" si="2506"/>
        <v>0</v>
      </c>
      <c r="J1274" s="43">
        <f t="shared" si="2507"/>
        <v>0</v>
      </c>
      <c r="K1274" s="43">
        <f t="shared" si="2508"/>
        <v>0</v>
      </c>
      <c r="L1274" s="43">
        <f t="shared" si="2509"/>
        <v>0</v>
      </c>
      <c r="M1274" s="43">
        <f t="shared" si="2510"/>
        <v>0</v>
      </c>
      <c r="N1274" s="43">
        <f t="shared" si="2511"/>
        <v>0</v>
      </c>
      <c r="O1274" s="43">
        <f t="shared" si="2512"/>
        <v>0</v>
      </c>
      <c r="P1274" s="43">
        <f t="shared" si="2513"/>
        <v>0</v>
      </c>
      <c r="Q1274" s="43">
        <f t="shared" si="2514"/>
        <v>0</v>
      </c>
      <c r="R1274" s="43">
        <f t="shared" si="2515"/>
        <v>0</v>
      </c>
      <c r="S1274" s="43">
        <f t="shared" si="2516"/>
        <v>0</v>
      </c>
      <c r="T1274" s="43">
        <f t="shared" si="2517"/>
        <v>0</v>
      </c>
      <c r="U1274" s="43">
        <v>0</v>
      </c>
      <c r="V1274" s="43">
        <f t="shared" si="2505"/>
        <v>0</v>
      </c>
      <c r="W1274" s="43">
        <f t="shared" si="2518"/>
        <v>0</v>
      </c>
      <c r="X1274" s="43">
        <f t="shared" si="2519"/>
        <v>0</v>
      </c>
      <c r="Y1274" s="43">
        <f t="shared" si="2520"/>
        <v>0</v>
      </c>
      <c r="Z1274" s="43">
        <f t="shared" si="2521"/>
        <v>0</v>
      </c>
      <c r="AA1274" s="43">
        <f t="shared" si="2522"/>
        <v>0</v>
      </c>
      <c r="AB1274" s="43">
        <f t="shared" si="2523"/>
        <v>0</v>
      </c>
      <c r="AC1274" s="44">
        <f t="shared" si="2524"/>
        <v>0</v>
      </c>
      <c r="AD1274" s="44">
        <f t="shared" si="2525"/>
        <v>0</v>
      </c>
      <c r="AE1274" s="45" t="e">
        <f t="shared" si="2501"/>
        <v>#DIV/0!</v>
      </c>
      <c r="AF1274" s="46">
        <f t="shared" si="2526"/>
        <v>0</v>
      </c>
      <c r="AG1274" s="46">
        <f t="shared" si="2527"/>
        <v>0</v>
      </c>
      <c r="AH1274" s="47">
        <f t="shared" si="2528"/>
        <v>0</v>
      </c>
      <c r="AI1274" s="47">
        <f t="shared" si="2529"/>
        <v>0</v>
      </c>
      <c r="AJ1274" s="47">
        <f t="shared" si="2530"/>
        <v>0</v>
      </c>
      <c r="AK1274" s="47">
        <f t="shared" si="2531"/>
        <v>0</v>
      </c>
      <c r="AL1274" s="47">
        <f t="shared" si="2502"/>
        <v>0</v>
      </c>
      <c r="AM1274" s="47">
        <f t="shared" si="2503"/>
        <v>0</v>
      </c>
      <c r="AN1274" s="48" t="s">
        <v>36</v>
      </c>
      <c r="AO1274" s="1"/>
      <c r="AP1274" s="1"/>
      <c r="AQ1274" s="1"/>
      <c r="AR1274" s="1"/>
      <c r="AS1274" s="1"/>
    </row>
    <row r="1275" ht="63" hidden="1">
      <c r="B1275" s="41" t="s">
        <v>670</v>
      </c>
      <c r="C1275" s="41" t="s">
        <v>41</v>
      </c>
      <c r="D1275" s="41" t="s">
        <v>43</v>
      </c>
      <c r="E1275" s="26" t="str">
        <f t="shared" si="2504"/>
        <v>0113</v>
      </c>
      <c r="F1275" s="41" t="s">
        <v>349</v>
      </c>
      <c r="G1275" s="41" t="s">
        <v>373</v>
      </c>
      <c r="H1275" s="42" t="s">
        <v>374</v>
      </c>
      <c r="I1275" s="43"/>
      <c r="J1275" s="43"/>
      <c r="K1275" s="43"/>
      <c r="L1275" s="43"/>
      <c r="M1275" s="43"/>
      <c r="N1275" s="43"/>
      <c r="O1275" s="43">
        <v>0</v>
      </c>
      <c r="P1275" s="43">
        <v>0</v>
      </c>
      <c r="Q1275" s="43">
        <v>0</v>
      </c>
      <c r="R1275" s="43">
        <v>0</v>
      </c>
      <c r="S1275" s="43">
        <v>0</v>
      </c>
      <c r="T1275" s="43">
        <v>0</v>
      </c>
      <c r="U1275" s="43">
        <v>0</v>
      </c>
      <c r="V1275" s="43">
        <f t="shared" si="2505"/>
        <v>0</v>
      </c>
      <c r="W1275" s="43"/>
      <c r="X1275" s="43"/>
      <c r="Y1275" s="43"/>
      <c r="Z1275" s="43"/>
      <c r="AA1275" s="43"/>
      <c r="AB1275" s="43">
        <v>0</v>
      </c>
      <c r="AC1275" s="44">
        <v>0</v>
      </c>
      <c r="AD1275" s="44">
        <v>0</v>
      </c>
      <c r="AE1275" s="45" t="e">
        <f t="shared" si="2501"/>
        <v>#DIV/0!</v>
      </c>
      <c r="AF1275" s="46">
        <v>0</v>
      </c>
      <c r="AG1275" s="46">
        <v>0</v>
      </c>
      <c r="AH1275" s="47">
        <v>0</v>
      </c>
      <c r="AI1275" s="47">
        <v>0</v>
      </c>
      <c r="AJ1275" s="47">
        <v>0</v>
      </c>
      <c r="AK1275" s="47">
        <v>0</v>
      </c>
      <c r="AL1275" s="47">
        <f t="shared" si="2502"/>
        <v>0</v>
      </c>
      <c r="AM1275" s="47">
        <f t="shared" si="2503"/>
        <v>0</v>
      </c>
      <c r="AN1275" s="48" t="s">
        <v>36</v>
      </c>
      <c r="AO1275" s="1"/>
      <c r="AP1275" s="1"/>
      <c r="AQ1275" s="1"/>
      <c r="AR1275" s="1"/>
      <c r="AS1275" s="1"/>
    </row>
    <row r="1276" ht="31.5">
      <c r="B1276" s="41" t="s">
        <v>670</v>
      </c>
      <c r="C1276" s="41" t="s">
        <v>41</v>
      </c>
      <c r="D1276" s="41" t="s">
        <v>43</v>
      </c>
      <c r="E1276" s="26" t="str">
        <f t="shared" si="2504"/>
        <v>0113</v>
      </c>
      <c r="F1276" s="41" t="s">
        <v>81</v>
      </c>
      <c r="G1276" s="41"/>
      <c r="H1276" s="42" t="s">
        <v>82</v>
      </c>
      <c r="I1276" s="43"/>
      <c r="J1276" s="43"/>
      <c r="K1276" s="43"/>
      <c r="L1276" s="43"/>
      <c r="M1276" s="43"/>
      <c r="N1276" s="43"/>
      <c r="O1276" s="43">
        <f t="shared" si="2512"/>
        <v>0</v>
      </c>
      <c r="P1276" s="43">
        <f t="shared" si="2513"/>
        <v>0</v>
      </c>
      <c r="Q1276" s="43">
        <f t="shared" si="2514"/>
        <v>0</v>
      </c>
      <c r="R1276" s="43">
        <f t="shared" si="2515"/>
        <v>0</v>
      </c>
      <c r="S1276" s="43"/>
      <c r="T1276" s="43"/>
      <c r="U1276" s="43"/>
      <c r="V1276" s="43">
        <f t="shared" si="2505"/>
        <v>0</v>
      </c>
      <c r="W1276" s="43"/>
      <c r="X1276" s="43"/>
      <c r="Y1276" s="43"/>
      <c r="Z1276" s="43"/>
      <c r="AA1276" s="43"/>
      <c r="AB1276" s="43">
        <f t="shared" si="2523"/>
        <v>145.19999999999999</v>
      </c>
      <c r="AC1276" s="44">
        <f t="shared" si="2524"/>
        <v>145.19999999999999</v>
      </c>
      <c r="AD1276" s="44">
        <f t="shared" si="2525"/>
        <v>145.19999999999999</v>
      </c>
      <c r="AE1276" s="45">
        <f t="shared" si="2501"/>
        <v>100</v>
      </c>
      <c r="AF1276" s="43">
        <f t="shared" si="2526"/>
        <v>300</v>
      </c>
      <c r="AG1276" s="43">
        <f t="shared" si="2527"/>
        <v>0</v>
      </c>
      <c r="AH1276" s="43">
        <f t="shared" si="2528"/>
        <v>0</v>
      </c>
      <c r="AI1276" s="43">
        <f t="shared" si="2529"/>
        <v>0</v>
      </c>
      <c r="AJ1276" s="43">
        <f t="shared" si="2530"/>
        <v>0</v>
      </c>
      <c r="AK1276" s="43">
        <f t="shared" si="2531"/>
        <v>0</v>
      </c>
      <c r="AL1276" s="43">
        <f t="shared" si="2502"/>
        <v>300</v>
      </c>
      <c r="AM1276" s="43">
        <f t="shared" si="2503"/>
        <v>-300</v>
      </c>
      <c r="AN1276" s="19"/>
      <c r="AR1276" s="1"/>
      <c r="AS1276" s="1"/>
    </row>
    <row r="1277" ht="47.25">
      <c r="B1277" s="41" t="s">
        <v>670</v>
      </c>
      <c r="C1277" s="41" t="s">
        <v>41</v>
      </c>
      <c r="D1277" s="41" t="s">
        <v>43</v>
      </c>
      <c r="E1277" s="26" t="str">
        <f t="shared" si="2504"/>
        <v>0113</v>
      </c>
      <c r="F1277" s="41" t="s">
        <v>381</v>
      </c>
      <c r="G1277" s="41"/>
      <c r="H1277" s="42" t="s">
        <v>382</v>
      </c>
      <c r="I1277" s="43"/>
      <c r="J1277" s="43"/>
      <c r="K1277" s="43"/>
      <c r="L1277" s="43"/>
      <c r="M1277" s="43"/>
      <c r="N1277" s="43"/>
      <c r="O1277" s="43">
        <f t="shared" si="2512"/>
        <v>0</v>
      </c>
      <c r="P1277" s="43">
        <f t="shared" si="2513"/>
        <v>0</v>
      </c>
      <c r="Q1277" s="43">
        <f t="shared" si="2514"/>
        <v>0</v>
      </c>
      <c r="R1277" s="43">
        <f t="shared" si="2515"/>
        <v>0</v>
      </c>
      <c r="S1277" s="43"/>
      <c r="T1277" s="43"/>
      <c r="U1277" s="43"/>
      <c r="V1277" s="43">
        <f t="shared" si="2505"/>
        <v>0</v>
      </c>
      <c r="W1277" s="43"/>
      <c r="X1277" s="43"/>
      <c r="Y1277" s="43"/>
      <c r="Z1277" s="43"/>
      <c r="AA1277" s="43"/>
      <c r="AB1277" s="43">
        <f t="shared" si="2523"/>
        <v>145.19999999999999</v>
      </c>
      <c r="AC1277" s="44">
        <f t="shared" si="2524"/>
        <v>145.19999999999999</v>
      </c>
      <c r="AD1277" s="44">
        <f t="shared" si="2525"/>
        <v>145.19999999999999</v>
      </c>
      <c r="AE1277" s="45">
        <f t="shared" si="2501"/>
        <v>100</v>
      </c>
      <c r="AF1277" s="43">
        <f t="shared" si="2526"/>
        <v>300</v>
      </c>
      <c r="AG1277" s="43">
        <f t="shared" si="2527"/>
        <v>0</v>
      </c>
      <c r="AH1277" s="43">
        <f t="shared" si="2528"/>
        <v>0</v>
      </c>
      <c r="AI1277" s="43">
        <f t="shared" si="2529"/>
        <v>0</v>
      </c>
      <c r="AJ1277" s="43">
        <f t="shared" si="2530"/>
        <v>0</v>
      </c>
      <c r="AK1277" s="43">
        <f t="shared" si="2531"/>
        <v>0</v>
      </c>
      <c r="AL1277" s="43">
        <f t="shared" si="2502"/>
        <v>300</v>
      </c>
      <c r="AM1277" s="43">
        <f t="shared" si="2503"/>
        <v>-300</v>
      </c>
      <c r="AN1277" s="19"/>
      <c r="AO1277" s="1"/>
      <c r="AP1277" s="1"/>
      <c r="AQ1277" s="1"/>
      <c r="AR1277" s="1"/>
      <c r="AS1277" s="1"/>
    </row>
    <row r="1278" ht="31.5">
      <c r="B1278" s="41" t="s">
        <v>670</v>
      </c>
      <c r="C1278" s="41" t="s">
        <v>41</v>
      </c>
      <c r="D1278" s="41" t="s">
        <v>43</v>
      </c>
      <c r="E1278" s="26" t="str">
        <f t="shared" si="2504"/>
        <v>0113</v>
      </c>
      <c r="F1278" s="41" t="s">
        <v>381</v>
      </c>
      <c r="G1278" s="41" t="s">
        <v>53</v>
      </c>
      <c r="H1278" s="42" t="s">
        <v>54</v>
      </c>
      <c r="I1278" s="43"/>
      <c r="J1278" s="43"/>
      <c r="K1278" s="43"/>
      <c r="L1278" s="43"/>
      <c r="M1278" s="43"/>
      <c r="N1278" s="43"/>
      <c r="O1278" s="43">
        <f t="shared" si="2512"/>
        <v>0</v>
      </c>
      <c r="P1278" s="43">
        <f t="shared" si="2513"/>
        <v>0</v>
      </c>
      <c r="Q1278" s="43">
        <f t="shared" si="2514"/>
        <v>0</v>
      </c>
      <c r="R1278" s="43">
        <f t="shared" si="2515"/>
        <v>0</v>
      </c>
      <c r="S1278" s="43"/>
      <c r="T1278" s="43"/>
      <c r="U1278" s="43"/>
      <c r="V1278" s="43">
        <f t="shared" si="2505"/>
        <v>0</v>
      </c>
      <c r="W1278" s="43"/>
      <c r="X1278" s="43"/>
      <c r="Y1278" s="43"/>
      <c r="Z1278" s="43"/>
      <c r="AA1278" s="43"/>
      <c r="AB1278" s="43">
        <f t="shared" si="2523"/>
        <v>145.19999999999999</v>
      </c>
      <c r="AC1278" s="44">
        <f t="shared" si="2524"/>
        <v>145.19999999999999</v>
      </c>
      <c r="AD1278" s="44">
        <f t="shared" si="2525"/>
        <v>145.19999999999999</v>
      </c>
      <c r="AE1278" s="45">
        <f t="shared" si="2501"/>
        <v>100</v>
      </c>
      <c r="AF1278" s="43">
        <f t="shared" si="2526"/>
        <v>300</v>
      </c>
      <c r="AG1278" s="43">
        <f t="shared" si="2527"/>
        <v>0</v>
      </c>
      <c r="AH1278" s="43">
        <f t="shared" si="2528"/>
        <v>0</v>
      </c>
      <c r="AI1278" s="43">
        <f t="shared" si="2529"/>
        <v>0</v>
      </c>
      <c r="AJ1278" s="43">
        <f t="shared" si="2530"/>
        <v>0</v>
      </c>
      <c r="AK1278" s="43">
        <f t="shared" si="2531"/>
        <v>0</v>
      </c>
      <c r="AL1278" s="43">
        <f t="shared" si="2502"/>
        <v>300</v>
      </c>
      <c r="AM1278" s="43">
        <f t="shared" si="2503"/>
        <v>-300</v>
      </c>
      <c r="AN1278" s="19"/>
      <c r="AO1278" s="1"/>
      <c r="AP1278" s="1"/>
      <c r="AQ1278" s="1"/>
      <c r="AR1278" s="1"/>
      <c r="AS1278" s="1"/>
    </row>
    <row r="1279" ht="31.5">
      <c r="B1279" s="41" t="s">
        <v>670</v>
      </c>
      <c r="C1279" s="41" t="s">
        <v>41</v>
      </c>
      <c r="D1279" s="41" t="s">
        <v>43</v>
      </c>
      <c r="E1279" s="26" t="str">
        <f t="shared" si="2504"/>
        <v>0113</v>
      </c>
      <c r="F1279" s="41" t="s">
        <v>381</v>
      </c>
      <c r="G1279" s="41" t="s">
        <v>55</v>
      </c>
      <c r="H1279" s="42" t="s">
        <v>56</v>
      </c>
      <c r="I1279" s="43"/>
      <c r="J1279" s="43"/>
      <c r="K1279" s="43"/>
      <c r="L1279" s="43"/>
      <c r="M1279" s="43"/>
      <c r="N1279" s="43"/>
      <c r="O1279" s="43">
        <v>0</v>
      </c>
      <c r="P1279" s="43">
        <v>0</v>
      </c>
      <c r="Q1279" s="43">
        <v>0</v>
      </c>
      <c r="R1279" s="43">
        <v>0</v>
      </c>
      <c r="S1279" s="43"/>
      <c r="T1279" s="43"/>
      <c r="U1279" s="43"/>
      <c r="V1279" s="43">
        <f t="shared" si="2505"/>
        <v>0</v>
      </c>
      <c r="W1279" s="43"/>
      <c r="X1279" s="43"/>
      <c r="Y1279" s="43"/>
      <c r="Z1279" s="43"/>
      <c r="AA1279" s="43"/>
      <c r="AB1279" s="43">
        <v>145.19999999999999</v>
      </c>
      <c r="AC1279" s="44">
        <v>145.19999999999999</v>
      </c>
      <c r="AD1279" s="44">
        <v>145.19999999999999</v>
      </c>
      <c r="AE1279" s="45">
        <f t="shared" si="2501"/>
        <v>100</v>
      </c>
      <c r="AF1279" s="43">
        <v>300</v>
      </c>
      <c r="AG1279" s="43">
        <v>0</v>
      </c>
      <c r="AH1279" s="43">
        <v>0</v>
      </c>
      <c r="AI1279" s="43">
        <v>0</v>
      </c>
      <c r="AJ1279" s="43">
        <v>0</v>
      </c>
      <c r="AK1279" s="43">
        <v>0</v>
      </c>
      <c r="AL1279" s="43">
        <f t="shared" si="2502"/>
        <v>300</v>
      </c>
      <c r="AM1279" s="43">
        <f t="shared" si="2503"/>
        <v>-300</v>
      </c>
      <c r="AN1279" s="19"/>
      <c r="AO1279" s="1"/>
      <c r="AP1279" s="1"/>
      <c r="AQ1279" s="1"/>
      <c r="AR1279" s="1"/>
      <c r="AS1279" s="1"/>
    </row>
    <row r="1280" ht="31.5">
      <c r="B1280" s="41" t="s">
        <v>670</v>
      </c>
      <c r="C1280" s="41" t="s">
        <v>41</v>
      </c>
      <c r="D1280" s="41" t="s">
        <v>43</v>
      </c>
      <c r="E1280" s="26" t="str">
        <f t="shared" si="2504"/>
        <v>0113</v>
      </c>
      <c r="F1280" s="41" t="s">
        <v>87</v>
      </c>
      <c r="G1280" s="41"/>
      <c r="H1280" s="42" t="s">
        <v>88</v>
      </c>
      <c r="I1280" s="43"/>
      <c r="J1280" s="43"/>
      <c r="K1280" s="43"/>
      <c r="L1280" s="43"/>
      <c r="M1280" s="43"/>
      <c r="N1280" s="43"/>
      <c r="O1280" s="43">
        <f t="shared" si="2512"/>
        <v>0</v>
      </c>
      <c r="P1280" s="43">
        <f t="shared" si="2513"/>
        <v>0</v>
      </c>
      <c r="Q1280" s="43">
        <f t="shared" si="2514"/>
        <v>0</v>
      </c>
      <c r="R1280" s="43"/>
      <c r="S1280" s="43"/>
      <c r="T1280" s="43"/>
      <c r="U1280" s="43"/>
      <c r="V1280" s="43">
        <f t="shared" si="2505"/>
        <v>0</v>
      </c>
      <c r="W1280" s="43"/>
      <c r="X1280" s="43"/>
      <c r="Y1280" s="43"/>
      <c r="Z1280" s="43"/>
      <c r="AA1280" s="43"/>
      <c r="AB1280" s="43">
        <f t="shared" si="2523"/>
        <v>30</v>
      </c>
      <c r="AC1280" s="44">
        <f t="shared" si="2524"/>
        <v>30</v>
      </c>
      <c r="AD1280" s="44">
        <f t="shared" si="2525"/>
        <v>30</v>
      </c>
      <c r="AE1280" s="45">
        <f t="shared" si="2501"/>
        <v>100</v>
      </c>
      <c r="AF1280" s="43">
        <f t="shared" si="2526"/>
        <v>30</v>
      </c>
      <c r="AG1280" s="43">
        <f t="shared" si="2527"/>
        <v>0</v>
      </c>
      <c r="AH1280" s="43">
        <f t="shared" si="2528"/>
        <v>0</v>
      </c>
      <c r="AI1280" s="43">
        <f t="shared" si="2529"/>
        <v>0</v>
      </c>
      <c r="AJ1280" s="43">
        <f t="shared" si="2530"/>
        <v>0</v>
      </c>
      <c r="AK1280" s="43">
        <f t="shared" si="2531"/>
        <v>0</v>
      </c>
      <c r="AL1280" s="43">
        <f t="shared" si="2502"/>
        <v>30</v>
      </c>
      <c r="AM1280" s="43">
        <f t="shared" si="2503"/>
        <v>-30</v>
      </c>
      <c r="AN1280" s="19"/>
      <c r="AO1280" s="1"/>
      <c r="AP1280" s="1"/>
      <c r="AQ1280" s="1"/>
      <c r="AR1280" s="1"/>
      <c r="AS1280" s="1"/>
    </row>
    <row r="1281">
      <c r="B1281" s="41" t="s">
        <v>670</v>
      </c>
      <c r="C1281" s="41" t="s">
        <v>41</v>
      </c>
      <c r="D1281" s="41" t="s">
        <v>43</v>
      </c>
      <c r="E1281" s="26" t="str">
        <f t="shared" si="2504"/>
        <v>0113</v>
      </c>
      <c r="F1281" s="41" t="s">
        <v>680</v>
      </c>
      <c r="G1281" s="41"/>
      <c r="H1281" s="42" t="s">
        <v>681</v>
      </c>
      <c r="I1281" s="43"/>
      <c r="J1281" s="43"/>
      <c r="K1281" s="43"/>
      <c r="L1281" s="43"/>
      <c r="M1281" s="43"/>
      <c r="N1281" s="43"/>
      <c r="O1281" s="43">
        <f t="shared" si="2512"/>
        <v>0</v>
      </c>
      <c r="P1281" s="43">
        <f t="shared" si="2513"/>
        <v>0</v>
      </c>
      <c r="Q1281" s="43">
        <f t="shared" si="2514"/>
        <v>0</v>
      </c>
      <c r="R1281" s="43"/>
      <c r="S1281" s="43"/>
      <c r="T1281" s="43"/>
      <c r="U1281" s="43"/>
      <c r="V1281" s="43">
        <f t="shared" si="2505"/>
        <v>0</v>
      </c>
      <c r="W1281" s="43"/>
      <c r="X1281" s="43"/>
      <c r="Y1281" s="43"/>
      <c r="Z1281" s="43"/>
      <c r="AA1281" s="43"/>
      <c r="AB1281" s="43">
        <f t="shared" si="2523"/>
        <v>30</v>
      </c>
      <c r="AC1281" s="44">
        <f t="shared" si="2524"/>
        <v>30</v>
      </c>
      <c r="AD1281" s="44">
        <f t="shared" si="2525"/>
        <v>30</v>
      </c>
      <c r="AE1281" s="45">
        <f t="shared" si="2501"/>
        <v>100</v>
      </c>
      <c r="AF1281" s="43">
        <f t="shared" si="2526"/>
        <v>30</v>
      </c>
      <c r="AG1281" s="43">
        <f t="shared" si="2527"/>
        <v>0</v>
      </c>
      <c r="AH1281" s="43">
        <f t="shared" si="2528"/>
        <v>0</v>
      </c>
      <c r="AI1281" s="43">
        <f t="shared" si="2529"/>
        <v>0</v>
      </c>
      <c r="AJ1281" s="43">
        <f t="shared" si="2530"/>
        <v>0</v>
      </c>
      <c r="AK1281" s="43">
        <f t="shared" si="2531"/>
        <v>0</v>
      </c>
      <c r="AL1281" s="43">
        <f t="shared" si="2502"/>
        <v>30</v>
      </c>
      <c r="AM1281" s="43">
        <f t="shared" si="2503"/>
        <v>-30</v>
      </c>
      <c r="AN1281" s="19"/>
      <c r="AR1281" s="1"/>
      <c r="AS1281" s="1"/>
    </row>
    <row r="1282" ht="63">
      <c r="B1282" s="41" t="s">
        <v>670</v>
      </c>
      <c r="C1282" s="41" t="s">
        <v>41</v>
      </c>
      <c r="D1282" s="41" t="s">
        <v>43</v>
      </c>
      <c r="E1282" s="26" t="str">
        <f t="shared" si="2504"/>
        <v>0113</v>
      </c>
      <c r="F1282" s="41" t="s">
        <v>698</v>
      </c>
      <c r="G1282" s="41"/>
      <c r="H1282" s="42" t="s">
        <v>699</v>
      </c>
      <c r="I1282" s="43"/>
      <c r="J1282" s="43"/>
      <c r="K1282" s="43"/>
      <c r="L1282" s="43"/>
      <c r="M1282" s="43"/>
      <c r="N1282" s="43"/>
      <c r="O1282" s="43">
        <f t="shared" si="2512"/>
        <v>0</v>
      </c>
      <c r="P1282" s="43">
        <f t="shared" si="2513"/>
        <v>0</v>
      </c>
      <c r="Q1282" s="43">
        <f t="shared" si="2514"/>
        <v>0</v>
      </c>
      <c r="R1282" s="43"/>
      <c r="S1282" s="43"/>
      <c r="T1282" s="43"/>
      <c r="U1282" s="43"/>
      <c r="V1282" s="43">
        <f t="shared" si="2505"/>
        <v>0</v>
      </c>
      <c r="W1282" s="43"/>
      <c r="X1282" s="43"/>
      <c r="Y1282" s="43"/>
      <c r="Z1282" s="43"/>
      <c r="AA1282" s="43"/>
      <c r="AB1282" s="43">
        <f t="shared" si="2523"/>
        <v>30</v>
      </c>
      <c r="AC1282" s="44">
        <f t="shared" si="2524"/>
        <v>30</v>
      </c>
      <c r="AD1282" s="44">
        <f t="shared" si="2525"/>
        <v>30</v>
      </c>
      <c r="AE1282" s="45">
        <f t="shared" si="2501"/>
        <v>100</v>
      </c>
      <c r="AF1282" s="43">
        <f t="shared" si="2526"/>
        <v>30</v>
      </c>
      <c r="AG1282" s="43">
        <f t="shared" si="2527"/>
        <v>0</v>
      </c>
      <c r="AH1282" s="43">
        <f t="shared" si="2528"/>
        <v>0</v>
      </c>
      <c r="AI1282" s="43">
        <f t="shared" si="2529"/>
        <v>0</v>
      </c>
      <c r="AJ1282" s="43">
        <f t="shared" si="2530"/>
        <v>0</v>
      </c>
      <c r="AK1282" s="43">
        <f t="shared" si="2531"/>
        <v>0</v>
      </c>
      <c r="AL1282" s="43">
        <f t="shared" si="2502"/>
        <v>30</v>
      </c>
      <c r="AM1282" s="43">
        <f t="shared" si="2503"/>
        <v>-30</v>
      </c>
      <c r="AN1282" s="19"/>
      <c r="AO1282" s="1"/>
      <c r="AP1282" s="1"/>
      <c r="AQ1282" s="1"/>
      <c r="AR1282" s="1"/>
      <c r="AS1282" s="1"/>
    </row>
    <row r="1283" ht="78.75">
      <c r="B1283" s="41" t="s">
        <v>670</v>
      </c>
      <c r="C1283" s="41" t="s">
        <v>41</v>
      </c>
      <c r="D1283" s="41" t="s">
        <v>43</v>
      </c>
      <c r="E1283" s="26" t="str">
        <f t="shared" si="2504"/>
        <v>0113</v>
      </c>
      <c r="F1283" s="41" t="s">
        <v>698</v>
      </c>
      <c r="G1283" s="41" t="s">
        <v>71</v>
      </c>
      <c r="H1283" s="42" t="s">
        <v>72</v>
      </c>
      <c r="I1283" s="43"/>
      <c r="J1283" s="43"/>
      <c r="K1283" s="43"/>
      <c r="L1283" s="43"/>
      <c r="M1283" s="43"/>
      <c r="N1283" s="43"/>
      <c r="O1283" s="43">
        <f t="shared" si="2512"/>
        <v>0</v>
      </c>
      <c r="P1283" s="43">
        <f t="shared" si="2513"/>
        <v>0</v>
      </c>
      <c r="Q1283" s="43">
        <f t="shared" si="2514"/>
        <v>0</v>
      </c>
      <c r="R1283" s="43"/>
      <c r="S1283" s="43"/>
      <c r="T1283" s="43"/>
      <c r="U1283" s="43"/>
      <c r="V1283" s="43">
        <f t="shared" si="2505"/>
        <v>0</v>
      </c>
      <c r="W1283" s="43"/>
      <c r="X1283" s="43"/>
      <c r="Y1283" s="43"/>
      <c r="Z1283" s="43"/>
      <c r="AA1283" s="43"/>
      <c r="AB1283" s="43">
        <f t="shared" si="2523"/>
        <v>30</v>
      </c>
      <c r="AC1283" s="44">
        <f t="shared" si="2524"/>
        <v>30</v>
      </c>
      <c r="AD1283" s="44">
        <f t="shared" si="2525"/>
        <v>30</v>
      </c>
      <c r="AE1283" s="45">
        <f t="shared" si="2501"/>
        <v>100</v>
      </c>
      <c r="AF1283" s="43">
        <f t="shared" si="2526"/>
        <v>30</v>
      </c>
      <c r="AG1283" s="43">
        <f t="shared" si="2527"/>
        <v>0</v>
      </c>
      <c r="AH1283" s="43">
        <f t="shared" si="2528"/>
        <v>0</v>
      </c>
      <c r="AI1283" s="43">
        <f t="shared" si="2529"/>
        <v>0</v>
      </c>
      <c r="AJ1283" s="43">
        <f t="shared" si="2530"/>
        <v>0</v>
      </c>
      <c r="AK1283" s="43">
        <f t="shared" si="2531"/>
        <v>0</v>
      </c>
      <c r="AL1283" s="43">
        <f t="shared" si="2502"/>
        <v>30</v>
      </c>
      <c r="AM1283" s="43">
        <f t="shared" si="2503"/>
        <v>-30</v>
      </c>
      <c r="AN1283" s="19"/>
      <c r="AO1283" s="1"/>
      <c r="AP1283" s="1"/>
      <c r="AQ1283" s="1"/>
      <c r="AR1283" s="1"/>
      <c r="AS1283" s="1"/>
    </row>
    <row r="1284" ht="31.5">
      <c r="B1284" s="41" t="s">
        <v>670</v>
      </c>
      <c r="C1284" s="41" t="s">
        <v>41</v>
      </c>
      <c r="D1284" s="41" t="s">
        <v>43</v>
      </c>
      <c r="E1284" s="26" t="str">
        <f t="shared" si="2504"/>
        <v>0113</v>
      </c>
      <c r="F1284" s="41" t="s">
        <v>698</v>
      </c>
      <c r="G1284" s="41" t="s">
        <v>93</v>
      </c>
      <c r="H1284" s="42" t="s">
        <v>94</v>
      </c>
      <c r="I1284" s="43"/>
      <c r="J1284" s="43"/>
      <c r="K1284" s="43"/>
      <c r="L1284" s="43"/>
      <c r="M1284" s="43"/>
      <c r="N1284" s="43"/>
      <c r="O1284" s="43">
        <v>0</v>
      </c>
      <c r="P1284" s="43">
        <v>0</v>
      </c>
      <c r="Q1284" s="43">
        <v>0</v>
      </c>
      <c r="R1284" s="43"/>
      <c r="S1284" s="43"/>
      <c r="T1284" s="43"/>
      <c r="U1284" s="43"/>
      <c r="V1284" s="43">
        <f t="shared" si="2505"/>
        <v>0</v>
      </c>
      <c r="W1284" s="43"/>
      <c r="X1284" s="43"/>
      <c r="Y1284" s="43"/>
      <c r="Z1284" s="43"/>
      <c r="AA1284" s="43"/>
      <c r="AB1284" s="43">
        <v>30</v>
      </c>
      <c r="AC1284" s="44">
        <v>30</v>
      </c>
      <c r="AD1284" s="44">
        <v>30</v>
      </c>
      <c r="AE1284" s="45">
        <f t="shared" si="2501"/>
        <v>100</v>
      </c>
      <c r="AF1284" s="43">
        <v>30</v>
      </c>
      <c r="AG1284" s="43">
        <v>0</v>
      </c>
      <c r="AH1284" s="43">
        <v>0</v>
      </c>
      <c r="AI1284" s="43">
        <v>0</v>
      </c>
      <c r="AJ1284" s="43">
        <v>0</v>
      </c>
      <c r="AK1284" s="43">
        <v>0</v>
      </c>
      <c r="AL1284" s="43">
        <f t="shared" si="2502"/>
        <v>30</v>
      </c>
      <c r="AM1284" s="43">
        <f t="shared" si="2503"/>
        <v>-30</v>
      </c>
      <c r="AN1284" s="19"/>
      <c r="AO1284" s="1"/>
      <c r="AP1284" s="1"/>
      <c r="AQ1284" s="1"/>
      <c r="AR1284" s="1"/>
      <c r="AS1284" s="1"/>
    </row>
    <row r="1285" ht="47.25">
      <c r="B1285" s="41" t="s">
        <v>670</v>
      </c>
      <c r="C1285" s="41" t="s">
        <v>41</v>
      </c>
      <c r="D1285" s="41" t="s">
        <v>43</v>
      </c>
      <c r="E1285" s="26" t="str">
        <f t="shared" si="2504"/>
        <v>0113</v>
      </c>
      <c r="F1285" s="41" t="s">
        <v>101</v>
      </c>
      <c r="G1285" s="41"/>
      <c r="H1285" s="42" t="s">
        <v>102</v>
      </c>
      <c r="I1285" s="43"/>
      <c r="J1285" s="43"/>
      <c r="K1285" s="43"/>
      <c r="L1285" s="43"/>
      <c r="M1285" s="43"/>
      <c r="N1285" s="43"/>
      <c r="O1285" s="43">
        <f t="shared" si="2512"/>
        <v>0</v>
      </c>
      <c r="P1285" s="43">
        <f t="shared" si="2513"/>
        <v>0</v>
      </c>
      <c r="Q1285" s="43">
        <f t="shared" si="2514"/>
        <v>0</v>
      </c>
      <c r="R1285" s="43">
        <f t="shared" si="2515"/>
        <v>0</v>
      </c>
      <c r="S1285" s="43">
        <f t="shared" si="2516"/>
        <v>0</v>
      </c>
      <c r="T1285" s="43">
        <f t="shared" si="2517"/>
        <v>0</v>
      </c>
      <c r="U1285" s="43"/>
      <c r="V1285" s="43">
        <f t="shared" si="2505"/>
        <v>0</v>
      </c>
      <c r="W1285" s="43"/>
      <c r="X1285" s="43"/>
      <c r="Y1285" s="43"/>
      <c r="Z1285" s="43"/>
      <c r="AA1285" s="43"/>
      <c r="AB1285" s="43">
        <f t="shared" si="2523"/>
        <v>245.68051</v>
      </c>
      <c r="AC1285" s="44">
        <f t="shared" si="2524"/>
        <v>273.62851000000001</v>
      </c>
      <c r="AD1285" s="44">
        <f t="shared" si="2525"/>
        <v>273.62851000000001</v>
      </c>
      <c r="AE1285" s="45">
        <f t="shared" si="2501"/>
        <v>100</v>
      </c>
      <c r="AF1285" s="43">
        <f t="shared" si="2526"/>
        <v>245.68051</v>
      </c>
      <c r="AG1285" s="43">
        <f t="shared" si="2527"/>
        <v>0</v>
      </c>
      <c r="AH1285" s="43">
        <f t="shared" si="2528"/>
        <v>0</v>
      </c>
      <c r="AI1285" s="43">
        <f t="shared" si="2529"/>
        <v>0</v>
      </c>
      <c r="AJ1285" s="43">
        <f t="shared" si="2530"/>
        <v>0</v>
      </c>
      <c r="AK1285" s="43">
        <f t="shared" si="2531"/>
        <v>0</v>
      </c>
      <c r="AL1285" s="43">
        <f t="shared" si="2502"/>
        <v>245.68051</v>
      </c>
      <c r="AM1285" s="43">
        <f t="shared" si="2503"/>
        <v>-245.68051</v>
      </c>
      <c r="AN1285" s="19"/>
      <c r="AO1285" s="1"/>
      <c r="AP1285" s="1"/>
      <c r="AQ1285" s="1"/>
      <c r="AR1285" s="1"/>
      <c r="AS1285" s="1"/>
    </row>
    <row r="1286" ht="31.5">
      <c r="B1286" s="41" t="s">
        <v>670</v>
      </c>
      <c r="C1286" s="41" t="s">
        <v>41</v>
      </c>
      <c r="D1286" s="41" t="s">
        <v>43</v>
      </c>
      <c r="E1286" s="26" t="str">
        <f t="shared" si="2504"/>
        <v>0113</v>
      </c>
      <c r="F1286" s="41" t="s">
        <v>103</v>
      </c>
      <c r="G1286" s="41"/>
      <c r="H1286" s="42" t="s">
        <v>104</v>
      </c>
      <c r="I1286" s="43"/>
      <c r="J1286" s="43"/>
      <c r="K1286" s="43"/>
      <c r="L1286" s="43"/>
      <c r="M1286" s="43"/>
      <c r="N1286" s="43"/>
      <c r="O1286" s="43">
        <f t="shared" si="2512"/>
        <v>0</v>
      </c>
      <c r="P1286" s="43">
        <f t="shared" si="2513"/>
        <v>0</v>
      </c>
      <c r="Q1286" s="43">
        <f t="shared" si="2514"/>
        <v>0</v>
      </c>
      <c r="R1286" s="43">
        <f t="shared" si="2515"/>
        <v>0</v>
      </c>
      <c r="S1286" s="43">
        <f t="shared" si="2516"/>
        <v>0</v>
      </c>
      <c r="T1286" s="43">
        <f t="shared" si="2517"/>
        <v>0</v>
      </c>
      <c r="U1286" s="43"/>
      <c r="V1286" s="43">
        <f t="shared" si="2505"/>
        <v>0</v>
      </c>
      <c r="W1286" s="43"/>
      <c r="X1286" s="43"/>
      <c r="Y1286" s="43"/>
      <c r="Z1286" s="43"/>
      <c r="AA1286" s="43"/>
      <c r="AB1286" s="43">
        <f t="shared" si="2523"/>
        <v>245.68051</v>
      </c>
      <c r="AC1286" s="44">
        <f t="shared" si="2524"/>
        <v>273.62851000000001</v>
      </c>
      <c r="AD1286" s="44">
        <f t="shared" si="2525"/>
        <v>273.62851000000001</v>
      </c>
      <c r="AE1286" s="45">
        <f t="shared" si="2501"/>
        <v>100</v>
      </c>
      <c r="AF1286" s="43">
        <f t="shared" si="2526"/>
        <v>245.68051</v>
      </c>
      <c r="AG1286" s="43">
        <f t="shared" si="2527"/>
        <v>0</v>
      </c>
      <c r="AH1286" s="43">
        <f t="shared" si="2528"/>
        <v>0</v>
      </c>
      <c r="AI1286" s="43">
        <f t="shared" si="2529"/>
        <v>0</v>
      </c>
      <c r="AJ1286" s="43">
        <f t="shared" si="2530"/>
        <v>0</v>
      </c>
      <c r="AK1286" s="43">
        <f t="shared" si="2531"/>
        <v>0</v>
      </c>
      <c r="AL1286" s="43">
        <f t="shared" si="2502"/>
        <v>245.68051</v>
      </c>
      <c r="AM1286" s="43">
        <f t="shared" si="2503"/>
        <v>-245.68051</v>
      </c>
      <c r="AN1286" s="19"/>
      <c r="AR1286" s="1"/>
      <c r="AS1286" s="1"/>
    </row>
    <row r="1287" ht="31.5">
      <c r="B1287" s="41" t="s">
        <v>670</v>
      </c>
      <c r="C1287" s="41" t="s">
        <v>41</v>
      </c>
      <c r="D1287" s="41" t="s">
        <v>43</v>
      </c>
      <c r="E1287" s="26" t="str">
        <f t="shared" si="2504"/>
        <v>0113</v>
      </c>
      <c r="F1287" s="41" t="s">
        <v>105</v>
      </c>
      <c r="G1287" s="41"/>
      <c r="H1287" s="42" t="s">
        <v>106</v>
      </c>
      <c r="I1287" s="43"/>
      <c r="J1287" s="43"/>
      <c r="K1287" s="43"/>
      <c r="L1287" s="43"/>
      <c r="M1287" s="43"/>
      <c r="N1287" s="43"/>
      <c r="O1287" s="43">
        <f t="shared" si="2512"/>
        <v>0</v>
      </c>
      <c r="P1287" s="43">
        <f t="shared" si="2513"/>
        <v>0</v>
      </c>
      <c r="Q1287" s="43">
        <f t="shared" si="2514"/>
        <v>0</v>
      </c>
      <c r="R1287" s="43">
        <f t="shared" si="2515"/>
        <v>0</v>
      </c>
      <c r="S1287" s="43">
        <f t="shared" si="2516"/>
        <v>0</v>
      </c>
      <c r="T1287" s="43">
        <f t="shared" si="2517"/>
        <v>0</v>
      </c>
      <c r="U1287" s="43"/>
      <c r="V1287" s="43">
        <f t="shared" si="2505"/>
        <v>0</v>
      </c>
      <c r="W1287" s="43"/>
      <c r="X1287" s="43"/>
      <c r="Y1287" s="43"/>
      <c r="Z1287" s="43"/>
      <c r="AA1287" s="43"/>
      <c r="AB1287" s="43">
        <f t="shared" si="2523"/>
        <v>245.68051</v>
      </c>
      <c r="AC1287" s="44">
        <f t="shared" si="2524"/>
        <v>273.62851000000001</v>
      </c>
      <c r="AD1287" s="44">
        <f t="shared" si="2525"/>
        <v>273.62851000000001</v>
      </c>
      <c r="AE1287" s="45">
        <f t="shared" si="2501"/>
        <v>100</v>
      </c>
      <c r="AF1287" s="43">
        <f t="shared" si="2526"/>
        <v>245.68051</v>
      </c>
      <c r="AG1287" s="43">
        <f t="shared" si="2527"/>
        <v>0</v>
      </c>
      <c r="AH1287" s="43">
        <f t="shared" si="2528"/>
        <v>0</v>
      </c>
      <c r="AI1287" s="43">
        <f t="shared" si="2529"/>
        <v>0</v>
      </c>
      <c r="AJ1287" s="43">
        <f t="shared" si="2530"/>
        <v>0</v>
      </c>
      <c r="AK1287" s="43">
        <f t="shared" si="2531"/>
        <v>0</v>
      </c>
      <c r="AL1287" s="43">
        <f t="shared" si="2502"/>
        <v>245.68051</v>
      </c>
      <c r="AM1287" s="43">
        <f t="shared" si="2503"/>
        <v>-245.68051</v>
      </c>
      <c r="AN1287" s="19"/>
      <c r="AO1287" s="1"/>
      <c r="AP1287" s="1"/>
      <c r="AQ1287" s="1"/>
      <c r="AR1287" s="1"/>
      <c r="AS1287" s="1"/>
    </row>
    <row r="1288">
      <c r="B1288" s="41" t="s">
        <v>670</v>
      </c>
      <c r="C1288" s="41" t="s">
        <v>41</v>
      </c>
      <c r="D1288" s="41" t="s">
        <v>43</v>
      </c>
      <c r="E1288" s="26" t="str">
        <f t="shared" si="2504"/>
        <v>0113</v>
      </c>
      <c r="F1288" s="41" t="s">
        <v>105</v>
      </c>
      <c r="G1288" s="41" t="s">
        <v>59</v>
      </c>
      <c r="H1288" s="42" t="s">
        <v>60</v>
      </c>
      <c r="I1288" s="43"/>
      <c r="J1288" s="43"/>
      <c r="K1288" s="43"/>
      <c r="L1288" s="43"/>
      <c r="M1288" s="43"/>
      <c r="N1288" s="43"/>
      <c r="O1288" s="43">
        <f t="shared" si="2512"/>
        <v>0</v>
      </c>
      <c r="P1288" s="43">
        <f t="shared" si="2513"/>
        <v>0</v>
      </c>
      <c r="Q1288" s="43">
        <f t="shared" si="2514"/>
        <v>0</v>
      </c>
      <c r="R1288" s="43">
        <f t="shared" si="2515"/>
        <v>0</v>
      </c>
      <c r="S1288" s="43">
        <f t="shared" si="2516"/>
        <v>0</v>
      </c>
      <c r="T1288" s="43">
        <f t="shared" si="2517"/>
        <v>0</v>
      </c>
      <c r="U1288" s="43"/>
      <c r="V1288" s="43">
        <f t="shared" si="2505"/>
        <v>0</v>
      </c>
      <c r="W1288" s="43"/>
      <c r="X1288" s="43"/>
      <c r="Y1288" s="43"/>
      <c r="Z1288" s="43"/>
      <c r="AA1288" s="43"/>
      <c r="AB1288" s="43">
        <f t="shared" si="2523"/>
        <v>245.68051</v>
      </c>
      <c r="AC1288" s="44">
        <f t="shared" si="2524"/>
        <v>273.62851000000001</v>
      </c>
      <c r="AD1288" s="44">
        <f t="shared" si="2525"/>
        <v>273.62851000000001</v>
      </c>
      <c r="AE1288" s="45">
        <f t="shared" si="2501"/>
        <v>100</v>
      </c>
      <c r="AF1288" s="43">
        <f t="shared" si="2526"/>
        <v>245.68051</v>
      </c>
      <c r="AG1288" s="43">
        <f t="shared" si="2527"/>
        <v>0</v>
      </c>
      <c r="AH1288" s="43">
        <f t="shared" si="2528"/>
        <v>0</v>
      </c>
      <c r="AI1288" s="43">
        <f t="shared" si="2529"/>
        <v>0</v>
      </c>
      <c r="AJ1288" s="43">
        <f t="shared" si="2530"/>
        <v>0</v>
      </c>
      <c r="AK1288" s="43">
        <f t="shared" si="2531"/>
        <v>0</v>
      </c>
      <c r="AL1288" s="43">
        <f t="shared" si="2502"/>
        <v>245.68051</v>
      </c>
      <c r="AM1288" s="43">
        <f t="shared" si="2503"/>
        <v>-245.68051</v>
      </c>
      <c r="AN1288" s="19"/>
      <c r="AO1288" s="1"/>
      <c r="AP1288" s="1"/>
      <c r="AQ1288" s="1"/>
      <c r="AR1288" s="1"/>
      <c r="AS1288" s="1"/>
    </row>
    <row r="1289">
      <c r="B1289" s="41" t="s">
        <v>670</v>
      </c>
      <c r="C1289" s="41" t="s">
        <v>41</v>
      </c>
      <c r="D1289" s="41" t="s">
        <v>43</v>
      </c>
      <c r="E1289" s="26" t="str">
        <f t="shared" si="2504"/>
        <v>0113</v>
      </c>
      <c r="F1289" s="41" t="s">
        <v>105</v>
      </c>
      <c r="G1289" s="41" t="s">
        <v>61</v>
      </c>
      <c r="H1289" s="42" t="s">
        <v>62</v>
      </c>
      <c r="I1289" s="43"/>
      <c r="J1289" s="43"/>
      <c r="K1289" s="43"/>
      <c r="L1289" s="43"/>
      <c r="M1289" s="43"/>
      <c r="N1289" s="43"/>
      <c r="O1289" s="43">
        <v>0</v>
      </c>
      <c r="P1289" s="43">
        <v>0</v>
      </c>
      <c r="Q1289" s="43">
        <v>0</v>
      </c>
      <c r="R1289" s="43">
        <v>0</v>
      </c>
      <c r="S1289" s="43">
        <v>0</v>
      </c>
      <c r="T1289" s="43">
        <v>0</v>
      </c>
      <c r="U1289" s="43"/>
      <c r="V1289" s="43">
        <f t="shared" si="2505"/>
        <v>0</v>
      </c>
      <c r="W1289" s="43"/>
      <c r="X1289" s="43"/>
      <c r="Y1289" s="43"/>
      <c r="Z1289" s="43"/>
      <c r="AA1289" s="43"/>
      <c r="AB1289" s="43">
        <v>245.68051</v>
      </c>
      <c r="AC1289" s="44">
        <v>273.62851000000001</v>
      </c>
      <c r="AD1289" s="44">
        <v>273.62851000000001</v>
      </c>
      <c r="AE1289" s="45">
        <f t="shared" si="2501"/>
        <v>100</v>
      </c>
      <c r="AF1289" s="43">
        <v>245.68051</v>
      </c>
      <c r="AG1289" s="43">
        <v>0</v>
      </c>
      <c r="AH1289" s="43">
        <v>0</v>
      </c>
      <c r="AI1289" s="43">
        <v>0</v>
      </c>
      <c r="AJ1289" s="43">
        <v>0</v>
      </c>
      <c r="AK1289" s="43">
        <v>0</v>
      </c>
      <c r="AL1289" s="43">
        <f t="shared" si="2502"/>
        <v>245.68051</v>
      </c>
      <c r="AM1289" s="43">
        <f t="shared" si="2503"/>
        <v>-245.68051</v>
      </c>
      <c r="AN1289" s="19"/>
      <c r="AO1289" s="1"/>
      <c r="AP1289" s="1"/>
      <c r="AQ1289" s="1"/>
      <c r="AR1289" s="1"/>
      <c r="AS1289" s="1"/>
    </row>
    <row r="1290" s="24" customFormat="1" ht="31.5">
      <c r="B1290" s="25" t="s">
        <v>670</v>
      </c>
      <c r="C1290" s="25" t="s">
        <v>117</v>
      </c>
      <c r="D1290" s="25"/>
      <c r="E1290" s="32" t="str">
        <f t="shared" si="2504"/>
        <v>03</v>
      </c>
      <c r="F1290" s="25"/>
      <c r="G1290" s="25"/>
      <c r="H1290" s="27" t="s">
        <v>199</v>
      </c>
      <c r="I1290" s="28">
        <f>I1305+I1291</f>
        <v>1769.3</v>
      </c>
      <c r="J1290" s="28">
        <f>J1305+J1291</f>
        <v>1828</v>
      </c>
      <c r="K1290" s="28">
        <f>K1305+K1291</f>
        <v>1611.3000000000002</v>
      </c>
      <c r="L1290" s="28">
        <f>L1305+L1291</f>
        <v>0</v>
      </c>
      <c r="M1290" s="28">
        <f>M1305+M1291</f>
        <v>0</v>
      </c>
      <c r="N1290" s="28">
        <f>N1305+N1291</f>
        <v>0</v>
      </c>
      <c r="O1290" s="28">
        <f>O1305+O1291</f>
        <v>-4.0899999999999999</v>
      </c>
      <c r="P1290" s="28">
        <f>P1305+P1291</f>
        <v>0</v>
      </c>
      <c r="Q1290" s="28">
        <f>Q1305+Q1291</f>
        <v>0</v>
      </c>
      <c r="R1290" s="28">
        <f>R1305+R1291</f>
        <v>0</v>
      </c>
      <c r="S1290" s="28">
        <f>S1305+S1291</f>
        <v>0</v>
      </c>
      <c r="T1290" s="28">
        <f>T1305+T1291</f>
        <v>0</v>
      </c>
      <c r="U1290" s="28">
        <v>0</v>
      </c>
      <c r="V1290" s="28">
        <f t="shared" si="2505"/>
        <v>1765.21</v>
      </c>
      <c r="W1290" s="28">
        <f>W1305+W1291</f>
        <v>0</v>
      </c>
      <c r="X1290" s="28">
        <f>X1305+X1291</f>
        <v>0</v>
      </c>
      <c r="Y1290" s="28">
        <f>Y1305+Y1291</f>
        <v>0</v>
      </c>
      <c r="Z1290" s="28">
        <f>Z1305+Z1291</f>
        <v>0</v>
      </c>
      <c r="AA1290" s="28">
        <f>AA1305+AA1291</f>
        <v>0</v>
      </c>
      <c r="AB1290" s="28">
        <f>AB1305+AB1291</f>
        <v>1337.23558</v>
      </c>
      <c r="AC1290" s="29">
        <f>AC1305+AC1291</f>
        <v>1868.4100000000001</v>
      </c>
      <c r="AD1290" s="29">
        <f>AD1305+AD1291</f>
        <v>1861.9093200000002</v>
      </c>
      <c r="AE1290" s="30">
        <f t="shared" si="2501"/>
        <v>99.652074223537667</v>
      </c>
      <c r="AF1290" s="28">
        <f>AF1305+AF1291</f>
        <v>1872.5</v>
      </c>
      <c r="AG1290" s="28">
        <f>AG1305+AG1291</f>
        <v>-4.0899999999999999</v>
      </c>
      <c r="AH1290" s="28">
        <f>AH1305+AH1291</f>
        <v>0</v>
      </c>
      <c r="AI1290" s="28">
        <f>AI1305+AI1291</f>
        <v>0</v>
      </c>
      <c r="AJ1290" s="28">
        <f>AJ1305+AJ1291</f>
        <v>0</v>
      </c>
      <c r="AK1290" s="28">
        <f>AK1305+AK1291</f>
        <v>0</v>
      </c>
      <c r="AL1290" s="28">
        <f t="shared" si="2502"/>
        <v>1868.4100000000001</v>
      </c>
      <c r="AM1290" s="28">
        <f t="shared" si="2503"/>
        <v>-103.20000000000005</v>
      </c>
      <c r="AN1290" s="31"/>
      <c r="AO1290" s="24"/>
      <c r="AP1290" s="24"/>
      <c r="AQ1290" s="24"/>
      <c r="AR1290" s="24"/>
      <c r="AS1290" s="24"/>
    </row>
    <row r="1291" s="33" customFormat="1" ht="47.25">
      <c r="B1291" s="34" t="s">
        <v>670</v>
      </c>
      <c r="C1291" s="34" t="s">
        <v>117</v>
      </c>
      <c r="D1291" s="34" t="s">
        <v>446</v>
      </c>
      <c r="E1291" s="35" t="str">
        <f t="shared" si="2504"/>
        <v>0310</v>
      </c>
      <c r="F1291" s="34"/>
      <c r="G1291" s="34"/>
      <c r="H1291" s="36" t="s">
        <v>700</v>
      </c>
      <c r="I1291" s="37">
        <f>I1292</f>
        <v>469.80000000000001</v>
      </c>
      <c r="J1291" s="37">
        <f>J1292</f>
        <v>487.39999999999998</v>
      </c>
      <c r="K1291" s="37">
        <f>K1292</f>
        <v>270.69999999999999</v>
      </c>
      <c r="L1291" s="37">
        <f>L1292</f>
        <v>0</v>
      </c>
      <c r="M1291" s="37">
        <f>M1292</f>
        <v>0</v>
      </c>
      <c r="N1291" s="37">
        <f>N1292</f>
        <v>0</v>
      </c>
      <c r="O1291" s="37">
        <f>O1292</f>
        <v>-4.0899999999999999</v>
      </c>
      <c r="P1291" s="37">
        <f>P1292</f>
        <v>0</v>
      </c>
      <c r="Q1291" s="37">
        <f>Q1292</f>
        <v>0</v>
      </c>
      <c r="R1291" s="37">
        <f>R1292</f>
        <v>0</v>
      </c>
      <c r="S1291" s="37">
        <f>S1292</f>
        <v>0</v>
      </c>
      <c r="T1291" s="37">
        <f>T1292</f>
        <v>0</v>
      </c>
      <c r="U1291" s="37">
        <v>0</v>
      </c>
      <c r="V1291" s="37">
        <f t="shared" si="2505"/>
        <v>465.71000000000004</v>
      </c>
      <c r="W1291" s="37">
        <f>W1292</f>
        <v>0</v>
      </c>
      <c r="X1291" s="37">
        <f>X1292</f>
        <v>0</v>
      </c>
      <c r="Y1291" s="37">
        <f>Y1292</f>
        <v>0</v>
      </c>
      <c r="Z1291" s="37">
        <f>Z1292</f>
        <v>0</v>
      </c>
      <c r="AA1291" s="37">
        <f>AA1292</f>
        <v>0</v>
      </c>
      <c r="AB1291" s="37">
        <f>AB1292</f>
        <v>402.86637000000002</v>
      </c>
      <c r="AC1291" s="38">
        <f>AC1292</f>
        <v>465.71000000000004</v>
      </c>
      <c r="AD1291" s="38">
        <f>AD1292</f>
        <v>465.53400000000005</v>
      </c>
      <c r="AE1291" s="39">
        <f t="shared" si="2501"/>
        <v>99.962208241180136</v>
      </c>
      <c r="AF1291" s="37">
        <f>AF1292</f>
        <v>469.80000000000001</v>
      </c>
      <c r="AG1291" s="37">
        <f>AG1292</f>
        <v>-4.0899999999999999</v>
      </c>
      <c r="AH1291" s="37">
        <f>AH1292</f>
        <v>0</v>
      </c>
      <c r="AI1291" s="37">
        <f>AI1292</f>
        <v>0</v>
      </c>
      <c r="AJ1291" s="37">
        <f>AJ1292</f>
        <v>0</v>
      </c>
      <c r="AK1291" s="37">
        <f>AK1292</f>
        <v>0</v>
      </c>
      <c r="AL1291" s="37">
        <f t="shared" si="2502"/>
        <v>465.71000000000004</v>
      </c>
      <c r="AM1291" s="37">
        <f t="shared" si="2503"/>
        <v>0</v>
      </c>
      <c r="AN1291" s="40"/>
      <c r="AO1291" s="33"/>
      <c r="AP1291" s="33"/>
      <c r="AQ1291" s="33"/>
      <c r="AR1291" s="33"/>
      <c r="AS1291" s="33"/>
    </row>
    <row r="1292">
      <c r="B1292" s="41" t="s">
        <v>670</v>
      </c>
      <c r="C1292" s="41" t="s">
        <v>117</v>
      </c>
      <c r="D1292" s="41" t="s">
        <v>446</v>
      </c>
      <c r="E1292" s="26" t="str">
        <f t="shared" si="2504"/>
        <v>0310</v>
      </c>
      <c r="F1292" s="41" t="s">
        <v>351</v>
      </c>
      <c r="G1292" s="41"/>
      <c r="H1292" s="42" t="s">
        <v>352</v>
      </c>
      <c r="I1292" s="43">
        <f>I1298+I1293</f>
        <v>469.80000000000001</v>
      </c>
      <c r="J1292" s="43">
        <f>J1298+J1293</f>
        <v>487.39999999999998</v>
      </c>
      <c r="K1292" s="43">
        <f>K1298+K1293</f>
        <v>270.69999999999999</v>
      </c>
      <c r="L1292" s="43">
        <f>L1298+L1293</f>
        <v>0</v>
      </c>
      <c r="M1292" s="43">
        <f>M1298+M1293</f>
        <v>0</v>
      </c>
      <c r="N1292" s="43">
        <f>N1298+N1293</f>
        <v>0</v>
      </c>
      <c r="O1292" s="43">
        <f>O1298+O1293</f>
        <v>-4.0899999999999999</v>
      </c>
      <c r="P1292" s="43">
        <f>P1298+P1293</f>
        <v>0</v>
      </c>
      <c r="Q1292" s="43">
        <f>Q1298+Q1293</f>
        <v>0</v>
      </c>
      <c r="R1292" s="43">
        <f>R1298+R1293</f>
        <v>0</v>
      </c>
      <c r="S1292" s="43">
        <f>S1298+S1293</f>
        <v>0</v>
      </c>
      <c r="T1292" s="43">
        <f>T1298+T1293</f>
        <v>0</v>
      </c>
      <c r="U1292" s="43">
        <v>0</v>
      </c>
      <c r="V1292" s="43">
        <f t="shared" si="2505"/>
        <v>465.71000000000004</v>
      </c>
      <c r="W1292" s="43">
        <f>W1298+W1293</f>
        <v>0</v>
      </c>
      <c r="X1292" s="43">
        <f>X1298+X1293</f>
        <v>0</v>
      </c>
      <c r="Y1292" s="43">
        <f>Y1298+Y1293</f>
        <v>0</v>
      </c>
      <c r="Z1292" s="43">
        <f>Z1298+Z1293</f>
        <v>0</v>
      </c>
      <c r="AA1292" s="43">
        <f>AA1298+AA1293</f>
        <v>0</v>
      </c>
      <c r="AB1292" s="43">
        <f>AB1298+AB1293</f>
        <v>402.86637000000002</v>
      </c>
      <c r="AC1292" s="44">
        <f>AC1298+AC1293</f>
        <v>465.71000000000004</v>
      </c>
      <c r="AD1292" s="44">
        <f>AD1298+AD1293</f>
        <v>465.53400000000005</v>
      </c>
      <c r="AE1292" s="45">
        <f t="shared" si="2501"/>
        <v>99.962208241180136</v>
      </c>
      <c r="AF1292" s="43">
        <f>AF1298+AF1293</f>
        <v>469.80000000000001</v>
      </c>
      <c r="AG1292" s="43">
        <f>AG1298+AG1293</f>
        <v>-4.0899999999999999</v>
      </c>
      <c r="AH1292" s="43">
        <f>AH1298+AH1293</f>
        <v>0</v>
      </c>
      <c r="AI1292" s="43">
        <f>AI1298+AI1293</f>
        <v>0</v>
      </c>
      <c r="AJ1292" s="43">
        <f>AJ1298+AJ1293</f>
        <v>0</v>
      </c>
      <c r="AK1292" s="43">
        <f>AK1298+AK1293</f>
        <v>0</v>
      </c>
      <c r="AL1292" s="43">
        <f t="shared" si="2502"/>
        <v>465.71000000000004</v>
      </c>
      <c r="AM1292" s="43">
        <f t="shared" si="2503"/>
        <v>0</v>
      </c>
      <c r="AN1292" s="2"/>
      <c r="AO1292" s="1"/>
      <c r="AP1292" s="1"/>
      <c r="AQ1292" s="1"/>
      <c r="AR1292" s="1"/>
      <c r="AS1292" s="1"/>
    </row>
    <row r="1293" ht="63">
      <c r="B1293" s="41" t="s">
        <v>670</v>
      </c>
      <c r="C1293" s="41" t="s">
        <v>117</v>
      </c>
      <c r="D1293" s="41" t="s">
        <v>446</v>
      </c>
      <c r="E1293" s="26" t="str">
        <f t="shared" si="2504"/>
        <v>0310</v>
      </c>
      <c r="F1293" s="41" t="s">
        <v>701</v>
      </c>
      <c r="G1293" s="41"/>
      <c r="H1293" s="42" t="s">
        <v>702</v>
      </c>
      <c r="I1293" s="43">
        <f t="shared" ref="I1293:I1299" si="2532">I1294</f>
        <v>23</v>
      </c>
      <c r="J1293" s="43">
        <f t="shared" ref="J1293:J1299" si="2533">J1294</f>
        <v>23</v>
      </c>
      <c r="K1293" s="43">
        <f t="shared" ref="K1293:K1299" si="2534">K1294</f>
        <v>23</v>
      </c>
      <c r="L1293" s="43">
        <f t="shared" ref="L1293:L1299" si="2535">L1294</f>
        <v>0</v>
      </c>
      <c r="M1293" s="43">
        <f t="shared" ref="M1293:M1299" si="2536">M1294</f>
        <v>0</v>
      </c>
      <c r="N1293" s="43">
        <f t="shared" ref="N1293:N1299" si="2537">N1294</f>
        <v>0</v>
      </c>
      <c r="O1293" s="43">
        <f t="shared" ref="O1293:O1299" si="2538">O1294</f>
        <v>0</v>
      </c>
      <c r="P1293" s="43">
        <f t="shared" ref="P1293:P1299" si="2539">P1294</f>
        <v>0</v>
      </c>
      <c r="Q1293" s="43">
        <f t="shared" ref="Q1293:Q1299" si="2540">Q1294</f>
        <v>0</v>
      </c>
      <c r="R1293" s="43">
        <f t="shared" ref="R1293:R1299" si="2541">R1294</f>
        <v>0</v>
      </c>
      <c r="S1293" s="43">
        <f t="shared" ref="S1293:S1299" si="2542">S1294</f>
        <v>0</v>
      </c>
      <c r="T1293" s="43">
        <f t="shared" ref="T1293:T1299" si="2543">T1294</f>
        <v>0</v>
      </c>
      <c r="U1293" s="43">
        <v>0</v>
      </c>
      <c r="V1293" s="43">
        <f t="shared" si="2505"/>
        <v>23</v>
      </c>
      <c r="W1293" s="43">
        <f t="shared" ref="W1293:W1299" si="2544">W1294</f>
        <v>0</v>
      </c>
      <c r="X1293" s="43">
        <f t="shared" ref="X1293:X1299" si="2545">X1294</f>
        <v>0</v>
      </c>
      <c r="Y1293" s="43">
        <f t="shared" ref="Y1293:Y1299" si="2546">Y1294</f>
        <v>0</v>
      </c>
      <c r="Z1293" s="43">
        <f t="shared" ref="Z1293:Z1299" si="2547">Z1294</f>
        <v>0</v>
      </c>
      <c r="AA1293" s="43">
        <f t="shared" ref="AA1293:AA1299" si="2548">AA1294</f>
        <v>0</v>
      </c>
      <c r="AB1293" s="43">
        <f t="shared" ref="AB1293:AB1299" si="2549">AB1294</f>
        <v>23</v>
      </c>
      <c r="AC1293" s="44">
        <f t="shared" ref="AC1293:AC1299" si="2550">AC1294</f>
        <v>23</v>
      </c>
      <c r="AD1293" s="44">
        <f t="shared" ref="AD1293:AD1299" si="2551">AD1294</f>
        <v>23</v>
      </c>
      <c r="AE1293" s="45">
        <f t="shared" si="2501"/>
        <v>100</v>
      </c>
      <c r="AF1293" s="43">
        <f t="shared" ref="AF1293:AF1299" si="2552">AF1294</f>
        <v>23</v>
      </c>
      <c r="AG1293" s="43">
        <f t="shared" ref="AG1293:AG1299" si="2553">AG1294</f>
        <v>0</v>
      </c>
      <c r="AH1293" s="43">
        <f t="shared" ref="AH1293:AH1299" si="2554">AH1294</f>
        <v>0</v>
      </c>
      <c r="AI1293" s="43">
        <f t="shared" ref="AI1293:AI1299" si="2555">AI1294</f>
        <v>0</v>
      </c>
      <c r="AJ1293" s="43">
        <f t="shared" ref="AJ1293:AJ1299" si="2556">AJ1294</f>
        <v>0</v>
      </c>
      <c r="AK1293" s="43">
        <f t="shared" ref="AK1293:AK1299" si="2557">AK1294</f>
        <v>0</v>
      </c>
      <c r="AL1293" s="43">
        <f t="shared" si="2502"/>
        <v>23</v>
      </c>
      <c r="AM1293" s="43">
        <f t="shared" si="2503"/>
        <v>0</v>
      </c>
      <c r="AN1293" s="2"/>
      <c r="AO1293" s="1"/>
      <c r="AP1293" s="1"/>
      <c r="AQ1293" s="1"/>
      <c r="AR1293" s="1"/>
      <c r="AS1293" s="1"/>
    </row>
    <row r="1294" ht="47.25">
      <c r="B1294" s="41" t="s">
        <v>670</v>
      </c>
      <c r="C1294" s="41" t="s">
        <v>117</v>
      </c>
      <c r="D1294" s="41" t="s">
        <v>446</v>
      </c>
      <c r="E1294" s="26" t="str">
        <f t="shared" si="2504"/>
        <v>0310</v>
      </c>
      <c r="F1294" s="41" t="s">
        <v>703</v>
      </c>
      <c r="G1294" s="41"/>
      <c r="H1294" s="42" t="s">
        <v>704</v>
      </c>
      <c r="I1294" s="43">
        <f t="shared" si="2532"/>
        <v>23</v>
      </c>
      <c r="J1294" s="43">
        <f t="shared" si="2533"/>
        <v>23</v>
      </c>
      <c r="K1294" s="43">
        <f t="shared" si="2534"/>
        <v>23</v>
      </c>
      <c r="L1294" s="43">
        <f t="shared" si="2535"/>
        <v>0</v>
      </c>
      <c r="M1294" s="43">
        <f t="shared" si="2536"/>
        <v>0</v>
      </c>
      <c r="N1294" s="43">
        <f t="shared" si="2537"/>
        <v>0</v>
      </c>
      <c r="O1294" s="43">
        <f t="shared" si="2538"/>
        <v>0</v>
      </c>
      <c r="P1294" s="43">
        <f t="shared" si="2539"/>
        <v>0</v>
      </c>
      <c r="Q1294" s="43">
        <f t="shared" si="2540"/>
        <v>0</v>
      </c>
      <c r="R1294" s="43">
        <f t="shared" si="2541"/>
        <v>0</v>
      </c>
      <c r="S1294" s="43">
        <f t="shared" si="2542"/>
        <v>0</v>
      </c>
      <c r="T1294" s="43">
        <f t="shared" si="2543"/>
        <v>0</v>
      </c>
      <c r="U1294" s="43">
        <v>0</v>
      </c>
      <c r="V1294" s="43">
        <f t="shared" si="2505"/>
        <v>23</v>
      </c>
      <c r="W1294" s="43">
        <f t="shared" si="2544"/>
        <v>0</v>
      </c>
      <c r="X1294" s="43">
        <f t="shared" si="2545"/>
        <v>0</v>
      </c>
      <c r="Y1294" s="43">
        <f t="shared" si="2546"/>
        <v>0</v>
      </c>
      <c r="Z1294" s="43">
        <f t="shared" si="2547"/>
        <v>0</v>
      </c>
      <c r="AA1294" s="43">
        <f t="shared" si="2548"/>
        <v>0</v>
      </c>
      <c r="AB1294" s="43">
        <f t="shared" si="2549"/>
        <v>23</v>
      </c>
      <c r="AC1294" s="44">
        <f t="shared" si="2550"/>
        <v>23</v>
      </c>
      <c r="AD1294" s="44">
        <f t="shared" si="2551"/>
        <v>23</v>
      </c>
      <c r="AE1294" s="45">
        <f t="shared" si="2501"/>
        <v>100</v>
      </c>
      <c r="AF1294" s="43">
        <f t="shared" si="2552"/>
        <v>23</v>
      </c>
      <c r="AG1294" s="43">
        <f t="shared" si="2553"/>
        <v>0</v>
      </c>
      <c r="AH1294" s="43">
        <f t="shared" si="2554"/>
        <v>0</v>
      </c>
      <c r="AI1294" s="43">
        <f t="shared" si="2555"/>
        <v>0</v>
      </c>
      <c r="AJ1294" s="43">
        <f t="shared" si="2556"/>
        <v>0</v>
      </c>
      <c r="AK1294" s="43">
        <f t="shared" si="2557"/>
        <v>0</v>
      </c>
      <c r="AL1294" s="43">
        <f t="shared" si="2502"/>
        <v>23</v>
      </c>
      <c r="AM1294" s="43">
        <f t="shared" si="2503"/>
        <v>0</v>
      </c>
      <c r="AN1294" s="2"/>
      <c r="AR1294" s="1"/>
      <c r="AS1294" s="1"/>
    </row>
    <row r="1295" ht="31.5">
      <c r="B1295" s="41" t="s">
        <v>670</v>
      </c>
      <c r="C1295" s="41" t="s">
        <v>117</v>
      </c>
      <c r="D1295" s="41" t="s">
        <v>446</v>
      </c>
      <c r="E1295" s="26" t="str">
        <f t="shared" si="2504"/>
        <v>0310</v>
      </c>
      <c r="F1295" s="41" t="s">
        <v>705</v>
      </c>
      <c r="G1295" s="41"/>
      <c r="H1295" s="42" t="s">
        <v>706</v>
      </c>
      <c r="I1295" s="43">
        <f t="shared" si="2532"/>
        <v>23</v>
      </c>
      <c r="J1295" s="43">
        <f t="shared" si="2533"/>
        <v>23</v>
      </c>
      <c r="K1295" s="43">
        <f t="shared" si="2534"/>
        <v>23</v>
      </c>
      <c r="L1295" s="43">
        <f t="shared" si="2535"/>
        <v>0</v>
      </c>
      <c r="M1295" s="43">
        <f t="shared" si="2536"/>
        <v>0</v>
      </c>
      <c r="N1295" s="43">
        <f t="shared" si="2537"/>
        <v>0</v>
      </c>
      <c r="O1295" s="43">
        <f t="shared" si="2538"/>
        <v>0</v>
      </c>
      <c r="P1295" s="43">
        <f t="shared" si="2539"/>
        <v>0</v>
      </c>
      <c r="Q1295" s="43">
        <f t="shared" si="2540"/>
        <v>0</v>
      </c>
      <c r="R1295" s="43">
        <f t="shared" si="2541"/>
        <v>0</v>
      </c>
      <c r="S1295" s="43">
        <f t="shared" si="2542"/>
        <v>0</v>
      </c>
      <c r="T1295" s="43">
        <f t="shared" si="2543"/>
        <v>0</v>
      </c>
      <c r="U1295" s="43">
        <v>0</v>
      </c>
      <c r="V1295" s="43">
        <f t="shared" si="2505"/>
        <v>23</v>
      </c>
      <c r="W1295" s="43">
        <f t="shared" si="2544"/>
        <v>0</v>
      </c>
      <c r="X1295" s="43">
        <f t="shared" si="2545"/>
        <v>0</v>
      </c>
      <c r="Y1295" s="43">
        <f t="shared" si="2546"/>
        <v>0</v>
      </c>
      <c r="Z1295" s="43">
        <f t="shared" si="2547"/>
        <v>0</v>
      </c>
      <c r="AA1295" s="43">
        <f t="shared" si="2548"/>
        <v>0</v>
      </c>
      <c r="AB1295" s="43">
        <f t="shared" si="2549"/>
        <v>23</v>
      </c>
      <c r="AC1295" s="44">
        <f t="shared" si="2550"/>
        <v>23</v>
      </c>
      <c r="AD1295" s="44">
        <f t="shared" si="2551"/>
        <v>23</v>
      </c>
      <c r="AE1295" s="45">
        <f t="shared" si="2501"/>
        <v>100</v>
      </c>
      <c r="AF1295" s="43">
        <f t="shared" si="2552"/>
        <v>23</v>
      </c>
      <c r="AG1295" s="43">
        <f t="shared" si="2553"/>
        <v>0</v>
      </c>
      <c r="AH1295" s="43">
        <f t="shared" si="2554"/>
        <v>0</v>
      </c>
      <c r="AI1295" s="43">
        <f t="shared" si="2555"/>
        <v>0</v>
      </c>
      <c r="AJ1295" s="43">
        <f t="shared" si="2556"/>
        <v>0</v>
      </c>
      <c r="AK1295" s="43">
        <f t="shared" si="2557"/>
        <v>0</v>
      </c>
      <c r="AL1295" s="43">
        <f t="shared" si="2502"/>
        <v>23</v>
      </c>
      <c r="AM1295" s="43">
        <f t="shared" si="2503"/>
        <v>0</v>
      </c>
      <c r="AN1295" s="2"/>
      <c r="AO1295" s="1"/>
      <c r="AP1295" s="1"/>
      <c r="AQ1295" s="1"/>
      <c r="AR1295" s="1"/>
      <c r="AS1295" s="1"/>
    </row>
    <row r="1296" ht="31.5">
      <c r="B1296" s="41" t="s">
        <v>670</v>
      </c>
      <c r="C1296" s="41" t="s">
        <v>117</v>
      </c>
      <c r="D1296" s="41" t="s">
        <v>446</v>
      </c>
      <c r="E1296" s="26" t="str">
        <f t="shared" si="2504"/>
        <v>0310</v>
      </c>
      <c r="F1296" s="41" t="s">
        <v>705</v>
      </c>
      <c r="G1296" s="41" t="s">
        <v>53</v>
      </c>
      <c r="H1296" s="42" t="s">
        <v>54</v>
      </c>
      <c r="I1296" s="43">
        <f t="shared" si="2532"/>
        <v>23</v>
      </c>
      <c r="J1296" s="43">
        <f t="shared" si="2533"/>
        <v>23</v>
      </c>
      <c r="K1296" s="43">
        <f t="shared" si="2534"/>
        <v>23</v>
      </c>
      <c r="L1296" s="43">
        <f t="shared" si="2535"/>
        <v>0</v>
      </c>
      <c r="M1296" s="43">
        <f t="shared" si="2536"/>
        <v>0</v>
      </c>
      <c r="N1296" s="43">
        <f t="shared" si="2537"/>
        <v>0</v>
      </c>
      <c r="O1296" s="43">
        <f t="shared" si="2538"/>
        <v>0</v>
      </c>
      <c r="P1296" s="43">
        <f t="shared" si="2539"/>
        <v>0</v>
      </c>
      <c r="Q1296" s="43">
        <f t="shared" si="2540"/>
        <v>0</v>
      </c>
      <c r="R1296" s="43">
        <f t="shared" si="2541"/>
        <v>0</v>
      </c>
      <c r="S1296" s="43">
        <f t="shared" si="2542"/>
        <v>0</v>
      </c>
      <c r="T1296" s="43">
        <f t="shared" si="2543"/>
        <v>0</v>
      </c>
      <c r="U1296" s="43">
        <v>0</v>
      </c>
      <c r="V1296" s="43">
        <f t="shared" si="2505"/>
        <v>23</v>
      </c>
      <c r="W1296" s="43">
        <f t="shared" si="2544"/>
        <v>0</v>
      </c>
      <c r="X1296" s="43">
        <f t="shared" si="2545"/>
        <v>0</v>
      </c>
      <c r="Y1296" s="43">
        <f t="shared" si="2546"/>
        <v>0</v>
      </c>
      <c r="Z1296" s="43">
        <f t="shared" si="2547"/>
        <v>0</v>
      </c>
      <c r="AA1296" s="43">
        <f t="shared" si="2548"/>
        <v>0</v>
      </c>
      <c r="AB1296" s="43">
        <f t="shared" si="2549"/>
        <v>23</v>
      </c>
      <c r="AC1296" s="44">
        <f t="shared" si="2550"/>
        <v>23</v>
      </c>
      <c r="AD1296" s="44">
        <f t="shared" si="2551"/>
        <v>23</v>
      </c>
      <c r="AE1296" s="45">
        <f t="shared" si="2501"/>
        <v>100</v>
      </c>
      <c r="AF1296" s="43">
        <f t="shared" si="2552"/>
        <v>23</v>
      </c>
      <c r="AG1296" s="43">
        <f t="shared" si="2553"/>
        <v>0</v>
      </c>
      <c r="AH1296" s="43">
        <f t="shared" si="2554"/>
        <v>0</v>
      </c>
      <c r="AI1296" s="43">
        <f t="shared" si="2555"/>
        <v>0</v>
      </c>
      <c r="AJ1296" s="43">
        <f t="shared" si="2556"/>
        <v>0</v>
      </c>
      <c r="AK1296" s="43">
        <f t="shared" si="2557"/>
        <v>0</v>
      </c>
      <c r="AL1296" s="43">
        <f t="shared" si="2502"/>
        <v>23</v>
      </c>
      <c r="AM1296" s="43">
        <f t="shared" si="2503"/>
        <v>0</v>
      </c>
      <c r="AN1296" s="2"/>
      <c r="AO1296" s="1"/>
      <c r="AP1296" s="1"/>
      <c r="AQ1296" s="1"/>
      <c r="AR1296" s="1"/>
      <c r="AS1296" s="1"/>
    </row>
    <row r="1297" ht="31.5">
      <c r="B1297" s="41" t="s">
        <v>670</v>
      </c>
      <c r="C1297" s="41" t="s">
        <v>117</v>
      </c>
      <c r="D1297" s="41" t="s">
        <v>446</v>
      </c>
      <c r="E1297" s="26" t="str">
        <f t="shared" si="2504"/>
        <v>0310</v>
      </c>
      <c r="F1297" s="41" t="s">
        <v>705</v>
      </c>
      <c r="G1297" s="41" t="s">
        <v>55</v>
      </c>
      <c r="H1297" s="42" t="s">
        <v>56</v>
      </c>
      <c r="I1297" s="43">
        <v>23</v>
      </c>
      <c r="J1297" s="43">
        <v>23</v>
      </c>
      <c r="K1297" s="43">
        <v>23</v>
      </c>
      <c r="L1297" s="43"/>
      <c r="M1297" s="43"/>
      <c r="N1297" s="43"/>
      <c r="O1297" s="43">
        <v>0</v>
      </c>
      <c r="P1297" s="43">
        <v>0</v>
      </c>
      <c r="Q1297" s="43">
        <v>0</v>
      </c>
      <c r="R1297" s="43">
        <v>0</v>
      </c>
      <c r="S1297" s="43">
        <v>0</v>
      </c>
      <c r="T1297" s="43">
        <v>0</v>
      </c>
      <c r="U1297" s="43">
        <v>0</v>
      </c>
      <c r="V1297" s="43">
        <f t="shared" si="2505"/>
        <v>23</v>
      </c>
      <c r="W1297" s="43"/>
      <c r="X1297" s="43"/>
      <c r="Y1297" s="43"/>
      <c r="Z1297" s="43"/>
      <c r="AA1297" s="43"/>
      <c r="AB1297" s="43">
        <v>23</v>
      </c>
      <c r="AC1297" s="44">
        <v>23</v>
      </c>
      <c r="AD1297" s="44">
        <v>23</v>
      </c>
      <c r="AE1297" s="45">
        <f t="shared" si="2501"/>
        <v>100</v>
      </c>
      <c r="AF1297" s="43">
        <v>23</v>
      </c>
      <c r="AG1297" s="43">
        <v>0</v>
      </c>
      <c r="AH1297" s="43">
        <v>0</v>
      </c>
      <c r="AI1297" s="43">
        <v>0</v>
      </c>
      <c r="AJ1297" s="43">
        <v>0</v>
      </c>
      <c r="AK1297" s="43">
        <v>0</v>
      </c>
      <c r="AL1297" s="43">
        <f t="shared" si="2502"/>
        <v>23</v>
      </c>
      <c r="AM1297" s="43">
        <f t="shared" si="2503"/>
        <v>0</v>
      </c>
      <c r="AN1297" s="19"/>
      <c r="AO1297" s="1"/>
      <c r="AP1297" s="1"/>
      <c r="AQ1297" s="1"/>
      <c r="AR1297" s="1"/>
      <c r="AS1297" s="1"/>
    </row>
    <row r="1298" ht="47.25">
      <c r="B1298" s="41" t="s">
        <v>670</v>
      </c>
      <c r="C1298" s="41" t="s">
        <v>117</v>
      </c>
      <c r="D1298" s="41" t="s">
        <v>446</v>
      </c>
      <c r="E1298" s="26" t="str">
        <f t="shared" si="2504"/>
        <v>0310</v>
      </c>
      <c r="F1298" s="41" t="s">
        <v>707</v>
      </c>
      <c r="G1298" s="41"/>
      <c r="H1298" s="42" t="s">
        <v>708</v>
      </c>
      <c r="I1298" s="43">
        <f t="shared" si="2532"/>
        <v>446.80000000000001</v>
      </c>
      <c r="J1298" s="43">
        <f t="shared" si="2533"/>
        <v>464.39999999999998</v>
      </c>
      <c r="K1298" s="43">
        <f t="shared" si="2534"/>
        <v>247.69999999999999</v>
      </c>
      <c r="L1298" s="43">
        <f t="shared" si="2535"/>
        <v>0</v>
      </c>
      <c r="M1298" s="43">
        <f t="shared" si="2536"/>
        <v>0</v>
      </c>
      <c r="N1298" s="43">
        <f t="shared" si="2537"/>
        <v>0</v>
      </c>
      <c r="O1298" s="43">
        <f t="shared" si="2538"/>
        <v>-4.0899999999999999</v>
      </c>
      <c r="P1298" s="43">
        <f t="shared" si="2539"/>
        <v>0</v>
      </c>
      <c r="Q1298" s="43">
        <f t="shared" si="2540"/>
        <v>0</v>
      </c>
      <c r="R1298" s="43">
        <f t="shared" si="2541"/>
        <v>0</v>
      </c>
      <c r="S1298" s="43">
        <f t="shared" si="2542"/>
        <v>0</v>
      </c>
      <c r="T1298" s="43">
        <f t="shared" si="2543"/>
        <v>0</v>
      </c>
      <c r="U1298" s="43">
        <v>0</v>
      </c>
      <c r="V1298" s="43">
        <f t="shared" si="2505"/>
        <v>442.71000000000004</v>
      </c>
      <c r="W1298" s="43">
        <f t="shared" si="2544"/>
        <v>0</v>
      </c>
      <c r="X1298" s="43">
        <f t="shared" si="2545"/>
        <v>0</v>
      </c>
      <c r="Y1298" s="43">
        <f t="shared" si="2546"/>
        <v>0</v>
      </c>
      <c r="Z1298" s="43">
        <f t="shared" si="2547"/>
        <v>0</v>
      </c>
      <c r="AA1298" s="43">
        <f t="shared" si="2548"/>
        <v>0</v>
      </c>
      <c r="AB1298" s="43">
        <f t="shared" si="2549"/>
        <v>379.86637000000002</v>
      </c>
      <c r="AC1298" s="44">
        <f t="shared" si="2550"/>
        <v>442.71000000000004</v>
      </c>
      <c r="AD1298" s="44">
        <f t="shared" si="2551"/>
        <v>442.53400000000005</v>
      </c>
      <c r="AE1298" s="45">
        <f t="shared" si="2501"/>
        <v>99.96024485554878</v>
      </c>
      <c r="AF1298" s="43">
        <f t="shared" si="2552"/>
        <v>446.80000000000001</v>
      </c>
      <c r="AG1298" s="43">
        <f t="shared" si="2553"/>
        <v>-4.0899999999999999</v>
      </c>
      <c r="AH1298" s="43">
        <f t="shared" si="2554"/>
        <v>0</v>
      </c>
      <c r="AI1298" s="43">
        <f t="shared" si="2555"/>
        <v>0</v>
      </c>
      <c r="AJ1298" s="43">
        <f t="shared" si="2556"/>
        <v>0</v>
      </c>
      <c r="AK1298" s="43">
        <f t="shared" si="2557"/>
        <v>0</v>
      </c>
      <c r="AL1298" s="43">
        <f t="shared" si="2502"/>
        <v>442.71000000000004</v>
      </c>
      <c r="AM1298" s="43">
        <f t="shared" si="2503"/>
        <v>0</v>
      </c>
      <c r="AN1298" s="2"/>
      <c r="AO1298" s="1"/>
      <c r="AP1298" s="1"/>
      <c r="AQ1298" s="1"/>
      <c r="AR1298" s="1"/>
      <c r="AS1298" s="1"/>
    </row>
    <row r="1299" ht="31.5">
      <c r="B1299" s="41" t="s">
        <v>670</v>
      </c>
      <c r="C1299" s="41" t="s">
        <v>117</v>
      </c>
      <c r="D1299" s="41" t="s">
        <v>446</v>
      </c>
      <c r="E1299" s="26" t="str">
        <f t="shared" si="2504"/>
        <v>0310</v>
      </c>
      <c r="F1299" s="41" t="s">
        <v>709</v>
      </c>
      <c r="G1299" s="41"/>
      <c r="H1299" s="42" t="s">
        <v>710</v>
      </c>
      <c r="I1299" s="43">
        <f t="shared" si="2532"/>
        <v>446.80000000000001</v>
      </c>
      <c r="J1299" s="43">
        <f t="shared" si="2533"/>
        <v>464.39999999999998</v>
      </c>
      <c r="K1299" s="43">
        <f t="shared" si="2534"/>
        <v>247.69999999999999</v>
      </c>
      <c r="L1299" s="43">
        <f t="shared" si="2535"/>
        <v>0</v>
      </c>
      <c r="M1299" s="43">
        <f t="shared" si="2536"/>
        <v>0</v>
      </c>
      <c r="N1299" s="43">
        <f t="shared" si="2537"/>
        <v>0</v>
      </c>
      <c r="O1299" s="43">
        <f t="shared" si="2538"/>
        <v>-4.0899999999999999</v>
      </c>
      <c r="P1299" s="43">
        <f t="shared" si="2539"/>
        <v>0</v>
      </c>
      <c r="Q1299" s="43">
        <f t="shared" si="2540"/>
        <v>0</v>
      </c>
      <c r="R1299" s="43">
        <f t="shared" si="2541"/>
        <v>0</v>
      </c>
      <c r="S1299" s="43">
        <f t="shared" si="2542"/>
        <v>0</v>
      </c>
      <c r="T1299" s="43">
        <f t="shared" si="2543"/>
        <v>0</v>
      </c>
      <c r="U1299" s="43">
        <v>0</v>
      </c>
      <c r="V1299" s="43">
        <f t="shared" si="2505"/>
        <v>442.71000000000004</v>
      </c>
      <c r="W1299" s="43">
        <f t="shared" si="2544"/>
        <v>0</v>
      </c>
      <c r="X1299" s="43">
        <f t="shared" si="2545"/>
        <v>0</v>
      </c>
      <c r="Y1299" s="43">
        <f t="shared" si="2546"/>
        <v>0</v>
      </c>
      <c r="Z1299" s="43">
        <f t="shared" si="2547"/>
        <v>0</v>
      </c>
      <c r="AA1299" s="43">
        <f t="shared" si="2548"/>
        <v>0</v>
      </c>
      <c r="AB1299" s="43">
        <f t="shared" si="2549"/>
        <v>379.86637000000002</v>
      </c>
      <c r="AC1299" s="44">
        <f t="shared" si="2550"/>
        <v>442.71000000000004</v>
      </c>
      <c r="AD1299" s="44">
        <f t="shared" si="2551"/>
        <v>442.53400000000005</v>
      </c>
      <c r="AE1299" s="45">
        <f t="shared" si="2501"/>
        <v>99.96024485554878</v>
      </c>
      <c r="AF1299" s="43">
        <f t="shared" si="2552"/>
        <v>446.80000000000001</v>
      </c>
      <c r="AG1299" s="43">
        <f t="shared" si="2553"/>
        <v>-4.0899999999999999</v>
      </c>
      <c r="AH1299" s="43">
        <f t="shared" si="2554"/>
        <v>0</v>
      </c>
      <c r="AI1299" s="43">
        <f t="shared" si="2555"/>
        <v>0</v>
      </c>
      <c r="AJ1299" s="43">
        <f t="shared" si="2556"/>
        <v>0</v>
      </c>
      <c r="AK1299" s="43">
        <f t="shared" si="2557"/>
        <v>0</v>
      </c>
      <c r="AL1299" s="43">
        <f t="shared" si="2502"/>
        <v>442.71000000000004</v>
      </c>
      <c r="AM1299" s="43">
        <f t="shared" si="2503"/>
        <v>0</v>
      </c>
      <c r="AN1299" s="2"/>
      <c r="AR1299" s="1"/>
      <c r="AS1299" s="1"/>
    </row>
    <row r="1300" ht="63">
      <c r="B1300" s="41" t="s">
        <v>670</v>
      </c>
      <c r="C1300" s="41" t="s">
        <v>117</v>
      </c>
      <c r="D1300" s="41" t="s">
        <v>446</v>
      </c>
      <c r="E1300" s="26" t="str">
        <f t="shared" si="2504"/>
        <v>0310</v>
      </c>
      <c r="F1300" s="41" t="s">
        <v>711</v>
      </c>
      <c r="G1300" s="41"/>
      <c r="H1300" s="42" t="s">
        <v>712</v>
      </c>
      <c r="I1300" s="43">
        <f>I1301+I1303</f>
        <v>446.80000000000001</v>
      </c>
      <c r="J1300" s="43">
        <f>J1301+J1303</f>
        <v>464.39999999999998</v>
      </c>
      <c r="K1300" s="43">
        <f>K1301+K1303</f>
        <v>247.69999999999999</v>
      </c>
      <c r="L1300" s="43">
        <f>L1301+L1303</f>
        <v>0</v>
      </c>
      <c r="M1300" s="43">
        <f>M1301+M1303</f>
        <v>0</v>
      </c>
      <c r="N1300" s="43">
        <f>N1301+N1303</f>
        <v>0</v>
      </c>
      <c r="O1300" s="43">
        <f>O1301+O1303</f>
        <v>-4.0899999999999999</v>
      </c>
      <c r="P1300" s="43">
        <f>P1301+P1303</f>
        <v>0</v>
      </c>
      <c r="Q1300" s="43">
        <f>Q1301+Q1303</f>
        <v>0</v>
      </c>
      <c r="R1300" s="43">
        <f>R1301+R1303</f>
        <v>0</v>
      </c>
      <c r="S1300" s="43">
        <f>S1301+S1303</f>
        <v>0</v>
      </c>
      <c r="T1300" s="43">
        <f>T1301+T1303</f>
        <v>0</v>
      </c>
      <c r="U1300" s="43">
        <v>0</v>
      </c>
      <c r="V1300" s="43">
        <f t="shared" si="2505"/>
        <v>442.71000000000004</v>
      </c>
      <c r="W1300" s="43">
        <f>W1301+W1303</f>
        <v>0</v>
      </c>
      <c r="X1300" s="43">
        <f>X1301+X1303</f>
        <v>0</v>
      </c>
      <c r="Y1300" s="43">
        <f>Y1301+Y1303</f>
        <v>0</v>
      </c>
      <c r="Z1300" s="43">
        <f>Z1301+Z1303</f>
        <v>0</v>
      </c>
      <c r="AA1300" s="43">
        <f>AA1301+AA1303</f>
        <v>0</v>
      </c>
      <c r="AB1300" s="43">
        <f>AB1301+AB1303</f>
        <v>379.86637000000002</v>
      </c>
      <c r="AC1300" s="44">
        <f>AC1301+AC1303</f>
        <v>442.71000000000004</v>
      </c>
      <c r="AD1300" s="44">
        <f>AD1301+AD1303</f>
        <v>442.53400000000005</v>
      </c>
      <c r="AE1300" s="45">
        <f t="shared" si="2501"/>
        <v>99.96024485554878</v>
      </c>
      <c r="AF1300" s="43">
        <f>AF1301+AF1303</f>
        <v>446.80000000000001</v>
      </c>
      <c r="AG1300" s="43">
        <f>AG1301+AG1303</f>
        <v>-4.0899999999999999</v>
      </c>
      <c r="AH1300" s="43">
        <f>AH1301+AH1303</f>
        <v>0</v>
      </c>
      <c r="AI1300" s="43">
        <f>AI1301+AI1303</f>
        <v>0</v>
      </c>
      <c r="AJ1300" s="43">
        <f>AJ1301+AJ1303</f>
        <v>0</v>
      </c>
      <c r="AK1300" s="43">
        <f>AK1301+AK1303</f>
        <v>0</v>
      </c>
      <c r="AL1300" s="43">
        <f t="shared" si="2502"/>
        <v>442.71000000000004</v>
      </c>
      <c r="AM1300" s="43">
        <f t="shared" si="2503"/>
        <v>0</v>
      </c>
      <c r="AN1300" s="2"/>
      <c r="AO1300" s="1"/>
      <c r="AP1300" s="1"/>
      <c r="AQ1300" s="1"/>
      <c r="AR1300" s="1"/>
      <c r="AS1300" s="1"/>
    </row>
    <row r="1301" ht="31.5">
      <c r="B1301" s="41" t="s">
        <v>670</v>
      </c>
      <c r="C1301" s="41" t="s">
        <v>117</v>
      </c>
      <c r="D1301" s="41" t="s">
        <v>446</v>
      </c>
      <c r="E1301" s="26" t="str">
        <f t="shared" si="2504"/>
        <v>0310</v>
      </c>
      <c r="F1301" s="41" t="s">
        <v>711</v>
      </c>
      <c r="G1301" s="41" t="s">
        <v>53</v>
      </c>
      <c r="H1301" s="42" t="s">
        <v>54</v>
      </c>
      <c r="I1301" s="43">
        <f>I1302</f>
        <v>439.80000000000001</v>
      </c>
      <c r="J1301" s="43">
        <f>J1302</f>
        <v>457.39999999999998</v>
      </c>
      <c r="K1301" s="43">
        <f>K1302</f>
        <v>240.69999999999999</v>
      </c>
      <c r="L1301" s="43">
        <f>L1302</f>
        <v>0</v>
      </c>
      <c r="M1301" s="43">
        <f>M1302</f>
        <v>0</v>
      </c>
      <c r="N1301" s="43">
        <f>N1302</f>
        <v>0</v>
      </c>
      <c r="O1301" s="43">
        <f>O1302</f>
        <v>0</v>
      </c>
      <c r="P1301" s="43">
        <f>P1302</f>
        <v>0</v>
      </c>
      <c r="Q1301" s="43">
        <f>Q1302</f>
        <v>0</v>
      </c>
      <c r="R1301" s="43">
        <f>R1302</f>
        <v>0</v>
      </c>
      <c r="S1301" s="43">
        <f>S1302</f>
        <v>0</v>
      </c>
      <c r="T1301" s="43">
        <f>T1302</f>
        <v>0</v>
      </c>
      <c r="U1301" s="43">
        <v>0</v>
      </c>
      <c r="V1301" s="43">
        <f t="shared" si="2505"/>
        <v>439.80000000000001</v>
      </c>
      <c r="W1301" s="43">
        <f>W1302</f>
        <v>0</v>
      </c>
      <c r="X1301" s="43">
        <f>X1302</f>
        <v>0</v>
      </c>
      <c r="Y1301" s="43">
        <f>Y1302</f>
        <v>0</v>
      </c>
      <c r="Z1301" s="43">
        <f>Z1302</f>
        <v>0</v>
      </c>
      <c r="AA1301" s="43">
        <f>AA1302</f>
        <v>0</v>
      </c>
      <c r="AB1301" s="43">
        <f>AB1302</f>
        <v>376.95636999999999</v>
      </c>
      <c r="AC1301" s="44">
        <f>AC1302</f>
        <v>439.80000000000001</v>
      </c>
      <c r="AD1301" s="44">
        <f>AD1302</f>
        <v>439.62400000000002</v>
      </c>
      <c r="AE1301" s="45">
        <f t="shared" si="2501"/>
        <v>99.9599818099136</v>
      </c>
      <c r="AF1301" s="43">
        <f>AF1302</f>
        <v>439.80000000000001</v>
      </c>
      <c r="AG1301" s="43">
        <f>AG1302</f>
        <v>0</v>
      </c>
      <c r="AH1301" s="43">
        <f>AH1302</f>
        <v>0</v>
      </c>
      <c r="AI1301" s="43">
        <f>AI1302</f>
        <v>0</v>
      </c>
      <c r="AJ1301" s="43">
        <f>AJ1302</f>
        <v>0</v>
      </c>
      <c r="AK1301" s="43">
        <f>AK1302</f>
        <v>0</v>
      </c>
      <c r="AL1301" s="43">
        <f t="shared" si="2502"/>
        <v>439.80000000000001</v>
      </c>
      <c r="AM1301" s="43">
        <f t="shared" si="2503"/>
        <v>0</v>
      </c>
      <c r="AN1301" s="2"/>
      <c r="AR1301" s="1"/>
      <c r="AS1301" s="1"/>
    </row>
    <row r="1302" ht="31.5">
      <c r="B1302" s="41" t="s">
        <v>670</v>
      </c>
      <c r="C1302" s="41" t="s">
        <v>117</v>
      </c>
      <c r="D1302" s="41" t="s">
        <v>446</v>
      </c>
      <c r="E1302" s="26" t="str">
        <f t="shared" si="2504"/>
        <v>0310</v>
      </c>
      <c r="F1302" s="41" t="s">
        <v>711</v>
      </c>
      <c r="G1302" s="41" t="s">
        <v>55</v>
      </c>
      <c r="H1302" s="42" t="s">
        <v>56</v>
      </c>
      <c r="I1302" s="43">
        <v>439.80000000000001</v>
      </c>
      <c r="J1302" s="43">
        <v>457.39999999999998</v>
      </c>
      <c r="K1302" s="43">
        <v>240.69999999999999</v>
      </c>
      <c r="L1302" s="43"/>
      <c r="M1302" s="43"/>
      <c r="N1302" s="43"/>
      <c r="O1302" s="43">
        <v>0</v>
      </c>
      <c r="P1302" s="43">
        <v>0</v>
      </c>
      <c r="Q1302" s="43">
        <v>0</v>
      </c>
      <c r="R1302" s="43">
        <v>0</v>
      </c>
      <c r="S1302" s="43">
        <v>0</v>
      </c>
      <c r="T1302" s="43">
        <v>0</v>
      </c>
      <c r="U1302" s="43">
        <v>0</v>
      </c>
      <c r="V1302" s="43">
        <f t="shared" si="2505"/>
        <v>439.80000000000001</v>
      </c>
      <c r="W1302" s="43"/>
      <c r="X1302" s="43"/>
      <c r="Y1302" s="43"/>
      <c r="Z1302" s="43"/>
      <c r="AA1302" s="43"/>
      <c r="AB1302" s="43">
        <v>376.95636999999999</v>
      </c>
      <c r="AC1302" s="44">
        <v>439.80000000000001</v>
      </c>
      <c r="AD1302" s="44">
        <v>439.62400000000002</v>
      </c>
      <c r="AE1302" s="45">
        <f t="shared" si="2501"/>
        <v>99.9599818099136</v>
      </c>
      <c r="AF1302" s="43">
        <v>439.80000000000001</v>
      </c>
      <c r="AG1302" s="43">
        <v>0</v>
      </c>
      <c r="AH1302" s="43">
        <v>0</v>
      </c>
      <c r="AI1302" s="43">
        <v>0</v>
      </c>
      <c r="AJ1302" s="43">
        <v>0</v>
      </c>
      <c r="AK1302" s="43">
        <v>0</v>
      </c>
      <c r="AL1302" s="43">
        <f t="shared" si="2502"/>
        <v>439.80000000000001</v>
      </c>
      <c r="AM1302" s="43">
        <f t="shared" si="2503"/>
        <v>0</v>
      </c>
      <c r="AN1302" s="19"/>
      <c r="AO1302" s="1"/>
      <c r="AP1302" s="1"/>
      <c r="AQ1302" s="1"/>
      <c r="AR1302" s="1"/>
      <c r="AS1302" s="1"/>
    </row>
    <row r="1303">
      <c r="B1303" s="41" t="s">
        <v>670</v>
      </c>
      <c r="C1303" s="41" t="s">
        <v>117</v>
      </c>
      <c r="D1303" s="41" t="s">
        <v>446</v>
      </c>
      <c r="E1303" s="26" t="str">
        <f t="shared" si="2504"/>
        <v>0310</v>
      </c>
      <c r="F1303" s="41" t="s">
        <v>711</v>
      </c>
      <c r="G1303" s="41" t="s">
        <v>59</v>
      </c>
      <c r="H1303" s="42" t="s">
        <v>60</v>
      </c>
      <c r="I1303" s="43">
        <f>I1304</f>
        <v>7</v>
      </c>
      <c r="J1303" s="43">
        <f>J1304</f>
        <v>7</v>
      </c>
      <c r="K1303" s="43">
        <f>K1304</f>
        <v>7</v>
      </c>
      <c r="L1303" s="43">
        <f>L1304</f>
        <v>0</v>
      </c>
      <c r="M1303" s="43">
        <f>M1304</f>
        <v>0</v>
      </c>
      <c r="N1303" s="43">
        <f>N1304</f>
        <v>0</v>
      </c>
      <c r="O1303" s="43">
        <f>O1304</f>
        <v>-4.0899999999999999</v>
      </c>
      <c r="P1303" s="43">
        <f>P1304</f>
        <v>0</v>
      </c>
      <c r="Q1303" s="43">
        <f>Q1304</f>
        <v>0</v>
      </c>
      <c r="R1303" s="43">
        <f>R1304</f>
        <v>0</v>
      </c>
      <c r="S1303" s="43">
        <f>S1304</f>
        <v>0</v>
      </c>
      <c r="T1303" s="43">
        <f>T1304</f>
        <v>0</v>
      </c>
      <c r="U1303" s="43">
        <v>0</v>
      </c>
      <c r="V1303" s="43">
        <f t="shared" si="2505"/>
        <v>2.9100000000000001</v>
      </c>
      <c r="W1303" s="43">
        <f>W1304</f>
        <v>0</v>
      </c>
      <c r="X1303" s="43">
        <f>X1304</f>
        <v>0</v>
      </c>
      <c r="Y1303" s="43">
        <f>Y1304</f>
        <v>0</v>
      </c>
      <c r="Z1303" s="43">
        <f>Z1304</f>
        <v>0</v>
      </c>
      <c r="AA1303" s="43">
        <f>AA1304</f>
        <v>0</v>
      </c>
      <c r="AB1303" s="43">
        <f>AB1304</f>
        <v>2.9100000000000001</v>
      </c>
      <c r="AC1303" s="44">
        <f>AC1304</f>
        <v>2.9100000000000001</v>
      </c>
      <c r="AD1303" s="44">
        <f>AD1304</f>
        <v>2.9100000000000001</v>
      </c>
      <c r="AE1303" s="45">
        <f t="shared" si="2501"/>
        <v>100</v>
      </c>
      <c r="AF1303" s="43">
        <f>AF1304</f>
        <v>7</v>
      </c>
      <c r="AG1303" s="43">
        <f>AG1304</f>
        <v>-4.0899999999999999</v>
      </c>
      <c r="AH1303" s="43">
        <f>AH1304</f>
        <v>0</v>
      </c>
      <c r="AI1303" s="43">
        <f>AI1304</f>
        <v>0</v>
      </c>
      <c r="AJ1303" s="43">
        <f>AJ1304</f>
        <v>0</v>
      </c>
      <c r="AK1303" s="43">
        <f>AK1304</f>
        <v>0</v>
      </c>
      <c r="AL1303" s="43">
        <f t="shared" si="2502"/>
        <v>2.9100000000000001</v>
      </c>
      <c r="AM1303" s="43">
        <f t="shared" si="2503"/>
        <v>0</v>
      </c>
      <c r="AN1303" s="2"/>
      <c r="AO1303" s="1"/>
      <c r="AP1303" s="1"/>
      <c r="AQ1303" s="1"/>
      <c r="AR1303" s="1"/>
      <c r="AS1303" s="1"/>
    </row>
    <row r="1304">
      <c r="B1304" s="41" t="s">
        <v>670</v>
      </c>
      <c r="C1304" s="41" t="s">
        <v>117</v>
      </c>
      <c r="D1304" s="41" t="s">
        <v>446</v>
      </c>
      <c r="E1304" s="26" t="str">
        <f t="shared" si="2504"/>
        <v>0310</v>
      </c>
      <c r="F1304" s="41" t="s">
        <v>711</v>
      </c>
      <c r="G1304" s="41" t="s">
        <v>63</v>
      </c>
      <c r="H1304" s="42" t="s">
        <v>64</v>
      </c>
      <c r="I1304" s="43">
        <v>7</v>
      </c>
      <c r="J1304" s="43">
        <v>7</v>
      </c>
      <c r="K1304" s="43">
        <v>7</v>
      </c>
      <c r="L1304" s="43"/>
      <c r="M1304" s="43"/>
      <c r="N1304" s="43"/>
      <c r="O1304" s="43">
        <v>-4.0899999999999999</v>
      </c>
      <c r="P1304" s="43">
        <v>0</v>
      </c>
      <c r="Q1304" s="43">
        <v>0</v>
      </c>
      <c r="R1304" s="43">
        <v>0</v>
      </c>
      <c r="S1304" s="43">
        <v>0</v>
      </c>
      <c r="T1304" s="43">
        <v>0</v>
      </c>
      <c r="U1304" s="43">
        <v>0</v>
      </c>
      <c r="V1304" s="43">
        <f t="shared" si="2505"/>
        <v>2.9100000000000001</v>
      </c>
      <c r="W1304" s="43"/>
      <c r="X1304" s="43"/>
      <c r="Y1304" s="43"/>
      <c r="Z1304" s="43"/>
      <c r="AA1304" s="43"/>
      <c r="AB1304" s="43">
        <v>2.9100000000000001</v>
      </c>
      <c r="AC1304" s="44">
        <v>2.9100000000000001</v>
      </c>
      <c r="AD1304" s="44">
        <v>2.9100000000000001</v>
      </c>
      <c r="AE1304" s="45">
        <f t="shared" si="2501"/>
        <v>100</v>
      </c>
      <c r="AF1304" s="43">
        <v>7</v>
      </c>
      <c r="AG1304" s="43">
        <v>-4.0899999999999999</v>
      </c>
      <c r="AH1304" s="43">
        <v>0</v>
      </c>
      <c r="AI1304" s="43">
        <v>0</v>
      </c>
      <c r="AJ1304" s="43">
        <v>0</v>
      </c>
      <c r="AK1304" s="43">
        <v>0</v>
      </c>
      <c r="AL1304" s="43">
        <f t="shared" si="2502"/>
        <v>2.9100000000000001</v>
      </c>
      <c r="AM1304" s="43">
        <f t="shared" si="2503"/>
        <v>0</v>
      </c>
      <c r="AN1304" s="19"/>
      <c r="AO1304" s="1"/>
      <c r="AP1304" s="1"/>
      <c r="AQ1304" s="1"/>
      <c r="AR1304" s="1"/>
      <c r="AS1304" s="1"/>
    </row>
    <row r="1305" s="33" customFormat="1" ht="31.5">
      <c r="B1305" s="34" t="s">
        <v>670</v>
      </c>
      <c r="C1305" s="34" t="s">
        <v>117</v>
      </c>
      <c r="D1305" s="34" t="s">
        <v>200</v>
      </c>
      <c r="E1305" s="35" t="str">
        <f t="shared" si="2504"/>
        <v>0314</v>
      </c>
      <c r="F1305" s="34"/>
      <c r="G1305" s="34"/>
      <c r="H1305" s="36" t="s">
        <v>201</v>
      </c>
      <c r="I1305" s="37">
        <f t="shared" ref="I1305:I1306" si="2558">I1306</f>
        <v>1299.5</v>
      </c>
      <c r="J1305" s="37">
        <f t="shared" ref="J1305:J1306" si="2559">J1306</f>
        <v>1340.6000000000001</v>
      </c>
      <c r="K1305" s="37">
        <f t="shared" ref="K1305:K1306" si="2560">K1306</f>
        <v>1340.6000000000001</v>
      </c>
      <c r="L1305" s="37">
        <f t="shared" ref="L1305:L1306" si="2561">L1306</f>
        <v>0</v>
      </c>
      <c r="M1305" s="37">
        <f t="shared" ref="M1305:M1306" si="2562">M1306</f>
        <v>0</v>
      </c>
      <c r="N1305" s="37">
        <f t="shared" ref="N1305:N1306" si="2563">N1306</f>
        <v>0</v>
      </c>
      <c r="O1305" s="37">
        <f t="shared" ref="O1305:O1306" si="2564">O1306</f>
        <v>0</v>
      </c>
      <c r="P1305" s="37">
        <f t="shared" ref="P1305:P1306" si="2565">P1306</f>
        <v>0</v>
      </c>
      <c r="Q1305" s="37">
        <f t="shared" ref="Q1305:Q1306" si="2566">Q1306</f>
        <v>0</v>
      </c>
      <c r="R1305" s="37">
        <f t="shared" ref="R1305:R1306" si="2567">R1306</f>
        <v>0</v>
      </c>
      <c r="S1305" s="37">
        <f t="shared" ref="S1305:S1306" si="2568">S1306</f>
        <v>0</v>
      </c>
      <c r="T1305" s="37">
        <f t="shared" ref="T1305:T1306" si="2569">T1306</f>
        <v>0</v>
      </c>
      <c r="U1305" s="37">
        <v>0</v>
      </c>
      <c r="V1305" s="37">
        <f t="shared" si="2505"/>
        <v>1299.5</v>
      </c>
      <c r="W1305" s="37">
        <f t="shared" ref="W1305:W1306" si="2570">W1306</f>
        <v>0</v>
      </c>
      <c r="X1305" s="37">
        <f t="shared" ref="X1305:X1306" si="2571">X1306</f>
        <v>0</v>
      </c>
      <c r="Y1305" s="37">
        <f t="shared" ref="Y1305:Y1306" si="2572">Y1306</f>
        <v>0</v>
      </c>
      <c r="Z1305" s="37">
        <f t="shared" ref="Z1305:Z1306" si="2573">Z1306</f>
        <v>0</v>
      </c>
      <c r="AA1305" s="37">
        <f t="shared" ref="AA1305:AA1306" si="2574">AA1306</f>
        <v>0</v>
      </c>
      <c r="AB1305" s="43">
        <f t="shared" ref="AB1305:AB1306" si="2575">AB1306</f>
        <v>934.36921000000007</v>
      </c>
      <c r="AC1305" s="38">
        <f t="shared" ref="AC1305:AC1306" si="2576">AC1306</f>
        <v>1402.7</v>
      </c>
      <c r="AD1305" s="44">
        <f t="shared" ref="AD1305:AD1306" si="2577">AD1306</f>
        <v>1396.3753200000001</v>
      </c>
      <c r="AE1305" s="39">
        <f t="shared" si="2501"/>
        <v>99.549106722748988</v>
      </c>
      <c r="AF1305" s="37">
        <f t="shared" ref="AF1305:AF1306" si="2578">AF1306</f>
        <v>1402.7</v>
      </c>
      <c r="AG1305" s="37">
        <f t="shared" ref="AG1305:AG1306" si="2579">AG1306</f>
        <v>0</v>
      </c>
      <c r="AH1305" s="37">
        <f t="shared" ref="AH1305:AH1306" si="2580">AH1306</f>
        <v>0</v>
      </c>
      <c r="AI1305" s="37">
        <f t="shared" ref="AI1305:AI1306" si="2581">AI1306</f>
        <v>0</v>
      </c>
      <c r="AJ1305" s="37">
        <f t="shared" ref="AJ1305:AJ1306" si="2582">AJ1306</f>
        <v>0</v>
      </c>
      <c r="AK1305" s="37">
        <f t="shared" ref="AK1305:AK1306" si="2583">AK1306</f>
        <v>0</v>
      </c>
      <c r="AL1305" s="37">
        <f t="shared" si="2502"/>
        <v>1402.7</v>
      </c>
      <c r="AM1305" s="37">
        <f t="shared" si="2503"/>
        <v>-103.20000000000005</v>
      </c>
      <c r="AN1305" s="40"/>
      <c r="AO1305" s="33"/>
      <c r="AP1305" s="33"/>
      <c r="AQ1305" s="33"/>
      <c r="AR1305" s="33"/>
      <c r="AS1305" s="33"/>
    </row>
    <row r="1306" ht="31.5">
      <c r="B1306" s="41" t="s">
        <v>670</v>
      </c>
      <c r="C1306" s="41" t="s">
        <v>117</v>
      </c>
      <c r="D1306" s="41" t="s">
        <v>200</v>
      </c>
      <c r="E1306" s="26" t="str">
        <f t="shared" si="2504"/>
        <v>0314</v>
      </c>
      <c r="F1306" s="41" t="s">
        <v>81</v>
      </c>
      <c r="G1306" s="41"/>
      <c r="H1306" s="42" t="s">
        <v>82</v>
      </c>
      <c r="I1306" s="43">
        <f t="shared" si="2558"/>
        <v>1299.5</v>
      </c>
      <c r="J1306" s="43">
        <f t="shared" si="2559"/>
        <v>1340.6000000000001</v>
      </c>
      <c r="K1306" s="43">
        <f t="shared" si="2560"/>
        <v>1340.6000000000001</v>
      </c>
      <c r="L1306" s="43">
        <f t="shared" si="2561"/>
        <v>0</v>
      </c>
      <c r="M1306" s="43">
        <f t="shared" si="2562"/>
        <v>0</v>
      </c>
      <c r="N1306" s="43">
        <f t="shared" si="2563"/>
        <v>0</v>
      </c>
      <c r="O1306" s="43">
        <f t="shared" si="2564"/>
        <v>0</v>
      </c>
      <c r="P1306" s="43">
        <f t="shared" si="2565"/>
        <v>0</v>
      </c>
      <c r="Q1306" s="43">
        <f t="shared" si="2566"/>
        <v>0</v>
      </c>
      <c r="R1306" s="43">
        <f t="shared" si="2567"/>
        <v>0</v>
      </c>
      <c r="S1306" s="43">
        <f t="shared" si="2568"/>
        <v>0</v>
      </c>
      <c r="T1306" s="43">
        <f t="shared" si="2569"/>
        <v>0</v>
      </c>
      <c r="U1306" s="43">
        <v>0</v>
      </c>
      <c r="V1306" s="43">
        <f t="shared" si="2505"/>
        <v>1299.5</v>
      </c>
      <c r="W1306" s="43">
        <f t="shared" si="2570"/>
        <v>0</v>
      </c>
      <c r="X1306" s="43">
        <f t="shared" si="2571"/>
        <v>0</v>
      </c>
      <c r="Y1306" s="43">
        <f t="shared" si="2572"/>
        <v>0</v>
      </c>
      <c r="Z1306" s="43">
        <f t="shared" si="2573"/>
        <v>0</v>
      </c>
      <c r="AA1306" s="43">
        <f t="shared" si="2574"/>
        <v>0</v>
      </c>
      <c r="AB1306" s="43">
        <f t="shared" si="2575"/>
        <v>934.36921000000007</v>
      </c>
      <c r="AC1306" s="44">
        <f t="shared" si="2576"/>
        <v>1402.7</v>
      </c>
      <c r="AD1306" s="44">
        <f t="shared" si="2577"/>
        <v>1396.3753200000001</v>
      </c>
      <c r="AE1306" s="45">
        <f t="shared" si="2501"/>
        <v>99.549106722748988</v>
      </c>
      <c r="AF1306" s="43">
        <f t="shared" si="2578"/>
        <v>1402.7</v>
      </c>
      <c r="AG1306" s="43">
        <f t="shared" si="2579"/>
        <v>0</v>
      </c>
      <c r="AH1306" s="43">
        <f t="shared" si="2580"/>
        <v>0</v>
      </c>
      <c r="AI1306" s="43">
        <f t="shared" si="2581"/>
        <v>0</v>
      </c>
      <c r="AJ1306" s="43">
        <f t="shared" si="2582"/>
        <v>0</v>
      </c>
      <c r="AK1306" s="43">
        <f t="shared" si="2583"/>
        <v>0</v>
      </c>
      <c r="AL1306" s="43">
        <f t="shared" si="2502"/>
        <v>1402.7</v>
      </c>
      <c r="AM1306" s="43">
        <f t="shared" si="2503"/>
        <v>-103.20000000000005</v>
      </c>
      <c r="AN1306" s="2"/>
      <c r="AO1306" s="1"/>
      <c r="AP1306" s="1"/>
      <c r="AQ1306" s="1"/>
      <c r="AR1306" s="1"/>
      <c r="AS1306" s="1"/>
    </row>
    <row r="1307">
      <c r="B1307" s="41" t="s">
        <v>670</v>
      </c>
      <c r="C1307" s="41" t="s">
        <v>117</v>
      </c>
      <c r="D1307" s="41" t="s">
        <v>200</v>
      </c>
      <c r="E1307" s="26" t="str">
        <f t="shared" si="2504"/>
        <v>0314</v>
      </c>
      <c r="F1307" s="41" t="s">
        <v>83</v>
      </c>
      <c r="G1307" s="41"/>
      <c r="H1307" s="42" t="s">
        <v>84</v>
      </c>
      <c r="I1307" s="43">
        <f>I1311+I1314+I1308</f>
        <v>1299.5</v>
      </c>
      <c r="J1307" s="43">
        <f>J1311+J1314+J1308</f>
        <v>1340.6000000000001</v>
      </c>
      <c r="K1307" s="43">
        <f>K1311+K1314+K1308</f>
        <v>1340.6000000000001</v>
      </c>
      <c r="L1307" s="43">
        <f>L1311+L1314+L1308</f>
        <v>0</v>
      </c>
      <c r="M1307" s="43">
        <f>M1311+M1314+M1308</f>
        <v>0</v>
      </c>
      <c r="N1307" s="43">
        <f>N1311+N1314+N1308</f>
        <v>0</v>
      </c>
      <c r="O1307" s="43">
        <f>O1311+O1314+O1308</f>
        <v>0</v>
      </c>
      <c r="P1307" s="43">
        <f>P1311+P1314+P1308</f>
        <v>0</v>
      </c>
      <c r="Q1307" s="43">
        <f>Q1311+Q1314+Q1308</f>
        <v>0</v>
      </c>
      <c r="R1307" s="43">
        <f>R1311+R1314+R1308</f>
        <v>0</v>
      </c>
      <c r="S1307" s="43">
        <f>S1311+S1314+S1308</f>
        <v>0</v>
      </c>
      <c r="T1307" s="43">
        <f>T1311+T1314+T1308</f>
        <v>0</v>
      </c>
      <c r="U1307" s="43">
        <v>0</v>
      </c>
      <c r="V1307" s="43">
        <f t="shared" si="2505"/>
        <v>1299.5</v>
      </c>
      <c r="W1307" s="43">
        <f>W1311+W1314+W1308</f>
        <v>0</v>
      </c>
      <c r="X1307" s="43">
        <f>X1311+X1314+X1308</f>
        <v>0</v>
      </c>
      <c r="Y1307" s="43">
        <f>Y1311+Y1314+Y1308</f>
        <v>0</v>
      </c>
      <c r="Z1307" s="43">
        <f>Z1311+Z1314+Z1308</f>
        <v>0</v>
      </c>
      <c r="AA1307" s="43">
        <f>AA1311+AA1314+AA1308</f>
        <v>0</v>
      </c>
      <c r="AB1307" s="43">
        <f>AB1311+AB1314+AB1308</f>
        <v>934.36921000000007</v>
      </c>
      <c r="AC1307" s="44">
        <f>AC1311+AC1314+AC1308</f>
        <v>1402.7</v>
      </c>
      <c r="AD1307" s="44">
        <f>AD1311+AD1314+AD1308</f>
        <v>1396.3753200000001</v>
      </c>
      <c r="AE1307" s="45">
        <f t="shared" si="2501"/>
        <v>99.549106722748988</v>
      </c>
      <c r="AF1307" s="43">
        <f>AF1311+AF1314+AF1308</f>
        <v>1402.7</v>
      </c>
      <c r="AG1307" s="43">
        <f>AG1311+AG1314+AG1308</f>
        <v>0</v>
      </c>
      <c r="AH1307" s="43">
        <f>AH1311+AH1314+AH1308</f>
        <v>0</v>
      </c>
      <c r="AI1307" s="43">
        <f>AI1311+AI1314+AI1308</f>
        <v>0</v>
      </c>
      <c r="AJ1307" s="43">
        <f>AJ1311+AJ1314+AJ1308</f>
        <v>0</v>
      </c>
      <c r="AK1307" s="43">
        <f>AK1311+AK1314+AK1308</f>
        <v>0</v>
      </c>
      <c r="AL1307" s="43">
        <f t="shared" si="2502"/>
        <v>1402.7</v>
      </c>
      <c r="AM1307" s="43">
        <f t="shared" si="2503"/>
        <v>-103.20000000000005</v>
      </c>
      <c r="AN1307" s="2"/>
      <c r="AR1307" s="1"/>
      <c r="AS1307" s="1"/>
    </row>
    <row r="1308" ht="63" hidden="1">
      <c r="B1308" s="41" t="s">
        <v>670</v>
      </c>
      <c r="C1308" s="41" t="s">
        <v>117</v>
      </c>
      <c r="D1308" s="41" t="s">
        <v>200</v>
      </c>
      <c r="E1308" s="26" t="str">
        <f t="shared" si="2504"/>
        <v>0314</v>
      </c>
      <c r="F1308" s="41" t="s">
        <v>202</v>
      </c>
      <c r="G1308" s="41"/>
      <c r="H1308" s="42" t="s">
        <v>203</v>
      </c>
      <c r="I1308" s="43">
        <f t="shared" ref="I1308:I1312" si="2584">I1309</f>
        <v>0</v>
      </c>
      <c r="J1308" s="43">
        <f t="shared" ref="J1308:J1312" si="2585">J1309</f>
        <v>0</v>
      </c>
      <c r="K1308" s="43">
        <f t="shared" ref="K1308:K1312" si="2586">K1309</f>
        <v>0</v>
      </c>
      <c r="L1308" s="43">
        <f t="shared" ref="L1308:L1312" si="2587">L1309</f>
        <v>0</v>
      </c>
      <c r="M1308" s="43">
        <f t="shared" ref="M1308:M1312" si="2588">M1309</f>
        <v>0</v>
      </c>
      <c r="N1308" s="43">
        <f t="shared" ref="N1308:N1312" si="2589">N1309</f>
        <v>0</v>
      </c>
      <c r="O1308" s="43">
        <f t="shared" ref="O1308:O1312" si="2590">O1309</f>
        <v>0</v>
      </c>
      <c r="P1308" s="43">
        <f t="shared" ref="P1308:P1312" si="2591">P1309</f>
        <v>0</v>
      </c>
      <c r="Q1308" s="43">
        <f t="shared" ref="Q1308:Q1312" si="2592">Q1309</f>
        <v>0</v>
      </c>
      <c r="R1308" s="43">
        <f t="shared" ref="R1308:R1312" si="2593">R1309</f>
        <v>0</v>
      </c>
      <c r="S1308" s="43">
        <f t="shared" ref="S1308:S1312" si="2594">S1309</f>
        <v>0</v>
      </c>
      <c r="T1308" s="43">
        <f t="shared" ref="T1308:T1312" si="2595">T1309</f>
        <v>0</v>
      </c>
      <c r="U1308" s="43">
        <v>0</v>
      </c>
      <c r="V1308" s="43">
        <f t="shared" si="2505"/>
        <v>0</v>
      </c>
      <c r="W1308" s="43">
        <f t="shared" ref="W1308:W1312" si="2596">W1309</f>
        <v>0</v>
      </c>
      <c r="X1308" s="43">
        <f t="shared" ref="X1308:X1312" si="2597">X1309</f>
        <v>0</v>
      </c>
      <c r="Y1308" s="43">
        <f t="shared" ref="Y1308:Y1312" si="2598">Y1309</f>
        <v>0</v>
      </c>
      <c r="Z1308" s="43">
        <f t="shared" ref="Z1308:Z1312" si="2599">Z1309</f>
        <v>0</v>
      </c>
      <c r="AA1308" s="43">
        <f t="shared" ref="AA1308:AA1312" si="2600">AA1309</f>
        <v>0</v>
      </c>
      <c r="AB1308" s="43">
        <f t="shared" ref="AB1308:AB1312" si="2601">AB1309</f>
        <v>0</v>
      </c>
      <c r="AC1308" s="44">
        <f t="shared" ref="AC1308:AC1312" si="2602">AC1309</f>
        <v>0</v>
      </c>
      <c r="AD1308" s="44">
        <f t="shared" ref="AD1308:AD1312" si="2603">AD1309</f>
        <v>0</v>
      </c>
      <c r="AE1308" s="45" t="e">
        <f t="shared" si="2501"/>
        <v>#DIV/0!</v>
      </c>
      <c r="AF1308" s="46">
        <f t="shared" ref="AF1308:AF1312" si="2604">AF1309</f>
        <v>0</v>
      </c>
      <c r="AG1308" s="46">
        <f t="shared" ref="AG1308:AG1312" si="2605">AG1309</f>
        <v>0</v>
      </c>
      <c r="AH1308" s="47">
        <f t="shared" ref="AH1308:AH1312" si="2606">AH1309</f>
        <v>0</v>
      </c>
      <c r="AI1308" s="47">
        <f t="shared" ref="AI1308:AI1312" si="2607">AI1309</f>
        <v>0</v>
      </c>
      <c r="AJ1308" s="47">
        <f t="shared" ref="AJ1308:AJ1312" si="2608">AJ1309</f>
        <v>0</v>
      </c>
      <c r="AK1308" s="47">
        <f t="shared" ref="AK1308:AK1312" si="2609">AK1309</f>
        <v>0</v>
      </c>
      <c r="AL1308" s="47">
        <f t="shared" si="2502"/>
        <v>0</v>
      </c>
      <c r="AM1308" s="47">
        <f t="shared" si="2503"/>
        <v>0</v>
      </c>
      <c r="AN1308" s="48" t="s">
        <v>36</v>
      </c>
      <c r="AO1308" s="1"/>
      <c r="AP1308" s="1"/>
      <c r="AQ1308" s="1"/>
      <c r="AR1308" s="1"/>
      <c r="AS1308" s="1"/>
    </row>
    <row r="1309" ht="31.5" hidden="1">
      <c r="B1309" s="41" t="s">
        <v>670</v>
      </c>
      <c r="C1309" s="41" t="s">
        <v>117</v>
      </c>
      <c r="D1309" s="41" t="s">
        <v>200</v>
      </c>
      <c r="E1309" s="26" t="str">
        <f t="shared" si="2504"/>
        <v>0314</v>
      </c>
      <c r="F1309" s="41" t="s">
        <v>202</v>
      </c>
      <c r="G1309" s="41" t="s">
        <v>53</v>
      </c>
      <c r="H1309" s="42" t="s">
        <v>54</v>
      </c>
      <c r="I1309" s="43">
        <f t="shared" si="2584"/>
        <v>0</v>
      </c>
      <c r="J1309" s="43">
        <f t="shared" si="2585"/>
        <v>0</v>
      </c>
      <c r="K1309" s="43">
        <f t="shared" si="2586"/>
        <v>0</v>
      </c>
      <c r="L1309" s="43">
        <f t="shared" si="2587"/>
        <v>0</v>
      </c>
      <c r="M1309" s="43">
        <f t="shared" si="2588"/>
        <v>0</v>
      </c>
      <c r="N1309" s="43">
        <f t="shared" si="2589"/>
        <v>0</v>
      </c>
      <c r="O1309" s="43">
        <f t="shared" si="2590"/>
        <v>0</v>
      </c>
      <c r="P1309" s="43">
        <f t="shared" si="2591"/>
        <v>0</v>
      </c>
      <c r="Q1309" s="43">
        <f t="shared" si="2592"/>
        <v>0</v>
      </c>
      <c r="R1309" s="43">
        <f t="shared" si="2593"/>
        <v>0</v>
      </c>
      <c r="S1309" s="43">
        <f t="shared" si="2594"/>
        <v>0</v>
      </c>
      <c r="T1309" s="43">
        <f t="shared" si="2595"/>
        <v>0</v>
      </c>
      <c r="U1309" s="43">
        <v>0</v>
      </c>
      <c r="V1309" s="43">
        <f t="shared" si="2505"/>
        <v>0</v>
      </c>
      <c r="W1309" s="43">
        <f t="shared" si="2596"/>
        <v>0</v>
      </c>
      <c r="X1309" s="43">
        <f t="shared" si="2597"/>
        <v>0</v>
      </c>
      <c r="Y1309" s="43">
        <f t="shared" si="2598"/>
        <v>0</v>
      </c>
      <c r="Z1309" s="43">
        <f t="shared" si="2599"/>
        <v>0</v>
      </c>
      <c r="AA1309" s="43">
        <f t="shared" si="2600"/>
        <v>0</v>
      </c>
      <c r="AB1309" s="43">
        <f t="shared" si="2601"/>
        <v>0</v>
      </c>
      <c r="AC1309" s="44">
        <f t="shared" si="2602"/>
        <v>0</v>
      </c>
      <c r="AD1309" s="44">
        <f t="shared" si="2603"/>
        <v>0</v>
      </c>
      <c r="AE1309" s="45" t="e">
        <f t="shared" si="2501"/>
        <v>#DIV/0!</v>
      </c>
      <c r="AF1309" s="46">
        <f t="shared" si="2604"/>
        <v>0</v>
      </c>
      <c r="AG1309" s="46">
        <f t="shared" si="2605"/>
        <v>0</v>
      </c>
      <c r="AH1309" s="47">
        <f t="shared" si="2606"/>
        <v>0</v>
      </c>
      <c r="AI1309" s="47">
        <f t="shared" si="2607"/>
        <v>0</v>
      </c>
      <c r="AJ1309" s="47">
        <f t="shared" si="2608"/>
        <v>0</v>
      </c>
      <c r="AK1309" s="47">
        <f t="shared" si="2609"/>
        <v>0</v>
      </c>
      <c r="AL1309" s="47">
        <f t="shared" si="2502"/>
        <v>0</v>
      </c>
      <c r="AM1309" s="47">
        <f t="shared" si="2503"/>
        <v>0</v>
      </c>
      <c r="AN1309" s="48" t="s">
        <v>36</v>
      </c>
      <c r="AO1309" s="1"/>
      <c r="AP1309" s="1"/>
      <c r="AQ1309" s="1"/>
      <c r="AR1309" s="1"/>
      <c r="AS1309" s="1"/>
    </row>
    <row r="1310" ht="31.5" hidden="1">
      <c r="B1310" s="41" t="s">
        <v>670</v>
      </c>
      <c r="C1310" s="41" t="s">
        <v>117</v>
      </c>
      <c r="D1310" s="41" t="s">
        <v>200</v>
      </c>
      <c r="E1310" s="26" t="str">
        <f t="shared" si="2504"/>
        <v>0314</v>
      </c>
      <c r="F1310" s="41" t="s">
        <v>202</v>
      </c>
      <c r="G1310" s="41" t="s">
        <v>55</v>
      </c>
      <c r="H1310" s="42" t="s">
        <v>56</v>
      </c>
      <c r="I1310" s="43"/>
      <c r="J1310" s="43"/>
      <c r="K1310" s="43"/>
      <c r="L1310" s="43"/>
      <c r="M1310" s="43"/>
      <c r="N1310" s="43"/>
      <c r="O1310" s="43">
        <v>0</v>
      </c>
      <c r="P1310" s="43">
        <v>0</v>
      </c>
      <c r="Q1310" s="43">
        <v>0</v>
      </c>
      <c r="R1310" s="43">
        <v>0</v>
      </c>
      <c r="S1310" s="43">
        <v>0</v>
      </c>
      <c r="T1310" s="43">
        <v>0</v>
      </c>
      <c r="U1310" s="43">
        <v>0</v>
      </c>
      <c r="V1310" s="43">
        <f t="shared" si="2505"/>
        <v>0</v>
      </c>
      <c r="W1310" s="43"/>
      <c r="X1310" s="43"/>
      <c r="Y1310" s="43"/>
      <c r="Z1310" s="43"/>
      <c r="AA1310" s="43"/>
      <c r="AB1310" s="43">
        <v>0</v>
      </c>
      <c r="AC1310" s="44">
        <v>0</v>
      </c>
      <c r="AD1310" s="44">
        <v>0</v>
      </c>
      <c r="AE1310" s="45" t="e">
        <f t="shared" si="2501"/>
        <v>#DIV/0!</v>
      </c>
      <c r="AF1310" s="46">
        <v>0</v>
      </c>
      <c r="AG1310" s="46">
        <v>0</v>
      </c>
      <c r="AH1310" s="47">
        <v>0</v>
      </c>
      <c r="AI1310" s="47">
        <v>0</v>
      </c>
      <c r="AJ1310" s="47">
        <v>0</v>
      </c>
      <c r="AK1310" s="47">
        <v>0</v>
      </c>
      <c r="AL1310" s="47">
        <f t="shared" si="2502"/>
        <v>0</v>
      </c>
      <c r="AM1310" s="47">
        <f t="shared" si="2503"/>
        <v>0</v>
      </c>
      <c r="AN1310" s="48" t="s">
        <v>36</v>
      </c>
      <c r="AR1310" s="1"/>
      <c r="AS1310" s="1"/>
    </row>
    <row r="1311" ht="31.5">
      <c r="B1311" s="41" t="s">
        <v>670</v>
      </c>
      <c r="C1311" s="41" t="s">
        <v>117</v>
      </c>
      <c r="D1311" s="41" t="s">
        <v>200</v>
      </c>
      <c r="E1311" s="26" t="str">
        <f t="shared" si="2504"/>
        <v>0314</v>
      </c>
      <c r="F1311" s="41" t="s">
        <v>204</v>
      </c>
      <c r="G1311" s="41"/>
      <c r="H1311" s="42" t="s">
        <v>205</v>
      </c>
      <c r="I1311" s="43">
        <f t="shared" si="2584"/>
        <v>121.7</v>
      </c>
      <c r="J1311" s="43">
        <f t="shared" si="2585"/>
        <v>121.7</v>
      </c>
      <c r="K1311" s="43">
        <f t="shared" si="2586"/>
        <v>121.7</v>
      </c>
      <c r="L1311" s="43">
        <f t="shared" si="2587"/>
        <v>0</v>
      </c>
      <c r="M1311" s="43">
        <f t="shared" si="2588"/>
        <v>0</v>
      </c>
      <c r="N1311" s="43">
        <f t="shared" si="2589"/>
        <v>0</v>
      </c>
      <c r="O1311" s="43">
        <f t="shared" si="2590"/>
        <v>0</v>
      </c>
      <c r="P1311" s="43">
        <f t="shared" si="2591"/>
        <v>0</v>
      </c>
      <c r="Q1311" s="43">
        <f t="shared" si="2592"/>
        <v>0</v>
      </c>
      <c r="R1311" s="43">
        <f t="shared" si="2593"/>
        <v>0</v>
      </c>
      <c r="S1311" s="43">
        <f t="shared" si="2594"/>
        <v>0</v>
      </c>
      <c r="T1311" s="43">
        <f t="shared" si="2595"/>
        <v>0</v>
      </c>
      <c r="U1311" s="43">
        <v>0</v>
      </c>
      <c r="V1311" s="43">
        <f t="shared" si="2505"/>
        <v>121.7</v>
      </c>
      <c r="W1311" s="43">
        <f t="shared" si="2596"/>
        <v>0</v>
      </c>
      <c r="X1311" s="43">
        <f t="shared" si="2597"/>
        <v>0</v>
      </c>
      <c r="Y1311" s="43">
        <f t="shared" si="2598"/>
        <v>0</v>
      </c>
      <c r="Z1311" s="43">
        <f t="shared" si="2599"/>
        <v>0</v>
      </c>
      <c r="AA1311" s="43">
        <f t="shared" si="2600"/>
        <v>0</v>
      </c>
      <c r="AB1311" s="43">
        <f t="shared" si="2601"/>
        <v>72.440920000000006</v>
      </c>
      <c r="AC1311" s="44">
        <f t="shared" si="2602"/>
        <v>121.7</v>
      </c>
      <c r="AD1311" s="44">
        <f t="shared" si="2603"/>
        <v>115.37532</v>
      </c>
      <c r="AE1311" s="45">
        <f t="shared" si="2501"/>
        <v>94.803056696795394</v>
      </c>
      <c r="AF1311" s="43">
        <f t="shared" si="2604"/>
        <v>121.7</v>
      </c>
      <c r="AG1311" s="43">
        <f t="shared" si="2605"/>
        <v>0</v>
      </c>
      <c r="AH1311" s="43">
        <f t="shared" si="2606"/>
        <v>0</v>
      </c>
      <c r="AI1311" s="43">
        <f t="shared" si="2607"/>
        <v>0</v>
      </c>
      <c r="AJ1311" s="43">
        <f t="shared" si="2608"/>
        <v>0</v>
      </c>
      <c r="AK1311" s="43">
        <f t="shared" si="2609"/>
        <v>0</v>
      </c>
      <c r="AL1311" s="43">
        <f t="shared" si="2502"/>
        <v>121.7</v>
      </c>
      <c r="AM1311" s="43">
        <f t="shared" si="2503"/>
        <v>0</v>
      </c>
      <c r="AN1311" s="2"/>
      <c r="AO1311" s="1"/>
      <c r="AP1311" s="1"/>
      <c r="AQ1311" s="1"/>
      <c r="AR1311" s="1"/>
      <c r="AS1311" s="1"/>
    </row>
    <row r="1312" ht="31.5">
      <c r="B1312" s="41" t="s">
        <v>670</v>
      </c>
      <c r="C1312" s="41" t="s">
        <v>117</v>
      </c>
      <c r="D1312" s="41" t="s">
        <v>200</v>
      </c>
      <c r="E1312" s="26" t="str">
        <f t="shared" si="2504"/>
        <v>0314</v>
      </c>
      <c r="F1312" s="41" t="s">
        <v>204</v>
      </c>
      <c r="G1312" s="41" t="s">
        <v>53</v>
      </c>
      <c r="H1312" s="42" t="s">
        <v>54</v>
      </c>
      <c r="I1312" s="43">
        <f t="shared" si="2584"/>
        <v>121.7</v>
      </c>
      <c r="J1312" s="43">
        <f t="shared" si="2585"/>
        <v>121.7</v>
      </c>
      <c r="K1312" s="43">
        <f t="shared" si="2586"/>
        <v>121.7</v>
      </c>
      <c r="L1312" s="43">
        <f t="shared" si="2587"/>
        <v>0</v>
      </c>
      <c r="M1312" s="43">
        <f t="shared" si="2588"/>
        <v>0</v>
      </c>
      <c r="N1312" s="43">
        <f t="shared" si="2589"/>
        <v>0</v>
      </c>
      <c r="O1312" s="43">
        <f t="shared" si="2590"/>
        <v>0</v>
      </c>
      <c r="P1312" s="43">
        <f t="shared" si="2591"/>
        <v>0</v>
      </c>
      <c r="Q1312" s="43">
        <f t="shared" si="2592"/>
        <v>0</v>
      </c>
      <c r="R1312" s="43">
        <f t="shared" si="2593"/>
        <v>0</v>
      </c>
      <c r="S1312" s="43">
        <f t="shared" si="2594"/>
        <v>0</v>
      </c>
      <c r="T1312" s="43">
        <f t="shared" si="2595"/>
        <v>0</v>
      </c>
      <c r="U1312" s="43">
        <v>0</v>
      </c>
      <c r="V1312" s="43">
        <f t="shared" si="2505"/>
        <v>121.7</v>
      </c>
      <c r="W1312" s="43">
        <f t="shared" si="2596"/>
        <v>0</v>
      </c>
      <c r="X1312" s="43">
        <f t="shared" si="2597"/>
        <v>0</v>
      </c>
      <c r="Y1312" s="43">
        <f t="shared" si="2598"/>
        <v>0</v>
      </c>
      <c r="Z1312" s="43">
        <f t="shared" si="2599"/>
        <v>0</v>
      </c>
      <c r="AA1312" s="43">
        <f t="shared" si="2600"/>
        <v>0</v>
      </c>
      <c r="AB1312" s="43">
        <f t="shared" si="2601"/>
        <v>72.440920000000006</v>
      </c>
      <c r="AC1312" s="44">
        <f t="shared" si="2602"/>
        <v>121.7</v>
      </c>
      <c r="AD1312" s="44">
        <f t="shared" si="2603"/>
        <v>115.37532</v>
      </c>
      <c r="AE1312" s="45">
        <f t="shared" si="2501"/>
        <v>94.803056696795394</v>
      </c>
      <c r="AF1312" s="43">
        <f t="shared" si="2604"/>
        <v>121.7</v>
      </c>
      <c r="AG1312" s="43">
        <f t="shared" si="2605"/>
        <v>0</v>
      </c>
      <c r="AH1312" s="43">
        <f t="shared" si="2606"/>
        <v>0</v>
      </c>
      <c r="AI1312" s="43">
        <f t="shared" si="2607"/>
        <v>0</v>
      </c>
      <c r="AJ1312" s="43">
        <f t="shared" si="2608"/>
        <v>0</v>
      </c>
      <c r="AK1312" s="43">
        <f t="shared" si="2609"/>
        <v>0</v>
      </c>
      <c r="AL1312" s="43">
        <f t="shared" si="2502"/>
        <v>121.7</v>
      </c>
      <c r="AM1312" s="43">
        <f t="shared" si="2503"/>
        <v>0</v>
      </c>
      <c r="AN1312" s="2"/>
      <c r="AO1312" s="1"/>
      <c r="AP1312" s="1"/>
      <c r="AQ1312" s="1"/>
      <c r="AR1312" s="1"/>
      <c r="AS1312" s="1"/>
    </row>
    <row r="1313" ht="31.5">
      <c r="B1313" s="41" t="s">
        <v>670</v>
      </c>
      <c r="C1313" s="41" t="s">
        <v>117</v>
      </c>
      <c r="D1313" s="41" t="s">
        <v>200</v>
      </c>
      <c r="E1313" s="26" t="str">
        <f t="shared" si="2504"/>
        <v>0314</v>
      </c>
      <c r="F1313" s="41" t="s">
        <v>204</v>
      </c>
      <c r="G1313" s="41" t="s">
        <v>55</v>
      </c>
      <c r="H1313" s="42" t="s">
        <v>56</v>
      </c>
      <c r="I1313" s="43">
        <v>121.7</v>
      </c>
      <c r="J1313" s="43">
        <v>121.7</v>
      </c>
      <c r="K1313" s="43">
        <v>121.7</v>
      </c>
      <c r="L1313" s="43"/>
      <c r="M1313" s="43"/>
      <c r="N1313" s="43"/>
      <c r="O1313" s="43">
        <v>0</v>
      </c>
      <c r="P1313" s="43">
        <v>0</v>
      </c>
      <c r="Q1313" s="43">
        <v>0</v>
      </c>
      <c r="R1313" s="43">
        <v>0</v>
      </c>
      <c r="S1313" s="43">
        <v>0</v>
      </c>
      <c r="T1313" s="43">
        <v>0</v>
      </c>
      <c r="U1313" s="43">
        <v>0</v>
      </c>
      <c r="V1313" s="43">
        <f t="shared" si="2505"/>
        <v>121.7</v>
      </c>
      <c r="W1313" s="43"/>
      <c r="X1313" s="43"/>
      <c r="Y1313" s="43"/>
      <c r="Z1313" s="43"/>
      <c r="AA1313" s="43"/>
      <c r="AB1313" s="43">
        <v>72.440920000000006</v>
      </c>
      <c r="AC1313" s="44">
        <v>121.7</v>
      </c>
      <c r="AD1313" s="44">
        <v>115.37532</v>
      </c>
      <c r="AE1313" s="45">
        <f t="shared" si="2501"/>
        <v>94.803056696795394</v>
      </c>
      <c r="AF1313" s="43">
        <v>121.7</v>
      </c>
      <c r="AG1313" s="43">
        <v>0</v>
      </c>
      <c r="AH1313" s="43">
        <v>0</v>
      </c>
      <c r="AI1313" s="43">
        <v>0</v>
      </c>
      <c r="AJ1313" s="43">
        <v>0</v>
      </c>
      <c r="AK1313" s="43">
        <v>0</v>
      </c>
      <c r="AL1313" s="43">
        <f t="shared" si="2502"/>
        <v>121.7</v>
      </c>
      <c r="AM1313" s="43">
        <f t="shared" si="2503"/>
        <v>0</v>
      </c>
      <c r="AN1313" s="19"/>
      <c r="AR1313" s="1"/>
      <c r="AS1313" s="1"/>
    </row>
    <row r="1314" ht="47.25">
      <c r="B1314" s="41" t="s">
        <v>670</v>
      </c>
      <c r="C1314" s="41" t="s">
        <v>117</v>
      </c>
      <c r="D1314" s="41" t="s">
        <v>200</v>
      </c>
      <c r="E1314" s="26" t="str">
        <f t="shared" si="2504"/>
        <v>0314</v>
      </c>
      <c r="F1314" s="41" t="s">
        <v>713</v>
      </c>
      <c r="G1314" s="41"/>
      <c r="H1314" s="42" t="s">
        <v>714</v>
      </c>
      <c r="I1314" s="43">
        <f>I1317+I1315</f>
        <v>1177.8</v>
      </c>
      <c r="J1314" s="43">
        <f>J1317+J1315</f>
        <v>1218.9000000000001</v>
      </c>
      <c r="K1314" s="43">
        <f>K1317+K1315</f>
        <v>1218.9000000000001</v>
      </c>
      <c r="L1314" s="43">
        <f>L1317+L1315</f>
        <v>0</v>
      </c>
      <c r="M1314" s="43">
        <f>M1317+M1315</f>
        <v>0</v>
      </c>
      <c r="N1314" s="43">
        <f>N1317+N1315</f>
        <v>0</v>
      </c>
      <c r="O1314" s="43">
        <f>O1317+O1315</f>
        <v>0</v>
      </c>
      <c r="P1314" s="43">
        <f>P1317+P1315</f>
        <v>0</v>
      </c>
      <c r="Q1314" s="43">
        <f>Q1317+Q1315</f>
        <v>0</v>
      </c>
      <c r="R1314" s="43">
        <f>R1317+R1315</f>
        <v>0</v>
      </c>
      <c r="S1314" s="43">
        <f>S1317+S1315</f>
        <v>0</v>
      </c>
      <c r="T1314" s="43">
        <f>T1317+T1315</f>
        <v>0</v>
      </c>
      <c r="U1314" s="43">
        <v>0</v>
      </c>
      <c r="V1314" s="43">
        <f t="shared" si="2505"/>
        <v>1177.8</v>
      </c>
      <c r="W1314" s="43">
        <f>W1317+W1315</f>
        <v>0</v>
      </c>
      <c r="X1314" s="43">
        <f>X1317+X1315</f>
        <v>0</v>
      </c>
      <c r="Y1314" s="43">
        <f>Y1317+Y1315</f>
        <v>0</v>
      </c>
      <c r="Z1314" s="43">
        <f>Z1317+Z1315</f>
        <v>0</v>
      </c>
      <c r="AA1314" s="43">
        <f>AA1317+AA1315</f>
        <v>0</v>
      </c>
      <c r="AB1314" s="43">
        <f>AB1317+AB1315</f>
        <v>861.92829000000006</v>
      </c>
      <c r="AC1314" s="44">
        <f>AC1317+AC1315</f>
        <v>1281</v>
      </c>
      <c r="AD1314" s="44">
        <f>AD1317+AD1315</f>
        <v>1281</v>
      </c>
      <c r="AE1314" s="45">
        <f t="shared" si="2501"/>
        <v>100</v>
      </c>
      <c r="AF1314" s="43">
        <f>AF1317+AF1315</f>
        <v>1281</v>
      </c>
      <c r="AG1314" s="43">
        <f>AG1317+AG1315</f>
        <v>0</v>
      </c>
      <c r="AH1314" s="43">
        <f>AH1317+AH1315</f>
        <v>0</v>
      </c>
      <c r="AI1314" s="43">
        <f>AI1317+AI1315</f>
        <v>0</v>
      </c>
      <c r="AJ1314" s="43">
        <f>AJ1317+AJ1315</f>
        <v>0</v>
      </c>
      <c r="AK1314" s="43">
        <f>AK1317+AK1315</f>
        <v>0</v>
      </c>
      <c r="AL1314" s="43">
        <f t="shared" si="2502"/>
        <v>1281</v>
      </c>
      <c r="AM1314" s="43">
        <f t="shared" si="2503"/>
        <v>-103.20000000000005</v>
      </c>
      <c r="AN1314" s="2"/>
      <c r="AO1314" s="1"/>
      <c r="AP1314" s="1"/>
      <c r="AQ1314" s="1"/>
      <c r="AR1314" s="1"/>
      <c r="AS1314" s="1"/>
    </row>
    <row r="1315" ht="78.75">
      <c r="B1315" s="41" t="s">
        <v>670</v>
      </c>
      <c r="C1315" s="41" t="s">
        <v>117</v>
      </c>
      <c r="D1315" s="41" t="s">
        <v>200</v>
      </c>
      <c r="E1315" s="26" t="str">
        <f t="shared" si="2504"/>
        <v>0314</v>
      </c>
      <c r="F1315" s="41" t="s">
        <v>713</v>
      </c>
      <c r="G1315" s="41" t="s">
        <v>71</v>
      </c>
      <c r="H1315" s="42" t="s">
        <v>72</v>
      </c>
      <c r="I1315" s="43">
        <f>I1316</f>
        <v>698.5</v>
      </c>
      <c r="J1315" s="43">
        <f>J1316</f>
        <v>723.89999999999998</v>
      </c>
      <c r="K1315" s="43">
        <f>K1316</f>
        <v>723.89999999999998</v>
      </c>
      <c r="L1315" s="43">
        <f>L1316</f>
        <v>0</v>
      </c>
      <c r="M1315" s="43">
        <f>M1316</f>
        <v>0</v>
      </c>
      <c r="N1315" s="43">
        <f>N1316</f>
        <v>0</v>
      </c>
      <c r="O1315" s="43">
        <f>O1316</f>
        <v>0</v>
      </c>
      <c r="P1315" s="43">
        <f>P1316</f>
        <v>0</v>
      </c>
      <c r="Q1315" s="43">
        <f>Q1316</f>
        <v>0</v>
      </c>
      <c r="R1315" s="43">
        <f>R1316</f>
        <v>0</v>
      </c>
      <c r="S1315" s="43">
        <f>S1316</f>
        <v>0</v>
      </c>
      <c r="T1315" s="43">
        <f>T1316</f>
        <v>0</v>
      </c>
      <c r="U1315" s="43">
        <v>0</v>
      </c>
      <c r="V1315" s="43">
        <f t="shared" si="2505"/>
        <v>698.5</v>
      </c>
      <c r="W1315" s="43">
        <f>W1316</f>
        <v>0</v>
      </c>
      <c r="X1315" s="43">
        <f>X1316</f>
        <v>0</v>
      </c>
      <c r="Y1315" s="43">
        <f>Y1316</f>
        <v>0</v>
      </c>
      <c r="Z1315" s="43">
        <f>Z1316</f>
        <v>0</v>
      </c>
      <c r="AA1315" s="43">
        <f>AA1316</f>
        <v>0</v>
      </c>
      <c r="AB1315" s="43">
        <f>AB1316</f>
        <v>494.58595000000003</v>
      </c>
      <c r="AC1315" s="44">
        <f>AC1316</f>
        <v>784.96338000000003</v>
      </c>
      <c r="AD1315" s="44">
        <f>AD1316</f>
        <v>784.96338000000003</v>
      </c>
      <c r="AE1315" s="45">
        <f t="shared" si="2501"/>
        <v>100</v>
      </c>
      <c r="AF1315" s="43">
        <f>AF1316</f>
        <v>758.70000000000005</v>
      </c>
      <c r="AG1315" s="43">
        <f>AG1316</f>
        <v>0</v>
      </c>
      <c r="AH1315" s="43">
        <f>AH1316</f>
        <v>0</v>
      </c>
      <c r="AI1315" s="43">
        <f>AI1316</f>
        <v>0</v>
      </c>
      <c r="AJ1315" s="43">
        <f>AJ1316</f>
        <v>0</v>
      </c>
      <c r="AK1315" s="43">
        <f>AK1316</f>
        <v>0</v>
      </c>
      <c r="AL1315" s="43">
        <f t="shared" si="2502"/>
        <v>758.70000000000005</v>
      </c>
      <c r="AM1315" s="43">
        <f t="shared" si="2503"/>
        <v>-60.200000000000045</v>
      </c>
      <c r="AN1315" s="2"/>
      <c r="AR1315" s="1"/>
      <c r="AS1315" s="1"/>
    </row>
    <row r="1316" ht="31.5">
      <c r="B1316" s="41" t="s">
        <v>670</v>
      </c>
      <c r="C1316" s="41" t="s">
        <v>117</v>
      </c>
      <c r="D1316" s="41" t="s">
        <v>200</v>
      </c>
      <c r="E1316" s="26" t="str">
        <f t="shared" si="2504"/>
        <v>0314</v>
      </c>
      <c r="F1316" s="41" t="s">
        <v>713</v>
      </c>
      <c r="G1316" s="41" t="s">
        <v>93</v>
      </c>
      <c r="H1316" s="42" t="s">
        <v>94</v>
      </c>
      <c r="I1316" s="43">
        <v>698.5</v>
      </c>
      <c r="J1316" s="43">
        <v>723.89999999999998</v>
      </c>
      <c r="K1316" s="43">
        <v>723.89999999999998</v>
      </c>
      <c r="L1316" s="43"/>
      <c r="M1316" s="43"/>
      <c r="N1316" s="43"/>
      <c r="O1316" s="43">
        <v>0</v>
      </c>
      <c r="P1316" s="43">
        <v>0</v>
      </c>
      <c r="Q1316" s="43">
        <v>0</v>
      </c>
      <c r="R1316" s="43">
        <v>0</v>
      </c>
      <c r="S1316" s="43">
        <v>0</v>
      </c>
      <c r="T1316" s="43">
        <v>0</v>
      </c>
      <c r="U1316" s="43">
        <v>0</v>
      </c>
      <c r="V1316" s="43">
        <f t="shared" si="2505"/>
        <v>698.5</v>
      </c>
      <c r="W1316" s="43"/>
      <c r="X1316" s="43"/>
      <c r="Y1316" s="43"/>
      <c r="Z1316" s="43"/>
      <c r="AA1316" s="43"/>
      <c r="AB1316" s="43">
        <v>494.58595000000003</v>
      </c>
      <c r="AC1316" s="44">
        <v>784.96338000000003</v>
      </c>
      <c r="AD1316" s="44">
        <v>784.96338000000003</v>
      </c>
      <c r="AE1316" s="45">
        <f t="shared" si="2501"/>
        <v>100</v>
      </c>
      <c r="AF1316" s="43">
        <v>758.70000000000005</v>
      </c>
      <c r="AG1316" s="43">
        <v>0</v>
      </c>
      <c r="AH1316" s="43">
        <v>0</v>
      </c>
      <c r="AI1316" s="43">
        <v>0</v>
      </c>
      <c r="AJ1316" s="43">
        <v>0</v>
      </c>
      <c r="AK1316" s="43">
        <v>0</v>
      </c>
      <c r="AL1316" s="43">
        <f t="shared" si="2502"/>
        <v>758.70000000000005</v>
      </c>
      <c r="AM1316" s="43">
        <f t="shared" si="2503"/>
        <v>-60.200000000000045</v>
      </c>
      <c r="AN1316" s="19"/>
      <c r="AO1316" s="1"/>
      <c r="AP1316" s="1"/>
      <c r="AQ1316" s="1"/>
      <c r="AR1316" s="1"/>
      <c r="AS1316" s="1"/>
    </row>
    <row r="1317" ht="31.5">
      <c r="B1317" s="41" t="s">
        <v>670</v>
      </c>
      <c r="C1317" s="41" t="s">
        <v>117</v>
      </c>
      <c r="D1317" s="41" t="s">
        <v>200</v>
      </c>
      <c r="E1317" s="26" t="str">
        <f t="shared" si="2504"/>
        <v>0314</v>
      </c>
      <c r="F1317" s="41" t="s">
        <v>713</v>
      </c>
      <c r="G1317" s="41" t="s">
        <v>53</v>
      </c>
      <c r="H1317" s="42" t="s">
        <v>54</v>
      </c>
      <c r="I1317" s="43">
        <f>I1318</f>
        <v>479.30000000000001</v>
      </c>
      <c r="J1317" s="43">
        <f>J1318</f>
        <v>495</v>
      </c>
      <c r="K1317" s="43">
        <f>K1318</f>
        <v>495</v>
      </c>
      <c r="L1317" s="43">
        <f>L1318</f>
        <v>0</v>
      </c>
      <c r="M1317" s="43">
        <f>M1318</f>
        <v>0</v>
      </c>
      <c r="N1317" s="43">
        <f>N1318</f>
        <v>0</v>
      </c>
      <c r="O1317" s="43">
        <f>O1318</f>
        <v>0</v>
      </c>
      <c r="P1317" s="43">
        <f>P1318</f>
        <v>0</v>
      </c>
      <c r="Q1317" s="43">
        <f>Q1318</f>
        <v>0</v>
      </c>
      <c r="R1317" s="43">
        <f>R1318</f>
        <v>0</v>
      </c>
      <c r="S1317" s="43">
        <f>S1318</f>
        <v>0</v>
      </c>
      <c r="T1317" s="43">
        <f>T1318</f>
        <v>0</v>
      </c>
      <c r="U1317" s="43">
        <v>0</v>
      </c>
      <c r="V1317" s="43">
        <f t="shared" si="2505"/>
        <v>479.30000000000001</v>
      </c>
      <c r="W1317" s="43">
        <f>W1318</f>
        <v>0</v>
      </c>
      <c r="X1317" s="43">
        <f>X1318</f>
        <v>0</v>
      </c>
      <c r="Y1317" s="43">
        <f>Y1318</f>
        <v>0</v>
      </c>
      <c r="Z1317" s="43">
        <f>Z1318</f>
        <v>0</v>
      </c>
      <c r="AA1317" s="43">
        <f>AA1318</f>
        <v>0</v>
      </c>
      <c r="AB1317" s="43">
        <f>AB1318</f>
        <v>367.34233999999998</v>
      </c>
      <c r="AC1317" s="44">
        <f>AC1318</f>
        <v>496.03662000000003</v>
      </c>
      <c r="AD1317" s="44">
        <f>AD1318</f>
        <v>496.03662000000003</v>
      </c>
      <c r="AE1317" s="45">
        <f t="shared" si="2501"/>
        <v>100</v>
      </c>
      <c r="AF1317" s="43">
        <f>AF1318</f>
        <v>522.29999999999995</v>
      </c>
      <c r="AG1317" s="43">
        <f>AG1318</f>
        <v>0</v>
      </c>
      <c r="AH1317" s="43">
        <f>AH1318</f>
        <v>0</v>
      </c>
      <c r="AI1317" s="43">
        <f>AI1318</f>
        <v>0</v>
      </c>
      <c r="AJ1317" s="43">
        <f>AJ1318</f>
        <v>0</v>
      </c>
      <c r="AK1317" s="43">
        <f>AK1318</f>
        <v>0</v>
      </c>
      <c r="AL1317" s="43">
        <f t="shared" si="2502"/>
        <v>522.29999999999995</v>
      </c>
      <c r="AM1317" s="43">
        <f t="shared" si="2503"/>
        <v>-42.999999999999943</v>
      </c>
      <c r="AN1317" s="2"/>
      <c r="AO1317" s="1"/>
      <c r="AP1317" s="1"/>
      <c r="AQ1317" s="1"/>
      <c r="AR1317" s="1"/>
      <c r="AS1317" s="1"/>
    </row>
    <row r="1318" ht="31.5">
      <c r="B1318" s="41" t="s">
        <v>670</v>
      </c>
      <c r="C1318" s="41" t="s">
        <v>117</v>
      </c>
      <c r="D1318" s="41" t="s">
        <v>200</v>
      </c>
      <c r="E1318" s="26" t="str">
        <f t="shared" si="2504"/>
        <v>0314</v>
      </c>
      <c r="F1318" s="41" t="s">
        <v>713</v>
      </c>
      <c r="G1318" s="41" t="s">
        <v>55</v>
      </c>
      <c r="H1318" s="42" t="s">
        <v>56</v>
      </c>
      <c r="I1318" s="43">
        <v>479.30000000000001</v>
      </c>
      <c r="J1318" s="43">
        <v>495</v>
      </c>
      <c r="K1318" s="43">
        <v>495</v>
      </c>
      <c r="L1318" s="43"/>
      <c r="M1318" s="43"/>
      <c r="N1318" s="43"/>
      <c r="O1318" s="43">
        <v>0</v>
      </c>
      <c r="P1318" s="43">
        <v>0</v>
      </c>
      <c r="Q1318" s="43">
        <v>0</v>
      </c>
      <c r="R1318" s="43">
        <v>0</v>
      </c>
      <c r="S1318" s="43">
        <v>0</v>
      </c>
      <c r="T1318" s="43">
        <v>0</v>
      </c>
      <c r="U1318" s="43">
        <v>0</v>
      </c>
      <c r="V1318" s="43">
        <f t="shared" si="2505"/>
        <v>479.30000000000001</v>
      </c>
      <c r="W1318" s="43"/>
      <c r="X1318" s="43"/>
      <c r="Y1318" s="43"/>
      <c r="Z1318" s="43"/>
      <c r="AA1318" s="43"/>
      <c r="AB1318" s="43">
        <v>367.34233999999998</v>
      </c>
      <c r="AC1318" s="44">
        <v>496.03662000000003</v>
      </c>
      <c r="AD1318" s="44">
        <v>496.03662000000003</v>
      </c>
      <c r="AE1318" s="45">
        <f t="shared" si="2501"/>
        <v>100</v>
      </c>
      <c r="AF1318" s="43">
        <v>522.29999999999995</v>
      </c>
      <c r="AG1318" s="43">
        <v>0</v>
      </c>
      <c r="AH1318" s="43">
        <v>0</v>
      </c>
      <c r="AI1318" s="43">
        <v>0</v>
      </c>
      <c r="AJ1318" s="43">
        <v>0</v>
      </c>
      <c r="AK1318" s="43">
        <v>0</v>
      </c>
      <c r="AL1318" s="43">
        <f t="shared" si="2502"/>
        <v>522.29999999999995</v>
      </c>
      <c r="AM1318" s="43">
        <f t="shared" si="2503"/>
        <v>-42.999999999999943</v>
      </c>
      <c r="AN1318" s="19"/>
      <c r="AO1318" s="1"/>
      <c r="AP1318" s="1"/>
      <c r="AQ1318" s="1"/>
      <c r="AR1318" s="1"/>
      <c r="AS1318" s="1"/>
    </row>
    <row r="1319" s="24" customFormat="1">
      <c r="B1319" s="25" t="s">
        <v>670</v>
      </c>
      <c r="C1319" s="25" t="s">
        <v>107</v>
      </c>
      <c r="D1319" s="25"/>
      <c r="E1319" s="32" t="str">
        <f t="shared" si="2504"/>
        <v>04</v>
      </c>
      <c r="F1319" s="25"/>
      <c r="G1319" s="25"/>
      <c r="H1319" s="27" t="s">
        <v>108</v>
      </c>
      <c r="I1319" s="28">
        <f>I1327+I1388+I1320</f>
        <v>5978.5000000000009</v>
      </c>
      <c r="J1319" s="28">
        <f>J1327+J1388+J1320</f>
        <v>5167.5000000000009</v>
      </c>
      <c r="K1319" s="28">
        <f>K1327+K1388+K1320</f>
        <v>5167.5000000000009</v>
      </c>
      <c r="L1319" s="28">
        <f>L1327+L1388+L1320</f>
        <v>0</v>
      </c>
      <c r="M1319" s="28">
        <f>M1327+M1388+M1320</f>
        <v>0</v>
      </c>
      <c r="N1319" s="28">
        <f>N1327+N1388+N1320</f>
        <v>0</v>
      </c>
      <c r="O1319" s="28">
        <f>O1327+O1388+O1320</f>
        <v>-76.490000000000009</v>
      </c>
      <c r="P1319" s="28">
        <f>P1327+P1388+P1320</f>
        <v>62.866999999999997</v>
      </c>
      <c r="Q1319" s="28">
        <f>Q1327+Q1388+Q1320</f>
        <v>0</v>
      </c>
      <c r="R1319" s="28">
        <f>R1327+R1388+R1320</f>
        <v>0</v>
      </c>
      <c r="S1319" s="28">
        <f>S1327+S1388+S1320</f>
        <v>0</v>
      </c>
      <c r="T1319" s="28">
        <f>T1327+T1388+T1320</f>
        <v>0</v>
      </c>
      <c r="U1319" s="28">
        <v>0</v>
      </c>
      <c r="V1319" s="28">
        <f t="shared" si="2505"/>
        <v>5964.8770000000013</v>
      </c>
      <c r="W1319" s="28">
        <f>W1327+W1388+W1320</f>
        <v>0</v>
      </c>
      <c r="X1319" s="28">
        <f>X1327+X1388+X1320</f>
        <v>0</v>
      </c>
      <c r="Y1319" s="28">
        <f>Y1327+Y1388+Y1320</f>
        <v>0</v>
      </c>
      <c r="Z1319" s="28">
        <f>Z1327+Z1388+Z1320</f>
        <v>0</v>
      </c>
      <c r="AA1319" s="28">
        <f>AA1327+AA1388+AA1320</f>
        <v>0</v>
      </c>
      <c r="AB1319" s="28">
        <f>AB1327+AB1388+AB1320</f>
        <v>4520.2881400000006</v>
      </c>
      <c r="AC1319" s="29">
        <f>AC1327+AC1388+AC1320</f>
        <v>18837.280180000002</v>
      </c>
      <c r="AD1319" s="29">
        <f>AD1327+AD1388+AD1320</f>
        <v>18429.005009999997</v>
      </c>
      <c r="AE1319" s="30">
        <f t="shared" si="2501"/>
        <v>97.832621450131214</v>
      </c>
      <c r="AF1319" s="28">
        <f>AF1327+AF1388+AF1320</f>
        <v>15656.146670000002</v>
      </c>
      <c r="AG1319" s="28">
        <f>AG1327+AG1388+AG1320</f>
        <v>-76.490000000000009</v>
      </c>
      <c r="AH1319" s="28">
        <f>AH1327+AH1388+AH1320</f>
        <v>0</v>
      </c>
      <c r="AI1319" s="28">
        <f>AI1327+AI1388+AI1320</f>
        <v>0</v>
      </c>
      <c r="AJ1319" s="28">
        <f>AJ1327+AJ1388+AJ1320</f>
        <v>0</v>
      </c>
      <c r="AK1319" s="28">
        <f>AK1327+AK1388+AK1320</f>
        <v>0</v>
      </c>
      <c r="AL1319" s="28">
        <f t="shared" si="2502"/>
        <v>15579.656670000002</v>
      </c>
      <c r="AM1319" s="28">
        <f t="shared" si="2503"/>
        <v>-9614.7796699999999</v>
      </c>
      <c r="AN1319" s="31"/>
      <c r="AO1319" s="24"/>
      <c r="AP1319" s="24"/>
      <c r="AQ1319" s="24"/>
      <c r="AR1319" s="24"/>
      <c r="AS1319" s="24"/>
    </row>
    <row r="1320" s="33" customFormat="1">
      <c r="B1320" s="34" t="s">
        <v>670</v>
      </c>
      <c r="C1320" s="34" t="s">
        <v>107</v>
      </c>
      <c r="D1320" s="34" t="s">
        <v>115</v>
      </c>
      <c r="E1320" s="35" t="str">
        <f t="shared" si="2504"/>
        <v>0405</v>
      </c>
      <c r="F1320" s="34"/>
      <c r="G1320" s="34"/>
      <c r="H1320" s="36" t="s">
        <v>206</v>
      </c>
      <c r="I1320" s="37">
        <f t="shared" ref="I1320:I1325" si="2610">I1321</f>
        <v>30.699999999999999</v>
      </c>
      <c r="J1320" s="37">
        <f t="shared" ref="J1320:J1325" si="2611">J1321</f>
        <v>30.699999999999999</v>
      </c>
      <c r="K1320" s="37">
        <f t="shared" ref="K1320:K1325" si="2612">K1321</f>
        <v>30.699999999999999</v>
      </c>
      <c r="L1320" s="37">
        <f t="shared" ref="L1320:L1325" si="2613">L1321</f>
        <v>0</v>
      </c>
      <c r="M1320" s="37">
        <f t="shared" ref="M1320:M1325" si="2614">M1321</f>
        <v>0</v>
      </c>
      <c r="N1320" s="37">
        <f t="shared" ref="N1320:N1325" si="2615">N1321</f>
        <v>0</v>
      </c>
      <c r="O1320" s="37">
        <f t="shared" ref="O1320:O1325" si="2616">O1321</f>
        <v>0</v>
      </c>
      <c r="P1320" s="37">
        <f t="shared" ref="P1320:P1325" si="2617">P1321</f>
        <v>0</v>
      </c>
      <c r="Q1320" s="37">
        <f t="shared" ref="Q1320:Q1325" si="2618">Q1321</f>
        <v>0</v>
      </c>
      <c r="R1320" s="37">
        <f t="shared" ref="R1320:R1325" si="2619">R1321</f>
        <v>0</v>
      </c>
      <c r="S1320" s="37">
        <f t="shared" ref="S1320:S1325" si="2620">S1321</f>
        <v>0</v>
      </c>
      <c r="T1320" s="37">
        <f t="shared" ref="T1320:T1325" si="2621">T1321</f>
        <v>0</v>
      </c>
      <c r="U1320" s="37">
        <v>0</v>
      </c>
      <c r="V1320" s="37">
        <f t="shared" si="2505"/>
        <v>30.699999999999999</v>
      </c>
      <c r="W1320" s="37">
        <f t="shared" ref="W1320:W1325" si="2622">W1321</f>
        <v>0</v>
      </c>
      <c r="X1320" s="37">
        <f t="shared" ref="X1320:X1325" si="2623">X1321</f>
        <v>0</v>
      </c>
      <c r="Y1320" s="37">
        <f t="shared" ref="Y1320:Y1325" si="2624">Y1321</f>
        <v>0</v>
      </c>
      <c r="Z1320" s="37">
        <f t="shared" ref="Z1320:Z1325" si="2625">Z1321</f>
        <v>0</v>
      </c>
      <c r="AA1320" s="37">
        <f t="shared" ref="AA1320:AA1325" si="2626">AA1321</f>
        <v>0</v>
      </c>
      <c r="AB1320" s="37">
        <f t="shared" ref="AB1320:AB1325" si="2627">AB1321</f>
        <v>30.404</v>
      </c>
      <c r="AC1320" s="38">
        <f t="shared" ref="AC1320:AC1325" si="2628">AC1321</f>
        <v>30.699999999999999</v>
      </c>
      <c r="AD1320" s="38">
        <f t="shared" ref="AD1320:AD1325" si="2629">AD1321</f>
        <v>30.404</v>
      </c>
      <c r="AE1320" s="39">
        <f t="shared" ref="AE1320:AE1383" si="2630">AD1320/AC1320*100</f>
        <v>99.035830618892504</v>
      </c>
      <c r="AF1320" s="37">
        <f t="shared" ref="AF1320:AF1325" si="2631">AF1321</f>
        <v>30.699999999999999</v>
      </c>
      <c r="AG1320" s="37">
        <f t="shared" ref="AG1320:AG1325" si="2632">AG1321</f>
        <v>0</v>
      </c>
      <c r="AH1320" s="37">
        <f t="shared" ref="AH1320:AH1325" si="2633">AH1321</f>
        <v>0</v>
      </c>
      <c r="AI1320" s="37">
        <f t="shared" ref="AI1320:AI1325" si="2634">AI1321</f>
        <v>0</v>
      </c>
      <c r="AJ1320" s="37">
        <f t="shared" ref="AJ1320:AJ1325" si="2635">AJ1321</f>
        <v>0</v>
      </c>
      <c r="AK1320" s="37">
        <f t="shared" ref="AK1320:AK1325" si="2636">AK1321</f>
        <v>0</v>
      </c>
      <c r="AL1320" s="37">
        <f t="shared" ref="AL1320:AL1383" si="2637">AF1320+AH1320+AK1320+AI1320+AJ1320+AG1320</f>
        <v>30.699999999999999</v>
      </c>
      <c r="AM1320" s="37">
        <f t="shared" ref="AM1320:AM1383" si="2638">V1320-AL1320</f>
        <v>0</v>
      </c>
      <c r="AN1320" s="40"/>
      <c r="AO1320" s="33"/>
      <c r="AP1320" s="33"/>
      <c r="AQ1320" s="33"/>
      <c r="AR1320" s="33"/>
      <c r="AS1320" s="33"/>
    </row>
    <row r="1321" ht="31.5">
      <c r="B1321" s="41" t="s">
        <v>670</v>
      </c>
      <c r="C1321" s="41" t="s">
        <v>107</v>
      </c>
      <c r="D1321" s="41" t="s">
        <v>115</v>
      </c>
      <c r="E1321" s="26" t="str">
        <f t="shared" si="2504"/>
        <v>0405</v>
      </c>
      <c r="F1321" s="41" t="s">
        <v>207</v>
      </c>
      <c r="G1321" s="41"/>
      <c r="H1321" s="42" t="s">
        <v>208</v>
      </c>
      <c r="I1321" s="43">
        <f t="shared" si="2610"/>
        <v>30.699999999999999</v>
      </c>
      <c r="J1321" s="43">
        <f t="shared" si="2611"/>
        <v>30.699999999999999</v>
      </c>
      <c r="K1321" s="43">
        <f t="shared" si="2612"/>
        <v>30.699999999999999</v>
      </c>
      <c r="L1321" s="43">
        <f t="shared" si="2613"/>
        <v>0</v>
      </c>
      <c r="M1321" s="43">
        <f t="shared" si="2614"/>
        <v>0</v>
      </c>
      <c r="N1321" s="43">
        <f t="shared" si="2615"/>
        <v>0</v>
      </c>
      <c r="O1321" s="43">
        <f t="shared" si="2616"/>
        <v>0</v>
      </c>
      <c r="P1321" s="43">
        <f t="shared" si="2617"/>
        <v>0</v>
      </c>
      <c r="Q1321" s="43">
        <f t="shared" si="2618"/>
        <v>0</v>
      </c>
      <c r="R1321" s="43">
        <f t="shared" si="2619"/>
        <v>0</v>
      </c>
      <c r="S1321" s="43">
        <f t="shared" si="2620"/>
        <v>0</v>
      </c>
      <c r="T1321" s="43">
        <f t="shared" si="2621"/>
        <v>0</v>
      </c>
      <c r="U1321" s="43">
        <v>0</v>
      </c>
      <c r="V1321" s="43">
        <f t="shared" si="2505"/>
        <v>30.699999999999999</v>
      </c>
      <c r="W1321" s="43">
        <f t="shared" si="2622"/>
        <v>0</v>
      </c>
      <c r="X1321" s="43">
        <f t="shared" si="2623"/>
        <v>0</v>
      </c>
      <c r="Y1321" s="43">
        <f t="shared" si="2624"/>
        <v>0</v>
      </c>
      <c r="Z1321" s="43">
        <f t="shared" si="2625"/>
        <v>0</v>
      </c>
      <c r="AA1321" s="43">
        <f t="shared" si="2626"/>
        <v>0</v>
      </c>
      <c r="AB1321" s="43">
        <f t="shared" si="2627"/>
        <v>30.404</v>
      </c>
      <c r="AC1321" s="44">
        <f t="shared" si="2628"/>
        <v>30.699999999999999</v>
      </c>
      <c r="AD1321" s="44">
        <f t="shared" si="2629"/>
        <v>30.404</v>
      </c>
      <c r="AE1321" s="45">
        <f t="shared" si="2630"/>
        <v>99.035830618892504</v>
      </c>
      <c r="AF1321" s="43">
        <f t="shared" si="2631"/>
        <v>30.699999999999999</v>
      </c>
      <c r="AG1321" s="43">
        <f t="shared" si="2632"/>
        <v>0</v>
      </c>
      <c r="AH1321" s="43">
        <f t="shared" si="2633"/>
        <v>0</v>
      </c>
      <c r="AI1321" s="43">
        <f t="shared" si="2634"/>
        <v>0</v>
      </c>
      <c r="AJ1321" s="43">
        <f t="shared" si="2635"/>
        <v>0</v>
      </c>
      <c r="AK1321" s="43">
        <f t="shared" si="2636"/>
        <v>0</v>
      </c>
      <c r="AL1321" s="43">
        <f t="shared" si="2637"/>
        <v>30.699999999999999</v>
      </c>
      <c r="AM1321" s="43">
        <f t="shared" si="2638"/>
        <v>0</v>
      </c>
      <c r="AN1321" s="2"/>
      <c r="AO1321" s="1"/>
      <c r="AP1321" s="1"/>
      <c r="AQ1321" s="1"/>
      <c r="AR1321" s="1"/>
      <c r="AS1321" s="1"/>
    </row>
    <row r="1322" ht="31.5">
      <c r="B1322" s="41" t="s">
        <v>670</v>
      </c>
      <c r="C1322" s="41" t="s">
        <v>107</v>
      </c>
      <c r="D1322" s="41" t="s">
        <v>115</v>
      </c>
      <c r="E1322" s="26" t="str">
        <f t="shared" si="2504"/>
        <v>0405</v>
      </c>
      <c r="F1322" s="41" t="s">
        <v>209</v>
      </c>
      <c r="G1322" s="41"/>
      <c r="H1322" s="42" t="s">
        <v>210</v>
      </c>
      <c r="I1322" s="43">
        <f t="shared" si="2610"/>
        <v>30.699999999999999</v>
      </c>
      <c r="J1322" s="43">
        <f t="shared" si="2611"/>
        <v>30.699999999999999</v>
      </c>
      <c r="K1322" s="43">
        <f t="shared" si="2612"/>
        <v>30.699999999999999</v>
      </c>
      <c r="L1322" s="43">
        <f t="shared" si="2613"/>
        <v>0</v>
      </c>
      <c r="M1322" s="43">
        <f t="shared" si="2614"/>
        <v>0</v>
      </c>
      <c r="N1322" s="43">
        <f t="shared" si="2615"/>
        <v>0</v>
      </c>
      <c r="O1322" s="43">
        <f t="shared" si="2616"/>
        <v>0</v>
      </c>
      <c r="P1322" s="43">
        <f t="shared" si="2617"/>
        <v>0</v>
      </c>
      <c r="Q1322" s="43">
        <f t="shared" si="2618"/>
        <v>0</v>
      </c>
      <c r="R1322" s="43">
        <f t="shared" si="2619"/>
        <v>0</v>
      </c>
      <c r="S1322" s="43">
        <f t="shared" si="2620"/>
        <v>0</v>
      </c>
      <c r="T1322" s="43">
        <f t="shared" si="2621"/>
        <v>0</v>
      </c>
      <c r="U1322" s="43">
        <v>0</v>
      </c>
      <c r="V1322" s="43">
        <f t="shared" si="2505"/>
        <v>30.699999999999999</v>
      </c>
      <c r="W1322" s="43">
        <f t="shared" si="2622"/>
        <v>0</v>
      </c>
      <c r="X1322" s="43">
        <f t="shared" si="2623"/>
        <v>0</v>
      </c>
      <c r="Y1322" s="43">
        <f t="shared" si="2624"/>
        <v>0</v>
      </c>
      <c r="Z1322" s="43">
        <f t="shared" si="2625"/>
        <v>0</v>
      </c>
      <c r="AA1322" s="43">
        <f t="shared" si="2626"/>
        <v>0</v>
      </c>
      <c r="AB1322" s="43">
        <f t="shared" si="2627"/>
        <v>30.404</v>
      </c>
      <c r="AC1322" s="44">
        <f t="shared" si="2628"/>
        <v>30.699999999999999</v>
      </c>
      <c r="AD1322" s="44">
        <f t="shared" si="2629"/>
        <v>30.404</v>
      </c>
      <c r="AE1322" s="45">
        <f t="shared" si="2630"/>
        <v>99.035830618892504</v>
      </c>
      <c r="AF1322" s="43">
        <f t="shared" si="2631"/>
        <v>30.699999999999999</v>
      </c>
      <c r="AG1322" s="43">
        <f t="shared" si="2632"/>
        <v>0</v>
      </c>
      <c r="AH1322" s="43">
        <f t="shared" si="2633"/>
        <v>0</v>
      </c>
      <c r="AI1322" s="43">
        <f t="shared" si="2634"/>
        <v>0</v>
      </c>
      <c r="AJ1322" s="43">
        <f t="shared" si="2635"/>
        <v>0</v>
      </c>
      <c r="AK1322" s="43">
        <f t="shared" si="2636"/>
        <v>0</v>
      </c>
      <c r="AL1322" s="43">
        <f t="shared" si="2637"/>
        <v>30.699999999999999</v>
      </c>
      <c r="AM1322" s="43">
        <f t="shared" si="2638"/>
        <v>0</v>
      </c>
      <c r="AN1322" s="2"/>
      <c r="AO1322" s="1"/>
      <c r="AP1322" s="1"/>
      <c r="AQ1322" s="1"/>
      <c r="AR1322" s="1"/>
      <c r="AS1322" s="1"/>
    </row>
    <row r="1323" ht="31.5">
      <c r="B1323" s="41" t="s">
        <v>670</v>
      </c>
      <c r="C1323" s="41" t="s">
        <v>107</v>
      </c>
      <c r="D1323" s="41" t="s">
        <v>115</v>
      </c>
      <c r="E1323" s="26" t="str">
        <f t="shared" si="2504"/>
        <v>0405</v>
      </c>
      <c r="F1323" s="41" t="s">
        <v>211</v>
      </c>
      <c r="G1323" s="41"/>
      <c r="H1323" s="42" t="s">
        <v>212</v>
      </c>
      <c r="I1323" s="43">
        <f t="shared" si="2610"/>
        <v>30.699999999999999</v>
      </c>
      <c r="J1323" s="43">
        <f t="shared" si="2611"/>
        <v>30.699999999999999</v>
      </c>
      <c r="K1323" s="43">
        <f t="shared" si="2612"/>
        <v>30.699999999999999</v>
      </c>
      <c r="L1323" s="43">
        <f t="shared" si="2613"/>
        <v>0</v>
      </c>
      <c r="M1323" s="43">
        <f t="shared" si="2614"/>
        <v>0</v>
      </c>
      <c r="N1323" s="43">
        <f t="shared" si="2615"/>
        <v>0</v>
      </c>
      <c r="O1323" s="43">
        <f t="shared" si="2616"/>
        <v>0</v>
      </c>
      <c r="P1323" s="43">
        <f t="shared" si="2617"/>
        <v>0</v>
      </c>
      <c r="Q1323" s="43">
        <f t="shared" si="2618"/>
        <v>0</v>
      </c>
      <c r="R1323" s="43">
        <f t="shared" si="2619"/>
        <v>0</v>
      </c>
      <c r="S1323" s="43">
        <f t="shared" si="2620"/>
        <v>0</v>
      </c>
      <c r="T1323" s="43">
        <f t="shared" si="2621"/>
        <v>0</v>
      </c>
      <c r="U1323" s="43">
        <v>0</v>
      </c>
      <c r="V1323" s="43">
        <f t="shared" si="2505"/>
        <v>30.699999999999999</v>
      </c>
      <c r="W1323" s="43">
        <f t="shared" si="2622"/>
        <v>0</v>
      </c>
      <c r="X1323" s="43">
        <f t="shared" si="2623"/>
        <v>0</v>
      </c>
      <c r="Y1323" s="43">
        <f t="shared" si="2624"/>
        <v>0</v>
      </c>
      <c r="Z1323" s="43">
        <f t="shared" si="2625"/>
        <v>0</v>
      </c>
      <c r="AA1323" s="43">
        <f t="shared" si="2626"/>
        <v>0</v>
      </c>
      <c r="AB1323" s="43">
        <f t="shared" si="2627"/>
        <v>30.404</v>
      </c>
      <c r="AC1323" s="44">
        <f t="shared" si="2628"/>
        <v>30.699999999999999</v>
      </c>
      <c r="AD1323" s="44">
        <f t="shared" si="2629"/>
        <v>30.404</v>
      </c>
      <c r="AE1323" s="45">
        <f t="shared" si="2630"/>
        <v>99.035830618892504</v>
      </c>
      <c r="AF1323" s="43">
        <f t="shared" si="2631"/>
        <v>30.699999999999999</v>
      </c>
      <c r="AG1323" s="43">
        <f t="shared" si="2632"/>
        <v>0</v>
      </c>
      <c r="AH1323" s="43">
        <f t="shared" si="2633"/>
        <v>0</v>
      </c>
      <c r="AI1323" s="43">
        <f t="shared" si="2634"/>
        <v>0</v>
      </c>
      <c r="AJ1323" s="43">
        <f t="shared" si="2635"/>
        <v>0</v>
      </c>
      <c r="AK1323" s="43">
        <f t="shared" si="2636"/>
        <v>0</v>
      </c>
      <c r="AL1323" s="43">
        <f t="shared" si="2637"/>
        <v>30.699999999999999</v>
      </c>
      <c r="AM1323" s="43">
        <f t="shared" si="2638"/>
        <v>0</v>
      </c>
      <c r="AN1323" s="2"/>
      <c r="AR1323" s="1"/>
      <c r="AS1323" s="1"/>
    </row>
    <row r="1324" ht="63">
      <c r="B1324" s="41" t="s">
        <v>670</v>
      </c>
      <c r="C1324" s="41" t="s">
        <v>107</v>
      </c>
      <c r="D1324" s="41" t="s">
        <v>115</v>
      </c>
      <c r="E1324" s="26" t="str">
        <f t="shared" si="2504"/>
        <v>0405</v>
      </c>
      <c r="F1324" s="41" t="s">
        <v>213</v>
      </c>
      <c r="G1324" s="41"/>
      <c r="H1324" s="42" t="s">
        <v>214</v>
      </c>
      <c r="I1324" s="43">
        <f t="shared" si="2610"/>
        <v>30.699999999999999</v>
      </c>
      <c r="J1324" s="43">
        <f t="shared" si="2611"/>
        <v>30.699999999999999</v>
      </c>
      <c r="K1324" s="43">
        <f t="shared" si="2612"/>
        <v>30.699999999999999</v>
      </c>
      <c r="L1324" s="43">
        <f t="shared" si="2613"/>
        <v>0</v>
      </c>
      <c r="M1324" s="43">
        <f t="shared" si="2614"/>
        <v>0</v>
      </c>
      <c r="N1324" s="43">
        <f t="shared" si="2615"/>
        <v>0</v>
      </c>
      <c r="O1324" s="43">
        <f t="shared" si="2616"/>
        <v>0</v>
      </c>
      <c r="P1324" s="43">
        <f t="shared" si="2617"/>
        <v>0</v>
      </c>
      <c r="Q1324" s="43">
        <f t="shared" si="2618"/>
        <v>0</v>
      </c>
      <c r="R1324" s="43">
        <f t="shared" si="2619"/>
        <v>0</v>
      </c>
      <c r="S1324" s="43">
        <f t="shared" si="2620"/>
        <v>0</v>
      </c>
      <c r="T1324" s="43">
        <f t="shared" si="2621"/>
        <v>0</v>
      </c>
      <c r="U1324" s="43">
        <v>0</v>
      </c>
      <c r="V1324" s="43">
        <f t="shared" si="2505"/>
        <v>30.699999999999999</v>
      </c>
      <c r="W1324" s="43">
        <f t="shared" si="2622"/>
        <v>0</v>
      </c>
      <c r="X1324" s="43">
        <f t="shared" si="2623"/>
        <v>0</v>
      </c>
      <c r="Y1324" s="43">
        <f t="shared" si="2624"/>
        <v>0</v>
      </c>
      <c r="Z1324" s="43">
        <f t="shared" si="2625"/>
        <v>0</v>
      </c>
      <c r="AA1324" s="43">
        <f t="shared" si="2626"/>
        <v>0</v>
      </c>
      <c r="AB1324" s="43">
        <f t="shared" si="2627"/>
        <v>30.404</v>
      </c>
      <c r="AC1324" s="44">
        <f t="shared" si="2628"/>
        <v>30.699999999999999</v>
      </c>
      <c r="AD1324" s="44">
        <f t="shared" si="2629"/>
        <v>30.404</v>
      </c>
      <c r="AE1324" s="45">
        <f t="shared" si="2630"/>
        <v>99.035830618892504</v>
      </c>
      <c r="AF1324" s="43">
        <f t="shared" si="2631"/>
        <v>30.699999999999999</v>
      </c>
      <c r="AG1324" s="43">
        <f t="shared" si="2632"/>
        <v>0</v>
      </c>
      <c r="AH1324" s="43">
        <f t="shared" si="2633"/>
        <v>0</v>
      </c>
      <c r="AI1324" s="43">
        <f t="shared" si="2634"/>
        <v>0</v>
      </c>
      <c r="AJ1324" s="43">
        <f t="shared" si="2635"/>
        <v>0</v>
      </c>
      <c r="AK1324" s="43">
        <f t="shared" si="2636"/>
        <v>0</v>
      </c>
      <c r="AL1324" s="43">
        <f t="shared" si="2637"/>
        <v>30.699999999999999</v>
      </c>
      <c r="AM1324" s="43">
        <f t="shared" si="2638"/>
        <v>0</v>
      </c>
      <c r="AN1324" s="2"/>
      <c r="AO1324" s="1"/>
      <c r="AP1324" s="1"/>
      <c r="AQ1324" s="1"/>
      <c r="AR1324" s="1"/>
      <c r="AS1324" s="1"/>
    </row>
    <row r="1325" ht="31.5">
      <c r="B1325" s="41" t="s">
        <v>670</v>
      </c>
      <c r="C1325" s="41" t="s">
        <v>107</v>
      </c>
      <c r="D1325" s="41" t="s">
        <v>115</v>
      </c>
      <c r="E1325" s="26" t="str">
        <f t="shared" si="2504"/>
        <v>0405</v>
      </c>
      <c r="F1325" s="41" t="s">
        <v>213</v>
      </c>
      <c r="G1325" s="41" t="s">
        <v>53</v>
      </c>
      <c r="H1325" s="42" t="s">
        <v>54</v>
      </c>
      <c r="I1325" s="43">
        <f t="shared" si="2610"/>
        <v>30.699999999999999</v>
      </c>
      <c r="J1325" s="43">
        <f t="shared" si="2611"/>
        <v>30.699999999999999</v>
      </c>
      <c r="K1325" s="43">
        <f t="shared" si="2612"/>
        <v>30.699999999999999</v>
      </c>
      <c r="L1325" s="43">
        <f t="shared" si="2613"/>
        <v>0</v>
      </c>
      <c r="M1325" s="43">
        <f t="shared" si="2614"/>
        <v>0</v>
      </c>
      <c r="N1325" s="43">
        <f t="shared" si="2615"/>
        <v>0</v>
      </c>
      <c r="O1325" s="43">
        <f t="shared" si="2616"/>
        <v>0</v>
      </c>
      <c r="P1325" s="43">
        <f t="shared" si="2617"/>
        <v>0</v>
      </c>
      <c r="Q1325" s="43">
        <f t="shared" si="2618"/>
        <v>0</v>
      </c>
      <c r="R1325" s="43">
        <f t="shared" si="2619"/>
        <v>0</v>
      </c>
      <c r="S1325" s="43">
        <f t="shared" si="2620"/>
        <v>0</v>
      </c>
      <c r="T1325" s="43">
        <f t="shared" si="2621"/>
        <v>0</v>
      </c>
      <c r="U1325" s="43">
        <v>0</v>
      </c>
      <c r="V1325" s="43">
        <f t="shared" si="2505"/>
        <v>30.699999999999999</v>
      </c>
      <c r="W1325" s="43">
        <f t="shared" si="2622"/>
        <v>0</v>
      </c>
      <c r="X1325" s="43">
        <f t="shared" si="2623"/>
        <v>0</v>
      </c>
      <c r="Y1325" s="43">
        <f t="shared" si="2624"/>
        <v>0</v>
      </c>
      <c r="Z1325" s="43">
        <f t="shared" si="2625"/>
        <v>0</v>
      </c>
      <c r="AA1325" s="43">
        <f t="shared" si="2626"/>
        <v>0</v>
      </c>
      <c r="AB1325" s="43">
        <f t="shared" si="2627"/>
        <v>30.404</v>
      </c>
      <c r="AC1325" s="44">
        <f t="shared" si="2628"/>
        <v>30.699999999999999</v>
      </c>
      <c r="AD1325" s="44">
        <f t="shared" si="2629"/>
        <v>30.404</v>
      </c>
      <c r="AE1325" s="45">
        <f t="shared" si="2630"/>
        <v>99.035830618892504</v>
      </c>
      <c r="AF1325" s="43">
        <f t="shared" si="2631"/>
        <v>30.699999999999999</v>
      </c>
      <c r="AG1325" s="43">
        <f t="shared" si="2632"/>
        <v>0</v>
      </c>
      <c r="AH1325" s="43">
        <f t="shared" si="2633"/>
        <v>0</v>
      </c>
      <c r="AI1325" s="43">
        <f t="shared" si="2634"/>
        <v>0</v>
      </c>
      <c r="AJ1325" s="43">
        <f t="shared" si="2635"/>
        <v>0</v>
      </c>
      <c r="AK1325" s="43">
        <f t="shared" si="2636"/>
        <v>0</v>
      </c>
      <c r="AL1325" s="43">
        <f t="shared" si="2637"/>
        <v>30.699999999999999</v>
      </c>
      <c r="AM1325" s="43">
        <f t="shared" si="2638"/>
        <v>0</v>
      </c>
      <c r="AN1325" s="2"/>
      <c r="AO1325" s="1"/>
      <c r="AP1325" s="1"/>
      <c r="AQ1325" s="1"/>
      <c r="AR1325" s="1"/>
      <c r="AS1325" s="1"/>
    </row>
    <row r="1326" ht="31.5">
      <c r="B1326" s="41" t="s">
        <v>670</v>
      </c>
      <c r="C1326" s="41" t="s">
        <v>107</v>
      </c>
      <c r="D1326" s="41" t="s">
        <v>115</v>
      </c>
      <c r="E1326" s="26" t="str">
        <f t="shared" si="2504"/>
        <v>0405</v>
      </c>
      <c r="F1326" s="41" t="s">
        <v>213</v>
      </c>
      <c r="G1326" s="41" t="s">
        <v>55</v>
      </c>
      <c r="H1326" s="42" t="s">
        <v>56</v>
      </c>
      <c r="I1326" s="43">
        <v>30.699999999999999</v>
      </c>
      <c r="J1326" s="43">
        <v>30.699999999999999</v>
      </c>
      <c r="K1326" s="43">
        <v>30.699999999999999</v>
      </c>
      <c r="L1326" s="43"/>
      <c r="M1326" s="43"/>
      <c r="N1326" s="43"/>
      <c r="O1326" s="43">
        <v>0</v>
      </c>
      <c r="P1326" s="43">
        <v>0</v>
      </c>
      <c r="Q1326" s="43">
        <v>0</v>
      </c>
      <c r="R1326" s="43">
        <v>0</v>
      </c>
      <c r="S1326" s="43">
        <v>0</v>
      </c>
      <c r="T1326" s="43">
        <v>0</v>
      </c>
      <c r="U1326" s="43">
        <v>0</v>
      </c>
      <c r="V1326" s="43">
        <f t="shared" si="2505"/>
        <v>30.699999999999999</v>
      </c>
      <c r="W1326" s="43"/>
      <c r="X1326" s="43"/>
      <c r="Y1326" s="43"/>
      <c r="Z1326" s="43"/>
      <c r="AA1326" s="43"/>
      <c r="AB1326" s="43">
        <v>30.404</v>
      </c>
      <c r="AC1326" s="44">
        <v>30.699999999999999</v>
      </c>
      <c r="AD1326" s="44">
        <v>30.404</v>
      </c>
      <c r="AE1326" s="45">
        <f t="shared" si="2630"/>
        <v>99.035830618892504</v>
      </c>
      <c r="AF1326" s="43">
        <v>30.699999999999999</v>
      </c>
      <c r="AG1326" s="43">
        <v>0</v>
      </c>
      <c r="AH1326" s="43">
        <v>0</v>
      </c>
      <c r="AI1326" s="43">
        <v>0</v>
      </c>
      <c r="AJ1326" s="43">
        <v>0</v>
      </c>
      <c r="AK1326" s="43">
        <v>0</v>
      </c>
      <c r="AL1326" s="43">
        <f t="shared" si="2637"/>
        <v>30.699999999999999</v>
      </c>
      <c r="AM1326" s="43">
        <f t="shared" si="2638"/>
        <v>0</v>
      </c>
      <c r="AN1326" s="19"/>
      <c r="AO1326" s="1"/>
      <c r="AP1326" s="1"/>
      <c r="AQ1326" s="1"/>
      <c r="AR1326" s="1"/>
      <c r="AS1326" s="1"/>
    </row>
    <row r="1327" s="33" customFormat="1">
      <c r="B1327" s="34" t="s">
        <v>670</v>
      </c>
      <c r="C1327" s="34" t="s">
        <v>107</v>
      </c>
      <c r="D1327" s="34" t="s">
        <v>109</v>
      </c>
      <c r="E1327" s="35" t="str">
        <f t="shared" ref="E1327:E1390" si="2639">CONCATENATE(C1327,D1327)</f>
        <v>0409</v>
      </c>
      <c r="F1327" s="34"/>
      <c r="G1327" s="34"/>
      <c r="H1327" s="36" t="s">
        <v>110</v>
      </c>
      <c r="I1327" s="37">
        <f>I1328+I1350+I1374+I1356+I1362+I1382</f>
        <v>5048.7000000000007</v>
      </c>
      <c r="J1327" s="37">
        <f>J1328+J1350+J1374+J1356+J1362+J1382</f>
        <v>5048.7000000000007</v>
      </c>
      <c r="K1327" s="37">
        <f>K1328+K1350+K1374+K1356+K1362+K1382</f>
        <v>5048.7000000000007</v>
      </c>
      <c r="L1327" s="37">
        <f>L1328+L1350+L1374+L1356+L1362+L1382</f>
        <v>0</v>
      </c>
      <c r="M1327" s="37">
        <f>M1328+M1350+M1374+M1356+M1362+M1382</f>
        <v>0</v>
      </c>
      <c r="N1327" s="37">
        <f>N1328+N1350+N1374+N1356+N1362+N1382</f>
        <v>0</v>
      </c>
      <c r="O1327" s="37">
        <f>O1328+O1350+O1374+O1356+O1362+O1382</f>
        <v>0</v>
      </c>
      <c r="P1327" s="37">
        <f>P1328+P1350+P1374+P1356+P1362+P1382</f>
        <v>0</v>
      </c>
      <c r="Q1327" s="37">
        <f>Q1328+Q1350+Q1374+Q1356+Q1362+Q1382</f>
        <v>0</v>
      </c>
      <c r="R1327" s="37">
        <f>R1328+R1350+R1374+R1356+R1362+R1382</f>
        <v>0</v>
      </c>
      <c r="S1327" s="37">
        <f>S1328+S1350+S1374+S1356+S1362+S1382</f>
        <v>0</v>
      </c>
      <c r="T1327" s="37">
        <f>T1328+T1350+T1374+T1356+T1362+T1382</f>
        <v>0</v>
      </c>
      <c r="U1327" s="37">
        <v>0</v>
      </c>
      <c r="V1327" s="37">
        <f t="shared" ref="V1327:V1390" si="2640">I1327+L1327+U1327+T1327+S1327+R1327+Q1327+P1327+O1327</f>
        <v>5048.7000000000007</v>
      </c>
      <c r="W1327" s="37">
        <f>W1328+W1350+W1374+W1356+W1362+W1382</f>
        <v>0</v>
      </c>
      <c r="X1327" s="37">
        <f>X1328+X1350+X1374+X1356+X1362+X1382</f>
        <v>0</v>
      </c>
      <c r="Y1327" s="37">
        <f>Y1328+Y1350+Y1374+Y1356+Y1362+Y1382</f>
        <v>0</v>
      </c>
      <c r="Z1327" s="37">
        <f>Z1328+Z1350+Z1374+Z1356+Z1362+Z1382</f>
        <v>0</v>
      </c>
      <c r="AA1327" s="37">
        <f>AA1328+AA1350+AA1374+AA1356+AA1362+AA1382</f>
        <v>0</v>
      </c>
      <c r="AB1327" s="43">
        <f>AB1328+AB1350+AB1374+AB1356+AB1362+AB1382</f>
        <v>3716.6606400000001</v>
      </c>
      <c r="AC1327" s="38">
        <f>AC1328+AC1350+AC1374+AC1356+AC1362+AC1382</f>
        <v>17978.55618</v>
      </c>
      <c r="AD1327" s="44">
        <f>AD1328+AD1350+AD1374+AD1356+AD1362+AD1382</f>
        <v>17570.577509999999</v>
      </c>
      <c r="AE1327" s="39">
        <f t="shared" si="2630"/>
        <v>97.730748420978045</v>
      </c>
      <c r="AF1327" s="37">
        <f>AF1328+AF1350+AF1374+AF1356+AF1362+AF1382</f>
        <v>14663.479670000001</v>
      </c>
      <c r="AG1327" s="37">
        <f>AG1328+AG1350+AG1374+AG1356+AG1362+AG1382</f>
        <v>0</v>
      </c>
      <c r="AH1327" s="37">
        <f>AH1328+AH1350+AH1374+AH1356+AH1362+AH1382</f>
        <v>0</v>
      </c>
      <c r="AI1327" s="37">
        <f>AI1328+AI1350+AI1374+AI1356+AI1362+AI1382</f>
        <v>0</v>
      </c>
      <c r="AJ1327" s="37">
        <f>AJ1328+AJ1350+AJ1374+AJ1356+AJ1362+AJ1382</f>
        <v>0</v>
      </c>
      <c r="AK1327" s="37">
        <f>AK1328+AK1350+AK1374+AK1356+AK1362+AK1382</f>
        <v>0</v>
      </c>
      <c r="AL1327" s="37">
        <f t="shared" si="2637"/>
        <v>14663.479670000001</v>
      </c>
      <c r="AM1327" s="37">
        <f t="shared" si="2638"/>
        <v>-9614.7796699999999</v>
      </c>
      <c r="AN1327" s="40"/>
      <c r="AO1327" s="33"/>
      <c r="AP1327" s="33"/>
      <c r="AQ1327" s="33"/>
      <c r="AR1327" s="33"/>
      <c r="AS1327" s="33"/>
    </row>
    <row r="1328" ht="31.5">
      <c r="B1328" s="41" t="s">
        <v>670</v>
      </c>
      <c r="C1328" s="41" t="s">
        <v>107</v>
      </c>
      <c r="D1328" s="41" t="s">
        <v>109</v>
      </c>
      <c r="E1328" s="26" t="str">
        <f t="shared" si="2639"/>
        <v>0409</v>
      </c>
      <c r="F1328" s="41" t="s">
        <v>715</v>
      </c>
      <c r="G1328" s="41"/>
      <c r="H1328" s="42" t="s">
        <v>716</v>
      </c>
      <c r="I1328" s="43">
        <f>I1329+I1341</f>
        <v>639.60000000000002</v>
      </c>
      <c r="J1328" s="43">
        <f>J1329+J1341</f>
        <v>639.60000000000002</v>
      </c>
      <c r="K1328" s="43">
        <f>K1329+K1341</f>
        <v>639.60000000000002</v>
      </c>
      <c r="L1328" s="43">
        <f>L1329+L1341</f>
        <v>0</v>
      </c>
      <c r="M1328" s="43">
        <f>M1329+M1341</f>
        <v>0</v>
      </c>
      <c r="N1328" s="43">
        <f>N1329+N1341</f>
        <v>0</v>
      </c>
      <c r="O1328" s="43">
        <f>O1329+O1341</f>
        <v>0</v>
      </c>
      <c r="P1328" s="43">
        <f>P1329+P1341</f>
        <v>0</v>
      </c>
      <c r="Q1328" s="43">
        <f>Q1329+Q1341</f>
        <v>0</v>
      </c>
      <c r="R1328" s="43">
        <f>R1329+R1341</f>
        <v>0</v>
      </c>
      <c r="S1328" s="43">
        <f>S1329+S1341</f>
        <v>0</v>
      </c>
      <c r="T1328" s="43">
        <f>T1329+T1341</f>
        <v>0</v>
      </c>
      <c r="U1328" s="43">
        <v>0</v>
      </c>
      <c r="V1328" s="43">
        <f t="shared" si="2640"/>
        <v>639.60000000000002</v>
      </c>
      <c r="W1328" s="43">
        <f>W1329+W1341</f>
        <v>0</v>
      </c>
      <c r="X1328" s="43">
        <f>X1329+X1341</f>
        <v>0</v>
      </c>
      <c r="Y1328" s="43">
        <f>Y1329+Y1341</f>
        <v>0</v>
      </c>
      <c r="Z1328" s="43">
        <f>Z1329+Z1341</f>
        <v>0</v>
      </c>
      <c r="AA1328" s="43">
        <f>AA1329+AA1341</f>
        <v>0</v>
      </c>
      <c r="AB1328" s="43">
        <f>AB1329+AB1341</f>
        <v>0</v>
      </c>
      <c r="AC1328" s="44">
        <f>AC1329+AC1341</f>
        <v>317</v>
      </c>
      <c r="AD1328" s="44">
        <f>AD1329+AD1341</f>
        <v>317</v>
      </c>
      <c r="AE1328" s="45">
        <f t="shared" si="2630"/>
        <v>100</v>
      </c>
      <c r="AF1328" s="43">
        <f>AF1329+AF1341</f>
        <v>317</v>
      </c>
      <c r="AG1328" s="43">
        <f>AG1329+AG1341</f>
        <v>0</v>
      </c>
      <c r="AH1328" s="43">
        <f>AH1329+AH1341</f>
        <v>0</v>
      </c>
      <c r="AI1328" s="43">
        <f>AI1329+AI1341</f>
        <v>0</v>
      </c>
      <c r="AJ1328" s="43">
        <f>AJ1329+AJ1341</f>
        <v>0</v>
      </c>
      <c r="AK1328" s="43">
        <f>AK1329+AK1341</f>
        <v>0</v>
      </c>
      <c r="AL1328" s="43">
        <f t="shared" si="2637"/>
        <v>317</v>
      </c>
      <c r="AM1328" s="43">
        <f t="shared" si="2638"/>
        <v>322.60000000000002</v>
      </c>
      <c r="AN1328" s="2"/>
      <c r="AO1328" s="1"/>
      <c r="AP1328" s="1"/>
      <c r="AQ1328" s="1"/>
      <c r="AR1328" s="1"/>
      <c r="AS1328" s="1"/>
    </row>
    <row r="1329" ht="47.25">
      <c r="B1329" s="41" t="s">
        <v>670</v>
      </c>
      <c r="C1329" s="41" t="s">
        <v>107</v>
      </c>
      <c r="D1329" s="41" t="s">
        <v>109</v>
      </c>
      <c r="E1329" s="26" t="str">
        <f t="shared" si="2639"/>
        <v>0409</v>
      </c>
      <c r="F1329" s="41" t="s">
        <v>717</v>
      </c>
      <c r="G1329" s="41"/>
      <c r="H1329" s="42" t="s">
        <v>718</v>
      </c>
      <c r="I1329" s="43">
        <f>I1330+I1337</f>
        <v>639.60000000000002</v>
      </c>
      <c r="J1329" s="43">
        <f>J1330+J1337</f>
        <v>639.60000000000002</v>
      </c>
      <c r="K1329" s="43">
        <f>K1330+K1337</f>
        <v>639.60000000000002</v>
      </c>
      <c r="L1329" s="43">
        <f>L1330+L1337</f>
        <v>0</v>
      </c>
      <c r="M1329" s="43">
        <f>M1330+M1337</f>
        <v>0</v>
      </c>
      <c r="N1329" s="43">
        <f>N1330+N1337</f>
        <v>0</v>
      </c>
      <c r="O1329" s="43">
        <f>O1330+O1337</f>
        <v>0</v>
      </c>
      <c r="P1329" s="43">
        <f>P1330+P1337</f>
        <v>0</v>
      </c>
      <c r="Q1329" s="43">
        <f>Q1330+Q1337</f>
        <v>0</v>
      </c>
      <c r="R1329" s="43">
        <f>R1330+R1337</f>
        <v>0</v>
      </c>
      <c r="S1329" s="43">
        <f>S1330+S1337</f>
        <v>0</v>
      </c>
      <c r="T1329" s="43">
        <f>T1330+T1337</f>
        <v>0</v>
      </c>
      <c r="U1329" s="43">
        <v>0</v>
      </c>
      <c r="V1329" s="43">
        <f t="shared" si="2640"/>
        <v>639.60000000000002</v>
      </c>
      <c r="W1329" s="43">
        <f>W1330+W1337</f>
        <v>0</v>
      </c>
      <c r="X1329" s="43">
        <f>X1330+X1337</f>
        <v>0</v>
      </c>
      <c r="Y1329" s="43">
        <f>Y1330+Y1337</f>
        <v>0</v>
      </c>
      <c r="Z1329" s="43">
        <f>Z1330+Z1337</f>
        <v>0</v>
      </c>
      <c r="AA1329" s="43">
        <f>AA1330+AA1337</f>
        <v>0</v>
      </c>
      <c r="AB1329" s="43">
        <f>AB1330+AB1337</f>
        <v>0</v>
      </c>
      <c r="AC1329" s="44">
        <f>AC1330+AC1337</f>
        <v>317</v>
      </c>
      <c r="AD1329" s="44">
        <f>AD1330+AD1337</f>
        <v>317</v>
      </c>
      <c r="AE1329" s="45">
        <f t="shared" si="2630"/>
        <v>100</v>
      </c>
      <c r="AF1329" s="43">
        <f>AF1330+AF1337</f>
        <v>317</v>
      </c>
      <c r="AG1329" s="43">
        <f>AG1330+AG1337</f>
        <v>0</v>
      </c>
      <c r="AH1329" s="43">
        <f>AH1330+AH1337</f>
        <v>0</v>
      </c>
      <c r="AI1329" s="43">
        <f>AI1330+AI1337</f>
        <v>0</v>
      </c>
      <c r="AJ1329" s="43">
        <f>AJ1330+AJ1337</f>
        <v>0</v>
      </c>
      <c r="AK1329" s="43">
        <f>AK1330+AK1337</f>
        <v>0</v>
      </c>
      <c r="AL1329" s="43">
        <f t="shared" si="2637"/>
        <v>317</v>
      </c>
      <c r="AM1329" s="43">
        <f t="shared" si="2638"/>
        <v>322.60000000000002</v>
      </c>
      <c r="AN1329" s="2"/>
      <c r="AO1329" s="1"/>
      <c r="AP1329" s="1"/>
      <c r="AQ1329" s="1"/>
      <c r="AR1329" s="1"/>
      <c r="AS1329" s="1"/>
    </row>
    <row r="1330" ht="47.25">
      <c r="B1330" s="41" t="s">
        <v>670</v>
      </c>
      <c r="C1330" s="41" t="s">
        <v>107</v>
      </c>
      <c r="D1330" s="41" t="s">
        <v>109</v>
      </c>
      <c r="E1330" s="26" t="str">
        <f t="shared" si="2639"/>
        <v>0409</v>
      </c>
      <c r="F1330" s="41" t="s">
        <v>719</v>
      </c>
      <c r="G1330" s="41"/>
      <c r="H1330" s="42" t="s">
        <v>720</v>
      </c>
      <c r="I1330" s="43">
        <f>I1331+I1334</f>
        <v>639.60000000000002</v>
      </c>
      <c r="J1330" s="43">
        <f>J1331+J1334</f>
        <v>639.60000000000002</v>
      </c>
      <c r="K1330" s="43">
        <f>K1331+K1334</f>
        <v>639.60000000000002</v>
      </c>
      <c r="L1330" s="43">
        <f>L1331+L1334</f>
        <v>0</v>
      </c>
      <c r="M1330" s="43">
        <f>M1331+M1334</f>
        <v>0</v>
      </c>
      <c r="N1330" s="43">
        <f>N1331+N1334</f>
        <v>0</v>
      </c>
      <c r="O1330" s="43">
        <f>O1331+O1334</f>
        <v>0</v>
      </c>
      <c r="P1330" s="43">
        <f>P1331+P1334</f>
        <v>0</v>
      </c>
      <c r="Q1330" s="43">
        <f>Q1331+Q1334</f>
        <v>0</v>
      </c>
      <c r="R1330" s="43">
        <f>R1331+R1334</f>
        <v>0</v>
      </c>
      <c r="S1330" s="43">
        <f>S1331+S1334</f>
        <v>0</v>
      </c>
      <c r="T1330" s="43">
        <f>T1331+T1334</f>
        <v>0</v>
      </c>
      <c r="U1330" s="43">
        <v>0</v>
      </c>
      <c r="V1330" s="43">
        <f t="shared" si="2640"/>
        <v>639.60000000000002</v>
      </c>
      <c r="W1330" s="43">
        <f>W1331+W1334</f>
        <v>0</v>
      </c>
      <c r="X1330" s="43">
        <f>X1331+X1334</f>
        <v>0</v>
      </c>
      <c r="Y1330" s="43">
        <f>Y1331+Y1334</f>
        <v>0</v>
      </c>
      <c r="Z1330" s="43">
        <f>Z1331+Z1334</f>
        <v>0</v>
      </c>
      <c r="AA1330" s="43">
        <f>AA1331+AA1334</f>
        <v>0</v>
      </c>
      <c r="AB1330" s="43">
        <f>AB1331+AB1334</f>
        <v>0</v>
      </c>
      <c r="AC1330" s="44">
        <f>AC1331+AC1334</f>
        <v>317</v>
      </c>
      <c r="AD1330" s="44">
        <f>AD1331+AD1334</f>
        <v>317</v>
      </c>
      <c r="AE1330" s="45">
        <f t="shared" si="2630"/>
        <v>100</v>
      </c>
      <c r="AF1330" s="43">
        <f>AF1331+AF1334</f>
        <v>317</v>
      </c>
      <c r="AG1330" s="43">
        <f>AG1331+AG1334</f>
        <v>0</v>
      </c>
      <c r="AH1330" s="43">
        <f>AH1331+AH1334</f>
        <v>0</v>
      </c>
      <c r="AI1330" s="43">
        <f>AI1331+AI1334</f>
        <v>0</v>
      </c>
      <c r="AJ1330" s="43">
        <f>AJ1331+AJ1334</f>
        <v>0</v>
      </c>
      <c r="AK1330" s="43">
        <f>AK1331+AK1334</f>
        <v>0</v>
      </c>
      <c r="AL1330" s="43">
        <f t="shared" si="2637"/>
        <v>317</v>
      </c>
      <c r="AM1330" s="43">
        <f t="shared" si="2638"/>
        <v>322.60000000000002</v>
      </c>
      <c r="AN1330" s="2"/>
      <c r="AR1330" s="1"/>
      <c r="AS1330" s="1"/>
    </row>
    <row r="1331">
      <c r="B1331" s="41" t="s">
        <v>670</v>
      </c>
      <c r="C1331" s="41" t="s">
        <v>107</v>
      </c>
      <c r="D1331" s="41" t="s">
        <v>109</v>
      </c>
      <c r="E1331" s="26" t="str">
        <f t="shared" si="2639"/>
        <v>0409</v>
      </c>
      <c r="F1331" s="41" t="s">
        <v>721</v>
      </c>
      <c r="G1331" s="41"/>
      <c r="H1331" s="42" t="s">
        <v>722</v>
      </c>
      <c r="I1331" s="43">
        <f t="shared" ref="I1331:I1339" si="2641">I1332</f>
        <v>639.60000000000002</v>
      </c>
      <c r="J1331" s="43">
        <f t="shared" ref="J1331:J1339" si="2642">J1332</f>
        <v>639.60000000000002</v>
      </c>
      <c r="K1331" s="43">
        <f t="shared" ref="K1331:K1339" si="2643">K1332</f>
        <v>639.60000000000002</v>
      </c>
      <c r="L1331" s="43">
        <f t="shared" ref="L1331:L1339" si="2644">L1332</f>
        <v>0</v>
      </c>
      <c r="M1331" s="43">
        <f t="shared" ref="M1331:M1339" si="2645">M1332</f>
        <v>0</v>
      </c>
      <c r="N1331" s="43">
        <f t="shared" ref="N1331:N1339" si="2646">N1332</f>
        <v>0</v>
      </c>
      <c r="O1331" s="43">
        <f t="shared" ref="O1331:O1339" si="2647">O1332</f>
        <v>0</v>
      </c>
      <c r="P1331" s="43">
        <f t="shared" ref="P1331:P1339" si="2648">P1332</f>
        <v>0</v>
      </c>
      <c r="Q1331" s="43">
        <f t="shared" ref="Q1331:Q1339" si="2649">Q1332</f>
        <v>0</v>
      </c>
      <c r="R1331" s="43">
        <f t="shared" ref="R1331:R1339" si="2650">R1332</f>
        <v>0</v>
      </c>
      <c r="S1331" s="43">
        <f t="shared" ref="S1331:S1339" si="2651">S1332</f>
        <v>0</v>
      </c>
      <c r="T1331" s="43">
        <f t="shared" ref="T1331:T1339" si="2652">T1332</f>
        <v>0</v>
      </c>
      <c r="U1331" s="43">
        <v>0</v>
      </c>
      <c r="V1331" s="43">
        <f t="shared" si="2640"/>
        <v>639.60000000000002</v>
      </c>
      <c r="W1331" s="43">
        <f t="shared" ref="W1331:W1339" si="2653">W1332</f>
        <v>0</v>
      </c>
      <c r="X1331" s="43">
        <f t="shared" ref="X1331:X1339" si="2654">X1332</f>
        <v>0</v>
      </c>
      <c r="Y1331" s="43">
        <f t="shared" ref="Y1331:Y1339" si="2655">Y1332</f>
        <v>0</v>
      </c>
      <c r="Z1331" s="43">
        <f t="shared" ref="Z1331:Z1339" si="2656">Z1332</f>
        <v>0</v>
      </c>
      <c r="AA1331" s="43">
        <f t="shared" ref="AA1331:AA1339" si="2657">AA1332</f>
        <v>0</v>
      </c>
      <c r="AB1331" s="43">
        <f t="shared" ref="AB1331:AB1339" si="2658">AB1332</f>
        <v>0</v>
      </c>
      <c r="AC1331" s="44">
        <f t="shared" ref="AC1331:AC1339" si="2659">AC1332</f>
        <v>317</v>
      </c>
      <c r="AD1331" s="44">
        <f t="shared" ref="AD1331:AD1339" si="2660">AD1332</f>
        <v>317</v>
      </c>
      <c r="AE1331" s="45">
        <f t="shared" si="2630"/>
        <v>100</v>
      </c>
      <c r="AF1331" s="43">
        <f t="shared" ref="AF1331:AF1339" si="2661">AF1332</f>
        <v>317</v>
      </c>
      <c r="AG1331" s="43">
        <f t="shared" ref="AG1331:AG1339" si="2662">AG1332</f>
        <v>0</v>
      </c>
      <c r="AH1331" s="43">
        <f t="shared" ref="AH1331:AH1339" si="2663">AH1332</f>
        <v>0</v>
      </c>
      <c r="AI1331" s="43">
        <f t="shared" ref="AI1331:AI1339" si="2664">AI1332</f>
        <v>0</v>
      </c>
      <c r="AJ1331" s="43">
        <f t="shared" ref="AJ1331:AJ1339" si="2665">AJ1332</f>
        <v>0</v>
      </c>
      <c r="AK1331" s="43">
        <f t="shared" ref="AK1331:AK1339" si="2666">AK1332</f>
        <v>0</v>
      </c>
      <c r="AL1331" s="43">
        <f t="shared" si="2637"/>
        <v>317</v>
      </c>
      <c r="AM1331" s="43">
        <f t="shared" si="2638"/>
        <v>322.60000000000002</v>
      </c>
      <c r="AN1331" s="2"/>
      <c r="AO1331" s="1"/>
      <c r="AP1331" s="1"/>
      <c r="AQ1331" s="1"/>
      <c r="AR1331" s="1"/>
      <c r="AS1331" s="1"/>
    </row>
    <row r="1332" ht="31.5">
      <c r="B1332" s="41" t="s">
        <v>670</v>
      </c>
      <c r="C1332" s="41" t="s">
        <v>107</v>
      </c>
      <c r="D1332" s="41" t="s">
        <v>109</v>
      </c>
      <c r="E1332" s="26" t="str">
        <f t="shared" si="2639"/>
        <v>0409</v>
      </c>
      <c r="F1332" s="41" t="s">
        <v>721</v>
      </c>
      <c r="G1332" s="41" t="s">
        <v>53</v>
      </c>
      <c r="H1332" s="42" t="s">
        <v>54</v>
      </c>
      <c r="I1332" s="43">
        <f t="shared" si="2641"/>
        <v>639.60000000000002</v>
      </c>
      <c r="J1332" s="43">
        <f t="shared" si="2642"/>
        <v>639.60000000000002</v>
      </c>
      <c r="K1332" s="43">
        <f t="shared" si="2643"/>
        <v>639.60000000000002</v>
      </c>
      <c r="L1332" s="43">
        <f t="shared" si="2644"/>
        <v>0</v>
      </c>
      <c r="M1332" s="43">
        <f t="shared" si="2645"/>
        <v>0</v>
      </c>
      <c r="N1332" s="43">
        <f t="shared" si="2646"/>
        <v>0</v>
      </c>
      <c r="O1332" s="43">
        <f t="shared" si="2647"/>
        <v>0</v>
      </c>
      <c r="P1332" s="43">
        <f t="shared" si="2648"/>
        <v>0</v>
      </c>
      <c r="Q1332" s="43">
        <f t="shared" si="2649"/>
        <v>0</v>
      </c>
      <c r="R1332" s="43">
        <f t="shared" si="2650"/>
        <v>0</v>
      </c>
      <c r="S1332" s="43">
        <f t="shared" si="2651"/>
        <v>0</v>
      </c>
      <c r="T1332" s="43">
        <f t="shared" si="2652"/>
        <v>0</v>
      </c>
      <c r="U1332" s="43">
        <v>0</v>
      </c>
      <c r="V1332" s="43">
        <f t="shared" si="2640"/>
        <v>639.60000000000002</v>
      </c>
      <c r="W1332" s="43">
        <f t="shared" si="2653"/>
        <v>0</v>
      </c>
      <c r="X1332" s="43">
        <f t="shared" si="2654"/>
        <v>0</v>
      </c>
      <c r="Y1332" s="43">
        <f t="shared" si="2655"/>
        <v>0</v>
      </c>
      <c r="Z1332" s="43">
        <f t="shared" si="2656"/>
        <v>0</v>
      </c>
      <c r="AA1332" s="43">
        <f t="shared" si="2657"/>
        <v>0</v>
      </c>
      <c r="AB1332" s="43">
        <f t="shared" si="2658"/>
        <v>0</v>
      </c>
      <c r="AC1332" s="44">
        <f t="shared" si="2659"/>
        <v>317</v>
      </c>
      <c r="AD1332" s="44">
        <f t="shared" si="2660"/>
        <v>317</v>
      </c>
      <c r="AE1332" s="45">
        <f t="shared" si="2630"/>
        <v>100</v>
      </c>
      <c r="AF1332" s="43">
        <f t="shared" si="2661"/>
        <v>317</v>
      </c>
      <c r="AG1332" s="43">
        <f t="shared" si="2662"/>
        <v>0</v>
      </c>
      <c r="AH1332" s="43">
        <f t="shared" si="2663"/>
        <v>0</v>
      </c>
      <c r="AI1332" s="43">
        <f t="shared" si="2664"/>
        <v>0</v>
      </c>
      <c r="AJ1332" s="43">
        <f t="shared" si="2665"/>
        <v>0</v>
      </c>
      <c r="AK1332" s="43">
        <f t="shared" si="2666"/>
        <v>0</v>
      </c>
      <c r="AL1332" s="43">
        <f t="shared" si="2637"/>
        <v>317</v>
      </c>
      <c r="AM1332" s="43">
        <f t="shared" si="2638"/>
        <v>322.60000000000002</v>
      </c>
      <c r="AN1332" s="2"/>
      <c r="AO1332" s="1"/>
      <c r="AP1332" s="1"/>
      <c r="AQ1332" s="1"/>
      <c r="AR1332" s="1"/>
      <c r="AS1332" s="1"/>
    </row>
    <row r="1333" ht="31.5">
      <c r="B1333" s="41" t="s">
        <v>670</v>
      </c>
      <c r="C1333" s="41" t="s">
        <v>107</v>
      </c>
      <c r="D1333" s="41" t="s">
        <v>109</v>
      </c>
      <c r="E1333" s="26" t="str">
        <f t="shared" si="2639"/>
        <v>0409</v>
      </c>
      <c r="F1333" s="41" t="s">
        <v>721</v>
      </c>
      <c r="G1333" s="41" t="s">
        <v>55</v>
      </c>
      <c r="H1333" s="42" t="s">
        <v>56</v>
      </c>
      <c r="I1333" s="43">
        <v>639.60000000000002</v>
      </c>
      <c r="J1333" s="43">
        <v>639.60000000000002</v>
      </c>
      <c r="K1333" s="43">
        <v>639.60000000000002</v>
      </c>
      <c r="L1333" s="43"/>
      <c r="M1333" s="43"/>
      <c r="N1333" s="43"/>
      <c r="O1333" s="43">
        <v>0</v>
      </c>
      <c r="P1333" s="43">
        <v>0</v>
      </c>
      <c r="Q1333" s="43">
        <v>0</v>
      </c>
      <c r="R1333" s="43">
        <v>0</v>
      </c>
      <c r="S1333" s="43">
        <v>0</v>
      </c>
      <c r="T1333" s="43">
        <v>0</v>
      </c>
      <c r="U1333" s="43">
        <v>0</v>
      </c>
      <c r="V1333" s="43">
        <f t="shared" si="2640"/>
        <v>639.60000000000002</v>
      </c>
      <c r="W1333" s="43"/>
      <c r="X1333" s="43"/>
      <c r="Y1333" s="43"/>
      <c r="Z1333" s="43"/>
      <c r="AA1333" s="43"/>
      <c r="AB1333" s="43">
        <v>0</v>
      </c>
      <c r="AC1333" s="44">
        <v>317</v>
      </c>
      <c r="AD1333" s="44">
        <v>317</v>
      </c>
      <c r="AE1333" s="45">
        <f t="shared" si="2630"/>
        <v>100</v>
      </c>
      <c r="AF1333" s="43">
        <v>317</v>
      </c>
      <c r="AG1333" s="43">
        <v>0</v>
      </c>
      <c r="AH1333" s="43">
        <v>0</v>
      </c>
      <c r="AI1333" s="43">
        <v>0</v>
      </c>
      <c r="AJ1333" s="43">
        <v>0</v>
      </c>
      <c r="AK1333" s="43">
        <v>0</v>
      </c>
      <c r="AL1333" s="43">
        <f t="shared" si="2637"/>
        <v>317</v>
      </c>
      <c r="AM1333" s="43">
        <f t="shared" si="2638"/>
        <v>322.60000000000002</v>
      </c>
      <c r="AN1333" s="19"/>
      <c r="AR1333" s="1"/>
      <c r="AS1333" s="1"/>
    </row>
    <row r="1334" ht="31.5" hidden="1">
      <c r="B1334" s="41" t="s">
        <v>670</v>
      </c>
      <c r="C1334" s="41" t="s">
        <v>107</v>
      </c>
      <c r="D1334" s="41" t="s">
        <v>109</v>
      </c>
      <c r="E1334" s="26" t="str">
        <f t="shared" si="2639"/>
        <v>0409</v>
      </c>
      <c r="F1334" s="41" t="s">
        <v>723</v>
      </c>
      <c r="G1334" s="41"/>
      <c r="H1334" s="42" t="s">
        <v>724</v>
      </c>
      <c r="I1334" s="43">
        <f t="shared" si="2641"/>
        <v>0</v>
      </c>
      <c r="J1334" s="43">
        <f t="shared" si="2642"/>
        <v>0</v>
      </c>
      <c r="K1334" s="43">
        <f t="shared" si="2643"/>
        <v>0</v>
      </c>
      <c r="L1334" s="43">
        <f t="shared" si="2644"/>
        <v>0</v>
      </c>
      <c r="M1334" s="43">
        <f t="shared" si="2645"/>
        <v>0</v>
      </c>
      <c r="N1334" s="43">
        <f t="shared" si="2646"/>
        <v>0</v>
      </c>
      <c r="O1334" s="43">
        <f t="shared" si="2647"/>
        <v>0</v>
      </c>
      <c r="P1334" s="43">
        <f t="shared" si="2648"/>
        <v>0</v>
      </c>
      <c r="Q1334" s="43">
        <f t="shared" si="2649"/>
        <v>0</v>
      </c>
      <c r="R1334" s="43">
        <f t="shared" si="2650"/>
        <v>0</v>
      </c>
      <c r="S1334" s="43">
        <f t="shared" si="2651"/>
        <v>0</v>
      </c>
      <c r="T1334" s="43">
        <f t="shared" si="2652"/>
        <v>0</v>
      </c>
      <c r="U1334" s="43">
        <v>0</v>
      </c>
      <c r="V1334" s="43">
        <f t="shared" si="2640"/>
        <v>0</v>
      </c>
      <c r="W1334" s="43">
        <f t="shared" si="2653"/>
        <v>0</v>
      </c>
      <c r="X1334" s="43">
        <f t="shared" si="2654"/>
        <v>0</v>
      </c>
      <c r="Y1334" s="43">
        <f t="shared" si="2655"/>
        <v>0</v>
      </c>
      <c r="Z1334" s="43">
        <f t="shared" si="2656"/>
        <v>0</v>
      </c>
      <c r="AA1334" s="43">
        <f t="shared" si="2657"/>
        <v>0</v>
      </c>
      <c r="AB1334" s="43">
        <f t="shared" si="2658"/>
        <v>0</v>
      </c>
      <c r="AC1334" s="44">
        <f t="shared" si="2659"/>
        <v>0</v>
      </c>
      <c r="AD1334" s="44">
        <f t="shared" si="2660"/>
        <v>0</v>
      </c>
      <c r="AE1334" s="45" t="e">
        <f t="shared" si="2630"/>
        <v>#DIV/0!</v>
      </c>
      <c r="AF1334" s="46">
        <f t="shared" si="2661"/>
        <v>0</v>
      </c>
      <c r="AG1334" s="46">
        <f t="shared" si="2662"/>
        <v>0</v>
      </c>
      <c r="AH1334" s="47">
        <f t="shared" si="2663"/>
        <v>0</v>
      </c>
      <c r="AI1334" s="47">
        <f t="shared" si="2664"/>
        <v>0</v>
      </c>
      <c r="AJ1334" s="47">
        <f t="shared" si="2665"/>
        <v>0</v>
      </c>
      <c r="AK1334" s="47">
        <f t="shared" si="2666"/>
        <v>0</v>
      </c>
      <c r="AL1334" s="47">
        <f t="shared" si="2637"/>
        <v>0</v>
      </c>
      <c r="AM1334" s="47">
        <f t="shared" si="2638"/>
        <v>0</v>
      </c>
      <c r="AN1334" s="48" t="s">
        <v>36</v>
      </c>
      <c r="AO1334" s="1"/>
      <c r="AP1334" s="1"/>
      <c r="AQ1334" s="1"/>
      <c r="AR1334" s="1"/>
      <c r="AS1334" s="1"/>
    </row>
    <row r="1335" ht="31.5" hidden="1">
      <c r="B1335" s="41" t="s">
        <v>670</v>
      </c>
      <c r="C1335" s="41" t="s">
        <v>107</v>
      </c>
      <c r="D1335" s="41" t="s">
        <v>109</v>
      </c>
      <c r="E1335" s="26" t="str">
        <f t="shared" si="2639"/>
        <v>0409</v>
      </c>
      <c r="F1335" s="41" t="s">
        <v>723</v>
      </c>
      <c r="G1335" s="41" t="s">
        <v>53</v>
      </c>
      <c r="H1335" s="42" t="s">
        <v>54</v>
      </c>
      <c r="I1335" s="43">
        <f t="shared" si="2641"/>
        <v>0</v>
      </c>
      <c r="J1335" s="43">
        <f t="shared" si="2642"/>
        <v>0</v>
      </c>
      <c r="K1335" s="43">
        <f t="shared" si="2643"/>
        <v>0</v>
      </c>
      <c r="L1335" s="43">
        <f t="shared" si="2644"/>
        <v>0</v>
      </c>
      <c r="M1335" s="43">
        <f t="shared" si="2645"/>
        <v>0</v>
      </c>
      <c r="N1335" s="43">
        <f t="shared" si="2646"/>
        <v>0</v>
      </c>
      <c r="O1335" s="43">
        <f t="shared" si="2647"/>
        <v>0</v>
      </c>
      <c r="P1335" s="43">
        <f t="shared" si="2648"/>
        <v>0</v>
      </c>
      <c r="Q1335" s="43">
        <f t="shared" si="2649"/>
        <v>0</v>
      </c>
      <c r="R1335" s="43">
        <f t="shared" si="2650"/>
        <v>0</v>
      </c>
      <c r="S1335" s="43">
        <f t="shared" si="2651"/>
        <v>0</v>
      </c>
      <c r="T1335" s="43">
        <f t="shared" si="2652"/>
        <v>0</v>
      </c>
      <c r="U1335" s="43">
        <v>0</v>
      </c>
      <c r="V1335" s="43">
        <f t="shared" si="2640"/>
        <v>0</v>
      </c>
      <c r="W1335" s="43">
        <f t="shared" si="2653"/>
        <v>0</v>
      </c>
      <c r="X1335" s="43">
        <f t="shared" si="2654"/>
        <v>0</v>
      </c>
      <c r="Y1335" s="43">
        <f t="shared" si="2655"/>
        <v>0</v>
      </c>
      <c r="Z1335" s="43">
        <f t="shared" si="2656"/>
        <v>0</v>
      </c>
      <c r="AA1335" s="43">
        <f t="shared" si="2657"/>
        <v>0</v>
      </c>
      <c r="AB1335" s="43">
        <f t="shared" si="2658"/>
        <v>0</v>
      </c>
      <c r="AC1335" s="44">
        <f t="shared" si="2659"/>
        <v>0</v>
      </c>
      <c r="AD1335" s="44">
        <f t="shared" si="2660"/>
        <v>0</v>
      </c>
      <c r="AE1335" s="45" t="e">
        <f t="shared" si="2630"/>
        <v>#DIV/0!</v>
      </c>
      <c r="AF1335" s="46">
        <f t="shared" si="2661"/>
        <v>0</v>
      </c>
      <c r="AG1335" s="46">
        <f t="shared" si="2662"/>
        <v>0</v>
      </c>
      <c r="AH1335" s="47">
        <f t="shared" si="2663"/>
        <v>0</v>
      </c>
      <c r="AI1335" s="47">
        <f t="shared" si="2664"/>
        <v>0</v>
      </c>
      <c r="AJ1335" s="47">
        <f t="shared" si="2665"/>
        <v>0</v>
      </c>
      <c r="AK1335" s="47">
        <f t="shared" si="2666"/>
        <v>0</v>
      </c>
      <c r="AL1335" s="47">
        <f t="shared" si="2637"/>
        <v>0</v>
      </c>
      <c r="AM1335" s="47">
        <f t="shared" si="2638"/>
        <v>0</v>
      </c>
      <c r="AN1335" s="48" t="s">
        <v>36</v>
      </c>
      <c r="AO1335" s="1"/>
      <c r="AP1335" s="1"/>
      <c r="AQ1335" s="1"/>
      <c r="AR1335" s="1"/>
      <c r="AS1335" s="1"/>
    </row>
    <row r="1336" ht="31.5" hidden="1">
      <c r="B1336" s="41" t="s">
        <v>670</v>
      </c>
      <c r="C1336" s="41" t="s">
        <v>107</v>
      </c>
      <c r="D1336" s="41" t="s">
        <v>109</v>
      </c>
      <c r="E1336" s="26" t="str">
        <f t="shared" si="2639"/>
        <v>0409</v>
      </c>
      <c r="F1336" s="41" t="s">
        <v>723</v>
      </c>
      <c r="G1336" s="41" t="s">
        <v>55</v>
      </c>
      <c r="H1336" s="42" t="s">
        <v>56</v>
      </c>
      <c r="I1336" s="43"/>
      <c r="J1336" s="43"/>
      <c r="K1336" s="43"/>
      <c r="L1336" s="43"/>
      <c r="M1336" s="43"/>
      <c r="N1336" s="43"/>
      <c r="O1336" s="43">
        <v>0</v>
      </c>
      <c r="P1336" s="43">
        <v>0</v>
      </c>
      <c r="Q1336" s="43">
        <v>0</v>
      </c>
      <c r="R1336" s="43">
        <v>0</v>
      </c>
      <c r="S1336" s="43">
        <v>0</v>
      </c>
      <c r="T1336" s="43">
        <v>0</v>
      </c>
      <c r="U1336" s="43">
        <v>0</v>
      </c>
      <c r="V1336" s="43">
        <f t="shared" si="2640"/>
        <v>0</v>
      </c>
      <c r="W1336" s="43"/>
      <c r="X1336" s="43"/>
      <c r="Y1336" s="43"/>
      <c r="Z1336" s="43"/>
      <c r="AA1336" s="43"/>
      <c r="AB1336" s="43">
        <v>0</v>
      </c>
      <c r="AC1336" s="44">
        <v>0</v>
      </c>
      <c r="AD1336" s="44">
        <v>0</v>
      </c>
      <c r="AE1336" s="45" t="e">
        <f t="shared" si="2630"/>
        <v>#DIV/0!</v>
      </c>
      <c r="AF1336" s="46">
        <v>0</v>
      </c>
      <c r="AG1336" s="46">
        <v>0</v>
      </c>
      <c r="AH1336" s="47">
        <v>0</v>
      </c>
      <c r="AI1336" s="47">
        <v>0</v>
      </c>
      <c r="AJ1336" s="47">
        <v>0</v>
      </c>
      <c r="AK1336" s="47">
        <v>0</v>
      </c>
      <c r="AL1336" s="47">
        <f t="shared" si="2637"/>
        <v>0</v>
      </c>
      <c r="AM1336" s="47">
        <f t="shared" si="2638"/>
        <v>0</v>
      </c>
      <c r="AN1336" s="48" t="s">
        <v>36</v>
      </c>
      <c r="AO1336" s="1"/>
      <c r="AP1336" s="1"/>
      <c r="AQ1336" s="1"/>
      <c r="AR1336" s="1"/>
      <c r="AS1336" s="1"/>
    </row>
    <row r="1337" ht="63" hidden="1">
      <c r="B1337" s="41" t="s">
        <v>670</v>
      </c>
      <c r="C1337" s="41" t="s">
        <v>107</v>
      </c>
      <c r="D1337" s="41" t="s">
        <v>109</v>
      </c>
      <c r="E1337" s="26" t="str">
        <f t="shared" si="2639"/>
        <v>0409</v>
      </c>
      <c r="F1337" s="41" t="s">
        <v>725</v>
      </c>
      <c r="G1337" s="41"/>
      <c r="H1337" s="42" t="s">
        <v>726</v>
      </c>
      <c r="I1337" s="43">
        <f t="shared" si="2641"/>
        <v>0</v>
      </c>
      <c r="J1337" s="43">
        <f t="shared" si="2642"/>
        <v>0</v>
      </c>
      <c r="K1337" s="43">
        <f t="shared" si="2643"/>
        <v>0</v>
      </c>
      <c r="L1337" s="43">
        <f t="shared" si="2644"/>
        <v>0</v>
      </c>
      <c r="M1337" s="43">
        <f t="shared" si="2645"/>
        <v>0</v>
      </c>
      <c r="N1337" s="43">
        <f t="shared" si="2646"/>
        <v>0</v>
      </c>
      <c r="O1337" s="43">
        <f t="shared" si="2647"/>
        <v>0</v>
      </c>
      <c r="P1337" s="43">
        <f t="shared" si="2648"/>
        <v>0</v>
      </c>
      <c r="Q1337" s="43">
        <f t="shared" si="2649"/>
        <v>0</v>
      </c>
      <c r="R1337" s="43">
        <f t="shared" si="2650"/>
        <v>0</v>
      </c>
      <c r="S1337" s="43">
        <f t="shared" si="2651"/>
        <v>0</v>
      </c>
      <c r="T1337" s="43">
        <f t="shared" si="2652"/>
        <v>0</v>
      </c>
      <c r="U1337" s="43">
        <v>0</v>
      </c>
      <c r="V1337" s="43">
        <f t="shared" si="2640"/>
        <v>0</v>
      </c>
      <c r="W1337" s="43">
        <f t="shared" si="2653"/>
        <v>0</v>
      </c>
      <c r="X1337" s="43">
        <f t="shared" si="2654"/>
        <v>0</v>
      </c>
      <c r="Y1337" s="43">
        <f t="shared" si="2655"/>
        <v>0</v>
      </c>
      <c r="Z1337" s="43">
        <f t="shared" si="2656"/>
        <v>0</v>
      </c>
      <c r="AA1337" s="43">
        <f t="shared" si="2657"/>
        <v>0</v>
      </c>
      <c r="AB1337" s="43">
        <f t="shared" si="2658"/>
        <v>0</v>
      </c>
      <c r="AC1337" s="44">
        <f t="shared" si="2659"/>
        <v>0</v>
      </c>
      <c r="AD1337" s="44">
        <f t="shared" si="2660"/>
        <v>0</v>
      </c>
      <c r="AE1337" s="45" t="e">
        <f t="shared" si="2630"/>
        <v>#DIV/0!</v>
      </c>
      <c r="AF1337" s="46">
        <f t="shared" si="2661"/>
        <v>0</v>
      </c>
      <c r="AG1337" s="46">
        <f t="shared" si="2662"/>
        <v>0</v>
      </c>
      <c r="AH1337" s="47">
        <f t="shared" si="2663"/>
        <v>0</v>
      </c>
      <c r="AI1337" s="47">
        <f t="shared" si="2664"/>
        <v>0</v>
      </c>
      <c r="AJ1337" s="47">
        <f t="shared" si="2665"/>
        <v>0</v>
      </c>
      <c r="AK1337" s="47">
        <f t="shared" si="2666"/>
        <v>0</v>
      </c>
      <c r="AL1337" s="47">
        <f t="shared" si="2637"/>
        <v>0</v>
      </c>
      <c r="AM1337" s="47">
        <f t="shared" si="2638"/>
        <v>0</v>
      </c>
      <c r="AN1337" s="48" t="s">
        <v>36</v>
      </c>
      <c r="AR1337" s="1"/>
      <c r="AS1337" s="1"/>
    </row>
    <row r="1338" ht="63" hidden="1">
      <c r="B1338" s="41" t="s">
        <v>670</v>
      </c>
      <c r="C1338" s="41" t="s">
        <v>107</v>
      </c>
      <c r="D1338" s="41" t="s">
        <v>109</v>
      </c>
      <c r="E1338" s="26" t="str">
        <f t="shared" si="2639"/>
        <v>0409</v>
      </c>
      <c r="F1338" s="41" t="s">
        <v>727</v>
      </c>
      <c r="G1338" s="41"/>
      <c r="H1338" s="42" t="s">
        <v>728</v>
      </c>
      <c r="I1338" s="43">
        <f t="shared" si="2641"/>
        <v>0</v>
      </c>
      <c r="J1338" s="43">
        <f t="shared" si="2642"/>
        <v>0</v>
      </c>
      <c r="K1338" s="43">
        <f t="shared" si="2643"/>
        <v>0</v>
      </c>
      <c r="L1338" s="43">
        <f t="shared" si="2644"/>
        <v>0</v>
      </c>
      <c r="M1338" s="43">
        <f t="shared" si="2645"/>
        <v>0</v>
      </c>
      <c r="N1338" s="43">
        <f t="shared" si="2646"/>
        <v>0</v>
      </c>
      <c r="O1338" s="43">
        <f t="shared" si="2647"/>
        <v>0</v>
      </c>
      <c r="P1338" s="43">
        <f t="shared" si="2648"/>
        <v>0</v>
      </c>
      <c r="Q1338" s="43">
        <f t="shared" si="2649"/>
        <v>0</v>
      </c>
      <c r="R1338" s="43">
        <f t="shared" si="2650"/>
        <v>0</v>
      </c>
      <c r="S1338" s="43">
        <f t="shared" si="2651"/>
        <v>0</v>
      </c>
      <c r="T1338" s="43">
        <f t="shared" si="2652"/>
        <v>0</v>
      </c>
      <c r="U1338" s="43">
        <v>0</v>
      </c>
      <c r="V1338" s="43">
        <f t="shared" si="2640"/>
        <v>0</v>
      </c>
      <c r="W1338" s="43">
        <f t="shared" si="2653"/>
        <v>0</v>
      </c>
      <c r="X1338" s="43">
        <f t="shared" si="2654"/>
        <v>0</v>
      </c>
      <c r="Y1338" s="43">
        <f t="shared" si="2655"/>
        <v>0</v>
      </c>
      <c r="Z1338" s="43">
        <f t="shared" si="2656"/>
        <v>0</v>
      </c>
      <c r="AA1338" s="43">
        <f t="shared" si="2657"/>
        <v>0</v>
      </c>
      <c r="AB1338" s="43">
        <f t="shared" si="2658"/>
        <v>0</v>
      </c>
      <c r="AC1338" s="44">
        <f t="shared" si="2659"/>
        <v>0</v>
      </c>
      <c r="AD1338" s="44">
        <f t="shared" si="2660"/>
        <v>0</v>
      </c>
      <c r="AE1338" s="45" t="e">
        <f t="shared" si="2630"/>
        <v>#DIV/0!</v>
      </c>
      <c r="AF1338" s="46">
        <f t="shared" si="2661"/>
        <v>0</v>
      </c>
      <c r="AG1338" s="46">
        <f t="shared" si="2662"/>
        <v>0</v>
      </c>
      <c r="AH1338" s="47">
        <f t="shared" si="2663"/>
        <v>0</v>
      </c>
      <c r="AI1338" s="47">
        <f t="shared" si="2664"/>
        <v>0</v>
      </c>
      <c r="AJ1338" s="47">
        <f t="shared" si="2665"/>
        <v>0</v>
      </c>
      <c r="AK1338" s="47">
        <f t="shared" si="2666"/>
        <v>0</v>
      </c>
      <c r="AL1338" s="47">
        <f t="shared" si="2637"/>
        <v>0</v>
      </c>
      <c r="AM1338" s="47">
        <f t="shared" si="2638"/>
        <v>0</v>
      </c>
      <c r="AN1338" s="48" t="s">
        <v>36</v>
      </c>
      <c r="AO1338" s="1"/>
      <c r="AP1338" s="1"/>
      <c r="AQ1338" s="1"/>
      <c r="AR1338" s="1"/>
      <c r="AS1338" s="1"/>
    </row>
    <row r="1339" ht="31.5" hidden="1">
      <c r="B1339" s="41" t="s">
        <v>670</v>
      </c>
      <c r="C1339" s="41" t="s">
        <v>107</v>
      </c>
      <c r="D1339" s="41" t="s">
        <v>109</v>
      </c>
      <c r="E1339" s="26" t="str">
        <f t="shared" si="2639"/>
        <v>0409</v>
      </c>
      <c r="F1339" s="41" t="s">
        <v>727</v>
      </c>
      <c r="G1339" s="41" t="s">
        <v>53</v>
      </c>
      <c r="H1339" s="42" t="s">
        <v>54</v>
      </c>
      <c r="I1339" s="43">
        <f t="shared" si="2641"/>
        <v>0</v>
      </c>
      <c r="J1339" s="43">
        <f t="shared" si="2642"/>
        <v>0</v>
      </c>
      <c r="K1339" s="43">
        <f t="shared" si="2643"/>
        <v>0</v>
      </c>
      <c r="L1339" s="43">
        <f t="shared" si="2644"/>
        <v>0</v>
      </c>
      <c r="M1339" s="43">
        <f t="shared" si="2645"/>
        <v>0</v>
      </c>
      <c r="N1339" s="43">
        <f t="shared" si="2646"/>
        <v>0</v>
      </c>
      <c r="O1339" s="43">
        <f t="shared" si="2647"/>
        <v>0</v>
      </c>
      <c r="P1339" s="43">
        <f t="shared" si="2648"/>
        <v>0</v>
      </c>
      <c r="Q1339" s="43">
        <f t="shared" si="2649"/>
        <v>0</v>
      </c>
      <c r="R1339" s="43">
        <f t="shared" si="2650"/>
        <v>0</v>
      </c>
      <c r="S1339" s="43">
        <f t="shared" si="2651"/>
        <v>0</v>
      </c>
      <c r="T1339" s="43">
        <f t="shared" si="2652"/>
        <v>0</v>
      </c>
      <c r="U1339" s="43">
        <v>0</v>
      </c>
      <c r="V1339" s="43">
        <f t="shared" si="2640"/>
        <v>0</v>
      </c>
      <c r="W1339" s="43">
        <f t="shared" si="2653"/>
        <v>0</v>
      </c>
      <c r="X1339" s="43">
        <f t="shared" si="2654"/>
        <v>0</v>
      </c>
      <c r="Y1339" s="43">
        <f t="shared" si="2655"/>
        <v>0</v>
      </c>
      <c r="Z1339" s="43">
        <f t="shared" si="2656"/>
        <v>0</v>
      </c>
      <c r="AA1339" s="43">
        <f t="shared" si="2657"/>
        <v>0</v>
      </c>
      <c r="AB1339" s="43">
        <f t="shared" si="2658"/>
        <v>0</v>
      </c>
      <c r="AC1339" s="44">
        <f t="shared" si="2659"/>
        <v>0</v>
      </c>
      <c r="AD1339" s="44">
        <f t="shared" si="2660"/>
        <v>0</v>
      </c>
      <c r="AE1339" s="45" t="e">
        <f t="shared" si="2630"/>
        <v>#DIV/0!</v>
      </c>
      <c r="AF1339" s="46">
        <f t="shared" si="2661"/>
        <v>0</v>
      </c>
      <c r="AG1339" s="46">
        <f t="shared" si="2662"/>
        <v>0</v>
      </c>
      <c r="AH1339" s="47">
        <f t="shared" si="2663"/>
        <v>0</v>
      </c>
      <c r="AI1339" s="47">
        <f t="shared" si="2664"/>
        <v>0</v>
      </c>
      <c r="AJ1339" s="47">
        <f t="shared" si="2665"/>
        <v>0</v>
      </c>
      <c r="AK1339" s="47">
        <f t="shared" si="2666"/>
        <v>0</v>
      </c>
      <c r="AL1339" s="47">
        <f t="shared" si="2637"/>
        <v>0</v>
      </c>
      <c r="AM1339" s="47">
        <f t="shared" si="2638"/>
        <v>0</v>
      </c>
      <c r="AN1339" s="48" t="s">
        <v>36</v>
      </c>
      <c r="AO1339" s="1"/>
      <c r="AP1339" s="1"/>
      <c r="AQ1339" s="1"/>
      <c r="AR1339" s="1"/>
      <c r="AS1339" s="1"/>
    </row>
    <row r="1340" ht="31.5" hidden="1">
      <c r="B1340" s="41" t="s">
        <v>670</v>
      </c>
      <c r="C1340" s="41" t="s">
        <v>107</v>
      </c>
      <c r="D1340" s="41" t="s">
        <v>109</v>
      </c>
      <c r="E1340" s="26" t="str">
        <f t="shared" si="2639"/>
        <v>0409</v>
      </c>
      <c r="F1340" s="41" t="s">
        <v>727</v>
      </c>
      <c r="G1340" s="41" t="s">
        <v>55</v>
      </c>
      <c r="H1340" s="42" t="s">
        <v>56</v>
      </c>
      <c r="I1340" s="43"/>
      <c r="J1340" s="43"/>
      <c r="K1340" s="43"/>
      <c r="L1340" s="43"/>
      <c r="M1340" s="43"/>
      <c r="N1340" s="43"/>
      <c r="O1340" s="43">
        <v>0</v>
      </c>
      <c r="P1340" s="43">
        <v>0</v>
      </c>
      <c r="Q1340" s="43">
        <v>0</v>
      </c>
      <c r="R1340" s="43">
        <v>0</v>
      </c>
      <c r="S1340" s="43">
        <v>0</v>
      </c>
      <c r="T1340" s="43">
        <v>0</v>
      </c>
      <c r="U1340" s="43">
        <v>0</v>
      </c>
      <c r="V1340" s="43">
        <f t="shared" si="2640"/>
        <v>0</v>
      </c>
      <c r="W1340" s="43"/>
      <c r="X1340" s="43"/>
      <c r="Y1340" s="43"/>
      <c r="Z1340" s="43"/>
      <c r="AA1340" s="43"/>
      <c r="AB1340" s="43">
        <v>0</v>
      </c>
      <c r="AC1340" s="44">
        <v>0</v>
      </c>
      <c r="AD1340" s="44">
        <v>0</v>
      </c>
      <c r="AE1340" s="45" t="e">
        <f t="shared" si="2630"/>
        <v>#DIV/0!</v>
      </c>
      <c r="AF1340" s="46">
        <v>0</v>
      </c>
      <c r="AG1340" s="46">
        <v>0</v>
      </c>
      <c r="AH1340" s="47">
        <v>0</v>
      </c>
      <c r="AI1340" s="47">
        <v>0</v>
      </c>
      <c r="AJ1340" s="47">
        <v>0</v>
      </c>
      <c r="AK1340" s="47">
        <v>0</v>
      </c>
      <c r="AL1340" s="47">
        <f t="shared" si="2637"/>
        <v>0</v>
      </c>
      <c r="AM1340" s="47">
        <f t="shared" si="2638"/>
        <v>0</v>
      </c>
      <c r="AN1340" s="48" t="s">
        <v>36</v>
      </c>
      <c r="AO1340" s="1"/>
      <c r="AP1340" s="1"/>
      <c r="AQ1340" s="1"/>
      <c r="AR1340" s="1"/>
      <c r="AS1340" s="1"/>
    </row>
    <row r="1341" ht="47.25" hidden="1">
      <c r="B1341" s="41" t="s">
        <v>670</v>
      </c>
      <c r="C1341" s="41" t="s">
        <v>107</v>
      </c>
      <c r="D1341" s="41" t="s">
        <v>109</v>
      </c>
      <c r="E1341" s="26" t="str">
        <f t="shared" si="2639"/>
        <v>0409</v>
      </c>
      <c r="F1341" s="41" t="s">
        <v>729</v>
      </c>
      <c r="G1341" s="41"/>
      <c r="H1341" s="42" t="s">
        <v>730</v>
      </c>
      <c r="I1341" s="43">
        <f>I1342+I1346</f>
        <v>0</v>
      </c>
      <c r="J1341" s="43">
        <f>J1342+J1346</f>
        <v>0</v>
      </c>
      <c r="K1341" s="43">
        <f>K1342+K1346</f>
        <v>0</v>
      </c>
      <c r="L1341" s="43">
        <f>L1342+L1346</f>
        <v>0</v>
      </c>
      <c r="M1341" s="43">
        <f>M1342+M1346</f>
        <v>0</v>
      </c>
      <c r="N1341" s="43">
        <f>N1342+N1346</f>
        <v>0</v>
      </c>
      <c r="O1341" s="43">
        <f>O1342+O1346</f>
        <v>0</v>
      </c>
      <c r="P1341" s="43">
        <f>P1342+P1346</f>
        <v>0</v>
      </c>
      <c r="Q1341" s="43">
        <f>Q1342+Q1346</f>
        <v>0</v>
      </c>
      <c r="R1341" s="43">
        <f>R1342+R1346</f>
        <v>0</v>
      </c>
      <c r="S1341" s="43">
        <f>S1342+S1346</f>
        <v>0</v>
      </c>
      <c r="T1341" s="43">
        <f>T1342+T1346</f>
        <v>0</v>
      </c>
      <c r="U1341" s="43">
        <v>0</v>
      </c>
      <c r="V1341" s="43">
        <f t="shared" si="2640"/>
        <v>0</v>
      </c>
      <c r="W1341" s="43">
        <f>W1342+W1346</f>
        <v>0</v>
      </c>
      <c r="X1341" s="43">
        <f>X1342+X1346</f>
        <v>0</v>
      </c>
      <c r="Y1341" s="43">
        <f>Y1342+Y1346</f>
        <v>0</v>
      </c>
      <c r="Z1341" s="43">
        <f>Z1342+Z1346</f>
        <v>0</v>
      </c>
      <c r="AA1341" s="43">
        <f>AA1342+AA1346</f>
        <v>0</v>
      </c>
      <c r="AB1341" s="43">
        <f>AB1342+AB1346</f>
        <v>0</v>
      </c>
      <c r="AC1341" s="44">
        <f>AC1342+AC1346</f>
        <v>0</v>
      </c>
      <c r="AD1341" s="44">
        <f>AD1342+AD1346</f>
        <v>0</v>
      </c>
      <c r="AE1341" s="45" t="e">
        <f t="shared" si="2630"/>
        <v>#DIV/0!</v>
      </c>
      <c r="AF1341" s="46">
        <f>AF1342+AF1346</f>
        <v>0</v>
      </c>
      <c r="AG1341" s="46">
        <f>AG1342+AG1346</f>
        <v>0</v>
      </c>
      <c r="AH1341" s="47">
        <f>AH1342+AH1346</f>
        <v>0</v>
      </c>
      <c r="AI1341" s="47">
        <f>AI1342+AI1346</f>
        <v>0</v>
      </c>
      <c r="AJ1341" s="47">
        <f>AJ1342+AJ1346</f>
        <v>0</v>
      </c>
      <c r="AK1341" s="47">
        <f>AK1342+AK1346</f>
        <v>0</v>
      </c>
      <c r="AL1341" s="47">
        <f t="shared" si="2637"/>
        <v>0</v>
      </c>
      <c r="AM1341" s="47">
        <f t="shared" si="2638"/>
        <v>0</v>
      </c>
      <c r="AN1341" s="48" t="s">
        <v>36</v>
      </c>
      <c r="AO1341" s="1"/>
      <c r="AP1341" s="1"/>
      <c r="AQ1341" s="1"/>
      <c r="AR1341" s="1"/>
      <c r="AS1341" s="1"/>
    </row>
    <row r="1342" ht="63" hidden="1">
      <c r="B1342" s="41" t="s">
        <v>670</v>
      </c>
      <c r="C1342" s="41" t="s">
        <v>107</v>
      </c>
      <c r="D1342" s="41" t="s">
        <v>109</v>
      </c>
      <c r="E1342" s="26" t="str">
        <f t="shared" si="2639"/>
        <v>0409</v>
      </c>
      <c r="F1342" s="41" t="s">
        <v>731</v>
      </c>
      <c r="G1342" s="41"/>
      <c r="H1342" s="42" t="s">
        <v>732</v>
      </c>
      <c r="I1342" s="43">
        <f t="shared" ref="I1342:I1368" si="2667">I1343</f>
        <v>0</v>
      </c>
      <c r="J1342" s="43">
        <f t="shared" ref="J1342:J1368" si="2668">J1343</f>
        <v>0</v>
      </c>
      <c r="K1342" s="43">
        <f t="shared" ref="K1342:K1368" si="2669">K1343</f>
        <v>0</v>
      </c>
      <c r="L1342" s="43">
        <f t="shared" ref="L1342:L1368" si="2670">L1343</f>
        <v>0</v>
      </c>
      <c r="M1342" s="43">
        <f t="shared" ref="M1342:M1368" si="2671">M1343</f>
        <v>0</v>
      </c>
      <c r="N1342" s="43">
        <f t="shared" ref="N1342:N1368" si="2672">N1343</f>
        <v>0</v>
      </c>
      <c r="O1342" s="43">
        <f t="shared" ref="O1342:O1368" si="2673">O1343</f>
        <v>0</v>
      </c>
      <c r="P1342" s="43">
        <f t="shared" ref="P1342:P1368" si="2674">P1343</f>
        <v>0</v>
      </c>
      <c r="Q1342" s="43">
        <f t="shared" ref="Q1342:Q1368" si="2675">Q1343</f>
        <v>0</v>
      </c>
      <c r="R1342" s="43">
        <f t="shared" ref="R1342:R1368" si="2676">R1343</f>
        <v>0</v>
      </c>
      <c r="S1342" s="43">
        <f t="shared" ref="S1342:S1368" si="2677">S1343</f>
        <v>0</v>
      </c>
      <c r="T1342" s="43">
        <f t="shared" ref="T1342:T1368" si="2678">T1343</f>
        <v>0</v>
      </c>
      <c r="U1342" s="43">
        <v>0</v>
      </c>
      <c r="V1342" s="43">
        <f t="shared" si="2640"/>
        <v>0</v>
      </c>
      <c r="W1342" s="43">
        <f t="shared" ref="W1342:W1368" si="2679">W1343</f>
        <v>0</v>
      </c>
      <c r="X1342" s="43">
        <f t="shared" ref="X1342:X1368" si="2680">X1343</f>
        <v>0</v>
      </c>
      <c r="Y1342" s="43">
        <f t="shared" ref="Y1342:Y1368" si="2681">Y1343</f>
        <v>0</v>
      </c>
      <c r="Z1342" s="43">
        <f t="shared" ref="Z1342:Z1368" si="2682">Z1343</f>
        <v>0</v>
      </c>
      <c r="AA1342" s="43">
        <f t="shared" ref="AA1342:AA1368" si="2683">AA1343</f>
        <v>0</v>
      </c>
      <c r="AB1342" s="43">
        <f t="shared" ref="AB1342:AB1368" si="2684">AB1343</f>
        <v>0</v>
      </c>
      <c r="AC1342" s="44">
        <f t="shared" ref="AC1342:AC1368" si="2685">AC1343</f>
        <v>0</v>
      </c>
      <c r="AD1342" s="44">
        <f t="shared" ref="AD1342:AD1362" si="2686">AD1343</f>
        <v>0</v>
      </c>
      <c r="AE1342" s="45" t="e">
        <f t="shared" si="2630"/>
        <v>#DIV/0!</v>
      </c>
      <c r="AF1342" s="46">
        <f t="shared" ref="AF1342:AF1362" si="2687">AF1343</f>
        <v>0</v>
      </c>
      <c r="AG1342" s="46">
        <f t="shared" ref="AG1342:AG1362" si="2688">AG1343</f>
        <v>0</v>
      </c>
      <c r="AH1342" s="47">
        <f t="shared" ref="AH1342:AH1362" si="2689">AH1343</f>
        <v>0</v>
      </c>
      <c r="AI1342" s="47">
        <f t="shared" ref="AI1342:AI1362" si="2690">AI1343</f>
        <v>0</v>
      </c>
      <c r="AJ1342" s="47">
        <f t="shared" ref="AJ1342:AJ1362" si="2691">AJ1343</f>
        <v>0</v>
      </c>
      <c r="AK1342" s="47">
        <f t="shared" ref="AK1342:AK1362" si="2692">AK1343</f>
        <v>0</v>
      </c>
      <c r="AL1342" s="47">
        <f t="shared" si="2637"/>
        <v>0</v>
      </c>
      <c r="AM1342" s="47">
        <f t="shared" si="2638"/>
        <v>0</v>
      </c>
      <c r="AN1342" s="48" t="s">
        <v>36</v>
      </c>
      <c r="AR1342" s="1"/>
      <c r="AS1342" s="1"/>
    </row>
    <row r="1343" ht="47.25" hidden="1">
      <c r="B1343" s="41" t="s">
        <v>670</v>
      </c>
      <c r="C1343" s="41" t="s">
        <v>107</v>
      </c>
      <c r="D1343" s="41" t="s">
        <v>109</v>
      </c>
      <c r="E1343" s="26" t="str">
        <f t="shared" si="2639"/>
        <v>0409</v>
      </c>
      <c r="F1343" s="41" t="s">
        <v>733</v>
      </c>
      <c r="G1343" s="41"/>
      <c r="H1343" s="42" t="s">
        <v>734</v>
      </c>
      <c r="I1343" s="43">
        <f t="shared" si="2667"/>
        <v>0</v>
      </c>
      <c r="J1343" s="43">
        <f t="shared" si="2668"/>
        <v>0</v>
      </c>
      <c r="K1343" s="43">
        <f t="shared" si="2669"/>
        <v>0</v>
      </c>
      <c r="L1343" s="43">
        <f t="shared" si="2670"/>
        <v>0</v>
      </c>
      <c r="M1343" s="43">
        <f t="shared" si="2671"/>
        <v>0</v>
      </c>
      <c r="N1343" s="43">
        <f t="shared" si="2672"/>
        <v>0</v>
      </c>
      <c r="O1343" s="43">
        <f t="shared" si="2673"/>
        <v>0</v>
      </c>
      <c r="P1343" s="43">
        <f t="shared" si="2674"/>
        <v>0</v>
      </c>
      <c r="Q1343" s="43">
        <f t="shared" si="2675"/>
        <v>0</v>
      </c>
      <c r="R1343" s="43">
        <f t="shared" si="2676"/>
        <v>0</v>
      </c>
      <c r="S1343" s="43">
        <f t="shared" si="2677"/>
        <v>0</v>
      </c>
      <c r="T1343" s="43">
        <f t="shared" si="2678"/>
        <v>0</v>
      </c>
      <c r="U1343" s="43">
        <v>0</v>
      </c>
      <c r="V1343" s="43">
        <f t="shared" si="2640"/>
        <v>0</v>
      </c>
      <c r="W1343" s="43">
        <f t="shared" si="2679"/>
        <v>0</v>
      </c>
      <c r="X1343" s="43">
        <f t="shared" si="2680"/>
        <v>0</v>
      </c>
      <c r="Y1343" s="43">
        <f t="shared" si="2681"/>
        <v>0</v>
      </c>
      <c r="Z1343" s="43">
        <f t="shared" si="2682"/>
        <v>0</v>
      </c>
      <c r="AA1343" s="43">
        <f t="shared" si="2683"/>
        <v>0</v>
      </c>
      <c r="AB1343" s="43">
        <f t="shared" si="2684"/>
        <v>0</v>
      </c>
      <c r="AC1343" s="44">
        <f t="shared" si="2685"/>
        <v>0</v>
      </c>
      <c r="AD1343" s="44">
        <f t="shared" si="2686"/>
        <v>0</v>
      </c>
      <c r="AE1343" s="45" t="e">
        <f t="shared" si="2630"/>
        <v>#DIV/0!</v>
      </c>
      <c r="AF1343" s="46">
        <f t="shared" si="2687"/>
        <v>0</v>
      </c>
      <c r="AG1343" s="46">
        <f t="shared" si="2688"/>
        <v>0</v>
      </c>
      <c r="AH1343" s="47">
        <f t="shared" si="2689"/>
        <v>0</v>
      </c>
      <c r="AI1343" s="47">
        <f t="shared" si="2690"/>
        <v>0</v>
      </c>
      <c r="AJ1343" s="47">
        <f t="shared" si="2691"/>
        <v>0</v>
      </c>
      <c r="AK1343" s="47">
        <f t="shared" si="2692"/>
        <v>0</v>
      </c>
      <c r="AL1343" s="47">
        <f t="shared" si="2637"/>
        <v>0</v>
      </c>
      <c r="AM1343" s="47">
        <f t="shared" si="2638"/>
        <v>0</v>
      </c>
      <c r="AN1343" s="48" t="s">
        <v>36</v>
      </c>
      <c r="AO1343" s="1"/>
      <c r="AP1343" s="1"/>
      <c r="AQ1343" s="1"/>
      <c r="AR1343" s="1"/>
      <c r="AS1343" s="1"/>
    </row>
    <row r="1344" ht="31.5" hidden="1">
      <c r="B1344" s="41" t="s">
        <v>670</v>
      </c>
      <c r="C1344" s="41" t="s">
        <v>107</v>
      </c>
      <c r="D1344" s="41" t="s">
        <v>109</v>
      </c>
      <c r="E1344" s="26" t="str">
        <f t="shared" si="2639"/>
        <v>0409</v>
      </c>
      <c r="F1344" s="41" t="s">
        <v>733</v>
      </c>
      <c r="G1344" s="41" t="s">
        <v>53</v>
      </c>
      <c r="H1344" s="42" t="s">
        <v>54</v>
      </c>
      <c r="I1344" s="43">
        <f t="shared" si="2667"/>
        <v>0</v>
      </c>
      <c r="J1344" s="43">
        <f t="shared" si="2668"/>
        <v>0</v>
      </c>
      <c r="K1344" s="43">
        <f t="shared" si="2669"/>
        <v>0</v>
      </c>
      <c r="L1344" s="43">
        <f t="shared" si="2670"/>
        <v>0</v>
      </c>
      <c r="M1344" s="43">
        <f t="shared" si="2671"/>
        <v>0</v>
      </c>
      <c r="N1344" s="43">
        <f t="shared" si="2672"/>
        <v>0</v>
      </c>
      <c r="O1344" s="43">
        <f t="shared" si="2673"/>
        <v>0</v>
      </c>
      <c r="P1344" s="43">
        <f t="shared" si="2674"/>
        <v>0</v>
      </c>
      <c r="Q1344" s="43">
        <f t="shared" si="2675"/>
        <v>0</v>
      </c>
      <c r="R1344" s="43">
        <f t="shared" si="2676"/>
        <v>0</v>
      </c>
      <c r="S1344" s="43">
        <f t="shared" si="2677"/>
        <v>0</v>
      </c>
      <c r="T1344" s="43">
        <f t="shared" si="2678"/>
        <v>0</v>
      </c>
      <c r="U1344" s="43">
        <v>0</v>
      </c>
      <c r="V1344" s="43">
        <f t="shared" si="2640"/>
        <v>0</v>
      </c>
      <c r="W1344" s="43">
        <f t="shared" si="2679"/>
        <v>0</v>
      </c>
      <c r="X1344" s="43">
        <f t="shared" si="2680"/>
        <v>0</v>
      </c>
      <c r="Y1344" s="43">
        <f t="shared" si="2681"/>
        <v>0</v>
      </c>
      <c r="Z1344" s="43">
        <f t="shared" si="2682"/>
        <v>0</v>
      </c>
      <c r="AA1344" s="43">
        <f t="shared" si="2683"/>
        <v>0</v>
      </c>
      <c r="AB1344" s="43">
        <f t="shared" si="2684"/>
        <v>0</v>
      </c>
      <c r="AC1344" s="44">
        <f t="shared" si="2685"/>
        <v>0</v>
      </c>
      <c r="AD1344" s="44">
        <f t="shared" si="2686"/>
        <v>0</v>
      </c>
      <c r="AE1344" s="45" t="e">
        <f t="shared" si="2630"/>
        <v>#DIV/0!</v>
      </c>
      <c r="AF1344" s="46">
        <f t="shared" si="2687"/>
        <v>0</v>
      </c>
      <c r="AG1344" s="46">
        <f t="shared" si="2688"/>
        <v>0</v>
      </c>
      <c r="AH1344" s="47">
        <f t="shared" si="2689"/>
        <v>0</v>
      </c>
      <c r="AI1344" s="47">
        <f t="shared" si="2690"/>
        <v>0</v>
      </c>
      <c r="AJ1344" s="47">
        <f t="shared" si="2691"/>
        <v>0</v>
      </c>
      <c r="AK1344" s="47">
        <f t="shared" si="2692"/>
        <v>0</v>
      </c>
      <c r="AL1344" s="47">
        <f t="shared" si="2637"/>
        <v>0</v>
      </c>
      <c r="AM1344" s="47">
        <f t="shared" si="2638"/>
        <v>0</v>
      </c>
      <c r="AN1344" s="48" t="s">
        <v>36</v>
      </c>
      <c r="AO1344" s="1"/>
      <c r="AP1344" s="1"/>
      <c r="AQ1344" s="1"/>
      <c r="AR1344" s="1"/>
      <c r="AS1344" s="1"/>
    </row>
    <row r="1345" ht="31.5" hidden="1">
      <c r="B1345" s="41" t="s">
        <v>670</v>
      </c>
      <c r="C1345" s="41" t="s">
        <v>107</v>
      </c>
      <c r="D1345" s="41" t="s">
        <v>109</v>
      </c>
      <c r="E1345" s="26" t="str">
        <f t="shared" si="2639"/>
        <v>0409</v>
      </c>
      <c r="F1345" s="41" t="s">
        <v>733</v>
      </c>
      <c r="G1345" s="41" t="s">
        <v>55</v>
      </c>
      <c r="H1345" s="42" t="s">
        <v>56</v>
      </c>
      <c r="I1345" s="43"/>
      <c r="J1345" s="43"/>
      <c r="K1345" s="43"/>
      <c r="L1345" s="43"/>
      <c r="M1345" s="43"/>
      <c r="N1345" s="43"/>
      <c r="O1345" s="43">
        <v>0</v>
      </c>
      <c r="P1345" s="43">
        <v>0</v>
      </c>
      <c r="Q1345" s="43">
        <v>0</v>
      </c>
      <c r="R1345" s="43">
        <v>0</v>
      </c>
      <c r="S1345" s="43">
        <v>0</v>
      </c>
      <c r="T1345" s="43">
        <v>0</v>
      </c>
      <c r="U1345" s="43">
        <v>0</v>
      </c>
      <c r="V1345" s="43">
        <f t="shared" si="2640"/>
        <v>0</v>
      </c>
      <c r="W1345" s="43"/>
      <c r="X1345" s="43"/>
      <c r="Y1345" s="43"/>
      <c r="Z1345" s="43"/>
      <c r="AA1345" s="43"/>
      <c r="AB1345" s="43">
        <v>0</v>
      </c>
      <c r="AC1345" s="44">
        <v>0</v>
      </c>
      <c r="AD1345" s="44">
        <v>0</v>
      </c>
      <c r="AE1345" s="45" t="e">
        <f t="shared" si="2630"/>
        <v>#DIV/0!</v>
      </c>
      <c r="AF1345" s="46">
        <v>0</v>
      </c>
      <c r="AG1345" s="46">
        <v>0</v>
      </c>
      <c r="AH1345" s="47">
        <v>0</v>
      </c>
      <c r="AI1345" s="47">
        <v>0</v>
      </c>
      <c r="AJ1345" s="47">
        <v>0</v>
      </c>
      <c r="AK1345" s="47">
        <v>0</v>
      </c>
      <c r="AL1345" s="47">
        <f t="shared" si="2637"/>
        <v>0</v>
      </c>
      <c r="AM1345" s="47">
        <f t="shared" si="2638"/>
        <v>0</v>
      </c>
      <c r="AN1345" s="48" t="s">
        <v>36</v>
      </c>
      <c r="AO1345" s="1"/>
      <c r="AP1345" s="1"/>
      <c r="AQ1345" s="1"/>
      <c r="AR1345" s="1"/>
      <c r="AS1345" s="1"/>
    </row>
    <row r="1346" ht="63" hidden="1">
      <c r="B1346" s="41" t="s">
        <v>670</v>
      </c>
      <c r="C1346" s="41" t="s">
        <v>107</v>
      </c>
      <c r="D1346" s="41" t="s">
        <v>109</v>
      </c>
      <c r="E1346" s="26" t="str">
        <f t="shared" si="2639"/>
        <v>0409</v>
      </c>
      <c r="F1346" s="41" t="s">
        <v>735</v>
      </c>
      <c r="G1346" s="41"/>
      <c r="H1346" s="42" t="s">
        <v>736</v>
      </c>
      <c r="I1346" s="43">
        <f t="shared" si="2667"/>
        <v>0</v>
      </c>
      <c r="J1346" s="43">
        <f t="shared" si="2668"/>
        <v>0</v>
      </c>
      <c r="K1346" s="43">
        <f t="shared" si="2669"/>
        <v>0</v>
      </c>
      <c r="L1346" s="43">
        <f t="shared" si="2670"/>
        <v>0</v>
      </c>
      <c r="M1346" s="43">
        <f t="shared" si="2671"/>
        <v>0</v>
      </c>
      <c r="N1346" s="43">
        <f t="shared" si="2672"/>
        <v>0</v>
      </c>
      <c r="O1346" s="43">
        <f t="shared" si="2673"/>
        <v>0</v>
      </c>
      <c r="P1346" s="43">
        <f t="shared" si="2674"/>
        <v>0</v>
      </c>
      <c r="Q1346" s="43">
        <f t="shared" si="2675"/>
        <v>0</v>
      </c>
      <c r="R1346" s="43">
        <f t="shared" si="2676"/>
        <v>0</v>
      </c>
      <c r="S1346" s="43">
        <f t="shared" si="2677"/>
        <v>0</v>
      </c>
      <c r="T1346" s="43">
        <f t="shared" si="2678"/>
        <v>0</v>
      </c>
      <c r="U1346" s="43">
        <v>0</v>
      </c>
      <c r="V1346" s="43">
        <f t="shared" si="2640"/>
        <v>0</v>
      </c>
      <c r="W1346" s="43">
        <f t="shared" si="2679"/>
        <v>0</v>
      </c>
      <c r="X1346" s="43">
        <f t="shared" si="2680"/>
        <v>0</v>
      </c>
      <c r="Y1346" s="43">
        <f t="shared" si="2681"/>
        <v>0</v>
      </c>
      <c r="Z1346" s="43">
        <f t="shared" si="2682"/>
        <v>0</v>
      </c>
      <c r="AA1346" s="43">
        <f t="shared" si="2683"/>
        <v>0</v>
      </c>
      <c r="AB1346" s="43">
        <f t="shared" si="2684"/>
        <v>0</v>
      </c>
      <c r="AC1346" s="44">
        <f t="shared" si="2685"/>
        <v>0</v>
      </c>
      <c r="AD1346" s="44">
        <f t="shared" si="2686"/>
        <v>0</v>
      </c>
      <c r="AE1346" s="45" t="e">
        <f t="shared" si="2630"/>
        <v>#DIV/0!</v>
      </c>
      <c r="AF1346" s="46">
        <f t="shared" si="2687"/>
        <v>0</v>
      </c>
      <c r="AG1346" s="46">
        <f t="shared" si="2688"/>
        <v>0</v>
      </c>
      <c r="AH1346" s="47">
        <f t="shared" si="2689"/>
        <v>0</v>
      </c>
      <c r="AI1346" s="47">
        <f t="shared" si="2690"/>
        <v>0</v>
      </c>
      <c r="AJ1346" s="47">
        <f t="shared" si="2691"/>
        <v>0</v>
      </c>
      <c r="AK1346" s="47">
        <f t="shared" si="2692"/>
        <v>0</v>
      </c>
      <c r="AL1346" s="47">
        <f t="shared" si="2637"/>
        <v>0</v>
      </c>
      <c r="AM1346" s="47">
        <f t="shared" si="2638"/>
        <v>0</v>
      </c>
      <c r="AN1346" s="48" t="s">
        <v>36</v>
      </c>
      <c r="AR1346" s="1"/>
      <c r="AS1346" s="1"/>
    </row>
    <row r="1347" ht="47.25" hidden="1">
      <c r="B1347" s="41" t="s">
        <v>670</v>
      </c>
      <c r="C1347" s="41" t="s">
        <v>107</v>
      </c>
      <c r="D1347" s="41" t="s">
        <v>109</v>
      </c>
      <c r="E1347" s="26" t="str">
        <f t="shared" si="2639"/>
        <v>0409</v>
      </c>
      <c r="F1347" s="41" t="s">
        <v>737</v>
      </c>
      <c r="G1347" s="41"/>
      <c r="H1347" s="42" t="s">
        <v>738</v>
      </c>
      <c r="I1347" s="43">
        <f t="shared" si="2667"/>
        <v>0</v>
      </c>
      <c r="J1347" s="43">
        <f t="shared" si="2668"/>
        <v>0</v>
      </c>
      <c r="K1347" s="43">
        <f t="shared" si="2669"/>
        <v>0</v>
      </c>
      <c r="L1347" s="43">
        <f t="shared" si="2670"/>
        <v>0</v>
      </c>
      <c r="M1347" s="43">
        <f t="shared" si="2671"/>
        <v>0</v>
      </c>
      <c r="N1347" s="43">
        <f t="shared" si="2672"/>
        <v>0</v>
      </c>
      <c r="O1347" s="43">
        <f t="shared" si="2673"/>
        <v>0</v>
      </c>
      <c r="P1347" s="43">
        <f t="shared" si="2674"/>
        <v>0</v>
      </c>
      <c r="Q1347" s="43">
        <f t="shared" si="2675"/>
        <v>0</v>
      </c>
      <c r="R1347" s="43">
        <f t="shared" si="2676"/>
        <v>0</v>
      </c>
      <c r="S1347" s="43">
        <f t="shared" si="2677"/>
        <v>0</v>
      </c>
      <c r="T1347" s="43">
        <f t="shared" si="2678"/>
        <v>0</v>
      </c>
      <c r="U1347" s="43">
        <v>0</v>
      </c>
      <c r="V1347" s="43">
        <f t="shared" si="2640"/>
        <v>0</v>
      </c>
      <c r="W1347" s="43">
        <f t="shared" si="2679"/>
        <v>0</v>
      </c>
      <c r="X1347" s="43">
        <f t="shared" si="2680"/>
        <v>0</v>
      </c>
      <c r="Y1347" s="43">
        <f t="shared" si="2681"/>
        <v>0</v>
      </c>
      <c r="Z1347" s="43">
        <f t="shared" si="2682"/>
        <v>0</v>
      </c>
      <c r="AA1347" s="43">
        <f t="shared" si="2683"/>
        <v>0</v>
      </c>
      <c r="AB1347" s="43">
        <f t="shared" si="2684"/>
        <v>0</v>
      </c>
      <c r="AC1347" s="44">
        <f t="shared" si="2685"/>
        <v>0</v>
      </c>
      <c r="AD1347" s="44">
        <f t="shared" si="2686"/>
        <v>0</v>
      </c>
      <c r="AE1347" s="45" t="e">
        <f t="shared" si="2630"/>
        <v>#DIV/0!</v>
      </c>
      <c r="AF1347" s="46">
        <f t="shared" si="2687"/>
        <v>0</v>
      </c>
      <c r="AG1347" s="46">
        <f t="shared" si="2688"/>
        <v>0</v>
      </c>
      <c r="AH1347" s="47">
        <f t="shared" si="2689"/>
        <v>0</v>
      </c>
      <c r="AI1347" s="47">
        <f t="shared" si="2690"/>
        <v>0</v>
      </c>
      <c r="AJ1347" s="47">
        <f t="shared" si="2691"/>
        <v>0</v>
      </c>
      <c r="AK1347" s="47">
        <f t="shared" si="2692"/>
        <v>0</v>
      </c>
      <c r="AL1347" s="47">
        <f t="shared" si="2637"/>
        <v>0</v>
      </c>
      <c r="AM1347" s="47">
        <f t="shared" si="2638"/>
        <v>0</v>
      </c>
      <c r="AN1347" s="48" t="s">
        <v>36</v>
      </c>
      <c r="AO1347" s="1"/>
      <c r="AP1347" s="1"/>
      <c r="AQ1347" s="1"/>
      <c r="AR1347" s="1"/>
      <c r="AS1347" s="1"/>
    </row>
    <row r="1348" ht="31.5" hidden="1">
      <c r="B1348" s="41" t="s">
        <v>670</v>
      </c>
      <c r="C1348" s="41" t="s">
        <v>107</v>
      </c>
      <c r="D1348" s="41" t="s">
        <v>109</v>
      </c>
      <c r="E1348" s="26" t="str">
        <f t="shared" si="2639"/>
        <v>0409</v>
      </c>
      <c r="F1348" s="41" t="s">
        <v>737</v>
      </c>
      <c r="G1348" s="41" t="s">
        <v>53</v>
      </c>
      <c r="H1348" s="42" t="s">
        <v>54</v>
      </c>
      <c r="I1348" s="43">
        <f t="shared" si="2667"/>
        <v>0</v>
      </c>
      <c r="J1348" s="43">
        <f t="shared" si="2668"/>
        <v>0</v>
      </c>
      <c r="K1348" s="43">
        <f t="shared" si="2669"/>
        <v>0</v>
      </c>
      <c r="L1348" s="43">
        <f t="shared" si="2670"/>
        <v>0</v>
      </c>
      <c r="M1348" s="43">
        <f t="shared" si="2671"/>
        <v>0</v>
      </c>
      <c r="N1348" s="43">
        <f t="shared" si="2672"/>
        <v>0</v>
      </c>
      <c r="O1348" s="43">
        <f t="shared" si="2673"/>
        <v>0</v>
      </c>
      <c r="P1348" s="43">
        <f t="shared" si="2674"/>
        <v>0</v>
      </c>
      <c r="Q1348" s="43">
        <f t="shared" si="2675"/>
        <v>0</v>
      </c>
      <c r="R1348" s="43">
        <f t="shared" si="2676"/>
        <v>0</v>
      </c>
      <c r="S1348" s="43">
        <f t="shared" si="2677"/>
        <v>0</v>
      </c>
      <c r="T1348" s="43">
        <f t="shared" si="2678"/>
        <v>0</v>
      </c>
      <c r="U1348" s="43">
        <v>0</v>
      </c>
      <c r="V1348" s="43">
        <f t="shared" si="2640"/>
        <v>0</v>
      </c>
      <c r="W1348" s="43">
        <f t="shared" si="2679"/>
        <v>0</v>
      </c>
      <c r="X1348" s="43">
        <f t="shared" si="2680"/>
        <v>0</v>
      </c>
      <c r="Y1348" s="43">
        <f t="shared" si="2681"/>
        <v>0</v>
      </c>
      <c r="Z1348" s="43">
        <f t="shared" si="2682"/>
        <v>0</v>
      </c>
      <c r="AA1348" s="43">
        <f t="shared" si="2683"/>
        <v>0</v>
      </c>
      <c r="AB1348" s="43">
        <f t="shared" si="2684"/>
        <v>0</v>
      </c>
      <c r="AC1348" s="44">
        <f t="shared" si="2685"/>
        <v>0</v>
      </c>
      <c r="AD1348" s="44">
        <f t="shared" si="2686"/>
        <v>0</v>
      </c>
      <c r="AE1348" s="45" t="e">
        <f t="shared" si="2630"/>
        <v>#DIV/0!</v>
      </c>
      <c r="AF1348" s="46">
        <f t="shared" si="2687"/>
        <v>0</v>
      </c>
      <c r="AG1348" s="46">
        <f t="shared" si="2688"/>
        <v>0</v>
      </c>
      <c r="AH1348" s="47">
        <f t="shared" si="2689"/>
        <v>0</v>
      </c>
      <c r="AI1348" s="47">
        <f t="shared" si="2690"/>
        <v>0</v>
      </c>
      <c r="AJ1348" s="47">
        <f t="shared" si="2691"/>
        <v>0</v>
      </c>
      <c r="AK1348" s="47">
        <f t="shared" si="2692"/>
        <v>0</v>
      </c>
      <c r="AL1348" s="47">
        <f t="shared" si="2637"/>
        <v>0</v>
      </c>
      <c r="AM1348" s="47">
        <f t="shared" si="2638"/>
        <v>0</v>
      </c>
      <c r="AN1348" s="48" t="s">
        <v>36</v>
      </c>
      <c r="AO1348" s="1"/>
      <c r="AP1348" s="1"/>
      <c r="AQ1348" s="1"/>
      <c r="AR1348" s="1"/>
      <c r="AS1348" s="1"/>
    </row>
    <row r="1349" ht="31.5" hidden="1">
      <c r="B1349" s="41" t="s">
        <v>670</v>
      </c>
      <c r="C1349" s="41" t="s">
        <v>107</v>
      </c>
      <c r="D1349" s="41" t="s">
        <v>109</v>
      </c>
      <c r="E1349" s="26" t="str">
        <f t="shared" si="2639"/>
        <v>0409</v>
      </c>
      <c r="F1349" s="41" t="s">
        <v>737</v>
      </c>
      <c r="G1349" s="41" t="s">
        <v>55</v>
      </c>
      <c r="H1349" s="42" t="s">
        <v>56</v>
      </c>
      <c r="I1349" s="43"/>
      <c r="J1349" s="43"/>
      <c r="K1349" s="43"/>
      <c r="L1349" s="43"/>
      <c r="M1349" s="43"/>
      <c r="N1349" s="43"/>
      <c r="O1349" s="43">
        <v>0</v>
      </c>
      <c r="P1349" s="43">
        <v>0</v>
      </c>
      <c r="Q1349" s="43">
        <v>0</v>
      </c>
      <c r="R1349" s="43">
        <v>0</v>
      </c>
      <c r="S1349" s="43">
        <v>0</v>
      </c>
      <c r="T1349" s="43">
        <v>0</v>
      </c>
      <c r="U1349" s="43">
        <v>0</v>
      </c>
      <c r="V1349" s="43">
        <f t="shared" si="2640"/>
        <v>0</v>
      </c>
      <c r="W1349" s="43"/>
      <c r="X1349" s="43"/>
      <c r="Y1349" s="43"/>
      <c r="Z1349" s="43"/>
      <c r="AA1349" s="43"/>
      <c r="AB1349" s="43">
        <v>0</v>
      </c>
      <c r="AC1349" s="44">
        <v>0</v>
      </c>
      <c r="AD1349" s="44">
        <v>0</v>
      </c>
      <c r="AE1349" s="45" t="e">
        <f t="shared" si="2630"/>
        <v>#DIV/0!</v>
      </c>
      <c r="AF1349" s="46">
        <v>0</v>
      </c>
      <c r="AG1349" s="46">
        <v>0</v>
      </c>
      <c r="AH1349" s="47">
        <v>0</v>
      </c>
      <c r="AI1349" s="47">
        <v>0</v>
      </c>
      <c r="AJ1349" s="47">
        <v>0</v>
      </c>
      <c r="AK1349" s="47">
        <v>0</v>
      </c>
      <c r="AL1349" s="47">
        <f t="shared" si="2637"/>
        <v>0</v>
      </c>
      <c r="AM1349" s="47">
        <f t="shared" si="2638"/>
        <v>0</v>
      </c>
      <c r="AN1349" s="48" t="s">
        <v>36</v>
      </c>
      <c r="AO1349" s="1"/>
      <c r="AP1349" s="1"/>
      <c r="AQ1349" s="1"/>
      <c r="AR1349" s="1"/>
      <c r="AS1349" s="1"/>
    </row>
    <row r="1350" ht="31.5" hidden="1">
      <c r="B1350" s="41" t="s">
        <v>670</v>
      </c>
      <c r="C1350" s="41" t="s">
        <v>107</v>
      </c>
      <c r="D1350" s="41" t="s">
        <v>109</v>
      </c>
      <c r="E1350" s="26" t="str">
        <f t="shared" si="2639"/>
        <v>0409</v>
      </c>
      <c r="F1350" s="41" t="s">
        <v>119</v>
      </c>
      <c r="G1350" s="41"/>
      <c r="H1350" s="42" t="s">
        <v>120</v>
      </c>
      <c r="I1350" s="43">
        <f t="shared" si="2667"/>
        <v>0</v>
      </c>
      <c r="J1350" s="43">
        <f t="shared" si="2668"/>
        <v>0</v>
      </c>
      <c r="K1350" s="43">
        <f t="shared" si="2669"/>
        <v>0</v>
      </c>
      <c r="L1350" s="43">
        <f t="shared" si="2670"/>
        <v>0</v>
      </c>
      <c r="M1350" s="43">
        <f t="shared" si="2671"/>
        <v>0</v>
      </c>
      <c r="N1350" s="43">
        <f t="shared" si="2672"/>
        <v>0</v>
      </c>
      <c r="O1350" s="43">
        <f t="shared" si="2673"/>
        <v>0</v>
      </c>
      <c r="P1350" s="43">
        <f t="shared" si="2674"/>
        <v>0</v>
      </c>
      <c r="Q1350" s="43">
        <f t="shared" si="2675"/>
        <v>0</v>
      </c>
      <c r="R1350" s="43">
        <f t="shared" si="2676"/>
        <v>0</v>
      </c>
      <c r="S1350" s="43">
        <f t="shared" si="2677"/>
        <v>0</v>
      </c>
      <c r="T1350" s="43">
        <f t="shared" si="2678"/>
        <v>0</v>
      </c>
      <c r="U1350" s="43">
        <v>0</v>
      </c>
      <c r="V1350" s="43">
        <f t="shared" si="2640"/>
        <v>0</v>
      </c>
      <c r="W1350" s="43">
        <f t="shared" si="2679"/>
        <v>0</v>
      </c>
      <c r="X1350" s="43">
        <f t="shared" si="2680"/>
        <v>0</v>
      </c>
      <c r="Y1350" s="43">
        <f t="shared" si="2681"/>
        <v>0</v>
      </c>
      <c r="Z1350" s="43">
        <f t="shared" si="2682"/>
        <v>0</v>
      </c>
      <c r="AA1350" s="43">
        <f t="shared" si="2683"/>
        <v>0</v>
      </c>
      <c r="AB1350" s="43">
        <f t="shared" si="2684"/>
        <v>0</v>
      </c>
      <c r="AC1350" s="44">
        <f t="shared" si="2685"/>
        <v>0</v>
      </c>
      <c r="AD1350" s="44">
        <f t="shared" si="2686"/>
        <v>0</v>
      </c>
      <c r="AE1350" s="45" t="e">
        <f t="shared" si="2630"/>
        <v>#DIV/0!</v>
      </c>
      <c r="AF1350" s="46">
        <f t="shared" si="2687"/>
        <v>0</v>
      </c>
      <c r="AG1350" s="46">
        <f t="shared" si="2688"/>
        <v>0</v>
      </c>
      <c r="AH1350" s="47">
        <f t="shared" si="2689"/>
        <v>0</v>
      </c>
      <c r="AI1350" s="47">
        <f t="shared" si="2690"/>
        <v>0</v>
      </c>
      <c r="AJ1350" s="47">
        <f t="shared" si="2691"/>
        <v>0</v>
      </c>
      <c r="AK1350" s="47">
        <f t="shared" si="2692"/>
        <v>0</v>
      </c>
      <c r="AL1350" s="47">
        <f t="shared" si="2637"/>
        <v>0</v>
      </c>
      <c r="AM1350" s="47">
        <f t="shared" si="2638"/>
        <v>0</v>
      </c>
      <c r="AN1350" s="48" t="s">
        <v>36</v>
      </c>
      <c r="AO1350" s="1"/>
      <c r="AP1350" s="1"/>
      <c r="AQ1350" s="1"/>
      <c r="AR1350" s="1"/>
      <c r="AS1350" s="1"/>
    </row>
    <row r="1351" ht="47.25" hidden="1">
      <c r="B1351" s="41" t="s">
        <v>670</v>
      </c>
      <c r="C1351" s="41" t="s">
        <v>107</v>
      </c>
      <c r="D1351" s="41" t="s">
        <v>109</v>
      </c>
      <c r="E1351" s="26" t="str">
        <f t="shared" si="2639"/>
        <v>0409</v>
      </c>
      <c r="F1351" s="41" t="s">
        <v>739</v>
      </c>
      <c r="G1351" s="41"/>
      <c r="H1351" s="42" t="s">
        <v>740</v>
      </c>
      <c r="I1351" s="43">
        <f t="shared" si="2667"/>
        <v>0</v>
      </c>
      <c r="J1351" s="43">
        <f t="shared" si="2668"/>
        <v>0</v>
      </c>
      <c r="K1351" s="43">
        <f t="shared" si="2669"/>
        <v>0</v>
      </c>
      <c r="L1351" s="43">
        <f t="shared" si="2670"/>
        <v>0</v>
      </c>
      <c r="M1351" s="43">
        <f t="shared" si="2671"/>
        <v>0</v>
      </c>
      <c r="N1351" s="43">
        <f t="shared" si="2672"/>
        <v>0</v>
      </c>
      <c r="O1351" s="43">
        <f t="shared" si="2673"/>
        <v>0</v>
      </c>
      <c r="P1351" s="43">
        <f t="shared" si="2674"/>
        <v>0</v>
      </c>
      <c r="Q1351" s="43">
        <f t="shared" si="2675"/>
        <v>0</v>
      </c>
      <c r="R1351" s="43">
        <f t="shared" si="2676"/>
        <v>0</v>
      </c>
      <c r="S1351" s="43">
        <f t="shared" si="2677"/>
        <v>0</v>
      </c>
      <c r="T1351" s="43">
        <f t="shared" si="2678"/>
        <v>0</v>
      </c>
      <c r="U1351" s="43">
        <v>0</v>
      </c>
      <c r="V1351" s="43">
        <f t="shared" si="2640"/>
        <v>0</v>
      </c>
      <c r="W1351" s="43">
        <f t="shared" si="2679"/>
        <v>0</v>
      </c>
      <c r="X1351" s="43">
        <f t="shared" si="2680"/>
        <v>0</v>
      </c>
      <c r="Y1351" s="43">
        <f t="shared" si="2681"/>
        <v>0</v>
      </c>
      <c r="Z1351" s="43">
        <f t="shared" si="2682"/>
        <v>0</v>
      </c>
      <c r="AA1351" s="43">
        <f t="shared" si="2683"/>
        <v>0</v>
      </c>
      <c r="AB1351" s="43">
        <f t="shared" si="2684"/>
        <v>0</v>
      </c>
      <c r="AC1351" s="44">
        <f t="shared" si="2685"/>
        <v>0</v>
      </c>
      <c r="AD1351" s="44">
        <f t="shared" si="2686"/>
        <v>0</v>
      </c>
      <c r="AE1351" s="45" t="e">
        <f t="shared" si="2630"/>
        <v>#DIV/0!</v>
      </c>
      <c r="AF1351" s="46">
        <f t="shared" si="2687"/>
        <v>0</v>
      </c>
      <c r="AG1351" s="46">
        <f t="shared" si="2688"/>
        <v>0</v>
      </c>
      <c r="AH1351" s="47">
        <f t="shared" si="2689"/>
        <v>0</v>
      </c>
      <c r="AI1351" s="47">
        <f t="shared" si="2690"/>
        <v>0</v>
      </c>
      <c r="AJ1351" s="47">
        <f t="shared" si="2691"/>
        <v>0</v>
      </c>
      <c r="AK1351" s="47">
        <f t="shared" si="2692"/>
        <v>0</v>
      </c>
      <c r="AL1351" s="47">
        <f t="shared" si="2637"/>
        <v>0</v>
      </c>
      <c r="AM1351" s="47">
        <f t="shared" si="2638"/>
        <v>0</v>
      </c>
      <c r="AN1351" s="48" t="s">
        <v>36</v>
      </c>
      <c r="AO1351" s="1"/>
      <c r="AP1351" s="1"/>
      <c r="AQ1351" s="1"/>
      <c r="AR1351" s="1"/>
      <c r="AS1351" s="1"/>
    </row>
    <row r="1352" ht="63" hidden="1">
      <c r="B1352" s="41" t="s">
        <v>670</v>
      </c>
      <c r="C1352" s="41" t="s">
        <v>107</v>
      </c>
      <c r="D1352" s="41" t="s">
        <v>109</v>
      </c>
      <c r="E1352" s="26" t="str">
        <f t="shared" si="2639"/>
        <v>0409</v>
      </c>
      <c r="F1352" s="41" t="s">
        <v>741</v>
      </c>
      <c r="G1352" s="41"/>
      <c r="H1352" s="42" t="s">
        <v>742</v>
      </c>
      <c r="I1352" s="43">
        <f t="shared" si="2667"/>
        <v>0</v>
      </c>
      <c r="J1352" s="43">
        <f t="shared" si="2668"/>
        <v>0</v>
      </c>
      <c r="K1352" s="43">
        <f t="shared" si="2669"/>
        <v>0</v>
      </c>
      <c r="L1352" s="43">
        <f t="shared" si="2670"/>
        <v>0</v>
      </c>
      <c r="M1352" s="43">
        <f t="shared" si="2671"/>
        <v>0</v>
      </c>
      <c r="N1352" s="43">
        <f t="shared" si="2672"/>
        <v>0</v>
      </c>
      <c r="O1352" s="43">
        <f t="shared" si="2673"/>
        <v>0</v>
      </c>
      <c r="P1352" s="43">
        <f t="shared" si="2674"/>
        <v>0</v>
      </c>
      <c r="Q1352" s="43">
        <f t="shared" si="2675"/>
        <v>0</v>
      </c>
      <c r="R1352" s="43">
        <f t="shared" si="2676"/>
        <v>0</v>
      </c>
      <c r="S1352" s="43">
        <f t="shared" si="2677"/>
        <v>0</v>
      </c>
      <c r="T1352" s="43">
        <f t="shared" si="2678"/>
        <v>0</v>
      </c>
      <c r="U1352" s="43">
        <v>0</v>
      </c>
      <c r="V1352" s="43">
        <f t="shared" si="2640"/>
        <v>0</v>
      </c>
      <c r="W1352" s="43">
        <f t="shared" si="2679"/>
        <v>0</v>
      </c>
      <c r="X1352" s="43">
        <f t="shared" si="2680"/>
        <v>0</v>
      </c>
      <c r="Y1352" s="43">
        <f t="shared" si="2681"/>
        <v>0</v>
      </c>
      <c r="Z1352" s="43">
        <f t="shared" si="2682"/>
        <v>0</v>
      </c>
      <c r="AA1352" s="43">
        <f t="shared" si="2683"/>
        <v>0</v>
      </c>
      <c r="AB1352" s="43">
        <f t="shared" si="2684"/>
        <v>0</v>
      </c>
      <c r="AC1352" s="44">
        <f t="shared" si="2685"/>
        <v>0</v>
      </c>
      <c r="AD1352" s="44">
        <f t="shared" si="2686"/>
        <v>0</v>
      </c>
      <c r="AE1352" s="45" t="e">
        <f t="shared" si="2630"/>
        <v>#DIV/0!</v>
      </c>
      <c r="AF1352" s="46">
        <f t="shared" si="2687"/>
        <v>0</v>
      </c>
      <c r="AG1352" s="46">
        <f t="shared" si="2688"/>
        <v>0</v>
      </c>
      <c r="AH1352" s="47">
        <f t="shared" si="2689"/>
        <v>0</v>
      </c>
      <c r="AI1352" s="47">
        <f t="shared" si="2690"/>
        <v>0</v>
      </c>
      <c r="AJ1352" s="47">
        <f t="shared" si="2691"/>
        <v>0</v>
      </c>
      <c r="AK1352" s="47">
        <f t="shared" si="2692"/>
        <v>0</v>
      </c>
      <c r="AL1352" s="47">
        <f t="shared" si="2637"/>
        <v>0</v>
      </c>
      <c r="AM1352" s="47">
        <f t="shared" si="2638"/>
        <v>0</v>
      </c>
      <c r="AN1352" s="48" t="s">
        <v>36</v>
      </c>
      <c r="AR1352" s="1"/>
      <c r="AS1352" s="1"/>
    </row>
    <row r="1353" ht="31.5" hidden="1">
      <c r="B1353" s="41" t="s">
        <v>670</v>
      </c>
      <c r="C1353" s="41" t="s">
        <v>107</v>
      </c>
      <c r="D1353" s="41" t="s">
        <v>109</v>
      </c>
      <c r="E1353" s="26" t="str">
        <f t="shared" si="2639"/>
        <v>0409</v>
      </c>
      <c r="F1353" s="41" t="s">
        <v>743</v>
      </c>
      <c r="G1353" s="41"/>
      <c r="H1353" s="42" t="s">
        <v>744</v>
      </c>
      <c r="I1353" s="43">
        <f t="shared" si="2667"/>
        <v>0</v>
      </c>
      <c r="J1353" s="43">
        <f t="shared" si="2668"/>
        <v>0</v>
      </c>
      <c r="K1353" s="43">
        <f t="shared" si="2669"/>
        <v>0</v>
      </c>
      <c r="L1353" s="43">
        <f t="shared" si="2670"/>
        <v>0</v>
      </c>
      <c r="M1353" s="43">
        <f t="shared" si="2671"/>
        <v>0</v>
      </c>
      <c r="N1353" s="43">
        <f t="shared" si="2672"/>
        <v>0</v>
      </c>
      <c r="O1353" s="43">
        <f t="shared" si="2673"/>
        <v>0</v>
      </c>
      <c r="P1353" s="43">
        <f t="shared" si="2674"/>
        <v>0</v>
      </c>
      <c r="Q1353" s="43">
        <f t="shared" si="2675"/>
        <v>0</v>
      </c>
      <c r="R1353" s="43">
        <f t="shared" si="2676"/>
        <v>0</v>
      </c>
      <c r="S1353" s="43">
        <f t="shared" si="2677"/>
        <v>0</v>
      </c>
      <c r="T1353" s="43">
        <f t="shared" si="2678"/>
        <v>0</v>
      </c>
      <c r="U1353" s="43">
        <v>0</v>
      </c>
      <c r="V1353" s="43">
        <f t="shared" si="2640"/>
        <v>0</v>
      </c>
      <c r="W1353" s="43">
        <f t="shared" si="2679"/>
        <v>0</v>
      </c>
      <c r="X1353" s="43">
        <f t="shared" si="2680"/>
        <v>0</v>
      </c>
      <c r="Y1353" s="43">
        <f t="shared" si="2681"/>
        <v>0</v>
      </c>
      <c r="Z1353" s="43">
        <f t="shared" si="2682"/>
        <v>0</v>
      </c>
      <c r="AA1353" s="43">
        <f t="shared" si="2683"/>
        <v>0</v>
      </c>
      <c r="AB1353" s="43">
        <f t="shared" si="2684"/>
        <v>0</v>
      </c>
      <c r="AC1353" s="44">
        <f t="shared" si="2685"/>
        <v>0</v>
      </c>
      <c r="AD1353" s="44">
        <f t="shared" si="2686"/>
        <v>0</v>
      </c>
      <c r="AE1353" s="45" t="e">
        <f t="shared" si="2630"/>
        <v>#DIV/0!</v>
      </c>
      <c r="AF1353" s="46">
        <f t="shared" si="2687"/>
        <v>0</v>
      </c>
      <c r="AG1353" s="46">
        <f t="shared" si="2688"/>
        <v>0</v>
      </c>
      <c r="AH1353" s="47">
        <f t="shared" si="2689"/>
        <v>0</v>
      </c>
      <c r="AI1353" s="47">
        <f t="shared" si="2690"/>
        <v>0</v>
      </c>
      <c r="AJ1353" s="47">
        <f t="shared" si="2691"/>
        <v>0</v>
      </c>
      <c r="AK1353" s="47">
        <f t="shared" si="2692"/>
        <v>0</v>
      </c>
      <c r="AL1353" s="47">
        <f t="shared" si="2637"/>
        <v>0</v>
      </c>
      <c r="AM1353" s="47">
        <f t="shared" si="2638"/>
        <v>0</v>
      </c>
      <c r="AN1353" s="48" t="s">
        <v>36</v>
      </c>
      <c r="AO1353" s="1"/>
      <c r="AP1353" s="1"/>
      <c r="AQ1353" s="1"/>
      <c r="AR1353" s="1"/>
      <c r="AS1353" s="1"/>
    </row>
    <row r="1354" ht="31.5" hidden="1">
      <c r="B1354" s="41" t="s">
        <v>670</v>
      </c>
      <c r="C1354" s="41" t="s">
        <v>107</v>
      </c>
      <c r="D1354" s="41" t="s">
        <v>109</v>
      </c>
      <c r="E1354" s="26" t="str">
        <f t="shared" si="2639"/>
        <v>0409</v>
      </c>
      <c r="F1354" s="41" t="s">
        <v>743</v>
      </c>
      <c r="G1354" s="41" t="s">
        <v>53</v>
      </c>
      <c r="H1354" s="42" t="s">
        <v>54</v>
      </c>
      <c r="I1354" s="43">
        <f t="shared" si="2667"/>
        <v>0</v>
      </c>
      <c r="J1354" s="43">
        <f t="shared" si="2668"/>
        <v>0</v>
      </c>
      <c r="K1354" s="43">
        <f t="shared" si="2669"/>
        <v>0</v>
      </c>
      <c r="L1354" s="43">
        <f t="shared" si="2670"/>
        <v>0</v>
      </c>
      <c r="M1354" s="43">
        <f t="shared" si="2671"/>
        <v>0</v>
      </c>
      <c r="N1354" s="43">
        <f t="shared" si="2672"/>
        <v>0</v>
      </c>
      <c r="O1354" s="43">
        <f t="shared" si="2673"/>
        <v>0</v>
      </c>
      <c r="P1354" s="43">
        <f t="shared" si="2674"/>
        <v>0</v>
      </c>
      <c r="Q1354" s="43">
        <f t="shared" si="2675"/>
        <v>0</v>
      </c>
      <c r="R1354" s="43">
        <f t="shared" si="2676"/>
        <v>0</v>
      </c>
      <c r="S1354" s="43">
        <f t="shared" si="2677"/>
        <v>0</v>
      </c>
      <c r="T1354" s="43">
        <f t="shared" si="2678"/>
        <v>0</v>
      </c>
      <c r="U1354" s="43">
        <v>0</v>
      </c>
      <c r="V1354" s="43">
        <f t="shared" si="2640"/>
        <v>0</v>
      </c>
      <c r="W1354" s="43">
        <f t="shared" si="2679"/>
        <v>0</v>
      </c>
      <c r="X1354" s="43">
        <f t="shared" si="2680"/>
        <v>0</v>
      </c>
      <c r="Y1354" s="43">
        <f t="shared" si="2681"/>
        <v>0</v>
      </c>
      <c r="Z1354" s="43">
        <f t="shared" si="2682"/>
        <v>0</v>
      </c>
      <c r="AA1354" s="43">
        <f t="shared" si="2683"/>
        <v>0</v>
      </c>
      <c r="AB1354" s="43">
        <f t="shared" si="2684"/>
        <v>0</v>
      </c>
      <c r="AC1354" s="44">
        <f t="shared" si="2685"/>
        <v>0</v>
      </c>
      <c r="AD1354" s="44">
        <f t="shared" si="2686"/>
        <v>0</v>
      </c>
      <c r="AE1354" s="45" t="e">
        <f t="shared" si="2630"/>
        <v>#DIV/0!</v>
      </c>
      <c r="AF1354" s="46">
        <f t="shared" si="2687"/>
        <v>0</v>
      </c>
      <c r="AG1354" s="46">
        <f t="shared" si="2688"/>
        <v>0</v>
      </c>
      <c r="AH1354" s="47">
        <f t="shared" si="2689"/>
        <v>0</v>
      </c>
      <c r="AI1354" s="47">
        <f t="shared" si="2690"/>
        <v>0</v>
      </c>
      <c r="AJ1354" s="47">
        <f t="shared" si="2691"/>
        <v>0</v>
      </c>
      <c r="AK1354" s="47">
        <f t="shared" si="2692"/>
        <v>0</v>
      </c>
      <c r="AL1354" s="47">
        <f t="shared" si="2637"/>
        <v>0</v>
      </c>
      <c r="AM1354" s="47">
        <f t="shared" si="2638"/>
        <v>0</v>
      </c>
      <c r="AN1354" s="48" t="s">
        <v>36</v>
      </c>
      <c r="AO1354" s="1"/>
      <c r="AP1354" s="1"/>
      <c r="AQ1354" s="1"/>
      <c r="AR1354" s="1"/>
      <c r="AS1354" s="1"/>
    </row>
    <row r="1355" ht="31.5" hidden="1">
      <c r="B1355" s="41" t="s">
        <v>670</v>
      </c>
      <c r="C1355" s="41" t="s">
        <v>107</v>
      </c>
      <c r="D1355" s="41" t="s">
        <v>109</v>
      </c>
      <c r="E1355" s="26" t="str">
        <f t="shared" si="2639"/>
        <v>0409</v>
      </c>
      <c r="F1355" s="41" t="s">
        <v>743</v>
      </c>
      <c r="G1355" s="41" t="s">
        <v>55</v>
      </c>
      <c r="H1355" s="42" t="s">
        <v>56</v>
      </c>
      <c r="I1355" s="43"/>
      <c r="J1355" s="43"/>
      <c r="K1355" s="43"/>
      <c r="L1355" s="43"/>
      <c r="M1355" s="43"/>
      <c r="N1355" s="43"/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f t="shared" si="2640"/>
        <v>0</v>
      </c>
      <c r="W1355" s="43"/>
      <c r="X1355" s="43"/>
      <c r="Y1355" s="43"/>
      <c r="Z1355" s="43"/>
      <c r="AA1355" s="43"/>
      <c r="AB1355" s="43">
        <v>0</v>
      </c>
      <c r="AC1355" s="44">
        <v>0</v>
      </c>
      <c r="AD1355" s="44">
        <v>0</v>
      </c>
      <c r="AE1355" s="45" t="e">
        <f t="shared" si="2630"/>
        <v>#DIV/0!</v>
      </c>
      <c r="AF1355" s="46">
        <v>0</v>
      </c>
      <c r="AG1355" s="46">
        <v>0</v>
      </c>
      <c r="AH1355" s="47">
        <v>0</v>
      </c>
      <c r="AI1355" s="47">
        <v>0</v>
      </c>
      <c r="AJ1355" s="47">
        <v>0</v>
      </c>
      <c r="AK1355" s="47">
        <v>0</v>
      </c>
      <c r="AL1355" s="47">
        <f t="shared" si="2637"/>
        <v>0</v>
      </c>
      <c r="AM1355" s="47">
        <f t="shared" si="2638"/>
        <v>0</v>
      </c>
      <c r="AN1355" s="48" t="s">
        <v>36</v>
      </c>
      <c r="AO1355" s="1"/>
      <c r="AP1355" s="1"/>
      <c r="AQ1355" s="1"/>
      <c r="AR1355" s="1"/>
      <c r="AS1355" s="1"/>
    </row>
    <row r="1356" ht="47.25" hidden="1">
      <c r="B1356" s="41" t="s">
        <v>670</v>
      </c>
      <c r="C1356" s="41" t="s">
        <v>107</v>
      </c>
      <c r="D1356" s="41" t="s">
        <v>109</v>
      </c>
      <c r="E1356" s="26" t="str">
        <f t="shared" si="2639"/>
        <v>0409</v>
      </c>
      <c r="F1356" s="41" t="s">
        <v>745</v>
      </c>
      <c r="G1356" s="41"/>
      <c r="H1356" s="42" t="s">
        <v>746</v>
      </c>
      <c r="I1356" s="43">
        <f t="shared" si="2667"/>
        <v>0</v>
      </c>
      <c r="J1356" s="43">
        <f t="shared" si="2668"/>
        <v>0</v>
      </c>
      <c r="K1356" s="43">
        <f t="shared" si="2669"/>
        <v>0</v>
      </c>
      <c r="L1356" s="43">
        <f t="shared" si="2670"/>
        <v>0</v>
      </c>
      <c r="M1356" s="43">
        <f t="shared" si="2671"/>
        <v>0</v>
      </c>
      <c r="N1356" s="43">
        <f t="shared" si="2672"/>
        <v>0</v>
      </c>
      <c r="O1356" s="43">
        <f t="shared" si="2673"/>
        <v>0</v>
      </c>
      <c r="P1356" s="43">
        <f t="shared" si="2674"/>
        <v>0</v>
      </c>
      <c r="Q1356" s="43">
        <f t="shared" si="2675"/>
        <v>0</v>
      </c>
      <c r="R1356" s="43">
        <f t="shared" si="2676"/>
        <v>0</v>
      </c>
      <c r="S1356" s="43">
        <f t="shared" si="2677"/>
        <v>0</v>
      </c>
      <c r="T1356" s="43">
        <f t="shared" si="2678"/>
        <v>0</v>
      </c>
      <c r="U1356" s="43">
        <v>0</v>
      </c>
      <c r="V1356" s="43">
        <f t="shared" si="2640"/>
        <v>0</v>
      </c>
      <c r="W1356" s="43">
        <f t="shared" si="2679"/>
        <v>0</v>
      </c>
      <c r="X1356" s="43">
        <f t="shared" si="2680"/>
        <v>0</v>
      </c>
      <c r="Y1356" s="43">
        <f t="shared" si="2681"/>
        <v>0</v>
      </c>
      <c r="Z1356" s="43">
        <f t="shared" si="2682"/>
        <v>0</v>
      </c>
      <c r="AA1356" s="43">
        <f t="shared" si="2683"/>
        <v>0</v>
      </c>
      <c r="AB1356" s="43">
        <f t="shared" si="2684"/>
        <v>0</v>
      </c>
      <c r="AC1356" s="44">
        <f t="shared" si="2685"/>
        <v>0</v>
      </c>
      <c r="AD1356" s="44">
        <f t="shared" si="2686"/>
        <v>0</v>
      </c>
      <c r="AE1356" s="45" t="e">
        <f t="shared" si="2630"/>
        <v>#DIV/0!</v>
      </c>
      <c r="AF1356" s="46">
        <f t="shared" si="2687"/>
        <v>0</v>
      </c>
      <c r="AG1356" s="46">
        <f t="shared" si="2688"/>
        <v>0</v>
      </c>
      <c r="AH1356" s="47">
        <f t="shared" si="2689"/>
        <v>0</v>
      </c>
      <c r="AI1356" s="47">
        <f t="shared" si="2690"/>
        <v>0</v>
      </c>
      <c r="AJ1356" s="47">
        <f t="shared" si="2691"/>
        <v>0</v>
      </c>
      <c r="AK1356" s="47">
        <f t="shared" si="2692"/>
        <v>0</v>
      </c>
      <c r="AL1356" s="47">
        <f t="shared" si="2637"/>
        <v>0</v>
      </c>
      <c r="AM1356" s="47">
        <f t="shared" si="2638"/>
        <v>0</v>
      </c>
      <c r="AN1356" s="48" t="s">
        <v>36</v>
      </c>
      <c r="AO1356" s="1"/>
      <c r="AP1356" s="1"/>
      <c r="AQ1356" s="1"/>
      <c r="AR1356" s="1"/>
      <c r="AS1356" s="1"/>
    </row>
    <row r="1357" ht="31.5" hidden="1">
      <c r="B1357" s="41" t="s">
        <v>670</v>
      </c>
      <c r="C1357" s="41" t="s">
        <v>107</v>
      </c>
      <c r="D1357" s="41" t="s">
        <v>109</v>
      </c>
      <c r="E1357" s="26" t="str">
        <f t="shared" si="2639"/>
        <v>0409</v>
      </c>
      <c r="F1357" s="41" t="s">
        <v>747</v>
      </c>
      <c r="G1357" s="41"/>
      <c r="H1357" s="42" t="s">
        <v>748</v>
      </c>
      <c r="I1357" s="43">
        <f t="shared" si="2667"/>
        <v>0</v>
      </c>
      <c r="J1357" s="43">
        <f t="shared" si="2668"/>
        <v>0</v>
      </c>
      <c r="K1357" s="43">
        <f t="shared" si="2669"/>
        <v>0</v>
      </c>
      <c r="L1357" s="43">
        <f t="shared" si="2670"/>
        <v>0</v>
      </c>
      <c r="M1357" s="43">
        <f t="shared" si="2671"/>
        <v>0</v>
      </c>
      <c r="N1357" s="43">
        <f t="shared" si="2672"/>
        <v>0</v>
      </c>
      <c r="O1357" s="43">
        <f t="shared" si="2673"/>
        <v>0</v>
      </c>
      <c r="P1357" s="43">
        <f t="shared" si="2674"/>
        <v>0</v>
      </c>
      <c r="Q1357" s="43">
        <f t="shared" si="2675"/>
        <v>0</v>
      </c>
      <c r="R1357" s="43">
        <f t="shared" si="2676"/>
        <v>0</v>
      </c>
      <c r="S1357" s="43">
        <f t="shared" si="2677"/>
        <v>0</v>
      </c>
      <c r="T1357" s="43">
        <f t="shared" si="2678"/>
        <v>0</v>
      </c>
      <c r="U1357" s="43">
        <v>0</v>
      </c>
      <c r="V1357" s="43">
        <f t="shared" si="2640"/>
        <v>0</v>
      </c>
      <c r="W1357" s="43">
        <f t="shared" si="2679"/>
        <v>0</v>
      </c>
      <c r="X1357" s="43">
        <f t="shared" si="2680"/>
        <v>0</v>
      </c>
      <c r="Y1357" s="43">
        <f t="shared" si="2681"/>
        <v>0</v>
      </c>
      <c r="Z1357" s="43">
        <f t="shared" si="2682"/>
        <v>0</v>
      </c>
      <c r="AA1357" s="43">
        <f t="shared" si="2683"/>
        <v>0</v>
      </c>
      <c r="AB1357" s="43">
        <f t="shared" si="2684"/>
        <v>0</v>
      </c>
      <c r="AC1357" s="44">
        <f t="shared" si="2685"/>
        <v>0</v>
      </c>
      <c r="AD1357" s="44">
        <f t="shared" si="2686"/>
        <v>0</v>
      </c>
      <c r="AE1357" s="45" t="e">
        <f t="shared" si="2630"/>
        <v>#DIV/0!</v>
      </c>
      <c r="AF1357" s="46">
        <f t="shared" si="2687"/>
        <v>0</v>
      </c>
      <c r="AG1357" s="46">
        <f t="shared" si="2688"/>
        <v>0</v>
      </c>
      <c r="AH1357" s="47">
        <f t="shared" si="2689"/>
        <v>0</v>
      </c>
      <c r="AI1357" s="47">
        <f t="shared" si="2690"/>
        <v>0</v>
      </c>
      <c r="AJ1357" s="47">
        <f t="shared" si="2691"/>
        <v>0</v>
      </c>
      <c r="AK1357" s="47">
        <f t="shared" si="2692"/>
        <v>0</v>
      </c>
      <c r="AL1357" s="47">
        <f t="shared" si="2637"/>
        <v>0</v>
      </c>
      <c r="AM1357" s="47">
        <f t="shared" si="2638"/>
        <v>0</v>
      </c>
      <c r="AN1357" s="48" t="s">
        <v>36</v>
      </c>
      <c r="AO1357" s="1"/>
      <c r="AP1357" s="1"/>
      <c r="AQ1357" s="1"/>
      <c r="AR1357" s="1"/>
      <c r="AS1357" s="1"/>
    </row>
    <row r="1358" ht="31.5" hidden="1">
      <c r="B1358" s="41" t="s">
        <v>670</v>
      </c>
      <c r="C1358" s="41" t="s">
        <v>107</v>
      </c>
      <c r="D1358" s="41" t="s">
        <v>109</v>
      </c>
      <c r="E1358" s="26" t="str">
        <f t="shared" si="2639"/>
        <v>0409</v>
      </c>
      <c r="F1358" s="41" t="s">
        <v>749</v>
      </c>
      <c r="G1358" s="41"/>
      <c r="H1358" s="42" t="s">
        <v>750</v>
      </c>
      <c r="I1358" s="43">
        <f t="shared" si="2667"/>
        <v>0</v>
      </c>
      <c r="J1358" s="43">
        <f t="shared" si="2668"/>
        <v>0</v>
      </c>
      <c r="K1358" s="43">
        <f t="shared" si="2669"/>
        <v>0</v>
      </c>
      <c r="L1358" s="43">
        <f t="shared" si="2670"/>
        <v>0</v>
      </c>
      <c r="M1358" s="43">
        <f t="shared" si="2671"/>
        <v>0</v>
      </c>
      <c r="N1358" s="43">
        <f t="shared" si="2672"/>
        <v>0</v>
      </c>
      <c r="O1358" s="43">
        <f t="shared" si="2673"/>
        <v>0</v>
      </c>
      <c r="P1358" s="43">
        <f t="shared" si="2674"/>
        <v>0</v>
      </c>
      <c r="Q1358" s="43">
        <f t="shared" si="2675"/>
        <v>0</v>
      </c>
      <c r="R1358" s="43">
        <f t="shared" si="2676"/>
        <v>0</v>
      </c>
      <c r="S1358" s="43">
        <f t="shared" si="2677"/>
        <v>0</v>
      </c>
      <c r="T1358" s="43">
        <f t="shared" si="2678"/>
        <v>0</v>
      </c>
      <c r="U1358" s="43">
        <v>0</v>
      </c>
      <c r="V1358" s="43">
        <f t="shared" si="2640"/>
        <v>0</v>
      </c>
      <c r="W1358" s="43">
        <f t="shared" si="2679"/>
        <v>0</v>
      </c>
      <c r="X1358" s="43">
        <f t="shared" si="2680"/>
        <v>0</v>
      </c>
      <c r="Y1358" s="43">
        <f t="shared" si="2681"/>
        <v>0</v>
      </c>
      <c r="Z1358" s="43">
        <f t="shared" si="2682"/>
        <v>0</v>
      </c>
      <c r="AA1358" s="43">
        <f t="shared" si="2683"/>
        <v>0</v>
      </c>
      <c r="AB1358" s="43">
        <f t="shared" si="2684"/>
        <v>0</v>
      </c>
      <c r="AC1358" s="44">
        <f t="shared" si="2685"/>
        <v>0</v>
      </c>
      <c r="AD1358" s="44">
        <f t="shared" si="2686"/>
        <v>0</v>
      </c>
      <c r="AE1358" s="45" t="e">
        <f t="shared" si="2630"/>
        <v>#DIV/0!</v>
      </c>
      <c r="AF1358" s="46">
        <f t="shared" si="2687"/>
        <v>0</v>
      </c>
      <c r="AG1358" s="46">
        <f t="shared" si="2688"/>
        <v>0</v>
      </c>
      <c r="AH1358" s="47">
        <f t="shared" si="2689"/>
        <v>0</v>
      </c>
      <c r="AI1358" s="47">
        <f t="shared" si="2690"/>
        <v>0</v>
      </c>
      <c r="AJ1358" s="47">
        <f t="shared" si="2691"/>
        <v>0</v>
      </c>
      <c r="AK1358" s="47">
        <f t="shared" si="2692"/>
        <v>0</v>
      </c>
      <c r="AL1358" s="47">
        <f t="shared" si="2637"/>
        <v>0</v>
      </c>
      <c r="AM1358" s="47">
        <f t="shared" si="2638"/>
        <v>0</v>
      </c>
      <c r="AN1358" s="48" t="s">
        <v>36</v>
      </c>
      <c r="AR1358" s="1"/>
      <c r="AS1358" s="1"/>
    </row>
    <row r="1359" ht="31.5" hidden="1">
      <c r="B1359" s="41" t="s">
        <v>670</v>
      </c>
      <c r="C1359" s="41" t="s">
        <v>107</v>
      </c>
      <c r="D1359" s="41" t="s">
        <v>109</v>
      </c>
      <c r="E1359" s="26" t="str">
        <f t="shared" si="2639"/>
        <v>0409</v>
      </c>
      <c r="F1359" s="41" t="s">
        <v>751</v>
      </c>
      <c r="G1359" s="41"/>
      <c r="H1359" s="42" t="s">
        <v>752</v>
      </c>
      <c r="I1359" s="43">
        <f t="shared" si="2667"/>
        <v>0</v>
      </c>
      <c r="J1359" s="43">
        <f t="shared" si="2668"/>
        <v>0</v>
      </c>
      <c r="K1359" s="43">
        <f t="shared" si="2669"/>
        <v>0</v>
      </c>
      <c r="L1359" s="43">
        <f t="shared" si="2670"/>
        <v>0</v>
      </c>
      <c r="M1359" s="43">
        <f t="shared" si="2671"/>
        <v>0</v>
      </c>
      <c r="N1359" s="43">
        <f t="shared" si="2672"/>
        <v>0</v>
      </c>
      <c r="O1359" s="43">
        <f t="shared" si="2673"/>
        <v>0</v>
      </c>
      <c r="P1359" s="43">
        <f t="shared" si="2674"/>
        <v>0</v>
      </c>
      <c r="Q1359" s="43">
        <f t="shared" si="2675"/>
        <v>0</v>
      </c>
      <c r="R1359" s="43">
        <f t="shared" si="2676"/>
        <v>0</v>
      </c>
      <c r="S1359" s="43">
        <f t="shared" si="2677"/>
        <v>0</v>
      </c>
      <c r="T1359" s="43">
        <f t="shared" si="2678"/>
        <v>0</v>
      </c>
      <c r="U1359" s="43">
        <v>0</v>
      </c>
      <c r="V1359" s="43">
        <f t="shared" si="2640"/>
        <v>0</v>
      </c>
      <c r="W1359" s="43">
        <f t="shared" si="2679"/>
        <v>0</v>
      </c>
      <c r="X1359" s="43">
        <f t="shared" si="2680"/>
        <v>0</v>
      </c>
      <c r="Y1359" s="43">
        <f t="shared" si="2681"/>
        <v>0</v>
      </c>
      <c r="Z1359" s="43">
        <f t="shared" si="2682"/>
        <v>0</v>
      </c>
      <c r="AA1359" s="43">
        <f t="shared" si="2683"/>
        <v>0</v>
      </c>
      <c r="AB1359" s="43">
        <f t="shared" si="2684"/>
        <v>0</v>
      </c>
      <c r="AC1359" s="44">
        <f t="shared" si="2685"/>
        <v>0</v>
      </c>
      <c r="AD1359" s="44">
        <f t="shared" si="2686"/>
        <v>0</v>
      </c>
      <c r="AE1359" s="45" t="e">
        <f t="shared" si="2630"/>
        <v>#DIV/0!</v>
      </c>
      <c r="AF1359" s="46">
        <f t="shared" si="2687"/>
        <v>0</v>
      </c>
      <c r="AG1359" s="46">
        <f t="shared" si="2688"/>
        <v>0</v>
      </c>
      <c r="AH1359" s="47">
        <f t="shared" si="2689"/>
        <v>0</v>
      </c>
      <c r="AI1359" s="47">
        <f t="shared" si="2690"/>
        <v>0</v>
      </c>
      <c r="AJ1359" s="47">
        <f t="shared" si="2691"/>
        <v>0</v>
      </c>
      <c r="AK1359" s="47">
        <f t="shared" si="2692"/>
        <v>0</v>
      </c>
      <c r="AL1359" s="47">
        <f t="shared" si="2637"/>
        <v>0</v>
      </c>
      <c r="AM1359" s="47">
        <f t="shared" si="2638"/>
        <v>0</v>
      </c>
      <c r="AN1359" s="48" t="s">
        <v>36</v>
      </c>
      <c r="AO1359" s="1"/>
      <c r="AP1359" s="1"/>
      <c r="AQ1359" s="1"/>
      <c r="AR1359" s="1"/>
      <c r="AS1359" s="1"/>
    </row>
    <row r="1360" ht="31.5" hidden="1">
      <c r="B1360" s="41" t="s">
        <v>670</v>
      </c>
      <c r="C1360" s="41" t="s">
        <v>107</v>
      </c>
      <c r="D1360" s="41" t="s">
        <v>109</v>
      </c>
      <c r="E1360" s="26" t="str">
        <f t="shared" si="2639"/>
        <v>0409</v>
      </c>
      <c r="F1360" s="41" t="s">
        <v>751</v>
      </c>
      <c r="G1360" s="41" t="s">
        <v>53</v>
      </c>
      <c r="H1360" s="42" t="s">
        <v>54</v>
      </c>
      <c r="I1360" s="43">
        <f t="shared" si="2667"/>
        <v>0</v>
      </c>
      <c r="J1360" s="43">
        <f t="shared" si="2668"/>
        <v>0</v>
      </c>
      <c r="K1360" s="43">
        <f t="shared" si="2669"/>
        <v>0</v>
      </c>
      <c r="L1360" s="43">
        <f t="shared" si="2670"/>
        <v>0</v>
      </c>
      <c r="M1360" s="43">
        <f t="shared" si="2671"/>
        <v>0</v>
      </c>
      <c r="N1360" s="43">
        <f t="shared" si="2672"/>
        <v>0</v>
      </c>
      <c r="O1360" s="43">
        <f t="shared" si="2673"/>
        <v>0</v>
      </c>
      <c r="P1360" s="43">
        <f t="shared" si="2674"/>
        <v>0</v>
      </c>
      <c r="Q1360" s="43">
        <f t="shared" si="2675"/>
        <v>0</v>
      </c>
      <c r="R1360" s="43">
        <f t="shared" si="2676"/>
        <v>0</v>
      </c>
      <c r="S1360" s="43">
        <f t="shared" si="2677"/>
        <v>0</v>
      </c>
      <c r="T1360" s="43">
        <f t="shared" si="2678"/>
        <v>0</v>
      </c>
      <c r="U1360" s="43">
        <v>0</v>
      </c>
      <c r="V1360" s="43">
        <f t="shared" si="2640"/>
        <v>0</v>
      </c>
      <c r="W1360" s="43">
        <f t="shared" si="2679"/>
        <v>0</v>
      </c>
      <c r="X1360" s="43">
        <f t="shared" si="2680"/>
        <v>0</v>
      </c>
      <c r="Y1360" s="43">
        <f t="shared" si="2681"/>
        <v>0</v>
      </c>
      <c r="Z1360" s="43">
        <f t="shared" si="2682"/>
        <v>0</v>
      </c>
      <c r="AA1360" s="43">
        <f t="shared" si="2683"/>
        <v>0</v>
      </c>
      <c r="AB1360" s="43">
        <f t="shared" si="2684"/>
        <v>0</v>
      </c>
      <c r="AC1360" s="44">
        <f t="shared" si="2685"/>
        <v>0</v>
      </c>
      <c r="AD1360" s="44">
        <f t="shared" si="2686"/>
        <v>0</v>
      </c>
      <c r="AE1360" s="45" t="e">
        <f t="shared" si="2630"/>
        <v>#DIV/0!</v>
      </c>
      <c r="AF1360" s="46">
        <f t="shared" si="2687"/>
        <v>0</v>
      </c>
      <c r="AG1360" s="46">
        <f t="shared" si="2688"/>
        <v>0</v>
      </c>
      <c r="AH1360" s="47">
        <f t="shared" si="2689"/>
        <v>0</v>
      </c>
      <c r="AI1360" s="47">
        <f t="shared" si="2690"/>
        <v>0</v>
      </c>
      <c r="AJ1360" s="47">
        <f t="shared" si="2691"/>
        <v>0</v>
      </c>
      <c r="AK1360" s="47">
        <f t="shared" si="2692"/>
        <v>0</v>
      </c>
      <c r="AL1360" s="47">
        <f t="shared" si="2637"/>
        <v>0</v>
      </c>
      <c r="AM1360" s="47">
        <f t="shared" si="2638"/>
        <v>0</v>
      </c>
      <c r="AN1360" s="48" t="s">
        <v>36</v>
      </c>
      <c r="AO1360" s="1"/>
      <c r="AP1360" s="1"/>
      <c r="AQ1360" s="1"/>
      <c r="AR1360" s="1"/>
      <c r="AS1360" s="1"/>
    </row>
    <row r="1361" ht="31.5" hidden="1">
      <c r="B1361" s="41" t="s">
        <v>670</v>
      </c>
      <c r="C1361" s="41" t="s">
        <v>107</v>
      </c>
      <c r="D1361" s="41" t="s">
        <v>109</v>
      </c>
      <c r="E1361" s="26" t="str">
        <f t="shared" si="2639"/>
        <v>0409</v>
      </c>
      <c r="F1361" s="41" t="s">
        <v>751</v>
      </c>
      <c r="G1361" s="41" t="s">
        <v>55</v>
      </c>
      <c r="H1361" s="42" t="s">
        <v>56</v>
      </c>
      <c r="I1361" s="43"/>
      <c r="J1361" s="43"/>
      <c r="K1361" s="43"/>
      <c r="L1361" s="43"/>
      <c r="M1361" s="43"/>
      <c r="N1361" s="43"/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0</v>
      </c>
      <c r="U1361" s="43">
        <v>0</v>
      </c>
      <c r="V1361" s="43">
        <f t="shared" si="2640"/>
        <v>0</v>
      </c>
      <c r="W1361" s="43"/>
      <c r="X1361" s="43"/>
      <c r="Y1361" s="43"/>
      <c r="Z1361" s="43"/>
      <c r="AA1361" s="43"/>
      <c r="AB1361" s="43">
        <v>0</v>
      </c>
      <c r="AC1361" s="44">
        <v>0</v>
      </c>
      <c r="AD1361" s="44">
        <v>0</v>
      </c>
      <c r="AE1361" s="45" t="e">
        <f t="shared" si="2630"/>
        <v>#DIV/0!</v>
      </c>
      <c r="AF1361" s="46">
        <v>0</v>
      </c>
      <c r="AG1361" s="46">
        <v>0</v>
      </c>
      <c r="AH1361" s="47">
        <v>0</v>
      </c>
      <c r="AI1361" s="47">
        <v>0</v>
      </c>
      <c r="AJ1361" s="47">
        <v>0</v>
      </c>
      <c r="AK1361" s="47">
        <v>0</v>
      </c>
      <c r="AL1361" s="47">
        <f t="shared" si="2637"/>
        <v>0</v>
      </c>
      <c r="AM1361" s="47">
        <f t="shared" si="2638"/>
        <v>0</v>
      </c>
      <c r="AN1361" s="48" t="s">
        <v>36</v>
      </c>
    </row>
    <row r="1362" ht="31.5">
      <c r="B1362" s="41" t="s">
        <v>670</v>
      </c>
      <c r="C1362" s="41" t="s">
        <v>107</v>
      </c>
      <c r="D1362" s="41" t="s">
        <v>109</v>
      </c>
      <c r="E1362" s="26" t="str">
        <f t="shared" si="2639"/>
        <v>0409</v>
      </c>
      <c r="F1362" s="41" t="s">
        <v>252</v>
      </c>
      <c r="G1362" s="41"/>
      <c r="H1362" s="42" t="s">
        <v>253</v>
      </c>
      <c r="I1362" s="43">
        <f t="shared" si="2667"/>
        <v>0</v>
      </c>
      <c r="J1362" s="43">
        <f t="shared" si="2668"/>
        <v>0</v>
      </c>
      <c r="K1362" s="43">
        <f t="shared" si="2669"/>
        <v>0</v>
      </c>
      <c r="L1362" s="43">
        <f t="shared" si="2670"/>
        <v>0</v>
      </c>
      <c r="M1362" s="43">
        <f t="shared" si="2671"/>
        <v>0</v>
      </c>
      <c r="N1362" s="43">
        <f t="shared" si="2672"/>
        <v>0</v>
      </c>
      <c r="O1362" s="43">
        <f t="shared" si="2673"/>
        <v>0</v>
      </c>
      <c r="P1362" s="43">
        <f t="shared" si="2674"/>
        <v>0</v>
      </c>
      <c r="Q1362" s="43">
        <f t="shared" si="2675"/>
        <v>0</v>
      </c>
      <c r="R1362" s="43">
        <f t="shared" si="2676"/>
        <v>0</v>
      </c>
      <c r="S1362" s="43">
        <f t="shared" si="2677"/>
        <v>0</v>
      </c>
      <c r="T1362" s="43">
        <f t="shared" si="2678"/>
        <v>0</v>
      </c>
      <c r="U1362" s="43">
        <v>0</v>
      </c>
      <c r="V1362" s="43">
        <f t="shared" si="2640"/>
        <v>0</v>
      </c>
      <c r="W1362" s="43">
        <f t="shared" si="2679"/>
        <v>0</v>
      </c>
      <c r="X1362" s="43">
        <f t="shared" si="2680"/>
        <v>0</v>
      </c>
      <c r="Y1362" s="43">
        <f t="shared" si="2681"/>
        <v>0</v>
      </c>
      <c r="Z1362" s="43">
        <f t="shared" si="2682"/>
        <v>0</v>
      </c>
      <c r="AA1362" s="43">
        <f t="shared" si="2683"/>
        <v>0</v>
      </c>
      <c r="AB1362" s="43">
        <f t="shared" si="2684"/>
        <v>3716.6606400000001</v>
      </c>
      <c r="AC1362" s="44">
        <f t="shared" si="2685"/>
        <v>13055.27867</v>
      </c>
      <c r="AD1362" s="44">
        <f t="shared" si="2686"/>
        <v>12765.27766</v>
      </c>
      <c r="AE1362" s="45">
        <f t="shared" si="2630"/>
        <v>97.778668557520731</v>
      </c>
      <c r="AF1362" s="43">
        <f t="shared" si="2687"/>
        <v>8818.2896700000001</v>
      </c>
      <c r="AG1362" s="43">
        <f t="shared" si="2688"/>
        <v>0</v>
      </c>
      <c r="AH1362" s="43">
        <f t="shared" si="2689"/>
        <v>0</v>
      </c>
      <c r="AI1362" s="43">
        <f t="shared" si="2690"/>
        <v>0</v>
      </c>
      <c r="AJ1362" s="43">
        <f t="shared" si="2691"/>
        <v>0</v>
      </c>
      <c r="AK1362" s="43">
        <f t="shared" si="2692"/>
        <v>0</v>
      </c>
      <c r="AL1362" s="43">
        <f t="shared" si="2637"/>
        <v>8818.2896700000001</v>
      </c>
      <c r="AM1362" s="43">
        <f t="shared" si="2638"/>
        <v>-8818.2896700000001</v>
      </c>
      <c r="AN1362" s="2"/>
    </row>
    <row r="1363" ht="47.25">
      <c r="B1363" s="41" t="s">
        <v>670</v>
      </c>
      <c r="C1363" s="41" t="s">
        <v>107</v>
      </c>
      <c r="D1363" s="41" t="s">
        <v>109</v>
      </c>
      <c r="E1363" s="26" t="str">
        <f t="shared" si="2639"/>
        <v>0409</v>
      </c>
      <c r="F1363" s="41" t="s">
        <v>753</v>
      </c>
      <c r="G1363" s="41"/>
      <c r="H1363" s="42" t="s">
        <v>754</v>
      </c>
      <c r="I1363" s="43">
        <f>I1368</f>
        <v>0</v>
      </c>
      <c r="J1363" s="43">
        <f>J1368</f>
        <v>0</v>
      </c>
      <c r="K1363" s="43">
        <f>K1368</f>
        <v>0</v>
      </c>
      <c r="L1363" s="43">
        <f>L1368</f>
        <v>0</v>
      </c>
      <c r="M1363" s="43">
        <f>M1368</f>
        <v>0</v>
      </c>
      <c r="N1363" s="43">
        <f>N1368</f>
        <v>0</v>
      </c>
      <c r="O1363" s="43">
        <f>O1368</f>
        <v>0</v>
      </c>
      <c r="P1363" s="43">
        <f>P1368</f>
        <v>0</v>
      </c>
      <c r="Q1363" s="43">
        <f>Q1368</f>
        <v>0</v>
      </c>
      <c r="R1363" s="43">
        <f>R1368</f>
        <v>0</v>
      </c>
      <c r="S1363" s="43">
        <f>S1368</f>
        <v>0</v>
      </c>
      <c r="T1363" s="43">
        <f>T1368</f>
        <v>0</v>
      </c>
      <c r="U1363" s="43">
        <v>0</v>
      </c>
      <c r="V1363" s="43">
        <f t="shared" si="2640"/>
        <v>0</v>
      </c>
      <c r="W1363" s="43">
        <f>W1368</f>
        <v>0</v>
      </c>
      <c r="X1363" s="43">
        <f>X1368</f>
        <v>0</v>
      </c>
      <c r="Y1363" s="43">
        <f>Y1368</f>
        <v>0</v>
      </c>
      <c r="Z1363" s="43">
        <f>Z1368</f>
        <v>0</v>
      </c>
      <c r="AA1363" s="43">
        <f>AA1368</f>
        <v>0</v>
      </c>
      <c r="AB1363" s="43">
        <f>AB1368</f>
        <v>3716.6606400000001</v>
      </c>
      <c r="AC1363" s="44">
        <f>AC1368+AC1364</f>
        <v>13055.27867</v>
      </c>
      <c r="AD1363" s="44">
        <f>AD1368+AD1364</f>
        <v>12765.27766</v>
      </c>
      <c r="AE1363" s="45">
        <f t="shared" si="2630"/>
        <v>97.778668557520731</v>
      </c>
      <c r="AF1363" s="43">
        <f>AF1368</f>
        <v>8818.2896700000001</v>
      </c>
      <c r="AG1363" s="43">
        <f>AG1368</f>
        <v>0</v>
      </c>
      <c r="AH1363" s="43">
        <f>AH1368</f>
        <v>0</v>
      </c>
      <c r="AI1363" s="43">
        <f>AI1368</f>
        <v>0</v>
      </c>
      <c r="AJ1363" s="43">
        <f>AJ1368</f>
        <v>0</v>
      </c>
      <c r="AK1363" s="43">
        <f>AK1368</f>
        <v>0</v>
      </c>
      <c r="AL1363" s="43">
        <f t="shared" si="2637"/>
        <v>8818.2896700000001</v>
      </c>
      <c r="AM1363" s="43">
        <f t="shared" si="2638"/>
        <v>-8818.2896700000001</v>
      </c>
      <c r="AN1363" s="2"/>
    </row>
    <row r="1364" ht="47.25">
      <c r="B1364" s="41" t="s">
        <v>670</v>
      </c>
      <c r="C1364" s="41" t="s">
        <v>107</v>
      </c>
      <c r="D1364" s="41" t="s">
        <v>109</v>
      </c>
      <c r="E1364" s="26" t="str">
        <f t="shared" si="2639"/>
        <v>0409</v>
      </c>
      <c r="F1364" s="41" t="s">
        <v>755</v>
      </c>
      <c r="G1364" s="41"/>
      <c r="H1364" s="42" t="s">
        <v>756</v>
      </c>
      <c r="I1364" s="43"/>
      <c r="J1364" s="43"/>
      <c r="K1364" s="43"/>
      <c r="L1364" s="43"/>
      <c r="M1364" s="43"/>
      <c r="N1364" s="43"/>
      <c r="O1364" s="43"/>
      <c r="P1364" s="43"/>
      <c r="Q1364" s="43"/>
      <c r="R1364" s="43"/>
      <c r="S1364" s="43"/>
      <c r="T1364" s="43"/>
      <c r="U1364" s="43"/>
      <c r="V1364" s="43">
        <f t="shared" ref="V1364:V1366" si="2693">V1365</f>
        <v>0</v>
      </c>
      <c r="W1364" s="43"/>
      <c r="X1364" s="43"/>
      <c r="Y1364" s="43"/>
      <c r="Z1364" s="43"/>
      <c r="AA1364" s="43"/>
      <c r="AB1364" s="43"/>
      <c r="AC1364" s="44">
        <f t="shared" ref="AC1364:AC1366" si="2694">AC1365</f>
        <v>4236.9889999999996</v>
      </c>
      <c r="AD1364" s="44">
        <f t="shared" ref="AD1364:AD1368" si="2695">AD1365</f>
        <v>3946.9879900000001</v>
      </c>
      <c r="AE1364" s="45">
        <f t="shared" si="2630"/>
        <v>93.155492969181665</v>
      </c>
      <c r="AF1364" s="43"/>
      <c r="AG1364" s="43"/>
      <c r="AH1364" s="43"/>
      <c r="AI1364" s="43"/>
      <c r="AJ1364" s="43"/>
      <c r="AK1364" s="43"/>
      <c r="AL1364" s="43"/>
      <c r="AM1364" s="43"/>
      <c r="AN1364" s="2"/>
    </row>
    <row r="1365" ht="47.25">
      <c r="B1365" s="41" t="s">
        <v>670</v>
      </c>
      <c r="C1365" s="41" t="s">
        <v>107</v>
      </c>
      <c r="D1365" s="41" t="s">
        <v>109</v>
      </c>
      <c r="E1365" s="26" t="str">
        <f t="shared" si="2639"/>
        <v>0409</v>
      </c>
      <c r="F1365" s="41" t="s">
        <v>757</v>
      </c>
      <c r="G1365" s="41"/>
      <c r="H1365" s="42" t="s">
        <v>758</v>
      </c>
      <c r="I1365" s="43"/>
      <c r="J1365" s="43"/>
      <c r="K1365" s="43"/>
      <c r="L1365" s="43"/>
      <c r="M1365" s="43"/>
      <c r="N1365" s="43"/>
      <c r="O1365" s="43"/>
      <c r="P1365" s="43"/>
      <c r="Q1365" s="43"/>
      <c r="R1365" s="43"/>
      <c r="S1365" s="43"/>
      <c r="T1365" s="43"/>
      <c r="U1365" s="43"/>
      <c r="V1365" s="43">
        <f t="shared" si="2693"/>
        <v>0</v>
      </c>
      <c r="W1365" s="43"/>
      <c r="X1365" s="43"/>
      <c r="Y1365" s="43"/>
      <c r="Z1365" s="43"/>
      <c r="AA1365" s="43"/>
      <c r="AB1365" s="43"/>
      <c r="AC1365" s="44">
        <f t="shared" si="2694"/>
        <v>4236.9889999999996</v>
      </c>
      <c r="AD1365" s="44">
        <f t="shared" si="2695"/>
        <v>3946.9879900000001</v>
      </c>
      <c r="AE1365" s="45">
        <f t="shared" si="2630"/>
        <v>93.155492969181665</v>
      </c>
      <c r="AF1365" s="43"/>
      <c r="AG1365" s="43"/>
      <c r="AH1365" s="43"/>
      <c r="AI1365" s="43"/>
      <c r="AJ1365" s="43"/>
      <c r="AK1365" s="43"/>
      <c r="AL1365" s="43"/>
      <c r="AM1365" s="43"/>
      <c r="AN1365" s="2"/>
      <c r="AO1365" s="1"/>
      <c r="AP1365" s="1"/>
      <c r="AQ1365" s="1"/>
      <c r="AR1365" s="1"/>
      <c r="AS1365" s="1"/>
    </row>
    <row r="1366" ht="47.25">
      <c r="B1366" s="41" t="s">
        <v>670</v>
      </c>
      <c r="C1366" s="41" t="s">
        <v>107</v>
      </c>
      <c r="D1366" s="41" t="s">
        <v>109</v>
      </c>
      <c r="E1366" s="26" t="str">
        <f t="shared" si="2639"/>
        <v>0409</v>
      </c>
      <c r="F1366" s="41" t="s">
        <v>757</v>
      </c>
      <c r="G1366" s="41" t="s">
        <v>59</v>
      </c>
      <c r="H1366" s="42" t="s">
        <v>60</v>
      </c>
      <c r="I1366" s="43"/>
      <c r="J1366" s="43"/>
      <c r="K1366" s="43"/>
      <c r="L1366" s="43"/>
      <c r="M1366" s="43"/>
      <c r="N1366" s="43"/>
      <c r="O1366" s="43"/>
      <c r="P1366" s="43"/>
      <c r="Q1366" s="43"/>
      <c r="R1366" s="43"/>
      <c r="S1366" s="43"/>
      <c r="T1366" s="43"/>
      <c r="U1366" s="43"/>
      <c r="V1366" s="43">
        <f t="shared" si="2693"/>
        <v>0</v>
      </c>
      <c r="W1366" s="43"/>
      <c r="X1366" s="43"/>
      <c r="Y1366" s="43"/>
      <c r="Z1366" s="43"/>
      <c r="AA1366" s="43"/>
      <c r="AB1366" s="43"/>
      <c r="AC1366" s="44">
        <f t="shared" si="2694"/>
        <v>4236.9889999999996</v>
      </c>
      <c r="AD1366" s="44">
        <f t="shared" si="2695"/>
        <v>3946.9879900000001</v>
      </c>
      <c r="AE1366" s="45">
        <f t="shared" si="2630"/>
        <v>93.155492969181665</v>
      </c>
      <c r="AF1366" s="43"/>
      <c r="AG1366" s="43"/>
      <c r="AH1366" s="43"/>
      <c r="AI1366" s="43"/>
      <c r="AJ1366" s="43"/>
      <c r="AK1366" s="43"/>
      <c r="AL1366" s="43"/>
      <c r="AM1366" s="43"/>
      <c r="AN1366" s="2"/>
      <c r="AO1366" s="1"/>
      <c r="AP1366" s="1"/>
      <c r="AQ1366" s="1"/>
      <c r="AR1366" s="1"/>
      <c r="AS1366" s="1"/>
    </row>
    <row r="1367" ht="47.25">
      <c r="B1367" s="41" t="s">
        <v>670</v>
      </c>
      <c r="C1367" s="41" t="s">
        <v>107</v>
      </c>
      <c r="D1367" s="41" t="s">
        <v>109</v>
      </c>
      <c r="E1367" s="26" t="str">
        <f t="shared" si="2639"/>
        <v>0409</v>
      </c>
      <c r="F1367" s="41" t="s">
        <v>757</v>
      </c>
      <c r="G1367" s="41" t="s">
        <v>475</v>
      </c>
      <c r="H1367" s="42" t="s">
        <v>476</v>
      </c>
      <c r="I1367" s="43"/>
      <c r="J1367" s="43"/>
      <c r="K1367" s="43"/>
      <c r="L1367" s="43"/>
      <c r="M1367" s="43"/>
      <c r="N1367" s="43"/>
      <c r="O1367" s="43"/>
      <c r="P1367" s="43"/>
      <c r="Q1367" s="43"/>
      <c r="R1367" s="43"/>
      <c r="S1367" s="43"/>
      <c r="T1367" s="43"/>
      <c r="U1367" s="43"/>
      <c r="V1367" s="43">
        <v>0</v>
      </c>
      <c r="W1367" s="43"/>
      <c r="X1367" s="43"/>
      <c r="Y1367" s="43"/>
      <c r="Z1367" s="43"/>
      <c r="AA1367" s="43"/>
      <c r="AB1367" s="43"/>
      <c r="AC1367" s="44">
        <v>4236.9889999999996</v>
      </c>
      <c r="AD1367" s="44">
        <v>3946.9879900000001</v>
      </c>
      <c r="AE1367" s="45">
        <f t="shared" si="2630"/>
        <v>93.155492969181665</v>
      </c>
      <c r="AF1367" s="43"/>
      <c r="AG1367" s="43"/>
      <c r="AH1367" s="43"/>
      <c r="AI1367" s="43"/>
      <c r="AJ1367" s="43"/>
      <c r="AK1367" s="43"/>
      <c r="AL1367" s="43"/>
      <c r="AM1367" s="43"/>
      <c r="AN1367" s="2"/>
      <c r="AO1367" s="1"/>
      <c r="AP1367" s="1"/>
      <c r="AQ1367" s="1"/>
      <c r="AR1367" s="1"/>
      <c r="AS1367" s="1"/>
    </row>
    <row r="1368" ht="31.5">
      <c r="B1368" s="41" t="s">
        <v>670</v>
      </c>
      <c r="C1368" s="41" t="s">
        <v>107</v>
      </c>
      <c r="D1368" s="41" t="s">
        <v>109</v>
      </c>
      <c r="E1368" s="26" t="str">
        <f t="shared" si="2639"/>
        <v>0409</v>
      </c>
      <c r="F1368" s="41" t="s">
        <v>759</v>
      </c>
      <c r="G1368" s="41"/>
      <c r="H1368" s="42" t="s">
        <v>760</v>
      </c>
      <c r="I1368" s="43">
        <f t="shared" si="2667"/>
        <v>0</v>
      </c>
      <c r="J1368" s="43">
        <f t="shared" si="2668"/>
        <v>0</v>
      </c>
      <c r="K1368" s="43">
        <f t="shared" si="2669"/>
        <v>0</v>
      </c>
      <c r="L1368" s="43">
        <f t="shared" si="2670"/>
        <v>0</v>
      </c>
      <c r="M1368" s="43">
        <f t="shared" si="2671"/>
        <v>0</v>
      </c>
      <c r="N1368" s="43">
        <f t="shared" si="2672"/>
        <v>0</v>
      </c>
      <c r="O1368" s="43">
        <f t="shared" si="2673"/>
        <v>0</v>
      </c>
      <c r="P1368" s="43">
        <f t="shared" si="2674"/>
        <v>0</v>
      </c>
      <c r="Q1368" s="43">
        <f t="shared" si="2675"/>
        <v>0</v>
      </c>
      <c r="R1368" s="43">
        <f t="shared" si="2676"/>
        <v>0</v>
      </c>
      <c r="S1368" s="43">
        <f t="shared" si="2677"/>
        <v>0</v>
      </c>
      <c r="T1368" s="43">
        <f t="shared" si="2678"/>
        <v>0</v>
      </c>
      <c r="U1368" s="43">
        <v>0</v>
      </c>
      <c r="V1368" s="43">
        <f t="shared" si="2640"/>
        <v>0</v>
      </c>
      <c r="W1368" s="43">
        <f t="shared" si="2679"/>
        <v>0</v>
      </c>
      <c r="X1368" s="43">
        <f t="shared" si="2680"/>
        <v>0</v>
      </c>
      <c r="Y1368" s="43">
        <f t="shared" si="2681"/>
        <v>0</v>
      </c>
      <c r="Z1368" s="43">
        <f t="shared" si="2682"/>
        <v>0</v>
      </c>
      <c r="AA1368" s="43">
        <f t="shared" si="2683"/>
        <v>0</v>
      </c>
      <c r="AB1368" s="43">
        <f t="shared" si="2684"/>
        <v>3716.6606400000001</v>
      </c>
      <c r="AC1368" s="44">
        <f t="shared" si="2685"/>
        <v>8818.2896700000001</v>
      </c>
      <c r="AD1368" s="44">
        <f t="shared" si="2695"/>
        <v>8818.2896700000001</v>
      </c>
      <c r="AE1368" s="45">
        <f t="shared" si="2630"/>
        <v>100</v>
      </c>
      <c r="AF1368" s="43">
        <f>AF1369</f>
        <v>8818.2896700000001</v>
      </c>
      <c r="AG1368" s="43">
        <f>AG1369</f>
        <v>0</v>
      </c>
      <c r="AH1368" s="43">
        <f>AH1369</f>
        <v>0</v>
      </c>
      <c r="AI1368" s="43">
        <f>AI1369</f>
        <v>0</v>
      </c>
      <c r="AJ1368" s="43">
        <f>AJ1369</f>
        <v>0</v>
      </c>
      <c r="AK1368" s="43">
        <f>AK1369</f>
        <v>0</v>
      </c>
      <c r="AL1368" s="43">
        <f t="shared" si="2637"/>
        <v>8818.2896700000001</v>
      </c>
      <c r="AM1368" s="43">
        <f t="shared" si="2638"/>
        <v>-8818.2896700000001</v>
      </c>
      <c r="AN1368" s="2"/>
      <c r="AR1368" s="1"/>
      <c r="AS1368" s="1"/>
    </row>
    <row r="1369" ht="31.5">
      <c r="B1369" s="41" t="s">
        <v>670</v>
      </c>
      <c r="C1369" s="41" t="s">
        <v>107</v>
      </c>
      <c r="D1369" s="41" t="s">
        <v>109</v>
      </c>
      <c r="E1369" s="26" t="str">
        <f t="shared" si="2639"/>
        <v>0409</v>
      </c>
      <c r="F1369" s="41" t="s">
        <v>761</v>
      </c>
      <c r="G1369" s="41"/>
      <c r="H1369" s="42" t="s">
        <v>762</v>
      </c>
      <c r="I1369" s="43">
        <f>I1370+I1372</f>
        <v>0</v>
      </c>
      <c r="J1369" s="43">
        <f>J1370+J1372</f>
        <v>0</v>
      </c>
      <c r="K1369" s="43">
        <f>K1370+K1372</f>
        <v>0</v>
      </c>
      <c r="L1369" s="43">
        <f>L1370+L1372</f>
        <v>0</v>
      </c>
      <c r="M1369" s="43">
        <f>M1370+M1372</f>
        <v>0</v>
      </c>
      <c r="N1369" s="43">
        <f>N1370+N1372</f>
        <v>0</v>
      </c>
      <c r="O1369" s="43">
        <f>O1370+O1372</f>
        <v>0</v>
      </c>
      <c r="P1369" s="43">
        <f>P1370+P1372</f>
        <v>0</v>
      </c>
      <c r="Q1369" s="43">
        <f>Q1370+Q1372</f>
        <v>0</v>
      </c>
      <c r="R1369" s="43">
        <f>R1370+R1372</f>
        <v>0</v>
      </c>
      <c r="S1369" s="43">
        <f>S1370+S1372</f>
        <v>0</v>
      </c>
      <c r="T1369" s="43">
        <f>T1370+T1372</f>
        <v>0</v>
      </c>
      <c r="U1369" s="43">
        <v>0</v>
      </c>
      <c r="V1369" s="43">
        <f t="shared" si="2640"/>
        <v>0</v>
      </c>
      <c r="W1369" s="43">
        <f>W1370+W1372</f>
        <v>0</v>
      </c>
      <c r="X1369" s="43">
        <f>X1370+X1372</f>
        <v>0</v>
      </c>
      <c r="Y1369" s="43">
        <f>Y1370+Y1372</f>
        <v>0</v>
      </c>
      <c r="Z1369" s="43">
        <f>Z1370+Z1372</f>
        <v>0</v>
      </c>
      <c r="AA1369" s="43">
        <f>AA1370+AA1372</f>
        <v>0</v>
      </c>
      <c r="AB1369" s="43">
        <f>AB1370+AB1372</f>
        <v>3716.6606400000001</v>
      </c>
      <c r="AC1369" s="44">
        <f>AC1370+AC1372</f>
        <v>8818.2896700000001</v>
      </c>
      <c r="AD1369" s="44">
        <f>AD1370+AD1372</f>
        <v>8818.2896700000001</v>
      </c>
      <c r="AE1369" s="45">
        <f t="shared" si="2630"/>
        <v>100</v>
      </c>
      <c r="AF1369" s="43">
        <f>AF1370+AF1372</f>
        <v>8818.2896700000001</v>
      </c>
      <c r="AG1369" s="43">
        <f>AG1370+AG1372</f>
        <v>0</v>
      </c>
      <c r="AH1369" s="43">
        <f>AH1370+AH1372</f>
        <v>0</v>
      </c>
      <c r="AI1369" s="43">
        <f>AI1370+AI1372</f>
        <v>0</v>
      </c>
      <c r="AJ1369" s="43">
        <f>AJ1370+AJ1372</f>
        <v>0</v>
      </c>
      <c r="AK1369" s="43">
        <f>AK1370+AK1372</f>
        <v>0</v>
      </c>
      <c r="AL1369" s="43">
        <f t="shared" si="2637"/>
        <v>8818.2896700000001</v>
      </c>
      <c r="AM1369" s="43">
        <f t="shared" si="2638"/>
        <v>-8818.2896700000001</v>
      </c>
      <c r="AN1369" s="2"/>
      <c r="AO1369" s="1"/>
      <c r="AP1369" s="1"/>
      <c r="AQ1369" s="1"/>
      <c r="AR1369" s="1"/>
      <c r="AS1369" s="1"/>
    </row>
    <row r="1370" ht="31.5">
      <c r="B1370" s="41" t="s">
        <v>670</v>
      </c>
      <c r="C1370" s="41" t="s">
        <v>107</v>
      </c>
      <c r="D1370" s="41" t="s">
        <v>109</v>
      </c>
      <c r="E1370" s="26" t="str">
        <f t="shared" si="2639"/>
        <v>0409</v>
      </c>
      <c r="F1370" s="41" t="s">
        <v>761</v>
      </c>
      <c r="G1370" s="41" t="s">
        <v>177</v>
      </c>
      <c r="H1370" s="42" t="s">
        <v>178</v>
      </c>
      <c r="I1370" s="43">
        <f>I1371</f>
        <v>0</v>
      </c>
      <c r="J1370" s="43">
        <f>J1371</f>
        <v>0</v>
      </c>
      <c r="K1370" s="43">
        <f>K1371</f>
        <v>0</v>
      </c>
      <c r="L1370" s="43">
        <f>L1371</f>
        <v>0</v>
      </c>
      <c r="M1370" s="43">
        <f>M1371</f>
        <v>0</v>
      </c>
      <c r="N1370" s="43">
        <f>N1371</f>
        <v>0</v>
      </c>
      <c r="O1370" s="43">
        <f>O1371</f>
        <v>0</v>
      </c>
      <c r="P1370" s="43">
        <f>P1371</f>
        <v>0</v>
      </c>
      <c r="Q1370" s="43">
        <f>Q1371</f>
        <v>0</v>
      </c>
      <c r="R1370" s="43">
        <f>R1371</f>
        <v>0</v>
      </c>
      <c r="S1370" s="43">
        <f>S1371</f>
        <v>0</v>
      </c>
      <c r="T1370" s="43">
        <f>T1371</f>
        <v>0</v>
      </c>
      <c r="U1370" s="43">
        <v>0</v>
      </c>
      <c r="V1370" s="43">
        <f t="shared" si="2640"/>
        <v>0</v>
      </c>
      <c r="W1370" s="43">
        <f>W1371</f>
        <v>0</v>
      </c>
      <c r="X1370" s="43">
        <f>X1371</f>
        <v>0</v>
      </c>
      <c r="Y1370" s="43">
        <f>Y1371</f>
        <v>0</v>
      </c>
      <c r="Z1370" s="43">
        <f>Z1371</f>
        <v>0</v>
      </c>
      <c r="AA1370" s="43">
        <f>AA1371</f>
        <v>0</v>
      </c>
      <c r="AB1370" s="43">
        <f>AB1371</f>
        <v>0</v>
      </c>
      <c r="AC1370" s="44">
        <f>AC1371</f>
        <v>3108.1093999999998</v>
      </c>
      <c r="AD1370" s="44">
        <f>AD1371</f>
        <v>3108.1093999999998</v>
      </c>
      <c r="AE1370" s="45">
        <f t="shared" si="2630"/>
        <v>100</v>
      </c>
      <c r="AF1370" s="43">
        <f>AF1371</f>
        <v>3108.10986</v>
      </c>
      <c r="AG1370" s="43">
        <f>AG1371</f>
        <v>0</v>
      </c>
      <c r="AH1370" s="43">
        <f>AH1371</f>
        <v>0</v>
      </c>
      <c r="AI1370" s="43">
        <f>AI1371</f>
        <v>0</v>
      </c>
      <c r="AJ1370" s="43">
        <f>AJ1371</f>
        <v>0</v>
      </c>
      <c r="AK1370" s="43">
        <f>AK1371</f>
        <v>0</v>
      </c>
      <c r="AL1370" s="43">
        <f t="shared" si="2637"/>
        <v>3108.10986</v>
      </c>
      <c r="AM1370" s="43">
        <f t="shared" si="2638"/>
        <v>-3108.10986</v>
      </c>
      <c r="AN1370" s="2"/>
      <c r="AR1370" s="1"/>
      <c r="AS1370" s="1"/>
    </row>
    <row r="1371" ht="63">
      <c r="B1371" s="41" t="s">
        <v>670</v>
      </c>
      <c r="C1371" s="41" t="s">
        <v>107</v>
      </c>
      <c r="D1371" s="41" t="s">
        <v>109</v>
      </c>
      <c r="E1371" s="26" t="str">
        <f t="shared" si="2639"/>
        <v>0409</v>
      </c>
      <c r="F1371" s="41" t="s">
        <v>761</v>
      </c>
      <c r="G1371" s="41" t="s">
        <v>373</v>
      </c>
      <c r="H1371" s="42" t="s">
        <v>374</v>
      </c>
      <c r="I1371" s="43"/>
      <c r="J1371" s="43"/>
      <c r="K1371" s="43"/>
      <c r="L1371" s="43"/>
      <c r="M1371" s="43"/>
      <c r="N1371" s="43"/>
      <c r="O1371" s="43">
        <v>0</v>
      </c>
      <c r="P1371" s="43">
        <v>0</v>
      </c>
      <c r="Q1371" s="43">
        <v>0</v>
      </c>
      <c r="R1371" s="43">
        <v>0</v>
      </c>
      <c r="S1371" s="43">
        <v>0</v>
      </c>
      <c r="T1371" s="43">
        <v>0</v>
      </c>
      <c r="U1371" s="43">
        <v>0</v>
      </c>
      <c r="V1371" s="43">
        <f t="shared" si="2640"/>
        <v>0</v>
      </c>
      <c r="W1371" s="43"/>
      <c r="X1371" s="43"/>
      <c r="Y1371" s="43"/>
      <c r="Z1371" s="43"/>
      <c r="AA1371" s="43"/>
      <c r="AB1371" s="43">
        <v>0</v>
      </c>
      <c r="AC1371" s="44">
        <v>3108.1093999999998</v>
      </c>
      <c r="AD1371" s="44">
        <v>3108.1093999999998</v>
      </c>
      <c r="AE1371" s="45">
        <f t="shared" si="2630"/>
        <v>100</v>
      </c>
      <c r="AF1371" s="43">
        <v>3108.10986</v>
      </c>
      <c r="AG1371" s="43">
        <v>0</v>
      </c>
      <c r="AH1371" s="43">
        <v>0</v>
      </c>
      <c r="AI1371" s="43">
        <v>0</v>
      </c>
      <c r="AJ1371" s="43">
        <v>0</v>
      </c>
      <c r="AK1371" s="43">
        <v>0</v>
      </c>
      <c r="AL1371" s="43">
        <f t="shared" si="2637"/>
        <v>3108.10986</v>
      </c>
      <c r="AM1371" s="43">
        <f t="shared" si="2638"/>
        <v>-3108.10986</v>
      </c>
      <c r="AN1371" s="19"/>
      <c r="AO1371" s="1"/>
      <c r="AP1371" s="1"/>
      <c r="AQ1371" s="1"/>
      <c r="AR1371" s="1"/>
      <c r="AS1371" s="1"/>
    </row>
    <row r="1372">
      <c r="B1372" s="41" t="s">
        <v>670</v>
      </c>
      <c r="C1372" s="41" t="s">
        <v>107</v>
      </c>
      <c r="D1372" s="41" t="s">
        <v>109</v>
      </c>
      <c r="E1372" s="26" t="str">
        <f t="shared" si="2639"/>
        <v>0409</v>
      </c>
      <c r="F1372" s="41" t="s">
        <v>761</v>
      </c>
      <c r="G1372" s="41" t="s">
        <v>59</v>
      </c>
      <c r="H1372" s="42" t="s">
        <v>60</v>
      </c>
      <c r="I1372" s="43">
        <f>I1373</f>
        <v>0</v>
      </c>
      <c r="J1372" s="43">
        <f>J1373</f>
        <v>0</v>
      </c>
      <c r="K1372" s="43">
        <f>K1373</f>
        <v>0</v>
      </c>
      <c r="L1372" s="43">
        <f>L1373</f>
        <v>0</v>
      </c>
      <c r="M1372" s="43">
        <f>M1373</f>
        <v>0</v>
      </c>
      <c r="N1372" s="43">
        <f>N1373</f>
        <v>0</v>
      </c>
      <c r="O1372" s="43">
        <f>O1373</f>
        <v>0</v>
      </c>
      <c r="P1372" s="43">
        <f>P1373</f>
        <v>0</v>
      </c>
      <c r="Q1372" s="43">
        <f>Q1373</f>
        <v>0</v>
      </c>
      <c r="R1372" s="43">
        <f>R1373</f>
        <v>0</v>
      </c>
      <c r="S1372" s="43">
        <f>S1373</f>
        <v>0</v>
      </c>
      <c r="T1372" s="43">
        <f>T1373</f>
        <v>0</v>
      </c>
      <c r="U1372" s="43">
        <v>0</v>
      </c>
      <c r="V1372" s="43">
        <f t="shared" si="2640"/>
        <v>0</v>
      </c>
      <c r="W1372" s="43">
        <f>W1373</f>
        <v>0</v>
      </c>
      <c r="X1372" s="43">
        <f>X1373</f>
        <v>0</v>
      </c>
      <c r="Y1372" s="43">
        <f>Y1373</f>
        <v>0</v>
      </c>
      <c r="Z1372" s="43">
        <f>Z1373</f>
        <v>0</v>
      </c>
      <c r="AA1372" s="43">
        <f>AA1373</f>
        <v>0</v>
      </c>
      <c r="AB1372" s="43">
        <f>AB1373</f>
        <v>3716.6606400000001</v>
      </c>
      <c r="AC1372" s="44">
        <f>AC1373</f>
        <v>5710.1802699999998</v>
      </c>
      <c r="AD1372" s="44">
        <f>AD1373</f>
        <v>5710.1802699999998</v>
      </c>
      <c r="AE1372" s="45">
        <f t="shared" si="2630"/>
        <v>100</v>
      </c>
      <c r="AF1372" s="43">
        <f>AF1373</f>
        <v>5710.1798099999996</v>
      </c>
      <c r="AG1372" s="43">
        <f>AG1373</f>
        <v>0</v>
      </c>
      <c r="AH1372" s="43">
        <f>AH1373</f>
        <v>0</v>
      </c>
      <c r="AI1372" s="43">
        <f>AI1373</f>
        <v>0</v>
      </c>
      <c r="AJ1372" s="43">
        <f>AJ1373</f>
        <v>0</v>
      </c>
      <c r="AK1372" s="43">
        <f>AK1373</f>
        <v>0</v>
      </c>
      <c r="AL1372" s="43">
        <f t="shared" si="2637"/>
        <v>5710.1798099999996</v>
      </c>
      <c r="AM1372" s="43">
        <f t="shared" si="2638"/>
        <v>-5710.1798099999996</v>
      </c>
      <c r="AN1372" s="2"/>
      <c r="AO1372" s="1"/>
      <c r="AP1372" s="1"/>
      <c r="AQ1372" s="1"/>
      <c r="AR1372" s="1"/>
      <c r="AS1372" s="1"/>
    </row>
    <row r="1373" ht="63">
      <c r="B1373" s="41" t="s">
        <v>670</v>
      </c>
      <c r="C1373" s="41" t="s">
        <v>107</v>
      </c>
      <c r="D1373" s="41" t="s">
        <v>109</v>
      </c>
      <c r="E1373" s="26" t="str">
        <f t="shared" si="2639"/>
        <v>0409</v>
      </c>
      <c r="F1373" s="41" t="s">
        <v>761</v>
      </c>
      <c r="G1373" s="41" t="s">
        <v>475</v>
      </c>
      <c r="H1373" s="42" t="s">
        <v>476</v>
      </c>
      <c r="I1373" s="43"/>
      <c r="J1373" s="43"/>
      <c r="K1373" s="43"/>
      <c r="L1373" s="43"/>
      <c r="M1373" s="43"/>
      <c r="N1373" s="43"/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f t="shared" si="2640"/>
        <v>0</v>
      </c>
      <c r="W1373" s="43"/>
      <c r="X1373" s="43"/>
      <c r="Y1373" s="43"/>
      <c r="Z1373" s="43"/>
      <c r="AA1373" s="43"/>
      <c r="AB1373" s="43">
        <v>3716.6606400000001</v>
      </c>
      <c r="AC1373" s="44">
        <v>5710.1802699999998</v>
      </c>
      <c r="AD1373" s="44">
        <v>5710.1802699999998</v>
      </c>
      <c r="AE1373" s="45">
        <f t="shared" si="2630"/>
        <v>100</v>
      </c>
      <c r="AF1373" s="43">
        <v>5710.1798099999996</v>
      </c>
      <c r="AG1373" s="43">
        <v>0</v>
      </c>
      <c r="AH1373" s="43">
        <v>0</v>
      </c>
      <c r="AI1373" s="43">
        <v>0</v>
      </c>
      <c r="AJ1373" s="43">
        <v>0</v>
      </c>
      <c r="AK1373" s="43">
        <v>0</v>
      </c>
      <c r="AL1373" s="43">
        <f t="shared" si="2637"/>
        <v>5710.1798099999996</v>
      </c>
      <c r="AM1373" s="43">
        <f t="shared" si="2638"/>
        <v>-5710.1798099999996</v>
      </c>
      <c r="AN1373" s="19"/>
      <c r="AO1373" s="1"/>
      <c r="AP1373" s="1"/>
      <c r="AQ1373" s="1"/>
      <c r="AR1373" s="1"/>
      <c r="AS1373" s="1"/>
    </row>
    <row r="1374" ht="31.5">
      <c r="B1374" s="41" t="s">
        <v>670</v>
      </c>
      <c r="C1374" s="41" t="s">
        <v>107</v>
      </c>
      <c r="D1374" s="41" t="s">
        <v>109</v>
      </c>
      <c r="E1374" s="26" t="str">
        <f t="shared" si="2639"/>
        <v>0409</v>
      </c>
      <c r="F1374" s="41" t="s">
        <v>763</v>
      </c>
      <c r="G1374" s="41"/>
      <c r="H1374" s="42" t="s">
        <v>764</v>
      </c>
      <c r="I1374" s="43">
        <f t="shared" ref="I1374:I1376" si="2696">I1375</f>
        <v>4409.1000000000004</v>
      </c>
      <c r="J1374" s="43">
        <f t="shared" ref="J1374:J1376" si="2697">J1375</f>
        <v>4409.1000000000004</v>
      </c>
      <c r="K1374" s="43">
        <f t="shared" ref="K1374:K1376" si="2698">K1375</f>
        <v>4409.1000000000004</v>
      </c>
      <c r="L1374" s="43">
        <f t="shared" ref="L1374:L1376" si="2699">L1375</f>
        <v>0</v>
      </c>
      <c r="M1374" s="43">
        <f t="shared" ref="M1374:M1376" si="2700">M1375</f>
        <v>0</v>
      </c>
      <c r="N1374" s="43">
        <f t="shared" ref="N1374:N1376" si="2701">N1375</f>
        <v>0</v>
      </c>
      <c r="O1374" s="43">
        <f t="shared" ref="O1374:O1376" si="2702">O1375</f>
        <v>0</v>
      </c>
      <c r="P1374" s="43">
        <f t="shared" ref="P1374:P1376" si="2703">P1375</f>
        <v>0</v>
      </c>
      <c r="Q1374" s="43">
        <f t="shared" ref="Q1374:Q1376" si="2704">Q1375</f>
        <v>0</v>
      </c>
      <c r="R1374" s="43">
        <f t="shared" ref="R1374:R1376" si="2705">R1375</f>
        <v>0</v>
      </c>
      <c r="S1374" s="43">
        <f t="shared" ref="S1374:S1376" si="2706">S1375</f>
        <v>0</v>
      </c>
      <c r="T1374" s="43">
        <f t="shared" ref="T1374:T1376" si="2707">T1375</f>
        <v>0</v>
      </c>
      <c r="U1374" s="43">
        <v>0</v>
      </c>
      <c r="V1374" s="43">
        <f t="shared" si="2640"/>
        <v>4409.1000000000004</v>
      </c>
      <c r="W1374" s="43">
        <f t="shared" ref="W1374:W1376" si="2708">W1375</f>
        <v>0</v>
      </c>
      <c r="X1374" s="43">
        <f t="shared" ref="X1374:X1376" si="2709">X1375</f>
        <v>0</v>
      </c>
      <c r="Y1374" s="43">
        <f t="shared" ref="Y1374:Y1376" si="2710">Y1375</f>
        <v>0</v>
      </c>
      <c r="Z1374" s="43">
        <f t="shared" ref="Z1374:Z1376" si="2711">Z1375</f>
        <v>0</v>
      </c>
      <c r="AA1374" s="43">
        <f t="shared" ref="AA1374:AA1376" si="2712">AA1375</f>
        <v>0</v>
      </c>
      <c r="AB1374" s="43">
        <f t="shared" ref="AB1374:AB1376" si="2713">AB1375</f>
        <v>0</v>
      </c>
      <c r="AC1374" s="44">
        <f t="shared" ref="AC1374:AC1376" si="2714">AC1375</f>
        <v>3487.1875100000002</v>
      </c>
      <c r="AD1374" s="44">
        <f t="shared" ref="AD1374:AD1376" si="2715">AD1375</f>
        <v>3369.2098500000002</v>
      </c>
      <c r="AE1374" s="45">
        <f t="shared" si="2630"/>
        <v>96.616824886482803</v>
      </c>
      <c r="AF1374" s="43">
        <f t="shared" ref="AF1374:AF1376" si="2716">AF1375</f>
        <v>4409.1000000000004</v>
      </c>
      <c r="AG1374" s="43">
        <f t="shared" ref="AG1374:AG1376" si="2717">AG1375</f>
        <v>0</v>
      </c>
      <c r="AH1374" s="43">
        <f t="shared" ref="AH1374:AH1376" si="2718">AH1375</f>
        <v>0</v>
      </c>
      <c r="AI1374" s="43">
        <f t="shared" ref="AI1374:AI1376" si="2719">AI1375</f>
        <v>0</v>
      </c>
      <c r="AJ1374" s="43">
        <f t="shared" ref="AJ1374:AJ1376" si="2720">AJ1375</f>
        <v>0</v>
      </c>
      <c r="AK1374" s="43">
        <f t="shared" ref="AK1374:AK1376" si="2721">AK1375</f>
        <v>0</v>
      </c>
      <c r="AL1374" s="43">
        <f t="shared" si="2637"/>
        <v>4409.1000000000004</v>
      </c>
      <c r="AM1374" s="43">
        <f t="shared" si="2638"/>
        <v>0</v>
      </c>
      <c r="AN1374" s="2"/>
      <c r="AO1374" s="1"/>
      <c r="AP1374" s="1"/>
      <c r="AQ1374" s="1"/>
      <c r="AR1374" s="1"/>
      <c r="AS1374" s="1"/>
    </row>
    <row r="1375" ht="31.5">
      <c r="B1375" s="41" t="s">
        <v>670</v>
      </c>
      <c r="C1375" s="41" t="s">
        <v>107</v>
      </c>
      <c r="D1375" s="41" t="s">
        <v>109</v>
      </c>
      <c r="E1375" s="26" t="str">
        <f t="shared" si="2639"/>
        <v>0409</v>
      </c>
      <c r="F1375" s="41" t="s">
        <v>765</v>
      </c>
      <c r="G1375" s="41"/>
      <c r="H1375" s="42" t="s">
        <v>766</v>
      </c>
      <c r="I1375" s="43">
        <f t="shared" si="2696"/>
        <v>4409.1000000000004</v>
      </c>
      <c r="J1375" s="43">
        <f t="shared" si="2697"/>
        <v>4409.1000000000004</v>
      </c>
      <c r="K1375" s="43">
        <f t="shared" si="2698"/>
        <v>4409.1000000000004</v>
      </c>
      <c r="L1375" s="43">
        <f t="shared" si="2699"/>
        <v>0</v>
      </c>
      <c r="M1375" s="43">
        <f t="shared" si="2700"/>
        <v>0</v>
      </c>
      <c r="N1375" s="43">
        <f t="shared" si="2701"/>
        <v>0</v>
      </c>
      <c r="O1375" s="43">
        <f t="shared" si="2702"/>
        <v>0</v>
      </c>
      <c r="P1375" s="43">
        <f t="shared" si="2703"/>
        <v>0</v>
      </c>
      <c r="Q1375" s="43">
        <f t="shared" si="2704"/>
        <v>0</v>
      </c>
      <c r="R1375" s="43">
        <f t="shared" si="2705"/>
        <v>0</v>
      </c>
      <c r="S1375" s="43">
        <f t="shared" si="2706"/>
        <v>0</v>
      </c>
      <c r="T1375" s="43">
        <f t="shared" si="2707"/>
        <v>0</v>
      </c>
      <c r="U1375" s="43">
        <v>0</v>
      </c>
      <c r="V1375" s="43">
        <f t="shared" si="2640"/>
        <v>4409.1000000000004</v>
      </c>
      <c r="W1375" s="43">
        <f t="shared" si="2708"/>
        <v>0</v>
      </c>
      <c r="X1375" s="43">
        <f t="shared" si="2709"/>
        <v>0</v>
      </c>
      <c r="Y1375" s="43">
        <f t="shared" si="2710"/>
        <v>0</v>
      </c>
      <c r="Z1375" s="43">
        <f t="shared" si="2711"/>
        <v>0</v>
      </c>
      <c r="AA1375" s="43">
        <f t="shared" si="2712"/>
        <v>0</v>
      </c>
      <c r="AB1375" s="43">
        <f t="shared" si="2713"/>
        <v>0</v>
      </c>
      <c r="AC1375" s="44">
        <f t="shared" si="2714"/>
        <v>3487.1875100000002</v>
      </c>
      <c r="AD1375" s="44">
        <f t="shared" si="2715"/>
        <v>3369.2098500000002</v>
      </c>
      <c r="AE1375" s="45">
        <f t="shared" si="2630"/>
        <v>96.616824886482803</v>
      </c>
      <c r="AF1375" s="43">
        <f t="shared" si="2716"/>
        <v>4409.1000000000004</v>
      </c>
      <c r="AG1375" s="43">
        <f t="shared" si="2717"/>
        <v>0</v>
      </c>
      <c r="AH1375" s="43">
        <f t="shared" si="2718"/>
        <v>0</v>
      </c>
      <c r="AI1375" s="43">
        <f t="shared" si="2719"/>
        <v>0</v>
      </c>
      <c r="AJ1375" s="43">
        <f t="shared" si="2720"/>
        <v>0</v>
      </c>
      <c r="AK1375" s="43">
        <f t="shared" si="2721"/>
        <v>0</v>
      </c>
      <c r="AL1375" s="43">
        <f t="shared" si="2637"/>
        <v>4409.1000000000004</v>
      </c>
      <c r="AM1375" s="43">
        <f t="shared" si="2638"/>
        <v>0</v>
      </c>
      <c r="AN1375" s="2"/>
      <c r="AO1375" s="1"/>
      <c r="AP1375" s="1"/>
      <c r="AQ1375" s="1"/>
      <c r="AR1375" s="1"/>
      <c r="AS1375" s="1"/>
    </row>
    <row r="1376" ht="47.25">
      <c r="B1376" s="41" t="s">
        <v>670</v>
      </c>
      <c r="C1376" s="41" t="s">
        <v>107</v>
      </c>
      <c r="D1376" s="41" t="s">
        <v>109</v>
      </c>
      <c r="E1376" s="26" t="str">
        <f t="shared" si="2639"/>
        <v>0409</v>
      </c>
      <c r="F1376" s="41" t="s">
        <v>767</v>
      </c>
      <c r="G1376" s="41"/>
      <c r="H1376" s="42" t="s">
        <v>768</v>
      </c>
      <c r="I1376" s="43">
        <f t="shared" si="2696"/>
        <v>4409.1000000000004</v>
      </c>
      <c r="J1376" s="43">
        <f t="shared" si="2697"/>
        <v>4409.1000000000004</v>
      </c>
      <c r="K1376" s="43">
        <f t="shared" si="2698"/>
        <v>4409.1000000000004</v>
      </c>
      <c r="L1376" s="43">
        <f t="shared" si="2699"/>
        <v>0</v>
      </c>
      <c r="M1376" s="43">
        <f t="shared" si="2700"/>
        <v>0</v>
      </c>
      <c r="N1376" s="43">
        <f t="shared" si="2701"/>
        <v>0</v>
      </c>
      <c r="O1376" s="43">
        <f t="shared" si="2702"/>
        <v>0</v>
      </c>
      <c r="P1376" s="43">
        <f t="shared" si="2703"/>
        <v>0</v>
      </c>
      <c r="Q1376" s="43">
        <f t="shared" si="2704"/>
        <v>0</v>
      </c>
      <c r="R1376" s="43">
        <f t="shared" si="2705"/>
        <v>0</v>
      </c>
      <c r="S1376" s="43">
        <f t="shared" si="2706"/>
        <v>0</v>
      </c>
      <c r="T1376" s="43">
        <f t="shared" si="2707"/>
        <v>0</v>
      </c>
      <c r="U1376" s="43">
        <v>0</v>
      </c>
      <c r="V1376" s="43">
        <f t="shared" si="2640"/>
        <v>4409.1000000000004</v>
      </c>
      <c r="W1376" s="43">
        <f t="shared" si="2708"/>
        <v>0</v>
      </c>
      <c r="X1376" s="43">
        <f t="shared" si="2709"/>
        <v>0</v>
      </c>
      <c r="Y1376" s="43">
        <f t="shared" si="2710"/>
        <v>0</v>
      </c>
      <c r="Z1376" s="43">
        <f t="shared" si="2711"/>
        <v>0</v>
      </c>
      <c r="AA1376" s="43">
        <f t="shared" si="2712"/>
        <v>0</v>
      </c>
      <c r="AB1376" s="43">
        <f t="shared" si="2713"/>
        <v>0</v>
      </c>
      <c r="AC1376" s="44">
        <f t="shared" si="2714"/>
        <v>3487.1875100000002</v>
      </c>
      <c r="AD1376" s="44">
        <f t="shared" si="2715"/>
        <v>3369.2098500000002</v>
      </c>
      <c r="AE1376" s="45">
        <f t="shared" si="2630"/>
        <v>96.616824886482803</v>
      </c>
      <c r="AF1376" s="43">
        <f t="shared" si="2716"/>
        <v>4409.1000000000004</v>
      </c>
      <c r="AG1376" s="43">
        <f t="shared" si="2717"/>
        <v>0</v>
      </c>
      <c r="AH1376" s="43">
        <f t="shared" si="2718"/>
        <v>0</v>
      </c>
      <c r="AI1376" s="43">
        <f t="shared" si="2719"/>
        <v>0</v>
      </c>
      <c r="AJ1376" s="43">
        <f t="shared" si="2720"/>
        <v>0</v>
      </c>
      <c r="AK1376" s="43">
        <f t="shared" si="2721"/>
        <v>0</v>
      </c>
      <c r="AL1376" s="43">
        <f t="shared" si="2637"/>
        <v>4409.1000000000004</v>
      </c>
      <c r="AM1376" s="43">
        <f t="shared" si="2638"/>
        <v>0</v>
      </c>
      <c r="AN1376" s="2"/>
      <c r="AR1376" s="1"/>
      <c r="AS1376" s="1"/>
    </row>
    <row r="1377" ht="31.5">
      <c r="B1377" s="41" t="s">
        <v>670</v>
      </c>
      <c r="C1377" s="41" t="s">
        <v>107</v>
      </c>
      <c r="D1377" s="41" t="s">
        <v>109</v>
      </c>
      <c r="E1377" s="26" t="str">
        <f t="shared" si="2639"/>
        <v>0409</v>
      </c>
      <c r="F1377" s="41" t="s">
        <v>769</v>
      </c>
      <c r="G1377" s="41"/>
      <c r="H1377" s="42" t="s">
        <v>770</v>
      </c>
      <c r="I1377" s="43">
        <f>I1380</f>
        <v>4409.1000000000004</v>
      </c>
      <c r="J1377" s="43">
        <f>J1380</f>
        <v>4409.1000000000004</v>
      </c>
      <c r="K1377" s="43">
        <f>K1380</f>
        <v>4409.1000000000004</v>
      </c>
      <c r="L1377" s="43">
        <f>L1380</f>
        <v>0</v>
      </c>
      <c r="M1377" s="43">
        <f>M1380</f>
        <v>0</v>
      </c>
      <c r="N1377" s="43">
        <f>N1380</f>
        <v>0</v>
      </c>
      <c r="O1377" s="43">
        <f>O1380+O1378</f>
        <v>0</v>
      </c>
      <c r="P1377" s="43">
        <f>P1380+P1378</f>
        <v>0</v>
      </c>
      <c r="Q1377" s="43">
        <f>Q1380</f>
        <v>0</v>
      </c>
      <c r="R1377" s="43">
        <f>R1380</f>
        <v>0</v>
      </c>
      <c r="S1377" s="43">
        <f>S1380</f>
        <v>0</v>
      </c>
      <c r="T1377" s="43">
        <f>T1380</f>
        <v>0</v>
      </c>
      <c r="U1377" s="43">
        <v>0</v>
      </c>
      <c r="V1377" s="43">
        <f t="shared" si="2640"/>
        <v>4409.1000000000004</v>
      </c>
      <c r="W1377" s="43">
        <f>W1380</f>
        <v>0</v>
      </c>
      <c r="X1377" s="43">
        <f>X1380</f>
        <v>0</v>
      </c>
      <c r="Y1377" s="43">
        <f>Y1380</f>
        <v>0</v>
      </c>
      <c r="Z1377" s="43">
        <f>Z1380</f>
        <v>0</v>
      </c>
      <c r="AA1377" s="43">
        <f>AA1380</f>
        <v>0</v>
      </c>
      <c r="AB1377" s="43">
        <f>AB1380+AB1378</f>
        <v>0</v>
      </c>
      <c r="AC1377" s="44">
        <f>AC1380+AC1378</f>
        <v>3487.1875100000002</v>
      </c>
      <c r="AD1377" s="44">
        <f>AD1380+AD1378</f>
        <v>3369.2098500000002</v>
      </c>
      <c r="AE1377" s="45">
        <f t="shared" si="2630"/>
        <v>96.616824886482803</v>
      </c>
      <c r="AF1377" s="43">
        <f>AF1380+AF1378</f>
        <v>4409.1000000000004</v>
      </c>
      <c r="AG1377" s="43">
        <f>AG1380+AG1378</f>
        <v>0</v>
      </c>
      <c r="AH1377" s="43">
        <f>AH1380+AH1378</f>
        <v>0</v>
      </c>
      <c r="AI1377" s="43">
        <f>AI1380+AI1378</f>
        <v>0</v>
      </c>
      <c r="AJ1377" s="43">
        <f>AJ1380+AJ1378</f>
        <v>0</v>
      </c>
      <c r="AK1377" s="43">
        <f>AK1380+AK1378</f>
        <v>0</v>
      </c>
      <c r="AL1377" s="43">
        <f t="shared" si="2637"/>
        <v>4409.1000000000004</v>
      </c>
      <c r="AM1377" s="43">
        <f t="shared" si="2638"/>
        <v>0</v>
      </c>
      <c r="AN1377" s="2"/>
      <c r="AO1377" s="1"/>
      <c r="AP1377" s="1"/>
      <c r="AQ1377" s="1"/>
      <c r="AR1377" s="1"/>
      <c r="AS1377" s="1"/>
    </row>
    <row r="1378" ht="31.5">
      <c r="B1378" s="41" t="s">
        <v>670</v>
      </c>
      <c r="C1378" s="41" t="s">
        <v>107</v>
      </c>
      <c r="D1378" s="41" t="s">
        <v>109</v>
      </c>
      <c r="E1378" s="26" t="str">
        <f t="shared" si="2639"/>
        <v>0409</v>
      </c>
      <c r="F1378" s="41" t="s">
        <v>769</v>
      </c>
      <c r="G1378" s="41" t="s">
        <v>177</v>
      </c>
      <c r="H1378" s="42" t="s">
        <v>178</v>
      </c>
      <c r="I1378" s="43"/>
      <c r="J1378" s="43"/>
      <c r="K1378" s="43"/>
      <c r="L1378" s="43"/>
      <c r="M1378" s="43"/>
      <c r="N1378" s="43"/>
      <c r="O1378" s="43">
        <f>O1379</f>
        <v>0</v>
      </c>
      <c r="P1378" s="43">
        <f>P1379</f>
        <v>0</v>
      </c>
      <c r="Q1378" s="43"/>
      <c r="R1378" s="43"/>
      <c r="S1378" s="43"/>
      <c r="T1378" s="43"/>
      <c r="U1378" s="43"/>
      <c r="V1378" s="43">
        <f t="shared" si="2640"/>
        <v>0</v>
      </c>
      <c r="W1378" s="43"/>
      <c r="X1378" s="43"/>
      <c r="Y1378" s="43"/>
      <c r="Z1378" s="43"/>
      <c r="AA1378" s="43"/>
      <c r="AB1378" s="43">
        <f>AB1379</f>
        <v>0</v>
      </c>
      <c r="AC1378" s="44">
        <f>AC1379</f>
        <v>1132.7837300000001</v>
      </c>
      <c r="AD1378" s="44">
        <f>AD1379</f>
        <v>1014.80607</v>
      </c>
      <c r="AE1378" s="45">
        <f t="shared" si="2630"/>
        <v>89.585155853183025</v>
      </c>
      <c r="AF1378" s="43">
        <f>AF1379</f>
        <v>1132.7837300000001</v>
      </c>
      <c r="AG1378" s="43">
        <f>AG1379</f>
        <v>0</v>
      </c>
      <c r="AH1378" s="43">
        <f>AH1379</f>
        <v>0</v>
      </c>
      <c r="AI1378" s="43">
        <f>AI1379</f>
        <v>0</v>
      </c>
      <c r="AJ1378" s="43">
        <f>AJ1379</f>
        <v>0</v>
      </c>
      <c r="AK1378" s="43">
        <f>AK1379</f>
        <v>0</v>
      </c>
      <c r="AL1378" s="43">
        <f t="shared" si="2637"/>
        <v>1132.7837300000001</v>
      </c>
      <c r="AM1378" s="43">
        <f t="shared" si="2638"/>
        <v>-1132.7837300000001</v>
      </c>
      <c r="AN1378" s="2"/>
      <c r="AR1378" s="1"/>
      <c r="AS1378" s="1"/>
    </row>
    <row r="1379" ht="31.5">
      <c r="B1379" s="41" t="s">
        <v>670</v>
      </c>
      <c r="C1379" s="41" t="s">
        <v>107</v>
      </c>
      <c r="D1379" s="41" t="s">
        <v>109</v>
      </c>
      <c r="E1379" s="26" t="str">
        <f t="shared" si="2639"/>
        <v>0409</v>
      </c>
      <c r="F1379" s="41" t="s">
        <v>769</v>
      </c>
      <c r="G1379" s="41" t="s">
        <v>373</v>
      </c>
      <c r="H1379" s="42" t="s">
        <v>374</v>
      </c>
      <c r="I1379" s="43"/>
      <c r="J1379" s="43"/>
      <c r="K1379" s="43"/>
      <c r="L1379" s="43"/>
      <c r="M1379" s="43"/>
      <c r="N1379" s="43"/>
      <c r="O1379" s="43">
        <v>0</v>
      </c>
      <c r="P1379" s="43">
        <v>0</v>
      </c>
      <c r="Q1379" s="43"/>
      <c r="R1379" s="43"/>
      <c r="S1379" s="43"/>
      <c r="T1379" s="43"/>
      <c r="U1379" s="43"/>
      <c r="V1379" s="43">
        <f t="shared" si="2640"/>
        <v>0</v>
      </c>
      <c r="W1379" s="43"/>
      <c r="X1379" s="43"/>
      <c r="Y1379" s="43"/>
      <c r="Z1379" s="43"/>
      <c r="AA1379" s="43"/>
      <c r="AB1379" s="43">
        <v>0</v>
      </c>
      <c r="AC1379" s="44">
        <v>1132.7837300000001</v>
      </c>
      <c r="AD1379" s="44">
        <v>1014.80607</v>
      </c>
      <c r="AE1379" s="45">
        <f t="shared" si="2630"/>
        <v>89.585155853183025</v>
      </c>
      <c r="AF1379" s="43">
        <v>1132.7837300000001</v>
      </c>
      <c r="AG1379" s="43">
        <v>0</v>
      </c>
      <c r="AH1379" s="43">
        <v>0</v>
      </c>
      <c r="AI1379" s="43">
        <v>0</v>
      </c>
      <c r="AJ1379" s="43">
        <v>0</v>
      </c>
      <c r="AK1379" s="43">
        <v>0</v>
      </c>
      <c r="AL1379" s="43">
        <f t="shared" si="2637"/>
        <v>1132.7837300000001</v>
      </c>
      <c r="AM1379" s="43">
        <f t="shared" si="2638"/>
        <v>-1132.7837300000001</v>
      </c>
      <c r="AN1379" s="2"/>
      <c r="AO1379" s="1"/>
      <c r="AP1379" s="1"/>
      <c r="AQ1379" s="1"/>
      <c r="AR1379" s="1"/>
      <c r="AS1379" s="1"/>
    </row>
    <row r="1380">
      <c r="B1380" s="41" t="s">
        <v>670</v>
      </c>
      <c r="C1380" s="41" t="s">
        <v>107</v>
      </c>
      <c r="D1380" s="41" t="s">
        <v>109</v>
      </c>
      <c r="E1380" s="26" t="str">
        <f t="shared" si="2639"/>
        <v>0409</v>
      </c>
      <c r="F1380" s="41" t="s">
        <v>769</v>
      </c>
      <c r="G1380" s="41" t="s">
        <v>59</v>
      </c>
      <c r="H1380" s="42" t="s">
        <v>60</v>
      </c>
      <c r="I1380" s="43">
        <f>I1381</f>
        <v>4409.1000000000004</v>
      </c>
      <c r="J1380" s="43">
        <f>J1381</f>
        <v>4409.1000000000004</v>
      </c>
      <c r="K1380" s="43">
        <f>K1381</f>
        <v>4409.1000000000004</v>
      </c>
      <c r="L1380" s="43">
        <f>L1381</f>
        <v>0</v>
      </c>
      <c r="M1380" s="43">
        <f>M1381</f>
        <v>0</v>
      </c>
      <c r="N1380" s="43">
        <f>N1381</f>
        <v>0</v>
      </c>
      <c r="O1380" s="43">
        <f>O1381</f>
        <v>0</v>
      </c>
      <c r="P1380" s="43">
        <f>P1381</f>
        <v>0</v>
      </c>
      <c r="Q1380" s="43">
        <f>Q1381</f>
        <v>0</v>
      </c>
      <c r="R1380" s="43">
        <f>R1381</f>
        <v>0</v>
      </c>
      <c r="S1380" s="43">
        <f>S1381</f>
        <v>0</v>
      </c>
      <c r="T1380" s="43">
        <f>T1381</f>
        <v>0</v>
      </c>
      <c r="U1380" s="43">
        <v>0</v>
      </c>
      <c r="V1380" s="43">
        <f t="shared" si="2640"/>
        <v>4409.1000000000004</v>
      </c>
      <c r="W1380" s="43">
        <f>W1381</f>
        <v>0</v>
      </c>
      <c r="X1380" s="43">
        <f>X1381</f>
        <v>0</v>
      </c>
      <c r="Y1380" s="43">
        <f>Y1381</f>
        <v>0</v>
      </c>
      <c r="Z1380" s="43">
        <f>Z1381</f>
        <v>0</v>
      </c>
      <c r="AA1380" s="43">
        <f>AA1381</f>
        <v>0</v>
      </c>
      <c r="AB1380" s="43">
        <f>AB1381</f>
        <v>0</v>
      </c>
      <c r="AC1380" s="44">
        <f>AC1381</f>
        <v>2354.4037800000001</v>
      </c>
      <c r="AD1380" s="44">
        <f>AD1381</f>
        <v>2354.4037800000001</v>
      </c>
      <c r="AE1380" s="45">
        <f t="shared" si="2630"/>
        <v>100</v>
      </c>
      <c r="AF1380" s="43">
        <f>AF1381</f>
        <v>3276.3162699999998</v>
      </c>
      <c r="AG1380" s="43">
        <f>AG1381</f>
        <v>0</v>
      </c>
      <c r="AH1380" s="43">
        <f>AH1381</f>
        <v>0</v>
      </c>
      <c r="AI1380" s="43">
        <f>AI1381</f>
        <v>0</v>
      </c>
      <c r="AJ1380" s="43">
        <f>AJ1381</f>
        <v>0</v>
      </c>
      <c r="AK1380" s="43">
        <f>AK1381</f>
        <v>0</v>
      </c>
      <c r="AL1380" s="43">
        <f t="shared" si="2637"/>
        <v>3276.3162699999998</v>
      </c>
      <c r="AM1380" s="43">
        <f t="shared" si="2638"/>
        <v>1132.7837300000006</v>
      </c>
      <c r="AN1380" s="2"/>
      <c r="AO1380" s="1"/>
      <c r="AP1380" s="1"/>
      <c r="AQ1380" s="1"/>
      <c r="AR1380" s="1"/>
      <c r="AS1380" s="1"/>
    </row>
    <row r="1381" ht="63">
      <c r="B1381" s="41" t="s">
        <v>670</v>
      </c>
      <c r="C1381" s="41" t="s">
        <v>107</v>
      </c>
      <c r="D1381" s="41" t="s">
        <v>109</v>
      </c>
      <c r="E1381" s="26" t="str">
        <f t="shared" si="2639"/>
        <v>0409</v>
      </c>
      <c r="F1381" s="41" t="s">
        <v>769</v>
      </c>
      <c r="G1381" s="41" t="s">
        <v>475</v>
      </c>
      <c r="H1381" s="42" t="s">
        <v>476</v>
      </c>
      <c r="I1381" s="43">
        <v>4409.1000000000004</v>
      </c>
      <c r="J1381" s="43">
        <v>4409.1000000000004</v>
      </c>
      <c r="K1381" s="43">
        <v>4409.1000000000004</v>
      </c>
      <c r="L1381" s="43"/>
      <c r="M1381" s="43"/>
      <c r="N1381" s="43"/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0</v>
      </c>
      <c r="U1381" s="43">
        <v>0</v>
      </c>
      <c r="V1381" s="43">
        <f t="shared" si="2640"/>
        <v>4409.1000000000004</v>
      </c>
      <c r="W1381" s="43"/>
      <c r="X1381" s="43"/>
      <c r="Y1381" s="43"/>
      <c r="Z1381" s="43"/>
      <c r="AA1381" s="43"/>
      <c r="AB1381" s="43">
        <v>0</v>
      </c>
      <c r="AC1381" s="44">
        <v>2354.4037800000001</v>
      </c>
      <c r="AD1381" s="44">
        <v>2354.4037800000001</v>
      </c>
      <c r="AE1381" s="45">
        <f t="shared" si="2630"/>
        <v>100</v>
      </c>
      <c r="AF1381" s="43">
        <v>3276.3162699999998</v>
      </c>
      <c r="AG1381" s="43">
        <v>0</v>
      </c>
      <c r="AH1381" s="43">
        <v>0</v>
      </c>
      <c r="AI1381" s="43">
        <v>0</v>
      </c>
      <c r="AJ1381" s="43">
        <v>0</v>
      </c>
      <c r="AK1381" s="43">
        <v>0</v>
      </c>
      <c r="AL1381" s="43">
        <f t="shared" si="2637"/>
        <v>3276.3162699999998</v>
      </c>
      <c r="AM1381" s="43">
        <f t="shared" si="2638"/>
        <v>1132.7837300000006</v>
      </c>
      <c r="AN1381" s="19"/>
      <c r="AO1381" s="1"/>
      <c r="AP1381" s="1"/>
      <c r="AQ1381" s="1"/>
      <c r="AR1381" s="1"/>
      <c r="AS1381" s="1"/>
    </row>
    <row r="1382" ht="31.5">
      <c r="B1382" s="41" t="s">
        <v>670</v>
      </c>
      <c r="C1382" s="41" t="s">
        <v>107</v>
      </c>
      <c r="D1382" s="41" t="s">
        <v>109</v>
      </c>
      <c r="E1382" s="26" t="str">
        <f t="shared" si="2639"/>
        <v>0409</v>
      </c>
      <c r="F1382" s="41" t="s">
        <v>81</v>
      </c>
      <c r="G1382" s="41"/>
      <c r="H1382" s="42" t="s">
        <v>82</v>
      </c>
      <c r="I1382" s="43">
        <f t="shared" ref="I1382:I1384" si="2722">I1383</f>
        <v>0</v>
      </c>
      <c r="J1382" s="43">
        <f t="shared" ref="J1382:J1384" si="2723">J1383</f>
        <v>0</v>
      </c>
      <c r="K1382" s="43">
        <f t="shared" ref="K1382:K1384" si="2724">K1383</f>
        <v>0</v>
      </c>
      <c r="L1382" s="43">
        <f t="shared" ref="L1382:L1384" si="2725">L1383</f>
        <v>0</v>
      </c>
      <c r="M1382" s="43">
        <f t="shared" ref="M1382:M1384" si="2726">M1383</f>
        <v>0</v>
      </c>
      <c r="N1382" s="43">
        <f t="shared" ref="N1382:N1384" si="2727">N1383</f>
        <v>0</v>
      </c>
      <c r="O1382" s="43">
        <f>O1383</f>
        <v>0</v>
      </c>
      <c r="P1382" s="43">
        <f>P1383</f>
        <v>0</v>
      </c>
      <c r="Q1382" s="43">
        <f>Q1383</f>
        <v>0</v>
      </c>
      <c r="R1382" s="43">
        <f>R1383</f>
        <v>0</v>
      </c>
      <c r="S1382" s="43">
        <f t="shared" ref="S1382:S1384" si="2728">S1383</f>
        <v>0</v>
      </c>
      <c r="T1382" s="43">
        <f t="shared" ref="T1382:T1384" si="2729">T1383</f>
        <v>0</v>
      </c>
      <c r="U1382" s="43">
        <v>0</v>
      </c>
      <c r="V1382" s="43">
        <f t="shared" si="2640"/>
        <v>0</v>
      </c>
      <c r="W1382" s="43">
        <f t="shared" ref="W1382:W1384" si="2730">W1383</f>
        <v>0</v>
      </c>
      <c r="X1382" s="43">
        <f t="shared" ref="X1382:X1384" si="2731">X1383</f>
        <v>0</v>
      </c>
      <c r="Y1382" s="43">
        <f t="shared" ref="Y1382:Y1384" si="2732">Y1383</f>
        <v>0</v>
      </c>
      <c r="Z1382" s="43">
        <f t="shared" ref="Z1382:Z1384" si="2733">Z1383</f>
        <v>0</v>
      </c>
      <c r="AA1382" s="43">
        <f t="shared" ref="AA1382:AA1384" si="2734">AA1383</f>
        <v>0</v>
      </c>
      <c r="AB1382" s="43">
        <f>AB1383</f>
        <v>0</v>
      </c>
      <c r="AC1382" s="44">
        <f>AC1383</f>
        <v>1119.0899999999999</v>
      </c>
      <c r="AD1382" s="44">
        <f>AD1383</f>
        <v>1119.0899999999999</v>
      </c>
      <c r="AE1382" s="45">
        <f t="shared" si="2630"/>
        <v>100</v>
      </c>
      <c r="AF1382" s="43">
        <f>AF1383</f>
        <v>1119.0899999999999</v>
      </c>
      <c r="AG1382" s="43">
        <f>AG1383</f>
        <v>0</v>
      </c>
      <c r="AH1382" s="43">
        <f>AH1383</f>
        <v>0</v>
      </c>
      <c r="AI1382" s="43">
        <f>AI1383</f>
        <v>0</v>
      </c>
      <c r="AJ1382" s="43">
        <f>AJ1383</f>
        <v>0</v>
      </c>
      <c r="AK1382" s="43">
        <f>AK1383</f>
        <v>0</v>
      </c>
      <c r="AL1382" s="43">
        <f t="shared" si="2637"/>
        <v>1119.0899999999999</v>
      </c>
      <c r="AM1382" s="43">
        <f t="shared" si="2638"/>
        <v>-1119.0899999999999</v>
      </c>
      <c r="AN1382" s="19"/>
      <c r="AR1382" s="1"/>
      <c r="AS1382" s="1"/>
    </row>
    <row r="1383" ht="47.25">
      <c r="B1383" s="41" t="s">
        <v>670</v>
      </c>
      <c r="C1383" s="41" t="s">
        <v>107</v>
      </c>
      <c r="D1383" s="41" t="s">
        <v>109</v>
      </c>
      <c r="E1383" s="26" t="str">
        <f t="shared" si="2639"/>
        <v>0409</v>
      </c>
      <c r="F1383" s="41" t="s">
        <v>381</v>
      </c>
      <c r="G1383" s="41"/>
      <c r="H1383" s="42" t="s">
        <v>382</v>
      </c>
      <c r="I1383" s="43">
        <f t="shared" si="2722"/>
        <v>0</v>
      </c>
      <c r="J1383" s="43">
        <f t="shared" si="2723"/>
        <v>0</v>
      </c>
      <c r="K1383" s="43">
        <f t="shared" si="2724"/>
        <v>0</v>
      </c>
      <c r="L1383" s="43">
        <f t="shared" si="2725"/>
        <v>0</v>
      </c>
      <c r="M1383" s="43">
        <f t="shared" si="2726"/>
        <v>0</v>
      </c>
      <c r="N1383" s="43">
        <f t="shared" si="2727"/>
        <v>0</v>
      </c>
      <c r="O1383" s="43">
        <f>O1384+O1386</f>
        <v>0</v>
      </c>
      <c r="P1383" s="43">
        <f>P1384+P1386</f>
        <v>0</v>
      </c>
      <c r="Q1383" s="43">
        <f>Q1384+Q1386</f>
        <v>0</v>
      </c>
      <c r="R1383" s="43">
        <f>R1384+R1386</f>
        <v>0</v>
      </c>
      <c r="S1383" s="43">
        <f t="shared" si="2728"/>
        <v>0</v>
      </c>
      <c r="T1383" s="43">
        <f t="shared" si="2729"/>
        <v>0</v>
      </c>
      <c r="U1383" s="43">
        <v>0</v>
      </c>
      <c r="V1383" s="43">
        <f t="shared" si="2640"/>
        <v>0</v>
      </c>
      <c r="W1383" s="43">
        <f t="shared" si="2730"/>
        <v>0</v>
      </c>
      <c r="X1383" s="43">
        <f t="shared" si="2731"/>
        <v>0</v>
      </c>
      <c r="Y1383" s="43">
        <f t="shared" si="2732"/>
        <v>0</v>
      </c>
      <c r="Z1383" s="43">
        <f t="shared" si="2733"/>
        <v>0</v>
      </c>
      <c r="AA1383" s="43">
        <f t="shared" si="2734"/>
        <v>0</v>
      </c>
      <c r="AB1383" s="43">
        <f>AB1384+AB1386</f>
        <v>0</v>
      </c>
      <c r="AC1383" s="44">
        <f>AC1384+AC1386</f>
        <v>1119.0899999999999</v>
      </c>
      <c r="AD1383" s="44">
        <f>AD1384+AD1386</f>
        <v>1119.0899999999999</v>
      </c>
      <c r="AE1383" s="45">
        <f t="shared" si="2630"/>
        <v>100</v>
      </c>
      <c r="AF1383" s="43">
        <f>AF1384+AF1386</f>
        <v>1119.0899999999999</v>
      </c>
      <c r="AG1383" s="43">
        <f>AG1384+AG1386</f>
        <v>0</v>
      </c>
      <c r="AH1383" s="43">
        <f>AH1384+AH1386</f>
        <v>0</v>
      </c>
      <c r="AI1383" s="43">
        <f>AI1384+AI1386</f>
        <v>0</v>
      </c>
      <c r="AJ1383" s="43">
        <f>AJ1384+AJ1386</f>
        <v>0</v>
      </c>
      <c r="AK1383" s="43">
        <f>AK1384+AK1386</f>
        <v>0</v>
      </c>
      <c r="AL1383" s="43">
        <f t="shared" si="2637"/>
        <v>1119.0899999999999</v>
      </c>
      <c r="AM1383" s="43">
        <f t="shared" si="2638"/>
        <v>-1119.0899999999999</v>
      </c>
      <c r="AN1383" s="19"/>
      <c r="AO1383" s="1"/>
      <c r="AP1383" s="1"/>
      <c r="AQ1383" s="1"/>
      <c r="AR1383" s="1"/>
      <c r="AS1383" s="1"/>
    </row>
    <row r="1384" ht="31.5" hidden="1">
      <c r="B1384" s="41" t="s">
        <v>670</v>
      </c>
      <c r="C1384" s="41" t="s">
        <v>107</v>
      </c>
      <c r="D1384" s="41" t="s">
        <v>109</v>
      </c>
      <c r="E1384" s="26" t="str">
        <f t="shared" si="2639"/>
        <v>0409</v>
      </c>
      <c r="F1384" s="41" t="s">
        <v>381</v>
      </c>
      <c r="G1384" s="41" t="s">
        <v>53</v>
      </c>
      <c r="H1384" s="42" t="s">
        <v>54</v>
      </c>
      <c r="I1384" s="43">
        <f t="shared" si="2722"/>
        <v>0</v>
      </c>
      <c r="J1384" s="43">
        <f t="shared" si="2723"/>
        <v>0</v>
      </c>
      <c r="K1384" s="43">
        <f t="shared" si="2724"/>
        <v>0</v>
      </c>
      <c r="L1384" s="43">
        <f t="shared" si="2725"/>
        <v>0</v>
      </c>
      <c r="M1384" s="43">
        <f t="shared" si="2726"/>
        <v>0</v>
      </c>
      <c r="N1384" s="43">
        <f t="shared" si="2727"/>
        <v>0</v>
      </c>
      <c r="O1384" s="43">
        <f>O1385</f>
        <v>0</v>
      </c>
      <c r="P1384" s="43">
        <f>P1385</f>
        <v>0</v>
      </c>
      <c r="Q1384" s="43">
        <f>Q1385</f>
        <v>0</v>
      </c>
      <c r="R1384" s="43">
        <f>R1385</f>
        <v>0</v>
      </c>
      <c r="S1384" s="43">
        <f t="shared" si="2728"/>
        <v>0</v>
      </c>
      <c r="T1384" s="43">
        <f t="shared" si="2729"/>
        <v>0</v>
      </c>
      <c r="U1384" s="43">
        <v>0</v>
      </c>
      <c r="V1384" s="43">
        <f t="shared" si="2640"/>
        <v>0</v>
      </c>
      <c r="W1384" s="43">
        <f t="shared" si="2730"/>
        <v>0</v>
      </c>
      <c r="X1384" s="43">
        <f t="shared" si="2731"/>
        <v>0</v>
      </c>
      <c r="Y1384" s="43">
        <f t="shared" si="2732"/>
        <v>0</v>
      </c>
      <c r="Z1384" s="43">
        <f t="shared" si="2733"/>
        <v>0</v>
      </c>
      <c r="AA1384" s="43">
        <f t="shared" si="2734"/>
        <v>0</v>
      </c>
      <c r="AB1384" s="43">
        <f>AB1385</f>
        <v>0</v>
      </c>
      <c r="AC1384" s="44">
        <f>AC1385</f>
        <v>0</v>
      </c>
      <c r="AD1384" s="44">
        <f>AD1385</f>
        <v>0</v>
      </c>
      <c r="AE1384" s="45" t="e">
        <f t="shared" ref="AE1384:AE1447" si="2735">AD1384/AC1384*100</f>
        <v>#DIV/0!</v>
      </c>
      <c r="AF1384" s="46">
        <f>AF1385</f>
        <v>0</v>
      </c>
      <c r="AG1384" s="46">
        <f>AG1385</f>
        <v>0</v>
      </c>
      <c r="AH1384" s="47">
        <f>AH1385</f>
        <v>0</v>
      </c>
      <c r="AI1384" s="47">
        <f>AI1385</f>
        <v>0</v>
      </c>
      <c r="AJ1384" s="47">
        <f>AJ1385</f>
        <v>0</v>
      </c>
      <c r="AK1384" s="47">
        <f>AK1385</f>
        <v>0</v>
      </c>
      <c r="AL1384" s="47">
        <f t="shared" ref="AL1384:AL1447" si="2736">AF1384+AH1384+AK1384+AI1384+AJ1384+AG1384</f>
        <v>0</v>
      </c>
      <c r="AM1384" s="47">
        <f t="shared" ref="AM1384:AM1447" si="2737">V1384-AL1384</f>
        <v>0</v>
      </c>
      <c r="AN1384" s="48" t="s">
        <v>36</v>
      </c>
      <c r="AR1384" s="1"/>
      <c r="AS1384" s="1"/>
    </row>
    <row r="1385" ht="31.5" hidden="1">
      <c r="B1385" s="41" t="s">
        <v>670</v>
      </c>
      <c r="C1385" s="41" t="s">
        <v>107</v>
      </c>
      <c r="D1385" s="41" t="s">
        <v>109</v>
      </c>
      <c r="E1385" s="26" t="str">
        <f t="shared" si="2639"/>
        <v>0409</v>
      </c>
      <c r="F1385" s="41" t="s">
        <v>381</v>
      </c>
      <c r="G1385" s="41" t="s">
        <v>55</v>
      </c>
      <c r="H1385" s="42" t="s">
        <v>56</v>
      </c>
      <c r="I1385" s="43"/>
      <c r="J1385" s="43"/>
      <c r="K1385" s="43"/>
      <c r="L1385" s="43"/>
      <c r="M1385" s="43"/>
      <c r="N1385" s="43"/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0</v>
      </c>
      <c r="V1385" s="43">
        <f t="shared" si="2640"/>
        <v>0</v>
      </c>
      <c r="W1385" s="43"/>
      <c r="X1385" s="43"/>
      <c r="Y1385" s="43"/>
      <c r="Z1385" s="43"/>
      <c r="AA1385" s="43"/>
      <c r="AB1385" s="43">
        <v>0</v>
      </c>
      <c r="AC1385" s="44">
        <v>0</v>
      </c>
      <c r="AD1385" s="44">
        <v>0</v>
      </c>
      <c r="AE1385" s="45" t="e">
        <f t="shared" si="2735"/>
        <v>#DIV/0!</v>
      </c>
      <c r="AF1385" s="46">
        <v>0</v>
      </c>
      <c r="AG1385" s="46">
        <v>0</v>
      </c>
      <c r="AH1385" s="47">
        <v>0</v>
      </c>
      <c r="AI1385" s="47">
        <v>0</v>
      </c>
      <c r="AJ1385" s="47">
        <v>0</v>
      </c>
      <c r="AK1385" s="47">
        <v>0</v>
      </c>
      <c r="AL1385" s="47">
        <f t="shared" si="2736"/>
        <v>0</v>
      </c>
      <c r="AM1385" s="47">
        <f t="shared" si="2737"/>
        <v>0</v>
      </c>
      <c r="AN1385" s="48" t="s">
        <v>36</v>
      </c>
      <c r="AO1385" s="1"/>
      <c r="AP1385" s="1"/>
      <c r="AQ1385" s="1"/>
      <c r="AR1385" s="1"/>
      <c r="AS1385" s="1"/>
    </row>
    <row r="1386" ht="31.5">
      <c r="B1386" s="41" t="s">
        <v>670</v>
      </c>
      <c r="C1386" s="41" t="s">
        <v>107</v>
      </c>
      <c r="D1386" s="41" t="s">
        <v>109</v>
      </c>
      <c r="E1386" s="26" t="str">
        <f t="shared" si="2639"/>
        <v>0409</v>
      </c>
      <c r="F1386" s="41" t="s">
        <v>381</v>
      </c>
      <c r="G1386" s="41" t="s">
        <v>177</v>
      </c>
      <c r="H1386" s="42" t="s">
        <v>178</v>
      </c>
      <c r="I1386" s="43"/>
      <c r="J1386" s="43"/>
      <c r="K1386" s="43"/>
      <c r="L1386" s="43"/>
      <c r="M1386" s="43"/>
      <c r="N1386" s="43"/>
      <c r="O1386" s="43">
        <f>O1387</f>
        <v>0</v>
      </c>
      <c r="P1386" s="43">
        <f>P1387</f>
        <v>0</v>
      </c>
      <c r="Q1386" s="43">
        <f>Q1387</f>
        <v>0</v>
      </c>
      <c r="R1386" s="43">
        <f>R1387</f>
        <v>0</v>
      </c>
      <c r="S1386" s="43"/>
      <c r="T1386" s="43"/>
      <c r="U1386" s="43"/>
      <c r="V1386" s="43">
        <f t="shared" si="2640"/>
        <v>0</v>
      </c>
      <c r="W1386" s="43"/>
      <c r="X1386" s="43"/>
      <c r="Y1386" s="43"/>
      <c r="Z1386" s="43"/>
      <c r="AA1386" s="43"/>
      <c r="AB1386" s="43">
        <f>AB1387</f>
        <v>0</v>
      </c>
      <c r="AC1386" s="44">
        <f>AC1387</f>
        <v>1119.0899999999999</v>
      </c>
      <c r="AD1386" s="44">
        <f>AD1387</f>
        <v>1119.0899999999999</v>
      </c>
      <c r="AE1386" s="45">
        <f t="shared" si="2735"/>
        <v>100</v>
      </c>
      <c r="AF1386" s="43">
        <f>AF1387</f>
        <v>1119.0899999999999</v>
      </c>
      <c r="AG1386" s="43">
        <f>AG1387</f>
        <v>0</v>
      </c>
      <c r="AH1386" s="43">
        <f>AH1387</f>
        <v>0</v>
      </c>
      <c r="AI1386" s="43">
        <f>AI1387</f>
        <v>0</v>
      </c>
      <c r="AJ1386" s="43">
        <f>AJ1387</f>
        <v>0</v>
      </c>
      <c r="AK1386" s="43">
        <f>AK1387</f>
        <v>0</v>
      </c>
      <c r="AL1386" s="43">
        <f t="shared" si="2736"/>
        <v>1119.0899999999999</v>
      </c>
      <c r="AM1386" s="43">
        <f t="shared" si="2737"/>
        <v>-1119.0899999999999</v>
      </c>
      <c r="AN1386" s="19"/>
      <c r="AO1386" s="1"/>
      <c r="AP1386" s="1"/>
      <c r="AQ1386" s="1"/>
      <c r="AR1386" s="1"/>
      <c r="AS1386" s="1"/>
    </row>
    <row r="1387" ht="63">
      <c r="B1387" s="41" t="s">
        <v>670</v>
      </c>
      <c r="C1387" s="41" t="s">
        <v>107</v>
      </c>
      <c r="D1387" s="41" t="s">
        <v>109</v>
      </c>
      <c r="E1387" s="26" t="str">
        <f t="shared" si="2639"/>
        <v>0409</v>
      </c>
      <c r="F1387" s="41" t="s">
        <v>381</v>
      </c>
      <c r="G1387" s="41" t="s">
        <v>373</v>
      </c>
      <c r="H1387" s="42" t="s">
        <v>374</v>
      </c>
      <c r="I1387" s="43"/>
      <c r="J1387" s="43"/>
      <c r="K1387" s="43"/>
      <c r="L1387" s="43"/>
      <c r="M1387" s="43"/>
      <c r="N1387" s="43"/>
      <c r="O1387" s="43">
        <v>0</v>
      </c>
      <c r="P1387" s="43">
        <v>0</v>
      </c>
      <c r="Q1387" s="43">
        <v>0</v>
      </c>
      <c r="R1387" s="43">
        <v>0</v>
      </c>
      <c r="S1387" s="43"/>
      <c r="T1387" s="43"/>
      <c r="U1387" s="43"/>
      <c r="V1387" s="43">
        <f t="shared" si="2640"/>
        <v>0</v>
      </c>
      <c r="W1387" s="43"/>
      <c r="X1387" s="43"/>
      <c r="Y1387" s="43"/>
      <c r="Z1387" s="43"/>
      <c r="AA1387" s="43"/>
      <c r="AB1387" s="43">
        <v>0</v>
      </c>
      <c r="AC1387" s="44">
        <v>1119.0899999999999</v>
      </c>
      <c r="AD1387" s="44">
        <v>1119.0899999999999</v>
      </c>
      <c r="AE1387" s="45">
        <f t="shared" si="2735"/>
        <v>100</v>
      </c>
      <c r="AF1387" s="43">
        <v>1119.0899999999999</v>
      </c>
      <c r="AG1387" s="43">
        <v>0</v>
      </c>
      <c r="AH1387" s="43">
        <v>0</v>
      </c>
      <c r="AI1387" s="43">
        <v>0</v>
      </c>
      <c r="AJ1387" s="43">
        <v>0</v>
      </c>
      <c r="AK1387" s="43">
        <v>0</v>
      </c>
      <c r="AL1387" s="43">
        <f t="shared" si="2736"/>
        <v>1119.0899999999999</v>
      </c>
      <c r="AM1387" s="43">
        <f t="shared" si="2737"/>
        <v>-1119.0899999999999</v>
      </c>
      <c r="AN1387" s="19"/>
      <c r="AO1387" s="1"/>
      <c r="AP1387" s="1"/>
      <c r="AQ1387" s="1"/>
      <c r="AR1387" s="1"/>
      <c r="AS1387" s="1"/>
    </row>
    <row r="1388" s="33" customFormat="1">
      <c r="B1388" s="34" t="s">
        <v>670</v>
      </c>
      <c r="C1388" s="34" t="s">
        <v>107</v>
      </c>
      <c r="D1388" s="34" t="s">
        <v>155</v>
      </c>
      <c r="E1388" s="35" t="str">
        <f t="shared" si="2639"/>
        <v>0412</v>
      </c>
      <c r="F1388" s="34"/>
      <c r="G1388" s="34"/>
      <c r="H1388" s="36" t="s">
        <v>156</v>
      </c>
      <c r="I1388" s="37">
        <f>I1389+I1395</f>
        <v>899.10000000000002</v>
      </c>
      <c r="J1388" s="37">
        <f>J1389+J1395</f>
        <v>88.099999999999994</v>
      </c>
      <c r="K1388" s="37">
        <f>K1389+K1395</f>
        <v>88.099999999999994</v>
      </c>
      <c r="L1388" s="37">
        <f>L1389+L1395</f>
        <v>0</v>
      </c>
      <c r="M1388" s="37">
        <f>M1389+M1395</f>
        <v>0</v>
      </c>
      <c r="N1388" s="37">
        <f>N1389+N1395</f>
        <v>0</v>
      </c>
      <c r="O1388" s="37">
        <f>O1389+O1395</f>
        <v>-76.490000000000009</v>
      </c>
      <c r="P1388" s="37">
        <f>P1389+P1395</f>
        <v>62.866999999999997</v>
      </c>
      <c r="Q1388" s="37">
        <f>Q1389+Q1395</f>
        <v>0</v>
      </c>
      <c r="R1388" s="37">
        <f>R1389+R1395</f>
        <v>0</v>
      </c>
      <c r="S1388" s="37">
        <f>S1389+S1395</f>
        <v>0</v>
      </c>
      <c r="T1388" s="37">
        <f>T1389+T1395</f>
        <v>0</v>
      </c>
      <c r="U1388" s="37">
        <v>0</v>
      </c>
      <c r="V1388" s="37">
        <f t="shared" si="2640"/>
        <v>885.47699999999998</v>
      </c>
      <c r="W1388" s="37">
        <f>W1389+W1395</f>
        <v>0</v>
      </c>
      <c r="X1388" s="37">
        <f>X1389+X1395</f>
        <v>0</v>
      </c>
      <c r="Y1388" s="37">
        <f>Y1389+Y1395</f>
        <v>0</v>
      </c>
      <c r="Z1388" s="37">
        <f>Z1389+Z1395</f>
        <v>0</v>
      </c>
      <c r="AA1388" s="37">
        <f>AA1389+AA1395</f>
        <v>0</v>
      </c>
      <c r="AB1388" s="37">
        <f>AB1389+AB1395</f>
        <v>773.22350000000006</v>
      </c>
      <c r="AC1388" s="38">
        <f>AC1389+AC1395</f>
        <v>828.02399999999989</v>
      </c>
      <c r="AD1388" s="38">
        <f>AD1389+AD1395</f>
        <v>828.02350000000001</v>
      </c>
      <c r="AE1388" s="39">
        <f t="shared" si="2735"/>
        <v>99.999939615276872</v>
      </c>
      <c r="AF1388" s="37">
        <f>AF1389+AF1395</f>
        <v>961.96699999999998</v>
      </c>
      <c r="AG1388" s="37">
        <f>AG1389+AG1395</f>
        <v>-76.490000000000009</v>
      </c>
      <c r="AH1388" s="37">
        <f>AH1389+AH1395</f>
        <v>0</v>
      </c>
      <c r="AI1388" s="37">
        <f>AI1389+AI1395</f>
        <v>0</v>
      </c>
      <c r="AJ1388" s="37">
        <f>AJ1389+AJ1395</f>
        <v>0</v>
      </c>
      <c r="AK1388" s="37">
        <f>AK1389+AK1395</f>
        <v>0</v>
      </c>
      <c r="AL1388" s="37">
        <f t="shared" si="2736"/>
        <v>885.47699999999998</v>
      </c>
      <c r="AM1388" s="37">
        <f t="shared" si="2737"/>
        <v>0</v>
      </c>
      <c r="AN1388" s="40"/>
      <c r="AO1388" s="33"/>
      <c r="AP1388" s="33"/>
      <c r="AQ1388" s="33"/>
      <c r="AR1388" s="33"/>
      <c r="AS1388" s="33"/>
    </row>
    <row r="1389" ht="31.5" hidden="1">
      <c r="B1389" s="41" t="s">
        <v>670</v>
      </c>
      <c r="C1389" s="41" t="s">
        <v>107</v>
      </c>
      <c r="D1389" s="41" t="s">
        <v>155</v>
      </c>
      <c r="E1389" s="26" t="str">
        <f t="shared" si="2639"/>
        <v>0412</v>
      </c>
      <c r="F1389" s="41" t="s">
        <v>119</v>
      </c>
      <c r="G1389" s="41"/>
      <c r="H1389" s="42" t="s">
        <v>120</v>
      </c>
      <c r="I1389" s="43">
        <f t="shared" ref="I1389:I1397" si="2738">I1390</f>
        <v>0</v>
      </c>
      <c r="J1389" s="43">
        <f t="shared" ref="J1389:J1397" si="2739">J1390</f>
        <v>0</v>
      </c>
      <c r="K1389" s="43">
        <f t="shared" ref="K1389:K1397" si="2740">K1390</f>
        <v>0</v>
      </c>
      <c r="L1389" s="43">
        <f t="shared" ref="L1389:L1397" si="2741">L1390</f>
        <v>0</v>
      </c>
      <c r="M1389" s="43">
        <f t="shared" ref="M1389:M1397" si="2742">M1390</f>
        <v>0</v>
      </c>
      <c r="N1389" s="43">
        <f t="shared" ref="N1389:N1397" si="2743">N1390</f>
        <v>0</v>
      </c>
      <c r="O1389" s="43">
        <f t="shared" ref="O1389:O1395" si="2744">O1390</f>
        <v>0</v>
      </c>
      <c r="P1389" s="43">
        <f t="shared" ref="P1389:P1395" si="2745">P1390</f>
        <v>0</v>
      </c>
      <c r="Q1389" s="43">
        <f t="shared" ref="Q1389:Q1397" si="2746">Q1390</f>
        <v>0</v>
      </c>
      <c r="R1389" s="43">
        <f t="shared" ref="R1389:R1393" si="2747">R1390</f>
        <v>0</v>
      </c>
      <c r="S1389" s="43">
        <f t="shared" ref="S1389:S1397" si="2748">S1390</f>
        <v>0</v>
      </c>
      <c r="T1389" s="43">
        <f t="shared" ref="T1389:T1397" si="2749">T1390</f>
        <v>0</v>
      </c>
      <c r="U1389" s="43">
        <v>0</v>
      </c>
      <c r="V1389" s="43">
        <f t="shared" si="2640"/>
        <v>0</v>
      </c>
      <c r="W1389" s="43">
        <f t="shared" ref="W1389:W1397" si="2750">W1390</f>
        <v>0</v>
      </c>
      <c r="X1389" s="43">
        <f t="shared" ref="X1389:X1397" si="2751">X1390</f>
        <v>0</v>
      </c>
      <c r="Y1389" s="43">
        <f t="shared" ref="Y1389:Y1397" si="2752">Y1390</f>
        <v>0</v>
      </c>
      <c r="Z1389" s="43">
        <f t="shared" ref="Z1389:Z1397" si="2753">Z1390</f>
        <v>0</v>
      </c>
      <c r="AA1389" s="43">
        <f t="shared" ref="AA1389:AA1397" si="2754">AA1390</f>
        <v>0</v>
      </c>
      <c r="AB1389" s="43">
        <f t="shared" ref="AB1389:AB1395" si="2755">AB1390</f>
        <v>0</v>
      </c>
      <c r="AC1389" s="44">
        <f t="shared" ref="AC1389:AC1395" si="2756">AC1390</f>
        <v>0</v>
      </c>
      <c r="AD1389" s="44">
        <f t="shared" ref="AD1389:AD1395" si="2757">AD1390</f>
        <v>0</v>
      </c>
      <c r="AE1389" s="45" t="e">
        <f t="shared" si="2735"/>
        <v>#DIV/0!</v>
      </c>
      <c r="AF1389" s="46">
        <f t="shared" ref="AF1389:AF1395" si="2758">AF1390</f>
        <v>0</v>
      </c>
      <c r="AG1389" s="46">
        <f t="shared" ref="AG1389:AG1395" si="2759">AG1390</f>
        <v>0</v>
      </c>
      <c r="AH1389" s="47">
        <f t="shared" ref="AH1389:AH1395" si="2760">AH1390</f>
        <v>0</v>
      </c>
      <c r="AI1389" s="47">
        <f t="shared" ref="AI1389:AI1395" si="2761">AI1390</f>
        <v>0</v>
      </c>
      <c r="AJ1389" s="47">
        <f t="shared" ref="AJ1389:AJ1395" si="2762">AJ1390</f>
        <v>0</v>
      </c>
      <c r="AK1389" s="47">
        <f t="shared" ref="AK1389:AK1395" si="2763">AK1390</f>
        <v>0</v>
      </c>
      <c r="AL1389" s="47">
        <f t="shared" si="2736"/>
        <v>0</v>
      </c>
      <c r="AM1389" s="47">
        <f t="shared" si="2737"/>
        <v>0</v>
      </c>
      <c r="AN1389" s="48" t="s">
        <v>36</v>
      </c>
      <c r="AO1389" s="1"/>
      <c r="AP1389" s="1"/>
      <c r="AQ1389" s="1"/>
      <c r="AR1389" s="1"/>
      <c r="AS1389" s="1"/>
    </row>
    <row r="1390" ht="47.25" hidden="1">
      <c r="B1390" s="41" t="s">
        <v>670</v>
      </c>
      <c r="C1390" s="41" t="s">
        <v>107</v>
      </c>
      <c r="D1390" s="41" t="s">
        <v>155</v>
      </c>
      <c r="E1390" s="26" t="str">
        <f t="shared" si="2639"/>
        <v>0412</v>
      </c>
      <c r="F1390" s="41" t="s">
        <v>128</v>
      </c>
      <c r="G1390" s="41"/>
      <c r="H1390" s="42" t="s">
        <v>129</v>
      </c>
      <c r="I1390" s="43">
        <f t="shared" si="2738"/>
        <v>0</v>
      </c>
      <c r="J1390" s="43">
        <f t="shared" si="2739"/>
        <v>0</v>
      </c>
      <c r="K1390" s="43">
        <f t="shared" si="2740"/>
        <v>0</v>
      </c>
      <c r="L1390" s="43">
        <f t="shared" si="2741"/>
        <v>0</v>
      </c>
      <c r="M1390" s="43">
        <f t="shared" si="2742"/>
        <v>0</v>
      </c>
      <c r="N1390" s="43">
        <f t="shared" si="2743"/>
        <v>0</v>
      </c>
      <c r="O1390" s="43">
        <f t="shared" si="2744"/>
        <v>0</v>
      </c>
      <c r="P1390" s="43">
        <f t="shared" si="2745"/>
        <v>0</v>
      </c>
      <c r="Q1390" s="43">
        <f t="shared" si="2746"/>
        <v>0</v>
      </c>
      <c r="R1390" s="43">
        <f t="shared" si="2747"/>
        <v>0</v>
      </c>
      <c r="S1390" s="43">
        <f t="shared" si="2748"/>
        <v>0</v>
      </c>
      <c r="T1390" s="43">
        <f t="shared" si="2749"/>
        <v>0</v>
      </c>
      <c r="U1390" s="43">
        <v>0</v>
      </c>
      <c r="V1390" s="43">
        <f t="shared" si="2640"/>
        <v>0</v>
      </c>
      <c r="W1390" s="43">
        <f t="shared" si="2750"/>
        <v>0</v>
      </c>
      <c r="X1390" s="43">
        <f t="shared" si="2751"/>
        <v>0</v>
      </c>
      <c r="Y1390" s="43">
        <f t="shared" si="2752"/>
        <v>0</v>
      </c>
      <c r="Z1390" s="43">
        <f t="shared" si="2753"/>
        <v>0</v>
      </c>
      <c r="AA1390" s="43">
        <f t="shared" si="2754"/>
        <v>0</v>
      </c>
      <c r="AB1390" s="43">
        <f t="shared" si="2755"/>
        <v>0</v>
      </c>
      <c r="AC1390" s="44">
        <f t="shared" si="2756"/>
        <v>0</v>
      </c>
      <c r="AD1390" s="44">
        <f t="shared" si="2757"/>
        <v>0</v>
      </c>
      <c r="AE1390" s="45" t="e">
        <f t="shared" si="2735"/>
        <v>#DIV/0!</v>
      </c>
      <c r="AF1390" s="46">
        <f t="shared" si="2758"/>
        <v>0</v>
      </c>
      <c r="AG1390" s="46">
        <f t="shared" si="2759"/>
        <v>0</v>
      </c>
      <c r="AH1390" s="47">
        <f t="shared" si="2760"/>
        <v>0</v>
      </c>
      <c r="AI1390" s="47">
        <f t="shared" si="2761"/>
        <v>0</v>
      </c>
      <c r="AJ1390" s="47">
        <f t="shared" si="2762"/>
        <v>0</v>
      </c>
      <c r="AK1390" s="47">
        <f t="shared" si="2763"/>
        <v>0</v>
      </c>
      <c r="AL1390" s="47">
        <f t="shared" si="2736"/>
        <v>0</v>
      </c>
      <c r="AM1390" s="47">
        <f t="shared" si="2737"/>
        <v>0</v>
      </c>
      <c r="AN1390" s="48" t="s">
        <v>36</v>
      </c>
      <c r="AO1390" s="1"/>
      <c r="AP1390" s="1"/>
      <c r="AQ1390" s="1"/>
      <c r="AR1390" s="1"/>
      <c r="AS1390" s="1"/>
    </row>
    <row r="1391" ht="47.25" hidden="1">
      <c r="B1391" s="41" t="s">
        <v>670</v>
      </c>
      <c r="C1391" s="41" t="s">
        <v>107</v>
      </c>
      <c r="D1391" s="41" t="s">
        <v>155</v>
      </c>
      <c r="E1391" s="26" t="str">
        <f t="shared" ref="E1391:E1454" si="2764">CONCATENATE(C1391,D1391)</f>
        <v>0412</v>
      </c>
      <c r="F1391" s="41" t="s">
        <v>130</v>
      </c>
      <c r="G1391" s="41"/>
      <c r="H1391" s="42" t="s">
        <v>131</v>
      </c>
      <c r="I1391" s="43">
        <f t="shared" si="2738"/>
        <v>0</v>
      </c>
      <c r="J1391" s="43">
        <f t="shared" si="2739"/>
        <v>0</v>
      </c>
      <c r="K1391" s="43">
        <f t="shared" si="2740"/>
        <v>0</v>
      </c>
      <c r="L1391" s="43">
        <f t="shared" si="2741"/>
        <v>0</v>
      </c>
      <c r="M1391" s="43">
        <f t="shared" si="2742"/>
        <v>0</v>
      </c>
      <c r="N1391" s="43">
        <f t="shared" si="2743"/>
        <v>0</v>
      </c>
      <c r="O1391" s="43">
        <f t="shared" si="2744"/>
        <v>0</v>
      </c>
      <c r="P1391" s="43">
        <f t="shared" si="2745"/>
        <v>0</v>
      </c>
      <c r="Q1391" s="43">
        <f t="shared" si="2746"/>
        <v>0</v>
      </c>
      <c r="R1391" s="43">
        <f t="shared" si="2747"/>
        <v>0</v>
      </c>
      <c r="S1391" s="43">
        <f t="shared" si="2748"/>
        <v>0</v>
      </c>
      <c r="T1391" s="43">
        <f t="shared" si="2749"/>
        <v>0</v>
      </c>
      <c r="U1391" s="43">
        <v>0</v>
      </c>
      <c r="V1391" s="43">
        <f t="shared" ref="V1391:V1454" si="2765">I1391+L1391+U1391+T1391+S1391+R1391+Q1391+P1391+O1391</f>
        <v>0</v>
      </c>
      <c r="W1391" s="43">
        <f t="shared" si="2750"/>
        <v>0</v>
      </c>
      <c r="X1391" s="43">
        <f t="shared" si="2751"/>
        <v>0</v>
      </c>
      <c r="Y1391" s="43">
        <f t="shared" si="2752"/>
        <v>0</v>
      </c>
      <c r="Z1391" s="43">
        <f t="shared" si="2753"/>
        <v>0</v>
      </c>
      <c r="AA1391" s="43">
        <f t="shared" si="2754"/>
        <v>0</v>
      </c>
      <c r="AB1391" s="43">
        <f t="shared" si="2755"/>
        <v>0</v>
      </c>
      <c r="AC1391" s="44">
        <f t="shared" si="2756"/>
        <v>0</v>
      </c>
      <c r="AD1391" s="44">
        <f t="shared" si="2757"/>
        <v>0</v>
      </c>
      <c r="AE1391" s="45" t="e">
        <f t="shared" si="2735"/>
        <v>#DIV/0!</v>
      </c>
      <c r="AF1391" s="46">
        <f t="shared" si="2758"/>
        <v>0</v>
      </c>
      <c r="AG1391" s="46">
        <f t="shared" si="2759"/>
        <v>0</v>
      </c>
      <c r="AH1391" s="47">
        <f t="shared" si="2760"/>
        <v>0</v>
      </c>
      <c r="AI1391" s="47">
        <f t="shared" si="2761"/>
        <v>0</v>
      </c>
      <c r="AJ1391" s="47">
        <f t="shared" si="2762"/>
        <v>0</v>
      </c>
      <c r="AK1391" s="47">
        <f t="shared" si="2763"/>
        <v>0</v>
      </c>
      <c r="AL1391" s="47">
        <f t="shared" si="2736"/>
        <v>0</v>
      </c>
      <c r="AM1391" s="47">
        <f t="shared" si="2737"/>
        <v>0</v>
      </c>
      <c r="AN1391" s="48" t="s">
        <v>36</v>
      </c>
      <c r="AR1391" s="1"/>
      <c r="AS1391" s="1"/>
    </row>
    <row r="1392" ht="63" hidden="1">
      <c r="B1392" s="41" t="s">
        <v>670</v>
      </c>
      <c r="C1392" s="41" t="s">
        <v>107</v>
      </c>
      <c r="D1392" s="41" t="s">
        <v>155</v>
      </c>
      <c r="E1392" s="26" t="str">
        <f t="shared" si="2764"/>
        <v>0412</v>
      </c>
      <c r="F1392" s="41" t="s">
        <v>771</v>
      </c>
      <c r="G1392" s="41"/>
      <c r="H1392" s="42" t="s">
        <v>772</v>
      </c>
      <c r="I1392" s="43">
        <f t="shared" si="2738"/>
        <v>0</v>
      </c>
      <c r="J1392" s="43">
        <f t="shared" si="2739"/>
        <v>0</v>
      </c>
      <c r="K1392" s="43">
        <f t="shared" si="2740"/>
        <v>0</v>
      </c>
      <c r="L1392" s="43">
        <f t="shared" si="2741"/>
        <v>0</v>
      </c>
      <c r="M1392" s="43">
        <f t="shared" si="2742"/>
        <v>0</v>
      </c>
      <c r="N1392" s="43">
        <f t="shared" si="2743"/>
        <v>0</v>
      </c>
      <c r="O1392" s="43">
        <f t="shared" si="2744"/>
        <v>0</v>
      </c>
      <c r="P1392" s="43">
        <f t="shared" si="2745"/>
        <v>0</v>
      </c>
      <c r="Q1392" s="43">
        <f t="shared" si="2746"/>
        <v>0</v>
      </c>
      <c r="R1392" s="43">
        <f t="shared" si="2747"/>
        <v>0</v>
      </c>
      <c r="S1392" s="43">
        <f t="shared" si="2748"/>
        <v>0</v>
      </c>
      <c r="T1392" s="43">
        <f t="shared" si="2749"/>
        <v>0</v>
      </c>
      <c r="U1392" s="43">
        <v>0</v>
      </c>
      <c r="V1392" s="43">
        <f t="shared" si="2765"/>
        <v>0</v>
      </c>
      <c r="W1392" s="43">
        <f t="shared" si="2750"/>
        <v>0</v>
      </c>
      <c r="X1392" s="43">
        <f t="shared" si="2751"/>
        <v>0</v>
      </c>
      <c r="Y1392" s="43">
        <f t="shared" si="2752"/>
        <v>0</v>
      </c>
      <c r="Z1392" s="43">
        <f t="shared" si="2753"/>
        <v>0</v>
      </c>
      <c r="AA1392" s="43">
        <f t="shared" si="2754"/>
        <v>0</v>
      </c>
      <c r="AB1392" s="43">
        <f t="shared" si="2755"/>
        <v>0</v>
      </c>
      <c r="AC1392" s="44">
        <f t="shared" si="2756"/>
        <v>0</v>
      </c>
      <c r="AD1392" s="44">
        <f t="shared" si="2757"/>
        <v>0</v>
      </c>
      <c r="AE1392" s="45" t="e">
        <f t="shared" si="2735"/>
        <v>#DIV/0!</v>
      </c>
      <c r="AF1392" s="46">
        <f t="shared" si="2758"/>
        <v>0</v>
      </c>
      <c r="AG1392" s="46">
        <f t="shared" si="2759"/>
        <v>0</v>
      </c>
      <c r="AH1392" s="47">
        <f t="shared" si="2760"/>
        <v>0</v>
      </c>
      <c r="AI1392" s="47">
        <f t="shared" si="2761"/>
        <v>0</v>
      </c>
      <c r="AJ1392" s="47">
        <f t="shared" si="2762"/>
        <v>0</v>
      </c>
      <c r="AK1392" s="47">
        <f t="shared" si="2763"/>
        <v>0</v>
      </c>
      <c r="AL1392" s="47">
        <f t="shared" si="2736"/>
        <v>0</v>
      </c>
      <c r="AM1392" s="47">
        <f t="shared" si="2737"/>
        <v>0</v>
      </c>
      <c r="AN1392" s="48" t="s">
        <v>36</v>
      </c>
      <c r="AO1392" s="1"/>
      <c r="AP1392" s="1"/>
      <c r="AQ1392" s="1"/>
      <c r="AR1392" s="1"/>
      <c r="AS1392" s="1"/>
    </row>
    <row r="1393" ht="31.5" hidden="1">
      <c r="B1393" s="41" t="s">
        <v>670</v>
      </c>
      <c r="C1393" s="41" t="s">
        <v>107</v>
      </c>
      <c r="D1393" s="41" t="s">
        <v>155</v>
      </c>
      <c r="E1393" s="26" t="str">
        <f t="shared" si="2764"/>
        <v>0412</v>
      </c>
      <c r="F1393" s="41" t="s">
        <v>771</v>
      </c>
      <c r="G1393" s="41" t="s">
        <v>53</v>
      </c>
      <c r="H1393" s="42" t="s">
        <v>54</v>
      </c>
      <c r="I1393" s="43">
        <f t="shared" si="2738"/>
        <v>0</v>
      </c>
      <c r="J1393" s="43">
        <f t="shared" si="2739"/>
        <v>0</v>
      </c>
      <c r="K1393" s="43">
        <f t="shared" si="2740"/>
        <v>0</v>
      </c>
      <c r="L1393" s="43">
        <f t="shared" si="2741"/>
        <v>0</v>
      </c>
      <c r="M1393" s="43">
        <f t="shared" si="2742"/>
        <v>0</v>
      </c>
      <c r="N1393" s="43">
        <f t="shared" si="2743"/>
        <v>0</v>
      </c>
      <c r="O1393" s="43">
        <f t="shared" si="2744"/>
        <v>0</v>
      </c>
      <c r="P1393" s="43">
        <f t="shared" si="2745"/>
        <v>0</v>
      </c>
      <c r="Q1393" s="43">
        <f t="shared" si="2746"/>
        <v>0</v>
      </c>
      <c r="R1393" s="43">
        <f t="shared" si="2747"/>
        <v>0</v>
      </c>
      <c r="S1393" s="43">
        <f t="shared" si="2748"/>
        <v>0</v>
      </c>
      <c r="T1393" s="43">
        <f t="shared" si="2749"/>
        <v>0</v>
      </c>
      <c r="U1393" s="43">
        <v>0</v>
      </c>
      <c r="V1393" s="43">
        <f t="shared" si="2765"/>
        <v>0</v>
      </c>
      <c r="W1393" s="43">
        <f t="shared" si="2750"/>
        <v>0</v>
      </c>
      <c r="X1393" s="43">
        <f t="shared" si="2751"/>
        <v>0</v>
      </c>
      <c r="Y1393" s="43">
        <f t="shared" si="2752"/>
        <v>0</v>
      </c>
      <c r="Z1393" s="43">
        <f t="shared" si="2753"/>
        <v>0</v>
      </c>
      <c r="AA1393" s="43">
        <f t="shared" si="2754"/>
        <v>0</v>
      </c>
      <c r="AB1393" s="43">
        <f t="shared" si="2755"/>
        <v>0</v>
      </c>
      <c r="AC1393" s="44">
        <f t="shared" si="2756"/>
        <v>0</v>
      </c>
      <c r="AD1393" s="44">
        <f t="shared" si="2757"/>
        <v>0</v>
      </c>
      <c r="AE1393" s="45" t="e">
        <f t="shared" si="2735"/>
        <v>#DIV/0!</v>
      </c>
      <c r="AF1393" s="46">
        <f t="shared" si="2758"/>
        <v>0</v>
      </c>
      <c r="AG1393" s="46">
        <f t="shared" si="2759"/>
        <v>0</v>
      </c>
      <c r="AH1393" s="47">
        <f t="shared" si="2760"/>
        <v>0</v>
      </c>
      <c r="AI1393" s="47">
        <f t="shared" si="2761"/>
        <v>0</v>
      </c>
      <c r="AJ1393" s="47">
        <f t="shared" si="2762"/>
        <v>0</v>
      </c>
      <c r="AK1393" s="47">
        <f t="shared" si="2763"/>
        <v>0</v>
      </c>
      <c r="AL1393" s="47">
        <f t="shared" si="2736"/>
        <v>0</v>
      </c>
      <c r="AM1393" s="47">
        <f t="shared" si="2737"/>
        <v>0</v>
      </c>
      <c r="AN1393" s="48" t="s">
        <v>36</v>
      </c>
      <c r="AO1393" s="1"/>
      <c r="AP1393" s="1"/>
      <c r="AQ1393" s="1"/>
      <c r="AR1393" s="1"/>
      <c r="AS1393" s="1"/>
    </row>
    <row r="1394" ht="31.5" hidden="1">
      <c r="B1394" s="41" t="s">
        <v>670</v>
      </c>
      <c r="C1394" s="41" t="s">
        <v>107</v>
      </c>
      <c r="D1394" s="41" t="s">
        <v>155</v>
      </c>
      <c r="E1394" s="26" t="str">
        <f t="shared" si="2764"/>
        <v>0412</v>
      </c>
      <c r="F1394" s="41" t="s">
        <v>771</v>
      </c>
      <c r="G1394" s="41" t="s">
        <v>55</v>
      </c>
      <c r="H1394" s="42" t="s">
        <v>56</v>
      </c>
      <c r="I1394" s="43"/>
      <c r="J1394" s="43"/>
      <c r="K1394" s="43"/>
      <c r="L1394" s="43"/>
      <c r="M1394" s="43"/>
      <c r="N1394" s="43"/>
      <c r="O1394" s="43">
        <v>0</v>
      </c>
      <c r="P1394" s="43">
        <v>0</v>
      </c>
      <c r="Q1394" s="43">
        <v>0</v>
      </c>
      <c r="R1394" s="43">
        <f>287.727-287.727</f>
        <v>0</v>
      </c>
      <c r="S1394" s="43">
        <v>0</v>
      </c>
      <c r="T1394" s="43">
        <v>0</v>
      </c>
      <c r="U1394" s="43">
        <v>0</v>
      </c>
      <c r="V1394" s="43">
        <f t="shared" si="2765"/>
        <v>0</v>
      </c>
      <c r="W1394" s="43"/>
      <c r="X1394" s="43"/>
      <c r="Y1394" s="43"/>
      <c r="Z1394" s="43"/>
      <c r="AA1394" s="43"/>
      <c r="AB1394" s="43">
        <v>0</v>
      </c>
      <c r="AC1394" s="44">
        <v>0</v>
      </c>
      <c r="AD1394" s="44">
        <v>0</v>
      </c>
      <c r="AE1394" s="45" t="e">
        <f t="shared" si="2735"/>
        <v>#DIV/0!</v>
      </c>
      <c r="AF1394" s="46">
        <v>0</v>
      </c>
      <c r="AG1394" s="46">
        <v>0</v>
      </c>
      <c r="AH1394" s="47">
        <v>0</v>
      </c>
      <c r="AI1394" s="47">
        <v>0</v>
      </c>
      <c r="AJ1394" s="47">
        <v>0</v>
      </c>
      <c r="AK1394" s="47">
        <v>0</v>
      </c>
      <c r="AL1394" s="47">
        <f t="shared" si="2736"/>
        <v>0</v>
      </c>
      <c r="AM1394" s="47">
        <f t="shared" si="2737"/>
        <v>0</v>
      </c>
      <c r="AN1394" s="48" t="s">
        <v>36</v>
      </c>
      <c r="AO1394" s="1"/>
      <c r="AP1394" s="1"/>
      <c r="AQ1394" s="1"/>
      <c r="AR1394" s="1"/>
      <c r="AS1394" s="1"/>
    </row>
    <row r="1395" ht="31.5">
      <c r="B1395" s="41" t="s">
        <v>670</v>
      </c>
      <c r="C1395" s="41" t="s">
        <v>107</v>
      </c>
      <c r="D1395" s="41" t="s">
        <v>155</v>
      </c>
      <c r="E1395" s="26" t="str">
        <f t="shared" si="2764"/>
        <v>0412</v>
      </c>
      <c r="F1395" s="41" t="s">
        <v>157</v>
      </c>
      <c r="G1395" s="41"/>
      <c r="H1395" s="42" t="s">
        <v>158</v>
      </c>
      <c r="I1395" s="43">
        <f t="shared" si="2738"/>
        <v>899.10000000000002</v>
      </c>
      <c r="J1395" s="43">
        <f t="shared" si="2739"/>
        <v>88.099999999999994</v>
      </c>
      <c r="K1395" s="43">
        <f t="shared" si="2740"/>
        <v>88.099999999999994</v>
      </c>
      <c r="L1395" s="43">
        <f t="shared" si="2741"/>
        <v>0</v>
      </c>
      <c r="M1395" s="43">
        <f t="shared" si="2742"/>
        <v>0</v>
      </c>
      <c r="N1395" s="43">
        <f t="shared" si="2743"/>
        <v>0</v>
      </c>
      <c r="O1395" s="43">
        <f t="shared" si="2744"/>
        <v>-76.490000000000009</v>
      </c>
      <c r="P1395" s="43">
        <f t="shared" si="2745"/>
        <v>62.866999999999997</v>
      </c>
      <c r="Q1395" s="43">
        <f t="shared" si="2746"/>
        <v>0</v>
      </c>
      <c r="R1395" s="43">
        <f t="shared" ref="R1395:R1397" si="2766">R1396</f>
        <v>0</v>
      </c>
      <c r="S1395" s="43">
        <f t="shared" si="2748"/>
        <v>0</v>
      </c>
      <c r="T1395" s="43">
        <f t="shared" si="2749"/>
        <v>0</v>
      </c>
      <c r="U1395" s="43">
        <v>0</v>
      </c>
      <c r="V1395" s="43">
        <f t="shared" si="2765"/>
        <v>885.47699999999998</v>
      </c>
      <c r="W1395" s="43">
        <f t="shared" si="2750"/>
        <v>0</v>
      </c>
      <c r="X1395" s="43">
        <f t="shared" si="2751"/>
        <v>0</v>
      </c>
      <c r="Y1395" s="43">
        <f t="shared" si="2752"/>
        <v>0</v>
      </c>
      <c r="Z1395" s="43">
        <f t="shared" si="2753"/>
        <v>0</v>
      </c>
      <c r="AA1395" s="43">
        <f t="shared" si="2754"/>
        <v>0</v>
      </c>
      <c r="AB1395" s="43">
        <f t="shared" si="2755"/>
        <v>773.22350000000006</v>
      </c>
      <c r="AC1395" s="44">
        <f t="shared" si="2756"/>
        <v>828.02399999999989</v>
      </c>
      <c r="AD1395" s="44">
        <f t="shared" si="2757"/>
        <v>828.02350000000001</v>
      </c>
      <c r="AE1395" s="45">
        <f t="shared" si="2735"/>
        <v>99.999939615276872</v>
      </c>
      <c r="AF1395" s="43">
        <f t="shared" si="2758"/>
        <v>961.96699999999998</v>
      </c>
      <c r="AG1395" s="43">
        <f t="shared" si="2759"/>
        <v>-76.490000000000009</v>
      </c>
      <c r="AH1395" s="43">
        <f t="shared" si="2760"/>
        <v>0</v>
      </c>
      <c r="AI1395" s="43">
        <f t="shared" si="2761"/>
        <v>0</v>
      </c>
      <c r="AJ1395" s="43">
        <f t="shared" si="2762"/>
        <v>0</v>
      </c>
      <c r="AK1395" s="43">
        <f t="shared" si="2763"/>
        <v>0</v>
      </c>
      <c r="AL1395" s="43">
        <f t="shared" si="2736"/>
        <v>885.47699999999998</v>
      </c>
      <c r="AM1395" s="43">
        <f t="shared" si="2737"/>
        <v>0</v>
      </c>
      <c r="AN1395" s="2"/>
      <c r="AO1395" s="1"/>
      <c r="AP1395" s="1"/>
      <c r="AQ1395" s="1"/>
      <c r="AR1395" s="1"/>
      <c r="AS1395" s="1"/>
    </row>
    <row r="1396" ht="31.5">
      <c r="B1396" s="41" t="s">
        <v>670</v>
      </c>
      <c r="C1396" s="41" t="s">
        <v>107</v>
      </c>
      <c r="D1396" s="41" t="s">
        <v>155</v>
      </c>
      <c r="E1396" s="26" t="str">
        <f t="shared" si="2764"/>
        <v>0412</v>
      </c>
      <c r="F1396" s="41" t="s">
        <v>169</v>
      </c>
      <c r="G1396" s="41"/>
      <c r="H1396" s="42" t="s">
        <v>170</v>
      </c>
      <c r="I1396" s="43">
        <f t="shared" si="2738"/>
        <v>899.10000000000002</v>
      </c>
      <c r="J1396" s="43">
        <f t="shared" si="2739"/>
        <v>88.099999999999994</v>
      </c>
      <c r="K1396" s="43">
        <f t="shared" si="2740"/>
        <v>88.099999999999994</v>
      </c>
      <c r="L1396" s="43">
        <f t="shared" si="2741"/>
        <v>0</v>
      </c>
      <c r="M1396" s="43">
        <f t="shared" si="2742"/>
        <v>0</v>
      </c>
      <c r="N1396" s="43">
        <f t="shared" si="2743"/>
        <v>0</v>
      </c>
      <c r="O1396" s="43">
        <f>O1397+O1403</f>
        <v>-76.490000000000009</v>
      </c>
      <c r="P1396" s="43">
        <f>P1397+P1403</f>
        <v>62.866999999999997</v>
      </c>
      <c r="Q1396" s="43">
        <f t="shared" si="2746"/>
        <v>0</v>
      </c>
      <c r="R1396" s="43">
        <f t="shared" si="2766"/>
        <v>0</v>
      </c>
      <c r="S1396" s="43">
        <f t="shared" si="2748"/>
        <v>0</v>
      </c>
      <c r="T1396" s="43">
        <f t="shared" si="2749"/>
        <v>0</v>
      </c>
      <c r="U1396" s="43">
        <v>0</v>
      </c>
      <c r="V1396" s="43">
        <f t="shared" si="2765"/>
        <v>885.47699999999998</v>
      </c>
      <c r="W1396" s="43">
        <f t="shared" si="2750"/>
        <v>0</v>
      </c>
      <c r="X1396" s="43">
        <f t="shared" si="2751"/>
        <v>0</v>
      </c>
      <c r="Y1396" s="43">
        <f t="shared" si="2752"/>
        <v>0</v>
      </c>
      <c r="Z1396" s="43">
        <f t="shared" si="2753"/>
        <v>0</v>
      </c>
      <c r="AA1396" s="43">
        <f t="shared" si="2754"/>
        <v>0</v>
      </c>
      <c r="AB1396" s="43">
        <f>AB1397+AB1403</f>
        <v>773.22350000000006</v>
      </c>
      <c r="AC1396" s="44">
        <f>AC1397+AC1403</f>
        <v>828.02399999999989</v>
      </c>
      <c r="AD1396" s="44">
        <f>AD1397+AD1403</f>
        <v>828.02350000000001</v>
      </c>
      <c r="AE1396" s="45">
        <f t="shared" si="2735"/>
        <v>99.999939615276872</v>
      </c>
      <c r="AF1396" s="43">
        <f>AF1397+AF1403</f>
        <v>961.96699999999998</v>
      </c>
      <c r="AG1396" s="43">
        <f>AG1397+AG1403</f>
        <v>-76.490000000000009</v>
      </c>
      <c r="AH1396" s="43">
        <f>AH1397+AH1403</f>
        <v>0</v>
      </c>
      <c r="AI1396" s="43">
        <f>AI1397+AI1403</f>
        <v>0</v>
      </c>
      <c r="AJ1396" s="43">
        <f>AJ1397+AJ1403</f>
        <v>0</v>
      </c>
      <c r="AK1396" s="43">
        <f>AK1397+AK1403</f>
        <v>0</v>
      </c>
      <c r="AL1396" s="43">
        <f t="shared" si="2736"/>
        <v>885.47699999999998</v>
      </c>
      <c r="AM1396" s="43">
        <f t="shared" si="2737"/>
        <v>0</v>
      </c>
      <c r="AN1396" s="2"/>
      <c r="AO1396" s="1"/>
      <c r="AP1396" s="1"/>
      <c r="AQ1396" s="1"/>
      <c r="AR1396" s="1"/>
      <c r="AS1396" s="1"/>
    </row>
    <row r="1397" ht="63">
      <c r="B1397" s="41" t="s">
        <v>670</v>
      </c>
      <c r="C1397" s="41" t="s">
        <v>107</v>
      </c>
      <c r="D1397" s="41" t="s">
        <v>155</v>
      </c>
      <c r="E1397" s="26" t="str">
        <f t="shared" si="2764"/>
        <v>0412</v>
      </c>
      <c r="F1397" s="41" t="s">
        <v>773</v>
      </c>
      <c r="G1397" s="41"/>
      <c r="H1397" s="42" t="s">
        <v>774</v>
      </c>
      <c r="I1397" s="43">
        <f t="shared" si="2738"/>
        <v>899.10000000000002</v>
      </c>
      <c r="J1397" s="43">
        <f t="shared" si="2739"/>
        <v>88.099999999999994</v>
      </c>
      <c r="K1397" s="43">
        <f t="shared" si="2740"/>
        <v>88.099999999999994</v>
      </c>
      <c r="L1397" s="43">
        <f t="shared" si="2741"/>
        <v>0</v>
      </c>
      <c r="M1397" s="43">
        <f t="shared" si="2742"/>
        <v>0</v>
      </c>
      <c r="N1397" s="43">
        <f t="shared" si="2743"/>
        <v>0</v>
      </c>
      <c r="O1397" s="43">
        <f>O1398</f>
        <v>-76.490000000000009</v>
      </c>
      <c r="P1397" s="43">
        <f>P1398</f>
        <v>0</v>
      </c>
      <c r="Q1397" s="43">
        <f t="shared" si="2746"/>
        <v>0</v>
      </c>
      <c r="R1397" s="43">
        <f t="shared" si="2766"/>
        <v>0</v>
      </c>
      <c r="S1397" s="43">
        <f t="shared" si="2748"/>
        <v>0</v>
      </c>
      <c r="T1397" s="43">
        <f t="shared" si="2749"/>
        <v>0</v>
      </c>
      <c r="U1397" s="43">
        <v>0</v>
      </c>
      <c r="V1397" s="43">
        <f t="shared" si="2765"/>
        <v>822.61000000000001</v>
      </c>
      <c r="W1397" s="43">
        <f t="shared" si="2750"/>
        <v>0</v>
      </c>
      <c r="X1397" s="43">
        <f t="shared" si="2751"/>
        <v>0</v>
      </c>
      <c r="Y1397" s="43">
        <f t="shared" si="2752"/>
        <v>0</v>
      </c>
      <c r="Z1397" s="43">
        <f t="shared" si="2753"/>
        <v>0</v>
      </c>
      <c r="AA1397" s="43">
        <f t="shared" si="2754"/>
        <v>0</v>
      </c>
      <c r="AB1397" s="43">
        <f>AB1398</f>
        <v>773.22350000000006</v>
      </c>
      <c r="AC1397" s="44">
        <f>AC1398</f>
        <v>773.22399999999993</v>
      </c>
      <c r="AD1397" s="44">
        <f>AD1398</f>
        <v>773.22350000000006</v>
      </c>
      <c r="AE1397" s="45">
        <f t="shared" si="2735"/>
        <v>99.999935335685407</v>
      </c>
      <c r="AF1397" s="43">
        <f>AF1398</f>
        <v>899.10000000000002</v>
      </c>
      <c r="AG1397" s="43">
        <f>AG1398</f>
        <v>-76.490000000000009</v>
      </c>
      <c r="AH1397" s="43">
        <f>AH1398</f>
        <v>0</v>
      </c>
      <c r="AI1397" s="43">
        <f>AI1398</f>
        <v>0</v>
      </c>
      <c r="AJ1397" s="43">
        <f>AJ1398</f>
        <v>0</v>
      </c>
      <c r="AK1397" s="43">
        <f>AK1398</f>
        <v>0</v>
      </c>
      <c r="AL1397" s="43">
        <f t="shared" si="2736"/>
        <v>822.61000000000001</v>
      </c>
      <c r="AM1397" s="43">
        <f t="shared" si="2737"/>
        <v>0</v>
      </c>
      <c r="AN1397" s="2"/>
      <c r="AR1397" s="1"/>
      <c r="AS1397" s="1"/>
    </row>
    <row r="1398" ht="47.25">
      <c r="B1398" s="41" t="s">
        <v>670</v>
      </c>
      <c r="C1398" s="41" t="s">
        <v>107</v>
      </c>
      <c r="D1398" s="41" t="s">
        <v>155</v>
      </c>
      <c r="E1398" s="26" t="str">
        <f t="shared" si="2764"/>
        <v>0412</v>
      </c>
      <c r="F1398" s="41" t="s">
        <v>775</v>
      </c>
      <c r="G1398" s="41"/>
      <c r="H1398" s="42" t="s">
        <v>776</v>
      </c>
      <c r="I1398" s="43">
        <f>I1401+I1399</f>
        <v>899.10000000000002</v>
      </c>
      <c r="J1398" s="43">
        <f>J1401+J1399</f>
        <v>88.099999999999994</v>
      </c>
      <c r="K1398" s="43">
        <f>K1401+K1399</f>
        <v>88.099999999999994</v>
      </c>
      <c r="L1398" s="43">
        <f>L1401+L1399</f>
        <v>0</v>
      </c>
      <c r="M1398" s="43">
        <f>M1401+M1399</f>
        <v>0</v>
      </c>
      <c r="N1398" s="43">
        <f>N1401+N1399</f>
        <v>0</v>
      </c>
      <c r="O1398" s="43">
        <f>O1401+O1399</f>
        <v>-76.490000000000009</v>
      </c>
      <c r="P1398" s="43">
        <f>P1401+P1399</f>
        <v>0</v>
      </c>
      <c r="Q1398" s="43">
        <f>Q1401+Q1399</f>
        <v>0</v>
      </c>
      <c r="R1398" s="43">
        <f>R1401+R1399</f>
        <v>0</v>
      </c>
      <c r="S1398" s="43">
        <f>S1401+S1399</f>
        <v>0</v>
      </c>
      <c r="T1398" s="43">
        <f>T1401+T1399</f>
        <v>0</v>
      </c>
      <c r="U1398" s="43">
        <v>0</v>
      </c>
      <c r="V1398" s="43">
        <f t="shared" si="2765"/>
        <v>822.61000000000001</v>
      </c>
      <c r="W1398" s="43">
        <f>W1401+W1399</f>
        <v>0</v>
      </c>
      <c r="X1398" s="43">
        <f>X1401+X1399</f>
        <v>0</v>
      </c>
      <c r="Y1398" s="43">
        <f>Y1401+Y1399</f>
        <v>0</v>
      </c>
      <c r="Z1398" s="43">
        <f>Z1401+Z1399</f>
        <v>0</v>
      </c>
      <c r="AA1398" s="43">
        <f>AA1401+AA1399</f>
        <v>0</v>
      </c>
      <c r="AB1398" s="43">
        <f>AB1401+AB1399</f>
        <v>773.22350000000006</v>
      </c>
      <c r="AC1398" s="44">
        <f>AC1401+AC1399</f>
        <v>773.22399999999993</v>
      </c>
      <c r="AD1398" s="44">
        <f>AD1401+AD1399</f>
        <v>773.22350000000006</v>
      </c>
      <c r="AE1398" s="45">
        <f t="shared" si="2735"/>
        <v>99.999935335685407</v>
      </c>
      <c r="AF1398" s="43">
        <f>AF1401+AF1399</f>
        <v>899.10000000000002</v>
      </c>
      <c r="AG1398" s="43">
        <f>AG1401+AG1399</f>
        <v>-76.490000000000009</v>
      </c>
      <c r="AH1398" s="43">
        <f>AH1401+AH1399</f>
        <v>0</v>
      </c>
      <c r="AI1398" s="43">
        <f>AI1401+AI1399</f>
        <v>0</v>
      </c>
      <c r="AJ1398" s="43">
        <f>AJ1401+AJ1399</f>
        <v>0</v>
      </c>
      <c r="AK1398" s="43">
        <f>AK1401+AK1399</f>
        <v>0</v>
      </c>
      <c r="AL1398" s="43">
        <f t="shared" si="2736"/>
        <v>822.61000000000001</v>
      </c>
      <c r="AM1398" s="43">
        <f t="shared" si="2737"/>
        <v>0</v>
      </c>
      <c r="AN1398" s="2"/>
      <c r="AO1398" s="1"/>
      <c r="AP1398" s="1"/>
      <c r="AQ1398" s="1"/>
      <c r="AR1398" s="1"/>
      <c r="AS1398" s="1"/>
    </row>
    <row r="1399" ht="31.5">
      <c r="B1399" s="41" t="s">
        <v>670</v>
      </c>
      <c r="C1399" s="41" t="s">
        <v>107</v>
      </c>
      <c r="D1399" s="41" t="s">
        <v>155</v>
      </c>
      <c r="E1399" s="26" t="str">
        <f t="shared" si="2764"/>
        <v>0412</v>
      </c>
      <c r="F1399" s="41" t="s">
        <v>775</v>
      </c>
      <c r="G1399" s="41" t="s">
        <v>53</v>
      </c>
      <c r="H1399" s="42" t="s">
        <v>54</v>
      </c>
      <c r="I1399" s="43">
        <f>I1400</f>
        <v>811</v>
      </c>
      <c r="J1399" s="43">
        <f>J1400</f>
        <v>0</v>
      </c>
      <c r="K1399" s="43">
        <f>K1400</f>
        <v>0</v>
      </c>
      <c r="L1399" s="43">
        <f>L1400</f>
        <v>0</v>
      </c>
      <c r="M1399" s="43">
        <f>M1400</f>
        <v>0</v>
      </c>
      <c r="N1399" s="43">
        <f>N1400</f>
        <v>0</v>
      </c>
      <c r="O1399" s="43">
        <f>O1400</f>
        <v>-68.739000000000004</v>
      </c>
      <c r="P1399" s="43">
        <f>P1400</f>
        <v>0</v>
      </c>
      <c r="Q1399" s="43">
        <f>Q1400</f>
        <v>0</v>
      </c>
      <c r="R1399" s="43">
        <f>R1400</f>
        <v>0</v>
      </c>
      <c r="S1399" s="43">
        <f>S1400</f>
        <v>0</v>
      </c>
      <c r="T1399" s="43">
        <f>T1400</f>
        <v>0</v>
      </c>
      <c r="U1399" s="43">
        <v>0</v>
      </c>
      <c r="V1399" s="43">
        <f t="shared" si="2765"/>
        <v>742.26099999999997</v>
      </c>
      <c r="W1399" s="43">
        <f>W1400</f>
        <v>0</v>
      </c>
      <c r="X1399" s="43">
        <f>X1400</f>
        <v>0</v>
      </c>
      <c r="Y1399" s="43">
        <f>Y1400</f>
        <v>0</v>
      </c>
      <c r="Z1399" s="43">
        <f>Z1400</f>
        <v>0</v>
      </c>
      <c r="AA1399" s="43">
        <f>AA1400</f>
        <v>0</v>
      </c>
      <c r="AB1399" s="43">
        <f>AB1400</f>
        <v>511.875</v>
      </c>
      <c r="AC1399" s="44">
        <f>AC1400</f>
        <v>511.875</v>
      </c>
      <c r="AD1399" s="44">
        <f>AD1400</f>
        <v>511.875</v>
      </c>
      <c r="AE1399" s="45">
        <f t="shared" si="2735"/>
        <v>100</v>
      </c>
      <c r="AF1399" s="43">
        <f>AF1400</f>
        <v>630</v>
      </c>
      <c r="AG1399" s="43">
        <f>AG1400</f>
        <v>-68.739000000000004</v>
      </c>
      <c r="AH1399" s="43">
        <f>AH1400</f>
        <v>0</v>
      </c>
      <c r="AI1399" s="43">
        <f>AI1400</f>
        <v>0</v>
      </c>
      <c r="AJ1399" s="43">
        <f>AJ1400</f>
        <v>0</v>
      </c>
      <c r="AK1399" s="43">
        <f>AK1400</f>
        <v>0</v>
      </c>
      <c r="AL1399" s="43">
        <f t="shared" si="2736"/>
        <v>561.26099999999997</v>
      </c>
      <c r="AM1399" s="43">
        <f t="shared" si="2737"/>
        <v>181</v>
      </c>
      <c r="AN1399" s="2"/>
      <c r="AR1399" s="1"/>
      <c r="AS1399" s="1"/>
    </row>
    <row r="1400" ht="31.5">
      <c r="B1400" s="41" t="s">
        <v>670</v>
      </c>
      <c r="C1400" s="41" t="s">
        <v>107</v>
      </c>
      <c r="D1400" s="41" t="s">
        <v>155</v>
      </c>
      <c r="E1400" s="26" t="str">
        <f t="shared" si="2764"/>
        <v>0412</v>
      </c>
      <c r="F1400" s="41" t="s">
        <v>775</v>
      </c>
      <c r="G1400" s="41" t="s">
        <v>55</v>
      </c>
      <c r="H1400" s="42" t="s">
        <v>56</v>
      </c>
      <c r="I1400" s="43">
        <v>811</v>
      </c>
      <c r="J1400" s="43"/>
      <c r="K1400" s="43"/>
      <c r="L1400" s="43"/>
      <c r="M1400" s="43"/>
      <c r="N1400" s="43"/>
      <c r="O1400" s="43">
        <v>-68.739000000000004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0</v>
      </c>
      <c r="V1400" s="43">
        <f t="shared" si="2765"/>
        <v>742.26099999999997</v>
      </c>
      <c r="W1400" s="43"/>
      <c r="X1400" s="43"/>
      <c r="Y1400" s="43"/>
      <c r="Z1400" s="43"/>
      <c r="AA1400" s="43"/>
      <c r="AB1400" s="43">
        <v>511.875</v>
      </c>
      <c r="AC1400" s="44">
        <v>511.875</v>
      </c>
      <c r="AD1400" s="44">
        <v>511.875</v>
      </c>
      <c r="AE1400" s="45">
        <f t="shared" si="2735"/>
        <v>100</v>
      </c>
      <c r="AF1400" s="43">
        <v>630</v>
      </c>
      <c r="AG1400" s="43">
        <v>-68.739000000000004</v>
      </c>
      <c r="AH1400" s="43">
        <v>0</v>
      </c>
      <c r="AI1400" s="43">
        <v>0</v>
      </c>
      <c r="AJ1400" s="43">
        <v>0</v>
      </c>
      <c r="AK1400" s="43">
        <v>0</v>
      </c>
      <c r="AL1400" s="43">
        <f t="shared" si="2736"/>
        <v>561.26099999999997</v>
      </c>
      <c r="AM1400" s="43">
        <f t="shared" si="2737"/>
        <v>181</v>
      </c>
      <c r="AN1400" s="19"/>
      <c r="AO1400" s="1"/>
      <c r="AP1400" s="1"/>
      <c r="AQ1400" s="1"/>
      <c r="AR1400" s="1"/>
      <c r="AS1400" s="1"/>
    </row>
    <row r="1401">
      <c r="B1401" s="41" t="s">
        <v>670</v>
      </c>
      <c r="C1401" s="41" t="s">
        <v>107</v>
      </c>
      <c r="D1401" s="41" t="s">
        <v>155</v>
      </c>
      <c r="E1401" s="26" t="str">
        <f t="shared" si="2764"/>
        <v>0412</v>
      </c>
      <c r="F1401" s="41" t="s">
        <v>775</v>
      </c>
      <c r="G1401" s="41" t="s">
        <v>59</v>
      </c>
      <c r="H1401" s="42" t="s">
        <v>60</v>
      </c>
      <c r="I1401" s="43">
        <f>I1402</f>
        <v>88.099999999999994</v>
      </c>
      <c r="J1401" s="43">
        <f>J1402</f>
        <v>88.099999999999994</v>
      </c>
      <c r="K1401" s="43">
        <f>K1402</f>
        <v>88.099999999999994</v>
      </c>
      <c r="L1401" s="43">
        <f>L1402</f>
        <v>0</v>
      </c>
      <c r="M1401" s="43">
        <f>M1402</f>
        <v>0</v>
      </c>
      <c r="N1401" s="43">
        <f>N1402</f>
        <v>0</v>
      </c>
      <c r="O1401" s="43">
        <f>O1402</f>
        <v>-7.7510000000000003</v>
      </c>
      <c r="P1401" s="43">
        <f>P1402</f>
        <v>0</v>
      </c>
      <c r="Q1401" s="43">
        <f>Q1402</f>
        <v>0</v>
      </c>
      <c r="R1401" s="43">
        <f>R1402</f>
        <v>0</v>
      </c>
      <c r="S1401" s="43">
        <f>S1402</f>
        <v>0</v>
      </c>
      <c r="T1401" s="43">
        <f>T1402</f>
        <v>0</v>
      </c>
      <c r="U1401" s="43">
        <v>0</v>
      </c>
      <c r="V1401" s="43">
        <f t="shared" si="2765"/>
        <v>80.34899999999999</v>
      </c>
      <c r="W1401" s="43">
        <f>W1402</f>
        <v>0</v>
      </c>
      <c r="X1401" s="43">
        <f>X1402</f>
        <v>0</v>
      </c>
      <c r="Y1401" s="43">
        <f>Y1402</f>
        <v>0</v>
      </c>
      <c r="Z1401" s="43">
        <f>Z1402</f>
        <v>0</v>
      </c>
      <c r="AA1401" s="43">
        <f>AA1402</f>
        <v>0</v>
      </c>
      <c r="AB1401" s="43">
        <f>AB1402</f>
        <v>261.3485</v>
      </c>
      <c r="AC1401" s="44">
        <f>AC1402</f>
        <v>261.34899999999999</v>
      </c>
      <c r="AD1401" s="44">
        <f>AD1402</f>
        <v>261.3485</v>
      </c>
      <c r="AE1401" s="45">
        <f t="shared" si="2735"/>
        <v>99.999808684938543</v>
      </c>
      <c r="AF1401" s="43">
        <f>AF1402</f>
        <v>269.10000000000002</v>
      </c>
      <c r="AG1401" s="43">
        <f>AG1402</f>
        <v>-7.7510000000000003</v>
      </c>
      <c r="AH1401" s="43">
        <f>AH1402</f>
        <v>0</v>
      </c>
      <c r="AI1401" s="43">
        <f>AI1402</f>
        <v>0</v>
      </c>
      <c r="AJ1401" s="43">
        <f>AJ1402</f>
        <v>0</v>
      </c>
      <c r="AK1401" s="43">
        <f>AK1402</f>
        <v>0</v>
      </c>
      <c r="AL1401" s="43">
        <f t="shared" si="2736"/>
        <v>261.34900000000005</v>
      </c>
      <c r="AM1401" s="43">
        <f t="shared" si="2737"/>
        <v>-181.00000000000006</v>
      </c>
      <c r="AN1401" s="2"/>
      <c r="AO1401" s="1"/>
      <c r="AP1401" s="1"/>
      <c r="AQ1401" s="1"/>
      <c r="AR1401" s="1"/>
      <c r="AS1401" s="1"/>
    </row>
    <row r="1402">
      <c r="B1402" s="41" t="s">
        <v>670</v>
      </c>
      <c r="C1402" s="41" t="s">
        <v>107</v>
      </c>
      <c r="D1402" s="41" t="s">
        <v>155</v>
      </c>
      <c r="E1402" s="26" t="str">
        <f t="shared" si="2764"/>
        <v>0412</v>
      </c>
      <c r="F1402" s="41" t="s">
        <v>775</v>
      </c>
      <c r="G1402" s="41" t="s">
        <v>61</v>
      </c>
      <c r="H1402" s="42" t="s">
        <v>62</v>
      </c>
      <c r="I1402" s="43">
        <v>88.099999999999994</v>
      </c>
      <c r="J1402" s="43">
        <v>88.099999999999994</v>
      </c>
      <c r="K1402" s="43">
        <v>88.099999999999994</v>
      </c>
      <c r="L1402" s="43"/>
      <c r="M1402" s="43"/>
      <c r="N1402" s="43"/>
      <c r="O1402" s="43">
        <v>-7.7510000000000003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0</v>
      </c>
      <c r="V1402" s="43">
        <f t="shared" si="2765"/>
        <v>80.34899999999999</v>
      </c>
      <c r="W1402" s="43"/>
      <c r="X1402" s="43"/>
      <c r="Y1402" s="43"/>
      <c r="Z1402" s="43"/>
      <c r="AA1402" s="43"/>
      <c r="AB1402" s="43">
        <v>261.3485</v>
      </c>
      <c r="AC1402" s="44">
        <v>261.34899999999999</v>
      </c>
      <c r="AD1402" s="44">
        <v>261.3485</v>
      </c>
      <c r="AE1402" s="45">
        <f t="shared" si="2735"/>
        <v>99.999808684938543</v>
      </c>
      <c r="AF1402" s="43">
        <v>269.10000000000002</v>
      </c>
      <c r="AG1402" s="43">
        <v>-7.7510000000000003</v>
      </c>
      <c r="AH1402" s="43">
        <v>0</v>
      </c>
      <c r="AI1402" s="43">
        <v>0</v>
      </c>
      <c r="AJ1402" s="43">
        <v>0</v>
      </c>
      <c r="AK1402" s="43">
        <v>0</v>
      </c>
      <c r="AL1402" s="43">
        <f t="shared" si="2736"/>
        <v>261.34900000000005</v>
      </c>
      <c r="AM1402" s="43">
        <f t="shared" si="2737"/>
        <v>-181.00000000000006</v>
      </c>
      <c r="AN1402" s="19"/>
      <c r="AO1402" s="1"/>
      <c r="AP1402" s="1"/>
      <c r="AQ1402" s="1"/>
      <c r="AR1402" s="1"/>
      <c r="AS1402" s="1"/>
    </row>
    <row r="1403">
      <c r="B1403" s="41" t="s">
        <v>670</v>
      </c>
      <c r="C1403" s="41" t="s">
        <v>107</v>
      </c>
      <c r="D1403" s="41" t="s">
        <v>155</v>
      </c>
      <c r="E1403" s="26" t="str">
        <f t="shared" si="2764"/>
        <v>0412</v>
      </c>
      <c r="F1403" s="59" t="s">
        <v>777</v>
      </c>
      <c r="G1403" s="59"/>
      <c r="H1403" s="60" t="s">
        <v>778</v>
      </c>
      <c r="I1403" s="43"/>
      <c r="J1403" s="43"/>
      <c r="K1403" s="43"/>
      <c r="L1403" s="43"/>
      <c r="M1403" s="43"/>
      <c r="N1403" s="43"/>
      <c r="O1403" s="43">
        <f t="shared" ref="O1403:O1405" si="2767">O1404</f>
        <v>0</v>
      </c>
      <c r="P1403" s="43">
        <f t="shared" ref="P1403:P1405" si="2768">P1404</f>
        <v>62.866999999999997</v>
      </c>
      <c r="Q1403" s="43"/>
      <c r="R1403" s="43"/>
      <c r="S1403" s="43"/>
      <c r="T1403" s="43"/>
      <c r="U1403" s="43"/>
      <c r="V1403" s="43">
        <f t="shared" si="2765"/>
        <v>62.866999999999997</v>
      </c>
      <c r="W1403" s="43"/>
      <c r="X1403" s="43"/>
      <c r="Y1403" s="43"/>
      <c r="Z1403" s="43"/>
      <c r="AA1403" s="43"/>
      <c r="AB1403" s="43">
        <f t="shared" ref="AB1403:AB1405" si="2769">AB1404</f>
        <v>0</v>
      </c>
      <c r="AC1403" s="44">
        <f t="shared" ref="AC1403:AC1405" si="2770">AC1404</f>
        <v>54.799999999999997</v>
      </c>
      <c r="AD1403" s="44">
        <f t="shared" ref="AD1403:AD1405" si="2771">AD1404</f>
        <v>54.799999999999997</v>
      </c>
      <c r="AE1403" s="45">
        <f t="shared" si="2735"/>
        <v>100</v>
      </c>
      <c r="AF1403" s="43">
        <f t="shared" ref="AF1403:AF1405" si="2772">AF1404</f>
        <v>62.866999999999997</v>
      </c>
      <c r="AG1403" s="43">
        <f t="shared" ref="AG1403:AG1405" si="2773">AG1404</f>
        <v>0</v>
      </c>
      <c r="AH1403" s="43">
        <f t="shared" ref="AH1403:AH1405" si="2774">AH1404</f>
        <v>0</v>
      </c>
      <c r="AI1403" s="43">
        <f t="shared" ref="AI1403:AI1405" si="2775">AI1404</f>
        <v>0</v>
      </c>
      <c r="AJ1403" s="43">
        <f t="shared" ref="AJ1403:AJ1405" si="2776">AJ1404</f>
        <v>0</v>
      </c>
      <c r="AK1403" s="43">
        <f t="shared" ref="AK1403:AK1405" si="2777">AK1404</f>
        <v>0</v>
      </c>
      <c r="AL1403" s="43">
        <f t="shared" si="2736"/>
        <v>62.866999999999997</v>
      </c>
      <c r="AM1403" s="43">
        <f t="shared" si="2737"/>
        <v>0</v>
      </c>
      <c r="AN1403" s="19"/>
      <c r="AR1403" s="1"/>
      <c r="AS1403" s="1"/>
    </row>
    <row r="1404">
      <c r="B1404" s="41" t="s">
        <v>670</v>
      </c>
      <c r="C1404" s="41" t="s">
        <v>107</v>
      </c>
      <c r="D1404" s="41" t="s">
        <v>155</v>
      </c>
      <c r="E1404" s="26" t="str">
        <f t="shared" si="2764"/>
        <v>0412</v>
      </c>
      <c r="F1404" s="59" t="s">
        <v>779</v>
      </c>
      <c r="G1404" s="59"/>
      <c r="H1404" s="60" t="s">
        <v>780</v>
      </c>
      <c r="I1404" s="43"/>
      <c r="J1404" s="43"/>
      <c r="K1404" s="43"/>
      <c r="L1404" s="43"/>
      <c r="M1404" s="43"/>
      <c r="N1404" s="43"/>
      <c r="O1404" s="43">
        <f t="shared" si="2767"/>
        <v>0</v>
      </c>
      <c r="P1404" s="43">
        <f t="shared" si="2768"/>
        <v>62.866999999999997</v>
      </c>
      <c r="Q1404" s="43"/>
      <c r="R1404" s="43"/>
      <c r="S1404" s="43"/>
      <c r="T1404" s="43"/>
      <c r="U1404" s="43"/>
      <c r="V1404" s="43">
        <f t="shared" si="2765"/>
        <v>62.866999999999997</v>
      </c>
      <c r="W1404" s="43"/>
      <c r="X1404" s="43"/>
      <c r="Y1404" s="43"/>
      <c r="Z1404" s="43"/>
      <c r="AA1404" s="43"/>
      <c r="AB1404" s="43">
        <f t="shared" si="2769"/>
        <v>0</v>
      </c>
      <c r="AC1404" s="44">
        <f t="shared" si="2770"/>
        <v>54.799999999999997</v>
      </c>
      <c r="AD1404" s="44">
        <f t="shared" si="2771"/>
        <v>54.799999999999997</v>
      </c>
      <c r="AE1404" s="45">
        <f t="shared" si="2735"/>
        <v>100</v>
      </c>
      <c r="AF1404" s="43">
        <f t="shared" si="2772"/>
        <v>62.866999999999997</v>
      </c>
      <c r="AG1404" s="43">
        <f t="shared" si="2773"/>
        <v>0</v>
      </c>
      <c r="AH1404" s="43">
        <f t="shared" si="2774"/>
        <v>0</v>
      </c>
      <c r="AI1404" s="43">
        <f t="shared" si="2775"/>
        <v>0</v>
      </c>
      <c r="AJ1404" s="43">
        <f t="shared" si="2776"/>
        <v>0</v>
      </c>
      <c r="AK1404" s="43">
        <f t="shared" si="2777"/>
        <v>0</v>
      </c>
      <c r="AL1404" s="43">
        <f t="shared" si="2736"/>
        <v>62.866999999999997</v>
      </c>
      <c r="AM1404" s="43">
        <f t="shared" si="2737"/>
        <v>0</v>
      </c>
      <c r="AN1404" s="19"/>
      <c r="AO1404" s="1"/>
      <c r="AP1404" s="1"/>
      <c r="AQ1404" s="1"/>
      <c r="AR1404" s="1"/>
      <c r="AS1404" s="1"/>
    </row>
    <row r="1405">
      <c r="B1405" s="41" t="s">
        <v>670</v>
      </c>
      <c r="C1405" s="41" t="s">
        <v>107</v>
      </c>
      <c r="D1405" s="41" t="s">
        <v>155</v>
      </c>
      <c r="E1405" s="26" t="str">
        <f t="shared" si="2764"/>
        <v>0412</v>
      </c>
      <c r="F1405" s="59" t="s">
        <v>779</v>
      </c>
      <c r="G1405" s="59" t="s">
        <v>53</v>
      </c>
      <c r="H1405" s="60" t="s">
        <v>54</v>
      </c>
      <c r="I1405" s="43"/>
      <c r="J1405" s="43"/>
      <c r="K1405" s="43"/>
      <c r="L1405" s="43"/>
      <c r="M1405" s="43"/>
      <c r="N1405" s="43"/>
      <c r="O1405" s="43">
        <f t="shared" si="2767"/>
        <v>0</v>
      </c>
      <c r="P1405" s="43">
        <f t="shared" si="2768"/>
        <v>62.866999999999997</v>
      </c>
      <c r="Q1405" s="43"/>
      <c r="R1405" s="43"/>
      <c r="S1405" s="43"/>
      <c r="T1405" s="43"/>
      <c r="U1405" s="43"/>
      <c r="V1405" s="43">
        <f t="shared" si="2765"/>
        <v>62.866999999999997</v>
      </c>
      <c r="W1405" s="43"/>
      <c r="X1405" s="43"/>
      <c r="Y1405" s="43"/>
      <c r="Z1405" s="43"/>
      <c r="AA1405" s="43"/>
      <c r="AB1405" s="43">
        <f t="shared" si="2769"/>
        <v>0</v>
      </c>
      <c r="AC1405" s="44">
        <f t="shared" si="2770"/>
        <v>54.799999999999997</v>
      </c>
      <c r="AD1405" s="44">
        <f t="shared" si="2771"/>
        <v>54.799999999999997</v>
      </c>
      <c r="AE1405" s="45">
        <f t="shared" si="2735"/>
        <v>100</v>
      </c>
      <c r="AF1405" s="43">
        <f t="shared" si="2772"/>
        <v>62.866999999999997</v>
      </c>
      <c r="AG1405" s="43">
        <f t="shared" si="2773"/>
        <v>0</v>
      </c>
      <c r="AH1405" s="43">
        <f t="shared" si="2774"/>
        <v>0</v>
      </c>
      <c r="AI1405" s="43">
        <f t="shared" si="2775"/>
        <v>0</v>
      </c>
      <c r="AJ1405" s="43">
        <f t="shared" si="2776"/>
        <v>0</v>
      </c>
      <c r="AK1405" s="43">
        <f t="shared" si="2777"/>
        <v>0</v>
      </c>
      <c r="AL1405" s="43">
        <f t="shared" si="2736"/>
        <v>62.866999999999997</v>
      </c>
      <c r="AM1405" s="43">
        <f t="shared" si="2737"/>
        <v>0</v>
      </c>
      <c r="AN1405" s="19"/>
      <c r="AO1405" s="1"/>
      <c r="AP1405" s="1"/>
      <c r="AQ1405" s="1"/>
      <c r="AR1405" s="1"/>
      <c r="AS1405" s="1"/>
    </row>
    <row r="1406">
      <c r="B1406" s="41" t="s">
        <v>670</v>
      </c>
      <c r="C1406" s="41" t="s">
        <v>107</v>
      </c>
      <c r="D1406" s="41" t="s">
        <v>155</v>
      </c>
      <c r="E1406" s="26" t="str">
        <f t="shared" si="2764"/>
        <v>0412</v>
      </c>
      <c r="F1406" s="59" t="s">
        <v>779</v>
      </c>
      <c r="G1406" s="59" t="s">
        <v>55</v>
      </c>
      <c r="H1406" s="60" t="s">
        <v>56</v>
      </c>
      <c r="I1406" s="43"/>
      <c r="J1406" s="43"/>
      <c r="K1406" s="43"/>
      <c r="L1406" s="43"/>
      <c r="M1406" s="43"/>
      <c r="N1406" s="43"/>
      <c r="O1406" s="43">
        <v>0</v>
      </c>
      <c r="P1406" s="43">
        <v>62.866999999999997</v>
      </c>
      <c r="Q1406" s="43"/>
      <c r="R1406" s="43"/>
      <c r="S1406" s="43"/>
      <c r="T1406" s="43"/>
      <c r="U1406" s="43"/>
      <c r="V1406" s="43">
        <f t="shared" si="2765"/>
        <v>62.866999999999997</v>
      </c>
      <c r="W1406" s="43"/>
      <c r="X1406" s="43"/>
      <c r="Y1406" s="43"/>
      <c r="Z1406" s="43"/>
      <c r="AA1406" s="43"/>
      <c r="AB1406" s="43">
        <v>0</v>
      </c>
      <c r="AC1406" s="44">
        <v>54.799999999999997</v>
      </c>
      <c r="AD1406" s="44">
        <v>54.799999999999997</v>
      </c>
      <c r="AE1406" s="45">
        <f t="shared" si="2735"/>
        <v>100</v>
      </c>
      <c r="AF1406" s="43">
        <v>62.866999999999997</v>
      </c>
      <c r="AG1406" s="43">
        <v>0</v>
      </c>
      <c r="AH1406" s="43">
        <v>0</v>
      </c>
      <c r="AI1406" s="43">
        <v>0</v>
      </c>
      <c r="AJ1406" s="43">
        <v>0</v>
      </c>
      <c r="AK1406" s="43">
        <v>0</v>
      </c>
      <c r="AL1406" s="43">
        <f t="shared" si="2736"/>
        <v>62.866999999999997</v>
      </c>
      <c r="AM1406" s="43">
        <f t="shared" si="2737"/>
        <v>0</v>
      </c>
      <c r="AN1406" s="19"/>
      <c r="AO1406" s="1"/>
      <c r="AP1406" s="1"/>
      <c r="AQ1406" s="1"/>
      <c r="AR1406" s="1"/>
      <c r="AS1406" s="1"/>
    </row>
    <row r="1407" s="24" customFormat="1">
      <c r="B1407" s="25" t="s">
        <v>670</v>
      </c>
      <c r="C1407" s="25" t="s">
        <v>115</v>
      </c>
      <c r="D1407" s="25"/>
      <c r="E1407" s="32" t="str">
        <f t="shared" si="2764"/>
        <v>05</v>
      </c>
      <c r="F1407" s="25"/>
      <c r="G1407" s="25"/>
      <c r="H1407" s="27" t="s">
        <v>116</v>
      </c>
      <c r="I1407" s="28">
        <f>I1415+I1479+I1408</f>
        <v>17353.700000000001</v>
      </c>
      <c r="J1407" s="28">
        <f>J1415+J1479+J1408</f>
        <v>1402.2</v>
      </c>
      <c r="K1407" s="28">
        <f>K1415+K1479+K1408</f>
        <v>1402.2</v>
      </c>
      <c r="L1407" s="28">
        <f>L1415+L1479+L1408</f>
        <v>-3959.1999999999998</v>
      </c>
      <c r="M1407" s="28">
        <f>M1415+M1479+M1408</f>
        <v>1000</v>
      </c>
      <c r="N1407" s="28">
        <f>N1415+N1479+N1408</f>
        <v>980</v>
      </c>
      <c r="O1407" s="28">
        <f>O1415+O1479+O1408</f>
        <v>-566.64499999999998</v>
      </c>
      <c r="P1407" s="28">
        <f>P1415+P1479+P1408</f>
        <v>0</v>
      </c>
      <c r="Q1407" s="28">
        <f>Q1415+Q1479+Q1408</f>
        <v>0</v>
      </c>
      <c r="R1407" s="28">
        <f>R1415+R1479+R1408</f>
        <v>4358.2179999999998</v>
      </c>
      <c r="S1407" s="28">
        <f>S1415+S1479+S1408</f>
        <v>-135.666</v>
      </c>
      <c r="T1407" s="28">
        <f>T1415+T1479+T1408</f>
        <v>0</v>
      </c>
      <c r="U1407" s="28">
        <f>U1415+U1479+U1408</f>
        <v>0</v>
      </c>
      <c r="V1407" s="28">
        <f t="shared" si="2765"/>
        <v>17050.406999999999</v>
      </c>
      <c r="W1407" s="28">
        <f>W1415+W1479+W1408</f>
        <v>1200</v>
      </c>
      <c r="X1407" s="28">
        <f>X1415+X1479+X1408</f>
        <v>0</v>
      </c>
      <c r="Y1407" s="28">
        <f>Y1415+Y1479+Y1408</f>
        <v>0</v>
      </c>
      <c r="Z1407" s="28">
        <f>Z1415+Z1479+Z1408</f>
        <v>0</v>
      </c>
      <c r="AA1407" s="28">
        <f>AA1415+AA1479+AA1408</f>
        <v>0</v>
      </c>
      <c r="AB1407" s="28">
        <f>AB1415+AB1479+AB1408</f>
        <v>837.25877000000003</v>
      </c>
      <c r="AC1407" s="29">
        <f>AC1415+AC1479+AC1408</f>
        <v>4592.2315400000007</v>
      </c>
      <c r="AD1407" s="29">
        <f>AD1415+AD1479+AD1408</f>
        <v>4584.7845200000002</v>
      </c>
      <c r="AE1407" s="30">
        <f t="shared" si="2735"/>
        <v>99.837834396303094</v>
      </c>
      <c r="AF1407" s="28">
        <f>AF1415+AF1479+AF1408</f>
        <v>10662.96026</v>
      </c>
      <c r="AG1407" s="28">
        <f>AG1415+AG1479+AG1408</f>
        <v>-566.64499999999998</v>
      </c>
      <c r="AH1407" s="28">
        <f>AH1415+AH1479+AH1408</f>
        <v>0</v>
      </c>
      <c r="AI1407" s="28">
        <f>AI1415+AI1479+AI1408</f>
        <v>0</v>
      </c>
      <c r="AJ1407" s="28">
        <f>AJ1415+AJ1479+AJ1408</f>
        <v>0</v>
      </c>
      <c r="AK1407" s="28">
        <f>AK1415+AK1479+AK1408</f>
        <v>0</v>
      </c>
      <c r="AL1407" s="28">
        <f t="shared" si="2736"/>
        <v>10096.315259999999</v>
      </c>
      <c r="AM1407" s="28">
        <f t="shared" si="2737"/>
        <v>6954.0917399999998</v>
      </c>
      <c r="AN1407" s="31"/>
      <c r="AO1407" s="24"/>
      <c r="AP1407" s="24"/>
      <c r="AQ1407" s="24"/>
      <c r="AR1407" s="24"/>
      <c r="AS1407" s="24"/>
    </row>
    <row r="1408" s="33" customFormat="1">
      <c r="B1408" s="34" t="s">
        <v>670</v>
      </c>
      <c r="C1408" s="34" t="s">
        <v>115</v>
      </c>
      <c r="D1408" s="34" t="s">
        <v>505</v>
      </c>
      <c r="E1408" s="35" t="str">
        <f t="shared" si="2764"/>
        <v>0502</v>
      </c>
      <c r="F1408" s="34"/>
      <c r="G1408" s="34"/>
      <c r="H1408" s="36" t="s">
        <v>781</v>
      </c>
      <c r="I1408" s="37">
        <f t="shared" ref="I1408:I1413" si="2778">I1409</f>
        <v>894</v>
      </c>
      <c r="J1408" s="37">
        <f t="shared" ref="J1408:J1413" si="2779">J1409</f>
        <v>0</v>
      </c>
      <c r="K1408" s="37">
        <f t="shared" ref="K1408:K1413" si="2780">K1409</f>
        <v>0</v>
      </c>
      <c r="L1408" s="37">
        <f t="shared" ref="L1408:L1413" si="2781">L1409</f>
        <v>0</v>
      </c>
      <c r="M1408" s="37">
        <f t="shared" ref="M1408:M1413" si="2782">M1409</f>
        <v>0</v>
      </c>
      <c r="N1408" s="37">
        <f t="shared" ref="N1408:N1413" si="2783">N1409</f>
        <v>0</v>
      </c>
      <c r="O1408" s="37">
        <f t="shared" ref="O1408:O1413" si="2784">O1409</f>
        <v>-557.01099999999997</v>
      </c>
      <c r="P1408" s="37">
        <f t="shared" ref="P1408:P1413" si="2785">P1409</f>
        <v>0</v>
      </c>
      <c r="Q1408" s="37">
        <f t="shared" ref="Q1408:Q1413" si="2786">Q1409</f>
        <v>0</v>
      </c>
      <c r="R1408" s="37">
        <f t="shared" ref="R1408:R1413" si="2787">R1409</f>
        <v>0</v>
      </c>
      <c r="S1408" s="37">
        <f t="shared" ref="S1408:S1413" si="2788">S1409</f>
        <v>0</v>
      </c>
      <c r="T1408" s="37">
        <f t="shared" ref="T1408:T1413" si="2789">T1409</f>
        <v>0</v>
      </c>
      <c r="U1408" s="37">
        <f t="shared" ref="U1408:U1413" si="2790">U1409</f>
        <v>0</v>
      </c>
      <c r="V1408" s="37">
        <f t="shared" si="2765"/>
        <v>336.98900000000003</v>
      </c>
      <c r="W1408" s="37">
        <f t="shared" ref="W1408:W1413" si="2791">W1409</f>
        <v>0</v>
      </c>
      <c r="X1408" s="37">
        <f t="shared" ref="X1408:X1413" si="2792">X1409</f>
        <v>0</v>
      </c>
      <c r="Y1408" s="37">
        <f t="shared" ref="Y1408:Y1413" si="2793">Y1409</f>
        <v>0</v>
      </c>
      <c r="Z1408" s="37">
        <f t="shared" ref="Z1408:Z1413" si="2794">Z1409</f>
        <v>-894</v>
      </c>
      <c r="AA1408" s="37">
        <f t="shared" ref="AA1408:AA1413" si="2795">AA1409</f>
        <v>0</v>
      </c>
      <c r="AB1408" s="37">
        <f t="shared" ref="AB1408:AB1413" si="2796">AB1409</f>
        <v>182.03373999999999</v>
      </c>
      <c r="AC1408" s="38">
        <f t="shared" ref="AC1408:AC1413" si="2797">AC1409</f>
        <v>182.03379000000001</v>
      </c>
      <c r="AD1408" s="38">
        <f t="shared" ref="AD1408:AD1413" si="2798">AD1409</f>
        <v>182.03373999999999</v>
      </c>
      <c r="AE1408" s="39">
        <f t="shared" si="2735"/>
        <v>99.999972532572102</v>
      </c>
      <c r="AF1408" s="37">
        <f t="shared" ref="AF1408:AF1413" si="2799">AF1409</f>
        <v>739.04512</v>
      </c>
      <c r="AG1408" s="37">
        <f t="shared" ref="AG1408:AG1413" si="2800">AG1409</f>
        <v>-557.01099999999997</v>
      </c>
      <c r="AH1408" s="37">
        <f t="shared" ref="AH1408:AH1413" si="2801">AH1409</f>
        <v>0</v>
      </c>
      <c r="AI1408" s="37">
        <f t="shared" ref="AI1408:AI1413" si="2802">AI1409</f>
        <v>0</v>
      </c>
      <c r="AJ1408" s="37">
        <f t="shared" ref="AJ1408:AJ1413" si="2803">AJ1409</f>
        <v>0</v>
      </c>
      <c r="AK1408" s="37">
        <f t="shared" ref="AK1408:AK1413" si="2804">AK1409</f>
        <v>0</v>
      </c>
      <c r="AL1408" s="37">
        <f t="shared" si="2736"/>
        <v>182.03412000000003</v>
      </c>
      <c r="AM1408" s="37">
        <f t="shared" si="2737"/>
        <v>154.95488</v>
      </c>
      <c r="AN1408" s="2"/>
      <c r="AO1408" s="33"/>
      <c r="AP1408" s="33"/>
      <c r="AQ1408" s="33"/>
      <c r="AR1408" s="33"/>
      <c r="AS1408" s="33"/>
    </row>
    <row r="1409" ht="31.5">
      <c r="B1409" s="41" t="s">
        <v>670</v>
      </c>
      <c r="C1409" s="41" t="s">
        <v>115</v>
      </c>
      <c r="D1409" s="41" t="s">
        <v>505</v>
      </c>
      <c r="E1409" s="26" t="str">
        <f t="shared" si="2764"/>
        <v>0502</v>
      </c>
      <c r="F1409" s="41" t="s">
        <v>763</v>
      </c>
      <c r="G1409" s="41"/>
      <c r="H1409" s="42" t="s">
        <v>764</v>
      </c>
      <c r="I1409" s="43">
        <f t="shared" si="2778"/>
        <v>894</v>
      </c>
      <c r="J1409" s="43">
        <f t="shared" si="2779"/>
        <v>0</v>
      </c>
      <c r="K1409" s="43">
        <f t="shared" si="2780"/>
        <v>0</v>
      </c>
      <c r="L1409" s="43">
        <f t="shared" si="2781"/>
        <v>0</v>
      </c>
      <c r="M1409" s="43">
        <f t="shared" si="2782"/>
        <v>0</v>
      </c>
      <c r="N1409" s="43">
        <f t="shared" si="2783"/>
        <v>0</v>
      </c>
      <c r="O1409" s="43">
        <f t="shared" si="2784"/>
        <v>-557.01099999999997</v>
      </c>
      <c r="P1409" s="43">
        <f t="shared" si="2785"/>
        <v>0</v>
      </c>
      <c r="Q1409" s="43">
        <f t="shared" si="2786"/>
        <v>0</v>
      </c>
      <c r="R1409" s="43">
        <f t="shared" si="2787"/>
        <v>0</v>
      </c>
      <c r="S1409" s="43">
        <f t="shared" si="2788"/>
        <v>0</v>
      </c>
      <c r="T1409" s="43">
        <f t="shared" si="2789"/>
        <v>0</v>
      </c>
      <c r="U1409" s="43">
        <f t="shared" si="2790"/>
        <v>0</v>
      </c>
      <c r="V1409" s="43">
        <f t="shared" si="2765"/>
        <v>336.98900000000003</v>
      </c>
      <c r="W1409" s="43">
        <f t="shared" si="2791"/>
        <v>0</v>
      </c>
      <c r="X1409" s="43">
        <f t="shared" si="2792"/>
        <v>0</v>
      </c>
      <c r="Y1409" s="43">
        <f t="shared" si="2793"/>
        <v>0</v>
      </c>
      <c r="Z1409" s="43">
        <f t="shared" si="2794"/>
        <v>-894</v>
      </c>
      <c r="AA1409" s="43">
        <f t="shared" si="2795"/>
        <v>0</v>
      </c>
      <c r="AB1409" s="43">
        <f t="shared" si="2796"/>
        <v>182.03373999999999</v>
      </c>
      <c r="AC1409" s="44">
        <f t="shared" si="2797"/>
        <v>182.03379000000001</v>
      </c>
      <c r="AD1409" s="44">
        <f t="shared" si="2798"/>
        <v>182.03373999999999</v>
      </c>
      <c r="AE1409" s="45">
        <f t="shared" si="2735"/>
        <v>99.999972532572102</v>
      </c>
      <c r="AF1409" s="43">
        <f t="shared" si="2799"/>
        <v>739.04512</v>
      </c>
      <c r="AG1409" s="43">
        <f t="shared" si="2800"/>
        <v>-557.01099999999997</v>
      </c>
      <c r="AH1409" s="43">
        <f t="shared" si="2801"/>
        <v>0</v>
      </c>
      <c r="AI1409" s="43">
        <f t="shared" si="2802"/>
        <v>0</v>
      </c>
      <c r="AJ1409" s="43">
        <f t="shared" si="2803"/>
        <v>0</v>
      </c>
      <c r="AK1409" s="43">
        <f t="shared" si="2804"/>
        <v>0</v>
      </c>
      <c r="AL1409" s="43">
        <f t="shared" si="2736"/>
        <v>182.03412000000003</v>
      </c>
      <c r="AM1409" s="43">
        <f t="shared" si="2737"/>
        <v>154.95488</v>
      </c>
      <c r="AN1409" s="2"/>
      <c r="AO1409" s="1"/>
      <c r="AP1409" s="1"/>
      <c r="AQ1409" s="1"/>
      <c r="AR1409" s="1"/>
      <c r="AS1409" s="1"/>
    </row>
    <row r="1410" ht="31.5">
      <c r="B1410" s="41" t="s">
        <v>670</v>
      </c>
      <c r="C1410" s="41" t="s">
        <v>115</v>
      </c>
      <c r="D1410" s="41" t="s">
        <v>505</v>
      </c>
      <c r="E1410" s="26" t="str">
        <f t="shared" si="2764"/>
        <v>0502</v>
      </c>
      <c r="F1410" s="41" t="s">
        <v>782</v>
      </c>
      <c r="G1410" s="41"/>
      <c r="H1410" s="42" t="s">
        <v>783</v>
      </c>
      <c r="I1410" s="43">
        <f t="shared" si="2778"/>
        <v>894</v>
      </c>
      <c r="J1410" s="43">
        <f t="shared" si="2779"/>
        <v>0</v>
      </c>
      <c r="K1410" s="43">
        <f t="shared" si="2780"/>
        <v>0</v>
      </c>
      <c r="L1410" s="43">
        <f t="shared" si="2781"/>
        <v>0</v>
      </c>
      <c r="M1410" s="43">
        <f t="shared" si="2782"/>
        <v>0</v>
      </c>
      <c r="N1410" s="43">
        <f t="shared" si="2783"/>
        <v>0</v>
      </c>
      <c r="O1410" s="43">
        <f t="shared" si="2784"/>
        <v>-557.01099999999997</v>
      </c>
      <c r="P1410" s="43">
        <f t="shared" si="2785"/>
        <v>0</v>
      </c>
      <c r="Q1410" s="43">
        <f t="shared" si="2786"/>
        <v>0</v>
      </c>
      <c r="R1410" s="43">
        <f t="shared" si="2787"/>
        <v>0</v>
      </c>
      <c r="S1410" s="43">
        <f t="shared" si="2788"/>
        <v>0</v>
      </c>
      <c r="T1410" s="43">
        <f t="shared" si="2789"/>
        <v>0</v>
      </c>
      <c r="U1410" s="43">
        <f t="shared" si="2790"/>
        <v>0</v>
      </c>
      <c r="V1410" s="43">
        <f t="shared" si="2765"/>
        <v>336.98900000000003</v>
      </c>
      <c r="W1410" s="43">
        <f t="shared" si="2791"/>
        <v>0</v>
      </c>
      <c r="X1410" s="43">
        <f t="shared" si="2792"/>
        <v>0</v>
      </c>
      <c r="Y1410" s="43">
        <f t="shared" si="2793"/>
        <v>0</v>
      </c>
      <c r="Z1410" s="43">
        <f t="shared" si="2794"/>
        <v>-894</v>
      </c>
      <c r="AA1410" s="43">
        <f t="shared" si="2795"/>
        <v>0</v>
      </c>
      <c r="AB1410" s="43">
        <f t="shared" si="2796"/>
        <v>182.03373999999999</v>
      </c>
      <c r="AC1410" s="44">
        <f t="shared" si="2797"/>
        <v>182.03379000000001</v>
      </c>
      <c r="AD1410" s="44">
        <f t="shared" si="2798"/>
        <v>182.03373999999999</v>
      </c>
      <c r="AE1410" s="45">
        <f t="shared" si="2735"/>
        <v>99.999972532572102</v>
      </c>
      <c r="AF1410" s="43">
        <f t="shared" si="2799"/>
        <v>739.04512</v>
      </c>
      <c r="AG1410" s="43">
        <f t="shared" si="2800"/>
        <v>-557.01099999999997</v>
      </c>
      <c r="AH1410" s="43">
        <f t="shared" si="2801"/>
        <v>0</v>
      </c>
      <c r="AI1410" s="43">
        <f t="shared" si="2802"/>
        <v>0</v>
      </c>
      <c r="AJ1410" s="43">
        <f t="shared" si="2803"/>
        <v>0</v>
      </c>
      <c r="AK1410" s="43">
        <f t="shared" si="2804"/>
        <v>0</v>
      </c>
      <c r="AL1410" s="43">
        <f t="shared" si="2736"/>
        <v>182.03412000000003</v>
      </c>
      <c r="AM1410" s="43">
        <f t="shared" si="2737"/>
        <v>154.95488</v>
      </c>
      <c r="AN1410" s="2"/>
      <c r="AO1410" s="1"/>
      <c r="AP1410" s="1"/>
      <c r="AQ1410" s="1"/>
      <c r="AR1410" s="1"/>
      <c r="AS1410" s="1"/>
    </row>
    <row r="1411" ht="63">
      <c r="B1411" s="41" t="s">
        <v>670</v>
      </c>
      <c r="C1411" s="41" t="s">
        <v>115</v>
      </c>
      <c r="D1411" s="41" t="s">
        <v>505</v>
      </c>
      <c r="E1411" s="26" t="str">
        <f t="shared" si="2764"/>
        <v>0502</v>
      </c>
      <c r="F1411" s="41" t="s">
        <v>784</v>
      </c>
      <c r="G1411" s="41"/>
      <c r="H1411" s="42" t="s">
        <v>785</v>
      </c>
      <c r="I1411" s="43">
        <f t="shared" si="2778"/>
        <v>894</v>
      </c>
      <c r="J1411" s="43">
        <f t="shared" si="2779"/>
        <v>0</v>
      </c>
      <c r="K1411" s="43">
        <f t="shared" si="2780"/>
        <v>0</v>
      </c>
      <c r="L1411" s="43">
        <f t="shared" si="2781"/>
        <v>0</v>
      </c>
      <c r="M1411" s="43">
        <f t="shared" si="2782"/>
        <v>0</v>
      </c>
      <c r="N1411" s="43">
        <f t="shared" si="2783"/>
        <v>0</v>
      </c>
      <c r="O1411" s="43">
        <f t="shared" si="2784"/>
        <v>-557.01099999999997</v>
      </c>
      <c r="P1411" s="43">
        <f t="shared" si="2785"/>
        <v>0</v>
      </c>
      <c r="Q1411" s="43">
        <f t="shared" si="2786"/>
        <v>0</v>
      </c>
      <c r="R1411" s="43">
        <f t="shared" si="2787"/>
        <v>0</v>
      </c>
      <c r="S1411" s="43">
        <f t="shared" si="2788"/>
        <v>0</v>
      </c>
      <c r="T1411" s="43">
        <f t="shared" si="2789"/>
        <v>0</v>
      </c>
      <c r="U1411" s="43">
        <f t="shared" si="2790"/>
        <v>0</v>
      </c>
      <c r="V1411" s="43">
        <f t="shared" si="2765"/>
        <v>336.98900000000003</v>
      </c>
      <c r="W1411" s="43">
        <f t="shared" si="2791"/>
        <v>0</v>
      </c>
      <c r="X1411" s="43">
        <f t="shared" si="2792"/>
        <v>0</v>
      </c>
      <c r="Y1411" s="43">
        <f t="shared" si="2793"/>
        <v>0</v>
      </c>
      <c r="Z1411" s="43">
        <f t="shared" si="2794"/>
        <v>-894</v>
      </c>
      <c r="AA1411" s="43">
        <f t="shared" si="2795"/>
        <v>0</v>
      </c>
      <c r="AB1411" s="43">
        <f t="shared" si="2796"/>
        <v>182.03373999999999</v>
      </c>
      <c r="AC1411" s="44">
        <f t="shared" si="2797"/>
        <v>182.03379000000001</v>
      </c>
      <c r="AD1411" s="44">
        <f t="shared" si="2798"/>
        <v>182.03373999999999</v>
      </c>
      <c r="AE1411" s="45">
        <f t="shared" si="2735"/>
        <v>99.999972532572102</v>
      </c>
      <c r="AF1411" s="43">
        <f t="shared" si="2799"/>
        <v>739.04512</v>
      </c>
      <c r="AG1411" s="43">
        <f t="shared" si="2800"/>
        <v>-557.01099999999997</v>
      </c>
      <c r="AH1411" s="43">
        <f t="shared" si="2801"/>
        <v>0</v>
      </c>
      <c r="AI1411" s="43">
        <f t="shared" si="2802"/>
        <v>0</v>
      </c>
      <c r="AJ1411" s="43">
        <f t="shared" si="2803"/>
        <v>0</v>
      </c>
      <c r="AK1411" s="43">
        <f t="shared" si="2804"/>
        <v>0</v>
      </c>
      <c r="AL1411" s="43">
        <f t="shared" si="2736"/>
        <v>182.03412000000003</v>
      </c>
      <c r="AM1411" s="43">
        <f t="shared" si="2737"/>
        <v>154.95488</v>
      </c>
      <c r="AN1411" s="2"/>
      <c r="AR1411" s="1"/>
      <c r="AS1411" s="1"/>
    </row>
    <row r="1412" ht="31.5">
      <c r="B1412" s="41" t="s">
        <v>670</v>
      </c>
      <c r="C1412" s="41" t="s">
        <v>115</v>
      </c>
      <c r="D1412" s="41" t="s">
        <v>505</v>
      </c>
      <c r="E1412" s="26" t="str">
        <f t="shared" si="2764"/>
        <v>0502</v>
      </c>
      <c r="F1412" s="41" t="s">
        <v>786</v>
      </c>
      <c r="G1412" s="41"/>
      <c r="H1412" s="42" t="s">
        <v>787</v>
      </c>
      <c r="I1412" s="43">
        <f t="shared" si="2778"/>
        <v>894</v>
      </c>
      <c r="J1412" s="43">
        <f t="shared" si="2779"/>
        <v>0</v>
      </c>
      <c r="K1412" s="43">
        <f t="shared" si="2780"/>
        <v>0</v>
      </c>
      <c r="L1412" s="43">
        <f t="shared" si="2781"/>
        <v>0</v>
      </c>
      <c r="M1412" s="43">
        <f t="shared" si="2782"/>
        <v>0</v>
      </c>
      <c r="N1412" s="43">
        <f t="shared" si="2783"/>
        <v>0</v>
      </c>
      <c r="O1412" s="43">
        <f t="shared" si="2784"/>
        <v>-557.01099999999997</v>
      </c>
      <c r="P1412" s="43">
        <f t="shared" si="2785"/>
        <v>0</v>
      </c>
      <c r="Q1412" s="43">
        <f t="shared" si="2786"/>
        <v>0</v>
      </c>
      <c r="R1412" s="43">
        <f t="shared" si="2787"/>
        <v>0</v>
      </c>
      <c r="S1412" s="43">
        <f t="shared" si="2788"/>
        <v>0</v>
      </c>
      <c r="T1412" s="43">
        <f t="shared" si="2789"/>
        <v>0</v>
      </c>
      <c r="U1412" s="43">
        <f t="shared" si="2790"/>
        <v>0</v>
      </c>
      <c r="V1412" s="43">
        <f t="shared" si="2765"/>
        <v>336.98900000000003</v>
      </c>
      <c r="W1412" s="43">
        <f t="shared" si="2791"/>
        <v>0</v>
      </c>
      <c r="X1412" s="43">
        <f t="shared" si="2792"/>
        <v>0</v>
      </c>
      <c r="Y1412" s="43">
        <f t="shared" si="2793"/>
        <v>0</v>
      </c>
      <c r="Z1412" s="43">
        <f t="shared" si="2794"/>
        <v>-894</v>
      </c>
      <c r="AA1412" s="43">
        <f t="shared" si="2795"/>
        <v>0</v>
      </c>
      <c r="AB1412" s="43">
        <f t="shared" si="2796"/>
        <v>182.03373999999999</v>
      </c>
      <c r="AC1412" s="44">
        <f t="shared" si="2797"/>
        <v>182.03379000000001</v>
      </c>
      <c r="AD1412" s="44">
        <f t="shared" si="2798"/>
        <v>182.03373999999999</v>
      </c>
      <c r="AE1412" s="45">
        <f t="shared" si="2735"/>
        <v>99.999972532572102</v>
      </c>
      <c r="AF1412" s="43">
        <f t="shared" si="2799"/>
        <v>739.04512</v>
      </c>
      <c r="AG1412" s="43">
        <f t="shared" si="2800"/>
        <v>-557.01099999999997</v>
      </c>
      <c r="AH1412" s="43">
        <f t="shared" si="2801"/>
        <v>0</v>
      </c>
      <c r="AI1412" s="43">
        <f t="shared" si="2802"/>
        <v>0</v>
      </c>
      <c r="AJ1412" s="43">
        <f t="shared" si="2803"/>
        <v>0</v>
      </c>
      <c r="AK1412" s="43">
        <f t="shared" si="2804"/>
        <v>0</v>
      </c>
      <c r="AL1412" s="43">
        <f t="shared" si="2736"/>
        <v>182.03412000000003</v>
      </c>
      <c r="AM1412" s="43">
        <f t="shared" si="2737"/>
        <v>154.95488</v>
      </c>
      <c r="AN1412" s="2"/>
      <c r="AO1412" s="1"/>
      <c r="AP1412" s="1"/>
      <c r="AQ1412" s="1"/>
      <c r="AR1412" s="1"/>
      <c r="AS1412" s="1"/>
    </row>
    <row r="1413" ht="31.5">
      <c r="B1413" s="41" t="s">
        <v>670</v>
      </c>
      <c r="C1413" s="41" t="s">
        <v>115</v>
      </c>
      <c r="D1413" s="41" t="s">
        <v>505</v>
      </c>
      <c r="E1413" s="26" t="str">
        <f t="shared" si="2764"/>
        <v>0502</v>
      </c>
      <c r="F1413" s="41" t="s">
        <v>786</v>
      </c>
      <c r="G1413" s="41" t="s">
        <v>53</v>
      </c>
      <c r="H1413" s="42" t="s">
        <v>54</v>
      </c>
      <c r="I1413" s="43">
        <f t="shared" si="2778"/>
        <v>894</v>
      </c>
      <c r="J1413" s="43">
        <f t="shared" si="2779"/>
        <v>0</v>
      </c>
      <c r="K1413" s="43">
        <f t="shared" si="2780"/>
        <v>0</v>
      </c>
      <c r="L1413" s="43">
        <f t="shared" si="2781"/>
        <v>0</v>
      </c>
      <c r="M1413" s="43">
        <f t="shared" si="2782"/>
        <v>0</v>
      </c>
      <c r="N1413" s="43">
        <f t="shared" si="2783"/>
        <v>0</v>
      </c>
      <c r="O1413" s="43">
        <f t="shared" si="2784"/>
        <v>-557.01099999999997</v>
      </c>
      <c r="P1413" s="43">
        <f t="shared" si="2785"/>
        <v>0</v>
      </c>
      <c r="Q1413" s="43">
        <f t="shared" si="2786"/>
        <v>0</v>
      </c>
      <c r="R1413" s="43">
        <f t="shared" si="2787"/>
        <v>0</v>
      </c>
      <c r="S1413" s="43">
        <f t="shared" si="2788"/>
        <v>0</v>
      </c>
      <c r="T1413" s="43">
        <f t="shared" si="2789"/>
        <v>0</v>
      </c>
      <c r="U1413" s="43">
        <f t="shared" si="2790"/>
        <v>0</v>
      </c>
      <c r="V1413" s="43">
        <f t="shared" si="2765"/>
        <v>336.98900000000003</v>
      </c>
      <c r="W1413" s="43">
        <f t="shared" si="2791"/>
        <v>0</v>
      </c>
      <c r="X1413" s="43">
        <f t="shared" si="2792"/>
        <v>0</v>
      </c>
      <c r="Y1413" s="43">
        <f t="shared" si="2793"/>
        <v>0</v>
      </c>
      <c r="Z1413" s="43">
        <f t="shared" si="2794"/>
        <v>-894</v>
      </c>
      <c r="AA1413" s="43">
        <f t="shared" si="2795"/>
        <v>0</v>
      </c>
      <c r="AB1413" s="43">
        <f t="shared" si="2796"/>
        <v>182.03373999999999</v>
      </c>
      <c r="AC1413" s="44">
        <f t="shared" si="2797"/>
        <v>182.03379000000001</v>
      </c>
      <c r="AD1413" s="44">
        <f t="shared" si="2798"/>
        <v>182.03373999999999</v>
      </c>
      <c r="AE1413" s="45">
        <f t="shared" si="2735"/>
        <v>99.999972532572102</v>
      </c>
      <c r="AF1413" s="43">
        <f t="shared" si="2799"/>
        <v>739.04512</v>
      </c>
      <c r="AG1413" s="43">
        <f t="shared" si="2800"/>
        <v>-557.01099999999997</v>
      </c>
      <c r="AH1413" s="43">
        <f t="shared" si="2801"/>
        <v>0</v>
      </c>
      <c r="AI1413" s="43">
        <f t="shared" si="2802"/>
        <v>0</v>
      </c>
      <c r="AJ1413" s="43">
        <f t="shared" si="2803"/>
        <v>0</v>
      </c>
      <c r="AK1413" s="43">
        <f t="shared" si="2804"/>
        <v>0</v>
      </c>
      <c r="AL1413" s="43">
        <f t="shared" si="2736"/>
        <v>182.03412000000003</v>
      </c>
      <c r="AM1413" s="43">
        <f t="shared" si="2737"/>
        <v>154.95488</v>
      </c>
      <c r="AN1413" s="2"/>
      <c r="AO1413" s="1"/>
      <c r="AP1413" s="1"/>
      <c r="AQ1413" s="1"/>
      <c r="AR1413" s="1"/>
      <c r="AS1413" s="1"/>
    </row>
    <row r="1414" ht="31.5">
      <c r="B1414" s="41" t="s">
        <v>670</v>
      </c>
      <c r="C1414" s="41" t="s">
        <v>115</v>
      </c>
      <c r="D1414" s="41" t="s">
        <v>505</v>
      </c>
      <c r="E1414" s="26" t="str">
        <f t="shared" si="2764"/>
        <v>0502</v>
      </c>
      <c r="F1414" s="41" t="s">
        <v>786</v>
      </c>
      <c r="G1414" s="41" t="s">
        <v>55</v>
      </c>
      <c r="H1414" s="42" t="s">
        <v>56</v>
      </c>
      <c r="I1414" s="43">
        <v>894</v>
      </c>
      <c r="J1414" s="43"/>
      <c r="K1414" s="43"/>
      <c r="L1414" s="43"/>
      <c r="M1414" s="43"/>
      <c r="N1414" s="43"/>
      <c r="O1414" s="43">
        <v>-557.01099999999997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f>-894+894</f>
        <v>0</v>
      </c>
      <c r="V1414" s="43">
        <f t="shared" si="2765"/>
        <v>336.98900000000003</v>
      </c>
      <c r="W1414" s="43"/>
      <c r="X1414" s="43"/>
      <c r="Y1414" s="43"/>
      <c r="Z1414" s="43">
        <v>-894</v>
      </c>
      <c r="AA1414" s="43"/>
      <c r="AB1414" s="43">
        <v>182.03373999999999</v>
      </c>
      <c r="AC1414" s="44">
        <v>182.03379000000001</v>
      </c>
      <c r="AD1414" s="44">
        <v>182.03373999999999</v>
      </c>
      <c r="AE1414" s="45">
        <f t="shared" si="2735"/>
        <v>99.999972532572102</v>
      </c>
      <c r="AF1414" s="43">
        <v>739.04512</v>
      </c>
      <c r="AG1414" s="43">
        <v>-557.01099999999997</v>
      </c>
      <c r="AH1414" s="43">
        <v>0</v>
      </c>
      <c r="AI1414" s="43">
        <v>0</v>
      </c>
      <c r="AJ1414" s="43">
        <v>0</v>
      </c>
      <c r="AK1414" s="43">
        <v>0</v>
      </c>
      <c r="AL1414" s="43">
        <f t="shared" si="2736"/>
        <v>182.03412000000003</v>
      </c>
      <c r="AM1414" s="43">
        <f t="shared" si="2737"/>
        <v>154.95488</v>
      </c>
      <c r="AN1414" s="2"/>
      <c r="AO1414" s="1"/>
      <c r="AP1414" s="1"/>
      <c r="AQ1414" s="1"/>
      <c r="AR1414" s="1"/>
      <c r="AS1414" s="1"/>
    </row>
    <row r="1415" s="33" customFormat="1">
      <c r="B1415" s="34" t="s">
        <v>670</v>
      </c>
      <c r="C1415" s="34" t="s">
        <v>115</v>
      </c>
      <c r="D1415" s="34" t="s">
        <v>117</v>
      </c>
      <c r="E1415" s="35" t="str">
        <f t="shared" si="2764"/>
        <v>0503</v>
      </c>
      <c r="F1415" s="34"/>
      <c r="G1415" s="34"/>
      <c r="H1415" s="36" t="s">
        <v>118</v>
      </c>
      <c r="I1415" s="37">
        <f>I1416+I1435+I1453+I1447</f>
        <v>16459.700000000001</v>
      </c>
      <c r="J1415" s="37">
        <f>J1416+J1435+J1453+J1447</f>
        <v>1402.2</v>
      </c>
      <c r="K1415" s="37">
        <f>K1416+K1435+K1453+K1447</f>
        <v>1402.2</v>
      </c>
      <c r="L1415" s="37">
        <f>L1416+L1435+L1453+L1447</f>
        <v>-3959.1999999999998</v>
      </c>
      <c r="M1415" s="37">
        <f>M1416+M1435+M1453+M1447</f>
        <v>1000</v>
      </c>
      <c r="N1415" s="37">
        <f>N1416+N1435+N1453+N1447</f>
        <v>980</v>
      </c>
      <c r="O1415" s="37">
        <f>O1416+O1435+O1453+O1447+O1475</f>
        <v>-9.6340000000000003</v>
      </c>
      <c r="P1415" s="37">
        <f>P1416+P1435+P1453+P1447+P1475</f>
        <v>0</v>
      </c>
      <c r="Q1415" s="37">
        <f>Q1416+Q1435+Q1453+Q1447+Q1475</f>
        <v>0</v>
      </c>
      <c r="R1415" s="37">
        <f>R1416+R1435+R1453+R1447+R1475</f>
        <v>4358.2179999999998</v>
      </c>
      <c r="S1415" s="37">
        <f>S1416+S1435+S1453+S1447+S1475</f>
        <v>-135.666</v>
      </c>
      <c r="T1415" s="37">
        <f>T1416+T1435+T1453+T1447+T1475</f>
        <v>0</v>
      </c>
      <c r="U1415" s="37">
        <v>0</v>
      </c>
      <c r="V1415" s="37">
        <f t="shared" si="2765"/>
        <v>16713.418000000001</v>
      </c>
      <c r="W1415" s="37">
        <f>W1416+W1435+W1453+W1447</f>
        <v>0</v>
      </c>
      <c r="X1415" s="37">
        <f>X1416+X1435+X1453+X1447</f>
        <v>0</v>
      </c>
      <c r="Y1415" s="37">
        <f>Y1416+Y1435+Y1453+Y1447</f>
        <v>0</v>
      </c>
      <c r="Z1415" s="37">
        <f>Z1416+Z1435+Z1453+Z1447</f>
        <v>0</v>
      </c>
      <c r="AA1415" s="37">
        <f>AA1416+AA1435+AA1453+AA1447</f>
        <v>0</v>
      </c>
      <c r="AB1415" s="37">
        <f>AB1416+AB1435+AB1453+AB1447+AB1475</f>
        <v>655.22503000000006</v>
      </c>
      <c r="AC1415" s="38">
        <f>AC1416+AC1435+AC1453+AC1447+AC1475</f>
        <v>4410.1977500000003</v>
      </c>
      <c r="AD1415" s="38">
        <f>AD1416+AD1435+AD1453+AD1447+AD1475</f>
        <v>4402.7507800000003</v>
      </c>
      <c r="AE1415" s="39">
        <f t="shared" si="2735"/>
        <v>99.831142038925577</v>
      </c>
      <c r="AF1415" s="37">
        <f>AF1416+AF1435+AF1453+AF1447+AF1475</f>
        <v>9923.9151399999992</v>
      </c>
      <c r="AG1415" s="37">
        <f>AG1416+AG1435+AG1453+AG1447+AG1475</f>
        <v>-9.6340000000000003</v>
      </c>
      <c r="AH1415" s="37">
        <f>AH1416+AH1435+AH1453+AH1447+AH1475</f>
        <v>0</v>
      </c>
      <c r="AI1415" s="37">
        <f>AI1416+AI1435+AI1453+AI1447+AI1475</f>
        <v>0</v>
      </c>
      <c r="AJ1415" s="37">
        <f>AJ1416+AJ1435+AJ1453+AJ1447+AJ1475</f>
        <v>0</v>
      </c>
      <c r="AK1415" s="37">
        <f>AK1416+AK1435+AK1453+AK1447+AK1475</f>
        <v>0</v>
      </c>
      <c r="AL1415" s="37">
        <f t="shared" si="2736"/>
        <v>9914.2811399999991</v>
      </c>
      <c r="AM1415" s="37">
        <f t="shared" si="2737"/>
        <v>6799.1368600000023</v>
      </c>
      <c r="AN1415" s="40"/>
      <c r="AO1415" s="33"/>
      <c r="AP1415" s="33"/>
      <c r="AQ1415" s="33"/>
      <c r="AR1415" s="33"/>
      <c r="AS1415" s="33"/>
    </row>
    <row r="1416" ht="31.5" hidden="1">
      <c r="B1416" s="41" t="s">
        <v>670</v>
      </c>
      <c r="C1416" s="41" t="s">
        <v>115</v>
      </c>
      <c r="D1416" s="41" t="s">
        <v>117</v>
      </c>
      <c r="E1416" s="26" t="str">
        <f t="shared" si="2764"/>
        <v>0503</v>
      </c>
      <c r="F1416" s="41" t="s">
        <v>119</v>
      </c>
      <c r="G1416" s="41"/>
      <c r="H1416" s="42" t="s">
        <v>120</v>
      </c>
      <c r="I1416" s="43">
        <f>I1417</f>
        <v>0</v>
      </c>
      <c r="J1416" s="43">
        <f>J1417</f>
        <v>0</v>
      </c>
      <c r="K1416" s="43">
        <f>K1417</f>
        <v>0</v>
      </c>
      <c r="L1416" s="43">
        <f>L1417</f>
        <v>0</v>
      </c>
      <c r="M1416" s="43">
        <f>M1417</f>
        <v>0</v>
      </c>
      <c r="N1416" s="43">
        <f>N1417</f>
        <v>0</v>
      </c>
      <c r="O1416" s="43">
        <f>O1417</f>
        <v>0</v>
      </c>
      <c r="P1416" s="43">
        <f>P1417</f>
        <v>0</v>
      </c>
      <c r="Q1416" s="43">
        <f>Q1417</f>
        <v>0</v>
      </c>
      <c r="R1416" s="43">
        <f>R1417</f>
        <v>0</v>
      </c>
      <c r="S1416" s="43">
        <f>S1417</f>
        <v>0</v>
      </c>
      <c r="T1416" s="43">
        <f>T1417</f>
        <v>0</v>
      </c>
      <c r="U1416" s="43">
        <v>0</v>
      </c>
      <c r="V1416" s="43">
        <f t="shared" si="2765"/>
        <v>0</v>
      </c>
      <c r="W1416" s="43">
        <f>W1417</f>
        <v>0</v>
      </c>
      <c r="X1416" s="43">
        <f>X1417</f>
        <v>0</v>
      </c>
      <c r="Y1416" s="43">
        <f>Y1417</f>
        <v>0</v>
      </c>
      <c r="Z1416" s="43">
        <f>Z1417</f>
        <v>0</v>
      </c>
      <c r="AA1416" s="43">
        <f>AA1417</f>
        <v>0</v>
      </c>
      <c r="AB1416" s="43">
        <f>AB1417</f>
        <v>0</v>
      </c>
      <c r="AC1416" s="44">
        <f>AC1417</f>
        <v>0</v>
      </c>
      <c r="AD1416" s="44">
        <f>AD1417</f>
        <v>0</v>
      </c>
      <c r="AE1416" s="45" t="e">
        <f t="shared" si="2735"/>
        <v>#DIV/0!</v>
      </c>
      <c r="AF1416" s="46">
        <f>AF1417</f>
        <v>0</v>
      </c>
      <c r="AG1416" s="46">
        <f>AG1417</f>
        <v>0</v>
      </c>
      <c r="AH1416" s="47">
        <f>AH1417</f>
        <v>0</v>
      </c>
      <c r="AI1416" s="47">
        <f>AI1417</f>
        <v>0</v>
      </c>
      <c r="AJ1416" s="47">
        <f>AJ1417</f>
        <v>0</v>
      </c>
      <c r="AK1416" s="47">
        <f>AK1417</f>
        <v>0</v>
      </c>
      <c r="AL1416" s="47">
        <f t="shared" si="2736"/>
        <v>0</v>
      </c>
      <c r="AM1416" s="47">
        <f t="shared" si="2737"/>
        <v>0</v>
      </c>
      <c r="AN1416" s="48" t="s">
        <v>36</v>
      </c>
      <c r="AO1416" s="1"/>
      <c r="AP1416" s="1"/>
      <c r="AQ1416" s="1"/>
      <c r="AR1416" s="1"/>
      <c r="AS1416" s="1"/>
    </row>
    <row r="1417" ht="47.25" hidden="1">
      <c r="B1417" s="41" t="s">
        <v>670</v>
      </c>
      <c r="C1417" s="41" t="s">
        <v>115</v>
      </c>
      <c r="D1417" s="41" t="s">
        <v>117</v>
      </c>
      <c r="E1417" s="26" t="str">
        <f t="shared" si="2764"/>
        <v>0503</v>
      </c>
      <c r="F1417" s="41" t="s">
        <v>128</v>
      </c>
      <c r="G1417" s="41"/>
      <c r="H1417" s="42" t="s">
        <v>129</v>
      </c>
      <c r="I1417" s="43">
        <f>I1418+I1427+I1431</f>
        <v>0</v>
      </c>
      <c r="J1417" s="43">
        <f>J1418+J1427+J1431</f>
        <v>0</v>
      </c>
      <c r="K1417" s="43">
        <f>K1418+K1427+K1431</f>
        <v>0</v>
      </c>
      <c r="L1417" s="43">
        <f>L1418+L1427+L1431</f>
        <v>0</v>
      </c>
      <c r="M1417" s="43">
        <f>M1418+M1427+M1431</f>
        <v>0</v>
      </c>
      <c r="N1417" s="43">
        <f>N1418+N1427+N1431</f>
        <v>0</v>
      </c>
      <c r="O1417" s="43">
        <f>O1418+O1427+O1431</f>
        <v>0</v>
      </c>
      <c r="P1417" s="43">
        <f>P1418+P1427+P1431</f>
        <v>0</v>
      </c>
      <c r="Q1417" s="43">
        <f>Q1418+Q1427+Q1431</f>
        <v>0</v>
      </c>
      <c r="R1417" s="43">
        <f>R1418+R1427+R1431</f>
        <v>0</v>
      </c>
      <c r="S1417" s="43">
        <f>S1418+S1427+S1431</f>
        <v>0</v>
      </c>
      <c r="T1417" s="43">
        <f>T1418+T1427+T1431</f>
        <v>0</v>
      </c>
      <c r="U1417" s="43">
        <v>0</v>
      </c>
      <c r="V1417" s="43">
        <f t="shared" si="2765"/>
        <v>0</v>
      </c>
      <c r="W1417" s="43">
        <f>W1418+W1427+W1431</f>
        <v>0</v>
      </c>
      <c r="X1417" s="43">
        <f>X1418+X1427+X1431</f>
        <v>0</v>
      </c>
      <c r="Y1417" s="43">
        <f>Y1418+Y1427+Y1431</f>
        <v>0</v>
      </c>
      <c r="Z1417" s="43">
        <f>Z1418+Z1427+Z1431</f>
        <v>0</v>
      </c>
      <c r="AA1417" s="43">
        <f>AA1418+AA1427+AA1431</f>
        <v>0</v>
      </c>
      <c r="AB1417" s="43">
        <f>AB1418+AB1427+AB1431</f>
        <v>0</v>
      </c>
      <c r="AC1417" s="44">
        <f>AC1418+AC1427+AC1431</f>
        <v>0</v>
      </c>
      <c r="AD1417" s="44">
        <f>AD1418+AD1427+AD1431</f>
        <v>0</v>
      </c>
      <c r="AE1417" s="45" t="e">
        <f t="shared" si="2735"/>
        <v>#DIV/0!</v>
      </c>
      <c r="AF1417" s="46">
        <f>AF1418+AF1427+AF1431</f>
        <v>0</v>
      </c>
      <c r="AG1417" s="46">
        <f>AG1418+AG1427+AG1431</f>
        <v>0</v>
      </c>
      <c r="AH1417" s="47">
        <f>AH1418+AH1427+AH1431</f>
        <v>0</v>
      </c>
      <c r="AI1417" s="47">
        <f>AI1418+AI1427+AI1431</f>
        <v>0</v>
      </c>
      <c r="AJ1417" s="47">
        <f>AJ1418+AJ1427+AJ1431</f>
        <v>0</v>
      </c>
      <c r="AK1417" s="47">
        <f>AK1418+AK1427+AK1431</f>
        <v>0</v>
      </c>
      <c r="AL1417" s="47">
        <f t="shared" si="2736"/>
        <v>0</v>
      </c>
      <c r="AM1417" s="47">
        <f t="shared" si="2737"/>
        <v>0</v>
      </c>
      <c r="AN1417" s="48" t="s">
        <v>36</v>
      </c>
      <c r="AO1417" s="1"/>
      <c r="AP1417" s="1"/>
      <c r="AQ1417" s="1"/>
      <c r="AR1417" s="1"/>
      <c r="AS1417" s="1"/>
    </row>
    <row r="1418" ht="31.5" hidden="1">
      <c r="B1418" s="41" t="s">
        <v>670</v>
      </c>
      <c r="C1418" s="41" t="s">
        <v>115</v>
      </c>
      <c r="D1418" s="41" t="s">
        <v>117</v>
      </c>
      <c r="E1418" s="26" t="str">
        <f t="shared" si="2764"/>
        <v>0503</v>
      </c>
      <c r="F1418" s="41" t="s">
        <v>788</v>
      </c>
      <c r="G1418" s="41"/>
      <c r="H1418" s="42" t="s">
        <v>789</v>
      </c>
      <c r="I1418" s="43">
        <f>I1419+I1424</f>
        <v>0</v>
      </c>
      <c r="J1418" s="43">
        <f>J1419+J1424</f>
        <v>0</v>
      </c>
      <c r="K1418" s="43">
        <f>K1419+K1424</f>
        <v>0</v>
      </c>
      <c r="L1418" s="43">
        <f>L1419+L1424</f>
        <v>0</v>
      </c>
      <c r="M1418" s="43">
        <f>M1419+M1424</f>
        <v>0</v>
      </c>
      <c r="N1418" s="43">
        <f>N1419+N1424</f>
        <v>0</v>
      </c>
      <c r="O1418" s="43">
        <f>O1419+O1424</f>
        <v>0</v>
      </c>
      <c r="P1418" s="43">
        <f>P1419+P1424</f>
        <v>0</v>
      </c>
      <c r="Q1418" s="43">
        <f>Q1419+Q1424</f>
        <v>0</v>
      </c>
      <c r="R1418" s="43">
        <f>R1419+R1424</f>
        <v>0</v>
      </c>
      <c r="S1418" s="43">
        <f>S1419+S1424</f>
        <v>0</v>
      </c>
      <c r="T1418" s="43">
        <f>T1419+T1424</f>
        <v>0</v>
      </c>
      <c r="U1418" s="43">
        <v>0</v>
      </c>
      <c r="V1418" s="43">
        <f t="shared" si="2765"/>
        <v>0</v>
      </c>
      <c r="W1418" s="43">
        <f>W1419+W1424</f>
        <v>0</v>
      </c>
      <c r="X1418" s="43">
        <f>X1419+X1424</f>
        <v>0</v>
      </c>
      <c r="Y1418" s="43">
        <f>Y1419+Y1424</f>
        <v>0</v>
      </c>
      <c r="Z1418" s="43">
        <f>Z1419+Z1424</f>
        <v>0</v>
      </c>
      <c r="AA1418" s="43">
        <f>AA1419+AA1424</f>
        <v>0</v>
      </c>
      <c r="AB1418" s="43">
        <f>AB1419+AB1424</f>
        <v>0</v>
      </c>
      <c r="AC1418" s="44">
        <f>AC1419+AC1424</f>
        <v>0</v>
      </c>
      <c r="AD1418" s="44">
        <f>AD1419+AD1424</f>
        <v>0</v>
      </c>
      <c r="AE1418" s="45" t="e">
        <f t="shared" si="2735"/>
        <v>#DIV/0!</v>
      </c>
      <c r="AF1418" s="46">
        <f>AF1419+AF1424</f>
        <v>0</v>
      </c>
      <c r="AG1418" s="46">
        <f>AG1419+AG1424</f>
        <v>0</v>
      </c>
      <c r="AH1418" s="47">
        <f>AH1419+AH1424</f>
        <v>0</v>
      </c>
      <c r="AI1418" s="47">
        <f>AI1419+AI1424</f>
        <v>0</v>
      </c>
      <c r="AJ1418" s="47">
        <f>AJ1419+AJ1424</f>
        <v>0</v>
      </c>
      <c r="AK1418" s="47">
        <f>AK1419+AK1424</f>
        <v>0</v>
      </c>
      <c r="AL1418" s="47">
        <f t="shared" si="2736"/>
        <v>0</v>
      </c>
      <c r="AM1418" s="47">
        <f t="shared" si="2737"/>
        <v>0</v>
      </c>
      <c r="AN1418" s="48" t="s">
        <v>36</v>
      </c>
      <c r="AR1418" s="1"/>
      <c r="AS1418" s="1"/>
    </row>
    <row r="1419" ht="31.5" hidden="1">
      <c r="B1419" s="41" t="s">
        <v>670</v>
      </c>
      <c r="C1419" s="41" t="s">
        <v>115</v>
      </c>
      <c r="D1419" s="41" t="s">
        <v>117</v>
      </c>
      <c r="E1419" s="26" t="str">
        <f t="shared" si="2764"/>
        <v>0503</v>
      </c>
      <c r="F1419" s="41" t="s">
        <v>790</v>
      </c>
      <c r="G1419" s="41"/>
      <c r="H1419" s="42" t="s">
        <v>791</v>
      </c>
      <c r="I1419" s="43">
        <f>I1420+I1422</f>
        <v>0</v>
      </c>
      <c r="J1419" s="43">
        <f>J1420+J1422</f>
        <v>0</v>
      </c>
      <c r="K1419" s="43">
        <f>K1420+K1422</f>
        <v>0</v>
      </c>
      <c r="L1419" s="43">
        <f>L1420+L1422</f>
        <v>0</v>
      </c>
      <c r="M1419" s="43">
        <f>M1420+M1422</f>
        <v>0</v>
      </c>
      <c r="N1419" s="43">
        <f>N1420+N1422</f>
        <v>0</v>
      </c>
      <c r="O1419" s="43">
        <f>O1420+O1422</f>
        <v>0</v>
      </c>
      <c r="P1419" s="43">
        <f>P1420+P1422</f>
        <v>0</v>
      </c>
      <c r="Q1419" s="43">
        <f>Q1420+Q1422</f>
        <v>0</v>
      </c>
      <c r="R1419" s="43">
        <f>R1420+R1422</f>
        <v>0</v>
      </c>
      <c r="S1419" s="43">
        <f>S1420+S1422</f>
        <v>0</v>
      </c>
      <c r="T1419" s="43">
        <f>T1420+T1422</f>
        <v>0</v>
      </c>
      <c r="U1419" s="43">
        <v>0</v>
      </c>
      <c r="V1419" s="43">
        <f t="shared" si="2765"/>
        <v>0</v>
      </c>
      <c r="W1419" s="43">
        <f>W1420+W1422</f>
        <v>0</v>
      </c>
      <c r="X1419" s="43">
        <f>X1420+X1422</f>
        <v>0</v>
      </c>
      <c r="Y1419" s="43">
        <f>Y1420+Y1422</f>
        <v>0</v>
      </c>
      <c r="Z1419" s="43">
        <f>Z1420+Z1422</f>
        <v>0</v>
      </c>
      <c r="AA1419" s="43">
        <f>AA1420+AA1422</f>
        <v>0</v>
      </c>
      <c r="AB1419" s="43">
        <f>AB1420+AB1422</f>
        <v>0</v>
      </c>
      <c r="AC1419" s="44">
        <f>AC1420+AC1422</f>
        <v>0</v>
      </c>
      <c r="AD1419" s="44">
        <f>AD1420+AD1422</f>
        <v>0</v>
      </c>
      <c r="AE1419" s="45" t="e">
        <f t="shared" si="2735"/>
        <v>#DIV/0!</v>
      </c>
      <c r="AF1419" s="46">
        <f>AF1420+AF1422</f>
        <v>0</v>
      </c>
      <c r="AG1419" s="46">
        <f>AG1420+AG1422</f>
        <v>0</v>
      </c>
      <c r="AH1419" s="47">
        <f>AH1420+AH1422</f>
        <v>0</v>
      </c>
      <c r="AI1419" s="47">
        <f>AI1420+AI1422</f>
        <v>0</v>
      </c>
      <c r="AJ1419" s="47">
        <f>AJ1420+AJ1422</f>
        <v>0</v>
      </c>
      <c r="AK1419" s="47">
        <f>AK1420+AK1422</f>
        <v>0</v>
      </c>
      <c r="AL1419" s="47">
        <f t="shared" si="2736"/>
        <v>0</v>
      </c>
      <c r="AM1419" s="47">
        <f t="shared" si="2737"/>
        <v>0</v>
      </c>
      <c r="AN1419" s="48" t="s">
        <v>36</v>
      </c>
      <c r="AO1419" s="1"/>
      <c r="AP1419" s="1"/>
      <c r="AQ1419" s="1"/>
      <c r="AR1419" s="1"/>
      <c r="AS1419" s="1"/>
    </row>
    <row r="1420" ht="31.5" hidden="1">
      <c r="B1420" s="41" t="s">
        <v>670</v>
      </c>
      <c r="C1420" s="41" t="s">
        <v>115</v>
      </c>
      <c r="D1420" s="41" t="s">
        <v>117</v>
      </c>
      <c r="E1420" s="26" t="str">
        <f t="shared" si="2764"/>
        <v>0503</v>
      </c>
      <c r="F1420" s="41" t="s">
        <v>790</v>
      </c>
      <c r="G1420" s="41" t="s">
        <v>53</v>
      </c>
      <c r="H1420" s="42" t="s">
        <v>54</v>
      </c>
      <c r="I1420" s="43">
        <f>I1421</f>
        <v>0</v>
      </c>
      <c r="J1420" s="43">
        <f>J1421</f>
        <v>0</v>
      </c>
      <c r="K1420" s="43">
        <f>K1421</f>
        <v>0</v>
      </c>
      <c r="L1420" s="43">
        <f>L1421</f>
        <v>0</v>
      </c>
      <c r="M1420" s="43">
        <f>M1421</f>
        <v>0</v>
      </c>
      <c r="N1420" s="43">
        <f>N1421</f>
        <v>0</v>
      </c>
      <c r="O1420" s="43">
        <f>O1421</f>
        <v>0</v>
      </c>
      <c r="P1420" s="43">
        <f>P1421</f>
        <v>0</v>
      </c>
      <c r="Q1420" s="43">
        <f>Q1421</f>
        <v>0</v>
      </c>
      <c r="R1420" s="43">
        <f>R1421</f>
        <v>0</v>
      </c>
      <c r="S1420" s="43">
        <f>S1421</f>
        <v>0</v>
      </c>
      <c r="T1420" s="43">
        <f>T1421</f>
        <v>0</v>
      </c>
      <c r="U1420" s="43">
        <v>0</v>
      </c>
      <c r="V1420" s="43">
        <f t="shared" si="2765"/>
        <v>0</v>
      </c>
      <c r="W1420" s="43">
        <f>W1421</f>
        <v>0</v>
      </c>
      <c r="X1420" s="43">
        <f>X1421</f>
        <v>0</v>
      </c>
      <c r="Y1420" s="43">
        <f>Y1421</f>
        <v>0</v>
      </c>
      <c r="Z1420" s="43">
        <f>Z1421</f>
        <v>0</v>
      </c>
      <c r="AA1420" s="43">
        <f>AA1421</f>
        <v>0</v>
      </c>
      <c r="AB1420" s="43">
        <f>AB1421</f>
        <v>0</v>
      </c>
      <c r="AC1420" s="44">
        <f>AC1421</f>
        <v>0</v>
      </c>
      <c r="AD1420" s="44">
        <f>AD1421</f>
        <v>0</v>
      </c>
      <c r="AE1420" s="45" t="e">
        <f t="shared" si="2735"/>
        <v>#DIV/0!</v>
      </c>
      <c r="AF1420" s="46">
        <f>AF1421</f>
        <v>0</v>
      </c>
      <c r="AG1420" s="46">
        <f>AG1421</f>
        <v>0</v>
      </c>
      <c r="AH1420" s="47">
        <f>AH1421</f>
        <v>0</v>
      </c>
      <c r="AI1420" s="47">
        <f>AI1421</f>
        <v>0</v>
      </c>
      <c r="AJ1420" s="47">
        <f>AJ1421</f>
        <v>0</v>
      </c>
      <c r="AK1420" s="47">
        <f>AK1421</f>
        <v>0</v>
      </c>
      <c r="AL1420" s="47">
        <f t="shared" si="2736"/>
        <v>0</v>
      </c>
      <c r="AM1420" s="47">
        <f t="shared" si="2737"/>
        <v>0</v>
      </c>
      <c r="AN1420" s="48" t="s">
        <v>36</v>
      </c>
      <c r="AR1420" s="1"/>
      <c r="AS1420" s="1"/>
    </row>
    <row r="1421" ht="31.5" hidden="1">
      <c r="B1421" s="41" t="s">
        <v>670</v>
      </c>
      <c r="C1421" s="41" t="s">
        <v>115</v>
      </c>
      <c r="D1421" s="41" t="s">
        <v>117</v>
      </c>
      <c r="E1421" s="26" t="str">
        <f t="shared" si="2764"/>
        <v>0503</v>
      </c>
      <c r="F1421" s="41" t="s">
        <v>790</v>
      </c>
      <c r="G1421" s="41" t="s">
        <v>55</v>
      </c>
      <c r="H1421" s="42" t="s">
        <v>56</v>
      </c>
      <c r="I1421" s="43"/>
      <c r="J1421" s="43"/>
      <c r="K1421" s="43"/>
      <c r="L1421" s="43"/>
      <c r="M1421" s="43"/>
      <c r="N1421" s="43"/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f t="shared" si="2765"/>
        <v>0</v>
      </c>
      <c r="W1421" s="43"/>
      <c r="X1421" s="43"/>
      <c r="Y1421" s="43"/>
      <c r="Z1421" s="43"/>
      <c r="AA1421" s="43"/>
      <c r="AB1421" s="43">
        <v>0</v>
      </c>
      <c r="AC1421" s="44">
        <v>0</v>
      </c>
      <c r="AD1421" s="44">
        <v>0</v>
      </c>
      <c r="AE1421" s="45" t="e">
        <f t="shared" si="2735"/>
        <v>#DIV/0!</v>
      </c>
      <c r="AF1421" s="46">
        <v>0</v>
      </c>
      <c r="AG1421" s="46">
        <v>0</v>
      </c>
      <c r="AH1421" s="47">
        <v>0</v>
      </c>
      <c r="AI1421" s="47">
        <v>0</v>
      </c>
      <c r="AJ1421" s="47">
        <v>0</v>
      </c>
      <c r="AK1421" s="47">
        <v>0</v>
      </c>
      <c r="AL1421" s="47">
        <f t="shared" si="2736"/>
        <v>0</v>
      </c>
      <c r="AM1421" s="47">
        <f t="shared" si="2737"/>
        <v>0</v>
      </c>
      <c r="AN1421" s="48" t="s">
        <v>36</v>
      </c>
      <c r="AO1421" s="1"/>
      <c r="AP1421" s="1"/>
      <c r="AQ1421" s="1"/>
      <c r="AR1421" s="1"/>
      <c r="AS1421" s="1"/>
    </row>
    <row r="1422" hidden="1">
      <c r="B1422" s="41" t="s">
        <v>670</v>
      </c>
      <c r="C1422" s="41" t="s">
        <v>115</v>
      </c>
      <c r="D1422" s="41" t="s">
        <v>117</v>
      </c>
      <c r="E1422" s="26" t="str">
        <f t="shared" si="2764"/>
        <v>0503</v>
      </c>
      <c r="F1422" s="41" t="s">
        <v>790</v>
      </c>
      <c r="G1422" s="41" t="s">
        <v>59</v>
      </c>
      <c r="H1422" s="42" t="s">
        <v>60</v>
      </c>
      <c r="I1422" s="43">
        <f>I1423</f>
        <v>0</v>
      </c>
      <c r="J1422" s="43">
        <f>J1423</f>
        <v>0</v>
      </c>
      <c r="K1422" s="43">
        <f>K1423</f>
        <v>0</v>
      </c>
      <c r="L1422" s="43">
        <f>L1423</f>
        <v>0</v>
      </c>
      <c r="M1422" s="43">
        <f>M1423</f>
        <v>0</v>
      </c>
      <c r="N1422" s="43">
        <f>N1423</f>
        <v>0</v>
      </c>
      <c r="O1422" s="43">
        <f>O1423</f>
        <v>0</v>
      </c>
      <c r="P1422" s="43">
        <f>P1423</f>
        <v>0</v>
      </c>
      <c r="Q1422" s="43">
        <f>Q1423</f>
        <v>0</v>
      </c>
      <c r="R1422" s="43">
        <f>R1423</f>
        <v>0</v>
      </c>
      <c r="S1422" s="43">
        <f>S1423</f>
        <v>0</v>
      </c>
      <c r="T1422" s="43">
        <f>T1423</f>
        <v>0</v>
      </c>
      <c r="U1422" s="43">
        <v>0</v>
      </c>
      <c r="V1422" s="43">
        <f t="shared" si="2765"/>
        <v>0</v>
      </c>
      <c r="W1422" s="43">
        <f>W1423</f>
        <v>0</v>
      </c>
      <c r="X1422" s="43">
        <f>X1423</f>
        <v>0</v>
      </c>
      <c r="Y1422" s="43">
        <f>Y1423</f>
        <v>0</v>
      </c>
      <c r="Z1422" s="43">
        <f>Z1423</f>
        <v>0</v>
      </c>
      <c r="AA1422" s="43">
        <f>AA1423</f>
        <v>0</v>
      </c>
      <c r="AB1422" s="43">
        <f>AB1423</f>
        <v>0</v>
      </c>
      <c r="AC1422" s="44">
        <f>AC1423</f>
        <v>0</v>
      </c>
      <c r="AD1422" s="44">
        <f>AD1423</f>
        <v>0</v>
      </c>
      <c r="AE1422" s="45" t="e">
        <f t="shared" si="2735"/>
        <v>#DIV/0!</v>
      </c>
      <c r="AF1422" s="46">
        <f>AF1423</f>
        <v>0</v>
      </c>
      <c r="AG1422" s="46">
        <f>AG1423</f>
        <v>0</v>
      </c>
      <c r="AH1422" s="47">
        <f>AH1423</f>
        <v>0</v>
      </c>
      <c r="AI1422" s="47">
        <f>AI1423</f>
        <v>0</v>
      </c>
      <c r="AJ1422" s="47">
        <f>AJ1423</f>
        <v>0</v>
      </c>
      <c r="AK1422" s="47">
        <f>AK1423</f>
        <v>0</v>
      </c>
      <c r="AL1422" s="47">
        <f t="shared" si="2736"/>
        <v>0</v>
      </c>
      <c r="AM1422" s="47">
        <f t="shared" si="2737"/>
        <v>0</v>
      </c>
      <c r="AN1422" s="48" t="s">
        <v>36</v>
      </c>
      <c r="AO1422" s="1"/>
      <c r="AP1422" s="1"/>
      <c r="AQ1422" s="1"/>
      <c r="AR1422" s="1"/>
      <c r="AS1422" s="1"/>
    </row>
    <row r="1423" hidden="1">
      <c r="B1423" s="41" t="s">
        <v>670</v>
      </c>
      <c r="C1423" s="41" t="s">
        <v>115</v>
      </c>
      <c r="D1423" s="41" t="s">
        <v>117</v>
      </c>
      <c r="E1423" s="26" t="str">
        <f t="shared" si="2764"/>
        <v>0503</v>
      </c>
      <c r="F1423" s="41" t="s">
        <v>790</v>
      </c>
      <c r="G1423" s="41" t="s">
        <v>63</v>
      </c>
      <c r="H1423" s="42" t="s">
        <v>64</v>
      </c>
      <c r="I1423" s="43"/>
      <c r="J1423" s="43"/>
      <c r="K1423" s="43"/>
      <c r="L1423" s="43"/>
      <c r="M1423" s="43"/>
      <c r="N1423" s="43"/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f t="shared" si="2765"/>
        <v>0</v>
      </c>
      <c r="W1423" s="43"/>
      <c r="X1423" s="43"/>
      <c r="Y1423" s="43"/>
      <c r="Z1423" s="43"/>
      <c r="AA1423" s="43"/>
      <c r="AB1423" s="43">
        <v>0</v>
      </c>
      <c r="AC1423" s="44">
        <v>0</v>
      </c>
      <c r="AD1423" s="44">
        <v>0</v>
      </c>
      <c r="AE1423" s="45" t="e">
        <f t="shared" si="2735"/>
        <v>#DIV/0!</v>
      </c>
      <c r="AF1423" s="46">
        <v>0</v>
      </c>
      <c r="AG1423" s="46">
        <v>0</v>
      </c>
      <c r="AH1423" s="47">
        <v>0</v>
      </c>
      <c r="AI1423" s="47">
        <v>0</v>
      </c>
      <c r="AJ1423" s="47">
        <v>0</v>
      </c>
      <c r="AK1423" s="47">
        <v>0</v>
      </c>
      <c r="AL1423" s="47">
        <f t="shared" si="2736"/>
        <v>0</v>
      </c>
      <c r="AM1423" s="47">
        <f t="shared" si="2737"/>
        <v>0</v>
      </c>
      <c r="AN1423" s="48" t="s">
        <v>36</v>
      </c>
      <c r="AR1423" s="1"/>
      <c r="AS1423" s="1"/>
    </row>
    <row r="1424" hidden="1">
      <c r="B1424" s="41" t="s">
        <v>670</v>
      </c>
      <c r="C1424" s="41" t="s">
        <v>115</v>
      </c>
      <c r="D1424" s="41" t="s">
        <v>117</v>
      </c>
      <c r="E1424" s="26" t="str">
        <f t="shared" si="2764"/>
        <v>0503</v>
      </c>
      <c r="F1424" s="41" t="s">
        <v>792</v>
      </c>
      <c r="G1424" s="41"/>
      <c r="H1424" s="42" t="s">
        <v>267</v>
      </c>
      <c r="I1424" s="43">
        <f t="shared" ref="I1424:I1435" si="2805">I1425</f>
        <v>0</v>
      </c>
      <c r="J1424" s="43">
        <f t="shared" ref="J1424:J1435" si="2806">J1425</f>
        <v>0</v>
      </c>
      <c r="K1424" s="43">
        <f t="shared" ref="K1424:K1435" si="2807">K1425</f>
        <v>0</v>
      </c>
      <c r="L1424" s="43">
        <f t="shared" ref="L1424:L1435" si="2808">L1425</f>
        <v>0</v>
      </c>
      <c r="M1424" s="43">
        <f t="shared" ref="M1424:M1435" si="2809">M1425</f>
        <v>0</v>
      </c>
      <c r="N1424" s="43">
        <f t="shared" ref="N1424:N1435" si="2810">N1425</f>
        <v>0</v>
      </c>
      <c r="O1424" s="43">
        <f t="shared" ref="O1424:O1435" si="2811">O1425</f>
        <v>0</v>
      </c>
      <c r="P1424" s="43">
        <f t="shared" ref="P1424:P1435" si="2812">P1425</f>
        <v>0</v>
      </c>
      <c r="Q1424" s="43">
        <f t="shared" ref="Q1424:Q1435" si="2813">Q1425</f>
        <v>0</v>
      </c>
      <c r="R1424" s="43">
        <f t="shared" ref="R1424:R1435" si="2814">R1425</f>
        <v>0</v>
      </c>
      <c r="S1424" s="43">
        <f t="shared" ref="S1424:S1435" si="2815">S1425</f>
        <v>0</v>
      </c>
      <c r="T1424" s="43">
        <f t="shared" ref="T1424:T1435" si="2816">T1425</f>
        <v>0</v>
      </c>
      <c r="U1424" s="43">
        <v>0</v>
      </c>
      <c r="V1424" s="43">
        <f t="shared" si="2765"/>
        <v>0</v>
      </c>
      <c r="W1424" s="43">
        <f t="shared" ref="W1424:W1435" si="2817">W1425</f>
        <v>0</v>
      </c>
      <c r="X1424" s="43">
        <f t="shared" ref="X1424:X1435" si="2818">X1425</f>
        <v>0</v>
      </c>
      <c r="Y1424" s="43">
        <f t="shared" ref="Y1424:Y1435" si="2819">Y1425</f>
        <v>0</v>
      </c>
      <c r="Z1424" s="43">
        <f t="shared" ref="Z1424:Z1435" si="2820">Z1425</f>
        <v>0</v>
      </c>
      <c r="AA1424" s="43">
        <f t="shared" ref="AA1424:AA1435" si="2821">AA1425</f>
        <v>0</v>
      </c>
      <c r="AB1424" s="43">
        <f t="shared" ref="AB1424:AB1435" si="2822">AB1425</f>
        <v>0</v>
      </c>
      <c r="AC1424" s="44">
        <f t="shared" ref="AC1424:AC1435" si="2823">AC1425</f>
        <v>0</v>
      </c>
      <c r="AD1424" s="44">
        <f t="shared" ref="AD1424:AD1435" si="2824">AD1425</f>
        <v>0</v>
      </c>
      <c r="AE1424" s="45" t="e">
        <f t="shared" si="2735"/>
        <v>#DIV/0!</v>
      </c>
      <c r="AF1424" s="46">
        <f t="shared" ref="AF1424:AF1435" si="2825">AF1425</f>
        <v>0</v>
      </c>
      <c r="AG1424" s="46">
        <f t="shared" ref="AG1424:AG1435" si="2826">AG1425</f>
        <v>0</v>
      </c>
      <c r="AH1424" s="47">
        <f t="shared" ref="AH1424:AH1435" si="2827">AH1425</f>
        <v>0</v>
      </c>
      <c r="AI1424" s="47">
        <f t="shared" ref="AI1424:AI1435" si="2828">AI1425</f>
        <v>0</v>
      </c>
      <c r="AJ1424" s="47">
        <f t="shared" ref="AJ1424:AJ1435" si="2829">AJ1425</f>
        <v>0</v>
      </c>
      <c r="AK1424" s="47">
        <f t="shared" ref="AK1424:AK1435" si="2830">AK1425</f>
        <v>0</v>
      </c>
      <c r="AL1424" s="47">
        <f t="shared" si="2736"/>
        <v>0</v>
      </c>
      <c r="AM1424" s="47">
        <f t="shared" si="2737"/>
        <v>0</v>
      </c>
      <c r="AN1424" s="48" t="s">
        <v>36</v>
      </c>
      <c r="AO1424" s="1"/>
      <c r="AP1424" s="1"/>
      <c r="AQ1424" s="1"/>
      <c r="AR1424" s="1"/>
      <c r="AS1424" s="1"/>
    </row>
    <row r="1425" ht="31.5" hidden="1">
      <c r="B1425" s="41" t="s">
        <v>670</v>
      </c>
      <c r="C1425" s="41" t="s">
        <v>115</v>
      </c>
      <c r="D1425" s="41" t="s">
        <v>117</v>
      </c>
      <c r="E1425" s="26" t="str">
        <f t="shared" si="2764"/>
        <v>0503</v>
      </c>
      <c r="F1425" s="41" t="s">
        <v>792</v>
      </c>
      <c r="G1425" s="41" t="s">
        <v>53</v>
      </c>
      <c r="H1425" s="42" t="s">
        <v>54</v>
      </c>
      <c r="I1425" s="43">
        <f t="shared" si="2805"/>
        <v>0</v>
      </c>
      <c r="J1425" s="43">
        <f t="shared" si="2806"/>
        <v>0</v>
      </c>
      <c r="K1425" s="43">
        <f t="shared" si="2807"/>
        <v>0</v>
      </c>
      <c r="L1425" s="43">
        <f t="shared" si="2808"/>
        <v>0</v>
      </c>
      <c r="M1425" s="43">
        <f t="shared" si="2809"/>
        <v>0</v>
      </c>
      <c r="N1425" s="43">
        <f t="shared" si="2810"/>
        <v>0</v>
      </c>
      <c r="O1425" s="43">
        <f t="shared" si="2811"/>
        <v>0</v>
      </c>
      <c r="P1425" s="43">
        <f t="shared" si="2812"/>
        <v>0</v>
      </c>
      <c r="Q1425" s="43">
        <f t="shared" si="2813"/>
        <v>0</v>
      </c>
      <c r="R1425" s="43">
        <f t="shared" si="2814"/>
        <v>0</v>
      </c>
      <c r="S1425" s="43">
        <f t="shared" si="2815"/>
        <v>0</v>
      </c>
      <c r="T1425" s="43">
        <f t="shared" si="2816"/>
        <v>0</v>
      </c>
      <c r="U1425" s="43">
        <v>0</v>
      </c>
      <c r="V1425" s="43">
        <f t="shared" si="2765"/>
        <v>0</v>
      </c>
      <c r="W1425" s="43">
        <f t="shared" si="2817"/>
        <v>0</v>
      </c>
      <c r="X1425" s="43">
        <f t="shared" si="2818"/>
        <v>0</v>
      </c>
      <c r="Y1425" s="43">
        <f t="shared" si="2819"/>
        <v>0</v>
      </c>
      <c r="Z1425" s="43">
        <f t="shared" si="2820"/>
        <v>0</v>
      </c>
      <c r="AA1425" s="43">
        <f t="shared" si="2821"/>
        <v>0</v>
      </c>
      <c r="AB1425" s="43">
        <f t="shared" si="2822"/>
        <v>0</v>
      </c>
      <c r="AC1425" s="44">
        <f t="shared" si="2823"/>
        <v>0</v>
      </c>
      <c r="AD1425" s="44">
        <f t="shared" si="2824"/>
        <v>0</v>
      </c>
      <c r="AE1425" s="45" t="e">
        <f t="shared" si="2735"/>
        <v>#DIV/0!</v>
      </c>
      <c r="AF1425" s="46">
        <f t="shared" si="2825"/>
        <v>0</v>
      </c>
      <c r="AG1425" s="46">
        <f t="shared" si="2826"/>
        <v>0</v>
      </c>
      <c r="AH1425" s="47">
        <f t="shared" si="2827"/>
        <v>0</v>
      </c>
      <c r="AI1425" s="47">
        <f t="shared" si="2828"/>
        <v>0</v>
      </c>
      <c r="AJ1425" s="47">
        <f t="shared" si="2829"/>
        <v>0</v>
      </c>
      <c r="AK1425" s="47">
        <f t="shared" si="2830"/>
        <v>0</v>
      </c>
      <c r="AL1425" s="47">
        <f t="shared" si="2736"/>
        <v>0</v>
      </c>
      <c r="AM1425" s="47">
        <f t="shared" si="2737"/>
        <v>0</v>
      </c>
      <c r="AN1425" s="48" t="s">
        <v>36</v>
      </c>
      <c r="AO1425" s="1"/>
      <c r="AP1425" s="1"/>
      <c r="AQ1425" s="1"/>
      <c r="AR1425" s="1"/>
      <c r="AS1425" s="1"/>
    </row>
    <row r="1426" ht="31.5" hidden="1">
      <c r="B1426" s="41" t="s">
        <v>670</v>
      </c>
      <c r="C1426" s="41" t="s">
        <v>115</v>
      </c>
      <c r="D1426" s="41" t="s">
        <v>117</v>
      </c>
      <c r="E1426" s="26" t="str">
        <f t="shared" si="2764"/>
        <v>0503</v>
      </c>
      <c r="F1426" s="41" t="s">
        <v>792</v>
      </c>
      <c r="G1426" s="41" t="s">
        <v>55</v>
      </c>
      <c r="H1426" s="42" t="s">
        <v>56</v>
      </c>
      <c r="I1426" s="43"/>
      <c r="J1426" s="43"/>
      <c r="K1426" s="43"/>
      <c r="L1426" s="43"/>
      <c r="M1426" s="43"/>
      <c r="N1426" s="43"/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f t="shared" si="2765"/>
        <v>0</v>
      </c>
      <c r="W1426" s="43"/>
      <c r="X1426" s="43"/>
      <c r="Y1426" s="43"/>
      <c r="Z1426" s="43"/>
      <c r="AA1426" s="43"/>
      <c r="AB1426" s="43">
        <v>0</v>
      </c>
      <c r="AC1426" s="44">
        <v>0</v>
      </c>
      <c r="AD1426" s="44">
        <v>0</v>
      </c>
      <c r="AE1426" s="45" t="e">
        <f t="shared" si="2735"/>
        <v>#DIV/0!</v>
      </c>
      <c r="AF1426" s="46">
        <v>0</v>
      </c>
      <c r="AG1426" s="46">
        <v>0</v>
      </c>
      <c r="AH1426" s="47">
        <v>0</v>
      </c>
      <c r="AI1426" s="47">
        <v>0</v>
      </c>
      <c r="AJ1426" s="47">
        <v>0</v>
      </c>
      <c r="AK1426" s="47">
        <v>0</v>
      </c>
      <c r="AL1426" s="47">
        <f t="shared" si="2736"/>
        <v>0</v>
      </c>
      <c r="AM1426" s="47">
        <f t="shared" si="2737"/>
        <v>0</v>
      </c>
      <c r="AN1426" s="48" t="s">
        <v>36</v>
      </c>
      <c r="AO1426" s="1"/>
      <c r="AP1426" s="1"/>
      <c r="AQ1426" s="1"/>
      <c r="AR1426" s="1"/>
      <c r="AS1426" s="1"/>
    </row>
    <row r="1427" ht="47.25" hidden="1">
      <c r="B1427" s="41" t="s">
        <v>670</v>
      </c>
      <c r="C1427" s="41" t="s">
        <v>115</v>
      </c>
      <c r="D1427" s="41" t="s">
        <v>117</v>
      </c>
      <c r="E1427" s="26" t="str">
        <f t="shared" si="2764"/>
        <v>0503</v>
      </c>
      <c r="F1427" s="41" t="s">
        <v>793</v>
      </c>
      <c r="G1427" s="41"/>
      <c r="H1427" s="42" t="s">
        <v>794</v>
      </c>
      <c r="I1427" s="43">
        <f t="shared" si="2805"/>
        <v>0</v>
      </c>
      <c r="J1427" s="43">
        <f t="shared" si="2806"/>
        <v>0</v>
      </c>
      <c r="K1427" s="43">
        <f t="shared" si="2807"/>
        <v>0</v>
      </c>
      <c r="L1427" s="43">
        <f t="shared" si="2808"/>
        <v>0</v>
      </c>
      <c r="M1427" s="43">
        <f t="shared" si="2809"/>
        <v>0</v>
      </c>
      <c r="N1427" s="43">
        <f t="shared" si="2810"/>
        <v>0</v>
      </c>
      <c r="O1427" s="43">
        <f t="shared" si="2811"/>
        <v>0</v>
      </c>
      <c r="P1427" s="43">
        <f t="shared" si="2812"/>
        <v>0</v>
      </c>
      <c r="Q1427" s="43">
        <f t="shared" si="2813"/>
        <v>0</v>
      </c>
      <c r="R1427" s="43">
        <f t="shared" si="2814"/>
        <v>0</v>
      </c>
      <c r="S1427" s="43">
        <f t="shared" si="2815"/>
        <v>0</v>
      </c>
      <c r="T1427" s="43">
        <f t="shared" si="2816"/>
        <v>0</v>
      </c>
      <c r="U1427" s="43">
        <v>0</v>
      </c>
      <c r="V1427" s="43">
        <f t="shared" si="2765"/>
        <v>0</v>
      </c>
      <c r="W1427" s="43">
        <f t="shared" si="2817"/>
        <v>0</v>
      </c>
      <c r="X1427" s="43">
        <f t="shared" si="2818"/>
        <v>0</v>
      </c>
      <c r="Y1427" s="43">
        <f t="shared" si="2819"/>
        <v>0</v>
      </c>
      <c r="Z1427" s="43">
        <f t="shared" si="2820"/>
        <v>0</v>
      </c>
      <c r="AA1427" s="43">
        <f t="shared" si="2821"/>
        <v>0</v>
      </c>
      <c r="AB1427" s="43">
        <f t="shared" si="2822"/>
        <v>0</v>
      </c>
      <c r="AC1427" s="44">
        <f t="shared" si="2823"/>
        <v>0</v>
      </c>
      <c r="AD1427" s="44">
        <f t="shared" si="2824"/>
        <v>0</v>
      </c>
      <c r="AE1427" s="45" t="e">
        <f t="shared" si="2735"/>
        <v>#DIV/0!</v>
      </c>
      <c r="AF1427" s="46">
        <f t="shared" si="2825"/>
        <v>0</v>
      </c>
      <c r="AG1427" s="46">
        <f t="shared" si="2826"/>
        <v>0</v>
      </c>
      <c r="AH1427" s="47">
        <f t="shared" si="2827"/>
        <v>0</v>
      </c>
      <c r="AI1427" s="47">
        <f t="shared" si="2828"/>
        <v>0</v>
      </c>
      <c r="AJ1427" s="47">
        <f t="shared" si="2829"/>
        <v>0</v>
      </c>
      <c r="AK1427" s="47">
        <f t="shared" si="2830"/>
        <v>0</v>
      </c>
      <c r="AL1427" s="47">
        <f t="shared" si="2736"/>
        <v>0</v>
      </c>
      <c r="AM1427" s="47">
        <f t="shared" si="2737"/>
        <v>0</v>
      </c>
      <c r="AN1427" s="48" t="s">
        <v>36</v>
      </c>
      <c r="AR1427" s="1"/>
      <c r="AS1427" s="1"/>
    </row>
    <row r="1428" ht="31.5" hidden="1">
      <c r="B1428" s="41" t="s">
        <v>670</v>
      </c>
      <c r="C1428" s="41" t="s">
        <v>115</v>
      </c>
      <c r="D1428" s="41" t="s">
        <v>117</v>
      </c>
      <c r="E1428" s="26" t="str">
        <f t="shared" si="2764"/>
        <v>0503</v>
      </c>
      <c r="F1428" s="41" t="s">
        <v>795</v>
      </c>
      <c r="G1428" s="41"/>
      <c r="H1428" s="42" t="s">
        <v>796</v>
      </c>
      <c r="I1428" s="43">
        <f t="shared" si="2805"/>
        <v>0</v>
      </c>
      <c r="J1428" s="43">
        <f t="shared" si="2806"/>
        <v>0</v>
      </c>
      <c r="K1428" s="43">
        <f t="shared" si="2807"/>
        <v>0</v>
      </c>
      <c r="L1428" s="43">
        <f t="shared" si="2808"/>
        <v>0</v>
      </c>
      <c r="M1428" s="43">
        <f t="shared" si="2809"/>
        <v>0</v>
      </c>
      <c r="N1428" s="43">
        <f t="shared" si="2810"/>
        <v>0</v>
      </c>
      <c r="O1428" s="43">
        <f t="shared" si="2811"/>
        <v>0</v>
      </c>
      <c r="P1428" s="43">
        <f t="shared" si="2812"/>
        <v>0</v>
      </c>
      <c r="Q1428" s="43">
        <f t="shared" si="2813"/>
        <v>0</v>
      </c>
      <c r="R1428" s="43">
        <f t="shared" si="2814"/>
        <v>0</v>
      </c>
      <c r="S1428" s="43">
        <f t="shared" si="2815"/>
        <v>0</v>
      </c>
      <c r="T1428" s="43">
        <f t="shared" si="2816"/>
        <v>0</v>
      </c>
      <c r="U1428" s="43">
        <v>0</v>
      </c>
      <c r="V1428" s="43">
        <f t="shared" si="2765"/>
        <v>0</v>
      </c>
      <c r="W1428" s="43">
        <f t="shared" si="2817"/>
        <v>0</v>
      </c>
      <c r="X1428" s="43">
        <f t="shared" si="2818"/>
        <v>0</v>
      </c>
      <c r="Y1428" s="43">
        <f t="shared" si="2819"/>
        <v>0</v>
      </c>
      <c r="Z1428" s="43">
        <f t="shared" si="2820"/>
        <v>0</v>
      </c>
      <c r="AA1428" s="43">
        <f t="shared" si="2821"/>
        <v>0</v>
      </c>
      <c r="AB1428" s="43">
        <f t="shared" si="2822"/>
        <v>0</v>
      </c>
      <c r="AC1428" s="44">
        <f t="shared" si="2823"/>
        <v>0</v>
      </c>
      <c r="AD1428" s="44">
        <f t="shared" si="2824"/>
        <v>0</v>
      </c>
      <c r="AE1428" s="45" t="e">
        <f t="shared" si="2735"/>
        <v>#DIV/0!</v>
      </c>
      <c r="AF1428" s="46">
        <f t="shared" si="2825"/>
        <v>0</v>
      </c>
      <c r="AG1428" s="46">
        <f t="shared" si="2826"/>
        <v>0</v>
      </c>
      <c r="AH1428" s="47">
        <f t="shared" si="2827"/>
        <v>0</v>
      </c>
      <c r="AI1428" s="47">
        <f t="shared" si="2828"/>
        <v>0</v>
      </c>
      <c r="AJ1428" s="47">
        <f t="shared" si="2829"/>
        <v>0</v>
      </c>
      <c r="AK1428" s="47">
        <f t="shared" si="2830"/>
        <v>0</v>
      </c>
      <c r="AL1428" s="47">
        <f t="shared" si="2736"/>
        <v>0</v>
      </c>
      <c r="AM1428" s="47">
        <f t="shared" si="2737"/>
        <v>0</v>
      </c>
      <c r="AN1428" s="48" t="s">
        <v>36</v>
      </c>
      <c r="AO1428" s="1"/>
      <c r="AP1428" s="1"/>
      <c r="AQ1428" s="1"/>
      <c r="AR1428" s="1"/>
      <c r="AS1428" s="1"/>
    </row>
    <row r="1429" ht="31.5" hidden="1">
      <c r="B1429" s="41" t="s">
        <v>670</v>
      </c>
      <c r="C1429" s="41" t="s">
        <v>115</v>
      </c>
      <c r="D1429" s="41" t="s">
        <v>117</v>
      </c>
      <c r="E1429" s="26" t="str">
        <f t="shared" si="2764"/>
        <v>0503</v>
      </c>
      <c r="F1429" s="41" t="s">
        <v>795</v>
      </c>
      <c r="G1429" s="41" t="s">
        <v>53</v>
      </c>
      <c r="H1429" s="42" t="s">
        <v>54</v>
      </c>
      <c r="I1429" s="43">
        <f t="shared" si="2805"/>
        <v>0</v>
      </c>
      <c r="J1429" s="43">
        <f t="shared" si="2806"/>
        <v>0</v>
      </c>
      <c r="K1429" s="43">
        <f t="shared" si="2807"/>
        <v>0</v>
      </c>
      <c r="L1429" s="43">
        <f t="shared" si="2808"/>
        <v>0</v>
      </c>
      <c r="M1429" s="43">
        <f t="shared" si="2809"/>
        <v>0</v>
      </c>
      <c r="N1429" s="43">
        <f t="shared" si="2810"/>
        <v>0</v>
      </c>
      <c r="O1429" s="43">
        <f t="shared" si="2811"/>
        <v>0</v>
      </c>
      <c r="P1429" s="43">
        <f t="shared" si="2812"/>
        <v>0</v>
      </c>
      <c r="Q1429" s="43">
        <f t="shared" si="2813"/>
        <v>0</v>
      </c>
      <c r="R1429" s="43">
        <f t="shared" si="2814"/>
        <v>0</v>
      </c>
      <c r="S1429" s="43">
        <f t="shared" si="2815"/>
        <v>0</v>
      </c>
      <c r="T1429" s="43">
        <f t="shared" si="2816"/>
        <v>0</v>
      </c>
      <c r="U1429" s="43">
        <v>0</v>
      </c>
      <c r="V1429" s="43">
        <f t="shared" si="2765"/>
        <v>0</v>
      </c>
      <c r="W1429" s="43">
        <f t="shared" si="2817"/>
        <v>0</v>
      </c>
      <c r="X1429" s="43">
        <f t="shared" si="2818"/>
        <v>0</v>
      </c>
      <c r="Y1429" s="43">
        <f t="shared" si="2819"/>
        <v>0</v>
      </c>
      <c r="Z1429" s="43">
        <f t="shared" si="2820"/>
        <v>0</v>
      </c>
      <c r="AA1429" s="43">
        <f t="shared" si="2821"/>
        <v>0</v>
      </c>
      <c r="AB1429" s="43">
        <f t="shared" si="2822"/>
        <v>0</v>
      </c>
      <c r="AC1429" s="44">
        <f t="shared" si="2823"/>
        <v>0</v>
      </c>
      <c r="AD1429" s="44">
        <f t="shared" si="2824"/>
        <v>0</v>
      </c>
      <c r="AE1429" s="45" t="e">
        <f t="shared" si="2735"/>
        <v>#DIV/0!</v>
      </c>
      <c r="AF1429" s="46">
        <f t="shared" si="2825"/>
        <v>0</v>
      </c>
      <c r="AG1429" s="46">
        <f t="shared" si="2826"/>
        <v>0</v>
      </c>
      <c r="AH1429" s="47">
        <f t="shared" si="2827"/>
        <v>0</v>
      </c>
      <c r="AI1429" s="47">
        <f t="shared" si="2828"/>
        <v>0</v>
      </c>
      <c r="AJ1429" s="47">
        <f t="shared" si="2829"/>
        <v>0</v>
      </c>
      <c r="AK1429" s="47">
        <f t="shared" si="2830"/>
        <v>0</v>
      </c>
      <c r="AL1429" s="47">
        <f t="shared" si="2736"/>
        <v>0</v>
      </c>
      <c r="AM1429" s="47">
        <f t="shared" si="2737"/>
        <v>0</v>
      </c>
      <c r="AN1429" s="48" t="s">
        <v>36</v>
      </c>
      <c r="AO1429" s="1"/>
      <c r="AP1429" s="1"/>
      <c r="AQ1429" s="1"/>
      <c r="AR1429" s="1"/>
      <c r="AS1429" s="1"/>
    </row>
    <row r="1430" ht="31.5" hidden="1">
      <c r="B1430" s="41" t="s">
        <v>670</v>
      </c>
      <c r="C1430" s="41" t="s">
        <v>115</v>
      </c>
      <c r="D1430" s="41" t="s">
        <v>117</v>
      </c>
      <c r="E1430" s="26" t="str">
        <f t="shared" si="2764"/>
        <v>0503</v>
      </c>
      <c r="F1430" s="41" t="s">
        <v>795</v>
      </c>
      <c r="G1430" s="41" t="s">
        <v>55</v>
      </c>
      <c r="H1430" s="42" t="s">
        <v>56</v>
      </c>
      <c r="I1430" s="43"/>
      <c r="J1430" s="43"/>
      <c r="K1430" s="43"/>
      <c r="L1430" s="43"/>
      <c r="M1430" s="43"/>
      <c r="N1430" s="43"/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f t="shared" si="2765"/>
        <v>0</v>
      </c>
      <c r="W1430" s="43"/>
      <c r="X1430" s="43"/>
      <c r="Y1430" s="43"/>
      <c r="Z1430" s="43"/>
      <c r="AA1430" s="43"/>
      <c r="AB1430" s="43">
        <v>0</v>
      </c>
      <c r="AC1430" s="44">
        <v>0</v>
      </c>
      <c r="AD1430" s="44">
        <v>0</v>
      </c>
      <c r="AE1430" s="45" t="e">
        <f t="shared" si="2735"/>
        <v>#DIV/0!</v>
      </c>
      <c r="AF1430" s="46">
        <v>0</v>
      </c>
      <c r="AG1430" s="46">
        <v>0</v>
      </c>
      <c r="AH1430" s="47">
        <v>0</v>
      </c>
      <c r="AI1430" s="47">
        <v>0</v>
      </c>
      <c r="AJ1430" s="47">
        <v>0</v>
      </c>
      <c r="AK1430" s="47">
        <v>0</v>
      </c>
      <c r="AL1430" s="47">
        <f t="shared" si="2736"/>
        <v>0</v>
      </c>
      <c r="AM1430" s="47">
        <f t="shared" si="2737"/>
        <v>0</v>
      </c>
      <c r="AN1430" s="48" t="s">
        <v>36</v>
      </c>
      <c r="AO1430" s="1"/>
      <c r="AP1430" s="1"/>
      <c r="AQ1430" s="1"/>
      <c r="AR1430" s="1"/>
      <c r="AS1430" s="1"/>
    </row>
    <row r="1431" ht="63" hidden="1">
      <c r="B1431" s="41" t="s">
        <v>670</v>
      </c>
      <c r="C1431" s="41" t="s">
        <v>115</v>
      </c>
      <c r="D1431" s="41" t="s">
        <v>117</v>
      </c>
      <c r="E1431" s="26" t="str">
        <f t="shared" si="2764"/>
        <v>0503</v>
      </c>
      <c r="F1431" s="41" t="s">
        <v>797</v>
      </c>
      <c r="G1431" s="41"/>
      <c r="H1431" s="42" t="s">
        <v>798</v>
      </c>
      <c r="I1431" s="43">
        <f t="shared" si="2805"/>
        <v>0</v>
      </c>
      <c r="J1431" s="43">
        <f t="shared" si="2806"/>
        <v>0</v>
      </c>
      <c r="K1431" s="43">
        <f t="shared" si="2807"/>
        <v>0</v>
      </c>
      <c r="L1431" s="43">
        <f t="shared" si="2808"/>
        <v>0</v>
      </c>
      <c r="M1431" s="43">
        <f t="shared" si="2809"/>
        <v>0</v>
      </c>
      <c r="N1431" s="43">
        <f t="shared" si="2810"/>
        <v>0</v>
      </c>
      <c r="O1431" s="43">
        <f t="shared" si="2811"/>
        <v>0</v>
      </c>
      <c r="P1431" s="43">
        <f t="shared" si="2812"/>
        <v>0</v>
      </c>
      <c r="Q1431" s="43">
        <f t="shared" si="2813"/>
        <v>0</v>
      </c>
      <c r="R1431" s="43">
        <f t="shared" si="2814"/>
        <v>0</v>
      </c>
      <c r="S1431" s="43">
        <f t="shared" si="2815"/>
        <v>0</v>
      </c>
      <c r="T1431" s="43">
        <f t="shared" si="2816"/>
        <v>0</v>
      </c>
      <c r="U1431" s="43">
        <v>0</v>
      </c>
      <c r="V1431" s="43">
        <f t="shared" si="2765"/>
        <v>0</v>
      </c>
      <c r="W1431" s="43">
        <f t="shared" si="2817"/>
        <v>0</v>
      </c>
      <c r="X1431" s="43">
        <f t="shared" si="2818"/>
        <v>0</v>
      </c>
      <c r="Y1431" s="43">
        <f t="shared" si="2819"/>
        <v>0</v>
      </c>
      <c r="Z1431" s="43">
        <f t="shared" si="2820"/>
        <v>0</v>
      </c>
      <c r="AA1431" s="43">
        <f t="shared" si="2821"/>
        <v>0</v>
      </c>
      <c r="AB1431" s="43">
        <f t="shared" si="2822"/>
        <v>0</v>
      </c>
      <c r="AC1431" s="44">
        <f t="shared" si="2823"/>
        <v>0</v>
      </c>
      <c r="AD1431" s="44">
        <f t="shared" si="2824"/>
        <v>0</v>
      </c>
      <c r="AE1431" s="45" t="e">
        <f t="shared" si="2735"/>
        <v>#DIV/0!</v>
      </c>
      <c r="AF1431" s="46">
        <f t="shared" si="2825"/>
        <v>0</v>
      </c>
      <c r="AG1431" s="46">
        <f t="shared" si="2826"/>
        <v>0</v>
      </c>
      <c r="AH1431" s="47">
        <f t="shared" si="2827"/>
        <v>0</v>
      </c>
      <c r="AI1431" s="47">
        <f t="shared" si="2828"/>
        <v>0</v>
      </c>
      <c r="AJ1431" s="47">
        <f t="shared" si="2829"/>
        <v>0</v>
      </c>
      <c r="AK1431" s="47">
        <f t="shared" si="2830"/>
        <v>0</v>
      </c>
      <c r="AL1431" s="47">
        <f t="shared" si="2736"/>
        <v>0</v>
      </c>
      <c r="AM1431" s="47">
        <f t="shared" si="2737"/>
        <v>0</v>
      </c>
      <c r="AN1431" s="48" t="s">
        <v>36</v>
      </c>
      <c r="AR1431" s="1"/>
      <c r="AS1431" s="1"/>
    </row>
    <row r="1432" ht="31.5" hidden="1">
      <c r="B1432" s="41" t="s">
        <v>670</v>
      </c>
      <c r="C1432" s="41" t="s">
        <v>115</v>
      </c>
      <c r="D1432" s="41" t="s">
        <v>117</v>
      </c>
      <c r="E1432" s="26" t="str">
        <f t="shared" si="2764"/>
        <v>0503</v>
      </c>
      <c r="F1432" s="41" t="s">
        <v>799</v>
      </c>
      <c r="G1432" s="41"/>
      <c r="H1432" s="42" t="s">
        <v>800</v>
      </c>
      <c r="I1432" s="43">
        <f t="shared" si="2805"/>
        <v>0</v>
      </c>
      <c r="J1432" s="43">
        <f t="shared" si="2806"/>
        <v>0</v>
      </c>
      <c r="K1432" s="43">
        <f t="shared" si="2807"/>
        <v>0</v>
      </c>
      <c r="L1432" s="43">
        <f t="shared" si="2808"/>
        <v>0</v>
      </c>
      <c r="M1432" s="43">
        <f t="shared" si="2809"/>
        <v>0</v>
      </c>
      <c r="N1432" s="43">
        <f t="shared" si="2810"/>
        <v>0</v>
      </c>
      <c r="O1432" s="43">
        <f t="shared" si="2811"/>
        <v>0</v>
      </c>
      <c r="P1432" s="43">
        <f t="shared" si="2812"/>
        <v>0</v>
      </c>
      <c r="Q1432" s="43">
        <f t="shared" si="2813"/>
        <v>0</v>
      </c>
      <c r="R1432" s="43">
        <f t="shared" si="2814"/>
        <v>0</v>
      </c>
      <c r="S1432" s="43">
        <f t="shared" si="2815"/>
        <v>0</v>
      </c>
      <c r="T1432" s="43">
        <f t="shared" si="2816"/>
        <v>0</v>
      </c>
      <c r="U1432" s="43">
        <v>0</v>
      </c>
      <c r="V1432" s="43">
        <f t="shared" si="2765"/>
        <v>0</v>
      </c>
      <c r="W1432" s="43">
        <f t="shared" si="2817"/>
        <v>0</v>
      </c>
      <c r="X1432" s="43">
        <f t="shared" si="2818"/>
        <v>0</v>
      </c>
      <c r="Y1432" s="43">
        <f t="shared" si="2819"/>
        <v>0</v>
      </c>
      <c r="Z1432" s="43">
        <f t="shared" si="2820"/>
        <v>0</v>
      </c>
      <c r="AA1432" s="43">
        <f t="shared" si="2821"/>
        <v>0</v>
      </c>
      <c r="AB1432" s="43">
        <f t="shared" si="2822"/>
        <v>0</v>
      </c>
      <c r="AC1432" s="44">
        <f t="shared" si="2823"/>
        <v>0</v>
      </c>
      <c r="AD1432" s="44">
        <f t="shared" si="2824"/>
        <v>0</v>
      </c>
      <c r="AE1432" s="45" t="e">
        <f t="shared" si="2735"/>
        <v>#DIV/0!</v>
      </c>
      <c r="AF1432" s="46">
        <f t="shared" si="2825"/>
        <v>0</v>
      </c>
      <c r="AG1432" s="46">
        <f t="shared" si="2826"/>
        <v>0</v>
      </c>
      <c r="AH1432" s="47">
        <f t="shared" si="2827"/>
        <v>0</v>
      </c>
      <c r="AI1432" s="47">
        <f t="shared" si="2828"/>
        <v>0</v>
      </c>
      <c r="AJ1432" s="47">
        <f t="shared" si="2829"/>
        <v>0</v>
      </c>
      <c r="AK1432" s="47">
        <f t="shared" si="2830"/>
        <v>0</v>
      </c>
      <c r="AL1432" s="47">
        <f t="shared" si="2736"/>
        <v>0</v>
      </c>
      <c r="AM1432" s="47">
        <f t="shared" si="2737"/>
        <v>0</v>
      </c>
      <c r="AN1432" s="48" t="s">
        <v>36</v>
      </c>
      <c r="AO1432" s="1"/>
      <c r="AP1432" s="1"/>
      <c r="AQ1432" s="1"/>
      <c r="AR1432" s="1"/>
      <c r="AS1432" s="1"/>
    </row>
    <row r="1433" ht="31.5" hidden="1">
      <c r="B1433" s="41" t="s">
        <v>670</v>
      </c>
      <c r="C1433" s="41" t="s">
        <v>115</v>
      </c>
      <c r="D1433" s="41" t="s">
        <v>117</v>
      </c>
      <c r="E1433" s="26" t="str">
        <f t="shared" si="2764"/>
        <v>0503</v>
      </c>
      <c r="F1433" s="41" t="s">
        <v>799</v>
      </c>
      <c r="G1433" s="41" t="s">
        <v>53</v>
      </c>
      <c r="H1433" s="42" t="s">
        <v>54</v>
      </c>
      <c r="I1433" s="43">
        <f t="shared" si="2805"/>
        <v>0</v>
      </c>
      <c r="J1433" s="43">
        <f t="shared" si="2806"/>
        <v>0</v>
      </c>
      <c r="K1433" s="43">
        <f t="shared" si="2807"/>
        <v>0</v>
      </c>
      <c r="L1433" s="43">
        <f t="shared" si="2808"/>
        <v>0</v>
      </c>
      <c r="M1433" s="43">
        <f t="shared" si="2809"/>
        <v>0</v>
      </c>
      <c r="N1433" s="43">
        <f t="shared" si="2810"/>
        <v>0</v>
      </c>
      <c r="O1433" s="43">
        <f t="shared" si="2811"/>
        <v>0</v>
      </c>
      <c r="P1433" s="43">
        <f t="shared" si="2812"/>
        <v>0</v>
      </c>
      <c r="Q1433" s="43">
        <f t="shared" si="2813"/>
        <v>0</v>
      </c>
      <c r="R1433" s="43">
        <f t="shared" si="2814"/>
        <v>0</v>
      </c>
      <c r="S1433" s="43">
        <f t="shared" si="2815"/>
        <v>0</v>
      </c>
      <c r="T1433" s="43">
        <f t="shared" si="2816"/>
        <v>0</v>
      </c>
      <c r="U1433" s="43">
        <v>0</v>
      </c>
      <c r="V1433" s="43">
        <f t="shared" si="2765"/>
        <v>0</v>
      </c>
      <c r="W1433" s="43">
        <f t="shared" si="2817"/>
        <v>0</v>
      </c>
      <c r="X1433" s="43">
        <f t="shared" si="2818"/>
        <v>0</v>
      </c>
      <c r="Y1433" s="43">
        <f t="shared" si="2819"/>
        <v>0</v>
      </c>
      <c r="Z1433" s="43">
        <f t="shared" si="2820"/>
        <v>0</v>
      </c>
      <c r="AA1433" s="43">
        <f t="shared" si="2821"/>
        <v>0</v>
      </c>
      <c r="AB1433" s="43">
        <f t="shared" si="2822"/>
        <v>0</v>
      </c>
      <c r="AC1433" s="44">
        <f t="shared" si="2823"/>
        <v>0</v>
      </c>
      <c r="AD1433" s="44">
        <f t="shared" si="2824"/>
        <v>0</v>
      </c>
      <c r="AE1433" s="45" t="e">
        <f t="shared" si="2735"/>
        <v>#DIV/0!</v>
      </c>
      <c r="AF1433" s="46">
        <f t="shared" si="2825"/>
        <v>0</v>
      </c>
      <c r="AG1433" s="46">
        <f t="shared" si="2826"/>
        <v>0</v>
      </c>
      <c r="AH1433" s="47">
        <f t="shared" si="2827"/>
        <v>0</v>
      </c>
      <c r="AI1433" s="47">
        <f t="shared" si="2828"/>
        <v>0</v>
      </c>
      <c r="AJ1433" s="47">
        <f t="shared" si="2829"/>
        <v>0</v>
      </c>
      <c r="AK1433" s="47">
        <f t="shared" si="2830"/>
        <v>0</v>
      </c>
      <c r="AL1433" s="47">
        <f t="shared" si="2736"/>
        <v>0</v>
      </c>
      <c r="AM1433" s="47">
        <f t="shared" si="2737"/>
        <v>0</v>
      </c>
      <c r="AN1433" s="48" t="s">
        <v>36</v>
      </c>
      <c r="AO1433" s="1"/>
      <c r="AP1433" s="1"/>
      <c r="AQ1433" s="1"/>
      <c r="AR1433" s="1"/>
      <c r="AS1433" s="1"/>
    </row>
    <row r="1434" ht="31.5" hidden="1">
      <c r="B1434" s="41" t="s">
        <v>670</v>
      </c>
      <c r="C1434" s="41" t="s">
        <v>115</v>
      </c>
      <c r="D1434" s="41" t="s">
        <v>117</v>
      </c>
      <c r="E1434" s="26" t="str">
        <f t="shared" si="2764"/>
        <v>0503</v>
      </c>
      <c r="F1434" s="41" t="s">
        <v>799</v>
      </c>
      <c r="G1434" s="41" t="s">
        <v>55</v>
      </c>
      <c r="H1434" s="42" t="s">
        <v>56</v>
      </c>
      <c r="I1434" s="43"/>
      <c r="J1434" s="43"/>
      <c r="K1434" s="43"/>
      <c r="L1434" s="43"/>
      <c r="M1434" s="43"/>
      <c r="N1434" s="43"/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f t="shared" si="2765"/>
        <v>0</v>
      </c>
      <c r="W1434" s="43"/>
      <c r="X1434" s="43"/>
      <c r="Y1434" s="43"/>
      <c r="Z1434" s="43"/>
      <c r="AA1434" s="43"/>
      <c r="AB1434" s="43">
        <v>0</v>
      </c>
      <c r="AC1434" s="44">
        <v>0</v>
      </c>
      <c r="AD1434" s="44">
        <v>0</v>
      </c>
      <c r="AE1434" s="45" t="e">
        <f t="shared" si="2735"/>
        <v>#DIV/0!</v>
      </c>
      <c r="AF1434" s="46">
        <v>0</v>
      </c>
      <c r="AG1434" s="46">
        <v>0</v>
      </c>
      <c r="AH1434" s="47">
        <v>0</v>
      </c>
      <c r="AI1434" s="47">
        <v>0</v>
      </c>
      <c r="AJ1434" s="47">
        <v>0</v>
      </c>
      <c r="AK1434" s="47">
        <v>0</v>
      </c>
      <c r="AL1434" s="47">
        <f t="shared" si="2736"/>
        <v>0</v>
      </c>
      <c r="AM1434" s="47">
        <f t="shared" si="2737"/>
        <v>0</v>
      </c>
      <c r="AN1434" s="48" t="s">
        <v>36</v>
      </c>
      <c r="AO1434" s="1"/>
      <c r="AP1434" s="1"/>
      <c r="AQ1434" s="1"/>
      <c r="AR1434" s="1"/>
      <c r="AS1434" s="1"/>
    </row>
    <row r="1435" ht="31.5" hidden="1">
      <c r="B1435" s="41" t="s">
        <v>670</v>
      </c>
      <c r="C1435" s="41" t="s">
        <v>115</v>
      </c>
      <c r="D1435" s="41" t="s">
        <v>117</v>
      </c>
      <c r="E1435" s="26" t="str">
        <f t="shared" si="2764"/>
        <v>0503</v>
      </c>
      <c r="F1435" s="41" t="s">
        <v>252</v>
      </c>
      <c r="G1435" s="41"/>
      <c r="H1435" s="42" t="s">
        <v>253</v>
      </c>
      <c r="I1435" s="43">
        <f t="shared" si="2805"/>
        <v>13777.5</v>
      </c>
      <c r="J1435" s="43">
        <f t="shared" si="2806"/>
        <v>0</v>
      </c>
      <c r="K1435" s="43">
        <f t="shared" si="2807"/>
        <v>0</v>
      </c>
      <c r="L1435" s="43">
        <f t="shared" si="2808"/>
        <v>-4959.1999999999998</v>
      </c>
      <c r="M1435" s="43">
        <f t="shared" si="2809"/>
        <v>0</v>
      </c>
      <c r="N1435" s="43">
        <f t="shared" si="2810"/>
        <v>0</v>
      </c>
      <c r="O1435" s="43">
        <f t="shared" si="2811"/>
        <v>0</v>
      </c>
      <c r="P1435" s="43">
        <f t="shared" si="2812"/>
        <v>0</v>
      </c>
      <c r="Q1435" s="43">
        <f t="shared" si="2813"/>
        <v>0</v>
      </c>
      <c r="R1435" s="43">
        <f t="shared" si="2814"/>
        <v>4236.9889999999996</v>
      </c>
      <c r="S1435" s="43">
        <f t="shared" si="2815"/>
        <v>0</v>
      </c>
      <c r="T1435" s="43">
        <f t="shared" si="2816"/>
        <v>0</v>
      </c>
      <c r="U1435" s="43">
        <v>0</v>
      </c>
      <c r="V1435" s="43">
        <f t="shared" si="2765"/>
        <v>13055.288999999999</v>
      </c>
      <c r="W1435" s="43">
        <f t="shared" si="2817"/>
        <v>0</v>
      </c>
      <c r="X1435" s="43">
        <f t="shared" si="2818"/>
        <v>0</v>
      </c>
      <c r="Y1435" s="43">
        <f t="shared" si="2819"/>
        <v>0</v>
      </c>
      <c r="Z1435" s="43">
        <f t="shared" si="2820"/>
        <v>0</v>
      </c>
      <c r="AA1435" s="43">
        <f t="shared" si="2821"/>
        <v>0</v>
      </c>
      <c r="AB1435" s="43">
        <f t="shared" si="2822"/>
        <v>0</v>
      </c>
      <c r="AC1435" s="44">
        <f t="shared" si="2823"/>
        <v>0</v>
      </c>
      <c r="AD1435" s="44">
        <f t="shared" si="2824"/>
        <v>0</v>
      </c>
      <c r="AE1435" s="45" t="e">
        <f t="shared" si="2735"/>
        <v>#DIV/0!</v>
      </c>
      <c r="AF1435" s="43">
        <f t="shared" si="2825"/>
        <v>4236.9889999999996</v>
      </c>
      <c r="AG1435" s="43">
        <f t="shared" si="2826"/>
        <v>0</v>
      </c>
      <c r="AH1435" s="43">
        <f t="shared" si="2827"/>
        <v>0</v>
      </c>
      <c r="AI1435" s="43">
        <f t="shared" si="2828"/>
        <v>0</v>
      </c>
      <c r="AJ1435" s="43">
        <f t="shared" si="2829"/>
        <v>0</v>
      </c>
      <c r="AK1435" s="43">
        <f t="shared" si="2830"/>
        <v>0</v>
      </c>
      <c r="AL1435" s="43">
        <f t="shared" si="2736"/>
        <v>4236.9889999999996</v>
      </c>
      <c r="AM1435" s="43">
        <f t="shared" si="2737"/>
        <v>8818.2999999999993</v>
      </c>
      <c r="AN1435" s="19" t="s">
        <v>36</v>
      </c>
      <c r="AO1435" s="1"/>
      <c r="AP1435" s="1"/>
      <c r="AQ1435" s="1"/>
      <c r="AR1435" s="1"/>
      <c r="AS1435" s="1"/>
    </row>
    <row r="1436" ht="47.25" hidden="1">
      <c r="B1436" s="41" t="s">
        <v>670</v>
      </c>
      <c r="C1436" s="41" t="s">
        <v>115</v>
      </c>
      <c r="D1436" s="41" t="s">
        <v>117</v>
      </c>
      <c r="E1436" s="26" t="str">
        <f t="shared" si="2764"/>
        <v>0503</v>
      </c>
      <c r="F1436" s="41" t="s">
        <v>753</v>
      </c>
      <c r="G1436" s="41"/>
      <c r="H1436" s="42" t="s">
        <v>754</v>
      </c>
      <c r="I1436" s="43">
        <f>I1441</f>
        <v>13777.5</v>
      </c>
      <c r="J1436" s="43">
        <f>J1441</f>
        <v>0</v>
      </c>
      <c r="K1436" s="43">
        <f>K1441</f>
        <v>0</v>
      </c>
      <c r="L1436" s="43">
        <f>L1441</f>
        <v>-4959.1999999999998</v>
      </c>
      <c r="M1436" s="43">
        <f>M1441</f>
        <v>0</v>
      </c>
      <c r="N1436" s="43">
        <f>N1441</f>
        <v>0</v>
      </c>
      <c r="O1436" s="43">
        <f>O1441+O1437</f>
        <v>0</v>
      </c>
      <c r="P1436" s="43">
        <f>P1441+P1437</f>
        <v>0</v>
      </c>
      <c r="Q1436" s="43">
        <f>Q1441+Q1437</f>
        <v>0</v>
      </c>
      <c r="R1436" s="43">
        <f>R1441+R1437</f>
        <v>4236.9889999999996</v>
      </c>
      <c r="S1436" s="43">
        <f>S1441</f>
        <v>0</v>
      </c>
      <c r="T1436" s="43">
        <f>T1441</f>
        <v>0</v>
      </c>
      <c r="U1436" s="43">
        <v>0</v>
      </c>
      <c r="V1436" s="43">
        <f t="shared" si="2765"/>
        <v>13055.288999999999</v>
      </c>
      <c r="W1436" s="43">
        <f>W1441</f>
        <v>0</v>
      </c>
      <c r="X1436" s="43">
        <f>X1441</f>
        <v>0</v>
      </c>
      <c r="Y1436" s="43">
        <f>Y1441</f>
        <v>0</v>
      </c>
      <c r="Z1436" s="43">
        <f>Z1441</f>
        <v>0</v>
      </c>
      <c r="AA1436" s="43">
        <f>AA1441</f>
        <v>0</v>
      </c>
      <c r="AB1436" s="43">
        <f>AB1441+AB1437</f>
        <v>0</v>
      </c>
      <c r="AC1436" s="44">
        <f>AC1441+AC1437</f>
        <v>0</v>
      </c>
      <c r="AD1436" s="44">
        <f>AD1441+AD1437</f>
        <v>0</v>
      </c>
      <c r="AE1436" s="45" t="e">
        <f t="shared" si="2735"/>
        <v>#DIV/0!</v>
      </c>
      <c r="AF1436" s="43">
        <f>AF1441+AF1437</f>
        <v>4236.9889999999996</v>
      </c>
      <c r="AG1436" s="43">
        <f>AG1441+AG1437</f>
        <v>0</v>
      </c>
      <c r="AH1436" s="43">
        <f>AH1441+AH1437</f>
        <v>0</v>
      </c>
      <c r="AI1436" s="43">
        <f>AI1441+AI1437</f>
        <v>0</v>
      </c>
      <c r="AJ1436" s="43">
        <f>AJ1441+AJ1437</f>
        <v>0</v>
      </c>
      <c r="AK1436" s="43">
        <f>AK1441+AK1437</f>
        <v>0</v>
      </c>
      <c r="AL1436" s="43">
        <f t="shared" si="2736"/>
        <v>4236.9889999999996</v>
      </c>
      <c r="AM1436" s="43">
        <f t="shared" si="2737"/>
        <v>8818.2999999999993</v>
      </c>
      <c r="AN1436" s="19" t="s">
        <v>36</v>
      </c>
      <c r="AO1436" s="1"/>
      <c r="AP1436" s="1"/>
      <c r="AQ1436" s="1"/>
      <c r="AR1436" s="1"/>
      <c r="AS1436" s="1"/>
    </row>
    <row r="1437" ht="31.5" hidden="1">
      <c r="B1437" s="41" t="s">
        <v>670</v>
      </c>
      <c r="C1437" s="41" t="s">
        <v>115</v>
      </c>
      <c r="D1437" s="41" t="s">
        <v>117</v>
      </c>
      <c r="E1437" s="26" t="str">
        <f t="shared" si="2764"/>
        <v>0503</v>
      </c>
      <c r="F1437" s="41" t="s">
        <v>755</v>
      </c>
      <c r="G1437" s="41"/>
      <c r="H1437" s="42" t="s">
        <v>756</v>
      </c>
      <c r="I1437" s="43"/>
      <c r="J1437" s="43"/>
      <c r="K1437" s="43"/>
      <c r="L1437" s="43"/>
      <c r="M1437" s="43"/>
      <c r="N1437" s="43"/>
      <c r="O1437" s="43">
        <f t="shared" ref="O1437:O1441" si="2831">O1438</f>
        <v>0</v>
      </c>
      <c r="P1437" s="43">
        <f t="shared" ref="P1437:P1441" si="2832">P1438</f>
        <v>0</v>
      </c>
      <c r="Q1437" s="43">
        <f t="shared" ref="Q1437:Q1441" si="2833">Q1438</f>
        <v>0</v>
      </c>
      <c r="R1437" s="43">
        <f t="shared" ref="R1437:R1441" si="2834">R1438</f>
        <v>4236.9889999999996</v>
      </c>
      <c r="S1437" s="43"/>
      <c r="T1437" s="43"/>
      <c r="U1437" s="43"/>
      <c r="V1437" s="43">
        <f t="shared" si="2765"/>
        <v>4236.9889999999996</v>
      </c>
      <c r="W1437" s="43"/>
      <c r="X1437" s="43"/>
      <c r="Y1437" s="43"/>
      <c r="Z1437" s="43"/>
      <c r="AA1437" s="43"/>
      <c r="AB1437" s="43">
        <f t="shared" ref="AB1437:AB1441" si="2835">AB1438</f>
        <v>0</v>
      </c>
      <c r="AC1437" s="44">
        <f t="shared" ref="AC1437:AC1441" si="2836">AC1438</f>
        <v>0</v>
      </c>
      <c r="AD1437" s="44">
        <f t="shared" ref="AD1437:AD1441" si="2837">AD1438</f>
        <v>0</v>
      </c>
      <c r="AE1437" s="45" t="e">
        <f t="shared" si="2735"/>
        <v>#DIV/0!</v>
      </c>
      <c r="AF1437" s="43">
        <f t="shared" ref="AF1437:AF1441" si="2838">AF1438</f>
        <v>4236.9889999999996</v>
      </c>
      <c r="AG1437" s="43">
        <f t="shared" ref="AG1437:AG1441" si="2839">AG1438</f>
        <v>0</v>
      </c>
      <c r="AH1437" s="43">
        <f t="shared" ref="AH1437:AH1441" si="2840">AH1438</f>
        <v>0</v>
      </c>
      <c r="AI1437" s="43">
        <f t="shared" ref="AI1437:AI1441" si="2841">AI1438</f>
        <v>0</v>
      </c>
      <c r="AJ1437" s="43">
        <f t="shared" ref="AJ1437:AJ1441" si="2842">AJ1438</f>
        <v>0</v>
      </c>
      <c r="AK1437" s="43">
        <f t="shared" ref="AK1437:AK1441" si="2843">AK1438</f>
        <v>0</v>
      </c>
      <c r="AL1437" s="43">
        <f t="shared" si="2736"/>
        <v>4236.9889999999996</v>
      </c>
      <c r="AM1437" s="43">
        <f t="shared" si="2737"/>
        <v>0</v>
      </c>
      <c r="AN1437" s="19" t="s">
        <v>36</v>
      </c>
      <c r="AR1437" s="1"/>
      <c r="AS1437" s="1"/>
    </row>
    <row r="1438" ht="47.25" hidden="1">
      <c r="B1438" s="41" t="s">
        <v>670</v>
      </c>
      <c r="C1438" s="41" t="s">
        <v>115</v>
      </c>
      <c r="D1438" s="41" t="s">
        <v>117</v>
      </c>
      <c r="E1438" s="26" t="str">
        <f t="shared" si="2764"/>
        <v>0503</v>
      </c>
      <c r="F1438" s="41" t="s">
        <v>757</v>
      </c>
      <c r="G1438" s="41"/>
      <c r="H1438" s="42" t="s">
        <v>758</v>
      </c>
      <c r="I1438" s="43"/>
      <c r="J1438" s="43"/>
      <c r="K1438" s="43"/>
      <c r="L1438" s="43"/>
      <c r="M1438" s="43"/>
      <c r="N1438" s="43"/>
      <c r="O1438" s="43">
        <f t="shared" si="2831"/>
        <v>0</v>
      </c>
      <c r="P1438" s="43">
        <f t="shared" si="2832"/>
        <v>0</v>
      </c>
      <c r="Q1438" s="43">
        <f t="shared" si="2833"/>
        <v>0</v>
      </c>
      <c r="R1438" s="43">
        <f t="shared" si="2834"/>
        <v>4236.9889999999996</v>
      </c>
      <c r="S1438" s="43"/>
      <c r="T1438" s="43"/>
      <c r="U1438" s="43"/>
      <c r="V1438" s="43">
        <f t="shared" si="2765"/>
        <v>4236.9889999999996</v>
      </c>
      <c r="W1438" s="43"/>
      <c r="X1438" s="43"/>
      <c r="Y1438" s="43"/>
      <c r="Z1438" s="43"/>
      <c r="AA1438" s="43"/>
      <c r="AB1438" s="43">
        <f t="shared" si="2835"/>
        <v>0</v>
      </c>
      <c r="AC1438" s="44">
        <f t="shared" si="2836"/>
        <v>0</v>
      </c>
      <c r="AD1438" s="44">
        <f t="shared" si="2837"/>
        <v>0</v>
      </c>
      <c r="AE1438" s="45" t="e">
        <f t="shared" si="2735"/>
        <v>#DIV/0!</v>
      </c>
      <c r="AF1438" s="43">
        <f t="shared" si="2838"/>
        <v>4236.9889999999996</v>
      </c>
      <c r="AG1438" s="43">
        <f t="shared" si="2839"/>
        <v>0</v>
      </c>
      <c r="AH1438" s="43">
        <f t="shared" si="2840"/>
        <v>0</v>
      </c>
      <c r="AI1438" s="43">
        <f t="shared" si="2841"/>
        <v>0</v>
      </c>
      <c r="AJ1438" s="43">
        <f t="shared" si="2842"/>
        <v>0</v>
      </c>
      <c r="AK1438" s="43">
        <f t="shared" si="2843"/>
        <v>0</v>
      </c>
      <c r="AL1438" s="43">
        <f t="shared" si="2736"/>
        <v>4236.9889999999996</v>
      </c>
      <c r="AM1438" s="43">
        <f t="shared" si="2737"/>
        <v>0</v>
      </c>
      <c r="AN1438" s="19" t="s">
        <v>36</v>
      </c>
      <c r="AO1438" s="1"/>
      <c r="AP1438" s="1"/>
      <c r="AQ1438" s="1"/>
      <c r="AR1438" s="1"/>
      <c r="AS1438" s="1"/>
    </row>
    <row r="1439" hidden="1">
      <c r="B1439" s="41" t="s">
        <v>670</v>
      </c>
      <c r="C1439" s="41" t="s">
        <v>115</v>
      </c>
      <c r="D1439" s="41" t="s">
        <v>117</v>
      </c>
      <c r="E1439" s="26" t="str">
        <f t="shared" si="2764"/>
        <v>0503</v>
      </c>
      <c r="F1439" s="41" t="s">
        <v>757</v>
      </c>
      <c r="G1439" s="41" t="s">
        <v>59</v>
      </c>
      <c r="H1439" s="42" t="s">
        <v>60</v>
      </c>
      <c r="I1439" s="43"/>
      <c r="J1439" s="43"/>
      <c r="K1439" s="43"/>
      <c r="L1439" s="43"/>
      <c r="M1439" s="43"/>
      <c r="N1439" s="43"/>
      <c r="O1439" s="43">
        <f t="shared" si="2831"/>
        <v>0</v>
      </c>
      <c r="P1439" s="43">
        <f t="shared" si="2832"/>
        <v>0</v>
      </c>
      <c r="Q1439" s="43">
        <f t="shared" si="2833"/>
        <v>0</v>
      </c>
      <c r="R1439" s="43">
        <f t="shared" si="2834"/>
        <v>4236.9889999999996</v>
      </c>
      <c r="S1439" s="43"/>
      <c r="T1439" s="43"/>
      <c r="U1439" s="43"/>
      <c r="V1439" s="43">
        <f t="shared" si="2765"/>
        <v>4236.9889999999996</v>
      </c>
      <c r="W1439" s="43"/>
      <c r="X1439" s="43"/>
      <c r="Y1439" s="43"/>
      <c r="Z1439" s="43"/>
      <c r="AA1439" s="43"/>
      <c r="AB1439" s="43">
        <f t="shared" si="2835"/>
        <v>0</v>
      </c>
      <c r="AC1439" s="44">
        <f t="shared" si="2836"/>
        <v>0</v>
      </c>
      <c r="AD1439" s="44">
        <f t="shared" si="2837"/>
        <v>0</v>
      </c>
      <c r="AE1439" s="45" t="e">
        <f t="shared" si="2735"/>
        <v>#DIV/0!</v>
      </c>
      <c r="AF1439" s="43">
        <f t="shared" si="2838"/>
        <v>4236.9889999999996</v>
      </c>
      <c r="AG1439" s="43">
        <f t="shared" si="2839"/>
        <v>0</v>
      </c>
      <c r="AH1439" s="43">
        <f t="shared" si="2840"/>
        <v>0</v>
      </c>
      <c r="AI1439" s="43">
        <f t="shared" si="2841"/>
        <v>0</v>
      </c>
      <c r="AJ1439" s="43">
        <f t="shared" si="2842"/>
        <v>0</v>
      </c>
      <c r="AK1439" s="43">
        <f t="shared" si="2843"/>
        <v>0</v>
      </c>
      <c r="AL1439" s="43">
        <f t="shared" si="2736"/>
        <v>4236.9889999999996</v>
      </c>
      <c r="AM1439" s="43">
        <f t="shared" si="2737"/>
        <v>0</v>
      </c>
      <c r="AN1439" s="19" t="s">
        <v>36</v>
      </c>
      <c r="AO1439" s="1"/>
      <c r="AP1439" s="1"/>
      <c r="AQ1439" s="1"/>
      <c r="AR1439" s="1"/>
      <c r="AS1439" s="1"/>
    </row>
    <row r="1440" ht="63" hidden="1">
      <c r="B1440" s="41" t="s">
        <v>670</v>
      </c>
      <c r="C1440" s="41" t="s">
        <v>115</v>
      </c>
      <c r="D1440" s="41" t="s">
        <v>117</v>
      </c>
      <c r="E1440" s="26" t="str">
        <f t="shared" si="2764"/>
        <v>0503</v>
      </c>
      <c r="F1440" s="41" t="s">
        <v>757</v>
      </c>
      <c r="G1440" s="41" t="s">
        <v>475</v>
      </c>
      <c r="H1440" s="42" t="s">
        <v>476</v>
      </c>
      <c r="I1440" s="43"/>
      <c r="J1440" s="43"/>
      <c r="K1440" s="43"/>
      <c r="L1440" s="43"/>
      <c r="M1440" s="43"/>
      <c r="N1440" s="43"/>
      <c r="O1440" s="43">
        <v>0</v>
      </c>
      <c r="P1440" s="43">
        <v>0</v>
      </c>
      <c r="Q1440" s="43">
        <v>0</v>
      </c>
      <c r="R1440" s="43">
        <v>4236.9889999999996</v>
      </c>
      <c r="S1440" s="43"/>
      <c r="T1440" s="43"/>
      <c r="U1440" s="43"/>
      <c r="V1440" s="43">
        <f t="shared" si="2765"/>
        <v>4236.9889999999996</v>
      </c>
      <c r="W1440" s="43"/>
      <c r="X1440" s="43"/>
      <c r="Y1440" s="43"/>
      <c r="Z1440" s="43"/>
      <c r="AA1440" s="43"/>
      <c r="AB1440" s="43">
        <v>0</v>
      </c>
      <c r="AC1440" s="44">
        <v>0</v>
      </c>
      <c r="AD1440" s="44">
        <v>0</v>
      </c>
      <c r="AE1440" s="45" t="e">
        <f t="shared" si="2735"/>
        <v>#DIV/0!</v>
      </c>
      <c r="AF1440" s="43">
        <v>4236.9889999999996</v>
      </c>
      <c r="AG1440" s="43">
        <v>0</v>
      </c>
      <c r="AH1440" s="43">
        <v>0</v>
      </c>
      <c r="AI1440" s="43">
        <v>0</v>
      </c>
      <c r="AJ1440" s="43">
        <v>0</v>
      </c>
      <c r="AK1440" s="43">
        <v>0</v>
      </c>
      <c r="AL1440" s="43">
        <f t="shared" si="2736"/>
        <v>4236.9889999999996</v>
      </c>
      <c r="AM1440" s="43">
        <f t="shared" si="2737"/>
        <v>0</v>
      </c>
      <c r="AN1440" s="19" t="s">
        <v>36</v>
      </c>
      <c r="AO1440" s="1"/>
      <c r="AP1440" s="1"/>
      <c r="AQ1440" s="1"/>
      <c r="AR1440" s="1"/>
      <c r="AS1440" s="1"/>
    </row>
    <row r="1441" ht="31.5" hidden="1">
      <c r="B1441" s="41" t="s">
        <v>670</v>
      </c>
      <c r="C1441" s="41" t="s">
        <v>115</v>
      </c>
      <c r="D1441" s="41" t="s">
        <v>117</v>
      </c>
      <c r="E1441" s="26" t="str">
        <f t="shared" si="2764"/>
        <v>0503</v>
      </c>
      <c r="F1441" s="41" t="s">
        <v>759</v>
      </c>
      <c r="G1441" s="41"/>
      <c r="H1441" s="42" t="s">
        <v>760</v>
      </c>
      <c r="I1441" s="43">
        <f>I1442</f>
        <v>13777.5</v>
      </c>
      <c r="J1441" s="43">
        <f>J1442</f>
        <v>0</v>
      </c>
      <c r="K1441" s="43">
        <f>K1442</f>
        <v>0</v>
      </c>
      <c r="L1441" s="43">
        <f>L1442</f>
        <v>-4959.1999999999998</v>
      </c>
      <c r="M1441" s="43">
        <f>M1442</f>
        <v>0</v>
      </c>
      <c r="N1441" s="43">
        <f>N1442</f>
        <v>0</v>
      </c>
      <c r="O1441" s="43">
        <f t="shared" si="2831"/>
        <v>0</v>
      </c>
      <c r="P1441" s="43">
        <f t="shared" si="2832"/>
        <v>0</v>
      </c>
      <c r="Q1441" s="43">
        <f t="shared" si="2833"/>
        <v>0</v>
      </c>
      <c r="R1441" s="43">
        <f t="shared" si="2834"/>
        <v>0</v>
      </c>
      <c r="S1441" s="43">
        <f>S1442</f>
        <v>0</v>
      </c>
      <c r="T1441" s="43">
        <f>T1442</f>
        <v>0</v>
      </c>
      <c r="U1441" s="43">
        <v>0</v>
      </c>
      <c r="V1441" s="43">
        <f t="shared" si="2765"/>
        <v>8818.2999999999993</v>
      </c>
      <c r="W1441" s="43">
        <f>W1442</f>
        <v>0</v>
      </c>
      <c r="X1441" s="43">
        <f>X1442</f>
        <v>0</v>
      </c>
      <c r="Y1441" s="43">
        <f>Y1442</f>
        <v>0</v>
      </c>
      <c r="Z1441" s="43">
        <f>Z1442</f>
        <v>0</v>
      </c>
      <c r="AA1441" s="43">
        <f>AA1442</f>
        <v>0</v>
      </c>
      <c r="AB1441" s="43">
        <f t="shared" si="2835"/>
        <v>0</v>
      </c>
      <c r="AC1441" s="44">
        <f t="shared" si="2836"/>
        <v>0</v>
      </c>
      <c r="AD1441" s="44">
        <f t="shared" si="2837"/>
        <v>0</v>
      </c>
      <c r="AE1441" s="45" t="e">
        <f t="shared" si="2735"/>
        <v>#DIV/0!</v>
      </c>
      <c r="AF1441" s="43">
        <f t="shared" si="2838"/>
        <v>0</v>
      </c>
      <c r="AG1441" s="43">
        <f t="shared" si="2839"/>
        <v>0</v>
      </c>
      <c r="AH1441" s="43">
        <f t="shared" si="2840"/>
        <v>0</v>
      </c>
      <c r="AI1441" s="43">
        <f t="shared" si="2841"/>
        <v>0</v>
      </c>
      <c r="AJ1441" s="43">
        <f t="shared" si="2842"/>
        <v>0</v>
      </c>
      <c r="AK1441" s="43">
        <f t="shared" si="2843"/>
        <v>0</v>
      </c>
      <c r="AL1441" s="43">
        <f t="shared" si="2736"/>
        <v>0</v>
      </c>
      <c r="AM1441" s="43">
        <f t="shared" si="2737"/>
        <v>8818.2999999999993</v>
      </c>
      <c r="AN1441" s="19" t="s">
        <v>36</v>
      </c>
      <c r="AR1441" s="1"/>
      <c r="AS1441" s="1"/>
    </row>
    <row r="1442" ht="31.5" hidden="1">
      <c r="B1442" s="41" t="s">
        <v>670</v>
      </c>
      <c r="C1442" s="41" t="s">
        <v>115</v>
      </c>
      <c r="D1442" s="41" t="s">
        <v>117</v>
      </c>
      <c r="E1442" s="26" t="str">
        <f t="shared" si="2764"/>
        <v>0503</v>
      </c>
      <c r="F1442" s="41" t="s">
        <v>761</v>
      </c>
      <c r="G1442" s="41"/>
      <c r="H1442" s="42" t="s">
        <v>762</v>
      </c>
      <c r="I1442" s="43">
        <f>I1445+I1443</f>
        <v>13777.5</v>
      </c>
      <c r="J1442" s="43">
        <f>J1445+J1443</f>
        <v>0</v>
      </c>
      <c r="K1442" s="43">
        <f>K1445+K1443</f>
        <v>0</v>
      </c>
      <c r="L1442" s="43">
        <f>L1445+L1443</f>
        <v>-4959.1999999999998</v>
      </c>
      <c r="M1442" s="43">
        <f>M1445+M1443</f>
        <v>0</v>
      </c>
      <c r="N1442" s="43">
        <f>N1445+N1443</f>
        <v>0</v>
      </c>
      <c r="O1442" s="43">
        <f>O1445+O1443</f>
        <v>0</v>
      </c>
      <c r="P1442" s="43">
        <f>P1445+P1443</f>
        <v>0</v>
      </c>
      <c r="Q1442" s="43">
        <f>Q1445+Q1443</f>
        <v>0</v>
      </c>
      <c r="R1442" s="43">
        <f>R1445+R1443</f>
        <v>0</v>
      </c>
      <c r="S1442" s="43">
        <f>S1445+S1443</f>
        <v>0</v>
      </c>
      <c r="T1442" s="43">
        <f>T1445+T1443</f>
        <v>0</v>
      </c>
      <c r="U1442" s="43">
        <v>0</v>
      </c>
      <c r="V1442" s="43">
        <f t="shared" si="2765"/>
        <v>8818.2999999999993</v>
      </c>
      <c r="W1442" s="43">
        <f>W1445+W1443</f>
        <v>0</v>
      </c>
      <c r="X1442" s="43">
        <f>X1445+X1443</f>
        <v>0</v>
      </c>
      <c r="Y1442" s="43">
        <f>Y1445+Y1443</f>
        <v>0</v>
      </c>
      <c r="Z1442" s="43">
        <f>Z1445+Z1443</f>
        <v>0</v>
      </c>
      <c r="AA1442" s="43">
        <f>AA1445+AA1443</f>
        <v>0</v>
      </c>
      <c r="AB1442" s="43">
        <f>AB1445+AB1443</f>
        <v>0</v>
      </c>
      <c r="AC1442" s="44">
        <f>AC1445+AC1443</f>
        <v>0</v>
      </c>
      <c r="AD1442" s="44">
        <f>AD1445+AD1443</f>
        <v>0</v>
      </c>
      <c r="AE1442" s="45" t="e">
        <f t="shared" si="2735"/>
        <v>#DIV/0!</v>
      </c>
      <c r="AF1442" s="43">
        <f>AF1445+AF1443</f>
        <v>0</v>
      </c>
      <c r="AG1442" s="43">
        <f>AG1445+AG1443</f>
        <v>0</v>
      </c>
      <c r="AH1442" s="43">
        <f>AH1445+AH1443</f>
        <v>0</v>
      </c>
      <c r="AI1442" s="43">
        <f>AI1445+AI1443</f>
        <v>0</v>
      </c>
      <c r="AJ1442" s="43">
        <f>AJ1445+AJ1443</f>
        <v>0</v>
      </c>
      <c r="AK1442" s="43">
        <f>AK1445+AK1443</f>
        <v>0</v>
      </c>
      <c r="AL1442" s="43">
        <f t="shared" si="2736"/>
        <v>0</v>
      </c>
      <c r="AM1442" s="43">
        <f t="shared" si="2737"/>
        <v>8818.2999999999993</v>
      </c>
      <c r="AN1442" s="19" t="s">
        <v>36</v>
      </c>
      <c r="AO1442" s="1"/>
      <c r="AP1442" s="1"/>
      <c r="AQ1442" s="1"/>
      <c r="AR1442" s="1"/>
      <c r="AS1442" s="1"/>
    </row>
    <row r="1443" ht="31.5" hidden="1">
      <c r="B1443" s="41" t="s">
        <v>670</v>
      </c>
      <c r="C1443" s="41" t="s">
        <v>115</v>
      </c>
      <c r="D1443" s="41" t="s">
        <v>117</v>
      </c>
      <c r="E1443" s="26" t="str">
        <f t="shared" si="2764"/>
        <v>0503</v>
      </c>
      <c r="F1443" s="41" t="s">
        <v>761</v>
      </c>
      <c r="G1443" s="41" t="s">
        <v>177</v>
      </c>
      <c r="H1443" s="42" t="s">
        <v>178</v>
      </c>
      <c r="I1443" s="43">
        <f>I1444</f>
        <v>0</v>
      </c>
      <c r="J1443" s="43">
        <f>J1444</f>
        <v>0</v>
      </c>
      <c r="K1443" s="43">
        <f>K1444</f>
        <v>0</v>
      </c>
      <c r="L1443" s="43">
        <f>L1444</f>
        <v>0</v>
      </c>
      <c r="M1443" s="43">
        <f>M1444</f>
        <v>0</v>
      </c>
      <c r="N1443" s="43">
        <f>N1444</f>
        <v>0</v>
      </c>
      <c r="O1443" s="43">
        <f>O1444</f>
        <v>0</v>
      </c>
      <c r="P1443" s="43">
        <f>P1444</f>
        <v>0</v>
      </c>
      <c r="Q1443" s="43">
        <f>Q1444</f>
        <v>0</v>
      </c>
      <c r="R1443" s="43">
        <f>R1444</f>
        <v>0</v>
      </c>
      <c r="S1443" s="43">
        <f>S1444</f>
        <v>0</v>
      </c>
      <c r="T1443" s="43">
        <f>T1444</f>
        <v>0</v>
      </c>
      <c r="U1443" s="43">
        <v>0</v>
      </c>
      <c r="V1443" s="43">
        <f t="shared" si="2765"/>
        <v>0</v>
      </c>
      <c r="W1443" s="43">
        <f>W1444</f>
        <v>0</v>
      </c>
      <c r="X1443" s="43">
        <f>X1444</f>
        <v>0</v>
      </c>
      <c r="Y1443" s="43">
        <f>Y1444</f>
        <v>0</v>
      </c>
      <c r="Z1443" s="43">
        <f>Z1444</f>
        <v>0</v>
      </c>
      <c r="AA1443" s="43">
        <f>AA1444</f>
        <v>0</v>
      </c>
      <c r="AB1443" s="43">
        <f>AB1444</f>
        <v>0</v>
      </c>
      <c r="AC1443" s="44">
        <f>AC1444</f>
        <v>0</v>
      </c>
      <c r="AD1443" s="44">
        <f>AD1444</f>
        <v>0</v>
      </c>
      <c r="AE1443" s="45" t="e">
        <f t="shared" si="2735"/>
        <v>#DIV/0!</v>
      </c>
      <c r="AF1443" s="46">
        <f>AF1444</f>
        <v>0</v>
      </c>
      <c r="AG1443" s="46">
        <f>AG1444</f>
        <v>0</v>
      </c>
      <c r="AH1443" s="47">
        <f>AH1444</f>
        <v>0</v>
      </c>
      <c r="AI1443" s="47">
        <f>AI1444</f>
        <v>0</v>
      </c>
      <c r="AJ1443" s="47">
        <f>AJ1444</f>
        <v>0</v>
      </c>
      <c r="AK1443" s="47">
        <f>AK1444</f>
        <v>0</v>
      </c>
      <c r="AL1443" s="47">
        <f t="shared" si="2736"/>
        <v>0</v>
      </c>
      <c r="AM1443" s="47">
        <f t="shared" si="2737"/>
        <v>0</v>
      </c>
      <c r="AN1443" s="48" t="s">
        <v>36</v>
      </c>
      <c r="AR1443" s="1"/>
      <c r="AS1443" s="1"/>
    </row>
    <row r="1444" ht="63" hidden="1">
      <c r="B1444" s="41" t="s">
        <v>670</v>
      </c>
      <c r="C1444" s="41" t="s">
        <v>115</v>
      </c>
      <c r="D1444" s="41" t="s">
        <v>117</v>
      </c>
      <c r="E1444" s="26" t="str">
        <f t="shared" si="2764"/>
        <v>0503</v>
      </c>
      <c r="F1444" s="41" t="s">
        <v>761</v>
      </c>
      <c r="G1444" s="41" t="s">
        <v>373</v>
      </c>
      <c r="H1444" s="42" t="s">
        <v>374</v>
      </c>
      <c r="I1444" s="43"/>
      <c r="J1444" s="43"/>
      <c r="K1444" s="43"/>
      <c r="L1444" s="43"/>
      <c r="M1444" s="43"/>
      <c r="N1444" s="43"/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f t="shared" si="2765"/>
        <v>0</v>
      </c>
      <c r="W1444" s="43"/>
      <c r="X1444" s="43"/>
      <c r="Y1444" s="43"/>
      <c r="Z1444" s="43"/>
      <c r="AA1444" s="43"/>
      <c r="AB1444" s="43">
        <v>0</v>
      </c>
      <c r="AC1444" s="44">
        <v>0</v>
      </c>
      <c r="AD1444" s="44">
        <v>0</v>
      </c>
      <c r="AE1444" s="45" t="e">
        <f t="shared" si="2735"/>
        <v>#DIV/0!</v>
      </c>
      <c r="AF1444" s="46">
        <v>0</v>
      </c>
      <c r="AG1444" s="46">
        <v>0</v>
      </c>
      <c r="AH1444" s="47">
        <v>0</v>
      </c>
      <c r="AI1444" s="47">
        <v>0</v>
      </c>
      <c r="AJ1444" s="47">
        <v>0</v>
      </c>
      <c r="AK1444" s="47">
        <v>0</v>
      </c>
      <c r="AL1444" s="47">
        <f t="shared" si="2736"/>
        <v>0</v>
      </c>
      <c r="AM1444" s="47">
        <f t="shared" si="2737"/>
        <v>0</v>
      </c>
      <c r="AN1444" s="48" t="s">
        <v>36</v>
      </c>
      <c r="AO1444" s="1"/>
      <c r="AP1444" s="1"/>
      <c r="AQ1444" s="1"/>
      <c r="AR1444" s="1"/>
      <c r="AS1444" s="1"/>
    </row>
    <row r="1445" hidden="1">
      <c r="B1445" s="41" t="s">
        <v>670</v>
      </c>
      <c r="C1445" s="41" t="s">
        <v>115</v>
      </c>
      <c r="D1445" s="41" t="s">
        <v>117</v>
      </c>
      <c r="E1445" s="26" t="str">
        <f t="shared" si="2764"/>
        <v>0503</v>
      </c>
      <c r="F1445" s="41" t="s">
        <v>761</v>
      </c>
      <c r="G1445" s="41" t="s">
        <v>59</v>
      </c>
      <c r="H1445" s="42" t="s">
        <v>60</v>
      </c>
      <c r="I1445" s="43">
        <f>I1446</f>
        <v>13777.5</v>
      </c>
      <c r="J1445" s="43">
        <f>J1446</f>
        <v>0</v>
      </c>
      <c r="K1445" s="43">
        <f>K1446</f>
        <v>0</v>
      </c>
      <c r="L1445" s="43">
        <f>L1446</f>
        <v>-4959.1999999999998</v>
      </c>
      <c r="M1445" s="43">
        <f>M1446</f>
        <v>0</v>
      </c>
      <c r="N1445" s="43">
        <f>N1446</f>
        <v>0</v>
      </c>
      <c r="O1445" s="43">
        <f>O1446</f>
        <v>0</v>
      </c>
      <c r="P1445" s="43">
        <f>P1446</f>
        <v>0</v>
      </c>
      <c r="Q1445" s="43">
        <f>Q1446</f>
        <v>0</v>
      </c>
      <c r="R1445" s="43">
        <f>R1446</f>
        <v>0</v>
      </c>
      <c r="S1445" s="43">
        <f>S1446</f>
        <v>0</v>
      </c>
      <c r="T1445" s="43">
        <f>T1446</f>
        <v>0</v>
      </c>
      <c r="U1445" s="43">
        <v>0</v>
      </c>
      <c r="V1445" s="43">
        <f t="shared" si="2765"/>
        <v>8818.2999999999993</v>
      </c>
      <c r="W1445" s="43">
        <f>W1446</f>
        <v>0</v>
      </c>
      <c r="X1445" s="43">
        <f>X1446</f>
        <v>0</v>
      </c>
      <c r="Y1445" s="43">
        <f>Y1446</f>
        <v>0</v>
      </c>
      <c r="Z1445" s="43">
        <f>Z1446</f>
        <v>0</v>
      </c>
      <c r="AA1445" s="43">
        <f>AA1446</f>
        <v>0</v>
      </c>
      <c r="AB1445" s="43">
        <f>AB1446</f>
        <v>0</v>
      </c>
      <c r="AC1445" s="44">
        <f>AC1446</f>
        <v>0</v>
      </c>
      <c r="AD1445" s="44">
        <f>AD1446</f>
        <v>0</v>
      </c>
      <c r="AE1445" s="45" t="e">
        <f t="shared" si="2735"/>
        <v>#DIV/0!</v>
      </c>
      <c r="AF1445" s="43">
        <f>AF1446</f>
        <v>0</v>
      </c>
      <c r="AG1445" s="43">
        <f>AG1446</f>
        <v>0</v>
      </c>
      <c r="AH1445" s="43">
        <f>AH1446</f>
        <v>0</v>
      </c>
      <c r="AI1445" s="43">
        <f>AI1446</f>
        <v>0</v>
      </c>
      <c r="AJ1445" s="43">
        <f>AJ1446</f>
        <v>0</v>
      </c>
      <c r="AK1445" s="43">
        <f>AK1446</f>
        <v>0</v>
      </c>
      <c r="AL1445" s="43">
        <f t="shared" si="2736"/>
        <v>0</v>
      </c>
      <c r="AM1445" s="43">
        <f t="shared" si="2737"/>
        <v>8818.2999999999993</v>
      </c>
      <c r="AN1445" s="19" t="s">
        <v>36</v>
      </c>
      <c r="AO1445" s="1"/>
      <c r="AP1445" s="1"/>
      <c r="AQ1445" s="1"/>
      <c r="AR1445" s="1"/>
      <c r="AS1445" s="1"/>
    </row>
    <row r="1446" ht="63" hidden="1">
      <c r="B1446" s="41" t="s">
        <v>670</v>
      </c>
      <c r="C1446" s="41" t="s">
        <v>115</v>
      </c>
      <c r="D1446" s="41" t="s">
        <v>117</v>
      </c>
      <c r="E1446" s="26" t="str">
        <f t="shared" si="2764"/>
        <v>0503</v>
      </c>
      <c r="F1446" s="41" t="s">
        <v>761</v>
      </c>
      <c r="G1446" s="41" t="s">
        <v>475</v>
      </c>
      <c r="H1446" s="42" t="s">
        <v>476</v>
      </c>
      <c r="I1446" s="43">
        <v>13777.5</v>
      </c>
      <c r="J1446" s="43"/>
      <c r="K1446" s="43"/>
      <c r="L1446" s="43">
        <v>-4959.1999999999998</v>
      </c>
      <c r="M1446" s="43"/>
      <c r="N1446" s="43"/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f t="shared" si="2765"/>
        <v>8818.2999999999993</v>
      </c>
      <c r="W1446" s="43"/>
      <c r="X1446" s="43"/>
      <c r="Y1446" s="43"/>
      <c r="Z1446" s="43"/>
      <c r="AA1446" s="43"/>
      <c r="AB1446" s="43">
        <v>0</v>
      </c>
      <c r="AC1446" s="44">
        <v>0</v>
      </c>
      <c r="AD1446" s="44">
        <v>0</v>
      </c>
      <c r="AE1446" s="45" t="e">
        <f t="shared" si="2735"/>
        <v>#DIV/0!</v>
      </c>
      <c r="AF1446" s="43">
        <v>0</v>
      </c>
      <c r="AG1446" s="43">
        <v>0</v>
      </c>
      <c r="AH1446" s="43">
        <v>0</v>
      </c>
      <c r="AI1446" s="43">
        <v>0</v>
      </c>
      <c r="AJ1446" s="43">
        <v>0</v>
      </c>
      <c r="AK1446" s="43">
        <v>0</v>
      </c>
      <c r="AL1446" s="43">
        <f t="shared" si="2736"/>
        <v>0</v>
      </c>
      <c r="AM1446" s="43">
        <f t="shared" si="2737"/>
        <v>8818.2999999999993</v>
      </c>
      <c r="AN1446" s="19" t="s">
        <v>36</v>
      </c>
      <c r="AO1446" s="1"/>
      <c r="AP1446" s="1"/>
      <c r="AQ1446" s="1"/>
      <c r="AR1446" s="1"/>
      <c r="AS1446" s="1"/>
    </row>
    <row r="1447" ht="31.5">
      <c r="B1447" s="41" t="s">
        <v>670</v>
      </c>
      <c r="C1447" s="41" t="s">
        <v>115</v>
      </c>
      <c r="D1447" s="41" t="s">
        <v>117</v>
      </c>
      <c r="E1447" s="26" t="str">
        <f t="shared" si="2764"/>
        <v>0503</v>
      </c>
      <c r="F1447" s="41" t="s">
        <v>207</v>
      </c>
      <c r="G1447" s="41"/>
      <c r="H1447" s="42" t="s">
        <v>208</v>
      </c>
      <c r="I1447" s="43">
        <f t="shared" ref="I1447:I1453" si="2844">I1448</f>
        <v>242.30000000000001</v>
      </c>
      <c r="J1447" s="43">
        <f t="shared" ref="J1447:J1453" si="2845">J1448</f>
        <v>242.30000000000001</v>
      </c>
      <c r="K1447" s="43">
        <f t="shared" ref="K1447:K1453" si="2846">K1448</f>
        <v>242.30000000000001</v>
      </c>
      <c r="L1447" s="43">
        <f t="shared" ref="L1447:L1453" si="2847">L1448</f>
        <v>0</v>
      </c>
      <c r="M1447" s="43">
        <f t="shared" ref="M1447:M1453" si="2848">M1448</f>
        <v>0</v>
      </c>
      <c r="N1447" s="43">
        <f t="shared" ref="N1447:N1453" si="2849">N1448</f>
        <v>0</v>
      </c>
      <c r="O1447" s="43">
        <f t="shared" ref="O1447:O1453" si="2850">O1448</f>
        <v>-9.6340000000000003</v>
      </c>
      <c r="P1447" s="43">
        <f t="shared" ref="P1447:P1453" si="2851">P1448</f>
        <v>0</v>
      </c>
      <c r="Q1447" s="43">
        <f t="shared" ref="Q1447:Q1453" si="2852">Q1448</f>
        <v>0</v>
      </c>
      <c r="R1447" s="43">
        <f t="shared" ref="R1447:R1453" si="2853">R1448</f>
        <v>0</v>
      </c>
      <c r="S1447" s="43">
        <f t="shared" ref="S1447:S1453" si="2854">S1448</f>
        <v>-135.666</v>
      </c>
      <c r="T1447" s="43">
        <f t="shared" ref="T1447:T1453" si="2855">T1448</f>
        <v>0</v>
      </c>
      <c r="U1447" s="43">
        <v>0</v>
      </c>
      <c r="V1447" s="43">
        <f t="shared" si="2765"/>
        <v>97.000000000000014</v>
      </c>
      <c r="W1447" s="43">
        <f t="shared" ref="W1447:W1453" si="2856">W1448</f>
        <v>0</v>
      </c>
      <c r="X1447" s="43">
        <f t="shared" ref="X1447:X1453" si="2857">X1448</f>
        <v>0</v>
      </c>
      <c r="Y1447" s="43">
        <f t="shared" ref="Y1447:Y1453" si="2858">Y1448</f>
        <v>0</v>
      </c>
      <c r="Z1447" s="43">
        <f t="shared" ref="Z1447:Z1453" si="2859">Z1448</f>
        <v>0</v>
      </c>
      <c r="AA1447" s="43">
        <f t="shared" ref="AA1447:AA1453" si="2860">AA1448</f>
        <v>0</v>
      </c>
      <c r="AB1447" s="43">
        <f t="shared" ref="AB1447:AB1453" si="2861">AB1448</f>
        <v>39.156100000000002</v>
      </c>
      <c r="AC1447" s="44">
        <f t="shared" ref="AC1447:AC1451" si="2862">AC1448</f>
        <v>97</v>
      </c>
      <c r="AD1447" s="44">
        <f t="shared" ref="AD1447:AD1451" si="2863">AD1448</f>
        <v>97</v>
      </c>
      <c r="AE1447" s="45">
        <f t="shared" si="2735"/>
        <v>100</v>
      </c>
      <c r="AF1447" s="43">
        <f t="shared" ref="AF1447:AF1453" si="2864">AF1448</f>
        <v>106.634</v>
      </c>
      <c r="AG1447" s="43">
        <f t="shared" ref="AG1447:AG1453" si="2865">AG1448</f>
        <v>-9.6340000000000003</v>
      </c>
      <c r="AH1447" s="43">
        <f t="shared" ref="AH1447:AH1453" si="2866">AH1448</f>
        <v>0</v>
      </c>
      <c r="AI1447" s="43">
        <f t="shared" ref="AI1447:AI1453" si="2867">AI1448</f>
        <v>0</v>
      </c>
      <c r="AJ1447" s="43">
        <f t="shared" ref="AJ1447:AJ1453" si="2868">AJ1448</f>
        <v>0</v>
      </c>
      <c r="AK1447" s="43">
        <f t="shared" ref="AK1447:AK1453" si="2869">AK1448</f>
        <v>0</v>
      </c>
      <c r="AL1447" s="43">
        <f t="shared" si="2736"/>
        <v>97</v>
      </c>
      <c r="AM1447" s="43">
        <f t="shared" si="2737"/>
        <v>1.4210854715202004e-14</v>
      </c>
      <c r="AN1447" s="2"/>
      <c r="AO1447" s="1"/>
      <c r="AP1447" s="1"/>
      <c r="AQ1447" s="1"/>
      <c r="AR1447" s="1"/>
      <c r="AS1447" s="1"/>
    </row>
    <row r="1448" ht="31.5">
      <c r="B1448" s="41" t="s">
        <v>670</v>
      </c>
      <c r="C1448" s="41" t="s">
        <v>115</v>
      </c>
      <c r="D1448" s="41" t="s">
        <v>117</v>
      </c>
      <c r="E1448" s="26" t="str">
        <f t="shared" si="2764"/>
        <v>0503</v>
      </c>
      <c r="F1448" s="41" t="s">
        <v>215</v>
      </c>
      <c r="G1448" s="41"/>
      <c r="H1448" s="42" t="s">
        <v>216</v>
      </c>
      <c r="I1448" s="43">
        <f t="shared" si="2844"/>
        <v>242.30000000000001</v>
      </c>
      <c r="J1448" s="43">
        <f t="shared" si="2845"/>
        <v>242.30000000000001</v>
      </c>
      <c r="K1448" s="43">
        <f t="shared" si="2846"/>
        <v>242.30000000000001</v>
      </c>
      <c r="L1448" s="43">
        <f t="shared" si="2847"/>
        <v>0</v>
      </c>
      <c r="M1448" s="43">
        <f t="shared" si="2848"/>
        <v>0</v>
      </c>
      <c r="N1448" s="43">
        <f t="shared" si="2849"/>
        <v>0</v>
      </c>
      <c r="O1448" s="43">
        <f t="shared" si="2850"/>
        <v>-9.6340000000000003</v>
      </c>
      <c r="P1448" s="43">
        <f t="shared" si="2851"/>
        <v>0</v>
      </c>
      <c r="Q1448" s="43">
        <f t="shared" si="2852"/>
        <v>0</v>
      </c>
      <c r="R1448" s="43">
        <f t="shared" si="2853"/>
        <v>0</v>
      </c>
      <c r="S1448" s="43">
        <f t="shared" si="2854"/>
        <v>-135.666</v>
      </c>
      <c r="T1448" s="43">
        <f t="shared" si="2855"/>
        <v>0</v>
      </c>
      <c r="U1448" s="43">
        <v>0</v>
      </c>
      <c r="V1448" s="43">
        <f t="shared" si="2765"/>
        <v>97.000000000000014</v>
      </c>
      <c r="W1448" s="43">
        <f t="shared" si="2856"/>
        <v>0</v>
      </c>
      <c r="X1448" s="43">
        <f t="shared" si="2857"/>
        <v>0</v>
      </c>
      <c r="Y1448" s="43">
        <f t="shared" si="2858"/>
        <v>0</v>
      </c>
      <c r="Z1448" s="43">
        <f t="shared" si="2859"/>
        <v>0</v>
      </c>
      <c r="AA1448" s="43">
        <f t="shared" si="2860"/>
        <v>0</v>
      </c>
      <c r="AB1448" s="43">
        <f t="shared" si="2861"/>
        <v>39.156100000000002</v>
      </c>
      <c r="AC1448" s="44">
        <f t="shared" si="2862"/>
        <v>97</v>
      </c>
      <c r="AD1448" s="44">
        <f t="shared" si="2863"/>
        <v>97</v>
      </c>
      <c r="AE1448" s="45">
        <f t="shared" ref="AE1448:AE1511" si="2870">AD1448/AC1448*100</f>
        <v>100</v>
      </c>
      <c r="AF1448" s="43">
        <f t="shared" si="2864"/>
        <v>106.634</v>
      </c>
      <c r="AG1448" s="43">
        <f t="shared" si="2865"/>
        <v>-9.6340000000000003</v>
      </c>
      <c r="AH1448" s="43">
        <f t="shared" si="2866"/>
        <v>0</v>
      </c>
      <c r="AI1448" s="43">
        <f t="shared" si="2867"/>
        <v>0</v>
      </c>
      <c r="AJ1448" s="43">
        <f t="shared" si="2868"/>
        <v>0</v>
      </c>
      <c r="AK1448" s="43">
        <f t="shared" si="2869"/>
        <v>0</v>
      </c>
      <c r="AL1448" s="43">
        <f t="shared" ref="AL1448:AL1511" si="2871">AF1448+AH1448+AK1448+AI1448+AJ1448+AG1448</f>
        <v>97</v>
      </c>
      <c r="AM1448" s="43">
        <f t="shared" ref="AM1448:AM1511" si="2872">V1448-AL1448</f>
        <v>1.4210854715202004e-14</v>
      </c>
      <c r="AN1448" s="2"/>
      <c r="AO1448" s="1"/>
      <c r="AP1448" s="1"/>
      <c r="AQ1448" s="1"/>
      <c r="AR1448" s="1"/>
      <c r="AS1448" s="1"/>
    </row>
    <row r="1449" ht="31.5">
      <c r="B1449" s="41" t="s">
        <v>670</v>
      </c>
      <c r="C1449" s="41" t="s">
        <v>115</v>
      </c>
      <c r="D1449" s="41" t="s">
        <v>117</v>
      </c>
      <c r="E1449" s="26" t="str">
        <f t="shared" si="2764"/>
        <v>0503</v>
      </c>
      <c r="F1449" s="41" t="s">
        <v>801</v>
      </c>
      <c r="G1449" s="41"/>
      <c r="H1449" s="42" t="s">
        <v>802</v>
      </c>
      <c r="I1449" s="43">
        <f t="shared" si="2844"/>
        <v>242.30000000000001</v>
      </c>
      <c r="J1449" s="43">
        <f t="shared" si="2845"/>
        <v>242.30000000000001</v>
      </c>
      <c r="K1449" s="43">
        <f t="shared" si="2846"/>
        <v>242.30000000000001</v>
      </c>
      <c r="L1449" s="43">
        <f t="shared" si="2847"/>
        <v>0</v>
      </c>
      <c r="M1449" s="43">
        <f t="shared" si="2848"/>
        <v>0</v>
      </c>
      <c r="N1449" s="43">
        <f t="shared" si="2849"/>
        <v>0</v>
      </c>
      <c r="O1449" s="43">
        <f t="shared" si="2850"/>
        <v>-9.6340000000000003</v>
      </c>
      <c r="P1449" s="43">
        <f t="shared" si="2851"/>
        <v>0</v>
      </c>
      <c r="Q1449" s="43">
        <f t="shared" si="2852"/>
        <v>0</v>
      </c>
      <c r="R1449" s="43">
        <f t="shared" si="2853"/>
        <v>0</v>
      </c>
      <c r="S1449" s="43">
        <f t="shared" si="2854"/>
        <v>-135.666</v>
      </c>
      <c r="T1449" s="43">
        <f t="shared" si="2855"/>
        <v>0</v>
      </c>
      <c r="U1449" s="43">
        <v>0</v>
      </c>
      <c r="V1449" s="43">
        <f t="shared" si="2765"/>
        <v>97.000000000000014</v>
      </c>
      <c r="W1449" s="43">
        <f t="shared" si="2856"/>
        <v>0</v>
      </c>
      <c r="X1449" s="43">
        <f t="shared" si="2857"/>
        <v>0</v>
      </c>
      <c r="Y1449" s="43">
        <f t="shared" si="2858"/>
        <v>0</v>
      </c>
      <c r="Z1449" s="43">
        <f t="shared" si="2859"/>
        <v>0</v>
      </c>
      <c r="AA1449" s="43">
        <f t="shared" si="2860"/>
        <v>0</v>
      </c>
      <c r="AB1449" s="43">
        <f t="shared" si="2861"/>
        <v>39.156100000000002</v>
      </c>
      <c r="AC1449" s="44">
        <f t="shared" si="2862"/>
        <v>97</v>
      </c>
      <c r="AD1449" s="44">
        <f t="shared" si="2863"/>
        <v>97</v>
      </c>
      <c r="AE1449" s="45">
        <f t="shared" si="2870"/>
        <v>100</v>
      </c>
      <c r="AF1449" s="43">
        <f t="shared" si="2864"/>
        <v>106.634</v>
      </c>
      <c r="AG1449" s="43">
        <f t="shared" si="2865"/>
        <v>-9.6340000000000003</v>
      </c>
      <c r="AH1449" s="43">
        <f t="shared" si="2866"/>
        <v>0</v>
      </c>
      <c r="AI1449" s="43">
        <f t="shared" si="2867"/>
        <v>0</v>
      </c>
      <c r="AJ1449" s="43">
        <f t="shared" si="2868"/>
        <v>0</v>
      </c>
      <c r="AK1449" s="43">
        <f t="shared" si="2869"/>
        <v>0</v>
      </c>
      <c r="AL1449" s="43">
        <f t="shared" si="2871"/>
        <v>97</v>
      </c>
      <c r="AM1449" s="43">
        <f t="shared" si="2872"/>
        <v>1.4210854715202004e-14</v>
      </c>
      <c r="AN1449" s="2"/>
      <c r="AR1449" s="1"/>
      <c r="AS1449" s="1"/>
    </row>
    <row r="1450" ht="31.5">
      <c r="B1450" s="41" t="s">
        <v>670</v>
      </c>
      <c r="C1450" s="41" t="s">
        <v>115</v>
      </c>
      <c r="D1450" s="41" t="s">
        <v>117</v>
      </c>
      <c r="E1450" s="26" t="str">
        <f t="shared" si="2764"/>
        <v>0503</v>
      </c>
      <c r="F1450" s="41" t="s">
        <v>803</v>
      </c>
      <c r="G1450" s="41"/>
      <c r="H1450" s="42" t="s">
        <v>804</v>
      </c>
      <c r="I1450" s="43">
        <f t="shared" si="2844"/>
        <v>242.30000000000001</v>
      </c>
      <c r="J1450" s="43">
        <f t="shared" si="2845"/>
        <v>242.30000000000001</v>
      </c>
      <c r="K1450" s="43">
        <f t="shared" si="2846"/>
        <v>242.30000000000001</v>
      </c>
      <c r="L1450" s="43">
        <f t="shared" si="2847"/>
        <v>0</v>
      </c>
      <c r="M1450" s="43">
        <f t="shared" si="2848"/>
        <v>0</v>
      </c>
      <c r="N1450" s="43">
        <f t="shared" si="2849"/>
        <v>0</v>
      </c>
      <c r="O1450" s="43">
        <f t="shared" si="2850"/>
        <v>-9.6340000000000003</v>
      </c>
      <c r="P1450" s="43">
        <f t="shared" si="2851"/>
        <v>0</v>
      </c>
      <c r="Q1450" s="43">
        <f t="shared" si="2852"/>
        <v>0</v>
      </c>
      <c r="R1450" s="43">
        <f t="shared" si="2853"/>
        <v>0</v>
      </c>
      <c r="S1450" s="43">
        <f t="shared" si="2854"/>
        <v>-135.666</v>
      </c>
      <c r="T1450" s="43">
        <f t="shared" si="2855"/>
        <v>0</v>
      </c>
      <c r="U1450" s="43">
        <v>0</v>
      </c>
      <c r="V1450" s="43">
        <f t="shared" si="2765"/>
        <v>97.000000000000014</v>
      </c>
      <c r="W1450" s="43">
        <f t="shared" si="2856"/>
        <v>0</v>
      </c>
      <c r="X1450" s="43">
        <f t="shared" si="2857"/>
        <v>0</v>
      </c>
      <c r="Y1450" s="43">
        <f t="shared" si="2858"/>
        <v>0</v>
      </c>
      <c r="Z1450" s="43">
        <f t="shared" si="2859"/>
        <v>0</v>
      </c>
      <c r="AA1450" s="43">
        <f t="shared" si="2860"/>
        <v>0</v>
      </c>
      <c r="AB1450" s="43">
        <f t="shared" si="2861"/>
        <v>39.156100000000002</v>
      </c>
      <c r="AC1450" s="44">
        <f t="shared" si="2862"/>
        <v>97</v>
      </c>
      <c r="AD1450" s="44">
        <f t="shared" si="2863"/>
        <v>97</v>
      </c>
      <c r="AE1450" s="45">
        <f t="shared" si="2870"/>
        <v>100</v>
      </c>
      <c r="AF1450" s="43">
        <f t="shared" si="2864"/>
        <v>106.634</v>
      </c>
      <c r="AG1450" s="43">
        <f t="shared" si="2865"/>
        <v>-9.6340000000000003</v>
      </c>
      <c r="AH1450" s="43">
        <f t="shared" si="2866"/>
        <v>0</v>
      </c>
      <c r="AI1450" s="43">
        <f t="shared" si="2867"/>
        <v>0</v>
      </c>
      <c r="AJ1450" s="43">
        <f t="shared" si="2868"/>
        <v>0</v>
      </c>
      <c r="AK1450" s="43">
        <f t="shared" si="2869"/>
        <v>0</v>
      </c>
      <c r="AL1450" s="43">
        <f t="shared" si="2871"/>
        <v>97</v>
      </c>
      <c r="AM1450" s="43">
        <f t="shared" si="2872"/>
        <v>1.4210854715202004e-14</v>
      </c>
      <c r="AN1450" s="2"/>
      <c r="AO1450" s="1"/>
      <c r="AP1450" s="1"/>
      <c r="AQ1450" s="1"/>
      <c r="AR1450" s="1"/>
      <c r="AS1450" s="1"/>
    </row>
    <row r="1451" ht="31.5">
      <c r="B1451" s="41" t="s">
        <v>670</v>
      </c>
      <c r="C1451" s="41" t="s">
        <v>115</v>
      </c>
      <c r="D1451" s="41" t="s">
        <v>117</v>
      </c>
      <c r="E1451" s="26" t="str">
        <f t="shared" si="2764"/>
        <v>0503</v>
      </c>
      <c r="F1451" s="41" t="s">
        <v>803</v>
      </c>
      <c r="G1451" s="41" t="s">
        <v>53</v>
      </c>
      <c r="H1451" s="42" t="s">
        <v>54</v>
      </c>
      <c r="I1451" s="43">
        <f t="shared" si="2844"/>
        <v>242.30000000000001</v>
      </c>
      <c r="J1451" s="43">
        <f t="shared" si="2845"/>
        <v>242.30000000000001</v>
      </c>
      <c r="K1451" s="43">
        <f t="shared" si="2846"/>
        <v>242.30000000000001</v>
      </c>
      <c r="L1451" s="43">
        <f t="shared" si="2847"/>
        <v>0</v>
      </c>
      <c r="M1451" s="43">
        <f t="shared" si="2848"/>
        <v>0</v>
      </c>
      <c r="N1451" s="43">
        <f t="shared" si="2849"/>
        <v>0</v>
      </c>
      <c r="O1451" s="43">
        <f t="shared" si="2850"/>
        <v>-9.6340000000000003</v>
      </c>
      <c r="P1451" s="43">
        <f t="shared" si="2851"/>
        <v>0</v>
      </c>
      <c r="Q1451" s="43">
        <f t="shared" si="2852"/>
        <v>0</v>
      </c>
      <c r="R1451" s="43">
        <f t="shared" si="2853"/>
        <v>0</v>
      </c>
      <c r="S1451" s="43">
        <f t="shared" si="2854"/>
        <v>-135.666</v>
      </c>
      <c r="T1451" s="43">
        <f t="shared" si="2855"/>
        <v>0</v>
      </c>
      <c r="U1451" s="43">
        <v>0</v>
      </c>
      <c r="V1451" s="43">
        <f t="shared" si="2765"/>
        <v>97.000000000000014</v>
      </c>
      <c r="W1451" s="43">
        <f t="shared" si="2856"/>
        <v>0</v>
      </c>
      <c r="X1451" s="43">
        <f t="shared" si="2857"/>
        <v>0</v>
      </c>
      <c r="Y1451" s="43">
        <f t="shared" si="2858"/>
        <v>0</v>
      </c>
      <c r="Z1451" s="43">
        <f t="shared" si="2859"/>
        <v>0</v>
      </c>
      <c r="AA1451" s="43">
        <f t="shared" si="2860"/>
        <v>0</v>
      </c>
      <c r="AB1451" s="43">
        <f t="shared" si="2861"/>
        <v>39.156100000000002</v>
      </c>
      <c r="AC1451" s="44">
        <f t="shared" si="2862"/>
        <v>97</v>
      </c>
      <c r="AD1451" s="44">
        <f t="shared" si="2863"/>
        <v>97</v>
      </c>
      <c r="AE1451" s="45">
        <f t="shared" si="2870"/>
        <v>100</v>
      </c>
      <c r="AF1451" s="43">
        <f t="shared" si="2864"/>
        <v>106.634</v>
      </c>
      <c r="AG1451" s="43">
        <f t="shared" si="2865"/>
        <v>-9.6340000000000003</v>
      </c>
      <c r="AH1451" s="43">
        <f t="shared" si="2866"/>
        <v>0</v>
      </c>
      <c r="AI1451" s="43">
        <f t="shared" si="2867"/>
        <v>0</v>
      </c>
      <c r="AJ1451" s="43">
        <f t="shared" si="2868"/>
        <v>0</v>
      </c>
      <c r="AK1451" s="43">
        <f t="shared" si="2869"/>
        <v>0</v>
      </c>
      <c r="AL1451" s="43">
        <f t="shared" si="2871"/>
        <v>97</v>
      </c>
      <c r="AM1451" s="43">
        <f t="shared" si="2872"/>
        <v>1.4210854715202004e-14</v>
      </c>
      <c r="AN1451" s="2"/>
      <c r="AO1451" s="1"/>
      <c r="AP1451" s="1"/>
      <c r="AQ1451" s="1"/>
      <c r="AR1451" s="1"/>
      <c r="AS1451" s="1"/>
    </row>
    <row r="1452" ht="31.5">
      <c r="B1452" s="41" t="s">
        <v>670</v>
      </c>
      <c r="C1452" s="41" t="s">
        <v>115</v>
      </c>
      <c r="D1452" s="41" t="s">
        <v>117</v>
      </c>
      <c r="E1452" s="26" t="str">
        <f t="shared" si="2764"/>
        <v>0503</v>
      </c>
      <c r="F1452" s="41" t="s">
        <v>803</v>
      </c>
      <c r="G1452" s="41" t="s">
        <v>55</v>
      </c>
      <c r="H1452" s="42" t="s">
        <v>56</v>
      </c>
      <c r="I1452" s="43">
        <v>242.30000000000001</v>
      </c>
      <c r="J1452" s="43">
        <v>242.30000000000001</v>
      </c>
      <c r="K1452" s="43">
        <v>242.30000000000001</v>
      </c>
      <c r="L1452" s="43"/>
      <c r="M1452" s="43"/>
      <c r="N1452" s="43"/>
      <c r="O1452" s="43">
        <v>-9.6340000000000003</v>
      </c>
      <c r="P1452" s="43">
        <v>0</v>
      </c>
      <c r="Q1452" s="43">
        <v>0</v>
      </c>
      <c r="R1452" s="43">
        <v>0</v>
      </c>
      <c r="S1452" s="43">
        <v>-135.666</v>
      </c>
      <c r="T1452" s="43">
        <v>0</v>
      </c>
      <c r="U1452" s="43">
        <v>0</v>
      </c>
      <c r="V1452" s="43">
        <f t="shared" si="2765"/>
        <v>97.000000000000014</v>
      </c>
      <c r="W1452" s="43"/>
      <c r="X1452" s="43"/>
      <c r="Y1452" s="43"/>
      <c r="Z1452" s="43"/>
      <c r="AA1452" s="43"/>
      <c r="AB1452" s="43">
        <v>39.156100000000002</v>
      </c>
      <c r="AC1452" s="44">
        <v>97</v>
      </c>
      <c r="AD1452" s="44">
        <v>97</v>
      </c>
      <c r="AE1452" s="45">
        <f t="shared" si="2870"/>
        <v>100</v>
      </c>
      <c r="AF1452" s="43">
        <v>106.634</v>
      </c>
      <c r="AG1452" s="43">
        <v>-9.6340000000000003</v>
      </c>
      <c r="AH1452" s="43">
        <v>0</v>
      </c>
      <c r="AI1452" s="43">
        <v>0</v>
      </c>
      <c r="AJ1452" s="43">
        <v>0</v>
      </c>
      <c r="AK1452" s="43">
        <v>0</v>
      </c>
      <c r="AL1452" s="43">
        <f t="shared" si="2871"/>
        <v>97</v>
      </c>
      <c r="AM1452" s="43">
        <f t="shared" si="2872"/>
        <v>1.4210854715202004e-14</v>
      </c>
      <c r="AN1452" s="19"/>
      <c r="AO1452" s="1"/>
      <c r="AP1452" s="1"/>
      <c r="AQ1452" s="1"/>
      <c r="AR1452" s="1"/>
      <c r="AS1452" s="1"/>
    </row>
    <row r="1453" ht="31.5">
      <c r="B1453" s="41" t="s">
        <v>670</v>
      </c>
      <c r="C1453" s="41" t="s">
        <v>115</v>
      </c>
      <c r="D1453" s="41" t="s">
        <v>117</v>
      </c>
      <c r="E1453" s="26" t="str">
        <f t="shared" si="2764"/>
        <v>0503</v>
      </c>
      <c r="F1453" s="41" t="s">
        <v>763</v>
      </c>
      <c r="G1453" s="41"/>
      <c r="H1453" s="42" t="s">
        <v>764</v>
      </c>
      <c r="I1453" s="43">
        <f t="shared" si="2844"/>
        <v>2439.9000000000001</v>
      </c>
      <c r="J1453" s="43">
        <f t="shared" si="2845"/>
        <v>1159.9000000000001</v>
      </c>
      <c r="K1453" s="43">
        <f t="shared" si="2846"/>
        <v>1159.9000000000001</v>
      </c>
      <c r="L1453" s="43">
        <f t="shared" si="2847"/>
        <v>1000</v>
      </c>
      <c r="M1453" s="43">
        <f t="shared" si="2848"/>
        <v>1000</v>
      </c>
      <c r="N1453" s="43">
        <f t="shared" si="2849"/>
        <v>980</v>
      </c>
      <c r="O1453" s="43">
        <f t="shared" si="2850"/>
        <v>0</v>
      </c>
      <c r="P1453" s="43">
        <f t="shared" si="2851"/>
        <v>0</v>
      </c>
      <c r="Q1453" s="43">
        <f t="shared" si="2852"/>
        <v>0</v>
      </c>
      <c r="R1453" s="43">
        <f t="shared" si="2853"/>
        <v>121.22900000000001</v>
      </c>
      <c r="S1453" s="43">
        <f t="shared" si="2854"/>
        <v>0</v>
      </c>
      <c r="T1453" s="43">
        <f t="shared" si="2855"/>
        <v>0</v>
      </c>
      <c r="U1453" s="43">
        <f t="shared" ref="U1453:U1457" si="2873">U1454</f>
        <v>0</v>
      </c>
      <c r="V1453" s="43">
        <f t="shared" si="2765"/>
        <v>3561.1289999999999</v>
      </c>
      <c r="W1453" s="43">
        <f t="shared" si="2856"/>
        <v>0</v>
      </c>
      <c r="X1453" s="43">
        <f t="shared" si="2857"/>
        <v>0</v>
      </c>
      <c r="Y1453" s="43">
        <f t="shared" si="2858"/>
        <v>0</v>
      </c>
      <c r="Z1453" s="43">
        <f t="shared" si="2859"/>
        <v>0</v>
      </c>
      <c r="AA1453" s="43">
        <f t="shared" si="2860"/>
        <v>0</v>
      </c>
      <c r="AB1453" s="43">
        <f t="shared" si="2861"/>
        <v>616.06893000000002</v>
      </c>
      <c r="AC1453" s="44">
        <f>AC1454+AC1468</f>
        <v>4313.1977500000003</v>
      </c>
      <c r="AD1453" s="44">
        <f>AD1454+AD1468</f>
        <v>4305.7507800000003</v>
      </c>
      <c r="AE1453" s="45">
        <f t="shared" si="2870"/>
        <v>99.827344572828821</v>
      </c>
      <c r="AF1453" s="43">
        <f t="shared" si="2864"/>
        <v>5580.2921399999996</v>
      </c>
      <c r="AG1453" s="43">
        <f t="shared" si="2865"/>
        <v>0</v>
      </c>
      <c r="AH1453" s="43">
        <f t="shared" si="2866"/>
        <v>0</v>
      </c>
      <c r="AI1453" s="43">
        <f t="shared" si="2867"/>
        <v>0</v>
      </c>
      <c r="AJ1453" s="43">
        <f t="shared" si="2868"/>
        <v>0</v>
      </c>
      <c r="AK1453" s="43">
        <f t="shared" si="2869"/>
        <v>0</v>
      </c>
      <c r="AL1453" s="43">
        <f t="shared" si="2871"/>
        <v>5580.2921399999996</v>
      </c>
      <c r="AM1453" s="43">
        <f t="shared" si="2872"/>
        <v>-2019.1631399999997</v>
      </c>
      <c r="AN1453" s="2"/>
      <c r="AO1453" s="1"/>
      <c r="AP1453" s="1"/>
      <c r="AQ1453" s="1"/>
      <c r="AR1453" s="1"/>
      <c r="AS1453" s="1"/>
    </row>
    <row r="1454" ht="31.5">
      <c r="B1454" s="41" t="s">
        <v>670</v>
      </c>
      <c r="C1454" s="41" t="s">
        <v>115</v>
      </c>
      <c r="D1454" s="41" t="s">
        <v>117</v>
      </c>
      <c r="E1454" s="26" t="str">
        <f t="shared" si="2764"/>
        <v>0503</v>
      </c>
      <c r="F1454" s="41" t="s">
        <v>805</v>
      </c>
      <c r="G1454" s="41"/>
      <c r="H1454" s="42" t="s">
        <v>806</v>
      </c>
      <c r="I1454" s="43">
        <f>I1455+I1459</f>
        <v>2439.9000000000001</v>
      </c>
      <c r="J1454" s="43">
        <f>J1455+J1459</f>
        <v>1159.9000000000001</v>
      </c>
      <c r="K1454" s="43">
        <f>K1455+K1459</f>
        <v>1159.9000000000001</v>
      </c>
      <c r="L1454" s="43">
        <f>L1455+L1459</f>
        <v>1000</v>
      </c>
      <c r="M1454" s="43">
        <f>M1455+M1459</f>
        <v>1000</v>
      </c>
      <c r="N1454" s="43">
        <f>N1455+N1459</f>
        <v>980</v>
      </c>
      <c r="O1454" s="43">
        <f>O1455+O1459</f>
        <v>0</v>
      </c>
      <c r="P1454" s="43">
        <f>P1455+P1459</f>
        <v>0</v>
      </c>
      <c r="Q1454" s="43">
        <f>Q1455+Q1459</f>
        <v>0</v>
      </c>
      <c r="R1454" s="43">
        <f>R1455+R1459</f>
        <v>121.22900000000001</v>
      </c>
      <c r="S1454" s="43">
        <f>S1455+S1459</f>
        <v>0</v>
      </c>
      <c r="T1454" s="43">
        <f>T1455+T1459</f>
        <v>0</v>
      </c>
      <c r="U1454" s="43">
        <f t="shared" si="2873"/>
        <v>0</v>
      </c>
      <c r="V1454" s="43">
        <f t="shared" si="2765"/>
        <v>3561.1289999999999</v>
      </c>
      <c r="W1454" s="43">
        <f>W1455+W1459</f>
        <v>0</v>
      </c>
      <c r="X1454" s="43">
        <f>X1455+X1459</f>
        <v>0</v>
      </c>
      <c r="Y1454" s="43">
        <f>Y1455+Y1459</f>
        <v>0</v>
      </c>
      <c r="Z1454" s="43">
        <f>Z1455+Z1459</f>
        <v>0</v>
      </c>
      <c r="AA1454" s="43">
        <f>AA1455+AA1459</f>
        <v>0</v>
      </c>
      <c r="AB1454" s="43">
        <f>AB1455+AB1459</f>
        <v>616.06893000000002</v>
      </c>
      <c r="AC1454" s="44">
        <f>AC1455+AC1459</f>
        <v>3391.2852600000001</v>
      </c>
      <c r="AD1454" s="44">
        <f>AD1455+AD1459</f>
        <v>3383.8382900000001</v>
      </c>
      <c r="AE1454" s="45">
        <f t="shared" si="2870"/>
        <v>99.780408623012733</v>
      </c>
      <c r="AF1454" s="43">
        <f>AF1455+AF1459</f>
        <v>5580.2921399999996</v>
      </c>
      <c r="AG1454" s="43">
        <f>AG1455+AG1459</f>
        <v>0</v>
      </c>
      <c r="AH1454" s="43">
        <f>AH1455+AH1459</f>
        <v>0</v>
      </c>
      <c r="AI1454" s="43">
        <f>AI1455+AI1459</f>
        <v>0</v>
      </c>
      <c r="AJ1454" s="43">
        <f>AJ1455+AJ1459</f>
        <v>0</v>
      </c>
      <c r="AK1454" s="43">
        <f>AK1455+AK1459</f>
        <v>0</v>
      </c>
      <c r="AL1454" s="43">
        <f t="shared" si="2871"/>
        <v>5580.2921399999996</v>
      </c>
      <c r="AM1454" s="43">
        <f t="shared" si="2872"/>
        <v>-2019.1631399999997</v>
      </c>
      <c r="AN1454" s="2"/>
      <c r="AO1454" s="1"/>
      <c r="AP1454" s="1"/>
      <c r="AQ1454" s="1"/>
      <c r="AR1454" s="1"/>
      <c r="AS1454" s="1"/>
    </row>
    <row r="1455" ht="47.25">
      <c r="B1455" s="41" t="s">
        <v>670</v>
      </c>
      <c r="C1455" s="41" t="s">
        <v>115</v>
      </c>
      <c r="D1455" s="41" t="s">
        <v>117</v>
      </c>
      <c r="E1455" s="26" t="str">
        <f t="shared" ref="E1455:E1518" si="2874">CONCATENATE(C1455,D1455)</f>
        <v>0503</v>
      </c>
      <c r="F1455" s="41" t="s">
        <v>807</v>
      </c>
      <c r="G1455" s="41"/>
      <c r="H1455" s="42" t="s">
        <v>808</v>
      </c>
      <c r="I1455" s="43">
        <f t="shared" ref="I1455:I1457" si="2875">I1456</f>
        <v>1159.9000000000001</v>
      </c>
      <c r="J1455" s="43">
        <f t="shared" ref="J1455:J1457" si="2876">J1456</f>
        <v>1159.9000000000001</v>
      </c>
      <c r="K1455" s="43">
        <f t="shared" ref="K1455:K1457" si="2877">K1456</f>
        <v>1159.9000000000001</v>
      </c>
      <c r="L1455" s="43">
        <f t="shared" ref="L1455:L1457" si="2878">L1456</f>
        <v>0</v>
      </c>
      <c r="M1455" s="43">
        <f t="shared" ref="M1455:M1457" si="2879">M1456</f>
        <v>0</v>
      </c>
      <c r="N1455" s="43">
        <f t="shared" ref="N1455:N1457" si="2880">N1456</f>
        <v>0</v>
      </c>
      <c r="O1455" s="43">
        <f t="shared" ref="O1455:O1457" si="2881">O1456</f>
        <v>0</v>
      </c>
      <c r="P1455" s="43">
        <f t="shared" ref="P1455:P1457" si="2882">P1456</f>
        <v>0</v>
      </c>
      <c r="Q1455" s="43">
        <f t="shared" ref="Q1455:Q1457" si="2883">Q1456</f>
        <v>0</v>
      </c>
      <c r="R1455" s="43">
        <f t="shared" ref="R1455:R1457" si="2884">R1456</f>
        <v>121.22900000000001</v>
      </c>
      <c r="S1455" s="43">
        <f t="shared" ref="S1455:S1457" si="2885">S1456</f>
        <v>0</v>
      </c>
      <c r="T1455" s="43">
        <f t="shared" ref="T1455:T1457" si="2886">T1456</f>
        <v>0</v>
      </c>
      <c r="U1455" s="43">
        <f t="shared" si="2873"/>
        <v>0</v>
      </c>
      <c r="V1455" s="43">
        <f t="shared" ref="V1455:V1518" si="2887">I1455+L1455+U1455+T1455+S1455+R1455+Q1455+P1455+O1455</f>
        <v>1281.1290000000001</v>
      </c>
      <c r="W1455" s="43">
        <f t="shared" ref="W1455:W1457" si="2888">W1456</f>
        <v>0</v>
      </c>
      <c r="X1455" s="43">
        <f t="shared" ref="X1455:X1457" si="2889">X1456</f>
        <v>0</v>
      </c>
      <c r="Y1455" s="43">
        <f t="shared" ref="Y1455:Y1457" si="2890">Y1456</f>
        <v>0</v>
      </c>
      <c r="Z1455" s="43">
        <f t="shared" ref="Z1455:Z1457" si="2891">Z1456</f>
        <v>0</v>
      </c>
      <c r="AA1455" s="43">
        <f t="shared" ref="AA1455:AA1457" si="2892">AA1456</f>
        <v>0</v>
      </c>
      <c r="AB1455" s="43">
        <f t="shared" ref="AB1455:AB1457" si="2893">AB1456</f>
        <v>616.06893000000002</v>
      </c>
      <c r="AC1455" s="44">
        <f t="shared" ref="AC1455:AC1457" si="2894">AC1456</f>
        <v>1159.0920000000001</v>
      </c>
      <c r="AD1455" s="44">
        <f t="shared" ref="AD1455:AD1457" si="2895">AD1456</f>
        <v>1159.0920000000001</v>
      </c>
      <c r="AE1455" s="45">
        <f t="shared" si="2870"/>
        <v>100</v>
      </c>
      <c r="AF1455" s="43">
        <f t="shared" ref="AF1455:AF1457" si="2896">AF1456</f>
        <v>1281.1289999999999</v>
      </c>
      <c r="AG1455" s="43">
        <f t="shared" ref="AG1455:AG1457" si="2897">AG1456</f>
        <v>0</v>
      </c>
      <c r="AH1455" s="43">
        <f t="shared" ref="AH1455:AH1457" si="2898">AH1456</f>
        <v>0</v>
      </c>
      <c r="AI1455" s="43">
        <f t="shared" ref="AI1455:AI1457" si="2899">AI1456</f>
        <v>0</v>
      </c>
      <c r="AJ1455" s="43">
        <f t="shared" ref="AJ1455:AJ1457" si="2900">AJ1456</f>
        <v>0</v>
      </c>
      <c r="AK1455" s="43">
        <f t="shared" ref="AK1455:AK1457" si="2901">AK1456</f>
        <v>0</v>
      </c>
      <c r="AL1455" s="43">
        <f t="shared" si="2871"/>
        <v>1281.1289999999999</v>
      </c>
      <c r="AM1455" s="43">
        <f t="shared" si="2872"/>
        <v>2.2737367544323206e-13</v>
      </c>
      <c r="AN1455" s="2"/>
      <c r="AR1455" s="1"/>
      <c r="AS1455" s="1"/>
    </row>
    <row r="1456" ht="31.5">
      <c r="B1456" s="41" t="s">
        <v>670</v>
      </c>
      <c r="C1456" s="41" t="s">
        <v>115</v>
      </c>
      <c r="D1456" s="41" t="s">
        <v>117</v>
      </c>
      <c r="E1456" s="26" t="str">
        <f t="shared" si="2874"/>
        <v>0503</v>
      </c>
      <c r="F1456" s="41" t="s">
        <v>809</v>
      </c>
      <c r="G1456" s="41"/>
      <c r="H1456" s="42" t="s">
        <v>810</v>
      </c>
      <c r="I1456" s="43">
        <f t="shared" si="2875"/>
        <v>1159.9000000000001</v>
      </c>
      <c r="J1456" s="43">
        <f t="shared" si="2876"/>
        <v>1159.9000000000001</v>
      </c>
      <c r="K1456" s="43">
        <f t="shared" si="2877"/>
        <v>1159.9000000000001</v>
      </c>
      <c r="L1456" s="43">
        <f t="shared" si="2878"/>
        <v>0</v>
      </c>
      <c r="M1456" s="43">
        <f t="shared" si="2879"/>
        <v>0</v>
      </c>
      <c r="N1456" s="43">
        <f t="shared" si="2880"/>
        <v>0</v>
      </c>
      <c r="O1456" s="43">
        <f t="shared" si="2881"/>
        <v>0</v>
      </c>
      <c r="P1456" s="43">
        <f t="shared" si="2882"/>
        <v>0</v>
      </c>
      <c r="Q1456" s="43">
        <f t="shared" si="2883"/>
        <v>0</v>
      </c>
      <c r="R1456" s="43">
        <f t="shared" si="2884"/>
        <v>121.22900000000001</v>
      </c>
      <c r="S1456" s="43">
        <f t="shared" si="2885"/>
        <v>0</v>
      </c>
      <c r="T1456" s="43">
        <f t="shared" si="2886"/>
        <v>0</v>
      </c>
      <c r="U1456" s="43">
        <f t="shared" si="2873"/>
        <v>0</v>
      </c>
      <c r="V1456" s="43">
        <f t="shared" si="2887"/>
        <v>1281.1290000000001</v>
      </c>
      <c r="W1456" s="43">
        <f t="shared" si="2888"/>
        <v>0</v>
      </c>
      <c r="X1456" s="43">
        <f t="shared" si="2889"/>
        <v>0</v>
      </c>
      <c r="Y1456" s="43">
        <f t="shared" si="2890"/>
        <v>0</v>
      </c>
      <c r="Z1456" s="43">
        <f t="shared" si="2891"/>
        <v>0</v>
      </c>
      <c r="AA1456" s="43">
        <f t="shared" si="2892"/>
        <v>0</v>
      </c>
      <c r="AB1456" s="43">
        <f t="shared" si="2893"/>
        <v>616.06893000000002</v>
      </c>
      <c r="AC1456" s="44">
        <f t="shared" si="2894"/>
        <v>1159.0920000000001</v>
      </c>
      <c r="AD1456" s="44">
        <f t="shared" si="2895"/>
        <v>1159.0920000000001</v>
      </c>
      <c r="AE1456" s="45">
        <f t="shared" si="2870"/>
        <v>100</v>
      </c>
      <c r="AF1456" s="43">
        <f t="shared" si="2896"/>
        <v>1281.1289999999999</v>
      </c>
      <c r="AG1456" s="43">
        <f t="shared" si="2897"/>
        <v>0</v>
      </c>
      <c r="AH1456" s="43">
        <f t="shared" si="2898"/>
        <v>0</v>
      </c>
      <c r="AI1456" s="43">
        <f t="shared" si="2899"/>
        <v>0</v>
      </c>
      <c r="AJ1456" s="43">
        <f t="shared" si="2900"/>
        <v>0</v>
      </c>
      <c r="AK1456" s="43">
        <f t="shared" si="2901"/>
        <v>0</v>
      </c>
      <c r="AL1456" s="43">
        <f t="shared" si="2871"/>
        <v>1281.1289999999999</v>
      </c>
      <c r="AM1456" s="43">
        <f t="shared" si="2872"/>
        <v>2.2737367544323206e-13</v>
      </c>
      <c r="AN1456" s="2"/>
      <c r="AO1456" s="1"/>
      <c r="AP1456" s="1"/>
      <c r="AQ1456" s="1"/>
      <c r="AR1456" s="1"/>
      <c r="AS1456" s="1"/>
    </row>
    <row r="1457" ht="31.5">
      <c r="B1457" s="41" t="s">
        <v>670</v>
      </c>
      <c r="C1457" s="41" t="s">
        <v>115</v>
      </c>
      <c r="D1457" s="41" t="s">
        <v>117</v>
      </c>
      <c r="E1457" s="26" t="str">
        <f t="shared" si="2874"/>
        <v>0503</v>
      </c>
      <c r="F1457" s="41" t="s">
        <v>809</v>
      </c>
      <c r="G1457" s="41" t="s">
        <v>53</v>
      </c>
      <c r="H1457" s="42" t="s">
        <v>54</v>
      </c>
      <c r="I1457" s="43">
        <f t="shared" si="2875"/>
        <v>1159.9000000000001</v>
      </c>
      <c r="J1457" s="43">
        <f t="shared" si="2876"/>
        <v>1159.9000000000001</v>
      </c>
      <c r="K1457" s="43">
        <f t="shared" si="2877"/>
        <v>1159.9000000000001</v>
      </c>
      <c r="L1457" s="43">
        <f t="shared" si="2878"/>
        <v>0</v>
      </c>
      <c r="M1457" s="43">
        <f t="shared" si="2879"/>
        <v>0</v>
      </c>
      <c r="N1457" s="43">
        <f t="shared" si="2880"/>
        <v>0</v>
      </c>
      <c r="O1457" s="43">
        <f t="shared" si="2881"/>
        <v>0</v>
      </c>
      <c r="P1457" s="43">
        <f t="shared" si="2882"/>
        <v>0</v>
      </c>
      <c r="Q1457" s="43">
        <f t="shared" si="2883"/>
        <v>0</v>
      </c>
      <c r="R1457" s="43">
        <f t="shared" si="2884"/>
        <v>121.22900000000001</v>
      </c>
      <c r="S1457" s="43">
        <f t="shared" si="2885"/>
        <v>0</v>
      </c>
      <c r="T1457" s="43">
        <f t="shared" si="2886"/>
        <v>0</v>
      </c>
      <c r="U1457" s="43">
        <f t="shared" si="2873"/>
        <v>0</v>
      </c>
      <c r="V1457" s="43">
        <f t="shared" si="2887"/>
        <v>1281.1290000000001</v>
      </c>
      <c r="W1457" s="43">
        <f t="shared" si="2888"/>
        <v>0</v>
      </c>
      <c r="X1457" s="43">
        <f t="shared" si="2889"/>
        <v>0</v>
      </c>
      <c r="Y1457" s="43">
        <f t="shared" si="2890"/>
        <v>0</v>
      </c>
      <c r="Z1457" s="43">
        <f t="shared" si="2891"/>
        <v>0</v>
      </c>
      <c r="AA1457" s="43">
        <f t="shared" si="2892"/>
        <v>0</v>
      </c>
      <c r="AB1457" s="43">
        <f t="shared" si="2893"/>
        <v>616.06893000000002</v>
      </c>
      <c r="AC1457" s="44">
        <f t="shared" si="2894"/>
        <v>1159.0920000000001</v>
      </c>
      <c r="AD1457" s="44">
        <f t="shared" si="2895"/>
        <v>1159.0920000000001</v>
      </c>
      <c r="AE1457" s="45">
        <f t="shared" si="2870"/>
        <v>100</v>
      </c>
      <c r="AF1457" s="43">
        <f t="shared" si="2896"/>
        <v>1281.1289999999999</v>
      </c>
      <c r="AG1457" s="43">
        <f t="shared" si="2897"/>
        <v>0</v>
      </c>
      <c r="AH1457" s="43">
        <f t="shared" si="2898"/>
        <v>0</v>
      </c>
      <c r="AI1457" s="43">
        <f t="shared" si="2899"/>
        <v>0</v>
      </c>
      <c r="AJ1457" s="43">
        <f t="shared" si="2900"/>
        <v>0</v>
      </c>
      <c r="AK1457" s="43">
        <f t="shared" si="2901"/>
        <v>0</v>
      </c>
      <c r="AL1457" s="43">
        <f t="shared" si="2871"/>
        <v>1281.1289999999999</v>
      </c>
      <c r="AM1457" s="43">
        <f t="shared" si="2872"/>
        <v>2.2737367544323206e-13</v>
      </c>
      <c r="AN1457" s="2"/>
      <c r="AO1457" s="1"/>
      <c r="AP1457" s="1"/>
      <c r="AQ1457" s="1"/>
      <c r="AR1457" s="1"/>
      <c r="AS1457" s="1"/>
    </row>
    <row r="1458" ht="31.5">
      <c r="B1458" s="41" t="s">
        <v>670</v>
      </c>
      <c r="C1458" s="41" t="s">
        <v>115</v>
      </c>
      <c r="D1458" s="41" t="s">
        <v>117</v>
      </c>
      <c r="E1458" s="26" t="str">
        <f t="shared" si="2874"/>
        <v>0503</v>
      </c>
      <c r="F1458" s="41" t="s">
        <v>809</v>
      </c>
      <c r="G1458" s="41" t="s">
        <v>55</v>
      </c>
      <c r="H1458" s="42" t="s">
        <v>56</v>
      </c>
      <c r="I1458" s="43">
        <v>1159.9000000000001</v>
      </c>
      <c r="J1458" s="43">
        <v>1159.9000000000001</v>
      </c>
      <c r="K1458" s="43">
        <v>1159.9000000000001</v>
      </c>
      <c r="L1458" s="43"/>
      <c r="M1458" s="43"/>
      <c r="N1458" s="43"/>
      <c r="O1458" s="43">
        <v>0</v>
      </c>
      <c r="P1458" s="43">
        <v>0</v>
      </c>
      <c r="Q1458" s="43">
        <v>0</v>
      </c>
      <c r="R1458" s="43">
        <f>305.677-184.448</f>
        <v>121.22900000000001</v>
      </c>
      <c r="S1458" s="43">
        <v>0</v>
      </c>
      <c r="T1458" s="43">
        <v>0</v>
      </c>
      <c r="U1458" s="43">
        <v>0</v>
      </c>
      <c r="V1458" s="43">
        <f t="shared" si="2887"/>
        <v>1281.1290000000001</v>
      </c>
      <c r="W1458" s="43"/>
      <c r="X1458" s="43"/>
      <c r="Y1458" s="43"/>
      <c r="Z1458" s="43"/>
      <c r="AA1458" s="43"/>
      <c r="AB1458" s="43">
        <v>616.06893000000002</v>
      </c>
      <c r="AC1458" s="44">
        <v>1159.0920000000001</v>
      </c>
      <c r="AD1458" s="44">
        <v>1159.0920000000001</v>
      </c>
      <c r="AE1458" s="45">
        <f t="shared" si="2870"/>
        <v>100</v>
      </c>
      <c r="AF1458" s="43">
        <v>1281.1289999999999</v>
      </c>
      <c r="AG1458" s="43">
        <v>0</v>
      </c>
      <c r="AH1458" s="43">
        <v>0</v>
      </c>
      <c r="AI1458" s="43">
        <v>0</v>
      </c>
      <c r="AJ1458" s="43">
        <v>0</v>
      </c>
      <c r="AK1458" s="43">
        <v>0</v>
      </c>
      <c r="AL1458" s="43">
        <f t="shared" si="2871"/>
        <v>1281.1289999999999</v>
      </c>
      <c r="AM1458" s="43">
        <f t="shared" si="2872"/>
        <v>2.2737367544323206e-13</v>
      </c>
      <c r="AN1458" s="19"/>
      <c r="AO1458" s="1"/>
      <c r="AP1458" s="1"/>
      <c r="AQ1458" s="1"/>
      <c r="AR1458" s="1"/>
      <c r="AS1458" s="1"/>
    </row>
    <row r="1459" ht="31.5">
      <c r="B1459" s="41" t="s">
        <v>670</v>
      </c>
      <c r="C1459" s="41" t="s">
        <v>115</v>
      </c>
      <c r="D1459" s="41" t="s">
        <v>117</v>
      </c>
      <c r="E1459" s="26" t="str">
        <f t="shared" si="2874"/>
        <v>0503</v>
      </c>
      <c r="F1459" s="41" t="s">
        <v>811</v>
      </c>
      <c r="G1459" s="41"/>
      <c r="H1459" s="42" t="s">
        <v>812</v>
      </c>
      <c r="I1459" s="43">
        <f>I1463+I1460</f>
        <v>1280</v>
      </c>
      <c r="J1459" s="43">
        <f>J1463+J1460</f>
        <v>0</v>
      </c>
      <c r="K1459" s="43">
        <f>K1463+K1460</f>
        <v>0</v>
      </c>
      <c r="L1459" s="43">
        <f>L1463+L1460</f>
        <v>1000</v>
      </c>
      <c r="M1459" s="43">
        <f>M1463+M1460</f>
        <v>1000</v>
      </c>
      <c r="N1459" s="43">
        <f>N1463+N1460</f>
        <v>980</v>
      </c>
      <c r="O1459" s="43">
        <f>O1463+O1460</f>
        <v>0</v>
      </c>
      <c r="P1459" s="43">
        <f>P1463+P1460</f>
        <v>0</v>
      </c>
      <c r="Q1459" s="43">
        <f>Q1463+Q1460</f>
        <v>0</v>
      </c>
      <c r="R1459" s="43">
        <f>R1463+R1460</f>
        <v>0</v>
      </c>
      <c r="S1459" s="43">
        <f>S1463+S1460</f>
        <v>0</v>
      </c>
      <c r="T1459" s="43">
        <f>T1463+T1460</f>
        <v>0</v>
      </c>
      <c r="U1459" s="43">
        <v>0</v>
      </c>
      <c r="V1459" s="43">
        <f t="shared" si="2887"/>
        <v>2280</v>
      </c>
      <c r="W1459" s="43">
        <f>W1463+W1460</f>
        <v>0</v>
      </c>
      <c r="X1459" s="43">
        <f>X1463+X1460</f>
        <v>0</v>
      </c>
      <c r="Y1459" s="43">
        <f>Y1463+Y1460</f>
        <v>0</v>
      </c>
      <c r="Z1459" s="43">
        <f>Z1463+Z1460</f>
        <v>0</v>
      </c>
      <c r="AA1459" s="43">
        <f>AA1463+AA1460</f>
        <v>0</v>
      </c>
      <c r="AB1459" s="43">
        <f>AB1463+AB1460</f>
        <v>0</v>
      </c>
      <c r="AC1459" s="44">
        <f>AC1463+AC1460</f>
        <v>2232.19326</v>
      </c>
      <c r="AD1459" s="44">
        <f>AD1463+AD1460</f>
        <v>2224.74629</v>
      </c>
      <c r="AE1459" s="45">
        <f t="shared" si="2870"/>
        <v>99.666383277225734</v>
      </c>
      <c r="AF1459" s="43">
        <f>AF1463+AF1460</f>
        <v>4299.1631399999997</v>
      </c>
      <c r="AG1459" s="43">
        <f>AG1463+AG1460</f>
        <v>0</v>
      </c>
      <c r="AH1459" s="43">
        <f>AH1463+AH1460</f>
        <v>0</v>
      </c>
      <c r="AI1459" s="43">
        <f>AI1463+AI1460</f>
        <v>0</v>
      </c>
      <c r="AJ1459" s="43">
        <f>AJ1463+AJ1460</f>
        <v>0</v>
      </c>
      <c r="AK1459" s="43">
        <f>AK1463+AK1460</f>
        <v>0</v>
      </c>
      <c r="AL1459" s="43">
        <f t="shared" si="2871"/>
        <v>4299.1631399999997</v>
      </c>
      <c r="AM1459" s="43">
        <f t="shared" si="2872"/>
        <v>-2019.1631399999997</v>
      </c>
      <c r="AN1459" s="2"/>
      <c r="AR1459" s="1"/>
      <c r="AS1459" s="1"/>
    </row>
    <row r="1460" ht="31.5">
      <c r="B1460" s="41" t="s">
        <v>670</v>
      </c>
      <c r="C1460" s="41" t="s">
        <v>115</v>
      </c>
      <c r="D1460" s="41" t="s">
        <v>117</v>
      </c>
      <c r="E1460" s="26" t="str">
        <f t="shared" si="2874"/>
        <v>0503</v>
      </c>
      <c r="F1460" s="41" t="s">
        <v>813</v>
      </c>
      <c r="G1460" s="41"/>
      <c r="H1460" s="42" t="s">
        <v>814</v>
      </c>
      <c r="I1460" s="43">
        <f t="shared" ref="I1460:I1461" si="2902">I1461</f>
        <v>1280</v>
      </c>
      <c r="J1460" s="43">
        <f t="shared" ref="J1460:J1461" si="2903">J1461</f>
        <v>0</v>
      </c>
      <c r="K1460" s="43">
        <f t="shared" ref="K1460:K1461" si="2904">K1461</f>
        <v>0</v>
      </c>
      <c r="L1460" s="43">
        <f t="shared" ref="L1460:L1461" si="2905">L1461</f>
        <v>1000</v>
      </c>
      <c r="M1460" s="43">
        <f t="shared" ref="M1460:M1461" si="2906">M1461</f>
        <v>1000</v>
      </c>
      <c r="N1460" s="43">
        <f t="shared" ref="N1460:N1461" si="2907">N1461</f>
        <v>980</v>
      </c>
      <c r="O1460" s="43">
        <f t="shared" ref="O1460:O1461" si="2908">O1461</f>
        <v>0</v>
      </c>
      <c r="P1460" s="43">
        <f t="shared" ref="P1460:P1461" si="2909">P1461</f>
        <v>0</v>
      </c>
      <c r="Q1460" s="43">
        <f t="shared" ref="Q1460:Q1461" si="2910">Q1461</f>
        <v>0</v>
      </c>
      <c r="R1460" s="43">
        <f t="shared" ref="R1460:R1461" si="2911">R1461</f>
        <v>0</v>
      </c>
      <c r="S1460" s="43">
        <f t="shared" ref="S1460:S1461" si="2912">S1461</f>
        <v>0</v>
      </c>
      <c r="T1460" s="43">
        <f t="shared" ref="T1460:T1461" si="2913">T1461</f>
        <v>0</v>
      </c>
      <c r="U1460" s="43">
        <v>0</v>
      </c>
      <c r="V1460" s="43">
        <f t="shared" si="2887"/>
        <v>2280</v>
      </c>
      <c r="W1460" s="43">
        <f t="shared" ref="W1460:W1461" si="2914">W1461</f>
        <v>0</v>
      </c>
      <c r="X1460" s="43">
        <f t="shared" ref="X1460:X1461" si="2915">X1461</f>
        <v>0</v>
      </c>
      <c r="Y1460" s="43">
        <f t="shared" ref="Y1460:Y1461" si="2916">Y1461</f>
        <v>0</v>
      </c>
      <c r="Z1460" s="43">
        <f t="shared" ref="Z1460:Z1461" si="2917">Z1461</f>
        <v>0</v>
      </c>
      <c r="AA1460" s="43">
        <f t="shared" ref="AA1460:AA1461" si="2918">AA1461</f>
        <v>0</v>
      </c>
      <c r="AB1460" s="43">
        <f t="shared" ref="AB1460:AB1461" si="2919">AB1461</f>
        <v>0</v>
      </c>
      <c r="AC1460" s="44">
        <f t="shared" ref="AC1460:AC1461" si="2920">AC1461</f>
        <v>280.11514</v>
      </c>
      <c r="AD1460" s="44">
        <f t="shared" ref="AD1460:AD1461" si="2921">AD1461</f>
        <v>280.11514</v>
      </c>
      <c r="AE1460" s="45">
        <f t="shared" si="2870"/>
        <v>100</v>
      </c>
      <c r="AF1460" s="43">
        <f t="shared" ref="AF1460:AF1461" si="2922">AF1461</f>
        <v>287.76450999999997</v>
      </c>
      <c r="AG1460" s="43">
        <f t="shared" ref="AG1460:AG1461" si="2923">AG1461</f>
        <v>0</v>
      </c>
      <c r="AH1460" s="43">
        <f t="shared" ref="AH1460:AH1461" si="2924">AH1461</f>
        <v>0</v>
      </c>
      <c r="AI1460" s="43">
        <f t="shared" ref="AI1460:AI1461" si="2925">AI1461</f>
        <v>0</v>
      </c>
      <c r="AJ1460" s="43">
        <f t="shared" ref="AJ1460:AJ1461" si="2926">AJ1461</f>
        <v>0</v>
      </c>
      <c r="AK1460" s="43">
        <f t="shared" ref="AK1460:AK1461" si="2927">AK1461</f>
        <v>0</v>
      </c>
      <c r="AL1460" s="43">
        <f t="shared" si="2871"/>
        <v>287.76450999999997</v>
      </c>
      <c r="AM1460" s="43">
        <f t="shared" si="2872"/>
        <v>1992.23549</v>
      </c>
      <c r="AN1460" s="2"/>
      <c r="AO1460" s="1"/>
      <c r="AP1460" s="1"/>
      <c r="AQ1460" s="1"/>
      <c r="AR1460" s="1"/>
      <c r="AS1460" s="1"/>
    </row>
    <row r="1461">
      <c r="B1461" s="41" t="s">
        <v>670</v>
      </c>
      <c r="C1461" s="41" t="s">
        <v>115</v>
      </c>
      <c r="D1461" s="41" t="s">
        <v>117</v>
      </c>
      <c r="E1461" s="26" t="str">
        <f t="shared" si="2874"/>
        <v>0503</v>
      </c>
      <c r="F1461" s="41" t="s">
        <v>813</v>
      </c>
      <c r="G1461" s="41" t="s">
        <v>59</v>
      </c>
      <c r="H1461" s="42" t="s">
        <v>60</v>
      </c>
      <c r="I1461" s="43">
        <f t="shared" si="2902"/>
        <v>1280</v>
      </c>
      <c r="J1461" s="43">
        <f t="shared" si="2903"/>
        <v>0</v>
      </c>
      <c r="K1461" s="43">
        <f t="shared" si="2904"/>
        <v>0</v>
      </c>
      <c r="L1461" s="43">
        <f t="shared" si="2905"/>
        <v>1000</v>
      </c>
      <c r="M1461" s="43">
        <f t="shared" si="2906"/>
        <v>1000</v>
      </c>
      <c r="N1461" s="43">
        <f t="shared" si="2907"/>
        <v>980</v>
      </c>
      <c r="O1461" s="43">
        <f t="shared" si="2908"/>
        <v>0</v>
      </c>
      <c r="P1461" s="43">
        <f t="shared" si="2909"/>
        <v>0</v>
      </c>
      <c r="Q1461" s="43">
        <f t="shared" si="2910"/>
        <v>0</v>
      </c>
      <c r="R1461" s="43">
        <f t="shared" si="2911"/>
        <v>0</v>
      </c>
      <c r="S1461" s="43">
        <f t="shared" si="2912"/>
        <v>0</v>
      </c>
      <c r="T1461" s="43">
        <f t="shared" si="2913"/>
        <v>0</v>
      </c>
      <c r="U1461" s="43">
        <v>0</v>
      </c>
      <c r="V1461" s="43">
        <f t="shared" si="2887"/>
        <v>2280</v>
      </c>
      <c r="W1461" s="43">
        <f t="shared" si="2914"/>
        <v>0</v>
      </c>
      <c r="X1461" s="43">
        <f t="shared" si="2915"/>
        <v>0</v>
      </c>
      <c r="Y1461" s="43">
        <f t="shared" si="2916"/>
        <v>0</v>
      </c>
      <c r="Z1461" s="43">
        <f t="shared" si="2917"/>
        <v>0</v>
      </c>
      <c r="AA1461" s="43">
        <f t="shared" si="2918"/>
        <v>0</v>
      </c>
      <c r="AB1461" s="43">
        <f t="shared" si="2919"/>
        <v>0</v>
      </c>
      <c r="AC1461" s="44">
        <f t="shared" si="2920"/>
        <v>280.11514</v>
      </c>
      <c r="AD1461" s="44">
        <f t="shared" si="2921"/>
        <v>280.11514</v>
      </c>
      <c r="AE1461" s="45">
        <f t="shared" si="2870"/>
        <v>100</v>
      </c>
      <c r="AF1461" s="43">
        <f t="shared" si="2922"/>
        <v>287.76450999999997</v>
      </c>
      <c r="AG1461" s="43">
        <f t="shared" si="2923"/>
        <v>0</v>
      </c>
      <c r="AH1461" s="43">
        <f t="shared" si="2924"/>
        <v>0</v>
      </c>
      <c r="AI1461" s="43">
        <f t="shared" si="2925"/>
        <v>0</v>
      </c>
      <c r="AJ1461" s="43">
        <f t="shared" si="2926"/>
        <v>0</v>
      </c>
      <c r="AK1461" s="43">
        <f t="shared" si="2927"/>
        <v>0</v>
      </c>
      <c r="AL1461" s="43">
        <f t="shared" si="2871"/>
        <v>287.76450999999997</v>
      </c>
      <c r="AM1461" s="43">
        <f t="shared" si="2872"/>
        <v>1992.23549</v>
      </c>
      <c r="AN1461" s="2"/>
      <c r="AO1461" s="1"/>
      <c r="AP1461" s="1"/>
      <c r="AQ1461" s="1"/>
      <c r="AR1461" s="1"/>
      <c r="AS1461" s="1"/>
    </row>
    <row r="1462" ht="63">
      <c r="B1462" s="41" t="s">
        <v>670</v>
      </c>
      <c r="C1462" s="41" t="s">
        <v>115</v>
      </c>
      <c r="D1462" s="41" t="s">
        <v>117</v>
      </c>
      <c r="E1462" s="26" t="str">
        <f t="shared" si="2874"/>
        <v>0503</v>
      </c>
      <c r="F1462" s="41" t="s">
        <v>813</v>
      </c>
      <c r="G1462" s="41" t="s">
        <v>475</v>
      </c>
      <c r="H1462" s="42" t="s">
        <v>476</v>
      </c>
      <c r="I1462" s="43">
        <v>1280</v>
      </c>
      <c r="J1462" s="43"/>
      <c r="K1462" s="43"/>
      <c r="L1462" s="43">
        <v>1000</v>
      </c>
      <c r="M1462" s="43">
        <v>1000</v>
      </c>
      <c r="N1462" s="43">
        <v>980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f t="shared" si="2887"/>
        <v>2280</v>
      </c>
      <c r="W1462" s="43"/>
      <c r="X1462" s="43"/>
      <c r="Y1462" s="43"/>
      <c r="Z1462" s="43"/>
      <c r="AA1462" s="43"/>
      <c r="AB1462" s="43">
        <v>0</v>
      </c>
      <c r="AC1462" s="44">
        <v>280.11514</v>
      </c>
      <c r="AD1462" s="44">
        <v>280.11514</v>
      </c>
      <c r="AE1462" s="45">
        <f t="shared" si="2870"/>
        <v>100</v>
      </c>
      <c r="AF1462" s="43">
        <v>287.76450999999997</v>
      </c>
      <c r="AG1462" s="43">
        <v>0</v>
      </c>
      <c r="AH1462" s="43">
        <v>0</v>
      </c>
      <c r="AI1462" s="43">
        <v>0</v>
      </c>
      <c r="AJ1462" s="43">
        <v>0</v>
      </c>
      <c r="AK1462" s="43">
        <v>0</v>
      </c>
      <c r="AL1462" s="43">
        <f t="shared" si="2871"/>
        <v>287.76450999999997</v>
      </c>
      <c r="AM1462" s="43">
        <f t="shared" si="2872"/>
        <v>1992.23549</v>
      </c>
      <c r="AN1462" s="19"/>
      <c r="AR1462" s="1"/>
      <c r="AS1462" s="1"/>
    </row>
    <row r="1463">
      <c r="B1463" s="41" t="s">
        <v>670</v>
      </c>
      <c r="C1463" s="41" t="s">
        <v>115</v>
      </c>
      <c r="D1463" s="41" t="s">
        <v>117</v>
      </c>
      <c r="E1463" s="26" t="str">
        <f t="shared" si="2874"/>
        <v>0503</v>
      </c>
      <c r="F1463" s="41" t="s">
        <v>815</v>
      </c>
      <c r="G1463" s="41"/>
      <c r="H1463" s="42" t="s">
        <v>267</v>
      </c>
      <c r="I1463" s="43">
        <f>I1466</f>
        <v>0</v>
      </c>
      <c r="J1463" s="43">
        <f>J1466</f>
        <v>0</v>
      </c>
      <c r="K1463" s="43">
        <f>K1466</f>
        <v>0</v>
      </c>
      <c r="L1463" s="43">
        <f>L1466</f>
        <v>0</v>
      </c>
      <c r="M1463" s="43">
        <f>M1466</f>
        <v>0</v>
      </c>
      <c r="N1463" s="43">
        <f>N1466</f>
        <v>0</v>
      </c>
      <c r="O1463" s="43">
        <f>O1466+O1464</f>
        <v>0</v>
      </c>
      <c r="P1463" s="43">
        <f>P1466+P1464</f>
        <v>0</v>
      </c>
      <c r="Q1463" s="43">
        <f>Q1466</f>
        <v>0</v>
      </c>
      <c r="R1463" s="43">
        <f>R1466</f>
        <v>0</v>
      </c>
      <c r="S1463" s="43">
        <f>S1466</f>
        <v>0</v>
      </c>
      <c r="T1463" s="43">
        <f>T1466</f>
        <v>0</v>
      </c>
      <c r="U1463" s="43">
        <v>0</v>
      </c>
      <c r="V1463" s="43">
        <f t="shared" si="2887"/>
        <v>0</v>
      </c>
      <c r="W1463" s="43">
        <f>W1466</f>
        <v>0</v>
      </c>
      <c r="X1463" s="43">
        <f>X1466</f>
        <v>0</v>
      </c>
      <c r="Y1463" s="43">
        <f>Y1466</f>
        <v>0</v>
      </c>
      <c r="Z1463" s="43">
        <f>Z1466</f>
        <v>0</v>
      </c>
      <c r="AA1463" s="43">
        <f>AA1466</f>
        <v>0</v>
      </c>
      <c r="AB1463" s="43">
        <f>AB1466+AB1464</f>
        <v>0</v>
      </c>
      <c r="AC1463" s="44">
        <f>AC1466+AC1464</f>
        <v>1952.0781199999999</v>
      </c>
      <c r="AD1463" s="44">
        <f>AD1466+AD1464</f>
        <v>1944.6311499999999</v>
      </c>
      <c r="AE1463" s="45">
        <f t="shared" si="2870"/>
        <v>99.61851065673541</v>
      </c>
      <c r="AF1463" s="43">
        <f>AF1466+AF1464</f>
        <v>4011.3986299999997</v>
      </c>
      <c r="AG1463" s="43">
        <f>AG1466+AG1464</f>
        <v>0</v>
      </c>
      <c r="AH1463" s="43">
        <f>AH1466+AH1464</f>
        <v>0</v>
      </c>
      <c r="AI1463" s="43">
        <f>AI1466+AI1464</f>
        <v>0</v>
      </c>
      <c r="AJ1463" s="43">
        <f>AJ1466+AJ1464</f>
        <v>0</v>
      </c>
      <c r="AK1463" s="43">
        <f>AK1466+AK1464</f>
        <v>0</v>
      </c>
      <c r="AL1463" s="43">
        <f t="shared" si="2871"/>
        <v>4011.3986299999997</v>
      </c>
      <c r="AM1463" s="43">
        <f t="shared" si="2872"/>
        <v>-4011.3986299999997</v>
      </c>
      <c r="AN1463" s="2"/>
      <c r="AO1463" s="1"/>
      <c r="AP1463" s="1"/>
      <c r="AQ1463" s="1"/>
      <c r="AR1463" s="1"/>
      <c r="AS1463" s="1"/>
    </row>
    <row r="1464">
      <c r="B1464" s="41" t="s">
        <v>670</v>
      </c>
      <c r="C1464" s="41" t="s">
        <v>115</v>
      </c>
      <c r="D1464" s="41" t="s">
        <v>117</v>
      </c>
      <c r="E1464" s="26" t="str">
        <f t="shared" si="2874"/>
        <v>0503</v>
      </c>
      <c r="F1464" s="41" t="s">
        <v>815</v>
      </c>
      <c r="G1464" s="41" t="s">
        <v>177</v>
      </c>
      <c r="H1464" s="42" t="s">
        <v>178</v>
      </c>
      <c r="I1464" s="43"/>
      <c r="J1464" s="43"/>
      <c r="K1464" s="43"/>
      <c r="L1464" s="43"/>
      <c r="M1464" s="43"/>
      <c r="N1464" s="43"/>
      <c r="O1464" s="43">
        <f>O1465</f>
        <v>0</v>
      </c>
      <c r="P1464" s="43">
        <f>P1465</f>
        <v>0</v>
      </c>
      <c r="Q1464" s="43"/>
      <c r="R1464" s="43"/>
      <c r="S1464" s="43"/>
      <c r="T1464" s="43"/>
      <c r="U1464" s="43"/>
      <c r="V1464" s="43">
        <f t="shared" si="2887"/>
        <v>0</v>
      </c>
      <c r="W1464" s="43"/>
      <c r="X1464" s="43"/>
      <c r="Y1464" s="43"/>
      <c r="Z1464" s="43"/>
      <c r="AA1464" s="43"/>
      <c r="AB1464" s="43">
        <f>AB1465</f>
        <v>0</v>
      </c>
      <c r="AC1464" s="44">
        <f>AC1465</f>
        <v>1952.0781199999999</v>
      </c>
      <c r="AD1464" s="44">
        <f>AD1465</f>
        <v>1944.6311499999999</v>
      </c>
      <c r="AE1464" s="45">
        <f t="shared" si="2870"/>
        <v>99.61851065673541</v>
      </c>
      <c r="AF1464" s="43">
        <f>AF1465</f>
        <v>2765.6970099999999</v>
      </c>
      <c r="AG1464" s="43">
        <f>AG1465</f>
        <v>0</v>
      </c>
      <c r="AH1464" s="43">
        <f>AH1465</f>
        <v>0</v>
      </c>
      <c r="AI1464" s="43">
        <f>AI1465</f>
        <v>0</v>
      </c>
      <c r="AJ1464" s="43">
        <f>AJ1465</f>
        <v>0</v>
      </c>
      <c r="AK1464" s="43">
        <f>AK1465</f>
        <v>0</v>
      </c>
      <c r="AL1464" s="43">
        <f t="shared" si="2871"/>
        <v>2765.6970099999999</v>
      </c>
      <c r="AM1464" s="43">
        <f t="shared" si="2872"/>
        <v>-2765.6970099999999</v>
      </c>
      <c r="AN1464" s="2"/>
      <c r="AR1464" s="1"/>
      <c r="AS1464" s="1"/>
    </row>
    <row r="1465">
      <c r="B1465" s="41" t="s">
        <v>670</v>
      </c>
      <c r="C1465" s="41" t="s">
        <v>115</v>
      </c>
      <c r="D1465" s="41" t="s">
        <v>117</v>
      </c>
      <c r="E1465" s="26" t="str">
        <f t="shared" si="2874"/>
        <v>0503</v>
      </c>
      <c r="F1465" s="41" t="s">
        <v>815</v>
      </c>
      <c r="G1465" s="41" t="s">
        <v>373</v>
      </c>
      <c r="H1465" s="42" t="s">
        <v>374</v>
      </c>
      <c r="I1465" s="43"/>
      <c r="J1465" s="43"/>
      <c r="K1465" s="43"/>
      <c r="L1465" s="43"/>
      <c r="M1465" s="43"/>
      <c r="N1465" s="43"/>
      <c r="O1465" s="43">
        <v>0</v>
      </c>
      <c r="P1465" s="43">
        <v>0</v>
      </c>
      <c r="Q1465" s="43"/>
      <c r="R1465" s="43"/>
      <c r="S1465" s="43"/>
      <c r="T1465" s="43"/>
      <c r="U1465" s="43"/>
      <c r="V1465" s="43">
        <f t="shared" si="2887"/>
        <v>0</v>
      </c>
      <c r="W1465" s="43"/>
      <c r="X1465" s="43"/>
      <c r="Y1465" s="43"/>
      <c r="Z1465" s="43"/>
      <c r="AA1465" s="43"/>
      <c r="AB1465" s="43">
        <v>0</v>
      </c>
      <c r="AC1465" s="44">
        <v>1952.0781199999999</v>
      </c>
      <c r="AD1465" s="44">
        <v>1944.6311499999999</v>
      </c>
      <c r="AE1465" s="45">
        <f t="shared" si="2870"/>
        <v>99.61851065673541</v>
      </c>
      <c r="AF1465" s="43">
        <v>2765.6970099999999</v>
      </c>
      <c r="AG1465" s="43">
        <v>0</v>
      </c>
      <c r="AH1465" s="43">
        <v>0</v>
      </c>
      <c r="AI1465" s="43">
        <v>0</v>
      </c>
      <c r="AJ1465" s="43">
        <v>0</v>
      </c>
      <c r="AK1465" s="43">
        <v>0</v>
      </c>
      <c r="AL1465" s="43">
        <f t="shared" si="2871"/>
        <v>2765.6970099999999</v>
      </c>
      <c r="AM1465" s="43">
        <f t="shared" si="2872"/>
        <v>-2765.6970099999999</v>
      </c>
      <c r="AN1465" s="2"/>
    </row>
    <row r="1466" hidden="1">
      <c r="B1466" s="41" t="s">
        <v>670</v>
      </c>
      <c r="C1466" s="41" t="s">
        <v>115</v>
      </c>
      <c r="D1466" s="41" t="s">
        <v>117</v>
      </c>
      <c r="E1466" s="26" t="str">
        <f t="shared" si="2874"/>
        <v>0503</v>
      </c>
      <c r="F1466" s="41" t="s">
        <v>815</v>
      </c>
      <c r="G1466" s="41" t="s">
        <v>59</v>
      </c>
      <c r="H1466" s="42" t="s">
        <v>60</v>
      </c>
      <c r="I1466" s="43">
        <f>I1467</f>
        <v>0</v>
      </c>
      <c r="J1466" s="43">
        <f>J1467</f>
        <v>0</v>
      </c>
      <c r="K1466" s="43">
        <f>K1467</f>
        <v>0</v>
      </c>
      <c r="L1466" s="43">
        <f>L1467</f>
        <v>0</v>
      </c>
      <c r="M1466" s="43">
        <f>M1467</f>
        <v>0</v>
      </c>
      <c r="N1466" s="43">
        <f>N1467</f>
        <v>0</v>
      </c>
      <c r="O1466" s="43">
        <f>O1467</f>
        <v>0</v>
      </c>
      <c r="P1466" s="43">
        <f>P1467</f>
        <v>0</v>
      </c>
      <c r="Q1466" s="43">
        <f>Q1467</f>
        <v>0</v>
      </c>
      <c r="R1466" s="43">
        <f>R1467</f>
        <v>0</v>
      </c>
      <c r="S1466" s="43">
        <f>S1467</f>
        <v>0</v>
      </c>
      <c r="T1466" s="43">
        <f>T1467</f>
        <v>0</v>
      </c>
      <c r="U1466" s="43">
        <v>0</v>
      </c>
      <c r="V1466" s="43">
        <f t="shared" si="2887"/>
        <v>0</v>
      </c>
      <c r="W1466" s="43">
        <f>W1467</f>
        <v>0</v>
      </c>
      <c r="X1466" s="43">
        <f>X1467</f>
        <v>0</v>
      </c>
      <c r="Y1466" s="43">
        <f>Y1467</f>
        <v>0</v>
      </c>
      <c r="Z1466" s="43">
        <f>Z1467</f>
        <v>0</v>
      </c>
      <c r="AA1466" s="43">
        <f>AA1467</f>
        <v>0</v>
      </c>
      <c r="AB1466" s="43">
        <f>AB1467</f>
        <v>0</v>
      </c>
      <c r="AC1466" s="44">
        <f>AC1467</f>
        <v>0</v>
      </c>
      <c r="AD1466" s="44">
        <f>AD1467</f>
        <v>0</v>
      </c>
      <c r="AE1466" s="45" t="e">
        <f t="shared" si="2870"/>
        <v>#DIV/0!</v>
      </c>
      <c r="AF1466" s="43">
        <f>AF1467</f>
        <v>1245.70162</v>
      </c>
      <c r="AG1466" s="43">
        <f>AG1467</f>
        <v>0</v>
      </c>
      <c r="AH1466" s="43">
        <f>AH1467</f>
        <v>0</v>
      </c>
      <c r="AI1466" s="43">
        <f>AI1467</f>
        <v>0</v>
      </c>
      <c r="AJ1466" s="43">
        <f>AJ1467</f>
        <v>0</v>
      </c>
      <c r="AK1466" s="43">
        <f>AK1467</f>
        <v>0</v>
      </c>
      <c r="AL1466" s="43">
        <f t="shared" si="2871"/>
        <v>1245.70162</v>
      </c>
      <c r="AM1466" s="43">
        <f t="shared" si="2872"/>
        <v>-1245.70162</v>
      </c>
      <c r="AN1466" s="19" t="s">
        <v>36</v>
      </c>
    </row>
    <row r="1467" ht="63" hidden="1">
      <c r="B1467" s="41" t="s">
        <v>670</v>
      </c>
      <c r="C1467" s="41" t="s">
        <v>115</v>
      </c>
      <c r="D1467" s="41" t="s">
        <v>117</v>
      </c>
      <c r="E1467" s="26" t="str">
        <f t="shared" si="2874"/>
        <v>0503</v>
      </c>
      <c r="F1467" s="41" t="s">
        <v>815</v>
      </c>
      <c r="G1467" s="41" t="s">
        <v>475</v>
      </c>
      <c r="H1467" s="42" t="s">
        <v>476</v>
      </c>
      <c r="I1467" s="43"/>
      <c r="J1467" s="43"/>
      <c r="K1467" s="43"/>
      <c r="L1467" s="43"/>
      <c r="M1467" s="43"/>
      <c r="N1467" s="43"/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f t="shared" si="2887"/>
        <v>0</v>
      </c>
      <c r="W1467" s="43"/>
      <c r="X1467" s="43"/>
      <c r="Y1467" s="43"/>
      <c r="Z1467" s="43"/>
      <c r="AA1467" s="43"/>
      <c r="AB1467" s="43">
        <v>0</v>
      </c>
      <c r="AC1467" s="44">
        <v>0</v>
      </c>
      <c r="AD1467" s="44">
        <v>0</v>
      </c>
      <c r="AE1467" s="45" t="e">
        <f t="shared" si="2870"/>
        <v>#DIV/0!</v>
      </c>
      <c r="AF1467" s="43">
        <v>1245.70162</v>
      </c>
      <c r="AG1467" s="43">
        <v>0</v>
      </c>
      <c r="AH1467" s="43">
        <v>0</v>
      </c>
      <c r="AI1467" s="43">
        <v>0</v>
      </c>
      <c r="AJ1467" s="43">
        <v>0</v>
      </c>
      <c r="AK1467" s="43">
        <v>0</v>
      </c>
      <c r="AL1467" s="43">
        <f t="shared" si="2871"/>
        <v>1245.70162</v>
      </c>
      <c r="AM1467" s="43">
        <f t="shared" si="2872"/>
        <v>-1245.70162</v>
      </c>
      <c r="AN1467" s="19" t="s">
        <v>36</v>
      </c>
    </row>
    <row r="1468" ht="63">
      <c r="B1468" s="41" t="s">
        <v>670</v>
      </c>
      <c r="C1468" s="41" t="s">
        <v>115</v>
      </c>
      <c r="D1468" s="41" t="s">
        <v>117</v>
      </c>
      <c r="E1468" s="26" t="str">
        <f t="shared" si="2874"/>
        <v>0503</v>
      </c>
      <c r="F1468" s="41" t="s">
        <v>765</v>
      </c>
      <c r="G1468" s="41"/>
      <c r="H1468" s="42" t="s">
        <v>766</v>
      </c>
      <c r="I1468" s="43"/>
      <c r="J1468" s="43"/>
      <c r="K1468" s="43"/>
      <c r="L1468" s="43"/>
      <c r="M1468" s="43"/>
      <c r="N1468" s="43"/>
      <c r="O1468" s="43"/>
      <c r="P1468" s="43"/>
      <c r="Q1468" s="43"/>
      <c r="R1468" s="43"/>
      <c r="S1468" s="43"/>
      <c r="T1468" s="43"/>
      <c r="U1468" s="43"/>
      <c r="V1468" s="43">
        <f t="shared" ref="V1468:V1469" si="2928">V1469</f>
        <v>0</v>
      </c>
      <c r="W1468" s="43"/>
      <c r="X1468" s="43"/>
      <c r="Y1468" s="43"/>
      <c r="Z1468" s="43"/>
      <c r="AA1468" s="43"/>
      <c r="AB1468" s="43"/>
      <c r="AC1468" s="44">
        <f t="shared" ref="AC1468:AC1469" si="2929">AC1469</f>
        <v>921.91248999999993</v>
      </c>
      <c r="AD1468" s="44">
        <f t="shared" ref="AD1468:AD1469" si="2930">AD1469</f>
        <v>921.91248999999993</v>
      </c>
      <c r="AE1468" s="45">
        <f t="shared" si="2870"/>
        <v>100</v>
      </c>
      <c r="AF1468" s="64"/>
      <c r="AG1468" s="64"/>
      <c r="AH1468" s="64"/>
      <c r="AI1468" s="64"/>
      <c r="AJ1468" s="64"/>
      <c r="AK1468" s="64"/>
      <c r="AL1468" s="64"/>
      <c r="AM1468" s="64"/>
      <c r="AN1468" s="19"/>
    </row>
    <row r="1469" ht="63">
      <c r="B1469" s="41" t="s">
        <v>670</v>
      </c>
      <c r="C1469" s="41" t="s">
        <v>115</v>
      </c>
      <c r="D1469" s="41" t="s">
        <v>117</v>
      </c>
      <c r="E1469" s="26" t="str">
        <f t="shared" si="2874"/>
        <v>0503</v>
      </c>
      <c r="F1469" s="41" t="s">
        <v>767</v>
      </c>
      <c r="G1469" s="41"/>
      <c r="H1469" s="42" t="s">
        <v>768</v>
      </c>
      <c r="I1469" s="43"/>
      <c r="J1469" s="43"/>
      <c r="K1469" s="43"/>
      <c r="L1469" s="43"/>
      <c r="M1469" s="43"/>
      <c r="N1469" s="43"/>
      <c r="O1469" s="43"/>
      <c r="P1469" s="43"/>
      <c r="Q1469" s="43"/>
      <c r="R1469" s="43"/>
      <c r="S1469" s="43"/>
      <c r="T1469" s="43"/>
      <c r="U1469" s="43"/>
      <c r="V1469" s="43">
        <f t="shared" si="2928"/>
        <v>0</v>
      </c>
      <c r="W1469" s="43"/>
      <c r="X1469" s="43"/>
      <c r="Y1469" s="43"/>
      <c r="Z1469" s="43"/>
      <c r="AA1469" s="43"/>
      <c r="AB1469" s="43"/>
      <c r="AC1469" s="44">
        <f t="shared" si="2929"/>
        <v>921.91248999999993</v>
      </c>
      <c r="AD1469" s="44">
        <f t="shared" si="2930"/>
        <v>921.91248999999993</v>
      </c>
      <c r="AE1469" s="45">
        <f t="shared" si="2870"/>
        <v>100</v>
      </c>
      <c r="AF1469" s="64"/>
      <c r="AG1469" s="64"/>
      <c r="AH1469" s="64"/>
      <c r="AI1469" s="64"/>
      <c r="AJ1469" s="64"/>
      <c r="AK1469" s="64"/>
      <c r="AL1469" s="64"/>
      <c r="AM1469" s="64"/>
      <c r="AN1469" s="19"/>
    </row>
    <row r="1470" ht="63">
      <c r="B1470" s="41" t="s">
        <v>670</v>
      </c>
      <c r="C1470" s="41" t="s">
        <v>115</v>
      </c>
      <c r="D1470" s="41" t="s">
        <v>117</v>
      </c>
      <c r="E1470" s="26" t="str">
        <f t="shared" si="2874"/>
        <v>0503</v>
      </c>
      <c r="F1470" s="41" t="s">
        <v>769</v>
      </c>
      <c r="G1470" s="41"/>
      <c r="H1470" s="42" t="s">
        <v>770</v>
      </c>
      <c r="I1470" s="43"/>
      <c r="J1470" s="43"/>
      <c r="K1470" s="43"/>
      <c r="L1470" s="43"/>
      <c r="M1470" s="43"/>
      <c r="N1470" s="43"/>
      <c r="O1470" s="43"/>
      <c r="P1470" s="43"/>
      <c r="Q1470" s="43"/>
      <c r="R1470" s="43"/>
      <c r="S1470" s="43"/>
      <c r="T1470" s="43"/>
      <c r="U1470" s="43"/>
      <c r="V1470" s="43">
        <f>V1471+V1473</f>
        <v>0</v>
      </c>
      <c r="W1470" s="43"/>
      <c r="X1470" s="43"/>
      <c r="Y1470" s="43"/>
      <c r="Z1470" s="43"/>
      <c r="AA1470" s="43"/>
      <c r="AB1470" s="43"/>
      <c r="AC1470" s="44">
        <f>AC1471+AC1473</f>
        <v>921.91248999999993</v>
      </c>
      <c r="AD1470" s="44">
        <f>AD1471+AD1473</f>
        <v>921.91248999999993</v>
      </c>
      <c r="AE1470" s="45">
        <f t="shared" si="2870"/>
        <v>100</v>
      </c>
      <c r="AF1470" s="64"/>
      <c r="AG1470" s="64"/>
      <c r="AH1470" s="64"/>
      <c r="AI1470" s="64"/>
      <c r="AJ1470" s="64"/>
      <c r="AK1470" s="64"/>
      <c r="AL1470" s="64"/>
      <c r="AM1470" s="64"/>
      <c r="AN1470" s="19"/>
    </row>
    <row r="1471" ht="63">
      <c r="B1471" s="41" t="s">
        <v>670</v>
      </c>
      <c r="C1471" s="41" t="s">
        <v>115</v>
      </c>
      <c r="D1471" s="41" t="s">
        <v>117</v>
      </c>
      <c r="E1471" s="26" t="str">
        <f t="shared" si="2874"/>
        <v>0503</v>
      </c>
      <c r="F1471" s="41" t="s">
        <v>769</v>
      </c>
      <c r="G1471" s="41" t="s">
        <v>177</v>
      </c>
      <c r="H1471" s="42" t="s">
        <v>178</v>
      </c>
      <c r="I1471" s="43"/>
      <c r="J1471" s="43"/>
      <c r="K1471" s="43"/>
      <c r="L1471" s="43"/>
      <c r="M1471" s="43"/>
      <c r="N1471" s="43"/>
      <c r="O1471" s="43"/>
      <c r="P1471" s="43"/>
      <c r="Q1471" s="43"/>
      <c r="R1471" s="43"/>
      <c r="S1471" s="43"/>
      <c r="T1471" s="43"/>
      <c r="U1471" s="43"/>
      <c r="V1471" s="43">
        <f>V1472</f>
        <v>0</v>
      </c>
      <c r="W1471" s="43"/>
      <c r="X1471" s="43"/>
      <c r="Y1471" s="43"/>
      <c r="Z1471" s="43"/>
      <c r="AA1471" s="43"/>
      <c r="AB1471" s="43"/>
      <c r="AC1471" s="44">
        <f>AC1472</f>
        <v>81.669510000000002</v>
      </c>
      <c r="AD1471" s="44">
        <f>AD1472</f>
        <v>81.669510000000002</v>
      </c>
      <c r="AE1471" s="45">
        <f t="shared" si="2870"/>
        <v>100</v>
      </c>
      <c r="AF1471" s="64"/>
      <c r="AG1471" s="64"/>
      <c r="AH1471" s="64"/>
      <c r="AI1471" s="64"/>
      <c r="AJ1471" s="64"/>
      <c r="AK1471" s="64"/>
      <c r="AL1471" s="64"/>
      <c r="AM1471" s="64"/>
      <c r="AN1471" s="19"/>
    </row>
    <row r="1472" ht="63">
      <c r="B1472" s="41" t="s">
        <v>670</v>
      </c>
      <c r="C1472" s="41" t="s">
        <v>115</v>
      </c>
      <c r="D1472" s="41" t="s">
        <v>117</v>
      </c>
      <c r="E1472" s="26" t="str">
        <f t="shared" si="2874"/>
        <v>0503</v>
      </c>
      <c r="F1472" s="41" t="s">
        <v>769</v>
      </c>
      <c r="G1472" s="41" t="s">
        <v>373</v>
      </c>
      <c r="H1472" s="42" t="s">
        <v>374</v>
      </c>
      <c r="I1472" s="43"/>
      <c r="J1472" s="43"/>
      <c r="K1472" s="43"/>
      <c r="L1472" s="43"/>
      <c r="M1472" s="43"/>
      <c r="N1472" s="43"/>
      <c r="O1472" s="43"/>
      <c r="P1472" s="43"/>
      <c r="Q1472" s="43"/>
      <c r="R1472" s="43"/>
      <c r="S1472" s="43"/>
      <c r="T1472" s="43"/>
      <c r="U1472" s="43"/>
      <c r="V1472" s="43">
        <v>0</v>
      </c>
      <c r="W1472" s="43"/>
      <c r="X1472" s="43"/>
      <c r="Y1472" s="43"/>
      <c r="Z1472" s="43"/>
      <c r="AA1472" s="43"/>
      <c r="AB1472" s="43"/>
      <c r="AC1472" s="44">
        <v>81.669510000000002</v>
      </c>
      <c r="AD1472" s="44">
        <v>81.669510000000002</v>
      </c>
      <c r="AE1472" s="45">
        <f t="shared" si="2870"/>
        <v>100</v>
      </c>
      <c r="AF1472" s="64"/>
      <c r="AG1472" s="64"/>
      <c r="AH1472" s="64"/>
      <c r="AI1472" s="64"/>
      <c r="AJ1472" s="64"/>
      <c r="AK1472" s="64"/>
      <c r="AL1472" s="64"/>
      <c r="AM1472" s="64"/>
      <c r="AN1472" s="19"/>
      <c r="AO1472" s="1"/>
      <c r="AP1472" s="1"/>
      <c r="AQ1472" s="1"/>
      <c r="AR1472" s="1"/>
      <c r="AS1472" s="1"/>
    </row>
    <row r="1473" ht="63">
      <c r="B1473" s="41" t="s">
        <v>670</v>
      </c>
      <c r="C1473" s="41" t="s">
        <v>115</v>
      </c>
      <c r="D1473" s="41" t="s">
        <v>117</v>
      </c>
      <c r="E1473" s="26" t="str">
        <f t="shared" si="2874"/>
        <v>0503</v>
      </c>
      <c r="F1473" s="41" t="s">
        <v>769</v>
      </c>
      <c r="G1473" s="41" t="s">
        <v>59</v>
      </c>
      <c r="H1473" s="42" t="s">
        <v>60</v>
      </c>
      <c r="I1473" s="43"/>
      <c r="J1473" s="43"/>
      <c r="K1473" s="43"/>
      <c r="L1473" s="43"/>
      <c r="M1473" s="43"/>
      <c r="N1473" s="43"/>
      <c r="O1473" s="43"/>
      <c r="P1473" s="43"/>
      <c r="Q1473" s="43"/>
      <c r="R1473" s="43"/>
      <c r="S1473" s="43"/>
      <c r="T1473" s="43"/>
      <c r="U1473" s="43"/>
      <c r="V1473" s="43">
        <f>V1474</f>
        <v>0</v>
      </c>
      <c r="W1473" s="43"/>
      <c r="X1473" s="43"/>
      <c r="Y1473" s="43"/>
      <c r="Z1473" s="43"/>
      <c r="AA1473" s="43"/>
      <c r="AB1473" s="43"/>
      <c r="AC1473" s="44">
        <f>AC1474</f>
        <v>840.24297999999999</v>
      </c>
      <c r="AD1473" s="44">
        <f>AD1474</f>
        <v>840.24297999999999</v>
      </c>
      <c r="AE1473" s="45">
        <f t="shared" si="2870"/>
        <v>100</v>
      </c>
      <c r="AF1473" s="64"/>
      <c r="AG1473" s="64"/>
      <c r="AH1473" s="64"/>
      <c r="AI1473" s="64"/>
      <c r="AJ1473" s="64"/>
      <c r="AK1473" s="64"/>
      <c r="AL1473" s="64"/>
      <c r="AM1473" s="64"/>
      <c r="AN1473" s="19"/>
      <c r="AO1473" s="1"/>
      <c r="AP1473" s="1"/>
      <c r="AQ1473" s="1"/>
      <c r="AR1473" s="1"/>
      <c r="AS1473" s="1"/>
    </row>
    <row r="1474" ht="63">
      <c r="B1474" s="41" t="s">
        <v>670</v>
      </c>
      <c r="C1474" s="41" t="s">
        <v>115</v>
      </c>
      <c r="D1474" s="41" t="s">
        <v>117</v>
      </c>
      <c r="E1474" s="26" t="str">
        <f t="shared" si="2874"/>
        <v>0503</v>
      </c>
      <c r="F1474" s="41" t="s">
        <v>769</v>
      </c>
      <c r="G1474" s="41" t="s">
        <v>475</v>
      </c>
      <c r="H1474" s="42" t="s">
        <v>476</v>
      </c>
      <c r="I1474" s="43"/>
      <c r="J1474" s="43"/>
      <c r="K1474" s="43"/>
      <c r="L1474" s="43"/>
      <c r="M1474" s="43"/>
      <c r="N1474" s="43"/>
      <c r="O1474" s="43"/>
      <c r="P1474" s="43"/>
      <c r="Q1474" s="43"/>
      <c r="R1474" s="43"/>
      <c r="S1474" s="43"/>
      <c r="T1474" s="43"/>
      <c r="U1474" s="43"/>
      <c r="V1474" s="43">
        <v>0</v>
      </c>
      <c r="W1474" s="43"/>
      <c r="X1474" s="43"/>
      <c r="Y1474" s="43"/>
      <c r="Z1474" s="43"/>
      <c r="AA1474" s="43"/>
      <c r="AB1474" s="43"/>
      <c r="AC1474" s="44">
        <v>840.24297999999999</v>
      </c>
      <c r="AD1474" s="44">
        <v>840.24297999999999</v>
      </c>
      <c r="AE1474" s="45">
        <f t="shared" si="2870"/>
        <v>100</v>
      </c>
      <c r="AF1474" s="64"/>
      <c r="AG1474" s="64"/>
      <c r="AH1474" s="64"/>
      <c r="AI1474" s="64"/>
      <c r="AJ1474" s="64"/>
      <c r="AK1474" s="64"/>
      <c r="AL1474" s="64"/>
      <c r="AM1474" s="64"/>
      <c r="AN1474" s="19"/>
      <c r="AO1474" s="1"/>
      <c r="AP1474" s="1"/>
      <c r="AQ1474" s="1"/>
      <c r="AR1474" s="1"/>
      <c r="AS1474" s="1"/>
    </row>
    <row r="1475" ht="31.5" hidden="1">
      <c r="B1475" s="41" t="s">
        <v>670</v>
      </c>
      <c r="C1475" s="41" t="s">
        <v>115</v>
      </c>
      <c r="D1475" s="41" t="s">
        <v>117</v>
      </c>
      <c r="E1475" s="26" t="str">
        <f t="shared" si="2874"/>
        <v>0503</v>
      </c>
      <c r="F1475" s="41" t="s">
        <v>81</v>
      </c>
      <c r="G1475" s="41"/>
      <c r="H1475" s="42" t="s">
        <v>82</v>
      </c>
      <c r="I1475" s="43"/>
      <c r="J1475" s="43"/>
      <c r="K1475" s="43"/>
      <c r="L1475" s="43"/>
      <c r="M1475" s="43"/>
      <c r="N1475" s="43"/>
      <c r="O1475" s="43">
        <f t="shared" ref="O1475:O1477" si="2931">O1476</f>
        <v>0</v>
      </c>
      <c r="P1475" s="43">
        <f t="shared" ref="P1475:P1477" si="2932">P1476</f>
        <v>0</v>
      </c>
      <c r="Q1475" s="43">
        <f t="shared" ref="Q1475:Q1477" si="2933">Q1476</f>
        <v>0</v>
      </c>
      <c r="R1475" s="43">
        <f t="shared" ref="R1475:R1477" si="2934">R1476</f>
        <v>0</v>
      </c>
      <c r="S1475" s="43">
        <f t="shared" ref="S1475:S1477" si="2935">S1476</f>
        <v>0</v>
      </c>
      <c r="T1475" s="43">
        <f t="shared" ref="T1475:T1477" si="2936">T1476</f>
        <v>0</v>
      </c>
      <c r="U1475" s="43"/>
      <c r="V1475" s="43">
        <f t="shared" si="2887"/>
        <v>0</v>
      </c>
      <c r="W1475" s="43"/>
      <c r="X1475" s="43"/>
      <c r="Y1475" s="43"/>
      <c r="Z1475" s="43"/>
      <c r="AA1475" s="43"/>
      <c r="AB1475" s="43">
        <f t="shared" ref="AB1475:AB1477" si="2937">AB1476</f>
        <v>0</v>
      </c>
      <c r="AC1475" s="44">
        <f t="shared" ref="AC1475:AC1477" si="2938">AC1476</f>
        <v>0</v>
      </c>
      <c r="AD1475" s="44">
        <f t="shared" ref="AD1475:AD1477" si="2939">AD1476</f>
        <v>0</v>
      </c>
      <c r="AE1475" s="45" t="e">
        <f t="shared" si="2870"/>
        <v>#DIV/0!</v>
      </c>
      <c r="AF1475" s="46">
        <f t="shared" ref="AF1475:AF1477" si="2940">AF1476</f>
        <v>0</v>
      </c>
      <c r="AG1475" s="46">
        <f t="shared" ref="AG1475:AG1477" si="2941">AG1476</f>
        <v>0</v>
      </c>
      <c r="AH1475" s="47">
        <f t="shared" ref="AH1475:AH1477" si="2942">AH1476</f>
        <v>0</v>
      </c>
      <c r="AI1475" s="47">
        <f t="shared" ref="AI1475:AI1477" si="2943">AI1476</f>
        <v>0</v>
      </c>
      <c r="AJ1475" s="47">
        <f t="shared" ref="AJ1475:AJ1477" si="2944">AJ1476</f>
        <v>0</v>
      </c>
      <c r="AK1475" s="47">
        <f t="shared" ref="AK1475:AK1477" si="2945">AK1476</f>
        <v>0</v>
      </c>
      <c r="AL1475" s="47">
        <f t="shared" si="2871"/>
        <v>0</v>
      </c>
      <c r="AM1475" s="47">
        <f t="shared" si="2872"/>
        <v>0</v>
      </c>
      <c r="AN1475" s="48" t="s">
        <v>36</v>
      </c>
      <c r="AR1475" s="1"/>
      <c r="AS1475" s="1"/>
    </row>
    <row r="1476" ht="47.25" hidden="1">
      <c r="B1476" s="41" t="s">
        <v>670</v>
      </c>
      <c r="C1476" s="41" t="s">
        <v>115</v>
      </c>
      <c r="D1476" s="41" t="s">
        <v>117</v>
      </c>
      <c r="E1476" s="26" t="str">
        <f t="shared" si="2874"/>
        <v>0503</v>
      </c>
      <c r="F1476" s="41" t="s">
        <v>381</v>
      </c>
      <c r="G1476" s="41"/>
      <c r="H1476" s="42" t="s">
        <v>382</v>
      </c>
      <c r="I1476" s="43"/>
      <c r="J1476" s="43"/>
      <c r="K1476" s="43"/>
      <c r="L1476" s="43"/>
      <c r="M1476" s="43"/>
      <c r="N1476" s="43"/>
      <c r="O1476" s="43">
        <f t="shared" si="2931"/>
        <v>0</v>
      </c>
      <c r="P1476" s="43">
        <f t="shared" si="2932"/>
        <v>0</v>
      </c>
      <c r="Q1476" s="43">
        <f t="shared" si="2933"/>
        <v>0</v>
      </c>
      <c r="R1476" s="43">
        <f t="shared" si="2934"/>
        <v>0</v>
      </c>
      <c r="S1476" s="43">
        <f t="shared" si="2935"/>
        <v>0</v>
      </c>
      <c r="T1476" s="43">
        <f t="shared" si="2936"/>
        <v>0</v>
      </c>
      <c r="U1476" s="43"/>
      <c r="V1476" s="43">
        <f t="shared" si="2887"/>
        <v>0</v>
      </c>
      <c r="W1476" s="43"/>
      <c r="X1476" s="43"/>
      <c r="Y1476" s="43"/>
      <c r="Z1476" s="43"/>
      <c r="AA1476" s="43"/>
      <c r="AB1476" s="43">
        <f t="shared" si="2937"/>
        <v>0</v>
      </c>
      <c r="AC1476" s="44">
        <f t="shared" si="2938"/>
        <v>0</v>
      </c>
      <c r="AD1476" s="44">
        <f t="shared" si="2939"/>
        <v>0</v>
      </c>
      <c r="AE1476" s="45" t="e">
        <f t="shared" si="2870"/>
        <v>#DIV/0!</v>
      </c>
      <c r="AF1476" s="46">
        <f t="shared" si="2940"/>
        <v>0</v>
      </c>
      <c r="AG1476" s="46">
        <f t="shared" si="2941"/>
        <v>0</v>
      </c>
      <c r="AH1476" s="47">
        <f t="shared" si="2942"/>
        <v>0</v>
      </c>
      <c r="AI1476" s="47">
        <f t="shared" si="2943"/>
        <v>0</v>
      </c>
      <c r="AJ1476" s="47">
        <f t="shared" si="2944"/>
        <v>0</v>
      </c>
      <c r="AK1476" s="47">
        <f t="shared" si="2945"/>
        <v>0</v>
      </c>
      <c r="AL1476" s="47">
        <f t="shared" si="2871"/>
        <v>0</v>
      </c>
      <c r="AM1476" s="47">
        <f t="shared" si="2872"/>
        <v>0</v>
      </c>
      <c r="AN1476" s="48" t="s">
        <v>36</v>
      </c>
      <c r="AO1476" s="1"/>
      <c r="AP1476" s="1"/>
      <c r="AQ1476" s="1"/>
      <c r="AR1476" s="1"/>
      <c r="AS1476" s="1"/>
    </row>
    <row r="1477" hidden="1">
      <c r="B1477" s="41" t="s">
        <v>670</v>
      </c>
      <c r="C1477" s="41" t="s">
        <v>115</v>
      </c>
      <c r="D1477" s="41" t="s">
        <v>117</v>
      </c>
      <c r="E1477" s="26" t="str">
        <f t="shared" si="2874"/>
        <v>0503</v>
      </c>
      <c r="F1477" s="41" t="s">
        <v>381</v>
      </c>
      <c r="G1477" s="41" t="s">
        <v>59</v>
      </c>
      <c r="H1477" s="42" t="s">
        <v>60</v>
      </c>
      <c r="I1477" s="43"/>
      <c r="J1477" s="43"/>
      <c r="K1477" s="43"/>
      <c r="L1477" s="43"/>
      <c r="M1477" s="43"/>
      <c r="N1477" s="43"/>
      <c r="O1477" s="43">
        <f t="shared" si="2931"/>
        <v>0</v>
      </c>
      <c r="P1477" s="43">
        <f t="shared" si="2932"/>
        <v>0</v>
      </c>
      <c r="Q1477" s="43">
        <f t="shared" si="2933"/>
        <v>0</v>
      </c>
      <c r="R1477" s="43">
        <f t="shared" si="2934"/>
        <v>0</v>
      </c>
      <c r="S1477" s="43">
        <f t="shared" si="2935"/>
        <v>0</v>
      </c>
      <c r="T1477" s="43">
        <f t="shared" si="2936"/>
        <v>0</v>
      </c>
      <c r="U1477" s="43"/>
      <c r="V1477" s="43">
        <f t="shared" si="2887"/>
        <v>0</v>
      </c>
      <c r="W1477" s="43"/>
      <c r="X1477" s="43"/>
      <c r="Y1477" s="43"/>
      <c r="Z1477" s="43"/>
      <c r="AA1477" s="43"/>
      <c r="AB1477" s="43">
        <f t="shared" si="2937"/>
        <v>0</v>
      </c>
      <c r="AC1477" s="44">
        <f t="shared" si="2938"/>
        <v>0</v>
      </c>
      <c r="AD1477" s="44">
        <f t="shared" si="2939"/>
        <v>0</v>
      </c>
      <c r="AE1477" s="45" t="e">
        <f t="shared" si="2870"/>
        <v>#DIV/0!</v>
      </c>
      <c r="AF1477" s="46">
        <f t="shared" si="2940"/>
        <v>0</v>
      </c>
      <c r="AG1477" s="46">
        <f t="shared" si="2941"/>
        <v>0</v>
      </c>
      <c r="AH1477" s="47">
        <f t="shared" si="2942"/>
        <v>0</v>
      </c>
      <c r="AI1477" s="47">
        <f t="shared" si="2943"/>
        <v>0</v>
      </c>
      <c r="AJ1477" s="47">
        <f t="shared" si="2944"/>
        <v>0</v>
      </c>
      <c r="AK1477" s="47">
        <f t="shared" si="2945"/>
        <v>0</v>
      </c>
      <c r="AL1477" s="47">
        <f t="shared" si="2871"/>
        <v>0</v>
      </c>
      <c r="AM1477" s="47">
        <f t="shared" si="2872"/>
        <v>0</v>
      </c>
      <c r="AN1477" s="48" t="s">
        <v>36</v>
      </c>
      <c r="AO1477" s="1"/>
      <c r="AP1477" s="1"/>
      <c r="AQ1477" s="1"/>
      <c r="AR1477" s="1"/>
      <c r="AS1477" s="1"/>
    </row>
    <row r="1478" ht="63" hidden="1">
      <c r="B1478" s="41" t="s">
        <v>670</v>
      </c>
      <c r="C1478" s="41" t="s">
        <v>115</v>
      </c>
      <c r="D1478" s="41" t="s">
        <v>117</v>
      </c>
      <c r="E1478" s="26" t="str">
        <f t="shared" si="2874"/>
        <v>0503</v>
      </c>
      <c r="F1478" s="41" t="s">
        <v>381</v>
      </c>
      <c r="G1478" s="41" t="s">
        <v>475</v>
      </c>
      <c r="H1478" s="42" t="s">
        <v>476</v>
      </c>
      <c r="I1478" s="43"/>
      <c r="J1478" s="43"/>
      <c r="K1478" s="43"/>
      <c r="L1478" s="43"/>
      <c r="M1478" s="43"/>
      <c r="N1478" s="43"/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/>
      <c r="V1478" s="43">
        <f t="shared" si="2887"/>
        <v>0</v>
      </c>
      <c r="W1478" s="43"/>
      <c r="X1478" s="43"/>
      <c r="Y1478" s="43"/>
      <c r="Z1478" s="43"/>
      <c r="AA1478" s="43"/>
      <c r="AB1478" s="43">
        <v>0</v>
      </c>
      <c r="AC1478" s="44">
        <v>0</v>
      </c>
      <c r="AD1478" s="44">
        <v>0</v>
      </c>
      <c r="AE1478" s="45" t="e">
        <f t="shared" si="2870"/>
        <v>#DIV/0!</v>
      </c>
      <c r="AF1478" s="46">
        <v>0</v>
      </c>
      <c r="AG1478" s="46">
        <v>0</v>
      </c>
      <c r="AH1478" s="47">
        <v>0</v>
      </c>
      <c r="AI1478" s="47">
        <v>0</v>
      </c>
      <c r="AJ1478" s="47">
        <v>0</v>
      </c>
      <c r="AK1478" s="47">
        <v>0</v>
      </c>
      <c r="AL1478" s="47">
        <f t="shared" si="2871"/>
        <v>0</v>
      </c>
      <c r="AM1478" s="47">
        <f t="shared" si="2872"/>
        <v>0</v>
      </c>
      <c r="AN1478" s="48" t="s">
        <v>36</v>
      </c>
      <c r="AO1478" s="1"/>
      <c r="AP1478" s="1"/>
      <c r="AQ1478" s="1"/>
      <c r="AR1478" s="1"/>
      <c r="AS1478" s="1"/>
    </row>
    <row r="1479" s="33" customFormat="1" ht="31.5" hidden="1">
      <c r="B1479" s="34" t="s">
        <v>670</v>
      </c>
      <c r="C1479" s="34" t="s">
        <v>115</v>
      </c>
      <c r="D1479" s="34" t="s">
        <v>115</v>
      </c>
      <c r="E1479" s="35" t="str">
        <f t="shared" si="2874"/>
        <v>0505</v>
      </c>
      <c r="F1479" s="34"/>
      <c r="G1479" s="34"/>
      <c r="H1479" s="36" t="s">
        <v>127</v>
      </c>
      <c r="I1479" s="37">
        <f t="shared" ref="I1479:I1482" si="2946">I1480</f>
        <v>0</v>
      </c>
      <c r="J1479" s="37">
        <f t="shared" ref="J1479:J1482" si="2947">J1480</f>
        <v>0</v>
      </c>
      <c r="K1479" s="37">
        <f t="shared" ref="K1479:K1482" si="2948">K1480</f>
        <v>0</v>
      </c>
      <c r="L1479" s="37">
        <f t="shared" ref="L1479:L1482" si="2949">L1480</f>
        <v>0</v>
      </c>
      <c r="M1479" s="37">
        <f t="shared" ref="M1479:M1482" si="2950">M1480</f>
        <v>0</v>
      </c>
      <c r="N1479" s="37">
        <f t="shared" ref="N1479:N1482" si="2951">N1480</f>
        <v>0</v>
      </c>
      <c r="O1479" s="37">
        <f>O1480+O1488</f>
        <v>0</v>
      </c>
      <c r="P1479" s="37">
        <f>P1480+P1488</f>
        <v>0</v>
      </c>
      <c r="Q1479" s="37">
        <f>Q1480+Q1488</f>
        <v>0</v>
      </c>
      <c r="R1479" s="37">
        <f>R1480+R1488</f>
        <v>0</v>
      </c>
      <c r="S1479" s="37">
        <f>S1480+S1488</f>
        <v>0</v>
      </c>
      <c r="T1479" s="37">
        <f>T1480+T1488</f>
        <v>0</v>
      </c>
      <c r="U1479" s="37">
        <f>U1480+U1488</f>
        <v>0</v>
      </c>
      <c r="V1479" s="37">
        <f t="shared" si="2887"/>
        <v>0</v>
      </c>
      <c r="W1479" s="37">
        <f>W1480+W1488</f>
        <v>1200</v>
      </c>
      <c r="X1479" s="37">
        <f>X1480+X1488</f>
        <v>0</v>
      </c>
      <c r="Y1479" s="37">
        <f>Y1480+Y1488</f>
        <v>0</v>
      </c>
      <c r="Z1479" s="37">
        <f>Z1480+Z1488</f>
        <v>894</v>
      </c>
      <c r="AA1479" s="37">
        <f>AA1480+AA1488</f>
        <v>0</v>
      </c>
      <c r="AB1479" s="37">
        <f>AB1480+AB1488</f>
        <v>0</v>
      </c>
      <c r="AC1479" s="38">
        <f>AC1480+AC1488</f>
        <v>0</v>
      </c>
      <c r="AD1479" s="38">
        <f>AD1480+AD1488</f>
        <v>0</v>
      </c>
      <c r="AE1479" s="39" t="e">
        <f t="shared" si="2870"/>
        <v>#DIV/0!</v>
      </c>
      <c r="AF1479" s="53">
        <f>AF1480+AF1488</f>
        <v>0</v>
      </c>
      <c r="AG1479" s="53">
        <f>AG1480+AG1488</f>
        <v>0</v>
      </c>
      <c r="AH1479" s="54">
        <f>AH1480+AH1488</f>
        <v>0</v>
      </c>
      <c r="AI1479" s="54">
        <f>AI1480+AI1488</f>
        <v>0</v>
      </c>
      <c r="AJ1479" s="54">
        <f>AJ1480+AJ1488</f>
        <v>0</v>
      </c>
      <c r="AK1479" s="54">
        <f>AK1480+AK1488</f>
        <v>0</v>
      </c>
      <c r="AL1479" s="54">
        <f t="shared" si="2871"/>
        <v>0</v>
      </c>
      <c r="AM1479" s="54">
        <f t="shared" si="2872"/>
        <v>0</v>
      </c>
      <c r="AN1479" s="48" t="s">
        <v>36</v>
      </c>
      <c r="AO1479" s="33"/>
      <c r="AP1479" s="33"/>
      <c r="AQ1479" s="33"/>
      <c r="AR1479" s="33"/>
      <c r="AS1479" s="33"/>
    </row>
    <row r="1480" ht="31.5" hidden="1">
      <c r="B1480" s="41" t="s">
        <v>670</v>
      </c>
      <c r="C1480" s="41" t="s">
        <v>115</v>
      </c>
      <c r="D1480" s="41" t="s">
        <v>115</v>
      </c>
      <c r="E1480" s="26" t="str">
        <f t="shared" si="2874"/>
        <v>0505</v>
      </c>
      <c r="F1480" s="41" t="s">
        <v>715</v>
      </c>
      <c r="G1480" s="41"/>
      <c r="H1480" s="42" t="s">
        <v>716</v>
      </c>
      <c r="I1480" s="43">
        <f t="shared" si="2946"/>
        <v>0</v>
      </c>
      <c r="J1480" s="43">
        <f t="shared" si="2947"/>
        <v>0</v>
      </c>
      <c r="K1480" s="43">
        <f t="shared" si="2948"/>
        <v>0</v>
      </c>
      <c r="L1480" s="43">
        <f t="shared" si="2949"/>
        <v>0</v>
      </c>
      <c r="M1480" s="43">
        <f t="shared" si="2950"/>
        <v>0</v>
      </c>
      <c r="N1480" s="43">
        <f t="shared" si="2951"/>
        <v>0</v>
      </c>
      <c r="O1480" s="43">
        <f t="shared" ref="O1480:O1482" si="2952">O1481</f>
        <v>0</v>
      </c>
      <c r="P1480" s="43">
        <f t="shared" ref="P1480:P1482" si="2953">P1481</f>
        <v>0</v>
      </c>
      <c r="Q1480" s="43">
        <f t="shared" ref="Q1480:Q1482" si="2954">Q1481</f>
        <v>0</v>
      </c>
      <c r="R1480" s="43">
        <f t="shared" ref="R1480:R1482" si="2955">R1481</f>
        <v>0</v>
      </c>
      <c r="S1480" s="43">
        <f t="shared" ref="S1480:S1482" si="2956">S1481</f>
        <v>0</v>
      </c>
      <c r="T1480" s="43">
        <f t="shared" ref="T1480:T1482" si="2957">T1481</f>
        <v>0</v>
      </c>
      <c r="U1480" s="43">
        <v>0</v>
      </c>
      <c r="V1480" s="43">
        <f t="shared" si="2887"/>
        <v>0</v>
      </c>
      <c r="W1480" s="43">
        <f t="shared" ref="W1480:W1482" si="2958">W1481</f>
        <v>0</v>
      </c>
      <c r="X1480" s="43">
        <f t="shared" ref="X1480:X1482" si="2959">X1481</f>
        <v>0</v>
      </c>
      <c r="Y1480" s="43">
        <f t="shared" ref="Y1480:Y1482" si="2960">Y1481</f>
        <v>0</v>
      </c>
      <c r="Z1480" s="43">
        <f t="shared" ref="Z1480:Z1482" si="2961">Z1481</f>
        <v>0</v>
      </c>
      <c r="AA1480" s="43">
        <f t="shared" ref="AA1480:AA1482" si="2962">AA1481</f>
        <v>0</v>
      </c>
      <c r="AB1480" s="43">
        <f t="shared" ref="AB1480:AB1482" si="2963">AB1481</f>
        <v>0</v>
      </c>
      <c r="AC1480" s="44">
        <f t="shared" ref="AC1480:AC1482" si="2964">AC1481</f>
        <v>0</v>
      </c>
      <c r="AD1480" s="44">
        <f t="shared" ref="AD1480:AD1482" si="2965">AD1481</f>
        <v>0</v>
      </c>
      <c r="AE1480" s="45" t="e">
        <f t="shared" si="2870"/>
        <v>#DIV/0!</v>
      </c>
      <c r="AF1480" s="46">
        <f t="shared" ref="AF1480:AF1482" si="2966">AF1481</f>
        <v>0</v>
      </c>
      <c r="AG1480" s="46">
        <f t="shared" ref="AG1480:AG1482" si="2967">AG1481</f>
        <v>0</v>
      </c>
      <c r="AH1480" s="47">
        <f t="shared" ref="AH1480:AH1482" si="2968">AH1481</f>
        <v>0</v>
      </c>
      <c r="AI1480" s="47">
        <f t="shared" ref="AI1480:AI1482" si="2969">AI1481</f>
        <v>0</v>
      </c>
      <c r="AJ1480" s="47">
        <f t="shared" ref="AJ1480:AJ1482" si="2970">AJ1481</f>
        <v>0</v>
      </c>
      <c r="AK1480" s="47">
        <f t="shared" ref="AK1480:AK1482" si="2971">AK1481</f>
        <v>0</v>
      </c>
      <c r="AL1480" s="47">
        <f t="shared" si="2871"/>
        <v>0</v>
      </c>
      <c r="AM1480" s="47">
        <f t="shared" si="2872"/>
        <v>0</v>
      </c>
      <c r="AN1480" s="48" t="s">
        <v>36</v>
      </c>
      <c r="AO1480" s="1"/>
      <c r="AP1480" s="1"/>
      <c r="AQ1480" s="1"/>
      <c r="AR1480" s="1"/>
      <c r="AS1480" s="1"/>
    </row>
    <row r="1481" ht="31.5" hidden="1">
      <c r="B1481" s="41" t="s">
        <v>670</v>
      </c>
      <c r="C1481" s="41" t="s">
        <v>115</v>
      </c>
      <c r="D1481" s="41" t="s">
        <v>115</v>
      </c>
      <c r="E1481" s="26" t="str">
        <f t="shared" si="2874"/>
        <v>0505</v>
      </c>
      <c r="F1481" s="41" t="s">
        <v>816</v>
      </c>
      <c r="G1481" s="41"/>
      <c r="H1481" s="42" t="s">
        <v>817</v>
      </c>
      <c r="I1481" s="43">
        <f t="shared" si="2946"/>
        <v>0</v>
      </c>
      <c r="J1481" s="43">
        <f t="shared" si="2947"/>
        <v>0</v>
      </c>
      <c r="K1481" s="43">
        <f t="shared" si="2948"/>
        <v>0</v>
      </c>
      <c r="L1481" s="43">
        <f t="shared" si="2949"/>
        <v>0</v>
      </c>
      <c r="M1481" s="43">
        <f t="shared" si="2950"/>
        <v>0</v>
      </c>
      <c r="N1481" s="43">
        <f t="shared" si="2951"/>
        <v>0</v>
      </c>
      <c r="O1481" s="43">
        <f t="shared" si="2952"/>
        <v>0</v>
      </c>
      <c r="P1481" s="43">
        <f t="shared" si="2953"/>
        <v>0</v>
      </c>
      <c r="Q1481" s="43">
        <f t="shared" si="2954"/>
        <v>0</v>
      </c>
      <c r="R1481" s="43">
        <f t="shared" si="2955"/>
        <v>0</v>
      </c>
      <c r="S1481" s="43">
        <f t="shared" si="2956"/>
        <v>0</v>
      </c>
      <c r="T1481" s="43">
        <f t="shared" si="2957"/>
        <v>0</v>
      </c>
      <c r="U1481" s="43">
        <v>0</v>
      </c>
      <c r="V1481" s="43">
        <f t="shared" si="2887"/>
        <v>0</v>
      </c>
      <c r="W1481" s="43">
        <f t="shared" si="2958"/>
        <v>0</v>
      </c>
      <c r="X1481" s="43">
        <f t="shared" si="2959"/>
        <v>0</v>
      </c>
      <c r="Y1481" s="43">
        <f t="shared" si="2960"/>
        <v>0</v>
      </c>
      <c r="Z1481" s="43">
        <f t="shared" si="2961"/>
        <v>0</v>
      </c>
      <c r="AA1481" s="43">
        <f t="shared" si="2962"/>
        <v>0</v>
      </c>
      <c r="AB1481" s="43">
        <f t="shared" si="2963"/>
        <v>0</v>
      </c>
      <c r="AC1481" s="44">
        <f t="shared" si="2964"/>
        <v>0</v>
      </c>
      <c r="AD1481" s="44">
        <f t="shared" si="2965"/>
        <v>0</v>
      </c>
      <c r="AE1481" s="45" t="e">
        <f t="shared" si="2870"/>
        <v>#DIV/0!</v>
      </c>
      <c r="AF1481" s="46">
        <f t="shared" si="2966"/>
        <v>0</v>
      </c>
      <c r="AG1481" s="46">
        <f t="shared" si="2967"/>
        <v>0</v>
      </c>
      <c r="AH1481" s="47">
        <f t="shared" si="2968"/>
        <v>0</v>
      </c>
      <c r="AI1481" s="47">
        <f t="shared" si="2969"/>
        <v>0</v>
      </c>
      <c r="AJ1481" s="47">
        <f t="shared" si="2970"/>
        <v>0</v>
      </c>
      <c r="AK1481" s="47">
        <f t="shared" si="2971"/>
        <v>0</v>
      </c>
      <c r="AL1481" s="47">
        <f t="shared" si="2871"/>
        <v>0</v>
      </c>
      <c r="AM1481" s="47">
        <f t="shared" si="2872"/>
        <v>0</v>
      </c>
      <c r="AN1481" s="48" t="s">
        <v>36</v>
      </c>
      <c r="AO1481" s="1"/>
      <c r="AP1481" s="1"/>
      <c r="AQ1481" s="1"/>
      <c r="AR1481" s="1"/>
      <c r="AS1481" s="1"/>
    </row>
    <row r="1482" ht="31.5" hidden="1">
      <c r="B1482" s="41" t="s">
        <v>670</v>
      </c>
      <c r="C1482" s="41" t="s">
        <v>115</v>
      </c>
      <c r="D1482" s="41" t="s">
        <v>115</v>
      </c>
      <c r="E1482" s="26" t="str">
        <f t="shared" si="2874"/>
        <v>0505</v>
      </c>
      <c r="F1482" s="41" t="s">
        <v>818</v>
      </c>
      <c r="G1482" s="41"/>
      <c r="H1482" s="42" t="s">
        <v>819</v>
      </c>
      <c r="I1482" s="43">
        <f t="shared" si="2946"/>
        <v>0</v>
      </c>
      <c r="J1482" s="43">
        <f t="shared" si="2947"/>
        <v>0</v>
      </c>
      <c r="K1482" s="43">
        <f t="shared" si="2948"/>
        <v>0</v>
      </c>
      <c r="L1482" s="43">
        <f t="shared" si="2949"/>
        <v>0</v>
      </c>
      <c r="M1482" s="43">
        <f t="shared" si="2950"/>
        <v>0</v>
      </c>
      <c r="N1482" s="43">
        <f t="shared" si="2951"/>
        <v>0</v>
      </c>
      <c r="O1482" s="43">
        <f t="shared" si="2952"/>
        <v>0</v>
      </c>
      <c r="P1482" s="43">
        <f t="shared" si="2953"/>
        <v>0</v>
      </c>
      <c r="Q1482" s="43">
        <f t="shared" si="2954"/>
        <v>0</v>
      </c>
      <c r="R1482" s="43">
        <f t="shared" si="2955"/>
        <v>0</v>
      </c>
      <c r="S1482" s="43">
        <f t="shared" si="2956"/>
        <v>0</v>
      </c>
      <c r="T1482" s="43">
        <f t="shared" si="2957"/>
        <v>0</v>
      </c>
      <c r="U1482" s="43">
        <v>0</v>
      </c>
      <c r="V1482" s="43">
        <f t="shared" si="2887"/>
        <v>0</v>
      </c>
      <c r="W1482" s="43">
        <f t="shared" si="2958"/>
        <v>0</v>
      </c>
      <c r="X1482" s="43">
        <f t="shared" si="2959"/>
        <v>0</v>
      </c>
      <c r="Y1482" s="43">
        <f t="shared" si="2960"/>
        <v>0</v>
      </c>
      <c r="Z1482" s="43">
        <f t="shared" si="2961"/>
        <v>0</v>
      </c>
      <c r="AA1482" s="43">
        <f t="shared" si="2962"/>
        <v>0</v>
      </c>
      <c r="AB1482" s="43">
        <f t="shared" si="2963"/>
        <v>0</v>
      </c>
      <c r="AC1482" s="44">
        <f t="shared" si="2964"/>
        <v>0</v>
      </c>
      <c r="AD1482" s="44">
        <f t="shared" si="2965"/>
        <v>0</v>
      </c>
      <c r="AE1482" s="45" t="e">
        <f t="shared" si="2870"/>
        <v>#DIV/0!</v>
      </c>
      <c r="AF1482" s="46">
        <f t="shared" si="2966"/>
        <v>0</v>
      </c>
      <c r="AG1482" s="46">
        <f t="shared" si="2967"/>
        <v>0</v>
      </c>
      <c r="AH1482" s="47">
        <f t="shared" si="2968"/>
        <v>0</v>
      </c>
      <c r="AI1482" s="47">
        <f t="shared" si="2969"/>
        <v>0</v>
      </c>
      <c r="AJ1482" s="47">
        <f t="shared" si="2970"/>
        <v>0</v>
      </c>
      <c r="AK1482" s="47">
        <f t="shared" si="2971"/>
        <v>0</v>
      </c>
      <c r="AL1482" s="47">
        <f t="shared" si="2871"/>
        <v>0</v>
      </c>
      <c r="AM1482" s="47">
        <f t="shared" si="2872"/>
        <v>0</v>
      </c>
      <c r="AN1482" s="48" t="s">
        <v>36</v>
      </c>
      <c r="AR1482" s="1"/>
      <c r="AS1482" s="1"/>
    </row>
    <row r="1483" ht="47.25" hidden="1">
      <c r="B1483" s="41" t="s">
        <v>670</v>
      </c>
      <c r="C1483" s="41" t="s">
        <v>115</v>
      </c>
      <c r="D1483" s="41" t="s">
        <v>115</v>
      </c>
      <c r="E1483" s="26" t="str">
        <f t="shared" si="2874"/>
        <v>0505</v>
      </c>
      <c r="F1483" s="41" t="s">
        <v>820</v>
      </c>
      <c r="G1483" s="41"/>
      <c r="H1483" s="42" t="s">
        <v>70</v>
      </c>
      <c r="I1483" s="43">
        <f>I1484+I1486</f>
        <v>0</v>
      </c>
      <c r="J1483" s="43">
        <f>J1484+J1486</f>
        <v>0</v>
      </c>
      <c r="K1483" s="43">
        <f>K1484+K1486</f>
        <v>0</v>
      </c>
      <c r="L1483" s="43">
        <f>L1484+L1486</f>
        <v>0</v>
      </c>
      <c r="M1483" s="43">
        <f>M1484+M1486</f>
        <v>0</v>
      </c>
      <c r="N1483" s="43">
        <f>N1484+N1486</f>
        <v>0</v>
      </c>
      <c r="O1483" s="43">
        <f>O1484+O1486</f>
        <v>0</v>
      </c>
      <c r="P1483" s="43">
        <f>P1484+P1486</f>
        <v>0</v>
      </c>
      <c r="Q1483" s="43">
        <f>Q1484+Q1486</f>
        <v>0</v>
      </c>
      <c r="R1483" s="43">
        <f>R1484+R1486</f>
        <v>0</v>
      </c>
      <c r="S1483" s="43">
        <f>S1484+S1486</f>
        <v>0</v>
      </c>
      <c r="T1483" s="43">
        <f>T1484+T1486</f>
        <v>0</v>
      </c>
      <c r="U1483" s="43">
        <v>0</v>
      </c>
      <c r="V1483" s="43">
        <f t="shared" si="2887"/>
        <v>0</v>
      </c>
      <c r="W1483" s="43">
        <f>W1484+W1486</f>
        <v>0</v>
      </c>
      <c r="X1483" s="43">
        <f>X1484+X1486</f>
        <v>0</v>
      </c>
      <c r="Y1483" s="43">
        <f>Y1484+Y1486</f>
        <v>0</v>
      </c>
      <c r="Z1483" s="43">
        <f>Z1484+Z1486</f>
        <v>0</v>
      </c>
      <c r="AA1483" s="43">
        <f>AA1484+AA1486</f>
        <v>0</v>
      </c>
      <c r="AB1483" s="43">
        <f>AB1484+AB1486</f>
        <v>0</v>
      </c>
      <c r="AC1483" s="44">
        <f>AC1484+AC1486</f>
        <v>0</v>
      </c>
      <c r="AD1483" s="44">
        <f>AD1484+AD1486</f>
        <v>0</v>
      </c>
      <c r="AE1483" s="45" t="e">
        <f t="shared" si="2870"/>
        <v>#DIV/0!</v>
      </c>
      <c r="AF1483" s="46">
        <f>AF1484+AF1486</f>
        <v>0</v>
      </c>
      <c r="AG1483" s="46">
        <f>AG1484+AG1486</f>
        <v>0</v>
      </c>
      <c r="AH1483" s="47">
        <f>AH1484+AH1486</f>
        <v>0</v>
      </c>
      <c r="AI1483" s="47">
        <f>AI1484+AI1486</f>
        <v>0</v>
      </c>
      <c r="AJ1483" s="47">
        <f>AJ1484+AJ1486</f>
        <v>0</v>
      </c>
      <c r="AK1483" s="47">
        <f>AK1484+AK1486</f>
        <v>0</v>
      </c>
      <c r="AL1483" s="47">
        <f t="shared" si="2871"/>
        <v>0</v>
      </c>
      <c r="AM1483" s="47">
        <f t="shared" si="2872"/>
        <v>0</v>
      </c>
      <c r="AN1483" s="48" t="s">
        <v>36</v>
      </c>
      <c r="AO1483" s="1"/>
      <c r="AP1483" s="1"/>
      <c r="AQ1483" s="1"/>
      <c r="AR1483" s="1"/>
      <c r="AS1483" s="1"/>
    </row>
    <row r="1484" ht="78.75" hidden="1">
      <c r="B1484" s="41" t="s">
        <v>670</v>
      </c>
      <c r="C1484" s="41" t="s">
        <v>115</v>
      </c>
      <c r="D1484" s="41" t="s">
        <v>115</v>
      </c>
      <c r="E1484" s="26" t="str">
        <f t="shared" si="2874"/>
        <v>0505</v>
      </c>
      <c r="F1484" s="41" t="s">
        <v>820</v>
      </c>
      <c r="G1484" s="41" t="s">
        <v>71</v>
      </c>
      <c r="H1484" s="42" t="s">
        <v>72</v>
      </c>
      <c r="I1484" s="43">
        <f>I1485</f>
        <v>0</v>
      </c>
      <c r="J1484" s="43">
        <f>J1485</f>
        <v>0</v>
      </c>
      <c r="K1484" s="43">
        <f>K1485</f>
        <v>0</v>
      </c>
      <c r="L1484" s="43">
        <f>L1485</f>
        <v>0</v>
      </c>
      <c r="M1484" s="43">
        <f>M1485</f>
        <v>0</v>
      </c>
      <c r="N1484" s="43">
        <f>N1485</f>
        <v>0</v>
      </c>
      <c r="O1484" s="43">
        <f>O1485</f>
        <v>0</v>
      </c>
      <c r="P1484" s="43">
        <f>P1485</f>
        <v>0</v>
      </c>
      <c r="Q1484" s="43">
        <f>Q1485</f>
        <v>0</v>
      </c>
      <c r="R1484" s="43">
        <f>R1485</f>
        <v>0</v>
      </c>
      <c r="S1484" s="43">
        <f>S1485</f>
        <v>0</v>
      </c>
      <c r="T1484" s="43">
        <f>T1485</f>
        <v>0</v>
      </c>
      <c r="U1484" s="43">
        <v>0</v>
      </c>
      <c r="V1484" s="43">
        <f t="shared" si="2887"/>
        <v>0</v>
      </c>
      <c r="W1484" s="43">
        <f>W1485</f>
        <v>0</v>
      </c>
      <c r="X1484" s="43">
        <f>X1485</f>
        <v>0</v>
      </c>
      <c r="Y1484" s="43">
        <f>Y1485</f>
        <v>0</v>
      </c>
      <c r="Z1484" s="43">
        <f>Z1485</f>
        <v>0</v>
      </c>
      <c r="AA1484" s="43">
        <f>AA1485</f>
        <v>0</v>
      </c>
      <c r="AB1484" s="43">
        <f>AB1485</f>
        <v>0</v>
      </c>
      <c r="AC1484" s="44">
        <f>AC1485</f>
        <v>0</v>
      </c>
      <c r="AD1484" s="44">
        <f>AD1485</f>
        <v>0</v>
      </c>
      <c r="AE1484" s="45" t="e">
        <f t="shared" si="2870"/>
        <v>#DIV/0!</v>
      </c>
      <c r="AF1484" s="46">
        <f>AF1485</f>
        <v>0</v>
      </c>
      <c r="AG1484" s="46">
        <f>AG1485</f>
        <v>0</v>
      </c>
      <c r="AH1484" s="47">
        <f>AH1485</f>
        <v>0</v>
      </c>
      <c r="AI1484" s="47">
        <f>AI1485</f>
        <v>0</v>
      </c>
      <c r="AJ1484" s="47">
        <f>AJ1485</f>
        <v>0</v>
      </c>
      <c r="AK1484" s="47">
        <f>AK1485</f>
        <v>0</v>
      </c>
      <c r="AL1484" s="47">
        <f t="shared" si="2871"/>
        <v>0</v>
      </c>
      <c r="AM1484" s="47">
        <f t="shared" si="2872"/>
        <v>0</v>
      </c>
      <c r="AN1484" s="48" t="s">
        <v>36</v>
      </c>
      <c r="AR1484" s="1"/>
      <c r="AS1484" s="1"/>
    </row>
    <row r="1485" hidden="1">
      <c r="B1485" s="41" t="s">
        <v>670</v>
      </c>
      <c r="C1485" s="41" t="s">
        <v>115</v>
      </c>
      <c r="D1485" s="41" t="s">
        <v>115</v>
      </c>
      <c r="E1485" s="26" t="str">
        <f t="shared" si="2874"/>
        <v>0505</v>
      </c>
      <c r="F1485" s="41" t="s">
        <v>820</v>
      </c>
      <c r="G1485" s="41" t="s">
        <v>73</v>
      </c>
      <c r="H1485" s="42" t="s">
        <v>74</v>
      </c>
      <c r="I1485" s="43"/>
      <c r="J1485" s="43"/>
      <c r="K1485" s="43"/>
      <c r="L1485" s="43"/>
      <c r="M1485" s="43"/>
      <c r="N1485" s="43"/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f t="shared" si="2887"/>
        <v>0</v>
      </c>
      <c r="W1485" s="43"/>
      <c r="X1485" s="43"/>
      <c r="Y1485" s="43"/>
      <c r="Z1485" s="43"/>
      <c r="AA1485" s="43"/>
      <c r="AB1485" s="43">
        <v>0</v>
      </c>
      <c r="AC1485" s="44">
        <v>0</v>
      </c>
      <c r="AD1485" s="44">
        <v>0</v>
      </c>
      <c r="AE1485" s="45" t="e">
        <f t="shared" si="2870"/>
        <v>#DIV/0!</v>
      </c>
      <c r="AF1485" s="46">
        <v>0</v>
      </c>
      <c r="AG1485" s="46">
        <v>0</v>
      </c>
      <c r="AH1485" s="47">
        <v>0</v>
      </c>
      <c r="AI1485" s="47">
        <v>0</v>
      </c>
      <c r="AJ1485" s="47">
        <v>0</v>
      </c>
      <c r="AK1485" s="47">
        <v>0</v>
      </c>
      <c r="AL1485" s="47">
        <f t="shared" si="2871"/>
        <v>0</v>
      </c>
      <c r="AM1485" s="47">
        <f t="shared" si="2872"/>
        <v>0</v>
      </c>
      <c r="AN1485" s="48" t="s">
        <v>36</v>
      </c>
      <c r="AO1485" s="1"/>
      <c r="AP1485" s="1"/>
      <c r="AQ1485" s="1"/>
      <c r="AR1485" s="1"/>
      <c r="AS1485" s="1"/>
    </row>
    <row r="1486" ht="31.5" hidden="1">
      <c r="B1486" s="41" t="s">
        <v>670</v>
      </c>
      <c r="C1486" s="41" t="s">
        <v>115</v>
      </c>
      <c r="D1486" s="41" t="s">
        <v>115</v>
      </c>
      <c r="E1486" s="26" t="str">
        <f t="shared" si="2874"/>
        <v>0505</v>
      </c>
      <c r="F1486" s="41" t="s">
        <v>820</v>
      </c>
      <c r="G1486" s="41" t="s">
        <v>53</v>
      </c>
      <c r="H1486" s="42" t="s">
        <v>54</v>
      </c>
      <c r="I1486" s="43">
        <f>I1487</f>
        <v>0</v>
      </c>
      <c r="J1486" s="43">
        <f>J1487</f>
        <v>0</v>
      </c>
      <c r="K1486" s="43">
        <f>K1487</f>
        <v>0</v>
      </c>
      <c r="L1486" s="43">
        <f>L1487</f>
        <v>0</v>
      </c>
      <c r="M1486" s="43">
        <f>M1487</f>
        <v>0</v>
      </c>
      <c r="N1486" s="43">
        <f>N1487</f>
        <v>0</v>
      </c>
      <c r="O1486" s="43">
        <f>O1487</f>
        <v>0</v>
      </c>
      <c r="P1486" s="43">
        <f>P1487</f>
        <v>0</v>
      </c>
      <c r="Q1486" s="43">
        <f>Q1487</f>
        <v>0</v>
      </c>
      <c r="R1486" s="43">
        <f>R1487</f>
        <v>0</v>
      </c>
      <c r="S1486" s="43">
        <f>S1487</f>
        <v>0</v>
      </c>
      <c r="T1486" s="43">
        <f>T1487</f>
        <v>0</v>
      </c>
      <c r="U1486" s="43">
        <v>0</v>
      </c>
      <c r="V1486" s="43">
        <f t="shared" si="2887"/>
        <v>0</v>
      </c>
      <c r="W1486" s="43">
        <f>W1487</f>
        <v>0</v>
      </c>
      <c r="X1486" s="43">
        <f>X1487</f>
        <v>0</v>
      </c>
      <c r="Y1486" s="43">
        <f>Y1487</f>
        <v>0</v>
      </c>
      <c r="Z1486" s="43">
        <f>Z1487</f>
        <v>0</v>
      </c>
      <c r="AA1486" s="43">
        <f>AA1487</f>
        <v>0</v>
      </c>
      <c r="AB1486" s="43">
        <f>AB1487</f>
        <v>0</v>
      </c>
      <c r="AC1486" s="44">
        <f>AC1487</f>
        <v>0</v>
      </c>
      <c r="AD1486" s="44">
        <f>AD1487</f>
        <v>0</v>
      </c>
      <c r="AE1486" s="45" t="e">
        <f t="shared" si="2870"/>
        <v>#DIV/0!</v>
      </c>
      <c r="AF1486" s="46">
        <f>AF1487</f>
        <v>0</v>
      </c>
      <c r="AG1486" s="46">
        <f>AG1487</f>
        <v>0</v>
      </c>
      <c r="AH1486" s="47">
        <f>AH1487</f>
        <v>0</v>
      </c>
      <c r="AI1486" s="47">
        <f>AI1487</f>
        <v>0</v>
      </c>
      <c r="AJ1486" s="47">
        <f>AJ1487</f>
        <v>0</v>
      </c>
      <c r="AK1486" s="47">
        <f>AK1487</f>
        <v>0</v>
      </c>
      <c r="AL1486" s="47">
        <f t="shared" si="2871"/>
        <v>0</v>
      </c>
      <c r="AM1486" s="47">
        <f t="shared" si="2872"/>
        <v>0</v>
      </c>
      <c r="AN1486" s="48" t="s">
        <v>36</v>
      </c>
      <c r="AO1486" s="1"/>
      <c r="AP1486" s="1"/>
      <c r="AQ1486" s="1"/>
      <c r="AR1486" s="1"/>
      <c r="AS1486" s="1"/>
    </row>
    <row r="1487" ht="31.5" hidden="1">
      <c r="B1487" s="41" t="s">
        <v>670</v>
      </c>
      <c r="C1487" s="41" t="s">
        <v>115</v>
      </c>
      <c r="D1487" s="41" t="s">
        <v>115</v>
      </c>
      <c r="E1487" s="26" t="str">
        <f t="shared" si="2874"/>
        <v>0505</v>
      </c>
      <c r="F1487" s="41" t="s">
        <v>820</v>
      </c>
      <c r="G1487" s="41" t="s">
        <v>55</v>
      </c>
      <c r="H1487" s="42" t="s">
        <v>56</v>
      </c>
      <c r="I1487" s="43"/>
      <c r="J1487" s="43"/>
      <c r="K1487" s="43"/>
      <c r="L1487" s="43"/>
      <c r="M1487" s="43"/>
      <c r="N1487" s="43"/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f t="shared" si="2887"/>
        <v>0</v>
      </c>
      <c r="W1487" s="43"/>
      <c r="X1487" s="43"/>
      <c r="Y1487" s="43"/>
      <c r="Z1487" s="43"/>
      <c r="AA1487" s="43"/>
      <c r="AB1487" s="43">
        <v>0</v>
      </c>
      <c r="AC1487" s="44">
        <v>0</v>
      </c>
      <c r="AD1487" s="44">
        <v>0</v>
      </c>
      <c r="AE1487" s="45" t="e">
        <f t="shared" si="2870"/>
        <v>#DIV/0!</v>
      </c>
      <c r="AF1487" s="46">
        <v>0</v>
      </c>
      <c r="AG1487" s="46">
        <v>0</v>
      </c>
      <c r="AH1487" s="47">
        <v>0</v>
      </c>
      <c r="AI1487" s="47">
        <v>0</v>
      </c>
      <c r="AJ1487" s="47">
        <v>0</v>
      </c>
      <c r="AK1487" s="47">
        <v>0</v>
      </c>
      <c r="AL1487" s="47">
        <f t="shared" si="2871"/>
        <v>0</v>
      </c>
      <c r="AM1487" s="47">
        <f t="shared" si="2872"/>
        <v>0</v>
      </c>
      <c r="AN1487" s="48" t="s">
        <v>36</v>
      </c>
      <c r="AO1487" s="1"/>
      <c r="AP1487" s="1"/>
      <c r="AQ1487" s="1"/>
      <c r="AR1487" s="1"/>
      <c r="AS1487" s="1"/>
    </row>
    <row r="1488" ht="31.5" hidden="1">
      <c r="B1488" s="41" t="s">
        <v>670</v>
      </c>
      <c r="C1488" s="41" t="s">
        <v>115</v>
      </c>
      <c r="D1488" s="41" t="s">
        <v>115</v>
      </c>
      <c r="E1488" s="26" t="str">
        <f t="shared" si="2874"/>
        <v>0505</v>
      </c>
      <c r="F1488" s="41" t="s">
        <v>81</v>
      </c>
      <c r="G1488" s="41"/>
      <c r="H1488" s="42" t="s">
        <v>82</v>
      </c>
      <c r="I1488" s="43"/>
      <c r="J1488" s="43"/>
      <c r="K1488" s="43"/>
      <c r="L1488" s="43"/>
      <c r="M1488" s="43"/>
      <c r="N1488" s="43"/>
      <c r="O1488" s="43">
        <f t="shared" ref="O1488:O1495" si="2972">O1489</f>
        <v>0</v>
      </c>
      <c r="P1488" s="43">
        <f t="shared" ref="P1488:P1495" si="2973">P1489</f>
        <v>0</v>
      </c>
      <c r="Q1488" s="43">
        <f t="shared" ref="Q1488:Q1495" si="2974">Q1489</f>
        <v>0</v>
      </c>
      <c r="R1488" s="43">
        <f t="shared" ref="R1488:R1495" si="2975">R1489</f>
        <v>0</v>
      </c>
      <c r="S1488" s="43">
        <f t="shared" ref="S1488:S1495" si="2976">S1489</f>
        <v>0</v>
      </c>
      <c r="T1488" s="43">
        <f t="shared" ref="T1488:T1495" si="2977">T1489</f>
        <v>0</v>
      </c>
      <c r="U1488" s="43">
        <f t="shared" ref="U1488:U1491" si="2978">U1489</f>
        <v>0</v>
      </c>
      <c r="V1488" s="43">
        <f t="shared" si="2887"/>
        <v>0</v>
      </c>
      <c r="W1488" s="43">
        <f t="shared" ref="W1488:W1495" si="2979">W1489</f>
        <v>1200</v>
      </c>
      <c r="X1488" s="43">
        <f t="shared" ref="X1488:X1495" si="2980">X1489</f>
        <v>0</v>
      </c>
      <c r="Y1488" s="43">
        <f t="shared" ref="Y1488:Y1495" si="2981">Y1489</f>
        <v>0</v>
      </c>
      <c r="Z1488" s="43">
        <f t="shared" ref="Z1488:Z1495" si="2982">Z1489</f>
        <v>894</v>
      </c>
      <c r="AA1488" s="43">
        <f t="shared" ref="AA1488:AA1495" si="2983">AA1489</f>
        <v>0</v>
      </c>
      <c r="AB1488" s="43">
        <f t="shared" ref="AB1488:AB1495" si="2984">AB1489</f>
        <v>0</v>
      </c>
      <c r="AC1488" s="44">
        <f t="shared" ref="AC1488:AC1495" si="2985">AC1489</f>
        <v>0</v>
      </c>
      <c r="AD1488" s="44">
        <f t="shared" ref="AD1488:AD1495" si="2986">AD1489</f>
        <v>0</v>
      </c>
      <c r="AE1488" s="45" t="e">
        <f t="shared" si="2870"/>
        <v>#DIV/0!</v>
      </c>
      <c r="AF1488" s="46">
        <f t="shared" ref="AF1488:AF1495" si="2987">AF1489</f>
        <v>0</v>
      </c>
      <c r="AG1488" s="46">
        <f t="shared" ref="AG1488:AG1495" si="2988">AG1489</f>
        <v>0</v>
      </c>
      <c r="AH1488" s="47">
        <f t="shared" ref="AH1488:AH1495" si="2989">AH1489</f>
        <v>0</v>
      </c>
      <c r="AI1488" s="47">
        <f t="shared" ref="AI1488:AI1495" si="2990">AI1489</f>
        <v>0</v>
      </c>
      <c r="AJ1488" s="47">
        <f t="shared" ref="AJ1488:AJ1495" si="2991">AJ1489</f>
        <v>0</v>
      </c>
      <c r="AK1488" s="47">
        <f t="shared" ref="AK1488:AK1495" si="2992">AK1489</f>
        <v>0</v>
      </c>
      <c r="AL1488" s="47">
        <f t="shared" si="2871"/>
        <v>0</v>
      </c>
      <c r="AM1488" s="47">
        <f t="shared" si="2872"/>
        <v>0</v>
      </c>
      <c r="AN1488" s="48" t="s">
        <v>36</v>
      </c>
      <c r="AO1488" s="1"/>
      <c r="AP1488" s="1"/>
      <c r="AQ1488" s="1"/>
      <c r="AR1488" s="1"/>
      <c r="AS1488" s="1"/>
    </row>
    <row r="1489" hidden="1">
      <c r="B1489" s="41" t="s">
        <v>670</v>
      </c>
      <c r="C1489" s="41" t="s">
        <v>115</v>
      </c>
      <c r="D1489" s="41" t="s">
        <v>115</v>
      </c>
      <c r="E1489" s="26" t="str">
        <f t="shared" si="2874"/>
        <v>0505</v>
      </c>
      <c r="F1489" s="41" t="s">
        <v>83</v>
      </c>
      <c r="G1489" s="41"/>
      <c r="H1489" s="42" t="s">
        <v>84</v>
      </c>
      <c r="I1489" s="43"/>
      <c r="J1489" s="43"/>
      <c r="K1489" s="43"/>
      <c r="L1489" s="43"/>
      <c r="M1489" s="43"/>
      <c r="N1489" s="43"/>
      <c r="O1489" s="43">
        <f t="shared" si="2972"/>
        <v>0</v>
      </c>
      <c r="P1489" s="43">
        <f t="shared" si="2973"/>
        <v>0</v>
      </c>
      <c r="Q1489" s="43">
        <f t="shared" si="2974"/>
        <v>0</v>
      </c>
      <c r="R1489" s="43">
        <f t="shared" si="2975"/>
        <v>0</v>
      </c>
      <c r="S1489" s="43">
        <f t="shared" si="2976"/>
        <v>0</v>
      </c>
      <c r="T1489" s="43">
        <f t="shared" si="2977"/>
        <v>0</v>
      </c>
      <c r="U1489" s="43">
        <f t="shared" si="2978"/>
        <v>0</v>
      </c>
      <c r="V1489" s="43">
        <f t="shared" si="2887"/>
        <v>0</v>
      </c>
      <c r="W1489" s="43">
        <f t="shared" si="2979"/>
        <v>1200</v>
      </c>
      <c r="X1489" s="43">
        <f t="shared" si="2980"/>
        <v>0</v>
      </c>
      <c r="Y1489" s="43">
        <f t="shared" si="2981"/>
        <v>0</v>
      </c>
      <c r="Z1489" s="43">
        <f t="shared" si="2982"/>
        <v>894</v>
      </c>
      <c r="AA1489" s="43">
        <f t="shared" si="2983"/>
        <v>0</v>
      </c>
      <c r="AB1489" s="43">
        <f t="shared" si="2984"/>
        <v>0</v>
      </c>
      <c r="AC1489" s="44">
        <f t="shared" si="2985"/>
        <v>0</v>
      </c>
      <c r="AD1489" s="44">
        <f t="shared" si="2986"/>
        <v>0</v>
      </c>
      <c r="AE1489" s="45" t="e">
        <f t="shared" si="2870"/>
        <v>#DIV/0!</v>
      </c>
      <c r="AF1489" s="46">
        <f t="shared" si="2987"/>
        <v>0</v>
      </c>
      <c r="AG1489" s="46">
        <f t="shared" si="2988"/>
        <v>0</v>
      </c>
      <c r="AH1489" s="47">
        <f t="shared" si="2989"/>
        <v>0</v>
      </c>
      <c r="AI1489" s="47">
        <f t="shared" si="2990"/>
        <v>0</v>
      </c>
      <c r="AJ1489" s="47">
        <f t="shared" si="2991"/>
        <v>0</v>
      </c>
      <c r="AK1489" s="47">
        <f t="shared" si="2992"/>
        <v>0</v>
      </c>
      <c r="AL1489" s="47">
        <f t="shared" si="2871"/>
        <v>0</v>
      </c>
      <c r="AM1489" s="47">
        <f t="shared" si="2872"/>
        <v>0</v>
      </c>
      <c r="AN1489" s="48" t="s">
        <v>36</v>
      </c>
      <c r="AR1489" s="1"/>
      <c r="AS1489" s="1"/>
    </row>
    <row r="1490" ht="31.5" hidden="1">
      <c r="B1490" s="41" t="s">
        <v>670</v>
      </c>
      <c r="C1490" s="41" t="s">
        <v>115</v>
      </c>
      <c r="D1490" s="41" t="s">
        <v>115</v>
      </c>
      <c r="E1490" s="26" t="str">
        <f t="shared" si="2874"/>
        <v>0505</v>
      </c>
      <c r="F1490" s="41" t="s">
        <v>821</v>
      </c>
      <c r="G1490" s="41"/>
      <c r="H1490" s="42" t="s">
        <v>822</v>
      </c>
      <c r="I1490" s="43"/>
      <c r="J1490" s="43"/>
      <c r="K1490" s="43"/>
      <c r="L1490" s="43"/>
      <c r="M1490" s="43"/>
      <c r="N1490" s="43"/>
      <c r="O1490" s="43">
        <f t="shared" si="2972"/>
        <v>0</v>
      </c>
      <c r="P1490" s="43">
        <f t="shared" si="2973"/>
        <v>0</v>
      </c>
      <c r="Q1490" s="43">
        <f t="shared" si="2974"/>
        <v>0</v>
      </c>
      <c r="R1490" s="43">
        <f t="shared" si="2975"/>
        <v>0</v>
      </c>
      <c r="S1490" s="43">
        <f t="shared" si="2976"/>
        <v>0</v>
      </c>
      <c r="T1490" s="43">
        <f t="shared" si="2977"/>
        <v>0</v>
      </c>
      <c r="U1490" s="43">
        <f t="shared" si="2978"/>
        <v>0</v>
      </c>
      <c r="V1490" s="43">
        <f t="shared" si="2887"/>
        <v>0</v>
      </c>
      <c r="W1490" s="43">
        <f t="shared" si="2979"/>
        <v>1200</v>
      </c>
      <c r="X1490" s="43">
        <f t="shared" si="2980"/>
        <v>0</v>
      </c>
      <c r="Y1490" s="43">
        <f t="shared" si="2981"/>
        <v>0</v>
      </c>
      <c r="Z1490" s="43">
        <f t="shared" si="2982"/>
        <v>894</v>
      </c>
      <c r="AA1490" s="43">
        <f t="shared" si="2983"/>
        <v>0</v>
      </c>
      <c r="AB1490" s="43">
        <f t="shared" si="2984"/>
        <v>0</v>
      </c>
      <c r="AC1490" s="44">
        <f t="shared" si="2985"/>
        <v>0</v>
      </c>
      <c r="AD1490" s="44">
        <f t="shared" si="2986"/>
        <v>0</v>
      </c>
      <c r="AE1490" s="45" t="e">
        <f t="shared" si="2870"/>
        <v>#DIV/0!</v>
      </c>
      <c r="AF1490" s="46">
        <f t="shared" si="2987"/>
        <v>0</v>
      </c>
      <c r="AG1490" s="46">
        <f t="shared" si="2988"/>
        <v>0</v>
      </c>
      <c r="AH1490" s="47">
        <f t="shared" si="2989"/>
        <v>0</v>
      </c>
      <c r="AI1490" s="47">
        <f t="shared" si="2990"/>
        <v>0</v>
      </c>
      <c r="AJ1490" s="47">
        <f t="shared" si="2991"/>
        <v>0</v>
      </c>
      <c r="AK1490" s="47">
        <f t="shared" si="2992"/>
        <v>0</v>
      </c>
      <c r="AL1490" s="47">
        <f t="shared" si="2871"/>
        <v>0</v>
      </c>
      <c r="AM1490" s="47">
        <f t="shared" si="2872"/>
        <v>0</v>
      </c>
      <c r="AN1490" s="48" t="s">
        <v>36</v>
      </c>
      <c r="AO1490" s="1"/>
      <c r="AP1490" s="1"/>
      <c r="AQ1490" s="1"/>
      <c r="AR1490" s="1"/>
      <c r="AS1490" s="1"/>
    </row>
    <row r="1491" ht="31.5" hidden="1">
      <c r="B1491" s="41" t="s">
        <v>670</v>
      </c>
      <c r="C1491" s="41" t="s">
        <v>115</v>
      </c>
      <c r="D1491" s="41" t="s">
        <v>115</v>
      </c>
      <c r="E1491" s="26" t="str">
        <f t="shared" si="2874"/>
        <v>0505</v>
      </c>
      <c r="F1491" s="41" t="s">
        <v>821</v>
      </c>
      <c r="G1491" s="41" t="s">
        <v>53</v>
      </c>
      <c r="H1491" s="42" t="s">
        <v>54</v>
      </c>
      <c r="I1491" s="43"/>
      <c r="J1491" s="43"/>
      <c r="K1491" s="43"/>
      <c r="L1491" s="43"/>
      <c r="M1491" s="43"/>
      <c r="N1491" s="43"/>
      <c r="O1491" s="43">
        <f t="shared" si="2972"/>
        <v>0</v>
      </c>
      <c r="P1491" s="43">
        <f t="shared" si="2973"/>
        <v>0</v>
      </c>
      <c r="Q1491" s="43">
        <f t="shared" si="2974"/>
        <v>0</v>
      </c>
      <c r="R1491" s="43">
        <f t="shared" si="2975"/>
        <v>0</v>
      </c>
      <c r="S1491" s="43">
        <f t="shared" si="2976"/>
        <v>0</v>
      </c>
      <c r="T1491" s="43">
        <f t="shared" si="2977"/>
        <v>0</v>
      </c>
      <c r="U1491" s="43">
        <f t="shared" si="2978"/>
        <v>0</v>
      </c>
      <c r="V1491" s="43">
        <f t="shared" si="2887"/>
        <v>0</v>
      </c>
      <c r="W1491" s="43">
        <f t="shared" si="2979"/>
        <v>1200</v>
      </c>
      <c r="X1491" s="43">
        <f t="shared" si="2980"/>
        <v>0</v>
      </c>
      <c r="Y1491" s="43">
        <f t="shared" si="2981"/>
        <v>0</v>
      </c>
      <c r="Z1491" s="43">
        <f t="shared" si="2982"/>
        <v>894</v>
      </c>
      <c r="AA1491" s="43">
        <f t="shared" si="2983"/>
        <v>0</v>
      </c>
      <c r="AB1491" s="43">
        <f t="shared" si="2984"/>
        <v>0</v>
      </c>
      <c r="AC1491" s="44">
        <f t="shared" si="2985"/>
        <v>0</v>
      </c>
      <c r="AD1491" s="44">
        <f t="shared" si="2986"/>
        <v>0</v>
      </c>
      <c r="AE1491" s="45" t="e">
        <f t="shared" si="2870"/>
        <v>#DIV/0!</v>
      </c>
      <c r="AF1491" s="46">
        <f t="shared" si="2987"/>
        <v>0</v>
      </c>
      <c r="AG1491" s="46">
        <f t="shared" si="2988"/>
        <v>0</v>
      </c>
      <c r="AH1491" s="47">
        <f t="shared" si="2989"/>
        <v>0</v>
      </c>
      <c r="AI1491" s="47">
        <f t="shared" si="2990"/>
        <v>0</v>
      </c>
      <c r="AJ1491" s="47">
        <f t="shared" si="2991"/>
        <v>0</v>
      </c>
      <c r="AK1491" s="47">
        <f t="shared" si="2992"/>
        <v>0</v>
      </c>
      <c r="AL1491" s="47">
        <f t="shared" si="2871"/>
        <v>0</v>
      </c>
      <c r="AM1491" s="47">
        <f t="shared" si="2872"/>
        <v>0</v>
      </c>
      <c r="AN1491" s="48" t="s">
        <v>36</v>
      </c>
      <c r="AO1491" s="1"/>
      <c r="AP1491" s="1"/>
      <c r="AQ1491" s="1"/>
      <c r="AR1491" s="1"/>
      <c r="AS1491" s="1"/>
    </row>
    <row r="1492" ht="31.5" hidden="1">
      <c r="B1492" s="41" t="s">
        <v>670</v>
      </c>
      <c r="C1492" s="41" t="s">
        <v>115</v>
      </c>
      <c r="D1492" s="41" t="s">
        <v>115</v>
      </c>
      <c r="E1492" s="26" t="str">
        <f t="shared" si="2874"/>
        <v>0505</v>
      </c>
      <c r="F1492" s="41" t="s">
        <v>821</v>
      </c>
      <c r="G1492" s="41" t="s">
        <v>55</v>
      </c>
      <c r="H1492" s="42" t="s">
        <v>56</v>
      </c>
      <c r="I1492" s="43"/>
      <c r="J1492" s="43"/>
      <c r="K1492" s="43"/>
      <c r="L1492" s="43"/>
      <c r="M1492" s="43"/>
      <c r="N1492" s="43"/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f>2094-2094</f>
        <v>0</v>
      </c>
      <c r="V1492" s="43">
        <f t="shared" si="2887"/>
        <v>0</v>
      </c>
      <c r="W1492" s="43">
        <v>1200</v>
      </c>
      <c r="X1492" s="43"/>
      <c r="Y1492" s="43"/>
      <c r="Z1492" s="43">
        <v>894</v>
      </c>
      <c r="AA1492" s="43"/>
      <c r="AB1492" s="43">
        <v>0</v>
      </c>
      <c r="AC1492" s="44">
        <v>0</v>
      </c>
      <c r="AD1492" s="44">
        <v>0</v>
      </c>
      <c r="AE1492" s="45" t="e">
        <f t="shared" si="2870"/>
        <v>#DIV/0!</v>
      </c>
      <c r="AF1492" s="46">
        <v>0</v>
      </c>
      <c r="AG1492" s="46">
        <v>0</v>
      </c>
      <c r="AH1492" s="47">
        <v>0</v>
      </c>
      <c r="AI1492" s="47">
        <v>0</v>
      </c>
      <c r="AJ1492" s="47">
        <v>0</v>
      </c>
      <c r="AK1492" s="47">
        <v>0</v>
      </c>
      <c r="AL1492" s="47">
        <f t="shared" si="2871"/>
        <v>0</v>
      </c>
      <c r="AM1492" s="47">
        <f t="shared" si="2872"/>
        <v>0</v>
      </c>
      <c r="AN1492" s="48" t="s">
        <v>36</v>
      </c>
      <c r="AO1492" s="1"/>
      <c r="AP1492" s="1"/>
      <c r="AQ1492" s="1"/>
      <c r="AR1492" s="1"/>
      <c r="AS1492" s="1"/>
    </row>
    <row r="1493" s="24" customFormat="1" hidden="1">
      <c r="B1493" s="25" t="s">
        <v>670</v>
      </c>
      <c r="C1493" s="25" t="s">
        <v>135</v>
      </c>
      <c r="D1493" s="25"/>
      <c r="E1493" s="32" t="str">
        <f t="shared" si="2874"/>
        <v>06</v>
      </c>
      <c r="F1493" s="25"/>
      <c r="G1493" s="25"/>
      <c r="H1493" s="27" t="s">
        <v>274</v>
      </c>
      <c r="I1493" s="28">
        <f t="shared" ref="I1493:I1495" si="2993">I1494</f>
        <v>0</v>
      </c>
      <c r="J1493" s="28">
        <f t="shared" ref="J1493:J1495" si="2994">J1494</f>
        <v>0</v>
      </c>
      <c r="K1493" s="28">
        <f t="shared" ref="K1493:K1495" si="2995">K1494</f>
        <v>0</v>
      </c>
      <c r="L1493" s="28">
        <f t="shared" ref="L1493:L1495" si="2996">L1494</f>
        <v>0</v>
      </c>
      <c r="M1493" s="28">
        <f t="shared" ref="M1493:M1495" si="2997">M1494</f>
        <v>0</v>
      </c>
      <c r="N1493" s="28">
        <f t="shared" ref="N1493:N1495" si="2998">N1494</f>
        <v>0</v>
      </c>
      <c r="O1493" s="28">
        <f t="shared" si="2972"/>
        <v>0</v>
      </c>
      <c r="P1493" s="28">
        <f t="shared" si="2973"/>
        <v>0</v>
      </c>
      <c r="Q1493" s="28">
        <f t="shared" si="2974"/>
        <v>0</v>
      </c>
      <c r="R1493" s="28">
        <f t="shared" si="2975"/>
        <v>0</v>
      </c>
      <c r="S1493" s="28">
        <f t="shared" si="2976"/>
        <v>0</v>
      </c>
      <c r="T1493" s="28">
        <f t="shared" si="2977"/>
        <v>0</v>
      </c>
      <c r="U1493" s="28">
        <v>0</v>
      </c>
      <c r="V1493" s="28">
        <f t="shared" si="2887"/>
        <v>0</v>
      </c>
      <c r="W1493" s="28">
        <f t="shared" si="2979"/>
        <v>0</v>
      </c>
      <c r="X1493" s="28">
        <f t="shared" si="2980"/>
        <v>0</v>
      </c>
      <c r="Y1493" s="28">
        <f t="shared" si="2981"/>
        <v>0</v>
      </c>
      <c r="Z1493" s="28">
        <f t="shared" si="2982"/>
        <v>0</v>
      </c>
      <c r="AA1493" s="28">
        <f t="shared" si="2983"/>
        <v>0</v>
      </c>
      <c r="AB1493" s="28">
        <f t="shared" si="2984"/>
        <v>0</v>
      </c>
      <c r="AC1493" s="29">
        <f t="shared" si="2985"/>
        <v>0</v>
      </c>
      <c r="AD1493" s="29">
        <f t="shared" si="2986"/>
        <v>0</v>
      </c>
      <c r="AE1493" s="30" t="e">
        <f t="shared" si="2870"/>
        <v>#DIV/0!</v>
      </c>
      <c r="AF1493" s="65">
        <f t="shared" si="2987"/>
        <v>0</v>
      </c>
      <c r="AG1493" s="65">
        <f t="shared" si="2988"/>
        <v>0</v>
      </c>
      <c r="AH1493" s="66">
        <f t="shared" si="2989"/>
        <v>0</v>
      </c>
      <c r="AI1493" s="66">
        <f t="shared" si="2990"/>
        <v>0</v>
      </c>
      <c r="AJ1493" s="66">
        <f t="shared" si="2991"/>
        <v>0</v>
      </c>
      <c r="AK1493" s="66">
        <f t="shared" si="2992"/>
        <v>0</v>
      </c>
      <c r="AL1493" s="66">
        <f t="shared" si="2871"/>
        <v>0</v>
      </c>
      <c r="AM1493" s="66">
        <f t="shared" si="2872"/>
        <v>0</v>
      </c>
      <c r="AN1493" s="48" t="s">
        <v>36</v>
      </c>
      <c r="AO1493" s="24"/>
      <c r="AP1493" s="24"/>
      <c r="AQ1493" s="24"/>
      <c r="AR1493" s="24"/>
      <c r="AS1493" s="24"/>
    </row>
    <row r="1494" s="33" customFormat="1" ht="31.5" hidden="1">
      <c r="B1494" s="34" t="s">
        <v>670</v>
      </c>
      <c r="C1494" s="34" t="s">
        <v>135</v>
      </c>
      <c r="D1494" s="34" t="s">
        <v>117</v>
      </c>
      <c r="E1494" s="35" t="str">
        <f t="shared" si="2874"/>
        <v>0603</v>
      </c>
      <c r="F1494" s="34"/>
      <c r="G1494" s="34"/>
      <c r="H1494" s="36" t="s">
        <v>275</v>
      </c>
      <c r="I1494" s="37">
        <f t="shared" si="2993"/>
        <v>0</v>
      </c>
      <c r="J1494" s="37">
        <f t="shared" si="2994"/>
        <v>0</v>
      </c>
      <c r="K1494" s="37">
        <f t="shared" si="2995"/>
        <v>0</v>
      </c>
      <c r="L1494" s="37">
        <f t="shared" si="2996"/>
        <v>0</v>
      </c>
      <c r="M1494" s="37">
        <f t="shared" si="2997"/>
        <v>0</v>
      </c>
      <c r="N1494" s="37">
        <f t="shared" si="2998"/>
        <v>0</v>
      </c>
      <c r="O1494" s="37">
        <f t="shared" si="2972"/>
        <v>0</v>
      </c>
      <c r="P1494" s="37">
        <f t="shared" si="2973"/>
        <v>0</v>
      </c>
      <c r="Q1494" s="37">
        <f t="shared" si="2974"/>
        <v>0</v>
      </c>
      <c r="R1494" s="37">
        <f t="shared" si="2975"/>
        <v>0</v>
      </c>
      <c r="S1494" s="37">
        <f t="shared" si="2976"/>
        <v>0</v>
      </c>
      <c r="T1494" s="37">
        <f t="shared" si="2977"/>
        <v>0</v>
      </c>
      <c r="U1494" s="37">
        <v>0</v>
      </c>
      <c r="V1494" s="37">
        <f t="shared" si="2887"/>
        <v>0</v>
      </c>
      <c r="W1494" s="37">
        <f t="shared" si="2979"/>
        <v>0</v>
      </c>
      <c r="X1494" s="37">
        <f t="shared" si="2980"/>
        <v>0</v>
      </c>
      <c r="Y1494" s="37">
        <f t="shared" si="2981"/>
        <v>0</v>
      </c>
      <c r="Z1494" s="37">
        <f t="shared" si="2982"/>
        <v>0</v>
      </c>
      <c r="AA1494" s="37">
        <f t="shared" si="2983"/>
        <v>0</v>
      </c>
      <c r="AB1494" s="37">
        <f t="shared" si="2984"/>
        <v>0</v>
      </c>
      <c r="AC1494" s="38">
        <f t="shared" si="2985"/>
        <v>0</v>
      </c>
      <c r="AD1494" s="38">
        <f t="shared" si="2986"/>
        <v>0</v>
      </c>
      <c r="AE1494" s="39" t="e">
        <f t="shared" si="2870"/>
        <v>#DIV/0!</v>
      </c>
      <c r="AF1494" s="53">
        <f t="shared" si="2987"/>
        <v>0</v>
      </c>
      <c r="AG1494" s="53">
        <f t="shared" si="2988"/>
        <v>0</v>
      </c>
      <c r="AH1494" s="54">
        <f t="shared" si="2989"/>
        <v>0</v>
      </c>
      <c r="AI1494" s="54">
        <f t="shared" si="2990"/>
        <v>0</v>
      </c>
      <c r="AJ1494" s="54">
        <f t="shared" si="2991"/>
        <v>0</v>
      </c>
      <c r="AK1494" s="54">
        <f t="shared" si="2992"/>
        <v>0</v>
      </c>
      <c r="AL1494" s="54">
        <f t="shared" si="2871"/>
        <v>0</v>
      </c>
      <c r="AM1494" s="54">
        <f t="shared" si="2872"/>
        <v>0</v>
      </c>
      <c r="AN1494" s="48" t="s">
        <v>36</v>
      </c>
      <c r="AO1494" s="33"/>
      <c r="AP1494" s="33"/>
      <c r="AQ1494" s="33"/>
      <c r="AR1494" s="33"/>
      <c r="AS1494" s="33"/>
    </row>
    <row r="1495" ht="31.5" hidden="1">
      <c r="B1495" s="41" t="s">
        <v>670</v>
      </c>
      <c r="C1495" s="41" t="s">
        <v>135</v>
      </c>
      <c r="D1495" s="41" t="s">
        <v>117</v>
      </c>
      <c r="E1495" s="26" t="str">
        <f t="shared" si="2874"/>
        <v>0603</v>
      </c>
      <c r="F1495" s="41" t="s">
        <v>207</v>
      </c>
      <c r="G1495" s="41"/>
      <c r="H1495" s="42" t="s">
        <v>208</v>
      </c>
      <c r="I1495" s="43">
        <f t="shared" si="2993"/>
        <v>0</v>
      </c>
      <c r="J1495" s="43">
        <f t="shared" si="2994"/>
        <v>0</v>
      </c>
      <c r="K1495" s="43">
        <f t="shared" si="2995"/>
        <v>0</v>
      </c>
      <c r="L1495" s="43">
        <f t="shared" si="2996"/>
        <v>0</v>
      </c>
      <c r="M1495" s="43">
        <f t="shared" si="2997"/>
        <v>0</v>
      </c>
      <c r="N1495" s="43">
        <f t="shared" si="2998"/>
        <v>0</v>
      </c>
      <c r="O1495" s="43">
        <f t="shared" si="2972"/>
        <v>0</v>
      </c>
      <c r="P1495" s="43">
        <f t="shared" si="2973"/>
        <v>0</v>
      </c>
      <c r="Q1495" s="43">
        <f t="shared" si="2974"/>
        <v>0</v>
      </c>
      <c r="R1495" s="43">
        <f t="shared" si="2975"/>
        <v>0</v>
      </c>
      <c r="S1495" s="43">
        <f t="shared" si="2976"/>
        <v>0</v>
      </c>
      <c r="T1495" s="43">
        <f t="shared" si="2977"/>
        <v>0</v>
      </c>
      <c r="U1495" s="43">
        <v>0</v>
      </c>
      <c r="V1495" s="43">
        <f t="shared" si="2887"/>
        <v>0</v>
      </c>
      <c r="W1495" s="43">
        <f t="shared" si="2979"/>
        <v>0</v>
      </c>
      <c r="X1495" s="43">
        <f t="shared" si="2980"/>
        <v>0</v>
      </c>
      <c r="Y1495" s="43">
        <f t="shared" si="2981"/>
        <v>0</v>
      </c>
      <c r="Z1495" s="43">
        <f t="shared" si="2982"/>
        <v>0</v>
      </c>
      <c r="AA1495" s="43">
        <f t="shared" si="2983"/>
        <v>0</v>
      </c>
      <c r="AB1495" s="43">
        <f t="shared" si="2984"/>
        <v>0</v>
      </c>
      <c r="AC1495" s="44">
        <f t="shared" si="2985"/>
        <v>0</v>
      </c>
      <c r="AD1495" s="44">
        <f t="shared" si="2986"/>
        <v>0</v>
      </c>
      <c r="AE1495" s="45" t="e">
        <f t="shared" si="2870"/>
        <v>#DIV/0!</v>
      </c>
      <c r="AF1495" s="46">
        <f t="shared" si="2987"/>
        <v>0</v>
      </c>
      <c r="AG1495" s="46">
        <f t="shared" si="2988"/>
        <v>0</v>
      </c>
      <c r="AH1495" s="47">
        <f t="shared" si="2989"/>
        <v>0</v>
      </c>
      <c r="AI1495" s="47">
        <f t="shared" si="2990"/>
        <v>0</v>
      </c>
      <c r="AJ1495" s="47">
        <f t="shared" si="2991"/>
        <v>0</v>
      </c>
      <c r="AK1495" s="47">
        <f t="shared" si="2992"/>
        <v>0</v>
      </c>
      <c r="AL1495" s="47">
        <f t="shared" si="2871"/>
        <v>0</v>
      </c>
      <c r="AM1495" s="47">
        <f t="shared" si="2872"/>
        <v>0</v>
      </c>
      <c r="AN1495" s="48" t="s">
        <v>36</v>
      </c>
      <c r="AO1495" s="1"/>
      <c r="AP1495" s="1"/>
      <c r="AQ1495" s="1"/>
      <c r="AR1495" s="1"/>
      <c r="AS1495" s="1"/>
    </row>
    <row r="1496" ht="31.5" hidden="1">
      <c r="B1496" s="41" t="s">
        <v>670</v>
      </c>
      <c r="C1496" s="41" t="s">
        <v>135</v>
      </c>
      <c r="D1496" s="41" t="s">
        <v>117</v>
      </c>
      <c r="E1496" s="26" t="str">
        <f t="shared" si="2874"/>
        <v>0603</v>
      </c>
      <c r="F1496" s="41" t="s">
        <v>209</v>
      </c>
      <c r="G1496" s="41"/>
      <c r="H1496" s="42" t="s">
        <v>210</v>
      </c>
      <c r="I1496" s="43">
        <f>I1501+I1497</f>
        <v>0</v>
      </c>
      <c r="J1496" s="43">
        <f>J1501+J1497</f>
        <v>0</v>
      </c>
      <c r="K1496" s="43">
        <f>K1501+K1497</f>
        <v>0</v>
      </c>
      <c r="L1496" s="43">
        <f>L1501+L1497</f>
        <v>0</v>
      </c>
      <c r="M1496" s="43">
        <f>M1501+M1497</f>
        <v>0</v>
      </c>
      <c r="N1496" s="43">
        <f>N1501+N1497</f>
        <v>0</v>
      </c>
      <c r="O1496" s="43">
        <f>O1501+O1497</f>
        <v>0</v>
      </c>
      <c r="P1496" s="43">
        <f>P1501+P1497</f>
        <v>0</v>
      </c>
      <c r="Q1496" s="43">
        <f>Q1501+Q1497</f>
        <v>0</v>
      </c>
      <c r="R1496" s="43">
        <f>R1501+R1497</f>
        <v>0</v>
      </c>
      <c r="S1496" s="43">
        <f>S1501+S1497</f>
        <v>0</v>
      </c>
      <c r="T1496" s="43">
        <f>T1501+T1497</f>
        <v>0</v>
      </c>
      <c r="U1496" s="43">
        <v>0</v>
      </c>
      <c r="V1496" s="43">
        <f t="shared" si="2887"/>
        <v>0</v>
      </c>
      <c r="W1496" s="43">
        <f>W1501+W1497</f>
        <v>0</v>
      </c>
      <c r="X1496" s="43">
        <f>X1501+X1497</f>
        <v>0</v>
      </c>
      <c r="Y1496" s="43">
        <f>Y1501+Y1497</f>
        <v>0</v>
      </c>
      <c r="Z1496" s="43">
        <f>Z1501+Z1497</f>
        <v>0</v>
      </c>
      <c r="AA1496" s="43">
        <f>AA1501+AA1497</f>
        <v>0</v>
      </c>
      <c r="AB1496" s="43">
        <f>AB1501+AB1497</f>
        <v>0</v>
      </c>
      <c r="AC1496" s="44">
        <f>AC1501+AC1497</f>
        <v>0</v>
      </c>
      <c r="AD1496" s="44">
        <f>AD1501+AD1497</f>
        <v>0</v>
      </c>
      <c r="AE1496" s="45" t="e">
        <f t="shared" si="2870"/>
        <v>#DIV/0!</v>
      </c>
      <c r="AF1496" s="46">
        <f>AF1501+AF1497</f>
        <v>0</v>
      </c>
      <c r="AG1496" s="46">
        <f>AG1501+AG1497</f>
        <v>0</v>
      </c>
      <c r="AH1496" s="47">
        <f>AH1501+AH1497</f>
        <v>0</v>
      </c>
      <c r="AI1496" s="47">
        <f>AI1501+AI1497</f>
        <v>0</v>
      </c>
      <c r="AJ1496" s="47">
        <f>AJ1501+AJ1497</f>
        <v>0</v>
      </c>
      <c r="AK1496" s="47">
        <f>AK1501+AK1497</f>
        <v>0</v>
      </c>
      <c r="AL1496" s="47">
        <f t="shared" si="2871"/>
        <v>0</v>
      </c>
      <c r="AM1496" s="47">
        <f t="shared" si="2872"/>
        <v>0</v>
      </c>
      <c r="AN1496" s="48" t="s">
        <v>36</v>
      </c>
      <c r="AO1496" s="1"/>
      <c r="AP1496" s="1"/>
      <c r="AQ1496" s="1"/>
      <c r="AR1496" s="1"/>
      <c r="AS1496" s="1"/>
    </row>
    <row r="1497" ht="31.5" hidden="1">
      <c r="B1497" s="41" t="s">
        <v>670</v>
      </c>
      <c r="C1497" s="41" t="s">
        <v>135</v>
      </c>
      <c r="D1497" s="41" t="s">
        <v>117</v>
      </c>
      <c r="E1497" s="26" t="str">
        <f t="shared" si="2874"/>
        <v>0603</v>
      </c>
      <c r="F1497" s="41" t="s">
        <v>260</v>
      </c>
      <c r="G1497" s="41"/>
      <c r="H1497" s="42" t="s">
        <v>261</v>
      </c>
      <c r="I1497" s="43">
        <f t="shared" ref="I1497:I1505" si="2999">I1498</f>
        <v>0</v>
      </c>
      <c r="J1497" s="43">
        <f t="shared" ref="J1497:J1505" si="3000">J1498</f>
        <v>0</v>
      </c>
      <c r="K1497" s="43">
        <f t="shared" ref="K1497:K1505" si="3001">K1498</f>
        <v>0</v>
      </c>
      <c r="L1497" s="43">
        <f t="shared" ref="L1497:L1505" si="3002">L1498</f>
        <v>0</v>
      </c>
      <c r="M1497" s="43">
        <f t="shared" ref="M1497:M1505" si="3003">M1498</f>
        <v>0</v>
      </c>
      <c r="N1497" s="43">
        <f t="shared" ref="N1497:N1505" si="3004">N1498</f>
        <v>0</v>
      </c>
      <c r="O1497" s="43">
        <f t="shared" ref="O1497:O1505" si="3005">O1498</f>
        <v>0</v>
      </c>
      <c r="P1497" s="43">
        <f t="shared" ref="P1497:P1505" si="3006">P1498</f>
        <v>0</v>
      </c>
      <c r="Q1497" s="43">
        <f t="shared" ref="Q1497:Q1505" si="3007">Q1498</f>
        <v>0</v>
      </c>
      <c r="R1497" s="43">
        <f t="shared" ref="R1497:R1505" si="3008">R1498</f>
        <v>0</v>
      </c>
      <c r="S1497" s="43">
        <f t="shared" ref="S1497:S1505" si="3009">S1498</f>
        <v>0</v>
      </c>
      <c r="T1497" s="43">
        <f t="shared" ref="T1497:T1505" si="3010">T1498</f>
        <v>0</v>
      </c>
      <c r="U1497" s="43">
        <v>0</v>
      </c>
      <c r="V1497" s="43">
        <f t="shared" si="2887"/>
        <v>0</v>
      </c>
      <c r="W1497" s="43">
        <f t="shared" ref="W1497:W1505" si="3011">W1498</f>
        <v>0</v>
      </c>
      <c r="X1497" s="43">
        <f t="shared" ref="X1497:X1505" si="3012">X1498</f>
        <v>0</v>
      </c>
      <c r="Y1497" s="43">
        <f t="shared" ref="Y1497:Y1505" si="3013">Y1498</f>
        <v>0</v>
      </c>
      <c r="Z1497" s="43">
        <f t="shared" ref="Z1497:Z1505" si="3014">Z1498</f>
        <v>0</v>
      </c>
      <c r="AA1497" s="43">
        <f t="shared" ref="AA1497:AA1505" si="3015">AA1498</f>
        <v>0</v>
      </c>
      <c r="AB1497" s="43">
        <f t="shared" ref="AB1497:AB1505" si="3016">AB1498</f>
        <v>0</v>
      </c>
      <c r="AC1497" s="44">
        <f t="shared" ref="AC1497:AC1505" si="3017">AC1498</f>
        <v>0</v>
      </c>
      <c r="AD1497" s="44">
        <f t="shared" ref="AD1497:AD1505" si="3018">AD1498</f>
        <v>0</v>
      </c>
      <c r="AE1497" s="45" t="e">
        <f t="shared" si="2870"/>
        <v>#DIV/0!</v>
      </c>
      <c r="AF1497" s="46">
        <f t="shared" ref="AF1497:AF1505" si="3019">AF1498</f>
        <v>0</v>
      </c>
      <c r="AG1497" s="46">
        <f t="shared" ref="AG1497:AG1505" si="3020">AG1498</f>
        <v>0</v>
      </c>
      <c r="AH1497" s="47">
        <f t="shared" ref="AH1497:AH1505" si="3021">AH1498</f>
        <v>0</v>
      </c>
      <c r="AI1497" s="47">
        <f t="shared" ref="AI1497:AI1505" si="3022">AI1498</f>
        <v>0</v>
      </c>
      <c r="AJ1497" s="47">
        <f t="shared" ref="AJ1497:AJ1505" si="3023">AJ1498</f>
        <v>0</v>
      </c>
      <c r="AK1497" s="47">
        <f t="shared" ref="AK1497:AK1505" si="3024">AK1498</f>
        <v>0</v>
      </c>
      <c r="AL1497" s="47">
        <f t="shared" si="2871"/>
        <v>0</v>
      </c>
      <c r="AM1497" s="47">
        <f t="shared" si="2872"/>
        <v>0</v>
      </c>
      <c r="AN1497" s="48" t="s">
        <v>36</v>
      </c>
      <c r="AR1497" s="1"/>
      <c r="AS1497" s="1"/>
    </row>
    <row r="1498" hidden="1">
      <c r="B1498" s="41" t="s">
        <v>670</v>
      </c>
      <c r="C1498" s="41" t="s">
        <v>135</v>
      </c>
      <c r="D1498" s="41" t="s">
        <v>117</v>
      </c>
      <c r="E1498" s="26" t="str">
        <f t="shared" si="2874"/>
        <v>0603</v>
      </c>
      <c r="F1498" s="41" t="s">
        <v>262</v>
      </c>
      <c r="G1498" s="41"/>
      <c r="H1498" s="42" t="s">
        <v>263</v>
      </c>
      <c r="I1498" s="43">
        <f t="shared" si="2999"/>
        <v>0</v>
      </c>
      <c r="J1498" s="43">
        <f t="shared" si="3000"/>
        <v>0</v>
      </c>
      <c r="K1498" s="43">
        <f t="shared" si="3001"/>
        <v>0</v>
      </c>
      <c r="L1498" s="43">
        <f t="shared" si="3002"/>
        <v>0</v>
      </c>
      <c r="M1498" s="43">
        <f t="shared" si="3003"/>
        <v>0</v>
      </c>
      <c r="N1498" s="43">
        <f t="shared" si="3004"/>
        <v>0</v>
      </c>
      <c r="O1498" s="43">
        <f t="shared" si="3005"/>
        <v>0</v>
      </c>
      <c r="P1498" s="43">
        <f t="shared" si="3006"/>
        <v>0</v>
      </c>
      <c r="Q1498" s="43">
        <f t="shared" si="3007"/>
        <v>0</v>
      </c>
      <c r="R1498" s="43">
        <f t="shared" si="3008"/>
        <v>0</v>
      </c>
      <c r="S1498" s="43">
        <f t="shared" si="3009"/>
        <v>0</v>
      </c>
      <c r="T1498" s="43">
        <f t="shared" si="3010"/>
        <v>0</v>
      </c>
      <c r="U1498" s="43">
        <v>0</v>
      </c>
      <c r="V1498" s="43">
        <f t="shared" si="2887"/>
        <v>0</v>
      </c>
      <c r="W1498" s="43">
        <f t="shared" si="3011"/>
        <v>0</v>
      </c>
      <c r="X1498" s="43">
        <f t="shared" si="3012"/>
        <v>0</v>
      </c>
      <c r="Y1498" s="43">
        <f t="shared" si="3013"/>
        <v>0</v>
      </c>
      <c r="Z1498" s="43">
        <f t="shared" si="3014"/>
        <v>0</v>
      </c>
      <c r="AA1498" s="43">
        <f t="shared" si="3015"/>
        <v>0</v>
      </c>
      <c r="AB1498" s="43">
        <f t="shared" si="3016"/>
        <v>0</v>
      </c>
      <c r="AC1498" s="44">
        <f t="shared" si="3017"/>
        <v>0</v>
      </c>
      <c r="AD1498" s="44">
        <f t="shared" si="3018"/>
        <v>0</v>
      </c>
      <c r="AE1498" s="45" t="e">
        <f t="shared" si="2870"/>
        <v>#DIV/0!</v>
      </c>
      <c r="AF1498" s="46">
        <f t="shared" si="3019"/>
        <v>0</v>
      </c>
      <c r="AG1498" s="46">
        <f t="shared" si="3020"/>
        <v>0</v>
      </c>
      <c r="AH1498" s="47">
        <f t="shared" si="3021"/>
        <v>0</v>
      </c>
      <c r="AI1498" s="47">
        <f t="shared" si="3022"/>
        <v>0</v>
      </c>
      <c r="AJ1498" s="47">
        <f t="shared" si="3023"/>
        <v>0</v>
      </c>
      <c r="AK1498" s="47">
        <f t="shared" si="3024"/>
        <v>0</v>
      </c>
      <c r="AL1498" s="47">
        <f t="shared" si="2871"/>
        <v>0</v>
      </c>
      <c r="AM1498" s="47">
        <f t="shared" si="2872"/>
        <v>0</v>
      </c>
      <c r="AN1498" s="48" t="s">
        <v>36</v>
      </c>
      <c r="AO1498" s="1"/>
      <c r="AP1498" s="1"/>
      <c r="AQ1498" s="1"/>
      <c r="AR1498" s="1"/>
      <c r="AS1498" s="1"/>
    </row>
    <row r="1499" ht="31.5" hidden="1">
      <c r="B1499" s="41" t="s">
        <v>670</v>
      </c>
      <c r="C1499" s="41" t="s">
        <v>135</v>
      </c>
      <c r="D1499" s="41" t="s">
        <v>117</v>
      </c>
      <c r="E1499" s="26" t="str">
        <f t="shared" si="2874"/>
        <v>0603</v>
      </c>
      <c r="F1499" s="41" t="s">
        <v>262</v>
      </c>
      <c r="G1499" s="41" t="s">
        <v>53</v>
      </c>
      <c r="H1499" s="42" t="s">
        <v>54</v>
      </c>
      <c r="I1499" s="43">
        <f t="shared" si="2999"/>
        <v>0</v>
      </c>
      <c r="J1499" s="43">
        <f t="shared" si="3000"/>
        <v>0</v>
      </c>
      <c r="K1499" s="43">
        <f t="shared" si="3001"/>
        <v>0</v>
      </c>
      <c r="L1499" s="43">
        <f t="shared" si="3002"/>
        <v>0</v>
      </c>
      <c r="M1499" s="43">
        <f t="shared" si="3003"/>
        <v>0</v>
      </c>
      <c r="N1499" s="43">
        <f t="shared" si="3004"/>
        <v>0</v>
      </c>
      <c r="O1499" s="43">
        <f t="shared" si="3005"/>
        <v>0</v>
      </c>
      <c r="P1499" s="43">
        <f t="shared" si="3006"/>
        <v>0</v>
      </c>
      <c r="Q1499" s="43">
        <f t="shared" si="3007"/>
        <v>0</v>
      </c>
      <c r="R1499" s="43">
        <f t="shared" si="3008"/>
        <v>0</v>
      </c>
      <c r="S1499" s="43">
        <f t="shared" si="3009"/>
        <v>0</v>
      </c>
      <c r="T1499" s="43">
        <f t="shared" si="3010"/>
        <v>0</v>
      </c>
      <c r="U1499" s="43">
        <v>0</v>
      </c>
      <c r="V1499" s="43">
        <f t="shared" si="2887"/>
        <v>0</v>
      </c>
      <c r="W1499" s="43">
        <f t="shared" si="3011"/>
        <v>0</v>
      </c>
      <c r="X1499" s="43">
        <f t="shared" si="3012"/>
        <v>0</v>
      </c>
      <c r="Y1499" s="43">
        <f t="shared" si="3013"/>
        <v>0</v>
      </c>
      <c r="Z1499" s="43">
        <f t="shared" si="3014"/>
        <v>0</v>
      </c>
      <c r="AA1499" s="43">
        <f t="shared" si="3015"/>
        <v>0</v>
      </c>
      <c r="AB1499" s="43">
        <f t="shared" si="3016"/>
        <v>0</v>
      </c>
      <c r="AC1499" s="44">
        <f t="shared" si="3017"/>
        <v>0</v>
      </c>
      <c r="AD1499" s="44">
        <f t="shared" si="3018"/>
        <v>0</v>
      </c>
      <c r="AE1499" s="45" t="e">
        <f t="shared" si="2870"/>
        <v>#DIV/0!</v>
      </c>
      <c r="AF1499" s="46">
        <f t="shared" si="3019"/>
        <v>0</v>
      </c>
      <c r="AG1499" s="46">
        <f t="shared" si="3020"/>
        <v>0</v>
      </c>
      <c r="AH1499" s="47">
        <f t="shared" si="3021"/>
        <v>0</v>
      </c>
      <c r="AI1499" s="47">
        <f t="shared" si="3022"/>
        <v>0</v>
      </c>
      <c r="AJ1499" s="47">
        <f t="shared" si="3023"/>
        <v>0</v>
      </c>
      <c r="AK1499" s="47">
        <f t="shared" si="3024"/>
        <v>0</v>
      </c>
      <c r="AL1499" s="47">
        <f t="shared" si="2871"/>
        <v>0</v>
      </c>
      <c r="AM1499" s="47">
        <f t="shared" si="2872"/>
        <v>0</v>
      </c>
      <c r="AN1499" s="48" t="s">
        <v>36</v>
      </c>
      <c r="AO1499" s="1"/>
      <c r="AP1499" s="1"/>
      <c r="AQ1499" s="1"/>
      <c r="AR1499" s="1"/>
      <c r="AS1499" s="1"/>
    </row>
    <row r="1500" ht="31.5" hidden="1">
      <c r="B1500" s="41" t="s">
        <v>670</v>
      </c>
      <c r="C1500" s="41" t="s">
        <v>135</v>
      </c>
      <c r="D1500" s="41" t="s">
        <v>117</v>
      </c>
      <c r="E1500" s="26" t="str">
        <f t="shared" si="2874"/>
        <v>0603</v>
      </c>
      <c r="F1500" s="41" t="s">
        <v>262</v>
      </c>
      <c r="G1500" s="41" t="s">
        <v>55</v>
      </c>
      <c r="H1500" s="42" t="s">
        <v>56</v>
      </c>
      <c r="I1500" s="43"/>
      <c r="J1500" s="43"/>
      <c r="K1500" s="43"/>
      <c r="L1500" s="43"/>
      <c r="M1500" s="43"/>
      <c r="N1500" s="43"/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f t="shared" si="2887"/>
        <v>0</v>
      </c>
      <c r="W1500" s="43"/>
      <c r="X1500" s="43"/>
      <c r="Y1500" s="43"/>
      <c r="Z1500" s="43"/>
      <c r="AA1500" s="43"/>
      <c r="AB1500" s="43">
        <v>0</v>
      </c>
      <c r="AC1500" s="44">
        <v>0</v>
      </c>
      <c r="AD1500" s="44">
        <v>0</v>
      </c>
      <c r="AE1500" s="45" t="e">
        <f t="shared" si="2870"/>
        <v>#DIV/0!</v>
      </c>
      <c r="AF1500" s="46">
        <v>0</v>
      </c>
      <c r="AG1500" s="46">
        <v>0</v>
      </c>
      <c r="AH1500" s="47">
        <v>0</v>
      </c>
      <c r="AI1500" s="47">
        <v>0</v>
      </c>
      <c r="AJ1500" s="47">
        <v>0</v>
      </c>
      <c r="AK1500" s="47">
        <v>0</v>
      </c>
      <c r="AL1500" s="47">
        <f t="shared" si="2871"/>
        <v>0</v>
      </c>
      <c r="AM1500" s="47">
        <f t="shared" si="2872"/>
        <v>0</v>
      </c>
      <c r="AN1500" s="48" t="s">
        <v>36</v>
      </c>
      <c r="AO1500" s="1"/>
      <c r="AP1500" s="1"/>
      <c r="AQ1500" s="1"/>
      <c r="AR1500" s="1"/>
      <c r="AS1500" s="1"/>
    </row>
    <row r="1501" ht="31.5" hidden="1">
      <c r="B1501" s="41" t="s">
        <v>670</v>
      </c>
      <c r="C1501" s="41" t="s">
        <v>135</v>
      </c>
      <c r="D1501" s="41" t="s">
        <v>117</v>
      </c>
      <c r="E1501" s="26" t="str">
        <f t="shared" si="2874"/>
        <v>0603</v>
      </c>
      <c r="F1501" s="41" t="s">
        <v>282</v>
      </c>
      <c r="G1501" s="41"/>
      <c r="H1501" s="42" t="s">
        <v>283</v>
      </c>
      <c r="I1501" s="43">
        <f t="shared" si="2999"/>
        <v>0</v>
      </c>
      <c r="J1501" s="43">
        <f t="shared" si="3000"/>
        <v>0</v>
      </c>
      <c r="K1501" s="43">
        <f t="shared" si="3001"/>
        <v>0</v>
      </c>
      <c r="L1501" s="43">
        <f t="shared" si="3002"/>
        <v>0</v>
      </c>
      <c r="M1501" s="43">
        <f t="shared" si="3003"/>
        <v>0</v>
      </c>
      <c r="N1501" s="43">
        <f t="shared" si="3004"/>
        <v>0</v>
      </c>
      <c r="O1501" s="43">
        <f t="shared" si="3005"/>
        <v>0</v>
      </c>
      <c r="P1501" s="43">
        <f t="shared" si="3006"/>
        <v>0</v>
      </c>
      <c r="Q1501" s="43">
        <f t="shared" si="3007"/>
        <v>0</v>
      </c>
      <c r="R1501" s="43">
        <f t="shared" si="3008"/>
        <v>0</v>
      </c>
      <c r="S1501" s="43">
        <f t="shared" si="3009"/>
        <v>0</v>
      </c>
      <c r="T1501" s="43">
        <f t="shared" si="3010"/>
        <v>0</v>
      </c>
      <c r="U1501" s="43">
        <v>0</v>
      </c>
      <c r="V1501" s="43">
        <f t="shared" si="2887"/>
        <v>0</v>
      </c>
      <c r="W1501" s="43">
        <f t="shared" si="3011"/>
        <v>0</v>
      </c>
      <c r="X1501" s="43">
        <f t="shared" si="3012"/>
        <v>0</v>
      </c>
      <c r="Y1501" s="43">
        <f t="shared" si="3013"/>
        <v>0</v>
      </c>
      <c r="Z1501" s="43">
        <f t="shared" si="3014"/>
        <v>0</v>
      </c>
      <c r="AA1501" s="43">
        <f t="shared" si="3015"/>
        <v>0</v>
      </c>
      <c r="AB1501" s="43">
        <f t="shared" si="3016"/>
        <v>0</v>
      </c>
      <c r="AC1501" s="44">
        <f t="shared" si="3017"/>
        <v>0</v>
      </c>
      <c r="AD1501" s="44">
        <f t="shared" si="3018"/>
        <v>0</v>
      </c>
      <c r="AE1501" s="45" t="e">
        <f t="shared" si="2870"/>
        <v>#DIV/0!</v>
      </c>
      <c r="AF1501" s="46">
        <f t="shared" si="3019"/>
        <v>0</v>
      </c>
      <c r="AG1501" s="46">
        <f t="shared" si="3020"/>
        <v>0</v>
      </c>
      <c r="AH1501" s="47">
        <f t="shared" si="3021"/>
        <v>0</v>
      </c>
      <c r="AI1501" s="47">
        <f t="shared" si="3022"/>
        <v>0</v>
      </c>
      <c r="AJ1501" s="47">
        <f t="shared" si="3023"/>
        <v>0</v>
      </c>
      <c r="AK1501" s="47">
        <f t="shared" si="3024"/>
        <v>0</v>
      </c>
      <c r="AL1501" s="47">
        <f t="shared" si="2871"/>
        <v>0</v>
      </c>
      <c r="AM1501" s="47">
        <f t="shared" si="2872"/>
        <v>0</v>
      </c>
      <c r="AN1501" s="48" t="s">
        <v>36</v>
      </c>
      <c r="AR1501" s="1"/>
      <c r="AS1501" s="1"/>
    </row>
    <row r="1502" ht="31.5" hidden="1">
      <c r="B1502" s="41" t="s">
        <v>670</v>
      </c>
      <c r="C1502" s="41" t="s">
        <v>135</v>
      </c>
      <c r="D1502" s="41" t="s">
        <v>117</v>
      </c>
      <c r="E1502" s="26" t="str">
        <f t="shared" si="2874"/>
        <v>0603</v>
      </c>
      <c r="F1502" s="41" t="s">
        <v>284</v>
      </c>
      <c r="G1502" s="41"/>
      <c r="H1502" s="42" t="s">
        <v>285</v>
      </c>
      <c r="I1502" s="43">
        <f t="shared" si="2999"/>
        <v>0</v>
      </c>
      <c r="J1502" s="43">
        <f t="shared" si="3000"/>
        <v>0</v>
      </c>
      <c r="K1502" s="43">
        <f t="shared" si="3001"/>
        <v>0</v>
      </c>
      <c r="L1502" s="43">
        <f t="shared" si="3002"/>
        <v>0</v>
      </c>
      <c r="M1502" s="43">
        <f t="shared" si="3003"/>
        <v>0</v>
      </c>
      <c r="N1502" s="43">
        <f t="shared" si="3004"/>
        <v>0</v>
      </c>
      <c r="O1502" s="43">
        <f t="shared" si="3005"/>
        <v>0</v>
      </c>
      <c r="P1502" s="43">
        <f t="shared" si="3006"/>
        <v>0</v>
      </c>
      <c r="Q1502" s="43">
        <f t="shared" si="3007"/>
        <v>0</v>
      </c>
      <c r="R1502" s="43">
        <f t="shared" si="3008"/>
        <v>0</v>
      </c>
      <c r="S1502" s="43">
        <f t="shared" si="3009"/>
        <v>0</v>
      </c>
      <c r="T1502" s="43">
        <f t="shared" si="3010"/>
        <v>0</v>
      </c>
      <c r="U1502" s="43">
        <v>0</v>
      </c>
      <c r="V1502" s="43">
        <f t="shared" si="2887"/>
        <v>0</v>
      </c>
      <c r="W1502" s="43">
        <f t="shared" si="3011"/>
        <v>0</v>
      </c>
      <c r="X1502" s="43">
        <f t="shared" si="3012"/>
        <v>0</v>
      </c>
      <c r="Y1502" s="43">
        <f t="shared" si="3013"/>
        <v>0</v>
      </c>
      <c r="Z1502" s="43">
        <f t="shared" si="3014"/>
        <v>0</v>
      </c>
      <c r="AA1502" s="43">
        <f t="shared" si="3015"/>
        <v>0</v>
      </c>
      <c r="AB1502" s="43">
        <f t="shared" si="3016"/>
        <v>0</v>
      </c>
      <c r="AC1502" s="44">
        <f t="shared" si="3017"/>
        <v>0</v>
      </c>
      <c r="AD1502" s="44">
        <f t="shared" si="3018"/>
        <v>0</v>
      </c>
      <c r="AE1502" s="45" t="e">
        <f t="shared" si="2870"/>
        <v>#DIV/0!</v>
      </c>
      <c r="AF1502" s="46">
        <f t="shared" si="3019"/>
        <v>0</v>
      </c>
      <c r="AG1502" s="46">
        <f t="shared" si="3020"/>
        <v>0</v>
      </c>
      <c r="AH1502" s="47">
        <f t="shared" si="3021"/>
        <v>0</v>
      </c>
      <c r="AI1502" s="47">
        <f t="shared" si="3022"/>
        <v>0</v>
      </c>
      <c r="AJ1502" s="47">
        <f t="shared" si="3023"/>
        <v>0</v>
      </c>
      <c r="AK1502" s="47">
        <f t="shared" si="3024"/>
        <v>0</v>
      </c>
      <c r="AL1502" s="47">
        <f t="shared" si="2871"/>
        <v>0</v>
      </c>
      <c r="AM1502" s="47">
        <f t="shared" si="2872"/>
        <v>0</v>
      </c>
      <c r="AN1502" s="48" t="s">
        <v>36</v>
      </c>
      <c r="AO1502" s="1"/>
      <c r="AP1502" s="1"/>
      <c r="AQ1502" s="1"/>
      <c r="AR1502" s="1"/>
      <c r="AS1502" s="1"/>
    </row>
    <row r="1503" ht="31.5" hidden="1">
      <c r="B1503" s="41" t="s">
        <v>670</v>
      </c>
      <c r="C1503" s="41" t="s">
        <v>135</v>
      </c>
      <c r="D1503" s="41" t="s">
        <v>117</v>
      </c>
      <c r="E1503" s="26" t="str">
        <f t="shared" si="2874"/>
        <v>0603</v>
      </c>
      <c r="F1503" s="41" t="s">
        <v>284</v>
      </c>
      <c r="G1503" s="41" t="s">
        <v>53</v>
      </c>
      <c r="H1503" s="42" t="s">
        <v>54</v>
      </c>
      <c r="I1503" s="43">
        <f t="shared" si="2999"/>
        <v>0</v>
      </c>
      <c r="J1503" s="43">
        <f t="shared" si="3000"/>
        <v>0</v>
      </c>
      <c r="K1503" s="43">
        <f t="shared" si="3001"/>
        <v>0</v>
      </c>
      <c r="L1503" s="43">
        <f t="shared" si="3002"/>
        <v>0</v>
      </c>
      <c r="M1503" s="43">
        <f t="shared" si="3003"/>
        <v>0</v>
      </c>
      <c r="N1503" s="43">
        <f t="shared" si="3004"/>
        <v>0</v>
      </c>
      <c r="O1503" s="43">
        <f t="shared" si="3005"/>
        <v>0</v>
      </c>
      <c r="P1503" s="43">
        <f t="shared" si="3006"/>
        <v>0</v>
      </c>
      <c r="Q1503" s="43">
        <f t="shared" si="3007"/>
        <v>0</v>
      </c>
      <c r="R1503" s="43">
        <f t="shared" si="3008"/>
        <v>0</v>
      </c>
      <c r="S1503" s="43">
        <f t="shared" si="3009"/>
        <v>0</v>
      </c>
      <c r="T1503" s="43">
        <f t="shared" si="3010"/>
        <v>0</v>
      </c>
      <c r="U1503" s="43">
        <v>0</v>
      </c>
      <c r="V1503" s="43">
        <f t="shared" si="2887"/>
        <v>0</v>
      </c>
      <c r="W1503" s="43">
        <f t="shared" si="3011"/>
        <v>0</v>
      </c>
      <c r="X1503" s="43">
        <f t="shared" si="3012"/>
        <v>0</v>
      </c>
      <c r="Y1503" s="43">
        <f t="shared" si="3013"/>
        <v>0</v>
      </c>
      <c r="Z1503" s="43">
        <f t="shared" si="3014"/>
        <v>0</v>
      </c>
      <c r="AA1503" s="43">
        <f t="shared" si="3015"/>
        <v>0</v>
      </c>
      <c r="AB1503" s="43">
        <f t="shared" si="3016"/>
        <v>0</v>
      </c>
      <c r="AC1503" s="44">
        <f t="shared" si="3017"/>
        <v>0</v>
      </c>
      <c r="AD1503" s="44">
        <f t="shared" si="3018"/>
        <v>0</v>
      </c>
      <c r="AE1503" s="45" t="e">
        <f t="shared" si="2870"/>
        <v>#DIV/0!</v>
      </c>
      <c r="AF1503" s="46">
        <f t="shared" si="3019"/>
        <v>0</v>
      </c>
      <c r="AG1503" s="46">
        <f t="shared" si="3020"/>
        <v>0</v>
      </c>
      <c r="AH1503" s="47">
        <f t="shared" si="3021"/>
        <v>0</v>
      </c>
      <c r="AI1503" s="47">
        <f t="shared" si="3022"/>
        <v>0</v>
      </c>
      <c r="AJ1503" s="47">
        <f t="shared" si="3023"/>
        <v>0</v>
      </c>
      <c r="AK1503" s="47">
        <f t="shared" si="3024"/>
        <v>0</v>
      </c>
      <c r="AL1503" s="47">
        <f t="shared" si="2871"/>
        <v>0</v>
      </c>
      <c r="AM1503" s="47">
        <f t="shared" si="2872"/>
        <v>0</v>
      </c>
      <c r="AN1503" s="48" t="s">
        <v>36</v>
      </c>
      <c r="AO1503" s="1"/>
      <c r="AP1503" s="1"/>
      <c r="AQ1503" s="1"/>
      <c r="AR1503" s="1"/>
      <c r="AS1503" s="1"/>
    </row>
    <row r="1504" ht="31.5" hidden="1">
      <c r="B1504" s="41" t="s">
        <v>670</v>
      </c>
      <c r="C1504" s="41" t="s">
        <v>135</v>
      </c>
      <c r="D1504" s="41" t="s">
        <v>117</v>
      </c>
      <c r="E1504" s="26" t="str">
        <f t="shared" si="2874"/>
        <v>0603</v>
      </c>
      <c r="F1504" s="41" t="s">
        <v>284</v>
      </c>
      <c r="G1504" s="41" t="s">
        <v>55</v>
      </c>
      <c r="H1504" s="42" t="s">
        <v>56</v>
      </c>
      <c r="I1504" s="43"/>
      <c r="J1504" s="43"/>
      <c r="K1504" s="43"/>
      <c r="L1504" s="43"/>
      <c r="M1504" s="43"/>
      <c r="N1504" s="43"/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f t="shared" si="2887"/>
        <v>0</v>
      </c>
      <c r="W1504" s="43"/>
      <c r="X1504" s="43"/>
      <c r="Y1504" s="43"/>
      <c r="Z1504" s="43"/>
      <c r="AA1504" s="43"/>
      <c r="AB1504" s="43">
        <v>0</v>
      </c>
      <c r="AC1504" s="44">
        <v>0</v>
      </c>
      <c r="AD1504" s="44">
        <v>0</v>
      </c>
      <c r="AE1504" s="45" t="e">
        <f t="shared" si="2870"/>
        <v>#DIV/0!</v>
      </c>
      <c r="AF1504" s="46">
        <v>0</v>
      </c>
      <c r="AG1504" s="46">
        <v>0</v>
      </c>
      <c r="AH1504" s="47">
        <v>0</v>
      </c>
      <c r="AI1504" s="47">
        <v>0</v>
      </c>
      <c r="AJ1504" s="47">
        <v>0</v>
      </c>
      <c r="AK1504" s="47">
        <v>0</v>
      </c>
      <c r="AL1504" s="47">
        <f t="shared" si="2871"/>
        <v>0</v>
      </c>
      <c r="AM1504" s="47">
        <f t="shared" si="2872"/>
        <v>0</v>
      </c>
      <c r="AN1504" s="48" t="s">
        <v>36</v>
      </c>
      <c r="AO1504" s="1"/>
      <c r="AP1504" s="1"/>
      <c r="AQ1504" s="1"/>
      <c r="AR1504" s="1"/>
      <c r="AS1504" s="1"/>
    </row>
    <row r="1505" s="24" customFormat="1">
      <c r="B1505" s="25" t="s">
        <v>670</v>
      </c>
      <c r="C1505" s="25" t="s">
        <v>227</v>
      </c>
      <c r="D1505" s="25"/>
      <c r="E1505" s="32" t="str">
        <f t="shared" si="2874"/>
        <v>07</v>
      </c>
      <c r="F1505" s="25"/>
      <c r="G1505" s="25"/>
      <c r="H1505" s="27" t="s">
        <v>295</v>
      </c>
      <c r="I1505" s="28">
        <f t="shared" si="2999"/>
        <v>1280.5</v>
      </c>
      <c r="J1505" s="28">
        <f t="shared" si="3000"/>
        <v>1280.5</v>
      </c>
      <c r="K1505" s="28">
        <f t="shared" si="3001"/>
        <v>1280.5</v>
      </c>
      <c r="L1505" s="28">
        <f t="shared" si="3002"/>
        <v>0</v>
      </c>
      <c r="M1505" s="28">
        <f t="shared" si="3003"/>
        <v>0</v>
      </c>
      <c r="N1505" s="28">
        <f t="shared" si="3004"/>
        <v>0</v>
      </c>
      <c r="O1505" s="28">
        <f t="shared" si="3005"/>
        <v>0</v>
      </c>
      <c r="P1505" s="28">
        <f t="shared" si="3006"/>
        <v>0</v>
      </c>
      <c r="Q1505" s="28">
        <f t="shared" si="3007"/>
        <v>0</v>
      </c>
      <c r="R1505" s="28">
        <f t="shared" si="3008"/>
        <v>0</v>
      </c>
      <c r="S1505" s="28">
        <f t="shared" si="3009"/>
        <v>0</v>
      </c>
      <c r="T1505" s="28">
        <f t="shared" si="3010"/>
        <v>0</v>
      </c>
      <c r="U1505" s="28">
        <v>0</v>
      </c>
      <c r="V1505" s="28">
        <f t="shared" si="2887"/>
        <v>1280.5</v>
      </c>
      <c r="W1505" s="28">
        <f t="shared" si="3011"/>
        <v>0</v>
      </c>
      <c r="X1505" s="28">
        <f t="shared" si="3012"/>
        <v>0</v>
      </c>
      <c r="Y1505" s="28">
        <f t="shared" si="3013"/>
        <v>0</v>
      </c>
      <c r="Z1505" s="28">
        <f t="shared" si="3014"/>
        <v>0</v>
      </c>
      <c r="AA1505" s="28">
        <f t="shared" si="3015"/>
        <v>0</v>
      </c>
      <c r="AB1505" s="28">
        <f t="shared" si="3016"/>
        <v>1280.452</v>
      </c>
      <c r="AC1505" s="29">
        <f t="shared" si="3017"/>
        <v>1280.5</v>
      </c>
      <c r="AD1505" s="29">
        <f t="shared" si="3018"/>
        <v>1280.452</v>
      </c>
      <c r="AE1505" s="30">
        <f t="shared" si="2870"/>
        <v>99.996251464271765</v>
      </c>
      <c r="AF1505" s="28">
        <f t="shared" si="3019"/>
        <v>1280.5</v>
      </c>
      <c r="AG1505" s="28">
        <f t="shared" si="3020"/>
        <v>0</v>
      </c>
      <c r="AH1505" s="28">
        <f t="shared" si="3021"/>
        <v>0</v>
      </c>
      <c r="AI1505" s="28">
        <f t="shared" si="3022"/>
        <v>0</v>
      </c>
      <c r="AJ1505" s="28">
        <f t="shared" si="3023"/>
        <v>0</v>
      </c>
      <c r="AK1505" s="28">
        <f t="shared" si="3024"/>
        <v>0</v>
      </c>
      <c r="AL1505" s="28">
        <f t="shared" si="2871"/>
        <v>1280.5</v>
      </c>
      <c r="AM1505" s="28">
        <f t="shared" si="2872"/>
        <v>0</v>
      </c>
      <c r="AN1505" s="2"/>
      <c r="AO1505" s="24"/>
      <c r="AP1505" s="24"/>
      <c r="AQ1505" s="24"/>
      <c r="AR1505" s="24"/>
      <c r="AS1505" s="24"/>
    </row>
    <row r="1506" s="33" customFormat="1">
      <c r="B1506" s="34" t="s">
        <v>670</v>
      </c>
      <c r="C1506" s="34" t="s">
        <v>227</v>
      </c>
      <c r="D1506" s="34" t="s">
        <v>227</v>
      </c>
      <c r="E1506" s="35" t="str">
        <f t="shared" si="2874"/>
        <v>0707</v>
      </c>
      <c r="F1506" s="34"/>
      <c r="G1506" s="34"/>
      <c r="H1506" s="36" t="s">
        <v>336</v>
      </c>
      <c r="I1506" s="37">
        <f>I1507+I1513</f>
        <v>1280.5</v>
      </c>
      <c r="J1506" s="37">
        <f>J1507+J1513</f>
        <v>1280.5</v>
      </c>
      <c r="K1506" s="37">
        <f>K1507+K1513</f>
        <v>1280.5</v>
      </c>
      <c r="L1506" s="37">
        <f>L1507+L1513</f>
        <v>0</v>
      </c>
      <c r="M1506" s="37">
        <f>M1507+M1513</f>
        <v>0</v>
      </c>
      <c r="N1506" s="37">
        <f>N1507+N1513</f>
        <v>0</v>
      </c>
      <c r="O1506" s="37">
        <f>O1507+O1513</f>
        <v>0</v>
      </c>
      <c r="P1506" s="37">
        <f>P1507+P1513</f>
        <v>0</v>
      </c>
      <c r="Q1506" s="37">
        <f>Q1507+Q1513</f>
        <v>0</v>
      </c>
      <c r="R1506" s="37">
        <f>R1507+R1513</f>
        <v>0</v>
      </c>
      <c r="S1506" s="37">
        <f>S1507+S1513</f>
        <v>0</v>
      </c>
      <c r="T1506" s="37">
        <f>T1507+T1513</f>
        <v>0</v>
      </c>
      <c r="U1506" s="37">
        <v>0</v>
      </c>
      <c r="V1506" s="37">
        <f t="shared" si="2887"/>
        <v>1280.5</v>
      </c>
      <c r="W1506" s="37">
        <f>W1507+W1513</f>
        <v>0</v>
      </c>
      <c r="X1506" s="37">
        <f>X1507+X1513</f>
        <v>0</v>
      </c>
      <c r="Y1506" s="37">
        <f>Y1507+Y1513</f>
        <v>0</v>
      </c>
      <c r="Z1506" s="37">
        <f>Z1507+Z1513</f>
        <v>0</v>
      </c>
      <c r="AA1506" s="37">
        <f>AA1507+AA1513</f>
        <v>0</v>
      </c>
      <c r="AB1506" s="37">
        <f>AB1507+AB1513</f>
        <v>1280.452</v>
      </c>
      <c r="AC1506" s="38">
        <f>AC1507+AC1513</f>
        <v>1280.5</v>
      </c>
      <c r="AD1506" s="38">
        <f>AD1507+AD1513</f>
        <v>1280.452</v>
      </c>
      <c r="AE1506" s="39">
        <f t="shared" si="2870"/>
        <v>99.996251464271765</v>
      </c>
      <c r="AF1506" s="37">
        <f>AF1507+AF1513</f>
        <v>1280.5</v>
      </c>
      <c r="AG1506" s="37">
        <f>AG1507+AG1513</f>
        <v>0</v>
      </c>
      <c r="AH1506" s="37">
        <f>AH1507+AH1513</f>
        <v>0</v>
      </c>
      <c r="AI1506" s="37">
        <f>AI1507+AI1513</f>
        <v>0</v>
      </c>
      <c r="AJ1506" s="37">
        <f>AJ1507+AJ1513</f>
        <v>0</v>
      </c>
      <c r="AK1506" s="37">
        <f>AK1507+AK1513</f>
        <v>0</v>
      </c>
      <c r="AL1506" s="37">
        <f t="shared" si="2871"/>
        <v>1280.5</v>
      </c>
      <c r="AM1506" s="37">
        <f t="shared" si="2872"/>
        <v>0</v>
      </c>
      <c r="AN1506" s="40"/>
      <c r="AO1506" s="33"/>
      <c r="AP1506" s="33"/>
      <c r="AQ1506" s="33"/>
      <c r="AR1506" s="33"/>
      <c r="AS1506" s="33"/>
    </row>
    <row r="1507">
      <c r="B1507" s="41" t="s">
        <v>670</v>
      </c>
      <c r="C1507" s="41" t="s">
        <v>227</v>
      </c>
      <c r="D1507" s="41" t="s">
        <v>227</v>
      </c>
      <c r="E1507" s="26" t="str">
        <f t="shared" si="2874"/>
        <v>0707</v>
      </c>
      <c r="F1507" s="41" t="s">
        <v>359</v>
      </c>
      <c r="G1507" s="41"/>
      <c r="H1507" s="42" t="s">
        <v>360</v>
      </c>
      <c r="I1507" s="43">
        <f t="shared" ref="I1507:I1525" si="3025">I1508</f>
        <v>1180.5</v>
      </c>
      <c r="J1507" s="43">
        <f t="shared" ref="J1507:J1525" si="3026">J1508</f>
        <v>1180.5</v>
      </c>
      <c r="K1507" s="43">
        <f t="shared" ref="K1507:K1525" si="3027">K1508</f>
        <v>1180.5</v>
      </c>
      <c r="L1507" s="43">
        <f t="shared" ref="L1507:L1525" si="3028">L1508</f>
        <v>0</v>
      </c>
      <c r="M1507" s="43">
        <f t="shared" ref="M1507:M1525" si="3029">M1508</f>
        <v>0</v>
      </c>
      <c r="N1507" s="43">
        <f t="shared" ref="N1507:N1525" si="3030">N1508</f>
        <v>0</v>
      </c>
      <c r="O1507" s="43">
        <f t="shared" ref="O1507:O1519" si="3031">O1508</f>
        <v>0</v>
      </c>
      <c r="P1507" s="43">
        <f t="shared" ref="P1507:P1519" si="3032">P1508</f>
        <v>0</v>
      </c>
      <c r="Q1507" s="43">
        <f t="shared" ref="Q1507:Q1519" si="3033">Q1508</f>
        <v>0</v>
      </c>
      <c r="R1507" s="43">
        <f t="shared" ref="R1507:R1519" si="3034">R1508</f>
        <v>0</v>
      </c>
      <c r="S1507" s="43">
        <f t="shared" ref="S1507:S1519" si="3035">S1508</f>
        <v>0</v>
      </c>
      <c r="T1507" s="43">
        <f t="shared" ref="T1507:T1519" si="3036">T1508</f>
        <v>0</v>
      </c>
      <c r="U1507" s="43">
        <v>0</v>
      </c>
      <c r="V1507" s="43">
        <f t="shared" si="2887"/>
        <v>1180.5</v>
      </c>
      <c r="W1507" s="43">
        <f t="shared" ref="W1507:W1519" si="3037">W1508</f>
        <v>0</v>
      </c>
      <c r="X1507" s="43">
        <f t="shared" ref="X1507:X1519" si="3038">X1508</f>
        <v>0</v>
      </c>
      <c r="Y1507" s="43">
        <f t="shared" ref="Y1507:Y1519" si="3039">Y1508</f>
        <v>0</v>
      </c>
      <c r="Z1507" s="43">
        <f t="shared" ref="Z1507:Z1519" si="3040">Z1508</f>
        <v>0</v>
      </c>
      <c r="AA1507" s="43">
        <f t="shared" ref="AA1507:AA1519" si="3041">AA1508</f>
        <v>0</v>
      </c>
      <c r="AB1507" s="43">
        <f t="shared" ref="AB1507:AB1519" si="3042">AB1508</f>
        <v>1180.452</v>
      </c>
      <c r="AC1507" s="44">
        <f t="shared" ref="AC1507:AC1519" si="3043">AC1508</f>
        <v>1180.5</v>
      </c>
      <c r="AD1507" s="44">
        <f t="shared" ref="AD1507:AD1519" si="3044">AD1508</f>
        <v>1180.452</v>
      </c>
      <c r="AE1507" s="45">
        <f t="shared" si="2870"/>
        <v>99.995933926302413</v>
      </c>
      <c r="AF1507" s="43">
        <f t="shared" ref="AF1507:AF1519" si="3045">AF1508</f>
        <v>1180.5</v>
      </c>
      <c r="AG1507" s="43">
        <f t="shared" ref="AG1507:AG1519" si="3046">AG1508</f>
        <v>0</v>
      </c>
      <c r="AH1507" s="43">
        <f t="shared" ref="AH1507:AH1519" si="3047">AH1508</f>
        <v>0</v>
      </c>
      <c r="AI1507" s="43">
        <f t="shared" ref="AI1507:AI1519" si="3048">AI1508</f>
        <v>0</v>
      </c>
      <c r="AJ1507" s="43">
        <f t="shared" ref="AJ1507:AJ1519" si="3049">AJ1508</f>
        <v>0</v>
      </c>
      <c r="AK1507" s="43">
        <f t="shared" ref="AK1507:AK1519" si="3050">AK1508</f>
        <v>0</v>
      </c>
      <c r="AL1507" s="43">
        <f t="shared" si="2871"/>
        <v>1180.5</v>
      </c>
      <c r="AM1507" s="43">
        <f t="shared" si="2872"/>
        <v>0</v>
      </c>
      <c r="AN1507" s="2"/>
      <c r="AO1507" s="1"/>
      <c r="AP1507" s="1"/>
      <c r="AQ1507" s="1"/>
      <c r="AR1507" s="1"/>
      <c r="AS1507" s="1"/>
    </row>
    <row r="1508" ht="47.25">
      <c r="B1508" s="41" t="s">
        <v>670</v>
      </c>
      <c r="C1508" s="41" t="s">
        <v>227</v>
      </c>
      <c r="D1508" s="41" t="s">
        <v>227</v>
      </c>
      <c r="E1508" s="26" t="str">
        <f t="shared" si="2874"/>
        <v>0707</v>
      </c>
      <c r="F1508" s="41" t="s">
        <v>375</v>
      </c>
      <c r="G1508" s="41"/>
      <c r="H1508" s="42" t="s">
        <v>376</v>
      </c>
      <c r="I1508" s="43">
        <f t="shared" si="3025"/>
        <v>1180.5</v>
      </c>
      <c r="J1508" s="43">
        <f t="shared" si="3026"/>
        <v>1180.5</v>
      </c>
      <c r="K1508" s="43">
        <f t="shared" si="3027"/>
        <v>1180.5</v>
      </c>
      <c r="L1508" s="43">
        <f t="shared" si="3028"/>
        <v>0</v>
      </c>
      <c r="M1508" s="43">
        <f t="shared" si="3029"/>
        <v>0</v>
      </c>
      <c r="N1508" s="43">
        <f t="shared" si="3030"/>
        <v>0</v>
      </c>
      <c r="O1508" s="43">
        <f t="shared" si="3031"/>
        <v>0</v>
      </c>
      <c r="P1508" s="43">
        <f t="shared" si="3032"/>
        <v>0</v>
      </c>
      <c r="Q1508" s="43">
        <f t="shared" si="3033"/>
        <v>0</v>
      </c>
      <c r="R1508" s="43">
        <f t="shared" si="3034"/>
        <v>0</v>
      </c>
      <c r="S1508" s="43">
        <f t="shared" si="3035"/>
        <v>0</v>
      </c>
      <c r="T1508" s="43">
        <f t="shared" si="3036"/>
        <v>0</v>
      </c>
      <c r="U1508" s="43">
        <v>0</v>
      </c>
      <c r="V1508" s="43">
        <f t="shared" si="2887"/>
        <v>1180.5</v>
      </c>
      <c r="W1508" s="43">
        <f t="shared" si="3037"/>
        <v>0</v>
      </c>
      <c r="X1508" s="43">
        <f t="shared" si="3038"/>
        <v>0</v>
      </c>
      <c r="Y1508" s="43">
        <f t="shared" si="3039"/>
        <v>0</v>
      </c>
      <c r="Z1508" s="43">
        <f t="shared" si="3040"/>
        <v>0</v>
      </c>
      <c r="AA1508" s="43">
        <f t="shared" si="3041"/>
        <v>0</v>
      </c>
      <c r="AB1508" s="43">
        <f t="shared" si="3042"/>
        <v>1180.452</v>
      </c>
      <c r="AC1508" s="44">
        <f t="shared" si="3043"/>
        <v>1180.5</v>
      </c>
      <c r="AD1508" s="44">
        <f t="shared" si="3044"/>
        <v>1180.452</v>
      </c>
      <c r="AE1508" s="45">
        <f t="shared" si="2870"/>
        <v>99.995933926302413</v>
      </c>
      <c r="AF1508" s="43">
        <f t="shared" si="3045"/>
        <v>1180.5</v>
      </c>
      <c r="AG1508" s="43">
        <f t="shared" si="3046"/>
        <v>0</v>
      </c>
      <c r="AH1508" s="43">
        <f t="shared" si="3047"/>
        <v>0</v>
      </c>
      <c r="AI1508" s="43">
        <f t="shared" si="3048"/>
        <v>0</v>
      </c>
      <c r="AJ1508" s="43">
        <f t="shared" si="3049"/>
        <v>0</v>
      </c>
      <c r="AK1508" s="43">
        <f t="shared" si="3050"/>
        <v>0</v>
      </c>
      <c r="AL1508" s="43">
        <f t="shared" si="2871"/>
        <v>1180.5</v>
      </c>
      <c r="AM1508" s="43">
        <f t="shared" si="2872"/>
        <v>0</v>
      </c>
      <c r="AN1508" s="2"/>
      <c r="AO1508" s="1"/>
      <c r="AP1508" s="1"/>
      <c r="AQ1508" s="1"/>
      <c r="AR1508" s="1"/>
      <c r="AS1508" s="1"/>
    </row>
    <row r="1509" ht="31.5">
      <c r="B1509" s="41" t="s">
        <v>670</v>
      </c>
      <c r="C1509" s="41" t="s">
        <v>227</v>
      </c>
      <c r="D1509" s="41" t="s">
        <v>227</v>
      </c>
      <c r="E1509" s="26" t="str">
        <f t="shared" si="2874"/>
        <v>0707</v>
      </c>
      <c r="F1509" s="41" t="s">
        <v>377</v>
      </c>
      <c r="G1509" s="41"/>
      <c r="H1509" s="42" t="s">
        <v>378</v>
      </c>
      <c r="I1509" s="43">
        <f t="shared" si="3025"/>
        <v>1180.5</v>
      </c>
      <c r="J1509" s="43">
        <f t="shared" si="3026"/>
        <v>1180.5</v>
      </c>
      <c r="K1509" s="43">
        <f t="shared" si="3027"/>
        <v>1180.5</v>
      </c>
      <c r="L1509" s="43">
        <f t="shared" si="3028"/>
        <v>0</v>
      </c>
      <c r="M1509" s="43">
        <f t="shared" si="3029"/>
        <v>0</v>
      </c>
      <c r="N1509" s="43">
        <f t="shared" si="3030"/>
        <v>0</v>
      </c>
      <c r="O1509" s="43">
        <f t="shared" si="3031"/>
        <v>0</v>
      </c>
      <c r="P1509" s="43">
        <f t="shared" si="3032"/>
        <v>0</v>
      </c>
      <c r="Q1509" s="43">
        <f t="shared" si="3033"/>
        <v>0</v>
      </c>
      <c r="R1509" s="43">
        <f t="shared" si="3034"/>
        <v>0</v>
      </c>
      <c r="S1509" s="43">
        <f t="shared" si="3035"/>
        <v>0</v>
      </c>
      <c r="T1509" s="43">
        <f t="shared" si="3036"/>
        <v>0</v>
      </c>
      <c r="U1509" s="43">
        <v>0</v>
      </c>
      <c r="V1509" s="43">
        <f t="shared" si="2887"/>
        <v>1180.5</v>
      </c>
      <c r="W1509" s="43">
        <f t="shared" si="3037"/>
        <v>0</v>
      </c>
      <c r="X1509" s="43">
        <f t="shared" si="3038"/>
        <v>0</v>
      </c>
      <c r="Y1509" s="43">
        <f t="shared" si="3039"/>
        <v>0</v>
      </c>
      <c r="Z1509" s="43">
        <f t="shared" si="3040"/>
        <v>0</v>
      </c>
      <c r="AA1509" s="43">
        <f t="shared" si="3041"/>
        <v>0</v>
      </c>
      <c r="AB1509" s="43">
        <f t="shared" si="3042"/>
        <v>1180.452</v>
      </c>
      <c r="AC1509" s="44">
        <f t="shared" si="3043"/>
        <v>1180.5</v>
      </c>
      <c r="AD1509" s="44">
        <f t="shared" si="3044"/>
        <v>1180.452</v>
      </c>
      <c r="AE1509" s="45">
        <f t="shared" si="2870"/>
        <v>99.995933926302413</v>
      </c>
      <c r="AF1509" s="43">
        <f t="shared" si="3045"/>
        <v>1180.5</v>
      </c>
      <c r="AG1509" s="43">
        <f t="shared" si="3046"/>
        <v>0</v>
      </c>
      <c r="AH1509" s="43">
        <f t="shared" si="3047"/>
        <v>0</v>
      </c>
      <c r="AI1509" s="43">
        <f t="shared" si="3048"/>
        <v>0</v>
      </c>
      <c r="AJ1509" s="43">
        <f t="shared" si="3049"/>
        <v>0</v>
      </c>
      <c r="AK1509" s="43">
        <f t="shared" si="3050"/>
        <v>0</v>
      </c>
      <c r="AL1509" s="43">
        <f t="shared" si="2871"/>
        <v>1180.5</v>
      </c>
      <c r="AM1509" s="43">
        <f t="shared" si="2872"/>
        <v>0</v>
      </c>
      <c r="AN1509" s="2"/>
      <c r="AR1509" s="1"/>
      <c r="AS1509" s="1"/>
    </row>
    <row r="1510" ht="63">
      <c r="B1510" s="41" t="s">
        <v>670</v>
      </c>
      <c r="C1510" s="41" t="s">
        <v>227</v>
      </c>
      <c r="D1510" s="41" t="s">
        <v>227</v>
      </c>
      <c r="E1510" s="26" t="str">
        <f t="shared" si="2874"/>
        <v>0707</v>
      </c>
      <c r="F1510" s="41" t="s">
        <v>823</v>
      </c>
      <c r="G1510" s="41"/>
      <c r="H1510" s="42" t="s">
        <v>824</v>
      </c>
      <c r="I1510" s="43">
        <f t="shared" si="3025"/>
        <v>1180.5</v>
      </c>
      <c r="J1510" s="43">
        <f t="shared" si="3026"/>
        <v>1180.5</v>
      </c>
      <c r="K1510" s="43">
        <f t="shared" si="3027"/>
        <v>1180.5</v>
      </c>
      <c r="L1510" s="43">
        <f t="shared" si="3028"/>
        <v>0</v>
      </c>
      <c r="M1510" s="43">
        <f t="shared" si="3029"/>
        <v>0</v>
      </c>
      <c r="N1510" s="43">
        <f t="shared" si="3030"/>
        <v>0</v>
      </c>
      <c r="O1510" s="43">
        <f t="shared" si="3031"/>
        <v>0</v>
      </c>
      <c r="P1510" s="43">
        <f t="shared" si="3032"/>
        <v>0</v>
      </c>
      <c r="Q1510" s="43">
        <f t="shared" si="3033"/>
        <v>0</v>
      </c>
      <c r="R1510" s="43">
        <f t="shared" si="3034"/>
        <v>0</v>
      </c>
      <c r="S1510" s="43">
        <f t="shared" si="3035"/>
        <v>0</v>
      </c>
      <c r="T1510" s="43">
        <f t="shared" si="3036"/>
        <v>0</v>
      </c>
      <c r="U1510" s="43">
        <v>0</v>
      </c>
      <c r="V1510" s="43">
        <f t="shared" si="2887"/>
        <v>1180.5</v>
      </c>
      <c r="W1510" s="43">
        <f t="shared" si="3037"/>
        <v>0</v>
      </c>
      <c r="X1510" s="43">
        <f t="shared" si="3038"/>
        <v>0</v>
      </c>
      <c r="Y1510" s="43">
        <f t="shared" si="3039"/>
        <v>0</v>
      </c>
      <c r="Z1510" s="43">
        <f t="shared" si="3040"/>
        <v>0</v>
      </c>
      <c r="AA1510" s="43">
        <f t="shared" si="3041"/>
        <v>0</v>
      </c>
      <c r="AB1510" s="43">
        <f t="shared" si="3042"/>
        <v>1180.452</v>
      </c>
      <c r="AC1510" s="44">
        <f t="shared" si="3043"/>
        <v>1180.5</v>
      </c>
      <c r="AD1510" s="44">
        <f t="shared" si="3044"/>
        <v>1180.452</v>
      </c>
      <c r="AE1510" s="45">
        <f t="shared" si="2870"/>
        <v>99.995933926302413</v>
      </c>
      <c r="AF1510" s="43">
        <f t="shared" si="3045"/>
        <v>1180.5</v>
      </c>
      <c r="AG1510" s="43">
        <f t="shared" si="3046"/>
        <v>0</v>
      </c>
      <c r="AH1510" s="43">
        <f t="shared" si="3047"/>
        <v>0</v>
      </c>
      <c r="AI1510" s="43">
        <f t="shared" si="3048"/>
        <v>0</v>
      </c>
      <c r="AJ1510" s="43">
        <f t="shared" si="3049"/>
        <v>0</v>
      </c>
      <c r="AK1510" s="43">
        <f t="shared" si="3050"/>
        <v>0</v>
      </c>
      <c r="AL1510" s="43">
        <f t="shared" si="2871"/>
        <v>1180.5</v>
      </c>
      <c r="AM1510" s="43">
        <f t="shared" si="2872"/>
        <v>0</v>
      </c>
      <c r="AN1510" s="2"/>
      <c r="AO1510" s="1"/>
      <c r="AP1510" s="1"/>
      <c r="AQ1510" s="1"/>
      <c r="AR1510" s="1"/>
      <c r="AS1510" s="1"/>
    </row>
    <row r="1511" ht="31.5">
      <c r="B1511" s="41" t="s">
        <v>670</v>
      </c>
      <c r="C1511" s="41" t="s">
        <v>227</v>
      </c>
      <c r="D1511" s="41" t="s">
        <v>227</v>
      </c>
      <c r="E1511" s="26" t="str">
        <f t="shared" si="2874"/>
        <v>0707</v>
      </c>
      <c r="F1511" s="41" t="s">
        <v>823</v>
      </c>
      <c r="G1511" s="41" t="s">
        <v>177</v>
      </c>
      <c r="H1511" s="42" t="s">
        <v>178</v>
      </c>
      <c r="I1511" s="43">
        <f t="shared" si="3025"/>
        <v>1180.5</v>
      </c>
      <c r="J1511" s="43">
        <f t="shared" si="3026"/>
        <v>1180.5</v>
      </c>
      <c r="K1511" s="43">
        <f t="shared" si="3027"/>
        <v>1180.5</v>
      </c>
      <c r="L1511" s="43">
        <f t="shared" si="3028"/>
        <v>0</v>
      </c>
      <c r="M1511" s="43">
        <f t="shared" si="3029"/>
        <v>0</v>
      </c>
      <c r="N1511" s="43">
        <f t="shared" si="3030"/>
        <v>0</v>
      </c>
      <c r="O1511" s="43">
        <f t="shared" si="3031"/>
        <v>0</v>
      </c>
      <c r="P1511" s="43">
        <f t="shared" si="3032"/>
        <v>0</v>
      </c>
      <c r="Q1511" s="43">
        <f t="shared" si="3033"/>
        <v>0</v>
      </c>
      <c r="R1511" s="43">
        <f t="shared" si="3034"/>
        <v>0</v>
      </c>
      <c r="S1511" s="43">
        <f t="shared" si="3035"/>
        <v>0</v>
      </c>
      <c r="T1511" s="43">
        <f t="shared" si="3036"/>
        <v>0</v>
      </c>
      <c r="U1511" s="43">
        <v>0</v>
      </c>
      <c r="V1511" s="43">
        <f t="shared" si="2887"/>
        <v>1180.5</v>
      </c>
      <c r="W1511" s="43">
        <f t="shared" si="3037"/>
        <v>0</v>
      </c>
      <c r="X1511" s="43">
        <f t="shared" si="3038"/>
        <v>0</v>
      </c>
      <c r="Y1511" s="43">
        <f t="shared" si="3039"/>
        <v>0</v>
      </c>
      <c r="Z1511" s="43">
        <f t="shared" si="3040"/>
        <v>0</v>
      </c>
      <c r="AA1511" s="43">
        <f t="shared" si="3041"/>
        <v>0</v>
      </c>
      <c r="AB1511" s="43">
        <f t="shared" si="3042"/>
        <v>1180.452</v>
      </c>
      <c r="AC1511" s="44">
        <f t="shared" si="3043"/>
        <v>1180.5</v>
      </c>
      <c r="AD1511" s="44">
        <f t="shared" si="3044"/>
        <v>1180.452</v>
      </c>
      <c r="AE1511" s="45">
        <f t="shared" si="2870"/>
        <v>99.995933926302413</v>
      </c>
      <c r="AF1511" s="43">
        <f t="shared" si="3045"/>
        <v>1180.5</v>
      </c>
      <c r="AG1511" s="43">
        <f t="shared" si="3046"/>
        <v>0</v>
      </c>
      <c r="AH1511" s="43">
        <f t="shared" si="3047"/>
        <v>0</v>
      </c>
      <c r="AI1511" s="43">
        <f t="shared" si="3048"/>
        <v>0</v>
      </c>
      <c r="AJ1511" s="43">
        <f t="shared" si="3049"/>
        <v>0</v>
      </c>
      <c r="AK1511" s="43">
        <f t="shared" si="3050"/>
        <v>0</v>
      </c>
      <c r="AL1511" s="43">
        <f t="shared" si="2871"/>
        <v>1180.5</v>
      </c>
      <c r="AM1511" s="43">
        <f t="shared" si="2872"/>
        <v>0</v>
      </c>
      <c r="AN1511" s="2"/>
      <c r="AO1511" s="1"/>
      <c r="AP1511" s="1"/>
      <c r="AQ1511" s="1"/>
      <c r="AR1511" s="1"/>
      <c r="AS1511" s="1"/>
    </row>
    <row r="1512" ht="63">
      <c r="B1512" s="41" t="s">
        <v>670</v>
      </c>
      <c r="C1512" s="41" t="s">
        <v>227</v>
      </c>
      <c r="D1512" s="41" t="s">
        <v>227</v>
      </c>
      <c r="E1512" s="26" t="str">
        <f t="shared" si="2874"/>
        <v>0707</v>
      </c>
      <c r="F1512" s="41" t="s">
        <v>823</v>
      </c>
      <c r="G1512" s="41" t="s">
        <v>373</v>
      </c>
      <c r="H1512" s="42" t="s">
        <v>374</v>
      </c>
      <c r="I1512" s="43">
        <v>1180.5</v>
      </c>
      <c r="J1512" s="43">
        <v>1180.5</v>
      </c>
      <c r="K1512" s="43">
        <v>1180.5</v>
      </c>
      <c r="L1512" s="43"/>
      <c r="M1512" s="43"/>
      <c r="N1512" s="43"/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f t="shared" si="2887"/>
        <v>1180.5</v>
      </c>
      <c r="W1512" s="43"/>
      <c r="X1512" s="43"/>
      <c r="Y1512" s="43"/>
      <c r="Z1512" s="43"/>
      <c r="AA1512" s="43"/>
      <c r="AB1512" s="43">
        <v>1180.452</v>
      </c>
      <c r="AC1512" s="44">
        <v>1180.5</v>
      </c>
      <c r="AD1512" s="44">
        <v>1180.452</v>
      </c>
      <c r="AE1512" s="45">
        <f t="shared" ref="AE1512:AE1575" si="3051">AD1512/AC1512*100</f>
        <v>99.995933926302413</v>
      </c>
      <c r="AF1512" s="43">
        <v>1180.5</v>
      </c>
      <c r="AG1512" s="43">
        <v>0</v>
      </c>
      <c r="AH1512" s="43">
        <v>0</v>
      </c>
      <c r="AI1512" s="43">
        <v>0</v>
      </c>
      <c r="AJ1512" s="43">
        <v>0</v>
      </c>
      <c r="AK1512" s="43">
        <v>0</v>
      </c>
      <c r="AL1512" s="43">
        <f t="shared" ref="AL1512:AL1575" si="3052">AF1512+AH1512+AK1512+AI1512+AJ1512+AG1512</f>
        <v>1180.5</v>
      </c>
      <c r="AM1512" s="43">
        <f t="shared" ref="AM1512:AM1575" si="3053">V1512-AL1512</f>
        <v>0</v>
      </c>
      <c r="AN1512" s="19"/>
      <c r="AO1512" s="1"/>
      <c r="AP1512" s="1"/>
      <c r="AQ1512" s="1"/>
      <c r="AR1512" s="1"/>
      <c r="AS1512" s="1"/>
    </row>
    <row r="1513" ht="47.25">
      <c r="B1513" s="41" t="s">
        <v>670</v>
      </c>
      <c r="C1513" s="41" t="s">
        <v>227</v>
      </c>
      <c r="D1513" s="41" t="s">
        <v>227</v>
      </c>
      <c r="E1513" s="26" t="str">
        <f t="shared" si="2874"/>
        <v>0707</v>
      </c>
      <c r="F1513" s="41" t="s">
        <v>328</v>
      </c>
      <c r="G1513" s="41"/>
      <c r="H1513" s="42" t="s">
        <v>329</v>
      </c>
      <c r="I1513" s="43">
        <f t="shared" si="3025"/>
        <v>100</v>
      </c>
      <c r="J1513" s="43">
        <f t="shared" si="3026"/>
        <v>100</v>
      </c>
      <c r="K1513" s="43">
        <f t="shared" si="3027"/>
        <v>100</v>
      </c>
      <c r="L1513" s="43">
        <f t="shared" si="3028"/>
        <v>0</v>
      </c>
      <c r="M1513" s="43">
        <f t="shared" si="3029"/>
        <v>0</v>
      </c>
      <c r="N1513" s="43">
        <f t="shared" si="3030"/>
        <v>0</v>
      </c>
      <c r="O1513" s="43">
        <f t="shared" si="3031"/>
        <v>0</v>
      </c>
      <c r="P1513" s="43">
        <f t="shared" si="3032"/>
        <v>0</v>
      </c>
      <c r="Q1513" s="43">
        <f t="shared" si="3033"/>
        <v>0</v>
      </c>
      <c r="R1513" s="43">
        <f t="shared" si="3034"/>
        <v>0</v>
      </c>
      <c r="S1513" s="43">
        <f t="shared" si="3035"/>
        <v>0</v>
      </c>
      <c r="T1513" s="43">
        <f t="shared" si="3036"/>
        <v>0</v>
      </c>
      <c r="U1513" s="43">
        <v>0</v>
      </c>
      <c r="V1513" s="43">
        <f t="shared" si="2887"/>
        <v>100</v>
      </c>
      <c r="W1513" s="43">
        <f t="shared" si="3037"/>
        <v>0</v>
      </c>
      <c r="X1513" s="43">
        <f t="shared" si="3038"/>
        <v>0</v>
      </c>
      <c r="Y1513" s="43">
        <f t="shared" si="3039"/>
        <v>0</v>
      </c>
      <c r="Z1513" s="43">
        <f t="shared" si="3040"/>
        <v>0</v>
      </c>
      <c r="AA1513" s="43">
        <f t="shared" si="3041"/>
        <v>0</v>
      </c>
      <c r="AB1513" s="43">
        <f t="shared" si="3042"/>
        <v>100</v>
      </c>
      <c r="AC1513" s="44">
        <f t="shared" si="3043"/>
        <v>100</v>
      </c>
      <c r="AD1513" s="44">
        <f t="shared" si="3044"/>
        <v>100</v>
      </c>
      <c r="AE1513" s="45">
        <f t="shared" si="3051"/>
        <v>100</v>
      </c>
      <c r="AF1513" s="43">
        <f t="shared" si="3045"/>
        <v>100</v>
      </c>
      <c r="AG1513" s="43">
        <f t="shared" si="3046"/>
        <v>0</v>
      </c>
      <c r="AH1513" s="43">
        <f t="shared" si="3047"/>
        <v>0</v>
      </c>
      <c r="AI1513" s="43">
        <f t="shared" si="3048"/>
        <v>0</v>
      </c>
      <c r="AJ1513" s="43">
        <f t="shared" si="3049"/>
        <v>0</v>
      </c>
      <c r="AK1513" s="43">
        <f t="shared" si="3050"/>
        <v>0</v>
      </c>
      <c r="AL1513" s="43">
        <f t="shared" si="3052"/>
        <v>100</v>
      </c>
      <c r="AM1513" s="43">
        <f t="shared" si="3053"/>
        <v>0</v>
      </c>
      <c r="AN1513" s="2"/>
      <c r="AO1513" s="1"/>
      <c r="AP1513" s="1"/>
      <c r="AQ1513" s="1"/>
      <c r="AR1513" s="1"/>
      <c r="AS1513" s="1"/>
    </row>
    <row r="1514" ht="31.5">
      <c r="B1514" s="41" t="s">
        <v>670</v>
      </c>
      <c r="C1514" s="41" t="s">
        <v>227</v>
      </c>
      <c r="D1514" s="41" t="s">
        <v>227</v>
      </c>
      <c r="E1514" s="26" t="str">
        <f t="shared" si="2874"/>
        <v>0707</v>
      </c>
      <c r="F1514" s="41" t="s">
        <v>390</v>
      </c>
      <c r="G1514" s="41"/>
      <c r="H1514" s="42" t="s">
        <v>391</v>
      </c>
      <c r="I1514" s="43">
        <f t="shared" si="3025"/>
        <v>100</v>
      </c>
      <c r="J1514" s="43">
        <f t="shared" si="3026"/>
        <v>100</v>
      </c>
      <c r="K1514" s="43">
        <f t="shared" si="3027"/>
        <v>100</v>
      </c>
      <c r="L1514" s="43">
        <f t="shared" si="3028"/>
        <v>0</v>
      </c>
      <c r="M1514" s="43">
        <f t="shared" si="3029"/>
        <v>0</v>
      </c>
      <c r="N1514" s="43">
        <f t="shared" si="3030"/>
        <v>0</v>
      </c>
      <c r="O1514" s="43">
        <f t="shared" si="3031"/>
        <v>0</v>
      </c>
      <c r="P1514" s="43">
        <f t="shared" si="3032"/>
        <v>0</v>
      </c>
      <c r="Q1514" s="43">
        <f t="shared" si="3033"/>
        <v>0</v>
      </c>
      <c r="R1514" s="43">
        <f t="shared" si="3034"/>
        <v>0</v>
      </c>
      <c r="S1514" s="43">
        <f t="shared" si="3035"/>
        <v>0</v>
      </c>
      <c r="T1514" s="43">
        <f t="shared" si="3036"/>
        <v>0</v>
      </c>
      <c r="U1514" s="43">
        <v>0</v>
      </c>
      <c r="V1514" s="43">
        <f t="shared" si="2887"/>
        <v>100</v>
      </c>
      <c r="W1514" s="43">
        <f t="shared" si="3037"/>
        <v>0</v>
      </c>
      <c r="X1514" s="43">
        <f t="shared" si="3038"/>
        <v>0</v>
      </c>
      <c r="Y1514" s="43">
        <f t="shared" si="3039"/>
        <v>0</v>
      </c>
      <c r="Z1514" s="43">
        <f t="shared" si="3040"/>
        <v>0</v>
      </c>
      <c r="AA1514" s="43">
        <f t="shared" si="3041"/>
        <v>0</v>
      </c>
      <c r="AB1514" s="43">
        <f t="shared" si="3042"/>
        <v>100</v>
      </c>
      <c r="AC1514" s="44">
        <f t="shared" si="3043"/>
        <v>100</v>
      </c>
      <c r="AD1514" s="44">
        <f t="shared" si="3044"/>
        <v>100</v>
      </c>
      <c r="AE1514" s="45">
        <f t="shared" si="3051"/>
        <v>100</v>
      </c>
      <c r="AF1514" s="43">
        <f t="shared" si="3045"/>
        <v>100</v>
      </c>
      <c r="AG1514" s="43">
        <f t="shared" si="3046"/>
        <v>0</v>
      </c>
      <c r="AH1514" s="43">
        <f t="shared" si="3047"/>
        <v>0</v>
      </c>
      <c r="AI1514" s="43">
        <f t="shared" si="3048"/>
        <v>0</v>
      </c>
      <c r="AJ1514" s="43">
        <f t="shared" si="3049"/>
        <v>0</v>
      </c>
      <c r="AK1514" s="43">
        <f t="shared" si="3050"/>
        <v>0</v>
      </c>
      <c r="AL1514" s="43">
        <f t="shared" si="3052"/>
        <v>100</v>
      </c>
      <c r="AM1514" s="43">
        <f t="shared" si="3053"/>
        <v>0</v>
      </c>
      <c r="AN1514" s="2"/>
      <c r="AO1514" s="1"/>
      <c r="AP1514" s="1"/>
      <c r="AQ1514" s="1"/>
      <c r="AR1514" s="1"/>
      <c r="AS1514" s="1"/>
    </row>
    <row r="1515" ht="47.25">
      <c r="B1515" s="41" t="s">
        <v>670</v>
      </c>
      <c r="C1515" s="41" t="s">
        <v>227</v>
      </c>
      <c r="D1515" s="41" t="s">
        <v>227</v>
      </c>
      <c r="E1515" s="26" t="str">
        <f t="shared" si="2874"/>
        <v>0707</v>
      </c>
      <c r="F1515" s="41" t="s">
        <v>825</v>
      </c>
      <c r="G1515" s="41"/>
      <c r="H1515" s="42" t="s">
        <v>826</v>
      </c>
      <c r="I1515" s="43">
        <f t="shared" si="3025"/>
        <v>100</v>
      </c>
      <c r="J1515" s="43">
        <f t="shared" si="3026"/>
        <v>100</v>
      </c>
      <c r="K1515" s="43">
        <f t="shared" si="3027"/>
        <v>100</v>
      </c>
      <c r="L1515" s="43">
        <f t="shared" si="3028"/>
        <v>0</v>
      </c>
      <c r="M1515" s="43">
        <f t="shared" si="3029"/>
        <v>0</v>
      </c>
      <c r="N1515" s="43">
        <f t="shared" si="3030"/>
        <v>0</v>
      </c>
      <c r="O1515" s="43">
        <f t="shared" si="3031"/>
        <v>0</v>
      </c>
      <c r="P1515" s="43">
        <f t="shared" si="3032"/>
        <v>0</v>
      </c>
      <c r="Q1515" s="43">
        <f t="shared" si="3033"/>
        <v>0</v>
      </c>
      <c r="R1515" s="43">
        <f t="shared" si="3034"/>
        <v>0</v>
      </c>
      <c r="S1515" s="43">
        <f t="shared" si="3035"/>
        <v>0</v>
      </c>
      <c r="T1515" s="43">
        <f t="shared" si="3036"/>
        <v>0</v>
      </c>
      <c r="U1515" s="43">
        <v>0</v>
      </c>
      <c r="V1515" s="43">
        <f t="shared" si="2887"/>
        <v>100</v>
      </c>
      <c r="W1515" s="43">
        <f t="shared" si="3037"/>
        <v>0</v>
      </c>
      <c r="X1515" s="43">
        <f t="shared" si="3038"/>
        <v>0</v>
      </c>
      <c r="Y1515" s="43">
        <f t="shared" si="3039"/>
        <v>0</v>
      </c>
      <c r="Z1515" s="43">
        <f t="shared" si="3040"/>
        <v>0</v>
      </c>
      <c r="AA1515" s="43">
        <f t="shared" si="3041"/>
        <v>0</v>
      </c>
      <c r="AB1515" s="43">
        <f t="shared" si="3042"/>
        <v>100</v>
      </c>
      <c r="AC1515" s="44">
        <f t="shared" si="3043"/>
        <v>100</v>
      </c>
      <c r="AD1515" s="44">
        <f t="shared" si="3044"/>
        <v>100</v>
      </c>
      <c r="AE1515" s="45">
        <f t="shared" si="3051"/>
        <v>100</v>
      </c>
      <c r="AF1515" s="43">
        <f t="shared" si="3045"/>
        <v>100</v>
      </c>
      <c r="AG1515" s="43">
        <f t="shared" si="3046"/>
        <v>0</v>
      </c>
      <c r="AH1515" s="43">
        <f t="shared" si="3047"/>
        <v>0</v>
      </c>
      <c r="AI1515" s="43">
        <f t="shared" si="3048"/>
        <v>0</v>
      </c>
      <c r="AJ1515" s="43">
        <f t="shared" si="3049"/>
        <v>0</v>
      </c>
      <c r="AK1515" s="43">
        <f t="shared" si="3050"/>
        <v>0</v>
      </c>
      <c r="AL1515" s="43">
        <f t="shared" si="3052"/>
        <v>100</v>
      </c>
      <c r="AM1515" s="43">
        <f t="shared" si="3053"/>
        <v>0</v>
      </c>
      <c r="AN1515" s="2"/>
      <c r="AR1515" s="1"/>
      <c r="AS1515" s="1"/>
    </row>
    <row r="1516" ht="31.5">
      <c r="B1516" s="41" t="s">
        <v>670</v>
      </c>
      <c r="C1516" s="41" t="s">
        <v>227</v>
      </c>
      <c r="D1516" s="41" t="s">
        <v>227</v>
      </c>
      <c r="E1516" s="26" t="str">
        <f t="shared" si="2874"/>
        <v>0707</v>
      </c>
      <c r="F1516" s="41" t="s">
        <v>827</v>
      </c>
      <c r="G1516" s="41"/>
      <c r="H1516" s="42" t="s">
        <v>828</v>
      </c>
      <c r="I1516" s="43">
        <f t="shared" si="3025"/>
        <v>100</v>
      </c>
      <c r="J1516" s="43">
        <f t="shared" si="3026"/>
        <v>100</v>
      </c>
      <c r="K1516" s="43">
        <f t="shared" si="3027"/>
        <v>100</v>
      </c>
      <c r="L1516" s="43">
        <f t="shared" si="3028"/>
        <v>0</v>
      </c>
      <c r="M1516" s="43">
        <f t="shared" si="3029"/>
        <v>0</v>
      </c>
      <c r="N1516" s="43">
        <f t="shared" si="3030"/>
        <v>0</v>
      </c>
      <c r="O1516" s="43">
        <f t="shared" si="3031"/>
        <v>0</v>
      </c>
      <c r="P1516" s="43">
        <f t="shared" si="3032"/>
        <v>0</v>
      </c>
      <c r="Q1516" s="43">
        <f t="shared" si="3033"/>
        <v>0</v>
      </c>
      <c r="R1516" s="43">
        <f t="shared" si="3034"/>
        <v>0</v>
      </c>
      <c r="S1516" s="43">
        <f t="shared" si="3035"/>
        <v>0</v>
      </c>
      <c r="T1516" s="43">
        <f t="shared" si="3036"/>
        <v>0</v>
      </c>
      <c r="U1516" s="43">
        <v>0</v>
      </c>
      <c r="V1516" s="43">
        <f t="shared" si="2887"/>
        <v>100</v>
      </c>
      <c r="W1516" s="43">
        <f t="shared" si="3037"/>
        <v>0</v>
      </c>
      <c r="X1516" s="43">
        <f t="shared" si="3038"/>
        <v>0</v>
      </c>
      <c r="Y1516" s="43">
        <f t="shared" si="3039"/>
        <v>0</v>
      </c>
      <c r="Z1516" s="43">
        <f t="shared" si="3040"/>
        <v>0</v>
      </c>
      <c r="AA1516" s="43">
        <f t="shared" si="3041"/>
        <v>0</v>
      </c>
      <c r="AB1516" s="43">
        <f t="shared" si="3042"/>
        <v>100</v>
      </c>
      <c r="AC1516" s="44">
        <f t="shared" si="3043"/>
        <v>100</v>
      </c>
      <c r="AD1516" s="44">
        <f t="shared" si="3044"/>
        <v>100</v>
      </c>
      <c r="AE1516" s="45">
        <f t="shared" si="3051"/>
        <v>100</v>
      </c>
      <c r="AF1516" s="43">
        <f t="shared" si="3045"/>
        <v>100</v>
      </c>
      <c r="AG1516" s="43">
        <f t="shared" si="3046"/>
        <v>0</v>
      </c>
      <c r="AH1516" s="43">
        <f t="shared" si="3047"/>
        <v>0</v>
      </c>
      <c r="AI1516" s="43">
        <f t="shared" si="3048"/>
        <v>0</v>
      </c>
      <c r="AJ1516" s="43">
        <f t="shared" si="3049"/>
        <v>0</v>
      </c>
      <c r="AK1516" s="43">
        <f t="shared" si="3050"/>
        <v>0</v>
      </c>
      <c r="AL1516" s="43">
        <f t="shared" si="3052"/>
        <v>100</v>
      </c>
      <c r="AM1516" s="43">
        <f t="shared" si="3053"/>
        <v>0</v>
      </c>
      <c r="AN1516" s="2"/>
      <c r="AO1516" s="1"/>
      <c r="AP1516" s="1"/>
      <c r="AQ1516" s="1"/>
      <c r="AR1516" s="1"/>
      <c r="AS1516" s="1"/>
    </row>
    <row r="1517" ht="31.5">
      <c r="B1517" s="41" t="s">
        <v>670</v>
      </c>
      <c r="C1517" s="41" t="s">
        <v>227</v>
      </c>
      <c r="D1517" s="41" t="s">
        <v>227</v>
      </c>
      <c r="E1517" s="26" t="str">
        <f t="shared" si="2874"/>
        <v>0707</v>
      </c>
      <c r="F1517" s="41" t="s">
        <v>827</v>
      </c>
      <c r="G1517" s="41" t="s">
        <v>53</v>
      </c>
      <c r="H1517" s="42" t="s">
        <v>54</v>
      </c>
      <c r="I1517" s="43">
        <f t="shared" si="3025"/>
        <v>100</v>
      </c>
      <c r="J1517" s="43">
        <f t="shared" si="3026"/>
        <v>100</v>
      </c>
      <c r="K1517" s="43">
        <f t="shared" si="3027"/>
        <v>100</v>
      </c>
      <c r="L1517" s="43">
        <f t="shared" si="3028"/>
        <v>0</v>
      </c>
      <c r="M1517" s="43">
        <f t="shared" si="3029"/>
        <v>0</v>
      </c>
      <c r="N1517" s="43">
        <f t="shared" si="3030"/>
        <v>0</v>
      </c>
      <c r="O1517" s="43">
        <f t="shared" si="3031"/>
        <v>0</v>
      </c>
      <c r="P1517" s="43">
        <f t="shared" si="3032"/>
        <v>0</v>
      </c>
      <c r="Q1517" s="43">
        <f t="shared" si="3033"/>
        <v>0</v>
      </c>
      <c r="R1517" s="43">
        <f t="shared" si="3034"/>
        <v>0</v>
      </c>
      <c r="S1517" s="43">
        <f t="shared" si="3035"/>
        <v>0</v>
      </c>
      <c r="T1517" s="43">
        <f t="shared" si="3036"/>
        <v>0</v>
      </c>
      <c r="U1517" s="43">
        <v>0</v>
      </c>
      <c r="V1517" s="43">
        <f t="shared" si="2887"/>
        <v>100</v>
      </c>
      <c r="W1517" s="43">
        <f t="shared" si="3037"/>
        <v>0</v>
      </c>
      <c r="X1517" s="43">
        <f t="shared" si="3038"/>
        <v>0</v>
      </c>
      <c r="Y1517" s="43">
        <f t="shared" si="3039"/>
        <v>0</v>
      </c>
      <c r="Z1517" s="43">
        <f t="shared" si="3040"/>
        <v>0</v>
      </c>
      <c r="AA1517" s="43">
        <f t="shared" si="3041"/>
        <v>0</v>
      </c>
      <c r="AB1517" s="43">
        <f t="shared" si="3042"/>
        <v>100</v>
      </c>
      <c r="AC1517" s="44">
        <f t="shared" si="3043"/>
        <v>100</v>
      </c>
      <c r="AD1517" s="44">
        <f t="shared" si="3044"/>
        <v>100</v>
      </c>
      <c r="AE1517" s="45">
        <f t="shared" si="3051"/>
        <v>100</v>
      </c>
      <c r="AF1517" s="43">
        <f t="shared" si="3045"/>
        <v>100</v>
      </c>
      <c r="AG1517" s="43">
        <f t="shared" si="3046"/>
        <v>0</v>
      </c>
      <c r="AH1517" s="43">
        <f t="shared" si="3047"/>
        <v>0</v>
      </c>
      <c r="AI1517" s="43">
        <f t="shared" si="3048"/>
        <v>0</v>
      </c>
      <c r="AJ1517" s="43">
        <f t="shared" si="3049"/>
        <v>0</v>
      </c>
      <c r="AK1517" s="43">
        <f t="shared" si="3050"/>
        <v>0</v>
      </c>
      <c r="AL1517" s="43">
        <f t="shared" si="3052"/>
        <v>100</v>
      </c>
      <c r="AM1517" s="43">
        <f t="shared" si="3053"/>
        <v>0</v>
      </c>
      <c r="AN1517" s="2"/>
      <c r="AO1517" s="1"/>
      <c r="AP1517" s="1"/>
      <c r="AQ1517" s="1"/>
      <c r="AR1517" s="1"/>
      <c r="AS1517" s="1"/>
    </row>
    <row r="1518" ht="31.5">
      <c r="B1518" s="41" t="s">
        <v>670</v>
      </c>
      <c r="C1518" s="41" t="s">
        <v>227</v>
      </c>
      <c r="D1518" s="41" t="s">
        <v>227</v>
      </c>
      <c r="E1518" s="26" t="str">
        <f t="shared" si="2874"/>
        <v>0707</v>
      </c>
      <c r="F1518" s="41" t="s">
        <v>827</v>
      </c>
      <c r="G1518" s="41" t="s">
        <v>55</v>
      </c>
      <c r="H1518" s="42" t="s">
        <v>56</v>
      </c>
      <c r="I1518" s="43">
        <v>100</v>
      </c>
      <c r="J1518" s="43">
        <v>100</v>
      </c>
      <c r="K1518" s="43">
        <v>100</v>
      </c>
      <c r="L1518" s="43"/>
      <c r="M1518" s="43"/>
      <c r="N1518" s="43"/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f t="shared" si="2887"/>
        <v>100</v>
      </c>
      <c r="W1518" s="43"/>
      <c r="X1518" s="43"/>
      <c r="Y1518" s="43"/>
      <c r="Z1518" s="43"/>
      <c r="AA1518" s="43"/>
      <c r="AB1518" s="43">
        <v>100</v>
      </c>
      <c r="AC1518" s="44">
        <v>100</v>
      </c>
      <c r="AD1518" s="44">
        <v>100</v>
      </c>
      <c r="AE1518" s="45">
        <f t="shared" si="3051"/>
        <v>100</v>
      </c>
      <c r="AF1518" s="43">
        <v>100</v>
      </c>
      <c r="AG1518" s="43">
        <v>0</v>
      </c>
      <c r="AH1518" s="43">
        <v>0</v>
      </c>
      <c r="AI1518" s="43">
        <v>0</v>
      </c>
      <c r="AJ1518" s="43">
        <v>0</v>
      </c>
      <c r="AK1518" s="43">
        <v>0</v>
      </c>
      <c r="AL1518" s="43">
        <f t="shared" si="3052"/>
        <v>100</v>
      </c>
      <c r="AM1518" s="43">
        <f t="shared" si="3053"/>
        <v>0</v>
      </c>
      <c r="AN1518" s="19"/>
      <c r="AO1518" s="1"/>
      <c r="AP1518" s="1"/>
      <c r="AQ1518" s="1"/>
      <c r="AR1518" s="1"/>
      <c r="AS1518" s="1"/>
    </row>
    <row r="1519" s="24" customFormat="1">
      <c r="B1519" s="25" t="s">
        <v>670</v>
      </c>
      <c r="C1519" s="25" t="s">
        <v>395</v>
      </c>
      <c r="D1519" s="25"/>
      <c r="E1519" s="32" t="str">
        <f t="shared" ref="E1519:E1582" si="3054">CONCATENATE(C1519,D1519)</f>
        <v>08</v>
      </c>
      <c r="F1519" s="25"/>
      <c r="G1519" s="25"/>
      <c r="H1519" s="27" t="s">
        <v>396</v>
      </c>
      <c r="I1519" s="28">
        <f t="shared" si="3025"/>
        <v>157.80000000000001</v>
      </c>
      <c r="J1519" s="28">
        <f t="shared" si="3026"/>
        <v>157.80000000000001</v>
      </c>
      <c r="K1519" s="28">
        <f t="shared" si="3027"/>
        <v>857.79999999999995</v>
      </c>
      <c r="L1519" s="28">
        <f t="shared" si="3028"/>
        <v>0</v>
      </c>
      <c r="M1519" s="28">
        <f t="shared" si="3029"/>
        <v>0</v>
      </c>
      <c r="N1519" s="28">
        <f t="shared" si="3030"/>
        <v>0</v>
      </c>
      <c r="O1519" s="28">
        <f t="shared" si="3031"/>
        <v>0</v>
      </c>
      <c r="P1519" s="28">
        <f t="shared" si="3032"/>
        <v>0</v>
      </c>
      <c r="Q1519" s="28">
        <f t="shared" si="3033"/>
        <v>0</v>
      </c>
      <c r="R1519" s="28">
        <f t="shared" si="3034"/>
        <v>0</v>
      </c>
      <c r="S1519" s="28">
        <f t="shared" si="3035"/>
        <v>0</v>
      </c>
      <c r="T1519" s="28">
        <f t="shared" si="3036"/>
        <v>0</v>
      </c>
      <c r="U1519" s="28">
        <v>0</v>
      </c>
      <c r="V1519" s="28">
        <f t="shared" ref="V1519:V1582" si="3055">I1519+L1519+U1519+T1519+S1519+R1519+Q1519+P1519+O1519</f>
        <v>157.80000000000001</v>
      </c>
      <c r="W1519" s="28">
        <f t="shared" si="3037"/>
        <v>0</v>
      </c>
      <c r="X1519" s="28">
        <f t="shared" si="3038"/>
        <v>0</v>
      </c>
      <c r="Y1519" s="28">
        <f t="shared" si="3039"/>
        <v>0</v>
      </c>
      <c r="Z1519" s="28">
        <f t="shared" si="3040"/>
        <v>0</v>
      </c>
      <c r="AA1519" s="28">
        <f t="shared" si="3041"/>
        <v>0</v>
      </c>
      <c r="AB1519" s="28">
        <f t="shared" si="3042"/>
        <v>1453</v>
      </c>
      <c r="AC1519" s="29">
        <f t="shared" si="3043"/>
        <v>1924</v>
      </c>
      <c r="AD1519" s="29">
        <f t="shared" si="3044"/>
        <v>1924</v>
      </c>
      <c r="AE1519" s="30">
        <f t="shared" si="3051"/>
        <v>100</v>
      </c>
      <c r="AF1519" s="28">
        <f t="shared" si="3045"/>
        <v>1924</v>
      </c>
      <c r="AG1519" s="28">
        <f t="shared" si="3046"/>
        <v>0</v>
      </c>
      <c r="AH1519" s="28">
        <f t="shared" si="3047"/>
        <v>0</v>
      </c>
      <c r="AI1519" s="28">
        <f t="shared" si="3048"/>
        <v>0</v>
      </c>
      <c r="AJ1519" s="28">
        <f t="shared" si="3049"/>
        <v>0</v>
      </c>
      <c r="AK1519" s="28">
        <f t="shared" si="3050"/>
        <v>0</v>
      </c>
      <c r="AL1519" s="28">
        <f t="shared" si="3052"/>
        <v>1924</v>
      </c>
      <c r="AM1519" s="28">
        <f t="shared" si="3053"/>
        <v>-1766.2</v>
      </c>
      <c r="AN1519" s="2"/>
      <c r="AO1519" s="24"/>
      <c r="AP1519" s="24"/>
      <c r="AQ1519" s="24"/>
      <c r="AR1519" s="24"/>
      <c r="AS1519" s="24"/>
    </row>
    <row r="1520" s="33" customFormat="1">
      <c r="B1520" s="34" t="s">
        <v>670</v>
      </c>
      <c r="C1520" s="34" t="s">
        <v>395</v>
      </c>
      <c r="D1520" s="34" t="s">
        <v>41</v>
      </c>
      <c r="E1520" s="35" t="str">
        <f t="shared" si="3054"/>
        <v>0801</v>
      </c>
      <c r="F1520" s="34"/>
      <c r="G1520" s="34"/>
      <c r="H1520" s="36" t="s">
        <v>397</v>
      </c>
      <c r="I1520" s="37">
        <f t="shared" si="3025"/>
        <v>157.80000000000001</v>
      </c>
      <c r="J1520" s="37">
        <f t="shared" si="3026"/>
        <v>157.80000000000001</v>
      </c>
      <c r="K1520" s="37">
        <f t="shared" si="3027"/>
        <v>857.79999999999995</v>
      </c>
      <c r="L1520" s="37">
        <f t="shared" si="3028"/>
        <v>0</v>
      </c>
      <c r="M1520" s="37">
        <f t="shared" si="3029"/>
        <v>0</v>
      </c>
      <c r="N1520" s="37">
        <f t="shared" si="3030"/>
        <v>0</v>
      </c>
      <c r="O1520" s="37">
        <f>O1521+O1527</f>
        <v>0</v>
      </c>
      <c r="P1520" s="37">
        <f>P1521+P1527</f>
        <v>0</v>
      </c>
      <c r="Q1520" s="37">
        <f>Q1521+Q1527</f>
        <v>0</v>
      </c>
      <c r="R1520" s="37">
        <f>R1521+R1527</f>
        <v>0</v>
      </c>
      <c r="S1520" s="37">
        <f>S1521+S1527</f>
        <v>0</v>
      </c>
      <c r="T1520" s="37">
        <f>T1521+T1527</f>
        <v>0</v>
      </c>
      <c r="U1520" s="37">
        <v>0</v>
      </c>
      <c r="V1520" s="37">
        <f t="shared" si="3055"/>
        <v>157.80000000000001</v>
      </c>
      <c r="W1520" s="37">
        <f>W1521+W1527</f>
        <v>0</v>
      </c>
      <c r="X1520" s="37">
        <f>X1521+X1527</f>
        <v>0</v>
      </c>
      <c r="Y1520" s="37">
        <f>Y1521+Y1527</f>
        <v>0</v>
      </c>
      <c r="Z1520" s="37">
        <f>Z1521+Z1527</f>
        <v>0</v>
      </c>
      <c r="AA1520" s="37">
        <f>AA1521+AA1527</f>
        <v>0</v>
      </c>
      <c r="AB1520" s="37">
        <f>AB1521+AB1527</f>
        <v>1453</v>
      </c>
      <c r="AC1520" s="38">
        <f>AC1521+AC1527</f>
        <v>1924</v>
      </c>
      <c r="AD1520" s="38">
        <f>AD1521+AD1527</f>
        <v>1924</v>
      </c>
      <c r="AE1520" s="39">
        <f t="shared" si="3051"/>
        <v>100</v>
      </c>
      <c r="AF1520" s="37">
        <f>AF1521+AF1527</f>
        <v>1924</v>
      </c>
      <c r="AG1520" s="37">
        <f>AG1521+AG1527</f>
        <v>0</v>
      </c>
      <c r="AH1520" s="37">
        <f>AH1521+AH1527</f>
        <v>0</v>
      </c>
      <c r="AI1520" s="37">
        <f>AI1521+AI1527</f>
        <v>0</v>
      </c>
      <c r="AJ1520" s="37">
        <f>AJ1521+AJ1527</f>
        <v>0</v>
      </c>
      <c r="AK1520" s="37">
        <f>AK1521+AK1527</f>
        <v>0</v>
      </c>
      <c r="AL1520" s="37">
        <f t="shared" si="3052"/>
        <v>1924</v>
      </c>
      <c r="AM1520" s="37">
        <f t="shared" si="3053"/>
        <v>-1766.2</v>
      </c>
      <c r="AN1520" s="40"/>
      <c r="AO1520" s="33"/>
      <c r="AP1520" s="33"/>
      <c r="AQ1520" s="33"/>
      <c r="AR1520" s="33"/>
      <c r="AS1520" s="33"/>
    </row>
    <row r="1521">
      <c r="B1521" s="41" t="s">
        <v>670</v>
      </c>
      <c r="C1521" s="41" t="s">
        <v>395</v>
      </c>
      <c r="D1521" s="41" t="s">
        <v>41</v>
      </c>
      <c r="E1521" s="26" t="str">
        <f t="shared" si="3054"/>
        <v>0801</v>
      </c>
      <c r="F1521" s="41" t="s">
        <v>297</v>
      </c>
      <c r="G1521" s="41"/>
      <c r="H1521" s="42" t="s">
        <v>298</v>
      </c>
      <c r="I1521" s="43">
        <f t="shared" si="3025"/>
        <v>157.80000000000001</v>
      </c>
      <c r="J1521" s="43">
        <f t="shared" si="3026"/>
        <v>157.80000000000001</v>
      </c>
      <c r="K1521" s="43">
        <f t="shared" si="3027"/>
        <v>857.79999999999995</v>
      </c>
      <c r="L1521" s="43">
        <f t="shared" si="3028"/>
        <v>0</v>
      </c>
      <c r="M1521" s="43">
        <f t="shared" si="3029"/>
        <v>0</v>
      </c>
      <c r="N1521" s="43">
        <f t="shared" si="3030"/>
        <v>0</v>
      </c>
      <c r="O1521" s="43">
        <f t="shared" ref="O1521:O1527" si="3056">O1522</f>
        <v>0</v>
      </c>
      <c r="P1521" s="43">
        <f t="shared" ref="P1521:P1527" si="3057">P1522</f>
        <v>0</v>
      </c>
      <c r="Q1521" s="43">
        <f t="shared" ref="Q1521:Q1527" si="3058">Q1522</f>
        <v>0</v>
      </c>
      <c r="R1521" s="43">
        <f t="shared" ref="R1521:R1527" si="3059">R1522</f>
        <v>0</v>
      </c>
      <c r="S1521" s="43">
        <f t="shared" ref="S1521:S1527" si="3060">S1522</f>
        <v>0</v>
      </c>
      <c r="T1521" s="43">
        <f t="shared" ref="T1521:T1527" si="3061">T1522</f>
        <v>0</v>
      </c>
      <c r="U1521" s="43">
        <v>0</v>
      </c>
      <c r="V1521" s="43">
        <f t="shared" si="3055"/>
        <v>157.80000000000001</v>
      </c>
      <c r="W1521" s="43">
        <f t="shared" ref="W1521:W1527" si="3062">W1522</f>
        <v>0</v>
      </c>
      <c r="X1521" s="43">
        <f t="shared" ref="X1521:X1527" si="3063">X1522</f>
        <v>0</v>
      </c>
      <c r="Y1521" s="43">
        <f t="shared" ref="Y1521:Y1527" si="3064">Y1522</f>
        <v>0</v>
      </c>
      <c r="Z1521" s="43">
        <f t="shared" ref="Z1521:Z1527" si="3065">Z1522</f>
        <v>0</v>
      </c>
      <c r="AA1521" s="43">
        <f t="shared" ref="AA1521:AA1527" si="3066">AA1522</f>
        <v>0</v>
      </c>
      <c r="AB1521" s="43">
        <f t="shared" ref="AB1521:AB1527" si="3067">AB1522</f>
        <v>118</v>
      </c>
      <c r="AC1521" s="44">
        <f t="shared" ref="AC1521:AC1527" si="3068">AC1522</f>
        <v>149</v>
      </c>
      <c r="AD1521" s="44">
        <f t="shared" ref="AD1521:AD1527" si="3069">AD1522</f>
        <v>149</v>
      </c>
      <c r="AE1521" s="45">
        <f t="shared" si="3051"/>
        <v>100</v>
      </c>
      <c r="AF1521" s="43">
        <f t="shared" ref="AF1521:AF1527" si="3070">AF1522</f>
        <v>149</v>
      </c>
      <c r="AG1521" s="43">
        <f t="shared" ref="AG1521:AG1527" si="3071">AG1522</f>
        <v>0</v>
      </c>
      <c r="AH1521" s="43">
        <f t="shared" ref="AH1521:AH1527" si="3072">AH1522</f>
        <v>0</v>
      </c>
      <c r="AI1521" s="43">
        <f t="shared" ref="AI1521:AI1527" si="3073">AI1522</f>
        <v>0</v>
      </c>
      <c r="AJ1521" s="43">
        <f t="shared" ref="AJ1521:AJ1527" si="3074">AJ1522</f>
        <v>0</v>
      </c>
      <c r="AK1521" s="43">
        <f t="shared" ref="AK1521:AK1527" si="3075">AK1522</f>
        <v>0</v>
      </c>
      <c r="AL1521" s="43">
        <f t="shared" si="3052"/>
        <v>149</v>
      </c>
      <c r="AM1521" s="43">
        <f t="shared" si="3053"/>
        <v>8.8000000000000114</v>
      </c>
      <c r="AN1521" s="2"/>
      <c r="AO1521" s="1"/>
      <c r="AP1521" s="1"/>
      <c r="AQ1521" s="1"/>
      <c r="AR1521" s="1"/>
      <c r="AS1521" s="1"/>
    </row>
    <row r="1522" ht="31.5">
      <c r="B1522" s="41" t="s">
        <v>670</v>
      </c>
      <c r="C1522" s="41" t="s">
        <v>395</v>
      </c>
      <c r="D1522" s="41" t="s">
        <v>41</v>
      </c>
      <c r="E1522" s="26" t="str">
        <f t="shared" si="3054"/>
        <v>0801</v>
      </c>
      <c r="F1522" s="41" t="s">
        <v>400</v>
      </c>
      <c r="G1522" s="41"/>
      <c r="H1522" s="42" t="s">
        <v>401</v>
      </c>
      <c r="I1522" s="43">
        <f t="shared" si="3025"/>
        <v>157.80000000000001</v>
      </c>
      <c r="J1522" s="43">
        <f t="shared" si="3026"/>
        <v>157.80000000000001</v>
      </c>
      <c r="K1522" s="43">
        <f t="shared" si="3027"/>
        <v>857.79999999999995</v>
      </c>
      <c r="L1522" s="43">
        <f t="shared" si="3028"/>
        <v>0</v>
      </c>
      <c r="M1522" s="43">
        <f t="shared" si="3029"/>
        <v>0</v>
      </c>
      <c r="N1522" s="43">
        <f t="shared" si="3030"/>
        <v>0</v>
      </c>
      <c r="O1522" s="43">
        <f t="shared" si="3056"/>
        <v>0</v>
      </c>
      <c r="P1522" s="43">
        <f t="shared" si="3057"/>
        <v>0</v>
      </c>
      <c r="Q1522" s="43">
        <f t="shared" si="3058"/>
        <v>0</v>
      </c>
      <c r="R1522" s="43">
        <f t="shared" si="3059"/>
        <v>0</v>
      </c>
      <c r="S1522" s="43">
        <f t="shared" si="3060"/>
        <v>0</v>
      </c>
      <c r="T1522" s="43">
        <f t="shared" si="3061"/>
        <v>0</v>
      </c>
      <c r="U1522" s="43">
        <v>0</v>
      </c>
      <c r="V1522" s="43">
        <f t="shared" si="3055"/>
        <v>157.80000000000001</v>
      </c>
      <c r="W1522" s="43">
        <f t="shared" si="3062"/>
        <v>0</v>
      </c>
      <c r="X1522" s="43">
        <f t="shared" si="3063"/>
        <v>0</v>
      </c>
      <c r="Y1522" s="43">
        <f t="shared" si="3064"/>
        <v>0</v>
      </c>
      <c r="Z1522" s="43">
        <f t="shared" si="3065"/>
        <v>0</v>
      </c>
      <c r="AA1522" s="43">
        <f t="shared" si="3066"/>
        <v>0</v>
      </c>
      <c r="AB1522" s="43">
        <f t="shared" si="3067"/>
        <v>118</v>
      </c>
      <c r="AC1522" s="44">
        <f t="shared" si="3068"/>
        <v>149</v>
      </c>
      <c r="AD1522" s="44">
        <f t="shared" si="3069"/>
        <v>149</v>
      </c>
      <c r="AE1522" s="45">
        <f t="shared" si="3051"/>
        <v>100</v>
      </c>
      <c r="AF1522" s="43">
        <f t="shared" si="3070"/>
        <v>149</v>
      </c>
      <c r="AG1522" s="43">
        <f t="shared" si="3071"/>
        <v>0</v>
      </c>
      <c r="AH1522" s="43">
        <f t="shared" si="3072"/>
        <v>0</v>
      </c>
      <c r="AI1522" s="43">
        <f t="shared" si="3073"/>
        <v>0</v>
      </c>
      <c r="AJ1522" s="43">
        <f t="shared" si="3074"/>
        <v>0</v>
      </c>
      <c r="AK1522" s="43">
        <f t="shared" si="3075"/>
        <v>0</v>
      </c>
      <c r="AL1522" s="43">
        <f t="shared" si="3052"/>
        <v>149</v>
      </c>
      <c r="AM1522" s="43">
        <f t="shared" si="3053"/>
        <v>8.8000000000000114</v>
      </c>
      <c r="AN1522" s="2"/>
      <c r="AO1522" s="1"/>
      <c r="AP1522" s="1"/>
      <c r="AQ1522" s="1"/>
      <c r="AR1522" s="1"/>
      <c r="AS1522" s="1"/>
    </row>
    <row r="1523" ht="31.5">
      <c r="B1523" s="41" t="s">
        <v>670</v>
      </c>
      <c r="C1523" s="41" t="s">
        <v>395</v>
      </c>
      <c r="D1523" s="41" t="s">
        <v>41</v>
      </c>
      <c r="E1523" s="26" t="str">
        <f t="shared" si="3054"/>
        <v>0801</v>
      </c>
      <c r="F1523" s="41" t="s">
        <v>402</v>
      </c>
      <c r="G1523" s="41"/>
      <c r="H1523" s="42" t="s">
        <v>403</v>
      </c>
      <c r="I1523" s="43">
        <f t="shared" si="3025"/>
        <v>157.80000000000001</v>
      </c>
      <c r="J1523" s="43">
        <f t="shared" si="3026"/>
        <v>157.80000000000001</v>
      </c>
      <c r="K1523" s="43">
        <f t="shared" si="3027"/>
        <v>857.79999999999995</v>
      </c>
      <c r="L1523" s="43">
        <f t="shared" si="3028"/>
        <v>0</v>
      </c>
      <c r="M1523" s="43">
        <f t="shared" si="3029"/>
        <v>0</v>
      </c>
      <c r="N1523" s="43">
        <f t="shared" si="3030"/>
        <v>0</v>
      </c>
      <c r="O1523" s="43">
        <f t="shared" si="3056"/>
        <v>0</v>
      </c>
      <c r="P1523" s="43">
        <f t="shared" si="3057"/>
        <v>0</v>
      </c>
      <c r="Q1523" s="43">
        <f t="shared" si="3058"/>
        <v>0</v>
      </c>
      <c r="R1523" s="43">
        <f t="shared" si="3059"/>
        <v>0</v>
      </c>
      <c r="S1523" s="43">
        <f t="shared" si="3060"/>
        <v>0</v>
      </c>
      <c r="T1523" s="43">
        <f t="shared" si="3061"/>
        <v>0</v>
      </c>
      <c r="U1523" s="43">
        <v>0</v>
      </c>
      <c r="V1523" s="43">
        <f t="shared" si="3055"/>
        <v>157.80000000000001</v>
      </c>
      <c r="W1523" s="43">
        <f t="shared" si="3062"/>
        <v>0</v>
      </c>
      <c r="X1523" s="43">
        <f t="shared" si="3063"/>
        <v>0</v>
      </c>
      <c r="Y1523" s="43">
        <f t="shared" si="3064"/>
        <v>0</v>
      </c>
      <c r="Z1523" s="43">
        <f t="shared" si="3065"/>
        <v>0</v>
      </c>
      <c r="AA1523" s="43">
        <f t="shared" si="3066"/>
        <v>0</v>
      </c>
      <c r="AB1523" s="43">
        <f t="shared" si="3067"/>
        <v>118</v>
      </c>
      <c r="AC1523" s="44">
        <f t="shared" si="3068"/>
        <v>149</v>
      </c>
      <c r="AD1523" s="44">
        <f t="shared" si="3069"/>
        <v>149</v>
      </c>
      <c r="AE1523" s="45">
        <f t="shared" si="3051"/>
        <v>100</v>
      </c>
      <c r="AF1523" s="43">
        <f t="shared" si="3070"/>
        <v>149</v>
      </c>
      <c r="AG1523" s="43">
        <f t="shared" si="3071"/>
        <v>0</v>
      </c>
      <c r="AH1523" s="43">
        <f t="shared" si="3072"/>
        <v>0</v>
      </c>
      <c r="AI1523" s="43">
        <f t="shared" si="3073"/>
        <v>0</v>
      </c>
      <c r="AJ1523" s="43">
        <f t="shared" si="3074"/>
        <v>0</v>
      </c>
      <c r="AK1523" s="43">
        <f t="shared" si="3075"/>
        <v>0</v>
      </c>
      <c r="AL1523" s="43">
        <f t="shared" si="3052"/>
        <v>149</v>
      </c>
      <c r="AM1523" s="43">
        <f t="shared" si="3053"/>
        <v>8.8000000000000114</v>
      </c>
      <c r="AN1523" s="2"/>
      <c r="AR1523" s="1"/>
      <c r="AS1523" s="1"/>
    </row>
    <row r="1524" ht="47.25">
      <c r="B1524" s="41" t="s">
        <v>670</v>
      </c>
      <c r="C1524" s="41" t="s">
        <v>395</v>
      </c>
      <c r="D1524" s="41" t="s">
        <v>41</v>
      </c>
      <c r="E1524" s="26" t="str">
        <f t="shared" si="3054"/>
        <v>0801</v>
      </c>
      <c r="F1524" s="41" t="s">
        <v>405</v>
      </c>
      <c r="G1524" s="41"/>
      <c r="H1524" s="42" t="s">
        <v>406</v>
      </c>
      <c r="I1524" s="43">
        <f t="shared" si="3025"/>
        <v>157.80000000000001</v>
      </c>
      <c r="J1524" s="43">
        <f t="shared" si="3026"/>
        <v>157.80000000000001</v>
      </c>
      <c r="K1524" s="43">
        <f t="shared" si="3027"/>
        <v>857.79999999999995</v>
      </c>
      <c r="L1524" s="43">
        <f t="shared" si="3028"/>
        <v>0</v>
      </c>
      <c r="M1524" s="43">
        <f t="shared" si="3029"/>
        <v>0</v>
      </c>
      <c r="N1524" s="43">
        <f t="shared" si="3030"/>
        <v>0</v>
      </c>
      <c r="O1524" s="43">
        <f t="shared" si="3056"/>
        <v>0</v>
      </c>
      <c r="P1524" s="43">
        <f t="shared" si="3057"/>
        <v>0</v>
      </c>
      <c r="Q1524" s="43">
        <f t="shared" si="3058"/>
        <v>0</v>
      </c>
      <c r="R1524" s="43">
        <f t="shared" si="3059"/>
        <v>0</v>
      </c>
      <c r="S1524" s="43">
        <f t="shared" si="3060"/>
        <v>0</v>
      </c>
      <c r="T1524" s="43">
        <f t="shared" si="3061"/>
        <v>0</v>
      </c>
      <c r="U1524" s="43">
        <v>0</v>
      </c>
      <c r="V1524" s="43">
        <f t="shared" si="3055"/>
        <v>157.80000000000001</v>
      </c>
      <c r="W1524" s="43">
        <f t="shared" si="3062"/>
        <v>0</v>
      </c>
      <c r="X1524" s="43">
        <f t="shared" si="3063"/>
        <v>0</v>
      </c>
      <c r="Y1524" s="43">
        <f t="shared" si="3064"/>
        <v>0</v>
      </c>
      <c r="Z1524" s="43">
        <f t="shared" si="3065"/>
        <v>0</v>
      </c>
      <c r="AA1524" s="43">
        <f t="shared" si="3066"/>
        <v>0</v>
      </c>
      <c r="AB1524" s="43">
        <f t="shared" si="3067"/>
        <v>118</v>
      </c>
      <c r="AC1524" s="44">
        <f t="shared" si="3068"/>
        <v>149</v>
      </c>
      <c r="AD1524" s="44">
        <f t="shared" si="3069"/>
        <v>149</v>
      </c>
      <c r="AE1524" s="45">
        <f t="shared" si="3051"/>
        <v>100</v>
      </c>
      <c r="AF1524" s="43">
        <f t="shared" si="3070"/>
        <v>149</v>
      </c>
      <c r="AG1524" s="43">
        <f t="shared" si="3071"/>
        <v>0</v>
      </c>
      <c r="AH1524" s="43">
        <f t="shared" si="3072"/>
        <v>0</v>
      </c>
      <c r="AI1524" s="43">
        <f t="shared" si="3073"/>
        <v>0</v>
      </c>
      <c r="AJ1524" s="43">
        <f t="shared" si="3074"/>
        <v>0</v>
      </c>
      <c r="AK1524" s="43">
        <f t="shared" si="3075"/>
        <v>0</v>
      </c>
      <c r="AL1524" s="43">
        <f t="shared" si="3052"/>
        <v>149</v>
      </c>
      <c r="AM1524" s="43">
        <f t="shared" si="3053"/>
        <v>8.8000000000000114</v>
      </c>
      <c r="AN1524" s="2"/>
      <c r="AO1524" s="1"/>
      <c r="AP1524" s="1"/>
      <c r="AQ1524" s="1"/>
      <c r="AR1524" s="1"/>
      <c r="AS1524" s="1"/>
    </row>
    <row r="1525" ht="31.5">
      <c r="B1525" s="41" t="s">
        <v>670</v>
      </c>
      <c r="C1525" s="41" t="s">
        <v>395</v>
      </c>
      <c r="D1525" s="41" t="s">
        <v>41</v>
      </c>
      <c r="E1525" s="26" t="str">
        <f t="shared" si="3054"/>
        <v>0801</v>
      </c>
      <c r="F1525" s="41" t="s">
        <v>405</v>
      </c>
      <c r="G1525" s="41" t="s">
        <v>53</v>
      </c>
      <c r="H1525" s="42" t="s">
        <v>54</v>
      </c>
      <c r="I1525" s="43">
        <f t="shared" si="3025"/>
        <v>157.80000000000001</v>
      </c>
      <c r="J1525" s="43">
        <f t="shared" si="3026"/>
        <v>157.80000000000001</v>
      </c>
      <c r="K1525" s="43">
        <f t="shared" si="3027"/>
        <v>857.79999999999995</v>
      </c>
      <c r="L1525" s="43">
        <f t="shared" si="3028"/>
        <v>0</v>
      </c>
      <c r="M1525" s="43">
        <f t="shared" si="3029"/>
        <v>0</v>
      </c>
      <c r="N1525" s="43">
        <f t="shared" si="3030"/>
        <v>0</v>
      </c>
      <c r="O1525" s="43">
        <f t="shared" si="3056"/>
        <v>0</v>
      </c>
      <c r="P1525" s="43">
        <f t="shared" si="3057"/>
        <v>0</v>
      </c>
      <c r="Q1525" s="43">
        <f t="shared" si="3058"/>
        <v>0</v>
      </c>
      <c r="R1525" s="43">
        <f t="shared" si="3059"/>
        <v>0</v>
      </c>
      <c r="S1525" s="43">
        <f t="shared" si="3060"/>
        <v>0</v>
      </c>
      <c r="T1525" s="43">
        <f t="shared" si="3061"/>
        <v>0</v>
      </c>
      <c r="U1525" s="43">
        <v>0</v>
      </c>
      <c r="V1525" s="43">
        <f t="shared" si="3055"/>
        <v>157.80000000000001</v>
      </c>
      <c r="W1525" s="43">
        <f t="shared" si="3062"/>
        <v>0</v>
      </c>
      <c r="X1525" s="43">
        <f t="shared" si="3063"/>
        <v>0</v>
      </c>
      <c r="Y1525" s="43">
        <f t="shared" si="3064"/>
        <v>0</v>
      </c>
      <c r="Z1525" s="43">
        <f t="shared" si="3065"/>
        <v>0</v>
      </c>
      <c r="AA1525" s="43">
        <f t="shared" si="3066"/>
        <v>0</v>
      </c>
      <c r="AB1525" s="43">
        <f t="shared" si="3067"/>
        <v>118</v>
      </c>
      <c r="AC1525" s="44">
        <f t="shared" si="3068"/>
        <v>149</v>
      </c>
      <c r="AD1525" s="44">
        <f t="shared" si="3069"/>
        <v>149</v>
      </c>
      <c r="AE1525" s="45">
        <f t="shared" si="3051"/>
        <v>100</v>
      </c>
      <c r="AF1525" s="43">
        <f t="shared" si="3070"/>
        <v>149</v>
      </c>
      <c r="AG1525" s="43">
        <f t="shared" si="3071"/>
        <v>0</v>
      </c>
      <c r="AH1525" s="43">
        <f t="shared" si="3072"/>
        <v>0</v>
      </c>
      <c r="AI1525" s="43">
        <f t="shared" si="3073"/>
        <v>0</v>
      </c>
      <c r="AJ1525" s="43">
        <f t="shared" si="3074"/>
        <v>0</v>
      </c>
      <c r="AK1525" s="43">
        <f t="shared" si="3075"/>
        <v>0</v>
      </c>
      <c r="AL1525" s="43">
        <f t="shared" si="3052"/>
        <v>149</v>
      </c>
      <c r="AM1525" s="43">
        <f t="shared" si="3053"/>
        <v>8.8000000000000114</v>
      </c>
      <c r="AN1525" s="2"/>
      <c r="AO1525" s="1"/>
      <c r="AP1525" s="1"/>
      <c r="AQ1525" s="1"/>
      <c r="AR1525" s="1"/>
      <c r="AS1525" s="1"/>
    </row>
    <row r="1526" ht="31.5">
      <c r="B1526" s="41" t="s">
        <v>670</v>
      </c>
      <c r="C1526" s="41" t="s">
        <v>395</v>
      </c>
      <c r="D1526" s="41" t="s">
        <v>41</v>
      </c>
      <c r="E1526" s="26" t="str">
        <f t="shared" si="3054"/>
        <v>0801</v>
      </c>
      <c r="F1526" s="41" t="s">
        <v>405</v>
      </c>
      <c r="G1526" s="41" t="s">
        <v>55</v>
      </c>
      <c r="H1526" s="42" t="s">
        <v>56</v>
      </c>
      <c r="I1526" s="43">
        <v>157.80000000000001</v>
      </c>
      <c r="J1526" s="43">
        <v>157.80000000000001</v>
      </c>
      <c r="K1526" s="43">
        <v>857.79999999999995</v>
      </c>
      <c r="L1526" s="43"/>
      <c r="M1526" s="43"/>
      <c r="N1526" s="43"/>
      <c r="O1526" s="43">
        <v>0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f t="shared" si="3055"/>
        <v>157.80000000000001</v>
      </c>
      <c r="W1526" s="43"/>
      <c r="X1526" s="43"/>
      <c r="Y1526" s="43"/>
      <c r="Z1526" s="43"/>
      <c r="AA1526" s="43"/>
      <c r="AB1526" s="43">
        <v>118</v>
      </c>
      <c r="AC1526" s="44">
        <v>149</v>
      </c>
      <c r="AD1526" s="44">
        <v>149</v>
      </c>
      <c r="AE1526" s="45">
        <f t="shared" si="3051"/>
        <v>100</v>
      </c>
      <c r="AF1526" s="43">
        <v>149</v>
      </c>
      <c r="AG1526" s="43">
        <v>0</v>
      </c>
      <c r="AH1526" s="43">
        <v>0</v>
      </c>
      <c r="AI1526" s="43">
        <v>0</v>
      </c>
      <c r="AJ1526" s="43">
        <v>0</v>
      </c>
      <c r="AK1526" s="43">
        <v>0</v>
      </c>
      <c r="AL1526" s="43">
        <f t="shared" si="3052"/>
        <v>149</v>
      </c>
      <c r="AM1526" s="43">
        <f t="shared" si="3053"/>
        <v>8.8000000000000114</v>
      </c>
      <c r="AN1526" s="19"/>
      <c r="AO1526" s="1"/>
      <c r="AP1526" s="1"/>
      <c r="AQ1526" s="1"/>
      <c r="AR1526" s="1"/>
      <c r="AS1526" s="1"/>
    </row>
    <row r="1527" ht="31.5">
      <c r="B1527" s="41" t="s">
        <v>670</v>
      </c>
      <c r="C1527" s="41" t="s">
        <v>395</v>
      </c>
      <c r="D1527" s="41" t="s">
        <v>41</v>
      </c>
      <c r="E1527" s="26" t="str">
        <f t="shared" si="3054"/>
        <v>0801</v>
      </c>
      <c r="F1527" s="41" t="s">
        <v>81</v>
      </c>
      <c r="G1527" s="41"/>
      <c r="H1527" s="42" t="s">
        <v>82</v>
      </c>
      <c r="I1527" s="43"/>
      <c r="J1527" s="43"/>
      <c r="K1527" s="43"/>
      <c r="L1527" s="43"/>
      <c r="M1527" s="43"/>
      <c r="N1527" s="43"/>
      <c r="O1527" s="43">
        <f t="shared" si="3056"/>
        <v>0</v>
      </c>
      <c r="P1527" s="43">
        <f t="shared" si="3057"/>
        <v>0</v>
      </c>
      <c r="Q1527" s="43">
        <f t="shared" si="3058"/>
        <v>0</v>
      </c>
      <c r="R1527" s="43">
        <f t="shared" si="3059"/>
        <v>0</v>
      </c>
      <c r="S1527" s="43">
        <f t="shared" si="3060"/>
        <v>0</v>
      </c>
      <c r="T1527" s="43">
        <f t="shared" si="3061"/>
        <v>0</v>
      </c>
      <c r="U1527" s="43">
        <v>0</v>
      </c>
      <c r="V1527" s="43">
        <f t="shared" si="3055"/>
        <v>0</v>
      </c>
      <c r="W1527" s="43">
        <f t="shared" si="3062"/>
        <v>0</v>
      </c>
      <c r="X1527" s="43">
        <f t="shared" si="3063"/>
        <v>0</v>
      </c>
      <c r="Y1527" s="43">
        <f t="shared" si="3064"/>
        <v>0</v>
      </c>
      <c r="Z1527" s="43">
        <f t="shared" si="3065"/>
        <v>0</v>
      </c>
      <c r="AA1527" s="43">
        <f t="shared" si="3066"/>
        <v>0</v>
      </c>
      <c r="AB1527" s="43">
        <f t="shared" si="3067"/>
        <v>1335</v>
      </c>
      <c r="AC1527" s="44">
        <f t="shared" si="3068"/>
        <v>1775</v>
      </c>
      <c r="AD1527" s="44">
        <f t="shared" si="3069"/>
        <v>1775</v>
      </c>
      <c r="AE1527" s="45">
        <f t="shared" si="3051"/>
        <v>100</v>
      </c>
      <c r="AF1527" s="43">
        <f t="shared" si="3070"/>
        <v>1775</v>
      </c>
      <c r="AG1527" s="43">
        <f t="shared" si="3071"/>
        <v>0</v>
      </c>
      <c r="AH1527" s="43">
        <f t="shared" si="3072"/>
        <v>0</v>
      </c>
      <c r="AI1527" s="43">
        <f t="shared" si="3073"/>
        <v>0</v>
      </c>
      <c r="AJ1527" s="43">
        <f t="shared" si="3074"/>
        <v>0</v>
      </c>
      <c r="AK1527" s="43">
        <f t="shared" si="3075"/>
        <v>0</v>
      </c>
      <c r="AL1527" s="43">
        <f t="shared" si="3052"/>
        <v>1775</v>
      </c>
      <c r="AM1527" s="43">
        <f t="shared" si="3053"/>
        <v>-1775</v>
      </c>
      <c r="AN1527" s="2"/>
      <c r="AR1527" s="1"/>
      <c r="AS1527" s="1"/>
    </row>
    <row r="1528" ht="47.25">
      <c r="B1528" s="41" t="s">
        <v>670</v>
      </c>
      <c r="C1528" s="41" t="s">
        <v>395</v>
      </c>
      <c r="D1528" s="41" t="s">
        <v>41</v>
      </c>
      <c r="E1528" s="26" t="str">
        <f t="shared" si="3054"/>
        <v>0801</v>
      </c>
      <c r="F1528" s="41" t="s">
        <v>381</v>
      </c>
      <c r="G1528" s="41"/>
      <c r="H1528" s="42" t="s">
        <v>382</v>
      </c>
      <c r="I1528" s="43">
        <f>I1531</f>
        <v>0</v>
      </c>
      <c r="J1528" s="43">
        <f>J1531</f>
        <v>0</v>
      </c>
      <c r="K1528" s="43">
        <f>K1531</f>
        <v>0</v>
      </c>
      <c r="L1528" s="43">
        <f>L1531</f>
        <v>0</v>
      </c>
      <c r="M1528" s="43">
        <f>M1531</f>
        <v>0</v>
      </c>
      <c r="N1528" s="43">
        <f>N1531</f>
        <v>0</v>
      </c>
      <c r="O1528" s="43">
        <f>O1531+O1529</f>
        <v>0</v>
      </c>
      <c r="P1528" s="43">
        <f>P1531+P1529</f>
        <v>0</v>
      </c>
      <c r="Q1528" s="43">
        <f>Q1531+Q1529</f>
        <v>0</v>
      </c>
      <c r="R1528" s="43">
        <f>R1531+R1529</f>
        <v>0</v>
      </c>
      <c r="S1528" s="43">
        <f>S1531+S1529</f>
        <v>0</v>
      </c>
      <c r="T1528" s="43">
        <f>T1531+T1529</f>
        <v>0</v>
      </c>
      <c r="U1528" s="43">
        <v>0</v>
      </c>
      <c r="V1528" s="43">
        <f t="shared" si="3055"/>
        <v>0</v>
      </c>
      <c r="W1528" s="43">
        <f>W1531</f>
        <v>0</v>
      </c>
      <c r="X1528" s="43">
        <f>X1531</f>
        <v>0</v>
      </c>
      <c r="Y1528" s="43">
        <f>Y1531</f>
        <v>0</v>
      </c>
      <c r="Z1528" s="43">
        <f>Z1531</f>
        <v>0</v>
      </c>
      <c r="AA1528" s="43">
        <f>AA1531</f>
        <v>0</v>
      </c>
      <c r="AB1528" s="43">
        <f>AB1531+AB1529</f>
        <v>1335</v>
      </c>
      <c r="AC1528" s="44">
        <f>AC1531+AC1529</f>
        <v>1775</v>
      </c>
      <c r="AD1528" s="44">
        <f>AD1531+AD1529</f>
        <v>1775</v>
      </c>
      <c r="AE1528" s="45">
        <f t="shared" si="3051"/>
        <v>100</v>
      </c>
      <c r="AF1528" s="43">
        <f>AF1531+AF1529</f>
        <v>1775</v>
      </c>
      <c r="AG1528" s="43">
        <f>AG1531+AG1529</f>
        <v>0</v>
      </c>
      <c r="AH1528" s="43">
        <f>AH1531+AH1529</f>
        <v>0</v>
      </c>
      <c r="AI1528" s="43">
        <f>AI1531+AI1529</f>
        <v>0</v>
      </c>
      <c r="AJ1528" s="43">
        <f>AJ1531+AJ1529</f>
        <v>0</v>
      </c>
      <c r="AK1528" s="43">
        <f>AK1531+AK1529</f>
        <v>0</v>
      </c>
      <c r="AL1528" s="43">
        <f t="shared" si="3052"/>
        <v>1775</v>
      </c>
      <c r="AM1528" s="43">
        <f t="shared" si="3053"/>
        <v>-1775</v>
      </c>
      <c r="AN1528" s="2"/>
      <c r="AO1528" s="1"/>
      <c r="AP1528" s="1"/>
      <c r="AQ1528" s="1"/>
      <c r="AR1528" s="1"/>
      <c r="AS1528" s="1"/>
    </row>
    <row r="1529" ht="31.5">
      <c r="B1529" s="41" t="s">
        <v>670</v>
      </c>
      <c r="C1529" s="41" t="s">
        <v>395</v>
      </c>
      <c r="D1529" s="41" t="s">
        <v>41</v>
      </c>
      <c r="E1529" s="26" t="str">
        <f t="shared" si="3054"/>
        <v>0801</v>
      </c>
      <c r="F1529" s="41" t="s">
        <v>381</v>
      </c>
      <c r="G1529" s="41" t="s">
        <v>53</v>
      </c>
      <c r="H1529" s="42" t="s">
        <v>54</v>
      </c>
      <c r="I1529" s="43"/>
      <c r="J1529" s="43"/>
      <c r="K1529" s="43"/>
      <c r="L1529" s="43"/>
      <c r="M1529" s="43"/>
      <c r="N1529" s="43"/>
      <c r="O1529" s="43">
        <f>O1530</f>
        <v>0</v>
      </c>
      <c r="P1529" s="43">
        <f>P1530</f>
        <v>0</v>
      </c>
      <c r="Q1529" s="43">
        <f>Q1530</f>
        <v>0</v>
      </c>
      <c r="R1529" s="43">
        <f>R1530</f>
        <v>0</v>
      </c>
      <c r="S1529" s="43">
        <f>S1530</f>
        <v>0</v>
      </c>
      <c r="T1529" s="43">
        <f>T1530</f>
        <v>0</v>
      </c>
      <c r="U1529" s="43"/>
      <c r="V1529" s="43">
        <f t="shared" si="3055"/>
        <v>0</v>
      </c>
      <c r="W1529" s="43"/>
      <c r="X1529" s="43"/>
      <c r="Y1529" s="43"/>
      <c r="Z1529" s="43"/>
      <c r="AA1529" s="43"/>
      <c r="AB1529" s="43">
        <f>AB1530</f>
        <v>855</v>
      </c>
      <c r="AC1529" s="44">
        <f>AC1530</f>
        <v>1205</v>
      </c>
      <c r="AD1529" s="44">
        <f>AD1530</f>
        <v>1205</v>
      </c>
      <c r="AE1529" s="45">
        <f t="shared" si="3051"/>
        <v>100</v>
      </c>
      <c r="AF1529" s="43">
        <f>AF1530</f>
        <v>1205</v>
      </c>
      <c r="AG1529" s="43">
        <f>AG1530</f>
        <v>0</v>
      </c>
      <c r="AH1529" s="43">
        <f>AH1530</f>
        <v>0</v>
      </c>
      <c r="AI1529" s="43">
        <f>AI1530</f>
        <v>0</v>
      </c>
      <c r="AJ1529" s="43">
        <f>AJ1530</f>
        <v>0</v>
      </c>
      <c r="AK1529" s="43">
        <f>AK1530</f>
        <v>0</v>
      </c>
      <c r="AL1529" s="43">
        <f t="shared" si="3052"/>
        <v>1205</v>
      </c>
      <c r="AM1529" s="43">
        <f t="shared" si="3053"/>
        <v>-1205</v>
      </c>
      <c r="AN1529" s="2"/>
      <c r="AR1529" s="1"/>
      <c r="AS1529" s="1"/>
    </row>
    <row r="1530" ht="31.5">
      <c r="B1530" s="41" t="s">
        <v>670</v>
      </c>
      <c r="C1530" s="41" t="s">
        <v>395</v>
      </c>
      <c r="D1530" s="41" t="s">
        <v>41</v>
      </c>
      <c r="E1530" s="26" t="str">
        <f t="shared" si="3054"/>
        <v>0801</v>
      </c>
      <c r="F1530" s="41" t="s">
        <v>381</v>
      </c>
      <c r="G1530" s="41" t="s">
        <v>55</v>
      </c>
      <c r="H1530" s="42" t="s">
        <v>56</v>
      </c>
      <c r="I1530" s="43"/>
      <c r="J1530" s="43"/>
      <c r="K1530" s="43"/>
      <c r="L1530" s="43"/>
      <c r="M1530" s="43"/>
      <c r="N1530" s="43"/>
      <c r="O1530" s="43">
        <v>0</v>
      </c>
      <c r="P1530" s="43">
        <v>0</v>
      </c>
      <c r="Q1530" s="43">
        <v>0</v>
      </c>
      <c r="R1530" s="43">
        <v>0</v>
      </c>
      <c r="S1530" s="43">
        <v>0</v>
      </c>
      <c r="T1530" s="43">
        <v>0</v>
      </c>
      <c r="U1530" s="43"/>
      <c r="V1530" s="43">
        <f t="shared" si="3055"/>
        <v>0</v>
      </c>
      <c r="W1530" s="43"/>
      <c r="X1530" s="43"/>
      <c r="Y1530" s="43"/>
      <c r="Z1530" s="43"/>
      <c r="AA1530" s="43"/>
      <c r="AB1530" s="43">
        <v>855</v>
      </c>
      <c r="AC1530" s="44">
        <v>1205</v>
      </c>
      <c r="AD1530" s="44">
        <v>1205</v>
      </c>
      <c r="AE1530" s="45">
        <f t="shared" si="3051"/>
        <v>100</v>
      </c>
      <c r="AF1530" s="43">
        <v>1205</v>
      </c>
      <c r="AG1530" s="43">
        <v>0</v>
      </c>
      <c r="AH1530" s="43">
        <v>0</v>
      </c>
      <c r="AI1530" s="43">
        <v>0</v>
      </c>
      <c r="AJ1530" s="43">
        <v>0</v>
      </c>
      <c r="AK1530" s="43">
        <v>0</v>
      </c>
      <c r="AL1530" s="43">
        <f t="shared" si="3052"/>
        <v>1205</v>
      </c>
      <c r="AM1530" s="43">
        <f t="shared" si="3053"/>
        <v>-1205</v>
      </c>
      <c r="AN1530" s="2"/>
      <c r="AO1530" s="1"/>
      <c r="AP1530" s="1"/>
      <c r="AQ1530" s="1"/>
      <c r="AR1530" s="1"/>
      <c r="AS1530" s="1"/>
    </row>
    <row r="1531" ht="31.5">
      <c r="B1531" s="41" t="s">
        <v>670</v>
      </c>
      <c r="C1531" s="41" t="s">
        <v>395</v>
      </c>
      <c r="D1531" s="41" t="s">
        <v>41</v>
      </c>
      <c r="E1531" s="26" t="str">
        <f t="shared" si="3054"/>
        <v>0801</v>
      </c>
      <c r="F1531" s="41" t="s">
        <v>381</v>
      </c>
      <c r="G1531" s="41" t="s">
        <v>177</v>
      </c>
      <c r="H1531" s="42" t="s">
        <v>178</v>
      </c>
      <c r="I1531" s="43">
        <f>I1532</f>
        <v>0</v>
      </c>
      <c r="J1531" s="43">
        <f>J1532</f>
        <v>0</v>
      </c>
      <c r="K1531" s="43">
        <f>K1532</f>
        <v>0</v>
      </c>
      <c r="L1531" s="43">
        <f>L1532</f>
        <v>0</v>
      </c>
      <c r="M1531" s="43">
        <f>M1532</f>
        <v>0</v>
      </c>
      <c r="N1531" s="43">
        <f>N1532</f>
        <v>0</v>
      </c>
      <c r="O1531" s="43">
        <f>O1532</f>
        <v>0</v>
      </c>
      <c r="P1531" s="43">
        <f>P1532</f>
        <v>0</v>
      </c>
      <c r="Q1531" s="43">
        <f>Q1532</f>
        <v>0</v>
      </c>
      <c r="R1531" s="43">
        <f>R1532</f>
        <v>0</v>
      </c>
      <c r="S1531" s="43">
        <f>S1532</f>
        <v>0</v>
      </c>
      <c r="T1531" s="43">
        <f>T1532</f>
        <v>0</v>
      </c>
      <c r="U1531" s="43">
        <v>0</v>
      </c>
      <c r="V1531" s="43">
        <f t="shared" si="3055"/>
        <v>0</v>
      </c>
      <c r="W1531" s="43">
        <f>W1532</f>
        <v>0</v>
      </c>
      <c r="X1531" s="43">
        <f>X1532</f>
        <v>0</v>
      </c>
      <c r="Y1531" s="43">
        <f>Y1532</f>
        <v>0</v>
      </c>
      <c r="Z1531" s="43">
        <f>Z1532</f>
        <v>0</v>
      </c>
      <c r="AA1531" s="43">
        <f>AA1532</f>
        <v>0</v>
      </c>
      <c r="AB1531" s="43">
        <f>AB1532</f>
        <v>480</v>
      </c>
      <c r="AC1531" s="44">
        <f>AC1532</f>
        <v>570</v>
      </c>
      <c r="AD1531" s="44">
        <f>AD1532</f>
        <v>570</v>
      </c>
      <c r="AE1531" s="45">
        <f t="shared" si="3051"/>
        <v>100</v>
      </c>
      <c r="AF1531" s="43">
        <f>AF1532</f>
        <v>570</v>
      </c>
      <c r="AG1531" s="43">
        <f>AG1532</f>
        <v>0</v>
      </c>
      <c r="AH1531" s="43">
        <f>AH1532</f>
        <v>0</v>
      </c>
      <c r="AI1531" s="43">
        <f>AI1532</f>
        <v>0</v>
      </c>
      <c r="AJ1531" s="43">
        <f>AJ1532</f>
        <v>0</v>
      </c>
      <c r="AK1531" s="43">
        <f>AK1532</f>
        <v>0</v>
      </c>
      <c r="AL1531" s="43">
        <f t="shared" si="3052"/>
        <v>570</v>
      </c>
      <c r="AM1531" s="43">
        <f t="shared" si="3053"/>
        <v>-570</v>
      </c>
      <c r="AN1531" s="2"/>
      <c r="AO1531" s="1"/>
      <c r="AP1531" s="1"/>
      <c r="AQ1531" s="1"/>
      <c r="AR1531" s="1"/>
      <c r="AS1531" s="1"/>
    </row>
    <row r="1532" ht="63">
      <c r="B1532" s="41" t="s">
        <v>670</v>
      </c>
      <c r="C1532" s="41" t="s">
        <v>395</v>
      </c>
      <c r="D1532" s="41" t="s">
        <v>41</v>
      </c>
      <c r="E1532" s="26" t="str">
        <f t="shared" si="3054"/>
        <v>0801</v>
      </c>
      <c r="F1532" s="41" t="s">
        <v>381</v>
      </c>
      <c r="G1532" s="41" t="s">
        <v>373</v>
      </c>
      <c r="H1532" s="42" t="s">
        <v>374</v>
      </c>
      <c r="I1532" s="43"/>
      <c r="J1532" s="43"/>
      <c r="K1532" s="43"/>
      <c r="L1532" s="43"/>
      <c r="M1532" s="43"/>
      <c r="N1532" s="43"/>
      <c r="O1532" s="43">
        <v>0</v>
      </c>
      <c r="P1532" s="43">
        <v>0</v>
      </c>
      <c r="Q1532" s="43">
        <v>0</v>
      </c>
      <c r="R1532" s="43">
        <v>0</v>
      </c>
      <c r="S1532" s="43">
        <v>0</v>
      </c>
      <c r="T1532" s="43">
        <v>0</v>
      </c>
      <c r="U1532" s="43">
        <v>0</v>
      </c>
      <c r="V1532" s="43">
        <f t="shared" si="3055"/>
        <v>0</v>
      </c>
      <c r="W1532" s="43"/>
      <c r="X1532" s="43"/>
      <c r="Y1532" s="43"/>
      <c r="Z1532" s="43"/>
      <c r="AA1532" s="43"/>
      <c r="AB1532" s="43">
        <v>480</v>
      </c>
      <c r="AC1532" s="44">
        <v>570</v>
      </c>
      <c r="AD1532" s="44">
        <v>570</v>
      </c>
      <c r="AE1532" s="45">
        <f t="shared" si="3051"/>
        <v>100</v>
      </c>
      <c r="AF1532" s="43">
        <v>570</v>
      </c>
      <c r="AG1532" s="43">
        <v>0</v>
      </c>
      <c r="AH1532" s="43">
        <v>0</v>
      </c>
      <c r="AI1532" s="43">
        <v>0</v>
      </c>
      <c r="AJ1532" s="43">
        <v>0</v>
      </c>
      <c r="AK1532" s="43">
        <v>0</v>
      </c>
      <c r="AL1532" s="43">
        <f t="shared" si="3052"/>
        <v>570</v>
      </c>
      <c r="AM1532" s="43">
        <f t="shared" si="3053"/>
        <v>-570</v>
      </c>
      <c r="AN1532" s="19"/>
      <c r="AO1532" s="1"/>
      <c r="AP1532" s="1"/>
      <c r="AQ1532" s="1"/>
      <c r="AR1532" s="1"/>
      <c r="AS1532" s="1"/>
    </row>
    <row r="1533" s="24" customFormat="1">
      <c r="B1533" s="25" t="s">
        <v>670</v>
      </c>
      <c r="C1533" s="25" t="s">
        <v>137</v>
      </c>
      <c r="D1533" s="25"/>
      <c r="E1533" s="32" t="str">
        <f t="shared" si="3054"/>
        <v>11</v>
      </c>
      <c r="F1533" s="25"/>
      <c r="G1533" s="25"/>
      <c r="H1533" s="27" t="s">
        <v>657</v>
      </c>
      <c r="I1533" s="28">
        <f t="shared" ref="I1533:I1539" si="3076">I1534</f>
        <v>527.39999999999998</v>
      </c>
      <c r="J1533" s="28">
        <f t="shared" ref="J1533:J1539" si="3077">J1534</f>
        <v>527.39999999999998</v>
      </c>
      <c r="K1533" s="28">
        <f t="shared" ref="K1533:K1539" si="3078">K1534</f>
        <v>527.39999999999998</v>
      </c>
      <c r="L1533" s="28">
        <f t="shared" ref="L1533:L1539" si="3079">L1534</f>
        <v>-13.6</v>
      </c>
      <c r="M1533" s="28">
        <f t="shared" ref="M1533:M1539" si="3080">M1534</f>
        <v>-13.6</v>
      </c>
      <c r="N1533" s="28">
        <f t="shared" ref="N1533:N1539" si="3081">N1534</f>
        <v>-13.6</v>
      </c>
      <c r="O1533" s="28">
        <f>O1534</f>
        <v>0</v>
      </c>
      <c r="P1533" s="28">
        <f>P1534</f>
        <v>0</v>
      </c>
      <c r="Q1533" s="28">
        <f>Q1534</f>
        <v>0</v>
      </c>
      <c r="R1533" s="28">
        <f>R1534</f>
        <v>0</v>
      </c>
      <c r="S1533" s="28">
        <f>S1534</f>
        <v>0</v>
      </c>
      <c r="T1533" s="28">
        <f>T1534</f>
        <v>0</v>
      </c>
      <c r="U1533" s="28">
        <v>0</v>
      </c>
      <c r="V1533" s="28">
        <f t="shared" si="3055"/>
        <v>513.79999999999995</v>
      </c>
      <c r="W1533" s="28">
        <f t="shared" ref="W1533:W1543" si="3082">W1534</f>
        <v>0</v>
      </c>
      <c r="X1533" s="28">
        <f t="shared" ref="X1533:X1543" si="3083">X1534</f>
        <v>0</v>
      </c>
      <c r="Y1533" s="28">
        <f t="shared" ref="Y1533:Y1543" si="3084">Y1534</f>
        <v>0</v>
      </c>
      <c r="Z1533" s="28">
        <f t="shared" ref="Z1533:Z1543" si="3085">Z1534</f>
        <v>0</v>
      </c>
      <c r="AA1533" s="28">
        <f t="shared" ref="AA1533:AA1543" si="3086">AA1534</f>
        <v>0</v>
      </c>
      <c r="AB1533" s="28">
        <f>AB1534</f>
        <v>638</v>
      </c>
      <c r="AC1533" s="29">
        <f>AC1534</f>
        <v>772.60000000000002</v>
      </c>
      <c r="AD1533" s="29">
        <f>AD1534</f>
        <v>764.5</v>
      </c>
      <c r="AE1533" s="30">
        <f t="shared" si="3051"/>
        <v>98.951592026922071</v>
      </c>
      <c r="AF1533" s="28">
        <f>AF1534</f>
        <v>772.60000000000002</v>
      </c>
      <c r="AG1533" s="28">
        <f>AG1534</f>
        <v>0</v>
      </c>
      <c r="AH1533" s="28">
        <f>AH1534</f>
        <v>0</v>
      </c>
      <c r="AI1533" s="28">
        <f>AI1534</f>
        <v>0</v>
      </c>
      <c r="AJ1533" s="28">
        <f>AJ1534</f>
        <v>0</v>
      </c>
      <c r="AK1533" s="28">
        <f>AK1534</f>
        <v>0</v>
      </c>
      <c r="AL1533" s="28">
        <f t="shared" si="3052"/>
        <v>772.60000000000002</v>
      </c>
      <c r="AM1533" s="28">
        <f t="shared" si="3053"/>
        <v>-258.80000000000007</v>
      </c>
      <c r="AN1533" s="31"/>
      <c r="AO1533" s="24"/>
      <c r="AP1533" s="24"/>
      <c r="AQ1533" s="24"/>
      <c r="AR1533" s="24"/>
      <c r="AS1533" s="24"/>
    </row>
    <row r="1534" s="33" customFormat="1">
      <c r="B1534" s="34" t="s">
        <v>670</v>
      </c>
      <c r="C1534" s="34" t="s">
        <v>137</v>
      </c>
      <c r="D1534" s="34" t="s">
        <v>41</v>
      </c>
      <c r="E1534" s="35" t="str">
        <f t="shared" si="3054"/>
        <v>1101</v>
      </c>
      <c r="F1534" s="34"/>
      <c r="G1534" s="34"/>
      <c r="H1534" s="36" t="s">
        <v>829</v>
      </c>
      <c r="I1534" s="37">
        <f t="shared" si="3076"/>
        <v>527.39999999999998</v>
      </c>
      <c r="J1534" s="37">
        <f t="shared" si="3077"/>
        <v>527.39999999999998</v>
      </c>
      <c r="K1534" s="37">
        <f t="shared" si="3078"/>
        <v>527.39999999999998</v>
      </c>
      <c r="L1534" s="37">
        <f t="shared" si="3079"/>
        <v>-13.6</v>
      </c>
      <c r="M1534" s="37">
        <f t="shared" si="3080"/>
        <v>-13.6</v>
      </c>
      <c r="N1534" s="37">
        <f t="shared" si="3081"/>
        <v>-13.6</v>
      </c>
      <c r="O1534" s="37">
        <f>O1535+O1541</f>
        <v>0</v>
      </c>
      <c r="P1534" s="37">
        <f>P1535+P1541</f>
        <v>0</v>
      </c>
      <c r="Q1534" s="37">
        <f>Q1535+Q1541</f>
        <v>0</v>
      </c>
      <c r="R1534" s="37">
        <f>R1535+R1541</f>
        <v>0</v>
      </c>
      <c r="S1534" s="37">
        <f>S1535+S1541</f>
        <v>0</v>
      </c>
      <c r="T1534" s="37">
        <f>T1535+T1541</f>
        <v>0</v>
      </c>
      <c r="U1534" s="37">
        <v>0</v>
      </c>
      <c r="V1534" s="37">
        <f t="shared" si="3055"/>
        <v>513.79999999999995</v>
      </c>
      <c r="W1534" s="37">
        <f t="shared" si="3082"/>
        <v>0</v>
      </c>
      <c r="X1534" s="37">
        <f t="shared" si="3083"/>
        <v>0</v>
      </c>
      <c r="Y1534" s="37">
        <f t="shared" si="3084"/>
        <v>0</v>
      </c>
      <c r="Z1534" s="37">
        <f t="shared" si="3085"/>
        <v>0</v>
      </c>
      <c r="AA1534" s="37">
        <f t="shared" si="3086"/>
        <v>0</v>
      </c>
      <c r="AB1534" s="37">
        <f>AB1535+AB1541</f>
        <v>638</v>
      </c>
      <c r="AC1534" s="38">
        <f>AC1535+AC1541</f>
        <v>772.60000000000002</v>
      </c>
      <c r="AD1534" s="38">
        <f>AD1535+AD1541</f>
        <v>764.5</v>
      </c>
      <c r="AE1534" s="39">
        <f t="shared" si="3051"/>
        <v>98.951592026922071</v>
      </c>
      <c r="AF1534" s="37">
        <f>AF1535+AF1541</f>
        <v>772.60000000000002</v>
      </c>
      <c r="AG1534" s="37">
        <f>AG1535+AG1541</f>
        <v>0</v>
      </c>
      <c r="AH1534" s="37">
        <f>AH1535+AH1541</f>
        <v>0</v>
      </c>
      <c r="AI1534" s="37">
        <f>AI1535+AI1541</f>
        <v>0</v>
      </c>
      <c r="AJ1534" s="37">
        <f>AJ1535+AJ1541</f>
        <v>0</v>
      </c>
      <c r="AK1534" s="37">
        <f>AK1535+AK1541</f>
        <v>0</v>
      </c>
      <c r="AL1534" s="37">
        <f t="shared" si="3052"/>
        <v>772.60000000000002</v>
      </c>
      <c r="AM1534" s="37">
        <f t="shared" si="3053"/>
        <v>-258.80000000000007</v>
      </c>
      <c r="AN1534" s="40"/>
      <c r="AO1534" s="33"/>
      <c r="AP1534" s="33"/>
      <c r="AQ1534" s="33"/>
      <c r="AR1534" s="33"/>
      <c r="AS1534" s="33"/>
    </row>
    <row r="1535" ht="31.5">
      <c r="B1535" s="41" t="s">
        <v>670</v>
      </c>
      <c r="C1535" s="41" t="s">
        <v>137</v>
      </c>
      <c r="D1535" s="41" t="s">
        <v>41</v>
      </c>
      <c r="E1535" s="26" t="str">
        <f t="shared" si="3054"/>
        <v>1101</v>
      </c>
      <c r="F1535" s="41" t="s">
        <v>662</v>
      </c>
      <c r="G1535" s="41"/>
      <c r="H1535" s="42" t="s">
        <v>663</v>
      </c>
      <c r="I1535" s="43">
        <f t="shared" si="3076"/>
        <v>527.39999999999998</v>
      </c>
      <c r="J1535" s="43">
        <f t="shared" si="3077"/>
        <v>527.39999999999998</v>
      </c>
      <c r="K1535" s="43">
        <f t="shared" si="3078"/>
        <v>527.39999999999998</v>
      </c>
      <c r="L1535" s="43">
        <f t="shared" si="3079"/>
        <v>-13.6</v>
      </c>
      <c r="M1535" s="43">
        <f t="shared" si="3080"/>
        <v>-13.6</v>
      </c>
      <c r="N1535" s="43">
        <f t="shared" si="3081"/>
        <v>-13.6</v>
      </c>
      <c r="O1535" s="43">
        <f t="shared" ref="O1535:O1541" si="3087">O1536</f>
        <v>0</v>
      </c>
      <c r="P1535" s="43">
        <f t="shared" ref="P1535:P1541" si="3088">P1536</f>
        <v>0</v>
      </c>
      <c r="Q1535" s="43">
        <f t="shared" ref="Q1535:Q1541" si="3089">Q1536</f>
        <v>0</v>
      </c>
      <c r="R1535" s="43">
        <f t="shared" ref="R1535:R1543" si="3090">R1536</f>
        <v>0</v>
      </c>
      <c r="S1535" s="43">
        <f t="shared" ref="S1535:S1543" si="3091">S1536</f>
        <v>0</v>
      </c>
      <c r="T1535" s="43">
        <f t="shared" ref="T1535:T1543" si="3092">T1536</f>
        <v>0</v>
      </c>
      <c r="U1535" s="43">
        <v>0</v>
      </c>
      <c r="V1535" s="43">
        <f t="shared" si="3055"/>
        <v>513.79999999999995</v>
      </c>
      <c r="W1535" s="43">
        <f t="shared" si="3082"/>
        <v>0</v>
      </c>
      <c r="X1535" s="43">
        <f t="shared" si="3083"/>
        <v>0</v>
      </c>
      <c r="Y1535" s="43">
        <f t="shared" si="3084"/>
        <v>0</v>
      </c>
      <c r="Z1535" s="43">
        <f t="shared" si="3085"/>
        <v>0</v>
      </c>
      <c r="AA1535" s="43">
        <f t="shared" si="3086"/>
        <v>0</v>
      </c>
      <c r="AB1535" s="43">
        <f t="shared" ref="AB1535:AB1541" si="3093">AB1536</f>
        <v>423</v>
      </c>
      <c r="AC1535" s="44">
        <f t="shared" ref="AC1535:AC1541" si="3094">AC1536</f>
        <v>507.60000000000002</v>
      </c>
      <c r="AD1535" s="44">
        <f t="shared" ref="AD1535:AD1541" si="3095">AD1536</f>
        <v>499.5</v>
      </c>
      <c r="AE1535" s="45">
        <f t="shared" si="3051"/>
        <v>98.40425531914893</v>
      </c>
      <c r="AF1535" s="43">
        <f t="shared" ref="AF1535:AF1541" si="3096">AF1536</f>
        <v>507.60000000000002</v>
      </c>
      <c r="AG1535" s="43">
        <f t="shared" ref="AG1535:AG1541" si="3097">AG1536</f>
        <v>0</v>
      </c>
      <c r="AH1535" s="43">
        <f t="shared" ref="AH1535:AH1541" si="3098">AH1536</f>
        <v>0</v>
      </c>
      <c r="AI1535" s="43">
        <f t="shared" ref="AI1535:AI1541" si="3099">AI1536</f>
        <v>0</v>
      </c>
      <c r="AJ1535" s="43">
        <f t="shared" ref="AJ1535:AJ1541" si="3100">AJ1536</f>
        <v>0</v>
      </c>
      <c r="AK1535" s="43">
        <f t="shared" ref="AK1535:AK1541" si="3101">AK1536</f>
        <v>0</v>
      </c>
      <c r="AL1535" s="43">
        <f t="shared" si="3052"/>
        <v>507.60000000000002</v>
      </c>
      <c r="AM1535" s="43">
        <f t="shared" si="3053"/>
        <v>6.1999999999999318</v>
      </c>
      <c r="AN1535" s="2"/>
      <c r="AO1535" s="1"/>
      <c r="AP1535" s="1"/>
      <c r="AQ1535" s="1"/>
      <c r="AR1535" s="1"/>
      <c r="AS1535" s="1"/>
    </row>
    <row r="1536" ht="31.5">
      <c r="B1536" s="41" t="s">
        <v>670</v>
      </c>
      <c r="C1536" s="41" t="s">
        <v>137</v>
      </c>
      <c r="D1536" s="41" t="s">
        <v>41</v>
      </c>
      <c r="E1536" s="26" t="str">
        <f t="shared" si="3054"/>
        <v>1101</v>
      </c>
      <c r="F1536" s="41" t="s">
        <v>664</v>
      </c>
      <c r="G1536" s="41"/>
      <c r="H1536" s="42" t="s">
        <v>665</v>
      </c>
      <c r="I1536" s="43">
        <f t="shared" si="3076"/>
        <v>527.39999999999998</v>
      </c>
      <c r="J1536" s="43">
        <f t="shared" si="3077"/>
        <v>527.39999999999998</v>
      </c>
      <c r="K1536" s="43">
        <f t="shared" si="3078"/>
        <v>527.39999999999998</v>
      </c>
      <c r="L1536" s="43">
        <f t="shared" si="3079"/>
        <v>-13.6</v>
      </c>
      <c r="M1536" s="43">
        <f t="shared" si="3080"/>
        <v>-13.6</v>
      </c>
      <c r="N1536" s="43">
        <f t="shared" si="3081"/>
        <v>-13.6</v>
      </c>
      <c r="O1536" s="43">
        <f t="shared" si="3087"/>
        <v>0</v>
      </c>
      <c r="P1536" s="43">
        <f t="shared" si="3088"/>
        <v>0</v>
      </c>
      <c r="Q1536" s="43">
        <f t="shared" si="3089"/>
        <v>0</v>
      </c>
      <c r="R1536" s="43">
        <f t="shared" si="3090"/>
        <v>0</v>
      </c>
      <c r="S1536" s="43">
        <f t="shared" si="3091"/>
        <v>0</v>
      </c>
      <c r="T1536" s="43">
        <f t="shared" si="3092"/>
        <v>0</v>
      </c>
      <c r="U1536" s="43">
        <v>0</v>
      </c>
      <c r="V1536" s="43">
        <f t="shared" si="3055"/>
        <v>513.79999999999995</v>
      </c>
      <c r="W1536" s="43">
        <f t="shared" si="3082"/>
        <v>0</v>
      </c>
      <c r="X1536" s="43">
        <f t="shared" si="3083"/>
        <v>0</v>
      </c>
      <c r="Y1536" s="43">
        <f t="shared" si="3084"/>
        <v>0</v>
      </c>
      <c r="Z1536" s="43">
        <f t="shared" si="3085"/>
        <v>0</v>
      </c>
      <c r="AA1536" s="43">
        <f t="shared" si="3086"/>
        <v>0</v>
      </c>
      <c r="AB1536" s="43">
        <f t="shared" si="3093"/>
        <v>423</v>
      </c>
      <c r="AC1536" s="44">
        <f t="shared" si="3094"/>
        <v>507.60000000000002</v>
      </c>
      <c r="AD1536" s="44">
        <f t="shared" si="3095"/>
        <v>499.5</v>
      </c>
      <c r="AE1536" s="45">
        <f t="shared" si="3051"/>
        <v>98.40425531914893</v>
      </c>
      <c r="AF1536" s="43">
        <f t="shared" si="3096"/>
        <v>507.60000000000002</v>
      </c>
      <c r="AG1536" s="43">
        <f t="shared" si="3097"/>
        <v>0</v>
      </c>
      <c r="AH1536" s="43">
        <f t="shared" si="3098"/>
        <v>0</v>
      </c>
      <c r="AI1536" s="43">
        <f t="shared" si="3099"/>
        <v>0</v>
      </c>
      <c r="AJ1536" s="43">
        <f t="shared" si="3100"/>
        <v>0</v>
      </c>
      <c r="AK1536" s="43">
        <f t="shared" si="3101"/>
        <v>0</v>
      </c>
      <c r="AL1536" s="43">
        <f t="shared" si="3052"/>
        <v>507.60000000000002</v>
      </c>
      <c r="AM1536" s="43">
        <f t="shared" si="3053"/>
        <v>6.1999999999999318</v>
      </c>
      <c r="AN1536" s="2"/>
      <c r="AO1536" s="1"/>
      <c r="AP1536" s="1"/>
      <c r="AQ1536" s="1"/>
      <c r="AR1536" s="1"/>
      <c r="AS1536" s="1"/>
    </row>
    <row r="1537" ht="78.75">
      <c r="B1537" s="41" t="s">
        <v>670</v>
      </c>
      <c r="C1537" s="41" t="s">
        <v>137</v>
      </c>
      <c r="D1537" s="41" t="s">
        <v>41</v>
      </c>
      <c r="E1537" s="26" t="str">
        <f t="shared" si="3054"/>
        <v>1101</v>
      </c>
      <c r="F1537" s="41" t="s">
        <v>830</v>
      </c>
      <c r="G1537" s="41"/>
      <c r="H1537" s="42" t="s">
        <v>831</v>
      </c>
      <c r="I1537" s="43">
        <f t="shared" si="3076"/>
        <v>527.39999999999998</v>
      </c>
      <c r="J1537" s="43">
        <f t="shared" si="3077"/>
        <v>527.39999999999998</v>
      </c>
      <c r="K1537" s="43">
        <f t="shared" si="3078"/>
        <v>527.39999999999998</v>
      </c>
      <c r="L1537" s="43">
        <f t="shared" si="3079"/>
        <v>-13.6</v>
      </c>
      <c r="M1537" s="43">
        <f t="shared" si="3080"/>
        <v>-13.6</v>
      </c>
      <c r="N1537" s="43">
        <f t="shared" si="3081"/>
        <v>-13.6</v>
      </c>
      <c r="O1537" s="43">
        <f t="shared" si="3087"/>
        <v>0</v>
      </c>
      <c r="P1537" s="43">
        <f t="shared" si="3088"/>
        <v>0</v>
      </c>
      <c r="Q1537" s="43">
        <f t="shared" si="3089"/>
        <v>0</v>
      </c>
      <c r="R1537" s="43">
        <f t="shared" si="3090"/>
        <v>0</v>
      </c>
      <c r="S1537" s="43">
        <f t="shared" si="3091"/>
        <v>0</v>
      </c>
      <c r="T1537" s="43">
        <f t="shared" si="3092"/>
        <v>0</v>
      </c>
      <c r="U1537" s="43">
        <v>0</v>
      </c>
      <c r="V1537" s="43">
        <f t="shared" si="3055"/>
        <v>513.79999999999995</v>
      </c>
      <c r="W1537" s="43">
        <f t="shared" si="3082"/>
        <v>0</v>
      </c>
      <c r="X1537" s="43">
        <f t="shared" si="3083"/>
        <v>0</v>
      </c>
      <c r="Y1537" s="43">
        <f t="shared" si="3084"/>
        <v>0</v>
      </c>
      <c r="Z1537" s="43">
        <f t="shared" si="3085"/>
        <v>0</v>
      </c>
      <c r="AA1537" s="43">
        <f t="shared" si="3086"/>
        <v>0</v>
      </c>
      <c r="AB1537" s="43">
        <f t="shared" si="3093"/>
        <v>423</v>
      </c>
      <c r="AC1537" s="44">
        <f t="shared" si="3094"/>
        <v>507.60000000000002</v>
      </c>
      <c r="AD1537" s="44">
        <f t="shared" si="3095"/>
        <v>499.5</v>
      </c>
      <c r="AE1537" s="45">
        <f t="shared" si="3051"/>
        <v>98.40425531914893</v>
      </c>
      <c r="AF1537" s="43">
        <f t="shared" si="3096"/>
        <v>507.60000000000002</v>
      </c>
      <c r="AG1537" s="43">
        <f t="shared" si="3097"/>
        <v>0</v>
      </c>
      <c r="AH1537" s="43">
        <f t="shared" si="3098"/>
        <v>0</v>
      </c>
      <c r="AI1537" s="43">
        <f t="shared" si="3099"/>
        <v>0</v>
      </c>
      <c r="AJ1537" s="43">
        <f t="shared" si="3100"/>
        <v>0</v>
      </c>
      <c r="AK1537" s="43">
        <f t="shared" si="3101"/>
        <v>0</v>
      </c>
      <c r="AL1537" s="43">
        <f t="shared" si="3052"/>
        <v>507.60000000000002</v>
      </c>
      <c r="AM1537" s="43">
        <f t="shared" si="3053"/>
        <v>6.1999999999999318</v>
      </c>
      <c r="AN1537" s="2"/>
      <c r="AR1537" s="1"/>
      <c r="AS1537" s="1"/>
    </row>
    <row r="1538" ht="31.5">
      <c r="B1538" s="41" t="s">
        <v>670</v>
      </c>
      <c r="C1538" s="41" t="s">
        <v>137</v>
      </c>
      <c r="D1538" s="41" t="s">
        <v>41</v>
      </c>
      <c r="E1538" s="26" t="str">
        <f t="shared" si="3054"/>
        <v>1101</v>
      </c>
      <c r="F1538" s="41" t="s">
        <v>832</v>
      </c>
      <c r="G1538" s="41"/>
      <c r="H1538" s="42" t="s">
        <v>833</v>
      </c>
      <c r="I1538" s="43">
        <f t="shared" si="3076"/>
        <v>527.39999999999998</v>
      </c>
      <c r="J1538" s="43">
        <f t="shared" si="3077"/>
        <v>527.39999999999998</v>
      </c>
      <c r="K1538" s="43">
        <f t="shared" si="3078"/>
        <v>527.39999999999998</v>
      </c>
      <c r="L1538" s="43">
        <f t="shared" si="3079"/>
        <v>-13.6</v>
      </c>
      <c r="M1538" s="43">
        <f t="shared" si="3080"/>
        <v>-13.6</v>
      </c>
      <c r="N1538" s="43">
        <f t="shared" si="3081"/>
        <v>-13.6</v>
      </c>
      <c r="O1538" s="43">
        <f t="shared" si="3087"/>
        <v>0</v>
      </c>
      <c r="P1538" s="43">
        <f t="shared" si="3088"/>
        <v>0</v>
      </c>
      <c r="Q1538" s="43">
        <f t="shared" si="3089"/>
        <v>0</v>
      </c>
      <c r="R1538" s="43">
        <f t="shared" si="3090"/>
        <v>0</v>
      </c>
      <c r="S1538" s="43">
        <f t="shared" si="3091"/>
        <v>0</v>
      </c>
      <c r="T1538" s="43">
        <f t="shared" si="3092"/>
        <v>0</v>
      </c>
      <c r="U1538" s="43">
        <v>0</v>
      </c>
      <c r="V1538" s="43">
        <f t="shared" si="3055"/>
        <v>513.79999999999995</v>
      </c>
      <c r="W1538" s="43">
        <f t="shared" si="3082"/>
        <v>0</v>
      </c>
      <c r="X1538" s="43">
        <f t="shared" si="3083"/>
        <v>0</v>
      </c>
      <c r="Y1538" s="43">
        <f t="shared" si="3084"/>
        <v>0</v>
      </c>
      <c r="Z1538" s="43">
        <f t="shared" si="3085"/>
        <v>0</v>
      </c>
      <c r="AA1538" s="43">
        <f t="shared" si="3086"/>
        <v>0</v>
      </c>
      <c r="AB1538" s="43">
        <f t="shared" si="3093"/>
        <v>423</v>
      </c>
      <c r="AC1538" s="44">
        <f t="shared" si="3094"/>
        <v>507.60000000000002</v>
      </c>
      <c r="AD1538" s="44">
        <f t="shared" si="3095"/>
        <v>499.5</v>
      </c>
      <c r="AE1538" s="45">
        <f t="shared" si="3051"/>
        <v>98.40425531914893</v>
      </c>
      <c r="AF1538" s="43">
        <f t="shared" si="3096"/>
        <v>507.60000000000002</v>
      </c>
      <c r="AG1538" s="43">
        <f t="shared" si="3097"/>
        <v>0</v>
      </c>
      <c r="AH1538" s="43">
        <f t="shared" si="3098"/>
        <v>0</v>
      </c>
      <c r="AI1538" s="43">
        <f t="shared" si="3099"/>
        <v>0</v>
      </c>
      <c r="AJ1538" s="43">
        <f t="shared" si="3100"/>
        <v>0</v>
      </c>
      <c r="AK1538" s="43">
        <f t="shared" si="3101"/>
        <v>0</v>
      </c>
      <c r="AL1538" s="43">
        <f t="shared" si="3052"/>
        <v>507.60000000000002</v>
      </c>
      <c r="AM1538" s="43">
        <f t="shared" si="3053"/>
        <v>6.1999999999999318</v>
      </c>
      <c r="AN1538" s="2"/>
      <c r="AO1538" s="1"/>
      <c r="AP1538" s="1"/>
      <c r="AQ1538" s="1"/>
      <c r="AR1538" s="1"/>
      <c r="AS1538" s="1"/>
    </row>
    <row r="1539" ht="31.5">
      <c r="B1539" s="41" t="s">
        <v>670</v>
      </c>
      <c r="C1539" s="41" t="s">
        <v>137</v>
      </c>
      <c r="D1539" s="41" t="s">
        <v>41</v>
      </c>
      <c r="E1539" s="26" t="str">
        <f t="shared" si="3054"/>
        <v>1101</v>
      </c>
      <c r="F1539" s="41" t="s">
        <v>832</v>
      </c>
      <c r="G1539" s="41" t="s">
        <v>53</v>
      </c>
      <c r="H1539" s="42" t="s">
        <v>54</v>
      </c>
      <c r="I1539" s="43">
        <f t="shared" si="3076"/>
        <v>527.39999999999998</v>
      </c>
      <c r="J1539" s="43">
        <f t="shared" si="3077"/>
        <v>527.39999999999998</v>
      </c>
      <c r="K1539" s="43">
        <f t="shared" si="3078"/>
        <v>527.39999999999998</v>
      </c>
      <c r="L1539" s="43">
        <f t="shared" si="3079"/>
        <v>-13.6</v>
      </c>
      <c r="M1539" s="43">
        <f t="shared" si="3080"/>
        <v>-13.6</v>
      </c>
      <c r="N1539" s="43">
        <f t="shared" si="3081"/>
        <v>-13.6</v>
      </c>
      <c r="O1539" s="43">
        <f t="shared" si="3087"/>
        <v>0</v>
      </c>
      <c r="P1539" s="43">
        <f t="shared" si="3088"/>
        <v>0</v>
      </c>
      <c r="Q1539" s="43">
        <f t="shared" si="3089"/>
        <v>0</v>
      </c>
      <c r="R1539" s="43">
        <f t="shared" si="3090"/>
        <v>0</v>
      </c>
      <c r="S1539" s="43">
        <f t="shared" si="3091"/>
        <v>0</v>
      </c>
      <c r="T1539" s="43">
        <f t="shared" si="3092"/>
        <v>0</v>
      </c>
      <c r="U1539" s="43">
        <v>0</v>
      </c>
      <c r="V1539" s="43">
        <f t="shared" si="3055"/>
        <v>513.79999999999995</v>
      </c>
      <c r="W1539" s="43">
        <f t="shared" si="3082"/>
        <v>0</v>
      </c>
      <c r="X1539" s="43">
        <f t="shared" si="3083"/>
        <v>0</v>
      </c>
      <c r="Y1539" s="43">
        <f t="shared" si="3084"/>
        <v>0</v>
      </c>
      <c r="Z1539" s="43">
        <f t="shared" si="3085"/>
        <v>0</v>
      </c>
      <c r="AA1539" s="43">
        <f t="shared" si="3086"/>
        <v>0</v>
      </c>
      <c r="AB1539" s="43">
        <f t="shared" si="3093"/>
        <v>423</v>
      </c>
      <c r="AC1539" s="44">
        <f t="shared" si="3094"/>
        <v>507.60000000000002</v>
      </c>
      <c r="AD1539" s="44">
        <f t="shared" si="3095"/>
        <v>499.5</v>
      </c>
      <c r="AE1539" s="45">
        <f t="shared" si="3051"/>
        <v>98.40425531914893</v>
      </c>
      <c r="AF1539" s="43">
        <f t="shared" si="3096"/>
        <v>507.60000000000002</v>
      </c>
      <c r="AG1539" s="43">
        <f t="shared" si="3097"/>
        <v>0</v>
      </c>
      <c r="AH1539" s="43">
        <f t="shared" si="3098"/>
        <v>0</v>
      </c>
      <c r="AI1539" s="43">
        <f t="shared" si="3099"/>
        <v>0</v>
      </c>
      <c r="AJ1539" s="43">
        <f t="shared" si="3100"/>
        <v>0</v>
      </c>
      <c r="AK1539" s="43">
        <f t="shared" si="3101"/>
        <v>0</v>
      </c>
      <c r="AL1539" s="43">
        <f t="shared" si="3052"/>
        <v>507.60000000000002</v>
      </c>
      <c r="AM1539" s="43">
        <f t="shared" si="3053"/>
        <v>6.1999999999999318</v>
      </c>
      <c r="AN1539" s="2"/>
      <c r="AO1539" s="1"/>
      <c r="AP1539" s="1"/>
      <c r="AQ1539" s="1"/>
      <c r="AR1539" s="1"/>
      <c r="AS1539" s="1"/>
    </row>
    <row r="1540" ht="31.5">
      <c r="B1540" s="41" t="s">
        <v>670</v>
      </c>
      <c r="C1540" s="41" t="s">
        <v>137</v>
      </c>
      <c r="D1540" s="41" t="s">
        <v>41</v>
      </c>
      <c r="E1540" s="26" t="str">
        <f t="shared" si="3054"/>
        <v>1101</v>
      </c>
      <c r="F1540" s="41" t="s">
        <v>832</v>
      </c>
      <c r="G1540" s="41" t="s">
        <v>55</v>
      </c>
      <c r="H1540" s="42" t="s">
        <v>56</v>
      </c>
      <c r="I1540" s="43">
        <v>527.39999999999998</v>
      </c>
      <c r="J1540" s="43">
        <v>527.39999999999998</v>
      </c>
      <c r="K1540" s="43">
        <v>527.39999999999998</v>
      </c>
      <c r="L1540" s="43">
        <v>-13.6</v>
      </c>
      <c r="M1540" s="43">
        <v>-13.6</v>
      </c>
      <c r="N1540" s="43">
        <v>-13.6</v>
      </c>
      <c r="O1540" s="43">
        <v>0</v>
      </c>
      <c r="P1540" s="43">
        <v>0</v>
      </c>
      <c r="Q1540" s="43">
        <v>0</v>
      </c>
      <c r="R1540" s="43">
        <v>0</v>
      </c>
      <c r="S1540" s="43">
        <v>0</v>
      </c>
      <c r="T1540" s="43">
        <v>0</v>
      </c>
      <c r="U1540" s="43">
        <v>0</v>
      </c>
      <c r="V1540" s="43">
        <f t="shared" si="3055"/>
        <v>513.79999999999995</v>
      </c>
      <c r="W1540" s="43"/>
      <c r="X1540" s="43"/>
      <c r="Y1540" s="43"/>
      <c r="Z1540" s="43"/>
      <c r="AA1540" s="43"/>
      <c r="AB1540" s="43">
        <v>423</v>
      </c>
      <c r="AC1540" s="44">
        <v>507.60000000000002</v>
      </c>
      <c r="AD1540" s="44">
        <v>499.5</v>
      </c>
      <c r="AE1540" s="45">
        <f t="shared" si="3051"/>
        <v>98.40425531914893</v>
      </c>
      <c r="AF1540" s="43">
        <v>507.60000000000002</v>
      </c>
      <c r="AG1540" s="43">
        <v>0</v>
      </c>
      <c r="AH1540" s="43">
        <v>0</v>
      </c>
      <c r="AI1540" s="43">
        <v>0</v>
      </c>
      <c r="AJ1540" s="43">
        <v>0</v>
      </c>
      <c r="AK1540" s="43">
        <v>0</v>
      </c>
      <c r="AL1540" s="43">
        <f t="shared" si="3052"/>
        <v>507.60000000000002</v>
      </c>
      <c r="AM1540" s="43">
        <f t="shared" si="3053"/>
        <v>6.1999999999999318</v>
      </c>
      <c r="AN1540" s="19"/>
      <c r="AO1540" s="1"/>
      <c r="AP1540" s="1"/>
      <c r="AQ1540" s="1"/>
      <c r="AR1540" s="1"/>
      <c r="AS1540" s="1"/>
    </row>
    <row r="1541" ht="31.5">
      <c r="B1541" s="41" t="s">
        <v>670</v>
      </c>
      <c r="C1541" s="41" t="s">
        <v>137</v>
      </c>
      <c r="D1541" s="41" t="s">
        <v>41</v>
      </c>
      <c r="E1541" s="26" t="str">
        <f t="shared" si="3054"/>
        <v>1101</v>
      </c>
      <c r="F1541" s="41" t="s">
        <v>81</v>
      </c>
      <c r="G1541" s="41"/>
      <c r="H1541" s="42" t="s">
        <v>82</v>
      </c>
      <c r="I1541" s="43"/>
      <c r="J1541" s="43"/>
      <c r="K1541" s="43"/>
      <c r="L1541" s="43"/>
      <c r="M1541" s="43"/>
      <c r="N1541" s="43"/>
      <c r="O1541" s="43">
        <f t="shared" si="3087"/>
        <v>0</v>
      </c>
      <c r="P1541" s="43">
        <f t="shared" si="3088"/>
        <v>0</v>
      </c>
      <c r="Q1541" s="43">
        <f t="shared" si="3089"/>
        <v>0</v>
      </c>
      <c r="R1541" s="43">
        <f t="shared" si="3090"/>
        <v>0</v>
      </c>
      <c r="S1541" s="43">
        <f t="shared" si="3091"/>
        <v>0</v>
      </c>
      <c r="T1541" s="43">
        <f t="shared" si="3092"/>
        <v>0</v>
      </c>
      <c r="U1541" s="43"/>
      <c r="V1541" s="43">
        <f t="shared" si="3055"/>
        <v>0</v>
      </c>
      <c r="W1541" s="43">
        <f t="shared" si="3082"/>
        <v>1</v>
      </c>
      <c r="X1541" s="43">
        <f t="shared" si="3083"/>
        <v>2</v>
      </c>
      <c r="Y1541" s="43">
        <f t="shared" si="3084"/>
        <v>3</v>
      </c>
      <c r="Z1541" s="43">
        <f t="shared" si="3085"/>
        <v>4</v>
      </c>
      <c r="AA1541" s="43">
        <f t="shared" si="3086"/>
        <v>5</v>
      </c>
      <c r="AB1541" s="43">
        <f t="shared" si="3093"/>
        <v>215</v>
      </c>
      <c r="AC1541" s="44">
        <f t="shared" si="3094"/>
        <v>265</v>
      </c>
      <c r="AD1541" s="44">
        <f t="shared" si="3095"/>
        <v>265</v>
      </c>
      <c r="AE1541" s="45">
        <f t="shared" si="3051"/>
        <v>100</v>
      </c>
      <c r="AF1541" s="43">
        <f t="shared" si="3096"/>
        <v>265</v>
      </c>
      <c r="AG1541" s="43">
        <f t="shared" si="3097"/>
        <v>0</v>
      </c>
      <c r="AH1541" s="43">
        <f t="shared" si="3098"/>
        <v>0</v>
      </c>
      <c r="AI1541" s="43">
        <f t="shared" si="3099"/>
        <v>0</v>
      </c>
      <c r="AJ1541" s="43">
        <f t="shared" si="3100"/>
        <v>0</v>
      </c>
      <c r="AK1541" s="43">
        <f t="shared" si="3101"/>
        <v>0</v>
      </c>
      <c r="AL1541" s="43">
        <f t="shared" si="3052"/>
        <v>265</v>
      </c>
      <c r="AM1541" s="43">
        <f t="shared" si="3053"/>
        <v>-265</v>
      </c>
      <c r="AN1541" s="19"/>
      <c r="AR1541" s="1"/>
      <c r="AS1541" s="1"/>
    </row>
    <row r="1542" ht="47.25">
      <c r="B1542" s="41" t="s">
        <v>670</v>
      </c>
      <c r="C1542" s="41" t="s">
        <v>137</v>
      </c>
      <c r="D1542" s="41" t="s">
        <v>41</v>
      </c>
      <c r="E1542" s="26" t="str">
        <f t="shared" si="3054"/>
        <v>1101</v>
      </c>
      <c r="F1542" s="41" t="s">
        <v>381</v>
      </c>
      <c r="G1542" s="41"/>
      <c r="H1542" s="42" t="s">
        <v>382</v>
      </c>
      <c r="I1542" s="43"/>
      <c r="J1542" s="43"/>
      <c r="K1542" s="43"/>
      <c r="L1542" s="43"/>
      <c r="M1542" s="43"/>
      <c r="N1542" s="43"/>
      <c r="O1542" s="43">
        <f>O1543+O1545</f>
        <v>0</v>
      </c>
      <c r="P1542" s="43">
        <f>P1543+P1545</f>
        <v>0</v>
      </c>
      <c r="Q1542" s="43">
        <f>Q1543+Q1545</f>
        <v>0</v>
      </c>
      <c r="R1542" s="43">
        <f t="shared" si="3090"/>
        <v>0</v>
      </c>
      <c r="S1542" s="43">
        <f t="shared" si="3091"/>
        <v>0</v>
      </c>
      <c r="T1542" s="43">
        <f t="shared" si="3092"/>
        <v>0</v>
      </c>
      <c r="U1542" s="43"/>
      <c r="V1542" s="43">
        <f t="shared" si="3055"/>
        <v>0</v>
      </c>
      <c r="W1542" s="43">
        <f t="shared" si="3082"/>
        <v>1</v>
      </c>
      <c r="X1542" s="43">
        <f t="shared" si="3083"/>
        <v>2</v>
      </c>
      <c r="Y1542" s="43">
        <f t="shared" si="3084"/>
        <v>3</v>
      </c>
      <c r="Z1542" s="43">
        <f t="shared" si="3085"/>
        <v>4</v>
      </c>
      <c r="AA1542" s="43">
        <f t="shared" si="3086"/>
        <v>5</v>
      </c>
      <c r="AB1542" s="43">
        <f>AB1543+AB1545</f>
        <v>215</v>
      </c>
      <c r="AC1542" s="44">
        <f>AC1543+AC1545</f>
        <v>265</v>
      </c>
      <c r="AD1542" s="44">
        <f>AD1543+AD1545</f>
        <v>265</v>
      </c>
      <c r="AE1542" s="45">
        <f t="shared" si="3051"/>
        <v>100</v>
      </c>
      <c r="AF1542" s="43">
        <f>AF1543+AF1545</f>
        <v>265</v>
      </c>
      <c r="AG1542" s="43">
        <f>AG1543+AG1545</f>
        <v>0</v>
      </c>
      <c r="AH1542" s="43">
        <f>AH1543+AH1545</f>
        <v>0</v>
      </c>
      <c r="AI1542" s="43">
        <f>AI1543+AI1545</f>
        <v>0</v>
      </c>
      <c r="AJ1542" s="43">
        <f>AJ1543+AJ1545</f>
        <v>0</v>
      </c>
      <c r="AK1542" s="43">
        <f>AK1543+AK1545</f>
        <v>0</v>
      </c>
      <c r="AL1542" s="43">
        <f t="shared" si="3052"/>
        <v>265</v>
      </c>
      <c r="AM1542" s="43">
        <f t="shared" si="3053"/>
        <v>-265</v>
      </c>
      <c r="AN1542" s="19"/>
      <c r="AO1542" s="1"/>
      <c r="AP1542" s="1"/>
      <c r="AQ1542" s="1"/>
      <c r="AR1542" s="1"/>
      <c r="AS1542" s="1"/>
    </row>
    <row r="1543" ht="31.5">
      <c r="B1543" s="41" t="s">
        <v>670</v>
      </c>
      <c r="C1543" s="41" t="s">
        <v>137</v>
      </c>
      <c r="D1543" s="41" t="s">
        <v>41</v>
      </c>
      <c r="E1543" s="26" t="str">
        <f t="shared" si="3054"/>
        <v>1101</v>
      </c>
      <c r="F1543" s="41" t="s">
        <v>381</v>
      </c>
      <c r="G1543" s="41" t="s">
        <v>53</v>
      </c>
      <c r="H1543" s="42" t="s">
        <v>54</v>
      </c>
      <c r="I1543" s="43"/>
      <c r="J1543" s="43"/>
      <c r="K1543" s="43"/>
      <c r="L1543" s="43"/>
      <c r="M1543" s="43"/>
      <c r="N1543" s="43"/>
      <c r="O1543" s="43">
        <f>O1544</f>
        <v>0</v>
      </c>
      <c r="P1543" s="43">
        <f>P1544</f>
        <v>0</v>
      </c>
      <c r="Q1543" s="43">
        <f>Q1544</f>
        <v>0</v>
      </c>
      <c r="R1543" s="43">
        <f t="shared" si="3090"/>
        <v>0</v>
      </c>
      <c r="S1543" s="43">
        <f t="shared" si="3091"/>
        <v>0</v>
      </c>
      <c r="T1543" s="43">
        <f t="shared" si="3092"/>
        <v>0</v>
      </c>
      <c r="U1543" s="43"/>
      <c r="V1543" s="43">
        <f t="shared" si="3055"/>
        <v>0</v>
      </c>
      <c r="W1543" s="43">
        <f t="shared" si="3082"/>
        <v>1</v>
      </c>
      <c r="X1543" s="43">
        <f t="shared" si="3083"/>
        <v>2</v>
      </c>
      <c r="Y1543" s="43">
        <f t="shared" si="3084"/>
        <v>3</v>
      </c>
      <c r="Z1543" s="43">
        <f t="shared" si="3085"/>
        <v>4</v>
      </c>
      <c r="AA1543" s="43">
        <f t="shared" si="3086"/>
        <v>5</v>
      </c>
      <c r="AB1543" s="43">
        <f>AB1544</f>
        <v>215</v>
      </c>
      <c r="AC1543" s="44">
        <f>AC1544</f>
        <v>215</v>
      </c>
      <c r="AD1543" s="44">
        <f>AD1544</f>
        <v>215</v>
      </c>
      <c r="AE1543" s="45">
        <f t="shared" si="3051"/>
        <v>100</v>
      </c>
      <c r="AF1543" s="43">
        <f>AF1544</f>
        <v>215</v>
      </c>
      <c r="AG1543" s="43">
        <f>AG1544</f>
        <v>0</v>
      </c>
      <c r="AH1543" s="43">
        <f>AH1544</f>
        <v>0</v>
      </c>
      <c r="AI1543" s="43">
        <f>AI1544</f>
        <v>0</v>
      </c>
      <c r="AJ1543" s="43">
        <f>AJ1544</f>
        <v>0</v>
      </c>
      <c r="AK1543" s="43">
        <f>AK1544</f>
        <v>0</v>
      </c>
      <c r="AL1543" s="43">
        <f t="shared" si="3052"/>
        <v>215</v>
      </c>
      <c r="AM1543" s="43">
        <f t="shared" si="3053"/>
        <v>-215</v>
      </c>
      <c r="AN1543" s="19"/>
      <c r="AR1543" s="1"/>
      <c r="AS1543" s="1"/>
    </row>
    <row r="1544" ht="31.5">
      <c r="B1544" s="41" t="s">
        <v>670</v>
      </c>
      <c r="C1544" s="41" t="s">
        <v>137</v>
      </c>
      <c r="D1544" s="41" t="s">
        <v>41</v>
      </c>
      <c r="E1544" s="26" t="str">
        <f t="shared" si="3054"/>
        <v>1101</v>
      </c>
      <c r="F1544" s="41" t="s">
        <v>381</v>
      </c>
      <c r="G1544" s="41" t="s">
        <v>55</v>
      </c>
      <c r="H1544" s="42" t="s">
        <v>56</v>
      </c>
      <c r="I1544" s="43"/>
      <c r="J1544" s="43"/>
      <c r="K1544" s="43"/>
      <c r="L1544" s="43"/>
      <c r="M1544" s="43"/>
      <c r="N1544" s="43"/>
      <c r="O1544" s="43">
        <v>0</v>
      </c>
      <c r="P1544" s="43">
        <v>0</v>
      </c>
      <c r="Q1544" s="43">
        <v>0</v>
      </c>
      <c r="R1544" s="43">
        <v>0</v>
      </c>
      <c r="S1544" s="43">
        <v>0</v>
      </c>
      <c r="T1544" s="43">
        <v>0</v>
      </c>
      <c r="U1544" s="43"/>
      <c r="V1544" s="43">
        <f t="shared" si="3055"/>
        <v>0</v>
      </c>
      <c r="W1544" s="43">
        <v>1</v>
      </c>
      <c r="X1544" s="43">
        <v>2</v>
      </c>
      <c r="Y1544" s="43">
        <v>3</v>
      </c>
      <c r="Z1544" s="43">
        <v>4</v>
      </c>
      <c r="AA1544" s="43">
        <v>5</v>
      </c>
      <c r="AB1544" s="43">
        <v>215</v>
      </c>
      <c r="AC1544" s="44">
        <v>215</v>
      </c>
      <c r="AD1544" s="44">
        <v>215</v>
      </c>
      <c r="AE1544" s="45">
        <f t="shared" si="3051"/>
        <v>100</v>
      </c>
      <c r="AF1544" s="43">
        <v>215</v>
      </c>
      <c r="AG1544" s="43">
        <v>0</v>
      </c>
      <c r="AH1544" s="43">
        <v>0</v>
      </c>
      <c r="AI1544" s="43">
        <v>0</v>
      </c>
      <c r="AJ1544" s="43">
        <v>0</v>
      </c>
      <c r="AK1544" s="43">
        <v>0</v>
      </c>
      <c r="AL1544" s="43">
        <f t="shared" si="3052"/>
        <v>215</v>
      </c>
      <c r="AM1544" s="43">
        <f t="shared" si="3053"/>
        <v>-215</v>
      </c>
      <c r="AN1544" s="19"/>
      <c r="AO1544" s="1"/>
      <c r="AP1544" s="1"/>
      <c r="AQ1544" s="1"/>
      <c r="AR1544" s="1"/>
      <c r="AS1544" s="1"/>
    </row>
    <row r="1545" ht="31.5">
      <c r="B1545" s="41" t="s">
        <v>670</v>
      </c>
      <c r="C1545" s="41" t="s">
        <v>137</v>
      </c>
      <c r="D1545" s="41" t="s">
        <v>41</v>
      </c>
      <c r="E1545" s="26" t="str">
        <f t="shared" si="3054"/>
        <v>1101</v>
      </c>
      <c r="F1545" s="41" t="s">
        <v>381</v>
      </c>
      <c r="G1545" s="41" t="s">
        <v>177</v>
      </c>
      <c r="H1545" s="42" t="s">
        <v>178</v>
      </c>
      <c r="I1545" s="43"/>
      <c r="J1545" s="43"/>
      <c r="K1545" s="43"/>
      <c r="L1545" s="43"/>
      <c r="M1545" s="43"/>
      <c r="N1545" s="43"/>
      <c r="O1545" s="43">
        <f>O1546</f>
        <v>0</v>
      </c>
      <c r="P1545" s="43">
        <f>P1546</f>
        <v>0</v>
      </c>
      <c r="Q1545" s="43">
        <f>Q1546</f>
        <v>0</v>
      </c>
      <c r="R1545" s="43"/>
      <c r="S1545" s="43"/>
      <c r="T1545" s="43"/>
      <c r="U1545" s="43"/>
      <c r="V1545" s="43">
        <f t="shared" si="3055"/>
        <v>0</v>
      </c>
      <c r="W1545" s="43"/>
      <c r="X1545" s="43"/>
      <c r="Y1545" s="43"/>
      <c r="Z1545" s="43"/>
      <c r="AA1545" s="43"/>
      <c r="AB1545" s="43">
        <f>AB1546</f>
        <v>0</v>
      </c>
      <c r="AC1545" s="44">
        <f>AC1546</f>
        <v>50</v>
      </c>
      <c r="AD1545" s="44">
        <f>AD1546</f>
        <v>50</v>
      </c>
      <c r="AE1545" s="45">
        <f t="shared" si="3051"/>
        <v>100</v>
      </c>
      <c r="AF1545" s="43">
        <f>AF1546</f>
        <v>50</v>
      </c>
      <c r="AG1545" s="43">
        <f>AG1546</f>
        <v>0</v>
      </c>
      <c r="AH1545" s="43">
        <f>AH1546</f>
        <v>0</v>
      </c>
      <c r="AI1545" s="43">
        <f>AI1546</f>
        <v>0</v>
      </c>
      <c r="AJ1545" s="43">
        <f>AJ1546</f>
        <v>0</v>
      </c>
      <c r="AK1545" s="43">
        <f>AK1546</f>
        <v>0</v>
      </c>
      <c r="AL1545" s="43">
        <f t="shared" si="3052"/>
        <v>50</v>
      </c>
      <c r="AM1545" s="43">
        <f t="shared" si="3053"/>
        <v>-50</v>
      </c>
      <c r="AN1545" s="19"/>
      <c r="AO1545" s="1"/>
      <c r="AP1545" s="1"/>
      <c r="AQ1545" s="1"/>
      <c r="AR1545" s="1"/>
      <c r="AS1545" s="1"/>
    </row>
    <row r="1546" ht="63">
      <c r="B1546" s="41" t="s">
        <v>670</v>
      </c>
      <c r="C1546" s="41" t="s">
        <v>137</v>
      </c>
      <c r="D1546" s="41" t="s">
        <v>41</v>
      </c>
      <c r="E1546" s="26" t="str">
        <f t="shared" si="3054"/>
        <v>1101</v>
      </c>
      <c r="F1546" s="41" t="s">
        <v>381</v>
      </c>
      <c r="G1546" s="41" t="s">
        <v>373</v>
      </c>
      <c r="H1546" s="42" t="s">
        <v>374</v>
      </c>
      <c r="I1546" s="43"/>
      <c r="J1546" s="43"/>
      <c r="K1546" s="43"/>
      <c r="L1546" s="43"/>
      <c r="M1546" s="43"/>
      <c r="N1546" s="43"/>
      <c r="O1546" s="43">
        <v>0</v>
      </c>
      <c r="P1546" s="43">
        <v>0</v>
      </c>
      <c r="Q1546" s="43">
        <v>0</v>
      </c>
      <c r="R1546" s="43"/>
      <c r="S1546" s="43"/>
      <c r="T1546" s="43"/>
      <c r="U1546" s="43"/>
      <c r="V1546" s="43">
        <f t="shared" si="3055"/>
        <v>0</v>
      </c>
      <c r="W1546" s="43"/>
      <c r="X1546" s="43"/>
      <c r="Y1546" s="43"/>
      <c r="Z1546" s="43"/>
      <c r="AA1546" s="43"/>
      <c r="AB1546" s="43">
        <v>0</v>
      </c>
      <c r="AC1546" s="44">
        <v>50</v>
      </c>
      <c r="AD1546" s="44">
        <v>50</v>
      </c>
      <c r="AE1546" s="45">
        <f t="shared" si="3051"/>
        <v>100</v>
      </c>
      <c r="AF1546" s="43">
        <v>50</v>
      </c>
      <c r="AG1546" s="43">
        <v>0</v>
      </c>
      <c r="AH1546" s="43">
        <v>0</v>
      </c>
      <c r="AI1546" s="43">
        <v>0</v>
      </c>
      <c r="AJ1546" s="43">
        <v>0</v>
      </c>
      <c r="AK1546" s="43">
        <v>0</v>
      </c>
      <c r="AL1546" s="43">
        <f t="shared" si="3052"/>
        <v>50</v>
      </c>
      <c r="AM1546" s="43">
        <f t="shared" si="3053"/>
        <v>-50</v>
      </c>
      <c r="AN1546" s="19"/>
      <c r="AO1546" s="1"/>
      <c r="AP1546" s="1"/>
      <c r="AQ1546" s="1"/>
      <c r="AR1546" s="1"/>
      <c r="AS1546" s="1"/>
    </row>
    <row r="1547" s="24" customFormat="1">
      <c r="B1547" s="25" t="s">
        <v>834</v>
      </c>
      <c r="C1547" s="25"/>
      <c r="D1547" s="25"/>
      <c r="E1547" s="26" t="str">
        <f t="shared" si="3054"/>
        <v/>
      </c>
      <c r="F1547" s="25"/>
      <c r="G1547" s="25"/>
      <c r="H1547" s="27" t="s">
        <v>835</v>
      </c>
      <c r="I1547" s="28">
        <f>I1548+I1625+I1659+I1758+I1864+I1878+I1847+I1892</f>
        <v>192985.70000000001</v>
      </c>
      <c r="J1547" s="28">
        <f>J1548+J1625+J1659+J1758+J1864+J1878+J1847+J1892</f>
        <v>128032.39999999999</v>
      </c>
      <c r="K1547" s="28">
        <f>K1548+K1625+K1659+K1758+K1864+K1878+K1847+K1892</f>
        <v>131084.10000000001</v>
      </c>
      <c r="L1547" s="28">
        <f>L1548+L1625+L1659+L1758+L1864+L1878+L1847+L1892</f>
        <v>-14672.700000000001</v>
      </c>
      <c r="M1547" s="28">
        <f>M1548+M1625+M1659+M1758+M1864+M1878+M1847+M1892</f>
        <v>9172.6000000000004</v>
      </c>
      <c r="N1547" s="28">
        <f>N1548+N1625+N1659+N1758+N1864+N1878+N1847+N1892</f>
        <v>9339.2999999999993</v>
      </c>
      <c r="O1547" s="28">
        <f>O1548+O1625+O1659+O1758+O1864+O1878+O1847+O1892</f>
        <v>590</v>
      </c>
      <c r="P1547" s="28">
        <f>P1548+P1625+P1659+P1758+P1864+P1878+P1847+P1892</f>
        <v>62.866999999999997</v>
      </c>
      <c r="Q1547" s="28">
        <f>Q1548+Q1625+Q1659+Q1758+Q1864+Q1878+Q1847+Q1892</f>
        <v>0</v>
      </c>
      <c r="R1547" s="28">
        <f>R1548+R1625+R1659+R1758+R1864+R1878+R1847+R1892</f>
        <v>16390.372000000003</v>
      </c>
      <c r="S1547" s="28">
        <f>S1548+S1625+S1659+S1758+S1864+S1878+S1847+S1892</f>
        <v>94</v>
      </c>
      <c r="T1547" s="28">
        <f>T1548+T1625+T1659+T1758+T1864+T1878+T1847+T1892</f>
        <v>0</v>
      </c>
      <c r="U1547" s="28">
        <f>U1548+U1625+U1659+U1758+U1864+U1878+U1847+U1892</f>
        <v>84.281999999999996</v>
      </c>
      <c r="V1547" s="28">
        <f t="shared" si="3055"/>
        <v>195534.52100000001</v>
      </c>
      <c r="W1547" s="28">
        <f>W1548+W1625+W1659+W1758+W1864+W1878+W1847+W1892</f>
        <v>1784.2819999999999</v>
      </c>
      <c r="X1547" s="28">
        <f>X1548+X1625+X1659+X1758+X1864+X1878+X1847+X1892</f>
        <v>0</v>
      </c>
      <c r="Y1547" s="28">
        <f>Y1548+Y1625+Y1659+Y1758+Y1864+Y1878+Y1847+Y1892</f>
        <v>0</v>
      </c>
      <c r="Z1547" s="28">
        <f>Z1548+Z1625+Z1659+Z1758+Z1864+Z1878+Z1847+Z1892</f>
        <v>0</v>
      </c>
      <c r="AA1547" s="28">
        <f>AA1548+AA1625+AA1659+AA1758+AA1864+AA1878+AA1847+AA1892</f>
        <v>0</v>
      </c>
      <c r="AB1547" s="28">
        <f>AB1548+AB1625+AB1659+AB1758+AB1864+AB1878+AB1847+AB1892</f>
        <v>156560.25312000001</v>
      </c>
      <c r="AC1547" s="29">
        <f>AC1548+AC1625+AC1659+AC1758+AC1864+AC1878+AC1847+AC1892</f>
        <v>218082.37435</v>
      </c>
      <c r="AD1547" s="29">
        <f>AD1548+AD1625+AD1659+AD1758+AD1864+AD1878+AD1847+AD1892</f>
        <v>215910.60239999997</v>
      </c>
      <c r="AE1547" s="30">
        <f t="shared" si="3051"/>
        <v>99.004150630479401</v>
      </c>
      <c r="AF1547" s="28">
        <f>AF1548+AF1625+AF1659+AF1758+AF1864+AF1878+AF1847+AF1892</f>
        <v>237920.05068000001</v>
      </c>
      <c r="AG1547" s="28">
        <f>AG1548+AG1625+AG1659+AG1758+AG1864+AG1878+AG1847+AG1892</f>
        <v>590</v>
      </c>
      <c r="AH1547" s="28">
        <f>AH1548+AH1625+AH1659+AH1758+AH1864+AH1878+AH1847+AH1892</f>
        <v>0</v>
      </c>
      <c r="AI1547" s="28">
        <f>AI1548+AI1625+AI1659+AI1758+AI1864+AI1878+AI1847+AI1892</f>
        <v>0</v>
      </c>
      <c r="AJ1547" s="28">
        <f>AJ1548+AJ1625+AJ1659+AJ1758+AJ1864+AJ1878+AJ1847+AJ1892</f>
        <v>0</v>
      </c>
      <c r="AK1547" s="28">
        <f>AK1548+AK1625+AK1659+AK1758+AK1864+AK1878+AK1847+AK1892</f>
        <v>-9837</v>
      </c>
      <c r="AL1547" s="28">
        <f t="shared" si="3052"/>
        <v>228673.05068000001</v>
      </c>
      <c r="AM1547" s="28">
        <f t="shared" si="3053"/>
        <v>-33138.529680000007</v>
      </c>
      <c r="AN1547" s="31"/>
      <c r="AO1547" s="24"/>
      <c r="AP1547" s="24"/>
      <c r="AQ1547" s="24"/>
      <c r="AR1547" s="24"/>
      <c r="AS1547" s="24"/>
    </row>
    <row r="1548" s="24" customFormat="1">
      <c r="B1548" s="25" t="s">
        <v>834</v>
      </c>
      <c r="C1548" s="25" t="s">
        <v>41</v>
      </c>
      <c r="D1548" s="25"/>
      <c r="E1548" s="32" t="str">
        <f t="shared" si="3054"/>
        <v>01</v>
      </c>
      <c r="F1548" s="25"/>
      <c r="G1548" s="25"/>
      <c r="H1548" s="27" t="s">
        <v>42</v>
      </c>
      <c r="I1548" s="28">
        <f>I1549+I1575</f>
        <v>94654.100000000006</v>
      </c>
      <c r="J1548" s="28">
        <f>J1549+J1575</f>
        <v>91717.400000000009</v>
      </c>
      <c r="K1548" s="28">
        <f>K1549+K1575</f>
        <v>94213.800000000017</v>
      </c>
      <c r="L1548" s="28">
        <f>L1549+L1575</f>
        <v>3784.2999999999997</v>
      </c>
      <c r="M1548" s="28">
        <f>M1549+M1575</f>
        <v>4045.5999999999999</v>
      </c>
      <c r="N1548" s="28">
        <f>N1549+N1575</f>
        <v>4317.3000000000002</v>
      </c>
      <c r="O1548" s="28">
        <f>O1549+O1575</f>
        <v>590</v>
      </c>
      <c r="P1548" s="28">
        <f>P1549+P1575</f>
        <v>0</v>
      </c>
      <c r="Q1548" s="28">
        <f>Q1549+Q1575</f>
        <v>0</v>
      </c>
      <c r="R1548" s="28">
        <f>R1549+R1575</f>
        <v>665.66599999999994</v>
      </c>
      <c r="S1548" s="28">
        <f>S1549+S1575</f>
        <v>0</v>
      </c>
      <c r="T1548" s="28">
        <f>T1549+T1575</f>
        <v>0</v>
      </c>
      <c r="U1548" s="28">
        <v>0</v>
      </c>
      <c r="V1548" s="28">
        <f t="shared" si="3055"/>
        <v>99694.066000000006</v>
      </c>
      <c r="W1548" s="28">
        <f>W1549+W1575</f>
        <v>0</v>
      </c>
      <c r="X1548" s="28">
        <f>X1549+X1575</f>
        <v>0</v>
      </c>
      <c r="Y1548" s="28">
        <f>Y1549+Y1575</f>
        <v>0</v>
      </c>
      <c r="Z1548" s="28">
        <f>Z1549+Z1575</f>
        <v>0</v>
      </c>
      <c r="AA1548" s="28">
        <f>AA1549+AA1575</f>
        <v>0</v>
      </c>
      <c r="AB1548" s="28">
        <f>AB1549+AB1575</f>
        <v>81122.886500000008</v>
      </c>
      <c r="AC1548" s="29">
        <f>AC1549+AC1575</f>
        <v>100234.18522000001</v>
      </c>
      <c r="AD1548" s="29">
        <f>AD1549+AD1575</f>
        <v>100188.23673</v>
      </c>
      <c r="AE1548" s="30">
        <f t="shared" si="3051"/>
        <v>99.954158863167137</v>
      </c>
      <c r="AF1548" s="28">
        <f>AF1549+AF1575</f>
        <v>110236.68554000001</v>
      </c>
      <c r="AG1548" s="28">
        <f>AG1549+AG1575</f>
        <v>590</v>
      </c>
      <c r="AH1548" s="28">
        <f>AH1549+AH1575</f>
        <v>0</v>
      </c>
      <c r="AI1548" s="28">
        <f>AI1549+AI1575</f>
        <v>0</v>
      </c>
      <c r="AJ1548" s="28">
        <f>AJ1549+AJ1575</f>
        <v>0</v>
      </c>
      <c r="AK1548" s="28">
        <f>AK1549+AK1575</f>
        <v>-9837</v>
      </c>
      <c r="AL1548" s="28">
        <f t="shared" si="3052"/>
        <v>100989.68554000001</v>
      </c>
      <c r="AM1548" s="28">
        <f t="shared" si="3053"/>
        <v>-1295.6195399999997</v>
      </c>
      <c r="AN1548" s="31"/>
      <c r="AO1548" s="24"/>
      <c r="AP1548" s="24"/>
      <c r="AQ1548" s="24"/>
      <c r="AR1548" s="24"/>
      <c r="AS1548" s="24"/>
    </row>
    <row r="1549" s="33" customFormat="1" ht="63">
      <c r="B1549" s="34" t="s">
        <v>834</v>
      </c>
      <c r="C1549" s="34" t="s">
        <v>41</v>
      </c>
      <c r="D1549" s="34" t="s">
        <v>107</v>
      </c>
      <c r="E1549" s="35" t="str">
        <f t="shared" si="3054"/>
        <v>0104</v>
      </c>
      <c r="F1549" s="34"/>
      <c r="G1549" s="34"/>
      <c r="H1549" s="36" t="s">
        <v>672</v>
      </c>
      <c r="I1549" s="37">
        <f>I1550+I1563</f>
        <v>73423.300000000003</v>
      </c>
      <c r="J1549" s="37">
        <f>J1550+J1563</f>
        <v>73054.200000000012</v>
      </c>
      <c r="K1549" s="37">
        <f>K1550+K1563</f>
        <v>73054.200000000012</v>
      </c>
      <c r="L1549" s="37">
        <f>L1550+L1563</f>
        <v>0</v>
      </c>
      <c r="M1549" s="37">
        <f>M1550+M1563</f>
        <v>0</v>
      </c>
      <c r="N1549" s="37">
        <f>N1550+N1563</f>
        <v>0</v>
      </c>
      <c r="O1549" s="37">
        <f>O1550+O1563</f>
        <v>590</v>
      </c>
      <c r="P1549" s="37">
        <f>P1550+P1563</f>
        <v>0</v>
      </c>
      <c r="Q1549" s="37">
        <f>Q1550+Q1563</f>
        <v>0</v>
      </c>
      <c r="R1549" s="37">
        <f>R1550+R1563</f>
        <v>984.10000000000002</v>
      </c>
      <c r="S1549" s="37">
        <f>S1550+S1563</f>
        <v>0</v>
      </c>
      <c r="T1549" s="37">
        <f>T1550+T1563</f>
        <v>0</v>
      </c>
      <c r="U1549" s="37">
        <v>0</v>
      </c>
      <c r="V1549" s="37">
        <f t="shared" si="3055"/>
        <v>74997.400000000009</v>
      </c>
      <c r="W1549" s="37">
        <f>W1550+W1563</f>
        <v>0</v>
      </c>
      <c r="X1549" s="37">
        <f>X1550+X1563</f>
        <v>0</v>
      </c>
      <c r="Y1549" s="37">
        <f>Y1550+Y1563</f>
        <v>0</v>
      </c>
      <c r="Z1549" s="37">
        <f>Z1550+Z1563</f>
        <v>0</v>
      </c>
      <c r="AA1549" s="37">
        <f>AA1550+AA1563</f>
        <v>0</v>
      </c>
      <c r="AB1549" s="37">
        <f>AB1550+AB1563</f>
        <v>57212.494550000003</v>
      </c>
      <c r="AC1549" s="38">
        <f>AC1550+AC1563</f>
        <v>74390.225000000006</v>
      </c>
      <c r="AD1549" s="38">
        <f>AD1550+AD1563</f>
        <v>74347.812760000001</v>
      </c>
      <c r="AE1549" s="39">
        <f t="shared" si="3051"/>
        <v>99.942986810431066</v>
      </c>
      <c r="AF1549" s="37">
        <f>AF1550+AF1563</f>
        <v>84322.825000000012</v>
      </c>
      <c r="AG1549" s="37">
        <f>AG1550+AG1563</f>
        <v>590</v>
      </c>
      <c r="AH1549" s="37">
        <f>AH1550+AH1563</f>
        <v>0</v>
      </c>
      <c r="AI1549" s="37">
        <f>AI1550+AI1563</f>
        <v>0</v>
      </c>
      <c r="AJ1549" s="37">
        <f>AJ1550+AJ1563</f>
        <v>0</v>
      </c>
      <c r="AK1549" s="37">
        <f>AK1550+AK1563</f>
        <v>-9837</v>
      </c>
      <c r="AL1549" s="37">
        <f t="shared" si="3052"/>
        <v>75075.825000000012</v>
      </c>
      <c r="AM1549" s="37">
        <f t="shared" si="3053"/>
        <v>-78.42500000000291</v>
      </c>
      <c r="AN1549" s="40"/>
      <c r="AO1549" s="33"/>
      <c r="AP1549" s="33"/>
      <c r="AQ1549" s="33"/>
      <c r="AR1549" s="33"/>
      <c r="AS1549" s="33"/>
    </row>
    <row r="1550" ht="47.25">
      <c r="B1550" s="41" t="s">
        <v>834</v>
      </c>
      <c r="C1550" s="41" t="s">
        <v>41</v>
      </c>
      <c r="D1550" s="41" t="s">
        <v>107</v>
      </c>
      <c r="E1550" s="26" t="str">
        <f t="shared" si="3054"/>
        <v>0104</v>
      </c>
      <c r="F1550" s="41" t="s">
        <v>328</v>
      </c>
      <c r="G1550" s="41"/>
      <c r="H1550" s="42" t="s">
        <v>329</v>
      </c>
      <c r="I1550" s="43">
        <f t="shared" ref="I1550:I1552" si="3102">I1551</f>
        <v>9163.6000000000004</v>
      </c>
      <c r="J1550" s="43">
        <f t="shared" ref="J1550:J1552" si="3103">J1551</f>
        <v>9479.6000000000004</v>
      </c>
      <c r="K1550" s="43">
        <f t="shared" ref="K1550:K1552" si="3104">K1551</f>
        <v>9479.6000000000004</v>
      </c>
      <c r="L1550" s="43">
        <f t="shared" ref="L1550:L1552" si="3105">L1551</f>
        <v>0</v>
      </c>
      <c r="M1550" s="43">
        <f t="shared" ref="M1550:M1552" si="3106">M1551</f>
        <v>0</v>
      </c>
      <c r="N1550" s="43">
        <f t="shared" ref="N1550:N1552" si="3107">N1551</f>
        <v>0</v>
      </c>
      <c r="O1550" s="43">
        <f t="shared" ref="O1550:O1551" si="3108">O1551</f>
        <v>0</v>
      </c>
      <c r="P1550" s="43">
        <f t="shared" ref="P1550:P1552" si="3109">P1551</f>
        <v>0</v>
      </c>
      <c r="Q1550" s="43">
        <f t="shared" ref="Q1550:Q1552" si="3110">Q1551</f>
        <v>0</v>
      </c>
      <c r="R1550" s="43">
        <f t="shared" ref="R1550:R1552" si="3111">R1551</f>
        <v>0</v>
      </c>
      <c r="S1550" s="43">
        <f t="shared" ref="S1550:S1552" si="3112">S1551</f>
        <v>0</v>
      </c>
      <c r="T1550" s="43">
        <f t="shared" ref="T1550:T1552" si="3113">T1551</f>
        <v>0</v>
      </c>
      <c r="U1550" s="43">
        <v>0</v>
      </c>
      <c r="V1550" s="43">
        <f t="shared" si="3055"/>
        <v>9163.6000000000004</v>
      </c>
      <c r="W1550" s="43">
        <f t="shared" ref="W1550:W1552" si="3114">W1551</f>
        <v>0</v>
      </c>
      <c r="X1550" s="43">
        <f t="shared" ref="X1550:X1552" si="3115">X1551</f>
        <v>0</v>
      </c>
      <c r="Y1550" s="43">
        <f t="shared" ref="Y1550:Y1552" si="3116">Y1551</f>
        <v>0</v>
      </c>
      <c r="Z1550" s="43">
        <f t="shared" ref="Z1550:Z1552" si="3117">Z1551</f>
        <v>0</v>
      </c>
      <c r="AA1550" s="43">
        <f t="shared" ref="AA1550:AA1552" si="3118">AA1551</f>
        <v>0</v>
      </c>
      <c r="AB1550" s="43">
        <f t="shared" ref="AB1550:AB1551" si="3119">AB1551</f>
        <v>7338.9262399999998</v>
      </c>
      <c r="AC1550" s="44">
        <f t="shared" ref="AC1550:AC1551" si="3120">AC1551</f>
        <v>9837</v>
      </c>
      <c r="AD1550" s="44">
        <f t="shared" ref="AD1550:AD1551" si="3121">AD1551</f>
        <v>9835.7888000000003</v>
      </c>
      <c r="AE1550" s="45">
        <f t="shared" si="3051"/>
        <v>99.98768730303955</v>
      </c>
      <c r="AF1550" s="43">
        <f t="shared" ref="AF1550:AF1551" si="3122">AF1551</f>
        <v>19674</v>
      </c>
      <c r="AG1550" s="43">
        <f t="shared" ref="AG1550:AG1551" si="3123">AG1551</f>
        <v>0</v>
      </c>
      <c r="AH1550" s="43">
        <f t="shared" ref="AH1550:AH1551" si="3124">AH1551</f>
        <v>0</v>
      </c>
      <c r="AI1550" s="43">
        <f t="shared" ref="AI1550:AI1551" si="3125">AI1551</f>
        <v>0</v>
      </c>
      <c r="AJ1550" s="43">
        <f t="shared" ref="AJ1550:AJ1551" si="3126">AJ1551</f>
        <v>0</v>
      </c>
      <c r="AK1550" s="43">
        <f t="shared" ref="AK1550:AK1551" si="3127">AK1551</f>
        <v>-9837</v>
      </c>
      <c r="AL1550" s="43">
        <f t="shared" si="3052"/>
        <v>9837</v>
      </c>
      <c r="AM1550" s="43">
        <f t="shared" si="3053"/>
        <v>-673.39999999999964</v>
      </c>
      <c r="AN1550" s="2"/>
      <c r="AO1550" s="1"/>
      <c r="AP1550" s="1"/>
      <c r="AQ1550" s="1"/>
      <c r="AR1550" s="1"/>
      <c r="AS1550" s="1"/>
    </row>
    <row r="1551" ht="31.5">
      <c r="B1551" s="41" t="s">
        <v>834</v>
      </c>
      <c r="C1551" s="41" t="s">
        <v>41</v>
      </c>
      <c r="D1551" s="41" t="s">
        <v>107</v>
      </c>
      <c r="E1551" s="26" t="str">
        <f t="shared" si="3054"/>
        <v>0104</v>
      </c>
      <c r="F1551" s="41" t="s">
        <v>613</v>
      </c>
      <c r="G1551" s="41"/>
      <c r="H1551" s="42" t="s">
        <v>614</v>
      </c>
      <c r="I1551" s="43">
        <f t="shared" si="3102"/>
        <v>9163.6000000000004</v>
      </c>
      <c r="J1551" s="43">
        <f t="shared" si="3103"/>
        <v>9479.6000000000004</v>
      </c>
      <c r="K1551" s="43">
        <f t="shared" si="3104"/>
        <v>9479.6000000000004</v>
      </c>
      <c r="L1551" s="43">
        <f t="shared" si="3105"/>
        <v>0</v>
      </c>
      <c r="M1551" s="43">
        <f t="shared" si="3106"/>
        <v>0</v>
      </c>
      <c r="N1551" s="43">
        <f t="shared" si="3107"/>
        <v>0</v>
      </c>
      <c r="O1551" s="43">
        <f t="shared" si="3108"/>
        <v>0</v>
      </c>
      <c r="P1551" s="43">
        <f t="shared" si="3109"/>
        <v>0</v>
      </c>
      <c r="Q1551" s="43">
        <f t="shared" si="3110"/>
        <v>0</v>
      </c>
      <c r="R1551" s="43">
        <f t="shared" si="3111"/>
        <v>0</v>
      </c>
      <c r="S1551" s="43">
        <f t="shared" si="3112"/>
        <v>0</v>
      </c>
      <c r="T1551" s="43">
        <f t="shared" si="3113"/>
        <v>0</v>
      </c>
      <c r="U1551" s="43">
        <v>0</v>
      </c>
      <c r="V1551" s="43">
        <f t="shared" si="3055"/>
        <v>9163.6000000000004</v>
      </c>
      <c r="W1551" s="43">
        <f t="shared" si="3114"/>
        <v>0</v>
      </c>
      <c r="X1551" s="43">
        <f t="shared" si="3115"/>
        <v>0</v>
      </c>
      <c r="Y1551" s="43">
        <f t="shared" si="3116"/>
        <v>0</v>
      </c>
      <c r="Z1551" s="43">
        <f t="shared" si="3117"/>
        <v>0</v>
      </c>
      <c r="AA1551" s="43">
        <f t="shared" si="3118"/>
        <v>0</v>
      </c>
      <c r="AB1551" s="43">
        <f t="shared" si="3119"/>
        <v>7338.9262399999998</v>
      </c>
      <c r="AC1551" s="44">
        <f t="shared" si="3120"/>
        <v>9837</v>
      </c>
      <c r="AD1551" s="44">
        <f t="shared" si="3121"/>
        <v>9835.7888000000003</v>
      </c>
      <c r="AE1551" s="45">
        <f t="shared" si="3051"/>
        <v>99.98768730303955</v>
      </c>
      <c r="AF1551" s="43">
        <f t="shared" si="3122"/>
        <v>19674</v>
      </c>
      <c r="AG1551" s="43">
        <f t="shared" si="3123"/>
        <v>0</v>
      </c>
      <c r="AH1551" s="43">
        <f t="shared" si="3124"/>
        <v>0</v>
      </c>
      <c r="AI1551" s="43">
        <f t="shared" si="3125"/>
        <v>0</v>
      </c>
      <c r="AJ1551" s="43">
        <f t="shared" si="3126"/>
        <v>0</v>
      </c>
      <c r="AK1551" s="43">
        <f t="shared" si="3127"/>
        <v>-9837</v>
      </c>
      <c r="AL1551" s="43">
        <f t="shared" si="3052"/>
        <v>9837</v>
      </c>
      <c r="AM1551" s="43">
        <f t="shared" si="3053"/>
        <v>-673.39999999999964</v>
      </c>
      <c r="AN1551" s="2"/>
      <c r="AO1551" s="1"/>
      <c r="AP1551" s="1"/>
      <c r="AQ1551" s="1"/>
      <c r="AR1551" s="1"/>
      <c r="AS1551" s="1"/>
    </row>
    <row r="1552" ht="63">
      <c r="B1552" s="41" t="s">
        <v>834</v>
      </c>
      <c r="C1552" s="41" t="s">
        <v>41</v>
      </c>
      <c r="D1552" s="41" t="s">
        <v>107</v>
      </c>
      <c r="E1552" s="26" t="str">
        <f t="shared" si="3054"/>
        <v>0104</v>
      </c>
      <c r="F1552" s="41" t="s">
        <v>673</v>
      </c>
      <c r="G1552" s="41"/>
      <c r="H1552" s="42" t="s">
        <v>674</v>
      </c>
      <c r="I1552" s="43">
        <f t="shared" si="3102"/>
        <v>9163.6000000000004</v>
      </c>
      <c r="J1552" s="43">
        <f t="shared" si="3103"/>
        <v>9479.6000000000004</v>
      </c>
      <c r="K1552" s="43">
        <f t="shared" si="3104"/>
        <v>9479.6000000000004</v>
      </c>
      <c r="L1552" s="43">
        <f t="shared" si="3105"/>
        <v>0</v>
      </c>
      <c r="M1552" s="43">
        <f t="shared" si="3106"/>
        <v>0</v>
      </c>
      <c r="N1552" s="43">
        <f t="shared" si="3107"/>
        <v>0</v>
      </c>
      <c r="O1552" s="43">
        <f>O1553+O1558</f>
        <v>0</v>
      </c>
      <c r="P1552" s="43">
        <f t="shared" si="3109"/>
        <v>0</v>
      </c>
      <c r="Q1552" s="43">
        <f t="shared" si="3110"/>
        <v>0</v>
      </c>
      <c r="R1552" s="43">
        <f t="shared" si="3111"/>
        <v>0</v>
      </c>
      <c r="S1552" s="43">
        <f t="shared" si="3112"/>
        <v>0</v>
      </c>
      <c r="T1552" s="43">
        <f t="shared" si="3113"/>
        <v>0</v>
      </c>
      <c r="U1552" s="43">
        <v>0</v>
      </c>
      <c r="V1552" s="43">
        <f t="shared" si="3055"/>
        <v>9163.6000000000004</v>
      </c>
      <c r="W1552" s="43">
        <f t="shared" si="3114"/>
        <v>0</v>
      </c>
      <c r="X1552" s="43">
        <f t="shared" si="3115"/>
        <v>0</v>
      </c>
      <c r="Y1552" s="43">
        <f t="shared" si="3116"/>
        <v>0</v>
      </c>
      <c r="Z1552" s="43">
        <f t="shared" si="3117"/>
        <v>0</v>
      </c>
      <c r="AA1552" s="43">
        <f t="shared" si="3118"/>
        <v>0</v>
      </c>
      <c r="AB1552" s="43">
        <f>AB1553+AB1558</f>
        <v>7338.9262399999998</v>
      </c>
      <c r="AC1552" s="44">
        <f>AC1553+AC1558</f>
        <v>9837</v>
      </c>
      <c r="AD1552" s="44">
        <f>AD1553+AD1558</f>
        <v>9835.7888000000003</v>
      </c>
      <c r="AE1552" s="45">
        <f t="shared" si="3051"/>
        <v>99.98768730303955</v>
      </c>
      <c r="AF1552" s="43">
        <f>AF1553+AF1558</f>
        <v>19674</v>
      </c>
      <c r="AG1552" s="43">
        <f>AG1553+AG1558</f>
        <v>0</v>
      </c>
      <c r="AH1552" s="43">
        <f>AH1553+AH1558</f>
        <v>0</v>
      </c>
      <c r="AI1552" s="43">
        <f>AI1553+AI1558</f>
        <v>0</v>
      </c>
      <c r="AJ1552" s="43">
        <f>AJ1553+AJ1558</f>
        <v>0</v>
      </c>
      <c r="AK1552" s="43">
        <f>AK1553+AK1558</f>
        <v>-9837</v>
      </c>
      <c r="AL1552" s="43">
        <f t="shared" si="3052"/>
        <v>9837</v>
      </c>
      <c r="AM1552" s="43">
        <f t="shared" si="3053"/>
        <v>-673.39999999999964</v>
      </c>
      <c r="AN1552" s="2"/>
      <c r="AR1552" s="1"/>
      <c r="AS1552" s="1"/>
    </row>
    <row r="1553" ht="31.5" hidden="1">
      <c r="B1553" s="41" t="s">
        <v>834</v>
      </c>
      <c r="C1553" s="41" t="s">
        <v>41</v>
      </c>
      <c r="D1553" s="41" t="s">
        <v>107</v>
      </c>
      <c r="E1553" s="26" t="str">
        <f t="shared" si="3054"/>
        <v>0104</v>
      </c>
      <c r="F1553" s="41" t="s">
        <v>675</v>
      </c>
      <c r="G1553" s="41"/>
      <c r="H1553" s="42" t="s">
        <v>676</v>
      </c>
      <c r="I1553" s="43">
        <f>I1554+I1556</f>
        <v>9163.6000000000004</v>
      </c>
      <c r="J1553" s="43">
        <f>J1554+J1556</f>
        <v>9479.6000000000004</v>
      </c>
      <c r="K1553" s="43">
        <f>K1554+K1556</f>
        <v>9479.6000000000004</v>
      </c>
      <c r="L1553" s="43">
        <f>L1554+L1556</f>
        <v>0</v>
      </c>
      <c r="M1553" s="43">
        <f>M1554+M1556</f>
        <v>0</v>
      </c>
      <c r="N1553" s="43">
        <f>N1554+N1556</f>
        <v>0</v>
      </c>
      <c r="O1553" s="43">
        <f>O1554+O1556</f>
        <v>0</v>
      </c>
      <c r="P1553" s="43">
        <f>P1554+P1556</f>
        <v>0</v>
      </c>
      <c r="Q1553" s="43">
        <f>Q1554+Q1556</f>
        <v>0</v>
      </c>
      <c r="R1553" s="43">
        <f>R1554+R1556</f>
        <v>0</v>
      </c>
      <c r="S1553" s="43">
        <f>S1554+S1556</f>
        <v>0</v>
      </c>
      <c r="T1553" s="43">
        <f>T1554+T1556</f>
        <v>0</v>
      </c>
      <c r="U1553" s="43">
        <v>0</v>
      </c>
      <c r="V1553" s="43">
        <f t="shared" si="3055"/>
        <v>9163.6000000000004</v>
      </c>
      <c r="W1553" s="43">
        <f>W1554+W1556</f>
        <v>0</v>
      </c>
      <c r="X1553" s="43">
        <f>X1554+X1556</f>
        <v>0</v>
      </c>
      <c r="Y1553" s="43">
        <f>Y1554+Y1556</f>
        <v>0</v>
      </c>
      <c r="Z1553" s="43">
        <f>Z1554+Z1556</f>
        <v>0</v>
      </c>
      <c r="AA1553" s="43">
        <f>AA1554+AA1556</f>
        <v>0</v>
      </c>
      <c r="AB1553" s="43">
        <f>AB1554+AB1556</f>
        <v>7338.9262399999998</v>
      </c>
      <c r="AC1553" s="44">
        <f>AC1554+AC1556</f>
        <v>0</v>
      </c>
      <c r="AD1553" s="44">
        <f>AD1554+AD1556</f>
        <v>0</v>
      </c>
      <c r="AE1553" s="45" t="e">
        <f t="shared" si="3051"/>
        <v>#DIV/0!</v>
      </c>
      <c r="AF1553" s="43">
        <f>AF1554+AF1556</f>
        <v>9837</v>
      </c>
      <c r="AG1553" s="43">
        <f>AG1554+AG1556</f>
        <v>0</v>
      </c>
      <c r="AH1553" s="43">
        <f>AH1554+AH1556</f>
        <v>0</v>
      </c>
      <c r="AI1553" s="43">
        <f>AI1554+AI1556</f>
        <v>0</v>
      </c>
      <c r="AJ1553" s="43">
        <f>AJ1554+AJ1556</f>
        <v>0</v>
      </c>
      <c r="AK1553" s="43">
        <f>AK1554+AK1556</f>
        <v>0</v>
      </c>
      <c r="AL1553" s="43">
        <f t="shared" si="3052"/>
        <v>9837</v>
      </c>
      <c r="AM1553" s="43">
        <f t="shared" si="3053"/>
        <v>-673.39999999999964</v>
      </c>
      <c r="AN1553" s="19" t="s">
        <v>36</v>
      </c>
      <c r="AO1553" s="1"/>
      <c r="AP1553" s="1"/>
      <c r="AQ1553" s="1"/>
      <c r="AR1553" s="1"/>
      <c r="AS1553" s="1"/>
    </row>
    <row r="1554" ht="78.75" hidden="1">
      <c r="B1554" s="41" t="s">
        <v>834</v>
      </c>
      <c r="C1554" s="41" t="s">
        <v>41</v>
      </c>
      <c r="D1554" s="41" t="s">
        <v>107</v>
      </c>
      <c r="E1554" s="26" t="str">
        <f t="shared" si="3054"/>
        <v>0104</v>
      </c>
      <c r="F1554" s="41" t="s">
        <v>675</v>
      </c>
      <c r="G1554" s="41" t="s">
        <v>71</v>
      </c>
      <c r="H1554" s="42" t="s">
        <v>72</v>
      </c>
      <c r="I1554" s="43">
        <f>I1555</f>
        <v>8655.8999999999996</v>
      </c>
      <c r="J1554" s="43">
        <f>J1555</f>
        <v>8970</v>
      </c>
      <c r="K1554" s="43">
        <f>K1555</f>
        <v>8970</v>
      </c>
      <c r="L1554" s="43">
        <f>L1555</f>
        <v>0</v>
      </c>
      <c r="M1554" s="43">
        <f>M1555</f>
        <v>0</v>
      </c>
      <c r="N1554" s="43">
        <f>N1555</f>
        <v>0</v>
      </c>
      <c r="O1554" s="43">
        <f>O1555</f>
        <v>0</v>
      </c>
      <c r="P1554" s="43">
        <f>P1555</f>
        <v>0</v>
      </c>
      <c r="Q1554" s="43">
        <f>Q1555</f>
        <v>0</v>
      </c>
      <c r="R1554" s="43">
        <f>R1555</f>
        <v>0</v>
      </c>
      <c r="S1554" s="43">
        <f>S1555</f>
        <v>0</v>
      </c>
      <c r="T1554" s="43">
        <f>T1555</f>
        <v>0</v>
      </c>
      <c r="U1554" s="43">
        <v>0</v>
      </c>
      <c r="V1554" s="43">
        <f t="shared" si="3055"/>
        <v>8655.8999999999996</v>
      </c>
      <c r="W1554" s="43">
        <f>W1555</f>
        <v>0</v>
      </c>
      <c r="X1554" s="43">
        <f>X1555</f>
        <v>0</v>
      </c>
      <c r="Y1554" s="43">
        <f>Y1555</f>
        <v>0</v>
      </c>
      <c r="Z1554" s="43">
        <f>Z1555</f>
        <v>0</v>
      </c>
      <c r="AA1554" s="43">
        <f>AA1555</f>
        <v>0</v>
      </c>
      <c r="AB1554" s="43">
        <f>AB1555</f>
        <v>6955.8770599999998</v>
      </c>
      <c r="AC1554" s="44">
        <f>AC1555</f>
        <v>0</v>
      </c>
      <c r="AD1554" s="44">
        <f>AD1555</f>
        <v>0</v>
      </c>
      <c r="AE1554" s="45" t="e">
        <f t="shared" si="3051"/>
        <v>#DIV/0!</v>
      </c>
      <c r="AF1554" s="43">
        <f>AF1555</f>
        <v>9329.2999999999993</v>
      </c>
      <c r="AG1554" s="43">
        <f>AG1555</f>
        <v>0</v>
      </c>
      <c r="AH1554" s="43">
        <f>AH1555</f>
        <v>0</v>
      </c>
      <c r="AI1554" s="43">
        <f>AI1555</f>
        <v>0</v>
      </c>
      <c r="AJ1554" s="43">
        <f>AJ1555</f>
        <v>0</v>
      </c>
      <c r="AK1554" s="43">
        <f>AK1555</f>
        <v>0</v>
      </c>
      <c r="AL1554" s="43">
        <f t="shared" si="3052"/>
        <v>9329.2999999999993</v>
      </c>
      <c r="AM1554" s="43">
        <f t="shared" si="3053"/>
        <v>-673.39999999999964</v>
      </c>
      <c r="AN1554" s="19" t="s">
        <v>36</v>
      </c>
      <c r="AR1554" s="1"/>
      <c r="AS1554" s="1"/>
    </row>
    <row r="1555" ht="31.5" hidden="1">
      <c r="B1555" s="41" t="s">
        <v>834</v>
      </c>
      <c r="C1555" s="41" t="s">
        <v>41</v>
      </c>
      <c r="D1555" s="41" t="s">
        <v>107</v>
      </c>
      <c r="E1555" s="26" t="str">
        <f t="shared" si="3054"/>
        <v>0104</v>
      </c>
      <c r="F1555" s="41" t="s">
        <v>675</v>
      </c>
      <c r="G1555" s="41" t="s">
        <v>93</v>
      </c>
      <c r="H1555" s="42" t="s">
        <v>94</v>
      </c>
      <c r="I1555" s="43">
        <v>8655.8999999999996</v>
      </c>
      <c r="J1555" s="43">
        <v>8970</v>
      </c>
      <c r="K1555" s="43">
        <v>8970</v>
      </c>
      <c r="L1555" s="43"/>
      <c r="M1555" s="43"/>
      <c r="N1555" s="43"/>
      <c r="O1555" s="43">
        <v>0</v>
      </c>
      <c r="P1555" s="43">
        <v>0</v>
      </c>
      <c r="Q1555" s="43">
        <v>0</v>
      </c>
      <c r="R1555" s="43">
        <v>0</v>
      </c>
      <c r="S1555" s="43">
        <v>0</v>
      </c>
      <c r="T1555" s="43">
        <v>0</v>
      </c>
      <c r="U1555" s="43">
        <v>0</v>
      </c>
      <c r="V1555" s="43">
        <f t="shared" si="3055"/>
        <v>8655.8999999999996</v>
      </c>
      <c r="W1555" s="43"/>
      <c r="X1555" s="43"/>
      <c r="Y1555" s="43"/>
      <c r="Z1555" s="43"/>
      <c r="AA1555" s="43"/>
      <c r="AB1555" s="43">
        <v>6955.8770599999998</v>
      </c>
      <c r="AC1555" s="44">
        <v>0</v>
      </c>
      <c r="AD1555" s="44">
        <v>0</v>
      </c>
      <c r="AE1555" s="45" t="e">
        <f t="shared" si="3051"/>
        <v>#DIV/0!</v>
      </c>
      <c r="AF1555" s="43">
        <v>9329.2999999999993</v>
      </c>
      <c r="AG1555" s="43">
        <v>0</v>
      </c>
      <c r="AH1555" s="43">
        <v>0</v>
      </c>
      <c r="AI1555" s="43">
        <v>0</v>
      </c>
      <c r="AJ1555" s="43">
        <v>0</v>
      </c>
      <c r="AK1555" s="43">
        <v>0</v>
      </c>
      <c r="AL1555" s="43">
        <f t="shared" si="3052"/>
        <v>9329.2999999999993</v>
      </c>
      <c r="AM1555" s="43">
        <f t="shared" si="3053"/>
        <v>-673.39999999999964</v>
      </c>
      <c r="AN1555" s="19" t="s">
        <v>36</v>
      </c>
      <c r="AO1555" s="1"/>
      <c r="AP1555" s="1"/>
      <c r="AQ1555" s="1"/>
      <c r="AR1555" s="1"/>
      <c r="AS1555" s="1"/>
    </row>
    <row r="1556" ht="31.5" hidden="1">
      <c r="B1556" s="41" t="s">
        <v>834</v>
      </c>
      <c r="C1556" s="41" t="s">
        <v>41</v>
      </c>
      <c r="D1556" s="41" t="s">
        <v>107</v>
      </c>
      <c r="E1556" s="26" t="str">
        <f t="shared" si="3054"/>
        <v>0104</v>
      </c>
      <c r="F1556" s="41" t="s">
        <v>675</v>
      </c>
      <c r="G1556" s="41" t="s">
        <v>53</v>
      </c>
      <c r="H1556" s="42" t="s">
        <v>54</v>
      </c>
      <c r="I1556" s="43">
        <f>I1557</f>
        <v>507.69999999999999</v>
      </c>
      <c r="J1556" s="43">
        <f>J1557</f>
        <v>509.60000000000002</v>
      </c>
      <c r="K1556" s="43">
        <f>K1557</f>
        <v>509.60000000000002</v>
      </c>
      <c r="L1556" s="43">
        <f>L1557</f>
        <v>0</v>
      </c>
      <c r="M1556" s="43">
        <f>M1557</f>
        <v>0</v>
      </c>
      <c r="N1556" s="43">
        <f>N1557</f>
        <v>0</v>
      </c>
      <c r="O1556" s="43">
        <f>O1557</f>
        <v>0</v>
      </c>
      <c r="P1556" s="43">
        <f>P1557</f>
        <v>0</v>
      </c>
      <c r="Q1556" s="43">
        <f>Q1557</f>
        <v>0</v>
      </c>
      <c r="R1556" s="43">
        <f>R1557</f>
        <v>0</v>
      </c>
      <c r="S1556" s="43">
        <f>S1557</f>
        <v>0</v>
      </c>
      <c r="T1556" s="43">
        <f>T1557</f>
        <v>0</v>
      </c>
      <c r="U1556" s="43">
        <v>0</v>
      </c>
      <c r="V1556" s="43">
        <f t="shared" si="3055"/>
        <v>507.69999999999999</v>
      </c>
      <c r="W1556" s="43">
        <f>W1557</f>
        <v>0</v>
      </c>
      <c r="X1556" s="43">
        <f>X1557</f>
        <v>0</v>
      </c>
      <c r="Y1556" s="43">
        <f>Y1557</f>
        <v>0</v>
      </c>
      <c r="Z1556" s="43">
        <f>Z1557</f>
        <v>0</v>
      </c>
      <c r="AA1556" s="43">
        <f>AA1557</f>
        <v>0</v>
      </c>
      <c r="AB1556" s="43">
        <f>AB1557</f>
        <v>383.04917999999998</v>
      </c>
      <c r="AC1556" s="44">
        <f>AC1557</f>
        <v>0</v>
      </c>
      <c r="AD1556" s="44">
        <f>AD1557</f>
        <v>0</v>
      </c>
      <c r="AE1556" s="45" t="e">
        <f t="shared" si="3051"/>
        <v>#DIV/0!</v>
      </c>
      <c r="AF1556" s="43">
        <f>AF1557</f>
        <v>507.69999999999999</v>
      </c>
      <c r="AG1556" s="43">
        <f>AG1557</f>
        <v>0</v>
      </c>
      <c r="AH1556" s="43">
        <f>AH1557</f>
        <v>0</v>
      </c>
      <c r="AI1556" s="43">
        <f>AI1557</f>
        <v>0</v>
      </c>
      <c r="AJ1556" s="43">
        <f>AJ1557</f>
        <v>0</v>
      </c>
      <c r="AK1556" s="43">
        <f>AK1557</f>
        <v>0</v>
      </c>
      <c r="AL1556" s="43">
        <f t="shared" si="3052"/>
        <v>507.69999999999999</v>
      </c>
      <c r="AM1556" s="43">
        <f t="shared" si="3053"/>
        <v>0</v>
      </c>
      <c r="AN1556" s="19" t="s">
        <v>36</v>
      </c>
      <c r="AO1556" s="1"/>
      <c r="AP1556" s="1"/>
      <c r="AQ1556" s="1"/>
      <c r="AR1556" s="1"/>
      <c r="AS1556" s="1"/>
    </row>
    <row r="1557" ht="31.5" hidden="1">
      <c r="B1557" s="41" t="s">
        <v>834</v>
      </c>
      <c r="C1557" s="41" t="s">
        <v>41</v>
      </c>
      <c r="D1557" s="41" t="s">
        <v>107</v>
      </c>
      <c r="E1557" s="26" t="str">
        <f t="shared" si="3054"/>
        <v>0104</v>
      </c>
      <c r="F1557" s="41" t="s">
        <v>675</v>
      </c>
      <c r="G1557" s="41" t="s">
        <v>55</v>
      </c>
      <c r="H1557" s="42" t="s">
        <v>56</v>
      </c>
      <c r="I1557" s="43">
        <v>507.69999999999999</v>
      </c>
      <c r="J1557" s="43">
        <v>509.60000000000002</v>
      </c>
      <c r="K1557" s="43">
        <v>509.60000000000002</v>
      </c>
      <c r="L1557" s="43"/>
      <c r="M1557" s="43"/>
      <c r="N1557" s="43"/>
      <c r="O1557" s="43">
        <v>0</v>
      </c>
      <c r="P1557" s="43">
        <v>0</v>
      </c>
      <c r="Q1557" s="43">
        <v>0</v>
      </c>
      <c r="R1557" s="43">
        <v>0</v>
      </c>
      <c r="S1557" s="43">
        <v>0</v>
      </c>
      <c r="T1557" s="43">
        <v>0</v>
      </c>
      <c r="U1557" s="43">
        <v>0</v>
      </c>
      <c r="V1557" s="43">
        <f t="shared" si="3055"/>
        <v>507.69999999999999</v>
      </c>
      <c r="W1557" s="43"/>
      <c r="X1557" s="43"/>
      <c r="Y1557" s="43"/>
      <c r="Z1557" s="43"/>
      <c r="AA1557" s="43"/>
      <c r="AB1557" s="43">
        <v>383.04917999999998</v>
      </c>
      <c r="AC1557" s="44">
        <v>0</v>
      </c>
      <c r="AD1557" s="44">
        <v>0</v>
      </c>
      <c r="AE1557" s="45" t="e">
        <f t="shared" si="3051"/>
        <v>#DIV/0!</v>
      </c>
      <c r="AF1557" s="43">
        <v>507.69999999999999</v>
      </c>
      <c r="AG1557" s="43">
        <v>0</v>
      </c>
      <c r="AH1557" s="43">
        <v>0</v>
      </c>
      <c r="AI1557" s="43">
        <v>0</v>
      </c>
      <c r="AJ1557" s="43">
        <v>0</v>
      </c>
      <c r="AK1557" s="43">
        <v>0</v>
      </c>
      <c r="AL1557" s="43">
        <f t="shared" si="3052"/>
        <v>507.69999999999999</v>
      </c>
      <c r="AM1557" s="43">
        <f t="shared" si="3053"/>
        <v>0</v>
      </c>
      <c r="AN1557" s="19" t="s">
        <v>36</v>
      </c>
      <c r="AR1557" s="1"/>
      <c r="AS1557" s="1"/>
    </row>
    <row r="1558" ht="31.5">
      <c r="B1558" s="41" t="s">
        <v>834</v>
      </c>
      <c r="C1558" s="41" t="s">
        <v>41</v>
      </c>
      <c r="D1558" s="41" t="s">
        <v>107</v>
      </c>
      <c r="E1558" s="26" t="str">
        <f t="shared" si="3054"/>
        <v>0104</v>
      </c>
      <c r="F1558" s="41" t="s">
        <v>679</v>
      </c>
      <c r="G1558" s="41"/>
      <c r="H1558" s="42" t="s">
        <v>676</v>
      </c>
      <c r="I1558" s="43"/>
      <c r="J1558" s="43"/>
      <c r="K1558" s="43"/>
      <c r="L1558" s="43"/>
      <c r="M1558" s="43"/>
      <c r="N1558" s="43"/>
      <c r="O1558" s="43">
        <f>O1559+O1561</f>
        <v>0</v>
      </c>
      <c r="P1558" s="43"/>
      <c r="Q1558" s="43"/>
      <c r="R1558" s="43"/>
      <c r="S1558" s="43"/>
      <c r="T1558" s="43"/>
      <c r="U1558" s="43"/>
      <c r="V1558" s="43">
        <f t="shared" si="3055"/>
        <v>0</v>
      </c>
      <c r="W1558" s="43"/>
      <c r="X1558" s="43"/>
      <c r="Y1558" s="43"/>
      <c r="Z1558" s="43"/>
      <c r="AA1558" s="43"/>
      <c r="AB1558" s="43">
        <f>AB1559+AB1561</f>
        <v>0</v>
      </c>
      <c r="AC1558" s="44">
        <f>AC1559+AC1561</f>
        <v>9837</v>
      </c>
      <c r="AD1558" s="44">
        <f>AD1559+AD1561</f>
        <v>9835.7888000000003</v>
      </c>
      <c r="AE1558" s="45">
        <f t="shared" si="3051"/>
        <v>99.98768730303955</v>
      </c>
      <c r="AF1558" s="43">
        <f>AF1559+AF1561</f>
        <v>9837</v>
      </c>
      <c r="AG1558" s="43">
        <f>AG1559+AG1561</f>
        <v>0</v>
      </c>
      <c r="AH1558" s="43">
        <f>AH1559+AH1561</f>
        <v>0</v>
      </c>
      <c r="AI1558" s="43">
        <f>AI1559+AI1561</f>
        <v>0</v>
      </c>
      <c r="AJ1558" s="43">
        <f>AJ1559+AJ1561</f>
        <v>0</v>
      </c>
      <c r="AK1558" s="43">
        <f>AK1559+AK1561</f>
        <v>-9837</v>
      </c>
      <c r="AL1558" s="43">
        <f t="shared" si="3052"/>
        <v>0</v>
      </c>
      <c r="AM1558" s="43">
        <f t="shared" si="3053"/>
        <v>0</v>
      </c>
      <c r="AN1558" s="19"/>
      <c r="AO1558" s="1"/>
      <c r="AP1558" s="1"/>
      <c r="AQ1558" s="1"/>
      <c r="AR1558" s="1"/>
      <c r="AS1558" s="1"/>
    </row>
    <row r="1559" ht="31.5">
      <c r="B1559" s="41" t="s">
        <v>834</v>
      </c>
      <c r="C1559" s="41" t="s">
        <v>41</v>
      </c>
      <c r="D1559" s="41" t="s">
        <v>107</v>
      </c>
      <c r="E1559" s="26" t="str">
        <f t="shared" si="3054"/>
        <v>0104</v>
      </c>
      <c r="F1559" s="41" t="s">
        <v>679</v>
      </c>
      <c r="G1559" s="41" t="s">
        <v>71</v>
      </c>
      <c r="H1559" s="42" t="s">
        <v>72</v>
      </c>
      <c r="I1559" s="43"/>
      <c r="J1559" s="43"/>
      <c r="K1559" s="43"/>
      <c r="L1559" s="43"/>
      <c r="M1559" s="43"/>
      <c r="N1559" s="43"/>
      <c r="O1559" s="43">
        <f>O1560</f>
        <v>0</v>
      </c>
      <c r="P1559" s="43"/>
      <c r="Q1559" s="43"/>
      <c r="R1559" s="43"/>
      <c r="S1559" s="43"/>
      <c r="T1559" s="43"/>
      <c r="U1559" s="43"/>
      <c r="V1559" s="43">
        <f t="shared" si="3055"/>
        <v>0</v>
      </c>
      <c r="W1559" s="43"/>
      <c r="X1559" s="43"/>
      <c r="Y1559" s="43"/>
      <c r="Z1559" s="43"/>
      <c r="AA1559" s="43"/>
      <c r="AB1559" s="43">
        <f>AB1560</f>
        <v>0</v>
      </c>
      <c r="AC1559" s="44">
        <f>AC1560</f>
        <v>9329.8650199999993</v>
      </c>
      <c r="AD1559" s="44">
        <f>AD1560</f>
        <v>9328.6538199999995</v>
      </c>
      <c r="AE1559" s="45">
        <f t="shared" si="3051"/>
        <v>99.987018032979009</v>
      </c>
      <c r="AF1559" s="43">
        <f>AF1560</f>
        <v>9329.2999999999993</v>
      </c>
      <c r="AG1559" s="43">
        <f>AG1560</f>
        <v>0</v>
      </c>
      <c r="AH1559" s="43">
        <f>AH1560</f>
        <v>0</v>
      </c>
      <c r="AI1559" s="43">
        <f>AI1560</f>
        <v>0</v>
      </c>
      <c r="AJ1559" s="43">
        <f>AJ1560</f>
        <v>0</v>
      </c>
      <c r="AK1559" s="43">
        <f>AK1560</f>
        <v>-9329.2999999999993</v>
      </c>
      <c r="AL1559" s="43">
        <f t="shared" si="3052"/>
        <v>0</v>
      </c>
      <c r="AM1559" s="43">
        <f t="shared" si="3053"/>
        <v>0</v>
      </c>
      <c r="AN1559" s="19"/>
      <c r="AR1559" s="1"/>
      <c r="AS1559" s="1"/>
    </row>
    <row r="1560" ht="31.5">
      <c r="B1560" s="41" t="s">
        <v>834</v>
      </c>
      <c r="C1560" s="41" t="s">
        <v>41</v>
      </c>
      <c r="D1560" s="41" t="s">
        <v>107</v>
      </c>
      <c r="E1560" s="26" t="str">
        <f t="shared" si="3054"/>
        <v>0104</v>
      </c>
      <c r="F1560" s="41" t="s">
        <v>679</v>
      </c>
      <c r="G1560" s="41" t="s">
        <v>93</v>
      </c>
      <c r="H1560" s="42" t="s">
        <v>94</v>
      </c>
      <c r="I1560" s="43"/>
      <c r="J1560" s="43"/>
      <c r="K1560" s="43"/>
      <c r="L1560" s="43"/>
      <c r="M1560" s="43"/>
      <c r="N1560" s="43"/>
      <c r="O1560" s="43">
        <v>0</v>
      </c>
      <c r="P1560" s="43"/>
      <c r="Q1560" s="43"/>
      <c r="R1560" s="43"/>
      <c r="S1560" s="43"/>
      <c r="T1560" s="43"/>
      <c r="U1560" s="43"/>
      <c r="V1560" s="43">
        <f t="shared" si="3055"/>
        <v>0</v>
      </c>
      <c r="W1560" s="43"/>
      <c r="X1560" s="43"/>
      <c r="Y1560" s="43"/>
      <c r="Z1560" s="43"/>
      <c r="AA1560" s="43"/>
      <c r="AB1560" s="43">
        <v>0</v>
      </c>
      <c r="AC1560" s="44">
        <v>9329.8650199999993</v>
      </c>
      <c r="AD1560" s="44">
        <v>9328.6538199999995</v>
      </c>
      <c r="AE1560" s="45">
        <f t="shared" si="3051"/>
        <v>99.987018032979009</v>
      </c>
      <c r="AF1560" s="43">
        <v>9329.2999999999993</v>
      </c>
      <c r="AG1560" s="43">
        <v>0</v>
      </c>
      <c r="AH1560" s="43">
        <v>0</v>
      </c>
      <c r="AI1560" s="43">
        <v>0</v>
      </c>
      <c r="AJ1560" s="43">
        <v>0</v>
      </c>
      <c r="AK1560" s="43">
        <v>-9329.2999999999993</v>
      </c>
      <c r="AL1560" s="43">
        <f t="shared" si="3052"/>
        <v>0</v>
      </c>
      <c r="AM1560" s="43">
        <f t="shared" si="3053"/>
        <v>0</v>
      </c>
      <c r="AN1560" s="19"/>
      <c r="AO1560" s="1"/>
      <c r="AP1560" s="1"/>
      <c r="AQ1560" s="1"/>
      <c r="AR1560" s="1"/>
      <c r="AS1560" s="1"/>
    </row>
    <row r="1561" ht="31.5">
      <c r="B1561" s="41" t="s">
        <v>834</v>
      </c>
      <c r="C1561" s="41" t="s">
        <v>41</v>
      </c>
      <c r="D1561" s="41" t="s">
        <v>107</v>
      </c>
      <c r="E1561" s="26" t="str">
        <f t="shared" si="3054"/>
        <v>0104</v>
      </c>
      <c r="F1561" s="41" t="s">
        <v>679</v>
      </c>
      <c r="G1561" s="41" t="s">
        <v>53</v>
      </c>
      <c r="H1561" s="42" t="s">
        <v>54</v>
      </c>
      <c r="I1561" s="43"/>
      <c r="J1561" s="43"/>
      <c r="K1561" s="43"/>
      <c r="L1561" s="43"/>
      <c r="M1561" s="43"/>
      <c r="N1561" s="43"/>
      <c r="O1561" s="43">
        <f>O1562</f>
        <v>0</v>
      </c>
      <c r="P1561" s="43"/>
      <c r="Q1561" s="43"/>
      <c r="R1561" s="43"/>
      <c r="S1561" s="43"/>
      <c r="T1561" s="43"/>
      <c r="U1561" s="43"/>
      <c r="V1561" s="43">
        <f t="shared" si="3055"/>
        <v>0</v>
      </c>
      <c r="W1561" s="43"/>
      <c r="X1561" s="43"/>
      <c r="Y1561" s="43"/>
      <c r="Z1561" s="43"/>
      <c r="AA1561" s="43"/>
      <c r="AB1561" s="43">
        <f>AB1562</f>
        <v>0</v>
      </c>
      <c r="AC1561" s="44">
        <f>AC1562</f>
        <v>507.13497999999998</v>
      </c>
      <c r="AD1561" s="44">
        <f>AD1562</f>
        <v>507.13497999999998</v>
      </c>
      <c r="AE1561" s="45">
        <f t="shared" si="3051"/>
        <v>100</v>
      </c>
      <c r="AF1561" s="43">
        <f>AF1562</f>
        <v>507.69999999999999</v>
      </c>
      <c r="AG1561" s="43">
        <f>AG1562</f>
        <v>0</v>
      </c>
      <c r="AH1561" s="43">
        <f>AH1562</f>
        <v>0</v>
      </c>
      <c r="AI1561" s="43">
        <f>AI1562</f>
        <v>0</v>
      </c>
      <c r="AJ1561" s="43">
        <f>AJ1562</f>
        <v>0</v>
      </c>
      <c r="AK1561" s="43">
        <f>AK1562</f>
        <v>-507.69999999999999</v>
      </c>
      <c r="AL1561" s="43">
        <f t="shared" si="3052"/>
        <v>0</v>
      </c>
      <c r="AM1561" s="43">
        <f t="shared" si="3053"/>
        <v>0</v>
      </c>
      <c r="AN1561" s="19"/>
      <c r="AO1561" s="1"/>
      <c r="AP1561" s="1"/>
      <c r="AQ1561" s="1"/>
      <c r="AR1561" s="1"/>
      <c r="AS1561" s="1"/>
    </row>
    <row r="1562" ht="31.5">
      <c r="B1562" s="41" t="s">
        <v>834</v>
      </c>
      <c r="C1562" s="41" t="s">
        <v>41</v>
      </c>
      <c r="D1562" s="41" t="s">
        <v>107</v>
      </c>
      <c r="E1562" s="26" t="str">
        <f t="shared" si="3054"/>
        <v>0104</v>
      </c>
      <c r="F1562" s="41" t="s">
        <v>679</v>
      </c>
      <c r="G1562" s="41" t="s">
        <v>55</v>
      </c>
      <c r="H1562" s="42" t="s">
        <v>56</v>
      </c>
      <c r="I1562" s="43"/>
      <c r="J1562" s="43"/>
      <c r="K1562" s="43"/>
      <c r="L1562" s="43"/>
      <c r="M1562" s="43"/>
      <c r="N1562" s="43"/>
      <c r="O1562" s="43">
        <v>0</v>
      </c>
      <c r="P1562" s="43"/>
      <c r="Q1562" s="43"/>
      <c r="R1562" s="43"/>
      <c r="S1562" s="43"/>
      <c r="T1562" s="43"/>
      <c r="U1562" s="43"/>
      <c r="V1562" s="43">
        <f t="shared" si="3055"/>
        <v>0</v>
      </c>
      <c r="W1562" s="43"/>
      <c r="X1562" s="43"/>
      <c r="Y1562" s="43"/>
      <c r="Z1562" s="43"/>
      <c r="AA1562" s="43"/>
      <c r="AB1562" s="43">
        <v>0</v>
      </c>
      <c r="AC1562" s="44">
        <v>507.13497999999998</v>
      </c>
      <c r="AD1562" s="44">
        <v>507.13497999999998</v>
      </c>
      <c r="AE1562" s="45">
        <f t="shared" si="3051"/>
        <v>100</v>
      </c>
      <c r="AF1562" s="43">
        <v>507.69999999999999</v>
      </c>
      <c r="AG1562" s="43">
        <v>0</v>
      </c>
      <c r="AH1562" s="43">
        <v>0</v>
      </c>
      <c r="AI1562" s="43">
        <v>0</v>
      </c>
      <c r="AJ1562" s="43">
        <v>0</v>
      </c>
      <c r="AK1562" s="43">
        <v>-507.69999999999999</v>
      </c>
      <c r="AL1562" s="43">
        <f t="shared" si="3052"/>
        <v>0</v>
      </c>
      <c r="AM1562" s="43">
        <f t="shared" si="3053"/>
        <v>0</v>
      </c>
      <c r="AN1562" s="19"/>
      <c r="AO1562" s="1"/>
      <c r="AP1562" s="1"/>
      <c r="AQ1562" s="1"/>
      <c r="AR1562" s="1"/>
      <c r="AS1562" s="1"/>
    </row>
    <row r="1563" ht="31.5">
      <c r="B1563" s="41" t="s">
        <v>834</v>
      </c>
      <c r="C1563" s="41" t="s">
        <v>41</v>
      </c>
      <c r="D1563" s="41" t="s">
        <v>107</v>
      </c>
      <c r="E1563" s="26" t="str">
        <f t="shared" si="3054"/>
        <v>0104</v>
      </c>
      <c r="F1563" s="41" t="s">
        <v>87</v>
      </c>
      <c r="G1563" s="41"/>
      <c r="H1563" s="42" t="s">
        <v>88</v>
      </c>
      <c r="I1563" s="43">
        <f>I1564</f>
        <v>64259.700000000004</v>
      </c>
      <c r="J1563" s="43">
        <f>J1564</f>
        <v>63574.600000000006</v>
      </c>
      <c r="K1563" s="43">
        <f>K1564</f>
        <v>63574.600000000006</v>
      </c>
      <c r="L1563" s="43">
        <f>L1564</f>
        <v>0</v>
      </c>
      <c r="M1563" s="43">
        <f>M1564</f>
        <v>0</v>
      </c>
      <c r="N1563" s="43">
        <f>N1564</f>
        <v>0</v>
      </c>
      <c r="O1563" s="43">
        <f>O1564</f>
        <v>590</v>
      </c>
      <c r="P1563" s="43">
        <f>P1564</f>
        <v>0</v>
      </c>
      <c r="Q1563" s="43">
        <f>Q1564</f>
        <v>0</v>
      </c>
      <c r="R1563" s="43">
        <f>R1564</f>
        <v>984.10000000000002</v>
      </c>
      <c r="S1563" s="43">
        <f>S1564</f>
        <v>0</v>
      </c>
      <c r="T1563" s="43">
        <f>T1564</f>
        <v>0</v>
      </c>
      <c r="U1563" s="43">
        <v>0</v>
      </c>
      <c r="V1563" s="43">
        <f t="shared" si="3055"/>
        <v>65833.800000000003</v>
      </c>
      <c r="W1563" s="43">
        <f>W1564</f>
        <v>0</v>
      </c>
      <c r="X1563" s="43">
        <f>X1564</f>
        <v>0</v>
      </c>
      <c r="Y1563" s="43">
        <f>Y1564</f>
        <v>0</v>
      </c>
      <c r="Z1563" s="43">
        <f>Z1564</f>
        <v>0</v>
      </c>
      <c r="AA1563" s="43">
        <f>AA1564</f>
        <v>0</v>
      </c>
      <c r="AB1563" s="43">
        <f>AB1564</f>
        <v>49873.568310000002</v>
      </c>
      <c r="AC1563" s="44">
        <f>AC1564</f>
        <v>64553.224999999999</v>
      </c>
      <c r="AD1563" s="44">
        <f>AD1564</f>
        <v>64512.023960000006</v>
      </c>
      <c r="AE1563" s="45">
        <f t="shared" si="3051"/>
        <v>99.936175086527442</v>
      </c>
      <c r="AF1563" s="43">
        <f>AF1564</f>
        <v>64648.825000000004</v>
      </c>
      <c r="AG1563" s="43">
        <f>AG1564</f>
        <v>590</v>
      </c>
      <c r="AH1563" s="43">
        <f>AH1564</f>
        <v>0</v>
      </c>
      <c r="AI1563" s="43">
        <f>AI1564</f>
        <v>0</v>
      </c>
      <c r="AJ1563" s="43">
        <f>AJ1564</f>
        <v>0</v>
      </c>
      <c r="AK1563" s="43">
        <f>AK1564</f>
        <v>0</v>
      </c>
      <c r="AL1563" s="43">
        <f t="shared" si="3052"/>
        <v>65238.825000000004</v>
      </c>
      <c r="AM1563" s="43">
        <f t="shared" si="3053"/>
        <v>594.97499999999854</v>
      </c>
      <c r="AN1563" s="2"/>
      <c r="AO1563" s="1"/>
      <c r="AP1563" s="1"/>
      <c r="AQ1563" s="1"/>
      <c r="AR1563" s="1"/>
      <c r="AS1563" s="1"/>
    </row>
    <row r="1564">
      <c r="B1564" s="41" t="s">
        <v>834</v>
      </c>
      <c r="C1564" s="41" t="s">
        <v>41</v>
      </c>
      <c r="D1564" s="41" t="s">
        <v>107</v>
      </c>
      <c r="E1564" s="26" t="str">
        <f t="shared" si="3054"/>
        <v>0104</v>
      </c>
      <c r="F1564" s="41" t="s">
        <v>680</v>
      </c>
      <c r="G1564" s="41"/>
      <c r="H1564" s="42" t="s">
        <v>681</v>
      </c>
      <c r="I1564" s="43">
        <f>I1565+I1568</f>
        <v>64259.700000000004</v>
      </c>
      <c r="J1564" s="43">
        <f>J1565+J1568</f>
        <v>63574.600000000006</v>
      </c>
      <c r="K1564" s="43">
        <f>K1565+K1568</f>
        <v>63574.600000000006</v>
      </c>
      <c r="L1564" s="43">
        <f>L1565+L1568</f>
        <v>0</v>
      </c>
      <c r="M1564" s="43">
        <f>M1565+M1568</f>
        <v>0</v>
      </c>
      <c r="N1564" s="43">
        <f>N1565+N1568</f>
        <v>0</v>
      </c>
      <c r="O1564" s="43">
        <f>O1565+O1568</f>
        <v>590</v>
      </c>
      <c r="P1564" s="43">
        <f>P1565+P1568</f>
        <v>0</v>
      </c>
      <c r="Q1564" s="43">
        <f>Q1565+Q1568</f>
        <v>0</v>
      </c>
      <c r="R1564" s="43">
        <f>R1565+R1568</f>
        <v>984.10000000000002</v>
      </c>
      <c r="S1564" s="43">
        <f>S1565+S1568</f>
        <v>0</v>
      </c>
      <c r="T1564" s="43">
        <f>T1565+T1568</f>
        <v>0</v>
      </c>
      <c r="U1564" s="43">
        <v>0</v>
      </c>
      <c r="V1564" s="43">
        <f t="shared" si="3055"/>
        <v>65833.800000000003</v>
      </c>
      <c r="W1564" s="43">
        <f>W1565+W1568</f>
        <v>0</v>
      </c>
      <c r="X1564" s="43">
        <f>X1565+X1568</f>
        <v>0</v>
      </c>
      <c r="Y1564" s="43">
        <f>Y1565+Y1568</f>
        <v>0</v>
      </c>
      <c r="Z1564" s="43">
        <f>Z1565+Z1568</f>
        <v>0</v>
      </c>
      <c r="AA1564" s="43">
        <f>AA1565+AA1568</f>
        <v>0</v>
      </c>
      <c r="AB1564" s="43">
        <f>AB1565+AB1568</f>
        <v>49873.568310000002</v>
      </c>
      <c r="AC1564" s="44">
        <f>AC1565+AC1568</f>
        <v>64553.224999999999</v>
      </c>
      <c r="AD1564" s="44">
        <f>AD1565+AD1568</f>
        <v>64512.023960000006</v>
      </c>
      <c r="AE1564" s="45">
        <f t="shared" si="3051"/>
        <v>99.936175086527442</v>
      </c>
      <c r="AF1564" s="43">
        <f>AF1565+AF1568</f>
        <v>64648.825000000004</v>
      </c>
      <c r="AG1564" s="43">
        <f>AG1565+AG1568</f>
        <v>590</v>
      </c>
      <c r="AH1564" s="43">
        <f>AH1565+AH1568</f>
        <v>0</v>
      </c>
      <c r="AI1564" s="43">
        <f>AI1565+AI1568</f>
        <v>0</v>
      </c>
      <c r="AJ1564" s="43">
        <f>AJ1565+AJ1568</f>
        <v>0</v>
      </c>
      <c r="AK1564" s="43">
        <f>AK1565+AK1568</f>
        <v>0</v>
      </c>
      <c r="AL1564" s="43">
        <f t="shared" si="3052"/>
        <v>65238.825000000004</v>
      </c>
      <c r="AM1564" s="43">
        <f t="shared" si="3053"/>
        <v>594.97499999999854</v>
      </c>
      <c r="AN1564" s="2"/>
      <c r="AR1564" s="1"/>
      <c r="AS1564" s="1"/>
    </row>
    <row r="1565" ht="31.5">
      <c r="B1565" s="41" t="s">
        <v>834</v>
      </c>
      <c r="C1565" s="41" t="s">
        <v>41</v>
      </c>
      <c r="D1565" s="41" t="s">
        <v>107</v>
      </c>
      <c r="E1565" s="26" t="str">
        <f t="shared" si="3054"/>
        <v>0104</v>
      </c>
      <c r="F1565" s="41" t="s">
        <v>682</v>
      </c>
      <c r="G1565" s="41"/>
      <c r="H1565" s="42" t="s">
        <v>92</v>
      </c>
      <c r="I1565" s="43">
        <f t="shared" ref="I1565:I1566" si="3128">I1566</f>
        <v>56631.800000000003</v>
      </c>
      <c r="J1565" s="43">
        <f t="shared" ref="J1565:J1566" si="3129">J1566</f>
        <v>55946.700000000004</v>
      </c>
      <c r="K1565" s="43">
        <f t="shared" ref="K1565:K1566" si="3130">K1566</f>
        <v>55946.700000000004</v>
      </c>
      <c r="L1565" s="43">
        <f t="shared" ref="L1565:L1566" si="3131">L1566</f>
        <v>0</v>
      </c>
      <c r="M1565" s="43">
        <f t="shared" ref="M1565:M1566" si="3132">M1566</f>
        <v>0</v>
      </c>
      <c r="N1565" s="43">
        <f t="shared" ref="N1565:N1566" si="3133">N1566</f>
        <v>0</v>
      </c>
      <c r="O1565" s="43">
        <f t="shared" ref="O1565:O1566" si="3134">O1566</f>
        <v>590</v>
      </c>
      <c r="P1565" s="43">
        <f t="shared" ref="P1565:P1566" si="3135">P1566</f>
        <v>0</v>
      </c>
      <c r="Q1565" s="43">
        <f t="shared" ref="Q1565:Q1566" si="3136">Q1566</f>
        <v>0</v>
      </c>
      <c r="R1565" s="43">
        <f t="shared" ref="R1565:R1566" si="3137">R1566</f>
        <v>984.10000000000002</v>
      </c>
      <c r="S1565" s="43">
        <f t="shared" ref="S1565:S1566" si="3138">S1566</f>
        <v>0</v>
      </c>
      <c r="T1565" s="43">
        <f t="shared" ref="T1565:T1566" si="3139">T1566</f>
        <v>0</v>
      </c>
      <c r="U1565" s="43">
        <v>0</v>
      </c>
      <c r="V1565" s="43">
        <f t="shared" si="3055"/>
        <v>58205.900000000001</v>
      </c>
      <c r="W1565" s="43">
        <f t="shared" ref="W1565:W1566" si="3140">W1566</f>
        <v>0</v>
      </c>
      <c r="X1565" s="43">
        <f t="shared" ref="X1565:X1566" si="3141">X1566</f>
        <v>0</v>
      </c>
      <c r="Y1565" s="43">
        <f t="shared" ref="Y1565:Y1566" si="3142">Y1566</f>
        <v>0</v>
      </c>
      <c r="Z1565" s="43">
        <f t="shared" ref="Z1565:Z1566" si="3143">Z1566</f>
        <v>0</v>
      </c>
      <c r="AA1565" s="43">
        <f t="shared" ref="AA1565:AA1566" si="3144">AA1566</f>
        <v>0</v>
      </c>
      <c r="AB1565" s="43">
        <f t="shared" ref="AB1565:AB1566" si="3145">AB1566</f>
        <v>43829.640370000001</v>
      </c>
      <c r="AC1565" s="44">
        <f t="shared" ref="AC1565:AC1566" si="3146">AC1566</f>
        <v>56930.699999999997</v>
      </c>
      <c r="AD1565" s="44">
        <f t="shared" ref="AD1565:AD1566" si="3147">AD1566</f>
        <v>56903.142870000003</v>
      </c>
      <c r="AE1565" s="45">
        <f t="shared" si="3051"/>
        <v>99.951595307979716</v>
      </c>
      <c r="AF1565" s="43">
        <f t="shared" ref="AF1565:AF1566" si="3148">AF1566</f>
        <v>57026.300000000003</v>
      </c>
      <c r="AG1565" s="43">
        <f t="shared" ref="AG1565:AG1566" si="3149">AG1566</f>
        <v>590</v>
      </c>
      <c r="AH1565" s="43">
        <f t="shared" ref="AH1565:AH1566" si="3150">AH1566</f>
        <v>0</v>
      </c>
      <c r="AI1565" s="43">
        <f t="shared" ref="AI1565:AI1566" si="3151">AI1566</f>
        <v>0</v>
      </c>
      <c r="AJ1565" s="43">
        <f t="shared" ref="AJ1565:AJ1566" si="3152">AJ1566</f>
        <v>0</v>
      </c>
      <c r="AK1565" s="43">
        <f t="shared" ref="AK1565:AK1566" si="3153">AK1566</f>
        <v>0</v>
      </c>
      <c r="AL1565" s="43">
        <f t="shared" si="3052"/>
        <v>57616.300000000003</v>
      </c>
      <c r="AM1565" s="43">
        <f t="shared" si="3053"/>
        <v>589.59999999999854</v>
      </c>
      <c r="AN1565" s="2"/>
      <c r="AO1565" s="1"/>
      <c r="AP1565" s="1"/>
      <c r="AQ1565" s="1"/>
      <c r="AR1565" s="1"/>
      <c r="AS1565" s="1"/>
    </row>
    <row r="1566" ht="78.75">
      <c r="B1566" s="41" t="s">
        <v>834</v>
      </c>
      <c r="C1566" s="41" t="s">
        <v>41</v>
      </c>
      <c r="D1566" s="41" t="s">
        <v>107</v>
      </c>
      <c r="E1566" s="26" t="str">
        <f t="shared" si="3054"/>
        <v>0104</v>
      </c>
      <c r="F1566" s="41" t="s">
        <v>682</v>
      </c>
      <c r="G1566" s="41" t="s">
        <v>71</v>
      </c>
      <c r="H1566" s="42" t="s">
        <v>72</v>
      </c>
      <c r="I1566" s="43">
        <f t="shared" si="3128"/>
        <v>56631.800000000003</v>
      </c>
      <c r="J1566" s="43">
        <f t="shared" si="3129"/>
        <v>55946.700000000004</v>
      </c>
      <c r="K1566" s="43">
        <f t="shared" si="3130"/>
        <v>55946.700000000004</v>
      </c>
      <c r="L1566" s="43">
        <f t="shared" si="3131"/>
        <v>0</v>
      </c>
      <c r="M1566" s="43">
        <f t="shared" si="3132"/>
        <v>0</v>
      </c>
      <c r="N1566" s="43">
        <f t="shared" si="3133"/>
        <v>0</v>
      </c>
      <c r="O1566" s="43">
        <f t="shared" si="3134"/>
        <v>590</v>
      </c>
      <c r="P1566" s="43">
        <f t="shared" si="3135"/>
        <v>0</v>
      </c>
      <c r="Q1566" s="43">
        <f t="shared" si="3136"/>
        <v>0</v>
      </c>
      <c r="R1566" s="43">
        <f t="shared" si="3137"/>
        <v>984.10000000000002</v>
      </c>
      <c r="S1566" s="43">
        <f t="shared" si="3138"/>
        <v>0</v>
      </c>
      <c r="T1566" s="43">
        <f t="shared" si="3139"/>
        <v>0</v>
      </c>
      <c r="U1566" s="43">
        <v>0</v>
      </c>
      <c r="V1566" s="43">
        <f t="shared" si="3055"/>
        <v>58205.900000000001</v>
      </c>
      <c r="W1566" s="43">
        <f t="shared" si="3140"/>
        <v>0</v>
      </c>
      <c r="X1566" s="43">
        <f t="shared" si="3141"/>
        <v>0</v>
      </c>
      <c r="Y1566" s="43">
        <f t="shared" si="3142"/>
        <v>0</v>
      </c>
      <c r="Z1566" s="43">
        <f t="shared" si="3143"/>
        <v>0</v>
      </c>
      <c r="AA1566" s="43">
        <f t="shared" si="3144"/>
        <v>0</v>
      </c>
      <c r="AB1566" s="43">
        <f t="shared" si="3145"/>
        <v>43829.640370000001</v>
      </c>
      <c r="AC1566" s="44">
        <f t="shared" si="3146"/>
        <v>56930.699999999997</v>
      </c>
      <c r="AD1566" s="44">
        <f t="shared" si="3147"/>
        <v>56903.142870000003</v>
      </c>
      <c r="AE1566" s="45">
        <f t="shared" si="3051"/>
        <v>99.951595307979716</v>
      </c>
      <c r="AF1566" s="43">
        <f t="shared" si="3148"/>
        <v>57026.300000000003</v>
      </c>
      <c r="AG1566" s="43">
        <f t="shared" si="3149"/>
        <v>590</v>
      </c>
      <c r="AH1566" s="43">
        <f t="shared" si="3150"/>
        <v>0</v>
      </c>
      <c r="AI1566" s="43">
        <f t="shared" si="3151"/>
        <v>0</v>
      </c>
      <c r="AJ1566" s="43">
        <f t="shared" si="3152"/>
        <v>0</v>
      </c>
      <c r="AK1566" s="43">
        <f t="shared" si="3153"/>
        <v>0</v>
      </c>
      <c r="AL1566" s="43">
        <f t="shared" si="3052"/>
        <v>57616.300000000003</v>
      </c>
      <c r="AM1566" s="43">
        <f t="shared" si="3053"/>
        <v>589.59999999999854</v>
      </c>
      <c r="AN1566" s="2"/>
      <c r="AO1566" s="1"/>
      <c r="AP1566" s="1"/>
      <c r="AQ1566" s="1"/>
      <c r="AR1566" s="1"/>
      <c r="AS1566" s="1"/>
    </row>
    <row r="1567" ht="31.5">
      <c r="B1567" s="41" t="s">
        <v>834</v>
      </c>
      <c r="C1567" s="41" t="s">
        <v>41</v>
      </c>
      <c r="D1567" s="41" t="s">
        <v>107</v>
      </c>
      <c r="E1567" s="26" t="str">
        <f t="shared" si="3054"/>
        <v>0104</v>
      </c>
      <c r="F1567" s="41" t="s">
        <v>682</v>
      </c>
      <c r="G1567" s="41" t="s">
        <v>93</v>
      </c>
      <c r="H1567" s="42" t="s">
        <v>94</v>
      </c>
      <c r="I1567" s="43">
        <v>56631.800000000003</v>
      </c>
      <c r="J1567" s="43">
        <v>55946.700000000004</v>
      </c>
      <c r="K1567" s="43">
        <v>55946.700000000004</v>
      </c>
      <c r="L1567" s="43"/>
      <c r="M1567" s="43"/>
      <c r="N1567" s="43"/>
      <c r="O1567" s="43">
        <v>590</v>
      </c>
      <c r="P1567" s="43">
        <v>0</v>
      </c>
      <c r="Q1567" s="43">
        <v>0</v>
      </c>
      <c r="R1567" s="43">
        <v>984.10000000000002</v>
      </c>
      <c r="S1567" s="43">
        <v>0</v>
      </c>
      <c r="T1567" s="43">
        <v>0</v>
      </c>
      <c r="U1567" s="43">
        <v>0</v>
      </c>
      <c r="V1567" s="43">
        <f t="shared" si="3055"/>
        <v>58205.900000000001</v>
      </c>
      <c r="W1567" s="43"/>
      <c r="X1567" s="43"/>
      <c r="Y1567" s="43"/>
      <c r="Z1567" s="43"/>
      <c r="AA1567" s="43"/>
      <c r="AB1567" s="43">
        <v>43829.640370000001</v>
      </c>
      <c r="AC1567" s="44">
        <v>56930.699999999997</v>
      </c>
      <c r="AD1567" s="44">
        <v>56903.142870000003</v>
      </c>
      <c r="AE1567" s="45">
        <f t="shared" si="3051"/>
        <v>99.951595307979716</v>
      </c>
      <c r="AF1567" s="43">
        <v>57026.300000000003</v>
      </c>
      <c r="AG1567" s="43">
        <v>590</v>
      </c>
      <c r="AH1567" s="43">
        <v>0</v>
      </c>
      <c r="AI1567" s="43">
        <v>0</v>
      </c>
      <c r="AJ1567" s="43">
        <v>0</v>
      </c>
      <c r="AK1567" s="43">
        <v>0</v>
      </c>
      <c r="AL1567" s="43">
        <f t="shared" si="3052"/>
        <v>57616.300000000003</v>
      </c>
      <c r="AM1567" s="43">
        <f t="shared" si="3053"/>
        <v>589.59999999999854</v>
      </c>
      <c r="AN1567" s="19"/>
      <c r="AR1567" s="1"/>
      <c r="AS1567" s="1"/>
    </row>
    <row r="1568" ht="31.5">
      <c r="B1568" s="41" t="s">
        <v>834</v>
      </c>
      <c r="C1568" s="41" t="s">
        <v>41</v>
      </c>
      <c r="D1568" s="41" t="s">
        <v>107</v>
      </c>
      <c r="E1568" s="26" t="str">
        <f t="shared" si="3054"/>
        <v>0104</v>
      </c>
      <c r="F1568" s="41" t="s">
        <v>683</v>
      </c>
      <c r="G1568" s="41"/>
      <c r="H1568" s="42" t="s">
        <v>100</v>
      </c>
      <c r="I1568" s="43">
        <f>I1571+I1573</f>
        <v>7627.8999999999996</v>
      </c>
      <c r="J1568" s="43">
        <f>J1571+J1573</f>
        <v>7627.8999999999996</v>
      </c>
      <c r="K1568" s="43">
        <f>K1571+K1573</f>
        <v>7627.8999999999996</v>
      </c>
      <c r="L1568" s="43">
        <f>L1571+L1573</f>
        <v>0</v>
      </c>
      <c r="M1568" s="43">
        <f>M1571+M1573</f>
        <v>0</v>
      </c>
      <c r="N1568" s="43">
        <f>N1571+N1573</f>
        <v>0</v>
      </c>
      <c r="O1568" s="43">
        <f>O1571+O1573+O1569</f>
        <v>0</v>
      </c>
      <c r="P1568" s="43">
        <f>P1571+P1573</f>
        <v>0</v>
      </c>
      <c r="Q1568" s="43">
        <f>Q1571+Q1573</f>
        <v>0</v>
      </c>
      <c r="R1568" s="43">
        <f>R1571+R1573</f>
        <v>0</v>
      </c>
      <c r="S1568" s="43">
        <f>S1571+S1573</f>
        <v>0</v>
      </c>
      <c r="T1568" s="43">
        <f>T1571+T1573</f>
        <v>0</v>
      </c>
      <c r="U1568" s="43">
        <v>0</v>
      </c>
      <c r="V1568" s="43">
        <f t="shared" si="3055"/>
        <v>7627.8999999999996</v>
      </c>
      <c r="W1568" s="43">
        <f>W1571+W1573</f>
        <v>0</v>
      </c>
      <c r="X1568" s="43">
        <f>X1571+X1573</f>
        <v>0</v>
      </c>
      <c r="Y1568" s="43">
        <f>Y1571+Y1573</f>
        <v>0</v>
      </c>
      <c r="Z1568" s="43">
        <f>Z1571+Z1573</f>
        <v>0</v>
      </c>
      <c r="AA1568" s="43">
        <f>AA1571+AA1573</f>
        <v>0</v>
      </c>
      <c r="AB1568" s="43">
        <f>AB1571+AB1573+AB1569</f>
        <v>6043.9279400000005</v>
      </c>
      <c r="AC1568" s="44">
        <f>AC1571+AC1573+AC1569</f>
        <v>7622.5250000000005</v>
      </c>
      <c r="AD1568" s="44">
        <f>AD1571+AD1573+AD1569</f>
        <v>7608.8810899999999</v>
      </c>
      <c r="AE1568" s="45">
        <f t="shared" si="3051"/>
        <v>99.821005375515327</v>
      </c>
      <c r="AF1568" s="43">
        <f>AF1571+AF1573+AF1569</f>
        <v>7622.5249999999996</v>
      </c>
      <c r="AG1568" s="43">
        <f>AG1571+AG1573+AG1569</f>
        <v>0</v>
      </c>
      <c r="AH1568" s="43">
        <f>AH1571+AH1573+AH1569</f>
        <v>0</v>
      </c>
      <c r="AI1568" s="43">
        <f>AI1571+AI1573+AI1569</f>
        <v>0</v>
      </c>
      <c r="AJ1568" s="43">
        <f>AJ1571+AJ1573+AJ1569</f>
        <v>0</v>
      </c>
      <c r="AK1568" s="43">
        <f>AK1571+AK1573+AK1569</f>
        <v>0</v>
      </c>
      <c r="AL1568" s="43">
        <f t="shared" si="3052"/>
        <v>7622.5249999999996</v>
      </c>
      <c r="AM1568" s="43">
        <f t="shared" si="3053"/>
        <v>5.375</v>
      </c>
      <c r="AN1568" s="2"/>
      <c r="AO1568" s="1"/>
      <c r="AP1568" s="1"/>
      <c r="AQ1568" s="1"/>
      <c r="AR1568" s="1"/>
      <c r="AS1568" s="1"/>
    </row>
    <row r="1569" ht="31.5">
      <c r="B1569" s="41" t="s">
        <v>834</v>
      </c>
      <c r="C1569" s="41" t="s">
        <v>41</v>
      </c>
      <c r="D1569" s="41" t="s">
        <v>107</v>
      </c>
      <c r="E1569" s="26" t="str">
        <f t="shared" si="3054"/>
        <v>0104</v>
      </c>
      <c r="F1569" s="41" t="s">
        <v>683</v>
      </c>
      <c r="G1569" s="41" t="s">
        <v>71</v>
      </c>
      <c r="H1569" s="42" t="s">
        <v>72</v>
      </c>
      <c r="I1569" s="43"/>
      <c r="J1569" s="43"/>
      <c r="K1569" s="43"/>
      <c r="L1569" s="43"/>
      <c r="M1569" s="43"/>
      <c r="N1569" s="43"/>
      <c r="O1569" s="43">
        <f>O1570</f>
        <v>0</v>
      </c>
      <c r="P1569" s="43"/>
      <c r="Q1569" s="43"/>
      <c r="R1569" s="43"/>
      <c r="S1569" s="43"/>
      <c r="T1569" s="43"/>
      <c r="U1569" s="43"/>
      <c r="V1569" s="43">
        <f t="shared" si="3055"/>
        <v>0</v>
      </c>
      <c r="W1569" s="43"/>
      <c r="X1569" s="43"/>
      <c r="Y1569" s="43"/>
      <c r="Z1569" s="43"/>
      <c r="AA1569" s="43"/>
      <c r="AB1569" s="43">
        <f>AB1570</f>
        <v>18.300000000000001</v>
      </c>
      <c r="AC1569" s="44">
        <f>AC1570</f>
        <v>18.300000000000001</v>
      </c>
      <c r="AD1569" s="44">
        <f>AD1570</f>
        <v>18.300000000000001</v>
      </c>
      <c r="AE1569" s="45">
        <f t="shared" si="3051"/>
        <v>100</v>
      </c>
      <c r="AF1569" s="43">
        <f>AF1570</f>
        <v>18.300000000000001</v>
      </c>
      <c r="AG1569" s="43">
        <f>AG1570</f>
        <v>0</v>
      </c>
      <c r="AH1569" s="43">
        <f>AH1570</f>
        <v>0</v>
      </c>
      <c r="AI1569" s="43">
        <f>AI1570</f>
        <v>0</v>
      </c>
      <c r="AJ1569" s="43">
        <f>AJ1570</f>
        <v>0</v>
      </c>
      <c r="AK1569" s="43">
        <f>AK1570</f>
        <v>0</v>
      </c>
      <c r="AL1569" s="43">
        <f t="shared" si="3052"/>
        <v>18.300000000000001</v>
      </c>
      <c r="AM1569" s="43">
        <f t="shared" si="3053"/>
        <v>-18.300000000000001</v>
      </c>
      <c r="AN1569" s="2"/>
      <c r="AR1569" s="1"/>
      <c r="AS1569" s="1"/>
    </row>
    <row r="1570" ht="31.5">
      <c r="B1570" s="41" t="s">
        <v>834</v>
      </c>
      <c r="C1570" s="41" t="s">
        <v>41</v>
      </c>
      <c r="D1570" s="41" t="s">
        <v>107</v>
      </c>
      <c r="E1570" s="26" t="str">
        <f t="shared" si="3054"/>
        <v>0104</v>
      </c>
      <c r="F1570" s="41" t="s">
        <v>683</v>
      </c>
      <c r="G1570" s="41" t="s">
        <v>93</v>
      </c>
      <c r="H1570" s="42" t="s">
        <v>94</v>
      </c>
      <c r="I1570" s="43"/>
      <c r="J1570" s="43"/>
      <c r="K1570" s="43"/>
      <c r="L1570" s="43"/>
      <c r="M1570" s="43"/>
      <c r="N1570" s="43"/>
      <c r="O1570" s="43">
        <v>0</v>
      </c>
      <c r="P1570" s="43"/>
      <c r="Q1570" s="43"/>
      <c r="R1570" s="43"/>
      <c r="S1570" s="43"/>
      <c r="T1570" s="43"/>
      <c r="U1570" s="43"/>
      <c r="V1570" s="43">
        <f t="shared" si="3055"/>
        <v>0</v>
      </c>
      <c r="W1570" s="43"/>
      <c r="X1570" s="43"/>
      <c r="Y1570" s="43"/>
      <c r="Z1570" s="43"/>
      <c r="AA1570" s="43"/>
      <c r="AB1570" s="43">
        <v>18.300000000000001</v>
      </c>
      <c r="AC1570" s="44">
        <v>18.300000000000001</v>
      </c>
      <c r="AD1570" s="44">
        <v>18.300000000000001</v>
      </c>
      <c r="AE1570" s="45">
        <f t="shared" si="3051"/>
        <v>100</v>
      </c>
      <c r="AF1570" s="43">
        <v>18.300000000000001</v>
      </c>
      <c r="AG1570" s="43">
        <v>0</v>
      </c>
      <c r="AH1570" s="43">
        <v>0</v>
      </c>
      <c r="AI1570" s="43">
        <v>0</v>
      </c>
      <c r="AJ1570" s="43">
        <v>0</v>
      </c>
      <c r="AK1570" s="43">
        <v>0</v>
      </c>
      <c r="AL1570" s="43">
        <f t="shared" si="3052"/>
        <v>18.300000000000001</v>
      </c>
      <c r="AM1570" s="43">
        <f t="shared" si="3053"/>
        <v>-18.300000000000001</v>
      </c>
      <c r="AN1570" s="2"/>
      <c r="AO1570" s="1"/>
      <c r="AP1570" s="1"/>
      <c r="AQ1570" s="1"/>
      <c r="AR1570" s="1"/>
      <c r="AS1570" s="1"/>
    </row>
    <row r="1571" ht="31.5">
      <c r="B1571" s="41" t="s">
        <v>834</v>
      </c>
      <c r="C1571" s="41" t="s">
        <v>41</v>
      </c>
      <c r="D1571" s="41" t="s">
        <v>107</v>
      </c>
      <c r="E1571" s="26" t="str">
        <f t="shared" si="3054"/>
        <v>0104</v>
      </c>
      <c r="F1571" s="41" t="s">
        <v>683</v>
      </c>
      <c r="G1571" s="41" t="s">
        <v>53</v>
      </c>
      <c r="H1571" s="42" t="s">
        <v>54</v>
      </c>
      <c r="I1571" s="43">
        <f>I1572</f>
        <v>7347.5</v>
      </c>
      <c r="J1571" s="43">
        <f>J1572</f>
        <v>7347.5</v>
      </c>
      <c r="K1571" s="43">
        <f>K1572</f>
        <v>7347.5</v>
      </c>
      <c r="L1571" s="43">
        <f>L1572</f>
        <v>0</v>
      </c>
      <c r="M1571" s="43">
        <f>M1572</f>
        <v>0</v>
      </c>
      <c r="N1571" s="43">
        <f>N1572</f>
        <v>0</v>
      </c>
      <c r="O1571" s="43">
        <f>O1572</f>
        <v>0</v>
      </c>
      <c r="P1571" s="43">
        <f>P1572</f>
        <v>0</v>
      </c>
      <c r="Q1571" s="43">
        <f>Q1572</f>
        <v>0</v>
      </c>
      <c r="R1571" s="43">
        <f>R1572</f>
        <v>0</v>
      </c>
      <c r="S1571" s="43">
        <f>S1572</f>
        <v>0</v>
      </c>
      <c r="T1571" s="43">
        <f>T1572</f>
        <v>0</v>
      </c>
      <c r="U1571" s="43">
        <v>0</v>
      </c>
      <c r="V1571" s="43">
        <f t="shared" si="3055"/>
        <v>7347.5</v>
      </c>
      <c r="W1571" s="43">
        <f>W1572</f>
        <v>0</v>
      </c>
      <c r="X1571" s="43">
        <f>X1572</f>
        <v>0</v>
      </c>
      <c r="Y1571" s="43">
        <f>Y1572</f>
        <v>0</v>
      </c>
      <c r="Z1571" s="43">
        <f>Z1572</f>
        <v>0</v>
      </c>
      <c r="AA1571" s="43">
        <f>AA1572</f>
        <v>0</v>
      </c>
      <c r="AB1571" s="43">
        <f>AB1572</f>
        <v>5725.2799400000004</v>
      </c>
      <c r="AC1571" s="44">
        <f>AC1572</f>
        <v>7303.8770000000004</v>
      </c>
      <c r="AD1571" s="44">
        <f>AD1572</f>
        <v>7290.2330899999997</v>
      </c>
      <c r="AE1571" s="45">
        <f t="shared" si="3051"/>
        <v>99.813196333947019</v>
      </c>
      <c r="AF1571" s="43">
        <f>AF1572</f>
        <v>7303.8249999999998</v>
      </c>
      <c r="AG1571" s="43">
        <f>AG1572</f>
        <v>0</v>
      </c>
      <c r="AH1571" s="43">
        <f>AH1572</f>
        <v>0</v>
      </c>
      <c r="AI1571" s="43">
        <f>AI1572</f>
        <v>0</v>
      </c>
      <c r="AJ1571" s="43">
        <f>AJ1572</f>
        <v>0</v>
      </c>
      <c r="AK1571" s="43">
        <f>AK1572</f>
        <v>0</v>
      </c>
      <c r="AL1571" s="43">
        <f t="shared" si="3052"/>
        <v>7303.8249999999998</v>
      </c>
      <c r="AM1571" s="43">
        <f t="shared" si="3053"/>
        <v>43.675000000000182</v>
      </c>
      <c r="AN1571" s="2"/>
      <c r="AR1571" s="1"/>
      <c r="AS1571" s="1"/>
    </row>
    <row r="1572" ht="31.5">
      <c r="B1572" s="41" t="s">
        <v>834</v>
      </c>
      <c r="C1572" s="41" t="s">
        <v>41</v>
      </c>
      <c r="D1572" s="41" t="s">
        <v>107</v>
      </c>
      <c r="E1572" s="26" t="str">
        <f t="shared" si="3054"/>
        <v>0104</v>
      </c>
      <c r="F1572" s="41" t="s">
        <v>683</v>
      </c>
      <c r="G1572" s="41" t="s">
        <v>55</v>
      </c>
      <c r="H1572" s="42" t="s">
        <v>56</v>
      </c>
      <c r="I1572" s="43">
        <v>7347.5</v>
      </c>
      <c r="J1572" s="43">
        <v>7347.5</v>
      </c>
      <c r="K1572" s="43">
        <v>7347.5</v>
      </c>
      <c r="L1572" s="43"/>
      <c r="M1572" s="43"/>
      <c r="N1572" s="43"/>
      <c r="O1572" s="43">
        <v>0</v>
      </c>
      <c r="P1572" s="43">
        <v>0</v>
      </c>
      <c r="Q1572" s="43">
        <v>0</v>
      </c>
      <c r="R1572" s="43">
        <v>0</v>
      </c>
      <c r="S1572" s="43">
        <v>0</v>
      </c>
      <c r="T1572" s="43">
        <v>0</v>
      </c>
      <c r="U1572" s="43">
        <v>0</v>
      </c>
      <c r="V1572" s="43">
        <f t="shared" si="3055"/>
        <v>7347.5</v>
      </c>
      <c r="W1572" s="43"/>
      <c r="X1572" s="43"/>
      <c r="Y1572" s="43"/>
      <c r="Z1572" s="43"/>
      <c r="AA1572" s="43"/>
      <c r="AB1572" s="43">
        <v>5725.2799400000004</v>
      </c>
      <c r="AC1572" s="44">
        <v>7303.8770000000004</v>
      </c>
      <c r="AD1572" s="44">
        <v>7290.2330899999997</v>
      </c>
      <c r="AE1572" s="45">
        <f t="shared" si="3051"/>
        <v>99.813196333947019</v>
      </c>
      <c r="AF1572" s="43">
        <v>7303.8249999999998</v>
      </c>
      <c r="AG1572" s="43">
        <v>0</v>
      </c>
      <c r="AH1572" s="43">
        <v>0</v>
      </c>
      <c r="AI1572" s="43">
        <v>0</v>
      </c>
      <c r="AJ1572" s="43">
        <v>0</v>
      </c>
      <c r="AK1572" s="43">
        <v>0</v>
      </c>
      <c r="AL1572" s="43">
        <f t="shared" si="3052"/>
        <v>7303.8249999999998</v>
      </c>
      <c r="AM1572" s="43">
        <f t="shared" si="3053"/>
        <v>43.675000000000182</v>
      </c>
      <c r="AN1572" s="19"/>
      <c r="AO1572" s="1"/>
      <c r="AP1572" s="1"/>
      <c r="AQ1572" s="1"/>
      <c r="AR1572" s="1"/>
      <c r="AS1572" s="1"/>
    </row>
    <row r="1573">
      <c r="B1573" s="41" t="s">
        <v>834</v>
      </c>
      <c r="C1573" s="41" t="s">
        <v>41</v>
      </c>
      <c r="D1573" s="41" t="s">
        <v>107</v>
      </c>
      <c r="E1573" s="26" t="str">
        <f t="shared" si="3054"/>
        <v>0104</v>
      </c>
      <c r="F1573" s="41" t="s">
        <v>683</v>
      </c>
      <c r="G1573" s="41" t="s">
        <v>59</v>
      </c>
      <c r="H1573" s="42" t="s">
        <v>60</v>
      </c>
      <c r="I1573" s="43">
        <f>I1574</f>
        <v>280.39999999999998</v>
      </c>
      <c r="J1573" s="43">
        <f>J1574</f>
        <v>280.39999999999998</v>
      </c>
      <c r="K1573" s="43">
        <f>K1574</f>
        <v>280.39999999999998</v>
      </c>
      <c r="L1573" s="43">
        <f>L1574</f>
        <v>0</v>
      </c>
      <c r="M1573" s="43">
        <f>M1574</f>
        <v>0</v>
      </c>
      <c r="N1573" s="43">
        <f>N1574</f>
        <v>0</v>
      </c>
      <c r="O1573" s="43">
        <f>O1574</f>
        <v>0</v>
      </c>
      <c r="P1573" s="43">
        <f>P1574</f>
        <v>0</v>
      </c>
      <c r="Q1573" s="43">
        <f>Q1574</f>
        <v>0</v>
      </c>
      <c r="R1573" s="43">
        <f>R1574</f>
        <v>0</v>
      </c>
      <c r="S1573" s="43">
        <f>S1574</f>
        <v>0</v>
      </c>
      <c r="T1573" s="43">
        <f>T1574</f>
        <v>0</v>
      </c>
      <c r="U1573" s="43">
        <v>0</v>
      </c>
      <c r="V1573" s="43">
        <f t="shared" si="3055"/>
        <v>280.39999999999998</v>
      </c>
      <c r="W1573" s="43">
        <f>W1574</f>
        <v>0</v>
      </c>
      <c r="X1573" s="43">
        <f>X1574</f>
        <v>0</v>
      </c>
      <c r="Y1573" s="43">
        <f>Y1574</f>
        <v>0</v>
      </c>
      <c r="Z1573" s="43">
        <f>Z1574</f>
        <v>0</v>
      </c>
      <c r="AA1573" s="43">
        <f>AA1574</f>
        <v>0</v>
      </c>
      <c r="AB1573" s="43">
        <f>AB1574</f>
        <v>300.34800000000001</v>
      </c>
      <c r="AC1573" s="44">
        <f>AC1574</f>
        <v>300.34800000000001</v>
      </c>
      <c r="AD1573" s="44">
        <f>AD1574</f>
        <v>300.34800000000001</v>
      </c>
      <c r="AE1573" s="45">
        <f t="shared" si="3051"/>
        <v>100</v>
      </c>
      <c r="AF1573" s="43">
        <f>AF1574</f>
        <v>300.39999999999998</v>
      </c>
      <c r="AG1573" s="43">
        <f>AG1574</f>
        <v>0</v>
      </c>
      <c r="AH1573" s="43">
        <f>AH1574</f>
        <v>0</v>
      </c>
      <c r="AI1573" s="43">
        <f>AI1574</f>
        <v>0</v>
      </c>
      <c r="AJ1573" s="43">
        <f>AJ1574</f>
        <v>0</v>
      </c>
      <c r="AK1573" s="43">
        <f>AK1574</f>
        <v>0</v>
      </c>
      <c r="AL1573" s="43">
        <f t="shared" si="3052"/>
        <v>300.39999999999998</v>
      </c>
      <c r="AM1573" s="43">
        <f t="shared" si="3053"/>
        <v>-20</v>
      </c>
      <c r="AN1573" s="2"/>
      <c r="AO1573" s="1"/>
      <c r="AP1573" s="1"/>
      <c r="AQ1573" s="1"/>
      <c r="AR1573" s="1"/>
      <c r="AS1573" s="1"/>
    </row>
    <row r="1574">
      <c r="B1574" s="41" t="s">
        <v>834</v>
      </c>
      <c r="C1574" s="41" t="s">
        <v>41</v>
      </c>
      <c r="D1574" s="41" t="s">
        <v>107</v>
      </c>
      <c r="E1574" s="26" t="str">
        <f t="shared" si="3054"/>
        <v>0104</v>
      </c>
      <c r="F1574" s="41" t="s">
        <v>683</v>
      </c>
      <c r="G1574" s="41" t="s">
        <v>63</v>
      </c>
      <c r="H1574" s="42" t="s">
        <v>64</v>
      </c>
      <c r="I1574" s="43">
        <v>280.39999999999998</v>
      </c>
      <c r="J1574" s="43">
        <v>280.39999999999998</v>
      </c>
      <c r="K1574" s="43">
        <v>280.39999999999998</v>
      </c>
      <c r="L1574" s="43"/>
      <c r="M1574" s="43"/>
      <c r="N1574" s="43"/>
      <c r="O1574" s="43">
        <v>0</v>
      </c>
      <c r="P1574" s="43">
        <v>0</v>
      </c>
      <c r="Q1574" s="43">
        <v>0</v>
      </c>
      <c r="R1574" s="43">
        <v>0</v>
      </c>
      <c r="S1574" s="43">
        <v>0</v>
      </c>
      <c r="T1574" s="43">
        <v>0</v>
      </c>
      <c r="U1574" s="43">
        <v>0</v>
      </c>
      <c r="V1574" s="43">
        <f t="shared" si="3055"/>
        <v>280.39999999999998</v>
      </c>
      <c r="W1574" s="43"/>
      <c r="X1574" s="43"/>
      <c r="Y1574" s="43"/>
      <c r="Z1574" s="43"/>
      <c r="AA1574" s="43"/>
      <c r="AB1574" s="43">
        <v>300.34800000000001</v>
      </c>
      <c r="AC1574" s="44">
        <v>300.34800000000001</v>
      </c>
      <c r="AD1574" s="44">
        <v>300.34800000000001</v>
      </c>
      <c r="AE1574" s="45">
        <f t="shared" si="3051"/>
        <v>100</v>
      </c>
      <c r="AF1574" s="43">
        <v>300.39999999999998</v>
      </c>
      <c r="AG1574" s="43">
        <v>0</v>
      </c>
      <c r="AH1574" s="43">
        <v>0</v>
      </c>
      <c r="AI1574" s="43">
        <v>0</v>
      </c>
      <c r="AJ1574" s="43">
        <v>0</v>
      </c>
      <c r="AK1574" s="43">
        <v>0</v>
      </c>
      <c r="AL1574" s="43">
        <f t="shared" si="3052"/>
        <v>300.39999999999998</v>
      </c>
      <c r="AM1574" s="43">
        <f t="shared" si="3053"/>
        <v>-20</v>
      </c>
      <c r="AN1574" s="19"/>
      <c r="AO1574" s="1"/>
      <c r="AP1574" s="1"/>
      <c r="AQ1574" s="1"/>
      <c r="AR1574" s="1"/>
      <c r="AS1574" s="1"/>
    </row>
    <row r="1575" s="33" customFormat="1">
      <c r="B1575" s="34" t="s">
        <v>834</v>
      </c>
      <c r="C1575" s="34" t="s">
        <v>41</v>
      </c>
      <c r="D1575" s="34" t="s">
        <v>43</v>
      </c>
      <c r="E1575" s="35" t="str">
        <f t="shared" si="3054"/>
        <v>0113</v>
      </c>
      <c r="F1575" s="34"/>
      <c r="G1575" s="34"/>
      <c r="H1575" s="36" t="s">
        <v>44</v>
      </c>
      <c r="I1575" s="37">
        <f>I1576</f>
        <v>21230.799999999999</v>
      </c>
      <c r="J1575" s="37">
        <f>J1576</f>
        <v>18663.199999999997</v>
      </c>
      <c r="K1575" s="37">
        <f>K1576</f>
        <v>21159.599999999999</v>
      </c>
      <c r="L1575" s="37">
        <f>L1576</f>
        <v>3784.2999999999997</v>
      </c>
      <c r="M1575" s="37">
        <f>M1576</f>
        <v>4045.5999999999999</v>
      </c>
      <c r="N1575" s="37">
        <f>N1576</f>
        <v>4317.3000000000002</v>
      </c>
      <c r="O1575" s="37">
        <f>O1576+O1611+O1620+O1615</f>
        <v>0</v>
      </c>
      <c r="P1575" s="37">
        <f>P1576+P1611+P1620+P1615</f>
        <v>0</v>
      </c>
      <c r="Q1575" s="37">
        <f>Q1576+Q1611+Q1620+Q1615</f>
        <v>0</v>
      </c>
      <c r="R1575" s="37">
        <f>R1576+R1611+R1620</f>
        <v>-318.43400000000003</v>
      </c>
      <c r="S1575" s="37">
        <f>S1576+S1611+S1620</f>
        <v>0</v>
      </c>
      <c r="T1575" s="37">
        <f>T1576+T1611</f>
        <v>0</v>
      </c>
      <c r="U1575" s="37">
        <v>0</v>
      </c>
      <c r="V1575" s="37">
        <f t="shared" si="3055"/>
        <v>24696.665999999997</v>
      </c>
      <c r="W1575" s="37">
        <f>W1576</f>
        <v>0</v>
      </c>
      <c r="X1575" s="37">
        <f>X1576</f>
        <v>0</v>
      </c>
      <c r="Y1575" s="37">
        <f>Y1576</f>
        <v>0</v>
      </c>
      <c r="Z1575" s="37">
        <f>Z1576</f>
        <v>0</v>
      </c>
      <c r="AA1575" s="37">
        <f>AA1576</f>
        <v>0</v>
      </c>
      <c r="AB1575" s="37">
        <f>AB1576+AB1611+AB1620+AB1615</f>
        <v>23910.391950000001</v>
      </c>
      <c r="AC1575" s="38">
        <f>AC1576+AC1611+AC1620+AC1615</f>
        <v>25843.960220000001</v>
      </c>
      <c r="AD1575" s="38">
        <f>AD1576+AD1611+AD1620+AD1615</f>
        <v>25840.42397</v>
      </c>
      <c r="AE1575" s="39">
        <f t="shared" si="3051"/>
        <v>99.986316919040661</v>
      </c>
      <c r="AF1575" s="37">
        <f>AF1576+AF1611+AF1620+AF1615</f>
        <v>25913.860539999998</v>
      </c>
      <c r="AG1575" s="37">
        <f>AG1576+AG1611+AG1620+AG1615</f>
        <v>0</v>
      </c>
      <c r="AH1575" s="37">
        <f>AH1576+AH1611+AH1620+AH1615</f>
        <v>0</v>
      </c>
      <c r="AI1575" s="37">
        <f>AI1576+AI1611+AI1620+AI1615</f>
        <v>0</v>
      </c>
      <c r="AJ1575" s="37">
        <f>AJ1576+AJ1611+AJ1620+AJ1615</f>
        <v>0</v>
      </c>
      <c r="AK1575" s="37">
        <f>AK1576+AK1611+AK1620+AK1615</f>
        <v>0</v>
      </c>
      <c r="AL1575" s="37">
        <f t="shared" si="3052"/>
        <v>25913.860539999998</v>
      </c>
      <c r="AM1575" s="37">
        <f t="shared" si="3053"/>
        <v>-1217.1945400000004</v>
      </c>
      <c r="AN1575" s="40"/>
      <c r="AO1575" s="33"/>
      <c r="AP1575" s="33"/>
      <c r="AQ1575" s="33"/>
      <c r="AR1575" s="33"/>
      <c r="AS1575" s="33"/>
    </row>
    <row r="1576">
      <c r="B1576" s="41" t="s">
        <v>834</v>
      </c>
      <c r="C1576" s="41" t="s">
        <v>41</v>
      </c>
      <c r="D1576" s="41" t="s">
        <v>43</v>
      </c>
      <c r="E1576" s="26" t="str">
        <f t="shared" si="3054"/>
        <v>0113</v>
      </c>
      <c r="F1576" s="41" t="s">
        <v>337</v>
      </c>
      <c r="G1576" s="41"/>
      <c r="H1576" s="42" t="s">
        <v>338</v>
      </c>
      <c r="I1576" s="43">
        <f>I1577+I1603</f>
        <v>21230.799999999999</v>
      </c>
      <c r="J1576" s="43">
        <f>J1577+J1603</f>
        <v>18663.199999999997</v>
      </c>
      <c r="K1576" s="43">
        <f>K1577+K1603</f>
        <v>21159.599999999999</v>
      </c>
      <c r="L1576" s="43">
        <f>L1577+L1603</f>
        <v>3784.2999999999997</v>
      </c>
      <c r="M1576" s="43">
        <f>M1577+M1603</f>
        <v>4045.5999999999999</v>
      </c>
      <c r="N1576" s="43">
        <f>N1577+N1603</f>
        <v>4317.3000000000002</v>
      </c>
      <c r="O1576" s="43">
        <f>O1577+O1603</f>
        <v>0</v>
      </c>
      <c r="P1576" s="43">
        <f>P1577+P1603</f>
        <v>0</v>
      </c>
      <c r="Q1576" s="43">
        <f>Q1577+Q1603</f>
        <v>0</v>
      </c>
      <c r="R1576" s="43">
        <f>R1577+R1603</f>
        <v>-318.43400000000003</v>
      </c>
      <c r="S1576" s="43">
        <f>S1577+S1603</f>
        <v>0</v>
      </c>
      <c r="T1576" s="43">
        <f>T1577+T1603</f>
        <v>0</v>
      </c>
      <c r="U1576" s="43">
        <v>0</v>
      </c>
      <c r="V1576" s="43">
        <f t="shared" si="3055"/>
        <v>24696.665999999997</v>
      </c>
      <c r="W1576" s="43">
        <f>W1577+W1603</f>
        <v>0</v>
      </c>
      <c r="X1576" s="43">
        <f>X1577+X1603</f>
        <v>0</v>
      </c>
      <c r="Y1576" s="43">
        <f>Y1577+Y1603</f>
        <v>0</v>
      </c>
      <c r="Z1576" s="43">
        <f>Z1577+Z1603</f>
        <v>0</v>
      </c>
      <c r="AA1576" s="43">
        <f>AA1577+AA1603</f>
        <v>0</v>
      </c>
      <c r="AB1576" s="43">
        <f>AB1577+AB1603</f>
        <v>22089.628140000001</v>
      </c>
      <c r="AC1576" s="44">
        <f>AC1577+AC1603</f>
        <v>23862.72941</v>
      </c>
      <c r="AD1576" s="44">
        <f>AD1577+AD1603</f>
        <v>23860.193159999999</v>
      </c>
      <c r="AE1576" s="45">
        <f t="shared" ref="AE1576:AE1639" si="3154">AD1576/AC1576*100</f>
        <v>99.989371500818606</v>
      </c>
      <c r="AF1576" s="43">
        <f>AF1577+AF1603</f>
        <v>24033.870729999999</v>
      </c>
      <c r="AG1576" s="43">
        <f>AG1577+AG1603</f>
        <v>0</v>
      </c>
      <c r="AH1576" s="43">
        <f>AH1577+AH1603</f>
        <v>0</v>
      </c>
      <c r="AI1576" s="43">
        <f>AI1577+AI1603</f>
        <v>0</v>
      </c>
      <c r="AJ1576" s="43">
        <f>AJ1577+AJ1603</f>
        <v>0</v>
      </c>
      <c r="AK1576" s="43">
        <f>AK1577+AK1603</f>
        <v>0</v>
      </c>
      <c r="AL1576" s="43">
        <f t="shared" ref="AL1576:AL1639" si="3155">AF1576+AH1576+AK1576+AI1576+AJ1576+AG1576</f>
        <v>24033.870729999999</v>
      </c>
      <c r="AM1576" s="43">
        <f t="shared" ref="AM1576:AM1639" si="3156">V1576-AL1576</f>
        <v>662.79526999999871</v>
      </c>
      <c r="AN1576" s="2"/>
      <c r="AO1576" s="1"/>
      <c r="AP1576" s="1"/>
      <c r="AQ1576" s="1"/>
      <c r="AR1576" s="1"/>
      <c r="AS1576" s="1"/>
    </row>
    <row r="1577" ht="31.5">
      <c r="B1577" s="41" t="s">
        <v>834</v>
      </c>
      <c r="C1577" s="41" t="s">
        <v>41</v>
      </c>
      <c r="D1577" s="41" t="s">
        <v>43</v>
      </c>
      <c r="E1577" s="26" t="str">
        <f t="shared" si="3054"/>
        <v>0113</v>
      </c>
      <c r="F1577" s="41" t="s">
        <v>339</v>
      </c>
      <c r="G1577" s="41"/>
      <c r="H1577" s="42" t="s">
        <v>340</v>
      </c>
      <c r="I1577" s="43">
        <f>I1578+I1593+I1597</f>
        <v>21230.799999999999</v>
      </c>
      <c r="J1577" s="43">
        <f>J1578+J1593+J1597</f>
        <v>18663.199999999997</v>
      </c>
      <c r="K1577" s="43">
        <f>K1578+K1593+K1597</f>
        <v>21159.599999999999</v>
      </c>
      <c r="L1577" s="43">
        <f>L1578+L1593+L1597</f>
        <v>3784.2999999999997</v>
      </c>
      <c r="M1577" s="43">
        <f>M1578+M1593+M1597</f>
        <v>4045.5999999999999</v>
      </c>
      <c r="N1577" s="43">
        <f>N1578+N1593+N1597</f>
        <v>4317.3000000000002</v>
      </c>
      <c r="O1577" s="43">
        <f>O1578+O1593+O1597</f>
        <v>0</v>
      </c>
      <c r="P1577" s="43">
        <f>P1578+P1593+P1597</f>
        <v>0</v>
      </c>
      <c r="Q1577" s="43">
        <f>Q1578+Q1593+Q1597</f>
        <v>0</v>
      </c>
      <c r="R1577" s="43">
        <f>R1578+R1593+R1597</f>
        <v>-318.43400000000003</v>
      </c>
      <c r="S1577" s="43">
        <f>S1578+S1593+S1597</f>
        <v>0</v>
      </c>
      <c r="T1577" s="43">
        <f>T1578+T1593+T1597</f>
        <v>0</v>
      </c>
      <c r="U1577" s="43">
        <v>0</v>
      </c>
      <c r="V1577" s="43">
        <f t="shared" si="3055"/>
        <v>24696.665999999997</v>
      </c>
      <c r="W1577" s="43">
        <f>W1578+W1593+W1597</f>
        <v>0</v>
      </c>
      <c r="X1577" s="43">
        <f>X1578+X1593+X1597</f>
        <v>0</v>
      </c>
      <c r="Y1577" s="43">
        <f>Y1578+Y1593+Y1597</f>
        <v>0</v>
      </c>
      <c r="Z1577" s="43">
        <f>Z1578+Z1593+Z1597</f>
        <v>0</v>
      </c>
      <c r="AA1577" s="43">
        <f>AA1578+AA1593+AA1597</f>
        <v>0</v>
      </c>
      <c r="AB1577" s="43">
        <f>AB1578+AB1593+AB1597</f>
        <v>22089.628140000001</v>
      </c>
      <c r="AC1577" s="44">
        <f>AC1578+AC1593+AC1597</f>
        <v>23862.72941</v>
      </c>
      <c r="AD1577" s="44">
        <f>AD1578+AD1593+AD1597</f>
        <v>23860.193159999999</v>
      </c>
      <c r="AE1577" s="45">
        <f t="shared" si="3154"/>
        <v>99.989371500818606</v>
      </c>
      <c r="AF1577" s="43">
        <f>AF1578+AF1593+AF1597</f>
        <v>24033.870729999999</v>
      </c>
      <c r="AG1577" s="43">
        <f>AG1578+AG1593+AG1597</f>
        <v>0</v>
      </c>
      <c r="AH1577" s="43">
        <f>AH1578+AH1593+AH1597</f>
        <v>0</v>
      </c>
      <c r="AI1577" s="43">
        <f>AI1578+AI1593+AI1597</f>
        <v>0</v>
      </c>
      <c r="AJ1577" s="43">
        <f>AJ1578+AJ1593+AJ1597</f>
        <v>0</v>
      </c>
      <c r="AK1577" s="43">
        <f>AK1578+AK1593+AK1597</f>
        <v>0</v>
      </c>
      <c r="AL1577" s="43">
        <f t="shared" si="3155"/>
        <v>24033.870729999999</v>
      </c>
      <c r="AM1577" s="43">
        <f t="shared" si="3156"/>
        <v>662.79526999999871</v>
      </c>
      <c r="AN1577" s="2"/>
      <c r="AO1577" s="1"/>
      <c r="AP1577" s="1"/>
      <c r="AQ1577" s="1"/>
      <c r="AR1577" s="1"/>
      <c r="AS1577" s="1"/>
    </row>
    <row r="1578" ht="63">
      <c r="B1578" s="41" t="s">
        <v>834</v>
      </c>
      <c r="C1578" s="41" t="s">
        <v>41</v>
      </c>
      <c r="D1578" s="41" t="s">
        <v>43</v>
      </c>
      <c r="E1578" s="26" t="str">
        <f t="shared" si="3054"/>
        <v>0113</v>
      </c>
      <c r="F1578" s="41" t="s">
        <v>341</v>
      </c>
      <c r="G1578" s="41"/>
      <c r="H1578" s="42" t="s">
        <v>342</v>
      </c>
      <c r="I1578" s="43">
        <f>I1579+I1587+I1584+I1590</f>
        <v>4736.3000000000002</v>
      </c>
      <c r="J1578" s="43">
        <f>J1579+J1587+J1584+J1590</f>
        <v>4736.3000000000002</v>
      </c>
      <c r="K1578" s="43">
        <f>K1579+K1587+K1584+K1590</f>
        <v>4736.3000000000002</v>
      </c>
      <c r="L1578" s="43">
        <f>L1579+L1587+L1584+L1590</f>
        <v>1207.5</v>
      </c>
      <c r="M1578" s="43">
        <f>M1579+M1587+M1584+M1590</f>
        <v>1207.5</v>
      </c>
      <c r="N1578" s="43">
        <f>N1579+N1587+N1584+N1590</f>
        <v>1207.5</v>
      </c>
      <c r="O1578" s="43">
        <f>O1579+O1587+O1584+O1590</f>
        <v>0</v>
      </c>
      <c r="P1578" s="43">
        <f>P1579+P1587+P1584+P1590</f>
        <v>153.28299999999999</v>
      </c>
      <c r="Q1578" s="43">
        <f>Q1579+Q1587+Q1584+Q1590</f>
        <v>0</v>
      </c>
      <c r="R1578" s="43">
        <f>R1579+R1587+R1584+R1590</f>
        <v>-318.43400000000003</v>
      </c>
      <c r="S1578" s="43">
        <f>S1579+S1587+S1584+S1590</f>
        <v>0</v>
      </c>
      <c r="T1578" s="43">
        <f>T1579+T1587+T1584+T1590</f>
        <v>0</v>
      </c>
      <c r="U1578" s="43">
        <v>0</v>
      </c>
      <c r="V1578" s="43">
        <f t="shared" si="3055"/>
        <v>5778.6490000000003</v>
      </c>
      <c r="W1578" s="43">
        <f>W1579+W1587+W1584+W1590</f>
        <v>0</v>
      </c>
      <c r="X1578" s="43">
        <f>X1579+X1587+X1584+X1590</f>
        <v>0</v>
      </c>
      <c r="Y1578" s="43">
        <f>Y1579+Y1587+Y1584+Y1590</f>
        <v>0</v>
      </c>
      <c r="Z1578" s="43">
        <f>Z1579+Z1587+Z1584+Z1590</f>
        <v>0</v>
      </c>
      <c r="AA1578" s="43">
        <f>AA1579+AA1587+AA1584+AA1590</f>
        <v>0</v>
      </c>
      <c r="AB1578" s="43">
        <f>AB1579+AB1587+AB1584+AB1590</f>
        <v>5045.4703499999996</v>
      </c>
      <c r="AC1578" s="44">
        <f>AC1579+AC1587+AC1584+AC1590</f>
        <v>5158.3454099999999</v>
      </c>
      <c r="AD1578" s="44">
        <f>AD1579+AD1587+AD1584+AD1590</f>
        <v>5158.3453300000001</v>
      </c>
      <c r="AE1578" s="45">
        <f t="shared" si="3154"/>
        <v>99.999998449115097</v>
      </c>
      <c r="AF1578" s="43">
        <f>AF1579+AF1587+AF1584+AF1590</f>
        <v>5329.4867299999996</v>
      </c>
      <c r="AG1578" s="43">
        <f>AG1579+AG1587+AG1584+AG1590</f>
        <v>0</v>
      </c>
      <c r="AH1578" s="43">
        <f>AH1579+AH1587+AH1584+AH1590</f>
        <v>0</v>
      </c>
      <c r="AI1578" s="43">
        <f>AI1579+AI1587+AI1584+AI1590</f>
        <v>0</v>
      </c>
      <c r="AJ1578" s="43">
        <f>AJ1579+AJ1587+AJ1584+AJ1590</f>
        <v>0</v>
      </c>
      <c r="AK1578" s="43">
        <f>AK1579+AK1587+AK1584+AK1590</f>
        <v>0</v>
      </c>
      <c r="AL1578" s="43">
        <f t="shared" si="3155"/>
        <v>5329.4867299999996</v>
      </c>
      <c r="AM1578" s="43">
        <f t="shared" si="3156"/>
        <v>449.16227000000072</v>
      </c>
      <c r="AN1578" s="2"/>
      <c r="AR1578" s="1"/>
      <c r="AS1578" s="1"/>
    </row>
    <row r="1579" ht="63">
      <c r="B1579" s="41" t="s">
        <v>834</v>
      </c>
      <c r="C1579" s="41" t="s">
        <v>41</v>
      </c>
      <c r="D1579" s="41" t="s">
        <v>43</v>
      </c>
      <c r="E1579" s="26" t="str">
        <f t="shared" si="3054"/>
        <v>0113</v>
      </c>
      <c r="F1579" s="41" t="s">
        <v>343</v>
      </c>
      <c r="G1579" s="41"/>
      <c r="H1579" s="42" t="s">
        <v>344</v>
      </c>
      <c r="I1579" s="43">
        <f>I1582</f>
        <v>221.5</v>
      </c>
      <c r="J1579" s="43">
        <f>J1582</f>
        <v>221.5</v>
      </c>
      <c r="K1579" s="43">
        <f>K1582</f>
        <v>221.5</v>
      </c>
      <c r="L1579" s="43">
        <f>L1582</f>
        <v>0</v>
      </c>
      <c r="M1579" s="43">
        <f>M1582</f>
        <v>0</v>
      </c>
      <c r="N1579" s="43">
        <f>N1582</f>
        <v>0</v>
      </c>
      <c r="O1579" s="43">
        <f>O1582+O1580</f>
        <v>0</v>
      </c>
      <c r="P1579" s="43">
        <f>P1582+P1580</f>
        <v>0</v>
      </c>
      <c r="Q1579" s="43">
        <f>Q1582+Q1580</f>
        <v>0</v>
      </c>
      <c r="R1579" s="43">
        <f>R1582+R1580</f>
        <v>50</v>
      </c>
      <c r="S1579" s="43">
        <f>S1582+S1580</f>
        <v>0</v>
      </c>
      <c r="T1579" s="43">
        <f>T1582+T1580</f>
        <v>0</v>
      </c>
      <c r="U1579" s="43">
        <v>0</v>
      </c>
      <c r="V1579" s="43">
        <f t="shared" si="3055"/>
        <v>271.5</v>
      </c>
      <c r="W1579" s="43">
        <f>W1582</f>
        <v>0</v>
      </c>
      <c r="X1579" s="43">
        <f>X1582</f>
        <v>0</v>
      </c>
      <c r="Y1579" s="43">
        <f>Y1582</f>
        <v>0</v>
      </c>
      <c r="Z1579" s="43">
        <f>Z1582</f>
        <v>0</v>
      </c>
      <c r="AA1579" s="43">
        <f>AA1582</f>
        <v>0</v>
      </c>
      <c r="AB1579" s="43">
        <f>AB1582+AB1580</f>
        <v>158.62494000000001</v>
      </c>
      <c r="AC1579" s="44">
        <f>AC1582+AC1580</f>
        <v>271.5</v>
      </c>
      <c r="AD1579" s="44">
        <f>AD1582+AD1580</f>
        <v>271.49991999999997</v>
      </c>
      <c r="AE1579" s="45">
        <f t="shared" si="3154"/>
        <v>99.999970534069973</v>
      </c>
      <c r="AF1579" s="43">
        <f>AF1582+AF1580</f>
        <v>271.5</v>
      </c>
      <c r="AG1579" s="43">
        <f>AG1582+AG1580</f>
        <v>0</v>
      </c>
      <c r="AH1579" s="43">
        <f>AH1582+AH1580</f>
        <v>0</v>
      </c>
      <c r="AI1579" s="43">
        <f>AI1582+AI1580</f>
        <v>0</v>
      </c>
      <c r="AJ1579" s="43">
        <f>AJ1582+AJ1580</f>
        <v>0</v>
      </c>
      <c r="AK1579" s="43">
        <f>AK1582+AK1580</f>
        <v>0</v>
      </c>
      <c r="AL1579" s="43">
        <f t="shared" si="3155"/>
        <v>271.5</v>
      </c>
      <c r="AM1579" s="43">
        <f t="shared" si="3156"/>
        <v>0</v>
      </c>
      <c r="AN1579" s="2"/>
      <c r="AO1579" s="1"/>
      <c r="AP1579" s="1"/>
      <c r="AQ1579" s="1"/>
      <c r="AR1579" s="1"/>
      <c r="AS1579" s="1"/>
    </row>
    <row r="1580" ht="31.5">
      <c r="B1580" s="41" t="s">
        <v>834</v>
      </c>
      <c r="C1580" s="41" t="s">
        <v>41</v>
      </c>
      <c r="D1580" s="41" t="s">
        <v>43</v>
      </c>
      <c r="E1580" s="26" t="str">
        <f t="shared" si="3054"/>
        <v>0113</v>
      </c>
      <c r="F1580" s="41" t="s">
        <v>343</v>
      </c>
      <c r="G1580" s="41" t="s">
        <v>53</v>
      </c>
      <c r="H1580" s="42" t="s">
        <v>54</v>
      </c>
      <c r="I1580" s="43"/>
      <c r="J1580" s="43"/>
      <c r="K1580" s="43"/>
      <c r="L1580" s="43"/>
      <c r="M1580" s="43"/>
      <c r="N1580" s="43"/>
      <c r="O1580" s="43">
        <f>O1581</f>
        <v>0</v>
      </c>
      <c r="P1580" s="43">
        <f>P1581</f>
        <v>0</v>
      </c>
      <c r="Q1580" s="43">
        <f>Q1581</f>
        <v>0</v>
      </c>
      <c r="R1580" s="43">
        <f>R1581</f>
        <v>0</v>
      </c>
      <c r="S1580" s="43">
        <f>S1581</f>
        <v>0</v>
      </c>
      <c r="T1580" s="43">
        <f>T1581</f>
        <v>0</v>
      </c>
      <c r="U1580" s="43"/>
      <c r="V1580" s="43">
        <f t="shared" si="3055"/>
        <v>0</v>
      </c>
      <c r="W1580" s="43"/>
      <c r="X1580" s="43"/>
      <c r="Y1580" s="43"/>
      <c r="Z1580" s="43"/>
      <c r="AA1580" s="43"/>
      <c r="AB1580" s="43">
        <f>AB1581</f>
        <v>128.62494000000001</v>
      </c>
      <c r="AC1580" s="44">
        <f>AC1581</f>
        <v>171.5</v>
      </c>
      <c r="AD1580" s="44">
        <f>AD1581</f>
        <v>171.49992</v>
      </c>
      <c r="AE1580" s="45">
        <f t="shared" si="3154"/>
        <v>99.99995335276968</v>
      </c>
      <c r="AF1580" s="43">
        <f>AF1581</f>
        <v>171.5</v>
      </c>
      <c r="AG1580" s="43">
        <f>AG1581</f>
        <v>0</v>
      </c>
      <c r="AH1580" s="43">
        <f>AH1581</f>
        <v>0</v>
      </c>
      <c r="AI1580" s="43">
        <f>AI1581</f>
        <v>0</v>
      </c>
      <c r="AJ1580" s="43">
        <f>AJ1581</f>
        <v>0</v>
      </c>
      <c r="AK1580" s="43">
        <f>AK1581</f>
        <v>0</v>
      </c>
      <c r="AL1580" s="43">
        <f t="shared" si="3155"/>
        <v>171.5</v>
      </c>
      <c r="AM1580" s="43">
        <f t="shared" si="3156"/>
        <v>-171.5</v>
      </c>
      <c r="AN1580" s="2"/>
      <c r="AR1580" s="1"/>
      <c r="AS1580" s="1"/>
    </row>
    <row r="1581" ht="31.5">
      <c r="B1581" s="41" t="s">
        <v>834</v>
      </c>
      <c r="C1581" s="41" t="s">
        <v>41</v>
      </c>
      <c r="D1581" s="41" t="s">
        <v>43</v>
      </c>
      <c r="E1581" s="26" t="str">
        <f t="shared" si="3054"/>
        <v>0113</v>
      </c>
      <c r="F1581" s="41" t="s">
        <v>343</v>
      </c>
      <c r="G1581" s="41" t="s">
        <v>55</v>
      </c>
      <c r="H1581" s="42" t="s">
        <v>56</v>
      </c>
      <c r="I1581" s="43"/>
      <c r="J1581" s="43"/>
      <c r="K1581" s="43"/>
      <c r="L1581" s="43"/>
      <c r="M1581" s="43"/>
      <c r="N1581" s="43"/>
      <c r="O1581" s="43">
        <v>0</v>
      </c>
      <c r="P1581" s="43">
        <v>0</v>
      </c>
      <c r="Q1581" s="43">
        <v>0</v>
      </c>
      <c r="R1581" s="43">
        <v>0</v>
      </c>
      <c r="S1581" s="43">
        <v>0</v>
      </c>
      <c r="T1581" s="43">
        <v>0</v>
      </c>
      <c r="U1581" s="43"/>
      <c r="V1581" s="43">
        <f t="shared" si="3055"/>
        <v>0</v>
      </c>
      <c r="W1581" s="43"/>
      <c r="X1581" s="43"/>
      <c r="Y1581" s="43"/>
      <c r="Z1581" s="43"/>
      <c r="AA1581" s="43"/>
      <c r="AB1581" s="43">
        <v>128.62494000000001</v>
      </c>
      <c r="AC1581" s="44">
        <v>171.5</v>
      </c>
      <c r="AD1581" s="44">
        <v>171.49992</v>
      </c>
      <c r="AE1581" s="45">
        <f t="shared" si="3154"/>
        <v>99.99995335276968</v>
      </c>
      <c r="AF1581" s="43">
        <v>171.5</v>
      </c>
      <c r="AG1581" s="43">
        <v>0</v>
      </c>
      <c r="AH1581" s="43">
        <v>0</v>
      </c>
      <c r="AI1581" s="43">
        <v>0</v>
      </c>
      <c r="AJ1581" s="43">
        <v>0</v>
      </c>
      <c r="AK1581" s="43">
        <v>0</v>
      </c>
      <c r="AL1581" s="43">
        <f t="shared" si="3155"/>
        <v>171.5</v>
      </c>
      <c r="AM1581" s="43">
        <f t="shared" si="3156"/>
        <v>-171.5</v>
      </c>
      <c r="AN1581" s="2"/>
      <c r="AO1581" s="1"/>
      <c r="AP1581" s="1"/>
      <c r="AQ1581" s="1"/>
      <c r="AR1581" s="1"/>
      <c r="AS1581" s="1"/>
    </row>
    <row r="1582" ht="31.5">
      <c r="B1582" s="41" t="s">
        <v>834</v>
      </c>
      <c r="C1582" s="41" t="s">
        <v>41</v>
      </c>
      <c r="D1582" s="41" t="s">
        <v>43</v>
      </c>
      <c r="E1582" s="26" t="str">
        <f t="shared" si="3054"/>
        <v>0113</v>
      </c>
      <c r="F1582" s="41" t="s">
        <v>343</v>
      </c>
      <c r="G1582" s="41" t="s">
        <v>177</v>
      </c>
      <c r="H1582" s="42" t="s">
        <v>178</v>
      </c>
      <c r="I1582" s="43">
        <f>I1583</f>
        <v>221.5</v>
      </c>
      <c r="J1582" s="43">
        <f>J1583</f>
        <v>221.5</v>
      </c>
      <c r="K1582" s="43">
        <f>K1583</f>
        <v>221.5</v>
      </c>
      <c r="L1582" s="43">
        <f>L1583</f>
        <v>0</v>
      </c>
      <c r="M1582" s="43">
        <f>M1583</f>
        <v>0</v>
      </c>
      <c r="N1582" s="43">
        <f>N1583</f>
        <v>0</v>
      </c>
      <c r="O1582" s="43">
        <f>O1583</f>
        <v>0</v>
      </c>
      <c r="P1582" s="43">
        <f>P1583</f>
        <v>0</v>
      </c>
      <c r="Q1582" s="43">
        <f>Q1583</f>
        <v>0</v>
      </c>
      <c r="R1582" s="43">
        <f>R1583</f>
        <v>50</v>
      </c>
      <c r="S1582" s="43">
        <f>S1583</f>
        <v>0</v>
      </c>
      <c r="T1582" s="43">
        <f>T1583</f>
        <v>0</v>
      </c>
      <c r="U1582" s="43">
        <v>0</v>
      </c>
      <c r="V1582" s="43">
        <f t="shared" si="3055"/>
        <v>271.5</v>
      </c>
      <c r="W1582" s="43">
        <f>W1583</f>
        <v>0</v>
      </c>
      <c r="X1582" s="43">
        <f>X1583</f>
        <v>0</v>
      </c>
      <c r="Y1582" s="43">
        <f>Y1583</f>
        <v>0</v>
      </c>
      <c r="Z1582" s="43">
        <f>Z1583</f>
        <v>0</v>
      </c>
      <c r="AA1582" s="43">
        <f>AA1583</f>
        <v>0</v>
      </c>
      <c r="AB1582" s="43">
        <f>AB1583</f>
        <v>30</v>
      </c>
      <c r="AC1582" s="44">
        <f>AC1583</f>
        <v>100</v>
      </c>
      <c r="AD1582" s="44">
        <f>AD1583</f>
        <v>100</v>
      </c>
      <c r="AE1582" s="45">
        <f t="shared" si="3154"/>
        <v>100</v>
      </c>
      <c r="AF1582" s="43">
        <f>AF1583</f>
        <v>100</v>
      </c>
      <c r="AG1582" s="43">
        <f>AG1583</f>
        <v>0</v>
      </c>
      <c r="AH1582" s="43">
        <f>AH1583</f>
        <v>0</v>
      </c>
      <c r="AI1582" s="43">
        <f>AI1583</f>
        <v>0</v>
      </c>
      <c r="AJ1582" s="43">
        <f>AJ1583</f>
        <v>0</v>
      </c>
      <c r="AK1582" s="43">
        <f>AK1583</f>
        <v>0</v>
      </c>
      <c r="AL1582" s="43">
        <f t="shared" si="3155"/>
        <v>100</v>
      </c>
      <c r="AM1582" s="43">
        <f t="shared" si="3156"/>
        <v>171.5</v>
      </c>
      <c r="AN1582" s="2"/>
      <c r="AO1582" s="1"/>
      <c r="AP1582" s="1"/>
      <c r="AQ1582" s="1"/>
      <c r="AR1582" s="1"/>
      <c r="AS1582" s="1"/>
    </row>
    <row r="1583" ht="63">
      <c r="B1583" s="41" t="s">
        <v>834</v>
      </c>
      <c r="C1583" s="41" t="s">
        <v>41</v>
      </c>
      <c r="D1583" s="41" t="s">
        <v>43</v>
      </c>
      <c r="E1583" s="26" t="str">
        <f t="shared" ref="E1583:E1646" si="3157">CONCATENATE(C1583,D1583)</f>
        <v>0113</v>
      </c>
      <c r="F1583" s="41" t="s">
        <v>343</v>
      </c>
      <c r="G1583" s="41" t="s">
        <v>373</v>
      </c>
      <c r="H1583" s="42" t="s">
        <v>374</v>
      </c>
      <c r="I1583" s="43">
        <v>221.5</v>
      </c>
      <c r="J1583" s="43">
        <v>221.5</v>
      </c>
      <c r="K1583" s="43">
        <v>221.5</v>
      </c>
      <c r="L1583" s="43"/>
      <c r="M1583" s="43"/>
      <c r="N1583" s="43"/>
      <c r="O1583" s="43">
        <v>0</v>
      </c>
      <c r="P1583" s="43">
        <v>0</v>
      </c>
      <c r="Q1583" s="43">
        <v>0</v>
      </c>
      <c r="R1583" s="43">
        <v>50</v>
      </c>
      <c r="S1583" s="43">
        <v>0</v>
      </c>
      <c r="T1583" s="43">
        <v>0</v>
      </c>
      <c r="U1583" s="43">
        <v>0</v>
      </c>
      <c r="V1583" s="43">
        <f t="shared" ref="V1583:V1646" si="3158">I1583+L1583+U1583+T1583+S1583+R1583+Q1583+P1583+O1583</f>
        <v>271.5</v>
      </c>
      <c r="W1583" s="43"/>
      <c r="X1583" s="43"/>
      <c r="Y1583" s="43"/>
      <c r="Z1583" s="43"/>
      <c r="AA1583" s="43"/>
      <c r="AB1583" s="43">
        <v>30</v>
      </c>
      <c r="AC1583" s="44">
        <v>100</v>
      </c>
      <c r="AD1583" s="44">
        <v>100</v>
      </c>
      <c r="AE1583" s="45">
        <f t="shared" si="3154"/>
        <v>100</v>
      </c>
      <c r="AF1583" s="43">
        <v>100</v>
      </c>
      <c r="AG1583" s="43">
        <v>0</v>
      </c>
      <c r="AH1583" s="43">
        <v>0</v>
      </c>
      <c r="AI1583" s="43">
        <v>0</v>
      </c>
      <c r="AJ1583" s="43">
        <v>0</v>
      </c>
      <c r="AK1583" s="43">
        <v>0</v>
      </c>
      <c r="AL1583" s="43">
        <f t="shared" si="3155"/>
        <v>100</v>
      </c>
      <c r="AM1583" s="43">
        <f t="shared" si="3156"/>
        <v>171.5</v>
      </c>
      <c r="AN1583" s="19"/>
      <c r="AR1583" s="1"/>
      <c r="AS1583" s="1"/>
    </row>
    <row r="1584" ht="31.5">
      <c r="B1584" s="41" t="s">
        <v>834</v>
      </c>
      <c r="C1584" s="41" t="s">
        <v>41</v>
      </c>
      <c r="D1584" s="41" t="s">
        <v>43</v>
      </c>
      <c r="E1584" s="26" t="str">
        <f t="shared" si="3157"/>
        <v>0113</v>
      </c>
      <c r="F1584" s="41" t="s">
        <v>684</v>
      </c>
      <c r="G1584" s="41"/>
      <c r="H1584" s="42" t="s">
        <v>685</v>
      </c>
      <c r="I1584" s="43">
        <f t="shared" ref="I1584:I1597" si="3159">I1585</f>
        <v>3000</v>
      </c>
      <c r="J1584" s="43">
        <f t="shared" ref="J1584:J1597" si="3160">J1585</f>
        <v>3000</v>
      </c>
      <c r="K1584" s="43">
        <f t="shared" ref="K1584:K1597" si="3161">K1585</f>
        <v>3000</v>
      </c>
      <c r="L1584" s="43">
        <f t="shared" ref="L1584:L1597" si="3162">L1585</f>
        <v>1000</v>
      </c>
      <c r="M1584" s="43">
        <f t="shared" ref="M1584:M1597" si="3163">M1585</f>
        <v>1000</v>
      </c>
      <c r="N1584" s="43">
        <f t="shared" ref="N1584:N1597" si="3164">N1585</f>
        <v>1000</v>
      </c>
      <c r="O1584" s="43">
        <f t="shared" ref="O1584:O1597" si="3165">O1585</f>
        <v>0</v>
      </c>
      <c r="P1584" s="43">
        <f t="shared" ref="P1584:P1597" si="3166">P1585</f>
        <v>153.28299999999999</v>
      </c>
      <c r="Q1584" s="43">
        <f t="shared" ref="Q1584:Q1597" si="3167">Q1585</f>
        <v>0</v>
      </c>
      <c r="R1584" s="43">
        <f t="shared" ref="R1584:R1597" si="3168">R1585</f>
        <v>-368.43400000000003</v>
      </c>
      <c r="S1584" s="43">
        <f t="shared" ref="S1584:S1597" si="3169">S1585</f>
        <v>0</v>
      </c>
      <c r="T1584" s="43">
        <f t="shared" ref="T1584:T1597" si="3170">T1585</f>
        <v>0</v>
      </c>
      <c r="U1584" s="43">
        <v>0</v>
      </c>
      <c r="V1584" s="43">
        <f t="shared" si="3158"/>
        <v>3784.8489999999997</v>
      </c>
      <c r="W1584" s="43">
        <f t="shared" ref="W1584:W1597" si="3171">W1585</f>
        <v>0</v>
      </c>
      <c r="X1584" s="43">
        <f t="shared" ref="X1584:X1597" si="3172">X1585</f>
        <v>0</v>
      </c>
      <c r="Y1584" s="43">
        <f t="shared" ref="Y1584:Y1597" si="3173">Y1585</f>
        <v>0</v>
      </c>
      <c r="Z1584" s="43">
        <f t="shared" ref="Z1584:Z1597" si="3174">Z1585</f>
        <v>0</v>
      </c>
      <c r="AA1584" s="43">
        <f t="shared" ref="AA1584:AA1597" si="3175">AA1585</f>
        <v>0</v>
      </c>
      <c r="AB1584" s="43">
        <f t="shared" ref="AB1584:AB1597" si="3176">AB1585</f>
        <v>3164.5454100000002</v>
      </c>
      <c r="AC1584" s="44">
        <f t="shared" ref="AC1584:AC1597" si="3177">AC1585</f>
        <v>3164.5454100000002</v>
      </c>
      <c r="AD1584" s="44">
        <f t="shared" ref="AD1584:AD1597" si="3178">AD1585</f>
        <v>3164.5454100000002</v>
      </c>
      <c r="AE1584" s="45">
        <f t="shared" si="3154"/>
        <v>100</v>
      </c>
      <c r="AF1584" s="43">
        <f t="shared" ref="AF1584:AF1597" si="3179">AF1585</f>
        <v>3335.6867299999999</v>
      </c>
      <c r="AG1584" s="43">
        <f t="shared" ref="AG1584:AG1597" si="3180">AG1585</f>
        <v>0</v>
      </c>
      <c r="AH1584" s="43">
        <f t="shared" ref="AH1584:AH1597" si="3181">AH1585</f>
        <v>0</v>
      </c>
      <c r="AI1584" s="43">
        <f t="shared" ref="AI1584:AI1597" si="3182">AI1585</f>
        <v>0</v>
      </c>
      <c r="AJ1584" s="43">
        <f t="shared" ref="AJ1584:AJ1597" si="3183">AJ1585</f>
        <v>0</v>
      </c>
      <c r="AK1584" s="43">
        <f t="shared" ref="AK1584:AK1597" si="3184">AK1585</f>
        <v>0</v>
      </c>
      <c r="AL1584" s="43">
        <f t="shared" si="3155"/>
        <v>3335.6867299999999</v>
      </c>
      <c r="AM1584" s="43">
        <f t="shared" si="3156"/>
        <v>449.16226999999981</v>
      </c>
      <c r="AN1584" s="2"/>
      <c r="AO1584" s="1"/>
      <c r="AP1584" s="1"/>
      <c r="AQ1584" s="1"/>
      <c r="AR1584" s="1"/>
      <c r="AS1584" s="1"/>
    </row>
    <row r="1585" ht="31.5">
      <c r="B1585" s="41" t="s">
        <v>834</v>
      </c>
      <c r="C1585" s="41" t="s">
        <v>41</v>
      </c>
      <c r="D1585" s="41" t="s">
        <v>43</v>
      </c>
      <c r="E1585" s="26" t="str">
        <f t="shared" si="3157"/>
        <v>0113</v>
      </c>
      <c r="F1585" s="41" t="s">
        <v>684</v>
      </c>
      <c r="G1585" s="41" t="s">
        <v>53</v>
      </c>
      <c r="H1585" s="42" t="s">
        <v>54</v>
      </c>
      <c r="I1585" s="43">
        <f t="shared" si="3159"/>
        <v>3000</v>
      </c>
      <c r="J1585" s="43">
        <f t="shared" si="3160"/>
        <v>3000</v>
      </c>
      <c r="K1585" s="43">
        <f t="shared" si="3161"/>
        <v>3000</v>
      </c>
      <c r="L1585" s="43">
        <f t="shared" si="3162"/>
        <v>1000</v>
      </c>
      <c r="M1585" s="43">
        <f t="shared" si="3163"/>
        <v>1000</v>
      </c>
      <c r="N1585" s="43">
        <f t="shared" si="3164"/>
        <v>1000</v>
      </c>
      <c r="O1585" s="43">
        <f t="shared" si="3165"/>
        <v>0</v>
      </c>
      <c r="P1585" s="43">
        <f t="shared" si="3166"/>
        <v>153.28299999999999</v>
      </c>
      <c r="Q1585" s="43">
        <f t="shared" si="3167"/>
        <v>0</v>
      </c>
      <c r="R1585" s="43">
        <f t="shared" si="3168"/>
        <v>-368.43400000000003</v>
      </c>
      <c r="S1585" s="43">
        <f t="shared" si="3169"/>
        <v>0</v>
      </c>
      <c r="T1585" s="43">
        <f t="shared" si="3170"/>
        <v>0</v>
      </c>
      <c r="U1585" s="43">
        <v>0</v>
      </c>
      <c r="V1585" s="43">
        <f t="shared" si="3158"/>
        <v>3784.8489999999997</v>
      </c>
      <c r="W1585" s="43">
        <f t="shared" si="3171"/>
        <v>0</v>
      </c>
      <c r="X1585" s="43">
        <f t="shared" si="3172"/>
        <v>0</v>
      </c>
      <c r="Y1585" s="43">
        <f t="shared" si="3173"/>
        <v>0</v>
      </c>
      <c r="Z1585" s="43">
        <f t="shared" si="3174"/>
        <v>0</v>
      </c>
      <c r="AA1585" s="43">
        <f t="shared" si="3175"/>
        <v>0</v>
      </c>
      <c r="AB1585" s="43">
        <f t="shared" si="3176"/>
        <v>3164.5454100000002</v>
      </c>
      <c r="AC1585" s="44">
        <f t="shared" si="3177"/>
        <v>3164.5454100000002</v>
      </c>
      <c r="AD1585" s="44">
        <f t="shared" si="3178"/>
        <v>3164.5454100000002</v>
      </c>
      <c r="AE1585" s="45">
        <f t="shared" si="3154"/>
        <v>100</v>
      </c>
      <c r="AF1585" s="43">
        <f t="shared" si="3179"/>
        <v>3335.6867299999999</v>
      </c>
      <c r="AG1585" s="43">
        <f t="shared" si="3180"/>
        <v>0</v>
      </c>
      <c r="AH1585" s="43">
        <f t="shared" si="3181"/>
        <v>0</v>
      </c>
      <c r="AI1585" s="43">
        <f t="shared" si="3182"/>
        <v>0</v>
      </c>
      <c r="AJ1585" s="43">
        <f t="shared" si="3183"/>
        <v>0</v>
      </c>
      <c r="AK1585" s="43">
        <f t="shared" si="3184"/>
        <v>0</v>
      </c>
      <c r="AL1585" s="43">
        <f t="shared" si="3155"/>
        <v>3335.6867299999999</v>
      </c>
      <c r="AM1585" s="43">
        <f t="shared" si="3156"/>
        <v>449.16226999999981</v>
      </c>
      <c r="AN1585" s="2"/>
      <c r="AO1585" s="1"/>
      <c r="AP1585" s="1"/>
      <c r="AQ1585" s="1"/>
      <c r="AR1585" s="1"/>
      <c r="AS1585" s="1"/>
    </row>
    <row r="1586" ht="31.5">
      <c r="B1586" s="41" t="s">
        <v>834</v>
      </c>
      <c r="C1586" s="41" t="s">
        <v>41</v>
      </c>
      <c r="D1586" s="41" t="s">
        <v>43</v>
      </c>
      <c r="E1586" s="26" t="str">
        <f t="shared" si="3157"/>
        <v>0113</v>
      </c>
      <c r="F1586" s="41" t="s">
        <v>684</v>
      </c>
      <c r="G1586" s="41" t="s">
        <v>55</v>
      </c>
      <c r="H1586" s="42" t="s">
        <v>56</v>
      </c>
      <c r="I1586" s="43">
        <v>3000</v>
      </c>
      <c r="J1586" s="43">
        <v>3000</v>
      </c>
      <c r="K1586" s="43">
        <v>3000</v>
      </c>
      <c r="L1586" s="43">
        <v>1000</v>
      </c>
      <c r="M1586" s="43">
        <v>1000</v>
      </c>
      <c r="N1586" s="43">
        <v>1000</v>
      </c>
      <c r="O1586" s="43">
        <v>0</v>
      </c>
      <c r="P1586" s="43">
        <v>153.28299999999999</v>
      </c>
      <c r="Q1586" s="43">
        <v>0</v>
      </c>
      <c r="R1586" s="43">
        <v>-368.43400000000003</v>
      </c>
      <c r="S1586" s="43">
        <v>0</v>
      </c>
      <c r="T1586" s="43">
        <v>0</v>
      </c>
      <c r="U1586" s="43">
        <v>0</v>
      </c>
      <c r="V1586" s="43">
        <f t="shared" si="3158"/>
        <v>3784.8489999999997</v>
      </c>
      <c r="W1586" s="43"/>
      <c r="X1586" s="43"/>
      <c r="Y1586" s="43"/>
      <c r="Z1586" s="43"/>
      <c r="AA1586" s="43"/>
      <c r="AB1586" s="43">
        <v>3164.5454100000002</v>
      </c>
      <c r="AC1586" s="44">
        <v>3164.5454100000002</v>
      </c>
      <c r="AD1586" s="44">
        <v>3164.5454100000002</v>
      </c>
      <c r="AE1586" s="45">
        <f t="shared" si="3154"/>
        <v>100</v>
      </c>
      <c r="AF1586" s="43">
        <v>3335.6867299999999</v>
      </c>
      <c r="AG1586" s="43">
        <v>0</v>
      </c>
      <c r="AH1586" s="43">
        <v>0</v>
      </c>
      <c r="AI1586" s="43">
        <v>0</v>
      </c>
      <c r="AJ1586" s="43">
        <v>0</v>
      </c>
      <c r="AK1586" s="43">
        <v>0</v>
      </c>
      <c r="AL1586" s="43">
        <f t="shared" si="3155"/>
        <v>3335.6867299999999</v>
      </c>
      <c r="AM1586" s="43">
        <f t="shared" si="3156"/>
        <v>449.16226999999981</v>
      </c>
      <c r="AN1586" s="19"/>
      <c r="AR1586" s="1"/>
      <c r="AS1586" s="1"/>
    </row>
    <row r="1587" ht="47.25">
      <c r="B1587" s="41" t="s">
        <v>834</v>
      </c>
      <c r="C1587" s="41" t="s">
        <v>41</v>
      </c>
      <c r="D1587" s="41" t="s">
        <v>43</v>
      </c>
      <c r="E1587" s="26" t="str">
        <f t="shared" si="3157"/>
        <v>0113</v>
      </c>
      <c r="F1587" s="41" t="s">
        <v>686</v>
      </c>
      <c r="G1587" s="41"/>
      <c r="H1587" s="42" t="s">
        <v>687</v>
      </c>
      <c r="I1587" s="43">
        <f t="shared" si="3159"/>
        <v>1167.3</v>
      </c>
      <c r="J1587" s="43">
        <f t="shared" si="3160"/>
        <v>1167.3</v>
      </c>
      <c r="K1587" s="43">
        <f t="shared" si="3161"/>
        <v>1167.3</v>
      </c>
      <c r="L1587" s="43">
        <f t="shared" si="3162"/>
        <v>0</v>
      </c>
      <c r="M1587" s="43">
        <f t="shared" si="3163"/>
        <v>0</v>
      </c>
      <c r="N1587" s="43">
        <f t="shared" si="3164"/>
        <v>0</v>
      </c>
      <c r="O1587" s="43">
        <f t="shared" si="3165"/>
        <v>0</v>
      </c>
      <c r="P1587" s="43">
        <f t="shared" si="3166"/>
        <v>0</v>
      </c>
      <c r="Q1587" s="43">
        <f t="shared" si="3167"/>
        <v>0</v>
      </c>
      <c r="R1587" s="43">
        <f t="shared" si="3168"/>
        <v>0</v>
      </c>
      <c r="S1587" s="43">
        <f t="shared" si="3169"/>
        <v>0</v>
      </c>
      <c r="T1587" s="43">
        <f t="shared" si="3170"/>
        <v>0</v>
      </c>
      <c r="U1587" s="43">
        <v>0</v>
      </c>
      <c r="V1587" s="43">
        <f t="shared" si="3158"/>
        <v>1167.3</v>
      </c>
      <c r="W1587" s="43">
        <f t="shared" si="3171"/>
        <v>0</v>
      </c>
      <c r="X1587" s="43">
        <f t="shared" si="3172"/>
        <v>0</v>
      </c>
      <c r="Y1587" s="43">
        <f t="shared" si="3173"/>
        <v>0</v>
      </c>
      <c r="Z1587" s="43">
        <f t="shared" si="3174"/>
        <v>0</v>
      </c>
      <c r="AA1587" s="43">
        <f t="shared" si="3175"/>
        <v>0</v>
      </c>
      <c r="AB1587" s="43">
        <f t="shared" si="3176"/>
        <v>1167.3</v>
      </c>
      <c r="AC1587" s="44">
        <f t="shared" si="3177"/>
        <v>1167.3</v>
      </c>
      <c r="AD1587" s="44">
        <f t="shared" si="3178"/>
        <v>1167.3</v>
      </c>
      <c r="AE1587" s="45">
        <f t="shared" si="3154"/>
        <v>100</v>
      </c>
      <c r="AF1587" s="43">
        <f t="shared" si="3179"/>
        <v>1167.3</v>
      </c>
      <c r="AG1587" s="43">
        <f t="shared" si="3180"/>
        <v>0</v>
      </c>
      <c r="AH1587" s="43">
        <f t="shared" si="3181"/>
        <v>0</v>
      </c>
      <c r="AI1587" s="43">
        <f t="shared" si="3182"/>
        <v>0</v>
      </c>
      <c r="AJ1587" s="43">
        <f t="shared" si="3183"/>
        <v>0</v>
      </c>
      <c r="AK1587" s="43">
        <f t="shared" si="3184"/>
        <v>0</v>
      </c>
      <c r="AL1587" s="43">
        <f t="shared" si="3155"/>
        <v>1167.3</v>
      </c>
      <c r="AM1587" s="43">
        <f t="shared" si="3156"/>
        <v>0</v>
      </c>
      <c r="AN1587" s="2"/>
      <c r="AO1587" s="1"/>
      <c r="AP1587" s="1"/>
      <c r="AQ1587" s="1"/>
      <c r="AR1587" s="1"/>
      <c r="AS1587" s="1"/>
    </row>
    <row r="1588" ht="31.5">
      <c r="B1588" s="41" t="s">
        <v>834</v>
      </c>
      <c r="C1588" s="41" t="s">
        <v>41</v>
      </c>
      <c r="D1588" s="41" t="s">
        <v>43</v>
      </c>
      <c r="E1588" s="26" t="str">
        <f t="shared" si="3157"/>
        <v>0113</v>
      </c>
      <c r="F1588" s="41" t="s">
        <v>686</v>
      </c>
      <c r="G1588" s="41" t="s">
        <v>177</v>
      </c>
      <c r="H1588" s="42" t="s">
        <v>178</v>
      </c>
      <c r="I1588" s="43">
        <f t="shared" si="3159"/>
        <v>1167.3</v>
      </c>
      <c r="J1588" s="43">
        <f t="shared" si="3160"/>
        <v>1167.3</v>
      </c>
      <c r="K1588" s="43">
        <f t="shared" si="3161"/>
        <v>1167.3</v>
      </c>
      <c r="L1588" s="43">
        <f t="shared" si="3162"/>
        <v>0</v>
      </c>
      <c r="M1588" s="43">
        <f t="shared" si="3163"/>
        <v>0</v>
      </c>
      <c r="N1588" s="43">
        <f t="shared" si="3164"/>
        <v>0</v>
      </c>
      <c r="O1588" s="43">
        <f t="shared" si="3165"/>
        <v>0</v>
      </c>
      <c r="P1588" s="43">
        <f t="shared" si="3166"/>
        <v>0</v>
      </c>
      <c r="Q1588" s="43">
        <f t="shared" si="3167"/>
        <v>0</v>
      </c>
      <c r="R1588" s="43">
        <f t="shared" si="3168"/>
        <v>0</v>
      </c>
      <c r="S1588" s="43">
        <f t="shared" si="3169"/>
        <v>0</v>
      </c>
      <c r="T1588" s="43">
        <f t="shared" si="3170"/>
        <v>0</v>
      </c>
      <c r="U1588" s="43">
        <v>0</v>
      </c>
      <c r="V1588" s="43">
        <f t="shared" si="3158"/>
        <v>1167.3</v>
      </c>
      <c r="W1588" s="43">
        <f t="shared" si="3171"/>
        <v>0</v>
      </c>
      <c r="X1588" s="43">
        <f t="shared" si="3172"/>
        <v>0</v>
      </c>
      <c r="Y1588" s="43">
        <f t="shared" si="3173"/>
        <v>0</v>
      </c>
      <c r="Z1588" s="43">
        <f t="shared" si="3174"/>
        <v>0</v>
      </c>
      <c r="AA1588" s="43">
        <f t="shared" si="3175"/>
        <v>0</v>
      </c>
      <c r="AB1588" s="43">
        <f t="shared" si="3176"/>
        <v>1167.3</v>
      </c>
      <c r="AC1588" s="44">
        <f t="shared" si="3177"/>
        <v>1167.3</v>
      </c>
      <c r="AD1588" s="44">
        <f t="shared" si="3178"/>
        <v>1167.3</v>
      </c>
      <c r="AE1588" s="45">
        <f t="shared" si="3154"/>
        <v>100</v>
      </c>
      <c r="AF1588" s="43">
        <f t="shared" si="3179"/>
        <v>1167.3</v>
      </c>
      <c r="AG1588" s="43">
        <f t="shared" si="3180"/>
        <v>0</v>
      </c>
      <c r="AH1588" s="43">
        <f t="shared" si="3181"/>
        <v>0</v>
      </c>
      <c r="AI1588" s="43">
        <f t="shared" si="3182"/>
        <v>0</v>
      </c>
      <c r="AJ1588" s="43">
        <f t="shared" si="3183"/>
        <v>0</v>
      </c>
      <c r="AK1588" s="43">
        <f t="shared" si="3184"/>
        <v>0</v>
      </c>
      <c r="AL1588" s="43">
        <f t="shared" si="3155"/>
        <v>1167.3</v>
      </c>
      <c r="AM1588" s="43">
        <f t="shared" si="3156"/>
        <v>0</v>
      </c>
      <c r="AN1588" s="2"/>
      <c r="AO1588" s="1"/>
      <c r="AP1588" s="1"/>
      <c r="AQ1588" s="1"/>
      <c r="AR1588" s="1"/>
      <c r="AS1588" s="1"/>
    </row>
    <row r="1589" ht="63">
      <c r="B1589" s="41" t="s">
        <v>834</v>
      </c>
      <c r="C1589" s="41" t="s">
        <v>41</v>
      </c>
      <c r="D1589" s="41" t="s">
        <v>43</v>
      </c>
      <c r="E1589" s="26" t="str">
        <f t="shared" si="3157"/>
        <v>0113</v>
      </c>
      <c r="F1589" s="41" t="s">
        <v>686</v>
      </c>
      <c r="G1589" s="41" t="s">
        <v>373</v>
      </c>
      <c r="H1589" s="42" t="s">
        <v>374</v>
      </c>
      <c r="I1589" s="43">
        <v>1167.3</v>
      </c>
      <c r="J1589" s="43">
        <v>1167.3</v>
      </c>
      <c r="K1589" s="43">
        <v>1167.3</v>
      </c>
      <c r="L1589" s="43"/>
      <c r="M1589" s="43"/>
      <c r="N1589" s="43"/>
      <c r="O1589" s="43">
        <v>0</v>
      </c>
      <c r="P1589" s="43">
        <v>0</v>
      </c>
      <c r="Q1589" s="43">
        <v>0</v>
      </c>
      <c r="R1589" s="43">
        <v>0</v>
      </c>
      <c r="S1589" s="43">
        <v>0</v>
      </c>
      <c r="T1589" s="43">
        <v>0</v>
      </c>
      <c r="U1589" s="43">
        <v>0</v>
      </c>
      <c r="V1589" s="43">
        <f t="shared" si="3158"/>
        <v>1167.3</v>
      </c>
      <c r="W1589" s="43"/>
      <c r="X1589" s="43"/>
      <c r="Y1589" s="43"/>
      <c r="Z1589" s="43"/>
      <c r="AA1589" s="43"/>
      <c r="AB1589" s="43">
        <v>1167.3</v>
      </c>
      <c r="AC1589" s="44">
        <v>1167.3</v>
      </c>
      <c r="AD1589" s="44">
        <v>1167.3</v>
      </c>
      <c r="AE1589" s="45">
        <f t="shared" si="3154"/>
        <v>100</v>
      </c>
      <c r="AF1589" s="43">
        <v>1167.3</v>
      </c>
      <c r="AG1589" s="43">
        <v>0</v>
      </c>
      <c r="AH1589" s="43">
        <v>0</v>
      </c>
      <c r="AI1589" s="43">
        <v>0</v>
      </c>
      <c r="AJ1589" s="43">
        <v>0</v>
      </c>
      <c r="AK1589" s="43">
        <v>0</v>
      </c>
      <c r="AL1589" s="43">
        <f t="shared" si="3155"/>
        <v>1167.3</v>
      </c>
      <c r="AM1589" s="43">
        <f t="shared" si="3156"/>
        <v>0</v>
      </c>
      <c r="AN1589" s="19"/>
      <c r="AR1589" s="1"/>
      <c r="AS1589" s="1"/>
    </row>
    <row r="1590" ht="63">
      <c r="B1590" s="41" t="s">
        <v>834</v>
      </c>
      <c r="C1590" s="41" t="s">
        <v>41</v>
      </c>
      <c r="D1590" s="41" t="s">
        <v>43</v>
      </c>
      <c r="E1590" s="26" t="str">
        <f t="shared" si="3157"/>
        <v>0113</v>
      </c>
      <c r="F1590" s="41" t="s">
        <v>688</v>
      </c>
      <c r="G1590" s="41"/>
      <c r="H1590" s="42" t="s">
        <v>689</v>
      </c>
      <c r="I1590" s="43">
        <f t="shared" si="3159"/>
        <v>347.5</v>
      </c>
      <c r="J1590" s="43">
        <f t="shared" si="3160"/>
        <v>347.5</v>
      </c>
      <c r="K1590" s="43">
        <f t="shared" si="3161"/>
        <v>347.5</v>
      </c>
      <c r="L1590" s="43">
        <f t="shared" si="3162"/>
        <v>207.5</v>
      </c>
      <c r="M1590" s="43">
        <f t="shared" si="3163"/>
        <v>207.5</v>
      </c>
      <c r="N1590" s="43">
        <f t="shared" si="3164"/>
        <v>207.5</v>
      </c>
      <c r="O1590" s="43">
        <f t="shared" si="3165"/>
        <v>0</v>
      </c>
      <c r="P1590" s="43">
        <f t="shared" si="3166"/>
        <v>0</v>
      </c>
      <c r="Q1590" s="43">
        <f t="shared" si="3167"/>
        <v>0</v>
      </c>
      <c r="R1590" s="43">
        <f t="shared" si="3168"/>
        <v>0</v>
      </c>
      <c r="S1590" s="43">
        <f t="shared" si="3169"/>
        <v>0</v>
      </c>
      <c r="T1590" s="43">
        <f t="shared" si="3170"/>
        <v>0</v>
      </c>
      <c r="U1590" s="43">
        <v>0</v>
      </c>
      <c r="V1590" s="43">
        <f t="shared" si="3158"/>
        <v>555</v>
      </c>
      <c r="W1590" s="43">
        <f t="shared" si="3171"/>
        <v>0</v>
      </c>
      <c r="X1590" s="43">
        <f t="shared" si="3172"/>
        <v>0</v>
      </c>
      <c r="Y1590" s="43">
        <f t="shared" si="3173"/>
        <v>0</v>
      </c>
      <c r="Z1590" s="43">
        <f t="shared" si="3174"/>
        <v>0</v>
      </c>
      <c r="AA1590" s="43">
        <f t="shared" si="3175"/>
        <v>0</v>
      </c>
      <c r="AB1590" s="43">
        <f t="shared" si="3176"/>
        <v>555</v>
      </c>
      <c r="AC1590" s="44">
        <f t="shared" si="3177"/>
        <v>555</v>
      </c>
      <c r="AD1590" s="44">
        <f t="shared" si="3178"/>
        <v>555</v>
      </c>
      <c r="AE1590" s="45">
        <f t="shared" si="3154"/>
        <v>100</v>
      </c>
      <c r="AF1590" s="43">
        <f t="shared" si="3179"/>
        <v>555</v>
      </c>
      <c r="AG1590" s="43">
        <f t="shared" si="3180"/>
        <v>0</v>
      </c>
      <c r="AH1590" s="43">
        <f t="shared" si="3181"/>
        <v>0</v>
      </c>
      <c r="AI1590" s="43">
        <f t="shared" si="3182"/>
        <v>0</v>
      </c>
      <c r="AJ1590" s="43">
        <f t="shared" si="3183"/>
        <v>0</v>
      </c>
      <c r="AK1590" s="43">
        <f t="shared" si="3184"/>
        <v>0</v>
      </c>
      <c r="AL1590" s="43">
        <f t="shared" si="3155"/>
        <v>555</v>
      </c>
      <c r="AM1590" s="43">
        <f t="shared" si="3156"/>
        <v>0</v>
      </c>
      <c r="AN1590" s="2"/>
      <c r="AO1590" s="1"/>
      <c r="AP1590" s="1"/>
      <c r="AQ1590" s="1"/>
      <c r="AR1590" s="1"/>
      <c r="AS1590" s="1"/>
    </row>
    <row r="1591" ht="31.5">
      <c r="B1591" s="41" t="s">
        <v>834</v>
      </c>
      <c r="C1591" s="41" t="s">
        <v>41</v>
      </c>
      <c r="D1591" s="41" t="s">
        <v>43</v>
      </c>
      <c r="E1591" s="26" t="str">
        <f t="shared" si="3157"/>
        <v>0113</v>
      </c>
      <c r="F1591" s="41" t="s">
        <v>688</v>
      </c>
      <c r="G1591" s="41" t="s">
        <v>177</v>
      </c>
      <c r="H1591" s="42" t="s">
        <v>178</v>
      </c>
      <c r="I1591" s="43">
        <f t="shared" si="3159"/>
        <v>347.5</v>
      </c>
      <c r="J1591" s="43">
        <f t="shared" si="3160"/>
        <v>347.5</v>
      </c>
      <c r="K1591" s="43">
        <f t="shared" si="3161"/>
        <v>347.5</v>
      </c>
      <c r="L1591" s="43">
        <f t="shared" si="3162"/>
        <v>207.5</v>
      </c>
      <c r="M1591" s="43">
        <f t="shared" si="3163"/>
        <v>207.5</v>
      </c>
      <c r="N1591" s="43">
        <f t="shared" si="3164"/>
        <v>207.5</v>
      </c>
      <c r="O1591" s="43">
        <f t="shared" si="3165"/>
        <v>0</v>
      </c>
      <c r="P1591" s="43">
        <f t="shared" si="3166"/>
        <v>0</v>
      </c>
      <c r="Q1591" s="43">
        <f t="shared" si="3167"/>
        <v>0</v>
      </c>
      <c r="R1591" s="43">
        <f t="shared" si="3168"/>
        <v>0</v>
      </c>
      <c r="S1591" s="43">
        <f t="shared" si="3169"/>
        <v>0</v>
      </c>
      <c r="T1591" s="43">
        <f t="shared" si="3170"/>
        <v>0</v>
      </c>
      <c r="U1591" s="43">
        <v>0</v>
      </c>
      <c r="V1591" s="43">
        <f t="shared" si="3158"/>
        <v>555</v>
      </c>
      <c r="W1591" s="43">
        <f t="shared" si="3171"/>
        <v>0</v>
      </c>
      <c r="X1591" s="43">
        <f t="shared" si="3172"/>
        <v>0</v>
      </c>
      <c r="Y1591" s="43">
        <f t="shared" si="3173"/>
        <v>0</v>
      </c>
      <c r="Z1591" s="43">
        <f t="shared" si="3174"/>
        <v>0</v>
      </c>
      <c r="AA1591" s="43">
        <f t="shared" si="3175"/>
        <v>0</v>
      </c>
      <c r="AB1591" s="43">
        <f t="shared" si="3176"/>
        <v>555</v>
      </c>
      <c r="AC1591" s="44">
        <f t="shared" si="3177"/>
        <v>555</v>
      </c>
      <c r="AD1591" s="44">
        <f t="shared" si="3178"/>
        <v>555</v>
      </c>
      <c r="AE1591" s="45">
        <f t="shared" si="3154"/>
        <v>100</v>
      </c>
      <c r="AF1591" s="43">
        <f t="shared" si="3179"/>
        <v>555</v>
      </c>
      <c r="AG1591" s="43">
        <f t="shared" si="3180"/>
        <v>0</v>
      </c>
      <c r="AH1591" s="43">
        <f t="shared" si="3181"/>
        <v>0</v>
      </c>
      <c r="AI1591" s="43">
        <f t="shared" si="3182"/>
        <v>0</v>
      </c>
      <c r="AJ1591" s="43">
        <f t="shared" si="3183"/>
        <v>0</v>
      </c>
      <c r="AK1591" s="43">
        <f t="shared" si="3184"/>
        <v>0</v>
      </c>
      <c r="AL1591" s="43">
        <f t="shared" si="3155"/>
        <v>555</v>
      </c>
      <c r="AM1591" s="43">
        <f t="shared" si="3156"/>
        <v>0</v>
      </c>
      <c r="AN1591" s="2"/>
      <c r="AO1591" s="1"/>
      <c r="AP1591" s="1"/>
      <c r="AQ1591" s="1"/>
      <c r="AR1591" s="1"/>
      <c r="AS1591" s="1"/>
    </row>
    <row r="1592" ht="63">
      <c r="B1592" s="41" t="s">
        <v>834</v>
      </c>
      <c r="C1592" s="41" t="s">
        <v>41</v>
      </c>
      <c r="D1592" s="41" t="s">
        <v>43</v>
      </c>
      <c r="E1592" s="26" t="str">
        <f t="shared" si="3157"/>
        <v>0113</v>
      </c>
      <c r="F1592" s="41" t="s">
        <v>688</v>
      </c>
      <c r="G1592" s="41" t="s">
        <v>373</v>
      </c>
      <c r="H1592" s="42" t="s">
        <v>374</v>
      </c>
      <c r="I1592" s="43">
        <v>347.5</v>
      </c>
      <c r="J1592" s="43">
        <v>347.5</v>
      </c>
      <c r="K1592" s="43">
        <v>347.5</v>
      </c>
      <c r="L1592" s="43">
        <v>207.5</v>
      </c>
      <c r="M1592" s="43">
        <v>207.5</v>
      </c>
      <c r="N1592" s="43">
        <v>207.5</v>
      </c>
      <c r="O1592" s="43">
        <v>0</v>
      </c>
      <c r="P1592" s="43">
        <v>0</v>
      </c>
      <c r="Q1592" s="43">
        <v>0</v>
      </c>
      <c r="R1592" s="43">
        <v>0</v>
      </c>
      <c r="S1592" s="43">
        <v>0</v>
      </c>
      <c r="T1592" s="43">
        <v>0</v>
      </c>
      <c r="U1592" s="43">
        <v>0</v>
      </c>
      <c r="V1592" s="43">
        <f t="shared" si="3158"/>
        <v>555</v>
      </c>
      <c r="W1592" s="43"/>
      <c r="X1592" s="43"/>
      <c r="Y1592" s="43"/>
      <c r="Z1592" s="43"/>
      <c r="AA1592" s="43"/>
      <c r="AB1592" s="43">
        <v>555</v>
      </c>
      <c r="AC1592" s="44">
        <v>555</v>
      </c>
      <c r="AD1592" s="44">
        <v>555</v>
      </c>
      <c r="AE1592" s="45">
        <f t="shared" si="3154"/>
        <v>100</v>
      </c>
      <c r="AF1592" s="43">
        <v>555</v>
      </c>
      <c r="AG1592" s="43">
        <v>0</v>
      </c>
      <c r="AH1592" s="43">
        <v>0</v>
      </c>
      <c r="AI1592" s="43">
        <v>0</v>
      </c>
      <c r="AJ1592" s="43">
        <v>0</v>
      </c>
      <c r="AK1592" s="43">
        <v>0</v>
      </c>
      <c r="AL1592" s="43">
        <f t="shared" si="3155"/>
        <v>555</v>
      </c>
      <c r="AM1592" s="43">
        <f t="shared" si="3156"/>
        <v>0</v>
      </c>
      <c r="AN1592" s="19"/>
      <c r="AO1592" s="1"/>
      <c r="AP1592" s="1"/>
      <c r="AQ1592" s="1"/>
      <c r="AR1592" s="1"/>
      <c r="AS1592" s="1"/>
    </row>
    <row r="1593" ht="63">
      <c r="B1593" s="41" t="s">
        <v>834</v>
      </c>
      <c r="C1593" s="41" t="s">
        <v>41</v>
      </c>
      <c r="D1593" s="41" t="s">
        <v>43</v>
      </c>
      <c r="E1593" s="26" t="str">
        <f t="shared" si="3157"/>
        <v>0113</v>
      </c>
      <c r="F1593" s="41" t="s">
        <v>690</v>
      </c>
      <c r="G1593" s="41"/>
      <c r="H1593" s="42" t="s">
        <v>691</v>
      </c>
      <c r="I1593" s="43">
        <f t="shared" si="3159"/>
        <v>6701.5</v>
      </c>
      <c r="J1593" s="43">
        <f t="shared" si="3160"/>
        <v>6701.5</v>
      </c>
      <c r="K1593" s="43">
        <f t="shared" si="3161"/>
        <v>6701.5</v>
      </c>
      <c r="L1593" s="43">
        <f t="shared" si="3162"/>
        <v>2271.6999999999998</v>
      </c>
      <c r="M1593" s="43">
        <f t="shared" si="3163"/>
        <v>2271.6999999999998</v>
      </c>
      <c r="N1593" s="43">
        <f t="shared" si="3164"/>
        <v>2271.6999999999998</v>
      </c>
      <c r="O1593" s="43">
        <f t="shared" si="3165"/>
        <v>0</v>
      </c>
      <c r="P1593" s="43">
        <f t="shared" si="3166"/>
        <v>0</v>
      </c>
      <c r="Q1593" s="43">
        <f t="shared" si="3167"/>
        <v>0</v>
      </c>
      <c r="R1593" s="43">
        <f t="shared" si="3168"/>
        <v>0</v>
      </c>
      <c r="S1593" s="43">
        <f t="shared" si="3169"/>
        <v>0</v>
      </c>
      <c r="T1593" s="43">
        <f t="shared" si="3170"/>
        <v>0</v>
      </c>
      <c r="U1593" s="43">
        <v>0</v>
      </c>
      <c r="V1593" s="43">
        <f t="shared" si="3158"/>
        <v>8973.2000000000007</v>
      </c>
      <c r="W1593" s="43">
        <f t="shared" si="3171"/>
        <v>0</v>
      </c>
      <c r="X1593" s="43">
        <f t="shared" si="3172"/>
        <v>0</v>
      </c>
      <c r="Y1593" s="43">
        <f t="shared" si="3173"/>
        <v>0</v>
      </c>
      <c r="Z1593" s="43">
        <f t="shared" si="3174"/>
        <v>0</v>
      </c>
      <c r="AA1593" s="43">
        <f t="shared" si="3175"/>
        <v>0</v>
      </c>
      <c r="AB1593" s="43">
        <f t="shared" si="3176"/>
        <v>9116.1129999999994</v>
      </c>
      <c r="AC1593" s="44">
        <f t="shared" si="3177"/>
        <v>9116.1129999999994</v>
      </c>
      <c r="AD1593" s="44">
        <f t="shared" si="3178"/>
        <v>9116.1129999999994</v>
      </c>
      <c r="AE1593" s="45">
        <f t="shared" si="3154"/>
        <v>100</v>
      </c>
      <c r="AF1593" s="43">
        <f t="shared" si="3179"/>
        <v>9116.1129999999994</v>
      </c>
      <c r="AG1593" s="43">
        <f t="shared" si="3180"/>
        <v>0</v>
      </c>
      <c r="AH1593" s="43">
        <f t="shared" si="3181"/>
        <v>0</v>
      </c>
      <c r="AI1593" s="43">
        <f t="shared" si="3182"/>
        <v>0</v>
      </c>
      <c r="AJ1593" s="43">
        <f t="shared" si="3183"/>
        <v>0</v>
      </c>
      <c r="AK1593" s="43">
        <f t="shared" si="3184"/>
        <v>0</v>
      </c>
      <c r="AL1593" s="43">
        <f t="shared" si="3155"/>
        <v>9116.1129999999994</v>
      </c>
      <c r="AM1593" s="43">
        <f t="shared" si="3156"/>
        <v>-142.91299999999865</v>
      </c>
      <c r="AN1593" s="2"/>
      <c r="AR1593" s="1"/>
      <c r="AS1593" s="1"/>
    </row>
    <row r="1594" ht="31.5">
      <c r="B1594" s="41" t="s">
        <v>834</v>
      </c>
      <c r="C1594" s="41" t="s">
        <v>41</v>
      </c>
      <c r="D1594" s="41" t="s">
        <v>43</v>
      </c>
      <c r="E1594" s="26" t="str">
        <f t="shared" si="3157"/>
        <v>0113</v>
      </c>
      <c r="F1594" s="41" t="s">
        <v>692</v>
      </c>
      <c r="G1594" s="41"/>
      <c r="H1594" s="42" t="s">
        <v>693</v>
      </c>
      <c r="I1594" s="43">
        <f t="shared" si="3159"/>
        <v>6701.5</v>
      </c>
      <c r="J1594" s="43">
        <f t="shared" si="3160"/>
        <v>6701.5</v>
      </c>
      <c r="K1594" s="43">
        <f t="shared" si="3161"/>
        <v>6701.5</v>
      </c>
      <c r="L1594" s="43">
        <f t="shared" si="3162"/>
        <v>2271.6999999999998</v>
      </c>
      <c r="M1594" s="43">
        <f t="shared" si="3163"/>
        <v>2271.6999999999998</v>
      </c>
      <c r="N1594" s="43">
        <f t="shared" si="3164"/>
        <v>2271.6999999999998</v>
      </c>
      <c r="O1594" s="43">
        <f t="shared" si="3165"/>
        <v>0</v>
      </c>
      <c r="P1594" s="43">
        <f t="shared" si="3166"/>
        <v>0</v>
      </c>
      <c r="Q1594" s="43">
        <f t="shared" si="3167"/>
        <v>0</v>
      </c>
      <c r="R1594" s="43">
        <f t="shared" si="3168"/>
        <v>0</v>
      </c>
      <c r="S1594" s="43">
        <f t="shared" si="3169"/>
        <v>0</v>
      </c>
      <c r="T1594" s="43">
        <f t="shared" si="3170"/>
        <v>0</v>
      </c>
      <c r="U1594" s="43">
        <v>0</v>
      </c>
      <c r="V1594" s="43">
        <f t="shared" si="3158"/>
        <v>8973.2000000000007</v>
      </c>
      <c r="W1594" s="43">
        <f t="shared" si="3171"/>
        <v>0</v>
      </c>
      <c r="X1594" s="43">
        <f t="shared" si="3172"/>
        <v>0</v>
      </c>
      <c r="Y1594" s="43">
        <f t="shared" si="3173"/>
        <v>0</v>
      </c>
      <c r="Z1594" s="43">
        <f t="shared" si="3174"/>
        <v>0</v>
      </c>
      <c r="AA1594" s="43">
        <f t="shared" si="3175"/>
        <v>0</v>
      </c>
      <c r="AB1594" s="43">
        <f t="shared" si="3176"/>
        <v>9116.1129999999994</v>
      </c>
      <c r="AC1594" s="44">
        <f t="shared" si="3177"/>
        <v>9116.1129999999994</v>
      </c>
      <c r="AD1594" s="44">
        <f t="shared" si="3178"/>
        <v>9116.1129999999994</v>
      </c>
      <c r="AE1594" s="45">
        <f t="shared" si="3154"/>
        <v>100</v>
      </c>
      <c r="AF1594" s="43">
        <f t="shared" si="3179"/>
        <v>9116.1129999999994</v>
      </c>
      <c r="AG1594" s="43">
        <f t="shared" si="3180"/>
        <v>0</v>
      </c>
      <c r="AH1594" s="43">
        <f t="shared" si="3181"/>
        <v>0</v>
      </c>
      <c r="AI1594" s="43">
        <f t="shared" si="3182"/>
        <v>0</v>
      </c>
      <c r="AJ1594" s="43">
        <f t="shared" si="3183"/>
        <v>0</v>
      </c>
      <c r="AK1594" s="43">
        <f t="shared" si="3184"/>
        <v>0</v>
      </c>
      <c r="AL1594" s="43">
        <f t="shared" si="3155"/>
        <v>9116.1129999999994</v>
      </c>
      <c r="AM1594" s="43">
        <f t="shared" si="3156"/>
        <v>-142.91299999999865</v>
      </c>
      <c r="AN1594" s="2"/>
      <c r="AO1594" s="1"/>
      <c r="AP1594" s="1"/>
      <c r="AQ1594" s="1"/>
      <c r="AR1594" s="1"/>
      <c r="AS1594" s="1"/>
    </row>
    <row r="1595" ht="31.5">
      <c r="B1595" s="41" t="s">
        <v>834</v>
      </c>
      <c r="C1595" s="41" t="s">
        <v>41</v>
      </c>
      <c r="D1595" s="41" t="s">
        <v>43</v>
      </c>
      <c r="E1595" s="26" t="str">
        <f t="shared" si="3157"/>
        <v>0113</v>
      </c>
      <c r="F1595" s="41" t="s">
        <v>692</v>
      </c>
      <c r="G1595" s="41" t="s">
        <v>177</v>
      </c>
      <c r="H1595" s="42" t="s">
        <v>178</v>
      </c>
      <c r="I1595" s="43">
        <f t="shared" si="3159"/>
        <v>6701.5</v>
      </c>
      <c r="J1595" s="43">
        <f t="shared" si="3160"/>
        <v>6701.5</v>
      </c>
      <c r="K1595" s="43">
        <f t="shared" si="3161"/>
        <v>6701.5</v>
      </c>
      <c r="L1595" s="43">
        <f t="shared" si="3162"/>
        <v>2271.6999999999998</v>
      </c>
      <c r="M1595" s="43">
        <f t="shared" si="3163"/>
        <v>2271.6999999999998</v>
      </c>
      <c r="N1595" s="43">
        <f t="shared" si="3164"/>
        <v>2271.6999999999998</v>
      </c>
      <c r="O1595" s="43">
        <f t="shared" si="3165"/>
        <v>0</v>
      </c>
      <c r="P1595" s="43">
        <f t="shared" si="3166"/>
        <v>0</v>
      </c>
      <c r="Q1595" s="43">
        <f t="shared" si="3167"/>
        <v>0</v>
      </c>
      <c r="R1595" s="43">
        <f t="shared" si="3168"/>
        <v>0</v>
      </c>
      <c r="S1595" s="43">
        <f t="shared" si="3169"/>
        <v>0</v>
      </c>
      <c r="T1595" s="43">
        <f t="shared" si="3170"/>
        <v>0</v>
      </c>
      <c r="U1595" s="43">
        <v>0</v>
      </c>
      <c r="V1595" s="43">
        <f t="shared" si="3158"/>
        <v>8973.2000000000007</v>
      </c>
      <c r="W1595" s="43">
        <f t="shared" si="3171"/>
        <v>0</v>
      </c>
      <c r="X1595" s="43">
        <f t="shared" si="3172"/>
        <v>0</v>
      </c>
      <c r="Y1595" s="43">
        <f t="shared" si="3173"/>
        <v>0</v>
      </c>
      <c r="Z1595" s="43">
        <f t="shared" si="3174"/>
        <v>0</v>
      </c>
      <c r="AA1595" s="43">
        <f t="shared" si="3175"/>
        <v>0</v>
      </c>
      <c r="AB1595" s="43">
        <f t="shared" si="3176"/>
        <v>9116.1129999999994</v>
      </c>
      <c r="AC1595" s="44">
        <f t="shared" si="3177"/>
        <v>9116.1129999999994</v>
      </c>
      <c r="AD1595" s="44">
        <f t="shared" si="3178"/>
        <v>9116.1129999999994</v>
      </c>
      <c r="AE1595" s="45">
        <f t="shared" si="3154"/>
        <v>100</v>
      </c>
      <c r="AF1595" s="43">
        <f t="shared" si="3179"/>
        <v>9116.1129999999994</v>
      </c>
      <c r="AG1595" s="43">
        <f t="shared" si="3180"/>
        <v>0</v>
      </c>
      <c r="AH1595" s="43">
        <f t="shared" si="3181"/>
        <v>0</v>
      </c>
      <c r="AI1595" s="43">
        <f t="shared" si="3182"/>
        <v>0</v>
      </c>
      <c r="AJ1595" s="43">
        <f t="shared" si="3183"/>
        <v>0</v>
      </c>
      <c r="AK1595" s="43">
        <f t="shared" si="3184"/>
        <v>0</v>
      </c>
      <c r="AL1595" s="43">
        <f t="shared" si="3155"/>
        <v>9116.1129999999994</v>
      </c>
      <c r="AM1595" s="43">
        <f t="shared" si="3156"/>
        <v>-142.91299999999865</v>
      </c>
      <c r="AN1595" s="2"/>
      <c r="AO1595" s="1"/>
      <c r="AP1595" s="1"/>
      <c r="AQ1595" s="1"/>
      <c r="AR1595" s="1"/>
      <c r="AS1595" s="1"/>
    </row>
    <row r="1596" ht="63">
      <c r="B1596" s="41" t="s">
        <v>834</v>
      </c>
      <c r="C1596" s="41" t="s">
        <v>41</v>
      </c>
      <c r="D1596" s="41" t="s">
        <v>43</v>
      </c>
      <c r="E1596" s="26" t="str">
        <f t="shared" si="3157"/>
        <v>0113</v>
      </c>
      <c r="F1596" s="41" t="s">
        <v>692</v>
      </c>
      <c r="G1596" s="41" t="s">
        <v>373</v>
      </c>
      <c r="H1596" s="42" t="s">
        <v>374</v>
      </c>
      <c r="I1596" s="43">
        <v>6701.5</v>
      </c>
      <c r="J1596" s="43">
        <v>6701.5</v>
      </c>
      <c r="K1596" s="43">
        <v>6701.5</v>
      </c>
      <c r="L1596" s="43">
        <v>2271.6999999999998</v>
      </c>
      <c r="M1596" s="43">
        <v>2271.6999999999998</v>
      </c>
      <c r="N1596" s="43">
        <v>2271.6999999999998</v>
      </c>
      <c r="O1596" s="43">
        <v>0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f t="shared" si="3158"/>
        <v>8973.2000000000007</v>
      </c>
      <c r="W1596" s="43"/>
      <c r="X1596" s="43"/>
      <c r="Y1596" s="43"/>
      <c r="Z1596" s="43"/>
      <c r="AA1596" s="43"/>
      <c r="AB1596" s="43">
        <v>9116.1129999999994</v>
      </c>
      <c r="AC1596" s="44">
        <v>9116.1129999999994</v>
      </c>
      <c r="AD1596" s="44">
        <v>9116.1129999999994</v>
      </c>
      <c r="AE1596" s="45">
        <f t="shared" si="3154"/>
        <v>100</v>
      </c>
      <c r="AF1596" s="43">
        <v>9116.1129999999994</v>
      </c>
      <c r="AG1596" s="43">
        <v>0</v>
      </c>
      <c r="AH1596" s="43">
        <v>0</v>
      </c>
      <c r="AI1596" s="43">
        <v>0</v>
      </c>
      <c r="AJ1596" s="43">
        <v>0</v>
      </c>
      <c r="AK1596" s="43">
        <v>0</v>
      </c>
      <c r="AL1596" s="43">
        <f t="shared" si="3155"/>
        <v>9116.1129999999994</v>
      </c>
      <c r="AM1596" s="43">
        <f t="shared" si="3156"/>
        <v>-142.91299999999865</v>
      </c>
      <c r="AN1596" s="19"/>
      <c r="AO1596" s="1"/>
      <c r="AP1596" s="1"/>
      <c r="AQ1596" s="1"/>
      <c r="AR1596" s="1"/>
      <c r="AS1596" s="1"/>
    </row>
    <row r="1597" ht="47.25">
      <c r="B1597" s="41" t="s">
        <v>834</v>
      </c>
      <c r="C1597" s="41" t="s">
        <v>41</v>
      </c>
      <c r="D1597" s="41" t="s">
        <v>43</v>
      </c>
      <c r="E1597" s="26" t="str">
        <f t="shared" si="3157"/>
        <v>0113</v>
      </c>
      <c r="F1597" s="41" t="s">
        <v>694</v>
      </c>
      <c r="G1597" s="41"/>
      <c r="H1597" s="42" t="s">
        <v>695</v>
      </c>
      <c r="I1597" s="43">
        <f t="shared" si="3159"/>
        <v>9793</v>
      </c>
      <c r="J1597" s="43">
        <f t="shared" si="3160"/>
        <v>7225.3999999999996</v>
      </c>
      <c r="K1597" s="43">
        <f t="shared" si="3161"/>
        <v>9721.7999999999993</v>
      </c>
      <c r="L1597" s="43">
        <f t="shared" si="3162"/>
        <v>305.10000000000002</v>
      </c>
      <c r="M1597" s="43">
        <f t="shared" si="3163"/>
        <v>566.39999999999998</v>
      </c>
      <c r="N1597" s="43">
        <f t="shared" si="3164"/>
        <v>838.10000000000002</v>
      </c>
      <c r="O1597" s="43">
        <f t="shared" si="3165"/>
        <v>0</v>
      </c>
      <c r="P1597" s="43">
        <f t="shared" si="3166"/>
        <v>-153.28299999999999</v>
      </c>
      <c r="Q1597" s="43">
        <f t="shared" si="3167"/>
        <v>0</v>
      </c>
      <c r="R1597" s="43">
        <f t="shared" si="3168"/>
        <v>0</v>
      </c>
      <c r="S1597" s="43">
        <f t="shared" si="3169"/>
        <v>0</v>
      </c>
      <c r="T1597" s="43">
        <f t="shared" si="3170"/>
        <v>0</v>
      </c>
      <c r="U1597" s="43">
        <v>0</v>
      </c>
      <c r="V1597" s="43">
        <f t="shared" si="3158"/>
        <v>9944.8170000000009</v>
      </c>
      <c r="W1597" s="43">
        <f t="shared" si="3171"/>
        <v>0</v>
      </c>
      <c r="X1597" s="43">
        <f t="shared" si="3172"/>
        <v>0</v>
      </c>
      <c r="Y1597" s="43">
        <f t="shared" si="3173"/>
        <v>0</v>
      </c>
      <c r="Z1597" s="43">
        <f t="shared" si="3174"/>
        <v>0</v>
      </c>
      <c r="AA1597" s="43">
        <f t="shared" si="3175"/>
        <v>0</v>
      </c>
      <c r="AB1597" s="43">
        <f t="shared" si="3176"/>
        <v>7928.0447899999999</v>
      </c>
      <c r="AC1597" s="44">
        <f t="shared" si="3177"/>
        <v>9588.2709999999988</v>
      </c>
      <c r="AD1597" s="44">
        <f t="shared" si="3178"/>
        <v>9585.7348299999994</v>
      </c>
      <c r="AE1597" s="45">
        <f t="shared" si="3154"/>
        <v>99.973549245739932</v>
      </c>
      <c r="AF1597" s="43">
        <f t="shared" si="3179"/>
        <v>9588.2710000000006</v>
      </c>
      <c r="AG1597" s="43">
        <f t="shared" si="3180"/>
        <v>0</v>
      </c>
      <c r="AH1597" s="43">
        <f t="shared" si="3181"/>
        <v>0</v>
      </c>
      <c r="AI1597" s="43">
        <f t="shared" si="3182"/>
        <v>0</v>
      </c>
      <c r="AJ1597" s="43">
        <f t="shared" si="3183"/>
        <v>0</v>
      </c>
      <c r="AK1597" s="43">
        <f t="shared" si="3184"/>
        <v>0</v>
      </c>
      <c r="AL1597" s="43">
        <f t="shared" si="3155"/>
        <v>9588.2710000000006</v>
      </c>
      <c r="AM1597" s="43">
        <f t="shared" si="3156"/>
        <v>356.54600000000028</v>
      </c>
      <c r="AN1597" s="2"/>
      <c r="AR1597" s="1"/>
      <c r="AS1597" s="1"/>
    </row>
    <row r="1598" ht="31.5">
      <c r="B1598" s="41" t="s">
        <v>834</v>
      </c>
      <c r="C1598" s="41" t="s">
        <v>41</v>
      </c>
      <c r="D1598" s="41" t="s">
        <v>43</v>
      </c>
      <c r="E1598" s="26" t="str">
        <f t="shared" si="3157"/>
        <v>0113</v>
      </c>
      <c r="F1598" s="41" t="s">
        <v>696</v>
      </c>
      <c r="G1598" s="41"/>
      <c r="H1598" s="42" t="s">
        <v>697</v>
      </c>
      <c r="I1598" s="43">
        <f>I1599+I1601</f>
        <v>9793</v>
      </c>
      <c r="J1598" s="43">
        <f>J1599+J1601</f>
        <v>7225.3999999999996</v>
      </c>
      <c r="K1598" s="43">
        <f>K1599+K1601</f>
        <v>9721.7999999999993</v>
      </c>
      <c r="L1598" s="43">
        <f>L1599+L1601</f>
        <v>305.10000000000002</v>
      </c>
      <c r="M1598" s="43">
        <f>M1599+M1601</f>
        <v>566.39999999999998</v>
      </c>
      <c r="N1598" s="43">
        <f>N1599+N1601</f>
        <v>838.10000000000002</v>
      </c>
      <c r="O1598" s="43">
        <f>O1599+O1601</f>
        <v>0</v>
      </c>
      <c r="P1598" s="43">
        <f>P1599+P1601</f>
        <v>-153.28299999999999</v>
      </c>
      <c r="Q1598" s="43">
        <f>Q1599+Q1601</f>
        <v>0</v>
      </c>
      <c r="R1598" s="43">
        <f>R1599+R1601</f>
        <v>0</v>
      </c>
      <c r="S1598" s="43">
        <f>S1599+S1601</f>
        <v>0</v>
      </c>
      <c r="T1598" s="43">
        <f>T1599+T1601</f>
        <v>0</v>
      </c>
      <c r="U1598" s="43">
        <v>0</v>
      </c>
      <c r="V1598" s="43">
        <f t="shared" si="3158"/>
        <v>9944.8170000000009</v>
      </c>
      <c r="W1598" s="43">
        <f>W1599+W1601</f>
        <v>0</v>
      </c>
      <c r="X1598" s="43">
        <f>X1599+X1601</f>
        <v>0</v>
      </c>
      <c r="Y1598" s="43">
        <f>Y1599+Y1601</f>
        <v>0</v>
      </c>
      <c r="Z1598" s="43">
        <f>Z1599+Z1601</f>
        <v>0</v>
      </c>
      <c r="AA1598" s="43">
        <f>AA1599+AA1601</f>
        <v>0</v>
      </c>
      <c r="AB1598" s="43">
        <f>AB1599+AB1601</f>
        <v>7928.0447899999999</v>
      </c>
      <c r="AC1598" s="44">
        <f>AC1599+AC1601</f>
        <v>9588.2709999999988</v>
      </c>
      <c r="AD1598" s="44">
        <f>AD1599+AD1601</f>
        <v>9585.7348299999994</v>
      </c>
      <c r="AE1598" s="45">
        <f t="shared" si="3154"/>
        <v>99.973549245739932</v>
      </c>
      <c r="AF1598" s="43">
        <f>AF1599+AF1601</f>
        <v>9588.2710000000006</v>
      </c>
      <c r="AG1598" s="43">
        <f>AG1599+AG1601</f>
        <v>0</v>
      </c>
      <c r="AH1598" s="43">
        <f>AH1599+AH1601</f>
        <v>0</v>
      </c>
      <c r="AI1598" s="43">
        <f>AI1599+AI1601</f>
        <v>0</v>
      </c>
      <c r="AJ1598" s="43">
        <f>AJ1599+AJ1601</f>
        <v>0</v>
      </c>
      <c r="AK1598" s="43">
        <f>AK1599+AK1601</f>
        <v>0</v>
      </c>
      <c r="AL1598" s="43">
        <f t="shared" si="3155"/>
        <v>9588.2710000000006</v>
      </c>
      <c r="AM1598" s="43">
        <f t="shared" si="3156"/>
        <v>356.54600000000028</v>
      </c>
      <c r="AN1598" s="2"/>
      <c r="AO1598" s="1"/>
      <c r="AP1598" s="1"/>
      <c r="AQ1598" s="1"/>
      <c r="AR1598" s="1"/>
      <c r="AS1598" s="1"/>
    </row>
    <row r="1599" ht="31.5">
      <c r="B1599" s="41" t="s">
        <v>834</v>
      </c>
      <c r="C1599" s="41" t="s">
        <v>41</v>
      </c>
      <c r="D1599" s="41" t="s">
        <v>43</v>
      </c>
      <c r="E1599" s="26" t="str">
        <f t="shared" si="3157"/>
        <v>0113</v>
      </c>
      <c r="F1599" s="41" t="s">
        <v>696</v>
      </c>
      <c r="G1599" s="41" t="s">
        <v>53</v>
      </c>
      <c r="H1599" s="42" t="s">
        <v>54</v>
      </c>
      <c r="I1599" s="43">
        <f>I1600</f>
        <v>9593</v>
      </c>
      <c r="J1599" s="43">
        <f>J1600</f>
        <v>7025.3999999999996</v>
      </c>
      <c r="K1599" s="43">
        <f>K1600</f>
        <v>9521.7999999999993</v>
      </c>
      <c r="L1599" s="43">
        <f>L1600</f>
        <v>305.10000000000002</v>
      </c>
      <c r="M1599" s="43">
        <f>M1600</f>
        <v>566.39999999999998</v>
      </c>
      <c r="N1599" s="43">
        <f>N1600</f>
        <v>838.10000000000002</v>
      </c>
      <c r="O1599" s="43">
        <f>O1600</f>
        <v>0</v>
      </c>
      <c r="P1599" s="43">
        <f>P1600</f>
        <v>-153.28299999999999</v>
      </c>
      <c r="Q1599" s="43">
        <f>Q1600</f>
        <v>0</v>
      </c>
      <c r="R1599" s="43">
        <f>R1600</f>
        <v>0</v>
      </c>
      <c r="S1599" s="43">
        <f>S1600</f>
        <v>0</v>
      </c>
      <c r="T1599" s="43">
        <f>T1600</f>
        <v>0</v>
      </c>
      <c r="U1599" s="43">
        <v>0</v>
      </c>
      <c r="V1599" s="43">
        <f t="shared" si="3158"/>
        <v>9744.8170000000009</v>
      </c>
      <c r="W1599" s="43">
        <f>W1600</f>
        <v>0</v>
      </c>
      <c r="X1599" s="43">
        <f>X1600</f>
        <v>0</v>
      </c>
      <c r="Y1599" s="43">
        <f>Y1600</f>
        <v>0</v>
      </c>
      <c r="Z1599" s="43">
        <f>Z1600</f>
        <v>0</v>
      </c>
      <c r="AA1599" s="43">
        <f>AA1600</f>
        <v>0</v>
      </c>
      <c r="AB1599" s="43">
        <f>AB1600</f>
        <v>7740.1277899999995</v>
      </c>
      <c r="AC1599" s="44">
        <f>AC1600</f>
        <v>9400.3539999999994</v>
      </c>
      <c r="AD1599" s="44">
        <f>AD1600</f>
        <v>9397.81783</v>
      </c>
      <c r="AE1599" s="45">
        <f t="shared" si="3154"/>
        <v>99.973020484122202</v>
      </c>
      <c r="AF1599" s="43">
        <f>AF1600</f>
        <v>9388.2710000000006</v>
      </c>
      <c r="AG1599" s="43">
        <f>AG1600</f>
        <v>0</v>
      </c>
      <c r="AH1599" s="43">
        <f>AH1600</f>
        <v>0</v>
      </c>
      <c r="AI1599" s="43">
        <f>AI1600</f>
        <v>0</v>
      </c>
      <c r="AJ1599" s="43">
        <f>AJ1600</f>
        <v>0</v>
      </c>
      <c r="AK1599" s="43">
        <f>AK1600</f>
        <v>0</v>
      </c>
      <c r="AL1599" s="43">
        <f t="shared" si="3155"/>
        <v>9388.2710000000006</v>
      </c>
      <c r="AM1599" s="43">
        <f t="shared" si="3156"/>
        <v>356.54600000000028</v>
      </c>
      <c r="AN1599" s="2"/>
      <c r="AR1599" s="1"/>
      <c r="AS1599" s="1"/>
    </row>
    <row r="1600" ht="31.5">
      <c r="B1600" s="41" t="s">
        <v>834</v>
      </c>
      <c r="C1600" s="41" t="s">
        <v>41</v>
      </c>
      <c r="D1600" s="41" t="s">
        <v>43</v>
      </c>
      <c r="E1600" s="26" t="str">
        <f t="shared" si="3157"/>
        <v>0113</v>
      </c>
      <c r="F1600" s="41" t="s">
        <v>696</v>
      </c>
      <c r="G1600" s="41" t="s">
        <v>55</v>
      </c>
      <c r="H1600" s="42" t="s">
        <v>56</v>
      </c>
      <c r="I1600" s="43">
        <v>9593</v>
      </c>
      <c r="J1600" s="43">
        <v>7025.3999999999996</v>
      </c>
      <c r="K1600" s="43">
        <v>9521.7999999999993</v>
      </c>
      <c r="L1600" s="43">
        <v>305.10000000000002</v>
      </c>
      <c r="M1600" s="43">
        <v>566.39999999999998</v>
      </c>
      <c r="N1600" s="43">
        <v>838.10000000000002</v>
      </c>
      <c r="O1600" s="43">
        <v>0</v>
      </c>
      <c r="P1600" s="43">
        <v>-153.28299999999999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f t="shared" si="3158"/>
        <v>9744.8170000000009</v>
      </c>
      <c r="W1600" s="43"/>
      <c r="X1600" s="43"/>
      <c r="Y1600" s="43"/>
      <c r="Z1600" s="43"/>
      <c r="AA1600" s="43"/>
      <c r="AB1600" s="43">
        <v>7740.1277899999995</v>
      </c>
      <c r="AC1600" s="44">
        <v>9400.3539999999994</v>
      </c>
      <c r="AD1600" s="44">
        <v>9397.81783</v>
      </c>
      <c r="AE1600" s="45">
        <f t="shared" si="3154"/>
        <v>99.973020484122202</v>
      </c>
      <c r="AF1600" s="43">
        <v>9388.2710000000006</v>
      </c>
      <c r="AG1600" s="43">
        <v>0</v>
      </c>
      <c r="AH1600" s="43">
        <v>0</v>
      </c>
      <c r="AI1600" s="43">
        <v>0</v>
      </c>
      <c r="AJ1600" s="43">
        <v>0</v>
      </c>
      <c r="AK1600" s="43">
        <v>0</v>
      </c>
      <c r="AL1600" s="43">
        <f t="shared" si="3155"/>
        <v>9388.2710000000006</v>
      </c>
      <c r="AM1600" s="43">
        <f t="shared" si="3156"/>
        <v>356.54600000000028</v>
      </c>
      <c r="AN1600" s="19"/>
      <c r="AO1600" s="1"/>
      <c r="AP1600" s="1"/>
      <c r="AQ1600" s="1"/>
      <c r="AR1600" s="1"/>
      <c r="AS1600" s="1"/>
    </row>
    <row r="1601">
      <c r="B1601" s="41" t="s">
        <v>834</v>
      </c>
      <c r="C1601" s="41" t="s">
        <v>41</v>
      </c>
      <c r="D1601" s="41" t="s">
        <v>43</v>
      </c>
      <c r="E1601" s="26" t="str">
        <f t="shared" si="3157"/>
        <v>0113</v>
      </c>
      <c r="F1601" s="41" t="s">
        <v>696</v>
      </c>
      <c r="G1601" s="41" t="s">
        <v>59</v>
      </c>
      <c r="H1601" s="42" t="s">
        <v>60</v>
      </c>
      <c r="I1601" s="43">
        <f>I1602</f>
        <v>200</v>
      </c>
      <c r="J1601" s="43">
        <f>J1602</f>
        <v>200</v>
      </c>
      <c r="K1601" s="43">
        <f>K1602</f>
        <v>200</v>
      </c>
      <c r="L1601" s="43">
        <f>L1602</f>
        <v>0</v>
      </c>
      <c r="M1601" s="43">
        <f>M1602</f>
        <v>0</v>
      </c>
      <c r="N1601" s="43">
        <f>N1602</f>
        <v>0</v>
      </c>
      <c r="O1601" s="43">
        <f>O1602</f>
        <v>0</v>
      </c>
      <c r="P1601" s="43">
        <f>P1602</f>
        <v>0</v>
      </c>
      <c r="Q1601" s="43">
        <f>Q1602</f>
        <v>0</v>
      </c>
      <c r="R1601" s="43">
        <f>R1602</f>
        <v>0</v>
      </c>
      <c r="S1601" s="43">
        <f>S1602</f>
        <v>0</v>
      </c>
      <c r="T1601" s="43">
        <f>T1602</f>
        <v>0</v>
      </c>
      <c r="U1601" s="43">
        <v>0</v>
      </c>
      <c r="V1601" s="43">
        <f t="shared" si="3158"/>
        <v>200</v>
      </c>
      <c r="W1601" s="43">
        <f>W1602</f>
        <v>0</v>
      </c>
      <c r="X1601" s="43">
        <f>X1602</f>
        <v>0</v>
      </c>
      <c r="Y1601" s="43">
        <f>Y1602</f>
        <v>0</v>
      </c>
      <c r="Z1601" s="43">
        <f>Z1602</f>
        <v>0</v>
      </c>
      <c r="AA1601" s="43">
        <f>AA1602</f>
        <v>0</v>
      </c>
      <c r="AB1601" s="43">
        <f>AB1602</f>
        <v>187.917</v>
      </c>
      <c r="AC1601" s="44">
        <f>AC1602</f>
        <v>187.917</v>
      </c>
      <c r="AD1601" s="44">
        <f>AD1602</f>
        <v>187.917</v>
      </c>
      <c r="AE1601" s="45">
        <f t="shared" si="3154"/>
        <v>100</v>
      </c>
      <c r="AF1601" s="43">
        <f>AF1602</f>
        <v>200</v>
      </c>
      <c r="AG1601" s="43">
        <f>AG1602</f>
        <v>0</v>
      </c>
      <c r="AH1601" s="43">
        <f>AH1602</f>
        <v>0</v>
      </c>
      <c r="AI1601" s="43">
        <f>AI1602</f>
        <v>0</v>
      </c>
      <c r="AJ1601" s="43">
        <f>AJ1602</f>
        <v>0</v>
      </c>
      <c r="AK1601" s="43">
        <f>AK1602</f>
        <v>0</v>
      </c>
      <c r="AL1601" s="43">
        <f t="shared" si="3155"/>
        <v>200</v>
      </c>
      <c r="AM1601" s="43">
        <f t="shared" si="3156"/>
        <v>0</v>
      </c>
      <c r="AN1601" s="2"/>
      <c r="AO1601" s="1"/>
      <c r="AP1601" s="1"/>
      <c r="AQ1601" s="1"/>
      <c r="AR1601" s="1"/>
      <c r="AS1601" s="1"/>
    </row>
    <row r="1602">
      <c r="B1602" s="41" t="s">
        <v>834</v>
      </c>
      <c r="C1602" s="41" t="s">
        <v>41</v>
      </c>
      <c r="D1602" s="41" t="s">
        <v>43</v>
      </c>
      <c r="E1602" s="26" t="str">
        <f t="shared" si="3157"/>
        <v>0113</v>
      </c>
      <c r="F1602" s="41" t="s">
        <v>696</v>
      </c>
      <c r="G1602" s="41" t="s">
        <v>63</v>
      </c>
      <c r="H1602" s="42" t="s">
        <v>64</v>
      </c>
      <c r="I1602" s="43">
        <v>200</v>
      </c>
      <c r="J1602" s="43">
        <v>200</v>
      </c>
      <c r="K1602" s="43">
        <v>200</v>
      </c>
      <c r="L1602" s="43"/>
      <c r="M1602" s="43"/>
      <c r="N1602" s="43"/>
      <c r="O1602" s="43">
        <v>0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f t="shared" si="3158"/>
        <v>200</v>
      </c>
      <c r="W1602" s="43"/>
      <c r="X1602" s="43"/>
      <c r="Y1602" s="43"/>
      <c r="Z1602" s="43"/>
      <c r="AA1602" s="43"/>
      <c r="AB1602" s="43">
        <v>187.917</v>
      </c>
      <c r="AC1602" s="44">
        <v>187.917</v>
      </c>
      <c r="AD1602" s="44">
        <v>187.917</v>
      </c>
      <c r="AE1602" s="45">
        <f t="shared" si="3154"/>
        <v>100</v>
      </c>
      <c r="AF1602" s="43">
        <v>200</v>
      </c>
      <c r="AG1602" s="43">
        <v>0</v>
      </c>
      <c r="AH1602" s="43">
        <v>0</v>
      </c>
      <c r="AI1602" s="43">
        <v>0</v>
      </c>
      <c r="AJ1602" s="43">
        <v>0</v>
      </c>
      <c r="AK1602" s="43">
        <v>0</v>
      </c>
      <c r="AL1602" s="43">
        <f t="shared" si="3155"/>
        <v>200</v>
      </c>
      <c r="AM1602" s="43">
        <f t="shared" si="3156"/>
        <v>0</v>
      </c>
      <c r="AN1602" s="19"/>
      <c r="AO1602" s="1"/>
      <c r="AP1602" s="1"/>
      <c r="AQ1602" s="1"/>
      <c r="AR1602" s="1"/>
      <c r="AS1602" s="1"/>
    </row>
    <row r="1603" ht="31.5" hidden="1">
      <c r="B1603" s="41" t="s">
        <v>834</v>
      </c>
      <c r="C1603" s="41" t="s">
        <v>41</v>
      </c>
      <c r="D1603" s="41" t="s">
        <v>43</v>
      </c>
      <c r="E1603" s="26" t="str">
        <f t="shared" si="3157"/>
        <v>0113</v>
      </c>
      <c r="F1603" s="41" t="s">
        <v>345</v>
      </c>
      <c r="G1603" s="41"/>
      <c r="H1603" s="42" t="s">
        <v>346</v>
      </c>
      <c r="I1603" s="43">
        <f>I1604</f>
        <v>0</v>
      </c>
      <c r="J1603" s="43">
        <f>J1604</f>
        <v>0</v>
      </c>
      <c r="K1603" s="43">
        <f>K1604</f>
        <v>0</v>
      </c>
      <c r="L1603" s="43">
        <f>L1604</f>
        <v>0</v>
      </c>
      <c r="M1603" s="43">
        <f>M1604</f>
        <v>0</v>
      </c>
      <c r="N1603" s="43">
        <f>N1604</f>
        <v>0</v>
      </c>
      <c r="O1603" s="43">
        <f>O1604</f>
        <v>0</v>
      </c>
      <c r="P1603" s="43">
        <f>P1604</f>
        <v>0</v>
      </c>
      <c r="Q1603" s="43">
        <f>Q1604</f>
        <v>0</v>
      </c>
      <c r="R1603" s="43">
        <f>R1604</f>
        <v>0</v>
      </c>
      <c r="S1603" s="43">
        <f>S1604</f>
        <v>0</v>
      </c>
      <c r="T1603" s="43">
        <f>T1604</f>
        <v>0</v>
      </c>
      <c r="U1603" s="43">
        <v>0</v>
      </c>
      <c r="V1603" s="43">
        <f t="shared" si="3158"/>
        <v>0</v>
      </c>
      <c r="W1603" s="43">
        <f>W1604</f>
        <v>0</v>
      </c>
      <c r="X1603" s="43">
        <f>X1604</f>
        <v>0</v>
      </c>
      <c r="Y1603" s="43">
        <f>Y1604</f>
        <v>0</v>
      </c>
      <c r="Z1603" s="43">
        <f>Z1604</f>
        <v>0</v>
      </c>
      <c r="AA1603" s="43">
        <f>AA1604</f>
        <v>0</v>
      </c>
      <c r="AB1603" s="43">
        <f>AB1604</f>
        <v>0</v>
      </c>
      <c r="AC1603" s="44">
        <f>AC1604</f>
        <v>0</v>
      </c>
      <c r="AD1603" s="44">
        <f>AD1604</f>
        <v>0</v>
      </c>
      <c r="AE1603" s="45" t="e">
        <f t="shared" si="3154"/>
        <v>#DIV/0!</v>
      </c>
      <c r="AF1603" s="46">
        <f>AF1604</f>
        <v>0</v>
      </c>
      <c r="AG1603" s="46">
        <f>AG1604</f>
        <v>0</v>
      </c>
      <c r="AH1603" s="47">
        <f>AH1604</f>
        <v>0</v>
      </c>
      <c r="AI1603" s="47">
        <f>AI1604</f>
        <v>0</v>
      </c>
      <c r="AJ1603" s="47">
        <f>AJ1604</f>
        <v>0</v>
      </c>
      <c r="AK1603" s="47">
        <f>AK1604</f>
        <v>0</v>
      </c>
      <c r="AL1603" s="47">
        <f t="shared" si="3155"/>
        <v>0</v>
      </c>
      <c r="AM1603" s="47">
        <f t="shared" si="3156"/>
        <v>0</v>
      </c>
      <c r="AN1603" s="48" t="s">
        <v>36</v>
      </c>
      <c r="AO1603" s="1"/>
      <c r="AP1603" s="1"/>
      <c r="AQ1603" s="1"/>
      <c r="AR1603" s="1"/>
      <c r="AS1603" s="1"/>
    </row>
    <row r="1604" ht="63" hidden="1">
      <c r="B1604" s="41" t="s">
        <v>834</v>
      </c>
      <c r="C1604" s="41" t="s">
        <v>41</v>
      </c>
      <c r="D1604" s="41" t="s">
        <v>43</v>
      </c>
      <c r="E1604" s="26" t="str">
        <f t="shared" si="3157"/>
        <v>0113</v>
      </c>
      <c r="F1604" s="41" t="s">
        <v>347</v>
      </c>
      <c r="G1604" s="41"/>
      <c r="H1604" s="42" t="s">
        <v>348</v>
      </c>
      <c r="I1604" s="43">
        <f>I1605+I1608</f>
        <v>0</v>
      </c>
      <c r="J1604" s="43">
        <f>J1605+J1608</f>
        <v>0</v>
      </c>
      <c r="K1604" s="43">
        <f>K1605+K1608</f>
        <v>0</v>
      </c>
      <c r="L1604" s="43">
        <f>L1605+L1608</f>
        <v>0</v>
      </c>
      <c r="M1604" s="43">
        <f>M1605+M1608</f>
        <v>0</v>
      </c>
      <c r="N1604" s="43">
        <f>N1605+N1608</f>
        <v>0</v>
      </c>
      <c r="O1604" s="43">
        <f>O1605+O1608</f>
        <v>0</v>
      </c>
      <c r="P1604" s="43">
        <f>P1605+P1608</f>
        <v>0</v>
      </c>
      <c r="Q1604" s="43">
        <f>Q1605+Q1608</f>
        <v>0</v>
      </c>
      <c r="R1604" s="43">
        <f>R1605+R1608</f>
        <v>0</v>
      </c>
      <c r="S1604" s="43">
        <f>S1605+S1608</f>
        <v>0</v>
      </c>
      <c r="T1604" s="43">
        <f>T1605+T1608</f>
        <v>0</v>
      </c>
      <c r="U1604" s="43">
        <v>0</v>
      </c>
      <c r="V1604" s="43">
        <f t="shared" si="3158"/>
        <v>0</v>
      </c>
      <c r="W1604" s="43">
        <f>W1605+W1608</f>
        <v>0</v>
      </c>
      <c r="X1604" s="43">
        <f>X1605+X1608</f>
        <v>0</v>
      </c>
      <c r="Y1604" s="43">
        <f>Y1605+Y1608</f>
        <v>0</v>
      </c>
      <c r="Z1604" s="43">
        <f>Z1605+Z1608</f>
        <v>0</v>
      </c>
      <c r="AA1604" s="43">
        <f>AA1605+AA1608</f>
        <v>0</v>
      </c>
      <c r="AB1604" s="43">
        <f>AB1605+AB1608</f>
        <v>0</v>
      </c>
      <c r="AC1604" s="44">
        <f>AC1605+AC1608</f>
        <v>0</v>
      </c>
      <c r="AD1604" s="44">
        <f>AD1605+AD1608</f>
        <v>0</v>
      </c>
      <c r="AE1604" s="45" t="e">
        <f t="shared" si="3154"/>
        <v>#DIV/0!</v>
      </c>
      <c r="AF1604" s="46">
        <f>AF1605+AF1608</f>
        <v>0</v>
      </c>
      <c r="AG1604" s="46">
        <f>AG1605+AG1608</f>
        <v>0</v>
      </c>
      <c r="AH1604" s="47">
        <f>AH1605+AH1608</f>
        <v>0</v>
      </c>
      <c r="AI1604" s="47">
        <f>AI1605+AI1608</f>
        <v>0</v>
      </c>
      <c r="AJ1604" s="47">
        <f>AJ1605+AJ1608</f>
        <v>0</v>
      </c>
      <c r="AK1604" s="47">
        <f>AK1605+AK1608</f>
        <v>0</v>
      </c>
      <c r="AL1604" s="47">
        <f t="shared" si="3155"/>
        <v>0</v>
      </c>
      <c r="AM1604" s="47">
        <f t="shared" si="3156"/>
        <v>0</v>
      </c>
      <c r="AN1604" s="48" t="s">
        <v>36</v>
      </c>
      <c r="AR1604" s="1"/>
      <c r="AS1604" s="1"/>
    </row>
    <row r="1605" ht="78.75" hidden="1">
      <c r="B1605" s="41" t="s">
        <v>834</v>
      </c>
      <c r="C1605" s="41" t="s">
        <v>41</v>
      </c>
      <c r="D1605" s="41" t="s">
        <v>43</v>
      </c>
      <c r="E1605" s="26" t="str">
        <f t="shared" si="3157"/>
        <v>0113</v>
      </c>
      <c r="F1605" s="41" t="s">
        <v>398</v>
      </c>
      <c r="G1605" s="41"/>
      <c r="H1605" s="42" t="s">
        <v>399</v>
      </c>
      <c r="I1605" s="43">
        <f t="shared" ref="I1605:I1613" si="3185">I1606</f>
        <v>0</v>
      </c>
      <c r="J1605" s="43">
        <f t="shared" ref="J1605:J1613" si="3186">J1606</f>
        <v>0</v>
      </c>
      <c r="K1605" s="43">
        <f t="shared" ref="K1605:K1613" si="3187">K1606</f>
        <v>0</v>
      </c>
      <c r="L1605" s="43">
        <f t="shared" ref="L1605:L1613" si="3188">L1606</f>
        <v>0</v>
      </c>
      <c r="M1605" s="43">
        <f t="shared" ref="M1605:M1613" si="3189">M1606</f>
        <v>0</v>
      </c>
      <c r="N1605" s="43">
        <f t="shared" ref="N1605:N1613" si="3190">N1606</f>
        <v>0</v>
      </c>
      <c r="O1605" s="43">
        <f t="shared" ref="O1605:O1623" si="3191">O1606</f>
        <v>0</v>
      </c>
      <c r="P1605" s="43">
        <f t="shared" ref="P1605:P1623" si="3192">P1606</f>
        <v>0</v>
      </c>
      <c r="Q1605" s="43">
        <f t="shared" ref="Q1605:Q1623" si="3193">Q1606</f>
        <v>0</v>
      </c>
      <c r="R1605" s="43">
        <f t="shared" ref="R1605:R1623" si="3194">R1606</f>
        <v>0</v>
      </c>
      <c r="S1605" s="43">
        <f t="shared" ref="S1605:S1623" si="3195">S1606</f>
        <v>0</v>
      </c>
      <c r="T1605" s="43">
        <f t="shared" ref="T1605:T1613" si="3196">T1606</f>
        <v>0</v>
      </c>
      <c r="U1605" s="43">
        <v>0</v>
      </c>
      <c r="V1605" s="43">
        <f t="shared" si="3158"/>
        <v>0</v>
      </c>
      <c r="W1605" s="43">
        <f t="shared" ref="W1605:W1613" si="3197">W1606</f>
        <v>0</v>
      </c>
      <c r="X1605" s="43">
        <f t="shared" ref="X1605:X1613" si="3198">X1606</f>
        <v>0</v>
      </c>
      <c r="Y1605" s="43">
        <f t="shared" ref="Y1605:Y1613" si="3199">Y1606</f>
        <v>0</v>
      </c>
      <c r="Z1605" s="43">
        <f t="shared" ref="Z1605:Z1613" si="3200">Z1606</f>
        <v>0</v>
      </c>
      <c r="AA1605" s="43">
        <f t="shared" ref="AA1605:AA1613" si="3201">AA1606</f>
        <v>0</v>
      </c>
      <c r="AB1605" s="43">
        <f t="shared" ref="AB1605:AB1623" si="3202">AB1606</f>
        <v>0</v>
      </c>
      <c r="AC1605" s="44">
        <f t="shared" ref="AC1605:AC1623" si="3203">AC1606</f>
        <v>0</v>
      </c>
      <c r="AD1605" s="44">
        <f t="shared" ref="AD1605:AD1623" si="3204">AD1606</f>
        <v>0</v>
      </c>
      <c r="AE1605" s="45" t="e">
        <f t="shared" si="3154"/>
        <v>#DIV/0!</v>
      </c>
      <c r="AF1605" s="46">
        <f t="shared" ref="AF1605:AF1623" si="3205">AF1606</f>
        <v>0</v>
      </c>
      <c r="AG1605" s="46">
        <f t="shared" ref="AG1605:AG1623" si="3206">AG1606</f>
        <v>0</v>
      </c>
      <c r="AH1605" s="47">
        <f t="shared" ref="AH1605:AH1623" si="3207">AH1606</f>
        <v>0</v>
      </c>
      <c r="AI1605" s="47">
        <f t="shared" ref="AI1605:AI1623" si="3208">AI1606</f>
        <v>0</v>
      </c>
      <c r="AJ1605" s="47">
        <f t="shared" ref="AJ1605:AJ1623" si="3209">AJ1606</f>
        <v>0</v>
      </c>
      <c r="AK1605" s="47">
        <f t="shared" ref="AK1605:AK1623" si="3210">AK1606</f>
        <v>0</v>
      </c>
      <c r="AL1605" s="47">
        <f t="shared" si="3155"/>
        <v>0</v>
      </c>
      <c r="AM1605" s="47">
        <f t="shared" si="3156"/>
        <v>0</v>
      </c>
      <c r="AN1605" s="48" t="s">
        <v>36</v>
      </c>
      <c r="AO1605" s="1"/>
      <c r="AP1605" s="1"/>
      <c r="AQ1605" s="1"/>
      <c r="AR1605" s="1"/>
      <c r="AS1605" s="1"/>
    </row>
    <row r="1606" ht="31.5" hidden="1">
      <c r="B1606" s="41" t="s">
        <v>834</v>
      </c>
      <c r="C1606" s="41" t="s">
        <v>41</v>
      </c>
      <c r="D1606" s="41" t="s">
        <v>43</v>
      </c>
      <c r="E1606" s="26" t="str">
        <f t="shared" si="3157"/>
        <v>0113</v>
      </c>
      <c r="F1606" s="41" t="s">
        <v>398</v>
      </c>
      <c r="G1606" s="41" t="s">
        <v>177</v>
      </c>
      <c r="H1606" s="42" t="s">
        <v>178</v>
      </c>
      <c r="I1606" s="43">
        <f t="shared" si="3185"/>
        <v>0</v>
      </c>
      <c r="J1606" s="43">
        <f t="shared" si="3186"/>
        <v>0</v>
      </c>
      <c r="K1606" s="43">
        <f t="shared" si="3187"/>
        <v>0</v>
      </c>
      <c r="L1606" s="43">
        <f t="shared" si="3188"/>
        <v>0</v>
      </c>
      <c r="M1606" s="43">
        <f t="shared" si="3189"/>
        <v>0</v>
      </c>
      <c r="N1606" s="43">
        <f t="shared" si="3190"/>
        <v>0</v>
      </c>
      <c r="O1606" s="43">
        <f t="shared" si="3191"/>
        <v>0</v>
      </c>
      <c r="P1606" s="43">
        <f t="shared" si="3192"/>
        <v>0</v>
      </c>
      <c r="Q1606" s="43">
        <f t="shared" si="3193"/>
        <v>0</v>
      </c>
      <c r="R1606" s="43">
        <f t="shared" si="3194"/>
        <v>0</v>
      </c>
      <c r="S1606" s="43">
        <f t="shared" si="3195"/>
        <v>0</v>
      </c>
      <c r="T1606" s="43">
        <f t="shared" si="3196"/>
        <v>0</v>
      </c>
      <c r="U1606" s="43">
        <v>0</v>
      </c>
      <c r="V1606" s="43">
        <f t="shared" si="3158"/>
        <v>0</v>
      </c>
      <c r="W1606" s="43">
        <f t="shared" si="3197"/>
        <v>0</v>
      </c>
      <c r="X1606" s="43">
        <f t="shared" si="3198"/>
        <v>0</v>
      </c>
      <c r="Y1606" s="43">
        <f t="shared" si="3199"/>
        <v>0</v>
      </c>
      <c r="Z1606" s="43">
        <f t="shared" si="3200"/>
        <v>0</v>
      </c>
      <c r="AA1606" s="43">
        <f t="shared" si="3201"/>
        <v>0</v>
      </c>
      <c r="AB1606" s="43">
        <f t="shared" si="3202"/>
        <v>0</v>
      </c>
      <c r="AC1606" s="44">
        <f t="shared" si="3203"/>
        <v>0</v>
      </c>
      <c r="AD1606" s="44">
        <f t="shared" si="3204"/>
        <v>0</v>
      </c>
      <c r="AE1606" s="45" t="e">
        <f t="shared" si="3154"/>
        <v>#DIV/0!</v>
      </c>
      <c r="AF1606" s="46">
        <f t="shared" si="3205"/>
        <v>0</v>
      </c>
      <c r="AG1606" s="46">
        <f t="shared" si="3206"/>
        <v>0</v>
      </c>
      <c r="AH1606" s="47">
        <f t="shared" si="3207"/>
        <v>0</v>
      </c>
      <c r="AI1606" s="47">
        <f t="shared" si="3208"/>
        <v>0</v>
      </c>
      <c r="AJ1606" s="47">
        <f t="shared" si="3209"/>
        <v>0</v>
      </c>
      <c r="AK1606" s="47">
        <f t="shared" si="3210"/>
        <v>0</v>
      </c>
      <c r="AL1606" s="47">
        <f t="shared" si="3155"/>
        <v>0</v>
      </c>
      <c r="AM1606" s="47">
        <f t="shared" si="3156"/>
        <v>0</v>
      </c>
      <c r="AN1606" s="48" t="s">
        <v>36</v>
      </c>
      <c r="AO1606" s="1"/>
      <c r="AP1606" s="1"/>
      <c r="AQ1606" s="1"/>
      <c r="AR1606" s="1"/>
      <c r="AS1606" s="1"/>
    </row>
    <row r="1607" ht="63" hidden="1">
      <c r="B1607" s="41" t="s">
        <v>834</v>
      </c>
      <c r="C1607" s="41" t="s">
        <v>41</v>
      </c>
      <c r="D1607" s="41" t="s">
        <v>43</v>
      </c>
      <c r="E1607" s="26" t="str">
        <f t="shared" si="3157"/>
        <v>0113</v>
      </c>
      <c r="F1607" s="41" t="s">
        <v>398</v>
      </c>
      <c r="G1607" s="41" t="s">
        <v>373</v>
      </c>
      <c r="H1607" s="42" t="s">
        <v>374</v>
      </c>
      <c r="I1607" s="43"/>
      <c r="J1607" s="43"/>
      <c r="K1607" s="43"/>
      <c r="L1607" s="43"/>
      <c r="M1607" s="43"/>
      <c r="N1607" s="43"/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f t="shared" si="3158"/>
        <v>0</v>
      </c>
      <c r="W1607" s="43"/>
      <c r="X1607" s="43"/>
      <c r="Y1607" s="43"/>
      <c r="Z1607" s="43"/>
      <c r="AA1607" s="43"/>
      <c r="AB1607" s="43">
        <v>0</v>
      </c>
      <c r="AC1607" s="44">
        <v>0</v>
      </c>
      <c r="AD1607" s="44">
        <v>0</v>
      </c>
      <c r="AE1607" s="45" t="e">
        <f t="shared" si="3154"/>
        <v>#DIV/0!</v>
      </c>
      <c r="AF1607" s="46">
        <v>0</v>
      </c>
      <c r="AG1607" s="46">
        <v>0</v>
      </c>
      <c r="AH1607" s="47">
        <v>0</v>
      </c>
      <c r="AI1607" s="47">
        <v>0</v>
      </c>
      <c r="AJ1607" s="47">
        <v>0</v>
      </c>
      <c r="AK1607" s="47">
        <v>0</v>
      </c>
      <c r="AL1607" s="47">
        <f t="shared" si="3155"/>
        <v>0</v>
      </c>
      <c r="AM1607" s="47">
        <f t="shared" si="3156"/>
        <v>0</v>
      </c>
      <c r="AN1607" s="48" t="s">
        <v>36</v>
      </c>
      <c r="AR1607" s="1"/>
      <c r="AS1607" s="1"/>
    </row>
    <row r="1608" ht="63" hidden="1">
      <c r="B1608" s="41" t="s">
        <v>834</v>
      </c>
      <c r="C1608" s="41" t="s">
        <v>41</v>
      </c>
      <c r="D1608" s="41" t="s">
        <v>43</v>
      </c>
      <c r="E1608" s="26" t="str">
        <f t="shared" si="3157"/>
        <v>0113</v>
      </c>
      <c r="F1608" s="41" t="s">
        <v>349</v>
      </c>
      <c r="G1608" s="41"/>
      <c r="H1608" s="42" t="s">
        <v>350</v>
      </c>
      <c r="I1608" s="43">
        <f t="shared" si="3185"/>
        <v>0</v>
      </c>
      <c r="J1608" s="43">
        <f t="shared" si="3186"/>
        <v>0</v>
      </c>
      <c r="K1608" s="43">
        <f t="shared" si="3187"/>
        <v>0</v>
      </c>
      <c r="L1608" s="43">
        <f t="shared" si="3188"/>
        <v>0</v>
      </c>
      <c r="M1608" s="43">
        <f t="shared" si="3189"/>
        <v>0</v>
      </c>
      <c r="N1608" s="43">
        <f t="shared" si="3190"/>
        <v>0</v>
      </c>
      <c r="O1608" s="43">
        <f t="shared" si="3191"/>
        <v>0</v>
      </c>
      <c r="P1608" s="43">
        <f t="shared" si="3192"/>
        <v>0</v>
      </c>
      <c r="Q1608" s="43">
        <f t="shared" si="3193"/>
        <v>0</v>
      </c>
      <c r="R1608" s="43">
        <f t="shared" si="3194"/>
        <v>0</v>
      </c>
      <c r="S1608" s="43">
        <f t="shared" si="3195"/>
        <v>0</v>
      </c>
      <c r="T1608" s="43">
        <f t="shared" si="3196"/>
        <v>0</v>
      </c>
      <c r="U1608" s="43">
        <v>0</v>
      </c>
      <c r="V1608" s="43">
        <f t="shared" si="3158"/>
        <v>0</v>
      </c>
      <c r="W1608" s="43">
        <f t="shared" si="3197"/>
        <v>0</v>
      </c>
      <c r="X1608" s="43">
        <f t="shared" si="3198"/>
        <v>0</v>
      </c>
      <c r="Y1608" s="43">
        <f t="shared" si="3199"/>
        <v>0</v>
      </c>
      <c r="Z1608" s="43">
        <f t="shared" si="3200"/>
        <v>0</v>
      </c>
      <c r="AA1608" s="43">
        <f t="shared" si="3201"/>
        <v>0</v>
      </c>
      <c r="AB1608" s="43">
        <f t="shared" si="3202"/>
        <v>0</v>
      </c>
      <c r="AC1608" s="44">
        <f t="shared" si="3203"/>
        <v>0</v>
      </c>
      <c r="AD1608" s="44">
        <f t="shared" si="3204"/>
        <v>0</v>
      </c>
      <c r="AE1608" s="45" t="e">
        <f t="shared" si="3154"/>
        <v>#DIV/0!</v>
      </c>
      <c r="AF1608" s="46">
        <f t="shared" si="3205"/>
        <v>0</v>
      </c>
      <c r="AG1608" s="46">
        <f t="shared" si="3206"/>
        <v>0</v>
      </c>
      <c r="AH1608" s="47">
        <f t="shared" si="3207"/>
        <v>0</v>
      </c>
      <c r="AI1608" s="47">
        <f t="shared" si="3208"/>
        <v>0</v>
      </c>
      <c r="AJ1608" s="47">
        <f t="shared" si="3209"/>
        <v>0</v>
      </c>
      <c r="AK1608" s="47">
        <f t="shared" si="3210"/>
        <v>0</v>
      </c>
      <c r="AL1608" s="47">
        <f t="shared" si="3155"/>
        <v>0</v>
      </c>
      <c r="AM1608" s="47">
        <f t="shared" si="3156"/>
        <v>0</v>
      </c>
      <c r="AN1608" s="48" t="s">
        <v>36</v>
      </c>
      <c r="AO1608" s="1"/>
      <c r="AP1608" s="1"/>
      <c r="AQ1608" s="1"/>
      <c r="AR1608" s="1"/>
      <c r="AS1608" s="1"/>
    </row>
    <row r="1609" ht="31.5" hidden="1">
      <c r="B1609" s="41" t="s">
        <v>834</v>
      </c>
      <c r="C1609" s="41" t="s">
        <v>41</v>
      </c>
      <c r="D1609" s="41" t="s">
        <v>43</v>
      </c>
      <c r="E1609" s="26" t="str">
        <f t="shared" si="3157"/>
        <v>0113</v>
      </c>
      <c r="F1609" s="41" t="s">
        <v>349</v>
      </c>
      <c r="G1609" s="41" t="s">
        <v>177</v>
      </c>
      <c r="H1609" s="42" t="s">
        <v>178</v>
      </c>
      <c r="I1609" s="43">
        <f t="shared" si="3185"/>
        <v>0</v>
      </c>
      <c r="J1609" s="43">
        <f t="shared" si="3186"/>
        <v>0</v>
      </c>
      <c r="K1609" s="43">
        <f t="shared" si="3187"/>
        <v>0</v>
      </c>
      <c r="L1609" s="43">
        <f t="shared" si="3188"/>
        <v>0</v>
      </c>
      <c r="M1609" s="43">
        <f t="shared" si="3189"/>
        <v>0</v>
      </c>
      <c r="N1609" s="43">
        <f t="shared" si="3190"/>
        <v>0</v>
      </c>
      <c r="O1609" s="43">
        <f t="shared" si="3191"/>
        <v>0</v>
      </c>
      <c r="P1609" s="43">
        <f t="shared" si="3192"/>
        <v>0</v>
      </c>
      <c r="Q1609" s="43">
        <f t="shared" si="3193"/>
        <v>0</v>
      </c>
      <c r="R1609" s="43">
        <f t="shared" si="3194"/>
        <v>0</v>
      </c>
      <c r="S1609" s="43">
        <f t="shared" si="3195"/>
        <v>0</v>
      </c>
      <c r="T1609" s="43">
        <f t="shared" si="3196"/>
        <v>0</v>
      </c>
      <c r="U1609" s="43">
        <v>0</v>
      </c>
      <c r="V1609" s="43">
        <f t="shared" si="3158"/>
        <v>0</v>
      </c>
      <c r="W1609" s="43">
        <f t="shared" si="3197"/>
        <v>0</v>
      </c>
      <c r="X1609" s="43">
        <f t="shared" si="3198"/>
        <v>0</v>
      </c>
      <c r="Y1609" s="43">
        <f t="shared" si="3199"/>
        <v>0</v>
      </c>
      <c r="Z1609" s="43">
        <f t="shared" si="3200"/>
        <v>0</v>
      </c>
      <c r="AA1609" s="43">
        <f t="shared" si="3201"/>
        <v>0</v>
      </c>
      <c r="AB1609" s="43">
        <f t="shared" si="3202"/>
        <v>0</v>
      </c>
      <c r="AC1609" s="44">
        <f t="shared" si="3203"/>
        <v>0</v>
      </c>
      <c r="AD1609" s="44">
        <f t="shared" si="3204"/>
        <v>0</v>
      </c>
      <c r="AE1609" s="45" t="e">
        <f t="shared" si="3154"/>
        <v>#DIV/0!</v>
      </c>
      <c r="AF1609" s="46">
        <f t="shared" si="3205"/>
        <v>0</v>
      </c>
      <c r="AG1609" s="46">
        <f t="shared" si="3206"/>
        <v>0</v>
      </c>
      <c r="AH1609" s="47">
        <f t="shared" si="3207"/>
        <v>0</v>
      </c>
      <c r="AI1609" s="47">
        <f t="shared" si="3208"/>
        <v>0</v>
      </c>
      <c r="AJ1609" s="47">
        <f t="shared" si="3209"/>
        <v>0</v>
      </c>
      <c r="AK1609" s="47">
        <f t="shared" si="3210"/>
        <v>0</v>
      </c>
      <c r="AL1609" s="47">
        <f t="shared" si="3155"/>
        <v>0</v>
      </c>
      <c r="AM1609" s="47">
        <f t="shared" si="3156"/>
        <v>0</v>
      </c>
      <c r="AN1609" s="48" t="s">
        <v>36</v>
      </c>
      <c r="AO1609" s="1"/>
      <c r="AP1609" s="1"/>
      <c r="AQ1609" s="1"/>
      <c r="AR1609" s="1"/>
      <c r="AS1609" s="1"/>
    </row>
    <row r="1610" ht="63" hidden="1">
      <c r="B1610" s="41" t="s">
        <v>834</v>
      </c>
      <c r="C1610" s="41" t="s">
        <v>41</v>
      </c>
      <c r="D1610" s="41" t="s">
        <v>43</v>
      </c>
      <c r="E1610" s="26" t="str">
        <f t="shared" si="3157"/>
        <v>0113</v>
      </c>
      <c r="F1610" s="41" t="s">
        <v>349</v>
      </c>
      <c r="G1610" s="41" t="s">
        <v>373</v>
      </c>
      <c r="H1610" s="42" t="s">
        <v>374</v>
      </c>
      <c r="I1610" s="43"/>
      <c r="J1610" s="43"/>
      <c r="K1610" s="43"/>
      <c r="L1610" s="43"/>
      <c r="M1610" s="43"/>
      <c r="N1610" s="43"/>
      <c r="O1610" s="43">
        <v>0</v>
      </c>
      <c r="P1610" s="43">
        <v>0</v>
      </c>
      <c r="Q1610" s="43">
        <v>0</v>
      </c>
      <c r="R1610" s="43">
        <v>0</v>
      </c>
      <c r="S1610" s="43">
        <v>0</v>
      </c>
      <c r="T1610" s="43">
        <v>0</v>
      </c>
      <c r="U1610" s="43">
        <v>0</v>
      </c>
      <c r="V1610" s="43">
        <f t="shared" si="3158"/>
        <v>0</v>
      </c>
      <c r="W1610" s="43"/>
      <c r="X1610" s="43"/>
      <c r="Y1610" s="43"/>
      <c r="Z1610" s="43"/>
      <c r="AA1610" s="43"/>
      <c r="AB1610" s="43">
        <v>0</v>
      </c>
      <c r="AC1610" s="44">
        <v>0</v>
      </c>
      <c r="AD1610" s="44">
        <v>0</v>
      </c>
      <c r="AE1610" s="45" t="e">
        <f t="shared" si="3154"/>
        <v>#DIV/0!</v>
      </c>
      <c r="AF1610" s="46">
        <v>0</v>
      </c>
      <c r="AG1610" s="46">
        <v>0</v>
      </c>
      <c r="AH1610" s="47">
        <v>0</v>
      </c>
      <c r="AI1610" s="47">
        <v>0</v>
      </c>
      <c r="AJ1610" s="47">
        <v>0</v>
      </c>
      <c r="AK1610" s="47">
        <v>0</v>
      </c>
      <c r="AL1610" s="47">
        <f t="shared" si="3155"/>
        <v>0</v>
      </c>
      <c r="AM1610" s="47">
        <f t="shared" si="3156"/>
        <v>0</v>
      </c>
      <c r="AN1610" s="48" t="s">
        <v>36</v>
      </c>
      <c r="AO1610" s="1"/>
      <c r="AP1610" s="1"/>
      <c r="AQ1610" s="1"/>
      <c r="AR1610" s="1"/>
      <c r="AS1610" s="1"/>
    </row>
    <row r="1611" ht="31.5">
      <c r="B1611" s="41" t="s">
        <v>834</v>
      </c>
      <c r="C1611" s="41" t="s">
        <v>41</v>
      </c>
      <c r="D1611" s="41" t="s">
        <v>43</v>
      </c>
      <c r="E1611" s="26" t="str">
        <f t="shared" si="3157"/>
        <v>0113</v>
      </c>
      <c r="F1611" s="41" t="s">
        <v>81</v>
      </c>
      <c r="G1611" s="41"/>
      <c r="H1611" s="42" t="s">
        <v>82</v>
      </c>
      <c r="I1611" s="43"/>
      <c r="J1611" s="43"/>
      <c r="K1611" s="43"/>
      <c r="L1611" s="43"/>
      <c r="M1611" s="43"/>
      <c r="N1611" s="43"/>
      <c r="O1611" s="43">
        <f t="shared" si="3191"/>
        <v>0</v>
      </c>
      <c r="P1611" s="43">
        <f t="shared" si="3192"/>
        <v>0</v>
      </c>
      <c r="Q1611" s="43">
        <f t="shared" si="3193"/>
        <v>0</v>
      </c>
      <c r="R1611" s="43">
        <f t="shared" si="3194"/>
        <v>0</v>
      </c>
      <c r="S1611" s="43">
        <f t="shared" si="3195"/>
        <v>0</v>
      </c>
      <c r="T1611" s="43">
        <f t="shared" si="3196"/>
        <v>0</v>
      </c>
      <c r="U1611" s="43"/>
      <c r="V1611" s="43">
        <f t="shared" si="3158"/>
        <v>0</v>
      </c>
      <c r="W1611" s="43">
        <f t="shared" si="3197"/>
        <v>0</v>
      </c>
      <c r="X1611" s="43">
        <f t="shared" si="3198"/>
        <v>0</v>
      </c>
      <c r="Y1611" s="43">
        <f t="shared" si="3199"/>
        <v>0</v>
      </c>
      <c r="Z1611" s="43">
        <f t="shared" si="3200"/>
        <v>0</v>
      </c>
      <c r="AA1611" s="43">
        <f t="shared" si="3201"/>
        <v>0</v>
      </c>
      <c r="AB1611" s="43">
        <f t="shared" si="3202"/>
        <v>492.774</v>
      </c>
      <c r="AC1611" s="44">
        <f t="shared" si="3203"/>
        <v>552</v>
      </c>
      <c r="AD1611" s="44">
        <f t="shared" si="3204"/>
        <v>551</v>
      </c>
      <c r="AE1611" s="45">
        <f t="shared" si="3154"/>
        <v>99.818840579710141</v>
      </c>
      <c r="AF1611" s="43">
        <f t="shared" si="3205"/>
        <v>552</v>
      </c>
      <c r="AG1611" s="43">
        <f t="shared" si="3206"/>
        <v>0</v>
      </c>
      <c r="AH1611" s="43">
        <f t="shared" si="3207"/>
        <v>0</v>
      </c>
      <c r="AI1611" s="43">
        <f t="shared" si="3208"/>
        <v>0</v>
      </c>
      <c r="AJ1611" s="43">
        <f t="shared" si="3209"/>
        <v>0</v>
      </c>
      <c r="AK1611" s="43">
        <f t="shared" si="3210"/>
        <v>0</v>
      </c>
      <c r="AL1611" s="43">
        <f t="shared" si="3155"/>
        <v>552</v>
      </c>
      <c r="AM1611" s="43">
        <f t="shared" si="3156"/>
        <v>-552</v>
      </c>
      <c r="AN1611" s="19"/>
      <c r="AR1611" s="1"/>
      <c r="AS1611" s="1"/>
    </row>
    <row r="1612" ht="47.25">
      <c r="B1612" s="41" t="s">
        <v>834</v>
      </c>
      <c r="C1612" s="41" t="s">
        <v>41</v>
      </c>
      <c r="D1612" s="41" t="s">
        <v>43</v>
      </c>
      <c r="E1612" s="26" t="str">
        <f t="shared" si="3157"/>
        <v>0113</v>
      </c>
      <c r="F1612" s="41" t="s">
        <v>381</v>
      </c>
      <c r="G1612" s="41"/>
      <c r="H1612" s="42" t="s">
        <v>382</v>
      </c>
      <c r="I1612" s="43">
        <f t="shared" si="3185"/>
        <v>0</v>
      </c>
      <c r="J1612" s="43">
        <f t="shared" si="3186"/>
        <v>0</v>
      </c>
      <c r="K1612" s="43">
        <f t="shared" si="3187"/>
        <v>0</v>
      </c>
      <c r="L1612" s="43">
        <f t="shared" si="3188"/>
        <v>0</v>
      </c>
      <c r="M1612" s="43">
        <f t="shared" si="3189"/>
        <v>0</v>
      </c>
      <c r="N1612" s="43">
        <f t="shared" si="3190"/>
        <v>0</v>
      </c>
      <c r="O1612" s="43">
        <f t="shared" si="3191"/>
        <v>0</v>
      </c>
      <c r="P1612" s="43">
        <f t="shared" si="3192"/>
        <v>0</v>
      </c>
      <c r="Q1612" s="43">
        <f t="shared" si="3193"/>
        <v>0</v>
      </c>
      <c r="R1612" s="43">
        <f t="shared" si="3194"/>
        <v>0</v>
      </c>
      <c r="S1612" s="43">
        <f t="shared" si="3195"/>
        <v>0</v>
      </c>
      <c r="T1612" s="43">
        <f t="shared" si="3196"/>
        <v>0</v>
      </c>
      <c r="U1612" s="43">
        <v>0</v>
      </c>
      <c r="V1612" s="43">
        <f t="shared" si="3158"/>
        <v>0</v>
      </c>
      <c r="W1612" s="43">
        <f t="shared" si="3197"/>
        <v>0</v>
      </c>
      <c r="X1612" s="43">
        <f t="shared" si="3198"/>
        <v>0</v>
      </c>
      <c r="Y1612" s="43">
        <f t="shared" si="3199"/>
        <v>0</v>
      </c>
      <c r="Z1612" s="43">
        <f t="shared" si="3200"/>
        <v>0</v>
      </c>
      <c r="AA1612" s="43">
        <f t="shared" si="3201"/>
        <v>0</v>
      </c>
      <c r="AB1612" s="43">
        <f t="shared" si="3202"/>
        <v>492.774</v>
      </c>
      <c r="AC1612" s="44">
        <f t="shared" si="3203"/>
        <v>552</v>
      </c>
      <c r="AD1612" s="44">
        <f t="shared" si="3204"/>
        <v>551</v>
      </c>
      <c r="AE1612" s="45">
        <f t="shared" si="3154"/>
        <v>99.818840579710141</v>
      </c>
      <c r="AF1612" s="43">
        <f t="shared" si="3205"/>
        <v>552</v>
      </c>
      <c r="AG1612" s="43">
        <f t="shared" si="3206"/>
        <v>0</v>
      </c>
      <c r="AH1612" s="43">
        <f t="shared" si="3207"/>
        <v>0</v>
      </c>
      <c r="AI1612" s="43">
        <f t="shared" si="3208"/>
        <v>0</v>
      </c>
      <c r="AJ1612" s="43">
        <f t="shared" si="3209"/>
        <v>0</v>
      </c>
      <c r="AK1612" s="43">
        <f t="shared" si="3210"/>
        <v>0</v>
      </c>
      <c r="AL1612" s="43">
        <f t="shared" si="3155"/>
        <v>552</v>
      </c>
      <c r="AM1612" s="43">
        <f t="shared" si="3156"/>
        <v>-552</v>
      </c>
      <c r="AN1612" s="2"/>
      <c r="AO1612" s="1"/>
      <c r="AP1612" s="1"/>
      <c r="AQ1612" s="1"/>
      <c r="AR1612" s="1"/>
      <c r="AS1612" s="1"/>
    </row>
    <row r="1613" ht="31.5">
      <c r="B1613" s="41" t="s">
        <v>834</v>
      </c>
      <c r="C1613" s="41" t="s">
        <v>41</v>
      </c>
      <c r="D1613" s="41" t="s">
        <v>43</v>
      </c>
      <c r="E1613" s="26" t="str">
        <f t="shared" si="3157"/>
        <v>0113</v>
      </c>
      <c r="F1613" s="41" t="s">
        <v>381</v>
      </c>
      <c r="G1613" s="41" t="s">
        <v>53</v>
      </c>
      <c r="H1613" s="42" t="s">
        <v>54</v>
      </c>
      <c r="I1613" s="43">
        <f t="shared" si="3185"/>
        <v>0</v>
      </c>
      <c r="J1613" s="43">
        <f t="shared" si="3186"/>
        <v>0</v>
      </c>
      <c r="K1613" s="43">
        <f t="shared" si="3187"/>
        <v>0</v>
      </c>
      <c r="L1613" s="43">
        <f t="shared" si="3188"/>
        <v>0</v>
      </c>
      <c r="M1613" s="43">
        <f t="shared" si="3189"/>
        <v>0</v>
      </c>
      <c r="N1613" s="43">
        <f t="shared" si="3190"/>
        <v>0</v>
      </c>
      <c r="O1613" s="43">
        <f t="shared" si="3191"/>
        <v>0</v>
      </c>
      <c r="P1613" s="43">
        <f t="shared" si="3192"/>
        <v>0</v>
      </c>
      <c r="Q1613" s="43">
        <f t="shared" si="3193"/>
        <v>0</v>
      </c>
      <c r="R1613" s="43">
        <f t="shared" si="3194"/>
        <v>0</v>
      </c>
      <c r="S1613" s="43">
        <f t="shared" si="3195"/>
        <v>0</v>
      </c>
      <c r="T1613" s="43">
        <f t="shared" si="3196"/>
        <v>0</v>
      </c>
      <c r="U1613" s="43">
        <v>0</v>
      </c>
      <c r="V1613" s="43">
        <f t="shared" si="3158"/>
        <v>0</v>
      </c>
      <c r="W1613" s="43">
        <f t="shared" si="3197"/>
        <v>0</v>
      </c>
      <c r="X1613" s="43">
        <f t="shared" si="3198"/>
        <v>0</v>
      </c>
      <c r="Y1613" s="43">
        <f t="shared" si="3199"/>
        <v>0</v>
      </c>
      <c r="Z1613" s="43">
        <f t="shared" si="3200"/>
        <v>0</v>
      </c>
      <c r="AA1613" s="43">
        <f t="shared" si="3201"/>
        <v>0</v>
      </c>
      <c r="AB1613" s="43">
        <f t="shared" si="3202"/>
        <v>492.774</v>
      </c>
      <c r="AC1613" s="44">
        <f t="shared" si="3203"/>
        <v>552</v>
      </c>
      <c r="AD1613" s="44">
        <f t="shared" si="3204"/>
        <v>551</v>
      </c>
      <c r="AE1613" s="45">
        <f t="shared" si="3154"/>
        <v>99.818840579710141</v>
      </c>
      <c r="AF1613" s="43">
        <f t="shared" si="3205"/>
        <v>552</v>
      </c>
      <c r="AG1613" s="43">
        <f t="shared" si="3206"/>
        <v>0</v>
      </c>
      <c r="AH1613" s="43">
        <f t="shared" si="3207"/>
        <v>0</v>
      </c>
      <c r="AI1613" s="43">
        <f t="shared" si="3208"/>
        <v>0</v>
      </c>
      <c r="AJ1613" s="43">
        <f t="shared" si="3209"/>
        <v>0</v>
      </c>
      <c r="AK1613" s="43">
        <f t="shared" si="3210"/>
        <v>0</v>
      </c>
      <c r="AL1613" s="43">
        <f t="shared" si="3155"/>
        <v>552</v>
      </c>
      <c r="AM1613" s="43">
        <f t="shared" si="3156"/>
        <v>-552</v>
      </c>
      <c r="AN1613" s="2"/>
      <c r="AO1613" s="1"/>
      <c r="AP1613" s="1"/>
      <c r="AQ1613" s="1"/>
      <c r="AR1613" s="1"/>
      <c r="AS1613" s="1"/>
    </row>
    <row r="1614" ht="31.5">
      <c r="B1614" s="41" t="s">
        <v>834</v>
      </c>
      <c r="C1614" s="41" t="s">
        <v>41</v>
      </c>
      <c r="D1614" s="41" t="s">
        <v>43</v>
      </c>
      <c r="E1614" s="26" t="str">
        <f t="shared" si="3157"/>
        <v>0113</v>
      </c>
      <c r="F1614" s="41" t="s">
        <v>381</v>
      </c>
      <c r="G1614" s="41" t="s">
        <v>55</v>
      </c>
      <c r="H1614" s="42" t="s">
        <v>56</v>
      </c>
      <c r="I1614" s="43"/>
      <c r="J1614" s="43"/>
      <c r="K1614" s="43"/>
      <c r="L1614" s="43"/>
      <c r="M1614" s="43"/>
      <c r="N1614" s="43"/>
      <c r="O1614" s="43">
        <v>0</v>
      </c>
      <c r="P1614" s="43">
        <v>0</v>
      </c>
      <c r="Q1614" s="43">
        <v>0</v>
      </c>
      <c r="R1614" s="43">
        <v>0</v>
      </c>
      <c r="S1614" s="43">
        <v>0</v>
      </c>
      <c r="T1614" s="43">
        <v>0</v>
      </c>
      <c r="U1614" s="43">
        <v>0</v>
      </c>
      <c r="V1614" s="43">
        <f t="shared" si="3158"/>
        <v>0</v>
      </c>
      <c r="W1614" s="43"/>
      <c r="X1614" s="43"/>
      <c r="Y1614" s="43"/>
      <c r="Z1614" s="43"/>
      <c r="AA1614" s="43"/>
      <c r="AB1614" s="43">
        <v>492.774</v>
      </c>
      <c r="AC1614" s="44">
        <v>552</v>
      </c>
      <c r="AD1614" s="44">
        <v>551</v>
      </c>
      <c r="AE1614" s="45">
        <f t="shared" si="3154"/>
        <v>99.818840579710141</v>
      </c>
      <c r="AF1614" s="43">
        <v>552</v>
      </c>
      <c r="AG1614" s="43">
        <v>0</v>
      </c>
      <c r="AH1614" s="43">
        <v>0</v>
      </c>
      <c r="AI1614" s="43">
        <v>0</v>
      </c>
      <c r="AJ1614" s="43">
        <v>0</v>
      </c>
      <c r="AK1614" s="43">
        <v>0</v>
      </c>
      <c r="AL1614" s="43">
        <f t="shared" si="3155"/>
        <v>552</v>
      </c>
      <c r="AM1614" s="43">
        <f t="shared" si="3156"/>
        <v>-552</v>
      </c>
      <c r="AN1614" s="19"/>
      <c r="AO1614" s="1"/>
      <c r="AP1614" s="1"/>
      <c r="AQ1614" s="1"/>
      <c r="AR1614" s="1"/>
      <c r="AS1614" s="1"/>
    </row>
    <row r="1615" ht="31.5">
      <c r="B1615" s="41" t="s">
        <v>834</v>
      </c>
      <c r="C1615" s="41" t="s">
        <v>41</v>
      </c>
      <c r="D1615" s="41" t="s">
        <v>43</v>
      </c>
      <c r="E1615" s="26" t="str">
        <f t="shared" si="3157"/>
        <v>0113</v>
      </c>
      <c r="F1615" s="41" t="s">
        <v>87</v>
      </c>
      <c r="G1615" s="41"/>
      <c r="H1615" s="42" t="s">
        <v>88</v>
      </c>
      <c r="I1615" s="43"/>
      <c r="J1615" s="43"/>
      <c r="K1615" s="43"/>
      <c r="L1615" s="43"/>
      <c r="M1615" s="43"/>
      <c r="N1615" s="43"/>
      <c r="O1615" s="43">
        <f t="shared" si="3191"/>
        <v>0</v>
      </c>
      <c r="P1615" s="43">
        <f t="shared" si="3192"/>
        <v>0</v>
      </c>
      <c r="Q1615" s="43">
        <f t="shared" si="3193"/>
        <v>0</v>
      </c>
      <c r="R1615" s="43"/>
      <c r="S1615" s="43"/>
      <c r="T1615" s="43"/>
      <c r="U1615" s="43"/>
      <c r="V1615" s="43">
        <f t="shared" si="3158"/>
        <v>0</v>
      </c>
      <c r="W1615" s="43"/>
      <c r="X1615" s="43"/>
      <c r="Y1615" s="43"/>
      <c r="Z1615" s="43"/>
      <c r="AA1615" s="43"/>
      <c r="AB1615" s="43">
        <f t="shared" si="3202"/>
        <v>70</v>
      </c>
      <c r="AC1615" s="44">
        <f t="shared" si="3203"/>
        <v>70</v>
      </c>
      <c r="AD1615" s="44">
        <f t="shared" si="3204"/>
        <v>70</v>
      </c>
      <c r="AE1615" s="45">
        <f t="shared" si="3154"/>
        <v>100</v>
      </c>
      <c r="AF1615" s="43">
        <f t="shared" si="3205"/>
        <v>70</v>
      </c>
      <c r="AG1615" s="43">
        <f t="shared" si="3206"/>
        <v>0</v>
      </c>
      <c r="AH1615" s="43">
        <f t="shared" si="3207"/>
        <v>0</v>
      </c>
      <c r="AI1615" s="43">
        <f t="shared" si="3208"/>
        <v>0</v>
      </c>
      <c r="AJ1615" s="43">
        <f t="shared" si="3209"/>
        <v>0</v>
      </c>
      <c r="AK1615" s="43">
        <f t="shared" si="3210"/>
        <v>0</v>
      </c>
      <c r="AL1615" s="43">
        <f t="shared" si="3155"/>
        <v>70</v>
      </c>
      <c r="AM1615" s="43">
        <f t="shared" si="3156"/>
        <v>-70</v>
      </c>
      <c r="AN1615" s="19"/>
      <c r="AO1615" s="1"/>
      <c r="AP1615" s="1"/>
      <c r="AQ1615" s="1"/>
      <c r="AR1615" s="1"/>
      <c r="AS1615" s="1"/>
    </row>
    <row r="1616">
      <c r="B1616" s="41" t="s">
        <v>834</v>
      </c>
      <c r="C1616" s="41" t="s">
        <v>41</v>
      </c>
      <c r="D1616" s="41" t="s">
        <v>43</v>
      </c>
      <c r="E1616" s="26" t="str">
        <f t="shared" si="3157"/>
        <v>0113</v>
      </c>
      <c r="F1616" s="41" t="s">
        <v>680</v>
      </c>
      <c r="G1616" s="41"/>
      <c r="H1616" s="42" t="s">
        <v>681</v>
      </c>
      <c r="I1616" s="43"/>
      <c r="J1616" s="43"/>
      <c r="K1616" s="43"/>
      <c r="L1616" s="43"/>
      <c r="M1616" s="43"/>
      <c r="N1616" s="43"/>
      <c r="O1616" s="43">
        <f t="shared" si="3191"/>
        <v>0</v>
      </c>
      <c r="P1616" s="43">
        <f t="shared" si="3192"/>
        <v>0</v>
      </c>
      <c r="Q1616" s="43">
        <f t="shared" si="3193"/>
        <v>0</v>
      </c>
      <c r="R1616" s="43"/>
      <c r="S1616" s="43"/>
      <c r="T1616" s="43"/>
      <c r="U1616" s="43"/>
      <c r="V1616" s="43">
        <f t="shared" si="3158"/>
        <v>0</v>
      </c>
      <c r="W1616" s="43"/>
      <c r="X1616" s="43"/>
      <c r="Y1616" s="43"/>
      <c r="Z1616" s="43"/>
      <c r="AA1616" s="43"/>
      <c r="AB1616" s="43">
        <f t="shared" si="3202"/>
        <v>70</v>
      </c>
      <c r="AC1616" s="44">
        <f t="shared" si="3203"/>
        <v>70</v>
      </c>
      <c r="AD1616" s="44">
        <f t="shared" si="3204"/>
        <v>70</v>
      </c>
      <c r="AE1616" s="45">
        <f t="shared" si="3154"/>
        <v>100</v>
      </c>
      <c r="AF1616" s="43">
        <f t="shared" si="3205"/>
        <v>70</v>
      </c>
      <c r="AG1616" s="43">
        <f t="shared" si="3206"/>
        <v>0</v>
      </c>
      <c r="AH1616" s="43">
        <f t="shared" si="3207"/>
        <v>0</v>
      </c>
      <c r="AI1616" s="43">
        <f t="shared" si="3208"/>
        <v>0</v>
      </c>
      <c r="AJ1616" s="43">
        <f t="shared" si="3209"/>
        <v>0</v>
      </c>
      <c r="AK1616" s="43">
        <f t="shared" si="3210"/>
        <v>0</v>
      </c>
      <c r="AL1616" s="43">
        <f t="shared" si="3155"/>
        <v>70</v>
      </c>
      <c r="AM1616" s="43">
        <f t="shared" si="3156"/>
        <v>-70</v>
      </c>
      <c r="AN1616" s="19"/>
      <c r="AR1616" s="1"/>
      <c r="AS1616" s="1"/>
    </row>
    <row r="1617" ht="63">
      <c r="B1617" s="41" t="s">
        <v>834</v>
      </c>
      <c r="C1617" s="41" t="s">
        <v>41</v>
      </c>
      <c r="D1617" s="41" t="s">
        <v>43</v>
      </c>
      <c r="E1617" s="26" t="str">
        <f t="shared" si="3157"/>
        <v>0113</v>
      </c>
      <c r="F1617" s="55" t="s">
        <v>698</v>
      </c>
      <c r="G1617" s="41"/>
      <c r="H1617" s="42" t="s">
        <v>699</v>
      </c>
      <c r="I1617" s="43"/>
      <c r="J1617" s="43"/>
      <c r="K1617" s="43"/>
      <c r="L1617" s="43"/>
      <c r="M1617" s="43"/>
      <c r="N1617" s="43"/>
      <c r="O1617" s="43">
        <f t="shared" si="3191"/>
        <v>0</v>
      </c>
      <c r="P1617" s="43">
        <f t="shared" si="3192"/>
        <v>0</v>
      </c>
      <c r="Q1617" s="43">
        <f t="shared" si="3193"/>
        <v>0</v>
      </c>
      <c r="R1617" s="43"/>
      <c r="S1617" s="43"/>
      <c r="T1617" s="43"/>
      <c r="U1617" s="43"/>
      <c r="V1617" s="43">
        <f t="shared" si="3158"/>
        <v>0</v>
      </c>
      <c r="W1617" s="43"/>
      <c r="X1617" s="43"/>
      <c r="Y1617" s="43"/>
      <c r="Z1617" s="43"/>
      <c r="AA1617" s="43"/>
      <c r="AB1617" s="43">
        <f t="shared" si="3202"/>
        <v>70</v>
      </c>
      <c r="AC1617" s="44">
        <f t="shared" si="3203"/>
        <v>70</v>
      </c>
      <c r="AD1617" s="44">
        <f t="shared" si="3204"/>
        <v>70</v>
      </c>
      <c r="AE1617" s="45">
        <f t="shared" si="3154"/>
        <v>100</v>
      </c>
      <c r="AF1617" s="43">
        <f t="shared" si="3205"/>
        <v>70</v>
      </c>
      <c r="AG1617" s="43">
        <f t="shared" si="3206"/>
        <v>0</v>
      </c>
      <c r="AH1617" s="43">
        <f t="shared" si="3207"/>
        <v>0</v>
      </c>
      <c r="AI1617" s="43">
        <f t="shared" si="3208"/>
        <v>0</v>
      </c>
      <c r="AJ1617" s="43">
        <f t="shared" si="3209"/>
        <v>0</v>
      </c>
      <c r="AK1617" s="43">
        <f t="shared" si="3210"/>
        <v>0</v>
      </c>
      <c r="AL1617" s="43">
        <f t="shared" si="3155"/>
        <v>70</v>
      </c>
      <c r="AM1617" s="43">
        <f t="shared" si="3156"/>
        <v>-70</v>
      </c>
      <c r="AN1617" s="19"/>
      <c r="AO1617" s="1"/>
      <c r="AP1617" s="1"/>
      <c r="AQ1617" s="1"/>
      <c r="AR1617" s="1"/>
      <c r="AS1617" s="1"/>
    </row>
    <row r="1618" ht="78.75">
      <c r="B1618" s="41" t="s">
        <v>834</v>
      </c>
      <c r="C1618" s="41" t="s">
        <v>41</v>
      </c>
      <c r="D1618" s="41" t="s">
        <v>43</v>
      </c>
      <c r="E1618" s="26" t="str">
        <f t="shared" si="3157"/>
        <v>0113</v>
      </c>
      <c r="F1618" s="55" t="s">
        <v>698</v>
      </c>
      <c r="G1618" s="41" t="s">
        <v>71</v>
      </c>
      <c r="H1618" s="42" t="s">
        <v>72</v>
      </c>
      <c r="I1618" s="43"/>
      <c r="J1618" s="43"/>
      <c r="K1618" s="43"/>
      <c r="L1618" s="43"/>
      <c r="M1618" s="43"/>
      <c r="N1618" s="43"/>
      <c r="O1618" s="43">
        <f t="shared" si="3191"/>
        <v>0</v>
      </c>
      <c r="P1618" s="43">
        <f t="shared" si="3192"/>
        <v>0</v>
      </c>
      <c r="Q1618" s="43">
        <f t="shared" si="3193"/>
        <v>0</v>
      </c>
      <c r="R1618" s="43"/>
      <c r="S1618" s="43"/>
      <c r="T1618" s="43"/>
      <c r="U1618" s="43"/>
      <c r="V1618" s="43">
        <f t="shared" si="3158"/>
        <v>0</v>
      </c>
      <c r="W1618" s="43"/>
      <c r="X1618" s="43"/>
      <c r="Y1618" s="43"/>
      <c r="Z1618" s="43"/>
      <c r="AA1618" s="43"/>
      <c r="AB1618" s="43">
        <f t="shared" si="3202"/>
        <v>70</v>
      </c>
      <c r="AC1618" s="44">
        <f t="shared" si="3203"/>
        <v>70</v>
      </c>
      <c r="AD1618" s="44">
        <f t="shared" si="3204"/>
        <v>70</v>
      </c>
      <c r="AE1618" s="45">
        <f t="shared" si="3154"/>
        <v>100</v>
      </c>
      <c r="AF1618" s="43">
        <f t="shared" si="3205"/>
        <v>70</v>
      </c>
      <c r="AG1618" s="43">
        <f t="shared" si="3206"/>
        <v>0</v>
      </c>
      <c r="AH1618" s="43">
        <f t="shared" si="3207"/>
        <v>0</v>
      </c>
      <c r="AI1618" s="43">
        <f t="shared" si="3208"/>
        <v>0</v>
      </c>
      <c r="AJ1618" s="43">
        <f t="shared" si="3209"/>
        <v>0</v>
      </c>
      <c r="AK1618" s="43">
        <f t="shared" si="3210"/>
        <v>0</v>
      </c>
      <c r="AL1618" s="43">
        <f t="shared" si="3155"/>
        <v>70</v>
      </c>
      <c r="AM1618" s="43">
        <f t="shared" si="3156"/>
        <v>-70</v>
      </c>
      <c r="AN1618" s="19"/>
      <c r="AO1618" s="1"/>
      <c r="AP1618" s="1"/>
      <c r="AQ1618" s="1"/>
      <c r="AR1618" s="1"/>
      <c r="AS1618" s="1"/>
    </row>
    <row r="1619" ht="31.5">
      <c r="B1619" s="41" t="s">
        <v>834</v>
      </c>
      <c r="C1619" s="41" t="s">
        <v>41</v>
      </c>
      <c r="D1619" s="41" t="s">
        <v>43</v>
      </c>
      <c r="E1619" s="26" t="str">
        <f t="shared" si="3157"/>
        <v>0113</v>
      </c>
      <c r="F1619" s="55" t="s">
        <v>698</v>
      </c>
      <c r="G1619" s="41" t="s">
        <v>93</v>
      </c>
      <c r="H1619" s="42" t="s">
        <v>94</v>
      </c>
      <c r="I1619" s="43"/>
      <c r="J1619" s="43"/>
      <c r="K1619" s="43"/>
      <c r="L1619" s="43"/>
      <c r="M1619" s="43"/>
      <c r="N1619" s="43"/>
      <c r="O1619" s="43">
        <v>0</v>
      </c>
      <c r="P1619" s="43">
        <v>0</v>
      </c>
      <c r="Q1619" s="43">
        <v>0</v>
      </c>
      <c r="R1619" s="43"/>
      <c r="S1619" s="43"/>
      <c r="T1619" s="43"/>
      <c r="U1619" s="43"/>
      <c r="V1619" s="43">
        <f t="shared" si="3158"/>
        <v>0</v>
      </c>
      <c r="W1619" s="43"/>
      <c r="X1619" s="43"/>
      <c r="Y1619" s="43"/>
      <c r="Z1619" s="43"/>
      <c r="AA1619" s="43"/>
      <c r="AB1619" s="43">
        <v>70</v>
      </c>
      <c r="AC1619" s="44">
        <v>70</v>
      </c>
      <c r="AD1619" s="44">
        <v>70</v>
      </c>
      <c r="AE1619" s="45">
        <f t="shared" si="3154"/>
        <v>100</v>
      </c>
      <c r="AF1619" s="43">
        <v>70</v>
      </c>
      <c r="AG1619" s="43">
        <v>0</v>
      </c>
      <c r="AH1619" s="43">
        <v>0</v>
      </c>
      <c r="AI1619" s="43">
        <v>0</v>
      </c>
      <c r="AJ1619" s="43">
        <v>0</v>
      </c>
      <c r="AK1619" s="43">
        <v>0</v>
      </c>
      <c r="AL1619" s="43">
        <f t="shared" si="3155"/>
        <v>70</v>
      </c>
      <c r="AM1619" s="43">
        <f t="shared" si="3156"/>
        <v>-70</v>
      </c>
      <c r="AN1619" s="19"/>
      <c r="AO1619" s="1"/>
      <c r="AP1619" s="1"/>
      <c r="AQ1619" s="1"/>
      <c r="AR1619" s="1"/>
      <c r="AS1619" s="1"/>
    </row>
    <row r="1620" ht="47.25">
      <c r="B1620" s="41" t="s">
        <v>834</v>
      </c>
      <c r="C1620" s="41" t="s">
        <v>41</v>
      </c>
      <c r="D1620" s="41" t="s">
        <v>43</v>
      </c>
      <c r="E1620" s="26" t="str">
        <f t="shared" si="3157"/>
        <v>0113</v>
      </c>
      <c r="F1620" s="41" t="s">
        <v>101</v>
      </c>
      <c r="G1620" s="41"/>
      <c r="H1620" s="42" t="s">
        <v>102</v>
      </c>
      <c r="I1620" s="43"/>
      <c r="J1620" s="43"/>
      <c r="K1620" s="43"/>
      <c r="L1620" s="43"/>
      <c r="M1620" s="43"/>
      <c r="N1620" s="43"/>
      <c r="O1620" s="43">
        <f t="shared" si="3191"/>
        <v>0</v>
      </c>
      <c r="P1620" s="43">
        <f t="shared" si="3192"/>
        <v>0</v>
      </c>
      <c r="Q1620" s="43">
        <f t="shared" si="3193"/>
        <v>0</v>
      </c>
      <c r="R1620" s="43">
        <f t="shared" si="3194"/>
        <v>0</v>
      </c>
      <c r="S1620" s="43">
        <f t="shared" si="3195"/>
        <v>0</v>
      </c>
      <c r="T1620" s="43"/>
      <c r="U1620" s="43"/>
      <c r="V1620" s="43">
        <f t="shared" si="3158"/>
        <v>0</v>
      </c>
      <c r="W1620" s="43"/>
      <c r="X1620" s="43"/>
      <c r="Y1620" s="43"/>
      <c r="Z1620" s="43"/>
      <c r="AA1620" s="43"/>
      <c r="AB1620" s="43">
        <f t="shared" si="3202"/>
        <v>1257.98981</v>
      </c>
      <c r="AC1620" s="44">
        <f t="shared" si="3203"/>
        <v>1359.23081</v>
      </c>
      <c r="AD1620" s="44">
        <f t="shared" si="3204"/>
        <v>1359.23081</v>
      </c>
      <c r="AE1620" s="45">
        <f t="shared" si="3154"/>
        <v>100</v>
      </c>
      <c r="AF1620" s="43">
        <f t="shared" si="3205"/>
        <v>1257.98981</v>
      </c>
      <c r="AG1620" s="43">
        <f t="shared" si="3206"/>
        <v>0</v>
      </c>
      <c r="AH1620" s="43">
        <f t="shared" si="3207"/>
        <v>0</v>
      </c>
      <c r="AI1620" s="43">
        <f t="shared" si="3208"/>
        <v>0</v>
      </c>
      <c r="AJ1620" s="43">
        <f t="shared" si="3209"/>
        <v>0</v>
      </c>
      <c r="AK1620" s="43">
        <f t="shared" si="3210"/>
        <v>0</v>
      </c>
      <c r="AL1620" s="43">
        <f t="shared" si="3155"/>
        <v>1257.98981</v>
      </c>
      <c r="AM1620" s="43">
        <f t="shared" si="3156"/>
        <v>-1257.98981</v>
      </c>
      <c r="AN1620" s="19"/>
      <c r="AO1620" s="1"/>
      <c r="AP1620" s="1"/>
      <c r="AQ1620" s="1"/>
      <c r="AR1620" s="1"/>
      <c r="AS1620" s="1"/>
    </row>
    <row r="1621" ht="31.5">
      <c r="B1621" s="41" t="s">
        <v>834</v>
      </c>
      <c r="C1621" s="41" t="s">
        <v>41</v>
      </c>
      <c r="D1621" s="41" t="s">
        <v>43</v>
      </c>
      <c r="E1621" s="26" t="str">
        <f t="shared" si="3157"/>
        <v>0113</v>
      </c>
      <c r="F1621" s="41" t="s">
        <v>103</v>
      </c>
      <c r="G1621" s="41"/>
      <c r="H1621" s="42" t="s">
        <v>104</v>
      </c>
      <c r="I1621" s="43"/>
      <c r="J1621" s="43"/>
      <c r="K1621" s="43"/>
      <c r="L1621" s="43"/>
      <c r="M1621" s="43"/>
      <c r="N1621" s="43"/>
      <c r="O1621" s="43">
        <f t="shared" si="3191"/>
        <v>0</v>
      </c>
      <c r="P1621" s="43">
        <f t="shared" si="3192"/>
        <v>0</v>
      </c>
      <c r="Q1621" s="43">
        <f t="shared" si="3193"/>
        <v>0</v>
      </c>
      <c r="R1621" s="43">
        <f t="shared" si="3194"/>
        <v>0</v>
      </c>
      <c r="S1621" s="43">
        <f t="shared" si="3195"/>
        <v>0</v>
      </c>
      <c r="T1621" s="43"/>
      <c r="U1621" s="43"/>
      <c r="V1621" s="43">
        <f t="shared" si="3158"/>
        <v>0</v>
      </c>
      <c r="W1621" s="43"/>
      <c r="X1621" s="43"/>
      <c r="Y1621" s="43"/>
      <c r="Z1621" s="43"/>
      <c r="AA1621" s="43"/>
      <c r="AB1621" s="43">
        <f t="shared" si="3202"/>
        <v>1257.98981</v>
      </c>
      <c r="AC1621" s="44">
        <f t="shared" si="3203"/>
        <v>1359.23081</v>
      </c>
      <c r="AD1621" s="44">
        <f t="shared" si="3204"/>
        <v>1359.23081</v>
      </c>
      <c r="AE1621" s="45">
        <f t="shared" si="3154"/>
        <v>100</v>
      </c>
      <c r="AF1621" s="43">
        <f t="shared" si="3205"/>
        <v>1257.98981</v>
      </c>
      <c r="AG1621" s="43">
        <f t="shared" si="3206"/>
        <v>0</v>
      </c>
      <c r="AH1621" s="43">
        <f t="shared" si="3207"/>
        <v>0</v>
      </c>
      <c r="AI1621" s="43">
        <f t="shared" si="3208"/>
        <v>0</v>
      </c>
      <c r="AJ1621" s="43">
        <f t="shared" si="3209"/>
        <v>0</v>
      </c>
      <c r="AK1621" s="43">
        <f t="shared" si="3210"/>
        <v>0</v>
      </c>
      <c r="AL1621" s="43">
        <f t="shared" si="3155"/>
        <v>1257.98981</v>
      </c>
      <c r="AM1621" s="43">
        <f t="shared" si="3156"/>
        <v>-1257.98981</v>
      </c>
      <c r="AN1621" s="19"/>
      <c r="AR1621" s="1"/>
      <c r="AS1621" s="1"/>
    </row>
    <row r="1622" ht="31.5">
      <c r="B1622" s="41" t="s">
        <v>834</v>
      </c>
      <c r="C1622" s="41" t="s">
        <v>41</v>
      </c>
      <c r="D1622" s="41" t="s">
        <v>43</v>
      </c>
      <c r="E1622" s="26" t="str">
        <f t="shared" si="3157"/>
        <v>0113</v>
      </c>
      <c r="F1622" s="41" t="s">
        <v>105</v>
      </c>
      <c r="G1622" s="41"/>
      <c r="H1622" s="42" t="s">
        <v>106</v>
      </c>
      <c r="I1622" s="43"/>
      <c r="J1622" s="43"/>
      <c r="K1622" s="43"/>
      <c r="L1622" s="43"/>
      <c r="M1622" s="43"/>
      <c r="N1622" s="43"/>
      <c r="O1622" s="43">
        <f t="shared" si="3191"/>
        <v>0</v>
      </c>
      <c r="P1622" s="43">
        <f t="shared" si="3192"/>
        <v>0</v>
      </c>
      <c r="Q1622" s="43">
        <f t="shared" si="3193"/>
        <v>0</v>
      </c>
      <c r="R1622" s="43">
        <f t="shared" si="3194"/>
        <v>0</v>
      </c>
      <c r="S1622" s="43">
        <f t="shared" si="3195"/>
        <v>0</v>
      </c>
      <c r="T1622" s="43"/>
      <c r="U1622" s="43"/>
      <c r="V1622" s="43">
        <f t="shared" si="3158"/>
        <v>0</v>
      </c>
      <c r="W1622" s="43"/>
      <c r="X1622" s="43"/>
      <c r="Y1622" s="43"/>
      <c r="Z1622" s="43"/>
      <c r="AA1622" s="43"/>
      <c r="AB1622" s="43">
        <f t="shared" si="3202"/>
        <v>1257.98981</v>
      </c>
      <c r="AC1622" s="44">
        <f t="shared" si="3203"/>
        <v>1359.23081</v>
      </c>
      <c r="AD1622" s="44">
        <f t="shared" si="3204"/>
        <v>1359.23081</v>
      </c>
      <c r="AE1622" s="45">
        <f t="shared" si="3154"/>
        <v>100</v>
      </c>
      <c r="AF1622" s="43">
        <f t="shared" si="3205"/>
        <v>1257.98981</v>
      </c>
      <c r="AG1622" s="43">
        <f t="shared" si="3206"/>
        <v>0</v>
      </c>
      <c r="AH1622" s="43">
        <f t="shared" si="3207"/>
        <v>0</v>
      </c>
      <c r="AI1622" s="43">
        <f t="shared" si="3208"/>
        <v>0</v>
      </c>
      <c r="AJ1622" s="43">
        <f t="shared" si="3209"/>
        <v>0</v>
      </c>
      <c r="AK1622" s="43">
        <f t="shared" si="3210"/>
        <v>0</v>
      </c>
      <c r="AL1622" s="43">
        <f t="shared" si="3155"/>
        <v>1257.98981</v>
      </c>
      <c r="AM1622" s="43">
        <f t="shared" si="3156"/>
        <v>-1257.98981</v>
      </c>
      <c r="AN1622" s="19"/>
      <c r="AO1622" s="1"/>
      <c r="AP1622" s="1"/>
      <c r="AQ1622" s="1"/>
      <c r="AR1622" s="1"/>
      <c r="AS1622" s="1"/>
    </row>
    <row r="1623">
      <c r="B1623" s="41" t="s">
        <v>834</v>
      </c>
      <c r="C1623" s="41" t="s">
        <v>41</v>
      </c>
      <c r="D1623" s="41" t="s">
        <v>43</v>
      </c>
      <c r="E1623" s="26" t="str">
        <f t="shared" si="3157"/>
        <v>0113</v>
      </c>
      <c r="F1623" s="41" t="s">
        <v>105</v>
      </c>
      <c r="G1623" s="41" t="s">
        <v>59</v>
      </c>
      <c r="H1623" s="42" t="s">
        <v>60</v>
      </c>
      <c r="I1623" s="43"/>
      <c r="J1623" s="43"/>
      <c r="K1623" s="43"/>
      <c r="L1623" s="43"/>
      <c r="M1623" s="43"/>
      <c r="N1623" s="43"/>
      <c r="O1623" s="43">
        <f t="shared" si="3191"/>
        <v>0</v>
      </c>
      <c r="P1623" s="43">
        <f t="shared" si="3192"/>
        <v>0</v>
      </c>
      <c r="Q1623" s="43">
        <f t="shared" si="3193"/>
        <v>0</v>
      </c>
      <c r="R1623" s="43">
        <f t="shared" si="3194"/>
        <v>0</v>
      </c>
      <c r="S1623" s="43">
        <f t="shared" si="3195"/>
        <v>0</v>
      </c>
      <c r="T1623" s="43"/>
      <c r="U1623" s="43"/>
      <c r="V1623" s="43">
        <f t="shared" si="3158"/>
        <v>0</v>
      </c>
      <c r="W1623" s="43"/>
      <c r="X1623" s="43"/>
      <c r="Y1623" s="43"/>
      <c r="Z1623" s="43"/>
      <c r="AA1623" s="43"/>
      <c r="AB1623" s="43">
        <f t="shared" si="3202"/>
        <v>1257.98981</v>
      </c>
      <c r="AC1623" s="44">
        <f t="shared" si="3203"/>
        <v>1359.23081</v>
      </c>
      <c r="AD1623" s="44">
        <f t="shared" si="3204"/>
        <v>1359.23081</v>
      </c>
      <c r="AE1623" s="45">
        <f t="shared" si="3154"/>
        <v>100</v>
      </c>
      <c r="AF1623" s="43">
        <f t="shared" si="3205"/>
        <v>1257.98981</v>
      </c>
      <c r="AG1623" s="43">
        <f t="shared" si="3206"/>
        <v>0</v>
      </c>
      <c r="AH1623" s="43">
        <f t="shared" si="3207"/>
        <v>0</v>
      </c>
      <c r="AI1623" s="43">
        <f t="shared" si="3208"/>
        <v>0</v>
      </c>
      <c r="AJ1623" s="43">
        <f t="shared" si="3209"/>
        <v>0</v>
      </c>
      <c r="AK1623" s="43">
        <f t="shared" si="3210"/>
        <v>0</v>
      </c>
      <c r="AL1623" s="43">
        <f t="shared" si="3155"/>
        <v>1257.98981</v>
      </c>
      <c r="AM1623" s="43">
        <f t="shared" si="3156"/>
        <v>-1257.98981</v>
      </c>
      <c r="AN1623" s="19"/>
      <c r="AO1623" s="1"/>
      <c r="AP1623" s="1"/>
      <c r="AQ1623" s="1"/>
      <c r="AR1623" s="1"/>
      <c r="AS1623" s="1"/>
    </row>
    <row r="1624">
      <c r="B1624" s="41" t="s">
        <v>834</v>
      </c>
      <c r="C1624" s="41" t="s">
        <v>41</v>
      </c>
      <c r="D1624" s="41" t="s">
        <v>43</v>
      </c>
      <c r="E1624" s="26" t="str">
        <f t="shared" si="3157"/>
        <v>0113</v>
      </c>
      <c r="F1624" s="41" t="s">
        <v>105</v>
      </c>
      <c r="G1624" s="41" t="s">
        <v>61</v>
      </c>
      <c r="H1624" s="42" t="s">
        <v>62</v>
      </c>
      <c r="I1624" s="43"/>
      <c r="J1624" s="43"/>
      <c r="K1624" s="43"/>
      <c r="L1624" s="43"/>
      <c r="M1624" s="43"/>
      <c r="N1624" s="43"/>
      <c r="O1624" s="43">
        <v>0</v>
      </c>
      <c r="P1624" s="43">
        <v>0</v>
      </c>
      <c r="Q1624" s="43">
        <v>0</v>
      </c>
      <c r="R1624" s="43">
        <v>0</v>
      </c>
      <c r="S1624" s="43">
        <v>0</v>
      </c>
      <c r="T1624" s="43"/>
      <c r="U1624" s="43"/>
      <c r="V1624" s="43">
        <f t="shared" si="3158"/>
        <v>0</v>
      </c>
      <c r="W1624" s="43"/>
      <c r="X1624" s="43"/>
      <c r="Y1624" s="43"/>
      <c r="Z1624" s="43"/>
      <c r="AA1624" s="43"/>
      <c r="AB1624" s="43">
        <v>1257.98981</v>
      </c>
      <c r="AC1624" s="44">
        <v>1359.23081</v>
      </c>
      <c r="AD1624" s="44">
        <v>1359.23081</v>
      </c>
      <c r="AE1624" s="45">
        <f t="shared" si="3154"/>
        <v>100</v>
      </c>
      <c r="AF1624" s="43">
        <v>1257.98981</v>
      </c>
      <c r="AG1624" s="43">
        <v>0</v>
      </c>
      <c r="AH1624" s="43">
        <v>0</v>
      </c>
      <c r="AI1624" s="43">
        <v>0</v>
      </c>
      <c r="AJ1624" s="43">
        <v>0</v>
      </c>
      <c r="AK1624" s="43">
        <v>0</v>
      </c>
      <c r="AL1624" s="43">
        <f t="shared" si="3155"/>
        <v>1257.98981</v>
      </c>
      <c r="AM1624" s="43">
        <f t="shared" si="3156"/>
        <v>-1257.98981</v>
      </c>
      <c r="AN1624" s="19"/>
      <c r="AO1624" s="1"/>
      <c r="AP1624" s="1"/>
      <c r="AQ1624" s="1"/>
      <c r="AR1624" s="1"/>
      <c r="AS1624" s="1"/>
    </row>
    <row r="1625" s="24" customFormat="1" ht="31.5">
      <c r="B1625" s="25" t="s">
        <v>834</v>
      </c>
      <c r="C1625" s="25" t="s">
        <v>117</v>
      </c>
      <c r="D1625" s="25"/>
      <c r="E1625" s="32" t="str">
        <f t="shared" si="3157"/>
        <v>03</v>
      </c>
      <c r="F1625" s="25"/>
      <c r="G1625" s="25"/>
      <c r="H1625" s="27" t="s">
        <v>199</v>
      </c>
      <c r="I1625" s="28">
        <f>I1645+I1626</f>
        <v>1851.8000000000002</v>
      </c>
      <c r="J1625" s="28">
        <f>J1645+J1626</f>
        <v>1909.1000000000001</v>
      </c>
      <c r="K1625" s="28">
        <f>K1645+K1626</f>
        <v>1766</v>
      </c>
      <c r="L1625" s="28">
        <f>L1645+L1626</f>
        <v>0</v>
      </c>
      <c r="M1625" s="28">
        <f>M1645+M1626</f>
        <v>0</v>
      </c>
      <c r="N1625" s="28">
        <f>N1645+N1626</f>
        <v>0</v>
      </c>
      <c r="O1625" s="28">
        <f>O1645+O1626</f>
        <v>0</v>
      </c>
      <c r="P1625" s="28">
        <f>P1645+P1626</f>
        <v>0</v>
      </c>
      <c r="Q1625" s="28">
        <f>Q1645+Q1626</f>
        <v>0</v>
      </c>
      <c r="R1625" s="28">
        <f>R1645+R1626</f>
        <v>0</v>
      </c>
      <c r="S1625" s="28">
        <f>S1645+S1626</f>
        <v>0</v>
      </c>
      <c r="T1625" s="28">
        <f>T1645+T1626</f>
        <v>0</v>
      </c>
      <c r="U1625" s="28">
        <v>0</v>
      </c>
      <c r="V1625" s="28">
        <f t="shared" si="3158"/>
        <v>1851.8000000000002</v>
      </c>
      <c r="W1625" s="28">
        <f>W1645+W1626</f>
        <v>0</v>
      </c>
      <c r="X1625" s="28">
        <f>X1645+X1626</f>
        <v>0</v>
      </c>
      <c r="Y1625" s="28">
        <f>Y1645+Y1626</f>
        <v>0</v>
      </c>
      <c r="Z1625" s="28">
        <f>Z1645+Z1626</f>
        <v>0</v>
      </c>
      <c r="AA1625" s="28">
        <f>AA1645+AA1626</f>
        <v>0</v>
      </c>
      <c r="AB1625" s="28">
        <f>AB1645+AB1626</f>
        <v>1489.8840599999999</v>
      </c>
      <c r="AC1625" s="29">
        <f>AC1645+AC1626</f>
        <v>2395.0069999999996</v>
      </c>
      <c r="AD1625" s="29">
        <f>AD1645+AD1626</f>
        <v>2230.2772199999999</v>
      </c>
      <c r="AE1625" s="30">
        <f t="shared" si="3154"/>
        <v>93.121949956722489</v>
      </c>
      <c r="AF1625" s="28">
        <f>AF1645+AF1626</f>
        <v>2501.7570000000001</v>
      </c>
      <c r="AG1625" s="28">
        <f>AG1645+AG1626</f>
        <v>0</v>
      </c>
      <c r="AH1625" s="28">
        <f>AH1645+AH1626</f>
        <v>0</v>
      </c>
      <c r="AI1625" s="28">
        <f>AI1645+AI1626</f>
        <v>0</v>
      </c>
      <c r="AJ1625" s="28">
        <f>AJ1645+AJ1626</f>
        <v>0</v>
      </c>
      <c r="AK1625" s="28">
        <f>AK1645+AK1626</f>
        <v>0</v>
      </c>
      <c r="AL1625" s="28">
        <f t="shared" si="3155"/>
        <v>2501.7570000000001</v>
      </c>
      <c r="AM1625" s="28">
        <f t="shared" si="3156"/>
        <v>-649.95699999999988</v>
      </c>
      <c r="AN1625" s="31"/>
      <c r="AO1625" s="24"/>
      <c r="AP1625" s="24"/>
      <c r="AQ1625" s="24"/>
      <c r="AR1625" s="24"/>
      <c r="AS1625" s="24"/>
    </row>
    <row r="1626" s="33" customFormat="1" ht="47.25">
      <c r="B1626" s="34" t="s">
        <v>834</v>
      </c>
      <c r="C1626" s="34" t="s">
        <v>117</v>
      </c>
      <c r="D1626" s="34" t="s">
        <v>446</v>
      </c>
      <c r="E1626" s="35" t="str">
        <f t="shared" si="3157"/>
        <v>0310</v>
      </c>
      <c r="F1626" s="34"/>
      <c r="G1626" s="34"/>
      <c r="H1626" s="36" t="s">
        <v>700</v>
      </c>
      <c r="I1626" s="37">
        <f>I1627</f>
        <v>403.40000000000003</v>
      </c>
      <c r="J1626" s="37">
        <f>J1627</f>
        <v>415.20000000000005</v>
      </c>
      <c r="K1626" s="37">
        <f>K1627</f>
        <v>272.10000000000002</v>
      </c>
      <c r="L1626" s="37">
        <f>L1627</f>
        <v>0</v>
      </c>
      <c r="M1626" s="37">
        <f>M1627</f>
        <v>0</v>
      </c>
      <c r="N1626" s="37">
        <f>N1627</f>
        <v>0</v>
      </c>
      <c r="O1626" s="37">
        <f>O1627+O1640</f>
        <v>0</v>
      </c>
      <c r="P1626" s="37">
        <f>P1627</f>
        <v>0</v>
      </c>
      <c r="Q1626" s="37">
        <f>Q1627</f>
        <v>0</v>
      </c>
      <c r="R1626" s="37">
        <f>R1627</f>
        <v>0</v>
      </c>
      <c r="S1626" s="37">
        <f>S1627</f>
        <v>0</v>
      </c>
      <c r="T1626" s="37">
        <f>T1627</f>
        <v>0</v>
      </c>
      <c r="U1626" s="37">
        <v>0</v>
      </c>
      <c r="V1626" s="37">
        <f t="shared" si="3158"/>
        <v>403.40000000000003</v>
      </c>
      <c r="W1626" s="37">
        <f>W1627</f>
        <v>0</v>
      </c>
      <c r="X1626" s="37">
        <f>X1627</f>
        <v>0</v>
      </c>
      <c r="Y1626" s="37">
        <f>Y1627</f>
        <v>0</v>
      </c>
      <c r="Z1626" s="37">
        <f>Z1627</f>
        <v>0</v>
      </c>
      <c r="AA1626" s="37">
        <f>AA1627</f>
        <v>0</v>
      </c>
      <c r="AB1626" s="37">
        <f>AB1627+AB1640</f>
        <v>566.39269999999999</v>
      </c>
      <c r="AC1626" s="38">
        <f>AC1627+AC1640</f>
        <v>843.40699999999993</v>
      </c>
      <c r="AD1626" s="38">
        <f>AD1627+AD1640</f>
        <v>836.70700000000011</v>
      </c>
      <c r="AE1626" s="39">
        <f t="shared" si="3154"/>
        <v>99.205602988829853</v>
      </c>
      <c r="AF1626" s="37">
        <f>AF1627+AF1640</f>
        <v>950.15699999999993</v>
      </c>
      <c r="AG1626" s="37">
        <f>AG1627+AG1640</f>
        <v>0</v>
      </c>
      <c r="AH1626" s="37">
        <f>AH1627+AH1640</f>
        <v>0</v>
      </c>
      <c r="AI1626" s="37">
        <f>AI1627+AI1640</f>
        <v>0</v>
      </c>
      <c r="AJ1626" s="37">
        <f>AJ1627+AJ1640</f>
        <v>0</v>
      </c>
      <c r="AK1626" s="37">
        <f>AK1627+AK1640</f>
        <v>0</v>
      </c>
      <c r="AL1626" s="37">
        <f t="shared" si="3155"/>
        <v>950.15699999999993</v>
      </c>
      <c r="AM1626" s="37">
        <f t="shared" si="3156"/>
        <v>-546.75699999999983</v>
      </c>
      <c r="AN1626" s="40"/>
      <c r="AO1626" s="33"/>
      <c r="AP1626" s="33"/>
      <c r="AQ1626" s="33"/>
      <c r="AR1626" s="33"/>
      <c r="AS1626" s="33"/>
    </row>
    <row r="1627">
      <c r="B1627" s="41" t="s">
        <v>834</v>
      </c>
      <c r="C1627" s="41" t="s">
        <v>117</v>
      </c>
      <c r="D1627" s="41" t="s">
        <v>446</v>
      </c>
      <c r="E1627" s="26" t="str">
        <f t="shared" si="3157"/>
        <v>0310</v>
      </c>
      <c r="F1627" s="41" t="s">
        <v>351</v>
      </c>
      <c r="G1627" s="41"/>
      <c r="H1627" s="42" t="s">
        <v>352</v>
      </c>
      <c r="I1627" s="43">
        <f>I1633+I1628</f>
        <v>403.40000000000003</v>
      </c>
      <c r="J1627" s="43">
        <f>J1633+J1628</f>
        <v>415.20000000000005</v>
      </c>
      <c r="K1627" s="43">
        <f>K1633+K1628</f>
        <v>272.10000000000002</v>
      </c>
      <c r="L1627" s="43">
        <f>L1633+L1628</f>
        <v>0</v>
      </c>
      <c r="M1627" s="43">
        <f>M1633+M1628</f>
        <v>0</v>
      </c>
      <c r="N1627" s="43">
        <f>N1633+N1628</f>
        <v>0</v>
      </c>
      <c r="O1627" s="43">
        <f>O1633+O1628</f>
        <v>0</v>
      </c>
      <c r="P1627" s="43">
        <f>P1633+P1628</f>
        <v>0</v>
      </c>
      <c r="Q1627" s="43">
        <f>Q1633+Q1628</f>
        <v>0</v>
      </c>
      <c r="R1627" s="43">
        <f>R1633+R1628</f>
        <v>0</v>
      </c>
      <c r="S1627" s="43">
        <f>S1633+S1628</f>
        <v>0</v>
      </c>
      <c r="T1627" s="43">
        <f>T1633+T1628</f>
        <v>0</v>
      </c>
      <c r="U1627" s="43">
        <v>0</v>
      </c>
      <c r="V1627" s="43">
        <f t="shared" si="3158"/>
        <v>403.40000000000003</v>
      </c>
      <c r="W1627" s="43">
        <f>W1633+W1628</f>
        <v>0</v>
      </c>
      <c r="X1627" s="43">
        <f>X1633+X1628</f>
        <v>0</v>
      </c>
      <c r="Y1627" s="43">
        <f>Y1633+Y1628</f>
        <v>0</v>
      </c>
      <c r="Z1627" s="43">
        <f>Z1633+Z1628</f>
        <v>0</v>
      </c>
      <c r="AA1627" s="43">
        <f>AA1633+AA1628</f>
        <v>0</v>
      </c>
      <c r="AB1627" s="43">
        <f>AB1633+AB1628</f>
        <v>304.24270000000001</v>
      </c>
      <c r="AC1627" s="44">
        <f>AC1633+AC1628</f>
        <v>403.39999999999998</v>
      </c>
      <c r="AD1627" s="44">
        <f>AD1633+AD1628</f>
        <v>396.70000000000005</v>
      </c>
      <c r="AE1627" s="45">
        <f t="shared" si="3154"/>
        <v>98.339117501239485</v>
      </c>
      <c r="AF1627" s="43">
        <f>AF1633+AF1628</f>
        <v>403.39999999999998</v>
      </c>
      <c r="AG1627" s="43">
        <f>AG1633+AG1628</f>
        <v>0</v>
      </c>
      <c r="AH1627" s="43">
        <f>AH1633+AH1628</f>
        <v>0</v>
      </c>
      <c r="AI1627" s="43">
        <f>AI1633+AI1628</f>
        <v>0</v>
      </c>
      <c r="AJ1627" s="43">
        <f>AJ1633+AJ1628</f>
        <v>0</v>
      </c>
      <c r="AK1627" s="43">
        <f>AK1633+AK1628</f>
        <v>0</v>
      </c>
      <c r="AL1627" s="43">
        <f t="shared" si="3155"/>
        <v>403.39999999999998</v>
      </c>
      <c r="AM1627" s="43">
        <f t="shared" si="3156"/>
        <v>5.6843418860808015e-14</v>
      </c>
      <c r="AN1627" s="2"/>
      <c r="AO1627" s="1"/>
      <c r="AP1627" s="1"/>
      <c r="AQ1627" s="1"/>
      <c r="AR1627" s="1"/>
      <c r="AS1627" s="1"/>
    </row>
    <row r="1628" ht="63">
      <c r="B1628" s="41" t="s">
        <v>834</v>
      </c>
      <c r="C1628" s="41" t="s">
        <v>117</v>
      </c>
      <c r="D1628" s="41" t="s">
        <v>446</v>
      </c>
      <c r="E1628" s="26" t="str">
        <f t="shared" si="3157"/>
        <v>0310</v>
      </c>
      <c r="F1628" s="41" t="s">
        <v>701</v>
      </c>
      <c r="G1628" s="41"/>
      <c r="H1628" s="42" t="s">
        <v>702</v>
      </c>
      <c r="I1628" s="43">
        <f t="shared" ref="I1628:I1634" si="3211">I1629</f>
        <v>4.5999999999999996</v>
      </c>
      <c r="J1628" s="43">
        <f t="shared" ref="J1628:J1634" si="3212">J1629</f>
        <v>4.5999999999999996</v>
      </c>
      <c r="K1628" s="43">
        <f t="shared" ref="K1628:K1634" si="3213">K1629</f>
        <v>4.5999999999999996</v>
      </c>
      <c r="L1628" s="43">
        <f t="shared" ref="L1628:L1634" si="3214">L1629</f>
        <v>0</v>
      </c>
      <c r="M1628" s="43">
        <f t="shared" ref="M1628:M1634" si="3215">M1629</f>
        <v>0</v>
      </c>
      <c r="N1628" s="43">
        <f t="shared" ref="N1628:N1634" si="3216">N1629</f>
        <v>0</v>
      </c>
      <c r="O1628" s="43">
        <f t="shared" ref="O1628:O1634" si="3217">O1629</f>
        <v>0</v>
      </c>
      <c r="P1628" s="43">
        <f t="shared" ref="P1628:P1634" si="3218">P1629</f>
        <v>0</v>
      </c>
      <c r="Q1628" s="43">
        <f t="shared" ref="Q1628:Q1634" si="3219">Q1629</f>
        <v>0</v>
      </c>
      <c r="R1628" s="43">
        <f t="shared" ref="R1628:R1634" si="3220">R1629</f>
        <v>0</v>
      </c>
      <c r="S1628" s="43">
        <f t="shared" ref="S1628:S1634" si="3221">S1629</f>
        <v>0</v>
      </c>
      <c r="T1628" s="43">
        <f t="shared" ref="T1628:T1634" si="3222">T1629</f>
        <v>0</v>
      </c>
      <c r="U1628" s="43">
        <v>0</v>
      </c>
      <c r="V1628" s="43">
        <f t="shared" si="3158"/>
        <v>4.5999999999999996</v>
      </c>
      <c r="W1628" s="43">
        <f t="shared" ref="W1628:W1634" si="3223">W1629</f>
        <v>0</v>
      </c>
      <c r="X1628" s="43">
        <f t="shared" ref="X1628:X1634" si="3224">X1629</f>
        <v>0</v>
      </c>
      <c r="Y1628" s="43">
        <f t="shared" ref="Y1628:Y1634" si="3225">Y1629</f>
        <v>0</v>
      </c>
      <c r="Z1628" s="43">
        <f t="shared" ref="Z1628:Z1634" si="3226">Z1629</f>
        <v>0</v>
      </c>
      <c r="AA1628" s="43">
        <f t="shared" ref="AA1628:AA1634" si="3227">AA1629</f>
        <v>0</v>
      </c>
      <c r="AB1628" s="43">
        <f t="shared" ref="AB1628:AB1634" si="3228">AB1629</f>
        <v>4.5999999999999996</v>
      </c>
      <c r="AC1628" s="44">
        <f t="shared" ref="AC1628:AC1634" si="3229">AC1629</f>
        <v>4.5999999999999996</v>
      </c>
      <c r="AD1628" s="44">
        <f t="shared" ref="AD1628:AD1634" si="3230">AD1629</f>
        <v>4.5999999999999996</v>
      </c>
      <c r="AE1628" s="45">
        <f t="shared" si="3154"/>
        <v>100</v>
      </c>
      <c r="AF1628" s="43">
        <f t="shared" ref="AF1628:AF1634" si="3231">AF1629</f>
        <v>4.5999999999999996</v>
      </c>
      <c r="AG1628" s="43">
        <f t="shared" ref="AG1628:AG1634" si="3232">AG1629</f>
        <v>0</v>
      </c>
      <c r="AH1628" s="43">
        <f t="shared" ref="AH1628:AH1634" si="3233">AH1629</f>
        <v>0</v>
      </c>
      <c r="AI1628" s="43">
        <f t="shared" ref="AI1628:AI1634" si="3234">AI1629</f>
        <v>0</v>
      </c>
      <c r="AJ1628" s="43">
        <f t="shared" ref="AJ1628:AJ1634" si="3235">AJ1629</f>
        <v>0</v>
      </c>
      <c r="AK1628" s="43">
        <f t="shared" ref="AK1628:AK1634" si="3236">AK1629</f>
        <v>0</v>
      </c>
      <c r="AL1628" s="43">
        <f t="shared" si="3155"/>
        <v>4.5999999999999996</v>
      </c>
      <c r="AM1628" s="43">
        <f t="shared" si="3156"/>
        <v>0</v>
      </c>
      <c r="AN1628" s="2"/>
      <c r="AO1628" s="1"/>
      <c r="AP1628" s="1"/>
      <c r="AQ1628" s="1"/>
      <c r="AR1628" s="1"/>
      <c r="AS1628" s="1"/>
    </row>
    <row r="1629" ht="47.25">
      <c r="B1629" s="41" t="s">
        <v>834</v>
      </c>
      <c r="C1629" s="41" t="s">
        <v>117</v>
      </c>
      <c r="D1629" s="41" t="s">
        <v>446</v>
      </c>
      <c r="E1629" s="26" t="str">
        <f t="shared" si="3157"/>
        <v>0310</v>
      </c>
      <c r="F1629" s="41" t="s">
        <v>703</v>
      </c>
      <c r="G1629" s="41"/>
      <c r="H1629" s="42" t="s">
        <v>704</v>
      </c>
      <c r="I1629" s="43">
        <f t="shared" si="3211"/>
        <v>4.5999999999999996</v>
      </c>
      <c r="J1629" s="43">
        <f t="shared" si="3212"/>
        <v>4.5999999999999996</v>
      </c>
      <c r="K1629" s="43">
        <f t="shared" si="3213"/>
        <v>4.5999999999999996</v>
      </c>
      <c r="L1629" s="43">
        <f t="shared" si="3214"/>
        <v>0</v>
      </c>
      <c r="M1629" s="43">
        <f t="shared" si="3215"/>
        <v>0</v>
      </c>
      <c r="N1629" s="43">
        <f t="shared" si="3216"/>
        <v>0</v>
      </c>
      <c r="O1629" s="43">
        <f t="shared" si="3217"/>
        <v>0</v>
      </c>
      <c r="P1629" s="43">
        <f t="shared" si="3218"/>
        <v>0</v>
      </c>
      <c r="Q1629" s="43">
        <f t="shared" si="3219"/>
        <v>0</v>
      </c>
      <c r="R1629" s="43">
        <f t="shared" si="3220"/>
        <v>0</v>
      </c>
      <c r="S1629" s="43">
        <f t="shared" si="3221"/>
        <v>0</v>
      </c>
      <c r="T1629" s="43">
        <f t="shared" si="3222"/>
        <v>0</v>
      </c>
      <c r="U1629" s="43">
        <v>0</v>
      </c>
      <c r="V1629" s="43">
        <f t="shared" si="3158"/>
        <v>4.5999999999999996</v>
      </c>
      <c r="W1629" s="43">
        <f t="shared" si="3223"/>
        <v>0</v>
      </c>
      <c r="X1629" s="43">
        <f t="shared" si="3224"/>
        <v>0</v>
      </c>
      <c r="Y1629" s="43">
        <f t="shared" si="3225"/>
        <v>0</v>
      </c>
      <c r="Z1629" s="43">
        <f t="shared" si="3226"/>
        <v>0</v>
      </c>
      <c r="AA1629" s="43">
        <f t="shared" si="3227"/>
        <v>0</v>
      </c>
      <c r="AB1629" s="43">
        <f t="shared" si="3228"/>
        <v>4.5999999999999996</v>
      </c>
      <c r="AC1629" s="44">
        <f t="shared" si="3229"/>
        <v>4.5999999999999996</v>
      </c>
      <c r="AD1629" s="44">
        <f t="shared" si="3230"/>
        <v>4.5999999999999996</v>
      </c>
      <c r="AE1629" s="45">
        <f t="shared" si="3154"/>
        <v>100</v>
      </c>
      <c r="AF1629" s="43">
        <f t="shared" si="3231"/>
        <v>4.5999999999999996</v>
      </c>
      <c r="AG1629" s="43">
        <f t="shared" si="3232"/>
        <v>0</v>
      </c>
      <c r="AH1629" s="43">
        <f t="shared" si="3233"/>
        <v>0</v>
      </c>
      <c r="AI1629" s="43">
        <f t="shared" si="3234"/>
        <v>0</v>
      </c>
      <c r="AJ1629" s="43">
        <f t="shared" si="3235"/>
        <v>0</v>
      </c>
      <c r="AK1629" s="43">
        <f t="shared" si="3236"/>
        <v>0</v>
      </c>
      <c r="AL1629" s="43">
        <f t="shared" si="3155"/>
        <v>4.5999999999999996</v>
      </c>
      <c r="AM1629" s="43">
        <f t="shared" si="3156"/>
        <v>0</v>
      </c>
      <c r="AN1629" s="2"/>
      <c r="AR1629" s="1"/>
      <c r="AS1629" s="1"/>
    </row>
    <row r="1630" ht="31.5">
      <c r="B1630" s="41" t="s">
        <v>834</v>
      </c>
      <c r="C1630" s="41" t="s">
        <v>117</v>
      </c>
      <c r="D1630" s="41" t="s">
        <v>446</v>
      </c>
      <c r="E1630" s="26" t="str">
        <f t="shared" si="3157"/>
        <v>0310</v>
      </c>
      <c r="F1630" s="41" t="s">
        <v>705</v>
      </c>
      <c r="G1630" s="41"/>
      <c r="H1630" s="42" t="s">
        <v>706</v>
      </c>
      <c r="I1630" s="43">
        <f t="shared" si="3211"/>
        <v>4.5999999999999996</v>
      </c>
      <c r="J1630" s="43">
        <f t="shared" si="3212"/>
        <v>4.5999999999999996</v>
      </c>
      <c r="K1630" s="43">
        <f t="shared" si="3213"/>
        <v>4.5999999999999996</v>
      </c>
      <c r="L1630" s="43">
        <f t="shared" si="3214"/>
        <v>0</v>
      </c>
      <c r="M1630" s="43">
        <f t="shared" si="3215"/>
        <v>0</v>
      </c>
      <c r="N1630" s="43">
        <f t="shared" si="3216"/>
        <v>0</v>
      </c>
      <c r="O1630" s="43">
        <f t="shared" si="3217"/>
        <v>0</v>
      </c>
      <c r="P1630" s="43">
        <f t="shared" si="3218"/>
        <v>0</v>
      </c>
      <c r="Q1630" s="43">
        <f t="shared" si="3219"/>
        <v>0</v>
      </c>
      <c r="R1630" s="43">
        <f t="shared" si="3220"/>
        <v>0</v>
      </c>
      <c r="S1630" s="43">
        <f t="shared" si="3221"/>
        <v>0</v>
      </c>
      <c r="T1630" s="43">
        <f t="shared" si="3222"/>
        <v>0</v>
      </c>
      <c r="U1630" s="43">
        <v>0</v>
      </c>
      <c r="V1630" s="43">
        <f t="shared" si="3158"/>
        <v>4.5999999999999996</v>
      </c>
      <c r="W1630" s="43">
        <f t="shared" si="3223"/>
        <v>0</v>
      </c>
      <c r="X1630" s="43">
        <f t="shared" si="3224"/>
        <v>0</v>
      </c>
      <c r="Y1630" s="43">
        <f t="shared" si="3225"/>
        <v>0</v>
      </c>
      <c r="Z1630" s="43">
        <f t="shared" si="3226"/>
        <v>0</v>
      </c>
      <c r="AA1630" s="43">
        <f t="shared" si="3227"/>
        <v>0</v>
      </c>
      <c r="AB1630" s="43">
        <f t="shared" si="3228"/>
        <v>4.5999999999999996</v>
      </c>
      <c r="AC1630" s="44">
        <f t="shared" si="3229"/>
        <v>4.5999999999999996</v>
      </c>
      <c r="AD1630" s="44">
        <f t="shared" si="3230"/>
        <v>4.5999999999999996</v>
      </c>
      <c r="AE1630" s="45">
        <f t="shared" si="3154"/>
        <v>100</v>
      </c>
      <c r="AF1630" s="43">
        <f t="shared" si="3231"/>
        <v>4.5999999999999996</v>
      </c>
      <c r="AG1630" s="43">
        <f t="shared" si="3232"/>
        <v>0</v>
      </c>
      <c r="AH1630" s="43">
        <f t="shared" si="3233"/>
        <v>0</v>
      </c>
      <c r="AI1630" s="43">
        <f t="shared" si="3234"/>
        <v>0</v>
      </c>
      <c r="AJ1630" s="43">
        <f t="shared" si="3235"/>
        <v>0</v>
      </c>
      <c r="AK1630" s="43">
        <f t="shared" si="3236"/>
        <v>0</v>
      </c>
      <c r="AL1630" s="43">
        <f t="shared" si="3155"/>
        <v>4.5999999999999996</v>
      </c>
      <c r="AM1630" s="43">
        <f t="shared" si="3156"/>
        <v>0</v>
      </c>
      <c r="AN1630" s="2"/>
      <c r="AO1630" s="1"/>
      <c r="AP1630" s="1"/>
      <c r="AQ1630" s="1"/>
      <c r="AR1630" s="1"/>
      <c r="AS1630" s="1"/>
    </row>
    <row r="1631" ht="31.5">
      <c r="B1631" s="41" t="s">
        <v>834</v>
      </c>
      <c r="C1631" s="41" t="s">
        <v>117</v>
      </c>
      <c r="D1631" s="41" t="s">
        <v>446</v>
      </c>
      <c r="E1631" s="26" t="str">
        <f t="shared" si="3157"/>
        <v>0310</v>
      </c>
      <c r="F1631" s="41" t="s">
        <v>705</v>
      </c>
      <c r="G1631" s="41" t="s">
        <v>53</v>
      </c>
      <c r="H1631" s="42" t="s">
        <v>54</v>
      </c>
      <c r="I1631" s="43">
        <f t="shared" si="3211"/>
        <v>4.5999999999999996</v>
      </c>
      <c r="J1631" s="43">
        <f t="shared" si="3212"/>
        <v>4.5999999999999996</v>
      </c>
      <c r="K1631" s="43">
        <f t="shared" si="3213"/>
        <v>4.5999999999999996</v>
      </c>
      <c r="L1631" s="43">
        <f t="shared" si="3214"/>
        <v>0</v>
      </c>
      <c r="M1631" s="43">
        <f t="shared" si="3215"/>
        <v>0</v>
      </c>
      <c r="N1631" s="43">
        <f t="shared" si="3216"/>
        <v>0</v>
      </c>
      <c r="O1631" s="43">
        <f t="shared" si="3217"/>
        <v>0</v>
      </c>
      <c r="P1631" s="43">
        <f t="shared" si="3218"/>
        <v>0</v>
      </c>
      <c r="Q1631" s="43">
        <f t="shared" si="3219"/>
        <v>0</v>
      </c>
      <c r="R1631" s="43">
        <f t="shared" si="3220"/>
        <v>0</v>
      </c>
      <c r="S1631" s="43">
        <f t="shared" si="3221"/>
        <v>0</v>
      </c>
      <c r="T1631" s="43">
        <f t="shared" si="3222"/>
        <v>0</v>
      </c>
      <c r="U1631" s="43">
        <v>0</v>
      </c>
      <c r="V1631" s="43">
        <f t="shared" si="3158"/>
        <v>4.5999999999999996</v>
      </c>
      <c r="W1631" s="43">
        <f t="shared" si="3223"/>
        <v>0</v>
      </c>
      <c r="X1631" s="43">
        <f t="shared" si="3224"/>
        <v>0</v>
      </c>
      <c r="Y1631" s="43">
        <f t="shared" si="3225"/>
        <v>0</v>
      </c>
      <c r="Z1631" s="43">
        <f t="shared" si="3226"/>
        <v>0</v>
      </c>
      <c r="AA1631" s="43">
        <f t="shared" si="3227"/>
        <v>0</v>
      </c>
      <c r="AB1631" s="43">
        <f t="shared" si="3228"/>
        <v>4.5999999999999996</v>
      </c>
      <c r="AC1631" s="44">
        <f t="shared" si="3229"/>
        <v>4.5999999999999996</v>
      </c>
      <c r="AD1631" s="44">
        <f t="shared" si="3230"/>
        <v>4.5999999999999996</v>
      </c>
      <c r="AE1631" s="45">
        <f t="shared" si="3154"/>
        <v>100</v>
      </c>
      <c r="AF1631" s="43">
        <f t="shared" si="3231"/>
        <v>4.5999999999999996</v>
      </c>
      <c r="AG1631" s="43">
        <f t="shared" si="3232"/>
        <v>0</v>
      </c>
      <c r="AH1631" s="43">
        <f t="shared" si="3233"/>
        <v>0</v>
      </c>
      <c r="AI1631" s="43">
        <f t="shared" si="3234"/>
        <v>0</v>
      </c>
      <c r="AJ1631" s="43">
        <f t="shared" si="3235"/>
        <v>0</v>
      </c>
      <c r="AK1631" s="43">
        <f t="shared" si="3236"/>
        <v>0</v>
      </c>
      <c r="AL1631" s="43">
        <f t="shared" si="3155"/>
        <v>4.5999999999999996</v>
      </c>
      <c r="AM1631" s="43">
        <f t="shared" si="3156"/>
        <v>0</v>
      </c>
      <c r="AN1631" s="2"/>
      <c r="AO1631" s="1"/>
      <c r="AP1631" s="1"/>
      <c r="AQ1631" s="1"/>
      <c r="AR1631" s="1"/>
      <c r="AS1631" s="1"/>
    </row>
    <row r="1632" ht="31.5">
      <c r="B1632" s="41" t="s">
        <v>834</v>
      </c>
      <c r="C1632" s="41" t="s">
        <v>117</v>
      </c>
      <c r="D1632" s="41" t="s">
        <v>446</v>
      </c>
      <c r="E1632" s="26" t="str">
        <f t="shared" si="3157"/>
        <v>0310</v>
      </c>
      <c r="F1632" s="41" t="s">
        <v>705</v>
      </c>
      <c r="G1632" s="41" t="s">
        <v>55</v>
      </c>
      <c r="H1632" s="42" t="s">
        <v>56</v>
      </c>
      <c r="I1632" s="43">
        <v>4.5999999999999996</v>
      </c>
      <c r="J1632" s="43">
        <v>4.5999999999999996</v>
      </c>
      <c r="K1632" s="43">
        <v>4.5999999999999996</v>
      </c>
      <c r="L1632" s="43"/>
      <c r="M1632" s="43"/>
      <c r="N1632" s="43"/>
      <c r="O1632" s="43">
        <v>0</v>
      </c>
      <c r="P1632" s="43">
        <v>0</v>
      </c>
      <c r="Q1632" s="43">
        <v>0</v>
      </c>
      <c r="R1632" s="43">
        <v>0</v>
      </c>
      <c r="S1632" s="43">
        <v>0</v>
      </c>
      <c r="T1632" s="43">
        <v>0</v>
      </c>
      <c r="U1632" s="43">
        <v>0</v>
      </c>
      <c r="V1632" s="43">
        <f t="shared" si="3158"/>
        <v>4.5999999999999996</v>
      </c>
      <c r="W1632" s="43"/>
      <c r="X1632" s="43"/>
      <c r="Y1632" s="43"/>
      <c r="Z1632" s="43"/>
      <c r="AA1632" s="43"/>
      <c r="AB1632" s="43">
        <v>4.5999999999999996</v>
      </c>
      <c r="AC1632" s="44">
        <v>4.5999999999999996</v>
      </c>
      <c r="AD1632" s="44">
        <v>4.5999999999999996</v>
      </c>
      <c r="AE1632" s="45">
        <f t="shared" si="3154"/>
        <v>100</v>
      </c>
      <c r="AF1632" s="43">
        <v>4.5999999999999996</v>
      </c>
      <c r="AG1632" s="43">
        <v>0</v>
      </c>
      <c r="AH1632" s="43">
        <v>0</v>
      </c>
      <c r="AI1632" s="43">
        <v>0</v>
      </c>
      <c r="AJ1632" s="43">
        <v>0</v>
      </c>
      <c r="AK1632" s="43">
        <v>0</v>
      </c>
      <c r="AL1632" s="43">
        <f t="shared" si="3155"/>
        <v>4.5999999999999996</v>
      </c>
      <c r="AM1632" s="43">
        <f t="shared" si="3156"/>
        <v>0</v>
      </c>
      <c r="AN1632" s="19"/>
      <c r="AO1632" s="1"/>
      <c r="AP1632" s="1"/>
      <c r="AQ1632" s="1"/>
      <c r="AR1632" s="1"/>
      <c r="AS1632" s="1"/>
    </row>
    <row r="1633" ht="47.25">
      <c r="B1633" s="41" t="s">
        <v>834</v>
      </c>
      <c r="C1633" s="41" t="s">
        <v>117</v>
      </c>
      <c r="D1633" s="41" t="s">
        <v>446</v>
      </c>
      <c r="E1633" s="26" t="str">
        <f t="shared" si="3157"/>
        <v>0310</v>
      </c>
      <c r="F1633" s="41" t="s">
        <v>707</v>
      </c>
      <c r="G1633" s="41"/>
      <c r="H1633" s="42" t="s">
        <v>708</v>
      </c>
      <c r="I1633" s="43">
        <f t="shared" si="3211"/>
        <v>398.80000000000001</v>
      </c>
      <c r="J1633" s="43">
        <f t="shared" si="3212"/>
        <v>410.60000000000002</v>
      </c>
      <c r="K1633" s="43">
        <f t="shared" si="3213"/>
        <v>267.5</v>
      </c>
      <c r="L1633" s="43">
        <f t="shared" si="3214"/>
        <v>0</v>
      </c>
      <c r="M1633" s="43">
        <f t="shared" si="3215"/>
        <v>0</v>
      </c>
      <c r="N1633" s="43">
        <f t="shared" si="3216"/>
        <v>0</v>
      </c>
      <c r="O1633" s="43">
        <f t="shared" si="3217"/>
        <v>0</v>
      </c>
      <c r="P1633" s="43">
        <f t="shared" si="3218"/>
        <v>0</v>
      </c>
      <c r="Q1633" s="43">
        <f t="shared" si="3219"/>
        <v>0</v>
      </c>
      <c r="R1633" s="43">
        <f t="shared" si="3220"/>
        <v>0</v>
      </c>
      <c r="S1633" s="43">
        <f t="shared" si="3221"/>
        <v>0</v>
      </c>
      <c r="T1633" s="43">
        <f t="shared" si="3222"/>
        <v>0</v>
      </c>
      <c r="U1633" s="43">
        <v>0</v>
      </c>
      <c r="V1633" s="43">
        <f t="shared" si="3158"/>
        <v>398.80000000000001</v>
      </c>
      <c r="W1633" s="43">
        <f t="shared" si="3223"/>
        <v>0</v>
      </c>
      <c r="X1633" s="43">
        <f t="shared" si="3224"/>
        <v>0</v>
      </c>
      <c r="Y1633" s="43">
        <f t="shared" si="3225"/>
        <v>0</v>
      </c>
      <c r="Z1633" s="43">
        <f t="shared" si="3226"/>
        <v>0</v>
      </c>
      <c r="AA1633" s="43">
        <f t="shared" si="3227"/>
        <v>0</v>
      </c>
      <c r="AB1633" s="43">
        <f t="shared" si="3228"/>
        <v>299.64269999999999</v>
      </c>
      <c r="AC1633" s="44">
        <f t="shared" si="3229"/>
        <v>398.79999999999995</v>
      </c>
      <c r="AD1633" s="44">
        <f t="shared" si="3230"/>
        <v>392.10000000000002</v>
      </c>
      <c r="AE1633" s="45">
        <f t="shared" si="3154"/>
        <v>98.31995987963893</v>
      </c>
      <c r="AF1633" s="43">
        <f t="shared" si="3231"/>
        <v>398.79999999999995</v>
      </c>
      <c r="AG1633" s="43">
        <f t="shared" si="3232"/>
        <v>0</v>
      </c>
      <c r="AH1633" s="43">
        <f t="shared" si="3233"/>
        <v>0</v>
      </c>
      <c r="AI1633" s="43">
        <f t="shared" si="3234"/>
        <v>0</v>
      </c>
      <c r="AJ1633" s="43">
        <f t="shared" si="3235"/>
        <v>0</v>
      </c>
      <c r="AK1633" s="43">
        <f t="shared" si="3236"/>
        <v>0</v>
      </c>
      <c r="AL1633" s="43">
        <f t="shared" si="3155"/>
        <v>398.79999999999995</v>
      </c>
      <c r="AM1633" s="43">
        <f t="shared" si="3156"/>
        <v>5.6843418860808015e-14</v>
      </c>
      <c r="AN1633" s="2"/>
      <c r="AO1633" s="1"/>
      <c r="AP1633" s="1"/>
      <c r="AQ1633" s="1"/>
      <c r="AR1633" s="1"/>
      <c r="AS1633" s="1"/>
    </row>
    <row r="1634" ht="31.5">
      <c r="B1634" s="41" t="s">
        <v>834</v>
      </c>
      <c r="C1634" s="41" t="s">
        <v>117</v>
      </c>
      <c r="D1634" s="41" t="s">
        <v>446</v>
      </c>
      <c r="E1634" s="26" t="str">
        <f t="shared" si="3157"/>
        <v>0310</v>
      </c>
      <c r="F1634" s="41" t="s">
        <v>709</v>
      </c>
      <c r="G1634" s="41"/>
      <c r="H1634" s="42" t="s">
        <v>710</v>
      </c>
      <c r="I1634" s="43">
        <f t="shared" si="3211"/>
        <v>398.80000000000001</v>
      </c>
      <c r="J1634" s="43">
        <f t="shared" si="3212"/>
        <v>410.60000000000002</v>
      </c>
      <c r="K1634" s="43">
        <f t="shared" si="3213"/>
        <v>267.5</v>
      </c>
      <c r="L1634" s="43">
        <f t="shared" si="3214"/>
        <v>0</v>
      </c>
      <c r="M1634" s="43">
        <f t="shared" si="3215"/>
        <v>0</v>
      </c>
      <c r="N1634" s="43">
        <f t="shared" si="3216"/>
        <v>0</v>
      </c>
      <c r="O1634" s="43">
        <f t="shared" si="3217"/>
        <v>0</v>
      </c>
      <c r="P1634" s="43">
        <f t="shared" si="3218"/>
        <v>0</v>
      </c>
      <c r="Q1634" s="43">
        <f t="shared" si="3219"/>
        <v>0</v>
      </c>
      <c r="R1634" s="43">
        <f t="shared" si="3220"/>
        <v>0</v>
      </c>
      <c r="S1634" s="43">
        <f t="shared" si="3221"/>
        <v>0</v>
      </c>
      <c r="T1634" s="43">
        <f t="shared" si="3222"/>
        <v>0</v>
      </c>
      <c r="U1634" s="43">
        <v>0</v>
      </c>
      <c r="V1634" s="43">
        <f t="shared" si="3158"/>
        <v>398.80000000000001</v>
      </c>
      <c r="W1634" s="43">
        <f t="shared" si="3223"/>
        <v>0</v>
      </c>
      <c r="X1634" s="43">
        <f t="shared" si="3224"/>
        <v>0</v>
      </c>
      <c r="Y1634" s="43">
        <f t="shared" si="3225"/>
        <v>0</v>
      </c>
      <c r="Z1634" s="43">
        <f t="shared" si="3226"/>
        <v>0</v>
      </c>
      <c r="AA1634" s="43">
        <f t="shared" si="3227"/>
        <v>0</v>
      </c>
      <c r="AB1634" s="43">
        <f t="shared" si="3228"/>
        <v>299.64269999999999</v>
      </c>
      <c r="AC1634" s="44">
        <f t="shared" si="3229"/>
        <v>398.79999999999995</v>
      </c>
      <c r="AD1634" s="44">
        <f t="shared" si="3230"/>
        <v>392.10000000000002</v>
      </c>
      <c r="AE1634" s="45">
        <f t="shared" si="3154"/>
        <v>98.31995987963893</v>
      </c>
      <c r="AF1634" s="43">
        <f t="shared" si="3231"/>
        <v>398.79999999999995</v>
      </c>
      <c r="AG1634" s="43">
        <f t="shared" si="3232"/>
        <v>0</v>
      </c>
      <c r="AH1634" s="43">
        <f t="shared" si="3233"/>
        <v>0</v>
      </c>
      <c r="AI1634" s="43">
        <f t="shared" si="3234"/>
        <v>0</v>
      </c>
      <c r="AJ1634" s="43">
        <f t="shared" si="3235"/>
        <v>0</v>
      </c>
      <c r="AK1634" s="43">
        <f t="shared" si="3236"/>
        <v>0</v>
      </c>
      <c r="AL1634" s="43">
        <f t="shared" si="3155"/>
        <v>398.79999999999995</v>
      </c>
      <c r="AM1634" s="43">
        <f t="shared" si="3156"/>
        <v>5.6843418860808015e-14</v>
      </c>
      <c r="AN1634" s="2"/>
      <c r="AR1634" s="1"/>
      <c r="AS1634" s="1"/>
    </row>
    <row r="1635" ht="63">
      <c r="B1635" s="41" t="s">
        <v>834</v>
      </c>
      <c r="C1635" s="41" t="s">
        <v>117</v>
      </c>
      <c r="D1635" s="41" t="s">
        <v>446</v>
      </c>
      <c r="E1635" s="26" t="str">
        <f t="shared" si="3157"/>
        <v>0310</v>
      </c>
      <c r="F1635" s="41" t="s">
        <v>711</v>
      </c>
      <c r="G1635" s="41"/>
      <c r="H1635" s="42" t="s">
        <v>712</v>
      </c>
      <c r="I1635" s="43">
        <f>I1636+I1638</f>
        <v>398.80000000000001</v>
      </c>
      <c r="J1635" s="43">
        <f>J1636+J1638</f>
        <v>410.60000000000002</v>
      </c>
      <c r="K1635" s="43">
        <f>K1636+K1638</f>
        <v>267.5</v>
      </c>
      <c r="L1635" s="43">
        <f>L1636+L1638</f>
        <v>0</v>
      </c>
      <c r="M1635" s="43">
        <f>M1636+M1638</f>
        <v>0</v>
      </c>
      <c r="N1635" s="43">
        <f>N1636+N1638</f>
        <v>0</v>
      </c>
      <c r="O1635" s="43">
        <f>O1636+O1638</f>
        <v>0</v>
      </c>
      <c r="P1635" s="43">
        <f>P1636+P1638</f>
        <v>0</v>
      </c>
      <c r="Q1635" s="43">
        <f>Q1636+Q1638</f>
        <v>0</v>
      </c>
      <c r="R1635" s="43">
        <f>R1636+R1638</f>
        <v>0</v>
      </c>
      <c r="S1635" s="43">
        <f>S1636+S1638</f>
        <v>0</v>
      </c>
      <c r="T1635" s="43">
        <f>T1636+T1638</f>
        <v>0</v>
      </c>
      <c r="U1635" s="43">
        <v>0</v>
      </c>
      <c r="V1635" s="43">
        <f t="shared" si="3158"/>
        <v>398.80000000000001</v>
      </c>
      <c r="W1635" s="43">
        <f>W1636+W1638</f>
        <v>0</v>
      </c>
      <c r="X1635" s="43">
        <f>X1636+X1638</f>
        <v>0</v>
      </c>
      <c r="Y1635" s="43">
        <f>Y1636+Y1638</f>
        <v>0</v>
      </c>
      <c r="Z1635" s="43">
        <f>Z1636+Z1638</f>
        <v>0</v>
      </c>
      <c r="AA1635" s="43">
        <f>AA1636+AA1638</f>
        <v>0</v>
      </c>
      <c r="AB1635" s="43">
        <f>AB1636+AB1638</f>
        <v>299.64269999999999</v>
      </c>
      <c r="AC1635" s="44">
        <f>AC1636+AC1638</f>
        <v>398.79999999999995</v>
      </c>
      <c r="AD1635" s="44">
        <f>AD1636+AD1638</f>
        <v>392.10000000000002</v>
      </c>
      <c r="AE1635" s="45">
        <f t="shared" si="3154"/>
        <v>98.31995987963893</v>
      </c>
      <c r="AF1635" s="43">
        <f>AF1636+AF1638</f>
        <v>398.79999999999995</v>
      </c>
      <c r="AG1635" s="43">
        <f>AG1636+AG1638</f>
        <v>0</v>
      </c>
      <c r="AH1635" s="43">
        <f>AH1636+AH1638</f>
        <v>0</v>
      </c>
      <c r="AI1635" s="43">
        <f>AI1636+AI1638</f>
        <v>0</v>
      </c>
      <c r="AJ1635" s="43">
        <f>AJ1636+AJ1638</f>
        <v>0</v>
      </c>
      <c r="AK1635" s="43">
        <f>AK1636+AK1638</f>
        <v>0</v>
      </c>
      <c r="AL1635" s="43">
        <f t="shared" si="3155"/>
        <v>398.79999999999995</v>
      </c>
      <c r="AM1635" s="43">
        <f t="shared" si="3156"/>
        <v>5.6843418860808015e-14</v>
      </c>
      <c r="AN1635" s="2"/>
      <c r="AO1635" s="1"/>
      <c r="AP1635" s="1"/>
      <c r="AQ1635" s="1"/>
      <c r="AR1635" s="1"/>
      <c r="AS1635" s="1"/>
    </row>
    <row r="1636" ht="31.5">
      <c r="B1636" s="41" t="s">
        <v>834</v>
      </c>
      <c r="C1636" s="41" t="s">
        <v>117</v>
      </c>
      <c r="D1636" s="41" t="s">
        <v>446</v>
      </c>
      <c r="E1636" s="26" t="str">
        <f t="shared" si="3157"/>
        <v>0310</v>
      </c>
      <c r="F1636" s="41" t="s">
        <v>711</v>
      </c>
      <c r="G1636" s="41" t="s">
        <v>53</v>
      </c>
      <c r="H1636" s="42" t="s">
        <v>54</v>
      </c>
      <c r="I1636" s="43">
        <f>I1637</f>
        <v>286.5</v>
      </c>
      <c r="J1636" s="43">
        <f>J1637</f>
        <v>298.30000000000001</v>
      </c>
      <c r="K1636" s="43">
        <f>K1637</f>
        <v>155.19999999999999</v>
      </c>
      <c r="L1636" s="43">
        <f>L1637</f>
        <v>0</v>
      </c>
      <c r="M1636" s="43">
        <f>M1637</f>
        <v>0</v>
      </c>
      <c r="N1636" s="43">
        <f>N1637</f>
        <v>0</v>
      </c>
      <c r="O1636" s="43">
        <f>O1637</f>
        <v>0</v>
      </c>
      <c r="P1636" s="43">
        <f>P1637</f>
        <v>0</v>
      </c>
      <c r="Q1636" s="43">
        <f>Q1637</f>
        <v>0</v>
      </c>
      <c r="R1636" s="43">
        <f>R1637</f>
        <v>0</v>
      </c>
      <c r="S1636" s="43">
        <f>S1637</f>
        <v>0</v>
      </c>
      <c r="T1636" s="43">
        <f>T1637</f>
        <v>0</v>
      </c>
      <c r="U1636" s="43">
        <v>0</v>
      </c>
      <c r="V1636" s="43">
        <f t="shared" si="3158"/>
        <v>286.5</v>
      </c>
      <c r="W1636" s="43">
        <f>W1637</f>
        <v>0</v>
      </c>
      <c r="X1636" s="43">
        <f>X1637</f>
        <v>0</v>
      </c>
      <c r="Y1636" s="43">
        <f>Y1637</f>
        <v>0</v>
      </c>
      <c r="Z1636" s="43">
        <f>Z1637</f>
        <v>0</v>
      </c>
      <c r="AA1636" s="43">
        <f>AA1637</f>
        <v>0</v>
      </c>
      <c r="AB1636" s="43">
        <f>AB1637</f>
        <v>169.2757</v>
      </c>
      <c r="AC1636" s="44">
        <f>AC1637</f>
        <v>268.43299999999999</v>
      </c>
      <c r="AD1636" s="44">
        <f>AD1637</f>
        <v>261.733</v>
      </c>
      <c r="AE1636" s="45">
        <f t="shared" si="3154"/>
        <v>97.504032663644196</v>
      </c>
      <c r="AF1636" s="43">
        <f>AF1637</f>
        <v>268.43299999999999</v>
      </c>
      <c r="AG1636" s="43">
        <f>AG1637</f>
        <v>0</v>
      </c>
      <c r="AH1636" s="43">
        <f>AH1637</f>
        <v>0</v>
      </c>
      <c r="AI1636" s="43">
        <f>AI1637</f>
        <v>0</v>
      </c>
      <c r="AJ1636" s="43">
        <f>AJ1637</f>
        <v>0</v>
      </c>
      <c r="AK1636" s="43">
        <f>AK1637</f>
        <v>0</v>
      </c>
      <c r="AL1636" s="43">
        <f t="shared" si="3155"/>
        <v>268.43299999999999</v>
      </c>
      <c r="AM1636" s="43">
        <f t="shared" si="3156"/>
        <v>18.067000000000007</v>
      </c>
      <c r="AN1636" s="2"/>
      <c r="AR1636" s="1"/>
      <c r="AS1636" s="1"/>
    </row>
    <row r="1637" ht="31.5">
      <c r="B1637" s="41" t="s">
        <v>834</v>
      </c>
      <c r="C1637" s="41" t="s">
        <v>117</v>
      </c>
      <c r="D1637" s="41" t="s">
        <v>446</v>
      </c>
      <c r="E1637" s="26" t="str">
        <f t="shared" si="3157"/>
        <v>0310</v>
      </c>
      <c r="F1637" s="41" t="s">
        <v>711</v>
      </c>
      <c r="G1637" s="41" t="s">
        <v>55</v>
      </c>
      <c r="H1637" s="42" t="s">
        <v>56</v>
      </c>
      <c r="I1637" s="43">
        <v>286.5</v>
      </c>
      <c r="J1637" s="43">
        <v>298.30000000000001</v>
      </c>
      <c r="K1637" s="43">
        <v>155.19999999999999</v>
      </c>
      <c r="L1637" s="43"/>
      <c r="M1637" s="43"/>
      <c r="N1637" s="43"/>
      <c r="O1637" s="43">
        <v>0</v>
      </c>
      <c r="P1637" s="43">
        <v>0</v>
      </c>
      <c r="Q1637" s="43">
        <v>0</v>
      </c>
      <c r="R1637" s="43">
        <v>0</v>
      </c>
      <c r="S1637" s="43">
        <v>0</v>
      </c>
      <c r="T1637" s="43">
        <v>0</v>
      </c>
      <c r="U1637" s="43">
        <v>0</v>
      </c>
      <c r="V1637" s="43">
        <f t="shared" si="3158"/>
        <v>286.5</v>
      </c>
      <c r="W1637" s="43"/>
      <c r="X1637" s="43"/>
      <c r="Y1637" s="43"/>
      <c r="Z1637" s="43"/>
      <c r="AA1637" s="43"/>
      <c r="AB1637" s="43">
        <v>169.2757</v>
      </c>
      <c r="AC1637" s="44">
        <v>268.43299999999999</v>
      </c>
      <c r="AD1637" s="44">
        <v>261.733</v>
      </c>
      <c r="AE1637" s="45">
        <f t="shared" si="3154"/>
        <v>97.504032663644196</v>
      </c>
      <c r="AF1637" s="43">
        <v>268.43299999999999</v>
      </c>
      <c r="AG1637" s="43">
        <v>0</v>
      </c>
      <c r="AH1637" s="43">
        <v>0</v>
      </c>
      <c r="AI1637" s="43">
        <v>0</v>
      </c>
      <c r="AJ1637" s="43">
        <v>0</v>
      </c>
      <c r="AK1637" s="43">
        <v>0</v>
      </c>
      <c r="AL1637" s="43">
        <f t="shared" si="3155"/>
        <v>268.43299999999999</v>
      </c>
      <c r="AM1637" s="43">
        <f t="shared" si="3156"/>
        <v>18.067000000000007</v>
      </c>
      <c r="AN1637" s="19"/>
      <c r="AO1637" s="1"/>
      <c r="AP1637" s="1"/>
      <c r="AQ1637" s="1"/>
      <c r="AR1637" s="1"/>
      <c r="AS1637" s="1"/>
    </row>
    <row r="1638">
      <c r="B1638" s="41" t="s">
        <v>834</v>
      </c>
      <c r="C1638" s="41" t="s">
        <v>117</v>
      </c>
      <c r="D1638" s="41" t="s">
        <v>446</v>
      </c>
      <c r="E1638" s="26" t="str">
        <f t="shared" si="3157"/>
        <v>0310</v>
      </c>
      <c r="F1638" s="41" t="s">
        <v>711</v>
      </c>
      <c r="G1638" s="41" t="s">
        <v>59</v>
      </c>
      <c r="H1638" s="42" t="s">
        <v>60</v>
      </c>
      <c r="I1638" s="43">
        <f>I1639</f>
        <v>112.3</v>
      </c>
      <c r="J1638" s="43">
        <f>J1639</f>
        <v>112.3</v>
      </c>
      <c r="K1638" s="43">
        <f>K1639</f>
        <v>112.3</v>
      </c>
      <c r="L1638" s="43">
        <f>L1639</f>
        <v>0</v>
      </c>
      <c r="M1638" s="43">
        <f>M1639</f>
        <v>0</v>
      </c>
      <c r="N1638" s="43">
        <f>N1639</f>
        <v>0</v>
      </c>
      <c r="O1638" s="43">
        <f>O1639</f>
        <v>0</v>
      </c>
      <c r="P1638" s="43">
        <f>P1639</f>
        <v>0</v>
      </c>
      <c r="Q1638" s="43">
        <f>Q1639</f>
        <v>0</v>
      </c>
      <c r="R1638" s="43">
        <f>R1639</f>
        <v>0</v>
      </c>
      <c r="S1638" s="43">
        <f>S1639</f>
        <v>0</v>
      </c>
      <c r="T1638" s="43">
        <f>T1639</f>
        <v>0</v>
      </c>
      <c r="U1638" s="43">
        <v>0</v>
      </c>
      <c r="V1638" s="43">
        <f t="shared" si="3158"/>
        <v>112.3</v>
      </c>
      <c r="W1638" s="43">
        <f>W1639</f>
        <v>0</v>
      </c>
      <c r="X1638" s="43">
        <f>X1639</f>
        <v>0</v>
      </c>
      <c r="Y1638" s="43">
        <f>Y1639</f>
        <v>0</v>
      </c>
      <c r="Z1638" s="43">
        <f>Z1639</f>
        <v>0</v>
      </c>
      <c r="AA1638" s="43">
        <f>AA1639</f>
        <v>0</v>
      </c>
      <c r="AB1638" s="43">
        <f>AB1639</f>
        <v>130.36699999999999</v>
      </c>
      <c r="AC1638" s="44">
        <f>AC1639</f>
        <v>130.36699999999999</v>
      </c>
      <c r="AD1638" s="44">
        <f>AD1639</f>
        <v>130.36699999999999</v>
      </c>
      <c r="AE1638" s="45">
        <f t="shared" si="3154"/>
        <v>100</v>
      </c>
      <c r="AF1638" s="43">
        <f>AF1639</f>
        <v>130.36699999999999</v>
      </c>
      <c r="AG1638" s="43">
        <f>AG1639</f>
        <v>0</v>
      </c>
      <c r="AH1638" s="43">
        <f>AH1639</f>
        <v>0</v>
      </c>
      <c r="AI1638" s="43">
        <f>AI1639</f>
        <v>0</v>
      </c>
      <c r="AJ1638" s="43">
        <f>AJ1639</f>
        <v>0</v>
      </c>
      <c r="AK1638" s="43">
        <f>AK1639</f>
        <v>0</v>
      </c>
      <c r="AL1638" s="43">
        <f t="shared" si="3155"/>
        <v>130.36699999999999</v>
      </c>
      <c r="AM1638" s="43">
        <f t="shared" si="3156"/>
        <v>-18.066999999999993</v>
      </c>
      <c r="AN1638" s="2"/>
      <c r="AO1638" s="1"/>
      <c r="AP1638" s="1"/>
      <c r="AQ1638" s="1"/>
      <c r="AR1638" s="1"/>
      <c r="AS1638" s="1"/>
    </row>
    <row r="1639">
      <c r="B1639" s="41" t="s">
        <v>834</v>
      </c>
      <c r="C1639" s="41" t="s">
        <v>117</v>
      </c>
      <c r="D1639" s="41" t="s">
        <v>446</v>
      </c>
      <c r="E1639" s="26" t="str">
        <f t="shared" si="3157"/>
        <v>0310</v>
      </c>
      <c r="F1639" s="41" t="s">
        <v>711</v>
      </c>
      <c r="G1639" s="41" t="s">
        <v>63</v>
      </c>
      <c r="H1639" s="42" t="s">
        <v>64</v>
      </c>
      <c r="I1639" s="43">
        <v>112.3</v>
      </c>
      <c r="J1639" s="43">
        <v>112.3</v>
      </c>
      <c r="K1639" s="43">
        <v>112.3</v>
      </c>
      <c r="L1639" s="43"/>
      <c r="M1639" s="43"/>
      <c r="N1639" s="43"/>
      <c r="O1639" s="43">
        <v>0</v>
      </c>
      <c r="P1639" s="43">
        <v>0</v>
      </c>
      <c r="Q1639" s="43">
        <v>0</v>
      </c>
      <c r="R1639" s="43">
        <v>0</v>
      </c>
      <c r="S1639" s="43">
        <v>0</v>
      </c>
      <c r="T1639" s="43">
        <v>0</v>
      </c>
      <c r="U1639" s="43">
        <v>0</v>
      </c>
      <c r="V1639" s="43">
        <f t="shared" si="3158"/>
        <v>112.3</v>
      </c>
      <c r="W1639" s="43"/>
      <c r="X1639" s="43"/>
      <c r="Y1639" s="43"/>
      <c r="Z1639" s="43"/>
      <c r="AA1639" s="43"/>
      <c r="AB1639" s="43">
        <v>130.36699999999999</v>
      </c>
      <c r="AC1639" s="44">
        <v>130.36699999999999</v>
      </c>
      <c r="AD1639" s="44">
        <v>130.36699999999999</v>
      </c>
      <c r="AE1639" s="45">
        <f t="shared" si="3154"/>
        <v>100</v>
      </c>
      <c r="AF1639" s="43">
        <v>130.36699999999999</v>
      </c>
      <c r="AG1639" s="43">
        <v>0</v>
      </c>
      <c r="AH1639" s="43">
        <v>0</v>
      </c>
      <c r="AI1639" s="43">
        <v>0</v>
      </c>
      <c r="AJ1639" s="43">
        <v>0</v>
      </c>
      <c r="AK1639" s="43">
        <v>0</v>
      </c>
      <c r="AL1639" s="43">
        <f t="shared" si="3155"/>
        <v>130.36699999999999</v>
      </c>
      <c r="AM1639" s="43">
        <f t="shared" si="3156"/>
        <v>-18.066999999999993</v>
      </c>
      <c r="AN1639" s="19"/>
      <c r="AO1639" s="1"/>
      <c r="AP1639" s="1"/>
      <c r="AQ1639" s="1"/>
      <c r="AR1639" s="1"/>
      <c r="AS1639" s="1"/>
    </row>
    <row r="1640">
      <c r="B1640" s="41" t="s">
        <v>834</v>
      </c>
      <c r="C1640" s="41" t="s">
        <v>117</v>
      </c>
      <c r="D1640" s="41" t="s">
        <v>446</v>
      </c>
      <c r="E1640" s="26" t="str">
        <f t="shared" si="3157"/>
        <v>0310</v>
      </c>
      <c r="F1640" s="41" t="s">
        <v>101</v>
      </c>
      <c r="G1640" s="41"/>
      <c r="H1640" s="42" t="s">
        <v>102</v>
      </c>
      <c r="I1640" s="43"/>
      <c r="J1640" s="43"/>
      <c r="K1640" s="43"/>
      <c r="L1640" s="43"/>
      <c r="M1640" s="43"/>
      <c r="N1640" s="43"/>
      <c r="O1640" s="43">
        <f t="shared" ref="O1640:O1646" si="3237">O1641</f>
        <v>0</v>
      </c>
      <c r="P1640" s="43"/>
      <c r="Q1640" s="43"/>
      <c r="R1640" s="43"/>
      <c r="S1640" s="43"/>
      <c r="T1640" s="43"/>
      <c r="U1640" s="43"/>
      <c r="V1640" s="43">
        <f t="shared" si="3158"/>
        <v>0</v>
      </c>
      <c r="W1640" s="43"/>
      <c r="X1640" s="43"/>
      <c r="Y1640" s="43"/>
      <c r="Z1640" s="43"/>
      <c r="AA1640" s="43"/>
      <c r="AB1640" s="43">
        <f t="shared" ref="AB1640:AB1646" si="3238">AB1641</f>
        <v>262.14999999999998</v>
      </c>
      <c r="AC1640" s="44">
        <f t="shared" ref="AC1640:AC1646" si="3239">AC1641</f>
        <v>440.00700000000001</v>
      </c>
      <c r="AD1640" s="44">
        <f t="shared" ref="AD1640:AD1646" si="3240">AD1641</f>
        <v>440.00700000000001</v>
      </c>
      <c r="AE1640" s="45">
        <f t="shared" ref="AE1640:AE1703" si="3241">AD1640/AC1640*100</f>
        <v>100</v>
      </c>
      <c r="AF1640" s="43">
        <f t="shared" ref="AF1640:AF1646" si="3242">AF1641</f>
        <v>546.75699999999995</v>
      </c>
      <c r="AG1640" s="43">
        <f t="shared" ref="AG1640:AG1646" si="3243">AG1641</f>
        <v>0</v>
      </c>
      <c r="AH1640" s="43">
        <f t="shared" ref="AH1640:AH1646" si="3244">AH1641</f>
        <v>0</v>
      </c>
      <c r="AI1640" s="43">
        <f t="shared" ref="AI1640:AI1646" si="3245">AI1641</f>
        <v>0</v>
      </c>
      <c r="AJ1640" s="43">
        <f t="shared" ref="AJ1640:AJ1646" si="3246">AJ1641</f>
        <v>0</v>
      </c>
      <c r="AK1640" s="43">
        <f t="shared" ref="AK1640:AK1646" si="3247">AK1641</f>
        <v>0</v>
      </c>
      <c r="AL1640" s="43">
        <f t="shared" ref="AL1640:AL1703" si="3248">AF1640+AH1640+AK1640+AI1640+AJ1640+AG1640</f>
        <v>546.75699999999995</v>
      </c>
      <c r="AM1640" s="43">
        <f t="shared" ref="AM1640:AM1703" si="3249">V1640-AL1640</f>
        <v>-546.75699999999995</v>
      </c>
      <c r="AN1640" s="19"/>
      <c r="AO1640" s="1"/>
      <c r="AP1640" s="1"/>
      <c r="AQ1640" s="1"/>
      <c r="AR1640" s="1"/>
      <c r="AS1640" s="1"/>
    </row>
    <row r="1641">
      <c r="B1641" s="41" t="s">
        <v>834</v>
      </c>
      <c r="C1641" s="41" t="s">
        <v>117</v>
      </c>
      <c r="D1641" s="41" t="s">
        <v>446</v>
      </c>
      <c r="E1641" s="26" t="str">
        <f t="shared" si="3157"/>
        <v>0310</v>
      </c>
      <c r="F1641" s="41" t="s">
        <v>111</v>
      </c>
      <c r="G1641" s="41"/>
      <c r="H1641" s="42" t="s">
        <v>112</v>
      </c>
      <c r="I1641" s="43"/>
      <c r="J1641" s="43"/>
      <c r="K1641" s="43"/>
      <c r="L1641" s="43"/>
      <c r="M1641" s="43"/>
      <c r="N1641" s="43"/>
      <c r="O1641" s="43">
        <f t="shared" si="3237"/>
        <v>0</v>
      </c>
      <c r="P1641" s="43"/>
      <c r="Q1641" s="43"/>
      <c r="R1641" s="43"/>
      <c r="S1641" s="43"/>
      <c r="T1641" s="43"/>
      <c r="U1641" s="43"/>
      <c r="V1641" s="43">
        <f t="shared" si="3158"/>
        <v>0</v>
      </c>
      <c r="W1641" s="43"/>
      <c r="X1641" s="43"/>
      <c r="Y1641" s="43"/>
      <c r="Z1641" s="43"/>
      <c r="AA1641" s="43"/>
      <c r="AB1641" s="43">
        <f t="shared" si="3238"/>
        <v>262.14999999999998</v>
      </c>
      <c r="AC1641" s="44">
        <f t="shared" si="3239"/>
        <v>440.00700000000001</v>
      </c>
      <c r="AD1641" s="44">
        <f t="shared" si="3240"/>
        <v>440.00700000000001</v>
      </c>
      <c r="AE1641" s="45">
        <f t="shared" si="3241"/>
        <v>100</v>
      </c>
      <c r="AF1641" s="43">
        <f t="shared" si="3242"/>
        <v>546.75699999999995</v>
      </c>
      <c r="AG1641" s="43">
        <f t="shared" si="3243"/>
        <v>0</v>
      </c>
      <c r="AH1641" s="43">
        <f t="shared" si="3244"/>
        <v>0</v>
      </c>
      <c r="AI1641" s="43">
        <f t="shared" si="3245"/>
        <v>0</v>
      </c>
      <c r="AJ1641" s="43">
        <f t="shared" si="3246"/>
        <v>0</v>
      </c>
      <c r="AK1641" s="43">
        <f t="shared" si="3247"/>
        <v>0</v>
      </c>
      <c r="AL1641" s="43">
        <f t="shared" si="3248"/>
        <v>546.75699999999995</v>
      </c>
      <c r="AM1641" s="43">
        <f t="shared" si="3249"/>
        <v>-546.75699999999995</v>
      </c>
      <c r="AN1641" s="19"/>
      <c r="AR1641" s="1"/>
      <c r="AS1641" s="1"/>
    </row>
    <row r="1642">
      <c r="B1642" s="41" t="s">
        <v>834</v>
      </c>
      <c r="C1642" s="41" t="s">
        <v>117</v>
      </c>
      <c r="D1642" s="41" t="s">
        <v>446</v>
      </c>
      <c r="E1642" s="26" t="str">
        <f t="shared" si="3157"/>
        <v>0310</v>
      </c>
      <c r="F1642" s="41" t="s">
        <v>113</v>
      </c>
      <c r="G1642" s="41"/>
      <c r="H1642" s="42" t="s">
        <v>114</v>
      </c>
      <c r="I1642" s="43"/>
      <c r="J1642" s="43"/>
      <c r="K1642" s="43"/>
      <c r="L1642" s="43"/>
      <c r="M1642" s="43"/>
      <c r="N1642" s="43"/>
      <c r="O1642" s="43">
        <f t="shared" si="3237"/>
        <v>0</v>
      </c>
      <c r="P1642" s="43"/>
      <c r="Q1642" s="43"/>
      <c r="R1642" s="43"/>
      <c r="S1642" s="43"/>
      <c r="T1642" s="43"/>
      <c r="U1642" s="43"/>
      <c r="V1642" s="43">
        <f t="shared" si="3158"/>
        <v>0</v>
      </c>
      <c r="W1642" s="43"/>
      <c r="X1642" s="43"/>
      <c r="Y1642" s="43"/>
      <c r="Z1642" s="43"/>
      <c r="AA1642" s="43"/>
      <c r="AB1642" s="43">
        <f t="shared" si="3238"/>
        <v>262.14999999999998</v>
      </c>
      <c r="AC1642" s="44">
        <f t="shared" si="3239"/>
        <v>440.00700000000001</v>
      </c>
      <c r="AD1642" s="44">
        <f t="shared" si="3240"/>
        <v>440.00700000000001</v>
      </c>
      <c r="AE1642" s="45">
        <f t="shared" si="3241"/>
        <v>100</v>
      </c>
      <c r="AF1642" s="43">
        <f t="shared" si="3242"/>
        <v>546.75699999999995</v>
      </c>
      <c r="AG1642" s="43">
        <f t="shared" si="3243"/>
        <v>0</v>
      </c>
      <c r="AH1642" s="43">
        <f t="shared" si="3244"/>
        <v>0</v>
      </c>
      <c r="AI1642" s="43">
        <f t="shared" si="3245"/>
        <v>0</v>
      </c>
      <c r="AJ1642" s="43">
        <f t="shared" si="3246"/>
        <v>0</v>
      </c>
      <c r="AK1642" s="43">
        <f t="shared" si="3247"/>
        <v>0</v>
      </c>
      <c r="AL1642" s="43">
        <f t="shared" si="3248"/>
        <v>546.75699999999995</v>
      </c>
      <c r="AM1642" s="43">
        <f t="shared" si="3249"/>
        <v>-546.75699999999995</v>
      </c>
      <c r="AN1642" s="19"/>
      <c r="AO1642" s="1"/>
      <c r="AP1642" s="1"/>
      <c r="AQ1642" s="1"/>
      <c r="AR1642" s="1"/>
      <c r="AS1642" s="1"/>
    </row>
    <row r="1643">
      <c r="B1643" s="41" t="s">
        <v>834</v>
      </c>
      <c r="C1643" s="41" t="s">
        <v>117</v>
      </c>
      <c r="D1643" s="41" t="s">
        <v>446</v>
      </c>
      <c r="E1643" s="26" t="str">
        <f t="shared" si="3157"/>
        <v>0310</v>
      </c>
      <c r="F1643" s="41" t="s">
        <v>113</v>
      </c>
      <c r="G1643" s="41" t="s">
        <v>53</v>
      </c>
      <c r="H1643" s="42" t="s">
        <v>54</v>
      </c>
      <c r="I1643" s="43"/>
      <c r="J1643" s="43"/>
      <c r="K1643" s="43"/>
      <c r="L1643" s="43"/>
      <c r="M1643" s="43"/>
      <c r="N1643" s="43"/>
      <c r="O1643" s="43">
        <f t="shared" si="3237"/>
        <v>0</v>
      </c>
      <c r="P1643" s="43"/>
      <c r="Q1643" s="43"/>
      <c r="R1643" s="43"/>
      <c r="S1643" s="43"/>
      <c r="T1643" s="43"/>
      <c r="U1643" s="43"/>
      <c r="V1643" s="43">
        <f t="shared" si="3158"/>
        <v>0</v>
      </c>
      <c r="W1643" s="43"/>
      <c r="X1643" s="43"/>
      <c r="Y1643" s="43"/>
      <c r="Z1643" s="43"/>
      <c r="AA1643" s="43"/>
      <c r="AB1643" s="43">
        <f t="shared" si="3238"/>
        <v>262.14999999999998</v>
      </c>
      <c r="AC1643" s="44">
        <f t="shared" si="3239"/>
        <v>440.00700000000001</v>
      </c>
      <c r="AD1643" s="44">
        <f t="shared" si="3240"/>
        <v>440.00700000000001</v>
      </c>
      <c r="AE1643" s="45">
        <f t="shared" si="3241"/>
        <v>100</v>
      </c>
      <c r="AF1643" s="43">
        <f t="shared" si="3242"/>
        <v>546.75699999999995</v>
      </c>
      <c r="AG1643" s="43">
        <f t="shared" si="3243"/>
        <v>0</v>
      </c>
      <c r="AH1643" s="43">
        <f t="shared" si="3244"/>
        <v>0</v>
      </c>
      <c r="AI1643" s="43">
        <f t="shared" si="3245"/>
        <v>0</v>
      </c>
      <c r="AJ1643" s="43">
        <f t="shared" si="3246"/>
        <v>0</v>
      </c>
      <c r="AK1643" s="43">
        <f t="shared" si="3247"/>
        <v>0</v>
      </c>
      <c r="AL1643" s="43">
        <f t="shared" si="3248"/>
        <v>546.75699999999995</v>
      </c>
      <c r="AM1643" s="43">
        <f t="shared" si="3249"/>
        <v>-546.75699999999995</v>
      </c>
      <c r="AN1643" s="19"/>
      <c r="AO1643" s="1"/>
      <c r="AP1643" s="1"/>
      <c r="AQ1643" s="1"/>
      <c r="AR1643" s="1"/>
      <c r="AS1643" s="1"/>
    </row>
    <row r="1644">
      <c r="B1644" s="41" t="s">
        <v>834</v>
      </c>
      <c r="C1644" s="41" t="s">
        <v>117</v>
      </c>
      <c r="D1644" s="41" t="s">
        <v>446</v>
      </c>
      <c r="E1644" s="26" t="str">
        <f t="shared" si="3157"/>
        <v>0310</v>
      </c>
      <c r="F1644" s="41" t="s">
        <v>113</v>
      </c>
      <c r="G1644" s="41" t="s">
        <v>55</v>
      </c>
      <c r="H1644" s="42" t="s">
        <v>56</v>
      </c>
      <c r="I1644" s="43"/>
      <c r="J1644" s="43"/>
      <c r="K1644" s="43"/>
      <c r="L1644" s="43"/>
      <c r="M1644" s="43"/>
      <c r="N1644" s="43"/>
      <c r="O1644" s="43">
        <v>0</v>
      </c>
      <c r="P1644" s="43"/>
      <c r="Q1644" s="43"/>
      <c r="R1644" s="43"/>
      <c r="S1644" s="43"/>
      <c r="T1644" s="43"/>
      <c r="U1644" s="43"/>
      <c r="V1644" s="43">
        <f t="shared" si="3158"/>
        <v>0</v>
      </c>
      <c r="W1644" s="43"/>
      <c r="X1644" s="43"/>
      <c r="Y1644" s="43"/>
      <c r="Z1644" s="43"/>
      <c r="AA1644" s="43"/>
      <c r="AB1644" s="43">
        <v>262.14999999999998</v>
      </c>
      <c r="AC1644" s="44">
        <v>440.00700000000001</v>
      </c>
      <c r="AD1644" s="44">
        <v>440.00700000000001</v>
      </c>
      <c r="AE1644" s="45">
        <f t="shared" si="3241"/>
        <v>100</v>
      </c>
      <c r="AF1644" s="43">
        <v>546.75699999999995</v>
      </c>
      <c r="AG1644" s="43">
        <v>0</v>
      </c>
      <c r="AH1644" s="43">
        <v>0</v>
      </c>
      <c r="AI1644" s="43">
        <v>0</v>
      </c>
      <c r="AJ1644" s="43">
        <v>0</v>
      </c>
      <c r="AK1644" s="43">
        <v>0</v>
      </c>
      <c r="AL1644" s="43">
        <f t="shared" si="3248"/>
        <v>546.75699999999995</v>
      </c>
      <c r="AM1644" s="43">
        <f t="shared" si="3249"/>
        <v>-546.75699999999995</v>
      </c>
      <c r="AN1644" s="19"/>
      <c r="AO1644" s="1"/>
      <c r="AP1644" s="1"/>
      <c r="AQ1644" s="1"/>
      <c r="AR1644" s="1"/>
      <c r="AS1644" s="1"/>
    </row>
    <row r="1645" s="33" customFormat="1" ht="31.5">
      <c r="B1645" s="34" t="s">
        <v>834</v>
      </c>
      <c r="C1645" s="34" t="s">
        <v>117</v>
      </c>
      <c r="D1645" s="34" t="s">
        <v>200</v>
      </c>
      <c r="E1645" s="35" t="str">
        <f t="shared" si="3157"/>
        <v>0314</v>
      </c>
      <c r="F1645" s="34"/>
      <c r="G1645" s="34"/>
      <c r="H1645" s="36" t="s">
        <v>201</v>
      </c>
      <c r="I1645" s="37">
        <f t="shared" ref="I1645:I1646" si="3250">I1646</f>
        <v>1448.4000000000001</v>
      </c>
      <c r="J1645" s="37">
        <f t="shared" ref="J1645:J1646" si="3251">J1646</f>
        <v>1493.9000000000001</v>
      </c>
      <c r="K1645" s="37">
        <f t="shared" ref="K1645:K1646" si="3252">K1646</f>
        <v>1493.9000000000001</v>
      </c>
      <c r="L1645" s="37">
        <f t="shared" ref="L1645:L1646" si="3253">L1646</f>
        <v>0</v>
      </c>
      <c r="M1645" s="37">
        <f t="shared" ref="M1645:M1646" si="3254">M1646</f>
        <v>0</v>
      </c>
      <c r="N1645" s="37">
        <f t="shared" ref="N1645:N1646" si="3255">N1646</f>
        <v>0</v>
      </c>
      <c r="O1645" s="37">
        <f t="shared" si="3237"/>
        <v>0</v>
      </c>
      <c r="P1645" s="37">
        <f t="shared" ref="P1645:P1646" si="3256">P1646</f>
        <v>0</v>
      </c>
      <c r="Q1645" s="37">
        <f t="shared" ref="Q1645:Q1646" si="3257">Q1646</f>
        <v>0</v>
      </c>
      <c r="R1645" s="37">
        <f t="shared" ref="R1645:R1646" si="3258">R1646</f>
        <v>0</v>
      </c>
      <c r="S1645" s="37">
        <f t="shared" ref="S1645:S1646" si="3259">S1646</f>
        <v>0</v>
      </c>
      <c r="T1645" s="37">
        <f t="shared" ref="T1645:T1646" si="3260">T1646</f>
        <v>0</v>
      </c>
      <c r="U1645" s="37">
        <v>0</v>
      </c>
      <c r="V1645" s="37">
        <f t="shared" si="3158"/>
        <v>1448.4000000000001</v>
      </c>
      <c r="W1645" s="37">
        <f t="shared" ref="W1645:W1646" si="3261">W1646</f>
        <v>0</v>
      </c>
      <c r="X1645" s="37">
        <f t="shared" ref="X1645:X1646" si="3262">X1646</f>
        <v>0</v>
      </c>
      <c r="Y1645" s="37">
        <f t="shared" ref="Y1645:Y1646" si="3263">Y1646</f>
        <v>0</v>
      </c>
      <c r="Z1645" s="37">
        <f t="shared" ref="Z1645:Z1646" si="3264">Z1646</f>
        <v>0</v>
      </c>
      <c r="AA1645" s="37">
        <f t="shared" ref="AA1645:AA1646" si="3265">AA1646</f>
        <v>0</v>
      </c>
      <c r="AB1645" s="37">
        <f t="shared" si="3238"/>
        <v>923.49135999999999</v>
      </c>
      <c r="AC1645" s="38">
        <f t="shared" si="3239"/>
        <v>1551.5999999999999</v>
      </c>
      <c r="AD1645" s="38">
        <f t="shared" si="3240"/>
        <v>1393.5702200000001</v>
      </c>
      <c r="AE1645" s="39">
        <f t="shared" si="3241"/>
        <v>89.815043825728296</v>
      </c>
      <c r="AF1645" s="37">
        <f t="shared" si="3242"/>
        <v>1551.6000000000001</v>
      </c>
      <c r="AG1645" s="37">
        <f t="shared" si="3243"/>
        <v>0</v>
      </c>
      <c r="AH1645" s="37">
        <f t="shared" si="3244"/>
        <v>0</v>
      </c>
      <c r="AI1645" s="37">
        <f t="shared" si="3245"/>
        <v>0</v>
      </c>
      <c r="AJ1645" s="37">
        <f t="shared" si="3246"/>
        <v>0</v>
      </c>
      <c r="AK1645" s="37">
        <f t="shared" si="3247"/>
        <v>0</v>
      </c>
      <c r="AL1645" s="37">
        <f t="shared" si="3248"/>
        <v>1551.6000000000001</v>
      </c>
      <c r="AM1645" s="37">
        <f t="shared" si="3249"/>
        <v>-103.20000000000005</v>
      </c>
      <c r="AN1645" s="40"/>
      <c r="AO1645" s="33"/>
      <c r="AP1645" s="33"/>
      <c r="AQ1645" s="33"/>
      <c r="AR1645" s="33"/>
      <c r="AS1645" s="33"/>
    </row>
    <row r="1646" ht="31.5">
      <c r="B1646" s="41" t="s">
        <v>834</v>
      </c>
      <c r="C1646" s="41" t="s">
        <v>117</v>
      </c>
      <c r="D1646" s="41" t="s">
        <v>200</v>
      </c>
      <c r="E1646" s="26" t="str">
        <f t="shared" si="3157"/>
        <v>0314</v>
      </c>
      <c r="F1646" s="41" t="s">
        <v>81</v>
      </c>
      <c r="G1646" s="41"/>
      <c r="H1646" s="42" t="s">
        <v>82</v>
      </c>
      <c r="I1646" s="43">
        <f t="shared" si="3250"/>
        <v>1448.4000000000001</v>
      </c>
      <c r="J1646" s="43">
        <f t="shared" si="3251"/>
        <v>1493.9000000000001</v>
      </c>
      <c r="K1646" s="43">
        <f t="shared" si="3252"/>
        <v>1493.9000000000001</v>
      </c>
      <c r="L1646" s="43">
        <f t="shared" si="3253"/>
        <v>0</v>
      </c>
      <c r="M1646" s="43">
        <f t="shared" si="3254"/>
        <v>0</v>
      </c>
      <c r="N1646" s="43">
        <f t="shared" si="3255"/>
        <v>0</v>
      </c>
      <c r="O1646" s="43">
        <f t="shared" si="3237"/>
        <v>0</v>
      </c>
      <c r="P1646" s="43">
        <f t="shared" si="3256"/>
        <v>0</v>
      </c>
      <c r="Q1646" s="43">
        <f t="shared" si="3257"/>
        <v>0</v>
      </c>
      <c r="R1646" s="43">
        <f t="shared" si="3258"/>
        <v>0</v>
      </c>
      <c r="S1646" s="43">
        <f t="shared" si="3259"/>
        <v>0</v>
      </c>
      <c r="T1646" s="43">
        <f t="shared" si="3260"/>
        <v>0</v>
      </c>
      <c r="U1646" s="43">
        <v>0</v>
      </c>
      <c r="V1646" s="43">
        <f t="shared" si="3158"/>
        <v>1448.4000000000001</v>
      </c>
      <c r="W1646" s="43">
        <f t="shared" si="3261"/>
        <v>0</v>
      </c>
      <c r="X1646" s="43">
        <f t="shared" si="3262"/>
        <v>0</v>
      </c>
      <c r="Y1646" s="43">
        <f t="shared" si="3263"/>
        <v>0</v>
      </c>
      <c r="Z1646" s="43">
        <f t="shared" si="3264"/>
        <v>0</v>
      </c>
      <c r="AA1646" s="43">
        <f t="shared" si="3265"/>
        <v>0</v>
      </c>
      <c r="AB1646" s="43">
        <f t="shared" si="3238"/>
        <v>923.49135999999999</v>
      </c>
      <c r="AC1646" s="44">
        <f t="shared" si="3239"/>
        <v>1551.5999999999999</v>
      </c>
      <c r="AD1646" s="44">
        <f t="shared" si="3240"/>
        <v>1393.5702200000001</v>
      </c>
      <c r="AE1646" s="45">
        <f t="shared" si="3241"/>
        <v>89.815043825728296</v>
      </c>
      <c r="AF1646" s="43">
        <f t="shared" si="3242"/>
        <v>1551.6000000000001</v>
      </c>
      <c r="AG1646" s="43">
        <f t="shared" si="3243"/>
        <v>0</v>
      </c>
      <c r="AH1646" s="43">
        <f t="shared" si="3244"/>
        <v>0</v>
      </c>
      <c r="AI1646" s="43">
        <f t="shared" si="3245"/>
        <v>0</v>
      </c>
      <c r="AJ1646" s="43">
        <f t="shared" si="3246"/>
        <v>0</v>
      </c>
      <c r="AK1646" s="43">
        <f t="shared" si="3247"/>
        <v>0</v>
      </c>
      <c r="AL1646" s="43">
        <f t="shared" si="3248"/>
        <v>1551.6000000000001</v>
      </c>
      <c r="AM1646" s="43">
        <f t="shared" si="3249"/>
        <v>-103.20000000000005</v>
      </c>
      <c r="AN1646" s="2"/>
      <c r="AO1646" s="1"/>
      <c r="AP1646" s="1"/>
      <c r="AQ1646" s="1"/>
      <c r="AR1646" s="1"/>
      <c r="AS1646" s="1"/>
    </row>
    <row r="1647">
      <c r="B1647" s="41" t="s">
        <v>834</v>
      </c>
      <c r="C1647" s="41" t="s">
        <v>117</v>
      </c>
      <c r="D1647" s="41" t="s">
        <v>200</v>
      </c>
      <c r="E1647" s="26" t="str">
        <f t="shared" ref="E1647:E1710" si="3266">CONCATENATE(C1647,D1647)</f>
        <v>0314</v>
      </c>
      <c r="F1647" s="41" t="s">
        <v>83</v>
      </c>
      <c r="G1647" s="41"/>
      <c r="H1647" s="42" t="s">
        <v>84</v>
      </c>
      <c r="I1647" s="43">
        <f>I1651+I1654+I1648</f>
        <v>1448.4000000000001</v>
      </c>
      <c r="J1647" s="43">
        <f>J1651+J1654+J1648</f>
        <v>1493.9000000000001</v>
      </c>
      <c r="K1647" s="43">
        <f>K1651+K1654+K1648</f>
        <v>1493.9000000000001</v>
      </c>
      <c r="L1647" s="43">
        <f>L1651+L1654+L1648</f>
        <v>0</v>
      </c>
      <c r="M1647" s="43">
        <f>M1651+M1654+M1648</f>
        <v>0</v>
      </c>
      <c r="N1647" s="43">
        <f>N1651+N1654+N1648</f>
        <v>0</v>
      </c>
      <c r="O1647" s="43">
        <f>O1651+O1654+O1648</f>
        <v>0</v>
      </c>
      <c r="P1647" s="43">
        <f>P1651+P1654+P1648</f>
        <v>0</v>
      </c>
      <c r="Q1647" s="43">
        <f>Q1651+Q1654+Q1648</f>
        <v>0</v>
      </c>
      <c r="R1647" s="43">
        <f>R1651+R1654+R1648</f>
        <v>0</v>
      </c>
      <c r="S1647" s="43">
        <f>S1651+S1654+S1648</f>
        <v>0</v>
      </c>
      <c r="T1647" s="43">
        <f>T1651+T1654+T1648</f>
        <v>0</v>
      </c>
      <c r="U1647" s="43">
        <v>0</v>
      </c>
      <c r="V1647" s="43">
        <f t="shared" ref="V1647:V1710" si="3267">I1647+L1647+U1647+T1647+S1647+R1647+Q1647+P1647+O1647</f>
        <v>1448.4000000000001</v>
      </c>
      <c r="W1647" s="43">
        <f>W1651+W1654+W1648</f>
        <v>0</v>
      </c>
      <c r="X1647" s="43">
        <f>X1651+X1654+X1648</f>
        <v>0</v>
      </c>
      <c r="Y1647" s="43">
        <f>Y1651+Y1654+Y1648</f>
        <v>0</v>
      </c>
      <c r="Z1647" s="43">
        <f>Z1651+Z1654+Z1648</f>
        <v>0</v>
      </c>
      <c r="AA1647" s="43">
        <f>AA1651+AA1654+AA1648</f>
        <v>0</v>
      </c>
      <c r="AB1647" s="43">
        <f>AB1651+AB1654+AB1648</f>
        <v>923.49135999999999</v>
      </c>
      <c r="AC1647" s="44">
        <f>AC1651+AC1654+AC1648</f>
        <v>1551.5999999999999</v>
      </c>
      <c r="AD1647" s="44">
        <f>AD1651+AD1654+AD1648</f>
        <v>1393.5702200000001</v>
      </c>
      <c r="AE1647" s="45">
        <f t="shared" si="3241"/>
        <v>89.815043825728296</v>
      </c>
      <c r="AF1647" s="43">
        <f>AF1651+AF1654+AF1648</f>
        <v>1551.6000000000001</v>
      </c>
      <c r="AG1647" s="43">
        <f>AG1651+AG1654+AG1648</f>
        <v>0</v>
      </c>
      <c r="AH1647" s="43">
        <f>AH1651+AH1654+AH1648</f>
        <v>0</v>
      </c>
      <c r="AI1647" s="43">
        <f>AI1651+AI1654+AI1648</f>
        <v>0</v>
      </c>
      <c r="AJ1647" s="43">
        <f>AJ1651+AJ1654+AJ1648</f>
        <v>0</v>
      </c>
      <c r="AK1647" s="43">
        <f>AK1651+AK1654+AK1648</f>
        <v>0</v>
      </c>
      <c r="AL1647" s="43">
        <f t="shared" si="3248"/>
        <v>1551.6000000000001</v>
      </c>
      <c r="AM1647" s="43">
        <f t="shared" si="3249"/>
        <v>-103.20000000000005</v>
      </c>
      <c r="AN1647" s="2"/>
      <c r="AR1647" s="1"/>
      <c r="AS1647" s="1"/>
    </row>
    <row r="1648" ht="63" hidden="1">
      <c r="B1648" s="41" t="s">
        <v>834</v>
      </c>
      <c r="C1648" s="41" t="s">
        <v>117</v>
      </c>
      <c r="D1648" s="41" t="s">
        <v>200</v>
      </c>
      <c r="E1648" s="26" t="str">
        <f t="shared" si="3266"/>
        <v>0314</v>
      </c>
      <c r="F1648" s="41" t="s">
        <v>202</v>
      </c>
      <c r="G1648" s="41"/>
      <c r="H1648" s="42" t="s">
        <v>203</v>
      </c>
      <c r="I1648" s="43">
        <f t="shared" ref="I1648:I1652" si="3268">I1649</f>
        <v>0</v>
      </c>
      <c r="J1648" s="43">
        <f t="shared" ref="J1648:J1652" si="3269">J1649</f>
        <v>0</v>
      </c>
      <c r="K1648" s="43">
        <f t="shared" ref="K1648:K1652" si="3270">K1649</f>
        <v>0</v>
      </c>
      <c r="L1648" s="43">
        <f t="shared" ref="L1648:L1652" si="3271">L1649</f>
        <v>0</v>
      </c>
      <c r="M1648" s="43">
        <f t="shared" ref="M1648:M1652" si="3272">M1649</f>
        <v>0</v>
      </c>
      <c r="N1648" s="43">
        <f t="shared" ref="N1648:N1652" si="3273">N1649</f>
        <v>0</v>
      </c>
      <c r="O1648" s="43">
        <f t="shared" ref="O1648:O1652" si="3274">O1649</f>
        <v>0</v>
      </c>
      <c r="P1648" s="43">
        <f t="shared" ref="P1648:P1652" si="3275">P1649</f>
        <v>0</v>
      </c>
      <c r="Q1648" s="43">
        <f t="shared" ref="Q1648:Q1652" si="3276">Q1649</f>
        <v>0</v>
      </c>
      <c r="R1648" s="43">
        <f t="shared" ref="R1648:R1652" si="3277">R1649</f>
        <v>0</v>
      </c>
      <c r="S1648" s="43">
        <f t="shared" ref="S1648:S1652" si="3278">S1649</f>
        <v>0</v>
      </c>
      <c r="T1648" s="43">
        <f t="shared" ref="T1648:T1652" si="3279">T1649</f>
        <v>0</v>
      </c>
      <c r="U1648" s="43">
        <v>0</v>
      </c>
      <c r="V1648" s="43">
        <f t="shared" si="3267"/>
        <v>0</v>
      </c>
      <c r="W1648" s="43">
        <f t="shared" ref="W1648:W1652" si="3280">W1649</f>
        <v>0</v>
      </c>
      <c r="X1648" s="43">
        <f t="shared" ref="X1648:X1652" si="3281">X1649</f>
        <v>0</v>
      </c>
      <c r="Y1648" s="43">
        <f t="shared" ref="Y1648:Y1652" si="3282">Y1649</f>
        <v>0</v>
      </c>
      <c r="Z1648" s="43">
        <f t="shared" ref="Z1648:Z1652" si="3283">Z1649</f>
        <v>0</v>
      </c>
      <c r="AA1648" s="43">
        <f t="shared" ref="AA1648:AA1652" si="3284">AA1649</f>
        <v>0</v>
      </c>
      <c r="AB1648" s="43">
        <f t="shared" ref="AB1648:AB1652" si="3285">AB1649</f>
        <v>0</v>
      </c>
      <c r="AC1648" s="44">
        <f t="shared" ref="AC1648:AC1652" si="3286">AC1649</f>
        <v>0</v>
      </c>
      <c r="AD1648" s="44">
        <f t="shared" ref="AD1648:AD1652" si="3287">AD1649</f>
        <v>0</v>
      </c>
      <c r="AE1648" s="45" t="e">
        <f t="shared" si="3241"/>
        <v>#DIV/0!</v>
      </c>
      <c r="AF1648" s="46">
        <f t="shared" ref="AF1648:AF1652" si="3288">AF1649</f>
        <v>0</v>
      </c>
      <c r="AG1648" s="46">
        <f t="shared" ref="AG1648:AG1652" si="3289">AG1649</f>
        <v>0</v>
      </c>
      <c r="AH1648" s="47">
        <f t="shared" ref="AH1648:AH1652" si="3290">AH1649</f>
        <v>0</v>
      </c>
      <c r="AI1648" s="47">
        <f t="shared" ref="AI1648:AI1652" si="3291">AI1649</f>
        <v>0</v>
      </c>
      <c r="AJ1648" s="47">
        <f t="shared" ref="AJ1648:AJ1652" si="3292">AJ1649</f>
        <v>0</v>
      </c>
      <c r="AK1648" s="47">
        <f t="shared" ref="AK1648:AK1652" si="3293">AK1649</f>
        <v>0</v>
      </c>
      <c r="AL1648" s="47">
        <f t="shared" si="3248"/>
        <v>0</v>
      </c>
      <c r="AM1648" s="47">
        <f t="shared" si="3249"/>
        <v>0</v>
      </c>
      <c r="AN1648" s="48" t="s">
        <v>36</v>
      </c>
      <c r="AO1648" s="1"/>
      <c r="AP1648" s="1"/>
      <c r="AQ1648" s="1"/>
      <c r="AR1648" s="1"/>
      <c r="AS1648" s="1"/>
    </row>
    <row r="1649" ht="31.5" hidden="1">
      <c r="B1649" s="41" t="s">
        <v>834</v>
      </c>
      <c r="C1649" s="41" t="s">
        <v>117</v>
      </c>
      <c r="D1649" s="41" t="s">
        <v>200</v>
      </c>
      <c r="E1649" s="26" t="str">
        <f t="shared" si="3266"/>
        <v>0314</v>
      </c>
      <c r="F1649" s="41" t="s">
        <v>202</v>
      </c>
      <c r="G1649" s="41" t="s">
        <v>53</v>
      </c>
      <c r="H1649" s="42" t="s">
        <v>54</v>
      </c>
      <c r="I1649" s="43">
        <f t="shared" si="3268"/>
        <v>0</v>
      </c>
      <c r="J1649" s="43">
        <f t="shared" si="3269"/>
        <v>0</v>
      </c>
      <c r="K1649" s="43">
        <f t="shared" si="3270"/>
        <v>0</v>
      </c>
      <c r="L1649" s="43">
        <f t="shared" si="3271"/>
        <v>0</v>
      </c>
      <c r="M1649" s="43">
        <f t="shared" si="3272"/>
        <v>0</v>
      </c>
      <c r="N1649" s="43">
        <f t="shared" si="3273"/>
        <v>0</v>
      </c>
      <c r="O1649" s="43">
        <f t="shared" si="3274"/>
        <v>0</v>
      </c>
      <c r="P1649" s="43">
        <f t="shared" si="3275"/>
        <v>0</v>
      </c>
      <c r="Q1649" s="43">
        <f t="shared" si="3276"/>
        <v>0</v>
      </c>
      <c r="R1649" s="43">
        <f t="shared" si="3277"/>
        <v>0</v>
      </c>
      <c r="S1649" s="43">
        <f t="shared" si="3278"/>
        <v>0</v>
      </c>
      <c r="T1649" s="43">
        <f t="shared" si="3279"/>
        <v>0</v>
      </c>
      <c r="U1649" s="43">
        <v>0</v>
      </c>
      <c r="V1649" s="43">
        <f t="shared" si="3267"/>
        <v>0</v>
      </c>
      <c r="W1649" s="43">
        <f t="shared" si="3280"/>
        <v>0</v>
      </c>
      <c r="X1649" s="43">
        <f t="shared" si="3281"/>
        <v>0</v>
      </c>
      <c r="Y1649" s="43">
        <f t="shared" si="3282"/>
        <v>0</v>
      </c>
      <c r="Z1649" s="43">
        <f t="shared" si="3283"/>
        <v>0</v>
      </c>
      <c r="AA1649" s="43">
        <f t="shared" si="3284"/>
        <v>0</v>
      </c>
      <c r="AB1649" s="43">
        <f t="shared" si="3285"/>
        <v>0</v>
      </c>
      <c r="AC1649" s="44">
        <f t="shared" si="3286"/>
        <v>0</v>
      </c>
      <c r="AD1649" s="44">
        <f t="shared" si="3287"/>
        <v>0</v>
      </c>
      <c r="AE1649" s="45" t="e">
        <f t="shared" si="3241"/>
        <v>#DIV/0!</v>
      </c>
      <c r="AF1649" s="46">
        <f t="shared" si="3288"/>
        <v>0</v>
      </c>
      <c r="AG1649" s="46">
        <f t="shared" si="3289"/>
        <v>0</v>
      </c>
      <c r="AH1649" s="47">
        <f t="shared" si="3290"/>
        <v>0</v>
      </c>
      <c r="AI1649" s="47">
        <f t="shared" si="3291"/>
        <v>0</v>
      </c>
      <c r="AJ1649" s="47">
        <f t="shared" si="3292"/>
        <v>0</v>
      </c>
      <c r="AK1649" s="47">
        <f t="shared" si="3293"/>
        <v>0</v>
      </c>
      <c r="AL1649" s="47">
        <f t="shared" si="3248"/>
        <v>0</v>
      </c>
      <c r="AM1649" s="47">
        <f t="shared" si="3249"/>
        <v>0</v>
      </c>
      <c r="AN1649" s="48" t="s">
        <v>36</v>
      </c>
      <c r="AO1649" s="1"/>
      <c r="AP1649" s="1"/>
      <c r="AQ1649" s="1"/>
      <c r="AR1649" s="1"/>
      <c r="AS1649" s="1"/>
    </row>
    <row r="1650" ht="31.5" hidden="1">
      <c r="B1650" s="41" t="s">
        <v>834</v>
      </c>
      <c r="C1650" s="41" t="s">
        <v>117</v>
      </c>
      <c r="D1650" s="41" t="s">
        <v>200</v>
      </c>
      <c r="E1650" s="26" t="str">
        <f t="shared" si="3266"/>
        <v>0314</v>
      </c>
      <c r="F1650" s="41" t="s">
        <v>202</v>
      </c>
      <c r="G1650" s="41" t="s">
        <v>55</v>
      </c>
      <c r="H1650" s="42" t="s">
        <v>56</v>
      </c>
      <c r="I1650" s="43"/>
      <c r="J1650" s="43"/>
      <c r="K1650" s="43"/>
      <c r="L1650" s="43"/>
      <c r="M1650" s="43"/>
      <c r="N1650" s="43"/>
      <c r="O1650" s="43">
        <v>0</v>
      </c>
      <c r="P1650" s="43">
        <v>0</v>
      </c>
      <c r="Q1650" s="43">
        <v>0</v>
      </c>
      <c r="R1650" s="43">
        <v>0</v>
      </c>
      <c r="S1650" s="43">
        <v>0</v>
      </c>
      <c r="T1650" s="43">
        <v>0</v>
      </c>
      <c r="U1650" s="43">
        <v>0</v>
      </c>
      <c r="V1650" s="43">
        <f t="shared" si="3267"/>
        <v>0</v>
      </c>
      <c r="W1650" s="43"/>
      <c r="X1650" s="43"/>
      <c r="Y1650" s="43"/>
      <c r="Z1650" s="43"/>
      <c r="AA1650" s="43"/>
      <c r="AB1650" s="43">
        <v>0</v>
      </c>
      <c r="AC1650" s="44">
        <v>0</v>
      </c>
      <c r="AD1650" s="44">
        <v>0</v>
      </c>
      <c r="AE1650" s="45" t="e">
        <f t="shared" si="3241"/>
        <v>#DIV/0!</v>
      </c>
      <c r="AF1650" s="46">
        <v>0</v>
      </c>
      <c r="AG1650" s="46">
        <v>0</v>
      </c>
      <c r="AH1650" s="47">
        <v>0</v>
      </c>
      <c r="AI1650" s="47">
        <v>0</v>
      </c>
      <c r="AJ1650" s="47">
        <v>0</v>
      </c>
      <c r="AK1650" s="47">
        <v>0</v>
      </c>
      <c r="AL1650" s="47">
        <f t="shared" si="3248"/>
        <v>0</v>
      </c>
      <c r="AM1650" s="47">
        <f t="shared" si="3249"/>
        <v>0</v>
      </c>
      <c r="AN1650" s="48" t="s">
        <v>36</v>
      </c>
      <c r="AR1650" s="1"/>
      <c r="AS1650" s="1"/>
    </row>
    <row r="1651" ht="31.5">
      <c r="B1651" s="41" t="s">
        <v>834</v>
      </c>
      <c r="C1651" s="41" t="s">
        <v>117</v>
      </c>
      <c r="D1651" s="41" t="s">
        <v>200</v>
      </c>
      <c r="E1651" s="26" t="str">
        <f t="shared" si="3266"/>
        <v>0314</v>
      </c>
      <c r="F1651" s="41" t="s">
        <v>204</v>
      </c>
      <c r="G1651" s="41"/>
      <c r="H1651" s="42" t="s">
        <v>205</v>
      </c>
      <c r="I1651" s="43">
        <f t="shared" si="3268"/>
        <v>144.40000000000001</v>
      </c>
      <c r="J1651" s="43">
        <f t="shared" si="3269"/>
        <v>144.40000000000001</v>
      </c>
      <c r="K1651" s="43">
        <f t="shared" si="3270"/>
        <v>144.40000000000001</v>
      </c>
      <c r="L1651" s="43">
        <f t="shared" si="3271"/>
        <v>0</v>
      </c>
      <c r="M1651" s="43">
        <f t="shared" si="3272"/>
        <v>0</v>
      </c>
      <c r="N1651" s="43">
        <f t="shared" si="3273"/>
        <v>0</v>
      </c>
      <c r="O1651" s="43">
        <f t="shared" si="3274"/>
        <v>0</v>
      </c>
      <c r="P1651" s="43">
        <f t="shared" si="3275"/>
        <v>0</v>
      </c>
      <c r="Q1651" s="43">
        <f t="shared" si="3276"/>
        <v>0</v>
      </c>
      <c r="R1651" s="43">
        <f t="shared" si="3277"/>
        <v>0</v>
      </c>
      <c r="S1651" s="43">
        <f t="shared" si="3278"/>
        <v>0</v>
      </c>
      <c r="T1651" s="43">
        <f t="shared" si="3279"/>
        <v>0</v>
      </c>
      <c r="U1651" s="43">
        <v>0</v>
      </c>
      <c r="V1651" s="43">
        <f t="shared" si="3267"/>
        <v>144.40000000000001</v>
      </c>
      <c r="W1651" s="43">
        <f t="shared" si="3280"/>
        <v>0</v>
      </c>
      <c r="X1651" s="43">
        <f t="shared" si="3281"/>
        <v>0</v>
      </c>
      <c r="Y1651" s="43">
        <f t="shared" si="3282"/>
        <v>0</v>
      </c>
      <c r="Z1651" s="43">
        <f t="shared" si="3283"/>
        <v>0</v>
      </c>
      <c r="AA1651" s="43">
        <f t="shared" si="3284"/>
        <v>0</v>
      </c>
      <c r="AB1651" s="43">
        <f t="shared" si="3285"/>
        <v>62.880000000000003</v>
      </c>
      <c r="AC1651" s="44">
        <f t="shared" si="3286"/>
        <v>144.40000000000001</v>
      </c>
      <c r="AD1651" s="44">
        <f t="shared" si="3287"/>
        <v>144.40000000000001</v>
      </c>
      <c r="AE1651" s="45">
        <f t="shared" si="3241"/>
        <v>100</v>
      </c>
      <c r="AF1651" s="43">
        <f t="shared" si="3288"/>
        <v>144.40000000000001</v>
      </c>
      <c r="AG1651" s="43">
        <f t="shared" si="3289"/>
        <v>0</v>
      </c>
      <c r="AH1651" s="43">
        <f t="shared" si="3290"/>
        <v>0</v>
      </c>
      <c r="AI1651" s="43">
        <f t="shared" si="3291"/>
        <v>0</v>
      </c>
      <c r="AJ1651" s="43">
        <f t="shared" si="3292"/>
        <v>0</v>
      </c>
      <c r="AK1651" s="43">
        <f t="shared" si="3293"/>
        <v>0</v>
      </c>
      <c r="AL1651" s="43">
        <f t="shared" si="3248"/>
        <v>144.40000000000001</v>
      </c>
      <c r="AM1651" s="43">
        <f t="shared" si="3249"/>
        <v>0</v>
      </c>
      <c r="AN1651" s="2"/>
      <c r="AO1651" s="1"/>
      <c r="AP1651" s="1"/>
      <c r="AQ1651" s="1"/>
      <c r="AR1651" s="1"/>
      <c r="AS1651" s="1"/>
    </row>
    <row r="1652" ht="31.5">
      <c r="B1652" s="41" t="s">
        <v>834</v>
      </c>
      <c r="C1652" s="41" t="s">
        <v>117</v>
      </c>
      <c r="D1652" s="41" t="s">
        <v>200</v>
      </c>
      <c r="E1652" s="26" t="str">
        <f t="shared" si="3266"/>
        <v>0314</v>
      </c>
      <c r="F1652" s="41" t="s">
        <v>204</v>
      </c>
      <c r="G1652" s="41" t="s">
        <v>53</v>
      </c>
      <c r="H1652" s="42" t="s">
        <v>54</v>
      </c>
      <c r="I1652" s="43">
        <f t="shared" si="3268"/>
        <v>144.40000000000001</v>
      </c>
      <c r="J1652" s="43">
        <f t="shared" si="3269"/>
        <v>144.40000000000001</v>
      </c>
      <c r="K1652" s="43">
        <f t="shared" si="3270"/>
        <v>144.40000000000001</v>
      </c>
      <c r="L1652" s="43">
        <f t="shared" si="3271"/>
        <v>0</v>
      </c>
      <c r="M1652" s="43">
        <f t="shared" si="3272"/>
        <v>0</v>
      </c>
      <c r="N1652" s="43">
        <f t="shared" si="3273"/>
        <v>0</v>
      </c>
      <c r="O1652" s="43">
        <f t="shared" si="3274"/>
        <v>0</v>
      </c>
      <c r="P1652" s="43">
        <f t="shared" si="3275"/>
        <v>0</v>
      </c>
      <c r="Q1652" s="43">
        <f t="shared" si="3276"/>
        <v>0</v>
      </c>
      <c r="R1652" s="43">
        <f t="shared" si="3277"/>
        <v>0</v>
      </c>
      <c r="S1652" s="43">
        <f t="shared" si="3278"/>
        <v>0</v>
      </c>
      <c r="T1652" s="43">
        <f t="shared" si="3279"/>
        <v>0</v>
      </c>
      <c r="U1652" s="43">
        <v>0</v>
      </c>
      <c r="V1652" s="43">
        <f t="shared" si="3267"/>
        <v>144.40000000000001</v>
      </c>
      <c r="W1652" s="43">
        <f t="shared" si="3280"/>
        <v>0</v>
      </c>
      <c r="X1652" s="43">
        <f t="shared" si="3281"/>
        <v>0</v>
      </c>
      <c r="Y1652" s="43">
        <f t="shared" si="3282"/>
        <v>0</v>
      </c>
      <c r="Z1652" s="43">
        <f t="shared" si="3283"/>
        <v>0</v>
      </c>
      <c r="AA1652" s="43">
        <f t="shared" si="3284"/>
        <v>0</v>
      </c>
      <c r="AB1652" s="43">
        <f t="shared" si="3285"/>
        <v>62.880000000000003</v>
      </c>
      <c r="AC1652" s="44">
        <f t="shared" si="3286"/>
        <v>144.40000000000001</v>
      </c>
      <c r="AD1652" s="44">
        <f t="shared" si="3287"/>
        <v>144.40000000000001</v>
      </c>
      <c r="AE1652" s="45">
        <f t="shared" si="3241"/>
        <v>100</v>
      </c>
      <c r="AF1652" s="43">
        <f t="shared" si="3288"/>
        <v>144.40000000000001</v>
      </c>
      <c r="AG1652" s="43">
        <f t="shared" si="3289"/>
        <v>0</v>
      </c>
      <c r="AH1652" s="43">
        <f t="shared" si="3290"/>
        <v>0</v>
      </c>
      <c r="AI1652" s="43">
        <f t="shared" si="3291"/>
        <v>0</v>
      </c>
      <c r="AJ1652" s="43">
        <f t="shared" si="3292"/>
        <v>0</v>
      </c>
      <c r="AK1652" s="43">
        <f t="shared" si="3293"/>
        <v>0</v>
      </c>
      <c r="AL1652" s="43">
        <f t="shared" si="3248"/>
        <v>144.40000000000001</v>
      </c>
      <c r="AM1652" s="43">
        <f t="shared" si="3249"/>
        <v>0</v>
      </c>
      <c r="AN1652" s="2"/>
      <c r="AO1652" s="1"/>
      <c r="AP1652" s="1"/>
      <c r="AQ1652" s="1"/>
      <c r="AR1652" s="1"/>
      <c r="AS1652" s="1"/>
    </row>
    <row r="1653" ht="31.5">
      <c r="B1653" s="41" t="s">
        <v>834</v>
      </c>
      <c r="C1653" s="41" t="s">
        <v>117</v>
      </c>
      <c r="D1653" s="41" t="s">
        <v>200</v>
      </c>
      <c r="E1653" s="26" t="str">
        <f t="shared" si="3266"/>
        <v>0314</v>
      </c>
      <c r="F1653" s="41" t="s">
        <v>204</v>
      </c>
      <c r="G1653" s="41" t="s">
        <v>55</v>
      </c>
      <c r="H1653" s="42" t="s">
        <v>56</v>
      </c>
      <c r="I1653" s="43">
        <v>144.40000000000001</v>
      </c>
      <c r="J1653" s="43">
        <v>144.40000000000001</v>
      </c>
      <c r="K1653" s="43">
        <v>144.40000000000001</v>
      </c>
      <c r="L1653" s="43"/>
      <c r="M1653" s="43"/>
      <c r="N1653" s="43"/>
      <c r="O1653" s="43">
        <v>0</v>
      </c>
      <c r="P1653" s="43">
        <v>0</v>
      </c>
      <c r="Q1653" s="43">
        <v>0</v>
      </c>
      <c r="R1653" s="43">
        <v>0</v>
      </c>
      <c r="S1653" s="43">
        <v>0</v>
      </c>
      <c r="T1653" s="43">
        <v>0</v>
      </c>
      <c r="U1653" s="43">
        <v>0</v>
      </c>
      <c r="V1653" s="43">
        <f t="shared" si="3267"/>
        <v>144.40000000000001</v>
      </c>
      <c r="W1653" s="43"/>
      <c r="X1653" s="43"/>
      <c r="Y1653" s="43"/>
      <c r="Z1653" s="43"/>
      <c r="AA1653" s="43"/>
      <c r="AB1653" s="43">
        <v>62.880000000000003</v>
      </c>
      <c r="AC1653" s="44">
        <v>144.40000000000001</v>
      </c>
      <c r="AD1653" s="44">
        <v>144.40000000000001</v>
      </c>
      <c r="AE1653" s="45">
        <f t="shared" si="3241"/>
        <v>100</v>
      </c>
      <c r="AF1653" s="43">
        <v>144.40000000000001</v>
      </c>
      <c r="AG1653" s="43">
        <v>0</v>
      </c>
      <c r="AH1653" s="43">
        <v>0</v>
      </c>
      <c r="AI1653" s="43">
        <v>0</v>
      </c>
      <c r="AJ1653" s="43">
        <v>0</v>
      </c>
      <c r="AK1653" s="43">
        <v>0</v>
      </c>
      <c r="AL1653" s="43">
        <f t="shared" si="3248"/>
        <v>144.40000000000001</v>
      </c>
      <c r="AM1653" s="43">
        <f t="shared" si="3249"/>
        <v>0</v>
      </c>
      <c r="AN1653" s="19"/>
      <c r="AR1653" s="1"/>
      <c r="AS1653" s="1"/>
    </row>
    <row r="1654" ht="47.25">
      <c r="B1654" s="41" t="s">
        <v>834</v>
      </c>
      <c r="C1654" s="41" t="s">
        <v>117</v>
      </c>
      <c r="D1654" s="41" t="s">
        <v>200</v>
      </c>
      <c r="E1654" s="26" t="str">
        <f t="shared" si="3266"/>
        <v>0314</v>
      </c>
      <c r="F1654" s="41" t="s">
        <v>713</v>
      </c>
      <c r="G1654" s="41"/>
      <c r="H1654" s="42" t="s">
        <v>714</v>
      </c>
      <c r="I1654" s="43">
        <f>I1657+I1655</f>
        <v>1304</v>
      </c>
      <c r="J1654" s="43">
        <f>J1657+J1655</f>
        <v>1349.5</v>
      </c>
      <c r="K1654" s="43">
        <f>K1657+K1655</f>
        <v>1349.5</v>
      </c>
      <c r="L1654" s="43">
        <f>L1657+L1655</f>
        <v>0</v>
      </c>
      <c r="M1654" s="43">
        <f>M1657+M1655</f>
        <v>0</v>
      </c>
      <c r="N1654" s="43">
        <f>N1657+N1655</f>
        <v>0</v>
      </c>
      <c r="O1654" s="43">
        <f>O1657+O1655</f>
        <v>0</v>
      </c>
      <c r="P1654" s="43">
        <f>P1657+P1655</f>
        <v>0</v>
      </c>
      <c r="Q1654" s="43">
        <f>Q1657+Q1655</f>
        <v>0</v>
      </c>
      <c r="R1654" s="43">
        <f>R1657+R1655</f>
        <v>0</v>
      </c>
      <c r="S1654" s="43">
        <f>S1657+S1655</f>
        <v>0</v>
      </c>
      <c r="T1654" s="43">
        <f>T1657+T1655</f>
        <v>0</v>
      </c>
      <c r="U1654" s="43">
        <v>0</v>
      </c>
      <c r="V1654" s="43">
        <f t="shared" si="3267"/>
        <v>1304</v>
      </c>
      <c r="W1654" s="43">
        <f>W1657+W1655</f>
        <v>0</v>
      </c>
      <c r="X1654" s="43">
        <f>X1657+X1655</f>
        <v>0</v>
      </c>
      <c r="Y1654" s="43">
        <f>Y1657+Y1655</f>
        <v>0</v>
      </c>
      <c r="Z1654" s="43">
        <f>Z1657+Z1655</f>
        <v>0</v>
      </c>
      <c r="AA1654" s="43">
        <f>AA1657+AA1655</f>
        <v>0</v>
      </c>
      <c r="AB1654" s="43">
        <f>AB1657+AB1655</f>
        <v>860.61135999999999</v>
      </c>
      <c r="AC1654" s="44">
        <f>AC1657+AC1655</f>
        <v>1407.1999999999998</v>
      </c>
      <c r="AD1654" s="44">
        <f>AD1657+AD1655</f>
        <v>1249.17022</v>
      </c>
      <c r="AE1654" s="45">
        <f t="shared" si="3241"/>
        <v>88.769913303013084</v>
      </c>
      <c r="AF1654" s="43">
        <f>AF1657+AF1655</f>
        <v>1407.2</v>
      </c>
      <c r="AG1654" s="43">
        <f>AG1657+AG1655</f>
        <v>0</v>
      </c>
      <c r="AH1654" s="43">
        <f>AH1657+AH1655</f>
        <v>0</v>
      </c>
      <c r="AI1654" s="43">
        <f>AI1657+AI1655</f>
        <v>0</v>
      </c>
      <c r="AJ1654" s="43">
        <f>AJ1657+AJ1655</f>
        <v>0</v>
      </c>
      <c r="AK1654" s="43">
        <f>AK1657+AK1655</f>
        <v>0</v>
      </c>
      <c r="AL1654" s="43">
        <f t="shared" si="3248"/>
        <v>1407.2</v>
      </c>
      <c r="AM1654" s="43">
        <f t="shared" si="3249"/>
        <v>-103.20000000000005</v>
      </c>
      <c r="AN1654" s="2"/>
      <c r="AO1654" s="1"/>
      <c r="AP1654" s="1"/>
      <c r="AQ1654" s="1"/>
      <c r="AR1654" s="1"/>
      <c r="AS1654" s="1"/>
    </row>
    <row r="1655" ht="78.75">
      <c r="B1655" s="41" t="s">
        <v>834</v>
      </c>
      <c r="C1655" s="41" t="s">
        <v>117</v>
      </c>
      <c r="D1655" s="41" t="s">
        <v>200</v>
      </c>
      <c r="E1655" s="26" t="str">
        <f t="shared" si="3266"/>
        <v>0314</v>
      </c>
      <c r="F1655" s="41" t="s">
        <v>713</v>
      </c>
      <c r="G1655" s="41" t="s">
        <v>71</v>
      </c>
      <c r="H1655" s="42" t="s">
        <v>72</v>
      </c>
      <c r="I1655" s="43">
        <f>I1656</f>
        <v>698.5</v>
      </c>
      <c r="J1655" s="43">
        <f>J1656</f>
        <v>723.89999999999998</v>
      </c>
      <c r="K1655" s="43">
        <f>K1656</f>
        <v>723.89999999999998</v>
      </c>
      <c r="L1655" s="43">
        <f>L1656</f>
        <v>0</v>
      </c>
      <c r="M1655" s="43">
        <f>M1656</f>
        <v>0</v>
      </c>
      <c r="N1655" s="43">
        <f>N1656</f>
        <v>0</v>
      </c>
      <c r="O1655" s="43">
        <f>O1656</f>
        <v>0</v>
      </c>
      <c r="P1655" s="43">
        <f>P1656</f>
        <v>0</v>
      </c>
      <c r="Q1655" s="43">
        <f>Q1656</f>
        <v>0</v>
      </c>
      <c r="R1655" s="43">
        <f>R1656</f>
        <v>0</v>
      </c>
      <c r="S1655" s="43">
        <f>S1656</f>
        <v>0</v>
      </c>
      <c r="T1655" s="43">
        <f>T1656</f>
        <v>0</v>
      </c>
      <c r="U1655" s="43">
        <v>0</v>
      </c>
      <c r="V1655" s="43">
        <f t="shared" si="3267"/>
        <v>698.5</v>
      </c>
      <c r="W1655" s="43">
        <f>W1656</f>
        <v>0</v>
      </c>
      <c r="X1655" s="43">
        <f>X1656</f>
        <v>0</v>
      </c>
      <c r="Y1655" s="43">
        <f>Y1656</f>
        <v>0</v>
      </c>
      <c r="Z1655" s="43">
        <f>Z1656</f>
        <v>0</v>
      </c>
      <c r="AA1655" s="43">
        <f>AA1656</f>
        <v>0</v>
      </c>
      <c r="AB1655" s="43">
        <f>AB1656</f>
        <v>559.28035999999997</v>
      </c>
      <c r="AC1655" s="44">
        <f>AC1656</f>
        <v>791.01999999999998</v>
      </c>
      <c r="AD1655" s="44">
        <f>AD1656</f>
        <v>789.81201999999996</v>
      </c>
      <c r="AE1655" s="45">
        <f t="shared" si="3241"/>
        <v>99.847288311294278</v>
      </c>
      <c r="AF1655" s="43">
        <f>AF1656</f>
        <v>758.70000000000005</v>
      </c>
      <c r="AG1655" s="43">
        <f>AG1656</f>
        <v>0</v>
      </c>
      <c r="AH1655" s="43">
        <f>AH1656</f>
        <v>0</v>
      </c>
      <c r="AI1655" s="43">
        <f>AI1656</f>
        <v>0</v>
      </c>
      <c r="AJ1655" s="43">
        <f>AJ1656</f>
        <v>0</v>
      </c>
      <c r="AK1655" s="43">
        <f>AK1656</f>
        <v>0</v>
      </c>
      <c r="AL1655" s="43">
        <f t="shared" si="3248"/>
        <v>758.70000000000005</v>
      </c>
      <c r="AM1655" s="43">
        <f t="shared" si="3249"/>
        <v>-60.200000000000045</v>
      </c>
      <c r="AN1655" s="2"/>
      <c r="AR1655" s="1"/>
      <c r="AS1655" s="1"/>
    </row>
    <row r="1656" ht="31.5">
      <c r="B1656" s="41" t="s">
        <v>834</v>
      </c>
      <c r="C1656" s="41" t="s">
        <v>117</v>
      </c>
      <c r="D1656" s="41" t="s">
        <v>200</v>
      </c>
      <c r="E1656" s="26" t="str">
        <f t="shared" si="3266"/>
        <v>0314</v>
      </c>
      <c r="F1656" s="41" t="s">
        <v>713</v>
      </c>
      <c r="G1656" s="41" t="s">
        <v>93</v>
      </c>
      <c r="H1656" s="42" t="s">
        <v>94</v>
      </c>
      <c r="I1656" s="43">
        <v>698.5</v>
      </c>
      <c r="J1656" s="43">
        <v>723.89999999999998</v>
      </c>
      <c r="K1656" s="43">
        <v>723.89999999999998</v>
      </c>
      <c r="L1656" s="43"/>
      <c r="M1656" s="43"/>
      <c r="N1656" s="43"/>
      <c r="O1656" s="43">
        <v>0</v>
      </c>
      <c r="P1656" s="43">
        <v>0</v>
      </c>
      <c r="Q1656" s="43">
        <v>0</v>
      </c>
      <c r="R1656" s="43">
        <v>0</v>
      </c>
      <c r="S1656" s="43">
        <v>0</v>
      </c>
      <c r="T1656" s="43">
        <v>0</v>
      </c>
      <c r="U1656" s="43">
        <v>0</v>
      </c>
      <c r="V1656" s="43">
        <f t="shared" si="3267"/>
        <v>698.5</v>
      </c>
      <c r="W1656" s="43"/>
      <c r="X1656" s="43"/>
      <c r="Y1656" s="43"/>
      <c r="Z1656" s="43"/>
      <c r="AA1656" s="43"/>
      <c r="AB1656" s="43">
        <v>559.28035999999997</v>
      </c>
      <c r="AC1656" s="44">
        <v>791.01999999999998</v>
      </c>
      <c r="AD1656" s="44">
        <v>789.81201999999996</v>
      </c>
      <c r="AE1656" s="45">
        <f t="shared" si="3241"/>
        <v>99.847288311294278</v>
      </c>
      <c r="AF1656" s="43">
        <v>758.70000000000005</v>
      </c>
      <c r="AG1656" s="43">
        <v>0</v>
      </c>
      <c r="AH1656" s="43">
        <v>0</v>
      </c>
      <c r="AI1656" s="43">
        <v>0</v>
      </c>
      <c r="AJ1656" s="43">
        <v>0</v>
      </c>
      <c r="AK1656" s="43">
        <v>0</v>
      </c>
      <c r="AL1656" s="43">
        <f t="shared" si="3248"/>
        <v>758.70000000000005</v>
      </c>
      <c r="AM1656" s="43">
        <f t="shared" si="3249"/>
        <v>-60.200000000000045</v>
      </c>
      <c r="AN1656" s="19"/>
      <c r="AO1656" s="1"/>
      <c r="AP1656" s="1"/>
      <c r="AQ1656" s="1"/>
      <c r="AR1656" s="1"/>
      <c r="AS1656" s="1"/>
    </row>
    <row r="1657" ht="31.5">
      <c r="B1657" s="41" t="s">
        <v>834</v>
      </c>
      <c r="C1657" s="41" t="s">
        <v>117</v>
      </c>
      <c r="D1657" s="41" t="s">
        <v>200</v>
      </c>
      <c r="E1657" s="26" t="str">
        <f t="shared" si="3266"/>
        <v>0314</v>
      </c>
      <c r="F1657" s="41" t="s">
        <v>713</v>
      </c>
      <c r="G1657" s="41" t="s">
        <v>53</v>
      </c>
      <c r="H1657" s="42" t="s">
        <v>54</v>
      </c>
      <c r="I1657" s="43">
        <f>I1658</f>
        <v>605.5</v>
      </c>
      <c r="J1657" s="43">
        <f>J1658</f>
        <v>625.60000000000002</v>
      </c>
      <c r="K1657" s="43">
        <f>K1658</f>
        <v>625.60000000000002</v>
      </c>
      <c r="L1657" s="43">
        <f>L1658</f>
        <v>0</v>
      </c>
      <c r="M1657" s="43">
        <f>M1658</f>
        <v>0</v>
      </c>
      <c r="N1657" s="43">
        <f>N1658</f>
        <v>0</v>
      </c>
      <c r="O1657" s="43">
        <f>O1658</f>
        <v>0</v>
      </c>
      <c r="P1657" s="43">
        <f>P1658</f>
        <v>0</v>
      </c>
      <c r="Q1657" s="43">
        <f>Q1658</f>
        <v>0</v>
      </c>
      <c r="R1657" s="43">
        <f>R1658</f>
        <v>0</v>
      </c>
      <c r="S1657" s="43">
        <f>S1658</f>
        <v>0</v>
      </c>
      <c r="T1657" s="43">
        <f>T1658</f>
        <v>0</v>
      </c>
      <c r="U1657" s="43">
        <v>0</v>
      </c>
      <c r="V1657" s="43">
        <f t="shared" si="3267"/>
        <v>605.5</v>
      </c>
      <c r="W1657" s="43">
        <f>W1658</f>
        <v>0</v>
      </c>
      <c r="X1657" s="43">
        <f>X1658</f>
        <v>0</v>
      </c>
      <c r="Y1657" s="43">
        <f>Y1658</f>
        <v>0</v>
      </c>
      <c r="Z1657" s="43">
        <f>Z1658</f>
        <v>0</v>
      </c>
      <c r="AA1657" s="43">
        <f>AA1658</f>
        <v>0</v>
      </c>
      <c r="AB1657" s="43">
        <f>AB1658</f>
        <v>301.33100000000002</v>
      </c>
      <c r="AC1657" s="44">
        <f>AC1658</f>
        <v>616.17999999999995</v>
      </c>
      <c r="AD1657" s="44">
        <f>AD1658</f>
        <v>459.35820000000001</v>
      </c>
      <c r="AE1657" s="45">
        <f t="shared" si="3241"/>
        <v>74.549352461942945</v>
      </c>
      <c r="AF1657" s="43">
        <f>AF1658</f>
        <v>648.5</v>
      </c>
      <c r="AG1657" s="43">
        <f>AG1658</f>
        <v>0</v>
      </c>
      <c r="AH1657" s="43">
        <f>AH1658</f>
        <v>0</v>
      </c>
      <c r="AI1657" s="43">
        <f>AI1658</f>
        <v>0</v>
      </c>
      <c r="AJ1657" s="43">
        <f>AJ1658</f>
        <v>0</v>
      </c>
      <c r="AK1657" s="43">
        <f>AK1658</f>
        <v>0</v>
      </c>
      <c r="AL1657" s="43">
        <f t="shared" si="3248"/>
        <v>648.5</v>
      </c>
      <c r="AM1657" s="43">
        <f t="shared" si="3249"/>
        <v>-43</v>
      </c>
      <c r="AN1657" s="2"/>
      <c r="AO1657" s="1"/>
      <c r="AP1657" s="1"/>
      <c r="AQ1657" s="1"/>
      <c r="AR1657" s="1"/>
      <c r="AS1657" s="1"/>
    </row>
    <row r="1658" ht="31.5">
      <c r="B1658" s="41" t="s">
        <v>834</v>
      </c>
      <c r="C1658" s="41" t="s">
        <v>117</v>
      </c>
      <c r="D1658" s="41" t="s">
        <v>200</v>
      </c>
      <c r="E1658" s="26" t="str">
        <f t="shared" si="3266"/>
        <v>0314</v>
      </c>
      <c r="F1658" s="41" t="s">
        <v>713</v>
      </c>
      <c r="G1658" s="41" t="s">
        <v>55</v>
      </c>
      <c r="H1658" s="42" t="s">
        <v>56</v>
      </c>
      <c r="I1658" s="43">
        <v>605.5</v>
      </c>
      <c r="J1658" s="43">
        <v>625.60000000000002</v>
      </c>
      <c r="K1658" s="43">
        <v>625.60000000000002</v>
      </c>
      <c r="L1658" s="43"/>
      <c r="M1658" s="43"/>
      <c r="N1658" s="43"/>
      <c r="O1658" s="43">
        <v>0</v>
      </c>
      <c r="P1658" s="43">
        <v>0</v>
      </c>
      <c r="Q1658" s="43">
        <v>0</v>
      </c>
      <c r="R1658" s="43">
        <v>0</v>
      </c>
      <c r="S1658" s="43">
        <v>0</v>
      </c>
      <c r="T1658" s="43">
        <v>0</v>
      </c>
      <c r="U1658" s="43">
        <v>0</v>
      </c>
      <c r="V1658" s="43">
        <f t="shared" si="3267"/>
        <v>605.5</v>
      </c>
      <c r="W1658" s="43"/>
      <c r="X1658" s="43"/>
      <c r="Y1658" s="43"/>
      <c r="Z1658" s="43"/>
      <c r="AA1658" s="43"/>
      <c r="AB1658" s="43">
        <v>301.33100000000002</v>
      </c>
      <c r="AC1658" s="44">
        <v>616.17999999999995</v>
      </c>
      <c r="AD1658" s="44">
        <v>459.35820000000001</v>
      </c>
      <c r="AE1658" s="45">
        <f t="shared" si="3241"/>
        <v>74.549352461942945</v>
      </c>
      <c r="AF1658" s="43">
        <v>648.5</v>
      </c>
      <c r="AG1658" s="43">
        <v>0</v>
      </c>
      <c r="AH1658" s="43">
        <v>0</v>
      </c>
      <c r="AI1658" s="43">
        <v>0</v>
      </c>
      <c r="AJ1658" s="43">
        <v>0</v>
      </c>
      <c r="AK1658" s="43">
        <v>0</v>
      </c>
      <c r="AL1658" s="43">
        <f t="shared" si="3248"/>
        <v>648.5</v>
      </c>
      <c r="AM1658" s="43">
        <f t="shared" si="3249"/>
        <v>-43</v>
      </c>
      <c r="AN1658" s="19"/>
      <c r="AO1658" s="1"/>
      <c r="AP1658" s="1"/>
      <c r="AQ1658" s="1"/>
      <c r="AR1658" s="1"/>
      <c r="AS1658" s="1"/>
    </row>
    <row r="1659" s="24" customFormat="1">
      <c r="B1659" s="25" t="s">
        <v>834</v>
      </c>
      <c r="C1659" s="25" t="s">
        <v>107</v>
      </c>
      <c r="D1659" s="25"/>
      <c r="E1659" s="32" t="str">
        <f t="shared" si="3266"/>
        <v>04</v>
      </c>
      <c r="F1659" s="25"/>
      <c r="G1659" s="25"/>
      <c r="H1659" s="27" t="s">
        <v>108</v>
      </c>
      <c r="I1659" s="28">
        <f>I1667+I1739+I1660</f>
        <v>75949.199999999997</v>
      </c>
      <c r="J1659" s="28">
        <f>J1667+J1739+J1660</f>
        <v>22581.099999999999</v>
      </c>
      <c r="K1659" s="28">
        <f>K1667+K1739+K1660</f>
        <v>22579.5</v>
      </c>
      <c r="L1659" s="28">
        <f>L1667+L1739+L1660</f>
        <v>-23255</v>
      </c>
      <c r="M1659" s="28">
        <f>M1667+M1739+M1660</f>
        <v>0</v>
      </c>
      <c r="N1659" s="28">
        <f>N1667+N1739+N1660</f>
        <v>0</v>
      </c>
      <c r="O1659" s="28">
        <f>O1667+O1739+O1660</f>
        <v>0</v>
      </c>
      <c r="P1659" s="28">
        <f>P1667+P1739+P1660</f>
        <v>62.866999999999997</v>
      </c>
      <c r="Q1659" s="28">
        <f>Q1667+Q1739+Q1660</f>
        <v>0</v>
      </c>
      <c r="R1659" s="28">
        <f>R1667+R1739+R1660</f>
        <v>1161.153</v>
      </c>
      <c r="S1659" s="28">
        <f>S1667+S1739+S1660</f>
        <v>94</v>
      </c>
      <c r="T1659" s="28">
        <f>T1667+T1739+T1660</f>
        <v>0</v>
      </c>
      <c r="U1659" s="28">
        <v>0</v>
      </c>
      <c r="V1659" s="28">
        <f t="shared" si="3267"/>
        <v>54012.219999999994</v>
      </c>
      <c r="W1659" s="28">
        <f>W1667+W1739+W1660</f>
        <v>0</v>
      </c>
      <c r="X1659" s="28">
        <f>X1667+X1739+X1660</f>
        <v>0</v>
      </c>
      <c r="Y1659" s="28">
        <f>Y1667+Y1739+Y1660</f>
        <v>0</v>
      </c>
      <c r="Z1659" s="28">
        <f>Z1667+Z1739+Z1660</f>
        <v>0</v>
      </c>
      <c r="AA1659" s="28">
        <f>AA1667+AA1739+AA1660</f>
        <v>0</v>
      </c>
      <c r="AB1659" s="28">
        <f>AB1667+AB1739+AB1660</f>
        <v>50862.393039999995</v>
      </c>
      <c r="AC1659" s="29">
        <f>AC1667+AC1739+AC1660</f>
        <v>71251.836160000006</v>
      </c>
      <c r="AD1659" s="29">
        <f>AD1667+AD1739+AD1660</f>
        <v>70997.017169999992</v>
      </c>
      <c r="AE1659" s="30">
        <f t="shared" si="3241"/>
        <v>99.642368528682127</v>
      </c>
      <c r="AF1659" s="28">
        <f>AF1667+AF1739+AF1660</f>
        <v>71352.254160000011</v>
      </c>
      <c r="AG1659" s="28">
        <f>AG1667+AG1739+AG1660</f>
        <v>0</v>
      </c>
      <c r="AH1659" s="28">
        <f>AH1667+AH1739+AH1660</f>
        <v>0</v>
      </c>
      <c r="AI1659" s="28">
        <f>AI1667+AI1739+AI1660</f>
        <v>0</v>
      </c>
      <c r="AJ1659" s="28">
        <f>AJ1667+AJ1739+AJ1660</f>
        <v>0</v>
      </c>
      <c r="AK1659" s="28">
        <f>AK1667+AK1739+AK1660</f>
        <v>0</v>
      </c>
      <c r="AL1659" s="28">
        <f t="shared" si="3248"/>
        <v>71352.254160000011</v>
      </c>
      <c r="AM1659" s="28">
        <f t="shared" si="3249"/>
        <v>-17340.034160000017</v>
      </c>
      <c r="AN1659" s="31"/>
      <c r="AO1659" s="24"/>
      <c r="AP1659" s="24"/>
      <c r="AQ1659" s="24"/>
      <c r="AR1659" s="24"/>
      <c r="AS1659" s="24"/>
    </row>
    <row r="1660" s="33" customFormat="1">
      <c r="B1660" s="34" t="s">
        <v>834</v>
      </c>
      <c r="C1660" s="34" t="s">
        <v>107</v>
      </c>
      <c r="D1660" s="34" t="s">
        <v>115</v>
      </c>
      <c r="E1660" s="35" t="str">
        <f t="shared" si="3266"/>
        <v>0405</v>
      </c>
      <c r="F1660" s="34"/>
      <c r="G1660" s="34"/>
      <c r="H1660" s="36" t="s">
        <v>206</v>
      </c>
      <c r="I1660" s="37">
        <f t="shared" ref="I1660:I1665" si="3294">I1661</f>
        <v>75.200000000000003</v>
      </c>
      <c r="J1660" s="37">
        <f t="shared" ref="J1660:J1665" si="3295">J1661</f>
        <v>75.200000000000003</v>
      </c>
      <c r="K1660" s="37">
        <f t="shared" ref="K1660:K1665" si="3296">K1661</f>
        <v>75.200000000000003</v>
      </c>
      <c r="L1660" s="37">
        <f t="shared" ref="L1660:L1665" si="3297">L1661</f>
        <v>0</v>
      </c>
      <c r="M1660" s="37">
        <f t="shared" ref="M1660:M1665" si="3298">M1661</f>
        <v>0</v>
      </c>
      <c r="N1660" s="37">
        <f t="shared" ref="N1660:N1665" si="3299">N1661</f>
        <v>0</v>
      </c>
      <c r="O1660" s="37">
        <f t="shared" ref="O1660:O1665" si="3300">O1661</f>
        <v>0</v>
      </c>
      <c r="P1660" s="37">
        <f t="shared" ref="P1660:P1665" si="3301">P1661</f>
        <v>0</v>
      </c>
      <c r="Q1660" s="37">
        <f t="shared" ref="Q1660:Q1665" si="3302">Q1661</f>
        <v>0</v>
      </c>
      <c r="R1660" s="37">
        <f t="shared" ref="R1660:R1665" si="3303">R1661</f>
        <v>-4.6479999999999997</v>
      </c>
      <c r="S1660" s="37">
        <f t="shared" ref="S1660:S1665" si="3304">S1661</f>
        <v>0</v>
      </c>
      <c r="T1660" s="37">
        <f t="shared" ref="T1660:T1665" si="3305">T1661</f>
        <v>0</v>
      </c>
      <c r="U1660" s="37">
        <v>0</v>
      </c>
      <c r="V1660" s="37">
        <f t="shared" si="3267"/>
        <v>70.552000000000007</v>
      </c>
      <c r="W1660" s="37">
        <f t="shared" ref="W1660:W1665" si="3306">W1661</f>
        <v>0</v>
      </c>
      <c r="X1660" s="37">
        <f t="shared" ref="X1660:X1665" si="3307">X1661</f>
        <v>0</v>
      </c>
      <c r="Y1660" s="37">
        <f t="shared" ref="Y1660:Y1665" si="3308">Y1661</f>
        <v>0</v>
      </c>
      <c r="Z1660" s="37">
        <f t="shared" ref="Z1660:Z1665" si="3309">Z1661</f>
        <v>0</v>
      </c>
      <c r="AA1660" s="37">
        <f t="shared" ref="AA1660:AA1665" si="3310">AA1661</f>
        <v>0</v>
      </c>
      <c r="AB1660" s="37">
        <f t="shared" ref="AB1660:AB1665" si="3311">AB1661</f>
        <v>21.046479999999999</v>
      </c>
      <c r="AC1660" s="38">
        <f t="shared" ref="AC1660:AC1665" si="3312">AC1661</f>
        <v>21.046479999999999</v>
      </c>
      <c r="AD1660" s="38">
        <f t="shared" ref="AD1660:AD1665" si="3313">AD1661</f>
        <v>21.046479999999999</v>
      </c>
      <c r="AE1660" s="39">
        <f t="shared" si="3241"/>
        <v>100</v>
      </c>
      <c r="AF1660" s="37">
        <f t="shared" ref="AF1660:AF1665" si="3314">AF1661</f>
        <v>21.046479999999999</v>
      </c>
      <c r="AG1660" s="37">
        <f t="shared" ref="AG1660:AG1665" si="3315">AG1661</f>
        <v>0</v>
      </c>
      <c r="AH1660" s="37">
        <f t="shared" ref="AH1660:AH1665" si="3316">AH1661</f>
        <v>0</v>
      </c>
      <c r="AI1660" s="37">
        <f t="shared" ref="AI1660:AI1665" si="3317">AI1661</f>
        <v>0</v>
      </c>
      <c r="AJ1660" s="37">
        <f t="shared" ref="AJ1660:AJ1665" si="3318">AJ1661</f>
        <v>0</v>
      </c>
      <c r="AK1660" s="37">
        <f t="shared" ref="AK1660:AK1665" si="3319">AK1661</f>
        <v>0</v>
      </c>
      <c r="AL1660" s="37">
        <f t="shared" si="3248"/>
        <v>21.046479999999999</v>
      </c>
      <c r="AM1660" s="37">
        <f t="shared" si="3249"/>
        <v>49.505520000000004</v>
      </c>
      <c r="AN1660" s="40"/>
      <c r="AO1660" s="33"/>
      <c r="AP1660" s="33"/>
      <c r="AQ1660" s="33"/>
      <c r="AR1660" s="33"/>
      <c r="AS1660" s="33"/>
    </row>
    <row r="1661" ht="31.5">
      <c r="B1661" s="41" t="s">
        <v>834</v>
      </c>
      <c r="C1661" s="41" t="s">
        <v>107</v>
      </c>
      <c r="D1661" s="41" t="s">
        <v>115</v>
      </c>
      <c r="E1661" s="26" t="str">
        <f t="shared" si="3266"/>
        <v>0405</v>
      </c>
      <c r="F1661" s="41" t="s">
        <v>207</v>
      </c>
      <c r="G1661" s="41"/>
      <c r="H1661" s="42" t="s">
        <v>208</v>
      </c>
      <c r="I1661" s="43">
        <f t="shared" si="3294"/>
        <v>75.200000000000003</v>
      </c>
      <c r="J1661" s="43">
        <f t="shared" si="3295"/>
        <v>75.200000000000003</v>
      </c>
      <c r="K1661" s="43">
        <f t="shared" si="3296"/>
        <v>75.200000000000003</v>
      </c>
      <c r="L1661" s="43">
        <f t="shared" si="3297"/>
        <v>0</v>
      </c>
      <c r="M1661" s="43">
        <f t="shared" si="3298"/>
        <v>0</v>
      </c>
      <c r="N1661" s="43">
        <f t="shared" si="3299"/>
        <v>0</v>
      </c>
      <c r="O1661" s="43">
        <f t="shared" si="3300"/>
        <v>0</v>
      </c>
      <c r="P1661" s="43">
        <f t="shared" si="3301"/>
        <v>0</v>
      </c>
      <c r="Q1661" s="43">
        <f t="shared" si="3302"/>
        <v>0</v>
      </c>
      <c r="R1661" s="43">
        <f t="shared" si="3303"/>
        <v>-4.6479999999999997</v>
      </c>
      <c r="S1661" s="43">
        <f t="shared" si="3304"/>
        <v>0</v>
      </c>
      <c r="T1661" s="43">
        <f t="shared" si="3305"/>
        <v>0</v>
      </c>
      <c r="U1661" s="43">
        <v>0</v>
      </c>
      <c r="V1661" s="43">
        <f t="shared" si="3267"/>
        <v>70.552000000000007</v>
      </c>
      <c r="W1661" s="43">
        <f t="shared" si="3306"/>
        <v>0</v>
      </c>
      <c r="X1661" s="43">
        <f t="shared" si="3307"/>
        <v>0</v>
      </c>
      <c r="Y1661" s="43">
        <f t="shared" si="3308"/>
        <v>0</v>
      </c>
      <c r="Z1661" s="43">
        <f t="shared" si="3309"/>
        <v>0</v>
      </c>
      <c r="AA1661" s="43">
        <f t="shared" si="3310"/>
        <v>0</v>
      </c>
      <c r="AB1661" s="43">
        <f t="shared" si="3311"/>
        <v>21.046479999999999</v>
      </c>
      <c r="AC1661" s="44">
        <f t="shared" si="3312"/>
        <v>21.046479999999999</v>
      </c>
      <c r="AD1661" s="44">
        <f t="shared" si="3313"/>
        <v>21.046479999999999</v>
      </c>
      <c r="AE1661" s="45">
        <f t="shared" si="3241"/>
        <v>100</v>
      </c>
      <c r="AF1661" s="43">
        <f t="shared" si="3314"/>
        <v>21.046479999999999</v>
      </c>
      <c r="AG1661" s="43">
        <f t="shared" si="3315"/>
        <v>0</v>
      </c>
      <c r="AH1661" s="43">
        <f t="shared" si="3316"/>
        <v>0</v>
      </c>
      <c r="AI1661" s="43">
        <f t="shared" si="3317"/>
        <v>0</v>
      </c>
      <c r="AJ1661" s="43">
        <f t="shared" si="3318"/>
        <v>0</v>
      </c>
      <c r="AK1661" s="43">
        <f t="shared" si="3319"/>
        <v>0</v>
      </c>
      <c r="AL1661" s="43">
        <f t="shared" si="3248"/>
        <v>21.046479999999999</v>
      </c>
      <c r="AM1661" s="43">
        <f t="shared" si="3249"/>
        <v>49.505520000000004</v>
      </c>
      <c r="AN1661" s="2"/>
      <c r="AO1661" s="1"/>
      <c r="AP1661" s="1"/>
      <c r="AQ1661" s="1"/>
      <c r="AR1661" s="1"/>
      <c r="AS1661" s="1"/>
    </row>
    <row r="1662" ht="31.5">
      <c r="B1662" s="41" t="s">
        <v>834</v>
      </c>
      <c r="C1662" s="41" t="s">
        <v>107</v>
      </c>
      <c r="D1662" s="41" t="s">
        <v>115</v>
      </c>
      <c r="E1662" s="26" t="str">
        <f t="shared" si="3266"/>
        <v>0405</v>
      </c>
      <c r="F1662" s="41" t="s">
        <v>209</v>
      </c>
      <c r="G1662" s="41"/>
      <c r="H1662" s="42" t="s">
        <v>210</v>
      </c>
      <c r="I1662" s="43">
        <f t="shared" si="3294"/>
        <v>75.200000000000003</v>
      </c>
      <c r="J1662" s="43">
        <f t="shared" si="3295"/>
        <v>75.200000000000003</v>
      </c>
      <c r="K1662" s="43">
        <f t="shared" si="3296"/>
        <v>75.200000000000003</v>
      </c>
      <c r="L1662" s="43">
        <f t="shared" si="3297"/>
        <v>0</v>
      </c>
      <c r="M1662" s="43">
        <f t="shared" si="3298"/>
        <v>0</v>
      </c>
      <c r="N1662" s="43">
        <f t="shared" si="3299"/>
        <v>0</v>
      </c>
      <c r="O1662" s="43">
        <f t="shared" si="3300"/>
        <v>0</v>
      </c>
      <c r="P1662" s="43">
        <f t="shared" si="3301"/>
        <v>0</v>
      </c>
      <c r="Q1662" s="43">
        <f t="shared" si="3302"/>
        <v>0</v>
      </c>
      <c r="R1662" s="43">
        <f t="shared" si="3303"/>
        <v>-4.6479999999999997</v>
      </c>
      <c r="S1662" s="43">
        <f t="shared" si="3304"/>
        <v>0</v>
      </c>
      <c r="T1662" s="43">
        <f t="shared" si="3305"/>
        <v>0</v>
      </c>
      <c r="U1662" s="43">
        <v>0</v>
      </c>
      <c r="V1662" s="43">
        <f t="shared" si="3267"/>
        <v>70.552000000000007</v>
      </c>
      <c r="W1662" s="43">
        <f t="shared" si="3306"/>
        <v>0</v>
      </c>
      <c r="X1662" s="43">
        <f t="shared" si="3307"/>
        <v>0</v>
      </c>
      <c r="Y1662" s="43">
        <f t="shared" si="3308"/>
        <v>0</v>
      </c>
      <c r="Z1662" s="43">
        <f t="shared" si="3309"/>
        <v>0</v>
      </c>
      <c r="AA1662" s="43">
        <f t="shared" si="3310"/>
        <v>0</v>
      </c>
      <c r="AB1662" s="43">
        <f t="shared" si="3311"/>
        <v>21.046479999999999</v>
      </c>
      <c r="AC1662" s="44">
        <f t="shared" si="3312"/>
        <v>21.046479999999999</v>
      </c>
      <c r="AD1662" s="44">
        <f t="shared" si="3313"/>
        <v>21.046479999999999</v>
      </c>
      <c r="AE1662" s="45">
        <f t="shared" si="3241"/>
        <v>100</v>
      </c>
      <c r="AF1662" s="43">
        <f t="shared" si="3314"/>
        <v>21.046479999999999</v>
      </c>
      <c r="AG1662" s="43">
        <f t="shared" si="3315"/>
        <v>0</v>
      </c>
      <c r="AH1662" s="43">
        <f t="shared" si="3316"/>
        <v>0</v>
      </c>
      <c r="AI1662" s="43">
        <f t="shared" si="3317"/>
        <v>0</v>
      </c>
      <c r="AJ1662" s="43">
        <f t="shared" si="3318"/>
        <v>0</v>
      </c>
      <c r="AK1662" s="43">
        <f t="shared" si="3319"/>
        <v>0</v>
      </c>
      <c r="AL1662" s="43">
        <f t="shared" si="3248"/>
        <v>21.046479999999999</v>
      </c>
      <c r="AM1662" s="43">
        <f t="shared" si="3249"/>
        <v>49.505520000000004</v>
      </c>
      <c r="AN1662" s="2"/>
      <c r="AO1662" s="1"/>
      <c r="AP1662" s="1"/>
      <c r="AQ1662" s="1"/>
      <c r="AR1662" s="1"/>
      <c r="AS1662" s="1"/>
    </row>
    <row r="1663" ht="31.5">
      <c r="B1663" s="41" t="s">
        <v>834</v>
      </c>
      <c r="C1663" s="41" t="s">
        <v>107</v>
      </c>
      <c r="D1663" s="41" t="s">
        <v>115</v>
      </c>
      <c r="E1663" s="26" t="str">
        <f t="shared" si="3266"/>
        <v>0405</v>
      </c>
      <c r="F1663" s="41" t="s">
        <v>211</v>
      </c>
      <c r="G1663" s="41"/>
      <c r="H1663" s="42" t="s">
        <v>212</v>
      </c>
      <c r="I1663" s="43">
        <f t="shared" si="3294"/>
        <v>75.200000000000003</v>
      </c>
      <c r="J1663" s="43">
        <f t="shared" si="3295"/>
        <v>75.200000000000003</v>
      </c>
      <c r="K1663" s="43">
        <f t="shared" si="3296"/>
        <v>75.200000000000003</v>
      </c>
      <c r="L1663" s="43">
        <f t="shared" si="3297"/>
        <v>0</v>
      </c>
      <c r="M1663" s="43">
        <f t="shared" si="3298"/>
        <v>0</v>
      </c>
      <c r="N1663" s="43">
        <f t="shared" si="3299"/>
        <v>0</v>
      </c>
      <c r="O1663" s="43">
        <f t="shared" si="3300"/>
        <v>0</v>
      </c>
      <c r="P1663" s="43">
        <f t="shared" si="3301"/>
        <v>0</v>
      </c>
      <c r="Q1663" s="43">
        <f t="shared" si="3302"/>
        <v>0</v>
      </c>
      <c r="R1663" s="43">
        <f t="shared" si="3303"/>
        <v>-4.6479999999999997</v>
      </c>
      <c r="S1663" s="43">
        <f t="shared" si="3304"/>
        <v>0</v>
      </c>
      <c r="T1663" s="43">
        <f t="shared" si="3305"/>
        <v>0</v>
      </c>
      <c r="U1663" s="43">
        <v>0</v>
      </c>
      <c r="V1663" s="43">
        <f t="shared" si="3267"/>
        <v>70.552000000000007</v>
      </c>
      <c r="W1663" s="43">
        <f t="shared" si="3306"/>
        <v>0</v>
      </c>
      <c r="X1663" s="43">
        <f t="shared" si="3307"/>
        <v>0</v>
      </c>
      <c r="Y1663" s="43">
        <f t="shared" si="3308"/>
        <v>0</v>
      </c>
      <c r="Z1663" s="43">
        <f t="shared" si="3309"/>
        <v>0</v>
      </c>
      <c r="AA1663" s="43">
        <f t="shared" si="3310"/>
        <v>0</v>
      </c>
      <c r="AB1663" s="43">
        <f t="shared" si="3311"/>
        <v>21.046479999999999</v>
      </c>
      <c r="AC1663" s="44">
        <f t="shared" si="3312"/>
        <v>21.046479999999999</v>
      </c>
      <c r="AD1663" s="44">
        <f t="shared" si="3313"/>
        <v>21.046479999999999</v>
      </c>
      <c r="AE1663" s="45">
        <f t="shared" si="3241"/>
        <v>100</v>
      </c>
      <c r="AF1663" s="43">
        <f t="shared" si="3314"/>
        <v>21.046479999999999</v>
      </c>
      <c r="AG1663" s="43">
        <f t="shared" si="3315"/>
        <v>0</v>
      </c>
      <c r="AH1663" s="43">
        <f t="shared" si="3316"/>
        <v>0</v>
      </c>
      <c r="AI1663" s="43">
        <f t="shared" si="3317"/>
        <v>0</v>
      </c>
      <c r="AJ1663" s="43">
        <f t="shared" si="3318"/>
        <v>0</v>
      </c>
      <c r="AK1663" s="43">
        <f t="shared" si="3319"/>
        <v>0</v>
      </c>
      <c r="AL1663" s="43">
        <f t="shared" si="3248"/>
        <v>21.046479999999999</v>
      </c>
      <c r="AM1663" s="43">
        <f t="shared" si="3249"/>
        <v>49.505520000000004</v>
      </c>
      <c r="AN1663" s="2"/>
      <c r="AR1663" s="1"/>
      <c r="AS1663" s="1"/>
    </row>
    <row r="1664" ht="63">
      <c r="B1664" s="41" t="s">
        <v>834</v>
      </c>
      <c r="C1664" s="41" t="s">
        <v>107</v>
      </c>
      <c r="D1664" s="41" t="s">
        <v>115</v>
      </c>
      <c r="E1664" s="26" t="str">
        <f t="shared" si="3266"/>
        <v>0405</v>
      </c>
      <c r="F1664" s="41" t="s">
        <v>213</v>
      </c>
      <c r="G1664" s="41"/>
      <c r="H1664" s="42" t="s">
        <v>214</v>
      </c>
      <c r="I1664" s="43">
        <f t="shared" si="3294"/>
        <v>75.200000000000003</v>
      </c>
      <c r="J1664" s="43">
        <f t="shared" si="3295"/>
        <v>75.200000000000003</v>
      </c>
      <c r="K1664" s="43">
        <f t="shared" si="3296"/>
        <v>75.200000000000003</v>
      </c>
      <c r="L1664" s="43">
        <f t="shared" si="3297"/>
        <v>0</v>
      </c>
      <c r="M1664" s="43">
        <f t="shared" si="3298"/>
        <v>0</v>
      </c>
      <c r="N1664" s="43">
        <f t="shared" si="3299"/>
        <v>0</v>
      </c>
      <c r="O1664" s="43">
        <f t="shared" si="3300"/>
        <v>0</v>
      </c>
      <c r="P1664" s="43">
        <f t="shared" si="3301"/>
        <v>0</v>
      </c>
      <c r="Q1664" s="43">
        <f t="shared" si="3302"/>
        <v>0</v>
      </c>
      <c r="R1664" s="43">
        <f t="shared" si="3303"/>
        <v>-4.6479999999999997</v>
      </c>
      <c r="S1664" s="43">
        <f t="shared" si="3304"/>
        <v>0</v>
      </c>
      <c r="T1664" s="43">
        <f t="shared" si="3305"/>
        <v>0</v>
      </c>
      <c r="U1664" s="43">
        <v>0</v>
      </c>
      <c r="V1664" s="43">
        <f t="shared" si="3267"/>
        <v>70.552000000000007</v>
      </c>
      <c r="W1664" s="43">
        <f t="shared" si="3306"/>
        <v>0</v>
      </c>
      <c r="X1664" s="43">
        <f t="shared" si="3307"/>
        <v>0</v>
      </c>
      <c r="Y1664" s="43">
        <f t="shared" si="3308"/>
        <v>0</v>
      </c>
      <c r="Z1664" s="43">
        <f t="shared" si="3309"/>
        <v>0</v>
      </c>
      <c r="AA1664" s="43">
        <f t="shared" si="3310"/>
        <v>0</v>
      </c>
      <c r="AB1664" s="43">
        <f t="shared" si="3311"/>
        <v>21.046479999999999</v>
      </c>
      <c r="AC1664" s="44">
        <f t="shared" si="3312"/>
        <v>21.046479999999999</v>
      </c>
      <c r="AD1664" s="44">
        <f t="shared" si="3313"/>
        <v>21.046479999999999</v>
      </c>
      <c r="AE1664" s="45">
        <f t="shared" si="3241"/>
        <v>100</v>
      </c>
      <c r="AF1664" s="43">
        <f t="shared" si="3314"/>
        <v>21.046479999999999</v>
      </c>
      <c r="AG1664" s="43">
        <f t="shared" si="3315"/>
        <v>0</v>
      </c>
      <c r="AH1664" s="43">
        <f t="shared" si="3316"/>
        <v>0</v>
      </c>
      <c r="AI1664" s="43">
        <f t="shared" si="3317"/>
        <v>0</v>
      </c>
      <c r="AJ1664" s="43">
        <f t="shared" si="3318"/>
        <v>0</v>
      </c>
      <c r="AK1664" s="43">
        <f t="shared" si="3319"/>
        <v>0</v>
      </c>
      <c r="AL1664" s="43">
        <f t="shared" si="3248"/>
        <v>21.046479999999999</v>
      </c>
      <c r="AM1664" s="43">
        <f t="shared" si="3249"/>
        <v>49.505520000000004</v>
      </c>
      <c r="AN1664" s="2"/>
      <c r="AO1664" s="1"/>
      <c r="AP1664" s="1"/>
      <c r="AQ1664" s="1"/>
      <c r="AR1664" s="1"/>
      <c r="AS1664" s="1"/>
    </row>
    <row r="1665" ht="31.5">
      <c r="B1665" s="41" t="s">
        <v>834</v>
      </c>
      <c r="C1665" s="41" t="s">
        <v>107</v>
      </c>
      <c r="D1665" s="41" t="s">
        <v>115</v>
      </c>
      <c r="E1665" s="26" t="str">
        <f t="shared" si="3266"/>
        <v>0405</v>
      </c>
      <c r="F1665" s="41" t="s">
        <v>213</v>
      </c>
      <c r="G1665" s="41" t="s">
        <v>53</v>
      </c>
      <c r="H1665" s="42" t="s">
        <v>54</v>
      </c>
      <c r="I1665" s="43">
        <f t="shared" si="3294"/>
        <v>75.200000000000003</v>
      </c>
      <c r="J1665" s="43">
        <f t="shared" si="3295"/>
        <v>75.200000000000003</v>
      </c>
      <c r="K1665" s="43">
        <f t="shared" si="3296"/>
        <v>75.200000000000003</v>
      </c>
      <c r="L1665" s="43">
        <f t="shared" si="3297"/>
        <v>0</v>
      </c>
      <c r="M1665" s="43">
        <f t="shared" si="3298"/>
        <v>0</v>
      </c>
      <c r="N1665" s="43">
        <f t="shared" si="3299"/>
        <v>0</v>
      </c>
      <c r="O1665" s="43">
        <f t="shared" si="3300"/>
        <v>0</v>
      </c>
      <c r="P1665" s="43">
        <f t="shared" si="3301"/>
        <v>0</v>
      </c>
      <c r="Q1665" s="43">
        <f t="shared" si="3302"/>
        <v>0</v>
      </c>
      <c r="R1665" s="43">
        <f t="shared" si="3303"/>
        <v>-4.6479999999999997</v>
      </c>
      <c r="S1665" s="43">
        <f t="shared" si="3304"/>
        <v>0</v>
      </c>
      <c r="T1665" s="43">
        <f t="shared" si="3305"/>
        <v>0</v>
      </c>
      <c r="U1665" s="43">
        <v>0</v>
      </c>
      <c r="V1665" s="43">
        <f t="shared" si="3267"/>
        <v>70.552000000000007</v>
      </c>
      <c r="W1665" s="43">
        <f t="shared" si="3306"/>
        <v>0</v>
      </c>
      <c r="X1665" s="43">
        <f t="shared" si="3307"/>
        <v>0</v>
      </c>
      <c r="Y1665" s="43">
        <f t="shared" si="3308"/>
        <v>0</v>
      </c>
      <c r="Z1665" s="43">
        <f t="shared" si="3309"/>
        <v>0</v>
      </c>
      <c r="AA1665" s="43">
        <f t="shared" si="3310"/>
        <v>0</v>
      </c>
      <c r="AB1665" s="43">
        <f t="shared" si="3311"/>
        <v>21.046479999999999</v>
      </c>
      <c r="AC1665" s="44">
        <f t="shared" si="3312"/>
        <v>21.046479999999999</v>
      </c>
      <c r="AD1665" s="44">
        <f t="shared" si="3313"/>
        <v>21.046479999999999</v>
      </c>
      <c r="AE1665" s="45">
        <f t="shared" si="3241"/>
        <v>100</v>
      </c>
      <c r="AF1665" s="43">
        <f t="shared" si="3314"/>
        <v>21.046479999999999</v>
      </c>
      <c r="AG1665" s="43">
        <f t="shared" si="3315"/>
        <v>0</v>
      </c>
      <c r="AH1665" s="43">
        <f t="shared" si="3316"/>
        <v>0</v>
      </c>
      <c r="AI1665" s="43">
        <f t="shared" si="3317"/>
        <v>0</v>
      </c>
      <c r="AJ1665" s="43">
        <f t="shared" si="3318"/>
        <v>0</v>
      </c>
      <c r="AK1665" s="43">
        <f t="shared" si="3319"/>
        <v>0</v>
      </c>
      <c r="AL1665" s="43">
        <f t="shared" si="3248"/>
        <v>21.046479999999999</v>
      </c>
      <c r="AM1665" s="43">
        <f t="shared" si="3249"/>
        <v>49.505520000000004</v>
      </c>
      <c r="AN1665" s="2"/>
      <c r="AO1665" s="1"/>
      <c r="AP1665" s="1"/>
      <c r="AQ1665" s="1"/>
      <c r="AR1665" s="1"/>
      <c r="AS1665" s="1"/>
    </row>
    <row r="1666" ht="31.5">
      <c r="B1666" s="41" t="s">
        <v>834</v>
      </c>
      <c r="C1666" s="41" t="s">
        <v>107</v>
      </c>
      <c r="D1666" s="41" t="s">
        <v>115</v>
      </c>
      <c r="E1666" s="26" t="str">
        <f t="shared" si="3266"/>
        <v>0405</v>
      </c>
      <c r="F1666" s="41" t="s">
        <v>213</v>
      </c>
      <c r="G1666" s="41" t="s">
        <v>55</v>
      </c>
      <c r="H1666" s="42" t="s">
        <v>56</v>
      </c>
      <c r="I1666" s="43">
        <v>75.200000000000003</v>
      </c>
      <c r="J1666" s="43">
        <v>75.200000000000003</v>
      </c>
      <c r="K1666" s="43">
        <v>75.200000000000003</v>
      </c>
      <c r="L1666" s="43"/>
      <c r="M1666" s="43"/>
      <c r="N1666" s="43"/>
      <c r="O1666" s="43">
        <v>0</v>
      </c>
      <c r="P1666" s="43">
        <v>0</v>
      </c>
      <c r="Q1666" s="43">
        <v>0</v>
      </c>
      <c r="R1666" s="43">
        <v>-4.6479999999999997</v>
      </c>
      <c r="S1666" s="43">
        <v>0</v>
      </c>
      <c r="T1666" s="43">
        <v>0</v>
      </c>
      <c r="U1666" s="43">
        <v>0</v>
      </c>
      <c r="V1666" s="43">
        <f t="shared" si="3267"/>
        <v>70.552000000000007</v>
      </c>
      <c r="W1666" s="43"/>
      <c r="X1666" s="43"/>
      <c r="Y1666" s="43"/>
      <c r="Z1666" s="43"/>
      <c r="AA1666" s="43"/>
      <c r="AB1666" s="43">
        <v>21.046479999999999</v>
      </c>
      <c r="AC1666" s="44">
        <v>21.046479999999999</v>
      </c>
      <c r="AD1666" s="44">
        <v>21.046479999999999</v>
      </c>
      <c r="AE1666" s="45">
        <f t="shared" si="3241"/>
        <v>100</v>
      </c>
      <c r="AF1666" s="43">
        <v>21.046479999999999</v>
      </c>
      <c r="AG1666" s="43">
        <v>0</v>
      </c>
      <c r="AH1666" s="43">
        <v>0</v>
      </c>
      <c r="AI1666" s="43">
        <v>0</v>
      </c>
      <c r="AJ1666" s="43">
        <v>0</v>
      </c>
      <c r="AK1666" s="43">
        <v>0</v>
      </c>
      <c r="AL1666" s="43">
        <f t="shared" si="3248"/>
        <v>21.046479999999999</v>
      </c>
      <c r="AM1666" s="43">
        <f t="shared" si="3249"/>
        <v>49.505520000000004</v>
      </c>
      <c r="AN1666" s="19"/>
      <c r="AO1666" s="1"/>
      <c r="AP1666" s="1"/>
      <c r="AQ1666" s="1"/>
      <c r="AR1666" s="1"/>
      <c r="AS1666" s="1"/>
    </row>
    <row r="1667" s="33" customFormat="1">
      <c r="B1667" s="34" t="s">
        <v>834</v>
      </c>
      <c r="C1667" s="34" t="s">
        <v>107</v>
      </c>
      <c r="D1667" s="34" t="s">
        <v>109</v>
      </c>
      <c r="E1667" s="35" t="str">
        <f t="shared" si="3266"/>
        <v>0409</v>
      </c>
      <c r="F1667" s="34"/>
      <c r="G1667" s="34"/>
      <c r="H1667" s="36" t="s">
        <v>110</v>
      </c>
      <c r="I1667" s="37">
        <f>I1668+I1701+I1725+I1707+I1713+I1733</f>
        <v>75492.600000000006</v>
      </c>
      <c r="J1667" s="37">
        <f>J1668+J1701+J1725+J1707+J1713+J1733</f>
        <v>22098.899999999998</v>
      </c>
      <c r="K1667" s="37">
        <f>K1668+K1701+K1725+K1707+K1713+K1733</f>
        <v>22098.899999999998</v>
      </c>
      <c r="L1667" s="37">
        <f>L1668+L1701+L1725+L1707+L1713+L1733</f>
        <v>-23255</v>
      </c>
      <c r="M1667" s="37">
        <f>M1668+M1701+M1725+M1707+M1713+M1733</f>
        <v>0</v>
      </c>
      <c r="N1667" s="37">
        <f>N1668+N1701+N1725+N1707+N1713+N1733</f>
        <v>0</v>
      </c>
      <c r="O1667" s="37">
        <f>O1668+O1701+O1725+O1707+O1713+O1733</f>
        <v>0</v>
      </c>
      <c r="P1667" s="37">
        <f>P1668+P1701+P1725+P1707+P1713+P1733</f>
        <v>0</v>
      </c>
      <c r="Q1667" s="37">
        <f>Q1668+Q1701+Q1725+Q1707+Q1713+Q1733</f>
        <v>0</v>
      </c>
      <c r="R1667" s="37">
        <f>R1668+R1701+R1725+R1707+R1713+R1733</f>
        <v>0</v>
      </c>
      <c r="S1667" s="37">
        <f>S1668+S1701+S1725+S1707+S1713+S1733</f>
        <v>94</v>
      </c>
      <c r="T1667" s="37">
        <f>T1668+T1701+T1725+T1707+T1713+T1733</f>
        <v>0</v>
      </c>
      <c r="U1667" s="37">
        <v>0</v>
      </c>
      <c r="V1667" s="37">
        <f t="shared" si="3267"/>
        <v>52331.600000000006</v>
      </c>
      <c r="W1667" s="37">
        <f>W1668+W1701+W1725+W1707+W1713+W1733</f>
        <v>0</v>
      </c>
      <c r="X1667" s="37">
        <f>X1668+X1701+X1725+X1707+X1713+X1733</f>
        <v>0</v>
      </c>
      <c r="Y1667" s="37">
        <f>Y1668+Y1701+Y1725+Y1707+Y1713+Y1733</f>
        <v>0</v>
      </c>
      <c r="Z1667" s="37">
        <f>Z1668+Z1701+Z1725+Z1707+Z1713+Z1733</f>
        <v>0</v>
      </c>
      <c r="AA1667" s="37">
        <f>AA1668+AA1701+AA1725+AA1707+AA1713+AA1733</f>
        <v>0</v>
      </c>
      <c r="AB1667" s="37">
        <f>AB1668+AB1701+AB1725+AB1707+AB1713+AB1733</f>
        <v>50278.696779999998</v>
      </c>
      <c r="AC1667" s="38">
        <f>AC1668+AC1701+AC1725+AC1707+AC1713+AC1733</f>
        <v>69759.162190000003</v>
      </c>
      <c r="AD1667" s="38">
        <f>AD1668+AD1701+AD1725+AD1707+AD1713+AD1733</f>
        <v>69504.34341999999</v>
      </c>
      <c r="AE1667" s="39">
        <f t="shared" si="3241"/>
        <v>99.634716412869224</v>
      </c>
      <c r="AF1667" s="37">
        <f>AF1668+AF1701+AF1725+AF1707+AF1713+AF1733</f>
        <v>69761.212190000006</v>
      </c>
      <c r="AG1667" s="37">
        <f>AG1668+AG1701+AG1725+AG1707+AG1713+AG1733</f>
        <v>0</v>
      </c>
      <c r="AH1667" s="37">
        <f>AH1668+AH1701+AH1725+AH1707+AH1713+AH1733</f>
        <v>0</v>
      </c>
      <c r="AI1667" s="37">
        <f>AI1668+AI1701+AI1725+AI1707+AI1713+AI1733</f>
        <v>0</v>
      </c>
      <c r="AJ1667" s="37">
        <f>AJ1668+AJ1701+AJ1725+AJ1707+AJ1713+AJ1733</f>
        <v>0</v>
      </c>
      <c r="AK1667" s="37">
        <f>AK1668+AK1701+AK1725+AK1707+AK1713+AK1733</f>
        <v>0</v>
      </c>
      <c r="AL1667" s="37">
        <f t="shared" si="3248"/>
        <v>69761.212190000006</v>
      </c>
      <c r="AM1667" s="37">
        <f t="shared" si="3249"/>
        <v>-17429.61219</v>
      </c>
      <c r="AN1667" s="40"/>
      <c r="AO1667" s="33"/>
      <c r="AP1667" s="33"/>
      <c r="AQ1667" s="33"/>
      <c r="AR1667" s="33"/>
      <c r="AS1667" s="33"/>
    </row>
    <row r="1668" ht="31.5">
      <c r="B1668" s="41" t="s">
        <v>834</v>
      </c>
      <c r="C1668" s="41" t="s">
        <v>107</v>
      </c>
      <c r="D1668" s="41" t="s">
        <v>109</v>
      </c>
      <c r="E1668" s="26" t="str">
        <f t="shared" si="3266"/>
        <v>0409</v>
      </c>
      <c r="F1668" s="41" t="s">
        <v>715</v>
      </c>
      <c r="G1668" s="41"/>
      <c r="H1668" s="42" t="s">
        <v>716</v>
      </c>
      <c r="I1668" s="43">
        <f>I1669+I1692</f>
        <v>3465.8000000000002</v>
      </c>
      <c r="J1668" s="43">
        <f>J1669+J1692</f>
        <v>3465.8000000000002</v>
      </c>
      <c r="K1668" s="43">
        <f>K1669+K1692</f>
        <v>3465.8000000000002</v>
      </c>
      <c r="L1668" s="43">
        <f>L1669+L1692</f>
        <v>0</v>
      </c>
      <c r="M1668" s="43">
        <f>M1669+M1692</f>
        <v>0</v>
      </c>
      <c r="N1668" s="43">
        <f>N1669+N1692</f>
        <v>0</v>
      </c>
      <c r="O1668" s="43">
        <f>O1669+O1692</f>
        <v>0</v>
      </c>
      <c r="P1668" s="43">
        <f>P1669+P1692</f>
        <v>0</v>
      </c>
      <c r="Q1668" s="43">
        <f>Q1669+Q1692</f>
        <v>0</v>
      </c>
      <c r="R1668" s="43">
        <f>R1669+R1692</f>
        <v>0</v>
      </c>
      <c r="S1668" s="43">
        <f>S1669+S1692</f>
        <v>94</v>
      </c>
      <c r="T1668" s="43">
        <f>T1669+T1692</f>
        <v>0</v>
      </c>
      <c r="U1668" s="43">
        <v>0</v>
      </c>
      <c r="V1668" s="43">
        <f t="shared" si="3267"/>
        <v>3559.8000000000002</v>
      </c>
      <c r="W1668" s="43">
        <f>W1669+W1692</f>
        <v>0</v>
      </c>
      <c r="X1668" s="43">
        <f>X1669+X1692</f>
        <v>0</v>
      </c>
      <c r="Y1668" s="43">
        <f>Y1669+Y1692</f>
        <v>0</v>
      </c>
      <c r="Z1668" s="43">
        <f>Z1669+Z1692</f>
        <v>0</v>
      </c>
      <c r="AA1668" s="43">
        <f>AA1669+AA1692</f>
        <v>0</v>
      </c>
      <c r="AB1668" s="43">
        <f>AB1669+AB1692</f>
        <v>0</v>
      </c>
      <c r="AC1668" s="44">
        <f>AC1669+AC1692</f>
        <v>3915.0209999999997</v>
      </c>
      <c r="AD1668" s="44">
        <f>AD1669+AD1692</f>
        <v>3915.0209999999997</v>
      </c>
      <c r="AE1668" s="45">
        <f t="shared" si="3241"/>
        <v>100</v>
      </c>
      <c r="AF1668" s="43">
        <f>AF1669+AF1692</f>
        <v>3917.0709999999999</v>
      </c>
      <c r="AG1668" s="43">
        <f>AG1669+AG1692</f>
        <v>0</v>
      </c>
      <c r="AH1668" s="43">
        <f>AH1669+AH1692</f>
        <v>0</v>
      </c>
      <c r="AI1668" s="43">
        <f>AI1669+AI1692</f>
        <v>0</v>
      </c>
      <c r="AJ1668" s="43">
        <f>AJ1669+AJ1692</f>
        <v>0</v>
      </c>
      <c r="AK1668" s="43">
        <f>AK1669+AK1692</f>
        <v>0</v>
      </c>
      <c r="AL1668" s="43">
        <f t="shared" si="3248"/>
        <v>3917.0709999999999</v>
      </c>
      <c r="AM1668" s="43">
        <f t="shared" si="3249"/>
        <v>-357.27099999999973</v>
      </c>
      <c r="AN1668" s="2"/>
      <c r="AO1668" s="1"/>
      <c r="AP1668" s="1"/>
      <c r="AQ1668" s="1"/>
      <c r="AR1668" s="1"/>
      <c r="AS1668" s="1"/>
    </row>
    <row r="1669" ht="47.25">
      <c r="B1669" s="41" t="s">
        <v>834</v>
      </c>
      <c r="C1669" s="41" t="s">
        <v>107</v>
      </c>
      <c r="D1669" s="41" t="s">
        <v>109</v>
      </c>
      <c r="E1669" s="26" t="str">
        <f t="shared" si="3266"/>
        <v>0409</v>
      </c>
      <c r="F1669" s="41" t="s">
        <v>717</v>
      </c>
      <c r="G1669" s="41"/>
      <c r="H1669" s="42" t="s">
        <v>718</v>
      </c>
      <c r="I1669" s="43">
        <f>I1670+I1688+I1680</f>
        <v>3465.8000000000002</v>
      </c>
      <c r="J1669" s="43">
        <f>J1670+J1688+J1680</f>
        <v>3465.8000000000002</v>
      </c>
      <c r="K1669" s="43">
        <f>K1670+K1688+K1680</f>
        <v>3465.8000000000002</v>
      </c>
      <c r="L1669" s="43">
        <f>L1670+L1688+L1680</f>
        <v>0</v>
      </c>
      <c r="M1669" s="43">
        <f>M1670+M1688+M1680</f>
        <v>0</v>
      </c>
      <c r="N1669" s="43">
        <f>N1670+N1688+N1680</f>
        <v>0</v>
      </c>
      <c r="O1669" s="43">
        <f>O1670+O1688+O1680+O1684</f>
        <v>0</v>
      </c>
      <c r="P1669" s="43">
        <f>P1670+P1688+P1680+P1684</f>
        <v>0</v>
      </c>
      <c r="Q1669" s="43">
        <f>Q1670+Q1688+Q1680+Q1684</f>
        <v>0</v>
      </c>
      <c r="R1669" s="43">
        <f>R1670+R1688+R1680+R1684</f>
        <v>0</v>
      </c>
      <c r="S1669" s="43">
        <f>S1670+S1688+S1680+S1684</f>
        <v>94</v>
      </c>
      <c r="T1669" s="43">
        <f>T1670+T1688+T1680+T1684</f>
        <v>0</v>
      </c>
      <c r="U1669" s="43">
        <v>0</v>
      </c>
      <c r="V1669" s="43">
        <f t="shared" si="3267"/>
        <v>3559.8000000000002</v>
      </c>
      <c r="W1669" s="43">
        <f>W1670+W1688+W1680</f>
        <v>0</v>
      </c>
      <c r="X1669" s="43">
        <f>X1670+X1688+X1680</f>
        <v>0</v>
      </c>
      <c r="Y1669" s="43">
        <f>Y1670+Y1688+Y1680</f>
        <v>0</v>
      </c>
      <c r="Z1669" s="43">
        <f>Z1670+Z1688+Z1680</f>
        <v>0</v>
      </c>
      <c r="AA1669" s="43">
        <f>AA1670+AA1688+AA1680</f>
        <v>0</v>
      </c>
      <c r="AB1669" s="43">
        <f>AB1670+AB1688+AB1680+AB1684</f>
        <v>0</v>
      </c>
      <c r="AC1669" s="44">
        <f>AC1670+AC1688+AC1680+AC1684</f>
        <v>3915.0209999999997</v>
      </c>
      <c r="AD1669" s="44">
        <f>AD1670+AD1688+AD1680+AD1684</f>
        <v>3915.0209999999997</v>
      </c>
      <c r="AE1669" s="45">
        <f t="shared" si="3241"/>
        <v>100</v>
      </c>
      <c r="AF1669" s="43">
        <f>AF1670+AF1688+AF1680+AF1684</f>
        <v>3917.0709999999999</v>
      </c>
      <c r="AG1669" s="43">
        <f>AG1670+AG1688+AG1680+AG1684</f>
        <v>0</v>
      </c>
      <c r="AH1669" s="43">
        <f>AH1670+AH1688+AH1680+AH1684</f>
        <v>0</v>
      </c>
      <c r="AI1669" s="43">
        <f>AI1670+AI1688+AI1680+AI1684</f>
        <v>0</v>
      </c>
      <c r="AJ1669" s="43">
        <f>AJ1670+AJ1688+AJ1680+AJ1684</f>
        <v>0</v>
      </c>
      <c r="AK1669" s="43">
        <f>AK1670+AK1688+AK1680+AK1684</f>
        <v>0</v>
      </c>
      <c r="AL1669" s="43">
        <f t="shared" si="3248"/>
        <v>3917.0709999999999</v>
      </c>
      <c r="AM1669" s="43">
        <f t="shared" si="3249"/>
        <v>-357.27099999999973</v>
      </c>
      <c r="AN1669" s="2"/>
      <c r="AO1669" s="1"/>
      <c r="AP1669" s="1"/>
      <c r="AQ1669" s="1"/>
      <c r="AR1669" s="1"/>
      <c r="AS1669" s="1"/>
    </row>
    <row r="1670" ht="47.25">
      <c r="B1670" s="41" t="s">
        <v>834</v>
      </c>
      <c r="C1670" s="41" t="s">
        <v>107</v>
      </c>
      <c r="D1670" s="41" t="s">
        <v>109</v>
      </c>
      <c r="E1670" s="26" t="str">
        <f t="shared" si="3266"/>
        <v>0409</v>
      </c>
      <c r="F1670" s="41" t="s">
        <v>719</v>
      </c>
      <c r="G1670" s="41"/>
      <c r="H1670" s="42" t="s">
        <v>720</v>
      </c>
      <c r="I1670" s="43">
        <f>I1671+I1674+I1677</f>
        <v>3465.8000000000002</v>
      </c>
      <c r="J1670" s="43">
        <f>J1671+J1674+J1677</f>
        <v>3465.8000000000002</v>
      </c>
      <c r="K1670" s="43">
        <f>K1671+K1674+K1677</f>
        <v>3465.8000000000002</v>
      </c>
      <c r="L1670" s="43">
        <f>L1671+L1674+L1677</f>
        <v>0</v>
      </c>
      <c r="M1670" s="43">
        <f>M1671+M1674+M1677</f>
        <v>0</v>
      </c>
      <c r="N1670" s="43">
        <f>N1671+N1674+N1677</f>
        <v>0</v>
      </c>
      <c r="O1670" s="43">
        <f>O1671+O1674+O1677</f>
        <v>0</v>
      </c>
      <c r="P1670" s="43">
        <f>P1671+P1674+P1677</f>
        <v>0</v>
      </c>
      <c r="Q1670" s="43">
        <f>Q1671+Q1674+Q1677</f>
        <v>0</v>
      </c>
      <c r="R1670" s="43">
        <f>R1671+R1674+R1677</f>
        <v>0</v>
      </c>
      <c r="S1670" s="43">
        <f>S1671+S1674+S1677</f>
        <v>0</v>
      </c>
      <c r="T1670" s="43">
        <f>T1671+T1674+T1677</f>
        <v>0</v>
      </c>
      <c r="U1670" s="43">
        <v>0</v>
      </c>
      <c r="V1670" s="43">
        <f t="shared" si="3267"/>
        <v>3465.8000000000002</v>
      </c>
      <c r="W1670" s="43">
        <f>W1671+W1674+W1677</f>
        <v>0</v>
      </c>
      <c r="X1670" s="43">
        <f>X1671+X1674+X1677</f>
        <v>0</v>
      </c>
      <c r="Y1670" s="43">
        <f>Y1671+Y1674+Y1677</f>
        <v>0</v>
      </c>
      <c r="Z1670" s="43">
        <f>Z1671+Z1674+Z1677</f>
        <v>0</v>
      </c>
      <c r="AA1670" s="43">
        <f>AA1671+AA1674+AA1677</f>
        <v>0</v>
      </c>
      <c r="AB1670" s="43">
        <f>AB1671+AB1674+AB1677</f>
        <v>0</v>
      </c>
      <c r="AC1670" s="44">
        <f>AC1671+AC1674+AC1677</f>
        <v>3856.4209999999998</v>
      </c>
      <c r="AD1670" s="44">
        <f>AD1671+AD1674+AD1677</f>
        <v>3856.4209999999998</v>
      </c>
      <c r="AE1670" s="45">
        <f t="shared" si="3241"/>
        <v>100</v>
      </c>
      <c r="AF1670" s="43">
        <f>AF1671+AF1674+AF1677</f>
        <v>3858.471</v>
      </c>
      <c r="AG1670" s="43">
        <f>AG1671+AG1674+AG1677</f>
        <v>0</v>
      </c>
      <c r="AH1670" s="43">
        <f>AH1671+AH1674+AH1677</f>
        <v>0</v>
      </c>
      <c r="AI1670" s="43">
        <f>AI1671+AI1674+AI1677</f>
        <v>0</v>
      </c>
      <c r="AJ1670" s="43">
        <f>AJ1671+AJ1674+AJ1677</f>
        <v>0</v>
      </c>
      <c r="AK1670" s="43">
        <f>AK1671+AK1674+AK1677</f>
        <v>0</v>
      </c>
      <c r="AL1670" s="43">
        <f t="shared" si="3248"/>
        <v>3858.471</v>
      </c>
      <c r="AM1670" s="43">
        <f t="shared" si="3249"/>
        <v>-392.67099999999982</v>
      </c>
      <c r="AN1670" s="2"/>
      <c r="AR1670" s="1"/>
      <c r="AS1670" s="1"/>
    </row>
    <row r="1671">
      <c r="B1671" s="41" t="s">
        <v>834</v>
      </c>
      <c r="C1671" s="41" t="s">
        <v>107</v>
      </c>
      <c r="D1671" s="41" t="s">
        <v>109</v>
      </c>
      <c r="E1671" s="26" t="str">
        <f t="shared" si="3266"/>
        <v>0409</v>
      </c>
      <c r="F1671" s="41" t="s">
        <v>721</v>
      </c>
      <c r="G1671" s="41"/>
      <c r="H1671" s="42" t="s">
        <v>722</v>
      </c>
      <c r="I1671" s="43">
        <f t="shared" ref="I1671:I1690" si="3320">I1672</f>
        <v>3465.8000000000002</v>
      </c>
      <c r="J1671" s="43">
        <f t="shared" ref="J1671:J1690" si="3321">J1672</f>
        <v>3465.8000000000002</v>
      </c>
      <c r="K1671" s="43">
        <f t="shared" ref="K1671:K1690" si="3322">K1672</f>
        <v>3465.8000000000002</v>
      </c>
      <c r="L1671" s="43">
        <f t="shared" ref="L1671:L1690" si="3323">L1672</f>
        <v>0</v>
      </c>
      <c r="M1671" s="43">
        <f t="shared" ref="M1671:M1690" si="3324">M1672</f>
        <v>0</v>
      </c>
      <c r="N1671" s="43">
        <f t="shared" ref="N1671:N1690" si="3325">N1672</f>
        <v>0</v>
      </c>
      <c r="O1671" s="43">
        <f t="shared" ref="O1671:O1690" si="3326">O1672</f>
        <v>0</v>
      </c>
      <c r="P1671" s="43">
        <f t="shared" ref="P1671:P1690" si="3327">P1672</f>
        <v>0</v>
      </c>
      <c r="Q1671" s="43">
        <f t="shared" ref="Q1671:Q1690" si="3328">Q1672</f>
        <v>0</v>
      </c>
      <c r="R1671" s="43">
        <f t="shared" ref="R1671:R1690" si="3329">R1672</f>
        <v>0</v>
      </c>
      <c r="S1671" s="43">
        <f t="shared" ref="S1671:S1690" si="3330">S1672</f>
        <v>0</v>
      </c>
      <c r="T1671" s="43">
        <f t="shared" ref="T1671:T1690" si="3331">T1672</f>
        <v>0</v>
      </c>
      <c r="U1671" s="43">
        <v>0</v>
      </c>
      <c r="V1671" s="43">
        <f t="shared" si="3267"/>
        <v>3465.8000000000002</v>
      </c>
      <c r="W1671" s="43">
        <f t="shared" ref="W1671:W1690" si="3332">W1672</f>
        <v>0</v>
      </c>
      <c r="X1671" s="43">
        <f t="shared" ref="X1671:X1690" si="3333">X1672</f>
        <v>0</v>
      </c>
      <c r="Y1671" s="43">
        <f t="shared" ref="Y1671:Y1690" si="3334">Y1672</f>
        <v>0</v>
      </c>
      <c r="Z1671" s="43">
        <f t="shared" ref="Z1671:Z1690" si="3335">Z1672</f>
        <v>0</v>
      </c>
      <c r="AA1671" s="43">
        <f t="shared" ref="AA1671:AA1690" si="3336">AA1672</f>
        <v>0</v>
      </c>
      <c r="AB1671" s="43">
        <f t="shared" ref="AB1671:AB1690" si="3337">AB1672</f>
        <v>0</v>
      </c>
      <c r="AC1671" s="44">
        <f t="shared" ref="AC1671:AC1690" si="3338">AC1672</f>
        <v>3856.4209999999998</v>
      </c>
      <c r="AD1671" s="44">
        <f t="shared" ref="AD1671:AD1690" si="3339">AD1672</f>
        <v>3856.4209999999998</v>
      </c>
      <c r="AE1671" s="45">
        <f t="shared" si="3241"/>
        <v>100</v>
      </c>
      <c r="AF1671" s="43">
        <f t="shared" ref="AF1671:AF1690" si="3340">AF1672</f>
        <v>3858.471</v>
      </c>
      <c r="AG1671" s="43">
        <f t="shared" ref="AG1671:AG1690" si="3341">AG1672</f>
        <v>0</v>
      </c>
      <c r="AH1671" s="43">
        <f t="shared" ref="AH1671:AH1690" si="3342">AH1672</f>
        <v>0</v>
      </c>
      <c r="AI1671" s="43">
        <f t="shared" ref="AI1671:AI1690" si="3343">AI1672</f>
        <v>0</v>
      </c>
      <c r="AJ1671" s="43">
        <f t="shared" ref="AJ1671:AJ1690" si="3344">AJ1672</f>
        <v>0</v>
      </c>
      <c r="AK1671" s="43">
        <f t="shared" ref="AK1671:AK1690" si="3345">AK1672</f>
        <v>0</v>
      </c>
      <c r="AL1671" s="43">
        <f t="shared" si="3248"/>
        <v>3858.471</v>
      </c>
      <c r="AM1671" s="43">
        <f t="shared" si="3249"/>
        <v>-392.67099999999982</v>
      </c>
      <c r="AN1671" s="2"/>
      <c r="AO1671" s="1"/>
      <c r="AP1671" s="1"/>
      <c r="AQ1671" s="1"/>
      <c r="AR1671" s="1"/>
      <c r="AS1671" s="1"/>
    </row>
    <row r="1672" ht="31.5">
      <c r="B1672" s="41" t="s">
        <v>834</v>
      </c>
      <c r="C1672" s="41" t="s">
        <v>107</v>
      </c>
      <c r="D1672" s="41" t="s">
        <v>109</v>
      </c>
      <c r="E1672" s="26" t="str">
        <f t="shared" si="3266"/>
        <v>0409</v>
      </c>
      <c r="F1672" s="41" t="s">
        <v>721</v>
      </c>
      <c r="G1672" s="41" t="s">
        <v>53</v>
      </c>
      <c r="H1672" s="42" t="s">
        <v>54</v>
      </c>
      <c r="I1672" s="43">
        <f t="shared" si="3320"/>
        <v>3465.8000000000002</v>
      </c>
      <c r="J1672" s="43">
        <f t="shared" si="3321"/>
        <v>3465.8000000000002</v>
      </c>
      <c r="K1672" s="43">
        <f t="shared" si="3322"/>
        <v>3465.8000000000002</v>
      </c>
      <c r="L1672" s="43">
        <f t="shared" si="3323"/>
        <v>0</v>
      </c>
      <c r="M1672" s="43">
        <f t="shared" si="3324"/>
        <v>0</v>
      </c>
      <c r="N1672" s="43">
        <f t="shared" si="3325"/>
        <v>0</v>
      </c>
      <c r="O1672" s="43">
        <f t="shared" si="3326"/>
        <v>0</v>
      </c>
      <c r="P1672" s="43">
        <f t="shared" si="3327"/>
        <v>0</v>
      </c>
      <c r="Q1672" s="43">
        <f t="shared" si="3328"/>
        <v>0</v>
      </c>
      <c r="R1672" s="43">
        <f t="shared" si="3329"/>
        <v>0</v>
      </c>
      <c r="S1672" s="43">
        <f t="shared" si="3330"/>
        <v>0</v>
      </c>
      <c r="T1672" s="43">
        <f t="shared" si="3331"/>
        <v>0</v>
      </c>
      <c r="U1672" s="43">
        <v>0</v>
      </c>
      <c r="V1672" s="43">
        <f t="shared" si="3267"/>
        <v>3465.8000000000002</v>
      </c>
      <c r="W1672" s="43">
        <f t="shared" si="3332"/>
        <v>0</v>
      </c>
      <c r="X1672" s="43">
        <f t="shared" si="3333"/>
        <v>0</v>
      </c>
      <c r="Y1672" s="43">
        <f t="shared" si="3334"/>
        <v>0</v>
      </c>
      <c r="Z1672" s="43">
        <f t="shared" si="3335"/>
        <v>0</v>
      </c>
      <c r="AA1672" s="43">
        <f t="shared" si="3336"/>
        <v>0</v>
      </c>
      <c r="AB1672" s="43">
        <f t="shared" si="3337"/>
        <v>0</v>
      </c>
      <c r="AC1672" s="44">
        <f t="shared" si="3338"/>
        <v>3856.4209999999998</v>
      </c>
      <c r="AD1672" s="44">
        <f t="shared" si="3339"/>
        <v>3856.4209999999998</v>
      </c>
      <c r="AE1672" s="45">
        <f t="shared" si="3241"/>
        <v>100</v>
      </c>
      <c r="AF1672" s="43">
        <f t="shared" si="3340"/>
        <v>3858.471</v>
      </c>
      <c r="AG1672" s="43">
        <f t="shared" si="3341"/>
        <v>0</v>
      </c>
      <c r="AH1672" s="43">
        <f t="shared" si="3342"/>
        <v>0</v>
      </c>
      <c r="AI1672" s="43">
        <f t="shared" si="3343"/>
        <v>0</v>
      </c>
      <c r="AJ1672" s="43">
        <f t="shared" si="3344"/>
        <v>0</v>
      </c>
      <c r="AK1672" s="43">
        <f t="shared" si="3345"/>
        <v>0</v>
      </c>
      <c r="AL1672" s="43">
        <f t="shared" si="3248"/>
        <v>3858.471</v>
      </c>
      <c r="AM1672" s="43">
        <f t="shared" si="3249"/>
        <v>-392.67099999999982</v>
      </c>
      <c r="AN1672" s="2"/>
      <c r="AO1672" s="1"/>
      <c r="AP1672" s="1"/>
      <c r="AQ1672" s="1"/>
      <c r="AR1672" s="1"/>
      <c r="AS1672" s="1"/>
    </row>
    <row r="1673" ht="31.5">
      <c r="B1673" s="41" t="s">
        <v>834</v>
      </c>
      <c r="C1673" s="41" t="s">
        <v>107</v>
      </c>
      <c r="D1673" s="41" t="s">
        <v>109</v>
      </c>
      <c r="E1673" s="26" t="str">
        <f t="shared" si="3266"/>
        <v>0409</v>
      </c>
      <c r="F1673" s="41" t="s">
        <v>721</v>
      </c>
      <c r="G1673" s="41" t="s">
        <v>55</v>
      </c>
      <c r="H1673" s="42" t="s">
        <v>56</v>
      </c>
      <c r="I1673" s="43">
        <v>3465.8000000000002</v>
      </c>
      <c r="J1673" s="43">
        <v>3465.8000000000002</v>
      </c>
      <c r="K1673" s="43">
        <v>3465.8000000000002</v>
      </c>
      <c r="L1673" s="43"/>
      <c r="M1673" s="43"/>
      <c r="N1673" s="43"/>
      <c r="O1673" s="43">
        <v>0</v>
      </c>
      <c r="P1673" s="43">
        <v>0</v>
      </c>
      <c r="Q1673" s="43">
        <v>0</v>
      </c>
      <c r="R1673" s="43">
        <v>0</v>
      </c>
      <c r="S1673" s="43">
        <v>0</v>
      </c>
      <c r="T1673" s="43">
        <v>0</v>
      </c>
      <c r="U1673" s="43">
        <v>0</v>
      </c>
      <c r="V1673" s="43">
        <f t="shared" si="3267"/>
        <v>3465.8000000000002</v>
      </c>
      <c r="W1673" s="43"/>
      <c r="X1673" s="43"/>
      <c r="Y1673" s="43"/>
      <c r="Z1673" s="43"/>
      <c r="AA1673" s="43"/>
      <c r="AB1673" s="43">
        <v>0</v>
      </c>
      <c r="AC1673" s="44">
        <v>3856.4209999999998</v>
      </c>
      <c r="AD1673" s="44">
        <v>3856.4209999999998</v>
      </c>
      <c r="AE1673" s="45">
        <f t="shared" si="3241"/>
        <v>100</v>
      </c>
      <c r="AF1673" s="43">
        <v>3858.471</v>
      </c>
      <c r="AG1673" s="43">
        <v>0</v>
      </c>
      <c r="AH1673" s="43">
        <v>0</v>
      </c>
      <c r="AI1673" s="43">
        <v>0</v>
      </c>
      <c r="AJ1673" s="43">
        <v>0</v>
      </c>
      <c r="AK1673" s="43">
        <v>0</v>
      </c>
      <c r="AL1673" s="43">
        <f t="shared" si="3248"/>
        <v>3858.471</v>
      </c>
      <c r="AM1673" s="43">
        <f t="shared" si="3249"/>
        <v>-392.67099999999982</v>
      </c>
      <c r="AN1673" s="19"/>
      <c r="AR1673" s="1"/>
      <c r="AS1673" s="1"/>
    </row>
    <row r="1674" ht="31.5" hidden="1">
      <c r="B1674" s="41" t="s">
        <v>834</v>
      </c>
      <c r="C1674" s="41" t="s">
        <v>107</v>
      </c>
      <c r="D1674" s="41" t="s">
        <v>109</v>
      </c>
      <c r="E1674" s="26" t="str">
        <f t="shared" si="3266"/>
        <v>0409</v>
      </c>
      <c r="F1674" s="41" t="s">
        <v>723</v>
      </c>
      <c r="G1674" s="41"/>
      <c r="H1674" s="42" t="s">
        <v>724</v>
      </c>
      <c r="I1674" s="43">
        <f t="shared" si="3320"/>
        <v>0</v>
      </c>
      <c r="J1674" s="43">
        <f t="shared" si="3321"/>
        <v>0</v>
      </c>
      <c r="K1674" s="43">
        <f t="shared" si="3322"/>
        <v>0</v>
      </c>
      <c r="L1674" s="43">
        <f t="shared" si="3323"/>
        <v>0</v>
      </c>
      <c r="M1674" s="43">
        <f t="shared" si="3324"/>
        <v>0</v>
      </c>
      <c r="N1674" s="43">
        <f t="shared" si="3325"/>
        <v>0</v>
      </c>
      <c r="O1674" s="43">
        <f t="shared" si="3326"/>
        <v>0</v>
      </c>
      <c r="P1674" s="43">
        <f t="shared" si="3327"/>
        <v>0</v>
      </c>
      <c r="Q1674" s="43">
        <f t="shared" si="3328"/>
        <v>0</v>
      </c>
      <c r="R1674" s="43">
        <f t="shared" si="3329"/>
        <v>0</v>
      </c>
      <c r="S1674" s="43">
        <f t="shared" si="3330"/>
        <v>0</v>
      </c>
      <c r="T1674" s="43">
        <f t="shared" si="3331"/>
        <v>0</v>
      </c>
      <c r="U1674" s="43">
        <v>0</v>
      </c>
      <c r="V1674" s="43">
        <f t="shared" si="3267"/>
        <v>0</v>
      </c>
      <c r="W1674" s="43">
        <f t="shared" si="3332"/>
        <v>0</v>
      </c>
      <c r="X1674" s="43">
        <f t="shared" si="3333"/>
        <v>0</v>
      </c>
      <c r="Y1674" s="43">
        <f t="shared" si="3334"/>
        <v>0</v>
      </c>
      <c r="Z1674" s="43">
        <f t="shared" si="3335"/>
        <v>0</v>
      </c>
      <c r="AA1674" s="43">
        <f t="shared" si="3336"/>
        <v>0</v>
      </c>
      <c r="AB1674" s="43">
        <f t="shared" si="3337"/>
        <v>0</v>
      </c>
      <c r="AC1674" s="44">
        <f t="shared" si="3338"/>
        <v>0</v>
      </c>
      <c r="AD1674" s="44">
        <f t="shared" si="3339"/>
        <v>0</v>
      </c>
      <c r="AE1674" s="45" t="e">
        <f t="shared" si="3241"/>
        <v>#DIV/0!</v>
      </c>
      <c r="AF1674" s="46">
        <f t="shared" si="3340"/>
        <v>0</v>
      </c>
      <c r="AG1674" s="46">
        <f t="shared" si="3341"/>
        <v>0</v>
      </c>
      <c r="AH1674" s="47">
        <f t="shared" si="3342"/>
        <v>0</v>
      </c>
      <c r="AI1674" s="47">
        <f t="shared" si="3343"/>
        <v>0</v>
      </c>
      <c r="AJ1674" s="47">
        <f t="shared" si="3344"/>
        <v>0</v>
      </c>
      <c r="AK1674" s="47">
        <f t="shared" si="3345"/>
        <v>0</v>
      </c>
      <c r="AL1674" s="47">
        <f t="shared" si="3248"/>
        <v>0</v>
      </c>
      <c r="AM1674" s="47">
        <f t="shared" si="3249"/>
        <v>0</v>
      </c>
      <c r="AN1674" s="48" t="s">
        <v>36</v>
      </c>
      <c r="AO1674" s="1"/>
      <c r="AP1674" s="1"/>
      <c r="AQ1674" s="1"/>
      <c r="AR1674" s="1"/>
      <c r="AS1674" s="1"/>
    </row>
    <row r="1675" ht="31.5" hidden="1">
      <c r="B1675" s="41" t="s">
        <v>834</v>
      </c>
      <c r="C1675" s="41" t="s">
        <v>107</v>
      </c>
      <c r="D1675" s="41" t="s">
        <v>109</v>
      </c>
      <c r="E1675" s="26" t="str">
        <f t="shared" si="3266"/>
        <v>0409</v>
      </c>
      <c r="F1675" s="41" t="s">
        <v>723</v>
      </c>
      <c r="G1675" s="41" t="s">
        <v>53</v>
      </c>
      <c r="H1675" s="42" t="s">
        <v>54</v>
      </c>
      <c r="I1675" s="43">
        <f t="shared" si="3320"/>
        <v>0</v>
      </c>
      <c r="J1675" s="43">
        <f t="shared" si="3321"/>
        <v>0</v>
      </c>
      <c r="K1675" s="43">
        <f t="shared" si="3322"/>
        <v>0</v>
      </c>
      <c r="L1675" s="43">
        <f t="shared" si="3323"/>
        <v>0</v>
      </c>
      <c r="M1675" s="43">
        <f t="shared" si="3324"/>
        <v>0</v>
      </c>
      <c r="N1675" s="43">
        <f t="shared" si="3325"/>
        <v>0</v>
      </c>
      <c r="O1675" s="43">
        <f t="shared" si="3326"/>
        <v>0</v>
      </c>
      <c r="P1675" s="43">
        <f t="shared" si="3327"/>
        <v>0</v>
      </c>
      <c r="Q1675" s="43">
        <f t="shared" si="3328"/>
        <v>0</v>
      </c>
      <c r="R1675" s="43">
        <f t="shared" si="3329"/>
        <v>0</v>
      </c>
      <c r="S1675" s="43">
        <f t="shared" si="3330"/>
        <v>0</v>
      </c>
      <c r="T1675" s="43">
        <f t="shared" si="3331"/>
        <v>0</v>
      </c>
      <c r="U1675" s="43">
        <v>0</v>
      </c>
      <c r="V1675" s="43">
        <f t="shared" si="3267"/>
        <v>0</v>
      </c>
      <c r="W1675" s="43">
        <f t="shared" si="3332"/>
        <v>0</v>
      </c>
      <c r="X1675" s="43">
        <f t="shared" si="3333"/>
        <v>0</v>
      </c>
      <c r="Y1675" s="43">
        <f t="shared" si="3334"/>
        <v>0</v>
      </c>
      <c r="Z1675" s="43">
        <f t="shared" si="3335"/>
        <v>0</v>
      </c>
      <c r="AA1675" s="43">
        <f t="shared" si="3336"/>
        <v>0</v>
      </c>
      <c r="AB1675" s="43">
        <f t="shared" si="3337"/>
        <v>0</v>
      </c>
      <c r="AC1675" s="44">
        <f t="shared" si="3338"/>
        <v>0</v>
      </c>
      <c r="AD1675" s="44">
        <f t="shared" si="3339"/>
        <v>0</v>
      </c>
      <c r="AE1675" s="45" t="e">
        <f t="shared" si="3241"/>
        <v>#DIV/0!</v>
      </c>
      <c r="AF1675" s="46">
        <f t="shared" si="3340"/>
        <v>0</v>
      </c>
      <c r="AG1675" s="46">
        <f t="shared" si="3341"/>
        <v>0</v>
      </c>
      <c r="AH1675" s="47">
        <f t="shared" si="3342"/>
        <v>0</v>
      </c>
      <c r="AI1675" s="47">
        <f t="shared" si="3343"/>
        <v>0</v>
      </c>
      <c r="AJ1675" s="47">
        <f t="shared" si="3344"/>
        <v>0</v>
      </c>
      <c r="AK1675" s="47">
        <f t="shared" si="3345"/>
        <v>0</v>
      </c>
      <c r="AL1675" s="47">
        <f t="shared" si="3248"/>
        <v>0</v>
      </c>
      <c r="AM1675" s="47">
        <f t="shared" si="3249"/>
        <v>0</v>
      </c>
      <c r="AN1675" s="48" t="s">
        <v>36</v>
      </c>
      <c r="AO1675" s="1"/>
      <c r="AP1675" s="1"/>
      <c r="AQ1675" s="1"/>
      <c r="AR1675" s="1"/>
      <c r="AS1675" s="1"/>
    </row>
    <row r="1676" ht="31.5" hidden="1">
      <c r="B1676" s="41" t="s">
        <v>834</v>
      </c>
      <c r="C1676" s="41" t="s">
        <v>107</v>
      </c>
      <c r="D1676" s="41" t="s">
        <v>109</v>
      </c>
      <c r="E1676" s="26" t="str">
        <f t="shared" si="3266"/>
        <v>0409</v>
      </c>
      <c r="F1676" s="41" t="s">
        <v>723</v>
      </c>
      <c r="G1676" s="41" t="s">
        <v>55</v>
      </c>
      <c r="H1676" s="42" t="s">
        <v>56</v>
      </c>
      <c r="I1676" s="43"/>
      <c r="J1676" s="43"/>
      <c r="K1676" s="43"/>
      <c r="L1676" s="43"/>
      <c r="M1676" s="43"/>
      <c r="N1676" s="43"/>
      <c r="O1676" s="43">
        <v>0</v>
      </c>
      <c r="P1676" s="43">
        <v>0</v>
      </c>
      <c r="Q1676" s="43">
        <v>0</v>
      </c>
      <c r="R1676" s="43">
        <v>0</v>
      </c>
      <c r="S1676" s="43">
        <v>0</v>
      </c>
      <c r="T1676" s="43">
        <v>0</v>
      </c>
      <c r="U1676" s="43">
        <v>0</v>
      </c>
      <c r="V1676" s="43">
        <f t="shared" si="3267"/>
        <v>0</v>
      </c>
      <c r="W1676" s="43"/>
      <c r="X1676" s="43"/>
      <c r="Y1676" s="43"/>
      <c r="Z1676" s="43"/>
      <c r="AA1676" s="43"/>
      <c r="AB1676" s="43">
        <v>0</v>
      </c>
      <c r="AC1676" s="44">
        <v>0</v>
      </c>
      <c r="AD1676" s="44">
        <v>0</v>
      </c>
      <c r="AE1676" s="45" t="e">
        <f t="shared" si="3241"/>
        <v>#DIV/0!</v>
      </c>
      <c r="AF1676" s="46">
        <v>0</v>
      </c>
      <c r="AG1676" s="46">
        <v>0</v>
      </c>
      <c r="AH1676" s="47">
        <v>0</v>
      </c>
      <c r="AI1676" s="47">
        <v>0</v>
      </c>
      <c r="AJ1676" s="47">
        <v>0</v>
      </c>
      <c r="AK1676" s="47">
        <v>0</v>
      </c>
      <c r="AL1676" s="47">
        <f t="shared" si="3248"/>
        <v>0</v>
      </c>
      <c r="AM1676" s="47">
        <f t="shared" si="3249"/>
        <v>0</v>
      </c>
      <c r="AN1676" s="48" t="s">
        <v>36</v>
      </c>
      <c r="AR1676" s="1"/>
      <c r="AS1676" s="1"/>
    </row>
    <row r="1677" ht="31.5" hidden="1">
      <c r="B1677" s="41" t="s">
        <v>834</v>
      </c>
      <c r="C1677" s="41" t="s">
        <v>107</v>
      </c>
      <c r="D1677" s="41" t="s">
        <v>109</v>
      </c>
      <c r="E1677" s="26" t="str">
        <f t="shared" si="3266"/>
        <v>0409</v>
      </c>
      <c r="F1677" s="41" t="s">
        <v>836</v>
      </c>
      <c r="G1677" s="41"/>
      <c r="H1677" s="42" t="s">
        <v>837</v>
      </c>
      <c r="I1677" s="43">
        <f t="shared" si="3320"/>
        <v>0</v>
      </c>
      <c r="J1677" s="43">
        <f t="shared" si="3321"/>
        <v>0</v>
      </c>
      <c r="K1677" s="43">
        <f t="shared" si="3322"/>
        <v>0</v>
      </c>
      <c r="L1677" s="43">
        <f t="shared" si="3323"/>
        <v>0</v>
      </c>
      <c r="M1677" s="43">
        <f t="shared" si="3324"/>
        <v>0</v>
      </c>
      <c r="N1677" s="43">
        <f t="shared" si="3325"/>
        <v>0</v>
      </c>
      <c r="O1677" s="43">
        <f t="shared" si="3326"/>
        <v>0</v>
      </c>
      <c r="P1677" s="43">
        <f t="shared" si="3327"/>
        <v>0</v>
      </c>
      <c r="Q1677" s="43">
        <f t="shared" si="3328"/>
        <v>0</v>
      </c>
      <c r="R1677" s="43">
        <f t="shared" si="3329"/>
        <v>0</v>
      </c>
      <c r="S1677" s="43">
        <f t="shared" si="3330"/>
        <v>0</v>
      </c>
      <c r="T1677" s="43">
        <f t="shared" si="3331"/>
        <v>0</v>
      </c>
      <c r="U1677" s="43">
        <v>0</v>
      </c>
      <c r="V1677" s="43">
        <f t="shared" si="3267"/>
        <v>0</v>
      </c>
      <c r="W1677" s="43">
        <f t="shared" si="3332"/>
        <v>0</v>
      </c>
      <c r="X1677" s="43">
        <f t="shared" si="3333"/>
        <v>0</v>
      </c>
      <c r="Y1677" s="43">
        <f t="shared" si="3334"/>
        <v>0</v>
      </c>
      <c r="Z1677" s="43">
        <f t="shared" si="3335"/>
        <v>0</v>
      </c>
      <c r="AA1677" s="43">
        <f t="shared" si="3336"/>
        <v>0</v>
      </c>
      <c r="AB1677" s="43">
        <f t="shared" si="3337"/>
        <v>0</v>
      </c>
      <c r="AC1677" s="44">
        <f t="shared" si="3338"/>
        <v>0</v>
      </c>
      <c r="AD1677" s="44">
        <f t="shared" si="3339"/>
        <v>0</v>
      </c>
      <c r="AE1677" s="45" t="e">
        <f t="shared" si="3241"/>
        <v>#DIV/0!</v>
      </c>
      <c r="AF1677" s="46">
        <f t="shared" si="3340"/>
        <v>0</v>
      </c>
      <c r="AG1677" s="46">
        <f t="shared" si="3341"/>
        <v>0</v>
      </c>
      <c r="AH1677" s="47">
        <f t="shared" si="3342"/>
        <v>0</v>
      </c>
      <c r="AI1677" s="47">
        <f t="shared" si="3343"/>
        <v>0</v>
      </c>
      <c r="AJ1677" s="47">
        <f t="shared" si="3344"/>
        <v>0</v>
      </c>
      <c r="AK1677" s="47">
        <f t="shared" si="3345"/>
        <v>0</v>
      </c>
      <c r="AL1677" s="47">
        <f t="shared" si="3248"/>
        <v>0</v>
      </c>
      <c r="AM1677" s="47">
        <f t="shared" si="3249"/>
        <v>0</v>
      </c>
      <c r="AN1677" s="48" t="s">
        <v>36</v>
      </c>
      <c r="AO1677" s="1"/>
      <c r="AP1677" s="1"/>
      <c r="AQ1677" s="1"/>
      <c r="AR1677" s="1"/>
      <c r="AS1677" s="1"/>
    </row>
    <row r="1678" ht="31.5" hidden="1">
      <c r="B1678" s="41" t="s">
        <v>834</v>
      </c>
      <c r="C1678" s="41" t="s">
        <v>107</v>
      </c>
      <c r="D1678" s="41" t="s">
        <v>109</v>
      </c>
      <c r="E1678" s="26" t="str">
        <f t="shared" si="3266"/>
        <v>0409</v>
      </c>
      <c r="F1678" s="41" t="s">
        <v>836</v>
      </c>
      <c r="G1678" s="41" t="s">
        <v>53</v>
      </c>
      <c r="H1678" s="42" t="s">
        <v>54</v>
      </c>
      <c r="I1678" s="43">
        <f t="shared" si="3320"/>
        <v>0</v>
      </c>
      <c r="J1678" s="43">
        <f t="shared" si="3321"/>
        <v>0</v>
      </c>
      <c r="K1678" s="43">
        <f t="shared" si="3322"/>
        <v>0</v>
      </c>
      <c r="L1678" s="43">
        <f t="shared" si="3323"/>
        <v>0</v>
      </c>
      <c r="M1678" s="43">
        <f t="shared" si="3324"/>
        <v>0</v>
      </c>
      <c r="N1678" s="43">
        <f t="shared" si="3325"/>
        <v>0</v>
      </c>
      <c r="O1678" s="43">
        <f t="shared" si="3326"/>
        <v>0</v>
      </c>
      <c r="P1678" s="43">
        <f t="shared" si="3327"/>
        <v>0</v>
      </c>
      <c r="Q1678" s="43">
        <f t="shared" si="3328"/>
        <v>0</v>
      </c>
      <c r="R1678" s="43">
        <f t="shared" si="3329"/>
        <v>0</v>
      </c>
      <c r="S1678" s="43">
        <f t="shared" si="3330"/>
        <v>0</v>
      </c>
      <c r="T1678" s="43">
        <f t="shared" si="3331"/>
        <v>0</v>
      </c>
      <c r="U1678" s="43">
        <v>0</v>
      </c>
      <c r="V1678" s="43">
        <f t="shared" si="3267"/>
        <v>0</v>
      </c>
      <c r="W1678" s="43">
        <f t="shared" si="3332"/>
        <v>0</v>
      </c>
      <c r="X1678" s="43">
        <f t="shared" si="3333"/>
        <v>0</v>
      </c>
      <c r="Y1678" s="43">
        <f t="shared" si="3334"/>
        <v>0</v>
      </c>
      <c r="Z1678" s="43">
        <f t="shared" si="3335"/>
        <v>0</v>
      </c>
      <c r="AA1678" s="43">
        <f t="shared" si="3336"/>
        <v>0</v>
      </c>
      <c r="AB1678" s="43">
        <f t="shared" si="3337"/>
        <v>0</v>
      </c>
      <c r="AC1678" s="44">
        <f t="shared" si="3338"/>
        <v>0</v>
      </c>
      <c r="AD1678" s="44">
        <f t="shared" si="3339"/>
        <v>0</v>
      </c>
      <c r="AE1678" s="45" t="e">
        <f t="shared" si="3241"/>
        <v>#DIV/0!</v>
      </c>
      <c r="AF1678" s="46">
        <f t="shared" si="3340"/>
        <v>0</v>
      </c>
      <c r="AG1678" s="46">
        <f t="shared" si="3341"/>
        <v>0</v>
      </c>
      <c r="AH1678" s="47">
        <f t="shared" si="3342"/>
        <v>0</v>
      </c>
      <c r="AI1678" s="47">
        <f t="shared" si="3343"/>
        <v>0</v>
      </c>
      <c r="AJ1678" s="47">
        <f t="shared" si="3344"/>
        <v>0</v>
      </c>
      <c r="AK1678" s="47">
        <f t="shared" si="3345"/>
        <v>0</v>
      </c>
      <c r="AL1678" s="47">
        <f t="shared" si="3248"/>
        <v>0</v>
      </c>
      <c r="AM1678" s="47">
        <f t="shared" si="3249"/>
        <v>0</v>
      </c>
      <c r="AN1678" s="48" t="s">
        <v>36</v>
      </c>
      <c r="AO1678" s="1"/>
      <c r="AP1678" s="1"/>
      <c r="AQ1678" s="1"/>
      <c r="AR1678" s="1"/>
      <c r="AS1678" s="1"/>
    </row>
    <row r="1679" ht="31.5" hidden="1">
      <c r="B1679" s="41" t="s">
        <v>834</v>
      </c>
      <c r="C1679" s="41" t="s">
        <v>107</v>
      </c>
      <c r="D1679" s="41" t="s">
        <v>109</v>
      </c>
      <c r="E1679" s="26" t="str">
        <f t="shared" si="3266"/>
        <v>0409</v>
      </c>
      <c r="F1679" s="41" t="s">
        <v>836</v>
      </c>
      <c r="G1679" s="41" t="s">
        <v>55</v>
      </c>
      <c r="H1679" s="42" t="s">
        <v>56</v>
      </c>
      <c r="I1679" s="43"/>
      <c r="J1679" s="43"/>
      <c r="K1679" s="43"/>
      <c r="L1679" s="43"/>
      <c r="M1679" s="43"/>
      <c r="N1679" s="43"/>
      <c r="O1679" s="43">
        <v>0</v>
      </c>
      <c r="P1679" s="43">
        <v>0</v>
      </c>
      <c r="Q1679" s="43">
        <v>0</v>
      </c>
      <c r="R1679" s="43">
        <v>0</v>
      </c>
      <c r="S1679" s="43">
        <v>0</v>
      </c>
      <c r="T1679" s="43">
        <v>0</v>
      </c>
      <c r="U1679" s="43">
        <v>0</v>
      </c>
      <c r="V1679" s="43">
        <f t="shared" si="3267"/>
        <v>0</v>
      </c>
      <c r="W1679" s="43"/>
      <c r="X1679" s="43"/>
      <c r="Y1679" s="43"/>
      <c r="Z1679" s="43"/>
      <c r="AA1679" s="43"/>
      <c r="AB1679" s="43">
        <v>0</v>
      </c>
      <c r="AC1679" s="44">
        <v>0</v>
      </c>
      <c r="AD1679" s="44">
        <v>0</v>
      </c>
      <c r="AE1679" s="45" t="e">
        <f t="shared" si="3241"/>
        <v>#DIV/0!</v>
      </c>
      <c r="AF1679" s="46">
        <v>0</v>
      </c>
      <c r="AG1679" s="46">
        <v>0</v>
      </c>
      <c r="AH1679" s="47">
        <v>0</v>
      </c>
      <c r="AI1679" s="47">
        <v>0</v>
      </c>
      <c r="AJ1679" s="47">
        <v>0</v>
      </c>
      <c r="AK1679" s="47">
        <v>0</v>
      </c>
      <c r="AL1679" s="47">
        <f t="shared" si="3248"/>
        <v>0</v>
      </c>
      <c r="AM1679" s="47">
        <f t="shared" si="3249"/>
        <v>0</v>
      </c>
      <c r="AN1679" s="48" t="s">
        <v>36</v>
      </c>
      <c r="AO1679" s="1"/>
      <c r="AP1679" s="1"/>
      <c r="AQ1679" s="1"/>
      <c r="AR1679" s="1"/>
      <c r="AS1679" s="1"/>
    </row>
    <row r="1680" ht="63" hidden="1">
      <c r="B1680" s="41" t="s">
        <v>834</v>
      </c>
      <c r="C1680" s="41" t="s">
        <v>107</v>
      </c>
      <c r="D1680" s="41" t="s">
        <v>109</v>
      </c>
      <c r="E1680" s="26" t="str">
        <f t="shared" si="3266"/>
        <v>0409</v>
      </c>
      <c r="F1680" s="41" t="s">
        <v>725</v>
      </c>
      <c r="G1680" s="41"/>
      <c r="H1680" s="42" t="s">
        <v>726</v>
      </c>
      <c r="I1680" s="43">
        <f t="shared" si="3320"/>
        <v>0</v>
      </c>
      <c r="J1680" s="43">
        <f t="shared" si="3321"/>
        <v>0</v>
      </c>
      <c r="K1680" s="43">
        <f t="shared" si="3322"/>
        <v>0</v>
      </c>
      <c r="L1680" s="43">
        <f t="shared" si="3323"/>
        <v>0</v>
      </c>
      <c r="M1680" s="43">
        <f t="shared" si="3324"/>
        <v>0</v>
      </c>
      <c r="N1680" s="43">
        <f t="shared" si="3325"/>
        <v>0</v>
      </c>
      <c r="O1680" s="43">
        <f t="shared" si="3326"/>
        <v>0</v>
      </c>
      <c r="P1680" s="43">
        <f t="shared" si="3327"/>
        <v>0</v>
      </c>
      <c r="Q1680" s="43">
        <f t="shared" si="3328"/>
        <v>0</v>
      </c>
      <c r="R1680" s="43">
        <f t="shared" si="3329"/>
        <v>0</v>
      </c>
      <c r="S1680" s="43">
        <f t="shared" si="3330"/>
        <v>0</v>
      </c>
      <c r="T1680" s="43">
        <f t="shared" si="3331"/>
        <v>0</v>
      </c>
      <c r="U1680" s="43">
        <v>0</v>
      </c>
      <c r="V1680" s="43">
        <f t="shared" si="3267"/>
        <v>0</v>
      </c>
      <c r="W1680" s="43">
        <f t="shared" si="3332"/>
        <v>0</v>
      </c>
      <c r="X1680" s="43">
        <f t="shared" si="3333"/>
        <v>0</v>
      </c>
      <c r="Y1680" s="43">
        <f t="shared" si="3334"/>
        <v>0</v>
      </c>
      <c r="Z1680" s="43">
        <f t="shared" si="3335"/>
        <v>0</v>
      </c>
      <c r="AA1680" s="43">
        <f t="shared" si="3336"/>
        <v>0</v>
      </c>
      <c r="AB1680" s="43">
        <f t="shared" si="3337"/>
        <v>0</v>
      </c>
      <c r="AC1680" s="44">
        <f t="shared" si="3338"/>
        <v>0</v>
      </c>
      <c r="AD1680" s="44">
        <f t="shared" si="3339"/>
        <v>0</v>
      </c>
      <c r="AE1680" s="45" t="e">
        <f t="shared" si="3241"/>
        <v>#DIV/0!</v>
      </c>
      <c r="AF1680" s="46">
        <f t="shared" si="3340"/>
        <v>0</v>
      </c>
      <c r="AG1680" s="46">
        <f t="shared" si="3341"/>
        <v>0</v>
      </c>
      <c r="AH1680" s="47">
        <f t="shared" si="3342"/>
        <v>0</v>
      </c>
      <c r="AI1680" s="47">
        <f t="shared" si="3343"/>
        <v>0</v>
      </c>
      <c r="AJ1680" s="47">
        <f t="shared" si="3344"/>
        <v>0</v>
      </c>
      <c r="AK1680" s="47">
        <f t="shared" si="3345"/>
        <v>0</v>
      </c>
      <c r="AL1680" s="47">
        <f t="shared" si="3248"/>
        <v>0</v>
      </c>
      <c r="AM1680" s="47">
        <f t="shared" si="3249"/>
        <v>0</v>
      </c>
      <c r="AN1680" s="48" t="s">
        <v>36</v>
      </c>
      <c r="AR1680" s="1"/>
      <c r="AS1680" s="1"/>
    </row>
    <row r="1681" ht="63" hidden="1">
      <c r="B1681" s="41" t="s">
        <v>834</v>
      </c>
      <c r="C1681" s="41" t="s">
        <v>107</v>
      </c>
      <c r="D1681" s="41" t="s">
        <v>109</v>
      </c>
      <c r="E1681" s="26" t="str">
        <f t="shared" si="3266"/>
        <v>0409</v>
      </c>
      <c r="F1681" s="41" t="s">
        <v>727</v>
      </c>
      <c r="G1681" s="41"/>
      <c r="H1681" s="42" t="s">
        <v>728</v>
      </c>
      <c r="I1681" s="43">
        <f t="shared" si="3320"/>
        <v>0</v>
      </c>
      <c r="J1681" s="43">
        <f t="shared" si="3321"/>
        <v>0</v>
      </c>
      <c r="K1681" s="43">
        <f t="shared" si="3322"/>
        <v>0</v>
      </c>
      <c r="L1681" s="43">
        <f t="shared" si="3323"/>
        <v>0</v>
      </c>
      <c r="M1681" s="43">
        <f t="shared" si="3324"/>
        <v>0</v>
      </c>
      <c r="N1681" s="43">
        <f t="shared" si="3325"/>
        <v>0</v>
      </c>
      <c r="O1681" s="43">
        <f t="shared" si="3326"/>
        <v>0</v>
      </c>
      <c r="P1681" s="43">
        <f t="shared" si="3327"/>
        <v>0</v>
      </c>
      <c r="Q1681" s="43">
        <f t="shared" si="3328"/>
        <v>0</v>
      </c>
      <c r="R1681" s="43">
        <f t="shared" si="3329"/>
        <v>0</v>
      </c>
      <c r="S1681" s="43">
        <f t="shared" si="3330"/>
        <v>0</v>
      </c>
      <c r="T1681" s="43">
        <f t="shared" si="3331"/>
        <v>0</v>
      </c>
      <c r="U1681" s="43">
        <v>0</v>
      </c>
      <c r="V1681" s="43">
        <f t="shared" si="3267"/>
        <v>0</v>
      </c>
      <c r="W1681" s="43">
        <f t="shared" si="3332"/>
        <v>0</v>
      </c>
      <c r="X1681" s="43">
        <f t="shared" si="3333"/>
        <v>0</v>
      </c>
      <c r="Y1681" s="43">
        <f t="shared" si="3334"/>
        <v>0</v>
      </c>
      <c r="Z1681" s="43">
        <f t="shared" si="3335"/>
        <v>0</v>
      </c>
      <c r="AA1681" s="43">
        <f t="shared" si="3336"/>
        <v>0</v>
      </c>
      <c r="AB1681" s="43">
        <f t="shared" si="3337"/>
        <v>0</v>
      </c>
      <c r="AC1681" s="44">
        <f t="shared" si="3338"/>
        <v>0</v>
      </c>
      <c r="AD1681" s="44">
        <f t="shared" si="3339"/>
        <v>0</v>
      </c>
      <c r="AE1681" s="45" t="e">
        <f t="shared" si="3241"/>
        <v>#DIV/0!</v>
      </c>
      <c r="AF1681" s="46">
        <f t="shared" si="3340"/>
        <v>0</v>
      </c>
      <c r="AG1681" s="46">
        <f t="shared" si="3341"/>
        <v>0</v>
      </c>
      <c r="AH1681" s="47">
        <f t="shared" si="3342"/>
        <v>0</v>
      </c>
      <c r="AI1681" s="47">
        <f t="shared" si="3343"/>
        <v>0</v>
      </c>
      <c r="AJ1681" s="47">
        <f t="shared" si="3344"/>
        <v>0</v>
      </c>
      <c r="AK1681" s="47">
        <f t="shared" si="3345"/>
        <v>0</v>
      </c>
      <c r="AL1681" s="47">
        <f t="shared" si="3248"/>
        <v>0</v>
      </c>
      <c r="AM1681" s="47">
        <f t="shared" si="3249"/>
        <v>0</v>
      </c>
      <c r="AN1681" s="48" t="s">
        <v>36</v>
      </c>
      <c r="AO1681" s="1"/>
      <c r="AP1681" s="1"/>
      <c r="AQ1681" s="1"/>
      <c r="AR1681" s="1"/>
      <c r="AS1681" s="1"/>
    </row>
    <row r="1682" ht="31.5" hidden="1">
      <c r="B1682" s="41" t="s">
        <v>834</v>
      </c>
      <c r="C1682" s="41" t="s">
        <v>107</v>
      </c>
      <c r="D1682" s="41" t="s">
        <v>109</v>
      </c>
      <c r="E1682" s="26" t="str">
        <f t="shared" si="3266"/>
        <v>0409</v>
      </c>
      <c r="F1682" s="41" t="s">
        <v>727</v>
      </c>
      <c r="G1682" s="41" t="s">
        <v>53</v>
      </c>
      <c r="H1682" s="42" t="s">
        <v>54</v>
      </c>
      <c r="I1682" s="43">
        <f t="shared" si="3320"/>
        <v>0</v>
      </c>
      <c r="J1682" s="43">
        <f t="shared" si="3321"/>
        <v>0</v>
      </c>
      <c r="K1682" s="43">
        <f t="shared" si="3322"/>
        <v>0</v>
      </c>
      <c r="L1682" s="43">
        <f t="shared" si="3323"/>
        <v>0</v>
      </c>
      <c r="M1682" s="43">
        <f t="shared" si="3324"/>
        <v>0</v>
      </c>
      <c r="N1682" s="43">
        <f t="shared" si="3325"/>
        <v>0</v>
      </c>
      <c r="O1682" s="43">
        <f t="shared" si="3326"/>
        <v>0</v>
      </c>
      <c r="P1682" s="43">
        <f t="shared" si="3327"/>
        <v>0</v>
      </c>
      <c r="Q1682" s="43">
        <f t="shared" si="3328"/>
        <v>0</v>
      </c>
      <c r="R1682" s="43">
        <f t="shared" si="3329"/>
        <v>0</v>
      </c>
      <c r="S1682" s="43">
        <f t="shared" si="3330"/>
        <v>0</v>
      </c>
      <c r="T1682" s="43">
        <f t="shared" si="3331"/>
        <v>0</v>
      </c>
      <c r="U1682" s="43">
        <v>0</v>
      </c>
      <c r="V1682" s="43">
        <f t="shared" si="3267"/>
        <v>0</v>
      </c>
      <c r="W1682" s="43">
        <f t="shared" si="3332"/>
        <v>0</v>
      </c>
      <c r="X1682" s="43">
        <f t="shared" si="3333"/>
        <v>0</v>
      </c>
      <c r="Y1682" s="43">
        <f t="shared" si="3334"/>
        <v>0</v>
      </c>
      <c r="Z1682" s="43">
        <f t="shared" si="3335"/>
        <v>0</v>
      </c>
      <c r="AA1682" s="43">
        <f t="shared" si="3336"/>
        <v>0</v>
      </c>
      <c r="AB1682" s="43">
        <f t="shared" si="3337"/>
        <v>0</v>
      </c>
      <c r="AC1682" s="44">
        <f t="shared" si="3338"/>
        <v>0</v>
      </c>
      <c r="AD1682" s="44">
        <f t="shared" si="3339"/>
        <v>0</v>
      </c>
      <c r="AE1682" s="45" t="e">
        <f t="shared" si="3241"/>
        <v>#DIV/0!</v>
      </c>
      <c r="AF1682" s="46">
        <f t="shared" si="3340"/>
        <v>0</v>
      </c>
      <c r="AG1682" s="46">
        <f t="shared" si="3341"/>
        <v>0</v>
      </c>
      <c r="AH1682" s="47">
        <f t="shared" si="3342"/>
        <v>0</v>
      </c>
      <c r="AI1682" s="47">
        <f t="shared" si="3343"/>
        <v>0</v>
      </c>
      <c r="AJ1682" s="47">
        <f t="shared" si="3344"/>
        <v>0</v>
      </c>
      <c r="AK1682" s="47">
        <f t="shared" si="3345"/>
        <v>0</v>
      </c>
      <c r="AL1682" s="47">
        <f t="shared" si="3248"/>
        <v>0</v>
      </c>
      <c r="AM1682" s="47">
        <f t="shared" si="3249"/>
        <v>0</v>
      </c>
      <c r="AN1682" s="48" t="s">
        <v>36</v>
      </c>
      <c r="AO1682" s="1"/>
      <c r="AP1682" s="1"/>
      <c r="AQ1682" s="1"/>
      <c r="AR1682" s="1"/>
      <c r="AS1682" s="1"/>
    </row>
    <row r="1683" ht="31.5" hidden="1">
      <c r="B1683" s="41" t="s">
        <v>834</v>
      </c>
      <c r="C1683" s="41" t="s">
        <v>107</v>
      </c>
      <c r="D1683" s="41" t="s">
        <v>109</v>
      </c>
      <c r="E1683" s="26" t="str">
        <f t="shared" si="3266"/>
        <v>0409</v>
      </c>
      <c r="F1683" s="41" t="s">
        <v>727</v>
      </c>
      <c r="G1683" s="41" t="s">
        <v>55</v>
      </c>
      <c r="H1683" s="42" t="s">
        <v>56</v>
      </c>
      <c r="I1683" s="43"/>
      <c r="J1683" s="43"/>
      <c r="K1683" s="43"/>
      <c r="L1683" s="43"/>
      <c r="M1683" s="43"/>
      <c r="N1683" s="43"/>
      <c r="O1683" s="43">
        <v>0</v>
      </c>
      <c r="P1683" s="43">
        <v>0</v>
      </c>
      <c r="Q1683" s="43">
        <v>0</v>
      </c>
      <c r="R1683" s="43">
        <v>0</v>
      </c>
      <c r="S1683" s="43">
        <v>0</v>
      </c>
      <c r="T1683" s="43">
        <v>0</v>
      </c>
      <c r="U1683" s="43">
        <v>0</v>
      </c>
      <c r="V1683" s="43">
        <f t="shared" si="3267"/>
        <v>0</v>
      </c>
      <c r="W1683" s="43"/>
      <c r="X1683" s="43"/>
      <c r="Y1683" s="43"/>
      <c r="Z1683" s="43"/>
      <c r="AA1683" s="43"/>
      <c r="AB1683" s="43">
        <v>0</v>
      </c>
      <c r="AC1683" s="44">
        <v>0</v>
      </c>
      <c r="AD1683" s="44">
        <v>0</v>
      </c>
      <c r="AE1683" s="45" t="e">
        <f t="shared" si="3241"/>
        <v>#DIV/0!</v>
      </c>
      <c r="AF1683" s="46">
        <v>0</v>
      </c>
      <c r="AG1683" s="46">
        <v>0</v>
      </c>
      <c r="AH1683" s="47">
        <v>0</v>
      </c>
      <c r="AI1683" s="47">
        <v>0</v>
      </c>
      <c r="AJ1683" s="47">
        <v>0</v>
      </c>
      <c r="AK1683" s="47">
        <v>0</v>
      </c>
      <c r="AL1683" s="47">
        <f t="shared" si="3248"/>
        <v>0</v>
      </c>
      <c r="AM1683" s="47">
        <f t="shared" si="3249"/>
        <v>0</v>
      </c>
      <c r="AN1683" s="48" t="s">
        <v>36</v>
      </c>
      <c r="AO1683" s="1"/>
      <c r="AP1683" s="1"/>
      <c r="AQ1683" s="1"/>
      <c r="AR1683" s="1"/>
      <c r="AS1683" s="1"/>
    </row>
    <row r="1684" ht="47.25">
      <c r="B1684" s="41" t="s">
        <v>834</v>
      </c>
      <c r="C1684" s="41" t="s">
        <v>107</v>
      </c>
      <c r="D1684" s="41" t="s">
        <v>109</v>
      </c>
      <c r="E1684" s="26" t="str">
        <f t="shared" si="3266"/>
        <v>0409</v>
      </c>
      <c r="F1684" s="41" t="s">
        <v>838</v>
      </c>
      <c r="G1684" s="41"/>
      <c r="H1684" s="42" t="s">
        <v>839</v>
      </c>
      <c r="I1684" s="43"/>
      <c r="J1684" s="43"/>
      <c r="K1684" s="43"/>
      <c r="L1684" s="43"/>
      <c r="M1684" s="43"/>
      <c r="N1684" s="43"/>
      <c r="O1684" s="43">
        <f t="shared" si="3326"/>
        <v>0</v>
      </c>
      <c r="P1684" s="43">
        <f t="shared" si="3327"/>
        <v>0</v>
      </c>
      <c r="Q1684" s="43">
        <f t="shared" si="3328"/>
        <v>0</v>
      </c>
      <c r="R1684" s="43">
        <f t="shared" si="3329"/>
        <v>0</v>
      </c>
      <c r="S1684" s="43">
        <f t="shared" si="3330"/>
        <v>94</v>
      </c>
      <c r="T1684" s="43">
        <f t="shared" si="3331"/>
        <v>0</v>
      </c>
      <c r="U1684" s="43"/>
      <c r="V1684" s="43">
        <f t="shared" si="3267"/>
        <v>94</v>
      </c>
      <c r="W1684" s="43"/>
      <c r="X1684" s="43"/>
      <c r="Y1684" s="43"/>
      <c r="Z1684" s="43"/>
      <c r="AA1684" s="43"/>
      <c r="AB1684" s="43">
        <f t="shared" si="3337"/>
        <v>0</v>
      </c>
      <c r="AC1684" s="44">
        <f t="shared" si="3338"/>
        <v>58.600000000000001</v>
      </c>
      <c r="AD1684" s="44">
        <f t="shared" si="3339"/>
        <v>58.600000000000001</v>
      </c>
      <c r="AE1684" s="45">
        <f t="shared" si="3241"/>
        <v>100</v>
      </c>
      <c r="AF1684" s="43">
        <f t="shared" si="3340"/>
        <v>58.600000000000001</v>
      </c>
      <c r="AG1684" s="43">
        <f t="shared" si="3341"/>
        <v>0</v>
      </c>
      <c r="AH1684" s="43">
        <f t="shared" si="3342"/>
        <v>0</v>
      </c>
      <c r="AI1684" s="43">
        <f t="shared" si="3343"/>
        <v>0</v>
      </c>
      <c r="AJ1684" s="43">
        <f t="shared" si="3344"/>
        <v>0</v>
      </c>
      <c r="AK1684" s="43">
        <f t="shared" si="3345"/>
        <v>0</v>
      </c>
      <c r="AL1684" s="43">
        <f t="shared" si="3248"/>
        <v>58.600000000000001</v>
      </c>
      <c r="AM1684" s="43">
        <f t="shared" si="3249"/>
        <v>35.399999999999999</v>
      </c>
      <c r="AN1684" s="19"/>
      <c r="AR1684" s="1"/>
      <c r="AS1684" s="1"/>
    </row>
    <row r="1685" ht="31.5">
      <c r="B1685" s="41" t="s">
        <v>834</v>
      </c>
      <c r="C1685" s="41" t="s">
        <v>107</v>
      </c>
      <c r="D1685" s="41" t="s">
        <v>109</v>
      </c>
      <c r="E1685" s="26" t="str">
        <f t="shared" si="3266"/>
        <v>0409</v>
      </c>
      <c r="F1685" s="41" t="s">
        <v>840</v>
      </c>
      <c r="G1685" s="41"/>
      <c r="H1685" s="42" t="s">
        <v>841</v>
      </c>
      <c r="I1685" s="43"/>
      <c r="J1685" s="43"/>
      <c r="K1685" s="43"/>
      <c r="L1685" s="43"/>
      <c r="M1685" s="43"/>
      <c r="N1685" s="43"/>
      <c r="O1685" s="43">
        <f t="shared" si="3326"/>
        <v>0</v>
      </c>
      <c r="P1685" s="43">
        <f t="shared" si="3327"/>
        <v>0</v>
      </c>
      <c r="Q1685" s="43">
        <f t="shared" si="3328"/>
        <v>0</v>
      </c>
      <c r="R1685" s="43">
        <f t="shared" si="3329"/>
        <v>0</v>
      </c>
      <c r="S1685" s="43">
        <f t="shared" si="3330"/>
        <v>94</v>
      </c>
      <c r="T1685" s="43">
        <f t="shared" si="3331"/>
        <v>0</v>
      </c>
      <c r="U1685" s="43"/>
      <c r="V1685" s="43">
        <f t="shared" si="3267"/>
        <v>94</v>
      </c>
      <c r="W1685" s="43"/>
      <c r="X1685" s="43"/>
      <c r="Y1685" s="43"/>
      <c r="Z1685" s="43"/>
      <c r="AA1685" s="43"/>
      <c r="AB1685" s="43">
        <f t="shared" si="3337"/>
        <v>0</v>
      </c>
      <c r="AC1685" s="44">
        <f t="shared" si="3338"/>
        <v>58.600000000000001</v>
      </c>
      <c r="AD1685" s="44">
        <f t="shared" si="3339"/>
        <v>58.600000000000001</v>
      </c>
      <c r="AE1685" s="45">
        <f t="shared" si="3241"/>
        <v>100</v>
      </c>
      <c r="AF1685" s="43">
        <f t="shared" si="3340"/>
        <v>58.600000000000001</v>
      </c>
      <c r="AG1685" s="43">
        <f t="shared" si="3341"/>
        <v>0</v>
      </c>
      <c r="AH1685" s="43">
        <f t="shared" si="3342"/>
        <v>0</v>
      </c>
      <c r="AI1685" s="43">
        <f t="shared" si="3343"/>
        <v>0</v>
      </c>
      <c r="AJ1685" s="43">
        <f t="shared" si="3344"/>
        <v>0</v>
      </c>
      <c r="AK1685" s="43">
        <f t="shared" si="3345"/>
        <v>0</v>
      </c>
      <c r="AL1685" s="43">
        <f t="shared" si="3248"/>
        <v>58.600000000000001</v>
      </c>
      <c r="AM1685" s="43">
        <f t="shared" si="3249"/>
        <v>35.399999999999999</v>
      </c>
      <c r="AN1685" s="19"/>
      <c r="AO1685" s="1"/>
      <c r="AP1685" s="1"/>
      <c r="AQ1685" s="1"/>
      <c r="AR1685" s="1"/>
      <c r="AS1685" s="1"/>
    </row>
    <row r="1686" ht="31.5">
      <c r="B1686" s="41" t="s">
        <v>834</v>
      </c>
      <c r="C1686" s="41" t="s">
        <v>107</v>
      </c>
      <c r="D1686" s="41" t="s">
        <v>109</v>
      </c>
      <c r="E1686" s="26" t="str">
        <f t="shared" si="3266"/>
        <v>0409</v>
      </c>
      <c r="F1686" s="41" t="s">
        <v>840</v>
      </c>
      <c r="G1686" s="41" t="s">
        <v>53</v>
      </c>
      <c r="H1686" s="42" t="s">
        <v>54</v>
      </c>
      <c r="I1686" s="43"/>
      <c r="J1686" s="43"/>
      <c r="K1686" s="43"/>
      <c r="L1686" s="43"/>
      <c r="M1686" s="43"/>
      <c r="N1686" s="43"/>
      <c r="O1686" s="43">
        <f t="shared" si="3326"/>
        <v>0</v>
      </c>
      <c r="P1686" s="43">
        <f t="shared" si="3327"/>
        <v>0</v>
      </c>
      <c r="Q1686" s="43">
        <f t="shared" si="3328"/>
        <v>0</v>
      </c>
      <c r="R1686" s="43">
        <f t="shared" si="3329"/>
        <v>0</v>
      </c>
      <c r="S1686" s="43">
        <f t="shared" si="3330"/>
        <v>94</v>
      </c>
      <c r="T1686" s="43">
        <f t="shared" si="3331"/>
        <v>0</v>
      </c>
      <c r="U1686" s="43"/>
      <c r="V1686" s="43">
        <f t="shared" si="3267"/>
        <v>94</v>
      </c>
      <c r="W1686" s="43"/>
      <c r="X1686" s="43"/>
      <c r="Y1686" s="43"/>
      <c r="Z1686" s="43"/>
      <c r="AA1686" s="43"/>
      <c r="AB1686" s="43">
        <f t="shared" si="3337"/>
        <v>0</v>
      </c>
      <c r="AC1686" s="44">
        <f t="shared" si="3338"/>
        <v>58.600000000000001</v>
      </c>
      <c r="AD1686" s="44">
        <f t="shared" si="3339"/>
        <v>58.600000000000001</v>
      </c>
      <c r="AE1686" s="45">
        <f t="shared" si="3241"/>
        <v>100</v>
      </c>
      <c r="AF1686" s="43">
        <f t="shared" si="3340"/>
        <v>58.600000000000001</v>
      </c>
      <c r="AG1686" s="43">
        <f t="shared" si="3341"/>
        <v>0</v>
      </c>
      <c r="AH1686" s="43">
        <f t="shared" si="3342"/>
        <v>0</v>
      </c>
      <c r="AI1686" s="43">
        <f t="shared" si="3343"/>
        <v>0</v>
      </c>
      <c r="AJ1686" s="43">
        <f t="shared" si="3344"/>
        <v>0</v>
      </c>
      <c r="AK1686" s="43">
        <f t="shared" si="3345"/>
        <v>0</v>
      </c>
      <c r="AL1686" s="43">
        <f t="shared" si="3248"/>
        <v>58.600000000000001</v>
      </c>
      <c r="AM1686" s="43">
        <f t="shared" si="3249"/>
        <v>35.399999999999999</v>
      </c>
      <c r="AN1686" s="19"/>
      <c r="AO1686" s="1"/>
      <c r="AP1686" s="1"/>
      <c r="AQ1686" s="1"/>
      <c r="AR1686" s="1"/>
      <c r="AS1686" s="1"/>
    </row>
    <row r="1687" ht="31.5">
      <c r="B1687" s="41" t="s">
        <v>834</v>
      </c>
      <c r="C1687" s="41" t="s">
        <v>107</v>
      </c>
      <c r="D1687" s="41" t="s">
        <v>109</v>
      </c>
      <c r="E1687" s="26" t="str">
        <f t="shared" si="3266"/>
        <v>0409</v>
      </c>
      <c r="F1687" s="41" t="s">
        <v>840</v>
      </c>
      <c r="G1687" s="41" t="s">
        <v>55</v>
      </c>
      <c r="H1687" s="42" t="s">
        <v>56</v>
      </c>
      <c r="I1687" s="43"/>
      <c r="J1687" s="43"/>
      <c r="K1687" s="43"/>
      <c r="L1687" s="43"/>
      <c r="M1687" s="43"/>
      <c r="N1687" s="43"/>
      <c r="O1687" s="43">
        <v>0</v>
      </c>
      <c r="P1687" s="43">
        <v>0</v>
      </c>
      <c r="Q1687" s="43">
        <v>0</v>
      </c>
      <c r="R1687" s="43">
        <v>0</v>
      </c>
      <c r="S1687" s="43">
        <v>94</v>
      </c>
      <c r="T1687" s="43">
        <v>0</v>
      </c>
      <c r="U1687" s="43"/>
      <c r="V1687" s="43">
        <f t="shared" si="3267"/>
        <v>94</v>
      </c>
      <c r="W1687" s="43"/>
      <c r="X1687" s="43"/>
      <c r="Y1687" s="43"/>
      <c r="Z1687" s="43"/>
      <c r="AA1687" s="43"/>
      <c r="AB1687" s="43">
        <v>0</v>
      </c>
      <c r="AC1687" s="44">
        <v>58.600000000000001</v>
      </c>
      <c r="AD1687" s="44">
        <v>58.600000000000001</v>
      </c>
      <c r="AE1687" s="45">
        <f t="shared" si="3241"/>
        <v>100</v>
      </c>
      <c r="AF1687" s="43">
        <v>58.600000000000001</v>
      </c>
      <c r="AG1687" s="43">
        <v>0</v>
      </c>
      <c r="AH1687" s="43">
        <v>0</v>
      </c>
      <c r="AI1687" s="43">
        <v>0</v>
      </c>
      <c r="AJ1687" s="43">
        <v>0</v>
      </c>
      <c r="AK1687" s="43">
        <v>0</v>
      </c>
      <c r="AL1687" s="43">
        <f t="shared" si="3248"/>
        <v>58.600000000000001</v>
      </c>
      <c r="AM1687" s="43">
        <f t="shared" si="3249"/>
        <v>35.399999999999999</v>
      </c>
      <c r="AN1687" s="19"/>
      <c r="AO1687" s="1"/>
      <c r="AP1687" s="1"/>
      <c r="AQ1687" s="1"/>
      <c r="AR1687" s="1"/>
      <c r="AS1687" s="1"/>
    </row>
    <row r="1688" ht="31.5" hidden="1">
      <c r="B1688" s="41" t="s">
        <v>834</v>
      </c>
      <c r="C1688" s="41" t="s">
        <v>107</v>
      </c>
      <c r="D1688" s="41" t="s">
        <v>109</v>
      </c>
      <c r="E1688" s="26" t="str">
        <f t="shared" si="3266"/>
        <v>0409</v>
      </c>
      <c r="F1688" s="41" t="s">
        <v>842</v>
      </c>
      <c r="G1688" s="41"/>
      <c r="H1688" s="42" t="s">
        <v>843</v>
      </c>
      <c r="I1688" s="43">
        <f t="shared" si="3320"/>
        <v>0</v>
      </c>
      <c r="J1688" s="43">
        <f t="shared" si="3321"/>
        <v>0</v>
      </c>
      <c r="K1688" s="43">
        <f t="shared" si="3322"/>
        <v>0</v>
      </c>
      <c r="L1688" s="43">
        <f t="shared" si="3323"/>
        <v>0</v>
      </c>
      <c r="M1688" s="43">
        <f t="shared" si="3324"/>
        <v>0</v>
      </c>
      <c r="N1688" s="43">
        <f t="shared" si="3325"/>
        <v>0</v>
      </c>
      <c r="O1688" s="43">
        <f t="shared" si="3326"/>
        <v>0</v>
      </c>
      <c r="P1688" s="43">
        <f t="shared" si="3327"/>
        <v>0</v>
      </c>
      <c r="Q1688" s="43">
        <f t="shared" si="3328"/>
        <v>0</v>
      </c>
      <c r="R1688" s="43">
        <f t="shared" si="3329"/>
        <v>0</v>
      </c>
      <c r="S1688" s="43">
        <f t="shared" si="3330"/>
        <v>0</v>
      </c>
      <c r="T1688" s="43">
        <f t="shared" si="3331"/>
        <v>0</v>
      </c>
      <c r="U1688" s="43">
        <v>0</v>
      </c>
      <c r="V1688" s="43">
        <f t="shared" si="3267"/>
        <v>0</v>
      </c>
      <c r="W1688" s="43">
        <f t="shared" si="3332"/>
        <v>0</v>
      </c>
      <c r="X1688" s="43">
        <f t="shared" si="3333"/>
        <v>0</v>
      </c>
      <c r="Y1688" s="43">
        <f t="shared" si="3334"/>
        <v>0</v>
      </c>
      <c r="Z1688" s="43">
        <f t="shared" si="3335"/>
        <v>0</v>
      </c>
      <c r="AA1688" s="43">
        <f t="shared" si="3336"/>
        <v>0</v>
      </c>
      <c r="AB1688" s="43">
        <f t="shared" si="3337"/>
        <v>0</v>
      </c>
      <c r="AC1688" s="44">
        <f t="shared" si="3338"/>
        <v>0</v>
      </c>
      <c r="AD1688" s="44">
        <f t="shared" si="3339"/>
        <v>0</v>
      </c>
      <c r="AE1688" s="45" t="e">
        <f t="shared" si="3241"/>
        <v>#DIV/0!</v>
      </c>
      <c r="AF1688" s="46">
        <f t="shared" si="3340"/>
        <v>0</v>
      </c>
      <c r="AG1688" s="46">
        <f t="shared" si="3341"/>
        <v>0</v>
      </c>
      <c r="AH1688" s="47">
        <f t="shared" si="3342"/>
        <v>0</v>
      </c>
      <c r="AI1688" s="47">
        <f t="shared" si="3343"/>
        <v>0</v>
      </c>
      <c r="AJ1688" s="47">
        <f t="shared" si="3344"/>
        <v>0</v>
      </c>
      <c r="AK1688" s="47">
        <f t="shared" si="3345"/>
        <v>0</v>
      </c>
      <c r="AL1688" s="47">
        <f t="shared" si="3248"/>
        <v>0</v>
      </c>
      <c r="AM1688" s="47">
        <f t="shared" si="3249"/>
        <v>0</v>
      </c>
      <c r="AN1688" s="48" t="s">
        <v>36</v>
      </c>
      <c r="AR1688" s="1"/>
      <c r="AS1688" s="1"/>
    </row>
    <row r="1689" ht="126" hidden="1">
      <c r="B1689" s="41" t="s">
        <v>834</v>
      </c>
      <c r="C1689" s="41" t="s">
        <v>107</v>
      </c>
      <c r="D1689" s="41" t="s">
        <v>109</v>
      </c>
      <c r="E1689" s="26" t="str">
        <f t="shared" si="3266"/>
        <v>0409</v>
      </c>
      <c r="F1689" s="41" t="s">
        <v>844</v>
      </c>
      <c r="G1689" s="41"/>
      <c r="H1689" s="42" t="s">
        <v>845</v>
      </c>
      <c r="I1689" s="43">
        <f t="shared" si="3320"/>
        <v>0</v>
      </c>
      <c r="J1689" s="43">
        <f t="shared" si="3321"/>
        <v>0</v>
      </c>
      <c r="K1689" s="43">
        <f t="shared" si="3322"/>
        <v>0</v>
      </c>
      <c r="L1689" s="43">
        <f t="shared" si="3323"/>
        <v>0</v>
      </c>
      <c r="M1689" s="43">
        <f t="shared" si="3324"/>
        <v>0</v>
      </c>
      <c r="N1689" s="43">
        <f t="shared" si="3325"/>
        <v>0</v>
      </c>
      <c r="O1689" s="43">
        <f t="shared" si="3326"/>
        <v>0</v>
      </c>
      <c r="P1689" s="43">
        <f t="shared" si="3327"/>
        <v>0</v>
      </c>
      <c r="Q1689" s="43">
        <f t="shared" si="3328"/>
        <v>0</v>
      </c>
      <c r="R1689" s="43">
        <f t="shared" si="3329"/>
        <v>0</v>
      </c>
      <c r="S1689" s="43">
        <f t="shared" si="3330"/>
        <v>0</v>
      </c>
      <c r="T1689" s="43">
        <f t="shared" si="3331"/>
        <v>0</v>
      </c>
      <c r="U1689" s="43">
        <v>0</v>
      </c>
      <c r="V1689" s="43">
        <f t="shared" si="3267"/>
        <v>0</v>
      </c>
      <c r="W1689" s="43">
        <f t="shared" si="3332"/>
        <v>0</v>
      </c>
      <c r="X1689" s="43">
        <f t="shared" si="3333"/>
        <v>0</v>
      </c>
      <c r="Y1689" s="43">
        <f t="shared" si="3334"/>
        <v>0</v>
      </c>
      <c r="Z1689" s="43">
        <f t="shared" si="3335"/>
        <v>0</v>
      </c>
      <c r="AA1689" s="43">
        <f t="shared" si="3336"/>
        <v>0</v>
      </c>
      <c r="AB1689" s="43">
        <f t="shared" si="3337"/>
        <v>0</v>
      </c>
      <c r="AC1689" s="44">
        <f t="shared" si="3338"/>
        <v>0</v>
      </c>
      <c r="AD1689" s="44">
        <f t="shared" si="3339"/>
        <v>0</v>
      </c>
      <c r="AE1689" s="45" t="e">
        <f t="shared" si="3241"/>
        <v>#DIV/0!</v>
      </c>
      <c r="AF1689" s="46">
        <f t="shared" si="3340"/>
        <v>0</v>
      </c>
      <c r="AG1689" s="46">
        <f t="shared" si="3341"/>
        <v>0</v>
      </c>
      <c r="AH1689" s="47">
        <f t="shared" si="3342"/>
        <v>0</v>
      </c>
      <c r="AI1689" s="47">
        <f t="shared" si="3343"/>
        <v>0</v>
      </c>
      <c r="AJ1689" s="47">
        <f t="shared" si="3344"/>
        <v>0</v>
      </c>
      <c r="AK1689" s="47">
        <f t="shared" si="3345"/>
        <v>0</v>
      </c>
      <c r="AL1689" s="47">
        <f t="shared" si="3248"/>
        <v>0</v>
      </c>
      <c r="AM1689" s="47">
        <f t="shared" si="3249"/>
        <v>0</v>
      </c>
      <c r="AN1689" s="48" t="s">
        <v>36</v>
      </c>
      <c r="AO1689" s="1"/>
      <c r="AP1689" s="1"/>
      <c r="AQ1689" s="1"/>
      <c r="AR1689" s="1"/>
      <c r="AS1689" s="1"/>
    </row>
    <row r="1690" ht="31.5" hidden="1">
      <c r="B1690" s="41" t="s">
        <v>834</v>
      </c>
      <c r="C1690" s="41" t="s">
        <v>107</v>
      </c>
      <c r="D1690" s="41" t="s">
        <v>109</v>
      </c>
      <c r="E1690" s="26" t="str">
        <f t="shared" si="3266"/>
        <v>0409</v>
      </c>
      <c r="F1690" s="41" t="s">
        <v>844</v>
      </c>
      <c r="G1690" s="41" t="s">
        <v>53</v>
      </c>
      <c r="H1690" s="42" t="s">
        <v>54</v>
      </c>
      <c r="I1690" s="43">
        <f t="shared" si="3320"/>
        <v>0</v>
      </c>
      <c r="J1690" s="43">
        <f t="shared" si="3321"/>
        <v>0</v>
      </c>
      <c r="K1690" s="43">
        <f t="shared" si="3322"/>
        <v>0</v>
      </c>
      <c r="L1690" s="43">
        <f t="shared" si="3323"/>
        <v>0</v>
      </c>
      <c r="M1690" s="43">
        <f t="shared" si="3324"/>
        <v>0</v>
      </c>
      <c r="N1690" s="43">
        <f t="shared" si="3325"/>
        <v>0</v>
      </c>
      <c r="O1690" s="43">
        <f t="shared" si="3326"/>
        <v>0</v>
      </c>
      <c r="P1690" s="43">
        <f t="shared" si="3327"/>
        <v>0</v>
      </c>
      <c r="Q1690" s="43">
        <f t="shared" si="3328"/>
        <v>0</v>
      </c>
      <c r="R1690" s="43">
        <f t="shared" si="3329"/>
        <v>0</v>
      </c>
      <c r="S1690" s="43">
        <f t="shared" si="3330"/>
        <v>0</v>
      </c>
      <c r="T1690" s="43">
        <f t="shared" si="3331"/>
        <v>0</v>
      </c>
      <c r="U1690" s="43">
        <v>0</v>
      </c>
      <c r="V1690" s="43">
        <f t="shared" si="3267"/>
        <v>0</v>
      </c>
      <c r="W1690" s="43">
        <f t="shared" si="3332"/>
        <v>0</v>
      </c>
      <c r="X1690" s="43">
        <f t="shared" si="3333"/>
        <v>0</v>
      </c>
      <c r="Y1690" s="43">
        <f t="shared" si="3334"/>
        <v>0</v>
      </c>
      <c r="Z1690" s="43">
        <f t="shared" si="3335"/>
        <v>0</v>
      </c>
      <c r="AA1690" s="43">
        <f t="shared" si="3336"/>
        <v>0</v>
      </c>
      <c r="AB1690" s="43">
        <f t="shared" si="3337"/>
        <v>0</v>
      </c>
      <c r="AC1690" s="44">
        <f t="shared" si="3338"/>
        <v>0</v>
      </c>
      <c r="AD1690" s="44">
        <f t="shared" si="3339"/>
        <v>0</v>
      </c>
      <c r="AE1690" s="45" t="e">
        <f t="shared" si="3241"/>
        <v>#DIV/0!</v>
      </c>
      <c r="AF1690" s="46">
        <f t="shared" si="3340"/>
        <v>0</v>
      </c>
      <c r="AG1690" s="46">
        <f t="shared" si="3341"/>
        <v>0</v>
      </c>
      <c r="AH1690" s="47">
        <f t="shared" si="3342"/>
        <v>0</v>
      </c>
      <c r="AI1690" s="47">
        <f t="shared" si="3343"/>
        <v>0</v>
      </c>
      <c r="AJ1690" s="47">
        <f t="shared" si="3344"/>
        <v>0</v>
      </c>
      <c r="AK1690" s="47">
        <f t="shared" si="3345"/>
        <v>0</v>
      </c>
      <c r="AL1690" s="47">
        <f t="shared" si="3248"/>
        <v>0</v>
      </c>
      <c r="AM1690" s="47">
        <f t="shared" si="3249"/>
        <v>0</v>
      </c>
      <c r="AN1690" s="48" t="s">
        <v>36</v>
      </c>
      <c r="AO1690" s="1"/>
      <c r="AP1690" s="1"/>
      <c r="AQ1690" s="1"/>
      <c r="AR1690" s="1"/>
      <c r="AS1690" s="1"/>
    </row>
    <row r="1691" ht="31.5" hidden="1">
      <c r="B1691" s="41" t="s">
        <v>834</v>
      </c>
      <c r="C1691" s="41" t="s">
        <v>107</v>
      </c>
      <c r="D1691" s="41" t="s">
        <v>109</v>
      </c>
      <c r="E1691" s="26" t="str">
        <f t="shared" si="3266"/>
        <v>0409</v>
      </c>
      <c r="F1691" s="41" t="s">
        <v>844</v>
      </c>
      <c r="G1691" s="41" t="s">
        <v>55</v>
      </c>
      <c r="H1691" s="42" t="s">
        <v>56</v>
      </c>
      <c r="I1691" s="43"/>
      <c r="J1691" s="43"/>
      <c r="K1691" s="43"/>
      <c r="L1691" s="43"/>
      <c r="M1691" s="43"/>
      <c r="N1691" s="43"/>
      <c r="O1691" s="43">
        <v>0</v>
      </c>
      <c r="P1691" s="43">
        <v>0</v>
      </c>
      <c r="Q1691" s="43">
        <v>0</v>
      </c>
      <c r="R1691" s="43">
        <v>0</v>
      </c>
      <c r="S1691" s="43">
        <v>0</v>
      </c>
      <c r="T1691" s="43">
        <v>0</v>
      </c>
      <c r="U1691" s="43">
        <v>0</v>
      </c>
      <c r="V1691" s="43">
        <f t="shared" si="3267"/>
        <v>0</v>
      </c>
      <c r="W1691" s="43"/>
      <c r="X1691" s="43"/>
      <c r="Y1691" s="43"/>
      <c r="Z1691" s="43"/>
      <c r="AA1691" s="43"/>
      <c r="AB1691" s="43">
        <v>0</v>
      </c>
      <c r="AC1691" s="44">
        <v>0</v>
      </c>
      <c r="AD1691" s="44">
        <v>0</v>
      </c>
      <c r="AE1691" s="45" t="e">
        <f t="shared" si="3241"/>
        <v>#DIV/0!</v>
      </c>
      <c r="AF1691" s="46">
        <v>0</v>
      </c>
      <c r="AG1691" s="46">
        <v>0</v>
      </c>
      <c r="AH1691" s="47">
        <v>0</v>
      </c>
      <c r="AI1691" s="47">
        <v>0</v>
      </c>
      <c r="AJ1691" s="47">
        <v>0</v>
      </c>
      <c r="AK1691" s="47">
        <v>0</v>
      </c>
      <c r="AL1691" s="47">
        <f t="shared" si="3248"/>
        <v>0</v>
      </c>
      <c r="AM1691" s="47">
        <f t="shared" si="3249"/>
        <v>0</v>
      </c>
      <c r="AN1691" s="48" t="s">
        <v>36</v>
      </c>
      <c r="AO1691" s="1"/>
      <c r="AP1691" s="1"/>
      <c r="AQ1691" s="1"/>
      <c r="AR1691" s="1"/>
      <c r="AS1691" s="1"/>
    </row>
    <row r="1692" ht="47.25" hidden="1">
      <c r="B1692" s="41" t="s">
        <v>834</v>
      </c>
      <c r="C1692" s="41" t="s">
        <v>107</v>
      </c>
      <c r="D1692" s="41" t="s">
        <v>109</v>
      </c>
      <c r="E1692" s="26" t="str">
        <f t="shared" si="3266"/>
        <v>0409</v>
      </c>
      <c r="F1692" s="41" t="s">
        <v>729</v>
      </c>
      <c r="G1692" s="41"/>
      <c r="H1692" s="42" t="s">
        <v>730</v>
      </c>
      <c r="I1692" s="43">
        <f>I1693+I1697</f>
        <v>0</v>
      </c>
      <c r="J1692" s="43">
        <f>J1693+J1697</f>
        <v>0</v>
      </c>
      <c r="K1692" s="43">
        <f>K1693+K1697</f>
        <v>0</v>
      </c>
      <c r="L1692" s="43">
        <f>L1693+L1697</f>
        <v>0</v>
      </c>
      <c r="M1692" s="43">
        <f>M1693+M1697</f>
        <v>0</v>
      </c>
      <c r="N1692" s="43">
        <f>N1693+N1697</f>
        <v>0</v>
      </c>
      <c r="O1692" s="43">
        <f>O1693+O1697</f>
        <v>0</v>
      </c>
      <c r="P1692" s="43">
        <f>P1693+P1697</f>
        <v>0</v>
      </c>
      <c r="Q1692" s="43">
        <f>Q1693+Q1697</f>
        <v>0</v>
      </c>
      <c r="R1692" s="43">
        <f>R1693+R1697</f>
        <v>0</v>
      </c>
      <c r="S1692" s="43">
        <f>S1693+S1697</f>
        <v>0</v>
      </c>
      <c r="T1692" s="43">
        <f>T1693+T1697</f>
        <v>0</v>
      </c>
      <c r="U1692" s="43">
        <v>0</v>
      </c>
      <c r="V1692" s="43">
        <f t="shared" si="3267"/>
        <v>0</v>
      </c>
      <c r="W1692" s="43">
        <f>W1693+W1697</f>
        <v>0</v>
      </c>
      <c r="X1692" s="43">
        <f>X1693+X1697</f>
        <v>0</v>
      </c>
      <c r="Y1692" s="43">
        <f>Y1693+Y1697</f>
        <v>0</v>
      </c>
      <c r="Z1692" s="43">
        <f>Z1693+Z1697</f>
        <v>0</v>
      </c>
      <c r="AA1692" s="43">
        <f>AA1693+AA1697</f>
        <v>0</v>
      </c>
      <c r="AB1692" s="43">
        <f>AB1693+AB1697</f>
        <v>0</v>
      </c>
      <c r="AC1692" s="44">
        <f>AC1693+AC1697</f>
        <v>0</v>
      </c>
      <c r="AD1692" s="44">
        <f>AD1693+AD1697</f>
        <v>0</v>
      </c>
      <c r="AE1692" s="45" t="e">
        <f t="shared" si="3241"/>
        <v>#DIV/0!</v>
      </c>
      <c r="AF1692" s="46">
        <f>AF1693+AF1697</f>
        <v>0</v>
      </c>
      <c r="AG1692" s="46">
        <f>AG1693+AG1697</f>
        <v>0</v>
      </c>
      <c r="AH1692" s="47">
        <f>AH1693+AH1697</f>
        <v>0</v>
      </c>
      <c r="AI1692" s="47">
        <f>AI1693+AI1697</f>
        <v>0</v>
      </c>
      <c r="AJ1692" s="47">
        <f>AJ1693+AJ1697</f>
        <v>0</v>
      </c>
      <c r="AK1692" s="47">
        <f>AK1693+AK1697</f>
        <v>0</v>
      </c>
      <c r="AL1692" s="47">
        <f t="shared" si="3248"/>
        <v>0</v>
      </c>
      <c r="AM1692" s="47">
        <f t="shared" si="3249"/>
        <v>0</v>
      </c>
      <c r="AN1692" s="48" t="s">
        <v>36</v>
      </c>
      <c r="AO1692" s="1"/>
      <c r="AP1692" s="1"/>
      <c r="AQ1692" s="1"/>
      <c r="AR1692" s="1"/>
      <c r="AS1692" s="1"/>
    </row>
    <row r="1693" ht="63" hidden="1">
      <c r="B1693" s="41" t="s">
        <v>834</v>
      </c>
      <c r="C1693" s="41" t="s">
        <v>107</v>
      </c>
      <c r="D1693" s="41" t="s">
        <v>109</v>
      </c>
      <c r="E1693" s="26" t="str">
        <f t="shared" si="3266"/>
        <v>0409</v>
      </c>
      <c r="F1693" s="41" t="s">
        <v>731</v>
      </c>
      <c r="G1693" s="41"/>
      <c r="H1693" s="42" t="s">
        <v>732</v>
      </c>
      <c r="I1693" s="43">
        <f t="shared" ref="I1693:I1713" si="3346">I1694</f>
        <v>0</v>
      </c>
      <c r="J1693" s="43">
        <f t="shared" ref="J1693:J1713" si="3347">J1694</f>
        <v>0</v>
      </c>
      <c r="K1693" s="43">
        <f t="shared" ref="K1693:K1713" si="3348">K1694</f>
        <v>0</v>
      </c>
      <c r="L1693" s="43">
        <f t="shared" ref="L1693:L1713" si="3349">L1694</f>
        <v>0</v>
      </c>
      <c r="M1693" s="43">
        <f t="shared" ref="M1693:M1713" si="3350">M1694</f>
        <v>0</v>
      </c>
      <c r="N1693" s="43">
        <f t="shared" ref="N1693:N1713" si="3351">N1694</f>
        <v>0</v>
      </c>
      <c r="O1693" s="43">
        <f t="shared" ref="O1693:O1713" si="3352">O1694</f>
        <v>0</v>
      </c>
      <c r="P1693" s="43">
        <f t="shared" ref="P1693:P1713" si="3353">P1694</f>
        <v>0</v>
      </c>
      <c r="Q1693" s="43">
        <f t="shared" ref="Q1693:Q1713" si="3354">Q1694</f>
        <v>0</v>
      </c>
      <c r="R1693" s="43">
        <f t="shared" ref="R1693:R1713" si="3355">R1694</f>
        <v>0</v>
      </c>
      <c r="S1693" s="43">
        <f t="shared" ref="S1693:S1713" si="3356">S1694</f>
        <v>0</v>
      </c>
      <c r="T1693" s="43">
        <f t="shared" ref="T1693:T1713" si="3357">T1694</f>
        <v>0</v>
      </c>
      <c r="U1693" s="43">
        <v>0</v>
      </c>
      <c r="V1693" s="43">
        <f t="shared" si="3267"/>
        <v>0</v>
      </c>
      <c r="W1693" s="43">
        <f t="shared" ref="W1693:W1713" si="3358">W1694</f>
        <v>0</v>
      </c>
      <c r="X1693" s="43">
        <f t="shared" ref="X1693:X1713" si="3359">X1694</f>
        <v>0</v>
      </c>
      <c r="Y1693" s="43">
        <f t="shared" ref="Y1693:Y1713" si="3360">Y1694</f>
        <v>0</v>
      </c>
      <c r="Z1693" s="43">
        <f t="shared" ref="Z1693:Z1713" si="3361">Z1694</f>
        <v>0</v>
      </c>
      <c r="AA1693" s="43">
        <f t="shared" ref="AA1693:AA1713" si="3362">AA1694</f>
        <v>0</v>
      </c>
      <c r="AB1693" s="43">
        <f t="shared" ref="AB1693:AB1713" si="3363">AB1694</f>
        <v>0</v>
      </c>
      <c r="AC1693" s="44">
        <f t="shared" ref="AC1693:AC1713" si="3364">AC1694</f>
        <v>0</v>
      </c>
      <c r="AD1693" s="44">
        <f t="shared" ref="AD1693:AD1713" si="3365">AD1694</f>
        <v>0</v>
      </c>
      <c r="AE1693" s="45" t="e">
        <f t="shared" si="3241"/>
        <v>#DIV/0!</v>
      </c>
      <c r="AF1693" s="46">
        <f t="shared" ref="AF1693:AF1713" si="3366">AF1694</f>
        <v>0</v>
      </c>
      <c r="AG1693" s="46">
        <f t="shared" ref="AG1693:AG1713" si="3367">AG1694</f>
        <v>0</v>
      </c>
      <c r="AH1693" s="47">
        <f t="shared" ref="AH1693:AH1713" si="3368">AH1694</f>
        <v>0</v>
      </c>
      <c r="AI1693" s="47">
        <f t="shared" ref="AI1693:AI1713" si="3369">AI1694</f>
        <v>0</v>
      </c>
      <c r="AJ1693" s="47">
        <f t="shared" ref="AJ1693:AJ1713" si="3370">AJ1694</f>
        <v>0</v>
      </c>
      <c r="AK1693" s="47">
        <f t="shared" ref="AK1693:AK1713" si="3371">AK1694</f>
        <v>0</v>
      </c>
      <c r="AL1693" s="47">
        <f t="shared" si="3248"/>
        <v>0</v>
      </c>
      <c r="AM1693" s="47">
        <f t="shared" si="3249"/>
        <v>0</v>
      </c>
      <c r="AN1693" s="48" t="s">
        <v>36</v>
      </c>
      <c r="AR1693" s="1"/>
      <c r="AS1693" s="1"/>
    </row>
    <row r="1694" ht="47.25" hidden="1">
      <c r="B1694" s="41" t="s">
        <v>834</v>
      </c>
      <c r="C1694" s="41" t="s">
        <v>107</v>
      </c>
      <c r="D1694" s="41" t="s">
        <v>109</v>
      </c>
      <c r="E1694" s="26" t="str">
        <f t="shared" si="3266"/>
        <v>0409</v>
      </c>
      <c r="F1694" s="41" t="s">
        <v>733</v>
      </c>
      <c r="G1694" s="41"/>
      <c r="H1694" s="42" t="s">
        <v>734</v>
      </c>
      <c r="I1694" s="43">
        <f t="shared" si="3346"/>
        <v>0</v>
      </c>
      <c r="J1694" s="43">
        <f t="shared" si="3347"/>
        <v>0</v>
      </c>
      <c r="K1694" s="43">
        <f t="shared" si="3348"/>
        <v>0</v>
      </c>
      <c r="L1694" s="43">
        <f t="shared" si="3349"/>
        <v>0</v>
      </c>
      <c r="M1694" s="43">
        <f t="shared" si="3350"/>
        <v>0</v>
      </c>
      <c r="N1694" s="43">
        <f t="shared" si="3351"/>
        <v>0</v>
      </c>
      <c r="O1694" s="43">
        <f t="shared" si="3352"/>
        <v>0</v>
      </c>
      <c r="P1694" s="43">
        <f t="shared" si="3353"/>
        <v>0</v>
      </c>
      <c r="Q1694" s="43">
        <f t="shared" si="3354"/>
        <v>0</v>
      </c>
      <c r="R1694" s="43">
        <f t="shared" si="3355"/>
        <v>0</v>
      </c>
      <c r="S1694" s="43">
        <f t="shared" si="3356"/>
        <v>0</v>
      </c>
      <c r="T1694" s="43">
        <f t="shared" si="3357"/>
        <v>0</v>
      </c>
      <c r="U1694" s="43">
        <v>0</v>
      </c>
      <c r="V1694" s="43">
        <f t="shared" si="3267"/>
        <v>0</v>
      </c>
      <c r="W1694" s="43">
        <f t="shared" si="3358"/>
        <v>0</v>
      </c>
      <c r="X1694" s="43">
        <f t="shared" si="3359"/>
        <v>0</v>
      </c>
      <c r="Y1694" s="43">
        <f t="shared" si="3360"/>
        <v>0</v>
      </c>
      <c r="Z1694" s="43">
        <f t="shared" si="3361"/>
        <v>0</v>
      </c>
      <c r="AA1694" s="43">
        <f t="shared" si="3362"/>
        <v>0</v>
      </c>
      <c r="AB1694" s="43">
        <f t="shared" si="3363"/>
        <v>0</v>
      </c>
      <c r="AC1694" s="44">
        <f t="shared" si="3364"/>
        <v>0</v>
      </c>
      <c r="AD1694" s="44">
        <f t="shared" si="3365"/>
        <v>0</v>
      </c>
      <c r="AE1694" s="45" t="e">
        <f t="shared" si="3241"/>
        <v>#DIV/0!</v>
      </c>
      <c r="AF1694" s="46">
        <f t="shared" si="3366"/>
        <v>0</v>
      </c>
      <c r="AG1694" s="46">
        <f t="shared" si="3367"/>
        <v>0</v>
      </c>
      <c r="AH1694" s="47">
        <f t="shared" si="3368"/>
        <v>0</v>
      </c>
      <c r="AI1694" s="47">
        <f t="shared" si="3369"/>
        <v>0</v>
      </c>
      <c r="AJ1694" s="47">
        <f t="shared" si="3370"/>
        <v>0</v>
      </c>
      <c r="AK1694" s="47">
        <f t="shared" si="3371"/>
        <v>0</v>
      </c>
      <c r="AL1694" s="47">
        <f t="shared" si="3248"/>
        <v>0</v>
      </c>
      <c r="AM1694" s="47">
        <f t="shared" si="3249"/>
        <v>0</v>
      </c>
      <c r="AN1694" s="48" t="s">
        <v>36</v>
      </c>
      <c r="AO1694" s="1"/>
      <c r="AP1694" s="1"/>
      <c r="AQ1694" s="1"/>
      <c r="AR1694" s="1"/>
      <c r="AS1694" s="1"/>
    </row>
    <row r="1695" ht="31.5" hidden="1">
      <c r="B1695" s="41" t="s">
        <v>834</v>
      </c>
      <c r="C1695" s="41" t="s">
        <v>107</v>
      </c>
      <c r="D1695" s="41" t="s">
        <v>109</v>
      </c>
      <c r="E1695" s="26" t="str">
        <f t="shared" si="3266"/>
        <v>0409</v>
      </c>
      <c r="F1695" s="41" t="s">
        <v>733</v>
      </c>
      <c r="G1695" s="41" t="s">
        <v>53</v>
      </c>
      <c r="H1695" s="42" t="s">
        <v>54</v>
      </c>
      <c r="I1695" s="43">
        <f t="shared" si="3346"/>
        <v>0</v>
      </c>
      <c r="J1695" s="43">
        <f t="shared" si="3347"/>
        <v>0</v>
      </c>
      <c r="K1695" s="43">
        <f t="shared" si="3348"/>
        <v>0</v>
      </c>
      <c r="L1695" s="43">
        <f t="shared" si="3349"/>
        <v>0</v>
      </c>
      <c r="M1695" s="43">
        <f t="shared" si="3350"/>
        <v>0</v>
      </c>
      <c r="N1695" s="43">
        <f t="shared" si="3351"/>
        <v>0</v>
      </c>
      <c r="O1695" s="43">
        <f t="shared" si="3352"/>
        <v>0</v>
      </c>
      <c r="P1695" s="43">
        <f t="shared" si="3353"/>
        <v>0</v>
      </c>
      <c r="Q1695" s="43">
        <f t="shared" si="3354"/>
        <v>0</v>
      </c>
      <c r="R1695" s="43">
        <f t="shared" si="3355"/>
        <v>0</v>
      </c>
      <c r="S1695" s="43">
        <f t="shared" si="3356"/>
        <v>0</v>
      </c>
      <c r="T1695" s="43">
        <f t="shared" si="3357"/>
        <v>0</v>
      </c>
      <c r="U1695" s="43">
        <v>0</v>
      </c>
      <c r="V1695" s="43">
        <f t="shared" si="3267"/>
        <v>0</v>
      </c>
      <c r="W1695" s="43">
        <f t="shared" si="3358"/>
        <v>0</v>
      </c>
      <c r="X1695" s="43">
        <f t="shared" si="3359"/>
        <v>0</v>
      </c>
      <c r="Y1695" s="43">
        <f t="shared" si="3360"/>
        <v>0</v>
      </c>
      <c r="Z1695" s="43">
        <f t="shared" si="3361"/>
        <v>0</v>
      </c>
      <c r="AA1695" s="43">
        <f t="shared" si="3362"/>
        <v>0</v>
      </c>
      <c r="AB1695" s="43">
        <f t="shared" si="3363"/>
        <v>0</v>
      </c>
      <c r="AC1695" s="44">
        <f t="shared" si="3364"/>
        <v>0</v>
      </c>
      <c r="AD1695" s="44">
        <f t="shared" si="3365"/>
        <v>0</v>
      </c>
      <c r="AE1695" s="45" t="e">
        <f t="shared" si="3241"/>
        <v>#DIV/0!</v>
      </c>
      <c r="AF1695" s="46">
        <f t="shared" si="3366"/>
        <v>0</v>
      </c>
      <c r="AG1695" s="46">
        <f t="shared" si="3367"/>
        <v>0</v>
      </c>
      <c r="AH1695" s="47">
        <f t="shared" si="3368"/>
        <v>0</v>
      </c>
      <c r="AI1695" s="47">
        <f t="shared" si="3369"/>
        <v>0</v>
      </c>
      <c r="AJ1695" s="47">
        <f t="shared" si="3370"/>
        <v>0</v>
      </c>
      <c r="AK1695" s="47">
        <f t="shared" si="3371"/>
        <v>0</v>
      </c>
      <c r="AL1695" s="47">
        <f t="shared" si="3248"/>
        <v>0</v>
      </c>
      <c r="AM1695" s="47">
        <f t="shared" si="3249"/>
        <v>0</v>
      </c>
      <c r="AN1695" s="48" t="s">
        <v>36</v>
      </c>
      <c r="AO1695" s="1"/>
      <c r="AP1695" s="1"/>
      <c r="AQ1695" s="1"/>
      <c r="AR1695" s="1"/>
      <c r="AS1695" s="1"/>
    </row>
    <row r="1696" ht="31.5" hidden="1">
      <c r="B1696" s="41" t="s">
        <v>834</v>
      </c>
      <c r="C1696" s="41" t="s">
        <v>107</v>
      </c>
      <c r="D1696" s="41" t="s">
        <v>109</v>
      </c>
      <c r="E1696" s="26" t="str">
        <f t="shared" si="3266"/>
        <v>0409</v>
      </c>
      <c r="F1696" s="41" t="s">
        <v>733</v>
      </c>
      <c r="G1696" s="41" t="s">
        <v>55</v>
      </c>
      <c r="H1696" s="42" t="s">
        <v>56</v>
      </c>
      <c r="I1696" s="43"/>
      <c r="J1696" s="43"/>
      <c r="K1696" s="43"/>
      <c r="L1696" s="43"/>
      <c r="M1696" s="43"/>
      <c r="N1696" s="43"/>
      <c r="O1696" s="43">
        <v>0</v>
      </c>
      <c r="P1696" s="43">
        <v>0</v>
      </c>
      <c r="Q1696" s="43">
        <v>0</v>
      </c>
      <c r="R1696" s="43">
        <v>0</v>
      </c>
      <c r="S1696" s="43">
        <v>0</v>
      </c>
      <c r="T1696" s="43">
        <v>0</v>
      </c>
      <c r="U1696" s="43">
        <v>0</v>
      </c>
      <c r="V1696" s="43">
        <f t="shared" si="3267"/>
        <v>0</v>
      </c>
      <c r="W1696" s="43"/>
      <c r="X1696" s="43"/>
      <c r="Y1696" s="43"/>
      <c r="Z1696" s="43"/>
      <c r="AA1696" s="43"/>
      <c r="AB1696" s="43">
        <v>0</v>
      </c>
      <c r="AC1696" s="44">
        <v>0</v>
      </c>
      <c r="AD1696" s="44">
        <v>0</v>
      </c>
      <c r="AE1696" s="45" t="e">
        <f t="shared" si="3241"/>
        <v>#DIV/0!</v>
      </c>
      <c r="AF1696" s="46">
        <v>0</v>
      </c>
      <c r="AG1696" s="46">
        <v>0</v>
      </c>
      <c r="AH1696" s="47">
        <v>0</v>
      </c>
      <c r="AI1696" s="47">
        <v>0</v>
      </c>
      <c r="AJ1696" s="47">
        <v>0</v>
      </c>
      <c r="AK1696" s="47">
        <v>0</v>
      </c>
      <c r="AL1696" s="47">
        <f t="shared" si="3248"/>
        <v>0</v>
      </c>
      <c r="AM1696" s="47">
        <f t="shared" si="3249"/>
        <v>0</v>
      </c>
      <c r="AN1696" s="48" t="s">
        <v>36</v>
      </c>
      <c r="AO1696" s="1"/>
      <c r="AP1696" s="1"/>
      <c r="AQ1696" s="1"/>
      <c r="AR1696" s="1"/>
      <c r="AS1696" s="1"/>
    </row>
    <row r="1697" ht="63" hidden="1">
      <c r="B1697" s="41" t="s">
        <v>834</v>
      </c>
      <c r="C1697" s="41" t="s">
        <v>107</v>
      </c>
      <c r="D1697" s="41" t="s">
        <v>109</v>
      </c>
      <c r="E1697" s="26" t="str">
        <f t="shared" si="3266"/>
        <v>0409</v>
      </c>
      <c r="F1697" s="41" t="s">
        <v>735</v>
      </c>
      <c r="G1697" s="41"/>
      <c r="H1697" s="42" t="s">
        <v>736</v>
      </c>
      <c r="I1697" s="43">
        <f t="shared" si="3346"/>
        <v>0</v>
      </c>
      <c r="J1697" s="43">
        <f t="shared" si="3347"/>
        <v>0</v>
      </c>
      <c r="K1697" s="43">
        <f t="shared" si="3348"/>
        <v>0</v>
      </c>
      <c r="L1697" s="43">
        <f t="shared" si="3349"/>
        <v>0</v>
      </c>
      <c r="M1697" s="43">
        <f t="shared" si="3350"/>
        <v>0</v>
      </c>
      <c r="N1697" s="43">
        <f t="shared" si="3351"/>
        <v>0</v>
      </c>
      <c r="O1697" s="43">
        <f t="shared" si="3352"/>
        <v>0</v>
      </c>
      <c r="P1697" s="43">
        <f t="shared" si="3353"/>
        <v>0</v>
      </c>
      <c r="Q1697" s="43">
        <f t="shared" si="3354"/>
        <v>0</v>
      </c>
      <c r="R1697" s="43">
        <f t="shared" si="3355"/>
        <v>0</v>
      </c>
      <c r="S1697" s="43">
        <f t="shared" si="3356"/>
        <v>0</v>
      </c>
      <c r="T1697" s="43">
        <f t="shared" si="3357"/>
        <v>0</v>
      </c>
      <c r="U1697" s="43">
        <v>0</v>
      </c>
      <c r="V1697" s="43">
        <f t="shared" si="3267"/>
        <v>0</v>
      </c>
      <c r="W1697" s="43">
        <f t="shared" si="3358"/>
        <v>0</v>
      </c>
      <c r="X1697" s="43">
        <f t="shared" si="3359"/>
        <v>0</v>
      </c>
      <c r="Y1697" s="43">
        <f t="shared" si="3360"/>
        <v>0</v>
      </c>
      <c r="Z1697" s="43">
        <f t="shared" si="3361"/>
        <v>0</v>
      </c>
      <c r="AA1697" s="43">
        <f t="shared" si="3362"/>
        <v>0</v>
      </c>
      <c r="AB1697" s="43">
        <f t="shared" si="3363"/>
        <v>0</v>
      </c>
      <c r="AC1697" s="44">
        <f t="shared" si="3364"/>
        <v>0</v>
      </c>
      <c r="AD1697" s="44">
        <f t="shared" si="3365"/>
        <v>0</v>
      </c>
      <c r="AE1697" s="45" t="e">
        <f t="shared" si="3241"/>
        <v>#DIV/0!</v>
      </c>
      <c r="AF1697" s="46">
        <f t="shared" si="3366"/>
        <v>0</v>
      </c>
      <c r="AG1697" s="46">
        <f t="shared" si="3367"/>
        <v>0</v>
      </c>
      <c r="AH1697" s="47">
        <f t="shared" si="3368"/>
        <v>0</v>
      </c>
      <c r="AI1697" s="47">
        <f t="shared" si="3369"/>
        <v>0</v>
      </c>
      <c r="AJ1697" s="47">
        <f t="shared" si="3370"/>
        <v>0</v>
      </c>
      <c r="AK1697" s="47">
        <f t="shared" si="3371"/>
        <v>0</v>
      </c>
      <c r="AL1697" s="47">
        <f t="shared" si="3248"/>
        <v>0</v>
      </c>
      <c r="AM1697" s="47">
        <f t="shared" si="3249"/>
        <v>0</v>
      </c>
      <c r="AN1697" s="48" t="s">
        <v>36</v>
      </c>
      <c r="AR1697" s="1"/>
      <c r="AS1697" s="1"/>
    </row>
    <row r="1698" ht="47.25" hidden="1">
      <c r="B1698" s="41" t="s">
        <v>834</v>
      </c>
      <c r="C1698" s="41" t="s">
        <v>107</v>
      </c>
      <c r="D1698" s="41" t="s">
        <v>109</v>
      </c>
      <c r="E1698" s="26" t="str">
        <f t="shared" si="3266"/>
        <v>0409</v>
      </c>
      <c r="F1698" s="41" t="s">
        <v>737</v>
      </c>
      <c r="G1698" s="41"/>
      <c r="H1698" s="42" t="s">
        <v>738</v>
      </c>
      <c r="I1698" s="43">
        <f t="shared" si="3346"/>
        <v>0</v>
      </c>
      <c r="J1698" s="43">
        <f t="shared" si="3347"/>
        <v>0</v>
      </c>
      <c r="K1698" s="43">
        <f t="shared" si="3348"/>
        <v>0</v>
      </c>
      <c r="L1698" s="43">
        <f t="shared" si="3349"/>
        <v>0</v>
      </c>
      <c r="M1698" s="43">
        <f t="shared" si="3350"/>
        <v>0</v>
      </c>
      <c r="N1698" s="43">
        <f t="shared" si="3351"/>
        <v>0</v>
      </c>
      <c r="O1698" s="43">
        <f t="shared" si="3352"/>
        <v>0</v>
      </c>
      <c r="P1698" s="43">
        <f t="shared" si="3353"/>
        <v>0</v>
      </c>
      <c r="Q1698" s="43">
        <f t="shared" si="3354"/>
        <v>0</v>
      </c>
      <c r="R1698" s="43">
        <f t="shared" si="3355"/>
        <v>0</v>
      </c>
      <c r="S1698" s="43">
        <f t="shared" si="3356"/>
        <v>0</v>
      </c>
      <c r="T1698" s="43">
        <f t="shared" si="3357"/>
        <v>0</v>
      </c>
      <c r="U1698" s="43">
        <v>0</v>
      </c>
      <c r="V1698" s="43">
        <f t="shared" si="3267"/>
        <v>0</v>
      </c>
      <c r="W1698" s="43">
        <f t="shared" si="3358"/>
        <v>0</v>
      </c>
      <c r="X1698" s="43">
        <f t="shared" si="3359"/>
        <v>0</v>
      </c>
      <c r="Y1698" s="43">
        <f t="shared" si="3360"/>
        <v>0</v>
      </c>
      <c r="Z1698" s="43">
        <f t="shared" si="3361"/>
        <v>0</v>
      </c>
      <c r="AA1698" s="43">
        <f t="shared" si="3362"/>
        <v>0</v>
      </c>
      <c r="AB1698" s="43">
        <f t="shared" si="3363"/>
        <v>0</v>
      </c>
      <c r="AC1698" s="44">
        <f t="shared" si="3364"/>
        <v>0</v>
      </c>
      <c r="AD1698" s="44">
        <f t="shared" si="3365"/>
        <v>0</v>
      </c>
      <c r="AE1698" s="45" t="e">
        <f t="shared" si="3241"/>
        <v>#DIV/0!</v>
      </c>
      <c r="AF1698" s="46">
        <f t="shared" si="3366"/>
        <v>0</v>
      </c>
      <c r="AG1698" s="46">
        <f t="shared" si="3367"/>
        <v>0</v>
      </c>
      <c r="AH1698" s="47">
        <f t="shared" si="3368"/>
        <v>0</v>
      </c>
      <c r="AI1698" s="47">
        <f t="shared" si="3369"/>
        <v>0</v>
      </c>
      <c r="AJ1698" s="47">
        <f t="shared" si="3370"/>
        <v>0</v>
      </c>
      <c r="AK1698" s="47">
        <f t="shared" si="3371"/>
        <v>0</v>
      </c>
      <c r="AL1698" s="47">
        <f t="shared" si="3248"/>
        <v>0</v>
      </c>
      <c r="AM1698" s="47">
        <f t="shared" si="3249"/>
        <v>0</v>
      </c>
      <c r="AN1698" s="48" t="s">
        <v>36</v>
      </c>
      <c r="AO1698" s="1"/>
      <c r="AP1698" s="1"/>
      <c r="AQ1698" s="1"/>
      <c r="AR1698" s="1"/>
      <c r="AS1698" s="1"/>
    </row>
    <row r="1699" ht="31.5" hidden="1">
      <c r="B1699" s="41" t="s">
        <v>834</v>
      </c>
      <c r="C1699" s="41" t="s">
        <v>107</v>
      </c>
      <c r="D1699" s="41" t="s">
        <v>109</v>
      </c>
      <c r="E1699" s="26" t="str">
        <f t="shared" si="3266"/>
        <v>0409</v>
      </c>
      <c r="F1699" s="41" t="s">
        <v>737</v>
      </c>
      <c r="G1699" s="41" t="s">
        <v>53</v>
      </c>
      <c r="H1699" s="42" t="s">
        <v>54</v>
      </c>
      <c r="I1699" s="43">
        <f t="shared" si="3346"/>
        <v>0</v>
      </c>
      <c r="J1699" s="43">
        <f t="shared" si="3347"/>
        <v>0</v>
      </c>
      <c r="K1699" s="43">
        <f t="shared" si="3348"/>
        <v>0</v>
      </c>
      <c r="L1699" s="43">
        <f t="shared" si="3349"/>
        <v>0</v>
      </c>
      <c r="M1699" s="43">
        <f t="shared" si="3350"/>
        <v>0</v>
      </c>
      <c r="N1699" s="43">
        <f t="shared" si="3351"/>
        <v>0</v>
      </c>
      <c r="O1699" s="43">
        <f t="shared" si="3352"/>
        <v>0</v>
      </c>
      <c r="P1699" s="43">
        <f t="shared" si="3353"/>
        <v>0</v>
      </c>
      <c r="Q1699" s="43">
        <f t="shared" si="3354"/>
        <v>0</v>
      </c>
      <c r="R1699" s="43">
        <f t="shared" si="3355"/>
        <v>0</v>
      </c>
      <c r="S1699" s="43">
        <f t="shared" si="3356"/>
        <v>0</v>
      </c>
      <c r="T1699" s="43">
        <f t="shared" si="3357"/>
        <v>0</v>
      </c>
      <c r="U1699" s="43">
        <v>0</v>
      </c>
      <c r="V1699" s="43">
        <f t="shared" si="3267"/>
        <v>0</v>
      </c>
      <c r="W1699" s="43">
        <f t="shared" si="3358"/>
        <v>0</v>
      </c>
      <c r="X1699" s="43">
        <f t="shared" si="3359"/>
        <v>0</v>
      </c>
      <c r="Y1699" s="43">
        <f t="shared" si="3360"/>
        <v>0</v>
      </c>
      <c r="Z1699" s="43">
        <f t="shared" si="3361"/>
        <v>0</v>
      </c>
      <c r="AA1699" s="43">
        <f t="shared" si="3362"/>
        <v>0</v>
      </c>
      <c r="AB1699" s="43">
        <f t="shared" si="3363"/>
        <v>0</v>
      </c>
      <c r="AC1699" s="44">
        <f t="shared" si="3364"/>
        <v>0</v>
      </c>
      <c r="AD1699" s="44">
        <f t="shared" si="3365"/>
        <v>0</v>
      </c>
      <c r="AE1699" s="45" t="e">
        <f t="shared" si="3241"/>
        <v>#DIV/0!</v>
      </c>
      <c r="AF1699" s="46">
        <f t="shared" si="3366"/>
        <v>0</v>
      </c>
      <c r="AG1699" s="46">
        <f t="shared" si="3367"/>
        <v>0</v>
      </c>
      <c r="AH1699" s="47">
        <f t="shared" si="3368"/>
        <v>0</v>
      </c>
      <c r="AI1699" s="47">
        <f t="shared" si="3369"/>
        <v>0</v>
      </c>
      <c r="AJ1699" s="47">
        <f t="shared" si="3370"/>
        <v>0</v>
      </c>
      <c r="AK1699" s="47">
        <f t="shared" si="3371"/>
        <v>0</v>
      </c>
      <c r="AL1699" s="47">
        <f t="shared" si="3248"/>
        <v>0</v>
      </c>
      <c r="AM1699" s="47">
        <f t="shared" si="3249"/>
        <v>0</v>
      </c>
      <c r="AN1699" s="48" t="s">
        <v>36</v>
      </c>
      <c r="AO1699" s="1"/>
      <c r="AP1699" s="1"/>
      <c r="AQ1699" s="1"/>
      <c r="AR1699" s="1"/>
      <c r="AS1699" s="1"/>
    </row>
    <row r="1700" ht="31.5" hidden="1">
      <c r="B1700" s="41" t="s">
        <v>834</v>
      </c>
      <c r="C1700" s="41" t="s">
        <v>107</v>
      </c>
      <c r="D1700" s="41" t="s">
        <v>109</v>
      </c>
      <c r="E1700" s="26" t="str">
        <f t="shared" si="3266"/>
        <v>0409</v>
      </c>
      <c r="F1700" s="41" t="s">
        <v>737</v>
      </c>
      <c r="G1700" s="41" t="s">
        <v>55</v>
      </c>
      <c r="H1700" s="42" t="s">
        <v>56</v>
      </c>
      <c r="I1700" s="43"/>
      <c r="J1700" s="43"/>
      <c r="K1700" s="43"/>
      <c r="L1700" s="43"/>
      <c r="M1700" s="43"/>
      <c r="N1700" s="43"/>
      <c r="O1700" s="43">
        <v>0</v>
      </c>
      <c r="P1700" s="43">
        <v>0</v>
      </c>
      <c r="Q1700" s="43">
        <v>0</v>
      </c>
      <c r="R1700" s="43">
        <v>0</v>
      </c>
      <c r="S1700" s="43">
        <v>0</v>
      </c>
      <c r="T1700" s="43">
        <v>0</v>
      </c>
      <c r="U1700" s="43">
        <v>0</v>
      </c>
      <c r="V1700" s="43">
        <f t="shared" si="3267"/>
        <v>0</v>
      </c>
      <c r="W1700" s="43"/>
      <c r="X1700" s="43"/>
      <c r="Y1700" s="43"/>
      <c r="Z1700" s="43"/>
      <c r="AA1700" s="43"/>
      <c r="AB1700" s="43">
        <v>0</v>
      </c>
      <c r="AC1700" s="44">
        <v>0</v>
      </c>
      <c r="AD1700" s="44">
        <v>0</v>
      </c>
      <c r="AE1700" s="45" t="e">
        <f t="shared" si="3241"/>
        <v>#DIV/0!</v>
      </c>
      <c r="AF1700" s="46">
        <v>0</v>
      </c>
      <c r="AG1700" s="46">
        <v>0</v>
      </c>
      <c r="AH1700" s="47">
        <v>0</v>
      </c>
      <c r="AI1700" s="47">
        <v>0</v>
      </c>
      <c r="AJ1700" s="47">
        <v>0</v>
      </c>
      <c r="AK1700" s="47">
        <v>0</v>
      </c>
      <c r="AL1700" s="47">
        <f t="shared" si="3248"/>
        <v>0</v>
      </c>
      <c r="AM1700" s="47">
        <f t="shared" si="3249"/>
        <v>0</v>
      </c>
      <c r="AN1700" s="48" t="s">
        <v>36</v>
      </c>
      <c r="AO1700" s="1"/>
      <c r="AP1700" s="1"/>
      <c r="AQ1700" s="1"/>
      <c r="AR1700" s="1"/>
      <c r="AS1700" s="1"/>
    </row>
    <row r="1701" ht="31.5" hidden="1">
      <c r="B1701" s="41" t="s">
        <v>834</v>
      </c>
      <c r="C1701" s="41" t="s">
        <v>107</v>
      </c>
      <c r="D1701" s="41" t="s">
        <v>109</v>
      </c>
      <c r="E1701" s="26" t="str">
        <f t="shared" si="3266"/>
        <v>0409</v>
      </c>
      <c r="F1701" s="41" t="s">
        <v>119</v>
      </c>
      <c r="G1701" s="41"/>
      <c r="H1701" s="42" t="s">
        <v>120</v>
      </c>
      <c r="I1701" s="43">
        <f t="shared" si="3346"/>
        <v>0</v>
      </c>
      <c r="J1701" s="43">
        <f t="shared" si="3347"/>
        <v>0</v>
      </c>
      <c r="K1701" s="43">
        <f t="shared" si="3348"/>
        <v>0</v>
      </c>
      <c r="L1701" s="43">
        <f t="shared" si="3349"/>
        <v>0</v>
      </c>
      <c r="M1701" s="43">
        <f t="shared" si="3350"/>
        <v>0</v>
      </c>
      <c r="N1701" s="43">
        <f t="shared" si="3351"/>
        <v>0</v>
      </c>
      <c r="O1701" s="43">
        <f t="shared" si="3352"/>
        <v>0</v>
      </c>
      <c r="P1701" s="43">
        <f t="shared" si="3353"/>
        <v>0</v>
      </c>
      <c r="Q1701" s="43">
        <f t="shared" si="3354"/>
        <v>0</v>
      </c>
      <c r="R1701" s="43">
        <f t="shared" si="3355"/>
        <v>0</v>
      </c>
      <c r="S1701" s="43">
        <f t="shared" si="3356"/>
        <v>0</v>
      </c>
      <c r="T1701" s="43">
        <f t="shared" si="3357"/>
        <v>0</v>
      </c>
      <c r="U1701" s="43">
        <v>0</v>
      </c>
      <c r="V1701" s="43">
        <f t="shared" si="3267"/>
        <v>0</v>
      </c>
      <c r="W1701" s="43">
        <f t="shared" si="3358"/>
        <v>0</v>
      </c>
      <c r="X1701" s="43">
        <f t="shared" si="3359"/>
        <v>0</v>
      </c>
      <c r="Y1701" s="43">
        <f t="shared" si="3360"/>
        <v>0</v>
      </c>
      <c r="Z1701" s="43">
        <f t="shared" si="3361"/>
        <v>0</v>
      </c>
      <c r="AA1701" s="43">
        <f t="shared" si="3362"/>
        <v>0</v>
      </c>
      <c r="AB1701" s="43">
        <f t="shared" si="3363"/>
        <v>0</v>
      </c>
      <c r="AC1701" s="44">
        <f t="shared" si="3364"/>
        <v>0</v>
      </c>
      <c r="AD1701" s="44">
        <f t="shared" si="3365"/>
        <v>0</v>
      </c>
      <c r="AE1701" s="45" t="e">
        <f t="shared" si="3241"/>
        <v>#DIV/0!</v>
      </c>
      <c r="AF1701" s="46">
        <f t="shared" si="3366"/>
        <v>0</v>
      </c>
      <c r="AG1701" s="46">
        <f t="shared" si="3367"/>
        <v>0</v>
      </c>
      <c r="AH1701" s="47">
        <f t="shared" si="3368"/>
        <v>0</v>
      </c>
      <c r="AI1701" s="47">
        <f t="shared" si="3369"/>
        <v>0</v>
      </c>
      <c r="AJ1701" s="47">
        <f t="shared" si="3370"/>
        <v>0</v>
      </c>
      <c r="AK1701" s="47">
        <f t="shared" si="3371"/>
        <v>0</v>
      </c>
      <c r="AL1701" s="47">
        <f t="shared" si="3248"/>
        <v>0</v>
      </c>
      <c r="AM1701" s="47">
        <f t="shared" si="3249"/>
        <v>0</v>
      </c>
      <c r="AN1701" s="48" t="s">
        <v>36</v>
      </c>
      <c r="AO1701" s="1"/>
      <c r="AP1701" s="1"/>
      <c r="AQ1701" s="1"/>
      <c r="AR1701" s="1"/>
      <c r="AS1701" s="1"/>
    </row>
    <row r="1702" ht="47.25" hidden="1">
      <c r="B1702" s="41" t="s">
        <v>834</v>
      </c>
      <c r="C1702" s="41" t="s">
        <v>107</v>
      </c>
      <c r="D1702" s="41" t="s">
        <v>109</v>
      </c>
      <c r="E1702" s="26" t="str">
        <f t="shared" si="3266"/>
        <v>0409</v>
      </c>
      <c r="F1702" s="41" t="s">
        <v>739</v>
      </c>
      <c r="G1702" s="41"/>
      <c r="H1702" s="42" t="s">
        <v>740</v>
      </c>
      <c r="I1702" s="43">
        <f t="shared" si="3346"/>
        <v>0</v>
      </c>
      <c r="J1702" s="43">
        <f t="shared" si="3347"/>
        <v>0</v>
      </c>
      <c r="K1702" s="43">
        <f t="shared" si="3348"/>
        <v>0</v>
      </c>
      <c r="L1702" s="43">
        <f t="shared" si="3349"/>
        <v>0</v>
      </c>
      <c r="M1702" s="43">
        <f t="shared" si="3350"/>
        <v>0</v>
      </c>
      <c r="N1702" s="43">
        <f t="shared" si="3351"/>
        <v>0</v>
      </c>
      <c r="O1702" s="43">
        <f t="shared" si="3352"/>
        <v>0</v>
      </c>
      <c r="P1702" s="43">
        <f t="shared" si="3353"/>
        <v>0</v>
      </c>
      <c r="Q1702" s="43">
        <f t="shared" si="3354"/>
        <v>0</v>
      </c>
      <c r="R1702" s="43">
        <f t="shared" si="3355"/>
        <v>0</v>
      </c>
      <c r="S1702" s="43">
        <f t="shared" si="3356"/>
        <v>0</v>
      </c>
      <c r="T1702" s="43">
        <f t="shared" si="3357"/>
        <v>0</v>
      </c>
      <c r="U1702" s="43">
        <v>0</v>
      </c>
      <c r="V1702" s="43">
        <f t="shared" si="3267"/>
        <v>0</v>
      </c>
      <c r="W1702" s="43">
        <f t="shared" si="3358"/>
        <v>0</v>
      </c>
      <c r="X1702" s="43">
        <f t="shared" si="3359"/>
        <v>0</v>
      </c>
      <c r="Y1702" s="43">
        <f t="shared" si="3360"/>
        <v>0</v>
      </c>
      <c r="Z1702" s="43">
        <f t="shared" si="3361"/>
        <v>0</v>
      </c>
      <c r="AA1702" s="43">
        <f t="shared" si="3362"/>
        <v>0</v>
      </c>
      <c r="AB1702" s="43">
        <f t="shared" si="3363"/>
        <v>0</v>
      </c>
      <c r="AC1702" s="44">
        <f t="shared" si="3364"/>
        <v>0</v>
      </c>
      <c r="AD1702" s="44">
        <f t="shared" si="3365"/>
        <v>0</v>
      </c>
      <c r="AE1702" s="45" t="e">
        <f t="shared" si="3241"/>
        <v>#DIV/0!</v>
      </c>
      <c r="AF1702" s="46">
        <f t="shared" si="3366"/>
        <v>0</v>
      </c>
      <c r="AG1702" s="46">
        <f t="shared" si="3367"/>
        <v>0</v>
      </c>
      <c r="AH1702" s="47">
        <f t="shared" si="3368"/>
        <v>0</v>
      </c>
      <c r="AI1702" s="47">
        <f t="shared" si="3369"/>
        <v>0</v>
      </c>
      <c r="AJ1702" s="47">
        <f t="shared" si="3370"/>
        <v>0</v>
      </c>
      <c r="AK1702" s="47">
        <f t="shared" si="3371"/>
        <v>0</v>
      </c>
      <c r="AL1702" s="47">
        <f t="shared" si="3248"/>
        <v>0</v>
      </c>
      <c r="AM1702" s="47">
        <f t="shared" si="3249"/>
        <v>0</v>
      </c>
      <c r="AN1702" s="48" t="s">
        <v>36</v>
      </c>
      <c r="AO1702" s="1"/>
      <c r="AP1702" s="1"/>
      <c r="AQ1702" s="1"/>
      <c r="AR1702" s="1"/>
      <c r="AS1702" s="1"/>
    </row>
    <row r="1703" ht="63" hidden="1">
      <c r="B1703" s="41" t="s">
        <v>834</v>
      </c>
      <c r="C1703" s="41" t="s">
        <v>107</v>
      </c>
      <c r="D1703" s="41" t="s">
        <v>109</v>
      </c>
      <c r="E1703" s="26" t="str">
        <f t="shared" si="3266"/>
        <v>0409</v>
      </c>
      <c r="F1703" s="41" t="s">
        <v>741</v>
      </c>
      <c r="G1703" s="41"/>
      <c r="H1703" s="42" t="s">
        <v>742</v>
      </c>
      <c r="I1703" s="43">
        <f t="shared" si="3346"/>
        <v>0</v>
      </c>
      <c r="J1703" s="43">
        <f t="shared" si="3347"/>
        <v>0</v>
      </c>
      <c r="K1703" s="43">
        <f t="shared" si="3348"/>
        <v>0</v>
      </c>
      <c r="L1703" s="43">
        <f t="shared" si="3349"/>
        <v>0</v>
      </c>
      <c r="M1703" s="43">
        <f t="shared" si="3350"/>
        <v>0</v>
      </c>
      <c r="N1703" s="43">
        <f t="shared" si="3351"/>
        <v>0</v>
      </c>
      <c r="O1703" s="43">
        <f t="shared" si="3352"/>
        <v>0</v>
      </c>
      <c r="P1703" s="43">
        <f t="shared" si="3353"/>
        <v>0</v>
      </c>
      <c r="Q1703" s="43">
        <f t="shared" si="3354"/>
        <v>0</v>
      </c>
      <c r="R1703" s="43">
        <f t="shared" si="3355"/>
        <v>0</v>
      </c>
      <c r="S1703" s="43">
        <f t="shared" si="3356"/>
        <v>0</v>
      </c>
      <c r="T1703" s="43">
        <f t="shared" si="3357"/>
        <v>0</v>
      </c>
      <c r="U1703" s="43">
        <v>0</v>
      </c>
      <c r="V1703" s="43">
        <f t="shared" si="3267"/>
        <v>0</v>
      </c>
      <c r="W1703" s="43">
        <f t="shared" si="3358"/>
        <v>0</v>
      </c>
      <c r="X1703" s="43">
        <f t="shared" si="3359"/>
        <v>0</v>
      </c>
      <c r="Y1703" s="43">
        <f t="shared" si="3360"/>
        <v>0</v>
      </c>
      <c r="Z1703" s="43">
        <f t="shared" si="3361"/>
        <v>0</v>
      </c>
      <c r="AA1703" s="43">
        <f t="shared" si="3362"/>
        <v>0</v>
      </c>
      <c r="AB1703" s="43">
        <f t="shared" si="3363"/>
        <v>0</v>
      </c>
      <c r="AC1703" s="44">
        <f t="shared" si="3364"/>
        <v>0</v>
      </c>
      <c r="AD1703" s="44">
        <f t="shared" si="3365"/>
        <v>0</v>
      </c>
      <c r="AE1703" s="45" t="e">
        <f t="shared" si="3241"/>
        <v>#DIV/0!</v>
      </c>
      <c r="AF1703" s="46">
        <f t="shared" si="3366"/>
        <v>0</v>
      </c>
      <c r="AG1703" s="46">
        <f t="shared" si="3367"/>
        <v>0</v>
      </c>
      <c r="AH1703" s="47">
        <f t="shared" si="3368"/>
        <v>0</v>
      </c>
      <c r="AI1703" s="47">
        <f t="shared" si="3369"/>
        <v>0</v>
      </c>
      <c r="AJ1703" s="47">
        <f t="shared" si="3370"/>
        <v>0</v>
      </c>
      <c r="AK1703" s="47">
        <f t="shared" si="3371"/>
        <v>0</v>
      </c>
      <c r="AL1703" s="47">
        <f t="shared" si="3248"/>
        <v>0</v>
      </c>
      <c r="AM1703" s="47">
        <f t="shared" si="3249"/>
        <v>0</v>
      </c>
      <c r="AN1703" s="48" t="s">
        <v>36</v>
      </c>
      <c r="AR1703" s="1"/>
      <c r="AS1703" s="1"/>
    </row>
    <row r="1704" ht="31.5" hidden="1">
      <c r="B1704" s="41" t="s">
        <v>834</v>
      </c>
      <c r="C1704" s="41" t="s">
        <v>107</v>
      </c>
      <c r="D1704" s="41" t="s">
        <v>109</v>
      </c>
      <c r="E1704" s="26" t="str">
        <f t="shared" si="3266"/>
        <v>0409</v>
      </c>
      <c r="F1704" s="41" t="s">
        <v>743</v>
      </c>
      <c r="G1704" s="41"/>
      <c r="H1704" s="42" t="s">
        <v>744</v>
      </c>
      <c r="I1704" s="43">
        <f t="shared" si="3346"/>
        <v>0</v>
      </c>
      <c r="J1704" s="43">
        <f t="shared" si="3347"/>
        <v>0</v>
      </c>
      <c r="K1704" s="43">
        <f t="shared" si="3348"/>
        <v>0</v>
      </c>
      <c r="L1704" s="43">
        <f t="shared" si="3349"/>
        <v>0</v>
      </c>
      <c r="M1704" s="43">
        <f t="shared" si="3350"/>
        <v>0</v>
      </c>
      <c r="N1704" s="43">
        <f t="shared" si="3351"/>
        <v>0</v>
      </c>
      <c r="O1704" s="43">
        <f t="shared" si="3352"/>
        <v>0</v>
      </c>
      <c r="P1704" s="43">
        <f t="shared" si="3353"/>
        <v>0</v>
      </c>
      <c r="Q1704" s="43">
        <f t="shared" si="3354"/>
        <v>0</v>
      </c>
      <c r="R1704" s="43">
        <f t="shared" si="3355"/>
        <v>0</v>
      </c>
      <c r="S1704" s="43">
        <f t="shared" si="3356"/>
        <v>0</v>
      </c>
      <c r="T1704" s="43">
        <f t="shared" si="3357"/>
        <v>0</v>
      </c>
      <c r="U1704" s="43">
        <v>0</v>
      </c>
      <c r="V1704" s="43">
        <f t="shared" si="3267"/>
        <v>0</v>
      </c>
      <c r="W1704" s="43">
        <f t="shared" si="3358"/>
        <v>0</v>
      </c>
      <c r="X1704" s="43">
        <f t="shared" si="3359"/>
        <v>0</v>
      </c>
      <c r="Y1704" s="43">
        <f t="shared" si="3360"/>
        <v>0</v>
      </c>
      <c r="Z1704" s="43">
        <f t="shared" si="3361"/>
        <v>0</v>
      </c>
      <c r="AA1704" s="43">
        <f t="shared" si="3362"/>
        <v>0</v>
      </c>
      <c r="AB1704" s="43">
        <f t="shared" si="3363"/>
        <v>0</v>
      </c>
      <c r="AC1704" s="44">
        <f t="shared" si="3364"/>
        <v>0</v>
      </c>
      <c r="AD1704" s="44">
        <f t="shared" si="3365"/>
        <v>0</v>
      </c>
      <c r="AE1704" s="45" t="e">
        <f t="shared" ref="AE1704:AE1767" si="3372">AD1704/AC1704*100</f>
        <v>#DIV/0!</v>
      </c>
      <c r="AF1704" s="46">
        <f t="shared" si="3366"/>
        <v>0</v>
      </c>
      <c r="AG1704" s="46">
        <f t="shared" si="3367"/>
        <v>0</v>
      </c>
      <c r="AH1704" s="47">
        <f t="shared" si="3368"/>
        <v>0</v>
      </c>
      <c r="AI1704" s="47">
        <f t="shared" si="3369"/>
        <v>0</v>
      </c>
      <c r="AJ1704" s="47">
        <f t="shared" si="3370"/>
        <v>0</v>
      </c>
      <c r="AK1704" s="47">
        <f t="shared" si="3371"/>
        <v>0</v>
      </c>
      <c r="AL1704" s="47">
        <f t="shared" ref="AL1704:AL1767" si="3373">AF1704+AH1704+AK1704+AI1704+AJ1704+AG1704</f>
        <v>0</v>
      </c>
      <c r="AM1704" s="47">
        <f t="shared" ref="AM1704:AM1767" si="3374">V1704-AL1704</f>
        <v>0</v>
      </c>
      <c r="AN1704" s="48" t="s">
        <v>36</v>
      </c>
      <c r="AO1704" s="1"/>
      <c r="AP1704" s="1"/>
      <c r="AQ1704" s="1"/>
      <c r="AR1704" s="1"/>
      <c r="AS1704" s="1"/>
    </row>
    <row r="1705" ht="31.5" hidden="1">
      <c r="B1705" s="41" t="s">
        <v>834</v>
      </c>
      <c r="C1705" s="41" t="s">
        <v>107</v>
      </c>
      <c r="D1705" s="41" t="s">
        <v>109</v>
      </c>
      <c r="E1705" s="26" t="str">
        <f t="shared" si="3266"/>
        <v>0409</v>
      </c>
      <c r="F1705" s="41" t="s">
        <v>743</v>
      </c>
      <c r="G1705" s="41" t="s">
        <v>53</v>
      </c>
      <c r="H1705" s="42" t="s">
        <v>54</v>
      </c>
      <c r="I1705" s="43">
        <f t="shared" si="3346"/>
        <v>0</v>
      </c>
      <c r="J1705" s="43">
        <f t="shared" si="3347"/>
        <v>0</v>
      </c>
      <c r="K1705" s="43">
        <f t="shared" si="3348"/>
        <v>0</v>
      </c>
      <c r="L1705" s="43">
        <f t="shared" si="3349"/>
        <v>0</v>
      </c>
      <c r="M1705" s="43">
        <f t="shared" si="3350"/>
        <v>0</v>
      </c>
      <c r="N1705" s="43">
        <f t="shared" si="3351"/>
        <v>0</v>
      </c>
      <c r="O1705" s="43">
        <f t="shared" si="3352"/>
        <v>0</v>
      </c>
      <c r="P1705" s="43">
        <f t="shared" si="3353"/>
        <v>0</v>
      </c>
      <c r="Q1705" s="43">
        <f t="shared" si="3354"/>
        <v>0</v>
      </c>
      <c r="R1705" s="43">
        <f t="shared" si="3355"/>
        <v>0</v>
      </c>
      <c r="S1705" s="43">
        <f t="shared" si="3356"/>
        <v>0</v>
      </c>
      <c r="T1705" s="43">
        <f t="shared" si="3357"/>
        <v>0</v>
      </c>
      <c r="U1705" s="43">
        <v>0</v>
      </c>
      <c r="V1705" s="43">
        <f t="shared" si="3267"/>
        <v>0</v>
      </c>
      <c r="W1705" s="43">
        <f t="shared" si="3358"/>
        <v>0</v>
      </c>
      <c r="X1705" s="43">
        <f t="shared" si="3359"/>
        <v>0</v>
      </c>
      <c r="Y1705" s="43">
        <f t="shared" si="3360"/>
        <v>0</v>
      </c>
      <c r="Z1705" s="43">
        <f t="shared" si="3361"/>
        <v>0</v>
      </c>
      <c r="AA1705" s="43">
        <f t="shared" si="3362"/>
        <v>0</v>
      </c>
      <c r="AB1705" s="43">
        <f t="shared" si="3363"/>
        <v>0</v>
      </c>
      <c r="AC1705" s="44">
        <f t="shared" si="3364"/>
        <v>0</v>
      </c>
      <c r="AD1705" s="44">
        <f t="shared" si="3365"/>
        <v>0</v>
      </c>
      <c r="AE1705" s="45" t="e">
        <f t="shared" si="3372"/>
        <v>#DIV/0!</v>
      </c>
      <c r="AF1705" s="46">
        <f t="shared" si="3366"/>
        <v>0</v>
      </c>
      <c r="AG1705" s="46">
        <f t="shared" si="3367"/>
        <v>0</v>
      </c>
      <c r="AH1705" s="47">
        <f t="shared" si="3368"/>
        <v>0</v>
      </c>
      <c r="AI1705" s="47">
        <f t="shared" si="3369"/>
        <v>0</v>
      </c>
      <c r="AJ1705" s="47">
        <f t="shared" si="3370"/>
        <v>0</v>
      </c>
      <c r="AK1705" s="47">
        <f t="shared" si="3371"/>
        <v>0</v>
      </c>
      <c r="AL1705" s="47">
        <f t="shared" si="3373"/>
        <v>0</v>
      </c>
      <c r="AM1705" s="47">
        <f t="shared" si="3374"/>
        <v>0</v>
      </c>
      <c r="AN1705" s="48" t="s">
        <v>36</v>
      </c>
      <c r="AO1705" s="1"/>
      <c r="AP1705" s="1"/>
      <c r="AQ1705" s="1"/>
      <c r="AR1705" s="1"/>
      <c r="AS1705" s="1"/>
    </row>
    <row r="1706" ht="31.5" hidden="1">
      <c r="B1706" s="41" t="s">
        <v>834</v>
      </c>
      <c r="C1706" s="41" t="s">
        <v>107</v>
      </c>
      <c r="D1706" s="41" t="s">
        <v>109</v>
      </c>
      <c r="E1706" s="26" t="str">
        <f t="shared" si="3266"/>
        <v>0409</v>
      </c>
      <c r="F1706" s="41" t="s">
        <v>743</v>
      </c>
      <c r="G1706" s="41" t="s">
        <v>55</v>
      </c>
      <c r="H1706" s="42" t="s">
        <v>56</v>
      </c>
      <c r="I1706" s="43"/>
      <c r="J1706" s="43"/>
      <c r="K1706" s="43"/>
      <c r="L1706" s="43"/>
      <c r="M1706" s="43"/>
      <c r="N1706" s="43"/>
      <c r="O1706" s="43">
        <v>0</v>
      </c>
      <c r="P1706" s="43">
        <v>0</v>
      </c>
      <c r="Q1706" s="43">
        <v>0</v>
      </c>
      <c r="R1706" s="43">
        <v>0</v>
      </c>
      <c r="S1706" s="43">
        <v>0</v>
      </c>
      <c r="T1706" s="43">
        <v>0</v>
      </c>
      <c r="U1706" s="43">
        <v>0</v>
      </c>
      <c r="V1706" s="43">
        <f t="shared" si="3267"/>
        <v>0</v>
      </c>
      <c r="W1706" s="43"/>
      <c r="X1706" s="43"/>
      <c r="Y1706" s="43"/>
      <c r="Z1706" s="43"/>
      <c r="AA1706" s="43"/>
      <c r="AB1706" s="43">
        <v>0</v>
      </c>
      <c r="AC1706" s="44">
        <v>0</v>
      </c>
      <c r="AD1706" s="44">
        <v>0</v>
      </c>
      <c r="AE1706" s="45" t="e">
        <f t="shared" si="3372"/>
        <v>#DIV/0!</v>
      </c>
      <c r="AF1706" s="46">
        <v>0</v>
      </c>
      <c r="AG1706" s="46">
        <v>0</v>
      </c>
      <c r="AH1706" s="47">
        <v>0</v>
      </c>
      <c r="AI1706" s="47">
        <v>0</v>
      </c>
      <c r="AJ1706" s="47">
        <v>0</v>
      </c>
      <c r="AK1706" s="47">
        <v>0</v>
      </c>
      <c r="AL1706" s="47">
        <f t="shared" si="3373"/>
        <v>0</v>
      </c>
      <c r="AM1706" s="47">
        <f t="shared" si="3374"/>
        <v>0</v>
      </c>
      <c r="AN1706" s="48" t="s">
        <v>36</v>
      </c>
      <c r="AO1706" s="1"/>
      <c r="AP1706" s="1"/>
      <c r="AQ1706" s="1"/>
      <c r="AR1706" s="1"/>
      <c r="AS1706" s="1"/>
    </row>
    <row r="1707" ht="47.25" hidden="1">
      <c r="B1707" s="41" t="s">
        <v>834</v>
      </c>
      <c r="C1707" s="41" t="s">
        <v>107</v>
      </c>
      <c r="D1707" s="41" t="s">
        <v>109</v>
      </c>
      <c r="E1707" s="26" t="str">
        <f t="shared" si="3266"/>
        <v>0409</v>
      </c>
      <c r="F1707" s="41" t="s">
        <v>745</v>
      </c>
      <c r="G1707" s="41"/>
      <c r="H1707" s="42" t="s">
        <v>746</v>
      </c>
      <c r="I1707" s="43">
        <f t="shared" si="3346"/>
        <v>0</v>
      </c>
      <c r="J1707" s="43">
        <f t="shared" si="3347"/>
        <v>0</v>
      </c>
      <c r="K1707" s="43">
        <f t="shared" si="3348"/>
        <v>0</v>
      </c>
      <c r="L1707" s="43">
        <f t="shared" si="3349"/>
        <v>0</v>
      </c>
      <c r="M1707" s="43">
        <f t="shared" si="3350"/>
        <v>0</v>
      </c>
      <c r="N1707" s="43">
        <f t="shared" si="3351"/>
        <v>0</v>
      </c>
      <c r="O1707" s="43">
        <f t="shared" si="3352"/>
        <v>0</v>
      </c>
      <c r="P1707" s="43">
        <f t="shared" si="3353"/>
        <v>0</v>
      </c>
      <c r="Q1707" s="43">
        <f t="shared" si="3354"/>
        <v>0</v>
      </c>
      <c r="R1707" s="43">
        <f t="shared" si="3355"/>
        <v>0</v>
      </c>
      <c r="S1707" s="43">
        <f t="shared" si="3356"/>
        <v>0</v>
      </c>
      <c r="T1707" s="43">
        <f t="shared" si="3357"/>
        <v>0</v>
      </c>
      <c r="U1707" s="43">
        <v>0</v>
      </c>
      <c r="V1707" s="43">
        <f t="shared" si="3267"/>
        <v>0</v>
      </c>
      <c r="W1707" s="43">
        <f t="shared" si="3358"/>
        <v>0</v>
      </c>
      <c r="X1707" s="43">
        <f t="shared" si="3359"/>
        <v>0</v>
      </c>
      <c r="Y1707" s="43">
        <f t="shared" si="3360"/>
        <v>0</v>
      </c>
      <c r="Z1707" s="43">
        <f t="shared" si="3361"/>
        <v>0</v>
      </c>
      <c r="AA1707" s="43">
        <f t="shared" si="3362"/>
        <v>0</v>
      </c>
      <c r="AB1707" s="43">
        <f t="shared" si="3363"/>
        <v>0</v>
      </c>
      <c r="AC1707" s="44">
        <f t="shared" si="3364"/>
        <v>0</v>
      </c>
      <c r="AD1707" s="44">
        <f t="shared" si="3365"/>
        <v>0</v>
      </c>
      <c r="AE1707" s="45" t="e">
        <f t="shared" si="3372"/>
        <v>#DIV/0!</v>
      </c>
      <c r="AF1707" s="46">
        <f t="shared" si="3366"/>
        <v>0</v>
      </c>
      <c r="AG1707" s="46">
        <f t="shared" si="3367"/>
        <v>0</v>
      </c>
      <c r="AH1707" s="47">
        <f t="shared" si="3368"/>
        <v>0</v>
      </c>
      <c r="AI1707" s="47">
        <f t="shared" si="3369"/>
        <v>0</v>
      </c>
      <c r="AJ1707" s="47">
        <f t="shared" si="3370"/>
        <v>0</v>
      </c>
      <c r="AK1707" s="47">
        <f t="shared" si="3371"/>
        <v>0</v>
      </c>
      <c r="AL1707" s="47">
        <f t="shared" si="3373"/>
        <v>0</v>
      </c>
      <c r="AM1707" s="47">
        <f t="shared" si="3374"/>
        <v>0</v>
      </c>
      <c r="AN1707" s="48" t="s">
        <v>36</v>
      </c>
      <c r="AO1707" s="1"/>
      <c r="AP1707" s="1"/>
      <c r="AQ1707" s="1"/>
      <c r="AR1707" s="1"/>
      <c r="AS1707" s="1"/>
    </row>
    <row r="1708" ht="31.5" hidden="1">
      <c r="B1708" s="41" t="s">
        <v>834</v>
      </c>
      <c r="C1708" s="41" t="s">
        <v>107</v>
      </c>
      <c r="D1708" s="41" t="s">
        <v>109</v>
      </c>
      <c r="E1708" s="26" t="str">
        <f t="shared" si="3266"/>
        <v>0409</v>
      </c>
      <c r="F1708" s="41" t="s">
        <v>747</v>
      </c>
      <c r="G1708" s="41"/>
      <c r="H1708" s="42" t="s">
        <v>748</v>
      </c>
      <c r="I1708" s="43">
        <f t="shared" si="3346"/>
        <v>0</v>
      </c>
      <c r="J1708" s="43">
        <f t="shared" si="3347"/>
        <v>0</v>
      </c>
      <c r="K1708" s="43">
        <f t="shared" si="3348"/>
        <v>0</v>
      </c>
      <c r="L1708" s="43">
        <f t="shared" si="3349"/>
        <v>0</v>
      </c>
      <c r="M1708" s="43">
        <f t="shared" si="3350"/>
        <v>0</v>
      </c>
      <c r="N1708" s="43">
        <f t="shared" si="3351"/>
        <v>0</v>
      </c>
      <c r="O1708" s="43">
        <f t="shared" si="3352"/>
        <v>0</v>
      </c>
      <c r="P1708" s="43">
        <f t="shared" si="3353"/>
        <v>0</v>
      </c>
      <c r="Q1708" s="43">
        <f t="shared" si="3354"/>
        <v>0</v>
      </c>
      <c r="R1708" s="43">
        <f t="shared" si="3355"/>
        <v>0</v>
      </c>
      <c r="S1708" s="43">
        <f t="shared" si="3356"/>
        <v>0</v>
      </c>
      <c r="T1708" s="43">
        <f t="shared" si="3357"/>
        <v>0</v>
      </c>
      <c r="U1708" s="43">
        <v>0</v>
      </c>
      <c r="V1708" s="43">
        <f t="shared" si="3267"/>
        <v>0</v>
      </c>
      <c r="W1708" s="43">
        <f t="shared" si="3358"/>
        <v>0</v>
      </c>
      <c r="X1708" s="43">
        <f t="shared" si="3359"/>
        <v>0</v>
      </c>
      <c r="Y1708" s="43">
        <f t="shared" si="3360"/>
        <v>0</v>
      </c>
      <c r="Z1708" s="43">
        <f t="shared" si="3361"/>
        <v>0</v>
      </c>
      <c r="AA1708" s="43">
        <f t="shared" si="3362"/>
        <v>0</v>
      </c>
      <c r="AB1708" s="43">
        <f t="shared" si="3363"/>
        <v>0</v>
      </c>
      <c r="AC1708" s="44">
        <f t="shared" si="3364"/>
        <v>0</v>
      </c>
      <c r="AD1708" s="44">
        <f t="shared" si="3365"/>
        <v>0</v>
      </c>
      <c r="AE1708" s="45" t="e">
        <f t="shared" si="3372"/>
        <v>#DIV/0!</v>
      </c>
      <c r="AF1708" s="46">
        <f t="shared" si="3366"/>
        <v>0</v>
      </c>
      <c r="AG1708" s="46">
        <f t="shared" si="3367"/>
        <v>0</v>
      </c>
      <c r="AH1708" s="47">
        <f t="shared" si="3368"/>
        <v>0</v>
      </c>
      <c r="AI1708" s="47">
        <f t="shared" si="3369"/>
        <v>0</v>
      </c>
      <c r="AJ1708" s="47">
        <f t="shared" si="3370"/>
        <v>0</v>
      </c>
      <c r="AK1708" s="47">
        <f t="shared" si="3371"/>
        <v>0</v>
      </c>
      <c r="AL1708" s="47">
        <f t="shared" si="3373"/>
        <v>0</v>
      </c>
      <c r="AM1708" s="47">
        <f t="shared" si="3374"/>
        <v>0</v>
      </c>
      <c r="AN1708" s="48" t="s">
        <v>36</v>
      </c>
      <c r="AO1708" s="1"/>
      <c r="AP1708" s="1"/>
      <c r="AQ1708" s="1"/>
      <c r="AR1708" s="1"/>
      <c r="AS1708" s="1"/>
    </row>
    <row r="1709" ht="31.5" hidden="1">
      <c r="B1709" s="41" t="s">
        <v>834</v>
      </c>
      <c r="C1709" s="41" t="s">
        <v>107</v>
      </c>
      <c r="D1709" s="41" t="s">
        <v>109</v>
      </c>
      <c r="E1709" s="26" t="str">
        <f t="shared" si="3266"/>
        <v>0409</v>
      </c>
      <c r="F1709" s="41" t="s">
        <v>749</v>
      </c>
      <c r="G1709" s="41"/>
      <c r="H1709" s="42" t="s">
        <v>750</v>
      </c>
      <c r="I1709" s="43">
        <f t="shared" si="3346"/>
        <v>0</v>
      </c>
      <c r="J1709" s="43">
        <f t="shared" si="3347"/>
        <v>0</v>
      </c>
      <c r="K1709" s="43">
        <f t="shared" si="3348"/>
        <v>0</v>
      </c>
      <c r="L1709" s="43">
        <f t="shared" si="3349"/>
        <v>0</v>
      </c>
      <c r="M1709" s="43">
        <f t="shared" si="3350"/>
        <v>0</v>
      </c>
      <c r="N1709" s="43">
        <f t="shared" si="3351"/>
        <v>0</v>
      </c>
      <c r="O1709" s="43">
        <f t="shared" si="3352"/>
        <v>0</v>
      </c>
      <c r="P1709" s="43">
        <f t="shared" si="3353"/>
        <v>0</v>
      </c>
      <c r="Q1709" s="43">
        <f t="shared" si="3354"/>
        <v>0</v>
      </c>
      <c r="R1709" s="43">
        <f t="shared" si="3355"/>
        <v>0</v>
      </c>
      <c r="S1709" s="43">
        <f t="shared" si="3356"/>
        <v>0</v>
      </c>
      <c r="T1709" s="43">
        <f t="shared" si="3357"/>
        <v>0</v>
      </c>
      <c r="U1709" s="43">
        <v>0</v>
      </c>
      <c r="V1709" s="43">
        <f t="shared" si="3267"/>
        <v>0</v>
      </c>
      <c r="W1709" s="43">
        <f t="shared" si="3358"/>
        <v>0</v>
      </c>
      <c r="X1709" s="43">
        <f t="shared" si="3359"/>
        <v>0</v>
      </c>
      <c r="Y1709" s="43">
        <f t="shared" si="3360"/>
        <v>0</v>
      </c>
      <c r="Z1709" s="43">
        <f t="shared" si="3361"/>
        <v>0</v>
      </c>
      <c r="AA1709" s="43">
        <f t="shared" si="3362"/>
        <v>0</v>
      </c>
      <c r="AB1709" s="43">
        <f t="shared" si="3363"/>
        <v>0</v>
      </c>
      <c r="AC1709" s="44">
        <f t="shared" si="3364"/>
        <v>0</v>
      </c>
      <c r="AD1709" s="44">
        <f t="shared" si="3365"/>
        <v>0</v>
      </c>
      <c r="AE1709" s="45" t="e">
        <f t="shared" si="3372"/>
        <v>#DIV/0!</v>
      </c>
      <c r="AF1709" s="46">
        <f t="shared" si="3366"/>
        <v>0</v>
      </c>
      <c r="AG1709" s="46">
        <f t="shared" si="3367"/>
        <v>0</v>
      </c>
      <c r="AH1709" s="47">
        <f t="shared" si="3368"/>
        <v>0</v>
      </c>
      <c r="AI1709" s="47">
        <f t="shared" si="3369"/>
        <v>0</v>
      </c>
      <c r="AJ1709" s="47">
        <f t="shared" si="3370"/>
        <v>0</v>
      </c>
      <c r="AK1709" s="47">
        <f t="shared" si="3371"/>
        <v>0</v>
      </c>
      <c r="AL1709" s="47">
        <f t="shared" si="3373"/>
        <v>0</v>
      </c>
      <c r="AM1709" s="47">
        <f t="shared" si="3374"/>
        <v>0</v>
      </c>
      <c r="AN1709" s="48" t="s">
        <v>36</v>
      </c>
      <c r="AR1709" s="1"/>
      <c r="AS1709" s="1"/>
    </row>
    <row r="1710" ht="31.5" hidden="1">
      <c r="B1710" s="41" t="s">
        <v>834</v>
      </c>
      <c r="C1710" s="41" t="s">
        <v>107</v>
      </c>
      <c r="D1710" s="41" t="s">
        <v>109</v>
      </c>
      <c r="E1710" s="26" t="str">
        <f t="shared" si="3266"/>
        <v>0409</v>
      </c>
      <c r="F1710" s="41" t="s">
        <v>751</v>
      </c>
      <c r="G1710" s="41"/>
      <c r="H1710" s="42" t="s">
        <v>752</v>
      </c>
      <c r="I1710" s="43">
        <f t="shared" si="3346"/>
        <v>0</v>
      </c>
      <c r="J1710" s="43">
        <f t="shared" si="3347"/>
        <v>0</v>
      </c>
      <c r="K1710" s="43">
        <f t="shared" si="3348"/>
        <v>0</v>
      </c>
      <c r="L1710" s="43">
        <f t="shared" si="3349"/>
        <v>0</v>
      </c>
      <c r="M1710" s="43">
        <f t="shared" si="3350"/>
        <v>0</v>
      </c>
      <c r="N1710" s="43">
        <f t="shared" si="3351"/>
        <v>0</v>
      </c>
      <c r="O1710" s="43">
        <f t="shared" si="3352"/>
        <v>0</v>
      </c>
      <c r="P1710" s="43">
        <f t="shared" si="3353"/>
        <v>0</v>
      </c>
      <c r="Q1710" s="43">
        <f t="shared" si="3354"/>
        <v>0</v>
      </c>
      <c r="R1710" s="43">
        <f t="shared" si="3355"/>
        <v>0</v>
      </c>
      <c r="S1710" s="43">
        <f t="shared" si="3356"/>
        <v>0</v>
      </c>
      <c r="T1710" s="43">
        <f t="shared" si="3357"/>
        <v>0</v>
      </c>
      <c r="U1710" s="43">
        <v>0</v>
      </c>
      <c r="V1710" s="43">
        <f t="shared" si="3267"/>
        <v>0</v>
      </c>
      <c r="W1710" s="43">
        <f t="shared" si="3358"/>
        <v>0</v>
      </c>
      <c r="X1710" s="43">
        <f t="shared" si="3359"/>
        <v>0</v>
      </c>
      <c r="Y1710" s="43">
        <f t="shared" si="3360"/>
        <v>0</v>
      </c>
      <c r="Z1710" s="43">
        <f t="shared" si="3361"/>
        <v>0</v>
      </c>
      <c r="AA1710" s="43">
        <f t="shared" si="3362"/>
        <v>0</v>
      </c>
      <c r="AB1710" s="43">
        <f t="shared" si="3363"/>
        <v>0</v>
      </c>
      <c r="AC1710" s="44">
        <f t="shared" si="3364"/>
        <v>0</v>
      </c>
      <c r="AD1710" s="44">
        <f t="shared" si="3365"/>
        <v>0</v>
      </c>
      <c r="AE1710" s="45" t="e">
        <f t="shared" si="3372"/>
        <v>#DIV/0!</v>
      </c>
      <c r="AF1710" s="46">
        <f t="shared" si="3366"/>
        <v>0</v>
      </c>
      <c r="AG1710" s="46">
        <f t="shared" si="3367"/>
        <v>0</v>
      </c>
      <c r="AH1710" s="47">
        <f t="shared" si="3368"/>
        <v>0</v>
      </c>
      <c r="AI1710" s="47">
        <f t="shared" si="3369"/>
        <v>0</v>
      </c>
      <c r="AJ1710" s="47">
        <f t="shared" si="3370"/>
        <v>0</v>
      </c>
      <c r="AK1710" s="47">
        <f t="shared" si="3371"/>
        <v>0</v>
      </c>
      <c r="AL1710" s="47">
        <f t="shared" si="3373"/>
        <v>0</v>
      </c>
      <c r="AM1710" s="47">
        <f t="shared" si="3374"/>
        <v>0</v>
      </c>
      <c r="AN1710" s="48" t="s">
        <v>36</v>
      </c>
      <c r="AO1710" s="1"/>
      <c r="AP1710" s="1"/>
      <c r="AQ1710" s="1"/>
      <c r="AR1710" s="1"/>
      <c r="AS1710" s="1"/>
    </row>
    <row r="1711" ht="31.5" hidden="1">
      <c r="B1711" s="41" t="s">
        <v>834</v>
      </c>
      <c r="C1711" s="41" t="s">
        <v>107</v>
      </c>
      <c r="D1711" s="41" t="s">
        <v>109</v>
      </c>
      <c r="E1711" s="26" t="str">
        <f t="shared" ref="E1711:E1774" si="3375">CONCATENATE(C1711,D1711)</f>
        <v>0409</v>
      </c>
      <c r="F1711" s="41" t="s">
        <v>751</v>
      </c>
      <c r="G1711" s="41" t="s">
        <v>53</v>
      </c>
      <c r="H1711" s="42" t="s">
        <v>54</v>
      </c>
      <c r="I1711" s="43">
        <f t="shared" si="3346"/>
        <v>0</v>
      </c>
      <c r="J1711" s="43">
        <f t="shared" si="3347"/>
        <v>0</v>
      </c>
      <c r="K1711" s="43">
        <f t="shared" si="3348"/>
        <v>0</v>
      </c>
      <c r="L1711" s="43">
        <f t="shared" si="3349"/>
        <v>0</v>
      </c>
      <c r="M1711" s="43">
        <f t="shared" si="3350"/>
        <v>0</v>
      </c>
      <c r="N1711" s="43">
        <f t="shared" si="3351"/>
        <v>0</v>
      </c>
      <c r="O1711" s="43">
        <f t="shared" si="3352"/>
        <v>0</v>
      </c>
      <c r="P1711" s="43">
        <f t="shared" si="3353"/>
        <v>0</v>
      </c>
      <c r="Q1711" s="43">
        <f t="shared" si="3354"/>
        <v>0</v>
      </c>
      <c r="R1711" s="43">
        <f t="shared" si="3355"/>
        <v>0</v>
      </c>
      <c r="S1711" s="43">
        <f t="shared" si="3356"/>
        <v>0</v>
      </c>
      <c r="T1711" s="43">
        <f t="shared" si="3357"/>
        <v>0</v>
      </c>
      <c r="U1711" s="43">
        <v>0</v>
      </c>
      <c r="V1711" s="43">
        <f t="shared" ref="V1711:V1774" si="3376">I1711+L1711+U1711+T1711+S1711+R1711+Q1711+P1711+O1711</f>
        <v>0</v>
      </c>
      <c r="W1711" s="43">
        <f t="shared" si="3358"/>
        <v>0</v>
      </c>
      <c r="X1711" s="43">
        <f t="shared" si="3359"/>
        <v>0</v>
      </c>
      <c r="Y1711" s="43">
        <f t="shared" si="3360"/>
        <v>0</v>
      </c>
      <c r="Z1711" s="43">
        <f t="shared" si="3361"/>
        <v>0</v>
      </c>
      <c r="AA1711" s="43">
        <f t="shared" si="3362"/>
        <v>0</v>
      </c>
      <c r="AB1711" s="43">
        <f t="shared" si="3363"/>
        <v>0</v>
      </c>
      <c r="AC1711" s="44">
        <f t="shared" si="3364"/>
        <v>0</v>
      </c>
      <c r="AD1711" s="44">
        <f t="shared" si="3365"/>
        <v>0</v>
      </c>
      <c r="AE1711" s="45" t="e">
        <f t="shared" si="3372"/>
        <v>#DIV/0!</v>
      </c>
      <c r="AF1711" s="46">
        <f t="shared" si="3366"/>
        <v>0</v>
      </c>
      <c r="AG1711" s="46">
        <f t="shared" si="3367"/>
        <v>0</v>
      </c>
      <c r="AH1711" s="47">
        <f t="shared" si="3368"/>
        <v>0</v>
      </c>
      <c r="AI1711" s="47">
        <f t="shared" si="3369"/>
        <v>0</v>
      </c>
      <c r="AJ1711" s="47">
        <f t="shared" si="3370"/>
        <v>0</v>
      </c>
      <c r="AK1711" s="47">
        <f t="shared" si="3371"/>
        <v>0</v>
      </c>
      <c r="AL1711" s="47">
        <f t="shared" si="3373"/>
        <v>0</v>
      </c>
      <c r="AM1711" s="47">
        <f t="shared" si="3374"/>
        <v>0</v>
      </c>
      <c r="AN1711" s="48" t="s">
        <v>36</v>
      </c>
      <c r="AO1711" s="1"/>
      <c r="AP1711" s="1"/>
      <c r="AQ1711" s="1"/>
      <c r="AR1711" s="1"/>
      <c r="AS1711" s="1"/>
    </row>
    <row r="1712" ht="31.5" hidden="1">
      <c r="B1712" s="41" t="s">
        <v>834</v>
      </c>
      <c r="C1712" s="41" t="s">
        <v>107</v>
      </c>
      <c r="D1712" s="41" t="s">
        <v>109</v>
      </c>
      <c r="E1712" s="26" t="str">
        <f t="shared" si="3375"/>
        <v>0409</v>
      </c>
      <c r="F1712" s="41" t="s">
        <v>751</v>
      </c>
      <c r="G1712" s="41" t="s">
        <v>55</v>
      </c>
      <c r="H1712" s="42" t="s">
        <v>56</v>
      </c>
      <c r="I1712" s="43"/>
      <c r="J1712" s="43"/>
      <c r="K1712" s="43"/>
      <c r="L1712" s="43"/>
      <c r="M1712" s="43"/>
      <c r="N1712" s="43"/>
      <c r="O1712" s="43">
        <v>0</v>
      </c>
      <c r="P1712" s="43">
        <v>0</v>
      </c>
      <c r="Q1712" s="43">
        <v>0</v>
      </c>
      <c r="R1712" s="43">
        <v>0</v>
      </c>
      <c r="S1712" s="43">
        <v>0</v>
      </c>
      <c r="T1712" s="43">
        <v>0</v>
      </c>
      <c r="U1712" s="43">
        <v>0</v>
      </c>
      <c r="V1712" s="43">
        <f t="shared" si="3376"/>
        <v>0</v>
      </c>
      <c r="W1712" s="43"/>
      <c r="X1712" s="43"/>
      <c r="Y1712" s="43"/>
      <c r="Z1712" s="43"/>
      <c r="AA1712" s="43"/>
      <c r="AB1712" s="43">
        <v>0</v>
      </c>
      <c r="AC1712" s="44">
        <v>0</v>
      </c>
      <c r="AD1712" s="44">
        <v>0</v>
      </c>
      <c r="AE1712" s="45" t="e">
        <f t="shared" si="3372"/>
        <v>#DIV/0!</v>
      </c>
      <c r="AF1712" s="46">
        <v>0</v>
      </c>
      <c r="AG1712" s="46">
        <v>0</v>
      </c>
      <c r="AH1712" s="47">
        <v>0</v>
      </c>
      <c r="AI1712" s="47">
        <v>0</v>
      </c>
      <c r="AJ1712" s="47">
        <v>0</v>
      </c>
      <c r="AK1712" s="47">
        <v>0</v>
      </c>
      <c r="AL1712" s="47">
        <f t="shared" si="3373"/>
        <v>0</v>
      </c>
      <c r="AM1712" s="47">
        <f t="shared" si="3374"/>
        <v>0</v>
      </c>
      <c r="AN1712" s="48" t="s">
        <v>36</v>
      </c>
      <c r="AO1712" s="1"/>
      <c r="AP1712" s="1"/>
      <c r="AQ1712" s="1"/>
      <c r="AR1712" s="1"/>
      <c r="AS1712" s="1"/>
    </row>
    <row r="1713" ht="31.5">
      <c r="B1713" s="41" t="s">
        <v>834</v>
      </c>
      <c r="C1713" s="41" t="s">
        <v>107</v>
      </c>
      <c r="D1713" s="41" t="s">
        <v>109</v>
      </c>
      <c r="E1713" s="26" t="str">
        <f t="shared" si="3375"/>
        <v>0409</v>
      </c>
      <c r="F1713" s="41" t="s">
        <v>252</v>
      </c>
      <c r="G1713" s="41"/>
      <c r="H1713" s="42" t="s">
        <v>253</v>
      </c>
      <c r="I1713" s="43">
        <f t="shared" si="3346"/>
        <v>53393.700000000004</v>
      </c>
      <c r="J1713" s="43">
        <f t="shared" si="3347"/>
        <v>0</v>
      </c>
      <c r="K1713" s="43">
        <f t="shared" si="3348"/>
        <v>0</v>
      </c>
      <c r="L1713" s="43">
        <f t="shared" si="3349"/>
        <v>-23255</v>
      </c>
      <c r="M1713" s="43">
        <f t="shared" si="3350"/>
        <v>0</v>
      </c>
      <c r="N1713" s="43">
        <f t="shared" si="3351"/>
        <v>0</v>
      </c>
      <c r="O1713" s="43">
        <f t="shared" si="3352"/>
        <v>0</v>
      </c>
      <c r="P1713" s="43">
        <f t="shared" si="3353"/>
        <v>0</v>
      </c>
      <c r="Q1713" s="43">
        <f t="shared" si="3354"/>
        <v>0</v>
      </c>
      <c r="R1713" s="43">
        <f t="shared" si="3355"/>
        <v>0</v>
      </c>
      <c r="S1713" s="43">
        <f t="shared" si="3356"/>
        <v>0</v>
      </c>
      <c r="T1713" s="43">
        <f t="shared" si="3357"/>
        <v>0</v>
      </c>
      <c r="U1713" s="43">
        <v>0</v>
      </c>
      <c r="V1713" s="43">
        <f t="shared" si="3376"/>
        <v>30138.700000000004</v>
      </c>
      <c r="W1713" s="43">
        <f t="shared" si="3358"/>
        <v>0</v>
      </c>
      <c r="X1713" s="43">
        <f t="shared" si="3359"/>
        <v>0</v>
      </c>
      <c r="Y1713" s="43">
        <f t="shared" si="3360"/>
        <v>0</v>
      </c>
      <c r="Z1713" s="43">
        <f t="shared" si="3361"/>
        <v>0</v>
      </c>
      <c r="AA1713" s="43">
        <f t="shared" si="3362"/>
        <v>0</v>
      </c>
      <c r="AB1713" s="43">
        <f t="shared" si="3363"/>
        <v>28650.59678</v>
      </c>
      <c r="AC1713" s="44">
        <f t="shared" si="3364"/>
        <v>44216.041190000004</v>
      </c>
      <c r="AD1713" s="44">
        <f t="shared" si="3365"/>
        <v>43961.222419999998</v>
      </c>
      <c r="AE1713" s="45">
        <f t="shared" si="3372"/>
        <v>99.423696099555741</v>
      </c>
      <c r="AF1713" s="43">
        <f t="shared" si="3366"/>
        <v>44216.041190000004</v>
      </c>
      <c r="AG1713" s="43">
        <f t="shared" si="3367"/>
        <v>0</v>
      </c>
      <c r="AH1713" s="43">
        <f t="shared" si="3368"/>
        <v>0</v>
      </c>
      <c r="AI1713" s="43">
        <f t="shared" si="3369"/>
        <v>0</v>
      </c>
      <c r="AJ1713" s="43">
        <f t="shared" si="3370"/>
        <v>0</v>
      </c>
      <c r="AK1713" s="43">
        <f t="shared" si="3371"/>
        <v>0</v>
      </c>
      <c r="AL1713" s="43">
        <f t="shared" si="3373"/>
        <v>44216.041190000004</v>
      </c>
      <c r="AM1713" s="43">
        <f t="shared" si="3374"/>
        <v>-14077.341189999999</v>
      </c>
      <c r="AN1713" s="2"/>
      <c r="AO1713" s="1"/>
      <c r="AP1713" s="1"/>
      <c r="AQ1713" s="1"/>
      <c r="AR1713" s="1"/>
      <c r="AS1713" s="1"/>
    </row>
    <row r="1714" ht="47.25">
      <c r="B1714" s="41" t="s">
        <v>834</v>
      </c>
      <c r="C1714" s="41" t="s">
        <v>107</v>
      </c>
      <c r="D1714" s="41" t="s">
        <v>109</v>
      </c>
      <c r="E1714" s="26" t="str">
        <f t="shared" si="3375"/>
        <v>0409</v>
      </c>
      <c r="F1714" s="41" t="s">
        <v>753</v>
      </c>
      <c r="G1714" s="41"/>
      <c r="H1714" s="42" t="s">
        <v>754</v>
      </c>
      <c r="I1714" s="43">
        <f>I1719</f>
        <v>53393.700000000004</v>
      </c>
      <c r="J1714" s="43">
        <f>J1719</f>
        <v>0</v>
      </c>
      <c r="K1714" s="43">
        <f>K1719</f>
        <v>0</v>
      </c>
      <c r="L1714" s="43">
        <f>L1719</f>
        <v>-23255</v>
      </c>
      <c r="M1714" s="43">
        <f>M1719</f>
        <v>0</v>
      </c>
      <c r="N1714" s="43">
        <f>N1719</f>
        <v>0</v>
      </c>
      <c r="O1714" s="43">
        <f>O1719+O1715</f>
        <v>0</v>
      </c>
      <c r="P1714" s="43">
        <f>P1719+P1715</f>
        <v>0</v>
      </c>
      <c r="Q1714" s="43">
        <f>Q1719</f>
        <v>0</v>
      </c>
      <c r="R1714" s="43">
        <f>R1719</f>
        <v>0</v>
      </c>
      <c r="S1714" s="43">
        <f>S1719</f>
        <v>0</v>
      </c>
      <c r="T1714" s="43">
        <f>T1719</f>
        <v>0</v>
      </c>
      <c r="U1714" s="43">
        <v>0</v>
      </c>
      <c r="V1714" s="43">
        <f t="shared" si="3376"/>
        <v>30138.700000000004</v>
      </c>
      <c r="W1714" s="43">
        <f>W1719</f>
        <v>0</v>
      </c>
      <c r="X1714" s="43">
        <f>X1719</f>
        <v>0</v>
      </c>
      <c r="Y1714" s="43">
        <f>Y1719</f>
        <v>0</v>
      </c>
      <c r="Z1714" s="43">
        <f>Z1719</f>
        <v>0</v>
      </c>
      <c r="AA1714" s="43">
        <f>AA1719</f>
        <v>0</v>
      </c>
      <c r="AB1714" s="43">
        <f>AB1719+AB1715</f>
        <v>28650.59678</v>
      </c>
      <c r="AC1714" s="44">
        <f>AC1719+AC1715</f>
        <v>44216.041190000004</v>
      </c>
      <c r="AD1714" s="44">
        <f>AD1719+AD1715</f>
        <v>43961.222419999998</v>
      </c>
      <c r="AE1714" s="45">
        <f t="shared" si="3372"/>
        <v>99.423696099555741</v>
      </c>
      <c r="AF1714" s="43">
        <f>AF1719+AF1715</f>
        <v>44216.041190000004</v>
      </c>
      <c r="AG1714" s="43">
        <f>AG1719+AG1715</f>
        <v>0</v>
      </c>
      <c r="AH1714" s="43">
        <f>AH1719+AH1715</f>
        <v>0</v>
      </c>
      <c r="AI1714" s="43">
        <f>AI1719+AI1715</f>
        <v>0</v>
      </c>
      <c r="AJ1714" s="43">
        <f>AJ1719+AJ1715</f>
        <v>0</v>
      </c>
      <c r="AK1714" s="43">
        <f>AK1719+AK1715</f>
        <v>0</v>
      </c>
      <c r="AL1714" s="43">
        <f t="shared" si="3373"/>
        <v>44216.041190000004</v>
      </c>
      <c r="AM1714" s="43">
        <f t="shared" si="3374"/>
        <v>-14077.341189999999</v>
      </c>
      <c r="AN1714" s="2"/>
      <c r="AO1714" s="1"/>
      <c r="AP1714" s="1"/>
      <c r="AQ1714" s="1"/>
      <c r="AR1714" s="1"/>
      <c r="AS1714" s="1"/>
    </row>
    <row r="1715" ht="47.25">
      <c r="B1715" s="41" t="s">
        <v>834</v>
      </c>
      <c r="C1715" s="41" t="s">
        <v>107</v>
      </c>
      <c r="D1715" s="41" t="s">
        <v>109</v>
      </c>
      <c r="E1715" s="26" t="str">
        <f t="shared" si="3375"/>
        <v>0409</v>
      </c>
      <c r="F1715" s="41" t="s">
        <v>755</v>
      </c>
      <c r="G1715" s="41"/>
      <c r="H1715" s="42" t="s">
        <v>756</v>
      </c>
      <c r="I1715" s="43"/>
      <c r="J1715" s="43"/>
      <c r="K1715" s="43"/>
      <c r="L1715" s="43"/>
      <c r="M1715" s="43"/>
      <c r="N1715" s="43"/>
      <c r="O1715" s="43">
        <f t="shared" ref="O1715:O1719" si="3377">O1716</f>
        <v>0</v>
      </c>
      <c r="P1715" s="43">
        <f t="shared" ref="P1715:P1719" si="3378">P1716</f>
        <v>0</v>
      </c>
      <c r="Q1715" s="43"/>
      <c r="R1715" s="43"/>
      <c r="S1715" s="43"/>
      <c r="T1715" s="43"/>
      <c r="U1715" s="43"/>
      <c r="V1715" s="43">
        <f t="shared" si="3376"/>
        <v>0</v>
      </c>
      <c r="W1715" s="43"/>
      <c r="X1715" s="43"/>
      <c r="Y1715" s="43"/>
      <c r="Z1715" s="43"/>
      <c r="AA1715" s="43"/>
      <c r="AB1715" s="43">
        <f t="shared" ref="AB1715:AB1719" si="3379">AB1716</f>
        <v>0</v>
      </c>
      <c r="AC1715" s="44">
        <f t="shared" ref="AC1715:AC1719" si="3380">AC1716</f>
        <v>14349.495000000001</v>
      </c>
      <c r="AD1715" s="44">
        <f t="shared" ref="AD1715:AD1719" si="3381">AD1716</f>
        <v>14094.703289999999</v>
      </c>
      <c r="AE1715" s="45">
        <f t="shared" si="3372"/>
        <v>98.224385527156173</v>
      </c>
      <c r="AF1715" s="43">
        <f t="shared" ref="AF1715:AF1719" si="3382">AF1716</f>
        <v>14349.495000000001</v>
      </c>
      <c r="AG1715" s="43">
        <f t="shared" ref="AG1715:AG1719" si="3383">AG1716</f>
        <v>0</v>
      </c>
      <c r="AH1715" s="43">
        <f t="shared" ref="AH1715:AH1719" si="3384">AH1716</f>
        <v>0</v>
      </c>
      <c r="AI1715" s="43">
        <f t="shared" ref="AI1715:AI1719" si="3385">AI1716</f>
        <v>0</v>
      </c>
      <c r="AJ1715" s="43">
        <f t="shared" ref="AJ1715:AJ1719" si="3386">AJ1716</f>
        <v>0</v>
      </c>
      <c r="AK1715" s="43">
        <f t="shared" ref="AK1715:AK1719" si="3387">AK1716</f>
        <v>0</v>
      </c>
      <c r="AL1715" s="43">
        <f t="shared" si="3373"/>
        <v>14349.495000000001</v>
      </c>
      <c r="AM1715" s="43">
        <f t="shared" si="3374"/>
        <v>-14349.495000000001</v>
      </c>
      <c r="AN1715" s="2"/>
      <c r="AR1715" s="1"/>
      <c r="AS1715" s="1"/>
    </row>
    <row r="1716" ht="47.25">
      <c r="B1716" s="41" t="s">
        <v>834</v>
      </c>
      <c r="C1716" s="41" t="s">
        <v>107</v>
      </c>
      <c r="D1716" s="41" t="s">
        <v>109</v>
      </c>
      <c r="E1716" s="26" t="str">
        <f t="shared" si="3375"/>
        <v>0409</v>
      </c>
      <c r="F1716" s="41" t="s">
        <v>757</v>
      </c>
      <c r="G1716" s="41"/>
      <c r="H1716" s="42" t="s">
        <v>758</v>
      </c>
      <c r="I1716" s="43"/>
      <c r="J1716" s="43"/>
      <c r="K1716" s="43"/>
      <c r="L1716" s="43"/>
      <c r="M1716" s="43"/>
      <c r="N1716" s="43"/>
      <c r="O1716" s="43">
        <f t="shared" si="3377"/>
        <v>0</v>
      </c>
      <c r="P1716" s="43">
        <f t="shared" si="3378"/>
        <v>0</v>
      </c>
      <c r="Q1716" s="43"/>
      <c r="R1716" s="43"/>
      <c r="S1716" s="43"/>
      <c r="T1716" s="43"/>
      <c r="U1716" s="43"/>
      <c r="V1716" s="43">
        <f t="shared" si="3376"/>
        <v>0</v>
      </c>
      <c r="W1716" s="43"/>
      <c r="X1716" s="43"/>
      <c r="Y1716" s="43"/>
      <c r="Z1716" s="43"/>
      <c r="AA1716" s="43"/>
      <c r="AB1716" s="43">
        <f t="shared" si="3379"/>
        <v>0</v>
      </c>
      <c r="AC1716" s="44">
        <f t="shared" si="3380"/>
        <v>14349.495000000001</v>
      </c>
      <c r="AD1716" s="44">
        <f t="shared" si="3381"/>
        <v>14094.703289999999</v>
      </c>
      <c r="AE1716" s="45">
        <f t="shared" si="3372"/>
        <v>98.224385527156173</v>
      </c>
      <c r="AF1716" s="43">
        <f t="shared" si="3382"/>
        <v>14349.495000000001</v>
      </c>
      <c r="AG1716" s="43">
        <f t="shared" si="3383"/>
        <v>0</v>
      </c>
      <c r="AH1716" s="43">
        <f t="shared" si="3384"/>
        <v>0</v>
      </c>
      <c r="AI1716" s="43">
        <f t="shared" si="3385"/>
        <v>0</v>
      </c>
      <c r="AJ1716" s="43">
        <f t="shared" si="3386"/>
        <v>0</v>
      </c>
      <c r="AK1716" s="43">
        <f t="shared" si="3387"/>
        <v>0</v>
      </c>
      <c r="AL1716" s="43">
        <f t="shared" si="3373"/>
        <v>14349.495000000001</v>
      </c>
      <c r="AM1716" s="43">
        <f t="shared" si="3374"/>
        <v>-14349.495000000001</v>
      </c>
      <c r="AN1716" s="2"/>
      <c r="AO1716" s="1"/>
      <c r="AP1716" s="1"/>
      <c r="AQ1716" s="1"/>
      <c r="AR1716" s="1"/>
      <c r="AS1716" s="1"/>
    </row>
    <row r="1717" ht="47.25">
      <c r="B1717" s="41" t="s">
        <v>834</v>
      </c>
      <c r="C1717" s="41" t="s">
        <v>107</v>
      </c>
      <c r="D1717" s="41" t="s">
        <v>109</v>
      </c>
      <c r="E1717" s="26" t="str">
        <f t="shared" si="3375"/>
        <v>0409</v>
      </c>
      <c r="F1717" s="41" t="s">
        <v>757</v>
      </c>
      <c r="G1717" s="41" t="s">
        <v>59</v>
      </c>
      <c r="H1717" s="42" t="s">
        <v>60</v>
      </c>
      <c r="I1717" s="43"/>
      <c r="J1717" s="43"/>
      <c r="K1717" s="43"/>
      <c r="L1717" s="43"/>
      <c r="M1717" s="43"/>
      <c r="N1717" s="43"/>
      <c r="O1717" s="43">
        <f t="shared" si="3377"/>
        <v>0</v>
      </c>
      <c r="P1717" s="43">
        <f t="shared" si="3378"/>
        <v>0</v>
      </c>
      <c r="Q1717" s="43"/>
      <c r="R1717" s="43"/>
      <c r="S1717" s="43"/>
      <c r="T1717" s="43"/>
      <c r="U1717" s="43"/>
      <c r="V1717" s="43">
        <f t="shared" si="3376"/>
        <v>0</v>
      </c>
      <c r="W1717" s="43"/>
      <c r="X1717" s="43"/>
      <c r="Y1717" s="43"/>
      <c r="Z1717" s="43"/>
      <c r="AA1717" s="43"/>
      <c r="AB1717" s="43">
        <f t="shared" si="3379"/>
        <v>0</v>
      </c>
      <c r="AC1717" s="44">
        <f t="shared" si="3380"/>
        <v>14349.495000000001</v>
      </c>
      <c r="AD1717" s="44">
        <f t="shared" si="3381"/>
        <v>14094.703289999999</v>
      </c>
      <c r="AE1717" s="45">
        <f t="shared" si="3372"/>
        <v>98.224385527156173</v>
      </c>
      <c r="AF1717" s="43">
        <f t="shared" si="3382"/>
        <v>14349.495000000001</v>
      </c>
      <c r="AG1717" s="43">
        <f t="shared" si="3383"/>
        <v>0</v>
      </c>
      <c r="AH1717" s="43">
        <f t="shared" si="3384"/>
        <v>0</v>
      </c>
      <c r="AI1717" s="43">
        <f t="shared" si="3385"/>
        <v>0</v>
      </c>
      <c r="AJ1717" s="43">
        <f t="shared" si="3386"/>
        <v>0</v>
      </c>
      <c r="AK1717" s="43">
        <f t="shared" si="3387"/>
        <v>0</v>
      </c>
      <c r="AL1717" s="43">
        <f t="shared" si="3373"/>
        <v>14349.495000000001</v>
      </c>
      <c r="AM1717" s="43">
        <f t="shared" si="3374"/>
        <v>-14349.495000000001</v>
      </c>
      <c r="AN1717" s="2"/>
      <c r="AO1717" s="1"/>
      <c r="AP1717" s="1"/>
      <c r="AQ1717" s="1"/>
      <c r="AR1717" s="1"/>
      <c r="AS1717" s="1"/>
    </row>
    <row r="1718" ht="47.25">
      <c r="B1718" s="41" t="s">
        <v>834</v>
      </c>
      <c r="C1718" s="41" t="s">
        <v>107</v>
      </c>
      <c r="D1718" s="41" t="s">
        <v>109</v>
      </c>
      <c r="E1718" s="26" t="str">
        <f t="shared" si="3375"/>
        <v>0409</v>
      </c>
      <c r="F1718" s="41" t="s">
        <v>757</v>
      </c>
      <c r="G1718" s="41" t="s">
        <v>475</v>
      </c>
      <c r="H1718" s="42" t="s">
        <v>476</v>
      </c>
      <c r="I1718" s="43"/>
      <c r="J1718" s="43"/>
      <c r="K1718" s="43"/>
      <c r="L1718" s="43"/>
      <c r="M1718" s="43"/>
      <c r="N1718" s="43"/>
      <c r="O1718" s="43">
        <v>0</v>
      </c>
      <c r="P1718" s="43">
        <v>0</v>
      </c>
      <c r="Q1718" s="43"/>
      <c r="R1718" s="43"/>
      <c r="S1718" s="43"/>
      <c r="T1718" s="43"/>
      <c r="U1718" s="43"/>
      <c r="V1718" s="43">
        <f t="shared" si="3376"/>
        <v>0</v>
      </c>
      <c r="W1718" s="43"/>
      <c r="X1718" s="43"/>
      <c r="Y1718" s="43"/>
      <c r="Z1718" s="43"/>
      <c r="AA1718" s="43"/>
      <c r="AB1718" s="43">
        <v>0</v>
      </c>
      <c r="AC1718" s="44">
        <v>14349.495000000001</v>
      </c>
      <c r="AD1718" s="44">
        <v>14094.703289999999</v>
      </c>
      <c r="AE1718" s="45">
        <f t="shared" si="3372"/>
        <v>98.224385527156173</v>
      </c>
      <c r="AF1718" s="43">
        <v>14349.495000000001</v>
      </c>
      <c r="AG1718" s="43">
        <v>0</v>
      </c>
      <c r="AH1718" s="43">
        <v>0</v>
      </c>
      <c r="AI1718" s="43">
        <v>0</v>
      </c>
      <c r="AJ1718" s="43">
        <v>0</v>
      </c>
      <c r="AK1718" s="43">
        <v>0</v>
      </c>
      <c r="AL1718" s="43">
        <f t="shared" si="3373"/>
        <v>14349.495000000001</v>
      </c>
      <c r="AM1718" s="43">
        <f t="shared" si="3374"/>
        <v>-14349.495000000001</v>
      </c>
      <c r="AN1718" s="2"/>
      <c r="AO1718" s="1"/>
      <c r="AP1718" s="1"/>
      <c r="AQ1718" s="1"/>
      <c r="AR1718" s="1"/>
      <c r="AS1718" s="1"/>
    </row>
    <row r="1719" ht="31.5">
      <c r="B1719" s="41" t="s">
        <v>834</v>
      </c>
      <c r="C1719" s="41" t="s">
        <v>107</v>
      </c>
      <c r="D1719" s="41" t="s">
        <v>109</v>
      </c>
      <c r="E1719" s="26" t="str">
        <f t="shared" si="3375"/>
        <v>0409</v>
      </c>
      <c r="F1719" s="41" t="s">
        <v>759</v>
      </c>
      <c r="G1719" s="41"/>
      <c r="H1719" s="42" t="s">
        <v>760</v>
      </c>
      <c r="I1719" s="43">
        <f>I1720</f>
        <v>53393.700000000004</v>
      </c>
      <c r="J1719" s="43">
        <f>J1720</f>
        <v>0</v>
      </c>
      <c r="K1719" s="43">
        <f>K1720</f>
        <v>0</v>
      </c>
      <c r="L1719" s="43">
        <f>L1720</f>
        <v>-23255</v>
      </c>
      <c r="M1719" s="43">
        <f>M1720</f>
        <v>0</v>
      </c>
      <c r="N1719" s="43">
        <f>N1720</f>
        <v>0</v>
      </c>
      <c r="O1719" s="43">
        <f t="shared" si="3377"/>
        <v>0</v>
      </c>
      <c r="P1719" s="43">
        <f t="shared" si="3378"/>
        <v>0</v>
      </c>
      <c r="Q1719" s="43">
        <f>Q1720</f>
        <v>0</v>
      </c>
      <c r="R1719" s="43">
        <f>R1720</f>
        <v>0</v>
      </c>
      <c r="S1719" s="43">
        <f>S1720</f>
        <v>0</v>
      </c>
      <c r="T1719" s="43">
        <f>T1720</f>
        <v>0</v>
      </c>
      <c r="U1719" s="43">
        <v>0</v>
      </c>
      <c r="V1719" s="43">
        <f t="shared" si="3376"/>
        <v>30138.700000000004</v>
      </c>
      <c r="W1719" s="43">
        <f>W1720</f>
        <v>0</v>
      </c>
      <c r="X1719" s="43">
        <f>X1720</f>
        <v>0</v>
      </c>
      <c r="Y1719" s="43">
        <f>Y1720</f>
        <v>0</v>
      </c>
      <c r="Z1719" s="43">
        <f>Z1720</f>
        <v>0</v>
      </c>
      <c r="AA1719" s="43">
        <f>AA1720</f>
        <v>0</v>
      </c>
      <c r="AB1719" s="43">
        <f t="shared" si="3379"/>
        <v>28650.59678</v>
      </c>
      <c r="AC1719" s="44">
        <f t="shared" si="3380"/>
        <v>29866.546190000001</v>
      </c>
      <c r="AD1719" s="44">
        <f t="shared" si="3381"/>
        <v>29866.519130000001</v>
      </c>
      <c r="AE1719" s="45">
        <f t="shared" si="3372"/>
        <v>99.999909396955957</v>
      </c>
      <c r="AF1719" s="43">
        <f t="shared" si="3382"/>
        <v>29866.546190000001</v>
      </c>
      <c r="AG1719" s="43">
        <f t="shared" si="3383"/>
        <v>0</v>
      </c>
      <c r="AH1719" s="43">
        <f t="shared" si="3384"/>
        <v>0</v>
      </c>
      <c r="AI1719" s="43">
        <f t="shared" si="3385"/>
        <v>0</v>
      </c>
      <c r="AJ1719" s="43">
        <f t="shared" si="3386"/>
        <v>0</v>
      </c>
      <c r="AK1719" s="43">
        <f t="shared" si="3387"/>
        <v>0</v>
      </c>
      <c r="AL1719" s="43">
        <f t="shared" si="3373"/>
        <v>29866.546190000001</v>
      </c>
      <c r="AM1719" s="43">
        <f t="shared" si="3374"/>
        <v>272.15381000000343</v>
      </c>
      <c r="AN1719" s="2"/>
      <c r="AR1719" s="1"/>
      <c r="AS1719" s="1"/>
    </row>
    <row r="1720" ht="31.5">
      <c r="B1720" s="41" t="s">
        <v>834</v>
      </c>
      <c r="C1720" s="41" t="s">
        <v>107</v>
      </c>
      <c r="D1720" s="41" t="s">
        <v>109</v>
      </c>
      <c r="E1720" s="26" t="str">
        <f t="shared" si="3375"/>
        <v>0409</v>
      </c>
      <c r="F1720" s="41" t="s">
        <v>761</v>
      </c>
      <c r="G1720" s="41"/>
      <c r="H1720" s="42" t="s">
        <v>762</v>
      </c>
      <c r="I1720" s="43">
        <f>I1721+I1723</f>
        <v>53393.700000000004</v>
      </c>
      <c r="J1720" s="43">
        <f>J1721+J1723</f>
        <v>0</v>
      </c>
      <c r="K1720" s="43">
        <f>K1721+K1723</f>
        <v>0</v>
      </c>
      <c r="L1720" s="43">
        <f>L1721+L1723</f>
        <v>-23255</v>
      </c>
      <c r="M1720" s="43">
        <f>M1721+M1723</f>
        <v>0</v>
      </c>
      <c r="N1720" s="43">
        <f>N1721+N1723</f>
        <v>0</v>
      </c>
      <c r="O1720" s="43">
        <f>O1721+O1723</f>
        <v>0</v>
      </c>
      <c r="P1720" s="43">
        <f>P1721+P1723</f>
        <v>0</v>
      </c>
      <c r="Q1720" s="43">
        <f>Q1721+Q1723</f>
        <v>0</v>
      </c>
      <c r="R1720" s="43">
        <f>R1721+R1723</f>
        <v>0</v>
      </c>
      <c r="S1720" s="43">
        <f>S1721+S1723</f>
        <v>0</v>
      </c>
      <c r="T1720" s="43">
        <f>T1721+T1723</f>
        <v>0</v>
      </c>
      <c r="U1720" s="43">
        <v>0</v>
      </c>
      <c r="V1720" s="43">
        <f t="shared" si="3376"/>
        <v>30138.700000000004</v>
      </c>
      <c r="W1720" s="43">
        <f>W1721+W1723</f>
        <v>0</v>
      </c>
      <c r="X1720" s="43">
        <f>X1721+X1723</f>
        <v>0</v>
      </c>
      <c r="Y1720" s="43">
        <f>Y1721+Y1723</f>
        <v>0</v>
      </c>
      <c r="Z1720" s="43">
        <f>Z1721+Z1723</f>
        <v>0</v>
      </c>
      <c r="AA1720" s="43">
        <f>AA1721+AA1723</f>
        <v>0</v>
      </c>
      <c r="AB1720" s="43">
        <f>AB1721+AB1723</f>
        <v>28650.59678</v>
      </c>
      <c r="AC1720" s="44">
        <f>AC1721+AC1723</f>
        <v>29866.546190000001</v>
      </c>
      <c r="AD1720" s="44">
        <f>AD1721+AD1723</f>
        <v>29866.519130000001</v>
      </c>
      <c r="AE1720" s="45">
        <f t="shared" si="3372"/>
        <v>99.999909396955957</v>
      </c>
      <c r="AF1720" s="43">
        <f>AF1721+AF1723</f>
        <v>29866.546190000001</v>
      </c>
      <c r="AG1720" s="43">
        <f>AG1721+AG1723</f>
        <v>0</v>
      </c>
      <c r="AH1720" s="43">
        <f>AH1721+AH1723</f>
        <v>0</v>
      </c>
      <c r="AI1720" s="43">
        <f>AI1721+AI1723</f>
        <v>0</v>
      </c>
      <c r="AJ1720" s="43">
        <f>AJ1721+AJ1723</f>
        <v>0</v>
      </c>
      <c r="AK1720" s="43">
        <f>AK1721+AK1723</f>
        <v>0</v>
      </c>
      <c r="AL1720" s="43">
        <f t="shared" si="3373"/>
        <v>29866.546190000001</v>
      </c>
      <c r="AM1720" s="43">
        <f t="shared" si="3374"/>
        <v>272.15381000000343</v>
      </c>
      <c r="AN1720" s="2"/>
      <c r="AO1720" s="1"/>
      <c r="AP1720" s="1"/>
      <c r="AQ1720" s="1"/>
      <c r="AR1720" s="1"/>
      <c r="AS1720" s="1"/>
    </row>
    <row r="1721" ht="31.5">
      <c r="B1721" s="41" t="s">
        <v>834</v>
      </c>
      <c r="C1721" s="41" t="s">
        <v>107</v>
      </c>
      <c r="D1721" s="41" t="s">
        <v>109</v>
      </c>
      <c r="E1721" s="26" t="str">
        <f t="shared" si="3375"/>
        <v>0409</v>
      </c>
      <c r="F1721" s="41" t="s">
        <v>761</v>
      </c>
      <c r="G1721" s="41" t="s">
        <v>177</v>
      </c>
      <c r="H1721" s="42" t="s">
        <v>178</v>
      </c>
      <c r="I1721" s="43">
        <f>I1722</f>
        <v>6787.1000000000004</v>
      </c>
      <c r="J1721" s="43">
        <f>J1722</f>
        <v>0</v>
      </c>
      <c r="K1721" s="43">
        <f>K1722</f>
        <v>0</v>
      </c>
      <c r="L1721" s="43">
        <f>L1722</f>
        <v>-6787.1000000000004</v>
      </c>
      <c r="M1721" s="43">
        <f>M1722</f>
        <v>0</v>
      </c>
      <c r="N1721" s="43">
        <f>N1722</f>
        <v>0</v>
      </c>
      <c r="O1721" s="43">
        <f>O1722</f>
        <v>0</v>
      </c>
      <c r="P1721" s="43">
        <f>P1722</f>
        <v>0</v>
      </c>
      <c r="Q1721" s="43">
        <f>Q1722</f>
        <v>0</v>
      </c>
      <c r="R1721" s="43">
        <f>R1722</f>
        <v>0</v>
      </c>
      <c r="S1721" s="43">
        <f>S1722</f>
        <v>0</v>
      </c>
      <c r="T1721" s="43">
        <f>T1722</f>
        <v>0</v>
      </c>
      <c r="U1721" s="43">
        <v>0</v>
      </c>
      <c r="V1721" s="43">
        <f t="shared" si="3376"/>
        <v>0</v>
      </c>
      <c r="W1721" s="43">
        <f>W1722</f>
        <v>0</v>
      </c>
      <c r="X1721" s="43">
        <f>X1722</f>
        <v>0</v>
      </c>
      <c r="Y1721" s="43">
        <f>Y1722</f>
        <v>0</v>
      </c>
      <c r="Z1721" s="43">
        <f>Z1722</f>
        <v>0</v>
      </c>
      <c r="AA1721" s="43">
        <f>AA1722</f>
        <v>0</v>
      </c>
      <c r="AB1721" s="43">
        <f>AB1722</f>
        <v>6787.2101199999997</v>
      </c>
      <c r="AC1721" s="44">
        <f>AC1722</f>
        <v>6787.2101199999997</v>
      </c>
      <c r="AD1721" s="44">
        <f>AD1722</f>
        <v>6787.2101199999997</v>
      </c>
      <c r="AE1721" s="45">
        <f t="shared" si="3372"/>
        <v>100</v>
      </c>
      <c r="AF1721" s="43">
        <f>AF1722</f>
        <v>6787.2101199999997</v>
      </c>
      <c r="AG1721" s="43">
        <f>AG1722</f>
        <v>0</v>
      </c>
      <c r="AH1721" s="43">
        <f>AH1722</f>
        <v>0</v>
      </c>
      <c r="AI1721" s="43">
        <f>AI1722</f>
        <v>0</v>
      </c>
      <c r="AJ1721" s="43">
        <f>AJ1722</f>
        <v>0</v>
      </c>
      <c r="AK1721" s="43">
        <f>AK1722</f>
        <v>0</v>
      </c>
      <c r="AL1721" s="43">
        <f t="shared" si="3373"/>
        <v>6787.2101199999997</v>
      </c>
      <c r="AM1721" s="43">
        <f t="shared" si="3374"/>
        <v>-6787.2101199999997</v>
      </c>
      <c r="AN1721" s="2"/>
      <c r="AR1721" s="1"/>
      <c r="AS1721" s="1"/>
    </row>
    <row r="1722" ht="63">
      <c r="B1722" s="41" t="s">
        <v>834</v>
      </c>
      <c r="C1722" s="41" t="s">
        <v>107</v>
      </c>
      <c r="D1722" s="41" t="s">
        <v>109</v>
      </c>
      <c r="E1722" s="26" t="str">
        <f t="shared" si="3375"/>
        <v>0409</v>
      </c>
      <c r="F1722" s="41" t="s">
        <v>761</v>
      </c>
      <c r="G1722" s="41" t="s">
        <v>373</v>
      </c>
      <c r="H1722" s="42" t="s">
        <v>374</v>
      </c>
      <c r="I1722" s="43">
        <v>6787.1000000000004</v>
      </c>
      <c r="J1722" s="43"/>
      <c r="K1722" s="43"/>
      <c r="L1722" s="43">
        <v>-6787.1000000000004</v>
      </c>
      <c r="M1722" s="43"/>
      <c r="N1722" s="43"/>
      <c r="O1722" s="43">
        <v>0</v>
      </c>
      <c r="P1722" s="43">
        <v>0</v>
      </c>
      <c r="Q1722" s="43">
        <v>0</v>
      </c>
      <c r="R1722" s="43">
        <v>0</v>
      </c>
      <c r="S1722" s="43">
        <v>0</v>
      </c>
      <c r="T1722" s="43">
        <v>0</v>
      </c>
      <c r="U1722" s="43">
        <v>0</v>
      </c>
      <c r="V1722" s="43">
        <f t="shared" si="3376"/>
        <v>0</v>
      </c>
      <c r="W1722" s="43"/>
      <c r="X1722" s="43"/>
      <c r="Y1722" s="43"/>
      <c r="Z1722" s="43"/>
      <c r="AA1722" s="43"/>
      <c r="AB1722" s="43">
        <v>6787.2101199999997</v>
      </c>
      <c r="AC1722" s="44">
        <v>6787.2101199999997</v>
      </c>
      <c r="AD1722" s="44">
        <v>6787.2101199999997</v>
      </c>
      <c r="AE1722" s="45">
        <f t="shared" si="3372"/>
        <v>100</v>
      </c>
      <c r="AF1722" s="43">
        <v>6787.2101199999997</v>
      </c>
      <c r="AG1722" s="43">
        <v>0</v>
      </c>
      <c r="AH1722" s="43">
        <v>0</v>
      </c>
      <c r="AI1722" s="43">
        <v>0</v>
      </c>
      <c r="AJ1722" s="43">
        <v>0</v>
      </c>
      <c r="AK1722" s="43">
        <v>0</v>
      </c>
      <c r="AL1722" s="43">
        <f t="shared" si="3373"/>
        <v>6787.2101199999997</v>
      </c>
      <c r="AM1722" s="43">
        <f t="shared" si="3374"/>
        <v>-6787.2101199999997</v>
      </c>
      <c r="AN1722" s="19"/>
      <c r="AO1722" s="1"/>
      <c r="AP1722" s="1"/>
      <c r="AQ1722" s="1"/>
      <c r="AR1722" s="1"/>
      <c r="AS1722" s="1"/>
    </row>
    <row r="1723">
      <c r="B1723" s="41" t="s">
        <v>834</v>
      </c>
      <c r="C1723" s="41" t="s">
        <v>107</v>
      </c>
      <c r="D1723" s="41" t="s">
        <v>109</v>
      </c>
      <c r="E1723" s="26" t="str">
        <f t="shared" si="3375"/>
        <v>0409</v>
      </c>
      <c r="F1723" s="41" t="s">
        <v>761</v>
      </c>
      <c r="G1723" s="41" t="s">
        <v>59</v>
      </c>
      <c r="H1723" s="42" t="s">
        <v>60</v>
      </c>
      <c r="I1723" s="43">
        <f>I1724</f>
        <v>46606.600000000006</v>
      </c>
      <c r="J1723" s="43">
        <f>J1724</f>
        <v>0</v>
      </c>
      <c r="K1723" s="43">
        <f>K1724</f>
        <v>0</v>
      </c>
      <c r="L1723" s="43">
        <f>L1724</f>
        <v>-16467.900000000001</v>
      </c>
      <c r="M1723" s="43">
        <f>M1724</f>
        <v>0</v>
      </c>
      <c r="N1723" s="43">
        <f>N1724</f>
        <v>0</v>
      </c>
      <c r="O1723" s="43">
        <f>O1724</f>
        <v>0</v>
      </c>
      <c r="P1723" s="43">
        <f>P1724</f>
        <v>0</v>
      </c>
      <c r="Q1723" s="43">
        <f>Q1724</f>
        <v>0</v>
      </c>
      <c r="R1723" s="43">
        <f>R1724</f>
        <v>0</v>
      </c>
      <c r="S1723" s="43">
        <f>S1724</f>
        <v>0</v>
      </c>
      <c r="T1723" s="43">
        <f>T1724</f>
        <v>0</v>
      </c>
      <c r="U1723" s="43">
        <v>0</v>
      </c>
      <c r="V1723" s="43">
        <f t="shared" si="3376"/>
        <v>30138.700000000004</v>
      </c>
      <c r="W1723" s="43">
        <f>W1724</f>
        <v>0</v>
      </c>
      <c r="X1723" s="43">
        <f>X1724</f>
        <v>0</v>
      </c>
      <c r="Y1723" s="43">
        <f>Y1724</f>
        <v>0</v>
      </c>
      <c r="Z1723" s="43">
        <f>Z1724</f>
        <v>0</v>
      </c>
      <c r="AA1723" s="43">
        <f>AA1724</f>
        <v>0</v>
      </c>
      <c r="AB1723" s="43">
        <f>AB1724</f>
        <v>21863.38666</v>
      </c>
      <c r="AC1723" s="44">
        <f>AC1724</f>
        <v>23079.336070000001</v>
      </c>
      <c r="AD1723" s="44">
        <f>AD1724</f>
        <v>23079.309010000001</v>
      </c>
      <c r="AE1723" s="45">
        <f t="shared" si="3372"/>
        <v>99.999882752259779</v>
      </c>
      <c r="AF1723" s="43">
        <f>AF1724</f>
        <v>23079.336070000001</v>
      </c>
      <c r="AG1723" s="43">
        <f>AG1724</f>
        <v>0</v>
      </c>
      <c r="AH1723" s="43">
        <f>AH1724</f>
        <v>0</v>
      </c>
      <c r="AI1723" s="43">
        <f>AI1724</f>
        <v>0</v>
      </c>
      <c r="AJ1723" s="43">
        <f>AJ1724</f>
        <v>0</v>
      </c>
      <c r="AK1723" s="43">
        <f>AK1724</f>
        <v>0</v>
      </c>
      <c r="AL1723" s="43">
        <f t="shared" si="3373"/>
        <v>23079.336070000001</v>
      </c>
      <c r="AM1723" s="43">
        <f t="shared" si="3374"/>
        <v>7059.3639300000032</v>
      </c>
      <c r="AN1723" s="2"/>
      <c r="AO1723" s="1"/>
      <c r="AP1723" s="1"/>
      <c r="AQ1723" s="1"/>
      <c r="AR1723" s="1"/>
      <c r="AS1723" s="1"/>
    </row>
    <row r="1724" ht="63">
      <c r="B1724" s="41" t="s">
        <v>834</v>
      </c>
      <c r="C1724" s="41" t="s">
        <v>107</v>
      </c>
      <c r="D1724" s="41" t="s">
        <v>109</v>
      </c>
      <c r="E1724" s="26" t="str">
        <f t="shared" si="3375"/>
        <v>0409</v>
      </c>
      <c r="F1724" s="41" t="s">
        <v>761</v>
      </c>
      <c r="G1724" s="41" t="s">
        <v>475</v>
      </c>
      <c r="H1724" s="42" t="s">
        <v>476</v>
      </c>
      <c r="I1724" s="43">
        <v>46606.600000000006</v>
      </c>
      <c r="J1724" s="43"/>
      <c r="K1724" s="43"/>
      <c r="L1724" s="43">
        <v>-16467.900000000001</v>
      </c>
      <c r="M1724" s="43"/>
      <c r="N1724" s="43"/>
      <c r="O1724" s="43">
        <v>0</v>
      </c>
      <c r="P1724" s="43">
        <v>0</v>
      </c>
      <c r="Q1724" s="43">
        <v>0</v>
      </c>
      <c r="R1724" s="43">
        <v>0</v>
      </c>
      <c r="S1724" s="43">
        <v>0</v>
      </c>
      <c r="T1724" s="43">
        <v>0</v>
      </c>
      <c r="U1724" s="43">
        <v>0</v>
      </c>
      <c r="V1724" s="43">
        <f t="shared" si="3376"/>
        <v>30138.700000000004</v>
      </c>
      <c r="W1724" s="43"/>
      <c r="X1724" s="43"/>
      <c r="Y1724" s="43"/>
      <c r="Z1724" s="43"/>
      <c r="AA1724" s="43"/>
      <c r="AB1724" s="43">
        <v>21863.38666</v>
      </c>
      <c r="AC1724" s="44">
        <v>23079.336070000001</v>
      </c>
      <c r="AD1724" s="44">
        <v>23079.309010000001</v>
      </c>
      <c r="AE1724" s="45">
        <f t="shared" si="3372"/>
        <v>99.999882752259779</v>
      </c>
      <c r="AF1724" s="43">
        <v>23079.336070000001</v>
      </c>
      <c r="AG1724" s="43">
        <v>0</v>
      </c>
      <c r="AH1724" s="43">
        <v>0</v>
      </c>
      <c r="AI1724" s="43">
        <v>0</v>
      </c>
      <c r="AJ1724" s="43">
        <v>0</v>
      </c>
      <c r="AK1724" s="43">
        <v>0</v>
      </c>
      <c r="AL1724" s="43">
        <f t="shared" si="3373"/>
        <v>23079.336070000001</v>
      </c>
      <c r="AM1724" s="43">
        <f t="shared" si="3374"/>
        <v>7059.3639300000032</v>
      </c>
      <c r="AN1724" s="19"/>
      <c r="AO1724" s="1"/>
      <c r="AP1724" s="1"/>
      <c r="AQ1724" s="1"/>
      <c r="AR1724" s="1"/>
      <c r="AS1724" s="1"/>
    </row>
    <row r="1725" ht="31.5">
      <c r="B1725" s="41" t="s">
        <v>834</v>
      </c>
      <c r="C1725" s="41" t="s">
        <v>107</v>
      </c>
      <c r="D1725" s="41" t="s">
        <v>109</v>
      </c>
      <c r="E1725" s="26" t="str">
        <f t="shared" si="3375"/>
        <v>0409</v>
      </c>
      <c r="F1725" s="41" t="s">
        <v>763</v>
      </c>
      <c r="G1725" s="41"/>
      <c r="H1725" s="42" t="s">
        <v>764</v>
      </c>
      <c r="I1725" s="43">
        <f t="shared" ref="I1725:I1727" si="3388">I1726</f>
        <v>18633.099999999999</v>
      </c>
      <c r="J1725" s="43">
        <f t="shared" ref="J1725:J1727" si="3389">J1726</f>
        <v>18633.099999999999</v>
      </c>
      <c r="K1725" s="43">
        <f t="shared" ref="K1725:K1727" si="3390">K1726</f>
        <v>18633.099999999999</v>
      </c>
      <c r="L1725" s="43">
        <f t="shared" ref="L1725:L1727" si="3391">L1726</f>
        <v>0</v>
      </c>
      <c r="M1725" s="43">
        <f t="shared" ref="M1725:M1727" si="3392">M1726</f>
        <v>0</v>
      </c>
      <c r="N1725" s="43">
        <f t="shared" ref="N1725:N1727" si="3393">N1726</f>
        <v>0</v>
      </c>
      <c r="O1725" s="43">
        <f t="shared" ref="O1725:O1727" si="3394">O1726</f>
        <v>0</v>
      </c>
      <c r="P1725" s="43">
        <f t="shared" ref="P1725:P1727" si="3395">P1726</f>
        <v>0</v>
      </c>
      <c r="Q1725" s="43">
        <f t="shared" ref="Q1725:Q1727" si="3396">Q1726</f>
        <v>0</v>
      </c>
      <c r="R1725" s="43">
        <f t="shared" ref="R1725:R1727" si="3397">R1726</f>
        <v>0</v>
      </c>
      <c r="S1725" s="43">
        <f t="shared" ref="S1725:S1727" si="3398">S1726</f>
        <v>0</v>
      </c>
      <c r="T1725" s="43">
        <f t="shared" ref="T1725:T1727" si="3399">T1726</f>
        <v>0</v>
      </c>
      <c r="U1725" s="43">
        <f>U1726</f>
        <v>0</v>
      </c>
      <c r="V1725" s="43">
        <f t="shared" si="3376"/>
        <v>18633.099999999999</v>
      </c>
      <c r="W1725" s="43">
        <f t="shared" ref="W1725:W1727" si="3400">W1726</f>
        <v>0</v>
      </c>
      <c r="X1725" s="43">
        <f t="shared" ref="X1725:X1727" si="3401">X1726</f>
        <v>0</v>
      </c>
      <c r="Y1725" s="43">
        <f t="shared" ref="Y1725:Y1727" si="3402">Y1726</f>
        <v>0</v>
      </c>
      <c r="Z1725" s="43">
        <f t="shared" ref="Z1725:Z1727" si="3403">Z1726</f>
        <v>0</v>
      </c>
      <c r="AA1725" s="43">
        <f t="shared" ref="AA1725:AA1727" si="3404">AA1726</f>
        <v>0</v>
      </c>
      <c r="AB1725" s="43">
        <f t="shared" ref="AB1725:AB1727" si="3405">AB1726</f>
        <v>18633.099999999999</v>
      </c>
      <c r="AC1725" s="44">
        <f t="shared" ref="AC1725:AC1727" si="3406">AC1726</f>
        <v>18633.099999999999</v>
      </c>
      <c r="AD1725" s="44">
        <f t="shared" ref="AD1725:AD1727" si="3407">AD1726</f>
        <v>18633.099999999999</v>
      </c>
      <c r="AE1725" s="45">
        <f t="shared" si="3372"/>
        <v>100</v>
      </c>
      <c r="AF1725" s="43">
        <f t="shared" ref="AF1725:AF1727" si="3408">AF1726</f>
        <v>18633.099999999999</v>
      </c>
      <c r="AG1725" s="43">
        <f t="shared" ref="AG1725:AG1727" si="3409">AG1726</f>
        <v>0</v>
      </c>
      <c r="AH1725" s="43">
        <f t="shared" ref="AH1725:AH1727" si="3410">AH1726</f>
        <v>0</v>
      </c>
      <c r="AI1725" s="43">
        <f t="shared" ref="AI1725:AI1727" si="3411">AI1726</f>
        <v>0</v>
      </c>
      <c r="AJ1725" s="43">
        <f t="shared" ref="AJ1725:AJ1727" si="3412">AJ1726</f>
        <v>0</v>
      </c>
      <c r="AK1725" s="43">
        <f t="shared" ref="AK1725:AK1727" si="3413">AK1726</f>
        <v>0</v>
      </c>
      <c r="AL1725" s="43">
        <f t="shared" si="3373"/>
        <v>18633.099999999999</v>
      </c>
      <c r="AM1725" s="43">
        <f t="shared" si="3374"/>
        <v>0</v>
      </c>
      <c r="AN1725" s="2"/>
      <c r="AO1725" s="1"/>
      <c r="AP1725" s="1"/>
      <c r="AQ1725" s="1"/>
      <c r="AR1725" s="1"/>
      <c r="AS1725" s="1"/>
    </row>
    <row r="1726" ht="31.5">
      <c r="B1726" s="41" t="s">
        <v>834</v>
      </c>
      <c r="C1726" s="41" t="s">
        <v>107</v>
      </c>
      <c r="D1726" s="41" t="s">
        <v>109</v>
      </c>
      <c r="E1726" s="26" t="str">
        <f t="shared" si="3375"/>
        <v>0409</v>
      </c>
      <c r="F1726" s="41" t="s">
        <v>765</v>
      </c>
      <c r="G1726" s="41"/>
      <c r="H1726" s="42" t="s">
        <v>766</v>
      </c>
      <c r="I1726" s="43">
        <f t="shared" si="3388"/>
        <v>18633.099999999999</v>
      </c>
      <c r="J1726" s="43">
        <f t="shared" si="3389"/>
        <v>18633.099999999999</v>
      </c>
      <c r="K1726" s="43">
        <f t="shared" si="3390"/>
        <v>18633.099999999999</v>
      </c>
      <c r="L1726" s="43">
        <f t="shared" si="3391"/>
        <v>0</v>
      </c>
      <c r="M1726" s="43">
        <f t="shared" si="3392"/>
        <v>0</v>
      </c>
      <c r="N1726" s="43">
        <f t="shared" si="3393"/>
        <v>0</v>
      </c>
      <c r="O1726" s="43">
        <f t="shared" si="3394"/>
        <v>0</v>
      </c>
      <c r="P1726" s="43">
        <f t="shared" si="3395"/>
        <v>0</v>
      </c>
      <c r="Q1726" s="43">
        <f t="shared" si="3396"/>
        <v>0</v>
      </c>
      <c r="R1726" s="43">
        <f t="shared" si="3397"/>
        <v>0</v>
      </c>
      <c r="S1726" s="43">
        <f t="shared" si="3398"/>
        <v>0</v>
      </c>
      <c r="T1726" s="43">
        <f t="shared" si="3399"/>
        <v>0</v>
      </c>
      <c r="U1726" s="43">
        <v>0</v>
      </c>
      <c r="V1726" s="43">
        <f t="shared" si="3376"/>
        <v>18633.099999999999</v>
      </c>
      <c r="W1726" s="43">
        <f t="shared" si="3400"/>
        <v>0</v>
      </c>
      <c r="X1726" s="43">
        <f t="shared" si="3401"/>
        <v>0</v>
      </c>
      <c r="Y1726" s="43">
        <f t="shared" si="3402"/>
        <v>0</v>
      </c>
      <c r="Z1726" s="43">
        <f t="shared" si="3403"/>
        <v>0</v>
      </c>
      <c r="AA1726" s="43">
        <f t="shared" si="3404"/>
        <v>0</v>
      </c>
      <c r="AB1726" s="43">
        <f t="shared" si="3405"/>
        <v>18633.099999999999</v>
      </c>
      <c r="AC1726" s="44">
        <f t="shared" si="3406"/>
        <v>18633.099999999999</v>
      </c>
      <c r="AD1726" s="44">
        <f t="shared" si="3407"/>
        <v>18633.099999999999</v>
      </c>
      <c r="AE1726" s="45">
        <f t="shared" si="3372"/>
        <v>100</v>
      </c>
      <c r="AF1726" s="43">
        <f t="shared" si="3408"/>
        <v>18633.099999999999</v>
      </c>
      <c r="AG1726" s="43">
        <f t="shared" si="3409"/>
        <v>0</v>
      </c>
      <c r="AH1726" s="43">
        <f t="shared" si="3410"/>
        <v>0</v>
      </c>
      <c r="AI1726" s="43">
        <f t="shared" si="3411"/>
        <v>0</v>
      </c>
      <c r="AJ1726" s="43">
        <f t="shared" si="3412"/>
        <v>0</v>
      </c>
      <c r="AK1726" s="43">
        <f t="shared" si="3413"/>
        <v>0</v>
      </c>
      <c r="AL1726" s="43">
        <f t="shared" si="3373"/>
        <v>18633.099999999999</v>
      </c>
      <c r="AM1726" s="43">
        <f t="shared" si="3374"/>
        <v>0</v>
      </c>
      <c r="AN1726" s="2"/>
      <c r="AO1726" s="1"/>
      <c r="AP1726" s="1"/>
      <c r="AQ1726" s="1"/>
      <c r="AR1726" s="1"/>
      <c r="AS1726" s="1"/>
    </row>
    <row r="1727" ht="47.25">
      <c r="B1727" s="41" t="s">
        <v>834</v>
      </c>
      <c r="C1727" s="41" t="s">
        <v>107</v>
      </c>
      <c r="D1727" s="41" t="s">
        <v>109</v>
      </c>
      <c r="E1727" s="26" t="str">
        <f t="shared" si="3375"/>
        <v>0409</v>
      </c>
      <c r="F1727" s="41" t="s">
        <v>767</v>
      </c>
      <c r="G1727" s="41"/>
      <c r="H1727" s="42" t="s">
        <v>768</v>
      </c>
      <c r="I1727" s="43">
        <f t="shared" si="3388"/>
        <v>18633.099999999999</v>
      </c>
      <c r="J1727" s="43">
        <f t="shared" si="3389"/>
        <v>18633.099999999999</v>
      </c>
      <c r="K1727" s="43">
        <f t="shared" si="3390"/>
        <v>18633.099999999999</v>
      </c>
      <c r="L1727" s="43">
        <f t="shared" si="3391"/>
        <v>0</v>
      </c>
      <c r="M1727" s="43">
        <f t="shared" si="3392"/>
        <v>0</v>
      </c>
      <c r="N1727" s="43">
        <f t="shared" si="3393"/>
        <v>0</v>
      </c>
      <c r="O1727" s="43">
        <f t="shared" si="3394"/>
        <v>0</v>
      </c>
      <c r="P1727" s="43">
        <f t="shared" si="3395"/>
        <v>0</v>
      </c>
      <c r="Q1727" s="43">
        <f t="shared" si="3396"/>
        <v>0</v>
      </c>
      <c r="R1727" s="43">
        <f t="shared" si="3397"/>
        <v>0</v>
      </c>
      <c r="S1727" s="43">
        <f t="shared" si="3398"/>
        <v>0</v>
      </c>
      <c r="T1727" s="43">
        <f t="shared" si="3399"/>
        <v>0</v>
      </c>
      <c r="U1727" s="43">
        <v>0</v>
      </c>
      <c r="V1727" s="43">
        <f t="shared" si="3376"/>
        <v>18633.099999999999</v>
      </c>
      <c r="W1727" s="43">
        <f t="shared" si="3400"/>
        <v>0</v>
      </c>
      <c r="X1727" s="43">
        <f t="shared" si="3401"/>
        <v>0</v>
      </c>
      <c r="Y1727" s="43">
        <f t="shared" si="3402"/>
        <v>0</v>
      </c>
      <c r="Z1727" s="43">
        <f t="shared" si="3403"/>
        <v>0</v>
      </c>
      <c r="AA1727" s="43">
        <f t="shared" si="3404"/>
        <v>0</v>
      </c>
      <c r="AB1727" s="43">
        <f t="shared" si="3405"/>
        <v>18633.099999999999</v>
      </c>
      <c r="AC1727" s="44">
        <f t="shared" si="3406"/>
        <v>18633.099999999999</v>
      </c>
      <c r="AD1727" s="44">
        <f t="shared" si="3407"/>
        <v>18633.099999999999</v>
      </c>
      <c r="AE1727" s="45">
        <f t="shared" si="3372"/>
        <v>100</v>
      </c>
      <c r="AF1727" s="43">
        <f t="shared" si="3408"/>
        <v>18633.099999999999</v>
      </c>
      <c r="AG1727" s="43">
        <f t="shared" si="3409"/>
        <v>0</v>
      </c>
      <c r="AH1727" s="43">
        <f t="shared" si="3410"/>
        <v>0</v>
      </c>
      <c r="AI1727" s="43">
        <f t="shared" si="3411"/>
        <v>0</v>
      </c>
      <c r="AJ1727" s="43">
        <f t="shared" si="3412"/>
        <v>0</v>
      </c>
      <c r="AK1727" s="43">
        <f t="shared" si="3413"/>
        <v>0</v>
      </c>
      <c r="AL1727" s="43">
        <f t="shared" si="3373"/>
        <v>18633.099999999999</v>
      </c>
      <c r="AM1727" s="43">
        <f t="shared" si="3374"/>
        <v>0</v>
      </c>
      <c r="AN1727" s="2"/>
      <c r="AR1727" s="1"/>
      <c r="AS1727" s="1"/>
    </row>
    <row r="1728" ht="31.5">
      <c r="B1728" s="41" t="s">
        <v>834</v>
      </c>
      <c r="C1728" s="41" t="s">
        <v>107</v>
      </c>
      <c r="D1728" s="41" t="s">
        <v>109</v>
      </c>
      <c r="E1728" s="26" t="str">
        <f t="shared" si="3375"/>
        <v>0409</v>
      </c>
      <c r="F1728" s="41" t="s">
        <v>769</v>
      </c>
      <c r="G1728" s="41"/>
      <c r="H1728" s="42" t="s">
        <v>770</v>
      </c>
      <c r="I1728" s="43">
        <f>I1731</f>
        <v>18633.099999999999</v>
      </c>
      <c r="J1728" s="43">
        <f>J1731</f>
        <v>18633.099999999999</v>
      </c>
      <c r="K1728" s="43">
        <f>K1731</f>
        <v>18633.099999999999</v>
      </c>
      <c r="L1728" s="43">
        <f>L1731</f>
        <v>0</v>
      </c>
      <c r="M1728" s="43">
        <f>M1731</f>
        <v>0</v>
      </c>
      <c r="N1728" s="43">
        <f>N1731</f>
        <v>0</v>
      </c>
      <c r="O1728" s="43">
        <f>O1731+O1729</f>
        <v>0</v>
      </c>
      <c r="P1728" s="43">
        <f>P1731+P1729</f>
        <v>0</v>
      </c>
      <c r="Q1728" s="43">
        <f>Q1731+Q1729</f>
        <v>0</v>
      </c>
      <c r="R1728" s="43">
        <f>R1731+R1729</f>
        <v>0</v>
      </c>
      <c r="S1728" s="43">
        <f>S1731+S1729</f>
        <v>0</v>
      </c>
      <c r="T1728" s="43">
        <f>T1731</f>
        <v>0</v>
      </c>
      <c r="U1728" s="43">
        <v>0</v>
      </c>
      <c r="V1728" s="43">
        <f t="shared" si="3376"/>
        <v>18633.099999999999</v>
      </c>
      <c r="W1728" s="43">
        <f>W1731</f>
        <v>0</v>
      </c>
      <c r="X1728" s="43">
        <f>X1731</f>
        <v>0</v>
      </c>
      <c r="Y1728" s="43">
        <f>Y1731</f>
        <v>0</v>
      </c>
      <c r="Z1728" s="43">
        <f>Z1731</f>
        <v>0</v>
      </c>
      <c r="AA1728" s="43">
        <f>AA1731</f>
        <v>0</v>
      </c>
      <c r="AB1728" s="43">
        <f>AB1731+AB1729</f>
        <v>18633.099999999999</v>
      </c>
      <c r="AC1728" s="44">
        <f>AC1731+AC1729</f>
        <v>18633.099999999999</v>
      </c>
      <c r="AD1728" s="44">
        <f>AD1731+AD1729</f>
        <v>18633.099999999999</v>
      </c>
      <c r="AE1728" s="45">
        <f t="shared" si="3372"/>
        <v>100</v>
      </c>
      <c r="AF1728" s="43">
        <f>AF1731+AF1729</f>
        <v>18633.099999999999</v>
      </c>
      <c r="AG1728" s="43">
        <f>AG1731+AG1729</f>
        <v>0</v>
      </c>
      <c r="AH1728" s="43">
        <f>AH1731+AH1729</f>
        <v>0</v>
      </c>
      <c r="AI1728" s="43">
        <f>AI1731+AI1729</f>
        <v>0</v>
      </c>
      <c r="AJ1728" s="43">
        <f>AJ1731+AJ1729</f>
        <v>0</v>
      </c>
      <c r="AK1728" s="43">
        <f>AK1731+AK1729</f>
        <v>0</v>
      </c>
      <c r="AL1728" s="43">
        <f t="shared" si="3373"/>
        <v>18633.099999999999</v>
      </c>
      <c r="AM1728" s="43">
        <f t="shared" si="3374"/>
        <v>0</v>
      </c>
      <c r="AN1728" s="2"/>
      <c r="AO1728" s="1"/>
      <c r="AP1728" s="1"/>
      <c r="AQ1728" s="1"/>
      <c r="AR1728" s="1"/>
      <c r="AS1728" s="1"/>
    </row>
    <row r="1729" ht="31.5">
      <c r="B1729" s="41" t="s">
        <v>834</v>
      </c>
      <c r="C1729" s="41" t="s">
        <v>107</v>
      </c>
      <c r="D1729" s="41" t="s">
        <v>109</v>
      </c>
      <c r="E1729" s="26" t="str">
        <f t="shared" si="3375"/>
        <v>0409</v>
      </c>
      <c r="F1729" s="41" t="s">
        <v>769</v>
      </c>
      <c r="G1729" s="41" t="s">
        <v>177</v>
      </c>
      <c r="H1729" s="42" t="s">
        <v>178</v>
      </c>
      <c r="I1729" s="43"/>
      <c r="J1729" s="43"/>
      <c r="K1729" s="43"/>
      <c r="L1729" s="43"/>
      <c r="M1729" s="43"/>
      <c r="N1729" s="43"/>
      <c r="O1729" s="43">
        <f>O1730</f>
        <v>0</v>
      </c>
      <c r="P1729" s="43">
        <f>P1730</f>
        <v>0</v>
      </c>
      <c r="Q1729" s="43">
        <f>Q1730</f>
        <v>0</v>
      </c>
      <c r="R1729" s="43">
        <f>R1730</f>
        <v>0</v>
      </c>
      <c r="S1729" s="43">
        <f>S1730</f>
        <v>0</v>
      </c>
      <c r="T1729" s="43"/>
      <c r="U1729" s="43"/>
      <c r="V1729" s="43">
        <f t="shared" si="3376"/>
        <v>0</v>
      </c>
      <c r="W1729" s="43"/>
      <c r="X1729" s="43"/>
      <c r="Y1729" s="43"/>
      <c r="Z1729" s="43"/>
      <c r="AA1729" s="43"/>
      <c r="AB1729" s="43">
        <f>AB1730</f>
        <v>3209</v>
      </c>
      <c r="AC1729" s="44">
        <f>AC1730</f>
        <v>3209</v>
      </c>
      <c r="AD1729" s="44">
        <f>AD1730</f>
        <v>3209</v>
      </c>
      <c r="AE1729" s="45">
        <f t="shared" si="3372"/>
        <v>100</v>
      </c>
      <c r="AF1729" s="43">
        <f>AF1730</f>
        <v>3209</v>
      </c>
      <c r="AG1729" s="43">
        <f>AG1730</f>
        <v>0</v>
      </c>
      <c r="AH1729" s="43">
        <f>AH1730</f>
        <v>0</v>
      </c>
      <c r="AI1729" s="43">
        <f>AI1730</f>
        <v>0</v>
      </c>
      <c r="AJ1729" s="43">
        <f>AJ1730</f>
        <v>0</v>
      </c>
      <c r="AK1729" s="43">
        <f>AK1730</f>
        <v>0</v>
      </c>
      <c r="AL1729" s="43">
        <f t="shared" si="3373"/>
        <v>3209</v>
      </c>
      <c r="AM1729" s="43">
        <f t="shared" si="3374"/>
        <v>-3209</v>
      </c>
      <c r="AN1729" s="2"/>
      <c r="AR1729" s="1"/>
      <c r="AS1729" s="1"/>
    </row>
    <row r="1730" ht="63">
      <c r="B1730" s="41" t="s">
        <v>834</v>
      </c>
      <c r="C1730" s="41" t="s">
        <v>107</v>
      </c>
      <c r="D1730" s="41" t="s">
        <v>109</v>
      </c>
      <c r="E1730" s="26" t="str">
        <f t="shared" si="3375"/>
        <v>0409</v>
      </c>
      <c r="F1730" s="41" t="s">
        <v>769</v>
      </c>
      <c r="G1730" s="41" t="s">
        <v>373</v>
      </c>
      <c r="H1730" s="42" t="s">
        <v>374</v>
      </c>
      <c r="I1730" s="43"/>
      <c r="J1730" s="43"/>
      <c r="K1730" s="43"/>
      <c r="L1730" s="43"/>
      <c r="M1730" s="43"/>
      <c r="N1730" s="43"/>
      <c r="O1730" s="43">
        <v>0</v>
      </c>
      <c r="P1730" s="43">
        <v>0</v>
      </c>
      <c r="Q1730" s="43">
        <v>0</v>
      </c>
      <c r="R1730" s="43">
        <v>0</v>
      </c>
      <c r="S1730" s="43">
        <v>0</v>
      </c>
      <c r="T1730" s="43"/>
      <c r="U1730" s="43"/>
      <c r="V1730" s="43">
        <f t="shared" si="3376"/>
        <v>0</v>
      </c>
      <c r="W1730" s="43"/>
      <c r="X1730" s="43"/>
      <c r="Y1730" s="43"/>
      <c r="Z1730" s="43"/>
      <c r="AA1730" s="43"/>
      <c r="AB1730" s="43">
        <v>3209</v>
      </c>
      <c r="AC1730" s="44">
        <v>3209</v>
      </c>
      <c r="AD1730" s="44">
        <v>3209</v>
      </c>
      <c r="AE1730" s="45">
        <f t="shared" si="3372"/>
        <v>100</v>
      </c>
      <c r="AF1730" s="43">
        <v>3209</v>
      </c>
      <c r="AG1730" s="43">
        <v>0</v>
      </c>
      <c r="AH1730" s="43">
        <v>0</v>
      </c>
      <c r="AI1730" s="43">
        <v>0</v>
      </c>
      <c r="AJ1730" s="43">
        <v>0</v>
      </c>
      <c r="AK1730" s="43">
        <v>0</v>
      </c>
      <c r="AL1730" s="43">
        <f t="shared" si="3373"/>
        <v>3209</v>
      </c>
      <c r="AM1730" s="43">
        <f t="shared" si="3374"/>
        <v>-3209</v>
      </c>
      <c r="AN1730" s="2"/>
      <c r="AO1730" s="1"/>
      <c r="AP1730" s="1"/>
      <c r="AQ1730" s="1"/>
      <c r="AR1730" s="1"/>
      <c r="AS1730" s="1"/>
    </row>
    <row r="1731">
      <c r="B1731" s="41" t="s">
        <v>834</v>
      </c>
      <c r="C1731" s="41" t="s">
        <v>107</v>
      </c>
      <c r="D1731" s="41" t="s">
        <v>109</v>
      </c>
      <c r="E1731" s="26" t="str">
        <f t="shared" si="3375"/>
        <v>0409</v>
      </c>
      <c r="F1731" s="41" t="s">
        <v>769</v>
      </c>
      <c r="G1731" s="41" t="s">
        <v>59</v>
      </c>
      <c r="H1731" s="42" t="s">
        <v>60</v>
      </c>
      <c r="I1731" s="43">
        <f>I1732</f>
        <v>18633.099999999999</v>
      </c>
      <c r="J1731" s="43">
        <f>J1732</f>
        <v>18633.099999999999</v>
      </c>
      <c r="K1731" s="43">
        <f>K1732</f>
        <v>18633.099999999999</v>
      </c>
      <c r="L1731" s="43">
        <f>L1732</f>
        <v>0</v>
      </c>
      <c r="M1731" s="43">
        <f>M1732</f>
        <v>0</v>
      </c>
      <c r="N1731" s="43">
        <f>N1732</f>
        <v>0</v>
      </c>
      <c r="O1731" s="43">
        <f>O1732</f>
        <v>0</v>
      </c>
      <c r="P1731" s="43">
        <f>P1732</f>
        <v>0</v>
      </c>
      <c r="Q1731" s="43">
        <f>Q1732</f>
        <v>0</v>
      </c>
      <c r="R1731" s="43">
        <f>R1732</f>
        <v>0</v>
      </c>
      <c r="S1731" s="43">
        <f>S1732</f>
        <v>0</v>
      </c>
      <c r="T1731" s="43">
        <f>T1732</f>
        <v>0</v>
      </c>
      <c r="U1731" s="43">
        <v>0</v>
      </c>
      <c r="V1731" s="43">
        <f t="shared" si="3376"/>
        <v>18633.099999999999</v>
      </c>
      <c r="W1731" s="43">
        <f>W1732</f>
        <v>0</v>
      </c>
      <c r="X1731" s="43">
        <f>X1732</f>
        <v>0</v>
      </c>
      <c r="Y1731" s="43">
        <f>Y1732</f>
        <v>0</v>
      </c>
      <c r="Z1731" s="43">
        <f>Z1732</f>
        <v>0</v>
      </c>
      <c r="AA1731" s="43">
        <f>AA1732</f>
        <v>0</v>
      </c>
      <c r="AB1731" s="43">
        <f>AB1732</f>
        <v>15424.1</v>
      </c>
      <c r="AC1731" s="44">
        <f>AC1732</f>
        <v>15424.1</v>
      </c>
      <c r="AD1731" s="44">
        <f>AD1732</f>
        <v>15424.1</v>
      </c>
      <c r="AE1731" s="45">
        <f t="shared" si="3372"/>
        <v>100</v>
      </c>
      <c r="AF1731" s="43">
        <f>AF1732</f>
        <v>15424.1</v>
      </c>
      <c r="AG1731" s="43">
        <f>AG1732</f>
        <v>0</v>
      </c>
      <c r="AH1731" s="43">
        <f>AH1732</f>
        <v>0</v>
      </c>
      <c r="AI1731" s="43">
        <f>AI1732</f>
        <v>0</v>
      </c>
      <c r="AJ1731" s="43">
        <f>AJ1732</f>
        <v>0</v>
      </c>
      <c r="AK1731" s="43">
        <f>AK1732</f>
        <v>0</v>
      </c>
      <c r="AL1731" s="43">
        <f t="shared" si="3373"/>
        <v>15424.1</v>
      </c>
      <c r="AM1731" s="43">
        <f t="shared" si="3374"/>
        <v>3208.9999999999982</v>
      </c>
      <c r="AN1731" s="2"/>
      <c r="AO1731" s="1"/>
      <c r="AP1731" s="1"/>
      <c r="AQ1731" s="1"/>
      <c r="AR1731" s="1"/>
      <c r="AS1731" s="1"/>
    </row>
    <row r="1732" ht="63">
      <c r="B1732" s="41" t="s">
        <v>834</v>
      </c>
      <c r="C1732" s="41" t="s">
        <v>107</v>
      </c>
      <c r="D1732" s="41" t="s">
        <v>109</v>
      </c>
      <c r="E1732" s="26" t="str">
        <f t="shared" si="3375"/>
        <v>0409</v>
      </c>
      <c r="F1732" s="41" t="s">
        <v>769</v>
      </c>
      <c r="G1732" s="41" t="s">
        <v>475</v>
      </c>
      <c r="H1732" s="42" t="s">
        <v>476</v>
      </c>
      <c r="I1732" s="43">
        <v>18633.099999999999</v>
      </c>
      <c r="J1732" s="43">
        <v>18633.099999999999</v>
      </c>
      <c r="K1732" s="43">
        <v>18633.099999999999</v>
      </c>
      <c r="L1732" s="43"/>
      <c r="M1732" s="43"/>
      <c r="N1732" s="43"/>
      <c r="O1732" s="43">
        <v>0</v>
      </c>
      <c r="P1732" s="43">
        <v>0</v>
      </c>
      <c r="Q1732" s="43">
        <v>0</v>
      </c>
      <c r="R1732" s="43">
        <v>0</v>
      </c>
      <c r="S1732" s="43">
        <v>0</v>
      </c>
      <c r="T1732" s="43">
        <v>0</v>
      </c>
      <c r="U1732" s="43">
        <v>0</v>
      </c>
      <c r="V1732" s="43">
        <f t="shared" si="3376"/>
        <v>18633.099999999999</v>
      </c>
      <c r="W1732" s="43"/>
      <c r="X1732" s="43"/>
      <c r="Y1732" s="43"/>
      <c r="Z1732" s="43"/>
      <c r="AA1732" s="43"/>
      <c r="AB1732" s="43">
        <v>15424.1</v>
      </c>
      <c r="AC1732" s="44">
        <v>15424.1</v>
      </c>
      <c r="AD1732" s="44">
        <v>15424.1</v>
      </c>
      <c r="AE1732" s="45">
        <f t="shared" si="3372"/>
        <v>100</v>
      </c>
      <c r="AF1732" s="43">
        <v>15424.1</v>
      </c>
      <c r="AG1732" s="43">
        <v>0</v>
      </c>
      <c r="AH1732" s="43">
        <v>0</v>
      </c>
      <c r="AI1732" s="43">
        <v>0</v>
      </c>
      <c r="AJ1732" s="43">
        <v>0</v>
      </c>
      <c r="AK1732" s="43">
        <v>0</v>
      </c>
      <c r="AL1732" s="43">
        <f t="shared" si="3373"/>
        <v>15424.1</v>
      </c>
      <c r="AM1732" s="43">
        <f t="shared" si="3374"/>
        <v>3208.9999999999982</v>
      </c>
      <c r="AN1732" s="19"/>
      <c r="AO1732" s="1"/>
      <c r="AP1732" s="1"/>
      <c r="AQ1732" s="1"/>
      <c r="AR1732" s="1"/>
      <c r="AS1732" s="1"/>
    </row>
    <row r="1733" ht="31.5">
      <c r="B1733" s="41" t="s">
        <v>834</v>
      </c>
      <c r="C1733" s="41" t="s">
        <v>107</v>
      </c>
      <c r="D1733" s="41" t="s">
        <v>109</v>
      </c>
      <c r="E1733" s="26" t="str">
        <f t="shared" si="3375"/>
        <v>0409</v>
      </c>
      <c r="F1733" s="41" t="s">
        <v>81</v>
      </c>
      <c r="G1733" s="41"/>
      <c r="H1733" s="42" t="s">
        <v>82</v>
      </c>
      <c r="I1733" s="43">
        <f>I1734</f>
        <v>0</v>
      </c>
      <c r="J1733" s="43">
        <f>J1734</f>
        <v>0</v>
      </c>
      <c r="K1733" s="43">
        <f>K1734</f>
        <v>0</v>
      </c>
      <c r="L1733" s="43">
        <f>L1734</f>
        <v>0</v>
      </c>
      <c r="M1733" s="43">
        <f>M1734</f>
        <v>0</v>
      </c>
      <c r="N1733" s="43">
        <f>N1734</f>
        <v>0</v>
      </c>
      <c r="O1733" s="43">
        <f>O1734</f>
        <v>0</v>
      </c>
      <c r="P1733" s="43">
        <f>P1734</f>
        <v>0</v>
      </c>
      <c r="Q1733" s="43">
        <f>Q1734</f>
        <v>0</v>
      </c>
      <c r="R1733" s="43">
        <f>R1734</f>
        <v>0</v>
      </c>
      <c r="S1733" s="43">
        <f>S1734</f>
        <v>0</v>
      </c>
      <c r="T1733" s="43">
        <f>T1734</f>
        <v>0</v>
      </c>
      <c r="U1733" s="43">
        <v>0</v>
      </c>
      <c r="V1733" s="43">
        <f t="shared" si="3376"/>
        <v>0</v>
      </c>
      <c r="W1733" s="43">
        <f>W1734</f>
        <v>0</v>
      </c>
      <c r="X1733" s="43">
        <f>X1734</f>
        <v>0</v>
      </c>
      <c r="Y1733" s="43">
        <f>Y1734</f>
        <v>0</v>
      </c>
      <c r="Z1733" s="43">
        <f>Z1734</f>
        <v>0</v>
      </c>
      <c r="AA1733" s="43">
        <f>AA1734</f>
        <v>0</v>
      </c>
      <c r="AB1733" s="43">
        <f>AB1734</f>
        <v>2995</v>
      </c>
      <c r="AC1733" s="44">
        <f>AC1734</f>
        <v>2995</v>
      </c>
      <c r="AD1733" s="44">
        <f>AD1734</f>
        <v>2995</v>
      </c>
      <c r="AE1733" s="45">
        <f t="shared" si="3372"/>
        <v>100</v>
      </c>
      <c r="AF1733" s="43">
        <f>AF1734</f>
        <v>2995</v>
      </c>
      <c r="AG1733" s="43">
        <f>AG1734</f>
        <v>0</v>
      </c>
      <c r="AH1733" s="43">
        <f>AH1734</f>
        <v>0</v>
      </c>
      <c r="AI1733" s="43">
        <f>AI1734</f>
        <v>0</v>
      </c>
      <c r="AJ1733" s="43">
        <f>AJ1734</f>
        <v>0</v>
      </c>
      <c r="AK1733" s="43">
        <f>AK1734</f>
        <v>0</v>
      </c>
      <c r="AL1733" s="43">
        <f t="shared" si="3373"/>
        <v>2995</v>
      </c>
      <c r="AM1733" s="43">
        <f t="shared" si="3374"/>
        <v>-2995</v>
      </c>
      <c r="AN1733" s="2"/>
      <c r="AR1733" s="1"/>
      <c r="AS1733" s="1"/>
    </row>
    <row r="1734" ht="47.25">
      <c r="B1734" s="41" t="s">
        <v>834</v>
      </c>
      <c r="C1734" s="41" t="s">
        <v>107</v>
      </c>
      <c r="D1734" s="41" t="s">
        <v>109</v>
      </c>
      <c r="E1734" s="26" t="str">
        <f t="shared" si="3375"/>
        <v>0409</v>
      </c>
      <c r="F1734" s="41" t="s">
        <v>381</v>
      </c>
      <c r="G1734" s="41"/>
      <c r="H1734" s="42" t="s">
        <v>382</v>
      </c>
      <c r="I1734" s="43">
        <f>I1737+I1735</f>
        <v>0</v>
      </c>
      <c r="J1734" s="43">
        <f>J1737+J1735</f>
        <v>0</v>
      </c>
      <c r="K1734" s="43">
        <f>K1737+K1735</f>
        <v>0</v>
      </c>
      <c r="L1734" s="43">
        <f>L1737+L1735</f>
        <v>0</v>
      </c>
      <c r="M1734" s="43">
        <f>M1737+M1735</f>
        <v>0</v>
      </c>
      <c r="N1734" s="43">
        <f>N1737+N1735</f>
        <v>0</v>
      </c>
      <c r="O1734" s="43">
        <f>O1737+O1735</f>
        <v>0</v>
      </c>
      <c r="P1734" s="43">
        <f>P1737+P1735</f>
        <v>0</v>
      </c>
      <c r="Q1734" s="43">
        <f>Q1737+Q1735</f>
        <v>0</v>
      </c>
      <c r="R1734" s="43">
        <f>R1737+R1735</f>
        <v>0</v>
      </c>
      <c r="S1734" s="43">
        <f>S1737+S1735</f>
        <v>0</v>
      </c>
      <c r="T1734" s="43">
        <f>T1737+T1735</f>
        <v>0</v>
      </c>
      <c r="U1734" s="43">
        <v>0</v>
      </c>
      <c r="V1734" s="43">
        <f t="shared" si="3376"/>
        <v>0</v>
      </c>
      <c r="W1734" s="43">
        <f>W1737+W1735</f>
        <v>0</v>
      </c>
      <c r="X1734" s="43">
        <f>X1737+X1735</f>
        <v>0</v>
      </c>
      <c r="Y1734" s="43">
        <f>Y1737+Y1735</f>
        <v>0</v>
      </c>
      <c r="Z1734" s="43">
        <f>Z1737+Z1735</f>
        <v>0</v>
      </c>
      <c r="AA1734" s="43">
        <f>AA1737+AA1735</f>
        <v>0</v>
      </c>
      <c r="AB1734" s="43">
        <f>AB1737+AB1735</f>
        <v>2995</v>
      </c>
      <c r="AC1734" s="44">
        <f>AC1737+AC1735</f>
        <v>2995</v>
      </c>
      <c r="AD1734" s="44">
        <f>AD1737+AD1735</f>
        <v>2995</v>
      </c>
      <c r="AE1734" s="45">
        <f t="shared" si="3372"/>
        <v>100</v>
      </c>
      <c r="AF1734" s="43">
        <f>AF1737+AF1735</f>
        <v>2995</v>
      </c>
      <c r="AG1734" s="43">
        <f>AG1737+AG1735</f>
        <v>0</v>
      </c>
      <c r="AH1734" s="43">
        <f>AH1737+AH1735</f>
        <v>0</v>
      </c>
      <c r="AI1734" s="43">
        <f>AI1737+AI1735</f>
        <v>0</v>
      </c>
      <c r="AJ1734" s="43">
        <f>AJ1737+AJ1735</f>
        <v>0</v>
      </c>
      <c r="AK1734" s="43">
        <f>AK1737+AK1735</f>
        <v>0</v>
      </c>
      <c r="AL1734" s="43">
        <f t="shared" si="3373"/>
        <v>2995</v>
      </c>
      <c r="AM1734" s="43">
        <f t="shared" si="3374"/>
        <v>-2995</v>
      </c>
      <c r="AN1734" s="2"/>
      <c r="AO1734" s="1"/>
      <c r="AP1734" s="1"/>
      <c r="AQ1734" s="1"/>
      <c r="AR1734" s="1"/>
      <c r="AS1734" s="1"/>
    </row>
    <row r="1735" ht="31.5" hidden="1">
      <c r="B1735" s="41" t="s">
        <v>834</v>
      </c>
      <c r="C1735" s="41" t="s">
        <v>107</v>
      </c>
      <c r="D1735" s="41" t="s">
        <v>109</v>
      </c>
      <c r="E1735" s="26" t="str">
        <f t="shared" si="3375"/>
        <v>0409</v>
      </c>
      <c r="F1735" s="41" t="s">
        <v>381</v>
      </c>
      <c r="G1735" s="41" t="s">
        <v>53</v>
      </c>
      <c r="H1735" s="42" t="s">
        <v>54</v>
      </c>
      <c r="I1735" s="43">
        <f>I1736</f>
        <v>0</v>
      </c>
      <c r="J1735" s="43">
        <f>J1736</f>
        <v>0</v>
      </c>
      <c r="K1735" s="43">
        <f>K1736</f>
        <v>0</v>
      </c>
      <c r="L1735" s="43">
        <f>L1736</f>
        <v>0</v>
      </c>
      <c r="M1735" s="43">
        <f>M1736</f>
        <v>0</v>
      </c>
      <c r="N1735" s="43">
        <f>N1736</f>
        <v>0</v>
      </c>
      <c r="O1735" s="43">
        <f>O1736</f>
        <v>0</v>
      </c>
      <c r="P1735" s="43">
        <f>P1736</f>
        <v>0</v>
      </c>
      <c r="Q1735" s="43">
        <f>Q1736</f>
        <v>0</v>
      </c>
      <c r="R1735" s="43">
        <f>R1736</f>
        <v>0</v>
      </c>
      <c r="S1735" s="43">
        <f>S1736</f>
        <v>0</v>
      </c>
      <c r="T1735" s="43">
        <f>T1736</f>
        <v>0</v>
      </c>
      <c r="U1735" s="43">
        <v>0</v>
      </c>
      <c r="V1735" s="43">
        <f t="shared" si="3376"/>
        <v>0</v>
      </c>
      <c r="W1735" s="43">
        <f>W1736</f>
        <v>0</v>
      </c>
      <c r="X1735" s="43">
        <f>X1736</f>
        <v>0</v>
      </c>
      <c r="Y1735" s="43">
        <f>Y1736</f>
        <v>0</v>
      </c>
      <c r="Z1735" s="43">
        <f>Z1736</f>
        <v>0</v>
      </c>
      <c r="AA1735" s="43">
        <f>AA1736</f>
        <v>0</v>
      </c>
      <c r="AB1735" s="43">
        <f>AB1736</f>
        <v>0</v>
      </c>
      <c r="AC1735" s="44">
        <f>AC1736</f>
        <v>0</v>
      </c>
      <c r="AD1735" s="44">
        <f>AD1736</f>
        <v>0</v>
      </c>
      <c r="AE1735" s="45" t="e">
        <f t="shared" si="3372"/>
        <v>#DIV/0!</v>
      </c>
      <c r="AF1735" s="46">
        <f>AF1736</f>
        <v>0</v>
      </c>
      <c r="AG1735" s="46">
        <f>AG1736</f>
        <v>0</v>
      </c>
      <c r="AH1735" s="47">
        <f>AH1736</f>
        <v>0</v>
      </c>
      <c r="AI1735" s="47">
        <f>AI1736</f>
        <v>0</v>
      </c>
      <c r="AJ1735" s="47">
        <f>AJ1736</f>
        <v>0</v>
      </c>
      <c r="AK1735" s="47">
        <f>AK1736</f>
        <v>0</v>
      </c>
      <c r="AL1735" s="47">
        <f t="shared" si="3373"/>
        <v>0</v>
      </c>
      <c r="AM1735" s="47">
        <f t="shared" si="3374"/>
        <v>0</v>
      </c>
      <c r="AN1735" s="48" t="s">
        <v>36</v>
      </c>
      <c r="AR1735" s="1"/>
      <c r="AS1735" s="1"/>
    </row>
    <row r="1736" ht="31.5" hidden="1">
      <c r="B1736" s="41" t="s">
        <v>834</v>
      </c>
      <c r="C1736" s="41" t="s">
        <v>107</v>
      </c>
      <c r="D1736" s="41" t="s">
        <v>109</v>
      </c>
      <c r="E1736" s="26" t="str">
        <f t="shared" si="3375"/>
        <v>0409</v>
      </c>
      <c r="F1736" s="41" t="s">
        <v>381</v>
      </c>
      <c r="G1736" s="41" t="s">
        <v>55</v>
      </c>
      <c r="H1736" s="42" t="s">
        <v>56</v>
      </c>
      <c r="I1736" s="43"/>
      <c r="J1736" s="43"/>
      <c r="K1736" s="43"/>
      <c r="L1736" s="43"/>
      <c r="M1736" s="43"/>
      <c r="N1736" s="43"/>
      <c r="O1736" s="43">
        <v>0</v>
      </c>
      <c r="P1736" s="43">
        <v>0</v>
      </c>
      <c r="Q1736" s="43">
        <v>0</v>
      </c>
      <c r="R1736" s="43">
        <v>0</v>
      </c>
      <c r="S1736" s="43">
        <v>0</v>
      </c>
      <c r="T1736" s="43">
        <v>0</v>
      </c>
      <c r="U1736" s="43">
        <v>0</v>
      </c>
      <c r="V1736" s="43">
        <f t="shared" si="3376"/>
        <v>0</v>
      </c>
      <c r="W1736" s="43"/>
      <c r="X1736" s="43"/>
      <c r="Y1736" s="43"/>
      <c r="Z1736" s="43"/>
      <c r="AA1736" s="43"/>
      <c r="AB1736" s="43">
        <v>0</v>
      </c>
      <c r="AC1736" s="44">
        <v>0</v>
      </c>
      <c r="AD1736" s="44">
        <v>0</v>
      </c>
      <c r="AE1736" s="45" t="e">
        <f t="shared" si="3372"/>
        <v>#DIV/0!</v>
      </c>
      <c r="AF1736" s="46">
        <v>0</v>
      </c>
      <c r="AG1736" s="46">
        <v>0</v>
      </c>
      <c r="AH1736" s="47">
        <v>0</v>
      </c>
      <c r="AI1736" s="47">
        <v>0</v>
      </c>
      <c r="AJ1736" s="47">
        <v>0</v>
      </c>
      <c r="AK1736" s="47">
        <v>0</v>
      </c>
      <c r="AL1736" s="47">
        <f t="shared" si="3373"/>
        <v>0</v>
      </c>
      <c r="AM1736" s="47">
        <f t="shared" si="3374"/>
        <v>0</v>
      </c>
      <c r="AN1736" s="48" t="s">
        <v>36</v>
      </c>
      <c r="AO1736" s="1"/>
      <c r="AP1736" s="1"/>
      <c r="AQ1736" s="1"/>
      <c r="AR1736" s="1"/>
      <c r="AS1736" s="1"/>
    </row>
    <row r="1737">
      <c r="B1737" s="41" t="s">
        <v>834</v>
      </c>
      <c r="C1737" s="41" t="s">
        <v>107</v>
      </c>
      <c r="D1737" s="41" t="s">
        <v>109</v>
      </c>
      <c r="E1737" s="26" t="str">
        <f t="shared" si="3375"/>
        <v>0409</v>
      </c>
      <c r="F1737" s="41" t="s">
        <v>381</v>
      </c>
      <c r="G1737" s="41" t="s">
        <v>59</v>
      </c>
      <c r="H1737" s="42" t="s">
        <v>60</v>
      </c>
      <c r="I1737" s="43">
        <f>I1738</f>
        <v>0</v>
      </c>
      <c r="J1737" s="43">
        <f>J1738</f>
        <v>0</v>
      </c>
      <c r="K1737" s="43">
        <f>K1738</f>
        <v>0</v>
      </c>
      <c r="L1737" s="43">
        <f>L1738</f>
        <v>0</v>
      </c>
      <c r="M1737" s="43">
        <f>M1738</f>
        <v>0</v>
      </c>
      <c r="N1737" s="43">
        <f>N1738</f>
        <v>0</v>
      </c>
      <c r="O1737" s="43">
        <f>O1738</f>
        <v>0</v>
      </c>
      <c r="P1737" s="43">
        <f>P1738</f>
        <v>0</v>
      </c>
      <c r="Q1737" s="43">
        <f>Q1738</f>
        <v>0</v>
      </c>
      <c r="R1737" s="43">
        <f>R1738</f>
        <v>0</v>
      </c>
      <c r="S1737" s="43">
        <f>S1738</f>
        <v>0</v>
      </c>
      <c r="T1737" s="43">
        <f>T1738</f>
        <v>0</v>
      </c>
      <c r="U1737" s="43">
        <v>0</v>
      </c>
      <c r="V1737" s="43">
        <f t="shared" si="3376"/>
        <v>0</v>
      </c>
      <c r="W1737" s="43">
        <f>W1738</f>
        <v>0</v>
      </c>
      <c r="X1737" s="43">
        <f>X1738</f>
        <v>0</v>
      </c>
      <c r="Y1737" s="43">
        <f>Y1738</f>
        <v>0</v>
      </c>
      <c r="Z1737" s="43">
        <f>Z1738</f>
        <v>0</v>
      </c>
      <c r="AA1737" s="43">
        <f>AA1738</f>
        <v>0</v>
      </c>
      <c r="AB1737" s="43">
        <f>AB1738</f>
        <v>2995</v>
      </c>
      <c r="AC1737" s="44">
        <f>AC1738</f>
        <v>2995</v>
      </c>
      <c r="AD1737" s="44">
        <f>AD1738</f>
        <v>2995</v>
      </c>
      <c r="AE1737" s="45">
        <f t="shared" si="3372"/>
        <v>100</v>
      </c>
      <c r="AF1737" s="43">
        <f>AF1738</f>
        <v>2995</v>
      </c>
      <c r="AG1737" s="43">
        <f>AG1738</f>
        <v>0</v>
      </c>
      <c r="AH1737" s="43">
        <f>AH1738</f>
        <v>0</v>
      </c>
      <c r="AI1737" s="43">
        <f>AI1738</f>
        <v>0</v>
      </c>
      <c r="AJ1737" s="43">
        <f>AJ1738</f>
        <v>0</v>
      </c>
      <c r="AK1737" s="43">
        <f>AK1738</f>
        <v>0</v>
      </c>
      <c r="AL1737" s="43">
        <f t="shared" si="3373"/>
        <v>2995</v>
      </c>
      <c r="AM1737" s="43">
        <f t="shared" si="3374"/>
        <v>-2995</v>
      </c>
      <c r="AN1737" s="2"/>
      <c r="AO1737" s="1"/>
      <c r="AP1737" s="1"/>
      <c r="AQ1737" s="1"/>
      <c r="AR1737" s="1"/>
      <c r="AS1737" s="1"/>
    </row>
    <row r="1738" ht="63">
      <c r="B1738" s="41" t="s">
        <v>834</v>
      </c>
      <c r="C1738" s="41" t="s">
        <v>107</v>
      </c>
      <c r="D1738" s="41" t="s">
        <v>109</v>
      </c>
      <c r="E1738" s="26" t="str">
        <f t="shared" si="3375"/>
        <v>0409</v>
      </c>
      <c r="F1738" s="41" t="s">
        <v>381</v>
      </c>
      <c r="G1738" s="41" t="s">
        <v>475</v>
      </c>
      <c r="H1738" s="42" t="s">
        <v>476</v>
      </c>
      <c r="I1738" s="43"/>
      <c r="J1738" s="43"/>
      <c r="K1738" s="43"/>
      <c r="L1738" s="43"/>
      <c r="M1738" s="43"/>
      <c r="N1738" s="43"/>
      <c r="O1738" s="43">
        <v>0</v>
      </c>
      <c r="P1738" s="43">
        <v>0</v>
      </c>
      <c r="Q1738" s="43">
        <v>0</v>
      </c>
      <c r="R1738" s="43">
        <v>0</v>
      </c>
      <c r="S1738" s="43">
        <v>0</v>
      </c>
      <c r="T1738" s="43">
        <v>0</v>
      </c>
      <c r="U1738" s="43">
        <v>0</v>
      </c>
      <c r="V1738" s="43">
        <f t="shared" si="3376"/>
        <v>0</v>
      </c>
      <c r="W1738" s="43"/>
      <c r="X1738" s="43"/>
      <c r="Y1738" s="43"/>
      <c r="Z1738" s="43"/>
      <c r="AA1738" s="43"/>
      <c r="AB1738" s="43">
        <v>2995</v>
      </c>
      <c r="AC1738" s="44">
        <v>2995</v>
      </c>
      <c r="AD1738" s="44">
        <v>2995</v>
      </c>
      <c r="AE1738" s="45">
        <f t="shared" si="3372"/>
        <v>100</v>
      </c>
      <c r="AF1738" s="43">
        <v>2995</v>
      </c>
      <c r="AG1738" s="43">
        <v>0</v>
      </c>
      <c r="AH1738" s="43">
        <v>0</v>
      </c>
      <c r="AI1738" s="43">
        <v>0</v>
      </c>
      <c r="AJ1738" s="43">
        <v>0</v>
      </c>
      <c r="AK1738" s="43">
        <v>0</v>
      </c>
      <c r="AL1738" s="43">
        <f t="shared" si="3373"/>
        <v>2995</v>
      </c>
      <c r="AM1738" s="43">
        <f t="shared" si="3374"/>
        <v>-2995</v>
      </c>
      <c r="AN1738" s="19"/>
      <c r="AO1738" s="1"/>
      <c r="AP1738" s="1"/>
      <c r="AQ1738" s="1"/>
      <c r="AR1738" s="1"/>
      <c r="AS1738" s="1"/>
    </row>
    <row r="1739" s="33" customFormat="1">
      <c r="B1739" s="34" t="s">
        <v>834</v>
      </c>
      <c r="C1739" s="34" t="s">
        <v>107</v>
      </c>
      <c r="D1739" s="34" t="s">
        <v>155</v>
      </c>
      <c r="E1739" s="35" t="str">
        <f t="shared" si="3375"/>
        <v>0412</v>
      </c>
      <c r="F1739" s="34"/>
      <c r="G1739" s="34"/>
      <c r="H1739" s="36" t="s">
        <v>156</v>
      </c>
      <c r="I1739" s="37">
        <f>I1740+I1746</f>
        <v>381.39999999999998</v>
      </c>
      <c r="J1739" s="37">
        <f>J1740+J1746</f>
        <v>407</v>
      </c>
      <c r="K1739" s="37">
        <f>K1740+K1746</f>
        <v>405.39999999999998</v>
      </c>
      <c r="L1739" s="37">
        <f>L1740+L1746</f>
        <v>0</v>
      </c>
      <c r="M1739" s="37">
        <f>M1740+M1746</f>
        <v>0</v>
      </c>
      <c r="N1739" s="37">
        <f>N1740+N1746</f>
        <v>0</v>
      </c>
      <c r="O1739" s="37">
        <f>O1740+O1746</f>
        <v>0</v>
      </c>
      <c r="P1739" s="37">
        <f>P1740+P1746</f>
        <v>62.866999999999997</v>
      </c>
      <c r="Q1739" s="37">
        <f>Q1740+Q1746</f>
        <v>0</v>
      </c>
      <c r="R1739" s="37">
        <f>R1740+R1746</f>
        <v>1165.8009999999999</v>
      </c>
      <c r="S1739" s="37">
        <f>S1740+S1746</f>
        <v>0</v>
      </c>
      <c r="T1739" s="37">
        <f>T1740+T1746</f>
        <v>0</v>
      </c>
      <c r="U1739" s="37">
        <v>0</v>
      </c>
      <c r="V1739" s="37">
        <f t="shared" si="3376"/>
        <v>1610.068</v>
      </c>
      <c r="W1739" s="37">
        <f>W1740+W1746</f>
        <v>0</v>
      </c>
      <c r="X1739" s="37">
        <f>X1740+X1746</f>
        <v>0</v>
      </c>
      <c r="Y1739" s="37">
        <f>Y1740+Y1746</f>
        <v>0</v>
      </c>
      <c r="Z1739" s="37">
        <f>Z1740+Z1746</f>
        <v>0</v>
      </c>
      <c r="AA1739" s="37">
        <f>AA1740+AA1746</f>
        <v>0</v>
      </c>
      <c r="AB1739" s="43">
        <f>AB1740+AB1746</f>
        <v>562.64977999999996</v>
      </c>
      <c r="AC1739" s="38">
        <f>AC1740+AC1746</f>
        <v>1471.6274899999999</v>
      </c>
      <c r="AD1739" s="44">
        <f>AD1740+AD1746</f>
        <v>1471.62727</v>
      </c>
      <c r="AE1739" s="39">
        <f t="shared" si="3372"/>
        <v>99.999985050564661</v>
      </c>
      <c r="AF1739" s="37">
        <f>AF1740+AF1746</f>
        <v>1569.99549</v>
      </c>
      <c r="AG1739" s="37">
        <f>AG1740+AG1746</f>
        <v>0</v>
      </c>
      <c r="AH1739" s="37">
        <f>AH1740+AH1746</f>
        <v>0</v>
      </c>
      <c r="AI1739" s="37">
        <f>AI1740+AI1746</f>
        <v>0</v>
      </c>
      <c r="AJ1739" s="37">
        <f>AJ1740+AJ1746</f>
        <v>0</v>
      </c>
      <c r="AK1739" s="37">
        <f>AK1740+AK1746</f>
        <v>0</v>
      </c>
      <c r="AL1739" s="37">
        <f t="shared" si="3373"/>
        <v>1569.99549</v>
      </c>
      <c r="AM1739" s="37">
        <f t="shared" si="3374"/>
        <v>40.072509999999966</v>
      </c>
      <c r="AN1739" s="40"/>
      <c r="AO1739" s="33"/>
      <c r="AP1739" s="33"/>
      <c r="AQ1739" s="33"/>
      <c r="AR1739" s="33"/>
      <c r="AS1739" s="33"/>
    </row>
    <row r="1740" ht="31.5">
      <c r="B1740" s="41" t="s">
        <v>834</v>
      </c>
      <c r="C1740" s="41" t="s">
        <v>107</v>
      </c>
      <c r="D1740" s="41" t="s">
        <v>155</v>
      </c>
      <c r="E1740" s="26" t="str">
        <f t="shared" si="3375"/>
        <v>0412</v>
      </c>
      <c r="F1740" s="41" t="s">
        <v>119</v>
      </c>
      <c r="G1740" s="41"/>
      <c r="H1740" s="42" t="s">
        <v>120</v>
      </c>
      <c r="I1740" s="43">
        <f t="shared" ref="I1740:I1744" si="3414">I1741</f>
        <v>293.30000000000001</v>
      </c>
      <c r="J1740" s="43">
        <f t="shared" ref="J1740:J1744" si="3415">J1741</f>
        <v>318.89999999999998</v>
      </c>
      <c r="K1740" s="43">
        <f t="shared" ref="K1740:K1744" si="3416">K1741</f>
        <v>317.29999999999995</v>
      </c>
      <c r="L1740" s="43">
        <f t="shared" ref="L1740:L1748" si="3417">L1741</f>
        <v>0</v>
      </c>
      <c r="M1740" s="43">
        <f t="shared" ref="M1740:M1748" si="3418">M1741</f>
        <v>0</v>
      </c>
      <c r="N1740" s="43">
        <f t="shared" ref="N1740:N1748" si="3419">N1741</f>
        <v>0</v>
      </c>
      <c r="O1740" s="43">
        <f t="shared" ref="O1740:O1746" si="3420">O1741</f>
        <v>0</v>
      </c>
      <c r="P1740" s="43">
        <f t="shared" ref="P1740:P1746" si="3421">P1741</f>
        <v>0</v>
      </c>
      <c r="Q1740" s="43">
        <f t="shared" ref="Q1740:Q1748" si="3422">Q1741</f>
        <v>0</v>
      </c>
      <c r="R1740" s="43">
        <f t="shared" ref="R1740:R1744" si="3423">R1741</f>
        <v>0</v>
      </c>
      <c r="S1740" s="43">
        <f t="shared" ref="S1740:S1748" si="3424">S1741</f>
        <v>0</v>
      </c>
      <c r="T1740" s="43">
        <f t="shared" ref="T1740:T1748" si="3425">T1741</f>
        <v>0</v>
      </c>
      <c r="U1740" s="43">
        <v>0</v>
      </c>
      <c r="V1740" s="43">
        <f t="shared" si="3376"/>
        <v>293.30000000000001</v>
      </c>
      <c r="W1740" s="43">
        <f t="shared" ref="W1740:W1748" si="3426">W1741</f>
        <v>0</v>
      </c>
      <c r="X1740" s="43">
        <f t="shared" ref="X1740:X1748" si="3427">X1741</f>
        <v>0</v>
      </c>
      <c r="Y1740" s="43">
        <f t="shared" ref="Y1740:Y1748" si="3428">Y1741</f>
        <v>0</v>
      </c>
      <c r="Z1740" s="43">
        <f t="shared" ref="Z1740:Z1748" si="3429">Z1741</f>
        <v>0</v>
      </c>
      <c r="AA1740" s="43">
        <f t="shared" ref="AA1740:AA1748" si="3430">AA1741</f>
        <v>0</v>
      </c>
      <c r="AB1740" s="43">
        <f t="shared" ref="AB1740:AB1746" si="3431">AB1741</f>
        <v>0</v>
      </c>
      <c r="AC1740" s="44">
        <f t="shared" ref="AC1740:AC1746" si="3432">AC1741</f>
        <v>253.22748999999999</v>
      </c>
      <c r="AD1740" s="44">
        <f t="shared" ref="AD1740:AD1746" si="3433">AD1741</f>
        <v>253.22748999999999</v>
      </c>
      <c r="AE1740" s="45">
        <f t="shared" si="3372"/>
        <v>100</v>
      </c>
      <c r="AF1740" s="43">
        <f t="shared" ref="AF1740:AF1746" si="3434">AF1741</f>
        <v>253.22748999999999</v>
      </c>
      <c r="AG1740" s="43">
        <f t="shared" ref="AG1740:AG1746" si="3435">AG1741</f>
        <v>0</v>
      </c>
      <c r="AH1740" s="43">
        <f t="shared" ref="AH1740:AH1746" si="3436">AH1741</f>
        <v>0</v>
      </c>
      <c r="AI1740" s="43">
        <f t="shared" ref="AI1740:AI1746" si="3437">AI1741</f>
        <v>0</v>
      </c>
      <c r="AJ1740" s="43">
        <f t="shared" ref="AJ1740:AJ1746" si="3438">AJ1741</f>
        <v>0</v>
      </c>
      <c r="AK1740" s="43">
        <f t="shared" ref="AK1740:AK1746" si="3439">AK1741</f>
        <v>0</v>
      </c>
      <c r="AL1740" s="43">
        <f t="shared" si="3373"/>
        <v>253.22748999999999</v>
      </c>
      <c r="AM1740" s="43">
        <f t="shared" si="3374"/>
        <v>40.072510000000023</v>
      </c>
      <c r="AN1740" s="2"/>
      <c r="AO1740" s="1"/>
      <c r="AP1740" s="1"/>
      <c r="AQ1740" s="1"/>
      <c r="AR1740" s="1"/>
      <c r="AS1740" s="1"/>
    </row>
    <row r="1741" ht="47.25">
      <c r="B1741" s="41" t="s">
        <v>834</v>
      </c>
      <c r="C1741" s="41" t="s">
        <v>107</v>
      </c>
      <c r="D1741" s="41" t="s">
        <v>155</v>
      </c>
      <c r="E1741" s="26" t="str">
        <f t="shared" si="3375"/>
        <v>0412</v>
      </c>
      <c r="F1741" s="41" t="s">
        <v>128</v>
      </c>
      <c r="G1741" s="41"/>
      <c r="H1741" s="42" t="s">
        <v>129</v>
      </c>
      <c r="I1741" s="43">
        <f t="shared" si="3414"/>
        <v>293.30000000000001</v>
      </c>
      <c r="J1741" s="43">
        <f t="shared" si="3415"/>
        <v>318.89999999999998</v>
      </c>
      <c r="K1741" s="43">
        <f t="shared" si="3416"/>
        <v>317.29999999999995</v>
      </c>
      <c r="L1741" s="43">
        <f t="shared" si="3417"/>
        <v>0</v>
      </c>
      <c r="M1741" s="43">
        <f t="shared" si="3418"/>
        <v>0</v>
      </c>
      <c r="N1741" s="43">
        <f t="shared" si="3419"/>
        <v>0</v>
      </c>
      <c r="O1741" s="43">
        <f t="shared" si="3420"/>
        <v>0</v>
      </c>
      <c r="P1741" s="43">
        <f t="shared" si="3421"/>
        <v>0</v>
      </c>
      <c r="Q1741" s="43">
        <f t="shared" si="3422"/>
        <v>0</v>
      </c>
      <c r="R1741" s="43">
        <f t="shared" si="3423"/>
        <v>0</v>
      </c>
      <c r="S1741" s="43">
        <f t="shared" si="3424"/>
        <v>0</v>
      </c>
      <c r="T1741" s="43">
        <f t="shared" si="3425"/>
        <v>0</v>
      </c>
      <c r="U1741" s="43">
        <v>0</v>
      </c>
      <c r="V1741" s="43">
        <f t="shared" si="3376"/>
        <v>293.30000000000001</v>
      </c>
      <c r="W1741" s="43">
        <f t="shared" si="3426"/>
        <v>0</v>
      </c>
      <c r="X1741" s="43">
        <f t="shared" si="3427"/>
        <v>0</v>
      </c>
      <c r="Y1741" s="43">
        <f t="shared" si="3428"/>
        <v>0</v>
      </c>
      <c r="Z1741" s="43">
        <f t="shared" si="3429"/>
        <v>0</v>
      </c>
      <c r="AA1741" s="43">
        <f t="shared" si="3430"/>
        <v>0</v>
      </c>
      <c r="AB1741" s="43">
        <f t="shared" si="3431"/>
        <v>0</v>
      </c>
      <c r="AC1741" s="44">
        <f t="shared" si="3432"/>
        <v>253.22748999999999</v>
      </c>
      <c r="AD1741" s="44">
        <f t="shared" si="3433"/>
        <v>253.22748999999999</v>
      </c>
      <c r="AE1741" s="45">
        <f t="shared" si="3372"/>
        <v>100</v>
      </c>
      <c r="AF1741" s="43">
        <f t="shared" si="3434"/>
        <v>253.22748999999999</v>
      </c>
      <c r="AG1741" s="43">
        <f t="shared" si="3435"/>
        <v>0</v>
      </c>
      <c r="AH1741" s="43">
        <f t="shared" si="3436"/>
        <v>0</v>
      </c>
      <c r="AI1741" s="43">
        <f t="shared" si="3437"/>
        <v>0</v>
      </c>
      <c r="AJ1741" s="43">
        <f t="shared" si="3438"/>
        <v>0</v>
      </c>
      <c r="AK1741" s="43">
        <f t="shared" si="3439"/>
        <v>0</v>
      </c>
      <c r="AL1741" s="43">
        <f t="shared" si="3373"/>
        <v>253.22748999999999</v>
      </c>
      <c r="AM1741" s="43">
        <f t="shared" si="3374"/>
        <v>40.072510000000023</v>
      </c>
      <c r="AN1741" s="2"/>
      <c r="AO1741" s="1"/>
      <c r="AP1741" s="1"/>
      <c r="AQ1741" s="1"/>
      <c r="AR1741" s="1"/>
      <c r="AS1741" s="1"/>
    </row>
    <row r="1742" ht="47.25">
      <c r="B1742" s="41" t="s">
        <v>834</v>
      </c>
      <c r="C1742" s="41" t="s">
        <v>107</v>
      </c>
      <c r="D1742" s="41" t="s">
        <v>155</v>
      </c>
      <c r="E1742" s="26" t="str">
        <f t="shared" si="3375"/>
        <v>0412</v>
      </c>
      <c r="F1742" s="41" t="s">
        <v>130</v>
      </c>
      <c r="G1742" s="41"/>
      <c r="H1742" s="42" t="s">
        <v>131</v>
      </c>
      <c r="I1742" s="43">
        <f t="shared" si="3414"/>
        <v>293.30000000000001</v>
      </c>
      <c r="J1742" s="43">
        <f t="shared" si="3415"/>
        <v>318.89999999999998</v>
      </c>
      <c r="K1742" s="43">
        <f t="shared" si="3416"/>
        <v>317.29999999999995</v>
      </c>
      <c r="L1742" s="43">
        <f t="shared" si="3417"/>
        <v>0</v>
      </c>
      <c r="M1742" s="43">
        <f t="shared" si="3418"/>
        <v>0</v>
      </c>
      <c r="N1742" s="43">
        <f t="shared" si="3419"/>
        <v>0</v>
      </c>
      <c r="O1742" s="43">
        <f t="shared" si="3420"/>
        <v>0</v>
      </c>
      <c r="P1742" s="43">
        <f t="shared" si="3421"/>
        <v>0</v>
      </c>
      <c r="Q1742" s="43">
        <f t="shared" si="3422"/>
        <v>0</v>
      </c>
      <c r="R1742" s="43">
        <f t="shared" si="3423"/>
        <v>0</v>
      </c>
      <c r="S1742" s="43">
        <f t="shared" si="3424"/>
        <v>0</v>
      </c>
      <c r="T1742" s="43">
        <f t="shared" si="3425"/>
        <v>0</v>
      </c>
      <c r="U1742" s="43">
        <v>0</v>
      </c>
      <c r="V1742" s="43">
        <f t="shared" si="3376"/>
        <v>293.30000000000001</v>
      </c>
      <c r="W1742" s="43">
        <f t="shared" si="3426"/>
        <v>0</v>
      </c>
      <c r="X1742" s="43">
        <f t="shared" si="3427"/>
        <v>0</v>
      </c>
      <c r="Y1742" s="43">
        <f t="shared" si="3428"/>
        <v>0</v>
      </c>
      <c r="Z1742" s="43">
        <f t="shared" si="3429"/>
        <v>0</v>
      </c>
      <c r="AA1742" s="43">
        <f t="shared" si="3430"/>
        <v>0</v>
      </c>
      <c r="AB1742" s="43">
        <f t="shared" si="3431"/>
        <v>0</v>
      </c>
      <c r="AC1742" s="44">
        <f t="shared" si="3432"/>
        <v>253.22748999999999</v>
      </c>
      <c r="AD1742" s="44">
        <f t="shared" si="3433"/>
        <v>253.22748999999999</v>
      </c>
      <c r="AE1742" s="45">
        <f t="shared" si="3372"/>
        <v>100</v>
      </c>
      <c r="AF1742" s="43">
        <f t="shared" si="3434"/>
        <v>253.22748999999999</v>
      </c>
      <c r="AG1742" s="43">
        <f t="shared" si="3435"/>
        <v>0</v>
      </c>
      <c r="AH1742" s="43">
        <f t="shared" si="3436"/>
        <v>0</v>
      </c>
      <c r="AI1742" s="43">
        <f t="shared" si="3437"/>
        <v>0</v>
      </c>
      <c r="AJ1742" s="43">
        <f t="shared" si="3438"/>
        <v>0</v>
      </c>
      <c r="AK1742" s="43">
        <f t="shared" si="3439"/>
        <v>0</v>
      </c>
      <c r="AL1742" s="43">
        <f t="shared" si="3373"/>
        <v>253.22748999999999</v>
      </c>
      <c r="AM1742" s="43">
        <f t="shared" si="3374"/>
        <v>40.072510000000023</v>
      </c>
      <c r="AN1742" s="2"/>
      <c r="AR1742" s="1"/>
      <c r="AS1742" s="1"/>
    </row>
    <row r="1743" ht="63">
      <c r="B1743" s="41" t="s">
        <v>834</v>
      </c>
      <c r="C1743" s="41" t="s">
        <v>107</v>
      </c>
      <c r="D1743" s="41" t="s">
        <v>155</v>
      </c>
      <c r="E1743" s="26" t="str">
        <f t="shared" si="3375"/>
        <v>0412</v>
      </c>
      <c r="F1743" s="41" t="s">
        <v>771</v>
      </c>
      <c r="G1743" s="41"/>
      <c r="H1743" s="42" t="s">
        <v>772</v>
      </c>
      <c r="I1743" s="43">
        <f t="shared" si="3414"/>
        <v>293.30000000000001</v>
      </c>
      <c r="J1743" s="43">
        <f t="shared" si="3415"/>
        <v>318.89999999999998</v>
      </c>
      <c r="K1743" s="43">
        <f t="shared" si="3416"/>
        <v>317.29999999999995</v>
      </c>
      <c r="L1743" s="43">
        <f t="shared" si="3417"/>
        <v>0</v>
      </c>
      <c r="M1743" s="43">
        <f t="shared" si="3418"/>
        <v>0</v>
      </c>
      <c r="N1743" s="43">
        <f t="shared" si="3419"/>
        <v>0</v>
      </c>
      <c r="O1743" s="43">
        <f t="shared" si="3420"/>
        <v>0</v>
      </c>
      <c r="P1743" s="43">
        <f t="shared" si="3421"/>
        <v>0</v>
      </c>
      <c r="Q1743" s="43">
        <f t="shared" si="3422"/>
        <v>0</v>
      </c>
      <c r="R1743" s="43">
        <f t="shared" si="3423"/>
        <v>0</v>
      </c>
      <c r="S1743" s="43">
        <f t="shared" si="3424"/>
        <v>0</v>
      </c>
      <c r="T1743" s="43">
        <f t="shared" si="3425"/>
        <v>0</v>
      </c>
      <c r="U1743" s="43">
        <v>0</v>
      </c>
      <c r="V1743" s="43">
        <f t="shared" si="3376"/>
        <v>293.30000000000001</v>
      </c>
      <c r="W1743" s="43">
        <f t="shared" si="3426"/>
        <v>0</v>
      </c>
      <c r="X1743" s="43">
        <f t="shared" si="3427"/>
        <v>0</v>
      </c>
      <c r="Y1743" s="43">
        <f t="shared" si="3428"/>
        <v>0</v>
      </c>
      <c r="Z1743" s="43">
        <f t="shared" si="3429"/>
        <v>0</v>
      </c>
      <c r="AA1743" s="43">
        <f t="shared" si="3430"/>
        <v>0</v>
      </c>
      <c r="AB1743" s="43">
        <f t="shared" si="3431"/>
        <v>0</v>
      </c>
      <c r="AC1743" s="44">
        <f t="shared" si="3432"/>
        <v>253.22748999999999</v>
      </c>
      <c r="AD1743" s="44">
        <f t="shared" si="3433"/>
        <v>253.22748999999999</v>
      </c>
      <c r="AE1743" s="45">
        <f t="shared" si="3372"/>
        <v>100</v>
      </c>
      <c r="AF1743" s="43">
        <f t="shared" si="3434"/>
        <v>253.22748999999999</v>
      </c>
      <c r="AG1743" s="43">
        <f t="shared" si="3435"/>
        <v>0</v>
      </c>
      <c r="AH1743" s="43">
        <f t="shared" si="3436"/>
        <v>0</v>
      </c>
      <c r="AI1743" s="43">
        <f t="shared" si="3437"/>
        <v>0</v>
      </c>
      <c r="AJ1743" s="43">
        <f t="shared" si="3438"/>
        <v>0</v>
      </c>
      <c r="AK1743" s="43">
        <f t="shared" si="3439"/>
        <v>0</v>
      </c>
      <c r="AL1743" s="43">
        <f t="shared" si="3373"/>
        <v>253.22748999999999</v>
      </c>
      <c r="AM1743" s="43">
        <f t="shared" si="3374"/>
        <v>40.072510000000023</v>
      </c>
      <c r="AN1743" s="2"/>
      <c r="AO1743" s="1"/>
      <c r="AP1743" s="1"/>
      <c r="AQ1743" s="1"/>
      <c r="AR1743" s="1"/>
      <c r="AS1743" s="1"/>
    </row>
    <row r="1744" ht="31.5">
      <c r="B1744" s="41" t="s">
        <v>834</v>
      </c>
      <c r="C1744" s="41" t="s">
        <v>107</v>
      </c>
      <c r="D1744" s="41" t="s">
        <v>155</v>
      </c>
      <c r="E1744" s="26" t="str">
        <f t="shared" si="3375"/>
        <v>0412</v>
      </c>
      <c r="F1744" s="41" t="s">
        <v>771</v>
      </c>
      <c r="G1744" s="41" t="s">
        <v>53</v>
      </c>
      <c r="H1744" s="42" t="s">
        <v>54</v>
      </c>
      <c r="I1744" s="43">
        <f t="shared" si="3414"/>
        <v>293.30000000000001</v>
      </c>
      <c r="J1744" s="43">
        <f t="shared" si="3415"/>
        <v>318.89999999999998</v>
      </c>
      <c r="K1744" s="43">
        <f t="shared" si="3416"/>
        <v>317.29999999999995</v>
      </c>
      <c r="L1744" s="43">
        <f t="shared" si="3417"/>
        <v>0</v>
      </c>
      <c r="M1744" s="43">
        <f t="shared" si="3418"/>
        <v>0</v>
      </c>
      <c r="N1744" s="43">
        <f t="shared" si="3419"/>
        <v>0</v>
      </c>
      <c r="O1744" s="43">
        <f t="shared" si="3420"/>
        <v>0</v>
      </c>
      <c r="P1744" s="43">
        <f t="shared" si="3421"/>
        <v>0</v>
      </c>
      <c r="Q1744" s="43">
        <f t="shared" si="3422"/>
        <v>0</v>
      </c>
      <c r="R1744" s="43">
        <f t="shared" si="3423"/>
        <v>0</v>
      </c>
      <c r="S1744" s="43">
        <f t="shared" si="3424"/>
        <v>0</v>
      </c>
      <c r="T1744" s="43">
        <f t="shared" si="3425"/>
        <v>0</v>
      </c>
      <c r="U1744" s="43">
        <v>0</v>
      </c>
      <c r="V1744" s="43">
        <f t="shared" si="3376"/>
        <v>293.30000000000001</v>
      </c>
      <c r="W1744" s="43">
        <f t="shared" si="3426"/>
        <v>0</v>
      </c>
      <c r="X1744" s="43">
        <f t="shared" si="3427"/>
        <v>0</v>
      </c>
      <c r="Y1744" s="43">
        <f t="shared" si="3428"/>
        <v>0</v>
      </c>
      <c r="Z1744" s="43">
        <f t="shared" si="3429"/>
        <v>0</v>
      </c>
      <c r="AA1744" s="43">
        <f t="shared" si="3430"/>
        <v>0</v>
      </c>
      <c r="AB1744" s="43">
        <f t="shared" si="3431"/>
        <v>0</v>
      </c>
      <c r="AC1744" s="44">
        <f t="shared" si="3432"/>
        <v>253.22748999999999</v>
      </c>
      <c r="AD1744" s="44">
        <f t="shared" si="3433"/>
        <v>253.22748999999999</v>
      </c>
      <c r="AE1744" s="45">
        <f t="shared" si="3372"/>
        <v>100</v>
      </c>
      <c r="AF1744" s="43">
        <f t="shared" si="3434"/>
        <v>253.22748999999999</v>
      </c>
      <c r="AG1744" s="43">
        <f t="shared" si="3435"/>
        <v>0</v>
      </c>
      <c r="AH1744" s="43">
        <f t="shared" si="3436"/>
        <v>0</v>
      </c>
      <c r="AI1744" s="43">
        <f t="shared" si="3437"/>
        <v>0</v>
      </c>
      <c r="AJ1744" s="43">
        <f t="shared" si="3438"/>
        <v>0</v>
      </c>
      <c r="AK1744" s="43">
        <f t="shared" si="3439"/>
        <v>0</v>
      </c>
      <c r="AL1744" s="43">
        <f t="shared" si="3373"/>
        <v>253.22748999999999</v>
      </c>
      <c r="AM1744" s="43">
        <f t="shared" si="3374"/>
        <v>40.072510000000023</v>
      </c>
      <c r="AN1744" s="2"/>
      <c r="AO1744" s="1"/>
      <c r="AP1744" s="1"/>
      <c r="AQ1744" s="1"/>
      <c r="AR1744" s="1"/>
      <c r="AS1744" s="1"/>
    </row>
    <row r="1745" ht="31.5">
      <c r="B1745" s="41" t="s">
        <v>834</v>
      </c>
      <c r="C1745" s="41" t="s">
        <v>107</v>
      </c>
      <c r="D1745" s="41" t="s">
        <v>155</v>
      </c>
      <c r="E1745" s="26" t="str">
        <f t="shared" si="3375"/>
        <v>0412</v>
      </c>
      <c r="F1745" s="41" t="s">
        <v>771</v>
      </c>
      <c r="G1745" s="41" t="s">
        <v>55</v>
      </c>
      <c r="H1745" s="42" t="s">
        <v>56</v>
      </c>
      <c r="I1745" s="43">
        <f>254.5+38.8</f>
        <v>293.30000000000001</v>
      </c>
      <c r="J1745" s="43">
        <f>264.7+54.2</f>
        <v>318.89999999999998</v>
      </c>
      <c r="K1745" s="43">
        <f>264.9+52.4</f>
        <v>317.29999999999995</v>
      </c>
      <c r="L1745" s="43"/>
      <c r="M1745" s="43"/>
      <c r="N1745" s="43"/>
      <c r="O1745" s="43">
        <v>0</v>
      </c>
      <c r="P1745" s="43">
        <v>0</v>
      </c>
      <c r="Q1745" s="43">
        <v>0</v>
      </c>
      <c r="R1745" s="43">
        <f>1907.45-1907.45</f>
        <v>0</v>
      </c>
      <c r="S1745" s="43">
        <v>0</v>
      </c>
      <c r="T1745" s="43">
        <v>0</v>
      </c>
      <c r="U1745" s="43">
        <v>0</v>
      </c>
      <c r="V1745" s="43">
        <f t="shared" si="3376"/>
        <v>293.30000000000001</v>
      </c>
      <c r="W1745" s="43"/>
      <c r="X1745" s="43"/>
      <c r="Y1745" s="43"/>
      <c r="Z1745" s="43"/>
      <c r="AA1745" s="43"/>
      <c r="AB1745" s="43">
        <v>0</v>
      </c>
      <c r="AC1745" s="44">
        <v>253.22748999999999</v>
      </c>
      <c r="AD1745" s="44">
        <v>253.22748999999999</v>
      </c>
      <c r="AE1745" s="45">
        <f t="shared" si="3372"/>
        <v>100</v>
      </c>
      <c r="AF1745" s="43">
        <v>253.22748999999999</v>
      </c>
      <c r="AG1745" s="43">
        <v>0</v>
      </c>
      <c r="AH1745" s="43">
        <v>0</v>
      </c>
      <c r="AI1745" s="43">
        <v>0</v>
      </c>
      <c r="AJ1745" s="43">
        <v>0</v>
      </c>
      <c r="AK1745" s="43">
        <v>0</v>
      </c>
      <c r="AL1745" s="43">
        <f t="shared" si="3373"/>
        <v>253.22748999999999</v>
      </c>
      <c r="AM1745" s="43">
        <f t="shared" si="3374"/>
        <v>40.072510000000023</v>
      </c>
      <c r="AN1745" s="19"/>
      <c r="AO1745" s="1"/>
      <c r="AP1745" s="1"/>
      <c r="AQ1745" s="1"/>
      <c r="AR1745" s="1"/>
      <c r="AS1745" s="1"/>
    </row>
    <row r="1746" ht="31.5">
      <c r="B1746" s="41" t="s">
        <v>834</v>
      </c>
      <c r="C1746" s="41" t="s">
        <v>107</v>
      </c>
      <c r="D1746" s="41" t="s">
        <v>155</v>
      </c>
      <c r="E1746" s="26" t="str">
        <f t="shared" si="3375"/>
        <v>0412</v>
      </c>
      <c r="F1746" s="41" t="s">
        <v>157</v>
      </c>
      <c r="G1746" s="41"/>
      <c r="H1746" s="42" t="s">
        <v>158</v>
      </c>
      <c r="I1746" s="43">
        <f t="shared" ref="I1746:I1748" si="3440">I1747</f>
        <v>88.099999999999994</v>
      </c>
      <c r="J1746" s="43">
        <f t="shared" ref="J1746:J1748" si="3441">J1747</f>
        <v>88.099999999999994</v>
      </c>
      <c r="K1746" s="43">
        <f t="shared" ref="K1746:K1748" si="3442">K1747</f>
        <v>88.099999999999994</v>
      </c>
      <c r="L1746" s="43">
        <f t="shared" si="3417"/>
        <v>0</v>
      </c>
      <c r="M1746" s="43">
        <f t="shared" si="3418"/>
        <v>0</v>
      </c>
      <c r="N1746" s="43">
        <f t="shared" si="3419"/>
        <v>0</v>
      </c>
      <c r="O1746" s="43">
        <f t="shared" si="3420"/>
        <v>0</v>
      </c>
      <c r="P1746" s="43">
        <f t="shared" si="3421"/>
        <v>62.866999999999997</v>
      </c>
      <c r="Q1746" s="43">
        <f t="shared" si="3422"/>
        <v>0</v>
      </c>
      <c r="R1746" s="43">
        <f t="shared" ref="R1746:R1748" si="3443">R1747</f>
        <v>1165.8009999999999</v>
      </c>
      <c r="S1746" s="43">
        <f t="shared" si="3424"/>
        <v>0</v>
      </c>
      <c r="T1746" s="43">
        <f t="shared" si="3425"/>
        <v>0</v>
      </c>
      <c r="U1746" s="43">
        <v>0</v>
      </c>
      <c r="V1746" s="43">
        <f t="shared" si="3376"/>
        <v>1316.7679999999998</v>
      </c>
      <c r="W1746" s="43">
        <f t="shared" si="3426"/>
        <v>0</v>
      </c>
      <c r="X1746" s="43">
        <f t="shared" si="3427"/>
        <v>0</v>
      </c>
      <c r="Y1746" s="43">
        <f t="shared" si="3428"/>
        <v>0</v>
      </c>
      <c r="Z1746" s="43">
        <f t="shared" si="3429"/>
        <v>0</v>
      </c>
      <c r="AA1746" s="43">
        <f t="shared" si="3430"/>
        <v>0</v>
      </c>
      <c r="AB1746" s="43">
        <f t="shared" si="3431"/>
        <v>562.64977999999996</v>
      </c>
      <c r="AC1746" s="44">
        <f t="shared" si="3432"/>
        <v>1218.3999999999999</v>
      </c>
      <c r="AD1746" s="44">
        <f t="shared" si="3433"/>
        <v>1218.39978</v>
      </c>
      <c r="AE1746" s="45">
        <f t="shared" si="3372"/>
        <v>99.999981943532518</v>
      </c>
      <c r="AF1746" s="43">
        <f t="shared" si="3434"/>
        <v>1316.768</v>
      </c>
      <c r="AG1746" s="43">
        <f t="shared" si="3435"/>
        <v>0</v>
      </c>
      <c r="AH1746" s="43">
        <f t="shared" si="3436"/>
        <v>0</v>
      </c>
      <c r="AI1746" s="43">
        <f t="shared" si="3437"/>
        <v>0</v>
      </c>
      <c r="AJ1746" s="43">
        <f t="shared" si="3438"/>
        <v>0</v>
      </c>
      <c r="AK1746" s="43">
        <f t="shared" si="3439"/>
        <v>0</v>
      </c>
      <c r="AL1746" s="43">
        <f t="shared" si="3373"/>
        <v>1316.768</v>
      </c>
      <c r="AM1746" s="43">
        <f t="shared" si="3374"/>
        <v>-2.2737367544323206e-13</v>
      </c>
      <c r="AN1746" s="2"/>
      <c r="AO1746" s="1"/>
      <c r="AP1746" s="1"/>
      <c r="AQ1746" s="1"/>
      <c r="AR1746" s="1"/>
      <c r="AS1746" s="1"/>
    </row>
    <row r="1747" ht="31.5">
      <c r="B1747" s="41" t="s">
        <v>834</v>
      </c>
      <c r="C1747" s="41" t="s">
        <v>107</v>
      </c>
      <c r="D1747" s="41" t="s">
        <v>155</v>
      </c>
      <c r="E1747" s="26" t="str">
        <f t="shared" si="3375"/>
        <v>0412</v>
      </c>
      <c r="F1747" s="41" t="s">
        <v>169</v>
      </c>
      <c r="G1747" s="41"/>
      <c r="H1747" s="42" t="s">
        <v>170</v>
      </c>
      <c r="I1747" s="43">
        <f t="shared" si="3440"/>
        <v>88.099999999999994</v>
      </c>
      <c r="J1747" s="43">
        <f t="shared" si="3441"/>
        <v>88.099999999999994</v>
      </c>
      <c r="K1747" s="43">
        <f t="shared" si="3442"/>
        <v>88.099999999999994</v>
      </c>
      <c r="L1747" s="43">
        <f t="shared" si="3417"/>
        <v>0</v>
      </c>
      <c r="M1747" s="43">
        <f t="shared" si="3418"/>
        <v>0</v>
      </c>
      <c r="N1747" s="43">
        <f t="shared" si="3419"/>
        <v>0</v>
      </c>
      <c r="O1747" s="43">
        <f>O1748+O1754</f>
        <v>0</v>
      </c>
      <c r="P1747" s="43">
        <f>P1748+P1754</f>
        <v>62.866999999999997</v>
      </c>
      <c r="Q1747" s="43">
        <f t="shared" si="3422"/>
        <v>0</v>
      </c>
      <c r="R1747" s="43">
        <f t="shared" si="3443"/>
        <v>1165.8009999999999</v>
      </c>
      <c r="S1747" s="43">
        <f t="shared" si="3424"/>
        <v>0</v>
      </c>
      <c r="T1747" s="43">
        <f t="shared" si="3425"/>
        <v>0</v>
      </c>
      <c r="U1747" s="43">
        <v>0</v>
      </c>
      <c r="V1747" s="43">
        <f t="shared" si="3376"/>
        <v>1316.7679999999998</v>
      </c>
      <c r="W1747" s="43">
        <f t="shared" si="3426"/>
        <v>0</v>
      </c>
      <c r="X1747" s="43">
        <f t="shared" si="3427"/>
        <v>0</v>
      </c>
      <c r="Y1747" s="43">
        <f t="shared" si="3428"/>
        <v>0</v>
      </c>
      <c r="Z1747" s="43">
        <f t="shared" si="3429"/>
        <v>0</v>
      </c>
      <c r="AA1747" s="43">
        <f t="shared" si="3430"/>
        <v>0</v>
      </c>
      <c r="AB1747" s="43">
        <f>AB1748+AB1754</f>
        <v>562.64977999999996</v>
      </c>
      <c r="AC1747" s="44">
        <f>AC1748+AC1754</f>
        <v>1218.3999999999999</v>
      </c>
      <c r="AD1747" s="44">
        <f>AD1748+AD1754</f>
        <v>1218.39978</v>
      </c>
      <c r="AE1747" s="45">
        <f t="shared" si="3372"/>
        <v>99.999981943532518</v>
      </c>
      <c r="AF1747" s="43">
        <f>AF1748+AF1754</f>
        <v>1316.768</v>
      </c>
      <c r="AG1747" s="43">
        <f>AG1748+AG1754</f>
        <v>0</v>
      </c>
      <c r="AH1747" s="43">
        <f>AH1748+AH1754</f>
        <v>0</v>
      </c>
      <c r="AI1747" s="43">
        <f>AI1748+AI1754</f>
        <v>0</v>
      </c>
      <c r="AJ1747" s="43">
        <f>AJ1748+AJ1754</f>
        <v>0</v>
      </c>
      <c r="AK1747" s="43">
        <f>AK1748+AK1754</f>
        <v>0</v>
      </c>
      <c r="AL1747" s="43">
        <f t="shared" si="3373"/>
        <v>1316.768</v>
      </c>
      <c r="AM1747" s="43">
        <f t="shared" si="3374"/>
        <v>-2.2737367544323206e-13</v>
      </c>
      <c r="AN1747" s="2"/>
      <c r="AO1747" s="1"/>
      <c r="AP1747" s="1"/>
      <c r="AQ1747" s="1"/>
      <c r="AR1747" s="1"/>
      <c r="AS1747" s="1"/>
    </row>
    <row r="1748" ht="63">
      <c r="B1748" s="41" t="s">
        <v>834</v>
      </c>
      <c r="C1748" s="41" t="s">
        <v>107</v>
      </c>
      <c r="D1748" s="41" t="s">
        <v>155</v>
      </c>
      <c r="E1748" s="26" t="str">
        <f t="shared" si="3375"/>
        <v>0412</v>
      </c>
      <c r="F1748" s="41" t="s">
        <v>773</v>
      </c>
      <c r="G1748" s="41"/>
      <c r="H1748" s="42" t="s">
        <v>774</v>
      </c>
      <c r="I1748" s="43">
        <f t="shared" si="3440"/>
        <v>88.099999999999994</v>
      </c>
      <c r="J1748" s="43">
        <f t="shared" si="3441"/>
        <v>88.099999999999994</v>
      </c>
      <c r="K1748" s="43">
        <f t="shared" si="3442"/>
        <v>88.099999999999994</v>
      </c>
      <c r="L1748" s="43">
        <f t="shared" si="3417"/>
        <v>0</v>
      </c>
      <c r="M1748" s="43">
        <f t="shared" si="3418"/>
        <v>0</v>
      </c>
      <c r="N1748" s="43">
        <f t="shared" si="3419"/>
        <v>0</v>
      </c>
      <c r="O1748" s="43">
        <f>O1749</f>
        <v>0</v>
      </c>
      <c r="P1748" s="43">
        <f>P1749</f>
        <v>0</v>
      </c>
      <c r="Q1748" s="43">
        <f t="shared" si="3422"/>
        <v>0</v>
      </c>
      <c r="R1748" s="43">
        <f t="shared" si="3443"/>
        <v>1165.8009999999999</v>
      </c>
      <c r="S1748" s="43">
        <f t="shared" si="3424"/>
        <v>0</v>
      </c>
      <c r="T1748" s="43">
        <f t="shared" si="3425"/>
        <v>0</v>
      </c>
      <c r="U1748" s="43">
        <v>0</v>
      </c>
      <c r="V1748" s="43">
        <f t="shared" si="3376"/>
        <v>1253.9009999999998</v>
      </c>
      <c r="W1748" s="43">
        <f t="shared" si="3426"/>
        <v>0</v>
      </c>
      <c r="X1748" s="43">
        <f t="shared" si="3427"/>
        <v>0</v>
      </c>
      <c r="Y1748" s="43">
        <f t="shared" si="3428"/>
        <v>0</v>
      </c>
      <c r="Z1748" s="43">
        <f t="shared" si="3429"/>
        <v>0</v>
      </c>
      <c r="AA1748" s="43">
        <f t="shared" si="3430"/>
        <v>0</v>
      </c>
      <c r="AB1748" s="43">
        <f>AB1749</f>
        <v>562.64977999999996</v>
      </c>
      <c r="AC1748" s="44">
        <f>AC1749</f>
        <v>1163.5999999999999</v>
      </c>
      <c r="AD1748" s="44">
        <f>AD1749</f>
        <v>1163.59978</v>
      </c>
      <c r="AE1748" s="45">
        <f t="shared" si="3372"/>
        <v>99.999981093159178</v>
      </c>
      <c r="AF1748" s="43">
        <f>AF1749</f>
        <v>1253.9010000000001</v>
      </c>
      <c r="AG1748" s="43">
        <f>AG1749</f>
        <v>0</v>
      </c>
      <c r="AH1748" s="43">
        <f>AH1749</f>
        <v>0</v>
      </c>
      <c r="AI1748" s="43">
        <f>AI1749</f>
        <v>0</v>
      </c>
      <c r="AJ1748" s="43">
        <f>AJ1749</f>
        <v>0</v>
      </c>
      <c r="AK1748" s="43">
        <f>AK1749</f>
        <v>0</v>
      </c>
      <c r="AL1748" s="43">
        <f t="shared" si="3373"/>
        <v>1253.9010000000001</v>
      </c>
      <c r="AM1748" s="43">
        <f t="shared" si="3374"/>
        <v>-2.2737367544323206e-13</v>
      </c>
      <c r="AN1748" s="2"/>
      <c r="AR1748" s="1"/>
      <c r="AS1748" s="1"/>
    </row>
    <row r="1749" ht="47.25">
      <c r="B1749" s="41" t="s">
        <v>834</v>
      </c>
      <c r="C1749" s="41" t="s">
        <v>107</v>
      </c>
      <c r="D1749" s="41" t="s">
        <v>155</v>
      </c>
      <c r="E1749" s="26" t="str">
        <f t="shared" si="3375"/>
        <v>0412</v>
      </c>
      <c r="F1749" s="41" t="s">
        <v>775</v>
      </c>
      <c r="G1749" s="41"/>
      <c r="H1749" s="42" t="s">
        <v>776</v>
      </c>
      <c r="I1749" s="43">
        <f>I1752</f>
        <v>88.099999999999994</v>
      </c>
      <c r="J1749" s="43">
        <f>J1752</f>
        <v>88.099999999999994</v>
      </c>
      <c r="K1749" s="43">
        <f>K1752</f>
        <v>88.099999999999994</v>
      </c>
      <c r="L1749" s="43">
        <f>L1752</f>
        <v>0</v>
      </c>
      <c r="M1749" s="43">
        <f>M1752</f>
        <v>0</v>
      </c>
      <c r="N1749" s="43">
        <f>N1752</f>
        <v>0</v>
      </c>
      <c r="O1749" s="43">
        <f>O1752+O1750</f>
        <v>0</v>
      </c>
      <c r="P1749" s="43">
        <f>P1752+P1750</f>
        <v>0</v>
      </c>
      <c r="Q1749" s="43">
        <f>Q1752+Q1750</f>
        <v>0</v>
      </c>
      <c r="R1749" s="43">
        <f>R1752+R1750</f>
        <v>1165.8009999999999</v>
      </c>
      <c r="S1749" s="43">
        <f>S1752</f>
        <v>0</v>
      </c>
      <c r="T1749" s="43">
        <f>T1752</f>
        <v>0</v>
      </c>
      <c r="U1749" s="43">
        <v>0</v>
      </c>
      <c r="V1749" s="43">
        <f t="shared" si="3376"/>
        <v>1253.9009999999998</v>
      </c>
      <c r="W1749" s="43">
        <f>W1752</f>
        <v>0</v>
      </c>
      <c r="X1749" s="43">
        <f>X1752</f>
        <v>0</v>
      </c>
      <c r="Y1749" s="43">
        <f>Y1752</f>
        <v>0</v>
      </c>
      <c r="Z1749" s="43">
        <f>Z1752</f>
        <v>0</v>
      </c>
      <c r="AA1749" s="43">
        <f>AA1752</f>
        <v>0</v>
      </c>
      <c r="AB1749" s="43">
        <f>AB1752+AB1750</f>
        <v>562.64977999999996</v>
      </c>
      <c r="AC1749" s="44">
        <f>AC1752+AC1750</f>
        <v>1163.5999999999999</v>
      </c>
      <c r="AD1749" s="44">
        <f>AD1752+AD1750</f>
        <v>1163.59978</v>
      </c>
      <c r="AE1749" s="45">
        <f t="shared" si="3372"/>
        <v>99.999981093159178</v>
      </c>
      <c r="AF1749" s="43">
        <f>AF1752+AF1750</f>
        <v>1253.9010000000001</v>
      </c>
      <c r="AG1749" s="43">
        <f>AG1752+AG1750</f>
        <v>0</v>
      </c>
      <c r="AH1749" s="43">
        <f>AH1752+AH1750</f>
        <v>0</v>
      </c>
      <c r="AI1749" s="43">
        <f>AI1752+AI1750</f>
        <v>0</v>
      </c>
      <c r="AJ1749" s="43">
        <f>AJ1752+AJ1750</f>
        <v>0</v>
      </c>
      <c r="AK1749" s="43">
        <f>AK1752+AK1750</f>
        <v>0</v>
      </c>
      <c r="AL1749" s="43">
        <f t="shared" si="3373"/>
        <v>1253.9010000000001</v>
      </c>
      <c r="AM1749" s="43">
        <f t="shared" si="3374"/>
        <v>-2.2737367544323206e-13</v>
      </c>
      <c r="AN1749" s="2"/>
      <c r="AO1749" s="1"/>
      <c r="AP1749" s="1"/>
      <c r="AQ1749" s="1"/>
      <c r="AR1749" s="1"/>
      <c r="AS1749" s="1"/>
    </row>
    <row r="1750" ht="31.5">
      <c r="B1750" s="41" t="s">
        <v>834</v>
      </c>
      <c r="C1750" s="41" t="s">
        <v>107</v>
      </c>
      <c r="D1750" s="41" t="s">
        <v>155</v>
      </c>
      <c r="E1750" s="26" t="str">
        <f t="shared" si="3375"/>
        <v>0412</v>
      </c>
      <c r="F1750" s="41" t="s">
        <v>775</v>
      </c>
      <c r="G1750" s="41" t="s">
        <v>53</v>
      </c>
      <c r="H1750" s="42" t="s">
        <v>54</v>
      </c>
      <c r="I1750" s="43"/>
      <c r="J1750" s="43"/>
      <c r="K1750" s="43"/>
      <c r="L1750" s="43"/>
      <c r="M1750" s="43"/>
      <c r="N1750" s="43"/>
      <c r="O1750" s="43">
        <f>O1751</f>
        <v>0</v>
      </c>
      <c r="P1750" s="43">
        <f>P1751</f>
        <v>0</v>
      </c>
      <c r="Q1750" s="43">
        <f>Q1751</f>
        <v>0</v>
      </c>
      <c r="R1750" s="43">
        <f>R1751</f>
        <v>445.66699999999997</v>
      </c>
      <c r="S1750" s="43"/>
      <c r="T1750" s="43"/>
      <c r="U1750" s="43"/>
      <c r="V1750" s="43">
        <f t="shared" si="3376"/>
        <v>445.66699999999997</v>
      </c>
      <c r="W1750" s="43"/>
      <c r="X1750" s="43"/>
      <c r="Y1750" s="43"/>
      <c r="Z1750" s="43"/>
      <c r="AA1750" s="43"/>
      <c r="AB1750" s="43">
        <f>AB1751</f>
        <v>0</v>
      </c>
      <c r="AC1750" s="44">
        <f>AC1751</f>
        <v>266</v>
      </c>
      <c r="AD1750" s="44">
        <f>AD1751</f>
        <v>266</v>
      </c>
      <c r="AE1750" s="45">
        <f t="shared" si="3372"/>
        <v>100</v>
      </c>
      <c r="AF1750" s="43">
        <f>AF1751</f>
        <v>445.66699999999997</v>
      </c>
      <c r="AG1750" s="43">
        <f>AG1751</f>
        <v>0</v>
      </c>
      <c r="AH1750" s="43">
        <f>AH1751</f>
        <v>0</v>
      </c>
      <c r="AI1750" s="43">
        <f>AI1751</f>
        <v>0</v>
      </c>
      <c r="AJ1750" s="43">
        <f>AJ1751</f>
        <v>0</v>
      </c>
      <c r="AK1750" s="43">
        <f>AK1751</f>
        <v>0</v>
      </c>
      <c r="AL1750" s="43">
        <f t="shared" si="3373"/>
        <v>445.66699999999997</v>
      </c>
      <c r="AM1750" s="43">
        <f t="shared" si="3374"/>
        <v>0</v>
      </c>
      <c r="AN1750" s="19"/>
      <c r="AR1750" s="1"/>
      <c r="AS1750" s="1"/>
    </row>
    <row r="1751" ht="31.5">
      <c r="B1751" s="41" t="s">
        <v>834</v>
      </c>
      <c r="C1751" s="41" t="s">
        <v>107</v>
      </c>
      <c r="D1751" s="41" t="s">
        <v>155</v>
      </c>
      <c r="E1751" s="26" t="str">
        <f t="shared" si="3375"/>
        <v>0412</v>
      </c>
      <c r="F1751" s="41" t="s">
        <v>775</v>
      </c>
      <c r="G1751" s="41" t="s">
        <v>55</v>
      </c>
      <c r="H1751" s="42" t="s">
        <v>56</v>
      </c>
      <c r="I1751" s="43"/>
      <c r="J1751" s="43"/>
      <c r="K1751" s="43"/>
      <c r="L1751" s="43"/>
      <c r="M1751" s="43"/>
      <c r="N1751" s="43"/>
      <c r="O1751" s="43">
        <v>0</v>
      </c>
      <c r="P1751" s="43">
        <v>0</v>
      </c>
      <c r="Q1751" s="43">
        <v>0</v>
      </c>
      <c r="R1751" s="43">
        <v>445.66699999999997</v>
      </c>
      <c r="S1751" s="43"/>
      <c r="T1751" s="43"/>
      <c r="U1751" s="43"/>
      <c r="V1751" s="43">
        <f t="shared" si="3376"/>
        <v>445.66699999999997</v>
      </c>
      <c r="W1751" s="43"/>
      <c r="X1751" s="43"/>
      <c r="Y1751" s="43"/>
      <c r="Z1751" s="43"/>
      <c r="AA1751" s="43"/>
      <c r="AB1751" s="43">
        <v>0</v>
      </c>
      <c r="AC1751" s="44">
        <v>266</v>
      </c>
      <c r="AD1751" s="44">
        <v>266</v>
      </c>
      <c r="AE1751" s="45">
        <f t="shared" si="3372"/>
        <v>100</v>
      </c>
      <c r="AF1751" s="43">
        <v>445.66699999999997</v>
      </c>
      <c r="AG1751" s="43">
        <v>0</v>
      </c>
      <c r="AH1751" s="43">
        <v>0</v>
      </c>
      <c r="AI1751" s="43">
        <v>0</v>
      </c>
      <c r="AJ1751" s="43">
        <v>0</v>
      </c>
      <c r="AK1751" s="43">
        <v>0</v>
      </c>
      <c r="AL1751" s="43">
        <f t="shared" si="3373"/>
        <v>445.66699999999997</v>
      </c>
      <c r="AM1751" s="43">
        <f t="shared" si="3374"/>
        <v>0</v>
      </c>
      <c r="AN1751" s="19"/>
      <c r="AO1751" s="1"/>
      <c r="AP1751" s="1"/>
      <c r="AQ1751" s="1"/>
      <c r="AR1751" s="1"/>
      <c r="AS1751" s="1"/>
    </row>
    <row r="1752">
      <c r="B1752" s="41" t="s">
        <v>834</v>
      </c>
      <c r="C1752" s="41" t="s">
        <v>107</v>
      </c>
      <c r="D1752" s="41" t="s">
        <v>155</v>
      </c>
      <c r="E1752" s="26" t="str">
        <f t="shared" si="3375"/>
        <v>0412</v>
      </c>
      <c r="F1752" s="41" t="s">
        <v>775</v>
      </c>
      <c r="G1752" s="41" t="s">
        <v>59</v>
      </c>
      <c r="H1752" s="42" t="s">
        <v>60</v>
      </c>
      <c r="I1752" s="43">
        <f>I1753</f>
        <v>88.099999999999994</v>
      </c>
      <c r="J1752" s="43">
        <f>J1753</f>
        <v>88.099999999999994</v>
      </c>
      <c r="K1752" s="43">
        <f>K1753</f>
        <v>88.099999999999994</v>
      </c>
      <c r="L1752" s="43">
        <f>L1753</f>
        <v>0</v>
      </c>
      <c r="M1752" s="43">
        <f>M1753</f>
        <v>0</v>
      </c>
      <c r="N1752" s="43">
        <f>N1753</f>
        <v>0</v>
      </c>
      <c r="O1752" s="43">
        <f>O1753</f>
        <v>0</v>
      </c>
      <c r="P1752" s="43">
        <f>P1753</f>
        <v>0</v>
      </c>
      <c r="Q1752" s="43">
        <f>Q1753</f>
        <v>0</v>
      </c>
      <c r="R1752" s="43">
        <f>R1753</f>
        <v>720.13400000000001</v>
      </c>
      <c r="S1752" s="43">
        <f>S1753</f>
        <v>0</v>
      </c>
      <c r="T1752" s="43">
        <f>T1753</f>
        <v>0</v>
      </c>
      <c r="U1752" s="43">
        <v>0</v>
      </c>
      <c r="V1752" s="43">
        <f t="shared" si="3376"/>
        <v>808.23400000000004</v>
      </c>
      <c r="W1752" s="43">
        <f>W1753</f>
        <v>0</v>
      </c>
      <c r="X1752" s="43">
        <f>X1753</f>
        <v>0</v>
      </c>
      <c r="Y1752" s="43">
        <f>Y1753</f>
        <v>0</v>
      </c>
      <c r="Z1752" s="43">
        <f>Z1753</f>
        <v>0</v>
      </c>
      <c r="AA1752" s="43">
        <f>AA1753</f>
        <v>0</v>
      </c>
      <c r="AB1752" s="43">
        <f>AB1753</f>
        <v>562.64977999999996</v>
      </c>
      <c r="AC1752" s="44">
        <f>AC1753</f>
        <v>897.60000000000002</v>
      </c>
      <c r="AD1752" s="44">
        <f>AD1753</f>
        <v>897.59978000000001</v>
      </c>
      <c r="AE1752" s="45">
        <f t="shared" si="3372"/>
        <v>99.999975490196078</v>
      </c>
      <c r="AF1752" s="43">
        <f>AF1753</f>
        <v>808.23400000000004</v>
      </c>
      <c r="AG1752" s="43">
        <f>AG1753</f>
        <v>0</v>
      </c>
      <c r="AH1752" s="43">
        <f>AH1753</f>
        <v>0</v>
      </c>
      <c r="AI1752" s="43">
        <f>AI1753</f>
        <v>0</v>
      </c>
      <c r="AJ1752" s="43">
        <f>AJ1753</f>
        <v>0</v>
      </c>
      <c r="AK1752" s="43">
        <f>AK1753</f>
        <v>0</v>
      </c>
      <c r="AL1752" s="43">
        <f t="shared" si="3373"/>
        <v>808.23400000000004</v>
      </c>
      <c r="AM1752" s="43">
        <f t="shared" si="3374"/>
        <v>0</v>
      </c>
      <c r="AN1752" s="2"/>
      <c r="AO1752" s="1"/>
      <c r="AP1752" s="1"/>
      <c r="AQ1752" s="1"/>
      <c r="AR1752" s="1"/>
      <c r="AS1752" s="1"/>
    </row>
    <row r="1753">
      <c r="B1753" s="41" t="s">
        <v>834</v>
      </c>
      <c r="C1753" s="41" t="s">
        <v>107</v>
      </c>
      <c r="D1753" s="41" t="s">
        <v>155</v>
      </c>
      <c r="E1753" s="26" t="str">
        <f t="shared" si="3375"/>
        <v>0412</v>
      </c>
      <c r="F1753" s="41" t="s">
        <v>775</v>
      </c>
      <c r="G1753" s="41" t="s">
        <v>61</v>
      </c>
      <c r="H1753" s="42" t="s">
        <v>62</v>
      </c>
      <c r="I1753" s="43">
        <v>88.099999999999994</v>
      </c>
      <c r="J1753" s="43">
        <v>88.099999999999994</v>
      </c>
      <c r="K1753" s="43">
        <v>88.099999999999994</v>
      </c>
      <c r="L1753" s="43"/>
      <c r="M1753" s="43"/>
      <c r="N1753" s="43"/>
      <c r="O1753" s="43">
        <v>0</v>
      </c>
      <c r="P1753" s="43">
        <v>0</v>
      </c>
      <c r="Q1753" s="43">
        <v>0</v>
      </c>
      <c r="R1753" s="43">
        <v>720.13400000000001</v>
      </c>
      <c r="S1753" s="43">
        <v>0</v>
      </c>
      <c r="T1753" s="43">
        <v>0</v>
      </c>
      <c r="U1753" s="43">
        <v>0</v>
      </c>
      <c r="V1753" s="43">
        <f t="shared" si="3376"/>
        <v>808.23400000000004</v>
      </c>
      <c r="W1753" s="43"/>
      <c r="X1753" s="43"/>
      <c r="Y1753" s="43"/>
      <c r="Z1753" s="43"/>
      <c r="AA1753" s="43"/>
      <c r="AB1753" s="43">
        <v>562.64977999999996</v>
      </c>
      <c r="AC1753" s="44">
        <v>897.60000000000002</v>
      </c>
      <c r="AD1753" s="44">
        <v>897.59978000000001</v>
      </c>
      <c r="AE1753" s="45">
        <f t="shared" si="3372"/>
        <v>99.999975490196078</v>
      </c>
      <c r="AF1753" s="43">
        <v>808.23400000000004</v>
      </c>
      <c r="AG1753" s="43">
        <v>0</v>
      </c>
      <c r="AH1753" s="43">
        <v>0</v>
      </c>
      <c r="AI1753" s="43">
        <v>0</v>
      </c>
      <c r="AJ1753" s="43">
        <v>0</v>
      </c>
      <c r="AK1753" s="43">
        <v>0</v>
      </c>
      <c r="AL1753" s="43">
        <f t="shared" si="3373"/>
        <v>808.23400000000004</v>
      </c>
      <c r="AM1753" s="43">
        <f t="shared" si="3374"/>
        <v>0</v>
      </c>
      <c r="AN1753" s="19"/>
      <c r="AO1753" s="1"/>
      <c r="AP1753" s="1"/>
      <c r="AQ1753" s="1"/>
      <c r="AR1753" s="1"/>
      <c r="AS1753" s="1"/>
    </row>
    <row r="1754">
      <c r="B1754" s="41" t="s">
        <v>834</v>
      </c>
      <c r="C1754" s="41" t="s">
        <v>107</v>
      </c>
      <c r="D1754" s="41" t="s">
        <v>155</v>
      </c>
      <c r="E1754" s="26" t="str">
        <f t="shared" si="3375"/>
        <v>0412</v>
      </c>
      <c r="F1754" s="41" t="s">
        <v>777</v>
      </c>
      <c r="G1754" s="41"/>
      <c r="H1754" s="42" t="s">
        <v>778</v>
      </c>
      <c r="I1754" s="43"/>
      <c r="J1754" s="43"/>
      <c r="K1754" s="43"/>
      <c r="L1754" s="43"/>
      <c r="M1754" s="43"/>
      <c r="N1754" s="43"/>
      <c r="O1754" s="43">
        <f t="shared" ref="O1754:O1756" si="3444">O1755</f>
        <v>0</v>
      </c>
      <c r="P1754" s="43">
        <f t="shared" ref="P1754:P1756" si="3445">P1755</f>
        <v>62.866999999999997</v>
      </c>
      <c r="Q1754" s="43"/>
      <c r="R1754" s="43"/>
      <c r="S1754" s="43"/>
      <c r="T1754" s="43"/>
      <c r="U1754" s="43"/>
      <c r="V1754" s="43">
        <f t="shared" si="3376"/>
        <v>62.866999999999997</v>
      </c>
      <c r="W1754" s="43"/>
      <c r="X1754" s="43"/>
      <c r="Y1754" s="43"/>
      <c r="Z1754" s="43"/>
      <c r="AA1754" s="43"/>
      <c r="AB1754" s="43">
        <f t="shared" ref="AB1754:AB1756" si="3446">AB1755</f>
        <v>0</v>
      </c>
      <c r="AC1754" s="44">
        <f t="shared" ref="AC1754:AC1756" si="3447">AC1755</f>
        <v>54.799999999999997</v>
      </c>
      <c r="AD1754" s="44">
        <f t="shared" ref="AD1754:AD1756" si="3448">AD1755</f>
        <v>54.799999999999997</v>
      </c>
      <c r="AE1754" s="45">
        <f t="shared" si="3372"/>
        <v>100</v>
      </c>
      <c r="AF1754" s="43">
        <f t="shared" ref="AF1754:AF1756" si="3449">AF1755</f>
        <v>62.866999999999997</v>
      </c>
      <c r="AG1754" s="43">
        <f t="shared" ref="AG1754:AG1756" si="3450">AG1755</f>
        <v>0</v>
      </c>
      <c r="AH1754" s="43">
        <f t="shared" ref="AH1754:AH1756" si="3451">AH1755</f>
        <v>0</v>
      </c>
      <c r="AI1754" s="43">
        <f t="shared" ref="AI1754:AI1756" si="3452">AI1755</f>
        <v>0</v>
      </c>
      <c r="AJ1754" s="43">
        <f t="shared" ref="AJ1754:AJ1756" si="3453">AJ1755</f>
        <v>0</v>
      </c>
      <c r="AK1754" s="43">
        <f t="shared" ref="AK1754:AK1756" si="3454">AK1755</f>
        <v>0</v>
      </c>
      <c r="AL1754" s="43">
        <f t="shared" si="3373"/>
        <v>62.866999999999997</v>
      </c>
      <c r="AM1754" s="43">
        <f t="shared" si="3374"/>
        <v>0</v>
      </c>
      <c r="AN1754" s="19"/>
      <c r="AR1754" s="1"/>
      <c r="AS1754" s="1"/>
    </row>
    <row r="1755">
      <c r="B1755" s="41" t="s">
        <v>834</v>
      </c>
      <c r="C1755" s="41" t="s">
        <v>107</v>
      </c>
      <c r="D1755" s="41" t="s">
        <v>155</v>
      </c>
      <c r="E1755" s="26" t="str">
        <f t="shared" si="3375"/>
        <v>0412</v>
      </c>
      <c r="F1755" s="41" t="s">
        <v>779</v>
      </c>
      <c r="G1755" s="41"/>
      <c r="H1755" s="42" t="s">
        <v>780</v>
      </c>
      <c r="I1755" s="43"/>
      <c r="J1755" s="43"/>
      <c r="K1755" s="43"/>
      <c r="L1755" s="43"/>
      <c r="M1755" s="43"/>
      <c r="N1755" s="43"/>
      <c r="O1755" s="43">
        <f t="shared" si="3444"/>
        <v>0</v>
      </c>
      <c r="P1755" s="43">
        <f t="shared" si="3445"/>
        <v>62.866999999999997</v>
      </c>
      <c r="Q1755" s="43"/>
      <c r="R1755" s="43"/>
      <c r="S1755" s="43"/>
      <c r="T1755" s="43"/>
      <c r="U1755" s="43"/>
      <c r="V1755" s="43">
        <f t="shared" si="3376"/>
        <v>62.866999999999997</v>
      </c>
      <c r="W1755" s="43"/>
      <c r="X1755" s="43"/>
      <c r="Y1755" s="43"/>
      <c r="Z1755" s="43"/>
      <c r="AA1755" s="43"/>
      <c r="AB1755" s="43">
        <f t="shared" si="3446"/>
        <v>0</v>
      </c>
      <c r="AC1755" s="44">
        <f t="shared" si="3447"/>
        <v>54.799999999999997</v>
      </c>
      <c r="AD1755" s="44">
        <f t="shared" si="3448"/>
        <v>54.799999999999997</v>
      </c>
      <c r="AE1755" s="45">
        <f t="shared" si="3372"/>
        <v>100</v>
      </c>
      <c r="AF1755" s="43">
        <f t="shared" si="3449"/>
        <v>62.866999999999997</v>
      </c>
      <c r="AG1755" s="43">
        <f t="shared" si="3450"/>
        <v>0</v>
      </c>
      <c r="AH1755" s="43">
        <f t="shared" si="3451"/>
        <v>0</v>
      </c>
      <c r="AI1755" s="43">
        <f t="shared" si="3452"/>
        <v>0</v>
      </c>
      <c r="AJ1755" s="43">
        <f t="shared" si="3453"/>
        <v>0</v>
      </c>
      <c r="AK1755" s="43">
        <f t="shared" si="3454"/>
        <v>0</v>
      </c>
      <c r="AL1755" s="43">
        <f t="shared" si="3373"/>
        <v>62.866999999999997</v>
      </c>
      <c r="AM1755" s="43">
        <f t="shared" si="3374"/>
        <v>0</v>
      </c>
      <c r="AN1755" s="19"/>
      <c r="AO1755" s="1"/>
      <c r="AP1755" s="1"/>
      <c r="AQ1755" s="1"/>
      <c r="AR1755" s="1"/>
      <c r="AS1755" s="1"/>
    </row>
    <row r="1756">
      <c r="B1756" s="41" t="s">
        <v>834</v>
      </c>
      <c r="C1756" s="41" t="s">
        <v>107</v>
      </c>
      <c r="D1756" s="41" t="s">
        <v>155</v>
      </c>
      <c r="E1756" s="26" t="str">
        <f t="shared" si="3375"/>
        <v>0412</v>
      </c>
      <c r="F1756" s="41" t="s">
        <v>779</v>
      </c>
      <c r="G1756" s="41" t="s">
        <v>53</v>
      </c>
      <c r="H1756" s="42" t="s">
        <v>54</v>
      </c>
      <c r="I1756" s="43"/>
      <c r="J1756" s="43"/>
      <c r="K1756" s="43"/>
      <c r="L1756" s="43"/>
      <c r="M1756" s="43"/>
      <c r="N1756" s="43"/>
      <c r="O1756" s="43">
        <f t="shared" si="3444"/>
        <v>0</v>
      </c>
      <c r="P1756" s="43">
        <f t="shared" si="3445"/>
        <v>62.866999999999997</v>
      </c>
      <c r="Q1756" s="43"/>
      <c r="R1756" s="43"/>
      <c r="S1756" s="43"/>
      <c r="T1756" s="43"/>
      <c r="U1756" s="43"/>
      <c r="V1756" s="43">
        <f t="shared" si="3376"/>
        <v>62.866999999999997</v>
      </c>
      <c r="W1756" s="43"/>
      <c r="X1756" s="43"/>
      <c r="Y1756" s="43"/>
      <c r="Z1756" s="43"/>
      <c r="AA1756" s="43"/>
      <c r="AB1756" s="43">
        <f t="shared" si="3446"/>
        <v>0</v>
      </c>
      <c r="AC1756" s="44">
        <f t="shared" si="3447"/>
        <v>54.799999999999997</v>
      </c>
      <c r="AD1756" s="44">
        <f t="shared" si="3448"/>
        <v>54.799999999999997</v>
      </c>
      <c r="AE1756" s="45">
        <f t="shared" si="3372"/>
        <v>100</v>
      </c>
      <c r="AF1756" s="43">
        <f t="shared" si="3449"/>
        <v>62.866999999999997</v>
      </c>
      <c r="AG1756" s="43">
        <f t="shared" si="3450"/>
        <v>0</v>
      </c>
      <c r="AH1756" s="43">
        <f t="shared" si="3451"/>
        <v>0</v>
      </c>
      <c r="AI1756" s="43">
        <f t="shared" si="3452"/>
        <v>0</v>
      </c>
      <c r="AJ1756" s="43">
        <f t="shared" si="3453"/>
        <v>0</v>
      </c>
      <c r="AK1756" s="43">
        <f t="shared" si="3454"/>
        <v>0</v>
      </c>
      <c r="AL1756" s="43">
        <f t="shared" si="3373"/>
        <v>62.866999999999997</v>
      </c>
      <c r="AM1756" s="43">
        <f t="shared" si="3374"/>
        <v>0</v>
      </c>
      <c r="AN1756" s="19"/>
      <c r="AO1756" s="1"/>
      <c r="AP1756" s="1"/>
      <c r="AQ1756" s="1"/>
      <c r="AR1756" s="1"/>
      <c r="AS1756" s="1"/>
    </row>
    <row r="1757">
      <c r="B1757" s="41" t="s">
        <v>834</v>
      </c>
      <c r="C1757" s="41" t="s">
        <v>107</v>
      </c>
      <c r="D1757" s="41" t="s">
        <v>155</v>
      </c>
      <c r="E1757" s="26" t="str">
        <f t="shared" si="3375"/>
        <v>0412</v>
      </c>
      <c r="F1757" s="41" t="s">
        <v>779</v>
      </c>
      <c r="G1757" s="41" t="s">
        <v>55</v>
      </c>
      <c r="H1757" s="42" t="s">
        <v>56</v>
      </c>
      <c r="I1757" s="43"/>
      <c r="J1757" s="43"/>
      <c r="K1757" s="43"/>
      <c r="L1757" s="43"/>
      <c r="M1757" s="43"/>
      <c r="N1757" s="43"/>
      <c r="O1757" s="43">
        <v>0</v>
      </c>
      <c r="P1757" s="43">
        <v>62.866999999999997</v>
      </c>
      <c r="Q1757" s="43"/>
      <c r="R1757" s="43"/>
      <c r="S1757" s="43"/>
      <c r="T1757" s="43"/>
      <c r="U1757" s="43"/>
      <c r="V1757" s="43">
        <f t="shared" si="3376"/>
        <v>62.866999999999997</v>
      </c>
      <c r="W1757" s="43"/>
      <c r="X1757" s="43"/>
      <c r="Y1757" s="43"/>
      <c r="Z1757" s="43"/>
      <c r="AA1757" s="43"/>
      <c r="AB1757" s="43">
        <v>0</v>
      </c>
      <c r="AC1757" s="44">
        <v>54.799999999999997</v>
      </c>
      <c r="AD1757" s="44">
        <v>54.799999999999997</v>
      </c>
      <c r="AE1757" s="45">
        <f t="shared" si="3372"/>
        <v>100</v>
      </c>
      <c r="AF1757" s="43">
        <v>62.866999999999997</v>
      </c>
      <c r="AG1757" s="43">
        <v>0</v>
      </c>
      <c r="AH1757" s="43">
        <v>0</v>
      </c>
      <c r="AI1757" s="43">
        <v>0</v>
      </c>
      <c r="AJ1757" s="43">
        <v>0</v>
      </c>
      <c r="AK1757" s="43">
        <v>0</v>
      </c>
      <c r="AL1757" s="43">
        <f t="shared" si="3373"/>
        <v>62.866999999999997</v>
      </c>
      <c r="AM1757" s="43">
        <f t="shared" si="3374"/>
        <v>0</v>
      </c>
      <c r="AN1757" s="19"/>
      <c r="AO1757" s="1"/>
      <c r="AP1757" s="1"/>
      <c r="AQ1757" s="1"/>
      <c r="AR1757" s="1"/>
      <c r="AS1757" s="1"/>
    </row>
    <row r="1758" s="24" customFormat="1">
      <c r="B1758" s="25" t="s">
        <v>834</v>
      </c>
      <c r="C1758" s="25" t="s">
        <v>115</v>
      </c>
      <c r="D1758" s="25"/>
      <c r="E1758" s="32" t="str">
        <f t="shared" si="3375"/>
        <v>05</v>
      </c>
      <c r="F1758" s="25"/>
      <c r="G1758" s="25"/>
      <c r="H1758" s="27" t="s">
        <v>116</v>
      </c>
      <c r="I1758" s="28">
        <f>I1766+I1831+I1759</f>
        <v>12178.199999999999</v>
      </c>
      <c r="J1758" s="28">
        <f>J1766+J1831+J1759</f>
        <v>3472.4000000000001</v>
      </c>
      <c r="K1758" s="28">
        <f>K1766+K1831+K1759</f>
        <v>3472.4000000000001</v>
      </c>
      <c r="L1758" s="28">
        <f>L1766+L1831+L1759</f>
        <v>4921</v>
      </c>
      <c r="M1758" s="28">
        <f>M1766+M1831+M1759</f>
        <v>5250</v>
      </c>
      <c r="N1758" s="28">
        <f>N1766+N1831+N1759</f>
        <v>5145</v>
      </c>
      <c r="O1758" s="28">
        <f>O1766+O1831+O1759</f>
        <v>0</v>
      </c>
      <c r="P1758" s="28">
        <f>P1766+P1831+P1759</f>
        <v>0</v>
      </c>
      <c r="Q1758" s="28">
        <f>Q1766+Q1831+Q1759</f>
        <v>0</v>
      </c>
      <c r="R1758" s="28">
        <f>R1766+R1831+R1759</f>
        <v>14563.553000000002</v>
      </c>
      <c r="S1758" s="28">
        <f>S1766+S1831+S1759</f>
        <v>0</v>
      </c>
      <c r="T1758" s="28">
        <f>T1766+T1831+T1759</f>
        <v>0</v>
      </c>
      <c r="U1758" s="28">
        <f>U1766+U1831+U1759</f>
        <v>84.281999999999996</v>
      </c>
      <c r="V1758" s="28">
        <f t="shared" si="3376"/>
        <v>31747.034999999996</v>
      </c>
      <c r="W1758" s="28">
        <f>W1766+W1831+W1759</f>
        <v>1784.2819999999999</v>
      </c>
      <c r="X1758" s="28">
        <f>X1766+X1831+X1759</f>
        <v>0</v>
      </c>
      <c r="Y1758" s="28">
        <f>Y1766+Y1831+Y1759</f>
        <v>0</v>
      </c>
      <c r="Z1758" s="28">
        <f>Z1766+Z1831+Z1759</f>
        <v>0</v>
      </c>
      <c r="AA1758" s="28">
        <f>AA1766+AA1831+AA1759</f>
        <v>0</v>
      </c>
      <c r="AB1758" s="28">
        <f>AB1766+AB1831+AB1759</f>
        <v>12152.575080000001</v>
      </c>
      <c r="AC1758" s="29">
        <f>AC1766+AC1831+AC1759</f>
        <v>27906.208460000002</v>
      </c>
      <c r="AD1758" s="29">
        <f>AD1766+AD1831+AD1759</f>
        <v>26199.945370000001</v>
      </c>
      <c r="AE1758" s="30">
        <f t="shared" si="3372"/>
        <v>93.885722266979727</v>
      </c>
      <c r="AF1758" s="28">
        <f>AF1766+AF1831+AF1759</f>
        <v>37765.959000000003</v>
      </c>
      <c r="AG1758" s="28">
        <f>AG1766+AG1831+AG1759</f>
        <v>0</v>
      </c>
      <c r="AH1758" s="28">
        <f>AH1766+AH1831+AH1759</f>
        <v>0</v>
      </c>
      <c r="AI1758" s="28">
        <f>AI1766+AI1831+AI1759</f>
        <v>0</v>
      </c>
      <c r="AJ1758" s="28">
        <f>AJ1766+AJ1831+AJ1759</f>
        <v>0</v>
      </c>
      <c r="AK1758" s="28">
        <f>AK1766+AK1831+AK1759</f>
        <v>0</v>
      </c>
      <c r="AL1758" s="28">
        <f t="shared" si="3373"/>
        <v>37765.959000000003</v>
      </c>
      <c r="AM1758" s="28">
        <f t="shared" si="3374"/>
        <v>-6018.9240000000063</v>
      </c>
      <c r="AN1758" s="31"/>
      <c r="AO1758" s="24"/>
      <c r="AP1758" s="24"/>
      <c r="AQ1758" s="24"/>
      <c r="AR1758" s="24"/>
      <c r="AS1758" s="24"/>
    </row>
    <row r="1759" s="33" customFormat="1">
      <c r="B1759" s="34" t="s">
        <v>834</v>
      </c>
      <c r="C1759" s="34" t="s">
        <v>115</v>
      </c>
      <c r="D1759" s="34" t="s">
        <v>505</v>
      </c>
      <c r="E1759" s="35" t="str">
        <f t="shared" si="3375"/>
        <v>0502</v>
      </c>
      <c r="F1759" s="34"/>
      <c r="G1759" s="34"/>
      <c r="H1759" s="36" t="s">
        <v>781</v>
      </c>
      <c r="I1759" s="37">
        <f t="shared" ref="I1759:I1764" si="3455">I1760</f>
        <v>1976.8</v>
      </c>
      <c r="J1759" s="37">
        <f t="shared" ref="J1759:J1764" si="3456">J1760</f>
        <v>0</v>
      </c>
      <c r="K1759" s="37">
        <f t="shared" ref="K1759:K1764" si="3457">K1760</f>
        <v>0</v>
      </c>
      <c r="L1759" s="37">
        <f t="shared" ref="L1759:L1764" si="3458">L1760</f>
        <v>0</v>
      </c>
      <c r="M1759" s="37">
        <f t="shared" ref="M1759:M1764" si="3459">M1760</f>
        <v>0</v>
      </c>
      <c r="N1759" s="37">
        <f t="shared" ref="N1759:N1764" si="3460">N1760</f>
        <v>0</v>
      </c>
      <c r="O1759" s="37">
        <f t="shared" ref="O1759:O1764" si="3461">O1760</f>
        <v>0</v>
      </c>
      <c r="P1759" s="37">
        <f t="shared" ref="P1759:P1764" si="3462">P1760</f>
        <v>0</v>
      </c>
      <c r="Q1759" s="37">
        <f t="shared" ref="Q1759:Q1764" si="3463">Q1760</f>
        <v>0</v>
      </c>
      <c r="R1759" s="37">
        <f t="shared" ref="R1759:R1764" si="3464">R1760</f>
        <v>0</v>
      </c>
      <c r="S1759" s="37">
        <f t="shared" ref="S1759:S1764" si="3465">S1760</f>
        <v>0</v>
      </c>
      <c r="T1759" s="37">
        <f t="shared" ref="T1759:T1764" si="3466">T1760</f>
        <v>0</v>
      </c>
      <c r="U1759" s="37">
        <f t="shared" ref="U1759:U1764" si="3467">U1760</f>
        <v>0</v>
      </c>
      <c r="V1759" s="37">
        <f t="shared" si="3376"/>
        <v>1976.8</v>
      </c>
      <c r="W1759" s="37">
        <f t="shared" ref="W1759:W1764" si="3468">W1760</f>
        <v>0</v>
      </c>
      <c r="X1759" s="37">
        <f t="shared" ref="X1759:X1764" si="3469">X1760</f>
        <v>0</v>
      </c>
      <c r="Y1759" s="37">
        <f t="shared" ref="Y1759:Y1764" si="3470">Y1760</f>
        <v>0</v>
      </c>
      <c r="Z1759" s="37">
        <f t="shared" ref="Z1759:Z1764" si="3471">Z1760</f>
        <v>-1976.8</v>
      </c>
      <c r="AA1759" s="37">
        <f t="shared" ref="AA1759:AA1764" si="3472">AA1760</f>
        <v>0</v>
      </c>
      <c r="AB1759" s="37">
        <f t="shared" ref="AB1759:AB1764" si="3473">AB1760</f>
        <v>0</v>
      </c>
      <c r="AC1759" s="38">
        <f t="shared" ref="AC1759:AC1764" si="3474">AC1760</f>
        <v>1010.9262199999999</v>
      </c>
      <c r="AD1759" s="38">
        <f t="shared" ref="AD1759:AD1764" si="3475">AD1760</f>
        <v>0</v>
      </c>
      <c r="AE1759" s="39">
        <f t="shared" si="3372"/>
        <v>0</v>
      </c>
      <c r="AF1759" s="37">
        <f t="shared" ref="AF1759:AF1764" si="3476">AF1760</f>
        <v>1070.1172200000001</v>
      </c>
      <c r="AG1759" s="37">
        <f t="shared" ref="AG1759:AG1764" si="3477">AG1760</f>
        <v>0</v>
      </c>
      <c r="AH1759" s="37">
        <f t="shared" ref="AH1759:AH1764" si="3478">AH1760</f>
        <v>0</v>
      </c>
      <c r="AI1759" s="37">
        <f t="shared" ref="AI1759:AI1764" si="3479">AI1760</f>
        <v>0</v>
      </c>
      <c r="AJ1759" s="37">
        <f t="shared" ref="AJ1759:AJ1764" si="3480">AJ1760</f>
        <v>0</v>
      </c>
      <c r="AK1759" s="37">
        <f t="shared" ref="AK1759:AK1764" si="3481">AK1760</f>
        <v>0</v>
      </c>
      <c r="AL1759" s="37">
        <f t="shared" si="3373"/>
        <v>1070.1172200000001</v>
      </c>
      <c r="AM1759" s="37">
        <f t="shared" si="3374"/>
        <v>906.68277999999987</v>
      </c>
      <c r="AN1759" s="2"/>
      <c r="AO1759" s="33"/>
      <c r="AP1759" s="33"/>
      <c r="AQ1759" s="33"/>
      <c r="AR1759" s="33"/>
      <c r="AS1759" s="33"/>
    </row>
    <row r="1760" ht="31.5">
      <c r="B1760" s="41" t="s">
        <v>834</v>
      </c>
      <c r="C1760" s="41" t="s">
        <v>115</v>
      </c>
      <c r="D1760" s="41" t="s">
        <v>505</v>
      </c>
      <c r="E1760" s="26" t="str">
        <f t="shared" si="3375"/>
        <v>0502</v>
      </c>
      <c r="F1760" s="41" t="s">
        <v>763</v>
      </c>
      <c r="G1760" s="41"/>
      <c r="H1760" s="42" t="s">
        <v>764</v>
      </c>
      <c r="I1760" s="43">
        <f t="shared" si="3455"/>
        <v>1976.8</v>
      </c>
      <c r="J1760" s="43">
        <f t="shared" si="3456"/>
        <v>0</v>
      </c>
      <c r="K1760" s="43">
        <f t="shared" si="3457"/>
        <v>0</v>
      </c>
      <c r="L1760" s="43">
        <f t="shared" si="3458"/>
        <v>0</v>
      </c>
      <c r="M1760" s="43">
        <f t="shared" si="3459"/>
        <v>0</v>
      </c>
      <c r="N1760" s="43">
        <f t="shared" si="3460"/>
        <v>0</v>
      </c>
      <c r="O1760" s="43">
        <f t="shared" si="3461"/>
        <v>0</v>
      </c>
      <c r="P1760" s="43">
        <f t="shared" si="3462"/>
        <v>0</v>
      </c>
      <c r="Q1760" s="43">
        <f t="shared" si="3463"/>
        <v>0</v>
      </c>
      <c r="R1760" s="43">
        <f t="shared" si="3464"/>
        <v>0</v>
      </c>
      <c r="S1760" s="43">
        <f t="shared" si="3465"/>
        <v>0</v>
      </c>
      <c r="T1760" s="43">
        <f t="shared" si="3466"/>
        <v>0</v>
      </c>
      <c r="U1760" s="43">
        <f t="shared" si="3467"/>
        <v>0</v>
      </c>
      <c r="V1760" s="43">
        <f t="shared" si="3376"/>
        <v>1976.8</v>
      </c>
      <c r="W1760" s="43">
        <f t="shared" si="3468"/>
        <v>0</v>
      </c>
      <c r="X1760" s="43">
        <f t="shared" si="3469"/>
        <v>0</v>
      </c>
      <c r="Y1760" s="43">
        <f t="shared" si="3470"/>
        <v>0</v>
      </c>
      <c r="Z1760" s="43">
        <f t="shared" si="3471"/>
        <v>-1976.8</v>
      </c>
      <c r="AA1760" s="43">
        <f t="shared" si="3472"/>
        <v>0</v>
      </c>
      <c r="AB1760" s="43">
        <f t="shared" si="3473"/>
        <v>0</v>
      </c>
      <c r="AC1760" s="44">
        <f t="shared" si="3474"/>
        <v>1010.9262199999999</v>
      </c>
      <c r="AD1760" s="44">
        <f t="shared" si="3475"/>
        <v>0</v>
      </c>
      <c r="AE1760" s="45">
        <f t="shared" si="3372"/>
        <v>0</v>
      </c>
      <c r="AF1760" s="43">
        <f t="shared" si="3476"/>
        <v>1070.1172200000001</v>
      </c>
      <c r="AG1760" s="43">
        <f t="shared" si="3477"/>
        <v>0</v>
      </c>
      <c r="AH1760" s="43">
        <f t="shared" si="3478"/>
        <v>0</v>
      </c>
      <c r="AI1760" s="43">
        <f t="shared" si="3479"/>
        <v>0</v>
      </c>
      <c r="AJ1760" s="43">
        <f t="shared" si="3480"/>
        <v>0</v>
      </c>
      <c r="AK1760" s="43">
        <f t="shared" si="3481"/>
        <v>0</v>
      </c>
      <c r="AL1760" s="43">
        <f t="shared" si="3373"/>
        <v>1070.1172200000001</v>
      </c>
      <c r="AM1760" s="43">
        <f t="shared" si="3374"/>
        <v>906.68277999999987</v>
      </c>
      <c r="AN1760" s="2"/>
      <c r="AO1760" s="1"/>
      <c r="AP1760" s="1"/>
      <c r="AQ1760" s="1"/>
      <c r="AR1760" s="1"/>
      <c r="AS1760" s="1"/>
    </row>
    <row r="1761" ht="31.5">
      <c r="B1761" s="41" t="s">
        <v>834</v>
      </c>
      <c r="C1761" s="41" t="s">
        <v>115</v>
      </c>
      <c r="D1761" s="41" t="s">
        <v>505</v>
      </c>
      <c r="E1761" s="26" t="str">
        <f t="shared" si="3375"/>
        <v>0502</v>
      </c>
      <c r="F1761" s="41" t="s">
        <v>782</v>
      </c>
      <c r="G1761" s="41"/>
      <c r="H1761" s="42" t="s">
        <v>783</v>
      </c>
      <c r="I1761" s="43">
        <f t="shared" si="3455"/>
        <v>1976.8</v>
      </c>
      <c r="J1761" s="43">
        <f t="shared" si="3456"/>
        <v>0</v>
      </c>
      <c r="K1761" s="43">
        <f t="shared" si="3457"/>
        <v>0</v>
      </c>
      <c r="L1761" s="43">
        <f t="shared" si="3458"/>
        <v>0</v>
      </c>
      <c r="M1761" s="43">
        <f t="shared" si="3459"/>
        <v>0</v>
      </c>
      <c r="N1761" s="43">
        <f t="shared" si="3460"/>
        <v>0</v>
      </c>
      <c r="O1761" s="43">
        <f t="shared" si="3461"/>
        <v>0</v>
      </c>
      <c r="P1761" s="43">
        <f t="shared" si="3462"/>
        <v>0</v>
      </c>
      <c r="Q1761" s="43">
        <f t="shared" si="3463"/>
        <v>0</v>
      </c>
      <c r="R1761" s="43">
        <f t="shared" si="3464"/>
        <v>0</v>
      </c>
      <c r="S1761" s="43">
        <f t="shared" si="3465"/>
        <v>0</v>
      </c>
      <c r="T1761" s="43">
        <f t="shared" si="3466"/>
        <v>0</v>
      </c>
      <c r="U1761" s="43">
        <f t="shared" si="3467"/>
        <v>0</v>
      </c>
      <c r="V1761" s="43">
        <f t="shared" si="3376"/>
        <v>1976.8</v>
      </c>
      <c r="W1761" s="43">
        <f t="shared" si="3468"/>
        <v>0</v>
      </c>
      <c r="X1761" s="43">
        <f t="shared" si="3469"/>
        <v>0</v>
      </c>
      <c r="Y1761" s="43">
        <f t="shared" si="3470"/>
        <v>0</v>
      </c>
      <c r="Z1761" s="43">
        <f t="shared" si="3471"/>
        <v>-1976.8</v>
      </c>
      <c r="AA1761" s="43">
        <f t="shared" si="3472"/>
        <v>0</v>
      </c>
      <c r="AB1761" s="43">
        <f t="shared" si="3473"/>
        <v>0</v>
      </c>
      <c r="AC1761" s="44">
        <f t="shared" si="3474"/>
        <v>1010.9262199999999</v>
      </c>
      <c r="AD1761" s="44">
        <f t="shared" si="3475"/>
        <v>0</v>
      </c>
      <c r="AE1761" s="45">
        <f t="shared" si="3372"/>
        <v>0</v>
      </c>
      <c r="AF1761" s="43">
        <f t="shared" si="3476"/>
        <v>1070.1172200000001</v>
      </c>
      <c r="AG1761" s="43">
        <f t="shared" si="3477"/>
        <v>0</v>
      </c>
      <c r="AH1761" s="43">
        <f t="shared" si="3478"/>
        <v>0</v>
      </c>
      <c r="AI1761" s="43">
        <f t="shared" si="3479"/>
        <v>0</v>
      </c>
      <c r="AJ1761" s="43">
        <f t="shared" si="3480"/>
        <v>0</v>
      </c>
      <c r="AK1761" s="43">
        <f t="shared" si="3481"/>
        <v>0</v>
      </c>
      <c r="AL1761" s="43">
        <f t="shared" si="3373"/>
        <v>1070.1172200000001</v>
      </c>
      <c r="AM1761" s="43">
        <f t="shared" si="3374"/>
        <v>906.68277999999987</v>
      </c>
      <c r="AN1761" s="2"/>
      <c r="AO1761" s="1"/>
      <c r="AP1761" s="1"/>
      <c r="AQ1761" s="1"/>
      <c r="AR1761" s="1"/>
      <c r="AS1761" s="1"/>
    </row>
    <row r="1762" ht="63">
      <c r="B1762" s="41" t="s">
        <v>834</v>
      </c>
      <c r="C1762" s="41" t="s">
        <v>115</v>
      </c>
      <c r="D1762" s="41" t="s">
        <v>505</v>
      </c>
      <c r="E1762" s="26" t="str">
        <f t="shared" si="3375"/>
        <v>0502</v>
      </c>
      <c r="F1762" s="41" t="s">
        <v>784</v>
      </c>
      <c r="G1762" s="41"/>
      <c r="H1762" s="42" t="s">
        <v>785</v>
      </c>
      <c r="I1762" s="43">
        <f t="shared" si="3455"/>
        <v>1976.8</v>
      </c>
      <c r="J1762" s="43">
        <f t="shared" si="3456"/>
        <v>0</v>
      </c>
      <c r="K1762" s="43">
        <f t="shared" si="3457"/>
        <v>0</v>
      </c>
      <c r="L1762" s="43">
        <f t="shared" si="3458"/>
        <v>0</v>
      </c>
      <c r="M1762" s="43">
        <f t="shared" si="3459"/>
        <v>0</v>
      </c>
      <c r="N1762" s="43">
        <f t="shared" si="3460"/>
        <v>0</v>
      </c>
      <c r="O1762" s="43">
        <f t="shared" si="3461"/>
        <v>0</v>
      </c>
      <c r="P1762" s="43">
        <f t="shared" si="3462"/>
        <v>0</v>
      </c>
      <c r="Q1762" s="43">
        <f t="shared" si="3463"/>
        <v>0</v>
      </c>
      <c r="R1762" s="43">
        <f t="shared" si="3464"/>
        <v>0</v>
      </c>
      <c r="S1762" s="43">
        <f t="shared" si="3465"/>
        <v>0</v>
      </c>
      <c r="T1762" s="43">
        <f t="shared" si="3466"/>
        <v>0</v>
      </c>
      <c r="U1762" s="43">
        <f t="shared" si="3467"/>
        <v>0</v>
      </c>
      <c r="V1762" s="43">
        <f t="shared" si="3376"/>
        <v>1976.8</v>
      </c>
      <c r="W1762" s="43">
        <f t="shared" si="3468"/>
        <v>0</v>
      </c>
      <c r="X1762" s="43">
        <f t="shared" si="3469"/>
        <v>0</v>
      </c>
      <c r="Y1762" s="43">
        <f t="shared" si="3470"/>
        <v>0</v>
      </c>
      <c r="Z1762" s="43">
        <f t="shared" si="3471"/>
        <v>-1976.8</v>
      </c>
      <c r="AA1762" s="43">
        <f t="shared" si="3472"/>
        <v>0</v>
      </c>
      <c r="AB1762" s="43">
        <f t="shared" si="3473"/>
        <v>0</v>
      </c>
      <c r="AC1762" s="44">
        <f t="shared" si="3474"/>
        <v>1010.9262199999999</v>
      </c>
      <c r="AD1762" s="44">
        <f t="shared" si="3475"/>
        <v>0</v>
      </c>
      <c r="AE1762" s="45">
        <f t="shared" si="3372"/>
        <v>0</v>
      </c>
      <c r="AF1762" s="43">
        <f t="shared" si="3476"/>
        <v>1070.1172200000001</v>
      </c>
      <c r="AG1762" s="43">
        <f t="shared" si="3477"/>
        <v>0</v>
      </c>
      <c r="AH1762" s="43">
        <f t="shared" si="3478"/>
        <v>0</v>
      </c>
      <c r="AI1762" s="43">
        <f t="shared" si="3479"/>
        <v>0</v>
      </c>
      <c r="AJ1762" s="43">
        <f t="shared" si="3480"/>
        <v>0</v>
      </c>
      <c r="AK1762" s="43">
        <f t="shared" si="3481"/>
        <v>0</v>
      </c>
      <c r="AL1762" s="43">
        <f t="shared" si="3373"/>
        <v>1070.1172200000001</v>
      </c>
      <c r="AM1762" s="43">
        <f t="shared" si="3374"/>
        <v>906.68277999999987</v>
      </c>
      <c r="AN1762" s="2"/>
      <c r="AR1762" s="1"/>
      <c r="AS1762" s="1"/>
    </row>
    <row r="1763" ht="31.5">
      <c r="B1763" s="41" t="s">
        <v>834</v>
      </c>
      <c r="C1763" s="41" t="s">
        <v>115</v>
      </c>
      <c r="D1763" s="41" t="s">
        <v>505</v>
      </c>
      <c r="E1763" s="26" t="str">
        <f t="shared" si="3375"/>
        <v>0502</v>
      </c>
      <c r="F1763" s="41" t="s">
        <v>786</v>
      </c>
      <c r="G1763" s="41"/>
      <c r="H1763" s="42" t="s">
        <v>787</v>
      </c>
      <c r="I1763" s="43">
        <f t="shared" si="3455"/>
        <v>1976.8</v>
      </c>
      <c r="J1763" s="43">
        <f t="shared" si="3456"/>
        <v>0</v>
      </c>
      <c r="K1763" s="43">
        <f t="shared" si="3457"/>
        <v>0</v>
      </c>
      <c r="L1763" s="43">
        <f t="shared" si="3458"/>
        <v>0</v>
      </c>
      <c r="M1763" s="43">
        <f t="shared" si="3459"/>
        <v>0</v>
      </c>
      <c r="N1763" s="43">
        <f t="shared" si="3460"/>
        <v>0</v>
      </c>
      <c r="O1763" s="43">
        <f t="shared" si="3461"/>
        <v>0</v>
      </c>
      <c r="P1763" s="43">
        <f t="shared" si="3462"/>
        <v>0</v>
      </c>
      <c r="Q1763" s="43">
        <f t="shared" si="3463"/>
        <v>0</v>
      </c>
      <c r="R1763" s="43">
        <f t="shared" si="3464"/>
        <v>0</v>
      </c>
      <c r="S1763" s="43">
        <f t="shared" si="3465"/>
        <v>0</v>
      </c>
      <c r="T1763" s="43">
        <f t="shared" si="3466"/>
        <v>0</v>
      </c>
      <c r="U1763" s="43">
        <f t="shared" si="3467"/>
        <v>0</v>
      </c>
      <c r="V1763" s="43">
        <f t="shared" si="3376"/>
        <v>1976.8</v>
      </c>
      <c r="W1763" s="43">
        <f t="shared" si="3468"/>
        <v>0</v>
      </c>
      <c r="X1763" s="43">
        <f t="shared" si="3469"/>
        <v>0</v>
      </c>
      <c r="Y1763" s="43">
        <f t="shared" si="3470"/>
        <v>0</v>
      </c>
      <c r="Z1763" s="43">
        <f t="shared" si="3471"/>
        <v>-1976.8</v>
      </c>
      <c r="AA1763" s="43">
        <f t="shared" si="3472"/>
        <v>0</v>
      </c>
      <c r="AB1763" s="43">
        <f t="shared" si="3473"/>
        <v>0</v>
      </c>
      <c r="AC1763" s="44">
        <f t="shared" si="3474"/>
        <v>1010.9262199999999</v>
      </c>
      <c r="AD1763" s="44">
        <f t="shared" si="3475"/>
        <v>0</v>
      </c>
      <c r="AE1763" s="45">
        <f t="shared" si="3372"/>
        <v>0</v>
      </c>
      <c r="AF1763" s="43">
        <f t="shared" si="3476"/>
        <v>1070.1172200000001</v>
      </c>
      <c r="AG1763" s="43">
        <f t="shared" si="3477"/>
        <v>0</v>
      </c>
      <c r="AH1763" s="43">
        <f t="shared" si="3478"/>
        <v>0</v>
      </c>
      <c r="AI1763" s="43">
        <f t="shared" si="3479"/>
        <v>0</v>
      </c>
      <c r="AJ1763" s="43">
        <f t="shared" si="3480"/>
        <v>0</v>
      </c>
      <c r="AK1763" s="43">
        <f t="shared" si="3481"/>
        <v>0</v>
      </c>
      <c r="AL1763" s="43">
        <f t="shared" si="3373"/>
        <v>1070.1172200000001</v>
      </c>
      <c r="AM1763" s="43">
        <f t="shared" si="3374"/>
        <v>906.68277999999987</v>
      </c>
      <c r="AN1763" s="2"/>
      <c r="AO1763" s="1"/>
      <c r="AP1763" s="1"/>
      <c r="AQ1763" s="1"/>
      <c r="AR1763" s="1"/>
      <c r="AS1763" s="1"/>
    </row>
    <row r="1764" ht="31.5">
      <c r="B1764" s="41" t="s">
        <v>834</v>
      </c>
      <c r="C1764" s="41" t="s">
        <v>115</v>
      </c>
      <c r="D1764" s="41" t="s">
        <v>505</v>
      </c>
      <c r="E1764" s="26" t="str">
        <f t="shared" si="3375"/>
        <v>0502</v>
      </c>
      <c r="F1764" s="41" t="s">
        <v>786</v>
      </c>
      <c r="G1764" s="41" t="s">
        <v>53</v>
      </c>
      <c r="H1764" s="42" t="s">
        <v>54</v>
      </c>
      <c r="I1764" s="43">
        <f t="shared" si="3455"/>
        <v>1976.8</v>
      </c>
      <c r="J1764" s="43">
        <f t="shared" si="3456"/>
        <v>0</v>
      </c>
      <c r="K1764" s="43">
        <f t="shared" si="3457"/>
        <v>0</v>
      </c>
      <c r="L1764" s="43">
        <f t="shared" si="3458"/>
        <v>0</v>
      </c>
      <c r="M1764" s="43">
        <f t="shared" si="3459"/>
        <v>0</v>
      </c>
      <c r="N1764" s="43">
        <f t="shared" si="3460"/>
        <v>0</v>
      </c>
      <c r="O1764" s="43">
        <f t="shared" si="3461"/>
        <v>0</v>
      </c>
      <c r="P1764" s="43">
        <f t="shared" si="3462"/>
        <v>0</v>
      </c>
      <c r="Q1764" s="43">
        <f t="shared" si="3463"/>
        <v>0</v>
      </c>
      <c r="R1764" s="43">
        <f t="shared" si="3464"/>
        <v>0</v>
      </c>
      <c r="S1764" s="43">
        <f t="shared" si="3465"/>
        <v>0</v>
      </c>
      <c r="T1764" s="43">
        <f t="shared" si="3466"/>
        <v>0</v>
      </c>
      <c r="U1764" s="43">
        <f t="shared" si="3467"/>
        <v>0</v>
      </c>
      <c r="V1764" s="43">
        <f t="shared" si="3376"/>
        <v>1976.8</v>
      </c>
      <c r="W1764" s="43">
        <f t="shared" si="3468"/>
        <v>0</v>
      </c>
      <c r="X1764" s="43">
        <f t="shared" si="3469"/>
        <v>0</v>
      </c>
      <c r="Y1764" s="43">
        <f t="shared" si="3470"/>
        <v>0</v>
      </c>
      <c r="Z1764" s="43">
        <f t="shared" si="3471"/>
        <v>-1976.8</v>
      </c>
      <c r="AA1764" s="43">
        <f t="shared" si="3472"/>
        <v>0</v>
      </c>
      <c r="AB1764" s="43">
        <f t="shared" si="3473"/>
        <v>0</v>
      </c>
      <c r="AC1764" s="44">
        <f t="shared" si="3474"/>
        <v>1010.9262199999999</v>
      </c>
      <c r="AD1764" s="44">
        <f t="shared" si="3475"/>
        <v>0</v>
      </c>
      <c r="AE1764" s="45">
        <f t="shared" si="3372"/>
        <v>0</v>
      </c>
      <c r="AF1764" s="43">
        <f t="shared" si="3476"/>
        <v>1070.1172200000001</v>
      </c>
      <c r="AG1764" s="43">
        <f t="shared" si="3477"/>
        <v>0</v>
      </c>
      <c r="AH1764" s="43">
        <f t="shared" si="3478"/>
        <v>0</v>
      </c>
      <c r="AI1764" s="43">
        <f t="shared" si="3479"/>
        <v>0</v>
      </c>
      <c r="AJ1764" s="43">
        <f t="shared" si="3480"/>
        <v>0</v>
      </c>
      <c r="AK1764" s="43">
        <f t="shared" si="3481"/>
        <v>0</v>
      </c>
      <c r="AL1764" s="43">
        <f t="shared" si="3373"/>
        <v>1070.1172200000001</v>
      </c>
      <c r="AM1764" s="43">
        <f t="shared" si="3374"/>
        <v>906.68277999999987</v>
      </c>
      <c r="AN1764" s="2"/>
      <c r="AO1764" s="1"/>
      <c r="AP1764" s="1"/>
      <c r="AQ1764" s="1"/>
      <c r="AR1764" s="1"/>
      <c r="AS1764" s="1"/>
    </row>
    <row r="1765" ht="31.5">
      <c r="B1765" s="41" t="s">
        <v>834</v>
      </c>
      <c r="C1765" s="41" t="s">
        <v>115</v>
      </c>
      <c r="D1765" s="41" t="s">
        <v>505</v>
      </c>
      <c r="E1765" s="26" t="str">
        <f t="shared" si="3375"/>
        <v>0502</v>
      </c>
      <c r="F1765" s="41" t="s">
        <v>786</v>
      </c>
      <c r="G1765" s="41" t="s">
        <v>55</v>
      </c>
      <c r="H1765" s="42" t="s">
        <v>56</v>
      </c>
      <c r="I1765" s="43">
        <v>1976.8</v>
      </c>
      <c r="J1765" s="43"/>
      <c r="K1765" s="43"/>
      <c r="L1765" s="43"/>
      <c r="M1765" s="43"/>
      <c r="N1765" s="43"/>
      <c r="O1765" s="43">
        <v>0</v>
      </c>
      <c r="P1765" s="43">
        <v>0</v>
      </c>
      <c r="Q1765" s="43">
        <v>0</v>
      </c>
      <c r="R1765" s="43">
        <v>0</v>
      </c>
      <c r="S1765" s="43">
        <v>0</v>
      </c>
      <c r="T1765" s="43">
        <v>0</v>
      </c>
      <c r="U1765" s="43">
        <f>-1976.8+1976.8</f>
        <v>0</v>
      </c>
      <c r="V1765" s="43">
        <f t="shared" si="3376"/>
        <v>1976.8</v>
      </c>
      <c r="W1765" s="43"/>
      <c r="X1765" s="43"/>
      <c r="Y1765" s="43"/>
      <c r="Z1765" s="43">
        <v>-1976.8</v>
      </c>
      <c r="AA1765" s="43"/>
      <c r="AB1765" s="43">
        <v>0</v>
      </c>
      <c r="AC1765" s="44">
        <v>1010.9262199999999</v>
      </c>
      <c r="AD1765" s="44">
        <v>0</v>
      </c>
      <c r="AE1765" s="45">
        <f t="shared" si="3372"/>
        <v>0</v>
      </c>
      <c r="AF1765" s="43">
        <v>1070.1172200000001</v>
      </c>
      <c r="AG1765" s="43">
        <v>0</v>
      </c>
      <c r="AH1765" s="43">
        <v>0</v>
      </c>
      <c r="AI1765" s="43">
        <v>0</v>
      </c>
      <c r="AJ1765" s="43">
        <v>0</v>
      </c>
      <c r="AK1765" s="43">
        <v>0</v>
      </c>
      <c r="AL1765" s="43">
        <f t="shared" si="3373"/>
        <v>1070.1172200000001</v>
      </c>
      <c r="AM1765" s="43">
        <f t="shared" si="3374"/>
        <v>906.68277999999987</v>
      </c>
      <c r="AN1765" s="2"/>
      <c r="AO1765" s="1"/>
      <c r="AP1765" s="1"/>
      <c r="AQ1765" s="1"/>
      <c r="AR1765" s="1"/>
      <c r="AS1765" s="1"/>
    </row>
    <row r="1766" s="33" customFormat="1">
      <c r="B1766" s="34" t="s">
        <v>834</v>
      </c>
      <c r="C1766" s="34" t="s">
        <v>115</v>
      </c>
      <c r="D1766" s="34" t="s">
        <v>117</v>
      </c>
      <c r="E1766" s="35" t="str">
        <f t="shared" si="3375"/>
        <v>0503</v>
      </c>
      <c r="F1766" s="34"/>
      <c r="G1766" s="34"/>
      <c r="H1766" s="36" t="s">
        <v>118</v>
      </c>
      <c r="I1766" s="37">
        <f>I1776+I1790+I1808+I1823+I1802</f>
        <v>10201.4</v>
      </c>
      <c r="J1766" s="37">
        <f>J1776+J1790+J1808+J1823+J1802</f>
        <v>3472.4000000000001</v>
      </c>
      <c r="K1766" s="37">
        <f>K1776+K1790+K1808+K1823+K1802</f>
        <v>3472.4000000000001</v>
      </c>
      <c r="L1766" s="37">
        <f>L1776+L1790+L1808+L1823+L1802</f>
        <v>4921</v>
      </c>
      <c r="M1766" s="37">
        <f>M1776+M1790+M1808+M1823+M1802</f>
        <v>5250</v>
      </c>
      <c r="N1766" s="37">
        <f>N1776+N1790+N1808+N1823+N1802</f>
        <v>5145</v>
      </c>
      <c r="O1766" s="37">
        <f>O1776+O1790+O1808+O1823+O1802+O1767</f>
        <v>0</v>
      </c>
      <c r="P1766" s="37">
        <f>P1776+P1790+P1808+P1823+P1802+P1767</f>
        <v>0</v>
      </c>
      <c r="Q1766" s="37">
        <f>Q1776+Q1790+Q1808+Q1823+Q1802+Q1767</f>
        <v>0</v>
      </c>
      <c r="R1766" s="37">
        <f>R1776+R1790+R1808+R1823+R1802+R1767</f>
        <v>14563.553000000002</v>
      </c>
      <c r="S1766" s="37">
        <f>S1776+S1790+S1808+S1823+S1802+S1767</f>
        <v>0</v>
      </c>
      <c r="T1766" s="37">
        <f>T1776+T1790+T1808+T1823+T1802+T1767</f>
        <v>0</v>
      </c>
      <c r="U1766" s="37">
        <v>84.281999999999996</v>
      </c>
      <c r="V1766" s="37">
        <f t="shared" si="3376"/>
        <v>29770.235000000001</v>
      </c>
      <c r="W1766" s="37">
        <f>W1776+W1790+W1808+W1823+W1802+W1767</f>
        <v>84.281999999999996</v>
      </c>
      <c r="X1766" s="37">
        <f>X1776+X1790+X1808+X1823+X1802+X1767</f>
        <v>0</v>
      </c>
      <c r="Y1766" s="37">
        <f>Y1776+Y1790+Y1808+Y1823+Y1802+Y1767</f>
        <v>0</v>
      </c>
      <c r="Z1766" s="37">
        <f>Z1776+Z1790+Z1808+Z1823+Z1802+Z1767</f>
        <v>0</v>
      </c>
      <c r="AA1766" s="37">
        <f>AA1776+AA1790+AA1808+AA1823+AA1802+AA1767</f>
        <v>0</v>
      </c>
      <c r="AB1766" s="37">
        <f>AB1776+AB1790+AB1808+AB1823+AB1802+AB1767</f>
        <v>12152.575080000001</v>
      </c>
      <c r="AC1766" s="38">
        <f>AC1776+AC1790+AC1808+AC1823+AC1802+AC1767</f>
        <v>26895.28224</v>
      </c>
      <c r="AD1766" s="38">
        <f>AD1776+AD1790+AD1808+AD1823+AD1802+AD1767</f>
        <v>26199.945370000001</v>
      </c>
      <c r="AE1766" s="39">
        <f t="shared" si="3372"/>
        <v>97.414651150357287</v>
      </c>
      <c r="AF1766" s="37">
        <f>AF1776+AF1790+AF1808+AF1823+AF1802+AF1767</f>
        <v>36695.841780000002</v>
      </c>
      <c r="AG1766" s="37">
        <f>AG1776+AG1790+AG1808+AG1823+AG1802+AG1767</f>
        <v>0</v>
      </c>
      <c r="AH1766" s="37">
        <f>AH1776+AH1790+AH1808+AH1823+AH1802+AH1767</f>
        <v>0</v>
      </c>
      <c r="AI1766" s="37">
        <f>AI1776+AI1790+AI1808+AI1823+AI1802+AI1767</f>
        <v>0</v>
      </c>
      <c r="AJ1766" s="37">
        <f>AJ1776+AJ1790+AJ1808+AJ1823+AJ1802+AJ1767</f>
        <v>0</v>
      </c>
      <c r="AK1766" s="37">
        <f>AK1776+AK1790+AK1808+AK1823+AK1802+AK1767</f>
        <v>0</v>
      </c>
      <c r="AL1766" s="37">
        <f t="shared" si="3373"/>
        <v>36695.841780000002</v>
      </c>
      <c r="AM1766" s="37">
        <f t="shared" si="3374"/>
        <v>-6925.6067800000019</v>
      </c>
      <c r="AN1766" s="40"/>
      <c r="AO1766" s="33"/>
      <c r="AP1766" s="33"/>
      <c r="AQ1766" s="33"/>
      <c r="AR1766" s="33"/>
      <c r="AS1766" s="33"/>
    </row>
    <row r="1767">
      <c r="B1767" s="41" t="s">
        <v>834</v>
      </c>
      <c r="C1767" s="41" t="s">
        <v>115</v>
      </c>
      <c r="D1767" s="41" t="s">
        <v>117</v>
      </c>
      <c r="E1767" s="26" t="str">
        <f t="shared" si="3375"/>
        <v>0503</v>
      </c>
      <c r="F1767" s="41" t="s">
        <v>337</v>
      </c>
      <c r="G1767" s="41"/>
      <c r="H1767" s="42" t="s">
        <v>338</v>
      </c>
      <c r="I1767" s="37"/>
      <c r="J1767" s="37"/>
      <c r="K1767" s="37"/>
      <c r="L1767" s="37"/>
      <c r="M1767" s="37"/>
      <c r="N1767" s="37"/>
      <c r="O1767" s="37">
        <f t="shared" ref="O1767:O1768" si="3482">O1768</f>
        <v>0</v>
      </c>
      <c r="P1767" s="43">
        <f t="shared" ref="P1767:P1768" si="3483">P1768</f>
        <v>0</v>
      </c>
      <c r="Q1767" s="37">
        <f t="shared" ref="Q1767:Q1768" si="3484">Q1768</f>
        <v>0</v>
      </c>
      <c r="R1767" s="37">
        <f t="shared" ref="R1767:R1768" si="3485">R1768</f>
        <v>0</v>
      </c>
      <c r="S1767" s="37">
        <f t="shared" ref="S1767:S1768" si="3486">S1768</f>
        <v>0</v>
      </c>
      <c r="T1767" s="37">
        <f t="shared" ref="T1767:T1768" si="3487">T1768</f>
        <v>0</v>
      </c>
      <c r="U1767" s="37">
        <v>83.349999999999994</v>
      </c>
      <c r="V1767" s="37">
        <f t="shared" si="3376"/>
        <v>83.349999999999994</v>
      </c>
      <c r="W1767" s="43">
        <f t="shared" ref="W1767:W1768" si="3488">W1768</f>
        <v>83.349999999999994</v>
      </c>
      <c r="X1767" s="43">
        <f t="shared" ref="X1767:X1768" si="3489">X1768</f>
        <v>0</v>
      </c>
      <c r="Y1767" s="43">
        <f t="shared" ref="Y1767:Y1768" si="3490">Y1768</f>
        <v>0</v>
      </c>
      <c r="Z1767" s="43">
        <f t="shared" ref="Z1767:Z1768" si="3491">Z1768</f>
        <v>0</v>
      </c>
      <c r="AA1767" s="43">
        <f t="shared" ref="AA1767:AA1768" si="3492">AA1768</f>
        <v>0</v>
      </c>
      <c r="AB1767" s="43">
        <f t="shared" ref="AB1767:AB1768" si="3493">AB1768</f>
        <v>8826.1419100000003</v>
      </c>
      <c r="AC1767" s="44">
        <f t="shared" ref="AC1767:AC1768" si="3494">AC1768</f>
        <v>10345.834120000001</v>
      </c>
      <c r="AD1767" s="44">
        <f t="shared" ref="AD1767:AD1768" si="3495">AD1768</f>
        <v>10345.833720000001</v>
      </c>
      <c r="AE1767" s="45">
        <f t="shared" si="3372"/>
        <v>99.999996133709516</v>
      </c>
      <c r="AF1767" s="43">
        <f t="shared" ref="AF1767:AF1768" si="3496">AF1768</f>
        <v>10175.138690000002</v>
      </c>
      <c r="AG1767" s="43">
        <f t="shared" ref="AG1767:AG1768" si="3497">AG1768</f>
        <v>0</v>
      </c>
      <c r="AH1767" s="43">
        <f t="shared" ref="AH1767:AH1768" si="3498">AH1768</f>
        <v>0</v>
      </c>
      <c r="AI1767" s="43">
        <f t="shared" ref="AI1767:AI1768" si="3499">AI1768</f>
        <v>0</v>
      </c>
      <c r="AJ1767" s="43">
        <f t="shared" ref="AJ1767:AJ1768" si="3500">AJ1768</f>
        <v>0</v>
      </c>
      <c r="AK1767" s="43">
        <f t="shared" ref="AK1767:AK1768" si="3501">AK1768</f>
        <v>0</v>
      </c>
      <c r="AL1767" s="43">
        <f t="shared" si="3373"/>
        <v>10175.138690000002</v>
      </c>
      <c r="AM1767" s="43">
        <f t="shared" si="3374"/>
        <v>-10091.788690000001</v>
      </c>
      <c r="AN1767" s="2"/>
      <c r="AO1767" s="1"/>
      <c r="AP1767" s="1"/>
      <c r="AQ1767" s="1"/>
      <c r="AR1767" s="1"/>
      <c r="AS1767" s="1"/>
    </row>
    <row r="1768" ht="31.5">
      <c r="B1768" s="41" t="s">
        <v>834</v>
      </c>
      <c r="C1768" s="41" t="s">
        <v>115</v>
      </c>
      <c r="D1768" s="41" t="s">
        <v>117</v>
      </c>
      <c r="E1768" s="26" t="str">
        <f t="shared" si="3375"/>
        <v>0503</v>
      </c>
      <c r="F1768" s="41" t="s">
        <v>339</v>
      </c>
      <c r="G1768" s="41"/>
      <c r="H1768" s="42" t="s">
        <v>340</v>
      </c>
      <c r="I1768" s="37"/>
      <c r="J1768" s="37"/>
      <c r="K1768" s="37"/>
      <c r="L1768" s="37"/>
      <c r="M1768" s="37"/>
      <c r="N1768" s="37"/>
      <c r="O1768" s="37">
        <f t="shared" si="3482"/>
        <v>0</v>
      </c>
      <c r="P1768" s="43">
        <f t="shared" si="3483"/>
        <v>0</v>
      </c>
      <c r="Q1768" s="37">
        <f t="shared" si="3484"/>
        <v>0</v>
      </c>
      <c r="R1768" s="37">
        <f t="shared" si="3485"/>
        <v>0</v>
      </c>
      <c r="S1768" s="37">
        <f t="shared" si="3486"/>
        <v>0</v>
      </c>
      <c r="T1768" s="37">
        <f t="shared" si="3487"/>
        <v>0</v>
      </c>
      <c r="U1768" s="37">
        <v>83.349999999999994</v>
      </c>
      <c r="V1768" s="37">
        <f t="shared" si="3376"/>
        <v>83.349999999999994</v>
      </c>
      <c r="W1768" s="43">
        <f t="shared" si="3488"/>
        <v>83.349999999999994</v>
      </c>
      <c r="X1768" s="43">
        <f t="shared" si="3489"/>
        <v>0</v>
      </c>
      <c r="Y1768" s="43">
        <f t="shared" si="3490"/>
        <v>0</v>
      </c>
      <c r="Z1768" s="43">
        <f t="shared" si="3491"/>
        <v>0</v>
      </c>
      <c r="AA1768" s="43">
        <f t="shared" si="3492"/>
        <v>0</v>
      </c>
      <c r="AB1768" s="43">
        <f t="shared" si="3493"/>
        <v>8826.1419100000003</v>
      </c>
      <c r="AC1768" s="44">
        <f t="shared" si="3494"/>
        <v>10345.834120000001</v>
      </c>
      <c r="AD1768" s="44">
        <f t="shared" si="3495"/>
        <v>10345.833720000001</v>
      </c>
      <c r="AE1768" s="45">
        <f t="shared" ref="AE1768:AE1831" si="3502">AD1768/AC1768*100</f>
        <v>99.999996133709516</v>
      </c>
      <c r="AF1768" s="43">
        <f t="shared" si="3496"/>
        <v>10175.138690000002</v>
      </c>
      <c r="AG1768" s="43">
        <f t="shared" si="3497"/>
        <v>0</v>
      </c>
      <c r="AH1768" s="43">
        <f t="shared" si="3498"/>
        <v>0</v>
      </c>
      <c r="AI1768" s="43">
        <f t="shared" si="3499"/>
        <v>0</v>
      </c>
      <c r="AJ1768" s="43">
        <f t="shared" si="3500"/>
        <v>0</v>
      </c>
      <c r="AK1768" s="43">
        <f t="shared" si="3501"/>
        <v>0</v>
      </c>
      <c r="AL1768" s="43">
        <f t="shared" ref="AL1768:AL1831" si="3503">AF1768+AH1768+AK1768+AI1768+AJ1768+AG1768</f>
        <v>10175.138690000002</v>
      </c>
      <c r="AM1768" s="43">
        <f t="shared" ref="AM1768:AM1831" si="3504">V1768-AL1768</f>
        <v>-10091.788690000001</v>
      </c>
      <c r="AN1768" s="2"/>
      <c r="AO1768" s="1"/>
      <c r="AP1768" s="1"/>
      <c r="AQ1768" s="1"/>
      <c r="AR1768" s="1"/>
      <c r="AS1768" s="1"/>
    </row>
    <row r="1769" ht="63">
      <c r="B1769" s="41" t="s">
        <v>834</v>
      </c>
      <c r="C1769" s="41" t="s">
        <v>115</v>
      </c>
      <c r="D1769" s="41" t="s">
        <v>117</v>
      </c>
      <c r="E1769" s="26" t="str">
        <f t="shared" si="3375"/>
        <v>0503</v>
      </c>
      <c r="F1769" s="41" t="s">
        <v>341</v>
      </c>
      <c r="G1769" s="41"/>
      <c r="H1769" s="42" t="s">
        <v>342</v>
      </c>
      <c r="I1769" s="37"/>
      <c r="J1769" s="37"/>
      <c r="K1769" s="37"/>
      <c r="L1769" s="37"/>
      <c r="M1769" s="37"/>
      <c r="N1769" s="37"/>
      <c r="O1769" s="37">
        <f>O1773+O1770</f>
        <v>0</v>
      </c>
      <c r="P1769" s="43">
        <f>P1773+P1770</f>
        <v>0</v>
      </c>
      <c r="Q1769" s="37">
        <f>Q1773+Q1770</f>
        <v>0</v>
      </c>
      <c r="R1769" s="37">
        <f>R1773+R1770</f>
        <v>0</v>
      </c>
      <c r="S1769" s="37">
        <f>S1773+S1770</f>
        <v>0</v>
      </c>
      <c r="T1769" s="37">
        <f>T1773</f>
        <v>0</v>
      </c>
      <c r="U1769" s="37">
        <v>83.349999999999994</v>
      </c>
      <c r="V1769" s="37">
        <f t="shared" si="3376"/>
        <v>83.349999999999994</v>
      </c>
      <c r="W1769" s="43">
        <f>W1773</f>
        <v>83.349999999999994</v>
      </c>
      <c r="X1769" s="43">
        <f>X1773</f>
        <v>0</v>
      </c>
      <c r="Y1769" s="43">
        <f>Y1773</f>
        <v>0</v>
      </c>
      <c r="Z1769" s="43">
        <f>Z1773</f>
        <v>0</v>
      </c>
      <c r="AA1769" s="43">
        <f>AA1773</f>
        <v>0</v>
      </c>
      <c r="AB1769" s="43">
        <f>AB1773+AB1770</f>
        <v>8826.1419100000003</v>
      </c>
      <c r="AC1769" s="44">
        <f>AC1773+AC1770</f>
        <v>10345.834120000001</v>
      </c>
      <c r="AD1769" s="44">
        <f>AD1773+AD1770</f>
        <v>10345.833720000001</v>
      </c>
      <c r="AE1769" s="45">
        <f t="shared" si="3502"/>
        <v>99.999996133709516</v>
      </c>
      <c r="AF1769" s="43">
        <f>AF1773+AF1770</f>
        <v>10175.138690000002</v>
      </c>
      <c r="AG1769" s="43">
        <f>AG1773+AG1770</f>
        <v>0</v>
      </c>
      <c r="AH1769" s="43">
        <f>AH1773+AH1770</f>
        <v>0</v>
      </c>
      <c r="AI1769" s="43">
        <f>AI1773+AI1770</f>
        <v>0</v>
      </c>
      <c r="AJ1769" s="43">
        <f>AJ1773+AJ1770</f>
        <v>0</v>
      </c>
      <c r="AK1769" s="43">
        <f>AK1773+AK1770</f>
        <v>0</v>
      </c>
      <c r="AL1769" s="43">
        <f t="shared" si="3503"/>
        <v>10175.138690000002</v>
      </c>
      <c r="AM1769" s="43">
        <f t="shared" si="3504"/>
        <v>-10091.788690000001</v>
      </c>
      <c r="AN1769" s="2"/>
      <c r="AR1769" s="1"/>
      <c r="AS1769" s="1"/>
    </row>
    <row r="1770" ht="31.5">
      <c r="B1770" s="41" t="s">
        <v>834</v>
      </c>
      <c r="C1770" s="41" t="s">
        <v>115</v>
      </c>
      <c r="D1770" s="41" t="s">
        <v>117</v>
      </c>
      <c r="E1770" s="26" t="str">
        <f t="shared" si="3375"/>
        <v>0503</v>
      </c>
      <c r="F1770" s="41" t="s">
        <v>684</v>
      </c>
      <c r="G1770" s="41"/>
      <c r="H1770" s="56" t="s">
        <v>685</v>
      </c>
      <c r="I1770" s="37"/>
      <c r="J1770" s="37"/>
      <c r="K1770" s="37"/>
      <c r="L1770" s="37"/>
      <c r="M1770" s="37"/>
      <c r="N1770" s="37"/>
      <c r="O1770" s="37">
        <f t="shared" ref="O1770:O1776" si="3505">O1771</f>
        <v>0</v>
      </c>
      <c r="P1770" s="43">
        <f t="shared" ref="P1770:P1776" si="3506">P1771</f>
        <v>0</v>
      </c>
      <c r="Q1770" s="37">
        <f t="shared" ref="Q1770:Q1776" si="3507">Q1771</f>
        <v>0</v>
      </c>
      <c r="R1770" s="37">
        <f t="shared" ref="R1770:R1776" si="3508">R1771</f>
        <v>0</v>
      </c>
      <c r="S1770" s="37">
        <f t="shared" ref="S1770:S1776" si="3509">S1771</f>
        <v>0</v>
      </c>
      <c r="T1770" s="37"/>
      <c r="U1770" s="37"/>
      <c r="V1770" s="43">
        <f t="shared" si="3376"/>
        <v>0</v>
      </c>
      <c r="W1770" s="43"/>
      <c r="X1770" s="43"/>
      <c r="Y1770" s="43"/>
      <c r="Z1770" s="43"/>
      <c r="AA1770" s="43"/>
      <c r="AB1770" s="43">
        <f t="shared" ref="AB1770:AB1776" si="3510">AB1771</f>
        <v>8400.2282400000004</v>
      </c>
      <c r="AC1770" s="44">
        <f t="shared" ref="AC1770:AC1776" si="3511">AC1771</f>
        <v>8679.1341200000006</v>
      </c>
      <c r="AD1770" s="44">
        <f t="shared" ref="AD1770:AD1776" si="3512">AD1771</f>
        <v>8679.1337199999998</v>
      </c>
      <c r="AE1770" s="45">
        <f t="shared" si="3502"/>
        <v>99.999995391245307</v>
      </c>
      <c r="AF1770" s="43">
        <f t="shared" ref="AF1770:AF1771" si="3513">AF1771</f>
        <v>8508.4386900000009</v>
      </c>
      <c r="AG1770" s="43">
        <f t="shared" ref="AG1770:AG1776" si="3514">AG1771</f>
        <v>0</v>
      </c>
      <c r="AH1770" s="43">
        <f t="shared" ref="AH1770:AH1776" si="3515">AH1771</f>
        <v>0</v>
      </c>
      <c r="AI1770" s="43">
        <f t="shared" ref="AI1770:AI1776" si="3516">AI1771</f>
        <v>0</v>
      </c>
      <c r="AJ1770" s="43">
        <f t="shared" ref="AJ1770:AJ1776" si="3517">AJ1771</f>
        <v>0</v>
      </c>
      <c r="AK1770" s="43">
        <f t="shared" ref="AK1770:AK1776" si="3518">AK1771</f>
        <v>0</v>
      </c>
      <c r="AL1770" s="43">
        <f t="shared" si="3503"/>
        <v>8508.4386900000009</v>
      </c>
      <c r="AM1770" s="43">
        <f t="shared" si="3504"/>
        <v>-8508.4386900000009</v>
      </c>
      <c r="AN1770" s="2"/>
      <c r="AO1770" s="1"/>
      <c r="AP1770" s="1"/>
      <c r="AQ1770" s="1"/>
      <c r="AR1770" s="1"/>
      <c r="AS1770" s="1"/>
    </row>
    <row r="1771" ht="31.5">
      <c r="B1771" s="41" t="s">
        <v>834</v>
      </c>
      <c r="C1771" s="41" t="s">
        <v>115</v>
      </c>
      <c r="D1771" s="41" t="s">
        <v>117</v>
      </c>
      <c r="E1771" s="26" t="str">
        <f t="shared" si="3375"/>
        <v>0503</v>
      </c>
      <c r="F1771" s="41" t="s">
        <v>684</v>
      </c>
      <c r="G1771" s="41" t="s">
        <v>53</v>
      </c>
      <c r="H1771" s="42" t="s">
        <v>54</v>
      </c>
      <c r="I1771" s="37"/>
      <c r="J1771" s="37"/>
      <c r="K1771" s="37"/>
      <c r="L1771" s="37"/>
      <c r="M1771" s="37"/>
      <c r="N1771" s="37"/>
      <c r="O1771" s="37">
        <f t="shared" si="3505"/>
        <v>0</v>
      </c>
      <c r="P1771" s="43">
        <f t="shared" si="3506"/>
        <v>0</v>
      </c>
      <c r="Q1771" s="37">
        <f t="shared" si="3507"/>
        <v>0</v>
      </c>
      <c r="R1771" s="37">
        <f t="shared" si="3508"/>
        <v>0</v>
      </c>
      <c r="S1771" s="37">
        <f t="shared" si="3509"/>
        <v>0</v>
      </c>
      <c r="T1771" s="37"/>
      <c r="U1771" s="37"/>
      <c r="V1771" s="43">
        <f t="shared" si="3376"/>
        <v>0</v>
      </c>
      <c r="W1771" s="43"/>
      <c r="X1771" s="43"/>
      <c r="Y1771" s="43"/>
      <c r="Z1771" s="43"/>
      <c r="AA1771" s="43"/>
      <c r="AB1771" s="43">
        <f t="shared" si="3510"/>
        <v>8400.2282400000004</v>
      </c>
      <c r="AC1771" s="44">
        <f t="shared" si="3511"/>
        <v>8679.1341200000006</v>
      </c>
      <c r="AD1771" s="44">
        <f t="shared" si="3512"/>
        <v>8679.1337199999998</v>
      </c>
      <c r="AE1771" s="45">
        <f t="shared" si="3502"/>
        <v>99.999995391245307</v>
      </c>
      <c r="AF1771" s="43">
        <f t="shared" si="3513"/>
        <v>8508.4386900000009</v>
      </c>
      <c r="AG1771" s="43">
        <f t="shared" si="3514"/>
        <v>0</v>
      </c>
      <c r="AH1771" s="43">
        <f t="shared" si="3515"/>
        <v>0</v>
      </c>
      <c r="AI1771" s="43">
        <f t="shared" si="3516"/>
        <v>0</v>
      </c>
      <c r="AJ1771" s="43">
        <f t="shared" si="3517"/>
        <v>0</v>
      </c>
      <c r="AK1771" s="43">
        <f t="shared" si="3518"/>
        <v>0</v>
      </c>
      <c r="AL1771" s="43">
        <f t="shared" si="3503"/>
        <v>8508.4386900000009</v>
      </c>
      <c r="AM1771" s="43">
        <f t="shared" si="3504"/>
        <v>-8508.4386900000009</v>
      </c>
      <c r="AN1771" s="2"/>
      <c r="AO1771" s="1"/>
      <c r="AP1771" s="1"/>
      <c r="AQ1771" s="1"/>
      <c r="AR1771" s="1"/>
      <c r="AS1771" s="1"/>
    </row>
    <row r="1772" ht="31.5">
      <c r="B1772" s="41" t="s">
        <v>834</v>
      </c>
      <c r="C1772" s="41" t="s">
        <v>115</v>
      </c>
      <c r="D1772" s="41" t="s">
        <v>117</v>
      </c>
      <c r="E1772" s="26" t="str">
        <f t="shared" si="3375"/>
        <v>0503</v>
      </c>
      <c r="F1772" s="41" t="s">
        <v>684</v>
      </c>
      <c r="G1772" s="41" t="s">
        <v>55</v>
      </c>
      <c r="H1772" s="42" t="s">
        <v>56</v>
      </c>
      <c r="I1772" s="37"/>
      <c r="J1772" s="37"/>
      <c r="K1772" s="37"/>
      <c r="L1772" s="37"/>
      <c r="M1772" s="37"/>
      <c r="N1772" s="37"/>
      <c r="O1772" s="37">
        <v>0</v>
      </c>
      <c r="P1772" s="43">
        <v>0</v>
      </c>
      <c r="Q1772" s="37">
        <v>0</v>
      </c>
      <c r="R1772" s="37">
        <v>0</v>
      </c>
      <c r="S1772" s="37">
        <v>0</v>
      </c>
      <c r="T1772" s="37"/>
      <c r="U1772" s="37"/>
      <c r="V1772" s="43">
        <f t="shared" si="3376"/>
        <v>0</v>
      </c>
      <c r="W1772" s="43"/>
      <c r="X1772" s="43"/>
      <c r="Y1772" s="43"/>
      <c r="Z1772" s="43"/>
      <c r="AA1772" s="43"/>
      <c r="AB1772" s="43">
        <v>8400.2282400000004</v>
      </c>
      <c r="AC1772" s="44">
        <v>8679.1341200000006</v>
      </c>
      <c r="AD1772" s="44">
        <v>8679.1337199999998</v>
      </c>
      <c r="AE1772" s="45">
        <f t="shared" si="3502"/>
        <v>99.999995391245307</v>
      </c>
      <c r="AF1772" s="43">
        <f>8876.87269-368.434</f>
        <v>8508.4386900000009</v>
      </c>
      <c r="AG1772" s="43">
        <v>0</v>
      </c>
      <c r="AH1772" s="43">
        <v>0</v>
      </c>
      <c r="AI1772" s="43">
        <v>0</v>
      </c>
      <c r="AJ1772" s="43">
        <v>0</v>
      </c>
      <c r="AK1772" s="43">
        <v>0</v>
      </c>
      <c r="AL1772" s="43">
        <f t="shared" si="3503"/>
        <v>8508.4386900000009</v>
      </c>
      <c r="AM1772" s="43">
        <f t="shared" si="3504"/>
        <v>-8508.4386900000009</v>
      </c>
      <c r="AN1772" s="2"/>
      <c r="AR1772" s="1"/>
      <c r="AS1772" s="1"/>
    </row>
    <row r="1773" ht="31.5">
      <c r="B1773" s="41" t="s">
        <v>834</v>
      </c>
      <c r="C1773" s="41" t="s">
        <v>115</v>
      </c>
      <c r="D1773" s="41" t="s">
        <v>117</v>
      </c>
      <c r="E1773" s="26" t="str">
        <f t="shared" si="3375"/>
        <v>0503</v>
      </c>
      <c r="F1773" s="41" t="s">
        <v>846</v>
      </c>
      <c r="G1773" s="41"/>
      <c r="H1773" s="42" t="s">
        <v>847</v>
      </c>
      <c r="I1773" s="37"/>
      <c r="J1773" s="37"/>
      <c r="K1773" s="37"/>
      <c r="L1773" s="37"/>
      <c r="M1773" s="37"/>
      <c r="N1773" s="37"/>
      <c r="O1773" s="37">
        <f t="shared" si="3505"/>
        <v>0</v>
      </c>
      <c r="P1773" s="43">
        <f t="shared" si="3506"/>
        <v>0</v>
      </c>
      <c r="Q1773" s="37">
        <f t="shared" si="3507"/>
        <v>0</v>
      </c>
      <c r="R1773" s="37">
        <f t="shared" si="3508"/>
        <v>0</v>
      </c>
      <c r="S1773" s="37">
        <f t="shared" si="3509"/>
        <v>0</v>
      </c>
      <c r="T1773" s="37">
        <f t="shared" ref="T1773:T1776" si="3519">T1774</f>
        <v>0</v>
      </c>
      <c r="U1773" s="37">
        <v>83.349999999999994</v>
      </c>
      <c r="V1773" s="37">
        <f t="shared" si="3376"/>
        <v>83.349999999999994</v>
      </c>
      <c r="W1773" s="43">
        <f t="shared" ref="W1773:W1776" si="3520">W1774</f>
        <v>83.349999999999994</v>
      </c>
      <c r="X1773" s="43">
        <f t="shared" ref="X1773:X1776" si="3521">X1774</f>
        <v>0</v>
      </c>
      <c r="Y1773" s="43">
        <f t="shared" ref="Y1773:Y1776" si="3522">Y1774</f>
        <v>0</v>
      </c>
      <c r="Z1773" s="43">
        <f t="shared" ref="Z1773:Z1776" si="3523">Z1774</f>
        <v>0</v>
      </c>
      <c r="AA1773" s="43">
        <f t="shared" ref="AA1773:AA1776" si="3524">AA1774</f>
        <v>0</v>
      </c>
      <c r="AB1773" s="43">
        <f t="shared" si="3510"/>
        <v>425.91367000000002</v>
      </c>
      <c r="AC1773" s="44">
        <f t="shared" si="3511"/>
        <v>1666.7</v>
      </c>
      <c r="AD1773" s="44">
        <f t="shared" si="3512"/>
        <v>1666.7</v>
      </c>
      <c r="AE1773" s="45">
        <f t="shared" si="3502"/>
        <v>100</v>
      </c>
      <c r="AF1773" s="43">
        <f t="shared" ref="AF1773:AF1776" si="3525">AF1774</f>
        <v>1666.7</v>
      </c>
      <c r="AG1773" s="43">
        <f t="shared" si="3514"/>
        <v>0</v>
      </c>
      <c r="AH1773" s="43">
        <f t="shared" si="3515"/>
        <v>0</v>
      </c>
      <c r="AI1773" s="43">
        <f t="shared" si="3516"/>
        <v>0</v>
      </c>
      <c r="AJ1773" s="43">
        <f t="shared" si="3517"/>
        <v>0</v>
      </c>
      <c r="AK1773" s="43">
        <f t="shared" si="3518"/>
        <v>0</v>
      </c>
      <c r="AL1773" s="43">
        <f t="shared" si="3503"/>
        <v>1666.7</v>
      </c>
      <c r="AM1773" s="43">
        <f t="shared" si="3504"/>
        <v>-1583.3500000000001</v>
      </c>
      <c r="AN1773" s="2"/>
      <c r="AO1773" s="1"/>
      <c r="AP1773" s="1"/>
      <c r="AQ1773" s="1"/>
      <c r="AR1773" s="1"/>
      <c r="AS1773" s="1"/>
    </row>
    <row r="1774" ht="31.5">
      <c r="B1774" s="41" t="s">
        <v>834</v>
      </c>
      <c r="C1774" s="41" t="s">
        <v>115</v>
      </c>
      <c r="D1774" s="41" t="s">
        <v>117</v>
      </c>
      <c r="E1774" s="26" t="str">
        <f t="shared" si="3375"/>
        <v>0503</v>
      </c>
      <c r="F1774" s="41" t="s">
        <v>846</v>
      </c>
      <c r="G1774" s="41" t="s">
        <v>53</v>
      </c>
      <c r="H1774" s="42" t="s">
        <v>54</v>
      </c>
      <c r="I1774" s="37"/>
      <c r="J1774" s="37"/>
      <c r="K1774" s="37"/>
      <c r="L1774" s="37"/>
      <c r="M1774" s="37"/>
      <c r="N1774" s="37"/>
      <c r="O1774" s="37">
        <f t="shared" si="3505"/>
        <v>0</v>
      </c>
      <c r="P1774" s="43">
        <f t="shared" si="3506"/>
        <v>0</v>
      </c>
      <c r="Q1774" s="37">
        <f t="shared" si="3507"/>
        <v>0</v>
      </c>
      <c r="R1774" s="37">
        <f t="shared" si="3508"/>
        <v>0</v>
      </c>
      <c r="S1774" s="37">
        <f t="shared" si="3509"/>
        <v>0</v>
      </c>
      <c r="T1774" s="37">
        <f t="shared" si="3519"/>
        <v>0</v>
      </c>
      <c r="U1774" s="37">
        <v>83.349999999999994</v>
      </c>
      <c r="V1774" s="37">
        <f t="shared" si="3376"/>
        <v>83.349999999999994</v>
      </c>
      <c r="W1774" s="43">
        <f t="shared" si="3520"/>
        <v>83.349999999999994</v>
      </c>
      <c r="X1774" s="43">
        <f t="shared" si="3521"/>
        <v>0</v>
      </c>
      <c r="Y1774" s="43">
        <f t="shared" si="3522"/>
        <v>0</v>
      </c>
      <c r="Z1774" s="43">
        <f t="shared" si="3523"/>
        <v>0</v>
      </c>
      <c r="AA1774" s="43">
        <f t="shared" si="3524"/>
        <v>0</v>
      </c>
      <c r="AB1774" s="43">
        <f t="shared" si="3510"/>
        <v>425.91367000000002</v>
      </c>
      <c r="AC1774" s="44">
        <f t="shared" si="3511"/>
        <v>1666.7</v>
      </c>
      <c r="AD1774" s="44">
        <f t="shared" si="3512"/>
        <v>1666.7</v>
      </c>
      <c r="AE1774" s="45">
        <f t="shared" si="3502"/>
        <v>100</v>
      </c>
      <c r="AF1774" s="43">
        <f t="shared" si="3525"/>
        <v>1666.7</v>
      </c>
      <c r="AG1774" s="43">
        <f t="shared" si="3514"/>
        <v>0</v>
      </c>
      <c r="AH1774" s="43">
        <f t="shared" si="3515"/>
        <v>0</v>
      </c>
      <c r="AI1774" s="43">
        <f t="shared" si="3516"/>
        <v>0</v>
      </c>
      <c r="AJ1774" s="43">
        <f t="shared" si="3517"/>
        <v>0</v>
      </c>
      <c r="AK1774" s="43">
        <f t="shared" si="3518"/>
        <v>0</v>
      </c>
      <c r="AL1774" s="43">
        <f t="shared" si="3503"/>
        <v>1666.7</v>
      </c>
      <c r="AM1774" s="43">
        <f t="shared" si="3504"/>
        <v>-1583.3500000000001</v>
      </c>
      <c r="AN1774" s="2"/>
      <c r="AO1774" s="1"/>
      <c r="AP1774" s="1"/>
      <c r="AQ1774" s="1"/>
      <c r="AR1774" s="1"/>
      <c r="AS1774" s="1"/>
    </row>
    <row r="1775" ht="31.5">
      <c r="B1775" s="41" t="s">
        <v>834</v>
      </c>
      <c r="C1775" s="41" t="s">
        <v>115</v>
      </c>
      <c r="D1775" s="41" t="s">
        <v>117</v>
      </c>
      <c r="E1775" s="26" t="str">
        <f t="shared" ref="E1775:E1838" si="3526">CONCATENATE(C1775,D1775)</f>
        <v>0503</v>
      </c>
      <c r="F1775" s="41" t="s">
        <v>846</v>
      </c>
      <c r="G1775" s="41" t="s">
        <v>55</v>
      </c>
      <c r="H1775" s="42" t="s">
        <v>56</v>
      </c>
      <c r="I1775" s="37"/>
      <c r="J1775" s="37"/>
      <c r="K1775" s="37"/>
      <c r="L1775" s="37"/>
      <c r="M1775" s="37"/>
      <c r="N1775" s="37"/>
      <c r="O1775" s="37">
        <v>0</v>
      </c>
      <c r="P1775" s="43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83.349999999999994</v>
      </c>
      <c r="V1775" s="37">
        <f t="shared" ref="V1775:V1838" si="3527">I1775+L1775+U1775+T1775+S1775+R1775+Q1775+P1775+O1775</f>
        <v>83.349999999999994</v>
      </c>
      <c r="W1775" s="43">
        <v>83.349999999999994</v>
      </c>
      <c r="X1775" s="43"/>
      <c r="Y1775" s="43"/>
      <c r="Z1775" s="43"/>
      <c r="AA1775" s="43"/>
      <c r="AB1775" s="43">
        <v>425.91367000000002</v>
      </c>
      <c r="AC1775" s="44">
        <v>1666.7</v>
      </c>
      <c r="AD1775" s="44">
        <v>1666.7</v>
      </c>
      <c r="AE1775" s="45">
        <f t="shared" si="3502"/>
        <v>100</v>
      </c>
      <c r="AF1775" s="43">
        <v>1666.7</v>
      </c>
      <c r="AG1775" s="43">
        <v>0</v>
      </c>
      <c r="AH1775" s="43">
        <v>0</v>
      </c>
      <c r="AI1775" s="43">
        <v>0</v>
      </c>
      <c r="AJ1775" s="43">
        <v>0</v>
      </c>
      <c r="AK1775" s="43">
        <v>0</v>
      </c>
      <c r="AL1775" s="43">
        <f t="shared" si="3503"/>
        <v>1666.7</v>
      </c>
      <c r="AM1775" s="43">
        <f t="shared" si="3504"/>
        <v>-1583.3500000000001</v>
      </c>
      <c r="AN1775" s="2"/>
      <c r="AO1775" s="1"/>
      <c r="AP1775" s="1"/>
      <c r="AQ1775" s="1"/>
      <c r="AR1775" s="1"/>
      <c r="AS1775" s="1"/>
    </row>
    <row r="1776" ht="31.5" hidden="1">
      <c r="B1776" s="41" t="s">
        <v>834</v>
      </c>
      <c r="C1776" s="41" t="s">
        <v>115</v>
      </c>
      <c r="D1776" s="41" t="s">
        <v>117</v>
      </c>
      <c r="E1776" s="26" t="str">
        <f t="shared" si="3526"/>
        <v>0503</v>
      </c>
      <c r="F1776" s="41" t="s">
        <v>119</v>
      </c>
      <c r="G1776" s="41"/>
      <c r="H1776" s="42" t="s">
        <v>120</v>
      </c>
      <c r="I1776" s="43">
        <f>I1777</f>
        <v>0</v>
      </c>
      <c r="J1776" s="43">
        <f>J1777</f>
        <v>0</v>
      </c>
      <c r="K1776" s="43">
        <f>K1777</f>
        <v>0</v>
      </c>
      <c r="L1776" s="43">
        <f>L1777</f>
        <v>0</v>
      </c>
      <c r="M1776" s="43">
        <f>M1777</f>
        <v>0</v>
      </c>
      <c r="N1776" s="43">
        <f>N1777</f>
        <v>0</v>
      </c>
      <c r="O1776" s="43">
        <f t="shared" si="3505"/>
        <v>0</v>
      </c>
      <c r="P1776" s="43">
        <f t="shared" si="3506"/>
        <v>0</v>
      </c>
      <c r="Q1776" s="43">
        <f t="shared" si="3507"/>
        <v>0</v>
      </c>
      <c r="R1776" s="43">
        <f t="shared" si="3508"/>
        <v>0</v>
      </c>
      <c r="S1776" s="43">
        <f t="shared" si="3509"/>
        <v>0</v>
      </c>
      <c r="T1776" s="43">
        <f t="shared" si="3519"/>
        <v>0</v>
      </c>
      <c r="U1776" s="43">
        <v>0</v>
      </c>
      <c r="V1776" s="43">
        <f t="shared" si="3527"/>
        <v>0</v>
      </c>
      <c r="W1776" s="43">
        <f t="shared" si="3520"/>
        <v>0</v>
      </c>
      <c r="X1776" s="43">
        <f t="shared" si="3521"/>
        <v>0</v>
      </c>
      <c r="Y1776" s="43">
        <f t="shared" si="3522"/>
        <v>0</v>
      </c>
      <c r="Z1776" s="43">
        <f t="shared" si="3523"/>
        <v>0</v>
      </c>
      <c r="AA1776" s="43">
        <f t="shared" si="3524"/>
        <v>0</v>
      </c>
      <c r="AB1776" s="43">
        <f t="shared" si="3510"/>
        <v>0</v>
      </c>
      <c r="AC1776" s="44">
        <f t="shared" si="3511"/>
        <v>0</v>
      </c>
      <c r="AD1776" s="44">
        <f t="shared" si="3512"/>
        <v>0</v>
      </c>
      <c r="AE1776" s="45" t="e">
        <f t="shared" si="3502"/>
        <v>#DIV/0!</v>
      </c>
      <c r="AF1776" s="46">
        <f t="shared" si="3525"/>
        <v>0</v>
      </c>
      <c r="AG1776" s="46">
        <f t="shared" si="3514"/>
        <v>0</v>
      </c>
      <c r="AH1776" s="47">
        <f t="shared" si="3515"/>
        <v>0</v>
      </c>
      <c r="AI1776" s="47">
        <f t="shared" si="3516"/>
        <v>0</v>
      </c>
      <c r="AJ1776" s="47">
        <f t="shared" si="3517"/>
        <v>0</v>
      </c>
      <c r="AK1776" s="47">
        <f t="shared" si="3518"/>
        <v>0</v>
      </c>
      <c r="AL1776" s="47">
        <f t="shared" si="3503"/>
        <v>0</v>
      </c>
      <c r="AM1776" s="47">
        <f t="shared" si="3504"/>
        <v>0</v>
      </c>
      <c r="AN1776" s="48" t="s">
        <v>36</v>
      </c>
      <c r="AO1776" s="1"/>
      <c r="AP1776" s="1"/>
      <c r="AQ1776" s="1"/>
      <c r="AR1776" s="1"/>
      <c r="AS1776" s="1"/>
    </row>
    <row r="1777" ht="47.25" hidden="1">
      <c r="B1777" s="41" t="s">
        <v>834</v>
      </c>
      <c r="C1777" s="41" t="s">
        <v>115</v>
      </c>
      <c r="D1777" s="41" t="s">
        <v>117</v>
      </c>
      <c r="E1777" s="26" t="str">
        <f t="shared" si="3526"/>
        <v>0503</v>
      </c>
      <c r="F1777" s="41" t="s">
        <v>128</v>
      </c>
      <c r="G1777" s="41"/>
      <c r="H1777" s="42" t="s">
        <v>129</v>
      </c>
      <c r="I1777" s="43">
        <f>I1778+I1782+I1786</f>
        <v>0</v>
      </c>
      <c r="J1777" s="43">
        <f>J1778+J1782+J1786</f>
        <v>0</v>
      </c>
      <c r="K1777" s="43">
        <f>K1778+K1782+K1786</f>
        <v>0</v>
      </c>
      <c r="L1777" s="43">
        <f>L1778+L1782+L1786</f>
        <v>0</v>
      </c>
      <c r="M1777" s="43">
        <f>M1778+M1782+M1786</f>
        <v>0</v>
      </c>
      <c r="N1777" s="43">
        <f>N1778+N1782+N1786</f>
        <v>0</v>
      </c>
      <c r="O1777" s="43">
        <f>O1778+O1782+O1786</f>
        <v>0</v>
      </c>
      <c r="P1777" s="43">
        <f>P1778+P1782+P1786</f>
        <v>0</v>
      </c>
      <c r="Q1777" s="43">
        <f>Q1778+Q1782+Q1786</f>
        <v>0</v>
      </c>
      <c r="R1777" s="43">
        <f>R1778+R1782+R1786</f>
        <v>0</v>
      </c>
      <c r="S1777" s="43">
        <f>S1778+S1782+S1786</f>
        <v>0</v>
      </c>
      <c r="T1777" s="43">
        <f>T1778+T1782+T1786</f>
        <v>0</v>
      </c>
      <c r="U1777" s="43">
        <v>0</v>
      </c>
      <c r="V1777" s="43">
        <f t="shared" si="3527"/>
        <v>0</v>
      </c>
      <c r="W1777" s="43">
        <f>W1778+W1782+W1786</f>
        <v>0</v>
      </c>
      <c r="X1777" s="43">
        <f>X1778+X1782+X1786</f>
        <v>0</v>
      </c>
      <c r="Y1777" s="43">
        <f>Y1778+Y1782+Y1786</f>
        <v>0</v>
      </c>
      <c r="Z1777" s="43">
        <f>Z1778+Z1782+Z1786</f>
        <v>0</v>
      </c>
      <c r="AA1777" s="43">
        <f>AA1778+AA1782+AA1786</f>
        <v>0</v>
      </c>
      <c r="AB1777" s="43">
        <f>AB1778+AB1782+AB1786</f>
        <v>0</v>
      </c>
      <c r="AC1777" s="44">
        <f>AC1778+AC1782+AC1786</f>
        <v>0</v>
      </c>
      <c r="AD1777" s="44">
        <f>AD1778+AD1782+AD1786</f>
        <v>0</v>
      </c>
      <c r="AE1777" s="45" t="e">
        <f t="shared" si="3502"/>
        <v>#DIV/0!</v>
      </c>
      <c r="AF1777" s="46">
        <f>AF1778+AF1782+AF1786</f>
        <v>0</v>
      </c>
      <c r="AG1777" s="46">
        <f>AG1778+AG1782+AG1786</f>
        <v>0</v>
      </c>
      <c r="AH1777" s="47">
        <f>AH1778+AH1782+AH1786</f>
        <v>0</v>
      </c>
      <c r="AI1777" s="47">
        <f>AI1778+AI1782+AI1786</f>
        <v>0</v>
      </c>
      <c r="AJ1777" s="47">
        <f>AJ1778+AJ1782+AJ1786</f>
        <v>0</v>
      </c>
      <c r="AK1777" s="47">
        <f>AK1778+AK1782+AK1786</f>
        <v>0</v>
      </c>
      <c r="AL1777" s="47">
        <f t="shared" si="3503"/>
        <v>0</v>
      </c>
      <c r="AM1777" s="47">
        <f t="shared" si="3504"/>
        <v>0</v>
      </c>
      <c r="AN1777" s="48" t="s">
        <v>36</v>
      </c>
      <c r="AO1777" s="1"/>
      <c r="AP1777" s="1"/>
      <c r="AQ1777" s="1"/>
      <c r="AR1777" s="1"/>
      <c r="AS1777" s="1"/>
    </row>
    <row r="1778" ht="31.5" hidden="1">
      <c r="B1778" s="41" t="s">
        <v>834</v>
      </c>
      <c r="C1778" s="41" t="s">
        <v>115</v>
      </c>
      <c r="D1778" s="41" t="s">
        <v>117</v>
      </c>
      <c r="E1778" s="26" t="str">
        <f t="shared" si="3526"/>
        <v>0503</v>
      </c>
      <c r="F1778" s="41" t="s">
        <v>788</v>
      </c>
      <c r="G1778" s="41"/>
      <c r="H1778" s="42" t="s">
        <v>789</v>
      </c>
      <c r="I1778" s="43">
        <f t="shared" ref="I1778:I1790" si="3528">I1779</f>
        <v>0</v>
      </c>
      <c r="J1778" s="43">
        <f t="shared" ref="J1778:J1790" si="3529">J1779</f>
        <v>0</v>
      </c>
      <c r="K1778" s="43">
        <f t="shared" ref="K1778:K1790" si="3530">K1779</f>
        <v>0</v>
      </c>
      <c r="L1778" s="43">
        <f t="shared" ref="L1778:L1790" si="3531">L1779</f>
        <v>0</v>
      </c>
      <c r="M1778" s="43">
        <f t="shared" ref="M1778:M1790" si="3532">M1779</f>
        <v>0</v>
      </c>
      <c r="N1778" s="43">
        <f t="shared" ref="N1778:N1790" si="3533">N1779</f>
        <v>0</v>
      </c>
      <c r="O1778" s="43">
        <f t="shared" ref="O1778:O1790" si="3534">O1779</f>
        <v>0</v>
      </c>
      <c r="P1778" s="43">
        <f t="shared" ref="P1778:P1790" si="3535">P1779</f>
        <v>0</v>
      </c>
      <c r="Q1778" s="43">
        <f t="shared" ref="Q1778:Q1790" si="3536">Q1779</f>
        <v>0</v>
      </c>
      <c r="R1778" s="43">
        <f t="shared" ref="R1778:R1790" si="3537">R1779</f>
        <v>0</v>
      </c>
      <c r="S1778" s="43">
        <f t="shared" ref="S1778:S1790" si="3538">S1779</f>
        <v>0</v>
      </c>
      <c r="T1778" s="43">
        <f t="shared" ref="T1778:T1790" si="3539">T1779</f>
        <v>0</v>
      </c>
      <c r="U1778" s="43">
        <v>0</v>
      </c>
      <c r="V1778" s="43">
        <f t="shared" si="3527"/>
        <v>0</v>
      </c>
      <c r="W1778" s="43">
        <f t="shared" ref="W1778:W1790" si="3540">W1779</f>
        <v>0</v>
      </c>
      <c r="X1778" s="43">
        <f t="shared" ref="X1778:X1790" si="3541">X1779</f>
        <v>0</v>
      </c>
      <c r="Y1778" s="43">
        <f t="shared" ref="Y1778:Y1790" si="3542">Y1779</f>
        <v>0</v>
      </c>
      <c r="Z1778" s="43">
        <f t="shared" ref="Z1778:Z1790" si="3543">Z1779</f>
        <v>0</v>
      </c>
      <c r="AA1778" s="43">
        <f t="shared" ref="AA1778:AA1790" si="3544">AA1779</f>
        <v>0</v>
      </c>
      <c r="AB1778" s="43">
        <f t="shared" ref="AB1778:AB1790" si="3545">AB1779</f>
        <v>0</v>
      </c>
      <c r="AC1778" s="44">
        <f t="shared" ref="AC1778:AC1790" si="3546">AC1779</f>
        <v>0</v>
      </c>
      <c r="AD1778" s="44">
        <f t="shared" ref="AD1778:AD1790" si="3547">AD1779</f>
        <v>0</v>
      </c>
      <c r="AE1778" s="45" t="e">
        <f t="shared" si="3502"/>
        <v>#DIV/0!</v>
      </c>
      <c r="AF1778" s="46">
        <f t="shared" ref="AF1778:AF1790" si="3548">AF1779</f>
        <v>0</v>
      </c>
      <c r="AG1778" s="46">
        <f t="shared" ref="AG1778:AG1790" si="3549">AG1779</f>
        <v>0</v>
      </c>
      <c r="AH1778" s="47">
        <f t="shared" ref="AH1778:AH1790" si="3550">AH1779</f>
        <v>0</v>
      </c>
      <c r="AI1778" s="47">
        <f t="shared" ref="AI1778:AI1790" si="3551">AI1779</f>
        <v>0</v>
      </c>
      <c r="AJ1778" s="47">
        <f t="shared" ref="AJ1778:AJ1790" si="3552">AJ1779</f>
        <v>0</v>
      </c>
      <c r="AK1778" s="47">
        <f t="shared" ref="AK1778:AK1790" si="3553">AK1779</f>
        <v>0</v>
      </c>
      <c r="AL1778" s="47">
        <f t="shared" si="3503"/>
        <v>0</v>
      </c>
      <c r="AM1778" s="47">
        <f t="shared" si="3504"/>
        <v>0</v>
      </c>
      <c r="AN1778" s="48" t="s">
        <v>36</v>
      </c>
      <c r="AR1778" s="1"/>
      <c r="AS1778" s="1"/>
    </row>
    <row r="1779" ht="31.5" hidden="1">
      <c r="B1779" s="41" t="s">
        <v>834</v>
      </c>
      <c r="C1779" s="41" t="s">
        <v>115</v>
      </c>
      <c r="D1779" s="41" t="s">
        <v>117</v>
      </c>
      <c r="E1779" s="26" t="str">
        <f t="shared" si="3526"/>
        <v>0503</v>
      </c>
      <c r="F1779" s="41" t="s">
        <v>790</v>
      </c>
      <c r="G1779" s="41"/>
      <c r="H1779" s="42" t="s">
        <v>791</v>
      </c>
      <c r="I1779" s="43">
        <f t="shared" si="3528"/>
        <v>0</v>
      </c>
      <c r="J1779" s="43">
        <f t="shared" si="3529"/>
        <v>0</v>
      </c>
      <c r="K1779" s="43">
        <f t="shared" si="3530"/>
        <v>0</v>
      </c>
      <c r="L1779" s="43">
        <f t="shared" si="3531"/>
        <v>0</v>
      </c>
      <c r="M1779" s="43">
        <f t="shared" si="3532"/>
        <v>0</v>
      </c>
      <c r="N1779" s="43">
        <f t="shared" si="3533"/>
        <v>0</v>
      </c>
      <c r="O1779" s="43">
        <f t="shared" si="3534"/>
        <v>0</v>
      </c>
      <c r="P1779" s="43">
        <f t="shared" si="3535"/>
        <v>0</v>
      </c>
      <c r="Q1779" s="43">
        <f t="shared" si="3536"/>
        <v>0</v>
      </c>
      <c r="R1779" s="43">
        <f t="shared" si="3537"/>
        <v>0</v>
      </c>
      <c r="S1779" s="43">
        <f t="shared" si="3538"/>
        <v>0</v>
      </c>
      <c r="T1779" s="43">
        <f t="shared" si="3539"/>
        <v>0</v>
      </c>
      <c r="U1779" s="43">
        <v>0</v>
      </c>
      <c r="V1779" s="43">
        <f t="shared" si="3527"/>
        <v>0</v>
      </c>
      <c r="W1779" s="43">
        <f t="shared" si="3540"/>
        <v>0</v>
      </c>
      <c r="X1779" s="43">
        <f t="shared" si="3541"/>
        <v>0</v>
      </c>
      <c r="Y1779" s="43">
        <f t="shared" si="3542"/>
        <v>0</v>
      </c>
      <c r="Z1779" s="43">
        <f t="shared" si="3543"/>
        <v>0</v>
      </c>
      <c r="AA1779" s="43">
        <f t="shared" si="3544"/>
        <v>0</v>
      </c>
      <c r="AB1779" s="43">
        <f t="shared" si="3545"/>
        <v>0</v>
      </c>
      <c r="AC1779" s="44">
        <f t="shared" si="3546"/>
        <v>0</v>
      </c>
      <c r="AD1779" s="44">
        <f t="shared" si="3547"/>
        <v>0</v>
      </c>
      <c r="AE1779" s="45" t="e">
        <f t="shared" si="3502"/>
        <v>#DIV/0!</v>
      </c>
      <c r="AF1779" s="46">
        <f t="shared" si="3548"/>
        <v>0</v>
      </c>
      <c r="AG1779" s="46">
        <f t="shared" si="3549"/>
        <v>0</v>
      </c>
      <c r="AH1779" s="47">
        <f t="shared" si="3550"/>
        <v>0</v>
      </c>
      <c r="AI1779" s="47">
        <f t="shared" si="3551"/>
        <v>0</v>
      </c>
      <c r="AJ1779" s="47">
        <f t="shared" si="3552"/>
        <v>0</v>
      </c>
      <c r="AK1779" s="47">
        <f t="shared" si="3553"/>
        <v>0</v>
      </c>
      <c r="AL1779" s="47">
        <f t="shared" si="3503"/>
        <v>0</v>
      </c>
      <c r="AM1779" s="47">
        <f t="shared" si="3504"/>
        <v>0</v>
      </c>
      <c r="AN1779" s="48" t="s">
        <v>36</v>
      </c>
      <c r="AO1779" s="1"/>
      <c r="AP1779" s="1"/>
      <c r="AQ1779" s="1"/>
      <c r="AR1779" s="1"/>
      <c r="AS1779" s="1"/>
    </row>
    <row r="1780" ht="31.5" hidden="1">
      <c r="B1780" s="41" t="s">
        <v>834</v>
      </c>
      <c r="C1780" s="41" t="s">
        <v>115</v>
      </c>
      <c r="D1780" s="41" t="s">
        <v>117</v>
      </c>
      <c r="E1780" s="26" t="str">
        <f t="shared" si="3526"/>
        <v>0503</v>
      </c>
      <c r="F1780" s="41" t="s">
        <v>790</v>
      </c>
      <c r="G1780" s="41" t="s">
        <v>53</v>
      </c>
      <c r="H1780" s="42" t="s">
        <v>54</v>
      </c>
      <c r="I1780" s="43">
        <f t="shared" si="3528"/>
        <v>0</v>
      </c>
      <c r="J1780" s="43">
        <f t="shared" si="3529"/>
        <v>0</v>
      </c>
      <c r="K1780" s="43">
        <f t="shared" si="3530"/>
        <v>0</v>
      </c>
      <c r="L1780" s="43">
        <f t="shared" si="3531"/>
        <v>0</v>
      </c>
      <c r="M1780" s="43">
        <f t="shared" si="3532"/>
        <v>0</v>
      </c>
      <c r="N1780" s="43">
        <f t="shared" si="3533"/>
        <v>0</v>
      </c>
      <c r="O1780" s="43">
        <f t="shared" si="3534"/>
        <v>0</v>
      </c>
      <c r="P1780" s="43">
        <f t="shared" si="3535"/>
        <v>0</v>
      </c>
      <c r="Q1780" s="43">
        <f t="shared" si="3536"/>
        <v>0</v>
      </c>
      <c r="R1780" s="43">
        <f t="shared" si="3537"/>
        <v>0</v>
      </c>
      <c r="S1780" s="43">
        <f t="shared" si="3538"/>
        <v>0</v>
      </c>
      <c r="T1780" s="43">
        <f t="shared" si="3539"/>
        <v>0</v>
      </c>
      <c r="U1780" s="43">
        <v>0</v>
      </c>
      <c r="V1780" s="43">
        <f t="shared" si="3527"/>
        <v>0</v>
      </c>
      <c r="W1780" s="43">
        <f t="shared" si="3540"/>
        <v>0</v>
      </c>
      <c r="X1780" s="43">
        <f t="shared" si="3541"/>
        <v>0</v>
      </c>
      <c r="Y1780" s="43">
        <f t="shared" si="3542"/>
        <v>0</v>
      </c>
      <c r="Z1780" s="43">
        <f t="shared" si="3543"/>
        <v>0</v>
      </c>
      <c r="AA1780" s="43">
        <f t="shared" si="3544"/>
        <v>0</v>
      </c>
      <c r="AB1780" s="43">
        <f t="shared" si="3545"/>
        <v>0</v>
      </c>
      <c r="AC1780" s="44">
        <f t="shared" si="3546"/>
        <v>0</v>
      </c>
      <c r="AD1780" s="44">
        <f t="shared" si="3547"/>
        <v>0</v>
      </c>
      <c r="AE1780" s="45" t="e">
        <f t="shared" si="3502"/>
        <v>#DIV/0!</v>
      </c>
      <c r="AF1780" s="46">
        <f t="shared" si="3548"/>
        <v>0</v>
      </c>
      <c r="AG1780" s="46">
        <f t="shared" si="3549"/>
        <v>0</v>
      </c>
      <c r="AH1780" s="47">
        <f t="shared" si="3550"/>
        <v>0</v>
      </c>
      <c r="AI1780" s="47">
        <f t="shared" si="3551"/>
        <v>0</v>
      </c>
      <c r="AJ1780" s="47">
        <f t="shared" si="3552"/>
        <v>0</v>
      </c>
      <c r="AK1780" s="47">
        <f t="shared" si="3553"/>
        <v>0</v>
      </c>
      <c r="AL1780" s="47">
        <f t="shared" si="3503"/>
        <v>0</v>
      </c>
      <c r="AM1780" s="47">
        <f t="shared" si="3504"/>
        <v>0</v>
      </c>
      <c r="AN1780" s="48" t="s">
        <v>36</v>
      </c>
      <c r="AO1780" s="1"/>
      <c r="AP1780" s="1"/>
      <c r="AQ1780" s="1"/>
      <c r="AR1780" s="1"/>
      <c r="AS1780" s="1"/>
    </row>
    <row r="1781" ht="31.5" hidden="1">
      <c r="B1781" s="41" t="s">
        <v>834</v>
      </c>
      <c r="C1781" s="41" t="s">
        <v>115</v>
      </c>
      <c r="D1781" s="41" t="s">
        <v>117</v>
      </c>
      <c r="E1781" s="26" t="str">
        <f t="shared" si="3526"/>
        <v>0503</v>
      </c>
      <c r="F1781" s="41" t="s">
        <v>790</v>
      </c>
      <c r="G1781" s="41" t="s">
        <v>55</v>
      </c>
      <c r="H1781" s="42" t="s">
        <v>56</v>
      </c>
      <c r="I1781" s="43"/>
      <c r="J1781" s="43"/>
      <c r="K1781" s="43"/>
      <c r="L1781" s="43"/>
      <c r="M1781" s="43"/>
      <c r="N1781" s="43"/>
      <c r="O1781" s="43">
        <v>0</v>
      </c>
      <c r="P1781" s="43">
        <v>0</v>
      </c>
      <c r="Q1781" s="43">
        <v>0</v>
      </c>
      <c r="R1781" s="43">
        <v>0</v>
      </c>
      <c r="S1781" s="43">
        <v>0</v>
      </c>
      <c r="T1781" s="43">
        <v>0</v>
      </c>
      <c r="U1781" s="43">
        <v>0</v>
      </c>
      <c r="V1781" s="43">
        <f t="shared" si="3527"/>
        <v>0</v>
      </c>
      <c r="W1781" s="43"/>
      <c r="X1781" s="43"/>
      <c r="Y1781" s="43"/>
      <c r="Z1781" s="43"/>
      <c r="AA1781" s="43"/>
      <c r="AB1781" s="43">
        <v>0</v>
      </c>
      <c r="AC1781" s="44">
        <v>0</v>
      </c>
      <c r="AD1781" s="44">
        <v>0</v>
      </c>
      <c r="AE1781" s="45" t="e">
        <f t="shared" si="3502"/>
        <v>#DIV/0!</v>
      </c>
      <c r="AF1781" s="46">
        <v>0</v>
      </c>
      <c r="AG1781" s="46">
        <v>0</v>
      </c>
      <c r="AH1781" s="47">
        <v>0</v>
      </c>
      <c r="AI1781" s="47">
        <v>0</v>
      </c>
      <c r="AJ1781" s="47">
        <v>0</v>
      </c>
      <c r="AK1781" s="47">
        <v>0</v>
      </c>
      <c r="AL1781" s="47">
        <f t="shared" si="3503"/>
        <v>0</v>
      </c>
      <c r="AM1781" s="47">
        <f t="shared" si="3504"/>
        <v>0</v>
      </c>
      <c r="AN1781" s="48" t="s">
        <v>36</v>
      </c>
      <c r="AO1781" s="1"/>
      <c r="AP1781" s="1"/>
      <c r="AQ1781" s="1"/>
      <c r="AR1781" s="1"/>
      <c r="AS1781" s="1"/>
    </row>
    <row r="1782" ht="47.25" hidden="1">
      <c r="B1782" s="41" t="s">
        <v>834</v>
      </c>
      <c r="C1782" s="41" t="s">
        <v>115</v>
      </c>
      <c r="D1782" s="41" t="s">
        <v>117</v>
      </c>
      <c r="E1782" s="26" t="str">
        <f t="shared" si="3526"/>
        <v>0503</v>
      </c>
      <c r="F1782" s="41" t="s">
        <v>793</v>
      </c>
      <c r="G1782" s="41"/>
      <c r="H1782" s="42" t="s">
        <v>794</v>
      </c>
      <c r="I1782" s="43">
        <f t="shared" si="3528"/>
        <v>0</v>
      </c>
      <c r="J1782" s="43">
        <f t="shared" si="3529"/>
        <v>0</v>
      </c>
      <c r="K1782" s="43">
        <f t="shared" si="3530"/>
        <v>0</v>
      </c>
      <c r="L1782" s="43">
        <f t="shared" si="3531"/>
        <v>0</v>
      </c>
      <c r="M1782" s="43">
        <f t="shared" si="3532"/>
        <v>0</v>
      </c>
      <c r="N1782" s="43">
        <f t="shared" si="3533"/>
        <v>0</v>
      </c>
      <c r="O1782" s="43">
        <f t="shared" si="3534"/>
        <v>0</v>
      </c>
      <c r="P1782" s="43">
        <f t="shared" si="3535"/>
        <v>0</v>
      </c>
      <c r="Q1782" s="43">
        <f t="shared" si="3536"/>
        <v>0</v>
      </c>
      <c r="R1782" s="43">
        <f t="shared" si="3537"/>
        <v>0</v>
      </c>
      <c r="S1782" s="43">
        <f t="shared" si="3538"/>
        <v>0</v>
      </c>
      <c r="T1782" s="43">
        <f t="shared" si="3539"/>
        <v>0</v>
      </c>
      <c r="U1782" s="43">
        <v>0</v>
      </c>
      <c r="V1782" s="43">
        <f t="shared" si="3527"/>
        <v>0</v>
      </c>
      <c r="W1782" s="43">
        <f t="shared" si="3540"/>
        <v>0</v>
      </c>
      <c r="X1782" s="43">
        <f t="shared" si="3541"/>
        <v>0</v>
      </c>
      <c r="Y1782" s="43">
        <f t="shared" si="3542"/>
        <v>0</v>
      </c>
      <c r="Z1782" s="43">
        <f t="shared" si="3543"/>
        <v>0</v>
      </c>
      <c r="AA1782" s="43">
        <f t="shared" si="3544"/>
        <v>0</v>
      </c>
      <c r="AB1782" s="43">
        <f t="shared" si="3545"/>
        <v>0</v>
      </c>
      <c r="AC1782" s="44">
        <f t="shared" si="3546"/>
        <v>0</v>
      </c>
      <c r="AD1782" s="44">
        <f t="shared" si="3547"/>
        <v>0</v>
      </c>
      <c r="AE1782" s="45" t="e">
        <f t="shared" si="3502"/>
        <v>#DIV/0!</v>
      </c>
      <c r="AF1782" s="46">
        <f t="shared" si="3548"/>
        <v>0</v>
      </c>
      <c r="AG1782" s="46">
        <f t="shared" si="3549"/>
        <v>0</v>
      </c>
      <c r="AH1782" s="47">
        <f t="shared" si="3550"/>
        <v>0</v>
      </c>
      <c r="AI1782" s="47">
        <f t="shared" si="3551"/>
        <v>0</v>
      </c>
      <c r="AJ1782" s="47">
        <f t="shared" si="3552"/>
        <v>0</v>
      </c>
      <c r="AK1782" s="47">
        <f t="shared" si="3553"/>
        <v>0</v>
      </c>
      <c r="AL1782" s="47">
        <f t="shared" si="3503"/>
        <v>0</v>
      </c>
      <c r="AM1782" s="47">
        <f t="shared" si="3504"/>
        <v>0</v>
      </c>
      <c r="AN1782" s="48" t="s">
        <v>36</v>
      </c>
      <c r="AR1782" s="1"/>
      <c r="AS1782" s="1"/>
    </row>
    <row r="1783" ht="31.5" hidden="1">
      <c r="B1783" s="41" t="s">
        <v>834</v>
      </c>
      <c r="C1783" s="41" t="s">
        <v>115</v>
      </c>
      <c r="D1783" s="41" t="s">
        <v>117</v>
      </c>
      <c r="E1783" s="26" t="str">
        <f t="shared" si="3526"/>
        <v>0503</v>
      </c>
      <c r="F1783" s="41" t="s">
        <v>795</v>
      </c>
      <c r="G1783" s="41"/>
      <c r="H1783" s="42" t="s">
        <v>796</v>
      </c>
      <c r="I1783" s="43">
        <f t="shared" si="3528"/>
        <v>0</v>
      </c>
      <c r="J1783" s="43">
        <f t="shared" si="3529"/>
        <v>0</v>
      </c>
      <c r="K1783" s="43">
        <f t="shared" si="3530"/>
        <v>0</v>
      </c>
      <c r="L1783" s="43">
        <f t="shared" si="3531"/>
        <v>0</v>
      </c>
      <c r="M1783" s="43">
        <f t="shared" si="3532"/>
        <v>0</v>
      </c>
      <c r="N1783" s="43">
        <f t="shared" si="3533"/>
        <v>0</v>
      </c>
      <c r="O1783" s="43">
        <f t="shared" si="3534"/>
        <v>0</v>
      </c>
      <c r="P1783" s="43">
        <f t="shared" si="3535"/>
        <v>0</v>
      </c>
      <c r="Q1783" s="43">
        <f t="shared" si="3536"/>
        <v>0</v>
      </c>
      <c r="R1783" s="43">
        <f t="shared" si="3537"/>
        <v>0</v>
      </c>
      <c r="S1783" s="43">
        <f t="shared" si="3538"/>
        <v>0</v>
      </c>
      <c r="T1783" s="43">
        <f t="shared" si="3539"/>
        <v>0</v>
      </c>
      <c r="U1783" s="43">
        <v>0</v>
      </c>
      <c r="V1783" s="43">
        <f t="shared" si="3527"/>
        <v>0</v>
      </c>
      <c r="W1783" s="43">
        <f t="shared" si="3540"/>
        <v>0</v>
      </c>
      <c r="X1783" s="43">
        <f t="shared" si="3541"/>
        <v>0</v>
      </c>
      <c r="Y1783" s="43">
        <f t="shared" si="3542"/>
        <v>0</v>
      </c>
      <c r="Z1783" s="43">
        <f t="shared" si="3543"/>
        <v>0</v>
      </c>
      <c r="AA1783" s="43">
        <f t="shared" si="3544"/>
        <v>0</v>
      </c>
      <c r="AB1783" s="43">
        <f t="shared" si="3545"/>
        <v>0</v>
      </c>
      <c r="AC1783" s="44">
        <f t="shared" si="3546"/>
        <v>0</v>
      </c>
      <c r="AD1783" s="44">
        <f t="shared" si="3547"/>
        <v>0</v>
      </c>
      <c r="AE1783" s="45" t="e">
        <f t="shared" si="3502"/>
        <v>#DIV/0!</v>
      </c>
      <c r="AF1783" s="46">
        <f t="shared" si="3548"/>
        <v>0</v>
      </c>
      <c r="AG1783" s="46">
        <f t="shared" si="3549"/>
        <v>0</v>
      </c>
      <c r="AH1783" s="47">
        <f t="shared" si="3550"/>
        <v>0</v>
      </c>
      <c r="AI1783" s="47">
        <f t="shared" si="3551"/>
        <v>0</v>
      </c>
      <c r="AJ1783" s="47">
        <f t="shared" si="3552"/>
        <v>0</v>
      </c>
      <c r="AK1783" s="47">
        <f t="shared" si="3553"/>
        <v>0</v>
      </c>
      <c r="AL1783" s="47">
        <f t="shared" si="3503"/>
        <v>0</v>
      </c>
      <c r="AM1783" s="47">
        <f t="shared" si="3504"/>
        <v>0</v>
      </c>
      <c r="AN1783" s="48" t="s">
        <v>36</v>
      </c>
      <c r="AO1783" s="1"/>
      <c r="AP1783" s="1"/>
      <c r="AQ1783" s="1"/>
      <c r="AR1783" s="1"/>
      <c r="AS1783" s="1"/>
    </row>
    <row r="1784" ht="31.5" hidden="1">
      <c r="B1784" s="41" t="s">
        <v>834</v>
      </c>
      <c r="C1784" s="41" t="s">
        <v>115</v>
      </c>
      <c r="D1784" s="41" t="s">
        <v>117</v>
      </c>
      <c r="E1784" s="26" t="str">
        <f t="shared" si="3526"/>
        <v>0503</v>
      </c>
      <c r="F1784" s="41" t="s">
        <v>795</v>
      </c>
      <c r="G1784" s="41" t="s">
        <v>53</v>
      </c>
      <c r="H1784" s="42" t="s">
        <v>54</v>
      </c>
      <c r="I1784" s="43">
        <f t="shared" si="3528"/>
        <v>0</v>
      </c>
      <c r="J1784" s="43">
        <f t="shared" si="3529"/>
        <v>0</v>
      </c>
      <c r="K1784" s="43">
        <f t="shared" si="3530"/>
        <v>0</v>
      </c>
      <c r="L1784" s="43">
        <f t="shared" si="3531"/>
        <v>0</v>
      </c>
      <c r="M1784" s="43">
        <f t="shared" si="3532"/>
        <v>0</v>
      </c>
      <c r="N1784" s="43">
        <f t="shared" si="3533"/>
        <v>0</v>
      </c>
      <c r="O1784" s="43">
        <f t="shared" si="3534"/>
        <v>0</v>
      </c>
      <c r="P1784" s="43">
        <f t="shared" si="3535"/>
        <v>0</v>
      </c>
      <c r="Q1784" s="43">
        <f t="shared" si="3536"/>
        <v>0</v>
      </c>
      <c r="R1784" s="43">
        <f t="shared" si="3537"/>
        <v>0</v>
      </c>
      <c r="S1784" s="43">
        <f t="shared" si="3538"/>
        <v>0</v>
      </c>
      <c r="T1784" s="43">
        <f t="shared" si="3539"/>
        <v>0</v>
      </c>
      <c r="U1784" s="43">
        <v>0</v>
      </c>
      <c r="V1784" s="43">
        <f t="shared" si="3527"/>
        <v>0</v>
      </c>
      <c r="W1784" s="43">
        <f t="shared" si="3540"/>
        <v>0</v>
      </c>
      <c r="X1784" s="43">
        <f t="shared" si="3541"/>
        <v>0</v>
      </c>
      <c r="Y1784" s="43">
        <f t="shared" si="3542"/>
        <v>0</v>
      </c>
      <c r="Z1784" s="43">
        <f t="shared" si="3543"/>
        <v>0</v>
      </c>
      <c r="AA1784" s="43">
        <f t="shared" si="3544"/>
        <v>0</v>
      </c>
      <c r="AB1784" s="43">
        <f t="shared" si="3545"/>
        <v>0</v>
      </c>
      <c r="AC1784" s="44">
        <f t="shared" si="3546"/>
        <v>0</v>
      </c>
      <c r="AD1784" s="44">
        <f t="shared" si="3547"/>
        <v>0</v>
      </c>
      <c r="AE1784" s="45" t="e">
        <f t="shared" si="3502"/>
        <v>#DIV/0!</v>
      </c>
      <c r="AF1784" s="46">
        <f t="shared" si="3548"/>
        <v>0</v>
      </c>
      <c r="AG1784" s="46">
        <f t="shared" si="3549"/>
        <v>0</v>
      </c>
      <c r="AH1784" s="47">
        <f t="shared" si="3550"/>
        <v>0</v>
      </c>
      <c r="AI1784" s="47">
        <f t="shared" si="3551"/>
        <v>0</v>
      </c>
      <c r="AJ1784" s="47">
        <f t="shared" si="3552"/>
        <v>0</v>
      </c>
      <c r="AK1784" s="47">
        <f t="shared" si="3553"/>
        <v>0</v>
      </c>
      <c r="AL1784" s="47">
        <f t="shared" si="3503"/>
        <v>0</v>
      </c>
      <c r="AM1784" s="47">
        <f t="shared" si="3504"/>
        <v>0</v>
      </c>
      <c r="AN1784" s="48" t="s">
        <v>36</v>
      </c>
      <c r="AO1784" s="1"/>
      <c r="AP1784" s="1"/>
      <c r="AQ1784" s="1"/>
      <c r="AR1784" s="1"/>
      <c r="AS1784" s="1"/>
    </row>
    <row r="1785" ht="31.5" hidden="1">
      <c r="B1785" s="41" t="s">
        <v>834</v>
      </c>
      <c r="C1785" s="41" t="s">
        <v>115</v>
      </c>
      <c r="D1785" s="41" t="s">
        <v>117</v>
      </c>
      <c r="E1785" s="26" t="str">
        <f t="shared" si="3526"/>
        <v>0503</v>
      </c>
      <c r="F1785" s="41" t="s">
        <v>795</v>
      </c>
      <c r="G1785" s="41" t="s">
        <v>55</v>
      </c>
      <c r="H1785" s="42" t="s">
        <v>56</v>
      </c>
      <c r="I1785" s="43"/>
      <c r="J1785" s="43"/>
      <c r="K1785" s="43"/>
      <c r="L1785" s="43"/>
      <c r="M1785" s="43"/>
      <c r="N1785" s="43"/>
      <c r="O1785" s="43">
        <v>0</v>
      </c>
      <c r="P1785" s="43">
        <v>0</v>
      </c>
      <c r="Q1785" s="43">
        <v>0</v>
      </c>
      <c r="R1785" s="43">
        <v>0</v>
      </c>
      <c r="S1785" s="43">
        <v>0</v>
      </c>
      <c r="T1785" s="43">
        <v>0</v>
      </c>
      <c r="U1785" s="43">
        <v>0</v>
      </c>
      <c r="V1785" s="43">
        <f t="shared" si="3527"/>
        <v>0</v>
      </c>
      <c r="W1785" s="43"/>
      <c r="X1785" s="43"/>
      <c r="Y1785" s="43"/>
      <c r="Z1785" s="43"/>
      <c r="AA1785" s="43"/>
      <c r="AB1785" s="43">
        <v>0</v>
      </c>
      <c r="AC1785" s="44">
        <v>0</v>
      </c>
      <c r="AD1785" s="44">
        <v>0</v>
      </c>
      <c r="AE1785" s="45" t="e">
        <f t="shared" si="3502"/>
        <v>#DIV/0!</v>
      </c>
      <c r="AF1785" s="46">
        <v>0</v>
      </c>
      <c r="AG1785" s="46">
        <v>0</v>
      </c>
      <c r="AH1785" s="47">
        <v>0</v>
      </c>
      <c r="AI1785" s="47">
        <v>0</v>
      </c>
      <c r="AJ1785" s="47">
        <v>0</v>
      </c>
      <c r="AK1785" s="47">
        <v>0</v>
      </c>
      <c r="AL1785" s="47">
        <f t="shared" si="3503"/>
        <v>0</v>
      </c>
      <c r="AM1785" s="47">
        <f t="shared" si="3504"/>
        <v>0</v>
      </c>
      <c r="AN1785" s="48" t="s">
        <v>36</v>
      </c>
      <c r="AO1785" s="1"/>
      <c r="AP1785" s="1"/>
      <c r="AQ1785" s="1"/>
      <c r="AR1785" s="1"/>
      <c r="AS1785" s="1"/>
    </row>
    <row r="1786" ht="63" hidden="1">
      <c r="B1786" s="41" t="s">
        <v>834</v>
      </c>
      <c r="C1786" s="41" t="s">
        <v>115</v>
      </c>
      <c r="D1786" s="41" t="s">
        <v>117</v>
      </c>
      <c r="E1786" s="26" t="str">
        <f t="shared" si="3526"/>
        <v>0503</v>
      </c>
      <c r="F1786" s="41" t="s">
        <v>797</v>
      </c>
      <c r="G1786" s="41"/>
      <c r="H1786" s="42" t="s">
        <v>798</v>
      </c>
      <c r="I1786" s="43">
        <f t="shared" si="3528"/>
        <v>0</v>
      </c>
      <c r="J1786" s="43">
        <f t="shared" si="3529"/>
        <v>0</v>
      </c>
      <c r="K1786" s="43">
        <f t="shared" si="3530"/>
        <v>0</v>
      </c>
      <c r="L1786" s="43">
        <f t="shared" si="3531"/>
        <v>0</v>
      </c>
      <c r="M1786" s="43">
        <f t="shared" si="3532"/>
        <v>0</v>
      </c>
      <c r="N1786" s="43">
        <f t="shared" si="3533"/>
        <v>0</v>
      </c>
      <c r="O1786" s="43">
        <f t="shared" si="3534"/>
        <v>0</v>
      </c>
      <c r="P1786" s="43">
        <f t="shared" si="3535"/>
        <v>0</v>
      </c>
      <c r="Q1786" s="43">
        <f t="shared" si="3536"/>
        <v>0</v>
      </c>
      <c r="R1786" s="43">
        <f t="shared" si="3537"/>
        <v>0</v>
      </c>
      <c r="S1786" s="43">
        <f t="shared" si="3538"/>
        <v>0</v>
      </c>
      <c r="T1786" s="43">
        <f t="shared" si="3539"/>
        <v>0</v>
      </c>
      <c r="U1786" s="43">
        <v>0</v>
      </c>
      <c r="V1786" s="43">
        <f t="shared" si="3527"/>
        <v>0</v>
      </c>
      <c r="W1786" s="43">
        <f t="shared" si="3540"/>
        <v>0</v>
      </c>
      <c r="X1786" s="43">
        <f t="shared" si="3541"/>
        <v>0</v>
      </c>
      <c r="Y1786" s="43">
        <f t="shared" si="3542"/>
        <v>0</v>
      </c>
      <c r="Z1786" s="43">
        <f t="shared" si="3543"/>
        <v>0</v>
      </c>
      <c r="AA1786" s="43">
        <f t="shared" si="3544"/>
        <v>0</v>
      </c>
      <c r="AB1786" s="43">
        <f t="shared" si="3545"/>
        <v>0</v>
      </c>
      <c r="AC1786" s="44">
        <f t="shared" si="3546"/>
        <v>0</v>
      </c>
      <c r="AD1786" s="44">
        <f t="shared" si="3547"/>
        <v>0</v>
      </c>
      <c r="AE1786" s="45" t="e">
        <f t="shared" si="3502"/>
        <v>#DIV/0!</v>
      </c>
      <c r="AF1786" s="46">
        <f t="shared" si="3548"/>
        <v>0</v>
      </c>
      <c r="AG1786" s="46">
        <f t="shared" si="3549"/>
        <v>0</v>
      </c>
      <c r="AH1786" s="47">
        <f t="shared" si="3550"/>
        <v>0</v>
      </c>
      <c r="AI1786" s="47">
        <f t="shared" si="3551"/>
        <v>0</v>
      </c>
      <c r="AJ1786" s="47">
        <f t="shared" si="3552"/>
        <v>0</v>
      </c>
      <c r="AK1786" s="47">
        <f t="shared" si="3553"/>
        <v>0</v>
      </c>
      <c r="AL1786" s="47">
        <f t="shared" si="3503"/>
        <v>0</v>
      </c>
      <c r="AM1786" s="47">
        <f t="shared" si="3504"/>
        <v>0</v>
      </c>
      <c r="AN1786" s="48" t="s">
        <v>36</v>
      </c>
      <c r="AR1786" s="1"/>
      <c r="AS1786" s="1"/>
    </row>
    <row r="1787" ht="31.5" hidden="1">
      <c r="B1787" s="41" t="s">
        <v>834</v>
      </c>
      <c r="C1787" s="41" t="s">
        <v>115</v>
      </c>
      <c r="D1787" s="41" t="s">
        <v>117</v>
      </c>
      <c r="E1787" s="26" t="str">
        <f t="shared" si="3526"/>
        <v>0503</v>
      </c>
      <c r="F1787" s="41" t="s">
        <v>799</v>
      </c>
      <c r="G1787" s="41"/>
      <c r="H1787" s="42" t="s">
        <v>800</v>
      </c>
      <c r="I1787" s="43">
        <f t="shared" si="3528"/>
        <v>0</v>
      </c>
      <c r="J1787" s="43">
        <f t="shared" si="3529"/>
        <v>0</v>
      </c>
      <c r="K1787" s="43">
        <f t="shared" si="3530"/>
        <v>0</v>
      </c>
      <c r="L1787" s="43">
        <f t="shared" si="3531"/>
        <v>0</v>
      </c>
      <c r="M1787" s="43">
        <f t="shared" si="3532"/>
        <v>0</v>
      </c>
      <c r="N1787" s="43">
        <f t="shared" si="3533"/>
        <v>0</v>
      </c>
      <c r="O1787" s="43">
        <f t="shared" si="3534"/>
        <v>0</v>
      </c>
      <c r="P1787" s="43">
        <f t="shared" si="3535"/>
        <v>0</v>
      </c>
      <c r="Q1787" s="43">
        <f t="shared" si="3536"/>
        <v>0</v>
      </c>
      <c r="R1787" s="43">
        <f t="shared" si="3537"/>
        <v>0</v>
      </c>
      <c r="S1787" s="43">
        <f t="shared" si="3538"/>
        <v>0</v>
      </c>
      <c r="T1787" s="43">
        <f t="shared" si="3539"/>
        <v>0</v>
      </c>
      <c r="U1787" s="43">
        <v>0</v>
      </c>
      <c r="V1787" s="43">
        <f t="shared" si="3527"/>
        <v>0</v>
      </c>
      <c r="W1787" s="43">
        <f t="shared" si="3540"/>
        <v>0</v>
      </c>
      <c r="X1787" s="43">
        <f t="shared" si="3541"/>
        <v>0</v>
      </c>
      <c r="Y1787" s="43">
        <f t="shared" si="3542"/>
        <v>0</v>
      </c>
      <c r="Z1787" s="43">
        <f t="shared" si="3543"/>
        <v>0</v>
      </c>
      <c r="AA1787" s="43">
        <f t="shared" si="3544"/>
        <v>0</v>
      </c>
      <c r="AB1787" s="43">
        <f t="shared" si="3545"/>
        <v>0</v>
      </c>
      <c r="AC1787" s="44">
        <f t="shared" si="3546"/>
        <v>0</v>
      </c>
      <c r="AD1787" s="44">
        <f t="shared" si="3547"/>
        <v>0</v>
      </c>
      <c r="AE1787" s="45" t="e">
        <f t="shared" si="3502"/>
        <v>#DIV/0!</v>
      </c>
      <c r="AF1787" s="46">
        <f t="shared" si="3548"/>
        <v>0</v>
      </c>
      <c r="AG1787" s="46">
        <f t="shared" si="3549"/>
        <v>0</v>
      </c>
      <c r="AH1787" s="47">
        <f t="shared" si="3550"/>
        <v>0</v>
      </c>
      <c r="AI1787" s="47">
        <f t="shared" si="3551"/>
        <v>0</v>
      </c>
      <c r="AJ1787" s="47">
        <f t="shared" si="3552"/>
        <v>0</v>
      </c>
      <c r="AK1787" s="47">
        <f t="shared" si="3553"/>
        <v>0</v>
      </c>
      <c r="AL1787" s="47">
        <f t="shared" si="3503"/>
        <v>0</v>
      </c>
      <c r="AM1787" s="47">
        <f t="shared" si="3504"/>
        <v>0</v>
      </c>
      <c r="AN1787" s="48" t="s">
        <v>36</v>
      </c>
      <c r="AO1787" s="1"/>
      <c r="AP1787" s="1"/>
      <c r="AQ1787" s="1"/>
      <c r="AR1787" s="1"/>
      <c r="AS1787" s="1"/>
    </row>
    <row r="1788" ht="31.5" hidden="1">
      <c r="B1788" s="41" t="s">
        <v>834</v>
      </c>
      <c r="C1788" s="41" t="s">
        <v>115</v>
      </c>
      <c r="D1788" s="41" t="s">
        <v>117</v>
      </c>
      <c r="E1788" s="26" t="str">
        <f t="shared" si="3526"/>
        <v>0503</v>
      </c>
      <c r="F1788" s="41" t="s">
        <v>799</v>
      </c>
      <c r="G1788" s="41" t="s">
        <v>53</v>
      </c>
      <c r="H1788" s="42" t="s">
        <v>54</v>
      </c>
      <c r="I1788" s="43">
        <f t="shared" si="3528"/>
        <v>0</v>
      </c>
      <c r="J1788" s="43">
        <f t="shared" si="3529"/>
        <v>0</v>
      </c>
      <c r="K1788" s="43">
        <f t="shared" si="3530"/>
        <v>0</v>
      </c>
      <c r="L1788" s="43">
        <f t="shared" si="3531"/>
        <v>0</v>
      </c>
      <c r="M1788" s="43">
        <f t="shared" si="3532"/>
        <v>0</v>
      </c>
      <c r="N1788" s="43">
        <f t="shared" si="3533"/>
        <v>0</v>
      </c>
      <c r="O1788" s="43">
        <f t="shared" si="3534"/>
        <v>0</v>
      </c>
      <c r="P1788" s="43">
        <f t="shared" si="3535"/>
        <v>0</v>
      </c>
      <c r="Q1788" s="43">
        <f t="shared" si="3536"/>
        <v>0</v>
      </c>
      <c r="R1788" s="43">
        <f t="shared" si="3537"/>
        <v>0</v>
      </c>
      <c r="S1788" s="43">
        <f t="shared" si="3538"/>
        <v>0</v>
      </c>
      <c r="T1788" s="43">
        <f t="shared" si="3539"/>
        <v>0</v>
      </c>
      <c r="U1788" s="43">
        <v>0</v>
      </c>
      <c r="V1788" s="43">
        <f t="shared" si="3527"/>
        <v>0</v>
      </c>
      <c r="W1788" s="43">
        <f t="shared" si="3540"/>
        <v>0</v>
      </c>
      <c r="X1788" s="43">
        <f t="shared" si="3541"/>
        <v>0</v>
      </c>
      <c r="Y1788" s="43">
        <f t="shared" si="3542"/>
        <v>0</v>
      </c>
      <c r="Z1788" s="43">
        <f t="shared" si="3543"/>
        <v>0</v>
      </c>
      <c r="AA1788" s="43">
        <f t="shared" si="3544"/>
        <v>0</v>
      </c>
      <c r="AB1788" s="43">
        <f t="shared" si="3545"/>
        <v>0</v>
      </c>
      <c r="AC1788" s="44">
        <f t="shared" si="3546"/>
        <v>0</v>
      </c>
      <c r="AD1788" s="44">
        <f t="shared" si="3547"/>
        <v>0</v>
      </c>
      <c r="AE1788" s="45" t="e">
        <f t="shared" si="3502"/>
        <v>#DIV/0!</v>
      </c>
      <c r="AF1788" s="46">
        <f t="shared" si="3548"/>
        <v>0</v>
      </c>
      <c r="AG1788" s="46">
        <f t="shared" si="3549"/>
        <v>0</v>
      </c>
      <c r="AH1788" s="47">
        <f t="shared" si="3550"/>
        <v>0</v>
      </c>
      <c r="AI1788" s="47">
        <f t="shared" si="3551"/>
        <v>0</v>
      </c>
      <c r="AJ1788" s="47">
        <f t="shared" si="3552"/>
        <v>0</v>
      </c>
      <c r="AK1788" s="47">
        <f t="shared" si="3553"/>
        <v>0</v>
      </c>
      <c r="AL1788" s="47">
        <f t="shared" si="3503"/>
        <v>0</v>
      </c>
      <c r="AM1788" s="47">
        <f t="shared" si="3504"/>
        <v>0</v>
      </c>
      <c r="AN1788" s="48" t="s">
        <v>36</v>
      </c>
      <c r="AO1788" s="1"/>
      <c r="AP1788" s="1"/>
      <c r="AQ1788" s="1"/>
      <c r="AR1788" s="1"/>
      <c r="AS1788" s="1"/>
    </row>
    <row r="1789" ht="31.5" hidden="1">
      <c r="B1789" s="41" t="s">
        <v>834</v>
      </c>
      <c r="C1789" s="41" t="s">
        <v>115</v>
      </c>
      <c r="D1789" s="41" t="s">
        <v>117</v>
      </c>
      <c r="E1789" s="26" t="str">
        <f t="shared" si="3526"/>
        <v>0503</v>
      </c>
      <c r="F1789" s="41" t="s">
        <v>799</v>
      </c>
      <c r="G1789" s="41" t="s">
        <v>55</v>
      </c>
      <c r="H1789" s="42" t="s">
        <v>56</v>
      </c>
      <c r="I1789" s="43"/>
      <c r="J1789" s="43"/>
      <c r="K1789" s="43"/>
      <c r="L1789" s="43"/>
      <c r="M1789" s="43"/>
      <c r="N1789" s="43"/>
      <c r="O1789" s="43">
        <v>0</v>
      </c>
      <c r="P1789" s="43">
        <v>0</v>
      </c>
      <c r="Q1789" s="43">
        <v>0</v>
      </c>
      <c r="R1789" s="43">
        <v>0</v>
      </c>
      <c r="S1789" s="43">
        <v>0</v>
      </c>
      <c r="T1789" s="43">
        <v>0</v>
      </c>
      <c r="U1789" s="43">
        <v>0</v>
      </c>
      <c r="V1789" s="43">
        <f t="shared" si="3527"/>
        <v>0</v>
      </c>
      <c r="W1789" s="43"/>
      <c r="X1789" s="43"/>
      <c r="Y1789" s="43"/>
      <c r="Z1789" s="43"/>
      <c r="AA1789" s="43"/>
      <c r="AB1789" s="43">
        <v>0</v>
      </c>
      <c r="AC1789" s="44">
        <v>0</v>
      </c>
      <c r="AD1789" s="44">
        <v>0</v>
      </c>
      <c r="AE1789" s="45" t="e">
        <f t="shared" si="3502"/>
        <v>#DIV/0!</v>
      </c>
      <c r="AF1789" s="46">
        <v>0</v>
      </c>
      <c r="AG1789" s="46">
        <v>0</v>
      </c>
      <c r="AH1789" s="47">
        <v>0</v>
      </c>
      <c r="AI1789" s="47">
        <v>0</v>
      </c>
      <c r="AJ1789" s="47">
        <v>0</v>
      </c>
      <c r="AK1789" s="47">
        <v>0</v>
      </c>
      <c r="AL1789" s="47">
        <f t="shared" si="3503"/>
        <v>0</v>
      </c>
      <c r="AM1789" s="47">
        <f t="shared" si="3504"/>
        <v>0</v>
      </c>
      <c r="AN1789" s="48" t="s">
        <v>36</v>
      </c>
      <c r="AO1789" s="1"/>
      <c r="AP1789" s="1"/>
      <c r="AQ1789" s="1"/>
      <c r="AR1789" s="1"/>
      <c r="AS1789" s="1"/>
    </row>
    <row r="1790" ht="31.5">
      <c r="B1790" s="41" t="s">
        <v>834</v>
      </c>
      <c r="C1790" s="41" t="s">
        <v>115</v>
      </c>
      <c r="D1790" s="41" t="s">
        <v>117</v>
      </c>
      <c r="E1790" s="26" t="str">
        <f t="shared" si="3526"/>
        <v>0503</v>
      </c>
      <c r="F1790" s="41" t="s">
        <v>252</v>
      </c>
      <c r="G1790" s="41"/>
      <c r="H1790" s="42" t="s">
        <v>253</v>
      </c>
      <c r="I1790" s="43">
        <f t="shared" si="3528"/>
        <v>329</v>
      </c>
      <c r="J1790" s="43">
        <f t="shared" si="3529"/>
        <v>0</v>
      </c>
      <c r="K1790" s="43">
        <f t="shared" si="3530"/>
        <v>0</v>
      </c>
      <c r="L1790" s="43">
        <f t="shared" si="3531"/>
        <v>-329</v>
      </c>
      <c r="M1790" s="43">
        <f t="shared" si="3532"/>
        <v>0</v>
      </c>
      <c r="N1790" s="43">
        <f t="shared" si="3533"/>
        <v>0</v>
      </c>
      <c r="O1790" s="43">
        <f t="shared" si="3534"/>
        <v>0</v>
      </c>
      <c r="P1790" s="43">
        <f t="shared" si="3535"/>
        <v>0</v>
      </c>
      <c r="Q1790" s="43">
        <f t="shared" si="3536"/>
        <v>0</v>
      </c>
      <c r="R1790" s="43">
        <f t="shared" si="3537"/>
        <v>14349.495000000001</v>
      </c>
      <c r="S1790" s="43">
        <f t="shared" si="3538"/>
        <v>0</v>
      </c>
      <c r="T1790" s="43">
        <f t="shared" si="3539"/>
        <v>0</v>
      </c>
      <c r="U1790" s="43">
        <v>0</v>
      </c>
      <c r="V1790" s="43">
        <f t="shared" si="3527"/>
        <v>14349.495000000001</v>
      </c>
      <c r="W1790" s="43">
        <f t="shared" si="3540"/>
        <v>0</v>
      </c>
      <c r="X1790" s="43">
        <f t="shared" si="3541"/>
        <v>0</v>
      </c>
      <c r="Y1790" s="43">
        <f t="shared" si="3542"/>
        <v>0</v>
      </c>
      <c r="Z1790" s="43">
        <f t="shared" si="3543"/>
        <v>0</v>
      </c>
      <c r="AA1790" s="43">
        <f t="shared" si="3544"/>
        <v>0</v>
      </c>
      <c r="AB1790" s="43">
        <f t="shared" si="3545"/>
        <v>272.31997999999999</v>
      </c>
      <c r="AC1790" s="44">
        <f t="shared" si="3546"/>
        <v>272.31997999999999</v>
      </c>
      <c r="AD1790" s="44">
        <f t="shared" si="3547"/>
        <v>272.31997999999999</v>
      </c>
      <c r="AE1790" s="45">
        <f t="shared" si="3502"/>
        <v>100</v>
      </c>
      <c r="AF1790" s="43">
        <f t="shared" si="3548"/>
        <v>272.31997999999999</v>
      </c>
      <c r="AG1790" s="43">
        <f t="shared" si="3549"/>
        <v>0</v>
      </c>
      <c r="AH1790" s="43">
        <f t="shared" si="3550"/>
        <v>0</v>
      </c>
      <c r="AI1790" s="43">
        <f t="shared" si="3551"/>
        <v>0</v>
      </c>
      <c r="AJ1790" s="43">
        <f t="shared" si="3552"/>
        <v>0</v>
      </c>
      <c r="AK1790" s="43">
        <f t="shared" si="3553"/>
        <v>0</v>
      </c>
      <c r="AL1790" s="43">
        <f t="shared" si="3503"/>
        <v>272.31997999999999</v>
      </c>
      <c r="AM1790" s="43">
        <f t="shared" si="3504"/>
        <v>14077.175020000001</v>
      </c>
      <c r="AN1790" s="2"/>
      <c r="AO1790" s="1"/>
      <c r="AP1790" s="1"/>
      <c r="AQ1790" s="1"/>
      <c r="AR1790" s="1"/>
      <c r="AS1790" s="1"/>
    </row>
    <row r="1791" ht="47.25">
      <c r="B1791" s="41" t="s">
        <v>834</v>
      </c>
      <c r="C1791" s="41" t="s">
        <v>115</v>
      </c>
      <c r="D1791" s="41" t="s">
        <v>117</v>
      </c>
      <c r="E1791" s="26" t="str">
        <f t="shared" si="3526"/>
        <v>0503</v>
      </c>
      <c r="F1791" s="41" t="s">
        <v>753</v>
      </c>
      <c r="G1791" s="41"/>
      <c r="H1791" s="42" t="s">
        <v>754</v>
      </c>
      <c r="I1791" s="43">
        <f>I1796</f>
        <v>329</v>
      </c>
      <c r="J1791" s="43">
        <f>J1796</f>
        <v>0</v>
      </c>
      <c r="K1791" s="43">
        <f>K1796</f>
        <v>0</v>
      </c>
      <c r="L1791" s="43">
        <f>L1796</f>
        <v>-329</v>
      </c>
      <c r="M1791" s="43">
        <f>M1796</f>
        <v>0</v>
      </c>
      <c r="N1791" s="43">
        <f>N1796</f>
        <v>0</v>
      </c>
      <c r="O1791" s="43">
        <f>O1796+O1792</f>
        <v>0</v>
      </c>
      <c r="P1791" s="43">
        <f>P1796+P1792</f>
        <v>0</v>
      </c>
      <c r="Q1791" s="43">
        <f>Q1796+Q1792</f>
        <v>0</v>
      </c>
      <c r="R1791" s="43">
        <f>R1796+R1792</f>
        <v>14349.495000000001</v>
      </c>
      <c r="S1791" s="43">
        <f>S1796</f>
        <v>0</v>
      </c>
      <c r="T1791" s="43">
        <f>T1796</f>
        <v>0</v>
      </c>
      <c r="U1791" s="43">
        <v>0</v>
      </c>
      <c r="V1791" s="43">
        <f t="shared" si="3527"/>
        <v>14349.495000000001</v>
      </c>
      <c r="W1791" s="43">
        <f>W1796</f>
        <v>0</v>
      </c>
      <c r="X1791" s="43">
        <f>X1796</f>
        <v>0</v>
      </c>
      <c r="Y1791" s="43">
        <f>Y1796</f>
        <v>0</v>
      </c>
      <c r="Z1791" s="43">
        <f>Z1796</f>
        <v>0</v>
      </c>
      <c r="AA1791" s="43">
        <f>AA1796</f>
        <v>0</v>
      </c>
      <c r="AB1791" s="43">
        <f>AB1796+AB1792</f>
        <v>272.31997999999999</v>
      </c>
      <c r="AC1791" s="44">
        <f>AC1796+AC1792</f>
        <v>272.31997999999999</v>
      </c>
      <c r="AD1791" s="44">
        <f>AD1796+AD1792</f>
        <v>272.31997999999999</v>
      </c>
      <c r="AE1791" s="45">
        <f t="shared" si="3502"/>
        <v>100</v>
      </c>
      <c r="AF1791" s="43">
        <f>AF1796+AF1792</f>
        <v>272.31997999999999</v>
      </c>
      <c r="AG1791" s="43">
        <f>AG1796+AG1792</f>
        <v>0</v>
      </c>
      <c r="AH1791" s="43">
        <f>AH1796+AH1792</f>
        <v>0</v>
      </c>
      <c r="AI1791" s="43">
        <f>AI1796+AI1792</f>
        <v>0</v>
      </c>
      <c r="AJ1791" s="43">
        <f>AJ1796+AJ1792</f>
        <v>0</v>
      </c>
      <c r="AK1791" s="43">
        <f>AK1796+AK1792</f>
        <v>0</v>
      </c>
      <c r="AL1791" s="43">
        <f t="shared" si="3503"/>
        <v>272.31997999999999</v>
      </c>
      <c r="AM1791" s="43">
        <f t="shared" si="3504"/>
        <v>14077.175020000001</v>
      </c>
      <c r="AN1791" s="2"/>
      <c r="AO1791" s="1"/>
      <c r="AP1791" s="1"/>
      <c r="AQ1791" s="1"/>
      <c r="AR1791" s="1"/>
      <c r="AS1791" s="1"/>
    </row>
    <row r="1792" ht="31.5" hidden="1">
      <c r="B1792" s="41" t="s">
        <v>834</v>
      </c>
      <c r="C1792" s="41" t="s">
        <v>115</v>
      </c>
      <c r="D1792" s="41" t="s">
        <v>117</v>
      </c>
      <c r="E1792" s="26" t="str">
        <f t="shared" si="3526"/>
        <v>0503</v>
      </c>
      <c r="F1792" s="41" t="s">
        <v>755</v>
      </c>
      <c r="G1792" s="41"/>
      <c r="H1792" s="42" t="s">
        <v>756</v>
      </c>
      <c r="I1792" s="43"/>
      <c r="J1792" s="43"/>
      <c r="K1792" s="43"/>
      <c r="L1792" s="43"/>
      <c r="M1792" s="43"/>
      <c r="N1792" s="43"/>
      <c r="O1792" s="43">
        <f t="shared" ref="O1792:O1796" si="3554">O1793</f>
        <v>0</v>
      </c>
      <c r="P1792" s="43">
        <f t="shared" ref="P1792:P1796" si="3555">P1793</f>
        <v>0</v>
      </c>
      <c r="Q1792" s="43">
        <f t="shared" ref="Q1792:Q1796" si="3556">Q1793</f>
        <v>0</v>
      </c>
      <c r="R1792" s="43">
        <f t="shared" ref="R1792:R1796" si="3557">R1793</f>
        <v>14349.495000000001</v>
      </c>
      <c r="S1792" s="43"/>
      <c r="T1792" s="43"/>
      <c r="U1792" s="43"/>
      <c r="V1792" s="43">
        <f t="shared" si="3527"/>
        <v>14349.495000000001</v>
      </c>
      <c r="W1792" s="43"/>
      <c r="X1792" s="43"/>
      <c r="Y1792" s="43"/>
      <c r="Z1792" s="43"/>
      <c r="AA1792" s="43"/>
      <c r="AB1792" s="43">
        <f t="shared" ref="AB1792:AB1796" si="3558">AB1793</f>
        <v>0</v>
      </c>
      <c r="AC1792" s="44">
        <f t="shared" ref="AC1792:AC1796" si="3559">AC1793</f>
        <v>0</v>
      </c>
      <c r="AD1792" s="44">
        <f t="shared" ref="AD1792:AD1796" si="3560">AD1793</f>
        <v>0</v>
      </c>
      <c r="AE1792" s="45" t="e">
        <f t="shared" si="3502"/>
        <v>#DIV/0!</v>
      </c>
      <c r="AF1792" s="43">
        <f t="shared" ref="AF1792:AF1796" si="3561">AF1793</f>
        <v>0</v>
      </c>
      <c r="AG1792" s="43">
        <f t="shared" ref="AG1792:AG1796" si="3562">AG1793</f>
        <v>0</v>
      </c>
      <c r="AH1792" s="43">
        <f t="shared" ref="AH1792:AH1796" si="3563">AH1793</f>
        <v>0</v>
      </c>
      <c r="AI1792" s="43">
        <f t="shared" ref="AI1792:AI1796" si="3564">AI1793</f>
        <v>0</v>
      </c>
      <c r="AJ1792" s="43">
        <f t="shared" ref="AJ1792:AJ1796" si="3565">AJ1793</f>
        <v>0</v>
      </c>
      <c r="AK1792" s="43">
        <f t="shared" ref="AK1792:AK1796" si="3566">AK1793</f>
        <v>0</v>
      </c>
      <c r="AL1792" s="43">
        <f t="shared" si="3503"/>
        <v>0</v>
      </c>
      <c r="AM1792" s="43">
        <f t="shared" si="3504"/>
        <v>14349.495000000001</v>
      </c>
      <c r="AN1792" s="19" t="s">
        <v>36</v>
      </c>
      <c r="AR1792" s="1"/>
      <c r="AS1792" s="1"/>
    </row>
    <row r="1793" ht="47.25" hidden="1">
      <c r="B1793" s="41" t="s">
        <v>834</v>
      </c>
      <c r="C1793" s="41" t="s">
        <v>115</v>
      </c>
      <c r="D1793" s="41" t="s">
        <v>117</v>
      </c>
      <c r="E1793" s="26" t="str">
        <f t="shared" si="3526"/>
        <v>0503</v>
      </c>
      <c r="F1793" s="41" t="s">
        <v>757</v>
      </c>
      <c r="G1793" s="41"/>
      <c r="H1793" s="42" t="s">
        <v>758</v>
      </c>
      <c r="I1793" s="43"/>
      <c r="J1793" s="43"/>
      <c r="K1793" s="43"/>
      <c r="L1793" s="43"/>
      <c r="M1793" s="43"/>
      <c r="N1793" s="43"/>
      <c r="O1793" s="43">
        <f t="shared" si="3554"/>
        <v>0</v>
      </c>
      <c r="P1793" s="43">
        <f t="shared" si="3555"/>
        <v>0</v>
      </c>
      <c r="Q1793" s="43">
        <f t="shared" si="3556"/>
        <v>0</v>
      </c>
      <c r="R1793" s="43">
        <f t="shared" si="3557"/>
        <v>14349.495000000001</v>
      </c>
      <c r="S1793" s="43"/>
      <c r="T1793" s="43"/>
      <c r="U1793" s="43"/>
      <c r="V1793" s="43">
        <f t="shared" si="3527"/>
        <v>14349.495000000001</v>
      </c>
      <c r="W1793" s="43"/>
      <c r="X1793" s="43"/>
      <c r="Y1793" s="43"/>
      <c r="Z1793" s="43"/>
      <c r="AA1793" s="43"/>
      <c r="AB1793" s="43">
        <f t="shared" si="3558"/>
        <v>0</v>
      </c>
      <c r="AC1793" s="44">
        <f t="shared" si="3559"/>
        <v>0</v>
      </c>
      <c r="AD1793" s="44">
        <f t="shared" si="3560"/>
        <v>0</v>
      </c>
      <c r="AE1793" s="45" t="e">
        <f t="shared" si="3502"/>
        <v>#DIV/0!</v>
      </c>
      <c r="AF1793" s="43">
        <f t="shared" si="3561"/>
        <v>0</v>
      </c>
      <c r="AG1793" s="43">
        <f t="shared" si="3562"/>
        <v>0</v>
      </c>
      <c r="AH1793" s="43">
        <f t="shared" si="3563"/>
        <v>0</v>
      </c>
      <c r="AI1793" s="43">
        <f t="shared" si="3564"/>
        <v>0</v>
      </c>
      <c r="AJ1793" s="43">
        <f t="shared" si="3565"/>
        <v>0</v>
      </c>
      <c r="AK1793" s="43">
        <f t="shared" si="3566"/>
        <v>0</v>
      </c>
      <c r="AL1793" s="43">
        <f t="shared" si="3503"/>
        <v>0</v>
      </c>
      <c r="AM1793" s="43">
        <f t="shared" si="3504"/>
        <v>14349.495000000001</v>
      </c>
      <c r="AN1793" s="19" t="s">
        <v>36</v>
      </c>
      <c r="AO1793" s="1"/>
      <c r="AP1793" s="1"/>
      <c r="AQ1793" s="1"/>
      <c r="AR1793" s="1"/>
      <c r="AS1793" s="1"/>
    </row>
    <row r="1794" hidden="1">
      <c r="B1794" s="41" t="s">
        <v>834</v>
      </c>
      <c r="C1794" s="41" t="s">
        <v>115</v>
      </c>
      <c r="D1794" s="41" t="s">
        <v>117</v>
      </c>
      <c r="E1794" s="26" t="str">
        <f t="shared" si="3526"/>
        <v>0503</v>
      </c>
      <c r="F1794" s="41" t="s">
        <v>757</v>
      </c>
      <c r="G1794" s="41" t="s">
        <v>59</v>
      </c>
      <c r="H1794" s="42" t="s">
        <v>60</v>
      </c>
      <c r="I1794" s="43"/>
      <c r="J1794" s="43"/>
      <c r="K1794" s="43"/>
      <c r="L1794" s="43"/>
      <c r="M1794" s="43"/>
      <c r="N1794" s="43"/>
      <c r="O1794" s="43">
        <f t="shared" si="3554"/>
        <v>0</v>
      </c>
      <c r="P1794" s="43">
        <f t="shared" si="3555"/>
        <v>0</v>
      </c>
      <c r="Q1794" s="43">
        <f t="shared" si="3556"/>
        <v>0</v>
      </c>
      <c r="R1794" s="43">
        <f t="shared" si="3557"/>
        <v>14349.495000000001</v>
      </c>
      <c r="S1794" s="43"/>
      <c r="T1794" s="43"/>
      <c r="U1794" s="43"/>
      <c r="V1794" s="43">
        <f t="shared" si="3527"/>
        <v>14349.495000000001</v>
      </c>
      <c r="W1794" s="43"/>
      <c r="X1794" s="43"/>
      <c r="Y1794" s="43"/>
      <c r="Z1794" s="43"/>
      <c r="AA1794" s="43"/>
      <c r="AB1794" s="43">
        <f t="shared" si="3558"/>
        <v>0</v>
      </c>
      <c r="AC1794" s="44">
        <f t="shared" si="3559"/>
        <v>0</v>
      </c>
      <c r="AD1794" s="44">
        <f t="shared" si="3560"/>
        <v>0</v>
      </c>
      <c r="AE1794" s="45" t="e">
        <f t="shared" si="3502"/>
        <v>#DIV/0!</v>
      </c>
      <c r="AF1794" s="43">
        <f t="shared" si="3561"/>
        <v>0</v>
      </c>
      <c r="AG1794" s="43">
        <f t="shared" si="3562"/>
        <v>0</v>
      </c>
      <c r="AH1794" s="43">
        <f t="shared" si="3563"/>
        <v>0</v>
      </c>
      <c r="AI1794" s="43">
        <f t="shared" si="3564"/>
        <v>0</v>
      </c>
      <c r="AJ1794" s="43">
        <f t="shared" si="3565"/>
        <v>0</v>
      </c>
      <c r="AK1794" s="43">
        <f t="shared" si="3566"/>
        <v>0</v>
      </c>
      <c r="AL1794" s="43">
        <f t="shared" si="3503"/>
        <v>0</v>
      </c>
      <c r="AM1794" s="43">
        <f t="shared" si="3504"/>
        <v>14349.495000000001</v>
      </c>
      <c r="AN1794" s="19" t="s">
        <v>36</v>
      </c>
      <c r="AO1794" s="1"/>
      <c r="AP1794" s="1"/>
      <c r="AQ1794" s="1"/>
      <c r="AR1794" s="1"/>
      <c r="AS1794" s="1"/>
    </row>
    <row r="1795" ht="63" hidden="1">
      <c r="B1795" s="41" t="s">
        <v>834</v>
      </c>
      <c r="C1795" s="41" t="s">
        <v>115</v>
      </c>
      <c r="D1795" s="41" t="s">
        <v>117</v>
      </c>
      <c r="E1795" s="26" t="str">
        <f t="shared" si="3526"/>
        <v>0503</v>
      </c>
      <c r="F1795" s="41" t="s">
        <v>757</v>
      </c>
      <c r="G1795" s="41" t="s">
        <v>475</v>
      </c>
      <c r="H1795" s="42" t="s">
        <v>476</v>
      </c>
      <c r="I1795" s="43"/>
      <c r="J1795" s="43"/>
      <c r="K1795" s="43"/>
      <c r="L1795" s="43"/>
      <c r="M1795" s="43"/>
      <c r="N1795" s="43"/>
      <c r="O1795" s="43">
        <v>0</v>
      </c>
      <c r="P1795" s="43">
        <v>0</v>
      </c>
      <c r="Q1795" s="43">
        <v>0</v>
      </c>
      <c r="R1795" s="43">
        <v>14349.495000000001</v>
      </c>
      <c r="S1795" s="43"/>
      <c r="T1795" s="43"/>
      <c r="U1795" s="43"/>
      <c r="V1795" s="43">
        <f t="shared" si="3527"/>
        <v>14349.495000000001</v>
      </c>
      <c r="W1795" s="43"/>
      <c r="X1795" s="43"/>
      <c r="Y1795" s="43"/>
      <c r="Z1795" s="43"/>
      <c r="AA1795" s="43"/>
      <c r="AB1795" s="43">
        <v>0</v>
      </c>
      <c r="AC1795" s="44">
        <v>0</v>
      </c>
      <c r="AD1795" s="44">
        <v>0</v>
      </c>
      <c r="AE1795" s="45" t="e">
        <f t="shared" si="3502"/>
        <v>#DIV/0!</v>
      </c>
      <c r="AF1795" s="43">
        <v>0</v>
      </c>
      <c r="AG1795" s="43">
        <v>0</v>
      </c>
      <c r="AH1795" s="43">
        <v>0</v>
      </c>
      <c r="AI1795" s="43">
        <v>0</v>
      </c>
      <c r="AJ1795" s="43">
        <v>0</v>
      </c>
      <c r="AK1795" s="43">
        <v>0</v>
      </c>
      <c r="AL1795" s="43">
        <f t="shared" si="3503"/>
        <v>0</v>
      </c>
      <c r="AM1795" s="43">
        <f t="shared" si="3504"/>
        <v>14349.495000000001</v>
      </c>
      <c r="AN1795" s="19" t="s">
        <v>36</v>
      </c>
      <c r="AO1795" s="1"/>
      <c r="AP1795" s="1"/>
      <c r="AQ1795" s="1"/>
      <c r="AR1795" s="1"/>
      <c r="AS1795" s="1"/>
    </row>
    <row r="1796" ht="31.5">
      <c r="B1796" s="41" t="s">
        <v>834</v>
      </c>
      <c r="C1796" s="41" t="s">
        <v>115</v>
      </c>
      <c r="D1796" s="41" t="s">
        <v>117</v>
      </c>
      <c r="E1796" s="26" t="str">
        <f t="shared" si="3526"/>
        <v>0503</v>
      </c>
      <c r="F1796" s="41" t="s">
        <v>759</v>
      </c>
      <c r="G1796" s="41"/>
      <c r="H1796" s="42" t="s">
        <v>760</v>
      </c>
      <c r="I1796" s="43">
        <f>I1797</f>
        <v>329</v>
      </c>
      <c r="J1796" s="43">
        <f>J1797</f>
        <v>0</v>
      </c>
      <c r="K1796" s="43">
        <f>K1797</f>
        <v>0</v>
      </c>
      <c r="L1796" s="43">
        <f>L1797</f>
        <v>-329</v>
      </c>
      <c r="M1796" s="43">
        <f>M1797</f>
        <v>0</v>
      </c>
      <c r="N1796" s="43">
        <f>N1797</f>
        <v>0</v>
      </c>
      <c r="O1796" s="43">
        <f t="shared" si="3554"/>
        <v>0</v>
      </c>
      <c r="P1796" s="43">
        <f t="shared" si="3555"/>
        <v>0</v>
      </c>
      <c r="Q1796" s="43">
        <f t="shared" si="3556"/>
        <v>0</v>
      </c>
      <c r="R1796" s="43">
        <f t="shared" si="3557"/>
        <v>0</v>
      </c>
      <c r="S1796" s="43">
        <f>S1797</f>
        <v>0</v>
      </c>
      <c r="T1796" s="43">
        <f>T1797</f>
        <v>0</v>
      </c>
      <c r="U1796" s="43">
        <v>0</v>
      </c>
      <c r="V1796" s="43">
        <f t="shared" si="3527"/>
        <v>0</v>
      </c>
      <c r="W1796" s="43">
        <f>W1797</f>
        <v>0</v>
      </c>
      <c r="X1796" s="43">
        <f>X1797</f>
        <v>0</v>
      </c>
      <c r="Y1796" s="43">
        <f>Y1797</f>
        <v>0</v>
      </c>
      <c r="Z1796" s="43">
        <f>Z1797</f>
        <v>0</v>
      </c>
      <c r="AA1796" s="43">
        <f>AA1797</f>
        <v>0</v>
      </c>
      <c r="AB1796" s="43">
        <f t="shared" si="3558"/>
        <v>272.31997999999999</v>
      </c>
      <c r="AC1796" s="44">
        <f t="shared" si="3559"/>
        <v>272.31997999999999</v>
      </c>
      <c r="AD1796" s="44">
        <f t="shared" si="3560"/>
        <v>272.31997999999999</v>
      </c>
      <c r="AE1796" s="45">
        <f t="shared" si="3502"/>
        <v>100</v>
      </c>
      <c r="AF1796" s="43">
        <f t="shared" si="3561"/>
        <v>272.31997999999999</v>
      </c>
      <c r="AG1796" s="43">
        <f t="shared" si="3562"/>
        <v>0</v>
      </c>
      <c r="AH1796" s="43">
        <f t="shared" si="3563"/>
        <v>0</v>
      </c>
      <c r="AI1796" s="43">
        <f t="shared" si="3564"/>
        <v>0</v>
      </c>
      <c r="AJ1796" s="43">
        <f t="shared" si="3565"/>
        <v>0</v>
      </c>
      <c r="AK1796" s="43">
        <f t="shared" si="3566"/>
        <v>0</v>
      </c>
      <c r="AL1796" s="43">
        <f t="shared" si="3503"/>
        <v>272.31997999999999</v>
      </c>
      <c r="AM1796" s="43">
        <f t="shared" si="3504"/>
        <v>-272.31997999999999</v>
      </c>
      <c r="AN1796" s="2"/>
      <c r="AR1796" s="1"/>
      <c r="AS1796" s="1"/>
    </row>
    <row r="1797" ht="31.5">
      <c r="B1797" s="41" t="s">
        <v>834</v>
      </c>
      <c r="C1797" s="41" t="s">
        <v>115</v>
      </c>
      <c r="D1797" s="41" t="s">
        <v>117</v>
      </c>
      <c r="E1797" s="26" t="str">
        <f t="shared" si="3526"/>
        <v>0503</v>
      </c>
      <c r="F1797" s="41" t="s">
        <v>761</v>
      </c>
      <c r="G1797" s="41"/>
      <c r="H1797" s="42" t="s">
        <v>762</v>
      </c>
      <c r="I1797" s="43">
        <f>I1800+I1798</f>
        <v>329</v>
      </c>
      <c r="J1797" s="43">
        <f>J1800+J1798</f>
        <v>0</v>
      </c>
      <c r="K1797" s="43">
        <f>K1800+K1798</f>
        <v>0</v>
      </c>
      <c r="L1797" s="43">
        <f>L1800+L1798</f>
        <v>-329</v>
      </c>
      <c r="M1797" s="43">
        <f>M1800+M1798</f>
        <v>0</v>
      </c>
      <c r="N1797" s="43">
        <f>N1800+N1798</f>
        <v>0</v>
      </c>
      <c r="O1797" s="43">
        <f>O1800+O1798</f>
        <v>0</v>
      </c>
      <c r="P1797" s="43">
        <f>P1800+P1798</f>
        <v>0</v>
      </c>
      <c r="Q1797" s="43">
        <f>Q1800+Q1798</f>
        <v>0</v>
      </c>
      <c r="R1797" s="43">
        <f>R1800+R1798</f>
        <v>0</v>
      </c>
      <c r="S1797" s="43">
        <f>S1800+S1798</f>
        <v>0</v>
      </c>
      <c r="T1797" s="43">
        <f>T1800+T1798</f>
        <v>0</v>
      </c>
      <c r="U1797" s="43">
        <v>0</v>
      </c>
      <c r="V1797" s="43">
        <f t="shared" si="3527"/>
        <v>0</v>
      </c>
      <c r="W1797" s="43">
        <f>W1800+W1798</f>
        <v>0</v>
      </c>
      <c r="X1797" s="43">
        <f>X1800+X1798</f>
        <v>0</v>
      </c>
      <c r="Y1797" s="43">
        <f>Y1800+Y1798</f>
        <v>0</v>
      </c>
      <c r="Z1797" s="43">
        <f>Z1800+Z1798</f>
        <v>0</v>
      </c>
      <c r="AA1797" s="43">
        <f>AA1800+AA1798</f>
        <v>0</v>
      </c>
      <c r="AB1797" s="43">
        <f>AB1800+AB1798</f>
        <v>272.31997999999999</v>
      </c>
      <c r="AC1797" s="44">
        <f>AC1800+AC1798</f>
        <v>272.31997999999999</v>
      </c>
      <c r="AD1797" s="44">
        <f>AD1800+AD1798</f>
        <v>272.31997999999999</v>
      </c>
      <c r="AE1797" s="45">
        <f t="shared" si="3502"/>
        <v>100</v>
      </c>
      <c r="AF1797" s="43">
        <f>AF1800+AF1798</f>
        <v>272.31997999999999</v>
      </c>
      <c r="AG1797" s="43">
        <f>AG1800+AG1798</f>
        <v>0</v>
      </c>
      <c r="AH1797" s="43">
        <f>AH1800+AH1798</f>
        <v>0</v>
      </c>
      <c r="AI1797" s="43">
        <f>AI1800+AI1798</f>
        <v>0</v>
      </c>
      <c r="AJ1797" s="43">
        <f>AJ1800+AJ1798</f>
        <v>0</v>
      </c>
      <c r="AK1797" s="43">
        <f>AK1800+AK1798</f>
        <v>0</v>
      </c>
      <c r="AL1797" s="43">
        <f t="shared" si="3503"/>
        <v>272.31997999999999</v>
      </c>
      <c r="AM1797" s="43">
        <f t="shared" si="3504"/>
        <v>-272.31997999999999</v>
      </c>
      <c r="AN1797" s="2"/>
      <c r="AO1797" s="1"/>
      <c r="AP1797" s="1"/>
      <c r="AQ1797" s="1"/>
      <c r="AR1797" s="1"/>
      <c r="AS1797" s="1"/>
    </row>
    <row r="1798" ht="31.5" hidden="1">
      <c r="B1798" s="41" t="s">
        <v>834</v>
      </c>
      <c r="C1798" s="41" t="s">
        <v>115</v>
      </c>
      <c r="D1798" s="41" t="s">
        <v>117</v>
      </c>
      <c r="E1798" s="26" t="str">
        <f t="shared" si="3526"/>
        <v>0503</v>
      </c>
      <c r="F1798" s="41" t="s">
        <v>761</v>
      </c>
      <c r="G1798" s="41" t="s">
        <v>177</v>
      </c>
      <c r="H1798" s="42" t="s">
        <v>178</v>
      </c>
      <c r="I1798" s="43">
        <f>I1799</f>
        <v>0</v>
      </c>
      <c r="J1798" s="43">
        <f>J1799</f>
        <v>0</v>
      </c>
      <c r="K1798" s="43">
        <f>K1799</f>
        <v>0</v>
      </c>
      <c r="L1798" s="43">
        <f>L1799</f>
        <v>0</v>
      </c>
      <c r="M1798" s="43">
        <f>M1799</f>
        <v>0</v>
      </c>
      <c r="N1798" s="43">
        <f>N1799</f>
        <v>0</v>
      </c>
      <c r="O1798" s="43">
        <f>O1799</f>
        <v>0</v>
      </c>
      <c r="P1798" s="43">
        <f>P1799</f>
        <v>0</v>
      </c>
      <c r="Q1798" s="43">
        <f>Q1799</f>
        <v>0</v>
      </c>
      <c r="R1798" s="43">
        <f>R1799</f>
        <v>0</v>
      </c>
      <c r="S1798" s="43">
        <f>S1799</f>
        <v>0</v>
      </c>
      <c r="T1798" s="43">
        <f>T1799</f>
        <v>0</v>
      </c>
      <c r="U1798" s="43">
        <v>0</v>
      </c>
      <c r="V1798" s="43">
        <f t="shared" si="3527"/>
        <v>0</v>
      </c>
      <c r="W1798" s="43">
        <f>W1799</f>
        <v>0</v>
      </c>
      <c r="X1798" s="43">
        <f>X1799</f>
        <v>0</v>
      </c>
      <c r="Y1798" s="43">
        <f>Y1799</f>
        <v>0</v>
      </c>
      <c r="Z1798" s="43">
        <f>Z1799</f>
        <v>0</v>
      </c>
      <c r="AA1798" s="43">
        <f>AA1799</f>
        <v>0</v>
      </c>
      <c r="AB1798" s="43">
        <f>AB1799</f>
        <v>0</v>
      </c>
      <c r="AC1798" s="44">
        <f>AC1799</f>
        <v>0</v>
      </c>
      <c r="AD1798" s="44">
        <f>AD1799</f>
        <v>0</v>
      </c>
      <c r="AE1798" s="45" t="e">
        <f t="shared" si="3502"/>
        <v>#DIV/0!</v>
      </c>
      <c r="AF1798" s="46">
        <f>AF1799</f>
        <v>0</v>
      </c>
      <c r="AG1798" s="46">
        <f>AG1799</f>
        <v>0</v>
      </c>
      <c r="AH1798" s="47">
        <f>AH1799</f>
        <v>0</v>
      </c>
      <c r="AI1798" s="47">
        <f>AI1799</f>
        <v>0</v>
      </c>
      <c r="AJ1798" s="47">
        <f>AJ1799</f>
        <v>0</v>
      </c>
      <c r="AK1798" s="47">
        <f>AK1799</f>
        <v>0</v>
      </c>
      <c r="AL1798" s="47">
        <f t="shared" si="3503"/>
        <v>0</v>
      </c>
      <c r="AM1798" s="47">
        <f t="shared" si="3504"/>
        <v>0</v>
      </c>
      <c r="AN1798" s="48" t="s">
        <v>36</v>
      </c>
      <c r="AR1798" s="1"/>
      <c r="AS1798" s="1"/>
    </row>
    <row r="1799" ht="63" hidden="1">
      <c r="B1799" s="41" t="s">
        <v>834</v>
      </c>
      <c r="C1799" s="41" t="s">
        <v>115</v>
      </c>
      <c r="D1799" s="41" t="s">
        <v>117</v>
      </c>
      <c r="E1799" s="26" t="str">
        <f t="shared" si="3526"/>
        <v>0503</v>
      </c>
      <c r="F1799" s="41" t="s">
        <v>761</v>
      </c>
      <c r="G1799" s="41" t="s">
        <v>373</v>
      </c>
      <c r="H1799" s="42" t="s">
        <v>374</v>
      </c>
      <c r="I1799" s="43"/>
      <c r="J1799" s="43"/>
      <c r="K1799" s="43"/>
      <c r="L1799" s="43"/>
      <c r="M1799" s="43"/>
      <c r="N1799" s="43"/>
      <c r="O1799" s="43">
        <v>0</v>
      </c>
      <c r="P1799" s="43">
        <v>0</v>
      </c>
      <c r="Q1799" s="43">
        <v>0</v>
      </c>
      <c r="R1799" s="43">
        <v>0</v>
      </c>
      <c r="S1799" s="43">
        <v>0</v>
      </c>
      <c r="T1799" s="43">
        <v>0</v>
      </c>
      <c r="U1799" s="43">
        <v>0</v>
      </c>
      <c r="V1799" s="43">
        <f t="shared" si="3527"/>
        <v>0</v>
      </c>
      <c r="W1799" s="43"/>
      <c r="X1799" s="43"/>
      <c r="Y1799" s="43"/>
      <c r="Z1799" s="43"/>
      <c r="AA1799" s="43"/>
      <c r="AB1799" s="43">
        <v>0</v>
      </c>
      <c r="AC1799" s="44">
        <v>0</v>
      </c>
      <c r="AD1799" s="44">
        <v>0</v>
      </c>
      <c r="AE1799" s="45" t="e">
        <f t="shared" si="3502"/>
        <v>#DIV/0!</v>
      </c>
      <c r="AF1799" s="46">
        <v>0</v>
      </c>
      <c r="AG1799" s="46">
        <v>0</v>
      </c>
      <c r="AH1799" s="47">
        <v>0</v>
      </c>
      <c r="AI1799" s="47">
        <v>0</v>
      </c>
      <c r="AJ1799" s="47">
        <v>0</v>
      </c>
      <c r="AK1799" s="47">
        <v>0</v>
      </c>
      <c r="AL1799" s="47">
        <f t="shared" si="3503"/>
        <v>0</v>
      </c>
      <c r="AM1799" s="47">
        <f t="shared" si="3504"/>
        <v>0</v>
      </c>
      <c r="AN1799" s="48" t="s">
        <v>36</v>
      </c>
      <c r="AO1799" s="1"/>
      <c r="AP1799" s="1"/>
      <c r="AQ1799" s="1"/>
      <c r="AR1799" s="1"/>
      <c r="AS1799" s="1"/>
    </row>
    <row r="1800">
      <c r="B1800" s="41" t="s">
        <v>834</v>
      </c>
      <c r="C1800" s="41" t="s">
        <v>115</v>
      </c>
      <c r="D1800" s="41" t="s">
        <v>117</v>
      </c>
      <c r="E1800" s="26" t="str">
        <f t="shared" si="3526"/>
        <v>0503</v>
      </c>
      <c r="F1800" s="41" t="s">
        <v>761</v>
      </c>
      <c r="G1800" s="41" t="s">
        <v>59</v>
      </c>
      <c r="H1800" s="42" t="s">
        <v>60</v>
      </c>
      <c r="I1800" s="43">
        <f>I1801</f>
        <v>329</v>
      </c>
      <c r="J1800" s="43">
        <f>J1801</f>
        <v>0</v>
      </c>
      <c r="K1800" s="43">
        <f>K1801</f>
        <v>0</v>
      </c>
      <c r="L1800" s="43">
        <f>L1801</f>
        <v>-329</v>
      </c>
      <c r="M1800" s="43">
        <f>M1801</f>
        <v>0</v>
      </c>
      <c r="N1800" s="43">
        <f>N1801</f>
        <v>0</v>
      </c>
      <c r="O1800" s="43">
        <f>O1801</f>
        <v>0</v>
      </c>
      <c r="P1800" s="43">
        <f>P1801</f>
        <v>0</v>
      </c>
      <c r="Q1800" s="43">
        <f>Q1801</f>
        <v>0</v>
      </c>
      <c r="R1800" s="43">
        <f>R1801</f>
        <v>0</v>
      </c>
      <c r="S1800" s="43">
        <f>S1801</f>
        <v>0</v>
      </c>
      <c r="T1800" s="43">
        <f>T1801</f>
        <v>0</v>
      </c>
      <c r="U1800" s="43">
        <v>0</v>
      </c>
      <c r="V1800" s="43">
        <f t="shared" si="3527"/>
        <v>0</v>
      </c>
      <c r="W1800" s="43">
        <f>W1801</f>
        <v>0</v>
      </c>
      <c r="X1800" s="43">
        <f>X1801</f>
        <v>0</v>
      </c>
      <c r="Y1800" s="43">
        <f>Y1801</f>
        <v>0</v>
      </c>
      <c r="Z1800" s="43">
        <f>Z1801</f>
        <v>0</v>
      </c>
      <c r="AA1800" s="43">
        <f>AA1801</f>
        <v>0</v>
      </c>
      <c r="AB1800" s="43">
        <f>AB1801</f>
        <v>272.31997999999999</v>
      </c>
      <c r="AC1800" s="44">
        <f>AC1801</f>
        <v>272.31997999999999</v>
      </c>
      <c r="AD1800" s="44">
        <f>AD1801</f>
        <v>272.31997999999999</v>
      </c>
      <c r="AE1800" s="45">
        <f t="shared" si="3502"/>
        <v>100</v>
      </c>
      <c r="AF1800" s="43">
        <f>AF1801</f>
        <v>272.31997999999999</v>
      </c>
      <c r="AG1800" s="43">
        <f>AG1801</f>
        <v>0</v>
      </c>
      <c r="AH1800" s="43">
        <f>AH1801</f>
        <v>0</v>
      </c>
      <c r="AI1800" s="43">
        <f>AI1801</f>
        <v>0</v>
      </c>
      <c r="AJ1800" s="43">
        <f>AJ1801</f>
        <v>0</v>
      </c>
      <c r="AK1800" s="43">
        <f>AK1801</f>
        <v>0</v>
      </c>
      <c r="AL1800" s="43">
        <f t="shared" si="3503"/>
        <v>272.31997999999999</v>
      </c>
      <c r="AM1800" s="43">
        <f t="shared" si="3504"/>
        <v>-272.31997999999999</v>
      </c>
      <c r="AN1800" s="2"/>
      <c r="AO1800" s="1"/>
      <c r="AP1800" s="1"/>
      <c r="AQ1800" s="1"/>
      <c r="AR1800" s="1"/>
      <c r="AS1800" s="1"/>
    </row>
    <row r="1801" ht="63">
      <c r="B1801" s="41" t="s">
        <v>834</v>
      </c>
      <c r="C1801" s="41" t="s">
        <v>115</v>
      </c>
      <c r="D1801" s="41" t="s">
        <v>117</v>
      </c>
      <c r="E1801" s="26" t="str">
        <f t="shared" si="3526"/>
        <v>0503</v>
      </c>
      <c r="F1801" s="41" t="s">
        <v>761</v>
      </c>
      <c r="G1801" s="41" t="s">
        <v>475</v>
      </c>
      <c r="H1801" s="42" t="s">
        <v>476</v>
      </c>
      <c r="I1801" s="43">
        <f>53722.7-53393.7</f>
        <v>329</v>
      </c>
      <c r="J1801" s="43"/>
      <c r="K1801" s="43"/>
      <c r="L1801" s="43">
        <v>-329</v>
      </c>
      <c r="M1801" s="43"/>
      <c r="N1801" s="43"/>
      <c r="O1801" s="43">
        <v>0</v>
      </c>
      <c r="P1801" s="43">
        <v>0</v>
      </c>
      <c r="Q1801" s="43">
        <v>0</v>
      </c>
      <c r="R1801" s="43">
        <v>0</v>
      </c>
      <c r="S1801" s="43">
        <v>0</v>
      </c>
      <c r="T1801" s="43">
        <v>0</v>
      </c>
      <c r="U1801" s="43">
        <v>0</v>
      </c>
      <c r="V1801" s="43">
        <f t="shared" si="3527"/>
        <v>0</v>
      </c>
      <c r="W1801" s="43"/>
      <c r="X1801" s="43"/>
      <c r="Y1801" s="43"/>
      <c r="Z1801" s="43"/>
      <c r="AA1801" s="43"/>
      <c r="AB1801" s="43">
        <v>272.31997999999999</v>
      </c>
      <c r="AC1801" s="44">
        <v>272.31997999999999</v>
      </c>
      <c r="AD1801" s="44">
        <v>272.31997999999999</v>
      </c>
      <c r="AE1801" s="45">
        <f t="shared" si="3502"/>
        <v>100</v>
      </c>
      <c r="AF1801" s="43">
        <v>272.31997999999999</v>
      </c>
      <c r="AG1801" s="43">
        <v>0</v>
      </c>
      <c r="AH1801" s="43">
        <v>0</v>
      </c>
      <c r="AI1801" s="43">
        <v>0</v>
      </c>
      <c r="AJ1801" s="43">
        <v>0</v>
      </c>
      <c r="AK1801" s="43">
        <v>0</v>
      </c>
      <c r="AL1801" s="43">
        <f t="shared" si="3503"/>
        <v>272.31997999999999</v>
      </c>
      <c r="AM1801" s="43">
        <f t="shared" si="3504"/>
        <v>-272.31997999999999</v>
      </c>
      <c r="AN1801" s="19"/>
      <c r="AO1801" s="1"/>
      <c r="AP1801" s="1"/>
      <c r="AQ1801" s="1"/>
      <c r="AR1801" s="1"/>
      <c r="AS1801" s="1"/>
    </row>
    <row r="1802" ht="31.5">
      <c r="B1802" s="41" t="s">
        <v>834</v>
      </c>
      <c r="C1802" s="41" t="s">
        <v>115</v>
      </c>
      <c r="D1802" s="41" t="s">
        <v>117</v>
      </c>
      <c r="E1802" s="26" t="str">
        <f t="shared" si="3526"/>
        <v>0503</v>
      </c>
      <c r="F1802" s="41" t="s">
        <v>207</v>
      </c>
      <c r="G1802" s="41"/>
      <c r="H1802" s="42" t="s">
        <v>208</v>
      </c>
      <c r="I1802" s="43">
        <f t="shared" ref="I1802:I1808" si="3567">I1803</f>
        <v>1148.5999999999999</v>
      </c>
      <c r="J1802" s="43">
        <f t="shared" ref="J1802:J1808" si="3568">J1803</f>
        <v>1148.5999999999999</v>
      </c>
      <c r="K1802" s="43">
        <f t="shared" ref="K1802:K1808" si="3569">K1803</f>
        <v>1148.5999999999999</v>
      </c>
      <c r="L1802" s="43">
        <f t="shared" ref="L1802:L1808" si="3570">L1803</f>
        <v>0</v>
      </c>
      <c r="M1802" s="43">
        <f t="shared" ref="M1802:M1808" si="3571">M1803</f>
        <v>0</v>
      </c>
      <c r="N1802" s="43">
        <f t="shared" ref="N1802:N1808" si="3572">N1803</f>
        <v>0</v>
      </c>
      <c r="O1802" s="43">
        <f t="shared" ref="O1802:O1808" si="3573">O1803</f>
        <v>0</v>
      </c>
      <c r="P1802" s="43">
        <f t="shared" ref="P1802:P1808" si="3574">P1803</f>
        <v>0</v>
      </c>
      <c r="Q1802" s="43">
        <f t="shared" ref="Q1802:Q1808" si="3575">Q1803</f>
        <v>0</v>
      </c>
      <c r="R1802" s="43">
        <f t="shared" ref="R1802:R1808" si="3576">R1803</f>
        <v>-28.399999999999999</v>
      </c>
      <c r="S1802" s="43">
        <f t="shared" ref="S1802:S1808" si="3577">S1803</f>
        <v>0</v>
      </c>
      <c r="T1802" s="43">
        <f t="shared" ref="T1802:T1808" si="3578">T1803</f>
        <v>0</v>
      </c>
      <c r="U1802" s="43">
        <v>0</v>
      </c>
      <c r="V1802" s="43">
        <f t="shared" si="3527"/>
        <v>1120.1999999999998</v>
      </c>
      <c r="W1802" s="43">
        <f t="shared" ref="W1802:W1808" si="3579">W1803</f>
        <v>0</v>
      </c>
      <c r="X1802" s="43">
        <f t="shared" ref="X1802:X1808" si="3580">X1803</f>
        <v>0</v>
      </c>
      <c r="Y1802" s="43">
        <f t="shared" ref="Y1802:Y1808" si="3581">Y1803</f>
        <v>0</v>
      </c>
      <c r="Z1802" s="43">
        <f t="shared" ref="Z1802:Z1808" si="3582">Z1803</f>
        <v>0</v>
      </c>
      <c r="AA1802" s="43">
        <f t="shared" ref="AA1802:AA1808" si="3583">AA1803</f>
        <v>0</v>
      </c>
      <c r="AB1802" s="43">
        <f t="shared" ref="AB1802:AB1808" si="3584">AB1803</f>
        <v>654.95609000000002</v>
      </c>
      <c r="AC1802" s="44">
        <f t="shared" ref="AC1802:AC1808" si="3585">AC1803</f>
        <v>850.29999999999995</v>
      </c>
      <c r="AD1802" s="44">
        <f t="shared" ref="AD1802:AD1808" si="3586">AD1803</f>
        <v>850.29917</v>
      </c>
      <c r="AE1802" s="45">
        <f t="shared" si="3502"/>
        <v>99.999902387392694</v>
      </c>
      <c r="AF1802" s="43">
        <f t="shared" ref="AF1802:AF1808" si="3587">AF1803</f>
        <v>850.29999999999995</v>
      </c>
      <c r="AG1802" s="43">
        <f t="shared" ref="AG1802:AG1808" si="3588">AG1803</f>
        <v>0</v>
      </c>
      <c r="AH1802" s="43">
        <f t="shared" ref="AH1802:AH1808" si="3589">AH1803</f>
        <v>0</v>
      </c>
      <c r="AI1802" s="43">
        <f t="shared" ref="AI1802:AI1808" si="3590">AI1803</f>
        <v>0</v>
      </c>
      <c r="AJ1802" s="43">
        <f t="shared" ref="AJ1802:AJ1808" si="3591">AJ1803</f>
        <v>0</v>
      </c>
      <c r="AK1802" s="43">
        <f t="shared" ref="AK1802:AK1808" si="3592">AK1803</f>
        <v>0</v>
      </c>
      <c r="AL1802" s="43">
        <f t="shared" si="3503"/>
        <v>850.29999999999995</v>
      </c>
      <c r="AM1802" s="43">
        <f t="shared" si="3504"/>
        <v>269.89999999999986</v>
      </c>
      <c r="AN1802" s="2"/>
      <c r="AO1802" s="1"/>
      <c r="AP1802" s="1"/>
      <c r="AQ1802" s="1"/>
      <c r="AR1802" s="1"/>
      <c r="AS1802" s="1"/>
    </row>
    <row r="1803" ht="31.5">
      <c r="B1803" s="41" t="s">
        <v>834</v>
      </c>
      <c r="C1803" s="41" t="s">
        <v>115</v>
      </c>
      <c r="D1803" s="41" t="s">
        <v>117</v>
      </c>
      <c r="E1803" s="26" t="str">
        <f t="shared" si="3526"/>
        <v>0503</v>
      </c>
      <c r="F1803" s="41" t="s">
        <v>215</v>
      </c>
      <c r="G1803" s="41"/>
      <c r="H1803" s="42" t="s">
        <v>216</v>
      </c>
      <c r="I1803" s="43">
        <f t="shared" si="3567"/>
        <v>1148.5999999999999</v>
      </c>
      <c r="J1803" s="43">
        <f t="shared" si="3568"/>
        <v>1148.5999999999999</v>
      </c>
      <c r="K1803" s="43">
        <f t="shared" si="3569"/>
        <v>1148.5999999999999</v>
      </c>
      <c r="L1803" s="43">
        <f t="shared" si="3570"/>
        <v>0</v>
      </c>
      <c r="M1803" s="43">
        <f t="shared" si="3571"/>
        <v>0</v>
      </c>
      <c r="N1803" s="43">
        <f t="shared" si="3572"/>
        <v>0</v>
      </c>
      <c r="O1803" s="43">
        <f t="shared" si="3573"/>
        <v>0</v>
      </c>
      <c r="P1803" s="43">
        <f t="shared" si="3574"/>
        <v>0</v>
      </c>
      <c r="Q1803" s="43">
        <f t="shared" si="3575"/>
        <v>0</v>
      </c>
      <c r="R1803" s="43">
        <f t="shared" si="3576"/>
        <v>-28.399999999999999</v>
      </c>
      <c r="S1803" s="43">
        <f t="shared" si="3577"/>
        <v>0</v>
      </c>
      <c r="T1803" s="43">
        <f t="shared" si="3578"/>
        <v>0</v>
      </c>
      <c r="U1803" s="43">
        <v>0</v>
      </c>
      <c r="V1803" s="43">
        <f t="shared" si="3527"/>
        <v>1120.1999999999998</v>
      </c>
      <c r="W1803" s="43">
        <f t="shared" si="3579"/>
        <v>0</v>
      </c>
      <c r="X1803" s="43">
        <f t="shared" si="3580"/>
        <v>0</v>
      </c>
      <c r="Y1803" s="43">
        <f t="shared" si="3581"/>
        <v>0</v>
      </c>
      <c r="Z1803" s="43">
        <f t="shared" si="3582"/>
        <v>0</v>
      </c>
      <c r="AA1803" s="43">
        <f t="shared" si="3583"/>
        <v>0</v>
      </c>
      <c r="AB1803" s="43">
        <f t="shared" si="3584"/>
        <v>654.95609000000002</v>
      </c>
      <c r="AC1803" s="44">
        <f t="shared" si="3585"/>
        <v>850.29999999999995</v>
      </c>
      <c r="AD1803" s="44">
        <f t="shared" si="3586"/>
        <v>850.29917</v>
      </c>
      <c r="AE1803" s="45">
        <f t="shared" si="3502"/>
        <v>99.999902387392694</v>
      </c>
      <c r="AF1803" s="43">
        <f t="shared" si="3587"/>
        <v>850.29999999999995</v>
      </c>
      <c r="AG1803" s="43">
        <f t="shared" si="3588"/>
        <v>0</v>
      </c>
      <c r="AH1803" s="43">
        <f t="shared" si="3589"/>
        <v>0</v>
      </c>
      <c r="AI1803" s="43">
        <f t="shared" si="3590"/>
        <v>0</v>
      </c>
      <c r="AJ1803" s="43">
        <f t="shared" si="3591"/>
        <v>0</v>
      </c>
      <c r="AK1803" s="43">
        <f t="shared" si="3592"/>
        <v>0</v>
      </c>
      <c r="AL1803" s="43">
        <f t="shared" si="3503"/>
        <v>850.29999999999995</v>
      </c>
      <c r="AM1803" s="43">
        <f t="shared" si="3504"/>
        <v>269.89999999999986</v>
      </c>
      <c r="AN1803" s="2"/>
      <c r="AO1803" s="1"/>
      <c r="AP1803" s="1"/>
      <c r="AQ1803" s="1"/>
      <c r="AR1803" s="1"/>
      <c r="AS1803" s="1"/>
    </row>
    <row r="1804" ht="31.5">
      <c r="B1804" s="41" t="s">
        <v>834</v>
      </c>
      <c r="C1804" s="41" t="s">
        <v>115</v>
      </c>
      <c r="D1804" s="41" t="s">
        <v>117</v>
      </c>
      <c r="E1804" s="26" t="str">
        <f t="shared" si="3526"/>
        <v>0503</v>
      </c>
      <c r="F1804" s="41" t="s">
        <v>801</v>
      </c>
      <c r="G1804" s="41"/>
      <c r="H1804" s="42" t="s">
        <v>802</v>
      </c>
      <c r="I1804" s="43">
        <f t="shared" si="3567"/>
        <v>1148.5999999999999</v>
      </c>
      <c r="J1804" s="43">
        <f t="shared" si="3568"/>
        <v>1148.5999999999999</v>
      </c>
      <c r="K1804" s="43">
        <f t="shared" si="3569"/>
        <v>1148.5999999999999</v>
      </c>
      <c r="L1804" s="43">
        <f t="shared" si="3570"/>
        <v>0</v>
      </c>
      <c r="M1804" s="43">
        <f t="shared" si="3571"/>
        <v>0</v>
      </c>
      <c r="N1804" s="43">
        <f t="shared" si="3572"/>
        <v>0</v>
      </c>
      <c r="O1804" s="43">
        <f t="shared" si="3573"/>
        <v>0</v>
      </c>
      <c r="P1804" s="43">
        <f t="shared" si="3574"/>
        <v>0</v>
      </c>
      <c r="Q1804" s="43">
        <f t="shared" si="3575"/>
        <v>0</v>
      </c>
      <c r="R1804" s="43">
        <f t="shared" si="3576"/>
        <v>-28.399999999999999</v>
      </c>
      <c r="S1804" s="43">
        <f t="shared" si="3577"/>
        <v>0</v>
      </c>
      <c r="T1804" s="43">
        <f t="shared" si="3578"/>
        <v>0</v>
      </c>
      <c r="U1804" s="43">
        <v>0</v>
      </c>
      <c r="V1804" s="43">
        <f t="shared" si="3527"/>
        <v>1120.1999999999998</v>
      </c>
      <c r="W1804" s="43">
        <f t="shared" si="3579"/>
        <v>0</v>
      </c>
      <c r="X1804" s="43">
        <f t="shared" si="3580"/>
        <v>0</v>
      </c>
      <c r="Y1804" s="43">
        <f t="shared" si="3581"/>
        <v>0</v>
      </c>
      <c r="Z1804" s="43">
        <f t="shared" si="3582"/>
        <v>0</v>
      </c>
      <c r="AA1804" s="43">
        <f t="shared" si="3583"/>
        <v>0</v>
      </c>
      <c r="AB1804" s="43">
        <f t="shared" si="3584"/>
        <v>654.95609000000002</v>
      </c>
      <c r="AC1804" s="44">
        <f t="shared" si="3585"/>
        <v>850.29999999999995</v>
      </c>
      <c r="AD1804" s="44">
        <f t="shared" si="3586"/>
        <v>850.29917</v>
      </c>
      <c r="AE1804" s="45">
        <f t="shared" si="3502"/>
        <v>99.999902387392694</v>
      </c>
      <c r="AF1804" s="43">
        <f t="shared" si="3587"/>
        <v>850.29999999999995</v>
      </c>
      <c r="AG1804" s="43">
        <f t="shared" si="3588"/>
        <v>0</v>
      </c>
      <c r="AH1804" s="43">
        <f t="shared" si="3589"/>
        <v>0</v>
      </c>
      <c r="AI1804" s="43">
        <f t="shared" si="3590"/>
        <v>0</v>
      </c>
      <c r="AJ1804" s="43">
        <f t="shared" si="3591"/>
        <v>0</v>
      </c>
      <c r="AK1804" s="43">
        <f t="shared" si="3592"/>
        <v>0</v>
      </c>
      <c r="AL1804" s="43">
        <f t="shared" si="3503"/>
        <v>850.29999999999995</v>
      </c>
      <c r="AM1804" s="43">
        <f t="shared" si="3504"/>
        <v>269.89999999999986</v>
      </c>
      <c r="AN1804" s="2"/>
      <c r="AR1804" s="1"/>
      <c r="AS1804" s="1"/>
    </row>
    <row r="1805" ht="31.5">
      <c r="B1805" s="41" t="s">
        <v>834</v>
      </c>
      <c r="C1805" s="41" t="s">
        <v>115</v>
      </c>
      <c r="D1805" s="41" t="s">
        <v>117</v>
      </c>
      <c r="E1805" s="26" t="str">
        <f t="shared" si="3526"/>
        <v>0503</v>
      </c>
      <c r="F1805" s="41" t="s">
        <v>803</v>
      </c>
      <c r="G1805" s="41"/>
      <c r="H1805" s="42" t="s">
        <v>804</v>
      </c>
      <c r="I1805" s="43">
        <f t="shared" si="3567"/>
        <v>1148.5999999999999</v>
      </c>
      <c r="J1805" s="43">
        <f t="shared" si="3568"/>
        <v>1148.5999999999999</v>
      </c>
      <c r="K1805" s="43">
        <f t="shared" si="3569"/>
        <v>1148.5999999999999</v>
      </c>
      <c r="L1805" s="43">
        <f t="shared" si="3570"/>
        <v>0</v>
      </c>
      <c r="M1805" s="43">
        <f t="shared" si="3571"/>
        <v>0</v>
      </c>
      <c r="N1805" s="43">
        <f t="shared" si="3572"/>
        <v>0</v>
      </c>
      <c r="O1805" s="43">
        <f t="shared" si="3573"/>
        <v>0</v>
      </c>
      <c r="P1805" s="43">
        <f t="shared" si="3574"/>
        <v>0</v>
      </c>
      <c r="Q1805" s="43">
        <f t="shared" si="3575"/>
        <v>0</v>
      </c>
      <c r="R1805" s="43">
        <f t="shared" si="3576"/>
        <v>-28.399999999999999</v>
      </c>
      <c r="S1805" s="43">
        <f t="shared" si="3577"/>
        <v>0</v>
      </c>
      <c r="T1805" s="43">
        <f t="shared" si="3578"/>
        <v>0</v>
      </c>
      <c r="U1805" s="43">
        <v>0</v>
      </c>
      <c r="V1805" s="43">
        <f t="shared" si="3527"/>
        <v>1120.1999999999998</v>
      </c>
      <c r="W1805" s="43">
        <f t="shared" si="3579"/>
        <v>0</v>
      </c>
      <c r="X1805" s="43">
        <f t="shared" si="3580"/>
        <v>0</v>
      </c>
      <c r="Y1805" s="43">
        <f t="shared" si="3581"/>
        <v>0</v>
      </c>
      <c r="Z1805" s="43">
        <f t="shared" si="3582"/>
        <v>0</v>
      </c>
      <c r="AA1805" s="43">
        <f t="shared" si="3583"/>
        <v>0</v>
      </c>
      <c r="AB1805" s="43">
        <f t="shared" si="3584"/>
        <v>654.95609000000002</v>
      </c>
      <c r="AC1805" s="44">
        <f t="shared" si="3585"/>
        <v>850.29999999999995</v>
      </c>
      <c r="AD1805" s="44">
        <f t="shared" si="3586"/>
        <v>850.29917</v>
      </c>
      <c r="AE1805" s="45">
        <f t="shared" si="3502"/>
        <v>99.999902387392694</v>
      </c>
      <c r="AF1805" s="43">
        <f t="shared" si="3587"/>
        <v>850.29999999999995</v>
      </c>
      <c r="AG1805" s="43">
        <f t="shared" si="3588"/>
        <v>0</v>
      </c>
      <c r="AH1805" s="43">
        <f t="shared" si="3589"/>
        <v>0</v>
      </c>
      <c r="AI1805" s="43">
        <f t="shared" si="3590"/>
        <v>0</v>
      </c>
      <c r="AJ1805" s="43">
        <f t="shared" si="3591"/>
        <v>0</v>
      </c>
      <c r="AK1805" s="43">
        <f t="shared" si="3592"/>
        <v>0</v>
      </c>
      <c r="AL1805" s="43">
        <f t="shared" si="3503"/>
        <v>850.29999999999995</v>
      </c>
      <c r="AM1805" s="43">
        <f t="shared" si="3504"/>
        <v>269.89999999999986</v>
      </c>
      <c r="AN1805" s="2"/>
      <c r="AO1805" s="1"/>
      <c r="AP1805" s="1"/>
      <c r="AQ1805" s="1"/>
      <c r="AR1805" s="1"/>
      <c r="AS1805" s="1"/>
    </row>
    <row r="1806" ht="31.5">
      <c r="B1806" s="41" t="s">
        <v>834</v>
      </c>
      <c r="C1806" s="41" t="s">
        <v>115</v>
      </c>
      <c r="D1806" s="41" t="s">
        <v>117</v>
      </c>
      <c r="E1806" s="26" t="str">
        <f t="shared" si="3526"/>
        <v>0503</v>
      </c>
      <c r="F1806" s="41" t="s">
        <v>803</v>
      </c>
      <c r="G1806" s="41" t="s">
        <v>53</v>
      </c>
      <c r="H1806" s="42" t="s">
        <v>54</v>
      </c>
      <c r="I1806" s="43">
        <f t="shared" si="3567"/>
        <v>1148.5999999999999</v>
      </c>
      <c r="J1806" s="43">
        <f t="shared" si="3568"/>
        <v>1148.5999999999999</v>
      </c>
      <c r="K1806" s="43">
        <f t="shared" si="3569"/>
        <v>1148.5999999999999</v>
      </c>
      <c r="L1806" s="43">
        <f t="shared" si="3570"/>
        <v>0</v>
      </c>
      <c r="M1806" s="43">
        <f t="shared" si="3571"/>
        <v>0</v>
      </c>
      <c r="N1806" s="43">
        <f t="shared" si="3572"/>
        <v>0</v>
      </c>
      <c r="O1806" s="43">
        <f t="shared" si="3573"/>
        <v>0</v>
      </c>
      <c r="P1806" s="43">
        <f t="shared" si="3574"/>
        <v>0</v>
      </c>
      <c r="Q1806" s="43">
        <f t="shared" si="3575"/>
        <v>0</v>
      </c>
      <c r="R1806" s="43">
        <f t="shared" si="3576"/>
        <v>-28.399999999999999</v>
      </c>
      <c r="S1806" s="43">
        <f t="shared" si="3577"/>
        <v>0</v>
      </c>
      <c r="T1806" s="43">
        <f t="shared" si="3578"/>
        <v>0</v>
      </c>
      <c r="U1806" s="43">
        <v>0</v>
      </c>
      <c r="V1806" s="43">
        <f t="shared" si="3527"/>
        <v>1120.1999999999998</v>
      </c>
      <c r="W1806" s="43">
        <f t="shared" si="3579"/>
        <v>0</v>
      </c>
      <c r="X1806" s="43">
        <f t="shared" si="3580"/>
        <v>0</v>
      </c>
      <c r="Y1806" s="43">
        <f t="shared" si="3581"/>
        <v>0</v>
      </c>
      <c r="Z1806" s="43">
        <f t="shared" si="3582"/>
        <v>0</v>
      </c>
      <c r="AA1806" s="43">
        <f t="shared" si="3583"/>
        <v>0</v>
      </c>
      <c r="AB1806" s="43">
        <f t="shared" si="3584"/>
        <v>654.95609000000002</v>
      </c>
      <c r="AC1806" s="44">
        <f t="shared" si="3585"/>
        <v>850.29999999999995</v>
      </c>
      <c r="AD1806" s="44">
        <f t="shared" si="3586"/>
        <v>850.29917</v>
      </c>
      <c r="AE1806" s="45">
        <f t="shared" si="3502"/>
        <v>99.999902387392694</v>
      </c>
      <c r="AF1806" s="43">
        <f t="shared" si="3587"/>
        <v>850.29999999999995</v>
      </c>
      <c r="AG1806" s="43">
        <f t="shared" si="3588"/>
        <v>0</v>
      </c>
      <c r="AH1806" s="43">
        <f t="shared" si="3589"/>
        <v>0</v>
      </c>
      <c r="AI1806" s="43">
        <f t="shared" si="3590"/>
        <v>0</v>
      </c>
      <c r="AJ1806" s="43">
        <f t="shared" si="3591"/>
        <v>0</v>
      </c>
      <c r="AK1806" s="43">
        <f t="shared" si="3592"/>
        <v>0</v>
      </c>
      <c r="AL1806" s="43">
        <f t="shared" si="3503"/>
        <v>850.29999999999995</v>
      </c>
      <c r="AM1806" s="43">
        <f t="shared" si="3504"/>
        <v>269.89999999999986</v>
      </c>
      <c r="AN1806" s="2"/>
      <c r="AO1806" s="1"/>
      <c r="AP1806" s="1"/>
      <c r="AQ1806" s="1"/>
      <c r="AR1806" s="1"/>
      <c r="AS1806" s="1"/>
    </row>
    <row r="1807" ht="31.5">
      <c r="B1807" s="41" t="s">
        <v>834</v>
      </c>
      <c r="C1807" s="41" t="s">
        <v>115</v>
      </c>
      <c r="D1807" s="41" t="s">
        <v>117</v>
      </c>
      <c r="E1807" s="26" t="str">
        <f t="shared" si="3526"/>
        <v>0503</v>
      </c>
      <c r="F1807" s="41" t="s">
        <v>803</v>
      </c>
      <c r="G1807" s="41" t="s">
        <v>55</v>
      </c>
      <c r="H1807" s="42" t="s">
        <v>56</v>
      </c>
      <c r="I1807" s="43">
        <v>1148.5999999999999</v>
      </c>
      <c r="J1807" s="43">
        <v>1148.5999999999999</v>
      </c>
      <c r="K1807" s="43">
        <v>1148.5999999999999</v>
      </c>
      <c r="L1807" s="43"/>
      <c r="M1807" s="43"/>
      <c r="N1807" s="43"/>
      <c r="O1807" s="43">
        <v>0</v>
      </c>
      <c r="P1807" s="43">
        <v>0</v>
      </c>
      <c r="Q1807" s="43">
        <v>0</v>
      </c>
      <c r="R1807" s="43">
        <v>-28.399999999999999</v>
      </c>
      <c r="S1807" s="43">
        <v>0</v>
      </c>
      <c r="T1807" s="43">
        <v>0</v>
      </c>
      <c r="U1807" s="43">
        <v>0</v>
      </c>
      <c r="V1807" s="43">
        <f t="shared" si="3527"/>
        <v>1120.1999999999998</v>
      </c>
      <c r="W1807" s="43"/>
      <c r="X1807" s="43"/>
      <c r="Y1807" s="43"/>
      <c r="Z1807" s="43"/>
      <c r="AA1807" s="43"/>
      <c r="AB1807" s="43">
        <v>654.95609000000002</v>
      </c>
      <c r="AC1807" s="44">
        <v>850.29999999999995</v>
      </c>
      <c r="AD1807" s="44">
        <v>850.29917</v>
      </c>
      <c r="AE1807" s="45">
        <f t="shared" si="3502"/>
        <v>99.999902387392694</v>
      </c>
      <c r="AF1807" s="43">
        <v>850.29999999999995</v>
      </c>
      <c r="AG1807" s="43">
        <v>0</v>
      </c>
      <c r="AH1807" s="43">
        <v>0</v>
      </c>
      <c r="AI1807" s="43">
        <v>0</v>
      </c>
      <c r="AJ1807" s="43">
        <v>0</v>
      </c>
      <c r="AK1807" s="43">
        <v>0</v>
      </c>
      <c r="AL1807" s="43">
        <f t="shared" si="3503"/>
        <v>850.29999999999995</v>
      </c>
      <c r="AM1807" s="43">
        <f t="shared" si="3504"/>
        <v>269.89999999999986</v>
      </c>
      <c r="AN1807" s="19"/>
      <c r="AO1807" s="1"/>
      <c r="AP1807" s="1"/>
      <c r="AQ1807" s="1"/>
      <c r="AR1807" s="1"/>
      <c r="AS1807" s="1"/>
    </row>
    <row r="1808" ht="31.5">
      <c r="B1808" s="41" t="s">
        <v>834</v>
      </c>
      <c r="C1808" s="41" t="s">
        <v>115</v>
      </c>
      <c r="D1808" s="41" t="s">
        <v>117</v>
      </c>
      <c r="E1808" s="26" t="str">
        <f t="shared" si="3526"/>
        <v>0503</v>
      </c>
      <c r="F1808" s="41" t="s">
        <v>763</v>
      </c>
      <c r="G1808" s="41"/>
      <c r="H1808" s="42" t="s">
        <v>764</v>
      </c>
      <c r="I1808" s="43">
        <f t="shared" si="3567"/>
        <v>8723.7999999999993</v>
      </c>
      <c r="J1808" s="43">
        <f t="shared" si="3568"/>
        <v>2323.8000000000002</v>
      </c>
      <c r="K1808" s="43">
        <f t="shared" si="3569"/>
        <v>2323.8000000000002</v>
      </c>
      <c r="L1808" s="43">
        <f t="shared" si="3570"/>
        <v>5250</v>
      </c>
      <c r="M1808" s="43">
        <f t="shared" si="3571"/>
        <v>5250</v>
      </c>
      <c r="N1808" s="43">
        <f t="shared" si="3572"/>
        <v>5145</v>
      </c>
      <c r="O1808" s="43">
        <f t="shared" si="3573"/>
        <v>0</v>
      </c>
      <c r="P1808" s="43">
        <f t="shared" si="3574"/>
        <v>0</v>
      </c>
      <c r="Q1808" s="43">
        <f t="shared" si="3575"/>
        <v>0</v>
      </c>
      <c r="R1808" s="43">
        <f t="shared" si="3576"/>
        <v>242.45800000000003</v>
      </c>
      <c r="S1808" s="43">
        <f t="shared" si="3577"/>
        <v>0</v>
      </c>
      <c r="T1808" s="43">
        <f t="shared" si="3578"/>
        <v>0</v>
      </c>
      <c r="U1808" s="43">
        <v>0</v>
      </c>
      <c r="V1808" s="43">
        <f t="shared" si="3527"/>
        <v>14216.258</v>
      </c>
      <c r="W1808" s="43">
        <f t="shared" si="3579"/>
        <v>0</v>
      </c>
      <c r="X1808" s="43">
        <f t="shared" si="3580"/>
        <v>0</v>
      </c>
      <c r="Y1808" s="43">
        <f t="shared" si="3581"/>
        <v>0</v>
      </c>
      <c r="Z1808" s="43">
        <f t="shared" si="3582"/>
        <v>0</v>
      </c>
      <c r="AA1808" s="43">
        <f t="shared" si="3583"/>
        <v>0</v>
      </c>
      <c r="AB1808" s="43">
        <f t="shared" si="3584"/>
        <v>1874.1570999999999</v>
      </c>
      <c r="AC1808" s="44">
        <f t="shared" si="3585"/>
        <v>14167.82814</v>
      </c>
      <c r="AD1808" s="44">
        <f t="shared" si="3586"/>
        <v>13807.4925</v>
      </c>
      <c r="AE1808" s="45">
        <f t="shared" si="3502"/>
        <v>97.456662824821649</v>
      </c>
      <c r="AF1808" s="43">
        <f t="shared" si="3587"/>
        <v>24138.440580000002</v>
      </c>
      <c r="AG1808" s="43">
        <f t="shared" si="3588"/>
        <v>0</v>
      </c>
      <c r="AH1808" s="43">
        <f t="shared" si="3589"/>
        <v>0</v>
      </c>
      <c r="AI1808" s="43">
        <f t="shared" si="3590"/>
        <v>0</v>
      </c>
      <c r="AJ1808" s="43">
        <f t="shared" si="3591"/>
        <v>0</v>
      </c>
      <c r="AK1808" s="43">
        <f t="shared" si="3592"/>
        <v>0</v>
      </c>
      <c r="AL1808" s="43">
        <f t="shared" si="3503"/>
        <v>24138.440580000002</v>
      </c>
      <c r="AM1808" s="43">
        <f t="shared" si="3504"/>
        <v>-9922.1825800000024</v>
      </c>
      <c r="AN1808" s="2"/>
      <c r="AO1808" s="1"/>
      <c r="AP1808" s="1"/>
      <c r="AQ1808" s="1"/>
      <c r="AR1808" s="1"/>
      <c r="AS1808" s="1"/>
    </row>
    <row r="1809" ht="31.5">
      <c r="B1809" s="41" t="s">
        <v>834</v>
      </c>
      <c r="C1809" s="41" t="s">
        <v>115</v>
      </c>
      <c r="D1809" s="41" t="s">
        <v>117</v>
      </c>
      <c r="E1809" s="26" t="str">
        <f t="shared" si="3526"/>
        <v>0503</v>
      </c>
      <c r="F1809" s="41" t="s">
        <v>805</v>
      </c>
      <c r="G1809" s="41"/>
      <c r="H1809" s="42" t="s">
        <v>806</v>
      </c>
      <c r="I1809" s="43">
        <f>I1810+I1814</f>
        <v>8723.7999999999993</v>
      </c>
      <c r="J1809" s="43">
        <f>J1810+J1814</f>
        <v>2323.8000000000002</v>
      </c>
      <c r="K1809" s="43">
        <f>K1810+K1814</f>
        <v>2323.8000000000002</v>
      </c>
      <c r="L1809" s="43">
        <f>L1810+L1814</f>
        <v>5250</v>
      </c>
      <c r="M1809" s="43">
        <f>M1810+M1814</f>
        <v>5250</v>
      </c>
      <c r="N1809" s="43">
        <f>N1810+N1814</f>
        <v>5145</v>
      </c>
      <c r="O1809" s="43">
        <f>O1810+O1814</f>
        <v>0</v>
      </c>
      <c r="P1809" s="43">
        <f>P1810+P1814</f>
        <v>0</v>
      </c>
      <c r="Q1809" s="43">
        <f>Q1810+Q1814</f>
        <v>0</v>
      </c>
      <c r="R1809" s="43">
        <f>R1810+R1814</f>
        <v>242.45800000000003</v>
      </c>
      <c r="S1809" s="43">
        <f>S1810+S1814</f>
        <v>0</v>
      </c>
      <c r="T1809" s="43">
        <f>T1810+T1814</f>
        <v>0</v>
      </c>
      <c r="U1809" s="43">
        <v>0</v>
      </c>
      <c r="V1809" s="43">
        <f t="shared" si="3527"/>
        <v>14216.258</v>
      </c>
      <c r="W1809" s="43">
        <f>W1810+W1814</f>
        <v>0</v>
      </c>
      <c r="X1809" s="43">
        <f>X1810+X1814</f>
        <v>0</v>
      </c>
      <c r="Y1809" s="43">
        <f>Y1810+Y1814</f>
        <v>0</v>
      </c>
      <c r="Z1809" s="43">
        <f>Z1810+Z1814</f>
        <v>0</v>
      </c>
      <c r="AA1809" s="43">
        <f>AA1810+AA1814</f>
        <v>0</v>
      </c>
      <c r="AB1809" s="43">
        <f>AB1810+AB1814</f>
        <v>1874.1570999999999</v>
      </c>
      <c r="AC1809" s="44">
        <f>AC1810+AC1814</f>
        <v>14167.82814</v>
      </c>
      <c r="AD1809" s="44">
        <f>AD1810+AD1814</f>
        <v>13807.4925</v>
      </c>
      <c r="AE1809" s="45">
        <f t="shared" si="3502"/>
        <v>97.456662824821649</v>
      </c>
      <c r="AF1809" s="43">
        <f>AF1810+AF1814</f>
        <v>24138.440580000002</v>
      </c>
      <c r="AG1809" s="43">
        <f>AG1810+AG1814</f>
        <v>0</v>
      </c>
      <c r="AH1809" s="43">
        <f>AH1810+AH1814</f>
        <v>0</v>
      </c>
      <c r="AI1809" s="43">
        <f>AI1810+AI1814</f>
        <v>0</v>
      </c>
      <c r="AJ1809" s="43">
        <f>AJ1810+AJ1814</f>
        <v>0</v>
      </c>
      <c r="AK1809" s="43">
        <f>AK1810+AK1814</f>
        <v>0</v>
      </c>
      <c r="AL1809" s="43">
        <f t="shared" si="3503"/>
        <v>24138.440580000002</v>
      </c>
      <c r="AM1809" s="43">
        <f t="shared" si="3504"/>
        <v>-9922.1825800000024</v>
      </c>
      <c r="AN1809" s="2"/>
      <c r="AO1809" s="1"/>
      <c r="AP1809" s="1"/>
      <c r="AQ1809" s="1"/>
      <c r="AR1809" s="1"/>
      <c r="AS1809" s="1"/>
    </row>
    <row r="1810" ht="47.25">
      <c r="B1810" s="41" t="s">
        <v>834</v>
      </c>
      <c r="C1810" s="41" t="s">
        <v>115</v>
      </c>
      <c r="D1810" s="41" t="s">
        <v>117</v>
      </c>
      <c r="E1810" s="26" t="str">
        <f t="shared" si="3526"/>
        <v>0503</v>
      </c>
      <c r="F1810" s="41" t="s">
        <v>807</v>
      </c>
      <c r="G1810" s="41"/>
      <c r="H1810" s="42" t="s">
        <v>808</v>
      </c>
      <c r="I1810" s="43">
        <f t="shared" ref="I1810:I1812" si="3593">I1811</f>
        <v>2323.8000000000002</v>
      </c>
      <c r="J1810" s="43">
        <f t="shared" ref="J1810:J1812" si="3594">J1811</f>
        <v>2323.8000000000002</v>
      </c>
      <c r="K1810" s="43">
        <f t="shared" ref="K1810:K1812" si="3595">K1811</f>
        <v>2323.8000000000002</v>
      </c>
      <c r="L1810" s="43">
        <f t="shared" ref="L1810:L1812" si="3596">L1811</f>
        <v>0</v>
      </c>
      <c r="M1810" s="43">
        <f t="shared" ref="M1810:M1812" si="3597">M1811</f>
        <v>0</v>
      </c>
      <c r="N1810" s="43">
        <f t="shared" ref="N1810:N1812" si="3598">N1811</f>
        <v>0</v>
      </c>
      <c r="O1810" s="43">
        <f t="shared" ref="O1810:O1812" si="3599">O1811</f>
        <v>0</v>
      </c>
      <c r="P1810" s="43">
        <f t="shared" ref="P1810:P1812" si="3600">P1811</f>
        <v>0</v>
      </c>
      <c r="Q1810" s="43">
        <f t="shared" ref="Q1810:Q1812" si="3601">Q1811</f>
        <v>0</v>
      </c>
      <c r="R1810" s="43">
        <f t="shared" ref="R1810:R1812" si="3602">R1811</f>
        <v>242.45800000000003</v>
      </c>
      <c r="S1810" s="43">
        <f t="shared" ref="S1810:S1812" si="3603">S1811</f>
        <v>0</v>
      </c>
      <c r="T1810" s="43">
        <f t="shared" ref="T1810:T1812" si="3604">T1811</f>
        <v>0</v>
      </c>
      <c r="U1810" s="43">
        <v>0</v>
      </c>
      <c r="V1810" s="43">
        <f t="shared" si="3527"/>
        <v>2566.2580000000003</v>
      </c>
      <c r="W1810" s="43">
        <f t="shared" ref="W1810:W1812" si="3605">W1811</f>
        <v>0</v>
      </c>
      <c r="X1810" s="43">
        <f t="shared" ref="X1810:X1812" si="3606">X1811</f>
        <v>0</v>
      </c>
      <c r="Y1810" s="43">
        <f t="shared" ref="Y1810:Y1812" si="3607">Y1811</f>
        <v>0</v>
      </c>
      <c r="Z1810" s="43">
        <f t="shared" ref="Z1810:Z1812" si="3608">Z1811</f>
        <v>0</v>
      </c>
      <c r="AA1810" s="43">
        <f t="shared" ref="AA1810:AA1812" si="3609">AA1811</f>
        <v>0</v>
      </c>
      <c r="AB1810" s="43">
        <f t="shared" ref="AB1810:AB1812" si="3610">AB1811</f>
        <v>1874.1570999999999</v>
      </c>
      <c r="AC1810" s="44">
        <f t="shared" ref="AC1810:AC1812" si="3611">AC1811</f>
        <v>2975.49145</v>
      </c>
      <c r="AD1810" s="44">
        <f t="shared" ref="AD1810:AD1812" si="3612">AD1811</f>
        <v>2952.7950599999999</v>
      </c>
      <c r="AE1810" s="45">
        <f t="shared" si="3502"/>
        <v>99.237222140228297</v>
      </c>
      <c r="AF1810" s="43">
        <f t="shared" ref="AF1810:AF1812" si="3613">AF1811</f>
        <v>2566.2579999999998</v>
      </c>
      <c r="AG1810" s="43">
        <f t="shared" ref="AG1810:AG1812" si="3614">AG1811</f>
        <v>0</v>
      </c>
      <c r="AH1810" s="43">
        <f t="shared" ref="AH1810:AH1812" si="3615">AH1811</f>
        <v>0</v>
      </c>
      <c r="AI1810" s="43">
        <f t="shared" ref="AI1810:AI1812" si="3616">AI1811</f>
        <v>0</v>
      </c>
      <c r="AJ1810" s="43">
        <f t="shared" ref="AJ1810:AJ1812" si="3617">AJ1811</f>
        <v>0</v>
      </c>
      <c r="AK1810" s="43">
        <f t="shared" ref="AK1810:AK1812" si="3618">AK1811</f>
        <v>0</v>
      </c>
      <c r="AL1810" s="43">
        <f t="shared" si="3503"/>
        <v>2566.2579999999998</v>
      </c>
      <c r="AM1810" s="43">
        <f t="shared" si="3504"/>
        <v>4.5474735088646412e-13</v>
      </c>
      <c r="AN1810" s="2"/>
      <c r="AR1810" s="1"/>
      <c r="AS1810" s="1"/>
    </row>
    <row r="1811" ht="31.5">
      <c r="B1811" s="41" t="s">
        <v>834</v>
      </c>
      <c r="C1811" s="41" t="s">
        <v>115</v>
      </c>
      <c r="D1811" s="41" t="s">
        <v>117</v>
      </c>
      <c r="E1811" s="26" t="str">
        <f t="shared" si="3526"/>
        <v>0503</v>
      </c>
      <c r="F1811" s="41" t="s">
        <v>809</v>
      </c>
      <c r="G1811" s="41"/>
      <c r="H1811" s="42" t="s">
        <v>810</v>
      </c>
      <c r="I1811" s="43">
        <f t="shared" si="3593"/>
        <v>2323.8000000000002</v>
      </c>
      <c r="J1811" s="43">
        <f t="shared" si="3594"/>
        <v>2323.8000000000002</v>
      </c>
      <c r="K1811" s="43">
        <f t="shared" si="3595"/>
        <v>2323.8000000000002</v>
      </c>
      <c r="L1811" s="43">
        <f t="shared" si="3596"/>
        <v>0</v>
      </c>
      <c r="M1811" s="43">
        <f t="shared" si="3597"/>
        <v>0</v>
      </c>
      <c r="N1811" s="43">
        <f t="shared" si="3598"/>
        <v>0</v>
      </c>
      <c r="O1811" s="43">
        <f t="shared" si="3599"/>
        <v>0</v>
      </c>
      <c r="P1811" s="43">
        <f t="shared" si="3600"/>
        <v>0</v>
      </c>
      <c r="Q1811" s="43">
        <f t="shared" si="3601"/>
        <v>0</v>
      </c>
      <c r="R1811" s="43">
        <f t="shared" si="3602"/>
        <v>242.45800000000003</v>
      </c>
      <c r="S1811" s="43">
        <f t="shared" si="3603"/>
        <v>0</v>
      </c>
      <c r="T1811" s="43">
        <f t="shared" si="3604"/>
        <v>0</v>
      </c>
      <c r="U1811" s="43">
        <v>0</v>
      </c>
      <c r="V1811" s="43">
        <f t="shared" si="3527"/>
        <v>2566.2580000000003</v>
      </c>
      <c r="W1811" s="43">
        <f t="shared" si="3605"/>
        <v>0</v>
      </c>
      <c r="X1811" s="43">
        <f t="shared" si="3606"/>
        <v>0</v>
      </c>
      <c r="Y1811" s="43">
        <f t="shared" si="3607"/>
        <v>0</v>
      </c>
      <c r="Z1811" s="43">
        <f t="shared" si="3608"/>
        <v>0</v>
      </c>
      <c r="AA1811" s="43">
        <f t="shared" si="3609"/>
        <v>0</v>
      </c>
      <c r="AB1811" s="43">
        <f t="shared" si="3610"/>
        <v>1874.1570999999999</v>
      </c>
      <c r="AC1811" s="44">
        <f t="shared" si="3611"/>
        <v>2975.49145</v>
      </c>
      <c r="AD1811" s="44">
        <f t="shared" si="3612"/>
        <v>2952.7950599999999</v>
      </c>
      <c r="AE1811" s="45">
        <f t="shared" si="3502"/>
        <v>99.237222140228297</v>
      </c>
      <c r="AF1811" s="43">
        <f t="shared" si="3613"/>
        <v>2566.2579999999998</v>
      </c>
      <c r="AG1811" s="43">
        <f t="shared" si="3614"/>
        <v>0</v>
      </c>
      <c r="AH1811" s="43">
        <f t="shared" si="3615"/>
        <v>0</v>
      </c>
      <c r="AI1811" s="43">
        <f t="shared" si="3616"/>
        <v>0</v>
      </c>
      <c r="AJ1811" s="43">
        <f t="shared" si="3617"/>
        <v>0</v>
      </c>
      <c r="AK1811" s="43">
        <f t="shared" si="3618"/>
        <v>0</v>
      </c>
      <c r="AL1811" s="43">
        <f t="shared" si="3503"/>
        <v>2566.2579999999998</v>
      </c>
      <c r="AM1811" s="43">
        <f t="shared" si="3504"/>
        <v>4.5474735088646412e-13</v>
      </c>
      <c r="AN1811" s="2"/>
      <c r="AO1811" s="1"/>
      <c r="AP1811" s="1"/>
      <c r="AQ1811" s="1"/>
      <c r="AR1811" s="1"/>
      <c r="AS1811" s="1"/>
    </row>
    <row r="1812" ht="31.5">
      <c r="B1812" s="41" t="s">
        <v>834</v>
      </c>
      <c r="C1812" s="41" t="s">
        <v>115</v>
      </c>
      <c r="D1812" s="41" t="s">
        <v>117</v>
      </c>
      <c r="E1812" s="26" t="str">
        <f t="shared" si="3526"/>
        <v>0503</v>
      </c>
      <c r="F1812" s="41" t="s">
        <v>809</v>
      </c>
      <c r="G1812" s="41" t="s">
        <v>53</v>
      </c>
      <c r="H1812" s="42" t="s">
        <v>54</v>
      </c>
      <c r="I1812" s="43">
        <f t="shared" si="3593"/>
        <v>2323.8000000000002</v>
      </c>
      <c r="J1812" s="43">
        <f t="shared" si="3594"/>
        <v>2323.8000000000002</v>
      </c>
      <c r="K1812" s="43">
        <f t="shared" si="3595"/>
        <v>2323.8000000000002</v>
      </c>
      <c r="L1812" s="43">
        <f t="shared" si="3596"/>
        <v>0</v>
      </c>
      <c r="M1812" s="43">
        <f t="shared" si="3597"/>
        <v>0</v>
      </c>
      <c r="N1812" s="43">
        <f t="shared" si="3598"/>
        <v>0</v>
      </c>
      <c r="O1812" s="43">
        <f t="shared" si="3599"/>
        <v>0</v>
      </c>
      <c r="P1812" s="43">
        <f t="shared" si="3600"/>
        <v>0</v>
      </c>
      <c r="Q1812" s="43">
        <f t="shared" si="3601"/>
        <v>0</v>
      </c>
      <c r="R1812" s="43">
        <f t="shared" si="3602"/>
        <v>242.45800000000003</v>
      </c>
      <c r="S1812" s="43">
        <f t="shared" si="3603"/>
        <v>0</v>
      </c>
      <c r="T1812" s="43">
        <f t="shared" si="3604"/>
        <v>0</v>
      </c>
      <c r="U1812" s="43">
        <v>0</v>
      </c>
      <c r="V1812" s="43">
        <f t="shared" si="3527"/>
        <v>2566.2580000000003</v>
      </c>
      <c r="W1812" s="43">
        <f t="shared" si="3605"/>
        <v>0</v>
      </c>
      <c r="X1812" s="43">
        <f t="shared" si="3606"/>
        <v>0</v>
      </c>
      <c r="Y1812" s="43">
        <f t="shared" si="3607"/>
        <v>0</v>
      </c>
      <c r="Z1812" s="43">
        <f t="shared" si="3608"/>
        <v>0</v>
      </c>
      <c r="AA1812" s="43">
        <f t="shared" si="3609"/>
        <v>0</v>
      </c>
      <c r="AB1812" s="43">
        <f t="shared" si="3610"/>
        <v>1874.1570999999999</v>
      </c>
      <c r="AC1812" s="44">
        <f t="shared" si="3611"/>
        <v>2975.49145</v>
      </c>
      <c r="AD1812" s="44">
        <f t="shared" si="3612"/>
        <v>2952.7950599999999</v>
      </c>
      <c r="AE1812" s="45">
        <f t="shared" si="3502"/>
        <v>99.237222140228297</v>
      </c>
      <c r="AF1812" s="43">
        <f t="shared" si="3613"/>
        <v>2566.2579999999998</v>
      </c>
      <c r="AG1812" s="43">
        <f t="shared" si="3614"/>
        <v>0</v>
      </c>
      <c r="AH1812" s="43">
        <f t="shared" si="3615"/>
        <v>0</v>
      </c>
      <c r="AI1812" s="43">
        <f t="shared" si="3616"/>
        <v>0</v>
      </c>
      <c r="AJ1812" s="43">
        <f t="shared" si="3617"/>
        <v>0</v>
      </c>
      <c r="AK1812" s="43">
        <f t="shared" si="3618"/>
        <v>0</v>
      </c>
      <c r="AL1812" s="43">
        <f t="shared" si="3503"/>
        <v>2566.2579999999998</v>
      </c>
      <c r="AM1812" s="43">
        <f t="shared" si="3504"/>
        <v>4.5474735088646412e-13</v>
      </c>
      <c r="AN1812" s="2"/>
      <c r="AO1812" s="1"/>
      <c r="AP1812" s="1"/>
      <c r="AQ1812" s="1"/>
      <c r="AR1812" s="1"/>
      <c r="AS1812" s="1"/>
    </row>
    <row r="1813" ht="31.5">
      <c r="B1813" s="41" t="s">
        <v>834</v>
      </c>
      <c r="C1813" s="41" t="s">
        <v>115</v>
      </c>
      <c r="D1813" s="41" t="s">
        <v>117</v>
      </c>
      <c r="E1813" s="26" t="str">
        <f t="shared" si="3526"/>
        <v>0503</v>
      </c>
      <c r="F1813" s="41" t="s">
        <v>809</v>
      </c>
      <c r="G1813" s="41" t="s">
        <v>55</v>
      </c>
      <c r="H1813" s="42" t="s">
        <v>56</v>
      </c>
      <c r="I1813" s="43">
        <v>2323.8000000000002</v>
      </c>
      <c r="J1813" s="43">
        <v>2323.8000000000002</v>
      </c>
      <c r="K1813" s="43">
        <v>2323.8000000000002</v>
      </c>
      <c r="L1813" s="43"/>
      <c r="M1813" s="43"/>
      <c r="N1813" s="43"/>
      <c r="O1813" s="43">
        <v>0</v>
      </c>
      <c r="P1813" s="43">
        <v>0</v>
      </c>
      <c r="Q1813" s="43">
        <v>0</v>
      </c>
      <c r="R1813" s="43">
        <f>611.354-368.896</f>
        <v>242.45800000000003</v>
      </c>
      <c r="S1813" s="43">
        <v>0</v>
      </c>
      <c r="T1813" s="43">
        <v>0</v>
      </c>
      <c r="U1813" s="43">
        <v>0</v>
      </c>
      <c r="V1813" s="43">
        <f t="shared" si="3527"/>
        <v>2566.2580000000003</v>
      </c>
      <c r="W1813" s="43"/>
      <c r="X1813" s="43"/>
      <c r="Y1813" s="43"/>
      <c r="Z1813" s="43"/>
      <c r="AA1813" s="43"/>
      <c r="AB1813" s="43">
        <v>1874.1570999999999</v>
      </c>
      <c r="AC1813" s="44">
        <v>2975.49145</v>
      </c>
      <c r="AD1813" s="44">
        <v>2952.7950599999999</v>
      </c>
      <c r="AE1813" s="45">
        <f t="shared" si="3502"/>
        <v>99.237222140228297</v>
      </c>
      <c r="AF1813" s="43">
        <v>2566.2579999999998</v>
      </c>
      <c r="AG1813" s="43">
        <v>0</v>
      </c>
      <c r="AH1813" s="43">
        <v>0</v>
      </c>
      <c r="AI1813" s="43">
        <v>0</v>
      </c>
      <c r="AJ1813" s="43">
        <v>0</v>
      </c>
      <c r="AK1813" s="43">
        <v>0</v>
      </c>
      <c r="AL1813" s="43">
        <f t="shared" si="3503"/>
        <v>2566.2579999999998</v>
      </c>
      <c r="AM1813" s="43">
        <f t="shared" si="3504"/>
        <v>4.5474735088646412e-13</v>
      </c>
      <c r="AN1813" s="19"/>
      <c r="AO1813" s="1"/>
      <c r="AP1813" s="1"/>
      <c r="AQ1813" s="1"/>
      <c r="AR1813" s="1"/>
      <c r="AS1813" s="1"/>
    </row>
    <row r="1814" ht="31.5">
      <c r="B1814" s="41" t="s">
        <v>834</v>
      </c>
      <c r="C1814" s="41" t="s">
        <v>115</v>
      </c>
      <c r="D1814" s="41" t="s">
        <v>117</v>
      </c>
      <c r="E1814" s="26" t="str">
        <f t="shared" si="3526"/>
        <v>0503</v>
      </c>
      <c r="F1814" s="41" t="s">
        <v>811</v>
      </c>
      <c r="G1814" s="41"/>
      <c r="H1814" s="42" t="s">
        <v>812</v>
      </c>
      <c r="I1814" s="43">
        <f>I1818+I1815</f>
        <v>6400</v>
      </c>
      <c r="J1814" s="43">
        <f>J1818+J1815</f>
        <v>0</v>
      </c>
      <c r="K1814" s="43">
        <f>K1818+K1815</f>
        <v>0</v>
      </c>
      <c r="L1814" s="43">
        <f>L1818+L1815</f>
        <v>5250</v>
      </c>
      <c r="M1814" s="43">
        <f>M1818+M1815</f>
        <v>5250</v>
      </c>
      <c r="N1814" s="43">
        <f>N1818+N1815</f>
        <v>5145</v>
      </c>
      <c r="O1814" s="43">
        <f>O1818+O1815</f>
        <v>0</v>
      </c>
      <c r="P1814" s="43">
        <f>P1818+P1815</f>
        <v>0</v>
      </c>
      <c r="Q1814" s="43">
        <f>Q1818+Q1815</f>
        <v>0</v>
      </c>
      <c r="R1814" s="43">
        <f>R1818+R1815</f>
        <v>0</v>
      </c>
      <c r="S1814" s="43">
        <f>S1818+S1815</f>
        <v>0</v>
      </c>
      <c r="T1814" s="43">
        <f>T1818+T1815</f>
        <v>0</v>
      </c>
      <c r="U1814" s="43">
        <v>0</v>
      </c>
      <c r="V1814" s="43">
        <f t="shared" si="3527"/>
        <v>11650</v>
      </c>
      <c r="W1814" s="43">
        <f>W1818+W1815</f>
        <v>0</v>
      </c>
      <c r="X1814" s="43">
        <f>X1818+X1815</f>
        <v>0</v>
      </c>
      <c r="Y1814" s="43">
        <f>Y1818+Y1815</f>
        <v>0</v>
      </c>
      <c r="Z1814" s="43">
        <f>Z1818+Z1815</f>
        <v>0</v>
      </c>
      <c r="AA1814" s="43">
        <f>AA1818+AA1815</f>
        <v>0</v>
      </c>
      <c r="AB1814" s="43">
        <f>AB1818+AB1815</f>
        <v>0</v>
      </c>
      <c r="AC1814" s="44">
        <f>AC1818+AC1815</f>
        <v>11192.33669</v>
      </c>
      <c r="AD1814" s="44">
        <f>AD1818+AD1815</f>
        <v>10854.69744</v>
      </c>
      <c r="AE1814" s="45">
        <f t="shared" si="3502"/>
        <v>96.983299740243964</v>
      </c>
      <c r="AF1814" s="43">
        <f>AF1818+AF1815</f>
        <v>21572.182580000001</v>
      </c>
      <c r="AG1814" s="43">
        <f>AG1818+AG1815</f>
        <v>0</v>
      </c>
      <c r="AH1814" s="43">
        <f>AH1818+AH1815</f>
        <v>0</v>
      </c>
      <c r="AI1814" s="43">
        <f>AI1818+AI1815</f>
        <v>0</v>
      </c>
      <c r="AJ1814" s="43">
        <f>AJ1818+AJ1815</f>
        <v>0</v>
      </c>
      <c r="AK1814" s="43">
        <f>AK1818+AK1815</f>
        <v>0</v>
      </c>
      <c r="AL1814" s="43">
        <f t="shared" si="3503"/>
        <v>21572.182580000001</v>
      </c>
      <c r="AM1814" s="43">
        <f t="shared" si="3504"/>
        <v>-9922.1825800000006</v>
      </c>
      <c r="AN1814" s="2"/>
      <c r="AR1814" s="1"/>
      <c r="AS1814" s="1"/>
    </row>
    <row r="1815" ht="31.5">
      <c r="B1815" s="41" t="s">
        <v>834</v>
      </c>
      <c r="C1815" s="41" t="s">
        <v>115</v>
      </c>
      <c r="D1815" s="41" t="s">
        <v>117</v>
      </c>
      <c r="E1815" s="26" t="str">
        <f t="shared" si="3526"/>
        <v>0503</v>
      </c>
      <c r="F1815" s="41" t="s">
        <v>813</v>
      </c>
      <c r="G1815" s="41"/>
      <c r="H1815" s="42" t="s">
        <v>814</v>
      </c>
      <c r="I1815" s="43">
        <f t="shared" ref="I1815:I1823" si="3619">I1816</f>
        <v>6400</v>
      </c>
      <c r="J1815" s="43">
        <f t="shared" ref="J1815:J1823" si="3620">J1816</f>
        <v>0</v>
      </c>
      <c r="K1815" s="43">
        <f t="shared" ref="K1815:K1823" si="3621">K1816</f>
        <v>0</v>
      </c>
      <c r="L1815" s="43">
        <f t="shared" ref="L1815:L1823" si="3622">L1816</f>
        <v>5250</v>
      </c>
      <c r="M1815" s="43">
        <f t="shared" ref="M1815:M1823" si="3623">M1816</f>
        <v>5250</v>
      </c>
      <c r="N1815" s="43">
        <f t="shared" ref="N1815:N1823" si="3624">N1816</f>
        <v>5145</v>
      </c>
      <c r="O1815" s="43">
        <f t="shared" ref="O1815:O1823" si="3625">O1816</f>
        <v>0</v>
      </c>
      <c r="P1815" s="43">
        <f t="shared" ref="P1815:P1823" si="3626">P1816</f>
        <v>0</v>
      </c>
      <c r="Q1815" s="43">
        <f t="shared" ref="Q1815:Q1823" si="3627">Q1816</f>
        <v>0</v>
      </c>
      <c r="R1815" s="43">
        <f t="shared" ref="R1815:R1823" si="3628">R1816</f>
        <v>0</v>
      </c>
      <c r="S1815" s="43">
        <f t="shared" ref="S1815:S1823" si="3629">S1816</f>
        <v>0</v>
      </c>
      <c r="T1815" s="43">
        <f t="shared" ref="T1815:T1823" si="3630">T1816</f>
        <v>0</v>
      </c>
      <c r="U1815" s="43">
        <v>0</v>
      </c>
      <c r="V1815" s="43">
        <f t="shared" si="3527"/>
        <v>11650</v>
      </c>
      <c r="W1815" s="43">
        <f t="shared" ref="W1815:W1823" si="3631">W1816</f>
        <v>0</v>
      </c>
      <c r="X1815" s="43">
        <f t="shared" ref="X1815:X1823" si="3632">X1816</f>
        <v>0</v>
      </c>
      <c r="Y1815" s="43">
        <f t="shared" ref="Y1815:Y1823" si="3633">Y1816</f>
        <v>0</v>
      </c>
      <c r="Z1815" s="43">
        <f t="shared" ref="Z1815:Z1823" si="3634">Z1816</f>
        <v>0</v>
      </c>
      <c r="AA1815" s="43">
        <f t="shared" ref="AA1815:AA1823" si="3635">AA1816</f>
        <v>0</v>
      </c>
      <c r="AB1815" s="43">
        <f t="shared" ref="AB1815:AB1823" si="3636">AB1816</f>
        <v>0</v>
      </c>
      <c r="AC1815" s="44">
        <f t="shared" ref="AC1815:AC1823" si="3637">AC1816</f>
        <v>2511.4283099999998</v>
      </c>
      <c r="AD1815" s="44">
        <f t="shared" ref="AD1815:AD1816" si="3638">AD1816</f>
        <v>2308.4017199999998</v>
      </c>
      <c r="AE1815" s="45">
        <f t="shared" si="3502"/>
        <v>91.91589147929929</v>
      </c>
      <c r="AF1815" s="43">
        <f t="shared" ref="AF1815:AF1816" si="3639">AF1816</f>
        <v>4716.2776299999996</v>
      </c>
      <c r="AG1815" s="43">
        <f t="shared" ref="AG1815:AG1816" si="3640">AG1816</f>
        <v>0</v>
      </c>
      <c r="AH1815" s="43">
        <f t="shared" ref="AH1815:AH1816" si="3641">AH1816</f>
        <v>0</v>
      </c>
      <c r="AI1815" s="43">
        <f t="shared" ref="AI1815:AI1816" si="3642">AI1816</f>
        <v>0</v>
      </c>
      <c r="AJ1815" s="43">
        <f t="shared" ref="AJ1815:AJ1816" si="3643">AJ1816</f>
        <v>0</v>
      </c>
      <c r="AK1815" s="43">
        <f t="shared" ref="AK1815:AK1816" si="3644">AK1816</f>
        <v>0</v>
      </c>
      <c r="AL1815" s="43">
        <f t="shared" si="3503"/>
        <v>4716.2776299999996</v>
      </c>
      <c r="AM1815" s="43">
        <f t="shared" si="3504"/>
        <v>6933.7223700000004</v>
      </c>
      <c r="AN1815" s="2"/>
      <c r="AO1815" s="1"/>
      <c r="AP1815" s="1"/>
      <c r="AQ1815" s="1"/>
      <c r="AR1815" s="1"/>
      <c r="AS1815" s="1"/>
    </row>
    <row r="1816">
      <c r="B1816" s="41" t="s">
        <v>834</v>
      </c>
      <c r="C1816" s="41" t="s">
        <v>115</v>
      </c>
      <c r="D1816" s="41" t="s">
        <v>117</v>
      </c>
      <c r="E1816" s="26" t="str">
        <f t="shared" si="3526"/>
        <v>0503</v>
      </c>
      <c r="F1816" s="41" t="s">
        <v>813</v>
      </c>
      <c r="G1816" s="41" t="s">
        <v>59</v>
      </c>
      <c r="H1816" s="42" t="s">
        <v>60</v>
      </c>
      <c r="I1816" s="43">
        <f t="shared" si="3619"/>
        <v>6400</v>
      </c>
      <c r="J1816" s="43">
        <f t="shared" si="3620"/>
        <v>0</v>
      </c>
      <c r="K1816" s="43">
        <f t="shared" si="3621"/>
        <v>0</v>
      </c>
      <c r="L1816" s="43">
        <f t="shared" si="3622"/>
        <v>5250</v>
      </c>
      <c r="M1816" s="43">
        <f t="shared" si="3623"/>
        <v>5250</v>
      </c>
      <c r="N1816" s="43">
        <f t="shared" si="3624"/>
        <v>5145</v>
      </c>
      <c r="O1816" s="43">
        <f t="shared" si="3625"/>
        <v>0</v>
      </c>
      <c r="P1816" s="43">
        <f t="shared" si="3626"/>
        <v>0</v>
      </c>
      <c r="Q1816" s="43">
        <f t="shared" si="3627"/>
        <v>0</v>
      </c>
      <c r="R1816" s="43">
        <f t="shared" si="3628"/>
        <v>0</v>
      </c>
      <c r="S1816" s="43">
        <f t="shared" si="3629"/>
        <v>0</v>
      </c>
      <c r="T1816" s="43">
        <f t="shared" si="3630"/>
        <v>0</v>
      </c>
      <c r="U1816" s="43">
        <v>0</v>
      </c>
      <c r="V1816" s="43">
        <f t="shared" si="3527"/>
        <v>11650</v>
      </c>
      <c r="W1816" s="43">
        <f t="shared" si="3631"/>
        <v>0</v>
      </c>
      <c r="X1816" s="43">
        <f t="shared" si="3632"/>
        <v>0</v>
      </c>
      <c r="Y1816" s="43">
        <f t="shared" si="3633"/>
        <v>0</v>
      </c>
      <c r="Z1816" s="43">
        <f t="shared" si="3634"/>
        <v>0</v>
      </c>
      <c r="AA1816" s="43">
        <f t="shared" si="3635"/>
        <v>0</v>
      </c>
      <c r="AB1816" s="43">
        <f t="shared" si="3636"/>
        <v>0</v>
      </c>
      <c r="AC1816" s="44">
        <f t="shared" si="3637"/>
        <v>2511.4283099999998</v>
      </c>
      <c r="AD1816" s="44">
        <f t="shared" si="3638"/>
        <v>2308.4017199999998</v>
      </c>
      <c r="AE1816" s="45">
        <f t="shared" si="3502"/>
        <v>91.91589147929929</v>
      </c>
      <c r="AF1816" s="43">
        <f t="shared" si="3639"/>
        <v>4716.2776299999996</v>
      </c>
      <c r="AG1816" s="43">
        <f t="shared" si="3640"/>
        <v>0</v>
      </c>
      <c r="AH1816" s="43">
        <f t="shared" si="3641"/>
        <v>0</v>
      </c>
      <c r="AI1816" s="43">
        <f t="shared" si="3642"/>
        <v>0</v>
      </c>
      <c r="AJ1816" s="43">
        <f t="shared" si="3643"/>
        <v>0</v>
      </c>
      <c r="AK1816" s="43">
        <f t="shared" si="3644"/>
        <v>0</v>
      </c>
      <c r="AL1816" s="43">
        <f t="shared" si="3503"/>
        <v>4716.2776299999996</v>
      </c>
      <c r="AM1816" s="43">
        <f t="shared" si="3504"/>
        <v>6933.7223700000004</v>
      </c>
      <c r="AN1816" s="2"/>
    </row>
    <row r="1817" ht="63">
      <c r="B1817" s="41" t="s">
        <v>834</v>
      </c>
      <c r="C1817" s="41" t="s">
        <v>115</v>
      </c>
      <c r="D1817" s="41" t="s">
        <v>117</v>
      </c>
      <c r="E1817" s="26" t="str">
        <f t="shared" si="3526"/>
        <v>0503</v>
      </c>
      <c r="F1817" s="41" t="s">
        <v>813</v>
      </c>
      <c r="G1817" s="41" t="s">
        <v>475</v>
      </c>
      <c r="H1817" s="42" t="s">
        <v>476</v>
      </c>
      <c r="I1817" s="43">
        <v>6400</v>
      </c>
      <c r="J1817" s="43"/>
      <c r="K1817" s="43"/>
      <c r="L1817" s="43">
        <v>5250</v>
      </c>
      <c r="M1817" s="43">
        <v>5250</v>
      </c>
      <c r="N1817" s="43">
        <v>5145</v>
      </c>
      <c r="O1817" s="43">
        <v>0</v>
      </c>
      <c r="P1817" s="43">
        <v>0</v>
      </c>
      <c r="Q1817" s="43">
        <v>0</v>
      </c>
      <c r="R1817" s="43">
        <v>0</v>
      </c>
      <c r="S1817" s="43">
        <v>0</v>
      </c>
      <c r="T1817" s="43">
        <v>0</v>
      </c>
      <c r="U1817" s="43">
        <v>0</v>
      </c>
      <c r="V1817" s="43">
        <f t="shared" si="3527"/>
        <v>11650</v>
      </c>
      <c r="W1817" s="43"/>
      <c r="X1817" s="43"/>
      <c r="Y1817" s="43"/>
      <c r="Z1817" s="43"/>
      <c r="AA1817" s="43"/>
      <c r="AB1817" s="43">
        <v>0</v>
      </c>
      <c r="AC1817" s="44">
        <v>2511.4283099999998</v>
      </c>
      <c r="AD1817" s="44">
        <v>2308.4017199999998</v>
      </c>
      <c r="AE1817" s="45">
        <f t="shared" si="3502"/>
        <v>91.91589147929929</v>
      </c>
      <c r="AF1817" s="43">
        <v>4716.2776299999996</v>
      </c>
      <c r="AG1817" s="43">
        <v>0</v>
      </c>
      <c r="AH1817" s="43">
        <v>0</v>
      </c>
      <c r="AI1817" s="43">
        <v>0</v>
      </c>
      <c r="AJ1817" s="43">
        <v>0</v>
      </c>
      <c r="AK1817" s="43">
        <v>0</v>
      </c>
      <c r="AL1817" s="43">
        <f t="shared" si="3503"/>
        <v>4716.2776299999996</v>
      </c>
      <c r="AM1817" s="43">
        <f t="shared" si="3504"/>
        <v>6933.7223700000004</v>
      </c>
      <c r="AN1817" s="19"/>
    </row>
    <row r="1818">
      <c r="B1818" s="41" t="s">
        <v>834</v>
      </c>
      <c r="C1818" s="41" t="s">
        <v>115</v>
      </c>
      <c r="D1818" s="41" t="s">
        <v>117</v>
      </c>
      <c r="E1818" s="26" t="str">
        <f t="shared" si="3526"/>
        <v>0503</v>
      </c>
      <c r="F1818" s="41" t="s">
        <v>815</v>
      </c>
      <c r="G1818" s="41"/>
      <c r="H1818" s="42" t="s">
        <v>267</v>
      </c>
      <c r="I1818" s="43">
        <f>I1821</f>
        <v>0</v>
      </c>
      <c r="J1818" s="43">
        <f>J1821</f>
        <v>0</v>
      </c>
      <c r="K1818" s="43">
        <f>K1821</f>
        <v>0</v>
      </c>
      <c r="L1818" s="43">
        <f>L1821</f>
        <v>0</v>
      </c>
      <c r="M1818" s="43">
        <f>M1821</f>
        <v>0</v>
      </c>
      <c r="N1818" s="43">
        <f>N1821</f>
        <v>0</v>
      </c>
      <c r="O1818" s="43">
        <f>O1821</f>
        <v>0</v>
      </c>
      <c r="P1818" s="43">
        <f>P1821</f>
        <v>0</v>
      </c>
      <c r="Q1818" s="43">
        <f>Q1821</f>
        <v>0</v>
      </c>
      <c r="R1818" s="43">
        <f>R1821</f>
        <v>0</v>
      </c>
      <c r="S1818" s="43">
        <f>S1821</f>
        <v>0</v>
      </c>
      <c r="T1818" s="43">
        <f>T1821</f>
        <v>0</v>
      </c>
      <c r="U1818" s="43">
        <v>0</v>
      </c>
      <c r="V1818" s="43">
        <f t="shared" si="3527"/>
        <v>0</v>
      </c>
      <c r="W1818" s="43">
        <f>W1821</f>
        <v>0</v>
      </c>
      <c r="X1818" s="43">
        <f>X1821</f>
        <v>0</v>
      </c>
      <c r="Y1818" s="43">
        <f>Y1821</f>
        <v>0</v>
      </c>
      <c r="Z1818" s="43">
        <f>Z1821</f>
        <v>0</v>
      </c>
      <c r="AA1818" s="43">
        <f>AA1821</f>
        <v>0</v>
      </c>
      <c r="AB1818" s="43">
        <f>AB1821</f>
        <v>0</v>
      </c>
      <c r="AC1818" s="44">
        <f>AC1821+AC1819</f>
        <v>8680.9083800000008</v>
      </c>
      <c r="AD1818" s="44">
        <f>AD1821+AD1819</f>
        <v>8546.2957200000001</v>
      </c>
      <c r="AE1818" s="45">
        <f t="shared" si="3502"/>
        <v>98.449325184560919</v>
      </c>
      <c r="AF1818" s="43">
        <f>AF1821</f>
        <v>16855.90495</v>
      </c>
      <c r="AG1818" s="43">
        <f>AG1821</f>
        <v>0</v>
      </c>
      <c r="AH1818" s="43">
        <f>AH1821</f>
        <v>0</v>
      </c>
      <c r="AI1818" s="43">
        <f>AI1821</f>
        <v>0</v>
      </c>
      <c r="AJ1818" s="43">
        <f>AJ1821</f>
        <v>0</v>
      </c>
      <c r="AK1818" s="43">
        <f>AK1821</f>
        <v>0</v>
      </c>
      <c r="AL1818" s="43">
        <f t="shared" si="3503"/>
        <v>16855.90495</v>
      </c>
      <c r="AM1818" s="43">
        <f t="shared" si="3504"/>
        <v>-16855.90495</v>
      </c>
      <c r="AN1818" s="2"/>
      <c r="AO1818" s="1"/>
      <c r="AP1818" s="1"/>
      <c r="AQ1818" s="1"/>
      <c r="AR1818" s="1"/>
      <c r="AS1818" s="1"/>
    </row>
    <row r="1819">
      <c r="B1819" s="41" t="s">
        <v>834</v>
      </c>
      <c r="C1819" s="41" t="s">
        <v>115</v>
      </c>
      <c r="D1819" s="41" t="s">
        <v>117</v>
      </c>
      <c r="E1819" s="26" t="str">
        <f t="shared" si="3526"/>
        <v>0503</v>
      </c>
      <c r="F1819" s="41" t="s">
        <v>815</v>
      </c>
      <c r="G1819" s="41" t="s">
        <v>177</v>
      </c>
      <c r="H1819" s="42" t="s">
        <v>178</v>
      </c>
      <c r="I1819" s="43"/>
      <c r="J1819" s="43"/>
      <c r="K1819" s="43"/>
      <c r="L1819" s="43"/>
      <c r="M1819" s="43"/>
      <c r="N1819" s="43"/>
      <c r="O1819" s="43"/>
      <c r="P1819" s="43"/>
      <c r="Q1819" s="43"/>
      <c r="R1819" s="43"/>
      <c r="S1819" s="43"/>
      <c r="T1819" s="43"/>
      <c r="U1819" s="43"/>
      <c r="V1819" s="43">
        <f>V1820</f>
        <v>0</v>
      </c>
      <c r="W1819" s="43"/>
      <c r="X1819" s="43"/>
      <c r="Y1819" s="43"/>
      <c r="Z1819" s="43"/>
      <c r="AA1819" s="43"/>
      <c r="AB1819" s="43"/>
      <c r="AC1819" s="44">
        <f>AC1820</f>
        <v>2407.3314500000001</v>
      </c>
      <c r="AD1819" s="44">
        <f>AD1820</f>
        <v>2390.5315900000001</v>
      </c>
      <c r="AE1819" s="45">
        <f t="shared" si="3502"/>
        <v>99.302137642907468</v>
      </c>
      <c r="AF1819" s="43"/>
      <c r="AG1819" s="43"/>
      <c r="AH1819" s="43"/>
      <c r="AI1819" s="43"/>
      <c r="AJ1819" s="43"/>
      <c r="AK1819" s="43"/>
      <c r="AL1819" s="43"/>
      <c r="AM1819" s="43"/>
      <c r="AN1819" s="2"/>
      <c r="AR1819" s="1"/>
      <c r="AS1819" s="1"/>
    </row>
    <row r="1820">
      <c r="B1820" s="41" t="s">
        <v>834</v>
      </c>
      <c r="C1820" s="41" t="s">
        <v>115</v>
      </c>
      <c r="D1820" s="41" t="s">
        <v>117</v>
      </c>
      <c r="E1820" s="26" t="str">
        <f t="shared" si="3526"/>
        <v>0503</v>
      </c>
      <c r="F1820" s="41" t="s">
        <v>815</v>
      </c>
      <c r="G1820" s="41" t="s">
        <v>373</v>
      </c>
      <c r="H1820" s="42" t="s">
        <v>374</v>
      </c>
      <c r="I1820" s="43"/>
      <c r="J1820" s="43"/>
      <c r="K1820" s="43"/>
      <c r="L1820" s="43"/>
      <c r="M1820" s="43"/>
      <c r="N1820" s="43"/>
      <c r="O1820" s="43"/>
      <c r="P1820" s="43"/>
      <c r="Q1820" s="43"/>
      <c r="R1820" s="43"/>
      <c r="S1820" s="43"/>
      <c r="T1820" s="43"/>
      <c r="U1820" s="43"/>
      <c r="V1820" s="43">
        <v>0</v>
      </c>
      <c r="W1820" s="43"/>
      <c r="X1820" s="43"/>
      <c r="Y1820" s="43"/>
      <c r="Z1820" s="43"/>
      <c r="AA1820" s="43"/>
      <c r="AB1820" s="43"/>
      <c r="AC1820" s="44">
        <v>2407.3314500000001</v>
      </c>
      <c r="AD1820" s="44">
        <v>2390.5315900000001</v>
      </c>
      <c r="AE1820" s="45">
        <f t="shared" si="3502"/>
        <v>99.302137642907468</v>
      </c>
      <c r="AF1820" s="43"/>
      <c r="AG1820" s="43"/>
      <c r="AH1820" s="43"/>
      <c r="AI1820" s="43"/>
      <c r="AJ1820" s="43"/>
      <c r="AK1820" s="43"/>
      <c r="AL1820" s="43"/>
      <c r="AM1820" s="43"/>
      <c r="AN1820" s="2"/>
      <c r="AO1820" s="1"/>
      <c r="AP1820" s="1"/>
      <c r="AQ1820" s="1"/>
      <c r="AR1820" s="1"/>
      <c r="AS1820" s="1"/>
    </row>
    <row r="1821">
      <c r="B1821" s="41" t="s">
        <v>834</v>
      </c>
      <c r="C1821" s="41" t="s">
        <v>115</v>
      </c>
      <c r="D1821" s="41" t="s">
        <v>117</v>
      </c>
      <c r="E1821" s="26" t="str">
        <f t="shared" si="3526"/>
        <v>0503</v>
      </c>
      <c r="F1821" s="41" t="s">
        <v>815</v>
      </c>
      <c r="G1821" s="41" t="s">
        <v>59</v>
      </c>
      <c r="H1821" s="42" t="s">
        <v>60</v>
      </c>
      <c r="I1821" s="43">
        <f t="shared" si="3619"/>
        <v>0</v>
      </c>
      <c r="J1821" s="43">
        <f t="shared" si="3620"/>
        <v>0</v>
      </c>
      <c r="K1821" s="43">
        <f t="shared" si="3621"/>
        <v>0</v>
      </c>
      <c r="L1821" s="43">
        <f t="shared" si="3622"/>
        <v>0</v>
      </c>
      <c r="M1821" s="43">
        <f t="shared" si="3623"/>
        <v>0</v>
      </c>
      <c r="N1821" s="43">
        <f t="shared" si="3624"/>
        <v>0</v>
      </c>
      <c r="O1821" s="43">
        <f t="shared" si="3625"/>
        <v>0</v>
      </c>
      <c r="P1821" s="43">
        <f t="shared" si="3626"/>
        <v>0</v>
      </c>
      <c r="Q1821" s="43">
        <f t="shared" si="3627"/>
        <v>0</v>
      </c>
      <c r="R1821" s="43">
        <f t="shared" si="3628"/>
        <v>0</v>
      </c>
      <c r="S1821" s="43">
        <f t="shared" si="3629"/>
        <v>0</v>
      </c>
      <c r="T1821" s="43">
        <f t="shared" si="3630"/>
        <v>0</v>
      </c>
      <c r="U1821" s="43">
        <v>0</v>
      </c>
      <c r="V1821" s="43">
        <f t="shared" si="3527"/>
        <v>0</v>
      </c>
      <c r="W1821" s="43">
        <f t="shared" si="3631"/>
        <v>0</v>
      </c>
      <c r="X1821" s="43">
        <f t="shared" si="3632"/>
        <v>0</v>
      </c>
      <c r="Y1821" s="43">
        <f t="shared" si="3633"/>
        <v>0</v>
      </c>
      <c r="Z1821" s="43">
        <f t="shared" si="3634"/>
        <v>0</v>
      </c>
      <c r="AA1821" s="43">
        <f t="shared" si="3635"/>
        <v>0</v>
      </c>
      <c r="AB1821" s="43">
        <f t="shared" si="3636"/>
        <v>0</v>
      </c>
      <c r="AC1821" s="44">
        <f t="shared" si="3637"/>
        <v>6273.5769300000002</v>
      </c>
      <c r="AD1821" s="44">
        <f>AD1822</f>
        <v>6155.7641299999996</v>
      </c>
      <c r="AE1821" s="45">
        <f t="shared" si="3502"/>
        <v>98.122079296794396</v>
      </c>
      <c r="AF1821" s="43">
        <f>AF1822</f>
        <v>16855.90495</v>
      </c>
      <c r="AG1821" s="43">
        <f>AG1822</f>
        <v>0</v>
      </c>
      <c r="AH1821" s="43">
        <f>AH1822</f>
        <v>0</v>
      </c>
      <c r="AI1821" s="43">
        <f>AI1822</f>
        <v>0</v>
      </c>
      <c r="AJ1821" s="43">
        <f>AJ1822</f>
        <v>0</v>
      </c>
      <c r="AK1821" s="43">
        <f>AK1822</f>
        <v>0</v>
      </c>
      <c r="AL1821" s="43">
        <f t="shared" si="3503"/>
        <v>16855.90495</v>
      </c>
      <c r="AM1821" s="43">
        <f t="shared" si="3504"/>
        <v>-16855.90495</v>
      </c>
      <c r="AN1821" s="2"/>
      <c r="AO1821" s="1"/>
      <c r="AP1821" s="1"/>
      <c r="AQ1821" s="1"/>
      <c r="AR1821" s="1"/>
      <c r="AS1821" s="1"/>
    </row>
    <row r="1822" ht="63">
      <c r="B1822" s="41" t="s">
        <v>834</v>
      </c>
      <c r="C1822" s="41" t="s">
        <v>115</v>
      </c>
      <c r="D1822" s="41" t="s">
        <v>117</v>
      </c>
      <c r="E1822" s="26" t="str">
        <f t="shared" si="3526"/>
        <v>0503</v>
      </c>
      <c r="F1822" s="41" t="s">
        <v>815</v>
      </c>
      <c r="G1822" s="41" t="s">
        <v>475</v>
      </c>
      <c r="H1822" s="42" t="s">
        <v>476</v>
      </c>
      <c r="I1822" s="43"/>
      <c r="J1822" s="43"/>
      <c r="K1822" s="43"/>
      <c r="L1822" s="43"/>
      <c r="M1822" s="43"/>
      <c r="N1822" s="43"/>
      <c r="O1822" s="43">
        <v>0</v>
      </c>
      <c r="P1822" s="43">
        <v>0</v>
      </c>
      <c r="Q1822" s="43">
        <v>0</v>
      </c>
      <c r="R1822" s="43">
        <v>0</v>
      </c>
      <c r="S1822" s="43">
        <v>0</v>
      </c>
      <c r="T1822" s="43">
        <v>0</v>
      </c>
      <c r="U1822" s="43">
        <v>0</v>
      </c>
      <c r="V1822" s="43">
        <f t="shared" si="3527"/>
        <v>0</v>
      </c>
      <c r="W1822" s="43"/>
      <c r="X1822" s="43"/>
      <c r="Y1822" s="43"/>
      <c r="Z1822" s="43"/>
      <c r="AA1822" s="43"/>
      <c r="AB1822" s="43">
        <v>0</v>
      </c>
      <c r="AC1822" s="44">
        <v>6273.5769300000002</v>
      </c>
      <c r="AD1822" s="44">
        <v>6155.7641299999996</v>
      </c>
      <c r="AE1822" s="45">
        <f t="shared" si="3502"/>
        <v>98.122079296794396</v>
      </c>
      <c r="AF1822" s="43">
        <v>16855.90495</v>
      </c>
      <c r="AG1822" s="43">
        <v>0</v>
      </c>
      <c r="AH1822" s="43">
        <v>0</v>
      </c>
      <c r="AI1822" s="43">
        <v>0</v>
      </c>
      <c r="AJ1822" s="43">
        <v>0</v>
      </c>
      <c r="AK1822" s="43">
        <v>0</v>
      </c>
      <c r="AL1822" s="43">
        <f t="shared" si="3503"/>
        <v>16855.90495</v>
      </c>
      <c r="AM1822" s="43">
        <f t="shared" si="3504"/>
        <v>-16855.90495</v>
      </c>
      <c r="AN1822" s="19"/>
      <c r="AO1822" s="1"/>
      <c r="AP1822" s="1"/>
      <c r="AQ1822" s="1"/>
      <c r="AR1822" s="1"/>
      <c r="AS1822" s="1"/>
    </row>
    <row r="1823" ht="31.5">
      <c r="B1823" s="41" t="s">
        <v>834</v>
      </c>
      <c r="C1823" s="41" t="s">
        <v>115</v>
      </c>
      <c r="D1823" s="41" t="s">
        <v>117</v>
      </c>
      <c r="E1823" s="26" t="str">
        <f t="shared" si="3526"/>
        <v>0503</v>
      </c>
      <c r="F1823" s="41" t="s">
        <v>81</v>
      </c>
      <c r="G1823" s="41"/>
      <c r="H1823" s="42" t="s">
        <v>82</v>
      </c>
      <c r="I1823" s="43">
        <f t="shared" si="3619"/>
        <v>0</v>
      </c>
      <c r="J1823" s="43">
        <f t="shared" si="3620"/>
        <v>0</v>
      </c>
      <c r="K1823" s="43">
        <f t="shared" si="3621"/>
        <v>0</v>
      </c>
      <c r="L1823" s="43">
        <f t="shared" si="3622"/>
        <v>0</v>
      </c>
      <c r="M1823" s="43">
        <f t="shared" si="3623"/>
        <v>0</v>
      </c>
      <c r="N1823" s="43">
        <f t="shared" si="3624"/>
        <v>0</v>
      </c>
      <c r="O1823" s="43">
        <f t="shared" si="3625"/>
        <v>0</v>
      </c>
      <c r="P1823" s="43">
        <f t="shared" si="3626"/>
        <v>0</v>
      </c>
      <c r="Q1823" s="43">
        <f t="shared" si="3627"/>
        <v>0</v>
      </c>
      <c r="R1823" s="43">
        <f t="shared" si="3628"/>
        <v>0</v>
      </c>
      <c r="S1823" s="43">
        <f t="shared" si="3629"/>
        <v>0</v>
      </c>
      <c r="T1823" s="43">
        <f t="shared" si="3630"/>
        <v>0</v>
      </c>
      <c r="U1823" s="43">
        <v>0.93200000000000005</v>
      </c>
      <c r="V1823" s="43">
        <f t="shared" si="3527"/>
        <v>0.93200000000000005</v>
      </c>
      <c r="W1823" s="43">
        <f t="shared" si="3631"/>
        <v>0.93200000000000005</v>
      </c>
      <c r="X1823" s="43">
        <f t="shared" si="3632"/>
        <v>0</v>
      </c>
      <c r="Y1823" s="43">
        <f t="shared" si="3633"/>
        <v>0</v>
      </c>
      <c r="Z1823" s="43">
        <f t="shared" si="3634"/>
        <v>0</v>
      </c>
      <c r="AA1823" s="43">
        <f t="shared" si="3635"/>
        <v>0</v>
      </c>
      <c r="AB1823" s="43">
        <f t="shared" si="3636"/>
        <v>525</v>
      </c>
      <c r="AC1823" s="44">
        <f t="shared" si="3637"/>
        <v>1259</v>
      </c>
      <c r="AD1823" s="44">
        <f>AD1824</f>
        <v>924</v>
      </c>
      <c r="AE1823" s="45">
        <f t="shared" si="3502"/>
        <v>73.391580619539326</v>
      </c>
      <c r="AF1823" s="43">
        <f>AF1824</f>
        <v>1259.6425300000001</v>
      </c>
      <c r="AG1823" s="43">
        <f>AG1824</f>
        <v>0</v>
      </c>
      <c r="AH1823" s="43">
        <f>AH1824</f>
        <v>0</v>
      </c>
      <c r="AI1823" s="43">
        <f>AI1824</f>
        <v>0</v>
      </c>
      <c r="AJ1823" s="43">
        <f>AJ1824</f>
        <v>0</v>
      </c>
      <c r="AK1823" s="43">
        <f>AK1824</f>
        <v>0</v>
      </c>
      <c r="AL1823" s="43">
        <f t="shared" si="3503"/>
        <v>1259.6425300000001</v>
      </c>
      <c r="AM1823" s="43">
        <f t="shared" si="3504"/>
        <v>-1258.7105300000001</v>
      </c>
      <c r="AN1823" s="2"/>
      <c r="AR1823" s="1"/>
      <c r="AS1823" s="1"/>
    </row>
    <row r="1824" ht="47.25">
      <c r="B1824" s="41" t="s">
        <v>834</v>
      </c>
      <c r="C1824" s="41" t="s">
        <v>115</v>
      </c>
      <c r="D1824" s="41" t="s">
        <v>117</v>
      </c>
      <c r="E1824" s="26" t="str">
        <f t="shared" si="3526"/>
        <v>0503</v>
      </c>
      <c r="F1824" s="41" t="s">
        <v>381</v>
      </c>
      <c r="G1824" s="41"/>
      <c r="H1824" s="42" t="s">
        <v>382</v>
      </c>
      <c r="I1824" s="43">
        <f>I1829+I1825</f>
        <v>0</v>
      </c>
      <c r="J1824" s="43">
        <f>J1829+J1825</f>
        <v>0</v>
      </c>
      <c r="K1824" s="43">
        <f>K1829+K1825</f>
        <v>0</v>
      </c>
      <c r="L1824" s="43">
        <f>L1829+L1825</f>
        <v>0</v>
      </c>
      <c r="M1824" s="43">
        <f>M1829+M1825</f>
        <v>0</v>
      </c>
      <c r="N1824" s="43">
        <f>N1829+N1825</f>
        <v>0</v>
      </c>
      <c r="O1824" s="43">
        <f>O1829+O1825+O1827</f>
        <v>0</v>
      </c>
      <c r="P1824" s="43">
        <f>P1829+P1825+P1827</f>
        <v>0</v>
      </c>
      <c r="Q1824" s="43">
        <f>Q1829+Q1825+Q1827</f>
        <v>0</v>
      </c>
      <c r="R1824" s="43">
        <f>R1829+R1825+R1827</f>
        <v>0</v>
      </c>
      <c r="S1824" s="43">
        <f>S1829+S1825</f>
        <v>0</v>
      </c>
      <c r="T1824" s="43">
        <f>T1829+T1825</f>
        <v>0</v>
      </c>
      <c r="U1824" s="43">
        <v>0.93200000000000005</v>
      </c>
      <c r="V1824" s="43">
        <f t="shared" si="3527"/>
        <v>0.93200000000000005</v>
      </c>
      <c r="W1824" s="43">
        <f>W1829+W1825</f>
        <v>0.93200000000000005</v>
      </c>
      <c r="X1824" s="43">
        <f>X1829+X1825</f>
        <v>0</v>
      </c>
      <c r="Y1824" s="43">
        <f>Y1829+Y1825</f>
        <v>0</v>
      </c>
      <c r="Z1824" s="43">
        <f>Z1829+Z1825</f>
        <v>0</v>
      </c>
      <c r="AA1824" s="43">
        <f>AA1829+AA1825</f>
        <v>0</v>
      </c>
      <c r="AB1824" s="43">
        <f>AB1829+AB1825+AB1827</f>
        <v>525</v>
      </c>
      <c r="AC1824" s="44">
        <f>AC1829+AC1825+AC1827</f>
        <v>1259</v>
      </c>
      <c r="AD1824" s="44">
        <f>AD1829+AD1825+AD1827</f>
        <v>924</v>
      </c>
      <c r="AE1824" s="45">
        <f t="shared" si="3502"/>
        <v>73.391580619539326</v>
      </c>
      <c r="AF1824" s="43">
        <f>AF1829+AF1825+AF1827</f>
        <v>1259.6425300000001</v>
      </c>
      <c r="AG1824" s="43">
        <f>AG1829+AG1825+AG1827</f>
        <v>0</v>
      </c>
      <c r="AH1824" s="43">
        <f>AH1829+AH1825+AH1827</f>
        <v>0</v>
      </c>
      <c r="AI1824" s="43">
        <f>AI1829+AI1825+AI1827</f>
        <v>0</v>
      </c>
      <c r="AJ1824" s="43">
        <f>AJ1829+AJ1825+AJ1827</f>
        <v>0</v>
      </c>
      <c r="AK1824" s="43">
        <f>AK1829+AK1825+AK1827</f>
        <v>0</v>
      </c>
      <c r="AL1824" s="43">
        <f t="shared" si="3503"/>
        <v>1259.6425300000001</v>
      </c>
      <c r="AM1824" s="43">
        <f t="shared" si="3504"/>
        <v>-1258.7105300000001</v>
      </c>
      <c r="AN1824" s="2"/>
      <c r="AO1824" s="1"/>
      <c r="AP1824" s="1"/>
      <c r="AQ1824" s="1"/>
      <c r="AR1824" s="1"/>
      <c r="AS1824" s="1"/>
    </row>
    <row r="1825" ht="31.5">
      <c r="B1825" s="41" t="s">
        <v>834</v>
      </c>
      <c r="C1825" s="41" t="s">
        <v>115</v>
      </c>
      <c r="D1825" s="41" t="s">
        <v>117</v>
      </c>
      <c r="E1825" s="26" t="str">
        <f t="shared" si="3526"/>
        <v>0503</v>
      </c>
      <c r="F1825" s="41" t="s">
        <v>381</v>
      </c>
      <c r="G1825" s="41" t="s">
        <v>53</v>
      </c>
      <c r="H1825" s="42" t="s">
        <v>54</v>
      </c>
      <c r="I1825" s="43">
        <f>I1826</f>
        <v>0</v>
      </c>
      <c r="J1825" s="43">
        <f>J1826</f>
        <v>0</v>
      </c>
      <c r="K1825" s="43">
        <f>K1826</f>
        <v>0</v>
      </c>
      <c r="L1825" s="43">
        <f>L1826</f>
        <v>0</v>
      </c>
      <c r="M1825" s="43">
        <f>M1826</f>
        <v>0</v>
      </c>
      <c r="N1825" s="43">
        <f>N1826</f>
        <v>0</v>
      </c>
      <c r="O1825" s="43">
        <f>O1826</f>
        <v>0</v>
      </c>
      <c r="P1825" s="43">
        <f>P1826</f>
        <v>0</v>
      </c>
      <c r="Q1825" s="43">
        <f>Q1826</f>
        <v>0</v>
      </c>
      <c r="R1825" s="43">
        <f>R1826</f>
        <v>0</v>
      </c>
      <c r="S1825" s="43">
        <f>S1826</f>
        <v>0</v>
      </c>
      <c r="T1825" s="43">
        <f>T1826</f>
        <v>0</v>
      </c>
      <c r="U1825" s="43">
        <v>0.93200000000000005</v>
      </c>
      <c r="V1825" s="43">
        <f t="shared" si="3527"/>
        <v>0.93200000000000005</v>
      </c>
      <c r="W1825" s="43">
        <f>W1826</f>
        <v>0.93200000000000005</v>
      </c>
      <c r="X1825" s="43">
        <f>X1826</f>
        <v>0</v>
      </c>
      <c r="Y1825" s="43">
        <f>Y1826</f>
        <v>0</v>
      </c>
      <c r="Z1825" s="43">
        <f>Z1826</f>
        <v>0</v>
      </c>
      <c r="AA1825" s="43">
        <f>AA1826</f>
        <v>0</v>
      </c>
      <c r="AB1825" s="43">
        <f>AB1826</f>
        <v>0</v>
      </c>
      <c r="AC1825" s="44">
        <f>AC1826</f>
        <v>200</v>
      </c>
      <c r="AD1825" s="44">
        <f>AD1826</f>
        <v>170</v>
      </c>
      <c r="AE1825" s="45">
        <f t="shared" si="3502"/>
        <v>85</v>
      </c>
      <c r="AF1825" s="43">
        <f>AF1826</f>
        <v>200.64252999999999</v>
      </c>
      <c r="AG1825" s="43">
        <f>AG1826</f>
        <v>0</v>
      </c>
      <c r="AH1825" s="43">
        <f>AH1826</f>
        <v>0</v>
      </c>
      <c r="AI1825" s="43">
        <f>AI1826</f>
        <v>0</v>
      </c>
      <c r="AJ1825" s="43">
        <f>AJ1826</f>
        <v>0</v>
      </c>
      <c r="AK1825" s="43">
        <f>AK1826</f>
        <v>0</v>
      </c>
      <c r="AL1825" s="43">
        <f t="shared" si="3503"/>
        <v>200.64252999999999</v>
      </c>
      <c r="AM1825" s="43">
        <f t="shared" si="3504"/>
        <v>-199.71053000000001</v>
      </c>
      <c r="AN1825" s="2"/>
      <c r="AR1825" s="1"/>
      <c r="AS1825" s="1"/>
    </row>
    <row r="1826" ht="31.5">
      <c r="B1826" s="41" t="s">
        <v>834</v>
      </c>
      <c r="C1826" s="41" t="s">
        <v>115</v>
      </c>
      <c r="D1826" s="41" t="s">
        <v>117</v>
      </c>
      <c r="E1826" s="26" t="str">
        <f t="shared" si="3526"/>
        <v>0503</v>
      </c>
      <c r="F1826" s="41" t="s">
        <v>381</v>
      </c>
      <c r="G1826" s="41" t="s">
        <v>55</v>
      </c>
      <c r="H1826" s="42" t="s">
        <v>56</v>
      </c>
      <c r="I1826" s="43"/>
      <c r="J1826" s="43"/>
      <c r="K1826" s="43"/>
      <c r="L1826" s="43"/>
      <c r="M1826" s="43"/>
      <c r="N1826" s="43"/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0.93200000000000005</v>
      </c>
      <c r="V1826" s="43">
        <f t="shared" si="3527"/>
        <v>0.93200000000000005</v>
      </c>
      <c r="W1826" s="43">
        <v>0.93200000000000005</v>
      </c>
      <c r="X1826" s="43"/>
      <c r="Y1826" s="43"/>
      <c r="Z1826" s="43"/>
      <c r="AA1826" s="43"/>
      <c r="AB1826" s="43">
        <v>0</v>
      </c>
      <c r="AC1826" s="44">
        <v>200</v>
      </c>
      <c r="AD1826" s="44">
        <v>170</v>
      </c>
      <c r="AE1826" s="45">
        <f t="shared" si="3502"/>
        <v>85</v>
      </c>
      <c r="AF1826" s="43">
        <v>200.64252999999999</v>
      </c>
      <c r="AG1826" s="43">
        <v>0</v>
      </c>
      <c r="AH1826" s="43">
        <v>0</v>
      </c>
      <c r="AI1826" s="43">
        <v>0</v>
      </c>
      <c r="AJ1826" s="43">
        <v>0</v>
      </c>
      <c r="AK1826" s="43">
        <v>0</v>
      </c>
      <c r="AL1826" s="43">
        <f t="shared" si="3503"/>
        <v>200.64252999999999</v>
      </c>
      <c r="AM1826" s="43">
        <f t="shared" si="3504"/>
        <v>-199.71053000000001</v>
      </c>
      <c r="AN1826" s="2"/>
      <c r="AO1826" s="1"/>
      <c r="AP1826" s="1"/>
      <c r="AQ1826" s="1"/>
      <c r="AR1826" s="1"/>
      <c r="AS1826" s="1"/>
    </row>
    <row r="1827" ht="31.5">
      <c r="B1827" s="41" t="s">
        <v>834</v>
      </c>
      <c r="C1827" s="41" t="s">
        <v>115</v>
      </c>
      <c r="D1827" s="41" t="s">
        <v>117</v>
      </c>
      <c r="E1827" s="26" t="str">
        <f t="shared" si="3526"/>
        <v>0503</v>
      </c>
      <c r="F1827" s="41" t="s">
        <v>381</v>
      </c>
      <c r="G1827" s="41" t="s">
        <v>177</v>
      </c>
      <c r="H1827" s="42" t="s">
        <v>178</v>
      </c>
      <c r="I1827" s="43"/>
      <c r="J1827" s="43"/>
      <c r="K1827" s="43"/>
      <c r="L1827" s="43"/>
      <c r="M1827" s="43"/>
      <c r="N1827" s="43"/>
      <c r="O1827" s="43">
        <f>O1828</f>
        <v>0</v>
      </c>
      <c r="P1827" s="43">
        <f>P1828</f>
        <v>0</v>
      </c>
      <c r="Q1827" s="43">
        <f>Q1828</f>
        <v>0</v>
      </c>
      <c r="R1827" s="43">
        <f>R1828</f>
        <v>0</v>
      </c>
      <c r="S1827" s="43"/>
      <c r="T1827" s="43"/>
      <c r="U1827" s="43"/>
      <c r="V1827" s="43">
        <f t="shared" si="3527"/>
        <v>0</v>
      </c>
      <c r="W1827" s="43"/>
      <c r="X1827" s="43"/>
      <c r="Y1827" s="43"/>
      <c r="Z1827" s="43"/>
      <c r="AA1827" s="43"/>
      <c r="AB1827" s="43">
        <f>AB1828</f>
        <v>250</v>
      </c>
      <c r="AC1827" s="44">
        <f>AC1828</f>
        <v>325</v>
      </c>
      <c r="AD1827" s="44">
        <f>AD1828</f>
        <v>325</v>
      </c>
      <c r="AE1827" s="45">
        <f t="shared" si="3502"/>
        <v>100</v>
      </c>
      <c r="AF1827" s="43">
        <f>AF1828</f>
        <v>325</v>
      </c>
      <c r="AG1827" s="43">
        <f>AG1828</f>
        <v>0</v>
      </c>
      <c r="AH1827" s="43">
        <f>AH1828</f>
        <v>0</v>
      </c>
      <c r="AI1827" s="43">
        <f>AI1828</f>
        <v>0</v>
      </c>
      <c r="AJ1827" s="43">
        <f>AJ1828</f>
        <v>0</v>
      </c>
      <c r="AK1827" s="43">
        <f>AK1828</f>
        <v>0</v>
      </c>
      <c r="AL1827" s="43">
        <f t="shared" si="3503"/>
        <v>325</v>
      </c>
      <c r="AM1827" s="43">
        <f t="shared" si="3504"/>
        <v>-325</v>
      </c>
      <c r="AN1827" s="2"/>
      <c r="AR1827" s="1"/>
      <c r="AS1827" s="1"/>
    </row>
    <row r="1828" ht="63">
      <c r="B1828" s="41" t="s">
        <v>834</v>
      </c>
      <c r="C1828" s="41" t="s">
        <v>115</v>
      </c>
      <c r="D1828" s="41" t="s">
        <v>117</v>
      </c>
      <c r="E1828" s="26" t="str">
        <f t="shared" si="3526"/>
        <v>0503</v>
      </c>
      <c r="F1828" s="41" t="s">
        <v>381</v>
      </c>
      <c r="G1828" s="41" t="s">
        <v>373</v>
      </c>
      <c r="H1828" s="42" t="s">
        <v>374</v>
      </c>
      <c r="I1828" s="43"/>
      <c r="J1828" s="43"/>
      <c r="K1828" s="43"/>
      <c r="L1828" s="43"/>
      <c r="M1828" s="43"/>
      <c r="N1828" s="43"/>
      <c r="O1828" s="43">
        <v>0</v>
      </c>
      <c r="P1828" s="43">
        <v>0</v>
      </c>
      <c r="Q1828" s="43">
        <v>0</v>
      </c>
      <c r="R1828" s="43">
        <v>0</v>
      </c>
      <c r="S1828" s="43"/>
      <c r="T1828" s="43"/>
      <c r="U1828" s="43"/>
      <c r="V1828" s="43">
        <f t="shared" si="3527"/>
        <v>0</v>
      </c>
      <c r="W1828" s="43"/>
      <c r="X1828" s="43"/>
      <c r="Y1828" s="43"/>
      <c r="Z1828" s="43"/>
      <c r="AA1828" s="43"/>
      <c r="AB1828" s="43">
        <v>250</v>
      </c>
      <c r="AC1828" s="44">
        <v>325</v>
      </c>
      <c r="AD1828" s="44">
        <v>325</v>
      </c>
      <c r="AE1828" s="45">
        <f t="shared" si="3502"/>
        <v>100</v>
      </c>
      <c r="AF1828" s="43">
        <v>325</v>
      </c>
      <c r="AG1828" s="43">
        <v>0</v>
      </c>
      <c r="AH1828" s="43">
        <v>0</v>
      </c>
      <c r="AI1828" s="43">
        <v>0</v>
      </c>
      <c r="AJ1828" s="43">
        <v>0</v>
      </c>
      <c r="AK1828" s="43">
        <v>0</v>
      </c>
      <c r="AL1828" s="43">
        <f t="shared" si="3503"/>
        <v>325</v>
      </c>
      <c r="AM1828" s="43">
        <f t="shared" si="3504"/>
        <v>-325</v>
      </c>
      <c r="AN1828" s="2"/>
      <c r="AO1828" s="1"/>
      <c r="AP1828" s="1"/>
      <c r="AQ1828" s="1"/>
      <c r="AR1828" s="1"/>
      <c r="AS1828" s="1"/>
    </row>
    <row r="1829">
      <c r="B1829" s="41" t="s">
        <v>834</v>
      </c>
      <c r="C1829" s="41" t="s">
        <v>115</v>
      </c>
      <c r="D1829" s="41" t="s">
        <v>117</v>
      </c>
      <c r="E1829" s="26" t="str">
        <f t="shared" si="3526"/>
        <v>0503</v>
      </c>
      <c r="F1829" s="41" t="s">
        <v>381</v>
      </c>
      <c r="G1829" s="41" t="s">
        <v>59</v>
      </c>
      <c r="H1829" s="42" t="s">
        <v>60</v>
      </c>
      <c r="I1829" s="43">
        <f>I1830</f>
        <v>0</v>
      </c>
      <c r="J1829" s="43">
        <f>J1830</f>
        <v>0</v>
      </c>
      <c r="K1829" s="43">
        <f>K1830</f>
        <v>0</v>
      </c>
      <c r="L1829" s="43">
        <f>L1830</f>
        <v>0</v>
      </c>
      <c r="M1829" s="43">
        <f>M1830</f>
        <v>0</v>
      </c>
      <c r="N1829" s="43">
        <f>N1830</f>
        <v>0</v>
      </c>
      <c r="O1829" s="43">
        <f>O1830</f>
        <v>0</v>
      </c>
      <c r="P1829" s="43">
        <f>P1830</f>
        <v>0</v>
      </c>
      <c r="Q1829" s="43">
        <f>Q1830</f>
        <v>0</v>
      </c>
      <c r="R1829" s="43">
        <f>R1830</f>
        <v>0</v>
      </c>
      <c r="S1829" s="43">
        <f>S1830</f>
        <v>0</v>
      </c>
      <c r="T1829" s="43">
        <f>T1830</f>
        <v>0</v>
      </c>
      <c r="U1829" s="43">
        <v>0</v>
      </c>
      <c r="V1829" s="43">
        <f t="shared" si="3527"/>
        <v>0</v>
      </c>
      <c r="W1829" s="43">
        <f>W1830</f>
        <v>0</v>
      </c>
      <c r="X1829" s="43">
        <f>X1830</f>
        <v>0</v>
      </c>
      <c r="Y1829" s="43">
        <f>Y1830</f>
        <v>0</v>
      </c>
      <c r="Z1829" s="43">
        <f>Z1830</f>
        <v>0</v>
      </c>
      <c r="AA1829" s="43">
        <f>AA1830</f>
        <v>0</v>
      </c>
      <c r="AB1829" s="43">
        <f>AB1830</f>
        <v>275</v>
      </c>
      <c r="AC1829" s="44">
        <f>AC1830</f>
        <v>734</v>
      </c>
      <c r="AD1829" s="44">
        <f>AD1830</f>
        <v>429</v>
      </c>
      <c r="AE1829" s="45">
        <f t="shared" si="3502"/>
        <v>58.446866485013629</v>
      </c>
      <c r="AF1829" s="43">
        <f>AF1830</f>
        <v>734</v>
      </c>
      <c r="AG1829" s="43">
        <f>AG1830</f>
        <v>0</v>
      </c>
      <c r="AH1829" s="43">
        <f>AH1830</f>
        <v>0</v>
      </c>
      <c r="AI1829" s="43">
        <f>AI1830</f>
        <v>0</v>
      </c>
      <c r="AJ1829" s="43">
        <f>AJ1830</f>
        <v>0</v>
      </c>
      <c r="AK1829" s="43">
        <f>AK1830</f>
        <v>0</v>
      </c>
      <c r="AL1829" s="43">
        <f t="shared" si="3503"/>
        <v>734</v>
      </c>
      <c r="AM1829" s="43">
        <f t="shared" si="3504"/>
        <v>-734</v>
      </c>
      <c r="AN1829" s="19"/>
      <c r="AO1829" s="1"/>
      <c r="AP1829" s="1"/>
      <c r="AQ1829" s="1"/>
      <c r="AR1829" s="1"/>
      <c r="AS1829" s="1"/>
    </row>
    <row r="1830" ht="63">
      <c r="B1830" s="41" t="s">
        <v>834</v>
      </c>
      <c r="C1830" s="41" t="s">
        <v>115</v>
      </c>
      <c r="D1830" s="41" t="s">
        <v>117</v>
      </c>
      <c r="E1830" s="26" t="str">
        <f t="shared" si="3526"/>
        <v>0503</v>
      </c>
      <c r="F1830" s="41" t="s">
        <v>381</v>
      </c>
      <c r="G1830" s="41" t="s">
        <v>475</v>
      </c>
      <c r="H1830" s="42" t="s">
        <v>476</v>
      </c>
      <c r="I1830" s="43"/>
      <c r="J1830" s="43"/>
      <c r="K1830" s="43"/>
      <c r="L1830" s="43"/>
      <c r="M1830" s="43"/>
      <c r="N1830" s="43"/>
      <c r="O1830" s="43">
        <v>0</v>
      </c>
      <c r="P1830" s="43">
        <v>0</v>
      </c>
      <c r="Q1830" s="43">
        <v>0</v>
      </c>
      <c r="R1830" s="43">
        <v>0</v>
      </c>
      <c r="S1830" s="43">
        <v>0</v>
      </c>
      <c r="T1830" s="43">
        <v>0</v>
      </c>
      <c r="U1830" s="43">
        <v>0</v>
      </c>
      <c r="V1830" s="43">
        <f t="shared" si="3527"/>
        <v>0</v>
      </c>
      <c r="W1830" s="43"/>
      <c r="X1830" s="43"/>
      <c r="Y1830" s="43"/>
      <c r="Z1830" s="43"/>
      <c r="AA1830" s="43"/>
      <c r="AB1830" s="43">
        <v>275</v>
      </c>
      <c r="AC1830" s="44">
        <v>734</v>
      </c>
      <c r="AD1830" s="44">
        <v>429</v>
      </c>
      <c r="AE1830" s="45">
        <f t="shared" si="3502"/>
        <v>58.446866485013629</v>
      </c>
      <c r="AF1830" s="43">
        <v>734</v>
      </c>
      <c r="AG1830" s="43">
        <v>0</v>
      </c>
      <c r="AH1830" s="43">
        <v>0</v>
      </c>
      <c r="AI1830" s="43">
        <v>0</v>
      </c>
      <c r="AJ1830" s="43">
        <v>0</v>
      </c>
      <c r="AK1830" s="43">
        <v>0</v>
      </c>
      <c r="AL1830" s="43">
        <f t="shared" si="3503"/>
        <v>734</v>
      </c>
      <c r="AM1830" s="43">
        <f t="shared" si="3504"/>
        <v>-734</v>
      </c>
      <c r="AN1830" s="19"/>
      <c r="AO1830" s="1"/>
      <c r="AP1830" s="1"/>
      <c r="AQ1830" s="1"/>
      <c r="AR1830" s="1"/>
      <c r="AS1830" s="1"/>
    </row>
    <row r="1831" s="33" customFormat="1" ht="31.5" hidden="1">
      <c r="B1831" s="34" t="s">
        <v>834</v>
      </c>
      <c r="C1831" s="34" t="s">
        <v>115</v>
      </c>
      <c r="D1831" s="34" t="s">
        <v>115</v>
      </c>
      <c r="E1831" s="35" t="str">
        <f t="shared" si="3526"/>
        <v>0505</v>
      </c>
      <c r="F1831" s="34"/>
      <c r="G1831" s="34"/>
      <c r="H1831" s="36" t="s">
        <v>127</v>
      </c>
      <c r="I1831" s="37">
        <f t="shared" ref="I1831:I1834" si="3645">I1832</f>
        <v>0</v>
      </c>
      <c r="J1831" s="37">
        <f t="shared" ref="J1831:J1834" si="3646">J1832</f>
        <v>0</v>
      </c>
      <c r="K1831" s="37">
        <f t="shared" ref="K1831:K1834" si="3647">K1832</f>
        <v>0</v>
      </c>
      <c r="L1831" s="37">
        <f t="shared" ref="L1831:L1834" si="3648">L1832</f>
        <v>0</v>
      </c>
      <c r="M1831" s="37">
        <f t="shared" ref="M1831:M1834" si="3649">M1832</f>
        <v>0</v>
      </c>
      <c r="N1831" s="37">
        <f t="shared" ref="N1831:N1834" si="3650">N1832</f>
        <v>0</v>
      </c>
      <c r="O1831" s="37">
        <f>O1832+O1842</f>
        <v>0</v>
      </c>
      <c r="P1831" s="37">
        <f>P1832+P1842</f>
        <v>0</v>
      </c>
      <c r="Q1831" s="37">
        <f>Q1832+Q1842</f>
        <v>0</v>
      </c>
      <c r="R1831" s="37">
        <f>R1832+R1842</f>
        <v>0</v>
      </c>
      <c r="S1831" s="37">
        <f>S1832+S1842</f>
        <v>0</v>
      </c>
      <c r="T1831" s="37">
        <f>T1832+T1842</f>
        <v>0</v>
      </c>
      <c r="U1831" s="37">
        <f>U1832+U1842</f>
        <v>0</v>
      </c>
      <c r="V1831" s="37">
        <f t="shared" si="3527"/>
        <v>0</v>
      </c>
      <c r="W1831" s="37">
        <f>W1832+W1842</f>
        <v>1700</v>
      </c>
      <c r="X1831" s="37">
        <f>X1832+X1842</f>
        <v>0</v>
      </c>
      <c r="Y1831" s="37">
        <f>Y1832+Y1842</f>
        <v>0</v>
      </c>
      <c r="Z1831" s="37">
        <f>Z1832+Z1842</f>
        <v>1976.8</v>
      </c>
      <c r="AA1831" s="37">
        <f>AA1832+AA1842</f>
        <v>0</v>
      </c>
      <c r="AB1831" s="43">
        <f>AB1832+AB1842</f>
        <v>0</v>
      </c>
      <c r="AC1831" s="38">
        <f>AC1832+AC1842</f>
        <v>0</v>
      </c>
      <c r="AD1831" s="44">
        <f>AD1832+AD1842</f>
        <v>0</v>
      </c>
      <c r="AE1831" s="39" t="e">
        <f t="shared" si="3502"/>
        <v>#DIV/0!</v>
      </c>
      <c r="AF1831" s="53">
        <f>AF1832+AF1842</f>
        <v>0</v>
      </c>
      <c r="AG1831" s="53">
        <f>AG1832+AG1842</f>
        <v>0</v>
      </c>
      <c r="AH1831" s="54">
        <f>AH1832+AH1842</f>
        <v>0</v>
      </c>
      <c r="AI1831" s="54">
        <f>AI1832+AI1842</f>
        <v>0</v>
      </c>
      <c r="AJ1831" s="54">
        <f>AJ1832+AJ1842</f>
        <v>0</v>
      </c>
      <c r="AK1831" s="54">
        <f>AK1832+AK1842</f>
        <v>0</v>
      </c>
      <c r="AL1831" s="54">
        <f t="shared" si="3503"/>
        <v>0</v>
      </c>
      <c r="AM1831" s="54">
        <f t="shared" si="3504"/>
        <v>0</v>
      </c>
      <c r="AN1831" s="48" t="s">
        <v>36</v>
      </c>
      <c r="AO1831" s="33"/>
      <c r="AP1831" s="33"/>
      <c r="AQ1831" s="33"/>
      <c r="AR1831" s="33"/>
      <c r="AS1831" s="33"/>
    </row>
    <row r="1832" ht="31.5" hidden="1">
      <c r="B1832" s="41" t="s">
        <v>834</v>
      </c>
      <c r="C1832" s="41" t="s">
        <v>115</v>
      </c>
      <c r="D1832" s="41" t="s">
        <v>115</v>
      </c>
      <c r="E1832" s="26" t="str">
        <f t="shared" si="3526"/>
        <v>0505</v>
      </c>
      <c r="F1832" s="41" t="s">
        <v>715</v>
      </c>
      <c r="G1832" s="41"/>
      <c r="H1832" s="42" t="s">
        <v>716</v>
      </c>
      <c r="I1832" s="43">
        <f t="shared" si="3645"/>
        <v>0</v>
      </c>
      <c r="J1832" s="43">
        <f t="shared" si="3646"/>
        <v>0</v>
      </c>
      <c r="K1832" s="43">
        <f t="shared" si="3647"/>
        <v>0</v>
      </c>
      <c r="L1832" s="43">
        <f t="shared" si="3648"/>
        <v>0</v>
      </c>
      <c r="M1832" s="43">
        <f t="shared" si="3649"/>
        <v>0</v>
      </c>
      <c r="N1832" s="43">
        <f t="shared" si="3650"/>
        <v>0</v>
      </c>
      <c r="O1832" s="43">
        <f t="shared" ref="O1832:O1834" si="3651">O1833</f>
        <v>0</v>
      </c>
      <c r="P1832" s="43">
        <f t="shared" ref="P1832:P1834" si="3652">P1833</f>
        <v>0</v>
      </c>
      <c r="Q1832" s="43">
        <f t="shared" ref="Q1832:Q1834" si="3653">Q1833</f>
        <v>0</v>
      </c>
      <c r="R1832" s="43">
        <f t="shared" ref="R1832:R1834" si="3654">R1833</f>
        <v>0</v>
      </c>
      <c r="S1832" s="43">
        <f t="shared" ref="S1832:S1834" si="3655">S1833</f>
        <v>0</v>
      </c>
      <c r="T1832" s="43">
        <f t="shared" ref="T1832:T1834" si="3656">T1833</f>
        <v>0</v>
      </c>
      <c r="U1832" s="43">
        <v>0</v>
      </c>
      <c r="V1832" s="43">
        <f t="shared" si="3527"/>
        <v>0</v>
      </c>
      <c r="W1832" s="43">
        <f t="shared" ref="W1832:W1834" si="3657">W1833</f>
        <v>0</v>
      </c>
      <c r="X1832" s="43">
        <f t="shared" ref="X1832:X1834" si="3658">X1833</f>
        <v>0</v>
      </c>
      <c r="Y1832" s="43">
        <f t="shared" ref="Y1832:Y1834" si="3659">Y1833</f>
        <v>0</v>
      </c>
      <c r="Z1832" s="43">
        <f t="shared" ref="Z1832:Z1834" si="3660">Z1833</f>
        <v>0</v>
      </c>
      <c r="AA1832" s="43">
        <f t="shared" ref="AA1832:AA1834" si="3661">AA1833</f>
        <v>0</v>
      </c>
      <c r="AB1832" s="43">
        <f t="shared" ref="AB1832:AB1834" si="3662">AB1833</f>
        <v>0</v>
      </c>
      <c r="AC1832" s="44">
        <f t="shared" ref="AC1832:AC1834" si="3663">AC1833</f>
        <v>0</v>
      </c>
      <c r="AD1832" s="44">
        <f t="shared" ref="AD1832:AD1834" si="3664">AD1833</f>
        <v>0</v>
      </c>
      <c r="AE1832" s="45" t="e">
        <f t="shared" ref="AE1832:AE1895" si="3665">AD1832/AC1832*100</f>
        <v>#DIV/0!</v>
      </c>
      <c r="AF1832" s="46">
        <f t="shared" ref="AF1832:AF1834" si="3666">AF1833</f>
        <v>0</v>
      </c>
      <c r="AG1832" s="46">
        <f t="shared" ref="AG1832:AG1834" si="3667">AG1833</f>
        <v>0</v>
      </c>
      <c r="AH1832" s="47">
        <f t="shared" ref="AH1832:AH1834" si="3668">AH1833</f>
        <v>0</v>
      </c>
      <c r="AI1832" s="47">
        <f t="shared" ref="AI1832:AI1834" si="3669">AI1833</f>
        <v>0</v>
      </c>
      <c r="AJ1832" s="47">
        <f t="shared" ref="AJ1832:AJ1834" si="3670">AJ1833</f>
        <v>0</v>
      </c>
      <c r="AK1832" s="47">
        <f t="shared" ref="AK1832:AK1834" si="3671">AK1833</f>
        <v>0</v>
      </c>
      <c r="AL1832" s="47">
        <f t="shared" ref="AL1832:AL1895" si="3672">AF1832+AH1832+AK1832+AI1832+AJ1832+AG1832</f>
        <v>0</v>
      </c>
      <c r="AM1832" s="47">
        <f t="shared" ref="AM1832:AM1895" si="3673">V1832-AL1832</f>
        <v>0</v>
      </c>
      <c r="AN1832" s="48" t="s">
        <v>36</v>
      </c>
      <c r="AO1832" s="1"/>
      <c r="AP1832" s="1"/>
      <c r="AQ1832" s="1"/>
      <c r="AR1832" s="1"/>
      <c r="AS1832" s="1"/>
    </row>
    <row r="1833" ht="31.5" hidden="1">
      <c r="B1833" s="41" t="s">
        <v>834</v>
      </c>
      <c r="C1833" s="41" t="s">
        <v>115</v>
      </c>
      <c r="D1833" s="41" t="s">
        <v>115</v>
      </c>
      <c r="E1833" s="26" t="str">
        <f t="shared" si="3526"/>
        <v>0505</v>
      </c>
      <c r="F1833" s="41" t="s">
        <v>816</v>
      </c>
      <c r="G1833" s="41"/>
      <c r="H1833" s="42" t="s">
        <v>817</v>
      </c>
      <c r="I1833" s="43">
        <f t="shared" si="3645"/>
        <v>0</v>
      </c>
      <c r="J1833" s="43">
        <f t="shared" si="3646"/>
        <v>0</v>
      </c>
      <c r="K1833" s="43">
        <f t="shared" si="3647"/>
        <v>0</v>
      </c>
      <c r="L1833" s="43">
        <f t="shared" si="3648"/>
        <v>0</v>
      </c>
      <c r="M1833" s="43">
        <f t="shared" si="3649"/>
        <v>0</v>
      </c>
      <c r="N1833" s="43">
        <f t="shared" si="3650"/>
        <v>0</v>
      </c>
      <c r="O1833" s="43">
        <f t="shared" si="3651"/>
        <v>0</v>
      </c>
      <c r="P1833" s="43">
        <f t="shared" si="3652"/>
        <v>0</v>
      </c>
      <c r="Q1833" s="43">
        <f t="shared" si="3653"/>
        <v>0</v>
      </c>
      <c r="R1833" s="43">
        <f t="shared" si="3654"/>
        <v>0</v>
      </c>
      <c r="S1833" s="43">
        <f t="shared" si="3655"/>
        <v>0</v>
      </c>
      <c r="T1833" s="43">
        <f t="shared" si="3656"/>
        <v>0</v>
      </c>
      <c r="U1833" s="43">
        <v>0</v>
      </c>
      <c r="V1833" s="43">
        <f t="shared" si="3527"/>
        <v>0</v>
      </c>
      <c r="W1833" s="43">
        <f t="shared" si="3657"/>
        <v>0</v>
      </c>
      <c r="X1833" s="43">
        <f t="shared" si="3658"/>
        <v>0</v>
      </c>
      <c r="Y1833" s="43">
        <f t="shared" si="3659"/>
        <v>0</v>
      </c>
      <c r="Z1833" s="43">
        <f t="shared" si="3660"/>
        <v>0</v>
      </c>
      <c r="AA1833" s="43">
        <f t="shared" si="3661"/>
        <v>0</v>
      </c>
      <c r="AB1833" s="43">
        <f t="shared" si="3662"/>
        <v>0</v>
      </c>
      <c r="AC1833" s="44">
        <f t="shared" si="3663"/>
        <v>0</v>
      </c>
      <c r="AD1833" s="44">
        <f t="shared" si="3664"/>
        <v>0</v>
      </c>
      <c r="AE1833" s="45" t="e">
        <f t="shared" si="3665"/>
        <v>#DIV/0!</v>
      </c>
      <c r="AF1833" s="46">
        <f t="shared" si="3666"/>
        <v>0</v>
      </c>
      <c r="AG1833" s="46">
        <f t="shared" si="3667"/>
        <v>0</v>
      </c>
      <c r="AH1833" s="47">
        <f t="shared" si="3668"/>
        <v>0</v>
      </c>
      <c r="AI1833" s="47">
        <f t="shared" si="3669"/>
        <v>0</v>
      </c>
      <c r="AJ1833" s="47">
        <f t="shared" si="3670"/>
        <v>0</v>
      </c>
      <c r="AK1833" s="47">
        <f t="shared" si="3671"/>
        <v>0</v>
      </c>
      <c r="AL1833" s="47">
        <f t="shared" si="3672"/>
        <v>0</v>
      </c>
      <c r="AM1833" s="47">
        <f t="shared" si="3673"/>
        <v>0</v>
      </c>
      <c r="AN1833" s="48" t="s">
        <v>36</v>
      </c>
      <c r="AO1833" s="1"/>
      <c r="AP1833" s="1"/>
      <c r="AQ1833" s="1"/>
      <c r="AR1833" s="1"/>
      <c r="AS1833" s="1"/>
    </row>
    <row r="1834" ht="31.5" hidden="1">
      <c r="B1834" s="41" t="s">
        <v>834</v>
      </c>
      <c r="C1834" s="41" t="s">
        <v>115</v>
      </c>
      <c r="D1834" s="41" t="s">
        <v>115</v>
      </c>
      <c r="E1834" s="26" t="str">
        <f t="shared" si="3526"/>
        <v>0505</v>
      </c>
      <c r="F1834" s="41" t="s">
        <v>818</v>
      </c>
      <c r="G1834" s="41"/>
      <c r="H1834" s="42" t="s">
        <v>819</v>
      </c>
      <c r="I1834" s="43">
        <f t="shared" si="3645"/>
        <v>0</v>
      </c>
      <c r="J1834" s="43">
        <f t="shared" si="3646"/>
        <v>0</v>
      </c>
      <c r="K1834" s="43">
        <f t="shared" si="3647"/>
        <v>0</v>
      </c>
      <c r="L1834" s="43">
        <f t="shared" si="3648"/>
        <v>0</v>
      </c>
      <c r="M1834" s="43">
        <f t="shared" si="3649"/>
        <v>0</v>
      </c>
      <c r="N1834" s="43">
        <f t="shared" si="3650"/>
        <v>0</v>
      </c>
      <c r="O1834" s="43">
        <f t="shared" si="3651"/>
        <v>0</v>
      </c>
      <c r="P1834" s="43">
        <f t="shared" si="3652"/>
        <v>0</v>
      </c>
      <c r="Q1834" s="43">
        <f t="shared" si="3653"/>
        <v>0</v>
      </c>
      <c r="R1834" s="43">
        <f t="shared" si="3654"/>
        <v>0</v>
      </c>
      <c r="S1834" s="43">
        <f t="shared" si="3655"/>
        <v>0</v>
      </c>
      <c r="T1834" s="43">
        <f t="shared" si="3656"/>
        <v>0</v>
      </c>
      <c r="U1834" s="43">
        <v>0</v>
      </c>
      <c r="V1834" s="43">
        <f t="shared" si="3527"/>
        <v>0</v>
      </c>
      <c r="W1834" s="43">
        <f t="shared" si="3657"/>
        <v>0</v>
      </c>
      <c r="X1834" s="43">
        <f t="shared" si="3658"/>
        <v>0</v>
      </c>
      <c r="Y1834" s="43">
        <f t="shared" si="3659"/>
        <v>0</v>
      </c>
      <c r="Z1834" s="43">
        <f t="shared" si="3660"/>
        <v>0</v>
      </c>
      <c r="AA1834" s="43">
        <f t="shared" si="3661"/>
        <v>0</v>
      </c>
      <c r="AB1834" s="43">
        <f t="shared" si="3662"/>
        <v>0</v>
      </c>
      <c r="AC1834" s="44">
        <f t="shared" si="3663"/>
        <v>0</v>
      </c>
      <c r="AD1834" s="44">
        <f t="shared" si="3664"/>
        <v>0</v>
      </c>
      <c r="AE1834" s="45" t="e">
        <f t="shared" si="3665"/>
        <v>#DIV/0!</v>
      </c>
      <c r="AF1834" s="46">
        <f t="shared" si="3666"/>
        <v>0</v>
      </c>
      <c r="AG1834" s="46">
        <f t="shared" si="3667"/>
        <v>0</v>
      </c>
      <c r="AH1834" s="47">
        <f t="shared" si="3668"/>
        <v>0</v>
      </c>
      <c r="AI1834" s="47">
        <f t="shared" si="3669"/>
        <v>0</v>
      </c>
      <c r="AJ1834" s="47">
        <f t="shared" si="3670"/>
        <v>0</v>
      </c>
      <c r="AK1834" s="47">
        <f t="shared" si="3671"/>
        <v>0</v>
      </c>
      <c r="AL1834" s="47">
        <f t="shared" si="3672"/>
        <v>0</v>
      </c>
      <c r="AM1834" s="47">
        <f t="shared" si="3673"/>
        <v>0</v>
      </c>
      <c r="AN1834" s="48" t="s">
        <v>36</v>
      </c>
      <c r="AR1834" s="1"/>
      <c r="AS1834" s="1"/>
    </row>
    <row r="1835" ht="47.25" hidden="1">
      <c r="B1835" s="41" t="s">
        <v>834</v>
      </c>
      <c r="C1835" s="41" t="s">
        <v>115</v>
      </c>
      <c r="D1835" s="41" t="s">
        <v>115</v>
      </c>
      <c r="E1835" s="26" t="str">
        <f t="shared" si="3526"/>
        <v>0505</v>
      </c>
      <c r="F1835" s="41" t="s">
        <v>820</v>
      </c>
      <c r="G1835" s="41"/>
      <c r="H1835" s="42" t="s">
        <v>70</v>
      </c>
      <c r="I1835" s="43">
        <f>I1836+I1838+I1840</f>
        <v>0</v>
      </c>
      <c r="J1835" s="43">
        <f>J1836+J1838+J1840</f>
        <v>0</v>
      </c>
      <c r="K1835" s="43">
        <f>K1836+K1838+K1840</f>
        <v>0</v>
      </c>
      <c r="L1835" s="43">
        <f>L1836+L1838+L1840</f>
        <v>0</v>
      </c>
      <c r="M1835" s="43">
        <f>M1836+M1838+M1840</f>
        <v>0</v>
      </c>
      <c r="N1835" s="43">
        <f>N1836+N1838+N1840</f>
        <v>0</v>
      </c>
      <c r="O1835" s="43">
        <f>O1836+O1838+O1840</f>
        <v>0</v>
      </c>
      <c r="P1835" s="43">
        <f>P1836+P1838+P1840</f>
        <v>0</v>
      </c>
      <c r="Q1835" s="43">
        <f>Q1836+Q1838+Q1840</f>
        <v>0</v>
      </c>
      <c r="R1835" s="43">
        <f>R1836+R1838+R1840</f>
        <v>0</v>
      </c>
      <c r="S1835" s="43">
        <f>S1836+S1838+S1840</f>
        <v>0</v>
      </c>
      <c r="T1835" s="43">
        <f>T1836+T1838+T1840</f>
        <v>0</v>
      </c>
      <c r="U1835" s="43">
        <v>0</v>
      </c>
      <c r="V1835" s="43">
        <f t="shared" si="3527"/>
        <v>0</v>
      </c>
      <c r="W1835" s="43">
        <f>W1836+W1838+W1840</f>
        <v>0</v>
      </c>
      <c r="X1835" s="43">
        <f>X1836+X1838+X1840</f>
        <v>0</v>
      </c>
      <c r="Y1835" s="43">
        <f>Y1836+Y1838+Y1840</f>
        <v>0</v>
      </c>
      <c r="Z1835" s="43">
        <f>Z1836+Z1838+Z1840</f>
        <v>0</v>
      </c>
      <c r="AA1835" s="43">
        <f>AA1836+AA1838+AA1840</f>
        <v>0</v>
      </c>
      <c r="AB1835" s="43">
        <f>AB1836+AB1838+AB1840</f>
        <v>0</v>
      </c>
      <c r="AC1835" s="44">
        <f>AC1836+AC1838+AC1840</f>
        <v>0</v>
      </c>
      <c r="AD1835" s="44">
        <f>AD1836+AD1838+AD1840</f>
        <v>0</v>
      </c>
      <c r="AE1835" s="45" t="e">
        <f t="shared" si="3665"/>
        <v>#DIV/0!</v>
      </c>
      <c r="AF1835" s="46">
        <f>AF1836+AF1838+AF1840</f>
        <v>0</v>
      </c>
      <c r="AG1835" s="46">
        <f>AG1836+AG1838+AG1840</f>
        <v>0</v>
      </c>
      <c r="AH1835" s="47">
        <f>AH1836+AH1838+AH1840</f>
        <v>0</v>
      </c>
      <c r="AI1835" s="47">
        <f>AI1836+AI1838+AI1840</f>
        <v>0</v>
      </c>
      <c r="AJ1835" s="47">
        <f>AJ1836+AJ1838+AJ1840</f>
        <v>0</v>
      </c>
      <c r="AK1835" s="47">
        <f>AK1836+AK1838+AK1840</f>
        <v>0</v>
      </c>
      <c r="AL1835" s="47">
        <f t="shared" si="3672"/>
        <v>0</v>
      </c>
      <c r="AM1835" s="47">
        <f t="shared" si="3673"/>
        <v>0</v>
      </c>
      <c r="AN1835" s="48" t="s">
        <v>36</v>
      </c>
      <c r="AO1835" s="1"/>
      <c r="AP1835" s="1"/>
      <c r="AQ1835" s="1"/>
      <c r="AR1835" s="1"/>
      <c r="AS1835" s="1"/>
    </row>
    <row r="1836" ht="78.75" hidden="1">
      <c r="B1836" s="41" t="s">
        <v>834</v>
      </c>
      <c r="C1836" s="41" t="s">
        <v>115</v>
      </c>
      <c r="D1836" s="41" t="s">
        <v>115</v>
      </c>
      <c r="E1836" s="26" t="str">
        <f t="shared" si="3526"/>
        <v>0505</v>
      </c>
      <c r="F1836" s="41" t="s">
        <v>820</v>
      </c>
      <c r="G1836" s="41" t="s">
        <v>71</v>
      </c>
      <c r="H1836" s="42" t="s">
        <v>72</v>
      </c>
      <c r="I1836" s="43">
        <f>I1837</f>
        <v>0</v>
      </c>
      <c r="J1836" s="43">
        <f>J1837</f>
        <v>0</v>
      </c>
      <c r="K1836" s="43">
        <f>K1837</f>
        <v>0</v>
      </c>
      <c r="L1836" s="43">
        <f>L1837</f>
        <v>0</v>
      </c>
      <c r="M1836" s="43">
        <f>M1837</f>
        <v>0</v>
      </c>
      <c r="N1836" s="43">
        <f>N1837</f>
        <v>0</v>
      </c>
      <c r="O1836" s="43">
        <f>O1837</f>
        <v>0</v>
      </c>
      <c r="P1836" s="43">
        <f>P1837</f>
        <v>0</v>
      </c>
      <c r="Q1836" s="43">
        <f>Q1837</f>
        <v>0</v>
      </c>
      <c r="R1836" s="43">
        <f>R1837</f>
        <v>0</v>
      </c>
      <c r="S1836" s="43">
        <f>S1837</f>
        <v>0</v>
      </c>
      <c r="T1836" s="43">
        <f>T1837</f>
        <v>0</v>
      </c>
      <c r="U1836" s="43">
        <v>0</v>
      </c>
      <c r="V1836" s="43">
        <f t="shared" si="3527"/>
        <v>0</v>
      </c>
      <c r="W1836" s="43">
        <f>W1837</f>
        <v>0</v>
      </c>
      <c r="X1836" s="43">
        <f>X1837</f>
        <v>0</v>
      </c>
      <c r="Y1836" s="43">
        <f>Y1837</f>
        <v>0</v>
      </c>
      <c r="Z1836" s="43">
        <f>Z1837</f>
        <v>0</v>
      </c>
      <c r="AA1836" s="43">
        <f>AA1837</f>
        <v>0</v>
      </c>
      <c r="AB1836" s="43">
        <f>AB1837</f>
        <v>0</v>
      </c>
      <c r="AC1836" s="44">
        <f>AC1837</f>
        <v>0</v>
      </c>
      <c r="AD1836" s="44">
        <f>AD1837</f>
        <v>0</v>
      </c>
      <c r="AE1836" s="45" t="e">
        <f t="shared" si="3665"/>
        <v>#DIV/0!</v>
      </c>
      <c r="AF1836" s="46">
        <f>AF1837</f>
        <v>0</v>
      </c>
      <c r="AG1836" s="46">
        <f>AG1837</f>
        <v>0</v>
      </c>
      <c r="AH1836" s="47">
        <f>AH1837</f>
        <v>0</v>
      </c>
      <c r="AI1836" s="47">
        <f>AI1837</f>
        <v>0</v>
      </c>
      <c r="AJ1836" s="47">
        <f>AJ1837</f>
        <v>0</v>
      </c>
      <c r="AK1836" s="47">
        <f>AK1837</f>
        <v>0</v>
      </c>
      <c r="AL1836" s="47">
        <f t="shared" si="3672"/>
        <v>0</v>
      </c>
      <c r="AM1836" s="47">
        <f t="shared" si="3673"/>
        <v>0</v>
      </c>
      <c r="AN1836" s="48" t="s">
        <v>36</v>
      </c>
      <c r="AR1836" s="1"/>
      <c r="AS1836" s="1"/>
    </row>
    <row r="1837" hidden="1">
      <c r="B1837" s="41" t="s">
        <v>834</v>
      </c>
      <c r="C1837" s="41" t="s">
        <v>115</v>
      </c>
      <c r="D1837" s="41" t="s">
        <v>115</v>
      </c>
      <c r="E1837" s="26" t="str">
        <f t="shared" si="3526"/>
        <v>0505</v>
      </c>
      <c r="F1837" s="41" t="s">
        <v>820</v>
      </c>
      <c r="G1837" s="41" t="s">
        <v>73</v>
      </c>
      <c r="H1837" s="42" t="s">
        <v>74</v>
      </c>
      <c r="I1837" s="43"/>
      <c r="J1837" s="43"/>
      <c r="K1837" s="43"/>
      <c r="L1837" s="43"/>
      <c r="M1837" s="43"/>
      <c r="N1837" s="43"/>
      <c r="O1837" s="43">
        <v>0</v>
      </c>
      <c r="P1837" s="43">
        <v>0</v>
      </c>
      <c r="Q1837" s="43">
        <v>0</v>
      </c>
      <c r="R1837" s="43">
        <v>0</v>
      </c>
      <c r="S1837" s="43">
        <v>0</v>
      </c>
      <c r="T1837" s="43">
        <v>0</v>
      </c>
      <c r="U1837" s="43">
        <v>0</v>
      </c>
      <c r="V1837" s="43">
        <f t="shared" si="3527"/>
        <v>0</v>
      </c>
      <c r="W1837" s="43"/>
      <c r="X1837" s="43"/>
      <c r="Y1837" s="43"/>
      <c r="Z1837" s="43"/>
      <c r="AA1837" s="43"/>
      <c r="AB1837" s="43">
        <v>0</v>
      </c>
      <c r="AC1837" s="44">
        <v>0</v>
      </c>
      <c r="AD1837" s="44">
        <v>0</v>
      </c>
      <c r="AE1837" s="45" t="e">
        <f t="shared" si="3665"/>
        <v>#DIV/0!</v>
      </c>
      <c r="AF1837" s="46">
        <v>0</v>
      </c>
      <c r="AG1837" s="46">
        <v>0</v>
      </c>
      <c r="AH1837" s="47">
        <v>0</v>
      </c>
      <c r="AI1837" s="47">
        <v>0</v>
      </c>
      <c r="AJ1837" s="47">
        <v>0</v>
      </c>
      <c r="AK1837" s="47">
        <v>0</v>
      </c>
      <c r="AL1837" s="47">
        <f t="shared" si="3672"/>
        <v>0</v>
      </c>
      <c r="AM1837" s="47">
        <f t="shared" si="3673"/>
        <v>0</v>
      </c>
      <c r="AN1837" s="48" t="s">
        <v>36</v>
      </c>
      <c r="AO1837" s="1"/>
      <c r="AP1837" s="1"/>
      <c r="AQ1837" s="1"/>
      <c r="AR1837" s="1"/>
      <c r="AS1837" s="1"/>
    </row>
    <row r="1838" ht="31.5" hidden="1">
      <c r="B1838" s="41" t="s">
        <v>834</v>
      </c>
      <c r="C1838" s="41" t="s">
        <v>115</v>
      </c>
      <c r="D1838" s="41" t="s">
        <v>115</v>
      </c>
      <c r="E1838" s="26" t="str">
        <f t="shared" si="3526"/>
        <v>0505</v>
      </c>
      <c r="F1838" s="41" t="s">
        <v>820</v>
      </c>
      <c r="G1838" s="41" t="s">
        <v>53</v>
      </c>
      <c r="H1838" s="42" t="s">
        <v>54</v>
      </c>
      <c r="I1838" s="43">
        <f>I1839</f>
        <v>0</v>
      </c>
      <c r="J1838" s="43">
        <f>J1839</f>
        <v>0</v>
      </c>
      <c r="K1838" s="43">
        <f>K1839</f>
        <v>0</v>
      </c>
      <c r="L1838" s="43">
        <f>L1839</f>
        <v>0</v>
      </c>
      <c r="M1838" s="43">
        <f>M1839</f>
        <v>0</v>
      </c>
      <c r="N1838" s="43">
        <f>N1839</f>
        <v>0</v>
      </c>
      <c r="O1838" s="43">
        <f>O1839</f>
        <v>0</v>
      </c>
      <c r="P1838" s="43">
        <f>P1839</f>
        <v>0</v>
      </c>
      <c r="Q1838" s="43">
        <f>Q1839</f>
        <v>0</v>
      </c>
      <c r="R1838" s="43">
        <f>R1839</f>
        <v>0</v>
      </c>
      <c r="S1838" s="43">
        <f>S1839</f>
        <v>0</v>
      </c>
      <c r="T1838" s="43">
        <f>T1839</f>
        <v>0</v>
      </c>
      <c r="U1838" s="43">
        <v>0</v>
      </c>
      <c r="V1838" s="43">
        <f t="shared" si="3527"/>
        <v>0</v>
      </c>
      <c r="W1838" s="43">
        <f>W1839</f>
        <v>0</v>
      </c>
      <c r="X1838" s="43">
        <f>X1839</f>
        <v>0</v>
      </c>
      <c r="Y1838" s="43">
        <f>Y1839</f>
        <v>0</v>
      </c>
      <c r="Z1838" s="43">
        <f>Z1839</f>
        <v>0</v>
      </c>
      <c r="AA1838" s="43">
        <f>AA1839</f>
        <v>0</v>
      </c>
      <c r="AB1838" s="43">
        <f>AB1839</f>
        <v>0</v>
      </c>
      <c r="AC1838" s="44">
        <f>AC1839</f>
        <v>0</v>
      </c>
      <c r="AD1838" s="44">
        <f>AD1839</f>
        <v>0</v>
      </c>
      <c r="AE1838" s="45" t="e">
        <f t="shared" si="3665"/>
        <v>#DIV/0!</v>
      </c>
      <c r="AF1838" s="46">
        <f>AF1839</f>
        <v>0</v>
      </c>
      <c r="AG1838" s="46">
        <f>AG1839</f>
        <v>0</v>
      </c>
      <c r="AH1838" s="47">
        <f>AH1839</f>
        <v>0</v>
      </c>
      <c r="AI1838" s="47">
        <f>AI1839</f>
        <v>0</v>
      </c>
      <c r="AJ1838" s="47">
        <f>AJ1839</f>
        <v>0</v>
      </c>
      <c r="AK1838" s="47">
        <f>AK1839</f>
        <v>0</v>
      </c>
      <c r="AL1838" s="47">
        <f t="shared" si="3672"/>
        <v>0</v>
      </c>
      <c r="AM1838" s="47">
        <f t="shared" si="3673"/>
        <v>0</v>
      </c>
      <c r="AN1838" s="48" t="s">
        <v>36</v>
      </c>
      <c r="AR1838" s="1"/>
      <c r="AS1838" s="1"/>
    </row>
    <row r="1839" ht="31.5" hidden="1">
      <c r="B1839" s="41" t="s">
        <v>834</v>
      </c>
      <c r="C1839" s="41" t="s">
        <v>115</v>
      </c>
      <c r="D1839" s="41" t="s">
        <v>115</v>
      </c>
      <c r="E1839" s="26" t="str">
        <f t="shared" ref="E1839:E1902" si="3674">CONCATENATE(C1839,D1839)</f>
        <v>0505</v>
      </c>
      <c r="F1839" s="41" t="s">
        <v>820</v>
      </c>
      <c r="G1839" s="41" t="s">
        <v>55</v>
      </c>
      <c r="H1839" s="42" t="s">
        <v>56</v>
      </c>
      <c r="I1839" s="43"/>
      <c r="J1839" s="43"/>
      <c r="K1839" s="43"/>
      <c r="L1839" s="43"/>
      <c r="M1839" s="43"/>
      <c r="N1839" s="43"/>
      <c r="O1839" s="43">
        <v>0</v>
      </c>
      <c r="P1839" s="43">
        <v>0</v>
      </c>
      <c r="Q1839" s="43">
        <v>0</v>
      </c>
      <c r="R1839" s="43">
        <v>0</v>
      </c>
      <c r="S1839" s="43">
        <v>0</v>
      </c>
      <c r="T1839" s="43">
        <v>0</v>
      </c>
      <c r="U1839" s="43">
        <v>0</v>
      </c>
      <c r="V1839" s="43">
        <f t="shared" ref="V1839:V1902" si="3675">I1839+L1839+U1839+T1839+S1839+R1839+Q1839+P1839+O1839</f>
        <v>0</v>
      </c>
      <c r="W1839" s="43"/>
      <c r="X1839" s="43"/>
      <c r="Y1839" s="43"/>
      <c r="Z1839" s="43"/>
      <c r="AA1839" s="43"/>
      <c r="AB1839" s="43">
        <v>0</v>
      </c>
      <c r="AC1839" s="44">
        <v>0</v>
      </c>
      <c r="AD1839" s="44">
        <v>0</v>
      </c>
      <c r="AE1839" s="45" t="e">
        <f t="shared" si="3665"/>
        <v>#DIV/0!</v>
      </c>
      <c r="AF1839" s="46">
        <v>0</v>
      </c>
      <c r="AG1839" s="46">
        <v>0</v>
      </c>
      <c r="AH1839" s="47">
        <v>0</v>
      </c>
      <c r="AI1839" s="47">
        <v>0</v>
      </c>
      <c r="AJ1839" s="47">
        <v>0</v>
      </c>
      <c r="AK1839" s="47">
        <v>0</v>
      </c>
      <c r="AL1839" s="47">
        <f t="shared" si="3672"/>
        <v>0</v>
      </c>
      <c r="AM1839" s="47">
        <f t="shared" si="3673"/>
        <v>0</v>
      </c>
      <c r="AN1839" s="48" t="s">
        <v>36</v>
      </c>
      <c r="AO1839" s="1"/>
      <c r="AP1839" s="1"/>
      <c r="AQ1839" s="1"/>
      <c r="AR1839" s="1"/>
      <c r="AS1839" s="1"/>
    </row>
    <row r="1840" hidden="1">
      <c r="B1840" s="41" t="s">
        <v>834</v>
      </c>
      <c r="C1840" s="41" t="s">
        <v>115</v>
      </c>
      <c r="D1840" s="41" t="s">
        <v>115</v>
      </c>
      <c r="E1840" s="26" t="str">
        <f t="shared" si="3674"/>
        <v>0505</v>
      </c>
      <c r="F1840" s="41" t="s">
        <v>820</v>
      </c>
      <c r="G1840" s="41" t="s">
        <v>59</v>
      </c>
      <c r="H1840" s="42" t="s">
        <v>60</v>
      </c>
      <c r="I1840" s="43">
        <f>I1841</f>
        <v>0</v>
      </c>
      <c r="J1840" s="43">
        <f>J1841</f>
        <v>0</v>
      </c>
      <c r="K1840" s="43">
        <f>K1841</f>
        <v>0</v>
      </c>
      <c r="L1840" s="43">
        <f>L1841</f>
        <v>0</v>
      </c>
      <c r="M1840" s="43">
        <f>M1841</f>
        <v>0</v>
      </c>
      <c r="N1840" s="43">
        <f>N1841</f>
        <v>0</v>
      </c>
      <c r="O1840" s="43">
        <f>O1841</f>
        <v>0</v>
      </c>
      <c r="P1840" s="43">
        <f>P1841</f>
        <v>0</v>
      </c>
      <c r="Q1840" s="43">
        <f>Q1841</f>
        <v>0</v>
      </c>
      <c r="R1840" s="43">
        <f>R1841</f>
        <v>0</v>
      </c>
      <c r="S1840" s="43">
        <f>S1841</f>
        <v>0</v>
      </c>
      <c r="T1840" s="43">
        <f>T1841</f>
        <v>0</v>
      </c>
      <c r="U1840" s="43">
        <v>0</v>
      </c>
      <c r="V1840" s="43">
        <f t="shared" si="3675"/>
        <v>0</v>
      </c>
      <c r="W1840" s="43">
        <f>W1841</f>
        <v>0</v>
      </c>
      <c r="X1840" s="43">
        <f>X1841</f>
        <v>0</v>
      </c>
      <c r="Y1840" s="43">
        <f>Y1841</f>
        <v>0</v>
      </c>
      <c r="Z1840" s="43">
        <f>Z1841</f>
        <v>0</v>
      </c>
      <c r="AA1840" s="43">
        <f>AA1841</f>
        <v>0</v>
      </c>
      <c r="AB1840" s="43">
        <f>AB1841</f>
        <v>0</v>
      </c>
      <c r="AC1840" s="44">
        <f>AC1841</f>
        <v>0</v>
      </c>
      <c r="AD1840" s="44">
        <f>AD1841</f>
        <v>0</v>
      </c>
      <c r="AE1840" s="45" t="e">
        <f t="shared" si="3665"/>
        <v>#DIV/0!</v>
      </c>
      <c r="AF1840" s="46">
        <f>AF1841</f>
        <v>0</v>
      </c>
      <c r="AG1840" s="46">
        <f>AG1841</f>
        <v>0</v>
      </c>
      <c r="AH1840" s="47">
        <f>AH1841</f>
        <v>0</v>
      </c>
      <c r="AI1840" s="47">
        <f>AI1841</f>
        <v>0</v>
      </c>
      <c r="AJ1840" s="47">
        <f>AJ1841</f>
        <v>0</v>
      </c>
      <c r="AK1840" s="47">
        <f>AK1841</f>
        <v>0</v>
      </c>
      <c r="AL1840" s="47">
        <f t="shared" si="3672"/>
        <v>0</v>
      </c>
      <c r="AM1840" s="47">
        <f t="shared" si="3673"/>
        <v>0</v>
      </c>
      <c r="AN1840" s="48" t="s">
        <v>36</v>
      </c>
      <c r="AO1840" s="1"/>
      <c r="AP1840" s="1"/>
      <c r="AQ1840" s="1"/>
      <c r="AR1840" s="1"/>
      <c r="AS1840" s="1"/>
    </row>
    <row r="1841" hidden="1">
      <c r="B1841" s="41" t="s">
        <v>834</v>
      </c>
      <c r="C1841" s="41" t="s">
        <v>115</v>
      </c>
      <c r="D1841" s="41" t="s">
        <v>115</v>
      </c>
      <c r="E1841" s="26" t="str">
        <f t="shared" si="3674"/>
        <v>0505</v>
      </c>
      <c r="F1841" s="41" t="s">
        <v>820</v>
      </c>
      <c r="G1841" s="41" t="s">
        <v>63</v>
      </c>
      <c r="H1841" s="42" t="s">
        <v>64</v>
      </c>
      <c r="I1841" s="43"/>
      <c r="J1841" s="43"/>
      <c r="K1841" s="43"/>
      <c r="L1841" s="43"/>
      <c r="M1841" s="43"/>
      <c r="N1841" s="43"/>
      <c r="O1841" s="43">
        <v>0</v>
      </c>
      <c r="P1841" s="43">
        <v>0</v>
      </c>
      <c r="Q1841" s="43">
        <v>0</v>
      </c>
      <c r="R1841" s="43">
        <v>0</v>
      </c>
      <c r="S1841" s="43">
        <v>0</v>
      </c>
      <c r="T1841" s="43">
        <v>0</v>
      </c>
      <c r="U1841" s="43">
        <v>0</v>
      </c>
      <c r="V1841" s="43">
        <f t="shared" si="3675"/>
        <v>0</v>
      </c>
      <c r="W1841" s="43"/>
      <c r="X1841" s="43"/>
      <c r="Y1841" s="43"/>
      <c r="Z1841" s="43"/>
      <c r="AA1841" s="43"/>
      <c r="AB1841" s="43">
        <v>0</v>
      </c>
      <c r="AC1841" s="44">
        <v>0</v>
      </c>
      <c r="AD1841" s="44">
        <v>0</v>
      </c>
      <c r="AE1841" s="45" t="e">
        <f t="shared" si="3665"/>
        <v>#DIV/0!</v>
      </c>
      <c r="AF1841" s="46">
        <v>0</v>
      </c>
      <c r="AG1841" s="46">
        <v>0</v>
      </c>
      <c r="AH1841" s="47">
        <v>0</v>
      </c>
      <c r="AI1841" s="47">
        <v>0</v>
      </c>
      <c r="AJ1841" s="47">
        <v>0</v>
      </c>
      <c r="AK1841" s="47">
        <v>0</v>
      </c>
      <c r="AL1841" s="47">
        <f t="shared" si="3672"/>
        <v>0</v>
      </c>
      <c r="AM1841" s="47">
        <f t="shared" si="3673"/>
        <v>0</v>
      </c>
      <c r="AN1841" s="48" t="s">
        <v>36</v>
      </c>
      <c r="AO1841" s="1"/>
      <c r="AP1841" s="1"/>
      <c r="AQ1841" s="1"/>
      <c r="AR1841" s="1"/>
      <c r="AS1841" s="1"/>
    </row>
    <row r="1842" ht="31.5" hidden="1">
      <c r="B1842" s="41" t="s">
        <v>834</v>
      </c>
      <c r="C1842" s="41" t="s">
        <v>115</v>
      </c>
      <c r="D1842" s="41" t="s">
        <v>115</v>
      </c>
      <c r="E1842" s="26" t="str">
        <f t="shared" si="3674"/>
        <v>0505</v>
      </c>
      <c r="F1842" s="41" t="s">
        <v>81</v>
      </c>
      <c r="G1842" s="41"/>
      <c r="H1842" s="42" t="s">
        <v>82</v>
      </c>
      <c r="I1842" s="43"/>
      <c r="J1842" s="43"/>
      <c r="K1842" s="43"/>
      <c r="L1842" s="43"/>
      <c r="M1842" s="43"/>
      <c r="N1842" s="43"/>
      <c r="O1842" s="43">
        <f t="shared" ref="O1842:O1847" si="3676">O1843</f>
        <v>0</v>
      </c>
      <c r="P1842" s="43">
        <f t="shared" ref="P1842:P1849" si="3677">P1843</f>
        <v>0</v>
      </c>
      <c r="Q1842" s="43">
        <f t="shared" ref="Q1842:Q1849" si="3678">Q1843</f>
        <v>0</v>
      </c>
      <c r="R1842" s="43">
        <f t="shared" ref="R1842:R1849" si="3679">R1843</f>
        <v>0</v>
      </c>
      <c r="S1842" s="43">
        <f t="shared" ref="S1842:S1849" si="3680">S1843</f>
        <v>0</v>
      </c>
      <c r="T1842" s="43">
        <f t="shared" ref="T1842:T1849" si="3681">T1843</f>
        <v>0</v>
      </c>
      <c r="U1842" s="43">
        <f t="shared" ref="U1842:U1845" si="3682">U1843</f>
        <v>0</v>
      </c>
      <c r="V1842" s="43">
        <f t="shared" si="3675"/>
        <v>0</v>
      </c>
      <c r="W1842" s="43">
        <f t="shared" ref="W1842:W1849" si="3683">W1843</f>
        <v>1700</v>
      </c>
      <c r="X1842" s="43">
        <f t="shared" ref="X1842:X1849" si="3684">X1843</f>
        <v>0</v>
      </c>
      <c r="Y1842" s="43">
        <f t="shared" ref="Y1842:Y1849" si="3685">Y1843</f>
        <v>0</v>
      </c>
      <c r="Z1842" s="43">
        <f t="shared" ref="Z1842:Z1849" si="3686">Z1843</f>
        <v>1976.8</v>
      </c>
      <c r="AA1842" s="43">
        <f t="shared" ref="AA1842:AA1849" si="3687">AA1843</f>
        <v>0</v>
      </c>
      <c r="AB1842" s="43">
        <f t="shared" ref="AB1842:AB1847" si="3688">AB1843</f>
        <v>0</v>
      </c>
      <c r="AC1842" s="44">
        <f t="shared" ref="AC1842:AC1847" si="3689">AC1843</f>
        <v>0</v>
      </c>
      <c r="AD1842" s="44">
        <f t="shared" ref="AD1842:AD1847" si="3690">AD1843</f>
        <v>0</v>
      </c>
      <c r="AE1842" s="45" t="e">
        <f t="shared" si="3665"/>
        <v>#DIV/0!</v>
      </c>
      <c r="AF1842" s="46">
        <f t="shared" ref="AF1842:AF1847" si="3691">AF1843</f>
        <v>0</v>
      </c>
      <c r="AG1842" s="46">
        <f t="shared" ref="AG1842:AG1847" si="3692">AG1843</f>
        <v>0</v>
      </c>
      <c r="AH1842" s="47">
        <f t="shared" ref="AH1842:AH1847" si="3693">AH1843</f>
        <v>0</v>
      </c>
      <c r="AI1842" s="47">
        <f t="shared" ref="AI1842:AI1847" si="3694">AI1843</f>
        <v>0</v>
      </c>
      <c r="AJ1842" s="47">
        <f t="shared" ref="AJ1842:AJ1847" si="3695">AJ1843</f>
        <v>0</v>
      </c>
      <c r="AK1842" s="47">
        <f t="shared" ref="AK1842:AK1847" si="3696">AK1843</f>
        <v>0</v>
      </c>
      <c r="AL1842" s="47">
        <f t="shared" si="3672"/>
        <v>0</v>
      </c>
      <c r="AM1842" s="47">
        <f t="shared" si="3673"/>
        <v>0</v>
      </c>
      <c r="AN1842" s="48" t="s">
        <v>36</v>
      </c>
      <c r="AO1842" s="1"/>
      <c r="AP1842" s="1"/>
      <c r="AQ1842" s="1"/>
      <c r="AR1842" s="1"/>
      <c r="AS1842" s="1"/>
    </row>
    <row r="1843" hidden="1">
      <c r="B1843" s="41" t="s">
        <v>834</v>
      </c>
      <c r="C1843" s="41" t="s">
        <v>115</v>
      </c>
      <c r="D1843" s="41" t="s">
        <v>115</v>
      </c>
      <c r="E1843" s="26" t="str">
        <f t="shared" si="3674"/>
        <v>0505</v>
      </c>
      <c r="F1843" s="41" t="s">
        <v>83</v>
      </c>
      <c r="G1843" s="41"/>
      <c r="H1843" s="42" t="s">
        <v>84</v>
      </c>
      <c r="I1843" s="43"/>
      <c r="J1843" s="43"/>
      <c r="K1843" s="43"/>
      <c r="L1843" s="43"/>
      <c r="M1843" s="43"/>
      <c r="N1843" s="43"/>
      <c r="O1843" s="43">
        <f t="shared" si="3676"/>
        <v>0</v>
      </c>
      <c r="P1843" s="43">
        <f t="shared" si="3677"/>
        <v>0</v>
      </c>
      <c r="Q1843" s="43">
        <f t="shared" si="3678"/>
        <v>0</v>
      </c>
      <c r="R1843" s="43">
        <f t="shared" si="3679"/>
        <v>0</v>
      </c>
      <c r="S1843" s="43">
        <f t="shared" si="3680"/>
        <v>0</v>
      </c>
      <c r="T1843" s="43">
        <f t="shared" si="3681"/>
        <v>0</v>
      </c>
      <c r="U1843" s="43">
        <f t="shared" si="3682"/>
        <v>0</v>
      </c>
      <c r="V1843" s="43">
        <f t="shared" si="3675"/>
        <v>0</v>
      </c>
      <c r="W1843" s="43">
        <f t="shared" si="3683"/>
        <v>1700</v>
      </c>
      <c r="X1843" s="43">
        <f t="shared" si="3684"/>
        <v>0</v>
      </c>
      <c r="Y1843" s="43">
        <f t="shared" si="3685"/>
        <v>0</v>
      </c>
      <c r="Z1843" s="43">
        <f t="shared" si="3686"/>
        <v>1976.8</v>
      </c>
      <c r="AA1843" s="43">
        <f t="shared" si="3687"/>
        <v>0</v>
      </c>
      <c r="AB1843" s="43">
        <f t="shared" si="3688"/>
        <v>0</v>
      </c>
      <c r="AC1843" s="44">
        <f t="shared" si="3689"/>
        <v>0</v>
      </c>
      <c r="AD1843" s="44">
        <f t="shared" si="3690"/>
        <v>0</v>
      </c>
      <c r="AE1843" s="45" t="e">
        <f t="shared" si="3665"/>
        <v>#DIV/0!</v>
      </c>
      <c r="AF1843" s="46">
        <f t="shared" si="3691"/>
        <v>0</v>
      </c>
      <c r="AG1843" s="46">
        <f t="shared" si="3692"/>
        <v>0</v>
      </c>
      <c r="AH1843" s="47">
        <f t="shared" si="3693"/>
        <v>0</v>
      </c>
      <c r="AI1843" s="47">
        <f t="shared" si="3694"/>
        <v>0</v>
      </c>
      <c r="AJ1843" s="47">
        <f t="shared" si="3695"/>
        <v>0</v>
      </c>
      <c r="AK1843" s="47">
        <f t="shared" si="3696"/>
        <v>0</v>
      </c>
      <c r="AL1843" s="47">
        <f t="shared" si="3672"/>
        <v>0</v>
      </c>
      <c r="AM1843" s="47">
        <f t="shared" si="3673"/>
        <v>0</v>
      </c>
      <c r="AN1843" s="48" t="s">
        <v>36</v>
      </c>
      <c r="AR1843" s="1"/>
      <c r="AS1843" s="1"/>
    </row>
    <row r="1844" ht="31.5" hidden="1">
      <c r="B1844" s="41" t="s">
        <v>834</v>
      </c>
      <c r="C1844" s="41" t="s">
        <v>115</v>
      </c>
      <c r="D1844" s="41" t="s">
        <v>115</v>
      </c>
      <c r="E1844" s="26" t="str">
        <f t="shared" si="3674"/>
        <v>0505</v>
      </c>
      <c r="F1844" s="41" t="s">
        <v>821</v>
      </c>
      <c r="G1844" s="41"/>
      <c r="H1844" s="42" t="s">
        <v>822</v>
      </c>
      <c r="I1844" s="43"/>
      <c r="J1844" s="43"/>
      <c r="K1844" s="43"/>
      <c r="L1844" s="43"/>
      <c r="M1844" s="43"/>
      <c r="N1844" s="43"/>
      <c r="O1844" s="43">
        <f t="shared" si="3676"/>
        <v>0</v>
      </c>
      <c r="P1844" s="43">
        <f t="shared" si="3677"/>
        <v>0</v>
      </c>
      <c r="Q1844" s="43">
        <f t="shared" si="3678"/>
        <v>0</v>
      </c>
      <c r="R1844" s="43">
        <f t="shared" si="3679"/>
        <v>0</v>
      </c>
      <c r="S1844" s="43">
        <f t="shared" si="3680"/>
        <v>0</v>
      </c>
      <c r="T1844" s="43">
        <f t="shared" si="3681"/>
        <v>0</v>
      </c>
      <c r="U1844" s="43">
        <f t="shared" si="3682"/>
        <v>0</v>
      </c>
      <c r="V1844" s="43">
        <f t="shared" si="3675"/>
        <v>0</v>
      </c>
      <c r="W1844" s="43">
        <f t="shared" si="3683"/>
        <v>1700</v>
      </c>
      <c r="X1844" s="43">
        <f t="shared" si="3684"/>
        <v>0</v>
      </c>
      <c r="Y1844" s="43">
        <f t="shared" si="3685"/>
        <v>0</v>
      </c>
      <c r="Z1844" s="43">
        <f t="shared" si="3686"/>
        <v>1976.8</v>
      </c>
      <c r="AA1844" s="43">
        <f t="shared" si="3687"/>
        <v>0</v>
      </c>
      <c r="AB1844" s="43">
        <f t="shared" si="3688"/>
        <v>0</v>
      </c>
      <c r="AC1844" s="44">
        <f t="shared" si="3689"/>
        <v>0</v>
      </c>
      <c r="AD1844" s="44">
        <f t="shared" si="3690"/>
        <v>0</v>
      </c>
      <c r="AE1844" s="45" t="e">
        <f t="shared" si="3665"/>
        <v>#DIV/0!</v>
      </c>
      <c r="AF1844" s="46">
        <f t="shared" si="3691"/>
        <v>0</v>
      </c>
      <c r="AG1844" s="46">
        <f t="shared" si="3692"/>
        <v>0</v>
      </c>
      <c r="AH1844" s="47">
        <f t="shared" si="3693"/>
        <v>0</v>
      </c>
      <c r="AI1844" s="47">
        <f t="shared" si="3694"/>
        <v>0</v>
      </c>
      <c r="AJ1844" s="47">
        <f t="shared" si="3695"/>
        <v>0</v>
      </c>
      <c r="AK1844" s="47">
        <f t="shared" si="3696"/>
        <v>0</v>
      </c>
      <c r="AL1844" s="47">
        <f t="shared" si="3672"/>
        <v>0</v>
      </c>
      <c r="AM1844" s="47">
        <f t="shared" si="3673"/>
        <v>0</v>
      </c>
      <c r="AN1844" s="48" t="s">
        <v>36</v>
      </c>
      <c r="AO1844" s="1"/>
      <c r="AP1844" s="1"/>
      <c r="AQ1844" s="1"/>
      <c r="AR1844" s="1"/>
      <c r="AS1844" s="1"/>
    </row>
    <row r="1845" ht="31.5" hidden="1">
      <c r="B1845" s="41" t="s">
        <v>834</v>
      </c>
      <c r="C1845" s="41" t="s">
        <v>115</v>
      </c>
      <c r="D1845" s="41" t="s">
        <v>115</v>
      </c>
      <c r="E1845" s="26" t="str">
        <f t="shared" si="3674"/>
        <v>0505</v>
      </c>
      <c r="F1845" s="41" t="s">
        <v>821</v>
      </c>
      <c r="G1845" s="41" t="s">
        <v>53</v>
      </c>
      <c r="H1845" s="42" t="s">
        <v>54</v>
      </c>
      <c r="I1845" s="43"/>
      <c r="J1845" s="43"/>
      <c r="K1845" s="43"/>
      <c r="L1845" s="43"/>
      <c r="M1845" s="43"/>
      <c r="N1845" s="43"/>
      <c r="O1845" s="43">
        <f t="shared" si="3676"/>
        <v>0</v>
      </c>
      <c r="P1845" s="43">
        <f t="shared" si="3677"/>
        <v>0</v>
      </c>
      <c r="Q1845" s="43">
        <f t="shared" si="3678"/>
        <v>0</v>
      </c>
      <c r="R1845" s="43">
        <f t="shared" si="3679"/>
        <v>0</v>
      </c>
      <c r="S1845" s="43">
        <f t="shared" si="3680"/>
        <v>0</v>
      </c>
      <c r="T1845" s="43">
        <f t="shared" si="3681"/>
        <v>0</v>
      </c>
      <c r="U1845" s="43">
        <f t="shared" si="3682"/>
        <v>0</v>
      </c>
      <c r="V1845" s="43">
        <f t="shared" si="3675"/>
        <v>0</v>
      </c>
      <c r="W1845" s="43">
        <f t="shared" si="3683"/>
        <v>1700</v>
      </c>
      <c r="X1845" s="43">
        <f t="shared" si="3684"/>
        <v>0</v>
      </c>
      <c r="Y1845" s="43">
        <f t="shared" si="3685"/>
        <v>0</v>
      </c>
      <c r="Z1845" s="43">
        <f t="shared" si="3686"/>
        <v>1976.8</v>
      </c>
      <c r="AA1845" s="43">
        <f t="shared" si="3687"/>
        <v>0</v>
      </c>
      <c r="AB1845" s="43">
        <f t="shared" si="3688"/>
        <v>0</v>
      </c>
      <c r="AC1845" s="44">
        <f t="shared" si="3689"/>
        <v>0</v>
      </c>
      <c r="AD1845" s="44">
        <f t="shared" si="3690"/>
        <v>0</v>
      </c>
      <c r="AE1845" s="45" t="e">
        <f t="shared" si="3665"/>
        <v>#DIV/0!</v>
      </c>
      <c r="AF1845" s="46">
        <f t="shared" si="3691"/>
        <v>0</v>
      </c>
      <c r="AG1845" s="46">
        <f t="shared" si="3692"/>
        <v>0</v>
      </c>
      <c r="AH1845" s="47">
        <f t="shared" si="3693"/>
        <v>0</v>
      </c>
      <c r="AI1845" s="47">
        <f t="shared" si="3694"/>
        <v>0</v>
      </c>
      <c r="AJ1845" s="47">
        <f t="shared" si="3695"/>
        <v>0</v>
      </c>
      <c r="AK1845" s="47">
        <f t="shared" si="3696"/>
        <v>0</v>
      </c>
      <c r="AL1845" s="47">
        <f t="shared" si="3672"/>
        <v>0</v>
      </c>
      <c r="AM1845" s="47">
        <f t="shared" si="3673"/>
        <v>0</v>
      </c>
      <c r="AN1845" s="48" t="s">
        <v>36</v>
      </c>
      <c r="AO1845" s="1"/>
      <c r="AP1845" s="1"/>
      <c r="AQ1845" s="1"/>
      <c r="AR1845" s="1"/>
      <c r="AS1845" s="1"/>
    </row>
    <row r="1846" ht="31.5" hidden="1">
      <c r="B1846" s="41" t="s">
        <v>834</v>
      </c>
      <c r="C1846" s="41" t="s">
        <v>115</v>
      </c>
      <c r="D1846" s="41" t="s">
        <v>115</v>
      </c>
      <c r="E1846" s="26" t="str">
        <f t="shared" si="3674"/>
        <v>0505</v>
      </c>
      <c r="F1846" s="41" t="s">
        <v>821</v>
      </c>
      <c r="G1846" s="41" t="s">
        <v>55</v>
      </c>
      <c r="H1846" s="42" t="s">
        <v>56</v>
      </c>
      <c r="I1846" s="43"/>
      <c r="J1846" s="43"/>
      <c r="K1846" s="43"/>
      <c r="L1846" s="43"/>
      <c r="M1846" s="43"/>
      <c r="N1846" s="43"/>
      <c r="O1846" s="43">
        <v>0</v>
      </c>
      <c r="P1846" s="43">
        <v>0</v>
      </c>
      <c r="Q1846" s="43">
        <v>0</v>
      </c>
      <c r="R1846" s="43">
        <v>0</v>
      </c>
      <c r="S1846" s="43">
        <v>0</v>
      </c>
      <c r="T1846" s="43">
        <v>0</v>
      </c>
      <c r="U1846" s="43">
        <f>3676.8-3676.8</f>
        <v>0</v>
      </c>
      <c r="V1846" s="43">
        <f t="shared" si="3675"/>
        <v>0</v>
      </c>
      <c r="W1846" s="43">
        <v>1700</v>
      </c>
      <c r="X1846" s="43"/>
      <c r="Y1846" s="43"/>
      <c r="Z1846" s="43">
        <v>1976.8</v>
      </c>
      <c r="AA1846" s="43"/>
      <c r="AB1846" s="43">
        <v>0</v>
      </c>
      <c r="AC1846" s="44">
        <v>0</v>
      </c>
      <c r="AD1846" s="44">
        <v>0</v>
      </c>
      <c r="AE1846" s="45" t="e">
        <f t="shared" si="3665"/>
        <v>#DIV/0!</v>
      </c>
      <c r="AF1846" s="46">
        <v>0</v>
      </c>
      <c r="AG1846" s="46">
        <v>0</v>
      </c>
      <c r="AH1846" s="47">
        <v>0</v>
      </c>
      <c r="AI1846" s="47">
        <v>0</v>
      </c>
      <c r="AJ1846" s="47">
        <v>0</v>
      </c>
      <c r="AK1846" s="47">
        <v>0</v>
      </c>
      <c r="AL1846" s="47">
        <f t="shared" si="3672"/>
        <v>0</v>
      </c>
      <c r="AM1846" s="47">
        <f t="shared" si="3673"/>
        <v>0</v>
      </c>
      <c r="AN1846" s="48" t="s">
        <v>36</v>
      </c>
      <c r="AO1846" s="1"/>
      <c r="AP1846" s="1"/>
      <c r="AQ1846" s="1"/>
      <c r="AR1846" s="1"/>
      <c r="AS1846" s="1"/>
    </row>
    <row r="1847" s="24" customFormat="1">
      <c r="B1847" s="25" t="s">
        <v>834</v>
      </c>
      <c r="C1847" s="25" t="s">
        <v>135</v>
      </c>
      <c r="D1847" s="25"/>
      <c r="E1847" s="32" t="str">
        <f t="shared" si="3674"/>
        <v>06</v>
      </c>
      <c r="F1847" s="25"/>
      <c r="G1847" s="25"/>
      <c r="H1847" s="27" t="s">
        <v>274</v>
      </c>
      <c r="I1847" s="28">
        <f t="shared" ref="I1847:I1849" si="3697">I1848</f>
        <v>0</v>
      </c>
      <c r="J1847" s="28">
        <f t="shared" ref="J1847:J1849" si="3698">J1848</f>
        <v>0</v>
      </c>
      <c r="K1847" s="28">
        <f t="shared" ref="K1847:K1849" si="3699">K1848</f>
        <v>0</v>
      </c>
      <c r="L1847" s="28">
        <f t="shared" ref="L1847:L1849" si="3700">L1848</f>
        <v>0</v>
      </c>
      <c r="M1847" s="28">
        <f t="shared" ref="M1847:M1849" si="3701">M1848</f>
        <v>0</v>
      </c>
      <c r="N1847" s="28">
        <f t="shared" ref="N1847:N1849" si="3702">N1848</f>
        <v>0</v>
      </c>
      <c r="O1847" s="28">
        <f t="shared" si="3676"/>
        <v>0</v>
      </c>
      <c r="P1847" s="28">
        <f t="shared" si="3677"/>
        <v>0</v>
      </c>
      <c r="Q1847" s="28">
        <f t="shared" si="3678"/>
        <v>0</v>
      </c>
      <c r="R1847" s="28">
        <f t="shared" si="3679"/>
        <v>0</v>
      </c>
      <c r="S1847" s="28">
        <f t="shared" si="3680"/>
        <v>0</v>
      </c>
      <c r="T1847" s="28">
        <f t="shared" si="3681"/>
        <v>0</v>
      </c>
      <c r="U1847" s="28">
        <v>0</v>
      </c>
      <c r="V1847" s="28">
        <f t="shared" si="3675"/>
        <v>0</v>
      </c>
      <c r="W1847" s="28">
        <f t="shared" si="3683"/>
        <v>0</v>
      </c>
      <c r="X1847" s="28">
        <f t="shared" si="3684"/>
        <v>0</v>
      </c>
      <c r="Y1847" s="28">
        <f t="shared" si="3685"/>
        <v>0</v>
      </c>
      <c r="Z1847" s="28">
        <f t="shared" si="3686"/>
        <v>0</v>
      </c>
      <c r="AA1847" s="28">
        <f t="shared" si="3687"/>
        <v>0</v>
      </c>
      <c r="AB1847" s="28">
        <f t="shared" si="3688"/>
        <v>0</v>
      </c>
      <c r="AC1847" s="29">
        <f t="shared" si="3689"/>
        <v>3228.0309999999999</v>
      </c>
      <c r="AD1847" s="29">
        <f t="shared" si="3690"/>
        <v>3228.0309999999999</v>
      </c>
      <c r="AE1847" s="30">
        <f t="shared" si="3665"/>
        <v>100</v>
      </c>
      <c r="AF1847" s="65">
        <f t="shared" si="3691"/>
        <v>3228.0309999999999</v>
      </c>
      <c r="AG1847" s="65">
        <f t="shared" si="3692"/>
        <v>0</v>
      </c>
      <c r="AH1847" s="66">
        <f t="shared" si="3693"/>
        <v>0</v>
      </c>
      <c r="AI1847" s="66">
        <f t="shared" si="3694"/>
        <v>0</v>
      </c>
      <c r="AJ1847" s="66">
        <f t="shared" si="3695"/>
        <v>0</v>
      </c>
      <c r="AK1847" s="66">
        <f t="shared" si="3696"/>
        <v>0</v>
      </c>
      <c r="AL1847" s="66">
        <f t="shared" si="3672"/>
        <v>3228.0309999999999</v>
      </c>
      <c r="AM1847" s="66">
        <f t="shared" si="3673"/>
        <v>-3228.0309999999999</v>
      </c>
      <c r="AN1847" s="48"/>
      <c r="AO1847" s="24"/>
      <c r="AP1847" s="24"/>
      <c r="AQ1847" s="24"/>
      <c r="AR1847" s="24"/>
      <c r="AS1847" s="24"/>
    </row>
    <row r="1848" s="33" customFormat="1" ht="31.5">
      <c r="B1848" s="34" t="s">
        <v>834</v>
      </c>
      <c r="C1848" s="34" t="s">
        <v>135</v>
      </c>
      <c r="D1848" s="34" t="s">
        <v>117</v>
      </c>
      <c r="E1848" s="35" t="str">
        <f t="shared" si="3674"/>
        <v>0603</v>
      </c>
      <c r="F1848" s="34"/>
      <c r="G1848" s="34"/>
      <c r="H1848" s="36" t="s">
        <v>275</v>
      </c>
      <c r="I1848" s="37">
        <f t="shared" si="3697"/>
        <v>0</v>
      </c>
      <c r="J1848" s="37">
        <f t="shared" si="3698"/>
        <v>0</v>
      </c>
      <c r="K1848" s="37">
        <f t="shared" si="3699"/>
        <v>0</v>
      </c>
      <c r="L1848" s="37">
        <f t="shared" si="3700"/>
        <v>0</v>
      </c>
      <c r="M1848" s="37">
        <f t="shared" si="3701"/>
        <v>0</v>
      </c>
      <c r="N1848" s="37">
        <f t="shared" si="3702"/>
        <v>0</v>
      </c>
      <c r="O1848" s="37">
        <f>O1849+O1859</f>
        <v>0</v>
      </c>
      <c r="P1848" s="37">
        <f t="shared" si="3677"/>
        <v>0</v>
      </c>
      <c r="Q1848" s="37">
        <f t="shared" si="3678"/>
        <v>0</v>
      </c>
      <c r="R1848" s="37">
        <f t="shared" si="3679"/>
        <v>0</v>
      </c>
      <c r="S1848" s="37">
        <f t="shared" si="3680"/>
        <v>0</v>
      </c>
      <c r="T1848" s="37">
        <f t="shared" si="3681"/>
        <v>0</v>
      </c>
      <c r="U1848" s="37">
        <v>0</v>
      </c>
      <c r="V1848" s="37">
        <f t="shared" si="3675"/>
        <v>0</v>
      </c>
      <c r="W1848" s="37">
        <f t="shared" si="3683"/>
        <v>0</v>
      </c>
      <c r="X1848" s="37">
        <f t="shared" si="3684"/>
        <v>0</v>
      </c>
      <c r="Y1848" s="37">
        <f t="shared" si="3685"/>
        <v>0</v>
      </c>
      <c r="Z1848" s="37">
        <f t="shared" si="3686"/>
        <v>0</v>
      </c>
      <c r="AA1848" s="37">
        <f t="shared" si="3687"/>
        <v>0</v>
      </c>
      <c r="AB1848" s="37">
        <f>AB1849+AB1859</f>
        <v>0</v>
      </c>
      <c r="AC1848" s="38">
        <f>AC1849+AC1859</f>
        <v>3228.0309999999999</v>
      </c>
      <c r="AD1848" s="38">
        <f>AD1849+AD1859</f>
        <v>3228.0309999999999</v>
      </c>
      <c r="AE1848" s="39">
        <f t="shared" si="3665"/>
        <v>100</v>
      </c>
      <c r="AF1848" s="37">
        <f>AF1849+AF1859</f>
        <v>3228.0309999999999</v>
      </c>
      <c r="AG1848" s="37">
        <f>AG1849+AG1859</f>
        <v>0</v>
      </c>
      <c r="AH1848" s="37">
        <f>AH1849+AH1859</f>
        <v>0</v>
      </c>
      <c r="AI1848" s="37">
        <f>AI1849+AI1859</f>
        <v>0</v>
      </c>
      <c r="AJ1848" s="37">
        <f>AJ1849+AJ1859</f>
        <v>0</v>
      </c>
      <c r="AK1848" s="37">
        <f>AK1849+AK1859</f>
        <v>0</v>
      </c>
      <c r="AL1848" s="54">
        <f t="shared" si="3672"/>
        <v>3228.0309999999999</v>
      </c>
      <c r="AM1848" s="54">
        <f t="shared" si="3673"/>
        <v>-3228.0309999999999</v>
      </c>
      <c r="AN1848" s="48"/>
      <c r="AO1848" s="33"/>
      <c r="AP1848" s="33"/>
      <c r="AQ1848" s="33"/>
      <c r="AR1848" s="33"/>
      <c r="AS1848" s="33"/>
    </row>
    <row r="1849" ht="31.5" hidden="1">
      <c r="B1849" s="41" t="s">
        <v>834</v>
      </c>
      <c r="C1849" s="41" t="s">
        <v>135</v>
      </c>
      <c r="D1849" s="41" t="s">
        <v>117</v>
      </c>
      <c r="E1849" s="26" t="str">
        <f t="shared" si="3674"/>
        <v>0603</v>
      </c>
      <c r="F1849" s="41" t="s">
        <v>207</v>
      </c>
      <c r="G1849" s="41"/>
      <c r="H1849" s="42" t="s">
        <v>208</v>
      </c>
      <c r="I1849" s="43">
        <f t="shared" si="3697"/>
        <v>0</v>
      </c>
      <c r="J1849" s="43">
        <f t="shared" si="3698"/>
        <v>0</v>
      </c>
      <c r="K1849" s="43">
        <f t="shared" si="3699"/>
        <v>0</v>
      </c>
      <c r="L1849" s="43">
        <f t="shared" si="3700"/>
        <v>0</v>
      </c>
      <c r="M1849" s="43">
        <f t="shared" si="3701"/>
        <v>0</v>
      </c>
      <c r="N1849" s="43">
        <f t="shared" si="3702"/>
        <v>0</v>
      </c>
      <c r="O1849" s="43">
        <f>O1850</f>
        <v>0</v>
      </c>
      <c r="P1849" s="43">
        <f t="shared" si="3677"/>
        <v>0</v>
      </c>
      <c r="Q1849" s="43">
        <f t="shared" si="3678"/>
        <v>0</v>
      </c>
      <c r="R1849" s="43">
        <f t="shared" si="3679"/>
        <v>0</v>
      </c>
      <c r="S1849" s="43">
        <f t="shared" si="3680"/>
        <v>0</v>
      </c>
      <c r="T1849" s="43">
        <f t="shared" si="3681"/>
        <v>0</v>
      </c>
      <c r="U1849" s="43">
        <v>0</v>
      </c>
      <c r="V1849" s="43">
        <f t="shared" si="3675"/>
        <v>0</v>
      </c>
      <c r="W1849" s="43">
        <f t="shared" si="3683"/>
        <v>0</v>
      </c>
      <c r="X1849" s="43">
        <f t="shared" si="3684"/>
        <v>0</v>
      </c>
      <c r="Y1849" s="43">
        <f t="shared" si="3685"/>
        <v>0</v>
      </c>
      <c r="Z1849" s="43">
        <f t="shared" si="3686"/>
        <v>0</v>
      </c>
      <c r="AA1849" s="43">
        <f t="shared" si="3687"/>
        <v>0</v>
      </c>
      <c r="AB1849" s="43">
        <f>AB1850</f>
        <v>0</v>
      </c>
      <c r="AC1849" s="44">
        <f>AC1850</f>
        <v>0</v>
      </c>
      <c r="AD1849" s="44">
        <f>AD1850</f>
        <v>0</v>
      </c>
      <c r="AE1849" s="45" t="e">
        <f t="shared" si="3665"/>
        <v>#DIV/0!</v>
      </c>
      <c r="AF1849" s="46">
        <f>AF1850</f>
        <v>0</v>
      </c>
      <c r="AG1849" s="46">
        <f>AG1850</f>
        <v>0</v>
      </c>
      <c r="AH1849" s="47">
        <f>AH1850</f>
        <v>0</v>
      </c>
      <c r="AI1849" s="47">
        <f>AI1850</f>
        <v>0</v>
      </c>
      <c r="AJ1849" s="47">
        <f>AJ1850</f>
        <v>0</v>
      </c>
      <c r="AK1849" s="47">
        <f>AK1850</f>
        <v>0</v>
      </c>
      <c r="AL1849" s="47">
        <f t="shared" si="3672"/>
        <v>0</v>
      </c>
      <c r="AM1849" s="47">
        <f t="shared" si="3673"/>
        <v>0</v>
      </c>
      <c r="AN1849" s="48" t="s">
        <v>36</v>
      </c>
      <c r="AO1849" s="1"/>
      <c r="AP1849" s="1"/>
      <c r="AQ1849" s="1"/>
      <c r="AR1849" s="1"/>
      <c r="AS1849" s="1"/>
    </row>
    <row r="1850" ht="31.5" hidden="1">
      <c r="B1850" s="41" t="s">
        <v>834</v>
      </c>
      <c r="C1850" s="41" t="s">
        <v>135</v>
      </c>
      <c r="D1850" s="41" t="s">
        <v>117</v>
      </c>
      <c r="E1850" s="26" t="str">
        <f t="shared" si="3674"/>
        <v>0603</v>
      </c>
      <c r="F1850" s="41" t="s">
        <v>209</v>
      </c>
      <c r="G1850" s="41"/>
      <c r="H1850" s="42" t="s">
        <v>210</v>
      </c>
      <c r="I1850" s="43">
        <f>I1855+I1851</f>
        <v>0</v>
      </c>
      <c r="J1850" s="43">
        <f>J1855+J1851</f>
        <v>0</v>
      </c>
      <c r="K1850" s="43">
        <f>K1855+K1851</f>
        <v>0</v>
      </c>
      <c r="L1850" s="43">
        <f>L1855+L1851</f>
        <v>0</v>
      </c>
      <c r="M1850" s="43">
        <f>M1855+M1851</f>
        <v>0</v>
      </c>
      <c r="N1850" s="43">
        <f>N1855+N1851</f>
        <v>0</v>
      </c>
      <c r="O1850" s="43">
        <f>O1855+O1851</f>
        <v>0</v>
      </c>
      <c r="P1850" s="43">
        <f>P1855+P1851</f>
        <v>0</v>
      </c>
      <c r="Q1850" s="43">
        <f>Q1855+Q1851</f>
        <v>0</v>
      </c>
      <c r="R1850" s="43">
        <f>R1855+R1851</f>
        <v>0</v>
      </c>
      <c r="S1850" s="43">
        <f>S1855+S1851</f>
        <v>0</v>
      </c>
      <c r="T1850" s="43">
        <f>T1855+T1851</f>
        <v>0</v>
      </c>
      <c r="U1850" s="43">
        <v>0</v>
      </c>
      <c r="V1850" s="43">
        <f t="shared" si="3675"/>
        <v>0</v>
      </c>
      <c r="W1850" s="43">
        <f>W1855+W1851</f>
        <v>0</v>
      </c>
      <c r="X1850" s="43">
        <f>X1855+X1851</f>
        <v>0</v>
      </c>
      <c r="Y1850" s="43">
        <f>Y1855+Y1851</f>
        <v>0</v>
      </c>
      <c r="Z1850" s="43">
        <f>Z1855+Z1851</f>
        <v>0</v>
      </c>
      <c r="AA1850" s="43">
        <f>AA1855+AA1851</f>
        <v>0</v>
      </c>
      <c r="AB1850" s="43">
        <f>AB1855+AB1851</f>
        <v>0</v>
      </c>
      <c r="AC1850" s="44">
        <f>AC1855+AC1851</f>
        <v>0</v>
      </c>
      <c r="AD1850" s="44">
        <f>AD1855+AD1851</f>
        <v>0</v>
      </c>
      <c r="AE1850" s="45" t="e">
        <f t="shared" si="3665"/>
        <v>#DIV/0!</v>
      </c>
      <c r="AF1850" s="46">
        <f>AF1855+AF1851</f>
        <v>0</v>
      </c>
      <c r="AG1850" s="46">
        <f>AG1855+AG1851</f>
        <v>0</v>
      </c>
      <c r="AH1850" s="47">
        <f>AH1855+AH1851</f>
        <v>0</v>
      </c>
      <c r="AI1850" s="47">
        <f>AI1855+AI1851</f>
        <v>0</v>
      </c>
      <c r="AJ1850" s="47">
        <f>AJ1855+AJ1851</f>
        <v>0</v>
      </c>
      <c r="AK1850" s="47">
        <f>AK1855+AK1851</f>
        <v>0</v>
      </c>
      <c r="AL1850" s="47">
        <f t="shared" si="3672"/>
        <v>0</v>
      </c>
      <c r="AM1850" s="47">
        <f t="shared" si="3673"/>
        <v>0</v>
      </c>
      <c r="AN1850" s="48" t="s">
        <v>36</v>
      </c>
      <c r="AO1850" s="1"/>
      <c r="AP1850" s="1"/>
      <c r="AQ1850" s="1"/>
      <c r="AR1850" s="1"/>
      <c r="AS1850" s="1"/>
    </row>
    <row r="1851" ht="31.5" hidden="1">
      <c r="B1851" s="41" t="s">
        <v>834</v>
      </c>
      <c r="C1851" s="41" t="s">
        <v>135</v>
      </c>
      <c r="D1851" s="41" t="s">
        <v>117</v>
      </c>
      <c r="E1851" s="26" t="str">
        <f t="shared" si="3674"/>
        <v>0603</v>
      </c>
      <c r="F1851" s="41" t="s">
        <v>260</v>
      </c>
      <c r="G1851" s="41"/>
      <c r="H1851" s="42" t="s">
        <v>261</v>
      </c>
      <c r="I1851" s="43">
        <f t="shared" ref="I1851:I1864" si="3703">I1852</f>
        <v>0</v>
      </c>
      <c r="J1851" s="43">
        <f t="shared" ref="J1851:J1864" si="3704">J1852</f>
        <v>0</v>
      </c>
      <c r="K1851" s="43">
        <f t="shared" ref="K1851:K1864" si="3705">K1852</f>
        <v>0</v>
      </c>
      <c r="L1851" s="43">
        <f t="shared" ref="L1851:L1864" si="3706">L1852</f>
        <v>0</v>
      </c>
      <c r="M1851" s="43">
        <f t="shared" ref="M1851:M1864" si="3707">M1852</f>
        <v>0</v>
      </c>
      <c r="N1851" s="43">
        <f t="shared" ref="N1851:N1864" si="3708">N1852</f>
        <v>0</v>
      </c>
      <c r="O1851" s="43">
        <f t="shared" ref="O1851:O1864" si="3709">O1852</f>
        <v>0</v>
      </c>
      <c r="P1851" s="43">
        <f t="shared" ref="P1851:P1864" si="3710">P1852</f>
        <v>0</v>
      </c>
      <c r="Q1851" s="43">
        <f t="shared" ref="Q1851:Q1864" si="3711">Q1852</f>
        <v>0</v>
      </c>
      <c r="R1851" s="43">
        <f t="shared" ref="R1851:R1864" si="3712">R1852</f>
        <v>0</v>
      </c>
      <c r="S1851" s="43">
        <f t="shared" ref="S1851:S1864" si="3713">S1852</f>
        <v>0</v>
      </c>
      <c r="T1851" s="43">
        <f t="shared" ref="T1851:T1864" si="3714">T1852</f>
        <v>0</v>
      </c>
      <c r="U1851" s="43">
        <v>0</v>
      </c>
      <c r="V1851" s="43">
        <f t="shared" si="3675"/>
        <v>0</v>
      </c>
      <c r="W1851" s="43">
        <f t="shared" ref="W1851:W1864" si="3715">W1852</f>
        <v>0</v>
      </c>
      <c r="X1851" s="43">
        <f t="shared" ref="X1851:X1864" si="3716">X1852</f>
        <v>0</v>
      </c>
      <c r="Y1851" s="43">
        <f t="shared" ref="Y1851:Y1864" si="3717">Y1852</f>
        <v>0</v>
      </c>
      <c r="Z1851" s="43">
        <f t="shared" ref="Z1851:Z1864" si="3718">Z1852</f>
        <v>0</v>
      </c>
      <c r="AA1851" s="43">
        <f t="shared" ref="AA1851:AA1864" si="3719">AA1852</f>
        <v>0</v>
      </c>
      <c r="AB1851" s="43">
        <f t="shared" ref="AB1851:AB1864" si="3720">AB1852</f>
        <v>0</v>
      </c>
      <c r="AC1851" s="44">
        <f t="shared" ref="AC1851:AC1864" si="3721">AC1852</f>
        <v>0</v>
      </c>
      <c r="AD1851" s="44">
        <f t="shared" ref="AD1851:AD1864" si="3722">AD1852</f>
        <v>0</v>
      </c>
      <c r="AE1851" s="45" t="e">
        <f t="shared" si="3665"/>
        <v>#DIV/0!</v>
      </c>
      <c r="AF1851" s="46">
        <f t="shared" ref="AF1851:AF1864" si="3723">AF1852</f>
        <v>0</v>
      </c>
      <c r="AG1851" s="46">
        <f t="shared" ref="AG1851:AG1864" si="3724">AG1852</f>
        <v>0</v>
      </c>
      <c r="AH1851" s="47">
        <f t="shared" ref="AH1851:AH1864" si="3725">AH1852</f>
        <v>0</v>
      </c>
      <c r="AI1851" s="47">
        <f t="shared" ref="AI1851:AI1864" si="3726">AI1852</f>
        <v>0</v>
      </c>
      <c r="AJ1851" s="47">
        <f t="shared" ref="AJ1851:AJ1864" si="3727">AJ1852</f>
        <v>0</v>
      </c>
      <c r="AK1851" s="47">
        <f t="shared" ref="AK1851:AK1864" si="3728">AK1852</f>
        <v>0</v>
      </c>
      <c r="AL1851" s="47">
        <f t="shared" si="3672"/>
        <v>0</v>
      </c>
      <c r="AM1851" s="47">
        <f t="shared" si="3673"/>
        <v>0</v>
      </c>
      <c r="AN1851" s="48" t="s">
        <v>36</v>
      </c>
      <c r="AR1851" s="1"/>
      <c r="AS1851" s="1"/>
    </row>
    <row r="1852" hidden="1">
      <c r="B1852" s="41" t="s">
        <v>834</v>
      </c>
      <c r="C1852" s="41" t="s">
        <v>135</v>
      </c>
      <c r="D1852" s="41" t="s">
        <v>117</v>
      </c>
      <c r="E1852" s="26" t="str">
        <f t="shared" si="3674"/>
        <v>0603</v>
      </c>
      <c r="F1852" s="41" t="s">
        <v>262</v>
      </c>
      <c r="G1852" s="41"/>
      <c r="H1852" s="42" t="s">
        <v>263</v>
      </c>
      <c r="I1852" s="43">
        <f t="shared" si="3703"/>
        <v>0</v>
      </c>
      <c r="J1852" s="43">
        <f t="shared" si="3704"/>
        <v>0</v>
      </c>
      <c r="K1852" s="43">
        <f t="shared" si="3705"/>
        <v>0</v>
      </c>
      <c r="L1852" s="43">
        <f t="shared" si="3706"/>
        <v>0</v>
      </c>
      <c r="M1852" s="43">
        <f t="shared" si="3707"/>
        <v>0</v>
      </c>
      <c r="N1852" s="43">
        <f t="shared" si="3708"/>
        <v>0</v>
      </c>
      <c r="O1852" s="43">
        <f t="shared" si="3709"/>
        <v>0</v>
      </c>
      <c r="P1852" s="43">
        <f t="shared" si="3710"/>
        <v>0</v>
      </c>
      <c r="Q1852" s="43">
        <f t="shared" si="3711"/>
        <v>0</v>
      </c>
      <c r="R1852" s="43">
        <f t="shared" si="3712"/>
        <v>0</v>
      </c>
      <c r="S1852" s="43">
        <f t="shared" si="3713"/>
        <v>0</v>
      </c>
      <c r="T1852" s="43">
        <f t="shared" si="3714"/>
        <v>0</v>
      </c>
      <c r="U1852" s="43">
        <v>0</v>
      </c>
      <c r="V1852" s="43">
        <f t="shared" si="3675"/>
        <v>0</v>
      </c>
      <c r="W1852" s="43">
        <f t="shared" si="3715"/>
        <v>0</v>
      </c>
      <c r="X1852" s="43">
        <f t="shared" si="3716"/>
        <v>0</v>
      </c>
      <c r="Y1852" s="43">
        <f t="shared" si="3717"/>
        <v>0</v>
      </c>
      <c r="Z1852" s="43">
        <f t="shared" si="3718"/>
        <v>0</v>
      </c>
      <c r="AA1852" s="43">
        <f t="shared" si="3719"/>
        <v>0</v>
      </c>
      <c r="AB1852" s="43">
        <f t="shared" si="3720"/>
        <v>0</v>
      </c>
      <c r="AC1852" s="44">
        <f t="shared" si="3721"/>
        <v>0</v>
      </c>
      <c r="AD1852" s="44">
        <f t="shared" si="3722"/>
        <v>0</v>
      </c>
      <c r="AE1852" s="45" t="e">
        <f t="shared" si="3665"/>
        <v>#DIV/0!</v>
      </c>
      <c r="AF1852" s="46">
        <f t="shared" si="3723"/>
        <v>0</v>
      </c>
      <c r="AG1852" s="46">
        <f t="shared" si="3724"/>
        <v>0</v>
      </c>
      <c r="AH1852" s="47">
        <f t="shared" si="3725"/>
        <v>0</v>
      </c>
      <c r="AI1852" s="47">
        <f t="shared" si="3726"/>
        <v>0</v>
      </c>
      <c r="AJ1852" s="47">
        <f t="shared" si="3727"/>
        <v>0</v>
      </c>
      <c r="AK1852" s="47">
        <f t="shared" si="3728"/>
        <v>0</v>
      </c>
      <c r="AL1852" s="47">
        <f t="shared" si="3672"/>
        <v>0</v>
      </c>
      <c r="AM1852" s="47">
        <f t="shared" si="3673"/>
        <v>0</v>
      </c>
      <c r="AN1852" s="48" t="s">
        <v>36</v>
      </c>
      <c r="AO1852" s="1"/>
      <c r="AP1852" s="1"/>
      <c r="AQ1852" s="1"/>
      <c r="AR1852" s="1"/>
      <c r="AS1852" s="1"/>
    </row>
    <row r="1853" ht="31.5" hidden="1">
      <c r="B1853" s="41" t="s">
        <v>834</v>
      </c>
      <c r="C1853" s="41" t="s">
        <v>135</v>
      </c>
      <c r="D1853" s="41" t="s">
        <v>117</v>
      </c>
      <c r="E1853" s="26" t="str">
        <f t="shared" si="3674"/>
        <v>0603</v>
      </c>
      <c r="F1853" s="41" t="s">
        <v>262</v>
      </c>
      <c r="G1853" s="41" t="s">
        <v>53</v>
      </c>
      <c r="H1853" s="42" t="s">
        <v>54</v>
      </c>
      <c r="I1853" s="43">
        <f t="shared" si="3703"/>
        <v>0</v>
      </c>
      <c r="J1853" s="43">
        <f t="shared" si="3704"/>
        <v>0</v>
      </c>
      <c r="K1853" s="43">
        <f t="shared" si="3705"/>
        <v>0</v>
      </c>
      <c r="L1853" s="43">
        <f t="shared" si="3706"/>
        <v>0</v>
      </c>
      <c r="M1853" s="43">
        <f t="shared" si="3707"/>
        <v>0</v>
      </c>
      <c r="N1853" s="43">
        <f t="shared" si="3708"/>
        <v>0</v>
      </c>
      <c r="O1853" s="43">
        <f t="shared" si="3709"/>
        <v>0</v>
      </c>
      <c r="P1853" s="43">
        <f t="shared" si="3710"/>
        <v>0</v>
      </c>
      <c r="Q1853" s="43">
        <f t="shared" si="3711"/>
        <v>0</v>
      </c>
      <c r="R1853" s="43">
        <f t="shared" si="3712"/>
        <v>0</v>
      </c>
      <c r="S1853" s="43">
        <f t="shared" si="3713"/>
        <v>0</v>
      </c>
      <c r="T1853" s="43">
        <f t="shared" si="3714"/>
        <v>0</v>
      </c>
      <c r="U1853" s="43">
        <v>0</v>
      </c>
      <c r="V1853" s="43">
        <f t="shared" si="3675"/>
        <v>0</v>
      </c>
      <c r="W1853" s="43">
        <f t="shared" si="3715"/>
        <v>0</v>
      </c>
      <c r="X1853" s="43">
        <f t="shared" si="3716"/>
        <v>0</v>
      </c>
      <c r="Y1853" s="43">
        <f t="shared" si="3717"/>
        <v>0</v>
      </c>
      <c r="Z1853" s="43">
        <f t="shared" si="3718"/>
        <v>0</v>
      </c>
      <c r="AA1853" s="43">
        <f t="shared" si="3719"/>
        <v>0</v>
      </c>
      <c r="AB1853" s="43">
        <f t="shared" si="3720"/>
        <v>0</v>
      </c>
      <c r="AC1853" s="44">
        <f t="shared" si="3721"/>
        <v>0</v>
      </c>
      <c r="AD1853" s="44">
        <f t="shared" si="3722"/>
        <v>0</v>
      </c>
      <c r="AE1853" s="45" t="e">
        <f t="shared" si="3665"/>
        <v>#DIV/0!</v>
      </c>
      <c r="AF1853" s="46">
        <f t="shared" si="3723"/>
        <v>0</v>
      </c>
      <c r="AG1853" s="46">
        <f t="shared" si="3724"/>
        <v>0</v>
      </c>
      <c r="AH1853" s="47">
        <f t="shared" si="3725"/>
        <v>0</v>
      </c>
      <c r="AI1853" s="47">
        <f t="shared" si="3726"/>
        <v>0</v>
      </c>
      <c r="AJ1853" s="47">
        <f t="shared" si="3727"/>
        <v>0</v>
      </c>
      <c r="AK1853" s="47">
        <f t="shared" si="3728"/>
        <v>0</v>
      </c>
      <c r="AL1853" s="47">
        <f t="shared" si="3672"/>
        <v>0</v>
      </c>
      <c r="AM1853" s="47">
        <f t="shared" si="3673"/>
        <v>0</v>
      </c>
      <c r="AN1853" s="48" t="s">
        <v>36</v>
      </c>
      <c r="AO1853" s="1"/>
      <c r="AP1853" s="1"/>
      <c r="AQ1853" s="1"/>
      <c r="AR1853" s="1"/>
      <c r="AS1853" s="1"/>
    </row>
    <row r="1854" ht="31.5" hidden="1">
      <c r="B1854" s="41" t="s">
        <v>834</v>
      </c>
      <c r="C1854" s="41" t="s">
        <v>135</v>
      </c>
      <c r="D1854" s="41" t="s">
        <v>117</v>
      </c>
      <c r="E1854" s="26" t="str">
        <f t="shared" si="3674"/>
        <v>0603</v>
      </c>
      <c r="F1854" s="41" t="s">
        <v>262</v>
      </c>
      <c r="G1854" s="41" t="s">
        <v>55</v>
      </c>
      <c r="H1854" s="42" t="s">
        <v>56</v>
      </c>
      <c r="I1854" s="43"/>
      <c r="J1854" s="43"/>
      <c r="K1854" s="43"/>
      <c r="L1854" s="43"/>
      <c r="M1854" s="43"/>
      <c r="N1854" s="43"/>
      <c r="O1854" s="43">
        <v>0</v>
      </c>
      <c r="P1854" s="43">
        <v>0</v>
      </c>
      <c r="Q1854" s="43">
        <v>0</v>
      </c>
      <c r="R1854" s="43">
        <v>0</v>
      </c>
      <c r="S1854" s="43">
        <v>0</v>
      </c>
      <c r="T1854" s="43">
        <v>0</v>
      </c>
      <c r="U1854" s="43">
        <v>0</v>
      </c>
      <c r="V1854" s="43">
        <f t="shared" si="3675"/>
        <v>0</v>
      </c>
      <c r="W1854" s="43"/>
      <c r="X1854" s="43"/>
      <c r="Y1854" s="43"/>
      <c r="Z1854" s="43"/>
      <c r="AA1854" s="43"/>
      <c r="AB1854" s="43">
        <v>0</v>
      </c>
      <c r="AC1854" s="44">
        <v>0</v>
      </c>
      <c r="AD1854" s="44">
        <v>0</v>
      </c>
      <c r="AE1854" s="45" t="e">
        <f t="shared" si="3665"/>
        <v>#DIV/0!</v>
      </c>
      <c r="AF1854" s="46">
        <v>0</v>
      </c>
      <c r="AG1854" s="46">
        <v>0</v>
      </c>
      <c r="AH1854" s="47">
        <v>0</v>
      </c>
      <c r="AI1854" s="47">
        <v>0</v>
      </c>
      <c r="AJ1854" s="47">
        <v>0</v>
      </c>
      <c r="AK1854" s="47">
        <v>0</v>
      </c>
      <c r="AL1854" s="47">
        <f t="shared" si="3672"/>
        <v>0</v>
      </c>
      <c r="AM1854" s="47">
        <f t="shared" si="3673"/>
        <v>0</v>
      </c>
      <c r="AN1854" s="48" t="s">
        <v>36</v>
      </c>
      <c r="AO1854" s="1"/>
      <c r="AP1854" s="1"/>
      <c r="AQ1854" s="1"/>
      <c r="AR1854" s="1"/>
      <c r="AS1854" s="1"/>
    </row>
    <row r="1855" ht="31.5" hidden="1">
      <c r="B1855" s="41" t="s">
        <v>834</v>
      </c>
      <c r="C1855" s="41" t="s">
        <v>135</v>
      </c>
      <c r="D1855" s="41" t="s">
        <v>117</v>
      </c>
      <c r="E1855" s="26" t="str">
        <f t="shared" si="3674"/>
        <v>0603</v>
      </c>
      <c r="F1855" s="41" t="s">
        <v>282</v>
      </c>
      <c r="G1855" s="41"/>
      <c r="H1855" s="42" t="s">
        <v>283</v>
      </c>
      <c r="I1855" s="43">
        <f t="shared" si="3703"/>
        <v>0</v>
      </c>
      <c r="J1855" s="43">
        <f t="shared" si="3704"/>
        <v>0</v>
      </c>
      <c r="K1855" s="43">
        <f t="shared" si="3705"/>
        <v>0</v>
      </c>
      <c r="L1855" s="43">
        <f t="shared" si="3706"/>
        <v>0</v>
      </c>
      <c r="M1855" s="43">
        <f t="shared" si="3707"/>
        <v>0</v>
      </c>
      <c r="N1855" s="43">
        <f t="shared" si="3708"/>
        <v>0</v>
      </c>
      <c r="O1855" s="43">
        <f t="shared" si="3709"/>
        <v>0</v>
      </c>
      <c r="P1855" s="43">
        <f t="shared" si="3710"/>
        <v>0</v>
      </c>
      <c r="Q1855" s="43">
        <f t="shared" si="3711"/>
        <v>0</v>
      </c>
      <c r="R1855" s="43">
        <f t="shared" si="3712"/>
        <v>0</v>
      </c>
      <c r="S1855" s="43">
        <f t="shared" si="3713"/>
        <v>0</v>
      </c>
      <c r="T1855" s="43">
        <f t="shared" si="3714"/>
        <v>0</v>
      </c>
      <c r="U1855" s="43">
        <v>0</v>
      </c>
      <c r="V1855" s="43">
        <f t="shared" si="3675"/>
        <v>0</v>
      </c>
      <c r="W1855" s="43">
        <f t="shared" si="3715"/>
        <v>0</v>
      </c>
      <c r="X1855" s="43">
        <f t="shared" si="3716"/>
        <v>0</v>
      </c>
      <c r="Y1855" s="43">
        <f t="shared" si="3717"/>
        <v>0</v>
      </c>
      <c r="Z1855" s="43">
        <f t="shared" si="3718"/>
        <v>0</v>
      </c>
      <c r="AA1855" s="43">
        <f t="shared" si="3719"/>
        <v>0</v>
      </c>
      <c r="AB1855" s="43">
        <f t="shared" si="3720"/>
        <v>0</v>
      </c>
      <c r="AC1855" s="44">
        <f t="shared" si="3721"/>
        <v>0</v>
      </c>
      <c r="AD1855" s="44">
        <f t="shared" si="3722"/>
        <v>0</v>
      </c>
      <c r="AE1855" s="45" t="e">
        <f t="shared" si="3665"/>
        <v>#DIV/0!</v>
      </c>
      <c r="AF1855" s="46">
        <f t="shared" si="3723"/>
        <v>0</v>
      </c>
      <c r="AG1855" s="46">
        <f t="shared" si="3724"/>
        <v>0</v>
      </c>
      <c r="AH1855" s="47">
        <f t="shared" si="3725"/>
        <v>0</v>
      </c>
      <c r="AI1855" s="47">
        <f t="shared" si="3726"/>
        <v>0</v>
      </c>
      <c r="AJ1855" s="47">
        <f t="shared" si="3727"/>
        <v>0</v>
      </c>
      <c r="AK1855" s="47">
        <f t="shared" si="3728"/>
        <v>0</v>
      </c>
      <c r="AL1855" s="47">
        <f t="shared" si="3672"/>
        <v>0</v>
      </c>
      <c r="AM1855" s="47">
        <f t="shared" si="3673"/>
        <v>0</v>
      </c>
      <c r="AN1855" s="48" t="s">
        <v>36</v>
      </c>
      <c r="AR1855" s="1"/>
      <c r="AS1855" s="1"/>
    </row>
    <row r="1856" ht="31.5" hidden="1">
      <c r="B1856" s="41" t="s">
        <v>834</v>
      </c>
      <c r="C1856" s="41" t="s">
        <v>135</v>
      </c>
      <c r="D1856" s="41" t="s">
        <v>117</v>
      </c>
      <c r="E1856" s="26" t="str">
        <f t="shared" si="3674"/>
        <v>0603</v>
      </c>
      <c r="F1856" s="41" t="s">
        <v>284</v>
      </c>
      <c r="G1856" s="41"/>
      <c r="H1856" s="42" t="s">
        <v>285</v>
      </c>
      <c r="I1856" s="43">
        <f t="shared" si="3703"/>
        <v>0</v>
      </c>
      <c r="J1856" s="43">
        <f t="shared" si="3704"/>
        <v>0</v>
      </c>
      <c r="K1856" s="43">
        <f t="shared" si="3705"/>
        <v>0</v>
      </c>
      <c r="L1856" s="43">
        <f t="shared" si="3706"/>
        <v>0</v>
      </c>
      <c r="M1856" s="43">
        <f t="shared" si="3707"/>
        <v>0</v>
      </c>
      <c r="N1856" s="43">
        <f t="shared" si="3708"/>
        <v>0</v>
      </c>
      <c r="O1856" s="43">
        <f t="shared" si="3709"/>
        <v>0</v>
      </c>
      <c r="P1856" s="43">
        <f t="shared" si="3710"/>
        <v>0</v>
      </c>
      <c r="Q1856" s="43">
        <f t="shared" si="3711"/>
        <v>0</v>
      </c>
      <c r="R1856" s="43">
        <f t="shared" si="3712"/>
        <v>0</v>
      </c>
      <c r="S1856" s="43">
        <f t="shared" si="3713"/>
        <v>0</v>
      </c>
      <c r="T1856" s="43">
        <f t="shared" si="3714"/>
        <v>0</v>
      </c>
      <c r="U1856" s="43">
        <v>0</v>
      </c>
      <c r="V1856" s="43">
        <f t="shared" si="3675"/>
        <v>0</v>
      </c>
      <c r="W1856" s="43">
        <f t="shared" si="3715"/>
        <v>0</v>
      </c>
      <c r="X1856" s="43">
        <f t="shared" si="3716"/>
        <v>0</v>
      </c>
      <c r="Y1856" s="43">
        <f t="shared" si="3717"/>
        <v>0</v>
      </c>
      <c r="Z1856" s="43">
        <f t="shared" si="3718"/>
        <v>0</v>
      </c>
      <c r="AA1856" s="43">
        <f t="shared" si="3719"/>
        <v>0</v>
      </c>
      <c r="AB1856" s="43">
        <f t="shared" si="3720"/>
        <v>0</v>
      </c>
      <c r="AC1856" s="44">
        <f t="shared" si="3721"/>
        <v>0</v>
      </c>
      <c r="AD1856" s="44">
        <f t="shared" si="3722"/>
        <v>0</v>
      </c>
      <c r="AE1856" s="45" t="e">
        <f t="shared" si="3665"/>
        <v>#DIV/0!</v>
      </c>
      <c r="AF1856" s="46">
        <f t="shared" si="3723"/>
        <v>0</v>
      </c>
      <c r="AG1856" s="46">
        <f t="shared" si="3724"/>
        <v>0</v>
      </c>
      <c r="AH1856" s="47">
        <f t="shared" si="3725"/>
        <v>0</v>
      </c>
      <c r="AI1856" s="47">
        <f t="shared" si="3726"/>
        <v>0</v>
      </c>
      <c r="AJ1856" s="47">
        <f t="shared" si="3727"/>
        <v>0</v>
      </c>
      <c r="AK1856" s="47">
        <f t="shared" si="3728"/>
        <v>0</v>
      </c>
      <c r="AL1856" s="47">
        <f t="shared" si="3672"/>
        <v>0</v>
      </c>
      <c r="AM1856" s="47">
        <f t="shared" si="3673"/>
        <v>0</v>
      </c>
      <c r="AN1856" s="48" t="s">
        <v>36</v>
      </c>
      <c r="AO1856" s="1"/>
      <c r="AP1856" s="1"/>
      <c r="AQ1856" s="1"/>
      <c r="AR1856" s="1"/>
      <c r="AS1856" s="1"/>
    </row>
    <row r="1857" ht="31.5" hidden="1">
      <c r="B1857" s="41" t="s">
        <v>834</v>
      </c>
      <c r="C1857" s="41" t="s">
        <v>135</v>
      </c>
      <c r="D1857" s="41" t="s">
        <v>117</v>
      </c>
      <c r="E1857" s="26" t="str">
        <f t="shared" si="3674"/>
        <v>0603</v>
      </c>
      <c r="F1857" s="41" t="s">
        <v>284</v>
      </c>
      <c r="G1857" s="41" t="s">
        <v>53</v>
      </c>
      <c r="H1857" s="42" t="s">
        <v>54</v>
      </c>
      <c r="I1857" s="43">
        <f t="shared" si="3703"/>
        <v>0</v>
      </c>
      <c r="J1857" s="43">
        <f t="shared" si="3704"/>
        <v>0</v>
      </c>
      <c r="K1857" s="43">
        <f t="shared" si="3705"/>
        <v>0</v>
      </c>
      <c r="L1857" s="43">
        <f t="shared" si="3706"/>
        <v>0</v>
      </c>
      <c r="M1857" s="43">
        <f t="shared" si="3707"/>
        <v>0</v>
      </c>
      <c r="N1857" s="43">
        <f t="shared" si="3708"/>
        <v>0</v>
      </c>
      <c r="O1857" s="43">
        <f t="shared" si="3709"/>
        <v>0</v>
      </c>
      <c r="P1857" s="43">
        <f t="shared" si="3710"/>
        <v>0</v>
      </c>
      <c r="Q1857" s="43">
        <f t="shared" si="3711"/>
        <v>0</v>
      </c>
      <c r="R1857" s="43">
        <f t="shared" si="3712"/>
        <v>0</v>
      </c>
      <c r="S1857" s="43">
        <f t="shared" si="3713"/>
        <v>0</v>
      </c>
      <c r="T1857" s="43">
        <f t="shared" si="3714"/>
        <v>0</v>
      </c>
      <c r="U1857" s="43">
        <v>0</v>
      </c>
      <c r="V1857" s="43">
        <f t="shared" si="3675"/>
        <v>0</v>
      </c>
      <c r="W1857" s="43">
        <f t="shared" si="3715"/>
        <v>0</v>
      </c>
      <c r="X1857" s="43">
        <f t="shared" si="3716"/>
        <v>0</v>
      </c>
      <c r="Y1857" s="43">
        <f t="shared" si="3717"/>
        <v>0</v>
      </c>
      <c r="Z1857" s="43">
        <f t="shared" si="3718"/>
        <v>0</v>
      </c>
      <c r="AA1857" s="43">
        <f t="shared" si="3719"/>
        <v>0</v>
      </c>
      <c r="AB1857" s="43">
        <f t="shared" si="3720"/>
        <v>0</v>
      </c>
      <c r="AC1857" s="44">
        <f t="shared" si="3721"/>
        <v>0</v>
      </c>
      <c r="AD1857" s="44">
        <f t="shared" si="3722"/>
        <v>0</v>
      </c>
      <c r="AE1857" s="45" t="e">
        <f t="shared" si="3665"/>
        <v>#DIV/0!</v>
      </c>
      <c r="AF1857" s="46">
        <f t="shared" si="3723"/>
        <v>0</v>
      </c>
      <c r="AG1857" s="46">
        <f t="shared" si="3724"/>
        <v>0</v>
      </c>
      <c r="AH1857" s="47">
        <f t="shared" si="3725"/>
        <v>0</v>
      </c>
      <c r="AI1857" s="47">
        <f t="shared" si="3726"/>
        <v>0</v>
      </c>
      <c r="AJ1857" s="47">
        <f t="shared" si="3727"/>
        <v>0</v>
      </c>
      <c r="AK1857" s="47">
        <f t="shared" si="3728"/>
        <v>0</v>
      </c>
      <c r="AL1857" s="47">
        <f t="shared" si="3672"/>
        <v>0</v>
      </c>
      <c r="AM1857" s="47">
        <f t="shared" si="3673"/>
        <v>0</v>
      </c>
      <c r="AN1857" s="48" t="s">
        <v>36</v>
      </c>
      <c r="AO1857" s="1"/>
      <c r="AP1857" s="1"/>
      <c r="AQ1857" s="1"/>
      <c r="AR1857" s="1"/>
      <c r="AS1857" s="1"/>
    </row>
    <row r="1858" ht="31.5" hidden="1">
      <c r="B1858" s="41" t="s">
        <v>834</v>
      </c>
      <c r="C1858" s="41" t="s">
        <v>135</v>
      </c>
      <c r="D1858" s="41" t="s">
        <v>117</v>
      </c>
      <c r="E1858" s="26" t="str">
        <f t="shared" si="3674"/>
        <v>0603</v>
      </c>
      <c r="F1858" s="41" t="s">
        <v>284</v>
      </c>
      <c r="G1858" s="41" t="s">
        <v>55</v>
      </c>
      <c r="H1858" s="42" t="s">
        <v>56</v>
      </c>
      <c r="I1858" s="43"/>
      <c r="J1858" s="43"/>
      <c r="K1858" s="43"/>
      <c r="L1858" s="43"/>
      <c r="M1858" s="43"/>
      <c r="N1858" s="43"/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0</v>
      </c>
      <c r="U1858" s="43">
        <v>0</v>
      </c>
      <c r="V1858" s="43">
        <f t="shared" si="3675"/>
        <v>0</v>
      </c>
      <c r="W1858" s="43"/>
      <c r="X1858" s="43"/>
      <c r="Y1858" s="43"/>
      <c r="Z1858" s="43"/>
      <c r="AA1858" s="43"/>
      <c r="AB1858" s="43">
        <v>0</v>
      </c>
      <c r="AC1858" s="44">
        <v>0</v>
      </c>
      <c r="AD1858" s="44">
        <v>0</v>
      </c>
      <c r="AE1858" s="45" t="e">
        <f t="shared" si="3665"/>
        <v>#DIV/0!</v>
      </c>
      <c r="AF1858" s="62">
        <v>0</v>
      </c>
      <c r="AG1858" s="62">
        <v>0</v>
      </c>
      <c r="AH1858" s="63">
        <v>0</v>
      </c>
      <c r="AI1858" s="63">
        <v>0</v>
      </c>
      <c r="AJ1858" s="63">
        <v>0</v>
      </c>
      <c r="AK1858" s="63">
        <v>0</v>
      </c>
      <c r="AL1858" s="47">
        <f t="shared" si="3672"/>
        <v>0</v>
      </c>
      <c r="AM1858" s="47">
        <f t="shared" si="3673"/>
        <v>0</v>
      </c>
      <c r="AN1858" s="48" t="s">
        <v>36</v>
      </c>
      <c r="AO1858" s="1"/>
      <c r="AP1858" s="1"/>
      <c r="AQ1858" s="1"/>
      <c r="AR1858" s="1"/>
      <c r="AS1858" s="1"/>
    </row>
    <row r="1859" ht="31.5">
      <c r="B1859" s="41" t="s">
        <v>834</v>
      </c>
      <c r="C1859" s="41" t="s">
        <v>135</v>
      </c>
      <c r="D1859" s="41" t="s">
        <v>117</v>
      </c>
      <c r="E1859" s="26" t="str">
        <f t="shared" si="3674"/>
        <v>0603</v>
      </c>
      <c r="F1859" s="41" t="s">
        <v>101</v>
      </c>
      <c r="G1859" s="41"/>
      <c r="H1859" s="42" t="s">
        <v>102</v>
      </c>
      <c r="I1859" s="43"/>
      <c r="J1859" s="43"/>
      <c r="K1859" s="43"/>
      <c r="L1859" s="43"/>
      <c r="M1859" s="43"/>
      <c r="N1859" s="43"/>
      <c r="O1859" s="43">
        <f t="shared" si="3709"/>
        <v>0</v>
      </c>
      <c r="P1859" s="43"/>
      <c r="Q1859" s="43"/>
      <c r="R1859" s="43"/>
      <c r="S1859" s="43"/>
      <c r="T1859" s="43"/>
      <c r="U1859" s="43"/>
      <c r="V1859" s="43">
        <f t="shared" si="3675"/>
        <v>0</v>
      </c>
      <c r="W1859" s="43"/>
      <c r="X1859" s="43"/>
      <c r="Y1859" s="43"/>
      <c r="Z1859" s="43"/>
      <c r="AA1859" s="43"/>
      <c r="AB1859" s="43">
        <f t="shared" si="3720"/>
        <v>0</v>
      </c>
      <c r="AC1859" s="44">
        <f t="shared" si="3721"/>
        <v>3228.0309999999999</v>
      </c>
      <c r="AD1859" s="44">
        <f t="shared" si="3722"/>
        <v>3228.0309999999999</v>
      </c>
      <c r="AE1859" s="45">
        <f t="shared" si="3665"/>
        <v>100</v>
      </c>
      <c r="AF1859" s="43">
        <f t="shared" si="3723"/>
        <v>3228.0309999999999</v>
      </c>
      <c r="AG1859" s="43">
        <f t="shared" si="3724"/>
        <v>0</v>
      </c>
      <c r="AH1859" s="43">
        <f t="shared" si="3725"/>
        <v>0</v>
      </c>
      <c r="AI1859" s="43">
        <f t="shared" si="3726"/>
        <v>0</v>
      </c>
      <c r="AJ1859" s="43">
        <f t="shared" si="3727"/>
        <v>0</v>
      </c>
      <c r="AK1859" s="43">
        <f t="shared" si="3728"/>
        <v>0</v>
      </c>
      <c r="AL1859" s="47">
        <f t="shared" si="3672"/>
        <v>3228.0309999999999</v>
      </c>
      <c r="AM1859" s="47">
        <f t="shared" si="3673"/>
        <v>-3228.0309999999999</v>
      </c>
      <c r="AN1859" s="19"/>
      <c r="AO1859" s="1"/>
      <c r="AP1859" s="1"/>
      <c r="AQ1859" s="1"/>
      <c r="AR1859" s="1"/>
      <c r="AS1859" s="1"/>
    </row>
    <row r="1860" ht="31.5">
      <c r="B1860" s="41" t="s">
        <v>834</v>
      </c>
      <c r="C1860" s="41" t="s">
        <v>135</v>
      </c>
      <c r="D1860" s="41" t="s">
        <v>117</v>
      </c>
      <c r="E1860" s="26" t="str">
        <f t="shared" si="3674"/>
        <v>0603</v>
      </c>
      <c r="F1860" s="41" t="s">
        <v>111</v>
      </c>
      <c r="G1860" s="41"/>
      <c r="H1860" s="42" t="s">
        <v>112</v>
      </c>
      <c r="I1860" s="43"/>
      <c r="J1860" s="43"/>
      <c r="K1860" s="43"/>
      <c r="L1860" s="43"/>
      <c r="M1860" s="43"/>
      <c r="N1860" s="43"/>
      <c r="O1860" s="43">
        <f t="shared" si="3709"/>
        <v>0</v>
      </c>
      <c r="P1860" s="43"/>
      <c r="Q1860" s="43"/>
      <c r="R1860" s="43"/>
      <c r="S1860" s="43"/>
      <c r="T1860" s="43"/>
      <c r="U1860" s="43"/>
      <c r="V1860" s="43">
        <f t="shared" si="3675"/>
        <v>0</v>
      </c>
      <c r="W1860" s="43"/>
      <c r="X1860" s="43"/>
      <c r="Y1860" s="43"/>
      <c r="Z1860" s="43"/>
      <c r="AA1860" s="43"/>
      <c r="AB1860" s="43">
        <f t="shared" si="3720"/>
        <v>0</v>
      </c>
      <c r="AC1860" s="44">
        <f t="shared" si="3721"/>
        <v>3228.0309999999999</v>
      </c>
      <c r="AD1860" s="44">
        <f t="shared" si="3722"/>
        <v>3228.0309999999999</v>
      </c>
      <c r="AE1860" s="45">
        <f t="shared" si="3665"/>
        <v>100</v>
      </c>
      <c r="AF1860" s="43">
        <f t="shared" si="3723"/>
        <v>3228.0309999999999</v>
      </c>
      <c r="AG1860" s="43">
        <f t="shared" si="3724"/>
        <v>0</v>
      </c>
      <c r="AH1860" s="43">
        <f t="shared" si="3725"/>
        <v>0</v>
      </c>
      <c r="AI1860" s="43">
        <f t="shared" si="3726"/>
        <v>0</v>
      </c>
      <c r="AJ1860" s="43">
        <f t="shared" si="3727"/>
        <v>0</v>
      </c>
      <c r="AK1860" s="43">
        <f t="shared" si="3728"/>
        <v>0</v>
      </c>
      <c r="AL1860" s="47">
        <f t="shared" si="3672"/>
        <v>3228.0309999999999</v>
      </c>
      <c r="AM1860" s="47">
        <f t="shared" si="3673"/>
        <v>-3228.0309999999999</v>
      </c>
      <c r="AN1860" s="19"/>
      <c r="AR1860" s="1"/>
      <c r="AS1860" s="1"/>
    </row>
    <row r="1861" ht="31.5">
      <c r="B1861" s="41" t="s">
        <v>834</v>
      </c>
      <c r="C1861" s="41" t="s">
        <v>135</v>
      </c>
      <c r="D1861" s="41" t="s">
        <v>117</v>
      </c>
      <c r="E1861" s="26" t="str">
        <f t="shared" si="3674"/>
        <v>0603</v>
      </c>
      <c r="F1861" s="41" t="s">
        <v>113</v>
      </c>
      <c r="G1861" s="41"/>
      <c r="H1861" s="42" t="s">
        <v>114</v>
      </c>
      <c r="I1861" s="43"/>
      <c r="J1861" s="43"/>
      <c r="K1861" s="43"/>
      <c r="L1861" s="43"/>
      <c r="M1861" s="43"/>
      <c r="N1861" s="43"/>
      <c r="O1861" s="43">
        <f t="shared" si="3709"/>
        <v>0</v>
      </c>
      <c r="P1861" s="43"/>
      <c r="Q1861" s="43"/>
      <c r="R1861" s="43"/>
      <c r="S1861" s="43"/>
      <c r="T1861" s="43"/>
      <c r="U1861" s="43"/>
      <c r="V1861" s="43">
        <f t="shared" si="3675"/>
        <v>0</v>
      </c>
      <c r="W1861" s="43"/>
      <c r="X1861" s="43"/>
      <c r="Y1861" s="43"/>
      <c r="Z1861" s="43"/>
      <c r="AA1861" s="43"/>
      <c r="AB1861" s="43">
        <f t="shared" si="3720"/>
        <v>0</v>
      </c>
      <c r="AC1861" s="44">
        <f t="shared" si="3721"/>
        <v>3228.0309999999999</v>
      </c>
      <c r="AD1861" s="44">
        <f t="shared" si="3722"/>
        <v>3228.0309999999999</v>
      </c>
      <c r="AE1861" s="45">
        <f t="shared" si="3665"/>
        <v>100</v>
      </c>
      <c r="AF1861" s="43">
        <f t="shared" si="3723"/>
        <v>3228.0309999999999</v>
      </c>
      <c r="AG1861" s="43">
        <f t="shared" si="3724"/>
        <v>0</v>
      </c>
      <c r="AH1861" s="43">
        <f t="shared" si="3725"/>
        <v>0</v>
      </c>
      <c r="AI1861" s="43">
        <f t="shared" si="3726"/>
        <v>0</v>
      </c>
      <c r="AJ1861" s="43">
        <f t="shared" si="3727"/>
        <v>0</v>
      </c>
      <c r="AK1861" s="43">
        <f t="shared" si="3728"/>
        <v>0</v>
      </c>
      <c r="AL1861" s="47">
        <f t="shared" si="3672"/>
        <v>3228.0309999999999</v>
      </c>
      <c r="AM1861" s="47">
        <f t="shared" si="3673"/>
        <v>-3228.0309999999999</v>
      </c>
      <c r="AN1861" s="19"/>
      <c r="AO1861" s="1"/>
      <c r="AP1861" s="1"/>
      <c r="AQ1861" s="1"/>
      <c r="AR1861" s="1"/>
      <c r="AS1861" s="1"/>
    </row>
    <row r="1862" ht="31.5">
      <c r="B1862" s="41" t="s">
        <v>834</v>
      </c>
      <c r="C1862" s="41" t="s">
        <v>135</v>
      </c>
      <c r="D1862" s="41" t="s">
        <v>117</v>
      </c>
      <c r="E1862" s="26" t="str">
        <f t="shared" si="3674"/>
        <v>0603</v>
      </c>
      <c r="F1862" s="41" t="s">
        <v>113</v>
      </c>
      <c r="G1862" s="41" t="s">
        <v>53</v>
      </c>
      <c r="H1862" s="42" t="s">
        <v>54</v>
      </c>
      <c r="I1862" s="43"/>
      <c r="J1862" s="43"/>
      <c r="K1862" s="43"/>
      <c r="L1862" s="43"/>
      <c r="M1862" s="43"/>
      <c r="N1862" s="43"/>
      <c r="O1862" s="43">
        <f t="shared" si="3709"/>
        <v>0</v>
      </c>
      <c r="P1862" s="43"/>
      <c r="Q1862" s="43"/>
      <c r="R1862" s="43"/>
      <c r="S1862" s="43"/>
      <c r="T1862" s="43"/>
      <c r="U1862" s="43"/>
      <c r="V1862" s="43">
        <f t="shared" si="3675"/>
        <v>0</v>
      </c>
      <c r="W1862" s="43"/>
      <c r="X1862" s="43"/>
      <c r="Y1862" s="43"/>
      <c r="Z1862" s="43"/>
      <c r="AA1862" s="43"/>
      <c r="AB1862" s="43">
        <f t="shared" si="3720"/>
        <v>0</v>
      </c>
      <c r="AC1862" s="44">
        <f t="shared" si="3721"/>
        <v>3228.0309999999999</v>
      </c>
      <c r="AD1862" s="44">
        <f t="shared" si="3722"/>
        <v>3228.0309999999999</v>
      </c>
      <c r="AE1862" s="45">
        <f t="shared" si="3665"/>
        <v>100</v>
      </c>
      <c r="AF1862" s="43">
        <f t="shared" si="3723"/>
        <v>3228.0309999999999</v>
      </c>
      <c r="AG1862" s="43">
        <f t="shared" si="3724"/>
        <v>0</v>
      </c>
      <c r="AH1862" s="43">
        <f t="shared" si="3725"/>
        <v>0</v>
      </c>
      <c r="AI1862" s="43">
        <f t="shared" si="3726"/>
        <v>0</v>
      </c>
      <c r="AJ1862" s="43">
        <f t="shared" si="3727"/>
        <v>0</v>
      </c>
      <c r="AK1862" s="43">
        <f t="shared" si="3728"/>
        <v>0</v>
      </c>
      <c r="AL1862" s="47">
        <f t="shared" si="3672"/>
        <v>3228.0309999999999</v>
      </c>
      <c r="AM1862" s="47">
        <f t="shared" si="3673"/>
        <v>-3228.0309999999999</v>
      </c>
      <c r="AN1862" s="19"/>
      <c r="AO1862" s="1"/>
      <c r="AP1862" s="1"/>
      <c r="AQ1862" s="1"/>
      <c r="AR1862" s="1"/>
      <c r="AS1862" s="1"/>
    </row>
    <row r="1863" ht="31.5">
      <c r="B1863" s="41" t="s">
        <v>834</v>
      </c>
      <c r="C1863" s="41" t="s">
        <v>135</v>
      </c>
      <c r="D1863" s="41" t="s">
        <v>117</v>
      </c>
      <c r="E1863" s="26" t="str">
        <f t="shared" si="3674"/>
        <v>0603</v>
      </c>
      <c r="F1863" s="41" t="s">
        <v>113</v>
      </c>
      <c r="G1863" s="41" t="s">
        <v>55</v>
      </c>
      <c r="H1863" s="42" t="s">
        <v>56</v>
      </c>
      <c r="I1863" s="43"/>
      <c r="J1863" s="43"/>
      <c r="K1863" s="43"/>
      <c r="L1863" s="43"/>
      <c r="M1863" s="43"/>
      <c r="N1863" s="43"/>
      <c r="O1863" s="43">
        <v>0</v>
      </c>
      <c r="P1863" s="43"/>
      <c r="Q1863" s="43"/>
      <c r="R1863" s="43"/>
      <c r="S1863" s="43"/>
      <c r="T1863" s="43"/>
      <c r="U1863" s="43"/>
      <c r="V1863" s="43">
        <f t="shared" si="3675"/>
        <v>0</v>
      </c>
      <c r="W1863" s="43"/>
      <c r="X1863" s="43"/>
      <c r="Y1863" s="43"/>
      <c r="Z1863" s="43"/>
      <c r="AA1863" s="43"/>
      <c r="AB1863" s="43">
        <v>0</v>
      </c>
      <c r="AC1863" s="44">
        <v>3228.0309999999999</v>
      </c>
      <c r="AD1863" s="44">
        <v>3228.0309999999999</v>
      </c>
      <c r="AE1863" s="45">
        <f t="shared" si="3665"/>
        <v>100</v>
      </c>
      <c r="AF1863" s="43">
        <v>3228.0309999999999</v>
      </c>
      <c r="AG1863" s="43">
        <v>0</v>
      </c>
      <c r="AH1863" s="43">
        <v>0</v>
      </c>
      <c r="AI1863" s="43">
        <v>0</v>
      </c>
      <c r="AJ1863" s="43">
        <v>0</v>
      </c>
      <c r="AK1863" s="43">
        <v>0</v>
      </c>
      <c r="AL1863" s="47">
        <f t="shared" si="3672"/>
        <v>3228.0309999999999</v>
      </c>
      <c r="AM1863" s="47">
        <f t="shared" si="3673"/>
        <v>-3228.0309999999999</v>
      </c>
      <c r="AN1863" s="19"/>
      <c r="AO1863" s="1"/>
      <c r="AP1863" s="1"/>
      <c r="AQ1863" s="1"/>
      <c r="AR1863" s="1"/>
      <c r="AS1863" s="1"/>
    </row>
    <row r="1864" s="24" customFormat="1">
      <c r="B1864" s="25" t="s">
        <v>834</v>
      </c>
      <c r="C1864" s="25" t="s">
        <v>227</v>
      </c>
      <c r="D1864" s="25"/>
      <c r="E1864" s="32" t="str">
        <f t="shared" si="3674"/>
        <v>07</v>
      </c>
      <c r="F1864" s="25"/>
      <c r="G1864" s="25"/>
      <c r="H1864" s="27" t="s">
        <v>295</v>
      </c>
      <c r="I1864" s="28">
        <f t="shared" si="3703"/>
        <v>5209.8999999999996</v>
      </c>
      <c r="J1864" s="28">
        <f t="shared" si="3704"/>
        <v>5209.8999999999996</v>
      </c>
      <c r="K1864" s="28">
        <f t="shared" si="3705"/>
        <v>5209.8999999999996</v>
      </c>
      <c r="L1864" s="28">
        <f t="shared" si="3706"/>
        <v>0</v>
      </c>
      <c r="M1864" s="28">
        <f t="shared" si="3707"/>
        <v>0</v>
      </c>
      <c r="N1864" s="28">
        <f t="shared" si="3708"/>
        <v>0</v>
      </c>
      <c r="O1864" s="28">
        <f t="shared" si="3709"/>
        <v>0</v>
      </c>
      <c r="P1864" s="28">
        <f t="shared" si="3710"/>
        <v>0</v>
      </c>
      <c r="Q1864" s="28">
        <f t="shared" si="3711"/>
        <v>0</v>
      </c>
      <c r="R1864" s="28">
        <f t="shared" si="3712"/>
        <v>0</v>
      </c>
      <c r="S1864" s="28">
        <f t="shared" si="3713"/>
        <v>0</v>
      </c>
      <c r="T1864" s="28">
        <f t="shared" si="3714"/>
        <v>0</v>
      </c>
      <c r="U1864" s="28">
        <v>0</v>
      </c>
      <c r="V1864" s="28">
        <f t="shared" si="3675"/>
        <v>5209.8999999999996</v>
      </c>
      <c r="W1864" s="28">
        <f t="shared" si="3715"/>
        <v>0</v>
      </c>
      <c r="X1864" s="28">
        <f t="shared" si="3716"/>
        <v>0</v>
      </c>
      <c r="Y1864" s="28">
        <f t="shared" si="3717"/>
        <v>0</v>
      </c>
      <c r="Z1864" s="28">
        <f t="shared" si="3718"/>
        <v>0</v>
      </c>
      <c r="AA1864" s="28">
        <f t="shared" si="3719"/>
        <v>0</v>
      </c>
      <c r="AB1864" s="28">
        <f t="shared" si="3720"/>
        <v>5209.8883999999998</v>
      </c>
      <c r="AC1864" s="29">
        <f t="shared" si="3721"/>
        <v>5209.8999999999996</v>
      </c>
      <c r="AD1864" s="29">
        <f t="shared" si="3722"/>
        <v>5209.8883999999998</v>
      </c>
      <c r="AE1864" s="30">
        <f t="shared" si="3665"/>
        <v>99.999777346974042</v>
      </c>
      <c r="AF1864" s="28">
        <f t="shared" si="3723"/>
        <v>5209.8999999999996</v>
      </c>
      <c r="AG1864" s="28">
        <f t="shared" si="3724"/>
        <v>0</v>
      </c>
      <c r="AH1864" s="28">
        <f t="shared" si="3725"/>
        <v>0</v>
      </c>
      <c r="AI1864" s="28">
        <f t="shared" si="3726"/>
        <v>0</v>
      </c>
      <c r="AJ1864" s="28">
        <f t="shared" si="3727"/>
        <v>0</v>
      </c>
      <c r="AK1864" s="28">
        <f t="shared" si="3728"/>
        <v>0</v>
      </c>
      <c r="AL1864" s="28">
        <f t="shared" si="3672"/>
        <v>5209.8999999999996</v>
      </c>
      <c r="AM1864" s="28">
        <f t="shared" si="3673"/>
        <v>0</v>
      </c>
      <c r="AN1864" s="2"/>
      <c r="AO1864" s="24"/>
      <c r="AP1864" s="24"/>
      <c r="AQ1864" s="24"/>
      <c r="AR1864" s="24"/>
      <c r="AS1864" s="24"/>
    </row>
    <row r="1865" s="33" customFormat="1">
      <c r="B1865" s="34" t="s">
        <v>834</v>
      </c>
      <c r="C1865" s="34" t="s">
        <v>227</v>
      </c>
      <c r="D1865" s="34" t="s">
        <v>227</v>
      </c>
      <c r="E1865" s="35" t="str">
        <f t="shared" si="3674"/>
        <v>0707</v>
      </c>
      <c r="F1865" s="34"/>
      <c r="G1865" s="34"/>
      <c r="H1865" s="36" t="s">
        <v>336</v>
      </c>
      <c r="I1865" s="37">
        <f>I1866+I1872</f>
        <v>5209.8999999999996</v>
      </c>
      <c r="J1865" s="37">
        <f>J1866+J1872</f>
        <v>5209.8999999999996</v>
      </c>
      <c r="K1865" s="37">
        <f>K1866+K1872</f>
        <v>5209.8999999999996</v>
      </c>
      <c r="L1865" s="37">
        <f>L1866+L1872</f>
        <v>0</v>
      </c>
      <c r="M1865" s="37">
        <f>M1866+M1872</f>
        <v>0</v>
      </c>
      <c r="N1865" s="37">
        <f>N1866+N1872</f>
        <v>0</v>
      </c>
      <c r="O1865" s="37">
        <f>O1866+O1872</f>
        <v>0</v>
      </c>
      <c r="P1865" s="37">
        <f>P1866+P1872</f>
        <v>0</v>
      </c>
      <c r="Q1865" s="37">
        <f>Q1866+Q1872</f>
        <v>0</v>
      </c>
      <c r="R1865" s="37">
        <f>R1866+R1872</f>
        <v>0</v>
      </c>
      <c r="S1865" s="37">
        <f>S1866+S1872</f>
        <v>0</v>
      </c>
      <c r="T1865" s="37">
        <f>T1866+T1872</f>
        <v>0</v>
      </c>
      <c r="U1865" s="37">
        <v>0</v>
      </c>
      <c r="V1865" s="37">
        <f t="shared" si="3675"/>
        <v>5209.8999999999996</v>
      </c>
      <c r="W1865" s="37">
        <f>W1866+W1872</f>
        <v>0</v>
      </c>
      <c r="X1865" s="37">
        <f>X1866+X1872</f>
        <v>0</v>
      </c>
      <c r="Y1865" s="37">
        <f>Y1866+Y1872</f>
        <v>0</v>
      </c>
      <c r="Z1865" s="37">
        <f>Z1866+Z1872</f>
        <v>0</v>
      </c>
      <c r="AA1865" s="37">
        <f>AA1866+AA1872</f>
        <v>0</v>
      </c>
      <c r="AB1865" s="37">
        <f>AB1866+AB1872</f>
        <v>5209.8883999999998</v>
      </c>
      <c r="AC1865" s="38">
        <f>AC1866+AC1872</f>
        <v>5209.8999999999996</v>
      </c>
      <c r="AD1865" s="38">
        <f>AD1866+AD1872</f>
        <v>5209.8883999999998</v>
      </c>
      <c r="AE1865" s="39">
        <f t="shared" si="3665"/>
        <v>99.999777346974042</v>
      </c>
      <c r="AF1865" s="37">
        <f>AF1866+AF1872</f>
        <v>5209.8999999999996</v>
      </c>
      <c r="AG1865" s="37">
        <f>AG1866+AG1872</f>
        <v>0</v>
      </c>
      <c r="AH1865" s="37">
        <f>AH1866+AH1872</f>
        <v>0</v>
      </c>
      <c r="AI1865" s="37">
        <f>AI1866+AI1872</f>
        <v>0</v>
      </c>
      <c r="AJ1865" s="37">
        <f>AJ1866+AJ1872</f>
        <v>0</v>
      </c>
      <c r="AK1865" s="37">
        <f>AK1866+AK1872</f>
        <v>0</v>
      </c>
      <c r="AL1865" s="37">
        <f t="shared" si="3672"/>
        <v>5209.8999999999996</v>
      </c>
      <c r="AM1865" s="37">
        <f t="shared" si="3673"/>
        <v>0</v>
      </c>
      <c r="AN1865" s="40"/>
      <c r="AO1865" s="33"/>
      <c r="AP1865" s="33"/>
      <c r="AQ1865" s="33"/>
      <c r="AR1865" s="33"/>
      <c r="AS1865" s="33"/>
    </row>
    <row r="1866">
      <c r="B1866" s="41" t="s">
        <v>834</v>
      </c>
      <c r="C1866" s="41" t="s">
        <v>227</v>
      </c>
      <c r="D1866" s="41" t="s">
        <v>227</v>
      </c>
      <c r="E1866" s="26" t="str">
        <f t="shared" si="3674"/>
        <v>0707</v>
      </c>
      <c r="F1866" s="41" t="s">
        <v>359</v>
      </c>
      <c r="G1866" s="41"/>
      <c r="H1866" s="42" t="s">
        <v>360</v>
      </c>
      <c r="I1866" s="43">
        <f t="shared" ref="I1866:I1884" si="3729">I1867</f>
        <v>4957.8999999999996</v>
      </c>
      <c r="J1866" s="43">
        <f t="shared" ref="J1866:J1884" si="3730">J1867</f>
        <v>4957.8999999999996</v>
      </c>
      <c r="K1866" s="43">
        <f t="shared" ref="K1866:K1884" si="3731">K1867</f>
        <v>4957.8999999999996</v>
      </c>
      <c r="L1866" s="43">
        <f t="shared" ref="L1866:L1884" si="3732">L1867</f>
        <v>0</v>
      </c>
      <c r="M1866" s="43">
        <f t="shared" ref="M1866:M1884" si="3733">M1867</f>
        <v>0</v>
      </c>
      <c r="N1866" s="43">
        <f t="shared" ref="N1866:N1884" si="3734">N1867</f>
        <v>0</v>
      </c>
      <c r="O1866" s="43">
        <f t="shared" ref="O1866:O1878" si="3735">O1867</f>
        <v>0</v>
      </c>
      <c r="P1866" s="43">
        <f t="shared" ref="P1866:P1878" si="3736">P1867</f>
        <v>0</v>
      </c>
      <c r="Q1866" s="43">
        <f t="shared" ref="Q1866:Q1878" si="3737">Q1867</f>
        <v>0</v>
      </c>
      <c r="R1866" s="43">
        <f t="shared" ref="R1866:R1878" si="3738">R1867</f>
        <v>0</v>
      </c>
      <c r="S1866" s="43">
        <f t="shared" ref="S1866:S1878" si="3739">S1867</f>
        <v>0</v>
      </c>
      <c r="T1866" s="43">
        <f t="shared" ref="T1866:T1878" si="3740">T1867</f>
        <v>0</v>
      </c>
      <c r="U1866" s="43">
        <v>0</v>
      </c>
      <c r="V1866" s="43">
        <f t="shared" si="3675"/>
        <v>4957.8999999999996</v>
      </c>
      <c r="W1866" s="43">
        <f t="shared" ref="W1866:W1886" si="3741">W1867</f>
        <v>0</v>
      </c>
      <c r="X1866" s="43">
        <f t="shared" ref="X1866:X1886" si="3742">X1867</f>
        <v>0</v>
      </c>
      <c r="Y1866" s="43">
        <f t="shared" ref="Y1866:Y1886" si="3743">Y1867</f>
        <v>0</v>
      </c>
      <c r="Z1866" s="43">
        <f t="shared" ref="Z1866:Z1886" si="3744">Z1867</f>
        <v>0</v>
      </c>
      <c r="AA1866" s="43">
        <f t="shared" ref="AA1866:AA1886" si="3745">AA1867</f>
        <v>0</v>
      </c>
      <c r="AB1866" s="43">
        <f t="shared" ref="AB1866:AB1878" si="3746">AB1867</f>
        <v>4957.8984</v>
      </c>
      <c r="AC1866" s="44">
        <f t="shared" ref="AC1866:AC1878" si="3747">AC1867</f>
        <v>4957.8999999999996</v>
      </c>
      <c r="AD1866" s="44">
        <f t="shared" ref="AD1866:AD1878" si="3748">AD1867</f>
        <v>4957.8984</v>
      </c>
      <c r="AE1866" s="45">
        <f t="shared" si="3665"/>
        <v>99.999967728272054</v>
      </c>
      <c r="AF1866" s="43">
        <f t="shared" ref="AF1866:AF1878" si="3749">AF1867</f>
        <v>4957.8999999999996</v>
      </c>
      <c r="AG1866" s="43">
        <f t="shared" ref="AG1866:AG1878" si="3750">AG1867</f>
        <v>0</v>
      </c>
      <c r="AH1866" s="43">
        <f t="shared" ref="AH1866:AH1878" si="3751">AH1867</f>
        <v>0</v>
      </c>
      <c r="AI1866" s="43">
        <f t="shared" ref="AI1866:AI1878" si="3752">AI1867</f>
        <v>0</v>
      </c>
      <c r="AJ1866" s="43">
        <f t="shared" ref="AJ1866:AJ1878" si="3753">AJ1867</f>
        <v>0</v>
      </c>
      <c r="AK1866" s="43">
        <f t="shared" ref="AK1866:AK1878" si="3754">AK1867</f>
        <v>0</v>
      </c>
      <c r="AL1866" s="43">
        <f t="shared" si="3672"/>
        <v>4957.8999999999996</v>
      </c>
      <c r="AM1866" s="43">
        <f t="shared" si="3673"/>
        <v>0</v>
      </c>
      <c r="AN1866" s="2"/>
      <c r="AO1866" s="1"/>
      <c r="AP1866" s="1"/>
      <c r="AQ1866" s="1"/>
      <c r="AR1866" s="1"/>
      <c r="AS1866" s="1"/>
    </row>
    <row r="1867" ht="47.25">
      <c r="B1867" s="41" t="s">
        <v>834</v>
      </c>
      <c r="C1867" s="41" t="s">
        <v>227</v>
      </c>
      <c r="D1867" s="41" t="s">
        <v>227</v>
      </c>
      <c r="E1867" s="26" t="str">
        <f t="shared" si="3674"/>
        <v>0707</v>
      </c>
      <c r="F1867" s="41" t="s">
        <v>375</v>
      </c>
      <c r="G1867" s="41"/>
      <c r="H1867" s="42" t="s">
        <v>376</v>
      </c>
      <c r="I1867" s="43">
        <f t="shared" si="3729"/>
        <v>4957.8999999999996</v>
      </c>
      <c r="J1867" s="43">
        <f t="shared" si="3730"/>
        <v>4957.8999999999996</v>
      </c>
      <c r="K1867" s="43">
        <f t="shared" si="3731"/>
        <v>4957.8999999999996</v>
      </c>
      <c r="L1867" s="43">
        <f t="shared" si="3732"/>
        <v>0</v>
      </c>
      <c r="M1867" s="43">
        <f t="shared" si="3733"/>
        <v>0</v>
      </c>
      <c r="N1867" s="43">
        <f t="shared" si="3734"/>
        <v>0</v>
      </c>
      <c r="O1867" s="43">
        <f t="shared" si="3735"/>
        <v>0</v>
      </c>
      <c r="P1867" s="43">
        <f t="shared" si="3736"/>
        <v>0</v>
      </c>
      <c r="Q1867" s="43">
        <f t="shared" si="3737"/>
        <v>0</v>
      </c>
      <c r="R1867" s="43">
        <f t="shared" si="3738"/>
        <v>0</v>
      </c>
      <c r="S1867" s="43">
        <f t="shared" si="3739"/>
        <v>0</v>
      </c>
      <c r="T1867" s="43">
        <f t="shared" si="3740"/>
        <v>0</v>
      </c>
      <c r="U1867" s="43">
        <v>0</v>
      </c>
      <c r="V1867" s="43">
        <f t="shared" si="3675"/>
        <v>4957.8999999999996</v>
      </c>
      <c r="W1867" s="43">
        <f t="shared" si="3741"/>
        <v>0</v>
      </c>
      <c r="X1867" s="43">
        <f t="shared" si="3742"/>
        <v>0</v>
      </c>
      <c r="Y1867" s="43">
        <f t="shared" si="3743"/>
        <v>0</v>
      </c>
      <c r="Z1867" s="43">
        <f t="shared" si="3744"/>
        <v>0</v>
      </c>
      <c r="AA1867" s="43">
        <f t="shared" si="3745"/>
        <v>0</v>
      </c>
      <c r="AB1867" s="43">
        <f t="shared" si="3746"/>
        <v>4957.8984</v>
      </c>
      <c r="AC1867" s="44">
        <f t="shared" si="3747"/>
        <v>4957.8999999999996</v>
      </c>
      <c r="AD1867" s="44">
        <f t="shared" si="3748"/>
        <v>4957.8984</v>
      </c>
      <c r="AE1867" s="45">
        <f t="shared" si="3665"/>
        <v>99.999967728272054</v>
      </c>
      <c r="AF1867" s="43">
        <f t="shared" si="3749"/>
        <v>4957.8999999999996</v>
      </c>
      <c r="AG1867" s="43">
        <f t="shared" si="3750"/>
        <v>0</v>
      </c>
      <c r="AH1867" s="43">
        <f t="shared" si="3751"/>
        <v>0</v>
      </c>
      <c r="AI1867" s="43">
        <f t="shared" si="3752"/>
        <v>0</v>
      </c>
      <c r="AJ1867" s="43">
        <f t="shared" si="3753"/>
        <v>0</v>
      </c>
      <c r="AK1867" s="43">
        <f t="shared" si="3754"/>
        <v>0</v>
      </c>
      <c r="AL1867" s="43">
        <f t="shared" si="3672"/>
        <v>4957.8999999999996</v>
      </c>
      <c r="AM1867" s="43">
        <f t="shared" si="3673"/>
        <v>0</v>
      </c>
      <c r="AN1867" s="2"/>
      <c r="AO1867" s="1"/>
      <c r="AP1867" s="1"/>
      <c r="AQ1867" s="1"/>
      <c r="AR1867" s="1"/>
      <c r="AS1867" s="1"/>
    </row>
    <row r="1868" ht="31.5">
      <c r="B1868" s="41" t="s">
        <v>834</v>
      </c>
      <c r="C1868" s="41" t="s">
        <v>227</v>
      </c>
      <c r="D1868" s="41" t="s">
        <v>227</v>
      </c>
      <c r="E1868" s="26" t="str">
        <f t="shared" si="3674"/>
        <v>0707</v>
      </c>
      <c r="F1868" s="41" t="s">
        <v>377</v>
      </c>
      <c r="G1868" s="41"/>
      <c r="H1868" s="42" t="s">
        <v>378</v>
      </c>
      <c r="I1868" s="43">
        <f t="shared" si="3729"/>
        <v>4957.8999999999996</v>
      </c>
      <c r="J1868" s="43">
        <f t="shared" si="3730"/>
        <v>4957.8999999999996</v>
      </c>
      <c r="K1868" s="43">
        <f t="shared" si="3731"/>
        <v>4957.8999999999996</v>
      </c>
      <c r="L1868" s="43">
        <f t="shared" si="3732"/>
        <v>0</v>
      </c>
      <c r="M1868" s="43">
        <f t="shared" si="3733"/>
        <v>0</v>
      </c>
      <c r="N1868" s="43">
        <f t="shared" si="3734"/>
        <v>0</v>
      </c>
      <c r="O1868" s="43">
        <f t="shared" si="3735"/>
        <v>0</v>
      </c>
      <c r="P1868" s="43">
        <f t="shared" si="3736"/>
        <v>0</v>
      </c>
      <c r="Q1868" s="43">
        <f t="shared" si="3737"/>
        <v>0</v>
      </c>
      <c r="R1868" s="43">
        <f t="shared" si="3738"/>
        <v>0</v>
      </c>
      <c r="S1868" s="43">
        <f t="shared" si="3739"/>
        <v>0</v>
      </c>
      <c r="T1868" s="43">
        <f t="shared" si="3740"/>
        <v>0</v>
      </c>
      <c r="U1868" s="43">
        <v>0</v>
      </c>
      <c r="V1868" s="43">
        <f t="shared" si="3675"/>
        <v>4957.8999999999996</v>
      </c>
      <c r="W1868" s="43">
        <f t="shared" si="3741"/>
        <v>0</v>
      </c>
      <c r="X1868" s="43">
        <f t="shared" si="3742"/>
        <v>0</v>
      </c>
      <c r="Y1868" s="43">
        <f t="shared" si="3743"/>
        <v>0</v>
      </c>
      <c r="Z1868" s="43">
        <f t="shared" si="3744"/>
        <v>0</v>
      </c>
      <c r="AA1868" s="43">
        <f t="shared" si="3745"/>
        <v>0</v>
      </c>
      <c r="AB1868" s="43">
        <f t="shared" si="3746"/>
        <v>4957.8984</v>
      </c>
      <c r="AC1868" s="44">
        <f t="shared" si="3747"/>
        <v>4957.8999999999996</v>
      </c>
      <c r="AD1868" s="44">
        <f t="shared" si="3748"/>
        <v>4957.8984</v>
      </c>
      <c r="AE1868" s="45">
        <f t="shared" si="3665"/>
        <v>99.999967728272054</v>
      </c>
      <c r="AF1868" s="43">
        <f t="shared" si="3749"/>
        <v>4957.8999999999996</v>
      </c>
      <c r="AG1868" s="43">
        <f t="shared" si="3750"/>
        <v>0</v>
      </c>
      <c r="AH1868" s="43">
        <f t="shared" si="3751"/>
        <v>0</v>
      </c>
      <c r="AI1868" s="43">
        <f t="shared" si="3752"/>
        <v>0</v>
      </c>
      <c r="AJ1868" s="43">
        <f t="shared" si="3753"/>
        <v>0</v>
      </c>
      <c r="AK1868" s="43">
        <f t="shared" si="3754"/>
        <v>0</v>
      </c>
      <c r="AL1868" s="43">
        <f t="shared" si="3672"/>
        <v>4957.8999999999996</v>
      </c>
      <c r="AM1868" s="43">
        <f t="shared" si="3673"/>
        <v>0</v>
      </c>
      <c r="AN1868" s="2"/>
      <c r="AR1868" s="1"/>
      <c r="AS1868" s="1"/>
    </row>
    <row r="1869" ht="63">
      <c r="B1869" s="41" t="s">
        <v>834</v>
      </c>
      <c r="C1869" s="41" t="s">
        <v>227</v>
      </c>
      <c r="D1869" s="41" t="s">
        <v>227</v>
      </c>
      <c r="E1869" s="26" t="str">
        <f t="shared" si="3674"/>
        <v>0707</v>
      </c>
      <c r="F1869" s="41" t="s">
        <v>823</v>
      </c>
      <c r="G1869" s="41"/>
      <c r="H1869" s="42" t="s">
        <v>824</v>
      </c>
      <c r="I1869" s="43">
        <f t="shared" si="3729"/>
        <v>4957.8999999999996</v>
      </c>
      <c r="J1869" s="43">
        <f t="shared" si="3730"/>
        <v>4957.8999999999996</v>
      </c>
      <c r="K1869" s="43">
        <f t="shared" si="3731"/>
        <v>4957.8999999999996</v>
      </c>
      <c r="L1869" s="43">
        <f t="shared" si="3732"/>
        <v>0</v>
      </c>
      <c r="M1869" s="43">
        <f t="shared" si="3733"/>
        <v>0</v>
      </c>
      <c r="N1869" s="43">
        <f t="shared" si="3734"/>
        <v>0</v>
      </c>
      <c r="O1869" s="43">
        <f t="shared" si="3735"/>
        <v>0</v>
      </c>
      <c r="P1869" s="43">
        <f t="shared" si="3736"/>
        <v>0</v>
      </c>
      <c r="Q1869" s="43">
        <f t="shared" si="3737"/>
        <v>0</v>
      </c>
      <c r="R1869" s="43">
        <f t="shared" si="3738"/>
        <v>0</v>
      </c>
      <c r="S1869" s="43">
        <f t="shared" si="3739"/>
        <v>0</v>
      </c>
      <c r="T1869" s="43">
        <f t="shared" si="3740"/>
        <v>0</v>
      </c>
      <c r="U1869" s="43">
        <v>0</v>
      </c>
      <c r="V1869" s="43">
        <f t="shared" si="3675"/>
        <v>4957.8999999999996</v>
      </c>
      <c r="W1869" s="43">
        <f t="shared" si="3741"/>
        <v>0</v>
      </c>
      <c r="X1869" s="43">
        <f t="shared" si="3742"/>
        <v>0</v>
      </c>
      <c r="Y1869" s="43">
        <f t="shared" si="3743"/>
        <v>0</v>
      </c>
      <c r="Z1869" s="43">
        <f t="shared" si="3744"/>
        <v>0</v>
      </c>
      <c r="AA1869" s="43">
        <f t="shared" si="3745"/>
        <v>0</v>
      </c>
      <c r="AB1869" s="43">
        <f t="shared" si="3746"/>
        <v>4957.8984</v>
      </c>
      <c r="AC1869" s="44">
        <f t="shared" si="3747"/>
        <v>4957.8999999999996</v>
      </c>
      <c r="AD1869" s="44">
        <f t="shared" si="3748"/>
        <v>4957.8984</v>
      </c>
      <c r="AE1869" s="45">
        <f t="shared" si="3665"/>
        <v>99.999967728272054</v>
      </c>
      <c r="AF1869" s="43">
        <f t="shared" si="3749"/>
        <v>4957.8999999999996</v>
      </c>
      <c r="AG1869" s="43">
        <f t="shared" si="3750"/>
        <v>0</v>
      </c>
      <c r="AH1869" s="43">
        <f t="shared" si="3751"/>
        <v>0</v>
      </c>
      <c r="AI1869" s="43">
        <f t="shared" si="3752"/>
        <v>0</v>
      </c>
      <c r="AJ1869" s="43">
        <f t="shared" si="3753"/>
        <v>0</v>
      </c>
      <c r="AK1869" s="43">
        <f t="shared" si="3754"/>
        <v>0</v>
      </c>
      <c r="AL1869" s="43">
        <f t="shared" si="3672"/>
        <v>4957.8999999999996</v>
      </c>
      <c r="AM1869" s="43">
        <f t="shared" si="3673"/>
        <v>0</v>
      </c>
      <c r="AN1869" s="2"/>
      <c r="AO1869" s="1"/>
      <c r="AP1869" s="1"/>
      <c r="AQ1869" s="1"/>
      <c r="AR1869" s="1"/>
      <c r="AS1869" s="1"/>
    </row>
    <row r="1870" ht="31.5">
      <c r="B1870" s="41" t="s">
        <v>834</v>
      </c>
      <c r="C1870" s="41" t="s">
        <v>227</v>
      </c>
      <c r="D1870" s="41" t="s">
        <v>227</v>
      </c>
      <c r="E1870" s="26" t="str">
        <f t="shared" si="3674"/>
        <v>0707</v>
      </c>
      <c r="F1870" s="41" t="s">
        <v>823</v>
      </c>
      <c r="G1870" s="41" t="s">
        <v>177</v>
      </c>
      <c r="H1870" s="42" t="s">
        <v>178</v>
      </c>
      <c r="I1870" s="43">
        <f t="shared" si="3729"/>
        <v>4957.8999999999996</v>
      </c>
      <c r="J1870" s="43">
        <f t="shared" si="3730"/>
        <v>4957.8999999999996</v>
      </c>
      <c r="K1870" s="43">
        <f t="shared" si="3731"/>
        <v>4957.8999999999996</v>
      </c>
      <c r="L1870" s="43">
        <f t="shared" si="3732"/>
        <v>0</v>
      </c>
      <c r="M1870" s="43">
        <f t="shared" si="3733"/>
        <v>0</v>
      </c>
      <c r="N1870" s="43">
        <f t="shared" si="3734"/>
        <v>0</v>
      </c>
      <c r="O1870" s="43">
        <f t="shared" si="3735"/>
        <v>0</v>
      </c>
      <c r="P1870" s="43">
        <f t="shared" si="3736"/>
        <v>0</v>
      </c>
      <c r="Q1870" s="43">
        <f t="shared" si="3737"/>
        <v>0</v>
      </c>
      <c r="R1870" s="43">
        <f t="shared" si="3738"/>
        <v>0</v>
      </c>
      <c r="S1870" s="43">
        <f t="shared" si="3739"/>
        <v>0</v>
      </c>
      <c r="T1870" s="43">
        <f t="shared" si="3740"/>
        <v>0</v>
      </c>
      <c r="U1870" s="43">
        <v>0</v>
      </c>
      <c r="V1870" s="43">
        <f t="shared" si="3675"/>
        <v>4957.8999999999996</v>
      </c>
      <c r="W1870" s="43">
        <f t="shared" si="3741"/>
        <v>0</v>
      </c>
      <c r="X1870" s="43">
        <f t="shared" si="3742"/>
        <v>0</v>
      </c>
      <c r="Y1870" s="43">
        <f t="shared" si="3743"/>
        <v>0</v>
      </c>
      <c r="Z1870" s="43">
        <f t="shared" si="3744"/>
        <v>0</v>
      </c>
      <c r="AA1870" s="43">
        <f t="shared" si="3745"/>
        <v>0</v>
      </c>
      <c r="AB1870" s="43">
        <f t="shared" si="3746"/>
        <v>4957.8984</v>
      </c>
      <c r="AC1870" s="44">
        <f t="shared" si="3747"/>
        <v>4957.8999999999996</v>
      </c>
      <c r="AD1870" s="44">
        <f t="shared" si="3748"/>
        <v>4957.8984</v>
      </c>
      <c r="AE1870" s="45">
        <f t="shared" si="3665"/>
        <v>99.999967728272054</v>
      </c>
      <c r="AF1870" s="43">
        <f t="shared" si="3749"/>
        <v>4957.8999999999996</v>
      </c>
      <c r="AG1870" s="43">
        <f t="shared" si="3750"/>
        <v>0</v>
      </c>
      <c r="AH1870" s="43">
        <f t="shared" si="3751"/>
        <v>0</v>
      </c>
      <c r="AI1870" s="43">
        <f t="shared" si="3752"/>
        <v>0</v>
      </c>
      <c r="AJ1870" s="43">
        <f t="shared" si="3753"/>
        <v>0</v>
      </c>
      <c r="AK1870" s="43">
        <f t="shared" si="3754"/>
        <v>0</v>
      </c>
      <c r="AL1870" s="43">
        <f t="shared" si="3672"/>
        <v>4957.8999999999996</v>
      </c>
      <c r="AM1870" s="43">
        <f t="shared" si="3673"/>
        <v>0</v>
      </c>
      <c r="AN1870" s="2"/>
      <c r="AO1870" s="1"/>
      <c r="AP1870" s="1"/>
      <c r="AQ1870" s="1"/>
      <c r="AR1870" s="1"/>
      <c r="AS1870" s="1"/>
    </row>
    <row r="1871" ht="63">
      <c r="B1871" s="41" t="s">
        <v>834</v>
      </c>
      <c r="C1871" s="41" t="s">
        <v>227</v>
      </c>
      <c r="D1871" s="41" t="s">
        <v>227</v>
      </c>
      <c r="E1871" s="26" t="str">
        <f t="shared" si="3674"/>
        <v>0707</v>
      </c>
      <c r="F1871" s="41" t="s">
        <v>823</v>
      </c>
      <c r="G1871" s="41" t="s">
        <v>373</v>
      </c>
      <c r="H1871" s="42" t="s">
        <v>374</v>
      </c>
      <c r="I1871" s="43">
        <v>4957.8999999999996</v>
      </c>
      <c r="J1871" s="43">
        <v>4957.8999999999996</v>
      </c>
      <c r="K1871" s="43">
        <v>4957.8999999999996</v>
      </c>
      <c r="L1871" s="43"/>
      <c r="M1871" s="43"/>
      <c r="N1871" s="43"/>
      <c r="O1871" s="43">
        <v>0</v>
      </c>
      <c r="P1871" s="43">
        <v>0</v>
      </c>
      <c r="Q1871" s="43">
        <v>0</v>
      </c>
      <c r="R1871" s="43">
        <v>0</v>
      </c>
      <c r="S1871" s="43">
        <v>0</v>
      </c>
      <c r="T1871" s="43">
        <v>0</v>
      </c>
      <c r="U1871" s="43">
        <v>0</v>
      </c>
      <c r="V1871" s="43">
        <f t="shared" si="3675"/>
        <v>4957.8999999999996</v>
      </c>
      <c r="W1871" s="43"/>
      <c r="X1871" s="43"/>
      <c r="Y1871" s="43"/>
      <c r="Z1871" s="43"/>
      <c r="AA1871" s="43"/>
      <c r="AB1871" s="43">
        <v>4957.8984</v>
      </c>
      <c r="AC1871" s="44">
        <v>4957.8999999999996</v>
      </c>
      <c r="AD1871" s="44">
        <v>4957.8984</v>
      </c>
      <c r="AE1871" s="45">
        <f t="shared" si="3665"/>
        <v>99.999967728272054</v>
      </c>
      <c r="AF1871" s="43">
        <v>4957.8999999999996</v>
      </c>
      <c r="AG1871" s="43">
        <v>0</v>
      </c>
      <c r="AH1871" s="43">
        <v>0</v>
      </c>
      <c r="AI1871" s="43">
        <v>0</v>
      </c>
      <c r="AJ1871" s="43">
        <v>0</v>
      </c>
      <c r="AK1871" s="43">
        <v>0</v>
      </c>
      <c r="AL1871" s="43">
        <f t="shared" si="3672"/>
        <v>4957.8999999999996</v>
      </c>
      <c r="AM1871" s="43">
        <f t="shared" si="3673"/>
        <v>0</v>
      </c>
      <c r="AN1871" s="19"/>
      <c r="AO1871" s="1"/>
      <c r="AP1871" s="1"/>
      <c r="AQ1871" s="1"/>
      <c r="AR1871" s="1"/>
      <c r="AS1871" s="1"/>
    </row>
    <row r="1872" ht="47.25">
      <c r="B1872" s="41" t="s">
        <v>834</v>
      </c>
      <c r="C1872" s="41" t="s">
        <v>227</v>
      </c>
      <c r="D1872" s="41" t="s">
        <v>227</v>
      </c>
      <c r="E1872" s="26" t="str">
        <f t="shared" si="3674"/>
        <v>0707</v>
      </c>
      <c r="F1872" s="41" t="s">
        <v>328</v>
      </c>
      <c r="G1872" s="41"/>
      <c r="H1872" s="42" t="s">
        <v>329</v>
      </c>
      <c r="I1872" s="43">
        <f t="shared" si="3729"/>
        <v>252</v>
      </c>
      <c r="J1872" s="43">
        <f t="shared" si="3730"/>
        <v>252</v>
      </c>
      <c r="K1872" s="43">
        <f t="shared" si="3731"/>
        <v>252</v>
      </c>
      <c r="L1872" s="43">
        <f t="shared" si="3732"/>
        <v>0</v>
      </c>
      <c r="M1872" s="43">
        <f t="shared" si="3733"/>
        <v>0</v>
      </c>
      <c r="N1872" s="43">
        <f t="shared" si="3734"/>
        <v>0</v>
      </c>
      <c r="O1872" s="43">
        <f t="shared" si="3735"/>
        <v>0</v>
      </c>
      <c r="P1872" s="43">
        <f t="shared" si="3736"/>
        <v>0</v>
      </c>
      <c r="Q1872" s="43">
        <f t="shared" si="3737"/>
        <v>0</v>
      </c>
      <c r="R1872" s="43">
        <f t="shared" si="3738"/>
        <v>0</v>
      </c>
      <c r="S1872" s="43">
        <f t="shared" si="3739"/>
        <v>0</v>
      </c>
      <c r="T1872" s="43">
        <f t="shared" si="3740"/>
        <v>0</v>
      </c>
      <c r="U1872" s="43">
        <v>0</v>
      </c>
      <c r="V1872" s="43">
        <f t="shared" si="3675"/>
        <v>252</v>
      </c>
      <c r="W1872" s="43">
        <f t="shared" si="3741"/>
        <v>0</v>
      </c>
      <c r="X1872" s="43">
        <f t="shared" si="3742"/>
        <v>0</v>
      </c>
      <c r="Y1872" s="43">
        <f t="shared" si="3743"/>
        <v>0</v>
      </c>
      <c r="Z1872" s="43">
        <f t="shared" si="3744"/>
        <v>0</v>
      </c>
      <c r="AA1872" s="43">
        <f t="shared" si="3745"/>
        <v>0</v>
      </c>
      <c r="AB1872" s="43">
        <f t="shared" si="3746"/>
        <v>251.99000000000001</v>
      </c>
      <c r="AC1872" s="44">
        <f t="shared" si="3747"/>
        <v>252</v>
      </c>
      <c r="AD1872" s="44">
        <f t="shared" si="3748"/>
        <v>251.99000000000001</v>
      </c>
      <c r="AE1872" s="45">
        <f t="shared" si="3665"/>
        <v>99.996031746031761</v>
      </c>
      <c r="AF1872" s="43">
        <f t="shared" si="3749"/>
        <v>252</v>
      </c>
      <c r="AG1872" s="43">
        <f t="shared" si="3750"/>
        <v>0</v>
      </c>
      <c r="AH1872" s="43">
        <f t="shared" si="3751"/>
        <v>0</v>
      </c>
      <c r="AI1872" s="43">
        <f t="shared" si="3752"/>
        <v>0</v>
      </c>
      <c r="AJ1872" s="43">
        <f t="shared" si="3753"/>
        <v>0</v>
      </c>
      <c r="AK1872" s="43">
        <f t="shared" si="3754"/>
        <v>0</v>
      </c>
      <c r="AL1872" s="43">
        <f t="shared" si="3672"/>
        <v>252</v>
      </c>
      <c r="AM1872" s="43">
        <f t="shared" si="3673"/>
        <v>0</v>
      </c>
      <c r="AN1872" s="2"/>
      <c r="AO1872" s="1"/>
      <c r="AP1872" s="1"/>
      <c r="AQ1872" s="1"/>
      <c r="AR1872" s="1"/>
      <c r="AS1872" s="1"/>
    </row>
    <row r="1873" ht="31.5">
      <c r="B1873" s="41" t="s">
        <v>834</v>
      </c>
      <c r="C1873" s="41" t="s">
        <v>227</v>
      </c>
      <c r="D1873" s="41" t="s">
        <v>227</v>
      </c>
      <c r="E1873" s="26" t="str">
        <f t="shared" si="3674"/>
        <v>0707</v>
      </c>
      <c r="F1873" s="41" t="s">
        <v>390</v>
      </c>
      <c r="G1873" s="41"/>
      <c r="H1873" s="42" t="s">
        <v>391</v>
      </c>
      <c r="I1873" s="43">
        <f t="shared" si="3729"/>
        <v>252</v>
      </c>
      <c r="J1873" s="43">
        <f t="shared" si="3730"/>
        <v>252</v>
      </c>
      <c r="K1873" s="43">
        <f t="shared" si="3731"/>
        <v>252</v>
      </c>
      <c r="L1873" s="43">
        <f t="shared" si="3732"/>
        <v>0</v>
      </c>
      <c r="M1873" s="43">
        <f t="shared" si="3733"/>
        <v>0</v>
      </c>
      <c r="N1873" s="43">
        <f t="shared" si="3734"/>
        <v>0</v>
      </c>
      <c r="O1873" s="43">
        <f t="shared" si="3735"/>
        <v>0</v>
      </c>
      <c r="P1873" s="43">
        <f t="shared" si="3736"/>
        <v>0</v>
      </c>
      <c r="Q1873" s="43">
        <f t="shared" si="3737"/>
        <v>0</v>
      </c>
      <c r="R1873" s="43">
        <f t="shared" si="3738"/>
        <v>0</v>
      </c>
      <c r="S1873" s="43">
        <f t="shared" si="3739"/>
        <v>0</v>
      </c>
      <c r="T1873" s="43">
        <f t="shared" si="3740"/>
        <v>0</v>
      </c>
      <c r="U1873" s="43">
        <v>0</v>
      </c>
      <c r="V1873" s="43">
        <f t="shared" si="3675"/>
        <v>252</v>
      </c>
      <c r="W1873" s="43">
        <f t="shared" si="3741"/>
        <v>0</v>
      </c>
      <c r="X1873" s="43">
        <f t="shared" si="3742"/>
        <v>0</v>
      </c>
      <c r="Y1873" s="43">
        <f t="shared" si="3743"/>
        <v>0</v>
      </c>
      <c r="Z1873" s="43">
        <f t="shared" si="3744"/>
        <v>0</v>
      </c>
      <c r="AA1873" s="43">
        <f t="shared" si="3745"/>
        <v>0</v>
      </c>
      <c r="AB1873" s="43">
        <f t="shared" si="3746"/>
        <v>251.99000000000001</v>
      </c>
      <c r="AC1873" s="44">
        <f t="shared" si="3747"/>
        <v>252</v>
      </c>
      <c r="AD1873" s="44">
        <f t="shared" si="3748"/>
        <v>251.99000000000001</v>
      </c>
      <c r="AE1873" s="45">
        <f t="shared" si="3665"/>
        <v>99.996031746031761</v>
      </c>
      <c r="AF1873" s="43">
        <f t="shared" si="3749"/>
        <v>252</v>
      </c>
      <c r="AG1873" s="43">
        <f t="shared" si="3750"/>
        <v>0</v>
      </c>
      <c r="AH1873" s="43">
        <f t="shared" si="3751"/>
        <v>0</v>
      </c>
      <c r="AI1873" s="43">
        <f t="shared" si="3752"/>
        <v>0</v>
      </c>
      <c r="AJ1873" s="43">
        <f t="shared" si="3753"/>
        <v>0</v>
      </c>
      <c r="AK1873" s="43">
        <f t="shared" si="3754"/>
        <v>0</v>
      </c>
      <c r="AL1873" s="43">
        <f t="shared" si="3672"/>
        <v>252</v>
      </c>
      <c r="AM1873" s="43">
        <f t="shared" si="3673"/>
        <v>0</v>
      </c>
      <c r="AN1873" s="2"/>
      <c r="AO1873" s="1"/>
      <c r="AP1873" s="1"/>
      <c r="AQ1873" s="1"/>
      <c r="AR1873" s="1"/>
      <c r="AS1873" s="1"/>
    </row>
    <row r="1874" ht="47.25">
      <c r="B1874" s="41" t="s">
        <v>834</v>
      </c>
      <c r="C1874" s="41" t="s">
        <v>227</v>
      </c>
      <c r="D1874" s="41" t="s">
        <v>227</v>
      </c>
      <c r="E1874" s="26" t="str">
        <f t="shared" si="3674"/>
        <v>0707</v>
      </c>
      <c r="F1874" s="41" t="s">
        <v>825</v>
      </c>
      <c r="G1874" s="41"/>
      <c r="H1874" s="42" t="s">
        <v>826</v>
      </c>
      <c r="I1874" s="43">
        <f t="shared" si="3729"/>
        <v>252</v>
      </c>
      <c r="J1874" s="43">
        <f t="shared" si="3730"/>
        <v>252</v>
      </c>
      <c r="K1874" s="43">
        <f t="shared" si="3731"/>
        <v>252</v>
      </c>
      <c r="L1874" s="43">
        <f t="shared" si="3732"/>
        <v>0</v>
      </c>
      <c r="M1874" s="43">
        <f t="shared" si="3733"/>
        <v>0</v>
      </c>
      <c r="N1874" s="43">
        <f t="shared" si="3734"/>
        <v>0</v>
      </c>
      <c r="O1874" s="43">
        <f t="shared" si="3735"/>
        <v>0</v>
      </c>
      <c r="P1874" s="43">
        <f t="shared" si="3736"/>
        <v>0</v>
      </c>
      <c r="Q1874" s="43">
        <f t="shared" si="3737"/>
        <v>0</v>
      </c>
      <c r="R1874" s="43">
        <f t="shared" si="3738"/>
        <v>0</v>
      </c>
      <c r="S1874" s="43">
        <f t="shared" si="3739"/>
        <v>0</v>
      </c>
      <c r="T1874" s="43">
        <f t="shared" si="3740"/>
        <v>0</v>
      </c>
      <c r="U1874" s="43">
        <v>0</v>
      </c>
      <c r="V1874" s="43">
        <f t="shared" si="3675"/>
        <v>252</v>
      </c>
      <c r="W1874" s="43">
        <f t="shared" si="3741"/>
        <v>0</v>
      </c>
      <c r="X1874" s="43">
        <f t="shared" si="3742"/>
        <v>0</v>
      </c>
      <c r="Y1874" s="43">
        <f t="shared" si="3743"/>
        <v>0</v>
      </c>
      <c r="Z1874" s="43">
        <f t="shared" si="3744"/>
        <v>0</v>
      </c>
      <c r="AA1874" s="43">
        <f t="shared" si="3745"/>
        <v>0</v>
      </c>
      <c r="AB1874" s="43">
        <f t="shared" si="3746"/>
        <v>251.99000000000001</v>
      </c>
      <c r="AC1874" s="44">
        <f t="shared" si="3747"/>
        <v>252</v>
      </c>
      <c r="AD1874" s="44">
        <f t="shared" si="3748"/>
        <v>251.99000000000001</v>
      </c>
      <c r="AE1874" s="45">
        <f t="shared" si="3665"/>
        <v>99.996031746031761</v>
      </c>
      <c r="AF1874" s="43">
        <f t="shared" si="3749"/>
        <v>252</v>
      </c>
      <c r="AG1874" s="43">
        <f t="shared" si="3750"/>
        <v>0</v>
      </c>
      <c r="AH1874" s="43">
        <f t="shared" si="3751"/>
        <v>0</v>
      </c>
      <c r="AI1874" s="43">
        <f t="shared" si="3752"/>
        <v>0</v>
      </c>
      <c r="AJ1874" s="43">
        <f t="shared" si="3753"/>
        <v>0</v>
      </c>
      <c r="AK1874" s="43">
        <f t="shared" si="3754"/>
        <v>0</v>
      </c>
      <c r="AL1874" s="43">
        <f t="shared" si="3672"/>
        <v>252</v>
      </c>
      <c r="AM1874" s="43">
        <f t="shared" si="3673"/>
        <v>0</v>
      </c>
      <c r="AN1874" s="2"/>
      <c r="AR1874" s="1"/>
      <c r="AS1874" s="1"/>
    </row>
    <row r="1875" ht="31.5">
      <c r="B1875" s="41" t="s">
        <v>834</v>
      </c>
      <c r="C1875" s="41" t="s">
        <v>227</v>
      </c>
      <c r="D1875" s="41" t="s">
        <v>227</v>
      </c>
      <c r="E1875" s="26" t="str">
        <f t="shared" si="3674"/>
        <v>0707</v>
      </c>
      <c r="F1875" s="41" t="s">
        <v>827</v>
      </c>
      <c r="G1875" s="41"/>
      <c r="H1875" s="42" t="s">
        <v>828</v>
      </c>
      <c r="I1875" s="43">
        <f t="shared" si="3729"/>
        <v>252</v>
      </c>
      <c r="J1875" s="43">
        <f t="shared" si="3730"/>
        <v>252</v>
      </c>
      <c r="K1875" s="43">
        <f t="shared" si="3731"/>
        <v>252</v>
      </c>
      <c r="L1875" s="43">
        <f t="shared" si="3732"/>
        <v>0</v>
      </c>
      <c r="M1875" s="43">
        <f t="shared" si="3733"/>
        <v>0</v>
      </c>
      <c r="N1875" s="43">
        <f t="shared" si="3734"/>
        <v>0</v>
      </c>
      <c r="O1875" s="43">
        <f t="shared" si="3735"/>
        <v>0</v>
      </c>
      <c r="P1875" s="43">
        <f t="shared" si="3736"/>
        <v>0</v>
      </c>
      <c r="Q1875" s="43">
        <f t="shared" si="3737"/>
        <v>0</v>
      </c>
      <c r="R1875" s="43">
        <f t="shared" si="3738"/>
        <v>0</v>
      </c>
      <c r="S1875" s="43">
        <f t="shared" si="3739"/>
        <v>0</v>
      </c>
      <c r="T1875" s="43">
        <f t="shared" si="3740"/>
        <v>0</v>
      </c>
      <c r="U1875" s="43">
        <v>0</v>
      </c>
      <c r="V1875" s="43">
        <f t="shared" si="3675"/>
        <v>252</v>
      </c>
      <c r="W1875" s="43">
        <f t="shared" si="3741"/>
        <v>0</v>
      </c>
      <c r="X1875" s="43">
        <f t="shared" si="3742"/>
        <v>0</v>
      </c>
      <c r="Y1875" s="43">
        <f t="shared" si="3743"/>
        <v>0</v>
      </c>
      <c r="Z1875" s="43">
        <f t="shared" si="3744"/>
        <v>0</v>
      </c>
      <c r="AA1875" s="43">
        <f t="shared" si="3745"/>
        <v>0</v>
      </c>
      <c r="AB1875" s="43">
        <f t="shared" si="3746"/>
        <v>251.99000000000001</v>
      </c>
      <c r="AC1875" s="44">
        <f t="shared" si="3747"/>
        <v>252</v>
      </c>
      <c r="AD1875" s="44">
        <f t="shared" si="3748"/>
        <v>251.99000000000001</v>
      </c>
      <c r="AE1875" s="45">
        <f t="shared" si="3665"/>
        <v>99.996031746031761</v>
      </c>
      <c r="AF1875" s="43">
        <f t="shared" si="3749"/>
        <v>252</v>
      </c>
      <c r="AG1875" s="43">
        <f t="shared" si="3750"/>
        <v>0</v>
      </c>
      <c r="AH1875" s="43">
        <f t="shared" si="3751"/>
        <v>0</v>
      </c>
      <c r="AI1875" s="43">
        <f t="shared" si="3752"/>
        <v>0</v>
      </c>
      <c r="AJ1875" s="43">
        <f t="shared" si="3753"/>
        <v>0</v>
      </c>
      <c r="AK1875" s="43">
        <f t="shared" si="3754"/>
        <v>0</v>
      </c>
      <c r="AL1875" s="43">
        <f t="shared" si="3672"/>
        <v>252</v>
      </c>
      <c r="AM1875" s="43">
        <f t="shared" si="3673"/>
        <v>0</v>
      </c>
      <c r="AN1875" s="2"/>
      <c r="AO1875" s="1"/>
      <c r="AP1875" s="1"/>
      <c r="AQ1875" s="1"/>
      <c r="AR1875" s="1"/>
      <c r="AS1875" s="1"/>
    </row>
    <row r="1876" ht="31.5">
      <c r="B1876" s="41" t="s">
        <v>834</v>
      </c>
      <c r="C1876" s="41" t="s">
        <v>227</v>
      </c>
      <c r="D1876" s="41" t="s">
        <v>227</v>
      </c>
      <c r="E1876" s="26" t="str">
        <f t="shared" si="3674"/>
        <v>0707</v>
      </c>
      <c r="F1876" s="41" t="s">
        <v>827</v>
      </c>
      <c r="G1876" s="41" t="s">
        <v>53</v>
      </c>
      <c r="H1876" s="42" t="s">
        <v>54</v>
      </c>
      <c r="I1876" s="43">
        <f t="shared" si="3729"/>
        <v>252</v>
      </c>
      <c r="J1876" s="43">
        <f t="shared" si="3730"/>
        <v>252</v>
      </c>
      <c r="K1876" s="43">
        <f t="shared" si="3731"/>
        <v>252</v>
      </c>
      <c r="L1876" s="43">
        <f t="shared" si="3732"/>
        <v>0</v>
      </c>
      <c r="M1876" s="43">
        <f t="shared" si="3733"/>
        <v>0</v>
      </c>
      <c r="N1876" s="43">
        <f t="shared" si="3734"/>
        <v>0</v>
      </c>
      <c r="O1876" s="43">
        <f t="shared" si="3735"/>
        <v>0</v>
      </c>
      <c r="P1876" s="43">
        <f t="shared" si="3736"/>
        <v>0</v>
      </c>
      <c r="Q1876" s="43">
        <f t="shared" si="3737"/>
        <v>0</v>
      </c>
      <c r="R1876" s="43">
        <f t="shared" si="3738"/>
        <v>0</v>
      </c>
      <c r="S1876" s="43">
        <f t="shared" si="3739"/>
        <v>0</v>
      </c>
      <c r="T1876" s="43">
        <f t="shared" si="3740"/>
        <v>0</v>
      </c>
      <c r="U1876" s="43">
        <v>0</v>
      </c>
      <c r="V1876" s="43">
        <f t="shared" si="3675"/>
        <v>252</v>
      </c>
      <c r="W1876" s="43">
        <f t="shared" si="3741"/>
        <v>0</v>
      </c>
      <c r="X1876" s="43">
        <f t="shared" si="3742"/>
        <v>0</v>
      </c>
      <c r="Y1876" s="43">
        <f t="shared" si="3743"/>
        <v>0</v>
      </c>
      <c r="Z1876" s="43">
        <f t="shared" si="3744"/>
        <v>0</v>
      </c>
      <c r="AA1876" s="43">
        <f t="shared" si="3745"/>
        <v>0</v>
      </c>
      <c r="AB1876" s="43">
        <f t="shared" si="3746"/>
        <v>251.99000000000001</v>
      </c>
      <c r="AC1876" s="44">
        <f t="shared" si="3747"/>
        <v>252</v>
      </c>
      <c r="AD1876" s="44">
        <f t="shared" si="3748"/>
        <v>251.99000000000001</v>
      </c>
      <c r="AE1876" s="45">
        <f t="shared" si="3665"/>
        <v>99.996031746031761</v>
      </c>
      <c r="AF1876" s="43">
        <f t="shared" si="3749"/>
        <v>252</v>
      </c>
      <c r="AG1876" s="43">
        <f t="shared" si="3750"/>
        <v>0</v>
      </c>
      <c r="AH1876" s="43">
        <f t="shared" si="3751"/>
        <v>0</v>
      </c>
      <c r="AI1876" s="43">
        <f t="shared" si="3752"/>
        <v>0</v>
      </c>
      <c r="AJ1876" s="43">
        <f t="shared" si="3753"/>
        <v>0</v>
      </c>
      <c r="AK1876" s="43">
        <f t="shared" si="3754"/>
        <v>0</v>
      </c>
      <c r="AL1876" s="43">
        <f t="shared" si="3672"/>
        <v>252</v>
      </c>
      <c r="AM1876" s="43">
        <f t="shared" si="3673"/>
        <v>0</v>
      </c>
      <c r="AN1876" s="2"/>
      <c r="AO1876" s="1"/>
      <c r="AP1876" s="1"/>
      <c r="AQ1876" s="1"/>
      <c r="AR1876" s="1"/>
      <c r="AS1876" s="1"/>
    </row>
    <row r="1877" ht="31.5">
      <c r="B1877" s="41" t="s">
        <v>834</v>
      </c>
      <c r="C1877" s="41" t="s">
        <v>227</v>
      </c>
      <c r="D1877" s="41" t="s">
        <v>227</v>
      </c>
      <c r="E1877" s="26" t="str">
        <f t="shared" si="3674"/>
        <v>0707</v>
      </c>
      <c r="F1877" s="41" t="s">
        <v>827</v>
      </c>
      <c r="G1877" s="41" t="s">
        <v>55</v>
      </c>
      <c r="H1877" s="42" t="s">
        <v>56</v>
      </c>
      <c r="I1877" s="43">
        <v>252</v>
      </c>
      <c r="J1877" s="43">
        <v>252</v>
      </c>
      <c r="K1877" s="43">
        <v>252</v>
      </c>
      <c r="L1877" s="43"/>
      <c r="M1877" s="43"/>
      <c r="N1877" s="43"/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0</v>
      </c>
      <c r="U1877" s="43">
        <v>0</v>
      </c>
      <c r="V1877" s="43">
        <f t="shared" si="3675"/>
        <v>252</v>
      </c>
      <c r="W1877" s="43"/>
      <c r="X1877" s="43"/>
      <c r="Y1877" s="43"/>
      <c r="Z1877" s="43"/>
      <c r="AA1877" s="43"/>
      <c r="AB1877" s="43">
        <v>251.99000000000001</v>
      </c>
      <c r="AC1877" s="44">
        <v>252</v>
      </c>
      <c r="AD1877" s="44">
        <v>251.99000000000001</v>
      </c>
      <c r="AE1877" s="45">
        <f t="shared" si="3665"/>
        <v>99.996031746031761</v>
      </c>
      <c r="AF1877" s="43">
        <v>252</v>
      </c>
      <c r="AG1877" s="43">
        <v>0</v>
      </c>
      <c r="AH1877" s="43">
        <v>0</v>
      </c>
      <c r="AI1877" s="43">
        <v>0</v>
      </c>
      <c r="AJ1877" s="43">
        <v>0</v>
      </c>
      <c r="AK1877" s="43">
        <v>0</v>
      </c>
      <c r="AL1877" s="43">
        <f t="shared" si="3672"/>
        <v>252</v>
      </c>
      <c r="AM1877" s="43">
        <f t="shared" si="3673"/>
        <v>0</v>
      </c>
      <c r="AN1877" s="19"/>
      <c r="AO1877" s="1"/>
      <c r="AP1877" s="1"/>
      <c r="AQ1877" s="1"/>
      <c r="AR1877" s="1"/>
      <c r="AS1877" s="1"/>
    </row>
    <row r="1878" s="24" customFormat="1">
      <c r="B1878" s="25" t="s">
        <v>834</v>
      </c>
      <c r="C1878" s="25" t="s">
        <v>395</v>
      </c>
      <c r="D1878" s="25"/>
      <c r="E1878" s="32" t="str">
        <f t="shared" si="3674"/>
        <v>08</v>
      </c>
      <c r="F1878" s="25"/>
      <c r="G1878" s="25"/>
      <c r="H1878" s="27" t="s">
        <v>396</v>
      </c>
      <c r="I1878" s="28">
        <f t="shared" si="3729"/>
        <v>1281.5999999999999</v>
      </c>
      <c r="J1878" s="28">
        <f t="shared" si="3730"/>
        <v>1281.5999999999999</v>
      </c>
      <c r="K1878" s="28">
        <f t="shared" si="3731"/>
        <v>1981.5999999999999</v>
      </c>
      <c r="L1878" s="28">
        <f t="shared" si="3732"/>
        <v>0</v>
      </c>
      <c r="M1878" s="28">
        <f t="shared" si="3733"/>
        <v>0</v>
      </c>
      <c r="N1878" s="28">
        <f t="shared" si="3734"/>
        <v>0</v>
      </c>
      <c r="O1878" s="28">
        <f t="shared" si="3735"/>
        <v>0</v>
      </c>
      <c r="P1878" s="28">
        <f t="shared" si="3736"/>
        <v>0</v>
      </c>
      <c r="Q1878" s="28">
        <f t="shared" si="3737"/>
        <v>0</v>
      </c>
      <c r="R1878" s="28">
        <f t="shared" si="3738"/>
        <v>0</v>
      </c>
      <c r="S1878" s="28">
        <f t="shared" si="3739"/>
        <v>0</v>
      </c>
      <c r="T1878" s="28">
        <f t="shared" si="3740"/>
        <v>0</v>
      </c>
      <c r="U1878" s="28">
        <v>0</v>
      </c>
      <c r="V1878" s="28">
        <f t="shared" si="3675"/>
        <v>1281.5999999999999</v>
      </c>
      <c r="W1878" s="28">
        <f t="shared" si="3741"/>
        <v>0</v>
      </c>
      <c r="X1878" s="28">
        <f t="shared" si="3742"/>
        <v>0</v>
      </c>
      <c r="Y1878" s="28">
        <f t="shared" si="3743"/>
        <v>0</v>
      </c>
      <c r="Z1878" s="28">
        <f t="shared" si="3744"/>
        <v>0</v>
      </c>
      <c r="AA1878" s="28">
        <f t="shared" si="3745"/>
        <v>0</v>
      </c>
      <c r="AB1878" s="28">
        <f t="shared" si="3746"/>
        <v>4222.0260399999997</v>
      </c>
      <c r="AC1878" s="29">
        <f t="shared" si="3747"/>
        <v>6015.20651</v>
      </c>
      <c r="AD1878" s="29">
        <f t="shared" si="3748"/>
        <v>6015.20651</v>
      </c>
      <c r="AE1878" s="30">
        <f t="shared" si="3665"/>
        <v>100</v>
      </c>
      <c r="AF1878" s="28">
        <f t="shared" si="3749"/>
        <v>5783.4639800000004</v>
      </c>
      <c r="AG1878" s="28">
        <f t="shared" si="3750"/>
        <v>0</v>
      </c>
      <c r="AH1878" s="28">
        <f t="shared" si="3751"/>
        <v>0</v>
      </c>
      <c r="AI1878" s="28">
        <f t="shared" si="3752"/>
        <v>0</v>
      </c>
      <c r="AJ1878" s="28">
        <f t="shared" si="3753"/>
        <v>0</v>
      </c>
      <c r="AK1878" s="28">
        <f t="shared" si="3754"/>
        <v>0</v>
      </c>
      <c r="AL1878" s="28">
        <f t="shared" si="3672"/>
        <v>5783.4639800000004</v>
      </c>
      <c r="AM1878" s="28">
        <f t="shared" si="3673"/>
        <v>-4501.8639800000001</v>
      </c>
      <c r="AN1878" s="2"/>
      <c r="AO1878" s="24"/>
      <c r="AP1878" s="24"/>
      <c r="AQ1878" s="24"/>
      <c r="AR1878" s="24"/>
      <c r="AS1878" s="24"/>
    </row>
    <row r="1879" s="33" customFormat="1">
      <c r="B1879" s="34" t="s">
        <v>834</v>
      </c>
      <c r="C1879" s="34" t="s">
        <v>395</v>
      </c>
      <c r="D1879" s="34" t="s">
        <v>41</v>
      </c>
      <c r="E1879" s="35" t="str">
        <f t="shared" si="3674"/>
        <v>0801</v>
      </c>
      <c r="F1879" s="34"/>
      <c r="G1879" s="34"/>
      <c r="H1879" s="36" t="s">
        <v>397</v>
      </c>
      <c r="I1879" s="37">
        <f t="shared" si="3729"/>
        <v>1281.5999999999999</v>
      </c>
      <c r="J1879" s="37">
        <f t="shared" si="3730"/>
        <v>1281.5999999999999</v>
      </c>
      <c r="K1879" s="37">
        <f t="shared" si="3731"/>
        <v>1981.5999999999999</v>
      </c>
      <c r="L1879" s="37">
        <f t="shared" si="3732"/>
        <v>0</v>
      </c>
      <c r="M1879" s="37">
        <f t="shared" si="3733"/>
        <v>0</v>
      </c>
      <c r="N1879" s="37">
        <f t="shared" si="3734"/>
        <v>0</v>
      </c>
      <c r="O1879" s="37">
        <f>O1880+O1886</f>
        <v>0</v>
      </c>
      <c r="P1879" s="37">
        <f>P1880+P1886</f>
        <v>0</v>
      </c>
      <c r="Q1879" s="37">
        <f>Q1880+Q1886</f>
        <v>0</v>
      </c>
      <c r="R1879" s="37">
        <f>R1880+R1886</f>
        <v>0</v>
      </c>
      <c r="S1879" s="37">
        <f>S1880+S1886</f>
        <v>0</v>
      </c>
      <c r="T1879" s="37">
        <f>T1880+T1886</f>
        <v>0</v>
      </c>
      <c r="U1879" s="37">
        <v>0</v>
      </c>
      <c r="V1879" s="37">
        <f t="shared" si="3675"/>
        <v>1281.5999999999999</v>
      </c>
      <c r="W1879" s="37">
        <f t="shared" si="3741"/>
        <v>0</v>
      </c>
      <c r="X1879" s="37">
        <f t="shared" si="3742"/>
        <v>0</v>
      </c>
      <c r="Y1879" s="37">
        <f t="shared" si="3743"/>
        <v>0</v>
      </c>
      <c r="Z1879" s="37">
        <f t="shared" si="3744"/>
        <v>0</v>
      </c>
      <c r="AA1879" s="37">
        <f t="shared" si="3745"/>
        <v>0</v>
      </c>
      <c r="AB1879" s="37">
        <f>AB1880+AB1886</f>
        <v>4222.0260399999997</v>
      </c>
      <c r="AC1879" s="38">
        <f>AC1880+AC1886</f>
        <v>6015.20651</v>
      </c>
      <c r="AD1879" s="38">
        <f>AD1880+AD1886</f>
        <v>6015.20651</v>
      </c>
      <c r="AE1879" s="39">
        <f t="shared" si="3665"/>
        <v>100</v>
      </c>
      <c r="AF1879" s="37">
        <f>AF1880+AF1886</f>
        <v>5783.4639800000004</v>
      </c>
      <c r="AG1879" s="37">
        <f>AG1880+AG1886</f>
        <v>0</v>
      </c>
      <c r="AH1879" s="37">
        <f>AH1880+AH1886</f>
        <v>0</v>
      </c>
      <c r="AI1879" s="37">
        <f>AI1880+AI1886</f>
        <v>0</v>
      </c>
      <c r="AJ1879" s="37">
        <f>AJ1880+AJ1886</f>
        <v>0</v>
      </c>
      <c r="AK1879" s="37">
        <f>AK1880+AK1886</f>
        <v>0</v>
      </c>
      <c r="AL1879" s="37">
        <f t="shared" si="3672"/>
        <v>5783.4639800000004</v>
      </c>
      <c r="AM1879" s="37">
        <f t="shared" si="3673"/>
        <v>-4501.8639800000001</v>
      </c>
      <c r="AN1879" s="40"/>
      <c r="AO1879" s="33"/>
      <c r="AP1879" s="33"/>
      <c r="AQ1879" s="33"/>
      <c r="AR1879" s="33"/>
      <c r="AS1879" s="33"/>
    </row>
    <row r="1880">
      <c r="B1880" s="41" t="s">
        <v>834</v>
      </c>
      <c r="C1880" s="41" t="s">
        <v>395</v>
      </c>
      <c r="D1880" s="41" t="s">
        <v>41</v>
      </c>
      <c r="E1880" s="26" t="str">
        <f t="shared" si="3674"/>
        <v>0801</v>
      </c>
      <c r="F1880" s="41" t="s">
        <v>297</v>
      </c>
      <c r="G1880" s="41"/>
      <c r="H1880" s="42" t="s">
        <v>298</v>
      </c>
      <c r="I1880" s="43">
        <f t="shared" si="3729"/>
        <v>1281.5999999999999</v>
      </c>
      <c r="J1880" s="43">
        <f t="shared" si="3730"/>
        <v>1281.5999999999999</v>
      </c>
      <c r="K1880" s="43">
        <f t="shared" si="3731"/>
        <v>1981.5999999999999</v>
      </c>
      <c r="L1880" s="43">
        <f t="shared" si="3732"/>
        <v>0</v>
      </c>
      <c r="M1880" s="43">
        <f t="shared" si="3733"/>
        <v>0</v>
      </c>
      <c r="N1880" s="43">
        <f t="shared" si="3734"/>
        <v>0</v>
      </c>
      <c r="O1880" s="43">
        <f t="shared" ref="O1880:O1886" si="3755">O1881</f>
        <v>0</v>
      </c>
      <c r="P1880" s="43">
        <f t="shared" ref="P1880:P1886" si="3756">P1881</f>
        <v>0</v>
      </c>
      <c r="Q1880" s="43">
        <f t="shared" ref="Q1880:Q1886" si="3757">Q1881</f>
        <v>0</v>
      </c>
      <c r="R1880" s="43">
        <f t="shared" ref="R1880:R1886" si="3758">R1881</f>
        <v>0</v>
      </c>
      <c r="S1880" s="43">
        <f t="shared" ref="S1880:S1886" si="3759">S1881</f>
        <v>0</v>
      </c>
      <c r="T1880" s="43">
        <f t="shared" ref="T1880:T1886" si="3760">T1881</f>
        <v>0</v>
      </c>
      <c r="U1880" s="43">
        <v>0</v>
      </c>
      <c r="V1880" s="43">
        <f t="shared" si="3675"/>
        <v>1281.5999999999999</v>
      </c>
      <c r="W1880" s="43">
        <f t="shared" si="3741"/>
        <v>0</v>
      </c>
      <c r="X1880" s="43">
        <f t="shared" si="3742"/>
        <v>0</v>
      </c>
      <c r="Y1880" s="43">
        <f t="shared" si="3743"/>
        <v>0</v>
      </c>
      <c r="Z1880" s="43">
        <f t="shared" si="3744"/>
        <v>0</v>
      </c>
      <c r="AA1880" s="43">
        <f t="shared" si="3745"/>
        <v>0</v>
      </c>
      <c r="AB1880" s="43">
        <f t="shared" ref="AB1880:AB1886" si="3761">AB1881</f>
        <v>852.58604000000003</v>
      </c>
      <c r="AC1880" s="44">
        <f t="shared" ref="AC1880:AC1886" si="3762">AC1881</f>
        <v>963.58604000000003</v>
      </c>
      <c r="AD1880" s="44">
        <f t="shared" ref="AD1880:AD1886" si="3763">AD1881</f>
        <v>963.58604000000003</v>
      </c>
      <c r="AE1880" s="45">
        <f t="shared" si="3665"/>
        <v>100</v>
      </c>
      <c r="AF1880" s="43">
        <f t="shared" ref="AF1880:AF1886" si="3764">AF1881</f>
        <v>963.58604000000003</v>
      </c>
      <c r="AG1880" s="43">
        <f t="shared" ref="AG1880:AG1886" si="3765">AG1881</f>
        <v>0</v>
      </c>
      <c r="AH1880" s="43">
        <f t="shared" ref="AH1880:AH1886" si="3766">AH1881</f>
        <v>0</v>
      </c>
      <c r="AI1880" s="43">
        <f t="shared" ref="AI1880:AI1886" si="3767">AI1881</f>
        <v>0</v>
      </c>
      <c r="AJ1880" s="43">
        <f t="shared" ref="AJ1880:AJ1886" si="3768">AJ1881</f>
        <v>0</v>
      </c>
      <c r="AK1880" s="43">
        <f t="shared" ref="AK1880:AK1886" si="3769">AK1881</f>
        <v>0</v>
      </c>
      <c r="AL1880" s="43">
        <f t="shared" si="3672"/>
        <v>963.58604000000003</v>
      </c>
      <c r="AM1880" s="43">
        <f t="shared" si="3673"/>
        <v>318.01395999999988</v>
      </c>
      <c r="AN1880" s="2"/>
      <c r="AO1880" s="1"/>
      <c r="AP1880" s="1"/>
      <c r="AQ1880" s="1"/>
      <c r="AR1880" s="1"/>
      <c r="AS1880" s="1"/>
    </row>
    <row r="1881" ht="31.5">
      <c r="B1881" s="41" t="s">
        <v>834</v>
      </c>
      <c r="C1881" s="41" t="s">
        <v>395</v>
      </c>
      <c r="D1881" s="41" t="s">
        <v>41</v>
      </c>
      <c r="E1881" s="26" t="str">
        <f t="shared" si="3674"/>
        <v>0801</v>
      </c>
      <c r="F1881" s="41" t="s">
        <v>400</v>
      </c>
      <c r="G1881" s="41"/>
      <c r="H1881" s="42" t="s">
        <v>401</v>
      </c>
      <c r="I1881" s="43">
        <f t="shared" si="3729"/>
        <v>1281.5999999999999</v>
      </c>
      <c r="J1881" s="43">
        <f t="shared" si="3730"/>
        <v>1281.5999999999999</v>
      </c>
      <c r="K1881" s="43">
        <f t="shared" si="3731"/>
        <v>1981.5999999999999</v>
      </c>
      <c r="L1881" s="43">
        <f t="shared" si="3732"/>
        <v>0</v>
      </c>
      <c r="M1881" s="43">
        <f t="shared" si="3733"/>
        <v>0</v>
      </c>
      <c r="N1881" s="43">
        <f t="shared" si="3734"/>
        <v>0</v>
      </c>
      <c r="O1881" s="43">
        <f t="shared" si="3755"/>
        <v>0</v>
      </c>
      <c r="P1881" s="43">
        <f t="shared" si="3756"/>
        <v>0</v>
      </c>
      <c r="Q1881" s="43">
        <f t="shared" si="3757"/>
        <v>0</v>
      </c>
      <c r="R1881" s="43">
        <f t="shared" si="3758"/>
        <v>0</v>
      </c>
      <c r="S1881" s="43">
        <f t="shared" si="3759"/>
        <v>0</v>
      </c>
      <c r="T1881" s="43">
        <f t="shared" si="3760"/>
        <v>0</v>
      </c>
      <c r="U1881" s="43">
        <v>0</v>
      </c>
      <c r="V1881" s="43">
        <f t="shared" si="3675"/>
        <v>1281.5999999999999</v>
      </c>
      <c r="W1881" s="43">
        <f t="shared" si="3741"/>
        <v>0</v>
      </c>
      <c r="X1881" s="43">
        <f t="shared" si="3742"/>
        <v>0</v>
      </c>
      <c r="Y1881" s="43">
        <f t="shared" si="3743"/>
        <v>0</v>
      </c>
      <c r="Z1881" s="43">
        <f t="shared" si="3744"/>
        <v>0</v>
      </c>
      <c r="AA1881" s="43">
        <f t="shared" si="3745"/>
        <v>0</v>
      </c>
      <c r="AB1881" s="43">
        <f t="shared" si="3761"/>
        <v>852.58604000000003</v>
      </c>
      <c r="AC1881" s="44">
        <f t="shared" si="3762"/>
        <v>963.58604000000003</v>
      </c>
      <c r="AD1881" s="44">
        <f t="shared" si="3763"/>
        <v>963.58604000000003</v>
      </c>
      <c r="AE1881" s="45">
        <f t="shared" si="3665"/>
        <v>100</v>
      </c>
      <c r="AF1881" s="43">
        <f t="shared" si="3764"/>
        <v>963.58604000000003</v>
      </c>
      <c r="AG1881" s="43">
        <f t="shared" si="3765"/>
        <v>0</v>
      </c>
      <c r="AH1881" s="43">
        <f t="shared" si="3766"/>
        <v>0</v>
      </c>
      <c r="AI1881" s="43">
        <f t="shared" si="3767"/>
        <v>0</v>
      </c>
      <c r="AJ1881" s="43">
        <f t="shared" si="3768"/>
        <v>0</v>
      </c>
      <c r="AK1881" s="43">
        <f t="shared" si="3769"/>
        <v>0</v>
      </c>
      <c r="AL1881" s="43">
        <f t="shared" si="3672"/>
        <v>963.58604000000003</v>
      </c>
      <c r="AM1881" s="43">
        <f t="shared" si="3673"/>
        <v>318.01395999999988</v>
      </c>
      <c r="AN1881" s="2"/>
      <c r="AO1881" s="1"/>
      <c r="AP1881" s="1"/>
      <c r="AQ1881" s="1"/>
      <c r="AR1881" s="1"/>
      <c r="AS1881" s="1"/>
    </row>
    <row r="1882" ht="31.5">
      <c r="B1882" s="41" t="s">
        <v>834</v>
      </c>
      <c r="C1882" s="41" t="s">
        <v>395</v>
      </c>
      <c r="D1882" s="41" t="s">
        <v>41</v>
      </c>
      <c r="E1882" s="26" t="str">
        <f t="shared" si="3674"/>
        <v>0801</v>
      </c>
      <c r="F1882" s="41" t="s">
        <v>402</v>
      </c>
      <c r="G1882" s="41"/>
      <c r="H1882" s="42" t="s">
        <v>403</v>
      </c>
      <c r="I1882" s="43">
        <f t="shared" si="3729"/>
        <v>1281.5999999999999</v>
      </c>
      <c r="J1882" s="43">
        <f t="shared" si="3730"/>
        <v>1281.5999999999999</v>
      </c>
      <c r="K1882" s="43">
        <f t="shared" si="3731"/>
        <v>1981.5999999999999</v>
      </c>
      <c r="L1882" s="43">
        <f t="shared" si="3732"/>
        <v>0</v>
      </c>
      <c r="M1882" s="43">
        <f t="shared" si="3733"/>
        <v>0</v>
      </c>
      <c r="N1882" s="43">
        <f t="shared" si="3734"/>
        <v>0</v>
      </c>
      <c r="O1882" s="43">
        <f t="shared" si="3755"/>
        <v>0</v>
      </c>
      <c r="P1882" s="43">
        <f t="shared" si="3756"/>
        <v>0</v>
      </c>
      <c r="Q1882" s="43">
        <f t="shared" si="3757"/>
        <v>0</v>
      </c>
      <c r="R1882" s="43">
        <f t="shared" si="3758"/>
        <v>0</v>
      </c>
      <c r="S1882" s="43">
        <f t="shared" si="3759"/>
        <v>0</v>
      </c>
      <c r="T1882" s="43">
        <f t="shared" si="3760"/>
        <v>0</v>
      </c>
      <c r="U1882" s="43">
        <v>0</v>
      </c>
      <c r="V1882" s="43">
        <f t="shared" si="3675"/>
        <v>1281.5999999999999</v>
      </c>
      <c r="W1882" s="43">
        <f t="shared" si="3741"/>
        <v>0</v>
      </c>
      <c r="X1882" s="43">
        <f t="shared" si="3742"/>
        <v>0</v>
      </c>
      <c r="Y1882" s="43">
        <f t="shared" si="3743"/>
        <v>0</v>
      </c>
      <c r="Z1882" s="43">
        <f t="shared" si="3744"/>
        <v>0</v>
      </c>
      <c r="AA1882" s="43">
        <f t="shared" si="3745"/>
        <v>0</v>
      </c>
      <c r="AB1882" s="43">
        <f t="shared" si="3761"/>
        <v>852.58604000000003</v>
      </c>
      <c r="AC1882" s="44">
        <f t="shared" si="3762"/>
        <v>963.58604000000003</v>
      </c>
      <c r="AD1882" s="44">
        <f t="shared" si="3763"/>
        <v>963.58604000000003</v>
      </c>
      <c r="AE1882" s="45">
        <f t="shared" si="3665"/>
        <v>100</v>
      </c>
      <c r="AF1882" s="43">
        <f t="shared" si="3764"/>
        <v>963.58604000000003</v>
      </c>
      <c r="AG1882" s="43">
        <f t="shared" si="3765"/>
        <v>0</v>
      </c>
      <c r="AH1882" s="43">
        <f t="shared" si="3766"/>
        <v>0</v>
      </c>
      <c r="AI1882" s="43">
        <f t="shared" si="3767"/>
        <v>0</v>
      </c>
      <c r="AJ1882" s="43">
        <f t="shared" si="3768"/>
        <v>0</v>
      </c>
      <c r="AK1882" s="43">
        <f t="shared" si="3769"/>
        <v>0</v>
      </c>
      <c r="AL1882" s="43">
        <f t="shared" si="3672"/>
        <v>963.58604000000003</v>
      </c>
      <c r="AM1882" s="43">
        <f t="shared" si="3673"/>
        <v>318.01395999999988</v>
      </c>
      <c r="AN1882" s="2"/>
      <c r="AR1882" s="1"/>
      <c r="AS1882" s="1"/>
    </row>
    <row r="1883" ht="47.25">
      <c r="B1883" s="41" t="s">
        <v>834</v>
      </c>
      <c r="C1883" s="41" t="s">
        <v>395</v>
      </c>
      <c r="D1883" s="41" t="s">
        <v>41</v>
      </c>
      <c r="E1883" s="26" t="str">
        <f t="shared" si="3674"/>
        <v>0801</v>
      </c>
      <c r="F1883" s="41" t="s">
        <v>405</v>
      </c>
      <c r="G1883" s="41"/>
      <c r="H1883" s="42" t="s">
        <v>406</v>
      </c>
      <c r="I1883" s="43">
        <f t="shared" si="3729"/>
        <v>1281.5999999999999</v>
      </c>
      <c r="J1883" s="43">
        <f t="shared" si="3730"/>
        <v>1281.5999999999999</v>
      </c>
      <c r="K1883" s="43">
        <f t="shared" si="3731"/>
        <v>1981.5999999999999</v>
      </c>
      <c r="L1883" s="43">
        <f t="shared" si="3732"/>
        <v>0</v>
      </c>
      <c r="M1883" s="43">
        <f t="shared" si="3733"/>
        <v>0</v>
      </c>
      <c r="N1883" s="43">
        <f t="shared" si="3734"/>
        <v>0</v>
      </c>
      <c r="O1883" s="43">
        <f t="shared" si="3755"/>
        <v>0</v>
      </c>
      <c r="P1883" s="43">
        <f t="shared" si="3756"/>
        <v>0</v>
      </c>
      <c r="Q1883" s="43">
        <f t="shared" si="3757"/>
        <v>0</v>
      </c>
      <c r="R1883" s="43">
        <f t="shared" si="3758"/>
        <v>0</v>
      </c>
      <c r="S1883" s="43">
        <f t="shared" si="3759"/>
        <v>0</v>
      </c>
      <c r="T1883" s="43">
        <f t="shared" si="3760"/>
        <v>0</v>
      </c>
      <c r="U1883" s="43">
        <v>0</v>
      </c>
      <c r="V1883" s="43">
        <f t="shared" si="3675"/>
        <v>1281.5999999999999</v>
      </c>
      <c r="W1883" s="43">
        <f t="shared" si="3741"/>
        <v>0</v>
      </c>
      <c r="X1883" s="43">
        <f t="shared" si="3742"/>
        <v>0</v>
      </c>
      <c r="Y1883" s="43">
        <f t="shared" si="3743"/>
        <v>0</v>
      </c>
      <c r="Z1883" s="43">
        <f t="shared" si="3744"/>
        <v>0</v>
      </c>
      <c r="AA1883" s="43">
        <f t="shared" si="3745"/>
        <v>0</v>
      </c>
      <c r="AB1883" s="43">
        <f t="shared" si="3761"/>
        <v>852.58604000000003</v>
      </c>
      <c r="AC1883" s="44">
        <f t="shared" si="3762"/>
        <v>963.58604000000003</v>
      </c>
      <c r="AD1883" s="44">
        <f t="shared" si="3763"/>
        <v>963.58604000000003</v>
      </c>
      <c r="AE1883" s="45">
        <f t="shared" si="3665"/>
        <v>100</v>
      </c>
      <c r="AF1883" s="43">
        <f t="shared" si="3764"/>
        <v>963.58604000000003</v>
      </c>
      <c r="AG1883" s="43">
        <f t="shared" si="3765"/>
        <v>0</v>
      </c>
      <c r="AH1883" s="43">
        <f t="shared" si="3766"/>
        <v>0</v>
      </c>
      <c r="AI1883" s="43">
        <f t="shared" si="3767"/>
        <v>0</v>
      </c>
      <c r="AJ1883" s="43">
        <f t="shared" si="3768"/>
        <v>0</v>
      </c>
      <c r="AK1883" s="43">
        <f t="shared" si="3769"/>
        <v>0</v>
      </c>
      <c r="AL1883" s="43">
        <f t="shared" si="3672"/>
        <v>963.58604000000003</v>
      </c>
      <c r="AM1883" s="43">
        <f t="shared" si="3673"/>
        <v>318.01395999999988</v>
      </c>
      <c r="AN1883" s="2"/>
      <c r="AO1883" s="1"/>
      <c r="AP1883" s="1"/>
      <c r="AQ1883" s="1"/>
      <c r="AR1883" s="1"/>
      <c r="AS1883" s="1"/>
    </row>
    <row r="1884" ht="31.5">
      <c r="B1884" s="41" t="s">
        <v>834</v>
      </c>
      <c r="C1884" s="41" t="s">
        <v>395</v>
      </c>
      <c r="D1884" s="41" t="s">
        <v>41</v>
      </c>
      <c r="E1884" s="26" t="str">
        <f t="shared" si="3674"/>
        <v>0801</v>
      </c>
      <c r="F1884" s="41" t="s">
        <v>405</v>
      </c>
      <c r="G1884" s="41" t="s">
        <v>53</v>
      </c>
      <c r="H1884" s="42" t="s">
        <v>54</v>
      </c>
      <c r="I1884" s="43">
        <f t="shared" si="3729"/>
        <v>1281.5999999999999</v>
      </c>
      <c r="J1884" s="43">
        <f t="shared" si="3730"/>
        <v>1281.5999999999999</v>
      </c>
      <c r="K1884" s="43">
        <f t="shared" si="3731"/>
        <v>1981.5999999999999</v>
      </c>
      <c r="L1884" s="43">
        <f t="shared" si="3732"/>
        <v>0</v>
      </c>
      <c r="M1884" s="43">
        <f t="shared" si="3733"/>
        <v>0</v>
      </c>
      <c r="N1884" s="43">
        <f t="shared" si="3734"/>
        <v>0</v>
      </c>
      <c r="O1884" s="43">
        <f t="shared" si="3755"/>
        <v>0</v>
      </c>
      <c r="P1884" s="43">
        <f t="shared" si="3756"/>
        <v>0</v>
      </c>
      <c r="Q1884" s="43">
        <f t="shared" si="3757"/>
        <v>0</v>
      </c>
      <c r="R1884" s="43">
        <f t="shared" si="3758"/>
        <v>0</v>
      </c>
      <c r="S1884" s="43">
        <f t="shared" si="3759"/>
        <v>0</v>
      </c>
      <c r="T1884" s="43">
        <f t="shared" si="3760"/>
        <v>0</v>
      </c>
      <c r="U1884" s="43">
        <v>0</v>
      </c>
      <c r="V1884" s="43">
        <f t="shared" si="3675"/>
        <v>1281.5999999999999</v>
      </c>
      <c r="W1884" s="43">
        <f t="shared" si="3741"/>
        <v>0</v>
      </c>
      <c r="X1884" s="43">
        <f t="shared" si="3742"/>
        <v>0</v>
      </c>
      <c r="Y1884" s="43">
        <f t="shared" si="3743"/>
        <v>0</v>
      </c>
      <c r="Z1884" s="43">
        <f t="shared" si="3744"/>
        <v>0</v>
      </c>
      <c r="AA1884" s="43">
        <f t="shared" si="3745"/>
        <v>0</v>
      </c>
      <c r="AB1884" s="43">
        <f t="shared" si="3761"/>
        <v>852.58604000000003</v>
      </c>
      <c r="AC1884" s="44">
        <f t="shared" si="3762"/>
        <v>963.58604000000003</v>
      </c>
      <c r="AD1884" s="44">
        <f t="shared" si="3763"/>
        <v>963.58604000000003</v>
      </c>
      <c r="AE1884" s="45">
        <f t="shared" si="3665"/>
        <v>100</v>
      </c>
      <c r="AF1884" s="43">
        <f t="shared" si="3764"/>
        <v>963.58604000000003</v>
      </c>
      <c r="AG1884" s="43">
        <f t="shared" si="3765"/>
        <v>0</v>
      </c>
      <c r="AH1884" s="43">
        <f t="shared" si="3766"/>
        <v>0</v>
      </c>
      <c r="AI1884" s="43">
        <f t="shared" si="3767"/>
        <v>0</v>
      </c>
      <c r="AJ1884" s="43">
        <f t="shared" si="3768"/>
        <v>0</v>
      </c>
      <c r="AK1884" s="43">
        <f t="shared" si="3769"/>
        <v>0</v>
      </c>
      <c r="AL1884" s="43">
        <f t="shared" si="3672"/>
        <v>963.58604000000003</v>
      </c>
      <c r="AM1884" s="43">
        <f t="shared" si="3673"/>
        <v>318.01395999999988</v>
      </c>
      <c r="AN1884" s="2"/>
      <c r="AO1884" s="1"/>
      <c r="AP1884" s="1"/>
      <c r="AQ1884" s="1"/>
      <c r="AR1884" s="1"/>
      <c r="AS1884" s="1"/>
    </row>
    <row r="1885" ht="31.5">
      <c r="B1885" s="41" t="s">
        <v>834</v>
      </c>
      <c r="C1885" s="41" t="s">
        <v>395</v>
      </c>
      <c r="D1885" s="41" t="s">
        <v>41</v>
      </c>
      <c r="E1885" s="26" t="str">
        <f t="shared" si="3674"/>
        <v>0801</v>
      </c>
      <c r="F1885" s="41" t="s">
        <v>405</v>
      </c>
      <c r="G1885" s="41" t="s">
        <v>55</v>
      </c>
      <c r="H1885" s="42" t="s">
        <v>56</v>
      </c>
      <c r="I1885" s="43">
        <v>1281.5999999999999</v>
      </c>
      <c r="J1885" s="43">
        <v>1281.5999999999999</v>
      </c>
      <c r="K1885" s="43">
        <v>1981.5999999999999</v>
      </c>
      <c r="L1885" s="43"/>
      <c r="M1885" s="43"/>
      <c r="N1885" s="43"/>
      <c r="O1885" s="43">
        <v>0</v>
      </c>
      <c r="P1885" s="43">
        <v>0</v>
      </c>
      <c r="Q1885" s="43">
        <v>0</v>
      </c>
      <c r="R1885" s="43">
        <v>0</v>
      </c>
      <c r="S1885" s="43">
        <v>0</v>
      </c>
      <c r="T1885" s="43">
        <v>0</v>
      </c>
      <c r="U1885" s="43">
        <v>0</v>
      </c>
      <c r="V1885" s="43">
        <f t="shared" si="3675"/>
        <v>1281.5999999999999</v>
      </c>
      <c r="W1885" s="43"/>
      <c r="X1885" s="43"/>
      <c r="Y1885" s="43"/>
      <c r="Z1885" s="43"/>
      <c r="AA1885" s="43"/>
      <c r="AB1885" s="43">
        <v>852.58604000000003</v>
      </c>
      <c r="AC1885" s="44">
        <v>963.58604000000003</v>
      </c>
      <c r="AD1885" s="44">
        <v>963.58604000000003</v>
      </c>
      <c r="AE1885" s="45">
        <f t="shared" si="3665"/>
        <v>100</v>
      </c>
      <c r="AF1885" s="43">
        <v>963.58604000000003</v>
      </c>
      <c r="AG1885" s="43">
        <v>0</v>
      </c>
      <c r="AH1885" s="43">
        <v>0</v>
      </c>
      <c r="AI1885" s="43">
        <v>0</v>
      </c>
      <c r="AJ1885" s="43">
        <v>0</v>
      </c>
      <c r="AK1885" s="43">
        <v>0</v>
      </c>
      <c r="AL1885" s="43">
        <f t="shared" si="3672"/>
        <v>963.58604000000003</v>
      </c>
      <c r="AM1885" s="43">
        <f t="shared" si="3673"/>
        <v>318.01395999999988</v>
      </c>
      <c r="AN1885" s="19"/>
      <c r="AO1885" s="1"/>
      <c r="AP1885" s="1"/>
      <c r="AQ1885" s="1"/>
      <c r="AR1885" s="1"/>
      <c r="AS1885" s="1"/>
    </row>
    <row r="1886" ht="31.5">
      <c r="B1886" s="41" t="s">
        <v>834</v>
      </c>
      <c r="C1886" s="41" t="s">
        <v>395</v>
      </c>
      <c r="D1886" s="41" t="s">
        <v>41</v>
      </c>
      <c r="E1886" s="26" t="str">
        <f t="shared" si="3674"/>
        <v>0801</v>
      </c>
      <c r="F1886" s="41" t="s">
        <v>81</v>
      </c>
      <c r="G1886" s="41"/>
      <c r="H1886" s="42" t="s">
        <v>82</v>
      </c>
      <c r="I1886" s="43"/>
      <c r="J1886" s="43"/>
      <c r="K1886" s="43"/>
      <c r="L1886" s="43"/>
      <c r="M1886" s="43"/>
      <c r="N1886" s="43"/>
      <c r="O1886" s="43">
        <f t="shared" si="3755"/>
        <v>0</v>
      </c>
      <c r="P1886" s="43">
        <f t="shared" si="3756"/>
        <v>0</v>
      </c>
      <c r="Q1886" s="43">
        <f t="shared" si="3757"/>
        <v>0</v>
      </c>
      <c r="R1886" s="43">
        <f t="shared" si="3758"/>
        <v>0</v>
      </c>
      <c r="S1886" s="43">
        <f t="shared" si="3759"/>
        <v>0</v>
      </c>
      <c r="T1886" s="43">
        <f t="shared" si="3760"/>
        <v>0</v>
      </c>
      <c r="U1886" s="43"/>
      <c r="V1886" s="43">
        <f t="shared" si="3675"/>
        <v>0</v>
      </c>
      <c r="W1886" s="43">
        <f t="shared" si="3741"/>
        <v>0</v>
      </c>
      <c r="X1886" s="43">
        <f t="shared" si="3742"/>
        <v>0</v>
      </c>
      <c r="Y1886" s="43">
        <f t="shared" si="3743"/>
        <v>0</v>
      </c>
      <c r="Z1886" s="43">
        <f t="shared" si="3744"/>
        <v>0</v>
      </c>
      <c r="AA1886" s="43">
        <f t="shared" si="3745"/>
        <v>0</v>
      </c>
      <c r="AB1886" s="43">
        <f t="shared" si="3761"/>
        <v>3369.4400000000001</v>
      </c>
      <c r="AC1886" s="44">
        <f t="shared" si="3762"/>
        <v>5051.6204699999998</v>
      </c>
      <c r="AD1886" s="44">
        <f t="shared" si="3763"/>
        <v>5051.6204699999998</v>
      </c>
      <c r="AE1886" s="45">
        <f t="shared" si="3665"/>
        <v>100</v>
      </c>
      <c r="AF1886" s="43">
        <f t="shared" si="3764"/>
        <v>4819.8779400000003</v>
      </c>
      <c r="AG1886" s="43">
        <f t="shared" si="3765"/>
        <v>0</v>
      </c>
      <c r="AH1886" s="43">
        <f t="shared" si="3766"/>
        <v>0</v>
      </c>
      <c r="AI1886" s="43">
        <f t="shared" si="3767"/>
        <v>0</v>
      </c>
      <c r="AJ1886" s="43">
        <f t="shared" si="3768"/>
        <v>0</v>
      </c>
      <c r="AK1886" s="43">
        <f t="shared" si="3769"/>
        <v>0</v>
      </c>
      <c r="AL1886" s="43">
        <f t="shared" si="3672"/>
        <v>4819.8779400000003</v>
      </c>
      <c r="AM1886" s="43">
        <f t="shared" si="3673"/>
        <v>-4819.8779400000003</v>
      </c>
      <c r="AN1886" s="19"/>
      <c r="AR1886" s="1"/>
      <c r="AS1886" s="1"/>
    </row>
    <row r="1887" ht="47.25">
      <c r="B1887" s="41" t="s">
        <v>834</v>
      </c>
      <c r="C1887" s="41" t="s">
        <v>395</v>
      </c>
      <c r="D1887" s="41" t="s">
        <v>41</v>
      </c>
      <c r="E1887" s="26" t="str">
        <f t="shared" si="3674"/>
        <v>0801</v>
      </c>
      <c r="F1887" s="41" t="s">
        <v>381</v>
      </c>
      <c r="G1887" s="41"/>
      <c r="H1887" s="42" t="s">
        <v>382</v>
      </c>
      <c r="I1887" s="43">
        <f>I1888+I1890</f>
        <v>0</v>
      </c>
      <c r="J1887" s="43">
        <f>J1888+J1890</f>
        <v>0</v>
      </c>
      <c r="K1887" s="43">
        <f>K1888+K1890</f>
        <v>0</v>
      </c>
      <c r="L1887" s="43">
        <f>L1888+L1890</f>
        <v>0</v>
      </c>
      <c r="M1887" s="43">
        <f>M1888+M1890</f>
        <v>0</v>
      </c>
      <c r="N1887" s="43">
        <f>N1888+N1890</f>
        <v>0</v>
      </c>
      <c r="O1887" s="43">
        <f>O1888+O1890</f>
        <v>0</v>
      </c>
      <c r="P1887" s="43">
        <f>P1888+P1890</f>
        <v>0</v>
      </c>
      <c r="Q1887" s="43">
        <f>Q1888+Q1890</f>
        <v>0</v>
      </c>
      <c r="R1887" s="43">
        <f>R1888+R1890</f>
        <v>0</v>
      </c>
      <c r="S1887" s="43">
        <f>S1888+S1890</f>
        <v>0</v>
      </c>
      <c r="T1887" s="43">
        <f>T1888+T1890</f>
        <v>0</v>
      </c>
      <c r="U1887" s="43">
        <v>0</v>
      </c>
      <c r="V1887" s="43">
        <f t="shared" si="3675"/>
        <v>0</v>
      </c>
      <c r="W1887" s="43">
        <f>W1888+W1890</f>
        <v>0</v>
      </c>
      <c r="X1887" s="43">
        <f>X1888+X1890</f>
        <v>0</v>
      </c>
      <c r="Y1887" s="43">
        <f>Y1888+Y1890</f>
        <v>0</v>
      </c>
      <c r="Z1887" s="43">
        <f>Z1888+Z1890</f>
        <v>0</v>
      </c>
      <c r="AA1887" s="43">
        <f>AA1888+AA1890</f>
        <v>0</v>
      </c>
      <c r="AB1887" s="43">
        <f>AB1888+AB1890</f>
        <v>3369.4400000000001</v>
      </c>
      <c r="AC1887" s="44">
        <f>AC1888+AC1890</f>
        <v>5051.6204699999998</v>
      </c>
      <c r="AD1887" s="44">
        <f>AD1888+AD1890</f>
        <v>5051.6204699999998</v>
      </c>
      <c r="AE1887" s="45">
        <f t="shared" si="3665"/>
        <v>100</v>
      </c>
      <c r="AF1887" s="43">
        <f>AF1888+AF1890</f>
        <v>4819.8779400000003</v>
      </c>
      <c r="AG1887" s="43">
        <f>AG1888+AG1890</f>
        <v>0</v>
      </c>
      <c r="AH1887" s="43">
        <f>AH1888+AH1890</f>
        <v>0</v>
      </c>
      <c r="AI1887" s="43">
        <f>AI1888+AI1890</f>
        <v>0</v>
      </c>
      <c r="AJ1887" s="43">
        <f>AJ1888+AJ1890</f>
        <v>0</v>
      </c>
      <c r="AK1887" s="43">
        <f>AK1888+AK1890</f>
        <v>0</v>
      </c>
      <c r="AL1887" s="43">
        <f t="shared" si="3672"/>
        <v>4819.8779400000003</v>
      </c>
      <c r="AM1887" s="43">
        <f t="shared" si="3673"/>
        <v>-4819.8779400000003</v>
      </c>
      <c r="AN1887" s="2"/>
      <c r="AO1887" s="1"/>
      <c r="AP1887" s="1"/>
      <c r="AQ1887" s="1"/>
      <c r="AR1887" s="1"/>
      <c r="AS1887" s="1"/>
    </row>
    <row r="1888" ht="31.5">
      <c r="B1888" s="41" t="s">
        <v>834</v>
      </c>
      <c r="C1888" s="41" t="s">
        <v>395</v>
      </c>
      <c r="D1888" s="41" t="s">
        <v>41</v>
      </c>
      <c r="E1888" s="26" t="str">
        <f t="shared" si="3674"/>
        <v>0801</v>
      </c>
      <c r="F1888" s="41" t="s">
        <v>381</v>
      </c>
      <c r="G1888" s="41" t="s">
        <v>53</v>
      </c>
      <c r="H1888" s="42" t="s">
        <v>54</v>
      </c>
      <c r="I1888" s="43">
        <f>I1889</f>
        <v>0</v>
      </c>
      <c r="J1888" s="43">
        <f>J1889</f>
        <v>0</v>
      </c>
      <c r="K1888" s="43">
        <f>K1889</f>
        <v>0</v>
      </c>
      <c r="L1888" s="43">
        <f>L1889</f>
        <v>0</v>
      </c>
      <c r="M1888" s="43">
        <f>M1889</f>
        <v>0</v>
      </c>
      <c r="N1888" s="43">
        <f>N1889</f>
        <v>0</v>
      </c>
      <c r="O1888" s="43">
        <f>O1889</f>
        <v>0</v>
      </c>
      <c r="P1888" s="43">
        <f>P1889</f>
        <v>0</v>
      </c>
      <c r="Q1888" s="43">
        <f>Q1889</f>
        <v>0</v>
      </c>
      <c r="R1888" s="43">
        <f>R1889</f>
        <v>0</v>
      </c>
      <c r="S1888" s="43">
        <f>S1889</f>
        <v>0</v>
      </c>
      <c r="T1888" s="43">
        <f>T1889</f>
        <v>0</v>
      </c>
      <c r="U1888" s="43">
        <v>0</v>
      </c>
      <c r="V1888" s="43">
        <f t="shared" si="3675"/>
        <v>0</v>
      </c>
      <c r="W1888" s="43">
        <f>W1889</f>
        <v>0</v>
      </c>
      <c r="X1888" s="43">
        <f>X1889</f>
        <v>0</v>
      </c>
      <c r="Y1888" s="43">
        <f>Y1889</f>
        <v>0</v>
      </c>
      <c r="Z1888" s="43">
        <f>Z1889</f>
        <v>0</v>
      </c>
      <c r="AA1888" s="43">
        <f>AA1889</f>
        <v>0</v>
      </c>
      <c r="AB1888" s="43">
        <f>AB1889</f>
        <v>0</v>
      </c>
      <c r="AC1888" s="44">
        <f>AC1889</f>
        <v>85.642529999999994</v>
      </c>
      <c r="AD1888" s="44">
        <f>AD1889</f>
        <v>85.642529999999994</v>
      </c>
      <c r="AE1888" s="45">
        <f t="shared" si="3665"/>
        <v>100</v>
      </c>
      <c r="AF1888" s="43">
        <f>AF1889</f>
        <v>0</v>
      </c>
      <c r="AG1888" s="43">
        <f>AG1889</f>
        <v>0</v>
      </c>
      <c r="AH1888" s="43">
        <f>AH1889</f>
        <v>0</v>
      </c>
      <c r="AI1888" s="43">
        <f>AI1889</f>
        <v>0</v>
      </c>
      <c r="AJ1888" s="43">
        <f>AJ1889</f>
        <v>0</v>
      </c>
      <c r="AK1888" s="43">
        <f>AK1889</f>
        <v>0</v>
      </c>
      <c r="AL1888" s="43">
        <f t="shared" si="3672"/>
        <v>0</v>
      </c>
      <c r="AM1888" s="43">
        <f t="shared" si="3673"/>
        <v>0</v>
      </c>
      <c r="AN1888" s="2"/>
      <c r="AR1888" s="1"/>
      <c r="AS1888" s="1"/>
    </row>
    <row r="1889" ht="31.5">
      <c r="B1889" s="41" t="s">
        <v>834</v>
      </c>
      <c r="C1889" s="41" t="s">
        <v>395</v>
      </c>
      <c r="D1889" s="41" t="s">
        <v>41</v>
      </c>
      <c r="E1889" s="26" t="str">
        <f t="shared" si="3674"/>
        <v>0801</v>
      </c>
      <c r="F1889" s="41" t="s">
        <v>381</v>
      </c>
      <c r="G1889" s="41" t="s">
        <v>55</v>
      </c>
      <c r="H1889" s="42" t="s">
        <v>56</v>
      </c>
      <c r="I1889" s="43"/>
      <c r="J1889" s="43"/>
      <c r="K1889" s="43"/>
      <c r="L1889" s="43"/>
      <c r="M1889" s="43"/>
      <c r="N1889" s="43"/>
      <c r="O1889" s="43">
        <v>0</v>
      </c>
      <c r="P1889" s="43">
        <v>0</v>
      </c>
      <c r="Q1889" s="43">
        <v>0</v>
      </c>
      <c r="R1889" s="43">
        <v>0</v>
      </c>
      <c r="S1889" s="43">
        <v>0</v>
      </c>
      <c r="T1889" s="43">
        <v>0</v>
      </c>
      <c r="U1889" s="43">
        <v>0</v>
      </c>
      <c r="V1889" s="43">
        <f t="shared" si="3675"/>
        <v>0</v>
      </c>
      <c r="W1889" s="43"/>
      <c r="X1889" s="43"/>
      <c r="Y1889" s="43"/>
      <c r="Z1889" s="43"/>
      <c r="AA1889" s="43"/>
      <c r="AB1889" s="43">
        <v>0</v>
      </c>
      <c r="AC1889" s="44">
        <v>85.642529999999994</v>
      </c>
      <c r="AD1889" s="44">
        <v>85.642529999999994</v>
      </c>
      <c r="AE1889" s="45">
        <f t="shared" si="3665"/>
        <v>100</v>
      </c>
      <c r="AF1889" s="43">
        <v>0</v>
      </c>
      <c r="AG1889" s="43">
        <v>0</v>
      </c>
      <c r="AH1889" s="43">
        <v>0</v>
      </c>
      <c r="AI1889" s="43">
        <v>0</v>
      </c>
      <c r="AJ1889" s="43">
        <v>0</v>
      </c>
      <c r="AK1889" s="43">
        <v>0</v>
      </c>
      <c r="AL1889" s="43">
        <f t="shared" si="3672"/>
        <v>0</v>
      </c>
      <c r="AM1889" s="43">
        <f t="shared" si="3673"/>
        <v>0</v>
      </c>
      <c r="AN1889" s="19"/>
      <c r="AO1889" s="1"/>
      <c r="AP1889" s="1"/>
      <c r="AQ1889" s="1"/>
      <c r="AR1889" s="1"/>
      <c r="AS1889" s="1"/>
    </row>
    <row r="1890" ht="31.5">
      <c r="B1890" s="41" t="s">
        <v>834</v>
      </c>
      <c r="C1890" s="41" t="s">
        <v>395</v>
      </c>
      <c r="D1890" s="41" t="s">
        <v>41</v>
      </c>
      <c r="E1890" s="26" t="str">
        <f t="shared" si="3674"/>
        <v>0801</v>
      </c>
      <c r="F1890" s="41" t="s">
        <v>381</v>
      </c>
      <c r="G1890" s="41" t="s">
        <v>177</v>
      </c>
      <c r="H1890" s="42" t="s">
        <v>178</v>
      </c>
      <c r="I1890" s="43">
        <f>I1891</f>
        <v>0</v>
      </c>
      <c r="J1890" s="43">
        <f>J1891</f>
        <v>0</v>
      </c>
      <c r="K1890" s="43">
        <f>K1891</f>
        <v>0</v>
      </c>
      <c r="L1890" s="43">
        <f>L1891</f>
        <v>0</v>
      </c>
      <c r="M1890" s="43">
        <f>M1891</f>
        <v>0</v>
      </c>
      <c r="N1890" s="43">
        <f>N1891</f>
        <v>0</v>
      </c>
      <c r="O1890" s="43">
        <f>O1891</f>
        <v>0</v>
      </c>
      <c r="P1890" s="43">
        <f>P1891</f>
        <v>0</v>
      </c>
      <c r="Q1890" s="43">
        <f>Q1891</f>
        <v>0</v>
      </c>
      <c r="R1890" s="43">
        <f>R1891</f>
        <v>0</v>
      </c>
      <c r="S1890" s="43">
        <f>S1891</f>
        <v>0</v>
      </c>
      <c r="T1890" s="43">
        <f>T1891</f>
        <v>0</v>
      </c>
      <c r="U1890" s="43">
        <v>0</v>
      </c>
      <c r="V1890" s="43">
        <f t="shared" si="3675"/>
        <v>0</v>
      </c>
      <c r="W1890" s="43">
        <f>W1891</f>
        <v>0</v>
      </c>
      <c r="X1890" s="43">
        <f>X1891</f>
        <v>0</v>
      </c>
      <c r="Y1890" s="43">
        <f>Y1891</f>
        <v>0</v>
      </c>
      <c r="Z1890" s="43">
        <f>Z1891</f>
        <v>0</v>
      </c>
      <c r="AA1890" s="43">
        <f>AA1891</f>
        <v>0</v>
      </c>
      <c r="AB1890" s="43">
        <f>AB1891</f>
        <v>3369.4400000000001</v>
      </c>
      <c r="AC1890" s="44">
        <f>AC1891</f>
        <v>4965.9779399999998</v>
      </c>
      <c r="AD1890" s="44">
        <f>AD1891</f>
        <v>4965.9779399999998</v>
      </c>
      <c r="AE1890" s="45">
        <f t="shared" si="3665"/>
        <v>100</v>
      </c>
      <c r="AF1890" s="43">
        <f>AF1891</f>
        <v>4819.8779400000003</v>
      </c>
      <c r="AG1890" s="43">
        <f>AG1891</f>
        <v>0</v>
      </c>
      <c r="AH1890" s="43">
        <f>AH1891</f>
        <v>0</v>
      </c>
      <c r="AI1890" s="43">
        <f>AI1891</f>
        <v>0</v>
      </c>
      <c r="AJ1890" s="43">
        <f>AJ1891</f>
        <v>0</v>
      </c>
      <c r="AK1890" s="43">
        <f>AK1891</f>
        <v>0</v>
      </c>
      <c r="AL1890" s="43">
        <f t="shared" si="3672"/>
        <v>4819.8779400000003</v>
      </c>
      <c r="AM1890" s="43">
        <f t="shared" si="3673"/>
        <v>-4819.8779400000003</v>
      </c>
      <c r="AN1890" s="2"/>
      <c r="AO1890" s="1"/>
      <c r="AP1890" s="1"/>
      <c r="AQ1890" s="1"/>
      <c r="AR1890" s="1"/>
      <c r="AS1890" s="1"/>
    </row>
    <row r="1891" ht="63">
      <c r="B1891" s="41" t="s">
        <v>834</v>
      </c>
      <c r="C1891" s="41" t="s">
        <v>395</v>
      </c>
      <c r="D1891" s="41" t="s">
        <v>41</v>
      </c>
      <c r="E1891" s="26" t="str">
        <f t="shared" si="3674"/>
        <v>0801</v>
      </c>
      <c r="F1891" s="41" t="s">
        <v>381</v>
      </c>
      <c r="G1891" s="41" t="s">
        <v>373</v>
      </c>
      <c r="H1891" s="42" t="s">
        <v>374</v>
      </c>
      <c r="I1891" s="43"/>
      <c r="J1891" s="43"/>
      <c r="K1891" s="43"/>
      <c r="L1891" s="43"/>
      <c r="M1891" s="43"/>
      <c r="N1891" s="43"/>
      <c r="O1891" s="43">
        <v>0</v>
      </c>
      <c r="P1891" s="43">
        <v>0</v>
      </c>
      <c r="Q1891" s="43">
        <v>0</v>
      </c>
      <c r="R1891" s="43">
        <v>0</v>
      </c>
      <c r="S1891" s="43">
        <v>0</v>
      </c>
      <c r="T1891" s="43">
        <v>0</v>
      </c>
      <c r="U1891" s="43">
        <v>0</v>
      </c>
      <c r="V1891" s="43">
        <f t="shared" si="3675"/>
        <v>0</v>
      </c>
      <c r="W1891" s="43"/>
      <c r="X1891" s="43"/>
      <c r="Y1891" s="43"/>
      <c r="Z1891" s="43"/>
      <c r="AA1891" s="43"/>
      <c r="AB1891" s="43">
        <v>3369.4400000000001</v>
      </c>
      <c r="AC1891" s="44">
        <v>4965.9779399999998</v>
      </c>
      <c r="AD1891" s="44">
        <v>4965.9779399999998</v>
      </c>
      <c r="AE1891" s="45">
        <f t="shared" si="3665"/>
        <v>100</v>
      </c>
      <c r="AF1891" s="43">
        <v>4819.8779400000003</v>
      </c>
      <c r="AG1891" s="43">
        <v>0</v>
      </c>
      <c r="AH1891" s="43">
        <v>0</v>
      </c>
      <c r="AI1891" s="43">
        <v>0</v>
      </c>
      <c r="AJ1891" s="43">
        <v>0</v>
      </c>
      <c r="AK1891" s="43">
        <v>0</v>
      </c>
      <c r="AL1891" s="43">
        <f t="shared" si="3672"/>
        <v>4819.8779400000003</v>
      </c>
      <c r="AM1891" s="43">
        <f t="shared" si="3673"/>
        <v>-4819.8779400000003</v>
      </c>
      <c r="AN1891" s="19"/>
      <c r="AO1891" s="1"/>
      <c r="AP1891" s="1"/>
      <c r="AQ1891" s="1"/>
      <c r="AR1891" s="1"/>
      <c r="AS1891" s="1"/>
    </row>
    <row r="1892" s="24" customFormat="1">
      <c r="B1892" s="25" t="s">
        <v>834</v>
      </c>
      <c r="C1892" s="25" t="s">
        <v>137</v>
      </c>
      <c r="D1892" s="25"/>
      <c r="E1892" s="32" t="str">
        <f t="shared" si="3674"/>
        <v>11</v>
      </c>
      <c r="F1892" s="25"/>
      <c r="G1892" s="25"/>
      <c r="H1892" s="27" t="s">
        <v>657</v>
      </c>
      <c r="I1892" s="28">
        <f t="shared" ref="I1892:I1898" si="3770">I1893</f>
        <v>1860.9000000000001</v>
      </c>
      <c r="J1892" s="28">
        <f t="shared" ref="J1892:J1898" si="3771">J1893</f>
        <v>1860.9000000000001</v>
      </c>
      <c r="K1892" s="28">
        <f t="shared" ref="K1892:K1898" si="3772">K1893</f>
        <v>1860.9000000000001</v>
      </c>
      <c r="L1892" s="28">
        <f t="shared" ref="L1892:L1898" si="3773">L1893</f>
        <v>-123</v>
      </c>
      <c r="M1892" s="28">
        <f t="shared" ref="M1892:M1898" si="3774">M1893</f>
        <v>-123</v>
      </c>
      <c r="N1892" s="28">
        <f t="shared" ref="N1892:N1898" si="3775">N1893</f>
        <v>-123</v>
      </c>
      <c r="O1892" s="28">
        <f>O1893</f>
        <v>0</v>
      </c>
      <c r="P1892" s="28">
        <f>P1893</f>
        <v>0</v>
      </c>
      <c r="Q1892" s="28">
        <f>Q1893</f>
        <v>0</v>
      </c>
      <c r="R1892" s="28">
        <f>R1893</f>
        <v>0</v>
      </c>
      <c r="S1892" s="28">
        <f>S1893</f>
        <v>0</v>
      </c>
      <c r="T1892" s="28">
        <f>T1893</f>
        <v>0</v>
      </c>
      <c r="U1892" s="28">
        <v>0</v>
      </c>
      <c r="V1892" s="28">
        <f t="shared" si="3675"/>
        <v>1737.9000000000001</v>
      </c>
      <c r="W1892" s="28">
        <f t="shared" ref="W1892:W1898" si="3776">W1893</f>
        <v>0</v>
      </c>
      <c r="X1892" s="28">
        <f t="shared" ref="X1892:X1898" si="3777">X1893</f>
        <v>0</v>
      </c>
      <c r="Y1892" s="28">
        <f t="shared" ref="Y1892:Y1898" si="3778">Y1893</f>
        <v>0</v>
      </c>
      <c r="Z1892" s="28">
        <f t="shared" ref="Z1892:Z1898" si="3779">Z1893</f>
        <v>0</v>
      </c>
      <c r="AA1892" s="28">
        <f t="shared" ref="AA1892:AA1898" si="3780">AA1893</f>
        <v>0</v>
      </c>
      <c r="AB1892" s="28">
        <f>AB1893</f>
        <v>1500.5999999999999</v>
      </c>
      <c r="AC1892" s="29">
        <f>AC1893</f>
        <v>1842</v>
      </c>
      <c r="AD1892" s="29">
        <f>AD1893</f>
        <v>1842</v>
      </c>
      <c r="AE1892" s="30">
        <f t="shared" si="3665"/>
        <v>100</v>
      </c>
      <c r="AF1892" s="28">
        <f>AF1893</f>
        <v>1842</v>
      </c>
      <c r="AG1892" s="28">
        <f>AG1893</f>
        <v>0</v>
      </c>
      <c r="AH1892" s="28">
        <f>AH1893</f>
        <v>0</v>
      </c>
      <c r="AI1892" s="28">
        <f>AI1893</f>
        <v>0</v>
      </c>
      <c r="AJ1892" s="28">
        <f>AJ1893</f>
        <v>0</v>
      </c>
      <c r="AK1892" s="28">
        <f>AK1893</f>
        <v>0</v>
      </c>
      <c r="AL1892" s="28">
        <f t="shared" si="3672"/>
        <v>1842</v>
      </c>
      <c r="AM1892" s="28">
        <f t="shared" si="3673"/>
        <v>-104.09999999999991</v>
      </c>
      <c r="AN1892" s="31"/>
      <c r="AO1892" s="24"/>
      <c r="AP1892" s="24"/>
      <c r="AQ1892" s="24"/>
      <c r="AR1892" s="24"/>
      <c r="AS1892" s="24"/>
    </row>
    <row r="1893" s="33" customFormat="1">
      <c r="B1893" s="34" t="s">
        <v>834</v>
      </c>
      <c r="C1893" s="34" t="s">
        <v>137</v>
      </c>
      <c r="D1893" s="34" t="s">
        <v>41</v>
      </c>
      <c r="E1893" s="35" t="str">
        <f t="shared" si="3674"/>
        <v>1101</v>
      </c>
      <c r="F1893" s="34"/>
      <c r="G1893" s="34"/>
      <c r="H1893" s="36" t="s">
        <v>829</v>
      </c>
      <c r="I1893" s="37">
        <f t="shared" si="3770"/>
        <v>1860.9000000000001</v>
      </c>
      <c r="J1893" s="37">
        <f t="shared" si="3771"/>
        <v>1860.9000000000001</v>
      </c>
      <c r="K1893" s="37">
        <f t="shared" si="3772"/>
        <v>1860.9000000000001</v>
      </c>
      <c r="L1893" s="37">
        <f t="shared" si="3773"/>
        <v>-123</v>
      </c>
      <c r="M1893" s="37">
        <f t="shared" si="3774"/>
        <v>-123</v>
      </c>
      <c r="N1893" s="37">
        <f t="shared" si="3775"/>
        <v>-123</v>
      </c>
      <c r="O1893" s="37">
        <f>O1894+O1900</f>
        <v>0</v>
      </c>
      <c r="P1893" s="37">
        <f>P1894+P1900</f>
        <v>0</v>
      </c>
      <c r="Q1893" s="37">
        <f>Q1894+Q1900</f>
        <v>0</v>
      </c>
      <c r="R1893" s="37">
        <f>R1894+R1900</f>
        <v>0</v>
      </c>
      <c r="S1893" s="37">
        <f>S1894+S1900</f>
        <v>0</v>
      </c>
      <c r="T1893" s="37">
        <f>T1894+T1900</f>
        <v>0</v>
      </c>
      <c r="U1893" s="37">
        <v>0</v>
      </c>
      <c r="V1893" s="37">
        <f t="shared" si="3675"/>
        <v>1737.9000000000001</v>
      </c>
      <c r="W1893" s="37">
        <f t="shared" si="3776"/>
        <v>0</v>
      </c>
      <c r="X1893" s="37">
        <f t="shared" si="3777"/>
        <v>0</v>
      </c>
      <c r="Y1893" s="37">
        <f t="shared" si="3778"/>
        <v>0</v>
      </c>
      <c r="Z1893" s="37">
        <f t="shared" si="3779"/>
        <v>0</v>
      </c>
      <c r="AA1893" s="37">
        <f t="shared" si="3780"/>
        <v>0</v>
      </c>
      <c r="AB1893" s="37">
        <f>AB1894+AB1900</f>
        <v>1500.5999999999999</v>
      </c>
      <c r="AC1893" s="38">
        <f>AC1894+AC1900</f>
        <v>1842</v>
      </c>
      <c r="AD1893" s="38">
        <f>AD1894+AD1900</f>
        <v>1842</v>
      </c>
      <c r="AE1893" s="39">
        <f t="shared" si="3665"/>
        <v>100</v>
      </c>
      <c r="AF1893" s="37">
        <f>AF1894+AF1900</f>
        <v>1842</v>
      </c>
      <c r="AG1893" s="37">
        <f>AG1894+AG1900</f>
        <v>0</v>
      </c>
      <c r="AH1893" s="37">
        <f>AH1894+AH1900</f>
        <v>0</v>
      </c>
      <c r="AI1893" s="37">
        <f>AI1894+AI1900</f>
        <v>0</v>
      </c>
      <c r="AJ1893" s="37">
        <f>AJ1894+AJ1900</f>
        <v>0</v>
      </c>
      <c r="AK1893" s="37">
        <f>AK1894+AK1900</f>
        <v>0</v>
      </c>
      <c r="AL1893" s="37">
        <f t="shared" si="3672"/>
        <v>1842</v>
      </c>
      <c r="AM1893" s="37">
        <f t="shared" si="3673"/>
        <v>-104.09999999999991</v>
      </c>
      <c r="AN1893" s="40"/>
      <c r="AO1893" s="33"/>
      <c r="AP1893" s="33"/>
      <c r="AQ1893" s="33"/>
      <c r="AR1893" s="33"/>
      <c r="AS1893" s="33"/>
    </row>
    <row r="1894" ht="31.5">
      <c r="B1894" s="41" t="s">
        <v>834</v>
      </c>
      <c r="C1894" s="41" t="s">
        <v>137</v>
      </c>
      <c r="D1894" s="41" t="s">
        <v>41</v>
      </c>
      <c r="E1894" s="26" t="str">
        <f t="shared" si="3674"/>
        <v>1101</v>
      </c>
      <c r="F1894" s="41" t="s">
        <v>662</v>
      </c>
      <c r="G1894" s="41"/>
      <c r="H1894" s="42" t="s">
        <v>663</v>
      </c>
      <c r="I1894" s="43">
        <f t="shared" si="3770"/>
        <v>1860.9000000000001</v>
      </c>
      <c r="J1894" s="43">
        <f t="shared" si="3771"/>
        <v>1860.9000000000001</v>
      </c>
      <c r="K1894" s="43">
        <f t="shared" si="3772"/>
        <v>1860.9000000000001</v>
      </c>
      <c r="L1894" s="43">
        <f t="shared" si="3773"/>
        <v>-123</v>
      </c>
      <c r="M1894" s="43">
        <f t="shared" si="3774"/>
        <v>-123</v>
      </c>
      <c r="N1894" s="43">
        <f t="shared" si="3775"/>
        <v>-123</v>
      </c>
      <c r="O1894" s="43">
        <f t="shared" ref="O1894:O1902" si="3781">O1895</f>
        <v>0</v>
      </c>
      <c r="P1894" s="43">
        <f t="shared" ref="P1894:P1902" si="3782">P1895</f>
        <v>0</v>
      </c>
      <c r="Q1894" s="43">
        <f t="shared" ref="Q1894:Q1902" si="3783">Q1895</f>
        <v>0</v>
      </c>
      <c r="R1894" s="43">
        <f t="shared" ref="R1894:R1902" si="3784">R1895</f>
        <v>0</v>
      </c>
      <c r="S1894" s="43">
        <f t="shared" ref="S1894:S1902" si="3785">S1895</f>
        <v>0</v>
      </c>
      <c r="T1894" s="43">
        <f t="shared" ref="T1894:T1902" si="3786">T1895</f>
        <v>0</v>
      </c>
      <c r="U1894" s="43">
        <v>0</v>
      </c>
      <c r="V1894" s="43">
        <f t="shared" si="3675"/>
        <v>1737.9000000000001</v>
      </c>
      <c r="W1894" s="43">
        <f t="shared" si="3776"/>
        <v>0</v>
      </c>
      <c r="X1894" s="43">
        <f t="shared" si="3777"/>
        <v>0</v>
      </c>
      <c r="Y1894" s="43">
        <f t="shared" si="3778"/>
        <v>0</v>
      </c>
      <c r="Z1894" s="43">
        <f t="shared" si="3779"/>
        <v>0</v>
      </c>
      <c r="AA1894" s="43">
        <f t="shared" si="3780"/>
        <v>0</v>
      </c>
      <c r="AB1894" s="43">
        <f t="shared" ref="AB1894:AB1902" si="3787">AB1895</f>
        <v>1396.5</v>
      </c>
      <c r="AC1894" s="44">
        <f t="shared" ref="AC1894:AC1902" si="3788">AC1895</f>
        <v>1737.9000000000001</v>
      </c>
      <c r="AD1894" s="44">
        <f t="shared" ref="AD1894:AD1902" si="3789">AD1895</f>
        <v>1737.9000000000001</v>
      </c>
      <c r="AE1894" s="45">
        <f t="shared" si="3665"/>
        <v>100</v>
      </c>
      <c r="AF1894" s="43">
        <f t="shared" ref="AF1894:AF1902" si="3790">AF1895</f>
        <v>1737.9000000000001</v>
      </c>
      <c r="AG1894" s="43">
        <f t="shared" ref="AG1894:AG1902" si="3791">AG1895</f>
        <v>0</v>
      </c>
      <c r="AH1894" s="43">
        <f t="shared" ref="AH1894:AH1902" si="3792">AH1895</f>
        <v>0</v>
      </c>
      <c r="AI1894" s="43">
        <f t="shared" ref="AI1894:AI1902" si="3793">AI1895</f>
        <v>0</v>
      </c>
      <c r="AJ1894" s="43">
        <f t="shared" ref="AJ1894:AJ1902" si="3794">AJ1895</f>
        <v>0</v>
      </c>
      <c r="AK1894" s="43">
        <f t="shared" ref="AK1894:AK1902" si="3795">AK1895</f>
        <v>0</v>
      </c>
      <c r="AL1894" s="43">
        <f t="shared" si="3672"/>
        <v>1737.9000000000001</v>
      </c>
      <c r="AM1894" s="43">
        <f t="shared" si="3673"/>
        <v>0</v>
      </c>
      <c r="AN1894" s="2"/>
      <c r="AO1894" s="1"/>
      <c r="AP1894" s="1"/>
      <c r="AQ1894" s="1"/>
      <c r="AR1894" s="1"/>
      <c r="AS1894" s="1"/>
    </row>
    <row r="1895" ht="31.5">
      <c r="B1895" s="41" t="s">
        <v>834</v>
      </c>
      <c r="C1895" s="41" t="s">
        <v>137</v>
      </c>
      <c r="D1895" s="41" t="s">
        <v>41</v>
      </c>
      <c r="E1895" s="26" t="str">
        <f t="shared" si="3674"/>
        <v>1101</v>
      </c>
      <c r="F1895" s="41" t="s">
        <v>664</v>
      </c>
      <c r="G1895" s="41"/>
      <c r="H1895" s="42" t="s">
        <v>665</v>
      </c>
      <c r="I1895" s="43">
        <f t="shared" si="3770"/>
        <v>1860.9000000000001</v>
      </c>
      <c r="J1895" s="43">
        <f t="shared" si="3771"/>
        <v>1860.9000000000001</v>
      </c>
      <c r="K1895" s="43">
        <f t="shared" si="3772"/>
        <v>1860.9000000000001</v>
      </c>
      <c r="L1895" s="43">
        <f t="shared" si="3773"/>
        <v>-123</v>
      </c>
      <c r="M1895" s="43">
        <f t="shared" si="3774"/>
        <v>-123</v>
      </c>
      <c r="N1895" s="43">
        <f t="shared" si="3775"/>
        <v>-123</v>
      </c>
      <c r="O1895" s="43">
        <f t="shared" si="3781"/>
        <v>0</v>
      </c>
      <c r="P1895" s="43">
        <f t="shared" si="3782"/>
        <v>0</v>
      </c>
      <c r="Q1895" s="43">
        <f t="shared" si="3783"/>
        <v>0</v>
      </c>
      <c r="R1895" s="43">
        <f t="shared" si="3784"/>
        <v>0</v>
      </c>
      <c r="S1895" s="43">
        <f t="shared" si="3785"/>
        <v>0</v>
      </c>
      <c r="T1895" s="43">
        <f t="shared" si="3786"/>
        <v>0</v>
      </c>
      <c r="U1895" s="43">
        <v>0</v>
      </c>
      <c r="V1895" s="43">
        <f t="shared" si="3675"/>
        <v>1737.9000000000001</v>
      </c>
      <c r="W1895" s="43">
        <f t="shared" si="3776"/>
        <v>0</v>
      </c>
      <c r="X1895" s="43">
        <f t="shared" si="3777"/>
        <v>0</v>
      </c>
      <c r="Y1895" s="43">
        <f t="shared" si="3778"/>
        <v>0</v>
      </c>
      <c r="Z1895" s="43">
        <f t="shared" si="3779"/>
        <v>0</v>
      </c>
      <c r="AA1895" s="43">
        <f t="shared" si="3780"/>
        <v>0</v>
      </c>
      <c r="AB1895" s="43">
        <f t="shared" si="3787"/>
        <v>1396.5</v>
      </c>
      <c r="AC1895" s="44">
        <f t="shared" si="3788"/>
        <v>1737.9000000000001</v>
      </c>
      <c r="AD1895" s="44">
        <f t="shared" si="3789"/>
        <v>1737.9000000000001</v>
      </c>
      <c r="AE1895" s="45">
        <f t="shared" si="3665"/>
        <v>100</v>
      </c>
      <c r="AF1895" s="43">
        <f t="shared" si="3790"/>
        <v>1737.9000000000001</v>
      </c>
      <c r="AG1895" s="43">
        <f t="shared" si="3791"/>
        <v>0</v>
      </c>
      <c r="AH1895" s="43">
        <f t="shared" si="3792"/>
        <v>0</v>
      </c>
      <c r="AI1895" s="43">
        <f t="shared" si="3793"/>
        <v>0</v>
      </c>
      <c r="AJ1895" s="43">
        <f t="shared" si="3794"/>
        <v>0</v>
      </c>
      <c r="AK1895" s="43">
        <f t="shared" si="3795"/>
        <v>0</v>
      </c>
      <c r="AL1895" s="43">
        <f t="shared" si="3672"/>
        <v>1737.9000000000001</v>
      </c>
      <c r="AM1895" s="43">
        <f t="shared" si="3673"/>
        <v>0</v>
      </c>
      <c r="AN1895" s="2"/>
      <c r="AO1895" s="1"/>
      <c r="AP1895" s="1"/>
      <c r="AQ1895" s="1"/>
      <c r="AR1895" s="1"/>
      <c r="AS1895" s="1"/>
    </row>
    <row r="1896" ht="78.75">
      <c r="B1896" s="41" t="s">
        <v>834</v>
      </c>
      <c r="C1896" s="41" t="s">
        <v>137</v>
      </c>
      <c r="D1896" s="41" t="s">
        <v>41</v>
      </c>
      <c r="E1896" s="26" t="str">
        <f t="shared" si="3674"/>
        <v>1101</v>
      </c>
      <c r="F1896" s="41" t="s">
        <v>830</v>
      </c>
      <c r="G1896" s="41"/>
      <c r="H1896" s="42" t="s">
        <v>831</v>
      </c>
      <c r="I1896" s="43">
        <f t="shared" si="3770"/>
        <v>1860.9000000000001</v>
      </c>
      <c r="J1896" s="43">
        <f t="shared" si="3771"/>
        <v>1860.9000000000001</v>
      </c>
      <c r="K1896" s="43">
        <f t="shared" si="3772"/>
        <v>1860.9000000000001</v>
      </c>
      <c r="L1896" s="43">
        <f t="shared" si="3773"/>
        <v>-123</v>
      </c>
      <c r="M1896" s="43">
        <f t="shared" si="3774"/>
        <v>-123</v>
      </c>
      <c r="N1896" s="43">
        <f t="shared" si="3775"/>
        <v>-123</v>
      </c>
      <c r="O1896" s="43">
        <f t="shared" si="3781"/>
        <v>0</v>
      </c>
      <c r="P1896" s="43">
        <f t="shared" si="3782"/>
        <v>0</v>
      </c>
      <c r="Q1896" s="43">
        <f t="shared" si="3783"/>
        <v>0</v>
      </c>
      <c r="R1896" s="43">
        <f t="shared" si="3784"/>
        <v>0</v>
      </c>
      <c r="S1896" s="43">
        <f t="shared" si="3785"/>
        <v>0</v>
      </c>
      <c r="T1896" s="43">
        <f t="shared" si="3786"/>
        <v>0</v>
      </c>
      <c r="U1896" s="43">
        <v>0</v>
      </c>
      <c r="V1896" s="43">
        <f t="shared" si="3675"/>
        <v>1737.9000000000001</v>
      </c>
      <c r="W1896" s="43">
        <f t="shared" si="3776"/>
        <v>0</v>
      </c>
      <c r="X1896" s="43">
        <f t="shared" si="3777"/>
        <v>0</v>
      </c>
      <c r="Y1896" s="43">
        <f t="shared" si="3778"/>
        <v>0</v>
      </c>
      <c r="Z1896" s="43">
        <f t="shared" si="3779"/>
        <v>0</v>
      </c>
      <c r="AA1896" s="43">
        <f t="shared" si="3780"/>
        <v>0</v>
      </c>
      <c r="AB1896" s="43">
        <f t="shared" si="3787"/>
        <v>1396.5</v>
      </c>
      <c r="AC1896" s="44">
        <f t="shared" si="3788"/>
        <v>1737.9000000000001</v>
      </c>
      <c r="AD1896" s="44">
        <f t="shared" si="3789"/>
        <v>1737.9000000000001</v>
      </c>
      <c r="AE1896" s="45">
        <f t="shared" ref="AE1896:AE1959" si="3796">AD1896/AC1896*100</f>
        <v>100</v>
      </c>
      <c r="AF1896" s="43">
        <f t="shared" si="3790"/>
        <v>1737.9000000000001</v>
      </c>
      <c r="AG1896" s="43">
        <f t="shared" si="3791"/>
        <v>0</v>
      </c>
      <c r="AH1896" s="43">
        <f t="shared" si="3792"/>
        <v>0</v>
      </c>
      <c r="AI1896" s="43">
        <f t="shared" si="3793"/>
        <v>0</v>
      </c>
      <c r="AJ1896" s="43">
        <f t="shared" si="3794"/>
        <v>0</v>
      </c>
      <c r="AK1896" s="43">
        <f t="shared" si="3795"/>
        <v>0</v>
      </c>
      <c r="AL1896" s="43">
        <f t="shared" ref="AL1896:AL1959" si="3797">AF1896+AH1896+AK1896+AI1896+AJ1896+AG1896</f>
        <v>1737.9000000000001</v>
      </c>
      <c r="AM1896" s="43">
        <f t="shared" ref="AM1896:AM1959" si="3798">V1896-AL1896</f>
        <v>0</v>
      </c>
      <c r="AN1896" s="2"/>
      <c r="AR1896" s="1"/>
      <c r="AS1896" s="1"/>
    </row>
    <row r="1897" ht="31.5">
      <c r="B1897" s="41" t="s">
        <v>834</v>
      </c>
      <c r="C1897" s="41" t="s">
        <v>137</v>
      </c>
      <c r="D1897" s="41" t="s">
        <v>41</v>
      </c>
      <c r="E1897" s="26" t="str">
        <f t="shared" si="3674"/>
        <v>1101</v>
      </c>
      <c r="F1897" s="41" t="s">
        <v>832</v>
      </c>
      <c r="G1897" s="41"/>
      <c r="H1897" s="42" t="s">
        <v>833</v>
      </c>
      <c r="I1897" s="43">
        <f t="shared" si="3770"/>
        <v>1860.9000000000001</v>
      </c>
      <c r="J1897" s="43">
        <f t="shared" si="3771"/>
        <v>1860.9000000000001</v>
      </c>
      <c r="K1897" s="43">
        <f t="shared" si="3772"/>
        <v>1860.9000000000001</v>
      </c>
      <c r="L1897" s="43">
        <f t="shared" si="3773"/>
        <v>-123</v>
      </c>
      <c r="M1897" s="43">
        <f t="shared" si="3774"/>
        <v>-123</v>
      </c>
      <c r="N1897" s="43">
        <f t="shared" si="3775"/>
        <v>-123</v>
      </c>
      <c r="O1897" s="43">
        <f t="shared" si="3781"/>
        <v>0</v>
      </c>
      <c r="P1897" s="43">
        <f t="shared" si="3782"/>
        <v>0</v>
      </c>
      <c r="Q1897" s="43">
        <f t="shared" si="3783"/>
        <v>0</v>
      </c>
      <c r="R1897" s="43">
        <f t="shared" si="3784"/>
        <v>0</v>
      </c>
      <c r="S1897" s="43">
        <f t="shared" si="3785"/>
        <v>0</v>
      </c>
      <c r="T1897" s="43">
        <f t="shared" si="3786"/>
        <v>0</v>
      </c>
      <c r="U1897" s="43">
        <v>0</v>
      </c>
      <c r="V1897" s="43">
        <f t="shared" si="3675"/>
        <v>1737.9000000000001</v>
      </c>
      <c r="W1897" s="43">
        <f t="shared" si="3776"/>
        <v>0</v>
      </c>
      <c r="X1897" s="43">
        <f t="shared" si="3777"/>
        <v>0</v>
      </c>
      <c r="Y1897" s="43">
        <f t="shared" si="3778"/>
        <v>0</v>
      </c>
      <c r="Z1897" s="43">
        <f t="shared" si="3779"/>
        <v>0</v>
      </c>
      <c r="AA1897" s="43">
        <f t="shared" si="3780"/>
        <v>0</v>
      </c>
      <c r="AB1897" s="43">
        <f t="shared" si="3787"/>
        <v>1396.5</v>
      </c>
      <c r="AC1897" s="44">
        <f t="shared" si="3788"/>
        <v>1737.9000000000001</v>
      </c>
      <c r="AD1897" s="44">
        <f t="shared" si="3789"/>
        <v>1737.9000000000001</v>
      </c>
      <c r="AE1897" s="45">
        <f t="shared" si="3796"/>
        <v>100</v>
      </c>
      <c r="AF1897" s="43">
        <f t="shared" si="3790"/>
        <v>1737.9000000000001</v>
      </c>
      <c r="AG1897" s="43">
        <f t="shared" si="3791"/>
        <v>0</v>
      </c>
      <c r="AH1897" s="43">
        <f t="shared" si="3792"/>
        <v>0</v>
      </c>
      <c r="AI1897" s="43">
        <f t="shared" si="3793"/>
        <v>0</v>
      </c>
      <c r="AJ1897" s="43">
        <f t="shared" si="3794"/>
        <v>0</v>
      </c>
      <c r="AK1897" s="43">
        <f t="shared" si="3795"/>
        <v>0</v>
      </c>
      <c r="AL1897" s="43">
        <f t="shared" si="3797"/>
        <v>1737.9000000000001</v>
      </c>
      <c r="AM1897" s="43">
        <f t="shared" si="3798"/>
        <v>0</v>
      </c>
      <c r="AN1897" s="2"/>
      <c r="AO1897" s="1"/>
      <c r="AP1897" s="1"/>
      <c r="AQ1897" s="1"/>
      <c r="AR1897" s="1"/>
      <c r="AS1897" s="1"/>
    </row>
    <row r="1898" ht="31.5">
      <c r="B1898" s="41" t="s">
        <v>834</v>
      </c>
      <c r="C1898" s="41" t="s">
        <v>137</v>
      </c>
      <c r="D1898" s="41" t="s">
        <v>41</v>
      </c>
      <c r="E1898" s="26" t="str">
        <f t="shared" si="3674"/>
        <v>1101</v>
      </c>
      <c r="F1898" s="41" t="s">
        <v>832</v>
      </c>
      <c r="G1898" s="41" t="s">
        <v>53</v>
      </c>
      <c r="H1898" s="42" t="s">
        <v>54</v>
      </c>
      <c r="I1898" s="43">
        <f t="shared" si="3770"/>
        <v>1860.9000000000001</v>
      </c>
      <c r="J1898" s="43">
        <f t="shared" si="3771"/>
        <v>1860.9000000000001</v>
      </c>
      <c r="K1898" s="43">
        <f t="shared" si="3772"/>
        <v>1860.9000000000001</v>
      </c>
      <c r="L1898" s="43">
        <f t="shared" si="3773"/>
        <v>-123</v>
      </c>
      <c r="M1898" s="43">
        <f t="shared" si="3774"/>
        <v>-123</v>
      </c>
      <c r="N1898" s="43">
        <f t="shared" si="3775"/>
        <v>-123</v>
      </c>
      <c r="O1898" s="43">
        <f t="shared" si="3781"/>
        <v>0</v>
      </c>
      <c r="P1898" s="43">
        <f t="shared" si="3782"/>
        <v>0</v>
      </c>
      <c r="Q1898" s="43">
        <f t="shared" si="3783"/>
        <v>0</v>
      </c>
      <c r="R1898" s="43">
        <f t="shared" si="3784"/>
        <v>0</v>
      </c>
      <c r="S1898" s="43">
        <f t="shared" si="3785"/>
        <v>0</v>
      </c>
      <c r="T1898" s="43">
        <f t="shared" si="3786"/>
        <v>0</v>
      </c>
      <c r="U1898" s="43">
        <v>0</v>
      </c>
      <c r="V1898" s="43">
        <f t="shared" si="3675"/>
        <v>1737.9000000000001</v>
      </c>
      <c r="W1898" s="43">
        <f t="shared" si="3776"/>
        <v>0</v>
      </c>
      <c r="X1898" s="43">
        <f t="shared" si="3777"/>
        <v>0</v>
      </c>
      <c r="Y1898" s="43">
        <f t="shared" si="3778"/>
        <v>0</v>
      </c>
      <c r="Z1898" s="43">
        <f t="shared" si="3779"/>
        <v>0</v>
      </c>
      <c r="AA1898" s="43">
        <f t="shared" si="3780"/>
        <v>0</v>
      </c>
      <c r="AB1898" s="43">
        <f t="shared" si="3787"/>
        <v>1396.5</v>
      </c>
      <c r="AC1898" s="44">
        <f t="shared" si="3788"/>
        <v>1737.9000000000001</v>
      </c>
      <c r="AD1898" s="44">
        <f t="shared" si="3789"/>
        <v>1737.9000000000001</v>
      </c>
      <c r="AE1898" s="45">
        <f t="shared" si="3796"/>
        <v>100</v>
      </c>
      <c r="AF1898" s="43">
        <f t="shared" si="3790"/>
        <v>1737.9000000000001</v>
      </c>
      <c r="AG1898" s="43">
        <f t="shared" si="3791"/>
        <v>0</v>
      </c>
      <c r="AH1898" s="43">
        <f t="shared" si="3792"/>
        <v>0</v>
      </c>
      <c r="AI1898" s="43">
        <f t="shared" si="3793"/>
        <v>0</v>
      </c>
      <c r="AJ1898" s="43">
        <f t="shared" si="3794"/>
        <v>0</v>
      </c>
      <c r="AK1898" s="43">
        <f t="shared" si="3795"/>
        <v>0</v>
      </c>
      <c r="AL1898" s="43">
        <f t="shared" si="3797"/>
        <v>1737.9000000000001</v>
      </c>
      <c r="AM1898" s="43">
        <f t="shared" si="3798"/>
        <v>0</v>
      </c>
      <c r="AN1898" s="2"/>
      <c r="AO1898" s="1"/>
      <c r="AP1898" s="1"/>
      <c r="AQ1898" s="1"/>
      <c r="AR1898" s="1"/>
      <c r="AS1898" s="1"/>
    </row>
    <row r="1899" ht="31.5">
      <c r="B1899" s="41" t="s">
        <v>834</v>
      </c>
      <c r="C1899" s="41" t="s">
        <v>137</v>
      </c>
      <c r="D1899" s="41" t="s">
        <v>41</v>
      </c>
      <c r="E1899" s="26" t="str">
        <f t="shared" si="3674"/>
        <v>1101</v>
      </c>
      <c r="F1899" s="41" t="s">
        <v>832</v>
      </c>
      <c r="G1899" s="41" t="s">
        <v>55</v>
      </c>
      <c r="H1899" s="42" t="s">
        <v>56</v>
      </c>
      <c r="I1899" s="43">
        <v>1860.9000000000001</v>
      </c>
      <c r="J1899" s="43">
        <v>1860.9000000000001</v>
      </c>
      <c r="K1899" s="43">
        <v>1860.9000000000001</v>
      </c>
      <c r="L1899" s="43">
        <v>-123</v>
      </c>
      <c r="M1899" s="43">
        <v>-123</v>
      </c>
      <c r="N1899" s="43">
        <v>-123</v>
      </c>
      <c r="O1899" s="43">
        <v>0</v>
      </c>
      <c r="P1899" s="43">
        <v>0</v>
      </c>
      <c r="Q1899" s="43">
        <v>0</v>
      </c>
      <c r="R1899" s="43">
        <v>0</v>
      </c>
      <c r="S1899" s="43">
        <v>0</v>
      </c>
      <c r="T1899" s="43">
        <v>0</v>
      </c>
      <c r="U1899" s="43">
        <v>0</v>
      </c>
      <c r="V1899" s="43">
        <f t="shared" si="3675"/>
        <v>1737.9000000000001</v>
      </c>
      <c r="W1899" s="43"/>
      <c r="X1899" s="43"/>
      <c r="Y1899" s="43"/>
      <c r="Z1899" s="43"/>
      <c r="AA1899" s="43"/>
      <c r="AB1899" s="43">
        <v>1396.5</v>
      </c>
      <c r="AC1899" s="44">
        <v>1737.9000000000001</v>
      </c>
      <c r="AD1899" s="44">
        <v>1737.9000000000001</v>
      </c>
      <c r="AE1899" s="45">
        <f t="shared" si="3796"/>
        <v>100</v>
      </c>
      <c r="AF1899" s="43">
        <v>1737.9000000000001</v>
      </c>
      <c r="AG1899" s="43">
        <v>0</v>
      </c>
      <c r="AH1899" s="43">
        <v>0</v>
      </c>
      <c r="AI1899" s="43">
        <v>0</v>
      </c>
      <c r="AJ1899" s="43">
        <v>0</v>
      </c>
      <c r="AK1899" s="43">
        <v>0</v>
      </c>
      <c r="AL1899" s="43">
        <f t="shared" si="3797"/>
        <v>1737.9000000000001</v>
      </c>
      <c r="AM1899" s="43">
        <f t="shared" si="3798"/>
        <v>0</v>
      </c>
      <c r="AN1899" s="19"/>
      <c r="AO1899" s="1"/>
      <c r="AP1899" s="1"/>
      <c r="AQ1899" s="1"/>
      <c r="AR1899" s="1"/>
      <c r="AS1899" s="1"/>
    </row>
    <row r="1900" ht="31.5">
      <c r="B1900" s="41" t="s">
        <v>834</v>
      </c>
      <c r="C1900" s="41" t="s">
        <v>137</v>
      </c>
      <c r="D1900" s="41" t="s">
        <v>41</v>
      </c>
      <c r="E1900" s="26" t="str">
        <f t="shared" si="3674"/>
        <v>1101</v>
      </c>
      <c r="F1900" s="41" t="s">
        <v>81</v>
      </c>
      <c r="G1900" s="41"/>
      <c r="H1900" s="42" t="s">
        <v>82</v>
      </c>
      <c r="I1900" s="43"/>
      <c r="J1900" s="43"/>
      <c r="K1900" s="43"/>
      <c r="L1900" s="43"/>
      <c r="M1900" s="43"/>
      <c r="N1900" s="43"/>
      <c r="O1900" s="43">
        <f t="shared" si="3781"/>
        <v>0</v>
      </c>
      <c r="P1900" s="43">
        <f t="shared" si="3782"/>
        <v>0</v>
      </c>
      <c r="Q1900" s="43">
        <f t="shared" si="3783"/>
        <v>0</v>
      </c>
      <c r="R1900" s="43">
        <f t="shared" si="3784"/>
        <v>0</v>
      </c>
      <c r="S1900" s="43">
        <f t="shared" si="3785"/>
        <v>0</v>
      </c>
      <c r="T1900" s="43">
        <f t="shared" si="3786"/>
        <v>0</v>
      </c>
      <c r="U1900" s="43"/>
      <c r="V1900" s="43">
        <f t="shared" si="3675"/>
        <v>0</v>
      </c>
      <c r="W1900" s="43"/>
      <c r="X1900" s="43"/>
      <c r="Y1900" s="43"/>
      <c r="Z1900" s="43"/>
      <c r="AA1900" s="43"/>
      <c r="AB1900" s="43">
        <f t="shared" si="3787"/>
        <v>104.09999999999999</v>
      </c>
      <c r="AC1900" s="44">
        <f t="shared" si="3788"/>
        <v>104.09999999999999</v>
      </c>
      <c r="AD1900" s="44">
        <f t="shared" si="3789"/>
        <v>104.09999999999999</v>
      </c>
      <c r="AE1900" s="45">
        <f t="shared" si="3796"/>
        <v>100</v>
      </c>
      <c r="AF1900" s="43">
        <f t="shared" si="3790"/>
        <v>104.09999999999999</v>
      </c>
      <c r="AG1900" s="43">
        <f t="shared" si="3791"/>
        <v>0</v>
      </c>
      <c r="AH1900" s="43">
        <f t="shared" si="3792"/>
        <v>0</v>
      </c>
      <c r="AI1900" s="43">
        <f t="shared" si="3793"/>
        <v>0</v>
      </c>
      <c r="AJ1900" s="43">
        <f t="shared" si="3794"/>
        <v>0</v>
      </c>
      <c r="AK1900" s="43">
        <f t="shared" si="3795"/>
        <v>0</v>
      </c>
      <c r="AL1900" s="43">
        <f t="shared" si="3797"/>
        <v>104.09999999999999</v>
      </c>
      <c r="AM1900" s="43">
        <f t="shared" si="3798"/>
        <v>-104.09999999999999</v>
      </c>
      <c r="AN1900" s="19"/>
      <c r="AR1900" s="1"/>
      <c r="AS1900" s="1"/>
    </row>
    <row r="1901" ht="47.25">
      <c r="B1901" s="41" t="s">
        <v>834</v>
      </c>
      <c r="C1901" s="41" t="s">
        <v>137</v>
      </c>
      <c r="D1901" s="41" t="s">
        <v>41</v>
      </c>
      <c r="E1901" s="26" t="str">
        <f t="shared" si="3674"/>
        <v>1101</v>
      </c>
      <c r="F1901" s="41" t="s">
        <v>381</v>
      </c>
      <c r="G1901" s="41"/>
      <c r="H1901" s="42" t="s">
        <v>382</v>
      </c>
      <c r="I1901" s="43"/>
      <c r="J1901" s="43"/>
      <c r="K1901" s="43"/>
      <c r="L1901" s="43"/>
      <c r="M1901" s="43"/>
      <c r="N1901" s="43"/>
      <c r="O1901" s="43">
        <f t="shared" si="3781"/>
        <v>0</v>
      </c>
      <c r="P1901" s="43">
        <f t="shared" si="3782"/>
        <v>0</v>
      </c>
      <c r="Q1901" s="43">
        <f t="shared" si="3783"/>
        <v>0</v>
      </c>
      <c r="R1901" s="43">
        <f t="shared" si="3784"/>
        <v>0</v>
      </c>
      <c r="S1901" s="43">
        <f t="shared" si="3785"/>
        <v>0</v>
      </c>
      <c r="T1901" s="43">
        <f t="shared" si="3786"/>
        <v>0</v>
      </c>
      <c r="U1901" s="43"/>
      <c r="V1901" s="43">
        <f t="shared" si="3675"/>
        <v>0</v>
      </c>
      <c r="W1901" s="43"/>
      <c r="X1901" s="43"/>
      <c r="Y1901" s="43"/>
      <c r="Z1901" s="43"/>
      <c r="AA1901" s="43"/>
      <c r="AB1901" s="43">
        <f t="shared" si="3787"/>
        <v>104.09999999999999</v>
      </c>
      <c r="AC1901" s="44">
        <f t="shared" si="3788"/>
        <v>104.09999999999999</v>
      </c>
      <c r="AD1901" s="44">
        <f t="shared" si="3789"/>
        <v>104.09999999999999</v>
      </c>
      <c r="AE1901" s="45">
        <f t="shared" si="3796"/>
        <v>100</v>
      </c>
      <c r="AF1901" s="43">
        <f t="shared" si="3790"/>
        <v>104.09999999999999</v>
      </c>
      <c r="AG1901" s="43">
        <f t="shared" si="3791"/>
        <v>0</v>
      </c>
      <c r="AH1901" s="43">
        <f t="shared" si="3792"/>
        <v>0</v>
      </c>
      <c r="AI1901" s="43">
        <f t="shared" si="3793"/>
        <v>0</v>
      </c>
      <c r="AJ1901" s="43">
        <f t="shared" si="3794"/>
        <v>0</v>
      </c>
      <c r="AK1901" s="43">
        <f t="shared" si="3795"/>
        <v>0</v>
      </c>
      <c r="AL1901" s="43">
        <f t="shared" si="3797"/>
        <v>104.09999999999999</v>
      </c>
      <c r="AM1901" s="43">
        <f t="shared" si="3798"/>
        <v>-104.09999999999999</v>
      </c>
      <c r="AN1901" s="19"/>
      <c r="AO1901" s="1"/>
      <c r="AP1901" s="1"/>
      <c r="AQ1901" s="1"/>
      <c r="AR1901" s="1"/>
      <c r="AS1901" s="1"/>
    </row>
    <row r="1902" ht="31.5">
      <c r="B1902" s="41" t="s">
        <v>834</v>
      </c>
      <c r="C1902" s="41" t="s">
        <v>137</v>
      </c>
      <c r="D1902" s="41" t="s">
        <v>41</v>
      </c>
      <c r="E1902" s="26" t="str">
        <f t="shared" si="3674"/>
        <v>1101</v>
      </c>
      <c r="F1902" s="41" t="s">
        <v>381</v>
      </c>
      <c r="G1902" s="41" t="s">
        <v>177</v>
      </c>
      <c r="H1902" s="42" t="s">
        <v>178</v>
      </c>
      <c r="I1902" s="43"/>
      <c r="J1902" s="43"/>
      <c r="K1902" s="43"/>
      <c r="L1902" s="43"/>
      <c r="M1902" s="43"/>
      <c r="N1902" s="43"/>
      <c r="O1902" s="43">
        <f t="shared" si="3781"/>
        <v>0</v>
      </c>
      <c r="P1902" s="43">
        <f t="shared" si="3782"/>
        <v>0</v>
      </c>
      <c r="Q1902" s="43">
        <f t="shared" si="3783"/>
        <v>0</v>
      </c>
      <c r="R1902" s="43">
        <f t="shared" si="3784"/>
        <v>0</v>
      </c>
      <c r="S1902" s="43">
        <f t="shared" si="3785"/>
        <v>0</v>
      </c>
      <c r="T1902" s="43">
        <f t="shared" si="3786"/>
        <v>0</v>
      </c>
      <c r="U1902" s="43"/>
      <c r="V1902" s="43">
        <f t="shared" si="3675"/>
        <v>0</v>
      </c>
      <c r="W1902" s="43"/>
      <c r="X1902" s="43"/>
      <c r="Y1902" s="43"/>
      <c r="Z1902" s="43"/>
      <c r="AA1902" s="43"/>
      <c r="AB1902" s="43">
        <f t="shared" si="3787"/>
        <v>104.09999999999999</v>
      </c>
      <c r="AC1902" s="44">
        <f t="shared" si="3788"/>
        <v>104.09999999999999</v>
      </c>
      <c r="AD1902" s="44">
        <f t="shared" si="3789"/>
        <v>104.09999999999999</v>
      </c>
      <c r="AE1902" s="45">
        <f t="shared" si="3796"/>
        <v>100</v>
      </c>
      <c r="AF1902" s="43">
        <f t="shared" si="3790"/>
        <v>104.09999999999999</v>
      </c>
      <c r="AG1902" s="43">
        <f t="shared" si="3791"/>
        <v>0</v>
      </c>
      <c r="AH1902" s="43">
        <f t="shared" si="3792"/>
        <v>0</v>
      </c>
      <c r="AI1902" s="43">
        <f t="shared" si="3793"/>
        <v>0</v>
      </c>
      <c r="AJ1902" s="43">
        <f t="shared" si="3794"/>
        <v>0</v>
      </c>
      <c r="AK1902" s="43">
        <f t="shared" si="3795"/>
        <v>0</v>
      </c>
      <c r="AL1902" s="43">
        <f t="shared" si="3797"/>
        <v>104.09999999999999</v>
      </c>
      <c r="AM1902" s="43">
        <f t="shared" si="3798"/>
        <v>-104.09999999999999</v>
      </c>
      <c r="AN1902" s="19"/>
      <c r="AO1902" s="1"/>
      <c r="AP1902" s="1"/>
      <c r="AQ1902" s="1"/>
      <c r="AR1902" s="1"/>
      <c r="AS1902" s="1"/>
    </row>
    <row r="1903" ht="63">
      <c r="B1903" s="41" t="s">
        <v>834</v>
      </c>
      <c r="C1903" s="41" t="s">
        <v>137</v>
      </c>
      <c r="D1903" s="41" t="s">
        <v>41</v>
      </c>
      <c r="E1903" s="26" t="str">
        <f t="shared" ref="E1903:E1966" si="3799">CONCATENATE(C1903,D1903)</f>
        <v>1101</v>
      </c>
      <c r="F1903" s="41" t="s">
        <v>381</v>
      </c>
      <c r="G1903" s="41" t="s">
        <v>373</v>
      </c>
      <c r="H1903" s="42" t="s">
        <v>374</v>
      </c>
      <c r="I1903" s="43"/>
      <c r="J1903" s="43"/>
      <c r="K1903" s="43"/>
      <c r="L1903" s="43"/>
      <c r="M1903" s="43"/>
      <c r="N1903" s="43"/>
      <c r="O1903" s="43">
        <v>0</v>
      </c>
      <c r="P1903" s="43">
        <v>0</v>
      </c>
      <c r="Q1903" s="43">
        <v>0</v>
      </c>
      <c r="R1903" s="43">
        <v>0</v>
      </c>
      <c r="S1903" s="43">
        <v>0</v>
      </c>
      <c r="T1903" s="43">
        <v>0</v>
      </c>
      <c r="U1903" s="43"/>
      <c r="V1903" s="43">
        <f t="shared" ref="V1903:V1966" si="3800">I1903+L1903+U1903+T1903+S1903+R1903+Q1903+P1903+O1903</f>
        <v>0</v>
      </c>
      <c r="W1903" s="43"/>
      <c r="X1903" s="43"/>
      <c r="Y1903" s="43"/>
      <c r="Z1903" s="43"/>
      <c r="AA1903" s="43"/>
      <c r="AB1903" s="43">
        <v>104.09999999999999</v>
      </c>
      <c r="AC1903" s="44">
        <v>104.09999999999999</v>
      </c>
      <c r="AD1903" s="44">
        <v>104.09999999999999</v>
      </c>
      <c r="AE1903" s="45">
        <f t="shared" si="3796"/>
        <v>100</v>
      </c>
      <c r="AF1903" s="43">
        <v>104.09999999999999</v>
      </c>
      <c r="AG1903" s="43">
        <v>0</v>
      </c>
      <c r="AH1903" s="43">
        <v>0</v>
      </c>
      <c r="AI1903" s="43">
        <v>0</v>
      </c>
      <c r="AJ1903" s="43">
        <v>0</v>
      </c>
      <c r="AK1903" s="43">
        <v>0</v>
      </c>
      <c r="AL1903" s="43">
        <f t="shared" si="3797"/>
        <v>104.09999999999999</v>
      </c>
      <c r="AM1903" s="43">
        <f t="shared" si="3798"/>
        <v>-104.09999999999999</v>
      </c>
      <c r="AN1903" s="19"/>
      <c r="AO1903" s="1"/>
      <c r="AP1903" s="1"/>
      <c r="AQ1903" s="1"/>
      <c r="AR1903" s="1"/>
      <c r="AS1903" s="1"/>
    </row>
    <row r="1904" s="24" customFormat="1" ht="31.5">
      <c r="B1904" s="25" t="s">
        <v>848</v>
      </c>
      <c r="C1904" s="25"/>
      <c r="D1904" s="25"/>
      <c r="E1904" s="26" t="str">
        <f t="shared" si="3799"/>
        <v/>
      </c>
      <c r="F1904" s="25"/>
      <c r="G1904" s="25"/>
      <c r="H1904" s="27" t="s">
        <v>849</v>
      </c>
      <c r="I1904" s="28">
        <f>I1905+I1974+I2008+I2096+I2191+I2205+I2179+I2219</f>
        <v>182633.90000000005</v>
      </c>
      <c r="J1904" s="28">
        <f>J1905+J1974+J2008+J2096+J2191+J2205+J2179+J2219</f>
        <v>127278.89999999998</v>
      </c>
      <c r="K1904" s="28">
        <f>K1905+K1974+K2008+K2096+K2191+K2205+K2179+K2219</f>
        <v>125255.19999999998</v>
      </c>
      <c r="L1904" s="28">
        <f>L1905+L1974+L2008+L2096+L2191+L2205+L2179+L2219</f>
        <v>-12771</v>
      </c>
      <c r="M1904" s="28">
        <f>M1905+M1974+M2008+M2096+M2191+M2205+M2179+M2219</f>
        <v>8185.6000000000004</v>
      </c>
      <c r="N1904" s="28">
        <f>N1905+N1974+N2008+N2096+N2191+N2205+N2179+N2219</f>
        <v>8398.2000000000007</v>
      </c>
      <c r="O1904" s="28">
        <f>O1905+O1974+O2008+O2096+O2191+O2205+O2179+O2219</f>
        <v>-418.07499999999999</v>
      </c>
      <c r="P1904" s="28">
        <f>P1905+P1974+P2008+P2096+P2191+P2205+P2179+P2219</f>
        <v>-72.568000000000012</v>
      </c>
      <c r="Q1904" s="28">
        <f>Q1905+Q1974+Q2008+Q2096+Q2191+Q2205+Q2179+Q2219</f>
        <v>0</v>
      </c>
      <c r="R1904" s="28">
        <f>R1905+R1974+R2008+R2096+R2191+R2205+R2179+R2219</f>
        <v>23659.487999999998</v>
      </c>
      <c r="S1904" s="28">
        <f>S1905+S1974+S2008+S2096+S2191+S2205+S2179+S2219</f>
        <v>-3.2229999999999999</v>
      </c>
      <c r="T1904" s="28">
        <f>T1905+T1974+T2008+T2096+T2191+T2205+T2179+T2219</f>
        <v>0</v>
      </c>
      <c r="U1904" s="28">
        <f>U1905+U1974+U2008+U2096+U2191+U2205+U2179+U2219</f>
        <v>1159.829</v>
      </c>
      <c r="V1904" s="28">
        <f t="shared" si="3800"/>
        <v>194188.35100000005</v>
      </c>
      <c r="W1904" s="28">
        <f>W1905+W1974+W2008+W2096+W2191+W2205+W2179+W2219</f>
        <v>2859.8290000000002</v>
      </c>
      <c r="X1904" s="28">
        <f>X1905+X1974+X2008+X2096+X2191+X2205+X2179+X2219</f>
        <v>0</v>
      </c>
      <c r="Y1904" s="28">
        <f>Y1905+Y1974+Y2008+Y2096+Y2191+Y2205+Y2179+Y2219</f>
        <v>0</v>
      </c>
      <c r="Z1904" s="28">
        <f>Z1905+Z1974+Z2008+Z2096+Z2191+Z2205+Z2179+Z2219</f>
        <v>0</v>
      </c>
      <c r="AA1904" s="28">
        <f>AA1905+AA1974+AA2008+AA2096+AA2191+AA2205+AA2179+AA2219</f>
        <v>0</v>
      </c>
      <c r="AB1904" s="28">
        <f>AB1905+AB1974+AB2008+AB2096+AB2191+AB2205+AB2179+AB2219</f>
        <v>128707.94065</v>
      </c>
      <c r="AC1904" s="29">
        <f>AC1905+AC1974+AC2008+AC2096+AC2191+AC2205+AC2179+AC2219</f>
        <v>201596.07627000002</v>
      </c>
      <c r="AD1904" s="29">
        <f>AD1905+AD1974+AD2008+AD2096+AD2191+AD2205+AD2179+AD2219</f>
        <v>200890.97624000002</v>
      </c>
      <c r="AE1904" s="30">
        <f t="shared" si="3796"/>
        <v>99.650241193655148</v>
      </c>
      <c r="AF1904" s="28">
        <f>AF1905+AF1974+AF2008+AF2096+AF2191+AF2205+AF2179+AF2219</f>
        <v>215573.93357000005</v>
      </c>
      <c r="AG1904" s="28">
        <f>AG1905+AG1974+AG2008+AG2096+AG2191+AG2205+AG2179+AG2219</f>
        <v>-418.07499999999999</v>
      </c>
      <c r="AH1904" s="28">
        <f>AH1905+AH1974+AH2008+AH2096+AH2191+AH2205+AH2179+AH2219</f>
        <v>0</v>
      </c>
      <c r="AI1904" s="28">
        <f>AI1905+AI1974+AI2008+AI2096+AI2191+AI2205+AI2179+AI2219</f>
        <v>0</v>
      </c>
      <c r="AJ1904" s="28">
        <f>AJ1905+AJ1974+AJ2008+AJ2096+AJ2191+AJ2205+AJ2179+AJ2219</f>
        <v>0</v>
      </c>
      <c r="AK1904" s="28">
        <f>AK1905+AK1974+AK2008+AK2096+AK2191+AK2205+AK2179+AK2219</f>
        <v>-9272.6000000000004</v>
      </c>
      <c r="AL1904" s="28">
        <f t="shared" si="3797"/>
        <v>205883.25857000003</v>
      </c>
      <c r="AM1904" s="28">
        <f t="shared" si="3798"/>
        <v>-11694.907569999981</v>
      </c>
      <c r="AN1904" s="31"/>
      <c r="AO1904" s="24"/>
      <c r="AP1904" s="24"/>
      <c r="AQ1904" s="24"/>
      <c r="AR1904" s="24"/>
      <c r="AS1904" s="24"/>
    </row>
    <row r="1905" s="24" customFormat="1">
      <c r="B1905" s="25" t="s">
        <v>848</v>
      </c>
      <c r="C1905" s="25" t="s">
        <v>41</v>
      </c>
      <c r="D1905" s="25"/>
      <c r="E1905" s="32" t="str">
        <f t="shared" si="3799"/>
        <v>01</v>
      </c>
      <c r="F1905" s="25"/>
      <c r="G1905" s="25"/>
      <c r="H1905" s="27" t="s">
        <v>42</v>
      </c>
      <c r="I1905" s="28">
        <f>I1906+I1932</f>
        <v>87182.400000000009</v>
      </c>
      <c r="J1905" s="28">
        <f>J1906+J1932</f>
        <v>87861.699999999997</v>
      </c>
      <c r="K1905" s="28">
        <f>K1906+K1932</f>
        <v>86361.699999999997</v>
      </c>
      <c r="L1905" s="28">
        <f>L1906+L1932</f>
        <v>3504.6000000000004</v>
      </c>
      <c r="M1905" s="28">
        <f>M1906+M1932</f>
        <v>3795.6000000000004</v>
      </c>
      <c r="N1905" s="28">
        <f>N1906+N1932</f>
        <v>4098.1999999999998</v>
      </c>
      <c r="O1905" s="28">
        <f>O1906+O1932</f>
        <v>0</v>
      </c>
      <c r="P1905" s="28">
        <f>P1906+P1932</f>
        <v>194.03399999999999</v>
      </c>
      <c r="Q1905" s="28">
        <f>Q1906+Q1932</f>
        <v>0</v>
      </c>
      <c r="R1905" s="28">
        <f>R1906+R1932</f>
        <v>755.39999999999998</v>
      </c>
      <c r="S1905" s="28">
        <f>S1906+S1932</f>
        <v>0</v>
      </c>
      <c r="T1905" s="28">
        <f>T1906+T1932</f>
        <v>0</v>
      </c>
      <c r="U1905" s="28">
        <v>1151.0219999999999</v>
      </c>
      <c r="V1905" s="28">
        <f t="shared" si="3800"/>
        <v>92787.456000000006</v>
      </c>
      <c r="W1905" s="28">
        <f>W1906+W1932</f>
        <v>1151.0219999999999</v>
      </c>
      <c r="X1905" s="28">
        <f>X1906+X1932</f>
        <v>0</v>
      </c>
      <c r="Y1905" s="28">
        <f>Y1906+Y1932</f>
        <v>0</v>
      </c>
      <c r="Z1905" s="28">
        <f>Z1906+Z1932</f>
        <v>0</v>
      </c>
      <c r="AA1905" s="28">
        <f>AA1906+AA1932</f>
        <v>0</v>
      </c>
      <c r="AB1905" s="28">
        <f>AB1906+AB1932</f>
        <v>66714.344560000012</v>
      </c>
      <c r="AC1905" s="29">
        <f>AC1906+AC1932</f>
        <v>89394.74616000001</v>
      </c>
      <c r="AD1905" s="29">
        <f>AD1906+AD1932</f>
        <v>89362.793380000017</v>
      </c>
      <c r="AE1905" s="30">
        <f t="shared" si="3796"/>
        <v>99.964256534782479</v>
      </c>
      <c r="AF1905" s="28">
        <f>AF1906+AF1932</f>
        <v>98653.95928000001</v>
      </c>
      <c r="AG1905" s="28">
        <f>AG1906+AG1932</f>
        <v>0</v>
      </c>
      <c r="AH1905" s="28">
        <f>AH1906+AH1932</f>
        <v>0</v>
      </c>
      <c r="AI1905" s="28">
        <f>AI1906+AI1932</f>
        <v>0</v>
      </c>
      <c r="AJ1905" s="28">
        <f>AJ1906+AJ1932</f>
        <v>0</v>
      </c>
      <c r="AK1905" s="28">
        <f>AK1906+AK1932</f>
        <v>-9272.6000000000004</v>
      </c>
      <c r="AL1905" s="28">
        <f t="shared" si="3797"/>
        <v>89381.359280000004</v>
      </c>
      <c r="AM1905" s="28">
        <f t="shared" si="3798"/>
        <v>3406.0967200000014</v>
      </c>
      <c r="AN1905" s="31"/>
      <c r="AO1905" s="24"/>
      <c r="AP1905" s="24"/>
      <c r="AQ1905" s="24"/>
      <c r="AR1905" s="24"/>
      <c r="AS1905" s="24"/>
    </row>
    <row r="1906" s="33" customFormat="1" ht="63">
      <c r="B1906" s="34" t="s">
        <v>848</v>
      </c>
      <c r="C1906" s="34" t="s">
        <v>41</v>
      </c>
      <c r="D1906" s="34" t="s">
        <v>107</v>
      </c>
      <c r="E1906" s="35" t="str">
        <f t="shared" si="3799"/>
        <v>0104</v>
      </c>
      <c r="F1906" s="34"/>
      <c r="G1906" s="34"/>
      <c r="H1906" s="36" t="s">
        <v>672</v>
      </c>
      <c r="I1906" s="37">
        <f>I1907+I1920</f>
        <v>69212.200000000012</v>
      </c>
      <c r="J1906" s="37">
        <f>J1907+J1920</f>
        <v>68841.5</v>
      </c>
      <c r="K1906" s="37">
        <f>K1907+K1920</f>
        <v>68841.5</v>
      </c>
      <c r="L1906" s="37">
        <f>L1907+L1920</f>
        <v>0</v>
      </c>
      <c r="M1906" s="37">
        <f>M1907+M1920</f>
        <v>0</v>
      </c>
      <c r="N1906" s="37">
        <f>N1907+N1920</f>
        <v>0</v>
      </c>
      <c r="O1906" s="37">
        <f>O1907+O1920</f>
        <v>0</v>
      </c>
      <c r="P1906" s="37">
        <f>P1907+P1920</f>
        <v>0</v>
      </c>
      <c r="Q1906" s="37">
        <f>Q1907+Q1920</f>
        <v>0</v>
      </c>
      <c r="R1906" s="37">
        <f>R1907+R1920</f>
        <v>705.39999999999998</v>
      </c>
      <c r="S1906" s="37">
        <f>S1907+S1920</f>
        <v>0</v>
      </c>
      <c r="T1906" s="37">
        <f>T1907+T1920</f>
        <v>0</v>
      </c>
      <c r="U1906" s="37">
        <v>0</v>
      </c>
      <c r="V1906" s="37">
        <f t="shared" si="3800"/>
        <v>69917.600000000006</v>
      </c>
      <c r="W1906" s="37">
        <f>W1907+W1920</f>
        <v>0</v>
      </c>
      <c r="X1906" s="37">
        <f>X1907+X1920</f>
        <v>0</v>
      </c>
      <c r="Y1906" s="37">
        <f>Y1907+Y1920</f>
        <v>0</v>
      </c>
      <c r="Z1906" s="37">
        <f>Z1907+Z1920</f>
        <v>0</v>
      </c>
      <c r="AA1906" s="37">
        <f>AA1907+AA1920</f>
        <v>0</v>
      </c>
      <c r="AB1906" s="37">
        <f>AB1907+AB1920</f>
        <v>48729.686490000007</v>
      </c>
      <c r="AC1906" s="38">
        <f>AC1907+AC1920</f>
        <v>68379.150000000009</v>
      </c>
      <c r="AD1906" s="38">
        <f>AD1907+AD1920</f>
        <v>68379.150000000009</v>
      </c>
      <c r="AE1906" s="39">
        <f t="shared" si="3796"/>
        <v>100</v>
      </c>
      <c r="AF1906" s="37">
        <f>AF1907+AF1920</f>
        <v>77651.75</v>
      </c>
      <c r="AG1906" s="37">
        <f>AG1907+AG1920</f>
        <v>0</v>
      </c>
      <c r="AH1906" s="37">
        <f>AH1907+AH1920</f>
        <v>0</v>
      </c>
      <c r="AI1906" s="37">
        <f>AI1907+AI1920</f>
        <v>0</v>
      </c>
      <c r="AJ1906" s="37">
        <f>AJ1907+AJ1920</f>
        <v>0</v>
      </c>
      <c r="AK1906" s="37">
        <f>AK1907+AK1920</f>
        <v>-9272.6000000000004</v>
      </c>
      <c r="AL1906" s="37">
        <f t="shared" si="3797"/>
        <v>68379.149999999994</v>
      </c>
      <c r="AM1906" s="37">
        <f t="shared" si="3798"/>
        <v>1538.4500000000116</v>
      </c>
      <c r="AN1906" s="40"/>
      <c r="AO1906" s="33"/>
      <c r="AP1906" s="33"/>
      <c r="AQ1906" s="33"/>
      <c r="AR1906" s="33"/>
      <c r="AS1906" s="33"/>
    </row>
    <row r="1907" ht="47.25">
      <c r="B1907" s="41" t="s">
        <v>848</v>
      </c>
      <c r="C1907" s="41" t="s">
        <v>41</v>
      </c>
      <c r="D1907" s="41" t="s">
        <v>107</v>
      </c>
      <c r="E1907" s="26" t="str">
        <f t="shared" si="3799"/>
        <v>0104</v>
      </c>
      <c r="F1907" s="41" t="s">
        <v>328</v>
      </c>
      <c r="G1907" s="41"/>
      <c r="H1907" s="42" t="s">
        <v>329</v>
      </c>
      <c r="I1907" s="43">
        <f t="shared" ref="I1907:I1909" si="3801">I1908</f>
        <v>9023.1000000000004</v>
      </c>
      <c r="J1907" s="43">
        <f t="shared" ref="J1907:J1909" si="3802">J1908</f>
        <v>9335.1000000000004</v>
      </c>
      <c r="K1907" s="43">
        <f t="shared" ref="K1907:K1909" si="3803">K1908</f>
        <v>9335.1000000000004</v>
      </c>
      <c r="L1907" s="43">
        <f t="shared" ref="L1907:L1909" si="3804">L1908</f>
        <v>0</v>
      </c>
      <c r="M1907" s="43">
        <f t="shared" ref="M1907:M1909" si="3805">M1908</f>
        <v>0</v>
      </c>
      <c r="N1907" s="43">
        <f t="shared" ref="N1907:N1909" si="3806">N1908</f>
        <v>0</v>
      </c>
      <c r="O1907" s="43">
        <f t="shared" ref="O1907:O1908" si="3807">O1908</f>
        <v>0</v>
      </c>
      <c r="P1907" s="43">
        <f t="shared" ref="P1907:P1909" si="3808">P1908</f>
        <v>0</v>
      </c>
      <c r="Q1907" s="43">
        <f t="shared" ref="Q1907:Q1909" si="3809">Q1908</f>
        <v>0</v>
      </c>
      <c r="R1907" s="43">
        <f t="shared" ref="R1907:R1909" si="3810">R1908</f>
        <v>0</v>
      </c>
      <c r="S1907" s="43">
        <f t="shared" ref="S1907:S1909" si="3811">S1908</f>
        <v>0</v>
      </c>
      <c r="T1907" s="43">
        <f t="shared" ref="T1907:T1909" si="3812">T1908</f>
        <v>0</v>
      </c>
      <c r="U1907" s="43">
        <v>0</v>
      </c>
      <c r="V1907" s="43">
        <f t="shared" si="3800"/>
        <v>9023.1000000000004</v>
      </c>
      <c r="W1907" s="43">
        <f t="shared" ref="W1907:W1909" si="3813">W1908</f>
        <v>0</v>
      </c>
      <c r="X1907" s="43">
        <f t="shared" ref="X1907:X1909" si="3814">X1908</f>
        <v>0</v>
      </c>
      <c r="Y1907" s="43">
        <f t="shared" ref="Y1907:Y1909" si="3815">Y1908</f>
        <v>0</v>
      </c>
      <c r="Z1907" s="43">
        <f t="shared" ref="Z1907:Z1909" si="3816">Z1908</f>
        <v>0</v>
      </c>
      <c r="AA1907" s="43">
        <f t="shared" ref="AA1907:AA1909" si="3817">AA1908</f>
        <v>0</v>
      </c>
      <c r="AB1907" s="43">
        <f t="shared" ref="AB1907:AB1908" si="3818">AB1908</f>
        <v>6691.9965900000007</v>
      </c>
      <c r="AC1907" s="44">
        <f t="shared" ref="AC1907:AC1908" si="3819">AC1908</f>
        <v>9272.6000000000004</v>
      </c>
      <c r="AD1907" s="44">
        <f t="shared" ref="AD1907:AD1908" si="3820">AD1908</f>
        <v>9272.6000000000004</v>
      </c>
      <c r="AE1907" s="45">
        <f t="shared" si="3796"/>
        <v>100</v>
      </c>
      <c r="AF1907" s="43">
        <f t="shared" ref="AF1907:AF1908" si="3821">AF1908</f>
        <v>18545.200000000001</v>
      </c>
      <c r="AG1907" s="43">
        <f t="shared" ref="AG1907:AG1908" si="3822">AG1908</f>
        <v>0</v>
      </c>
      <c r="AH1907" s="43">
        <f t="shared" ref="AH1907:AH1908" si="3823">AH1908</f>
        <v>0</v>
      </c>
      <c r="AI1907" s="43">
        <f t="shared" ref="AI1907:AI1908" si="3824">AI1908</f>
        <v>0</v>
      </c>
      <c r="AJ1907" s="43">
        <f t="shared" ref="AJ1907:AJ1908" si="3825">AJ1908</f>
        <v>0</v>
      </c>
      <c r="AK1907" s="43">
        <f t="shared" ref="AK1907:AK1908" si="3826">AK1908</f>
        <v>-9272.6000000000004</v>
      </c>
      <c r="AL1907" s="43">
        <f t="shared" si="3797"/>
        <v>9272.6000000000004</v>
      </c>
      <c r="AM1907" s="43">
        <f t="shared" si="3798"/>
        <v>-249.5</v>
      </c>
      <c r="AN1907" s="2"/>
      <c r="AO1907" s="1"/>
      <c r="AP1907" s="1"/>
      <c r="AQ1907" s="1"/>
      <c r="AR1907" s="1"/>
      <c r="AS1907" s="1"/>
    </row>
    <row r="1908" ht="31.5">
      <c r="B1908" s="41" t="s">
        <v>848</v>
      </c>
      <c r="C1908" s="41" t="s">
        <v>41</v>
      </c>
      <c r="D1908" s="41" t="s">
        <v>107</v>
      </c>
      <c r="E1908" s="26" t="str">
        <f t="shared" si="3799"/>
        <v>0104</v>
      </c>
      <c r="F1908" s="41" t="s">
        <v>613</v>
      </c>
      <c r="G1908" s="41"/>
      <c r="H1908" s="42" t="s">
        <v>614</v>
      </c>
      <c r="I1908" s="43">
        <f t="shared" si="3801"/>
        <v>9023.1000000000004</v>
      </c>
      <c r="J1908" s="43">
        <f t="shared" si="3802"/>
        <v>9335.1000000000004</v>
      </c>
      <c r="K1908" s="43">
        <f t="shared" si="3803"/>
        <v>9335.1000000000004</v>
      </c>
      <c r="L1908" s="43">
        <f t="shared" si="3804"/>
        <v>0</v>
      </c>
      <c r="M1908" s="43">
        <f t="shared" si="3805"/>
        <v>0</v>
      </c>
      <c r="N1908" s="43">
        <f t="shared" si="3806"/>
        <v>0</v>
      </c>
      <c r="O1908" s="43">
        <f t="shared" si="3807"/>
        <v>0</v>
      </c>
      <c r="P1908" s="43">
        <f t="shared" si="3808"/>
        <v>0</v>
      </c>
      <c r="Q1908" s="43">
        <f t="shared" si="3809"/>
        <v>0</v>
      </c>
      <c r="R1908" s="43">
        <f t="shared" si="3810"/>
        <v>0</v>
      </c>
      <c r="S1908" s="43">
        <f t="shared" si="3811"/>
        <v>0</v>
      </c>
      <c r="T1908" s="43">
        <f t="shared" si="3812"/>
        <v>0</v>
      </c>
      <c r="U1908" s="43">
        <v>0</v>
      </c>
      <c r="V1908" s="43">
        <f t="shared" si="3800"/>
        <v>9023.1000000000004</v>
      </c>
      <c r="W1908" s="43">
        <f t="shared" si="3813"/>
        <v>0</v>
      </c>
      <c r="X1908" s="43">
        <f t="shared" si="3814"/>
        <v>0</v>
      </c>
      <c r="Y1908" s="43">
        <f t="shared" si="3815"/>
        <v>0</v>
      </c>
      <c r="Z1908" s="43">
        <f t="shared" si="3816"/>
        <v>0</v>
      </c>
      <c r="AA1908" s="43">
        <f t="shared" si="3817"/>
        <v>0</v>
      </c>
      <c r="AB1908" s="43">
        <f t="shared" si="3818"/>
        <v>6691.9965900000007</v>
      </c>
      <c r="AC1908" s="44">
        <f t="shared" si="3819"/>
        <v>9272.6000000000004</v>
      </c>
      <c r="AD1908" s="44">
        <f t="shared" si="3820"/>
        <v>9272.6000000000004</v>
      </c>
      <c r="AE1908" s="45">
        <f t="shared" si="3796"/>
        <v>100</v>
      </c>
      <c r="AF1908" s="43">
        <f t="shared" si="3821"/>
        <v>18545.200000000001</v>
      </c>
      <c r="AG1908" s="43">
        <f t="shared" si="3822"/>
        <v>0</v>
      </c>
      <c r="AH1908" s="43">
        <f t="shared" si="3823"/>
        <v>0</v>
      </c>
      <c r="AI1908" s="43">
        <f t="shared" si="3824"/>
        <v>0</v>
      </c>
      <c r="AJ1908" s="43">
        <f t="shared" si="3825"/>
        <v>0</v>
      </c>
      <c r="AK1908" s="43">
        <f t="shared" si="3826"/>
        <v>-9272.6000000000004</v>
      </c>
      <c r="AL1908" s="43">
        <f t="shared" si="3797"/>
        <v>9272.6000000000004</v>
      </c>
      <c r="AM1908" s="43">
        <f t="shared" si="3798"/>
        <v>-249.5</v>
      </c>
      <c r="AN1908" s="2"/>
      <c r="AO1908" s="1"/>
      <c r="AP1908" s="1"/>
      <c r="AQ1908" s="1"/>
      <c r="AR1908" s="1"/>
      <c r="AS1908" s="1"/>
    </row>
    <row r="1909" ht="63">
      <c r="B1909" s="41" t="s">
        <v>848</v>
      </c>
      <c r="C1909" s="41" t="s">
        <v>41</v>
      </c>
      <c r="D1909" s="41" t="s">
        <v>107</v>
      </c>
      <c r="E1909" s="26" t="str">
        <f t="shared" si="3799"/>
        <v>0104</v>
      </c>
      <c r="F1909" s="41" t="s">
        <v>673</v>
      </c>
      <c r="G1909" s="41"/>
      <c r="H1909" s="42" t="s">
        <v>674</v>
      </c>
      <c r="I1909" s="43">
        <f t="shared" si="3801"/>
        <v>9023.1000000000004</v>
      </c>
      <c r="J1909" s="43">
        <f t="shared" si="3802"/>
        <v>9335.1000000000004</v>
      </c>
      <c r="K1909" s="43">
        <f t="shared" si="3803"/>
        <v>9335.1000000000004</v>
      </c>
      <c r="L1909" s="43">
        <f t="shared" si="3804"/>
        <v>0</v>
      </c>
      <c r="M1909" s="43">
        <f t="shared" si="3805"/>
        <v>0</v>
      </c>
      <c r="N1909" s="43">
        <f t="shared" si="3806"/>
        <v>0</v>
      </c>
      <c r="O1909" s="43">
        <f>O1910+O1915</f>
        <v>0</v>
      </c>
      <c r="P1909" s="43">
        <f t="shared" si="3808"/>
        <v>0</v>
      </c>
      <c r="Q1909" s="43">
        <f t="shared" si="3809"/>
        <v>0</v>
      </c>
      <c r="R1909" s="43">
        <f t="shared" si="3810"/>
        <v>0</v>
      </c>
      <c r="S1909" s="43">
        <f t="shared" si="3811"/>
        <v>0</v>
      </c>
      <c r="T1909" s="43">
        <f t="shared" si="3812"/>
        <v>0</v>
      </c>
      <c r="U1909" s="43">
        <v>0</v>
      </c>
      <c r="V1909" s="43">
        <f t="shared" si="3800"/>
        <v>9023.1000000000004</v>
      </c>
      <c r="W1909" s="43">
        <f t="shared" si="3813"/>
        <v>0</v>
      </c>
      <c r="X1909" s="43">
        <f t="shared" si="3814"/>
        <v>0</v>
      </c>
      <c r="Y1909" s="43">
        <f t="shared" si="3815"/>
        <v>0</v>
      </c>
      <c r="Z1909" s="43">
        <f t="shared" si="3816"/>
        <v>0</v>
      </c>
      <c r="AA1909" s="43">
        <f t="shared" si="3817"/>
        <v>0</v>
      </c>
      <c r="AB1909" s="43">
        <f>AB1910+AB1915</f>
        <v>6691.9965900000007</v>
      </c>
      <c r="AC1909" s="44">
        <f>AC1910+AC1915</f>
        <v>9272.6000000000004</v>
      </c>
      <c r="AD1909" s="44">
        <f>AD1910+AD1915</f>
        <v>9272.6000000000004</v>
      </c>
      <c r="AE1909" s="45">
        <f t="shared" si="3796"/>
        <v>100</v>
      </c>
      <c r="AF1909" s="43">
        <f>AF1910+AF1915</f>
        <v>18545.200000000001</v>
      </c>
      <c r="AG1909" s="43">
        <f>AG1910+AG1915</f>
        <v>0</v>
      </c>
      <c r="AH1909" s="43">
        <f>AH1910+AH1915</f>
        <v>0</v>
      </c>
      <c r="AI1909" s="43">
        <f>AI1910+AI1915</f>
        <v>0</v>
      </c>
      <c r="AJ1909" s="43">
        <f>AJ1910+AJ1915</f>
        <v>0</v>
      </c>
      <c r="AK1909" s="43">
        <f>AK1910+AK1915</f>
        <v>-9272.6000000000004</v>
      </c>
      <c r="AL1909" s="43">
        <f t="shared" si="3797"/>
        <v>9272.6000000000004</v>
      </c>
      <c r="AM1909" s="43">
        <f t="shared" si="3798"/>
        <v>-249.5</v>
      </c>
      <c r="AN1909" s="2"/>
      <c r="AR1909" s="1"/>
      <c r="AS1909" s="1"/>
    </row>
    <row r="1910" ht="31.5" hidden="1">
      <c r="B1910" s="41" t="s">
        <v>848</v>
      </c>
      <c r="C1910" s="41" t="s">
        <v>41</v>
      </c>
      <c r="D1910" s="41" t="s">
        <v>107</v>
      </c>
      <c r="E1910" s="26" t="str">
        <f t="shared" si="3799"/>
        <v>0104</v>
      </c>
      <c r="F1910" s="41" t="s">
        <v>675</v>
      </c>
      <c r="G1910" s="41"/>
      <c r="H1910" s="42" t="s">
        <v>676</v>
      </c>
      <c r="I1910" s="43">
        <f>I1911+I1913</f>
        <v>9023.1000000000004</v>
      </c>
      <c r="J1910" s="43">
        <f>J1911+J1913</f>
        <v>9335.1000000000004</v>
      </c>
      <c r="K1910" s="43">
        <f>K1911+K1913</f>
        <v>9335.1000000000004</v>
      </c>
      <c r="L1910" s="43">
        <f>L1911+L1913</f>
        <v>0</v>
      </c>
      <c r="M1910" s="43">
        <f>M1911+M1913</f>
        <v>0</v>
      </c>
      <c r="N1910" s="43">
        <f>N1911+N1913</f>
        <v>0</v>
      </c>
      <c r="O1910" s="43">
        <f>O1911+O1913</f>
        <v>0</v>
      </c>
      <c r="P1910" s="43">
        <f>P1911+P1913</f>
        <v>0</v>
      </c>
      <c r="Q1910" s="43">
        <f>Q1911+Q1913</f>
        <v>0</v>
      </c>
      <c r="R1910" s="43">
        <f>R1911+R1913</f>
        <v>0</v>
      </c>
      <c r="S1910" s="43">
        <f>S1911+S1913</f>
        <v>0</v>
      </c>
      <c r="T1910" s="43">
        <f>T1911+T1913</f>
        <v>0</v>
      </c>
      <c r="U1910" s="43">
        <v>0</v>
      </c>
      <c r="V1910" s="43">
        <f t="shared" si="3800"/>
        <v>9023.1000000000004</v>
      </c>
      <c r="W1910" s="43">
        <f>W1911+W1913</f>
        <v>0</v>
      </c>
      <c r="X1910" s="43">
        <f>X1911+X1913</f>
        <v>0</v>
      </c>
      <c r="Y1910" s="43">
        <f>Y1911+Y1913</f>
        <v>0</v>
      </c>
      <c r="Z1910" s="43">
        <f>Z1911+Z1913</f>
        <v>0</v>
      </c>
      <c r="AA1910" s="43">
        <f>AA1911+AA1913</f>
        <v>0</v>
      </c>
      <c r="AB1910" s="43">
        <f>AB1911+AB1913</f>
        <v>6691.9965900000007</v>
      </c>
      <c r="AC1910" s="44">
        <f>AC1911+AC1913</f>
        <v>0</v>
      </c>
      <c r="AD1910" s="44">
        <f>AD1911+AD1913</f>
        <v>0</v>
      </c>
      <c r="AE1910" s="45" t="e">
        <f t="shared" si="3796"/>
        <v>#DIV/0!</v>
      </c>
      <c r="AF1910" s="43">
        <f>AF1911+AF1913</f>
        <v>9272.6000000000004</v>
      </c>
      <c r="AG1910" s="43">
        <f>AG1911+AG1913</f>
        <v>0</v>
      </c>
      <c r="AH1910" s="43">
        <f>AH1911+AH1913</f>
        <v>0</v>
      </c>
      <c r="AI1910" s="43">
        <f>AI1911+AI1913</f>
        <v>0</v>
      </c>
      <c r="AJ1910" s="43">
        <f>AJ1911+AJ1913</f>
        <v>0</v>
      </c>
      <c r="AK1910" s="43">
        <f>AK1911+AK1913</f>
        <v>0</v>
      </c>
      <c r="AL1910" s="43">
        <f t="shared" si="3797"/>
        <v>9272.6000000000004</v>
      </c>
      <c r="AM1910" s="43">
        <f t="shared" si="3798"/>
        <v>-249.5</v>
      </c>
      <c r="AN1910" s="19" t="s">
        <v>36</v>
      </c>
      <c r="AO1910" s="1"/>
      <c r="AP1910" s="1"/>
      <c r="AQ1910" s="1"/>
      <c r="AR1910" s="1"/>
      <c r="AS1910" s="1"/>
    </row>
    <row r="1911" ht="78.75" hidden="1">
      <c r="B1911" s="41" t="s">
        <v>848</v>
      </c>
      <c r="C1911" s="41" t="s">
        <v>41</v>
      </c>
      <c r="D1911" s="41" t="s">
        <v>107</v>
      </c>
      <c r="E1911" s="26" t="str">
        <f t="shared" si="3799"/>
        <v>0104</v>
      </c>
      <c r="F1911" s="41" t="s">
        <v>675</v>
      </c>
      <c r="G1911" s="41" t="s">
        <v>71</v>
      </c>
      <c r="H1911" s="42" t="s">
        <v>72</v>
      </c>
      <c r="I1911" s="43">
        <f>I1912</f>
        <v>8545.3999999999996</v>
      </c>
      <c r="J1911" s="43">
        <f>J1912</f>
        <v>8855.5</v>
      </c>
      <c r="K1911" s="43">
        <f>K1912</f>
        <v>8855.5</v>
      </c>
      <c r="L1911" s="43">
        <f>L1912</f>
        <v>0</v>
      </c>
      <c r="M1911" s="43">
        <f>M1912</f>
        <v>0</v>
      </c>
      <c r="N1911" s="43">
        <f>N1912</f>
        <v>0</v>
      </c>
      <c r="O1911" s="43">
        <f>O1912</f>
        <v>0</v>
      </c>
      <c r="P1911" s="43">
        <f>P1912</f>
        <v>0</v>
      </c>
      <c r="Q1911" s="43">
        <f>Q1912</f>
        <v>0</v>
      </c>
      <c r="R1911" s="43">
        <f>R1912</f>
        <v>0</v>
      </c>
      <c r="S1911" s="43">
        <f>S1912</f>
        <v>0</v>
      </c>
      <c r="T1911" s="43">
        <f>T1912</f>
        <v>0</v>
      </c>
      <c r="U1911" s="43">
        <v>0</v>
      </c>
      <c r="V1911" s="43">
        <f t="shared" si="3800"/>
        <v>8545.3999999999996</v>
      </c>
      <c r="W1911" s="43">
        <f>W1912</f>
        <v>0</v>
      </c>
      <c r="X1911" s="43">
        <f>X1912</f>
        <v>0</v>
      </c>
      <c r="Y1911" s="43">
        <f>Y1912</f>
        <v>0</v>
      </c>
      <c r="Z1911" s="43">
        <f>Z1912</f>
        <v>0</v>
      </c>
      <c r="AA1911" s="43">
        <f>AA1912</f>
        <v>0</v>
      </c>
      <c r="AB1911" s="43">
        <f>AB1912</f>
        <v>6412.2316600000004</v>
      </c>
      <c r="AC1911" s="44">
        <f>AC1912</f>
        <v>0</v>
      </c>
      <c r="AD1911" s="44">
        <f>AD1912</f>
        <v>0</v>
      </c>
      <c r="AE1911" s="45" t="e">
        <f t="shared" si="3796"/>
        <v>#DIV/0!</v>
      </c>
      <c r="AF1911" s="43">
        <f>AF1912</f>
        <v>8794.8999999999996</v>
      </c>
      <c r="AG1911" s="43">
        <f>AG1912</f>
        <v>0</v>
      </c>
      <c r="AH1911" s="43">
        <f>AH1912</f>
        <v>0</v>
      </c>
      <c r="AI1911" s="43">
        <f>AI1912</f>
        <v>0</v>
      </c>
      <c r="AJ1911" s="43">
        <f>AJ1912</f>
        <v>0</v>
      </c>
      <c r="AK1911" s="43">
        <f>AK1912</f>
        <v>0</v>
      </c>
      <c r="AL1911" s="43">
        <f t="shared" si="3797"/>
        <v>8794.8999999999996</v>
      </c>
      <c r="AM1911" s="43">
        <f t="shared" si="3798"/>
        <v>-249.5</v>
      </c>
      <c r="AN1911" s="19" t="s">
        <v>36</v>
      </c>
      <c r="AR1911" s="1"/>
      <c r="AS1911" s="1"/>
    </row>
    <row r="1912" ht="31.5" hidden="1">
      <c r="B1912" s="41" t="s">
        <v>848</v>
      </c>
      <c r="C1912" s="41" t="s">
        <v>41</v>
      </c>
      <c r="D1912" s="41" t="s">
        <v>107</v>
      </c>
      <c r="E1912" s="26" t="str">
        <f t="shared" si="3799"/>
        <v>0104</v>
      </c>
      <c r="F1912" s="41" t="s">
        <v>675</v>
      </c>
      <c r="G1912" s="41" t="s">
        <v>93</v>
      </c>
      <c r="H1912" s="42" t="s">
        <v>94</v>
      </c>
      <c r="I1912" s="43">
        <v>8545.3999999999996</v>
      </c>
      <c r="J1912" s="43">
        <v>8855.5</v>
      </c>
      <c r="K1912" s="43">
        <v>8855.5</v>
      </c>
      <c r="L1912" s="43"/>
      <c r="M1912" s="43"/>
      <c r="N1912" s="43"/>
      <c r="O1912" s="43">
        <v>0</v>
      </c>
      <c r="P1912" s="43">
        <v>0</v>
      </c>
      <c r="Q1912" s="43">
        <v>0</v>
      </c>
      <c r="R1912" s="43">
        <v>0</v>
      </c>
      <c r="S1912" s="43">
        <v>0</v>
      </c>
      <c r="T1912" s="43">
        <v>0</v>
      </c>
      <c r="U1912" s="43">
        <v>0</v>
      </c>
      <c r="V1912" s="43">
        <f t="shared" si="3800"/>
        <v>8545.3999999999996</v>
      </c>
      <c r="W1912" s="43"/>
      <c r="X1912" s="43"/>
      <c r="Y1912" s="43"/>
      <c r="Z1912" s="43"/>
      <c r="AA1912" s="43"/>
      <c r="AB1912" s="43">
        <v>6412.2316600000004</v>
      </c>
      <c r="AC1912" s="44">
        <v>0</v>
      </c>
      <c r="AD1912" s="44">
        <v>0</v>
      </c>
      <c r="AE1912" s="45" t="e">
        <f t="shared" si="3796"/>
        <v>#DIV/0!</v>
      </c>
      <c r="AF1912" s="43">
        <v>8794.8999999999996</v>
      </c>
      <c r="AG1912" s="43">
        <v>0</v>
      </c>
      <c r="AH1912" s="43">
        <v>0</v>
      </c>
      <c r="AI1912" s="43">
        <v>0</v>
      </c>
      <c r="AJ1912" s="43">
        <v>0</v>
      </c>
      <c r="AK1912" s="43">
        <v>0</v>
      </c>
      <c r="AL1912" s="43">
        <f t="shared" si="3797"/>
        <v>8794.8999999999996</v>
      </c>
      <c r="AM1912" s="43">
        <f t="shared" si="3798"/>
        <v>-249.5</v>
      </c>
      <c r="AN1912" s="19" t="s">
        <v>36</v>
      </c>
      <c r="AO1912" s="1"/>
      <c r="AP1912" s="1"/>
      <c r="AQ1912" s="1"/>
      <c r="AR1912" s="1"/>
      <c r="AS1912" s="1"/>
    </row>
    <row r="1913" ht="31.5" hidden="1">
      <c r="B1913" s="41" t="s">
        <v>848</v>
      </c>
      <c r="C1913" s="41" t="s">
        <v>41</v>
      </c>
      <c r="D1913" s="41" t="s">
        <v>107</v>
      </c>
      <c r="E1913" s="26" t="str">
        <f t="shared" si="3799"/>
        <v>0104</v>
      </c>
      <c r="F1913" s="41" t="s">
        <v>675</v>
      </c>
      <c r="G1913" s="41" t="s">
        <v>53</v>
      </c>
      <c r="H1913" s="42" t="s">
        <v>54</v>
      </c>
      <c r="I1913" s="43">
        <f>I1914</f>
        <v>477.69999999999999</v>
      </c>
      <c r="J1913" s="43">
        <f>J1914</f>
        <v>479.60000000000002</v>
      </c>
      <c r="K1913" s="43">
        <f>K1914</f>
        <v>479.60000000000002</v>
      </c>
      <c r="L1913" s="43">
        <f>L1914</f>
        <v>0</v>
      </c>
      <c r="M1913" s="43">
        <f>M1914</f>
        <v>0</v>
      </c>
      <c r="N1913" s="43">
        <f>N1914</f>
        <v>0</v>
      </c>
      <c r="O1913" s="43">
        <f>O1914</f>
        <v>0</v>
      </c>
      <c r="P1913" s="43">
        <f>P1914</f>
        <v>0</v>
      </c>
      <c r="Q1913" s="43">
        <f>Q1914</f>
        <v>0</v>
      </c>
      <c r="R1913" s="43">
        <f>R1914</f>
        <v>0</v>
      </c>
      <c r="S1913" s="43">
        <f>S1914</f>
        <v>0</v>
      </c>
      <c r="T1913" s="43">
        <f>T1914</f>
        <v>0</v>
      </c>
      <c r="U1913" s="43">
        <v>0</v>
      </c>
      <c r="V1913" s="43">
        <f t="shared" si="3800"/>
        <v>477.69999999999999</v>
      </c>
      <c r="W1913" s="43">
        <f>W1914</f>
        <v>0</v>
      </c>
      <c r="X1913" s="43">
        <f>X1914</f>
        <v>0</v>
      </c>
      <c r="Y1913" s="43">
        <f>Y1914</f>
        <v>0</v>
      </c>
      <c r="Z1913" s="43">
        <f>Z1914</f>
        <v>0</v>
      </c>
      <c r="AA1913" s="43">
        <f>AA1914</f>
        <v>0</v>
      </c>
      <c r="AB1913" s="43">
        <f>AB1914</f>
        <v>279.76492999999999</v>
      </c>
      <c r="AC1913" s="44">
        <f>AC1914</f>
        <v>0</v>
      </c>
      <c r="AD1913" s="44">
        <f>AD1914</f>
        <v>0</v>
      </c>
      <c r="AE1913" s="45" t="e">
        <f t="shared" si="3796"/>
        <v>#DIV/0!</v>
      </c>
      <c r="AF1913" s="43">
        <f>AF1914</f>
        <v>477.69999999999999</v>
      </c>
      <c r="AG1913" s="43">
        <f>AG1914</f>
        <v>0</v>
      </c>
      <c r="AH1913" s="43">
        <f>AH1914</f>
        <v>0</v>
      </c>
      <c r="AI1913" s="43">
        <f>AI1914</f>
        <v>0</v>
      </c>
      <c r="AJ1913" s="43">
        <f>AJ1914</f>
        <v>0</v>
      </c>
      <c r="AK1913" s="43">
        <f>AK1914</f>
        <v>0</v>
      </c>
      <c r="AL1913" s="43">
        <f t="shared" si="3797"/>
        <v>477.69999999999999</v>
      </c>
      <c r="AM1913" s="43">
        <f t="shared" si="3798"/>
        <v>0</v>
      </c>
      <c r="AN1913" s="19" t="s">
        <v>36</v>
      </c>
      <c r="AO1913" s="1"/>
      <c r="AP1913" s="1"/>
      <c r="AQ1913" s="1"/>
      <c r="AR1913" s="1"/>
      <c r="AS1913" s="1"/>
    </row>
    <row r="1914" ht="31.5" hidden="1">
      <c r="B1914" s="41" t="s">
        <v>848</v>
      </c>
      <c r="C1914" s="41" t="s">
        <v>41</v>
      </c>
      <c r="D1914" s="41" t="s">
        <v>107</v>
      </c>
      <c r="E1914" s="26" t="str">
        <f t="shared" si="3799"/>
        <v>0104</v>
      </c>
      <c r="F1914" s="41" t="s">
        <v>675</v>
      </c>
      <c r="G1914" s="41" t="s">
        <v>55</v>
      </c>
      <c r="H1914" s="42" t="s">
        <v>56</v>
      </c>
      <c r="I1914" s="43">
        <v>477.69999999999999</v>
      </c>
      <c r="J1914" s="43">
        <v>479.60000000000002</v>
      </c>
      <c r="K1914" s="43">
        <v>479.60000000000002</v>
      </c>
      <c r="L1914" s="43"/>
      <c r="M1914" s="43"/>
      <c r="N1914" s="43"/>
      <c r="O1914" s="43">
        <v>0</v>
      </c>
      <c r="P1914" s="43">
        <v>0</v>
      </c>
      <c r="Q1914" s="43">
        <v>0</v>
      </c>
      <c r="R1914" s="43">
        <v>0</v>
      </c>
      <c r="S1914" s="43">
        <v>0</v>
      </c>
      <c r="T1914" s="43">
        <v>0</v>
      </c>
      <c r="U1914" s="43">
        <v>0</v>
      </c>
      <c r="V1914" s="43">
        <f t="shared" si="3800"/>
        <v>477.69999999999999</v>
      </c>
      <c r="W1914" s="43"/>
      <c r="X1914" s="43"/>
      <c r="Y1914" s="43"/>
      <c r="Z1914" s="43"/>
      <c r="AA1914" s="43"/>
      <c r="AB1914" s="43">
        <v>279.76492999999999</v>
      </c>
      <c r="AC1914" s="44">
        <v>0</v>
      </c>
      <c r="AD1914" s="44">
        <v>0</v>
      </c>
      <c r="AE1914" s="45" t="e">
        <f t="shared" si="3796"/>
        <v>#DIV/0!</v>
      </c>
      <c r="AF1914" s="43">
        <v>477.69999999999999</v>
      </c>
      <c r="AG1914" s="43">
        <v>0</v>
      </c>
      <c r="AH1914" s="43">
        <v>0</v>
      </c>
      <c r="AI1914" s="43">
        <v>0</v>
      </c>
      <c r="AJ1914" s="43">
        <v>0</v>
      </c>
      <c r="AK1914" s="43">
        <v>0</v>
      </c>
      <c r="AL1914" s="43">
        <f t="shared" si="3797"/>
        <v>477.69999999999999</v>
      </c>
      <c r="AM1914" s="43">
        <f t="shared" si="3798"/>
        <v>0</v>
      </c>
      <c r="AN1914" s="19" t="s">
        <v>36</v>
      </c>
      <c r="AR1914" s="1"/>
      <c r="AS1914" s="1"/>
    </row>
    <row r="1915" ht="31.5">
      <c r="B1915" s="41" t="s">
        <v>848</v>
      </c>
      <c r="C1915" s="41" t="s">
        <v>41</v>
      </c>
      <c r="D1915" s="41" t="s">
        <v>107</v>
      </c>
      <c r="E1915" s="26" t="str">
        <f t="shared" si="3799"/>
        <v>0104</v>
      </c>
      <c r="F1915" s="41" t="s">
        <v>679</v>
      </c>
      <c r="G1915" s="41"/>
      <c r="H1915" s="42" t="s">
        <v>676</v>
      </c>
      <c r="I1915" s="43"/>
      <c r="J1915" s="43"/>
      <c r="K1915" s="43"/>
      <c r="L1915" s="43"/>
      <c r="M1915" s="43"/>
      <c r="N1915" s="43"/>
      <c r="O1915" s="43">
        <f>O1916+O1918</f>
        <v>0</v>
      </c>
      <c r="P1915" s="43"/>
      <c r="Q1915" s="43"/>
      <c r="R1915" s="43"/>
      <c r="S1915" s="43"/>
      <c r="T1915" s="43"/>
      <c r="U1915" s="43"/>
      <c r="V1915" s="43">
        <f t="shared" si="3800"/>
        <v>0</v>
      </c>
      <c r="W1915" s="43"/>
      <c r="X1915" s="43"/>
      <c r="Y1915" s="43"/>
      <c r="Z1915" s="43"/>
      <c r="AA1915" s="43"/>
      <c r="AB1915" s="43">
        <f>AB1916+AB1918</f>
        <v>0</v>
      </c>
      <c r="AC1915" s="44">
        <f>AC1916+AC1918</f>
        <v>9272.6000000000004</v>
      </c>
      <c r="AD1915" s="44">
        <f>AD1916+AD1918</f>
        <v>9272.6000000000004</v>
      </c>
      <c r="AE1915" s="45">
        <f t="shared" si="3796"/>
        <v>100</v>
      </c>
      <c r="AF1915" s="43">
        <f>AF1916+AF1918</f>
        <v>9272.6000000000004</v>
      </c>
      <c r="AG1915" s="43">
        <f>AG1916+AG1918</f>
        <v>0</v>
      </c>
      <c r="AH1915" s="43">
        <f>AH1916+AH1918</f>
        <v>0</v>
      </c>
      <c r="AI1915" s="43">
        <f>AI1916+AI1918</f>
        <v>0</v>
      </c>
      <c r="AJ1915" s="43">
        <f>AJ1916+AJ1918</f>
        <v>0</v>
      </c>
      <c r="AK1915" s="43">
        <f>AK1916+AK1918</f>
        <v>-9272.6000000000004</v>
      </c>
      <c r="AL1915" s="43">
        <f t="shared" si="3797"/>
        <v>0</v>
      </c>
      <c r="AM1915" s="43">
        <f t="shared" si="3798"/>
        <v>0</v>
      </c>
      <c r="AN1915" s="19"/>
      <c r="AO1915" s="1"/>
      <c r="AP1915" s="1"/>
      <c r="AQ1915" s="1"/>
      <c r="AR1915" s="1"/>
      <c r="AS1915" s="1"/>
    </row>
    <row r="1916" ht="31.5">
      <c r="B1916" s="41" t="s">
        <v>848</v>
      </c>
      <c r="C1916" s="41" t="s">
        <v>41</v>
      </c>
      <c r="D1916" s="41" t="s">
        <v>107</v>
      </c>
      <c r="E1916" s="26" t="str">
        <f t="shared" si="3799"/>
        <v>0104</v>
      </c>
      <c r="F1916" s="41" t="s">
        <v>679</v>
      </c>
      <c r="G1916" s="41" t="s">
        <v>71</v>
      </c>
      <c r="H1916" s="42" t="s">
        <v>72</v>
      </c>
      <c r="I1916" s="43"/>
      <c r="J1916" s="43"/>
      <c r="K1916" s="43"/>
      <c r="L1916" s="43"/>
      <c r="M1916" s="43"/>
      <c r="N1916" s="43"/>
      <c r="O1916" s="43">
        <f>O1917</f>
        <v>0</v>
      </c>
      <c r="P1916" s="43"/>
      <c r="Q1916" s="43"/>
      <c r="R1916" s="43"/>
      <c r="S1916" s="43"/>
      <c r="T1916" s="43"/>
      <c r="U1916" s="43"/>
      <c r="V1916" s="43">
        <f t="shared" si="3800"/>
        <v>0</v>
      </c>
      <c r="W1916" s="43"/>
      <c r="X1916" s="43"/>
      <c r="Y1916" s="43"/>
      <c r="Z1916" s="43"/>
      <c r="AA1916" s="43"/>
      <c r="AB1916" s="43">
        <f>AB1917</f>
        <v>0</v>
      </c>
      <c r="AC1916" s="44">
        <f>AC1917</f>
        <v>8820.4573400000008</v>
      </c>
      <c r="AD1916" s="44">
        <f>AD1917</f>
        <v>8820.4573400000008</v>
      </c>
      <c r="AE1916" s="45">
        <f t="shared" si="3796"/>
        <v>100</v>
      </c>
      <c r="AF1916" s="43">
        <f>AF1917</f>
        <v>8794.8999999999996</v>
      </c>
      <c r="AG1916" s="43">
        <f>AG1917</f>
        <v>0</v>
      </c>
      <c r="AH1916" s="43">
        <f>AH1917</f>
        <v>0</v>
      </c>
      <c r="AI1916" s="43">
        <f>AI1917</f>
        <v>0</v>
      </c>
      <c r="AJ1916" s="43">
        <f>AJ1917</f>
        <v>0</v>
      </c>
      <c r="AK1916" s="43">
        <f>AK1917</f>
        <v>-8794.8999999999996</v>
      </c>
      <c r="AL1916" s="43">
        <f t="shared" si="3797"/>
        <v>0</v>
      </c>
      <c r="AM1916" s="43">
        <f t="shared" si="3798"/>
        <v>0</v>
      </c>
      <c r="AN1916" s="19"/>
      <c r="AR1916" s="1"/>
      <c r="AS1916" s="1"/>
    </row>
    <row r="1917" ht="31.5">
      <c r="B1917" s="41" t="s">
        <v>848</v>
      </c>
      <c r="C1917" s="41" t="s">
        <v>41</v>
      </c>
      <c r="D1917" s="41" t="s">
        <v>107</v>
      </c>
      <c r="E1917" s="26" t="str">
        <f t="shared" si="3799"/>
        <v>0104</v>
      </c>
      <c r="F1917" s="41" t="s">
        <v>679</v>
      </c>
      <c r="G1917" s="41" t="s">
        <v>93</v>
      </c>
      <c r="H1917" s="42" t="s">
        <v>94</v>
      </c>
      <c r="I1917" s="43"/>
      <c r="J1917" s="43"/>
      <c r="K1917" s="43"/>
      <c r="L1917" s="43"/>
      <c r="M1917" s="43"/>
      <c r="N1917" s="43"/>
      <c r="O1917" s="43">
        <v>0</v>
      </c>
      <c r="P1917" s="43"/>
      <c r="Q1917" s="43"/>
      <c r="R1917" s="43"/>
      <c r="S1917" s="43"/>
      <c r="T1917" s="43"/>
      <c r="U1917" s="43"/>
      <c r="V1917" s="43">
        <f t="shared" si="3800"/>
        <v>0</v>
      </c>
      <c r="W1917" s="43"/>
      <c r="X1917" s="43"/>
      <c r="Y1917" s="43"/>
      <c r="Z1917" s="43"/>
      <c r="AA1917" s="43"/>
      <c r="AB1917" s="43">
        <v>0</v>
      </c>
      <c r="AC1917" s="44">
        <v>8820.4573400000008</v>
      </c>
      <c r="AD1917" s="44">
        <v>8820.4573400000008</v>
      </c>
      <c r="AE1917" s="45">
        <f t="shared" si="3796"/>
        <v>100</v>
      </c>
      <c r="AF1917" s="43">
        <v>8794.8999999999996</v>
      </c>
      <c r="AG1917" s="43">
        <v>0</v>
      </c>
      <c r="AH1917" s="43">
        <v>0</v>
      </c>
      <c r="AI1917" s="43">
        <v>0</v>
      </c>
      <c r="AJ1917" s="43">
        <v>0</v>
      </c>
      <c r="AK1917" s="43">
        <v>-8794.8999999999996</v>
      </c>
      <c r="AL1917" s="43">
        <f t="shared" si="3797"/>
        <v>0</v>
      </c>
      <c r="AM1917" s="43">
        <f t="shared" si="3798"/>
        <v>0</v>
      </c>
      <c r="AN1917" s="19"/>
      <c r="AO1917" s="1"/>
      <c r="AP1917" s="1"/>
      <c r="AQ1917" s="1"/>
      <c r="AR1917" s="1"/>
      <c r="AS1917" s="1"/>
    </row>
    <row r="1918" ht="31.5">
      <c r="B1918" s="41" t="s">
        <v>848</v>
      </c>
      <c r="C1918" s="41" t="s">
        <v>41</v>
      </c>
      <c r="D1918" s="41" t="s">
        <v>107</v>
      </c>
      <c r="E1918" s="26" t="str">
        <f t="shared" si="3799"/>
        <v>0104</v>
      </c>
      <c r="F1918" s="41" t="s">
        <v>679</v>
      </c>
      <c r="G1918" s="41" t="s">
        <v>53</v>
      </c>
      <c r="H1918" s="42" t="s">
        <v>54</v>
      </c>
      <c r="I1918" s="43"/>
      <c r="J1918" s="43"/>
      <c r="K1918" s="43"/>
      <c r="L1918" s="43"/>
      <c r="M1918" s="43"/>
      <c r="N1918" s="43"/>
      <c r="O1918" s="43">
        <f>O1919</f>
        <v>0</v>
      </c>
      <c r="P1918" s="43"/>
      <c r="Q1918" s="43"/>
      <c r="R1918" s="43"/>
      <c r="S1918" s="43"/>
      <c r="T1918" s="43"/>
      <c r="U1918" s="43"/>
      <c r="V1918" s="43">
        <f t="shared" si="3800"/>
        <v>0</v>
      </c>
      <c r="W1918" s="43"/>
      <c r="X1918" s="43"/>
      <c r="Y1918" s="43"/>
      <c r="Z1918" s="43"/>
      <c r="AA1918" s="43"/>
      <c r="AB1918" s="43">
        <f>AB1919</f>
        <v>0</v>
      </c>
      <c r="AC1918" s="44">
        <f>AC1919</f>
        <v>452.14265999999998</v>
      </c>
      <c r="AD1918" s="44">
        <f>AD1919</f>
        <v>452.14265999999998</v>
      </c>
      <c r="AE1918" s="45">
        <f t="shared" si="3796"/>
        <v>100</v>
      </c>
      <c r="AF1918" s="43">
        <f>AF1919</f>
        <v>477.69999999999999</v>
      </c>
      <c r="AG1918" s="43">
        <f>AG1919</f>
        <v>0</v>
      </c>
      <c r="AH1918" s="43">
        <f>AH1919</f>
        <v>0</v>
      </c>
      <c r="AI1918" s="43">
        <f>AI1919</f>
        <v>0</v>
      </c>
      <c r="AJ1918" s="43">
        <f>AJ1919</f>
        <v>0</v>
      </c>
      <c r="AK1918" s="43">
        <f>AK1919</f>
        <v>-477.69999999999999</v>
      </c>
      <c r="AL1918" s="43">
        <f t="shared" si="3797"/>
        <v>0</v>
      </c>
      <c r="AM1918" s="43">
        <f t="shared" si="3798"/>
        <v>0</v>
      </c>
      <c r="AN1918" s="19"/>
      <c r="AO1918" s="1"/>
      <c r="AP1918" s="1"/>
      <c r="AQ1918" s="1"/>
      <c r="AR1918" s="1"/>
      <c r="AS1918" s="1"/>
    </row>
    <row r="1919" ht="31.5">
      <c r="B1919" s="41" t="s">
        <v>848</v>
      </c>
      <c r="C1919" s="41" t="s">
        <v>41</v>
      </c>
      <c r="D1919" s="41" t="s">
        <v>107</v>
      </c>
      <c r="E1919" s="26" t="str">
        <f t="shared" si="3799"/>
        <v>0104</v>
      </c>
      <c r="F1919" s="41" t="s">
        <v>679</v>
      </c>
      <c r="G1919" s="41" t="s">
        <v>55</v>
      </c>
      <c r="H1919" s="42" t="s">
        <v>56</v>
      </c>
      <c r="I1919" s="43"/>
      <c r="J1919" s="43"/>
      <c r="K1919" s="43"/>
      <c r="L1919" s="43"/>
      <c r="M1919" s="43"/>
      <c r="N1919" s="43"/>
      <c r="O1919" s="43">
        <v>0</v>
      </c>
      <c r="P1919" s="43"/>
      <c r="Q1919" s="43"/>
      <c r="R1919" s="43"/>
      <c r="S1919" s="43"/>
      <c r="T1919" s="43"/>
      <c r="U1919" s="43"/>
      <c r="V1919" s="43">
        <f t="shared" si="3800"/>
        <v>0</v>
      </c>
      <c r="W1919" s="43"/>
      <c r="X1919" s="43"/>
      <c r="Y1919" s="43"/>
      <c r="Z1919" s="43"/>
      <c r="AA1919" s="43"/>
      <c r="AB1919" s="43">
        <v>0</v>
      </c>
      <c r="AC1919" s="44">
        <v>452.14265999999998</v>
      </c>
      <c r="AD1919" s="44">
        <v>452.14265999999998</v>
      </c>
      <c r="AE1919" s="45">
        <f t="shared" si="3796"/>
        <v>100</v>
      </c>
      <c r="AF1919" s="43">
        <v>477.69999999999999</v>
      </c>
      <c r="AG1919" s="43">
        <v>0</v>
      </c>
      <c r="AH1919" s="43">
        <v>0</v>
      </c>
      <c r="AI1919" s="43">
        <v>0</v>
      </c>
      <c r="AJ1919" s="43">
        <v>0</v>
      </c>
      <c r="AK1919" s="43">
        <v>-477.69999999999999</v>
      </c>
      <c r="AL1919" s="43">
        <f t="shared" si="3797"/>
        <v>0</v>
      </c>
      <c r="AM1919" s="43">
        <f t="shared" si="3798"/>
        <v>0</v>
      </c>
      <c r="AN1919" s="19"/>
      <c r="AO1919" s="1"/>
      <c r="AP1919" s="1"/>
      <c r="AQ1919" s="1"/>
      <c r="AR1919" s="1"/>
      <c r="AS1919" s="1"/>
    </row>
    <row r="1920" ht="31.5">
      <c r="B1920" s="41" t="s">
        <v>848</v>
      </c>
      <c r="C1920" s="41" t="s">
        <v>41</v>
      </c>
      <c r="D1920" s="41" t="s">
        <v>107</v>
      </c>
      <c r="E1920" s="26" t="str">
        <f t="shared" si="3799"/>
        <v>0104</v>
      </c>
      <c r="F1920" s="41" t="s">
        <v>87</v>
      </c>
      <c r="G1920" s="41"/>
      <c r="H1920" s="42" t="s">
        <v>88</v>
      </c>
      <c r="I1920" s="43">
        <f>I1921</f>
        <v>60189.100000000006</v>
      </c>
      <c r="J1920" s="43">
        <f>J1921</f>
        <v>59506.400000000001</v>
      </c>
      <c r="K1920" s="43">
        <f>K1921</f>
        <v>59506.400000000001</v>
      </c>
      <c r="L1920" s="43">
        <f>L1921</f>
        <v>0</v>
      </c>
      <c r="M1920" s="43">
        <f>M1921</f>
        <v>0</v>
      </c>
      <c r="N1920" s="43">
        <f>N1921</f>
        <v>0</v>
      </c>
      <c r="O1920" s="43">
        <f>O1921</f>
        <v>0</v>
      </c>
      <c r="P1920" s="43">
        <f>P1921</f>
        <v>0</v>
      </c>
      <c r="Q1920" s="43">
        <f>Q1921</f>
        <v>0</v>
      </c>
      <c r="R1920" s="43">
        <f>R1921</f>
        <v>705.39999999999998</v>
      </c>
      <c r="S1920" s="43">
        <f>S1921</f>
        <v>0</v>
      </c>
      <c r="T1920" s="43">
        <f>T1921</f>
        <v>0</v>
      </c>
      <c r="U1920" s="43">
        <v>0</v>
      </c>
      <c r="V1920" s="43">
        <f t="shared" si="3800"/>
        <v>60894.500000000007</v>
      </c>
      <c r="W1920" s="43">
        <f>W1921</f>
        <v>0</v>
      </c>
      <c r="X1920" s="43">
        <f>X1921</f>
        <v>0</v>
      </c>
      <c r="Y1920" s="43">
        <f>Y1921</f>
        <v>0</v>
      </c>
      <c r="Z1920" s="43">
        <f>Z1921</f>
        <v>0</v>
      </c>
      <c r="AA1920" s="43">
        <f>AA1921</f>
        <v>0</v>
      </c>
      <c r="AB1920" s="43">
        <f>AB1921</f>
        <v>42037.689900000005</v>
      </c>
      <c r="AC1920" s="44">
        <f>AC1921</f>
        <v>59106.550000000003</v>
      </c>
      <c r="AD1920" s="44">
        <f>AD1921</f>
        <v>59106.550000000003</v>
      </c>
      <c r="AE1920" s="45">
        <f t="shared" si="3796"/>
        <v>100</v>
      </c>
      <c r="AF1920" s="43">
        <f>AF1921</f>
        <v>59106.550000000003</v>
      </c>
      <c r="AG1920" s="43">
        <f>AG1921</f>
        <v>0</v>
      </c>
      <c r="AH1920" s="43">
        <f>AH1921</f>
        <v>0</v>
      </c>
      <c r="AI1920" s="43">
        <f>AI1921</f>
        <v>0</v>
      </c>
      <c r="AJ1920" s="43">
        <f>AJ1921</f>
        <v>0</v>
      </c>
      <c r="AK1920" s="43">
        <f>AK1921</f>
        <v>0</v>
      </c>
      <c r="AL1920" s="43">
        <f t="shared" si="3797"/>
        <v>59106.550000000003</v>
      </c>
      <c r="AM1920" s="43">
        <f t="shared" si="3798"/>
        <v>1787.9500000000044</v>
      </c>
      <c r="AN1920" s="2"/>
      <c r="AO1920" s="1"/>
      <c r="AP1920" s="1"/>
      <c r="AQ1920" s="1"/>
      <c r="AR1920" s="1"/>
      <c r="AS1920" s="1"/>
    </row>
    <row r="1921">
      <c r="B1921" s="41" t="s">
        <v>848</v>
      </c>
      <c r="C1921" s="41" t="s">
        <v>41</v>
      </c>
      <c r="D1921" s="41" t="s">
        <v>107</v>
      </c>
      <c r="E1921" s="26" t="str">
        <f t="shared" si="3799"/>
        <v>0104</v>
      </c>
      <c r="F1921" s="41" t="s">
        <v>680</v>
      </c>
      <c r="G1921" s="41"/>
      <c r="H1921" s="42" t="s">
        <v>681</v>
      </c>
      <c r="I1921" s="43">
        <f>I1922+I1927</f>
        <v>60189.100000000006</v>
      </c>
      <c r="J1921" s="43">
        <f>J1922+J1927</f>
        <v>59506.400000000001</v>
      </c>
      <c r="K1921" s="43">
        <f>K1922+K1927</f>
        <v>59506.400000000001</v>
      </c>
      <c r="L1921" s="43">
        <f>L1922+L1927</f>
        <v>0</v>
      </c>
      <c r="M1921" s="43">
        <f>M1922+M1927</f>
        <v>0</v>
      </c>
      <c r="N1921" s="43">
        <f>N1922+N1927</f>
        <v>0</v>
      </c>
      <c r="O1921" s="43">
        <f>O1922+O1927</f>
        <v>0</v>
      </c>
      <c r="P1921" s="43">
        <f>P1922+P1927</f>
        <v>0</v>
      </c>
      <c r="Q1921" s="43">
        <f>Q1922+Q1927</f>
        <v>0</v>
      </c>
      <c r="R1921" s="43">
        <f>R1922+R1927</f>
        <v>705.39999999999998</v>
      </c>
      <c r="S1921" s="43">
        <f>S1922+S1927</f>
        <v>0</v>
      </c>
      <c r="T1921" s="43">
        <f>T1922+T1927</f>
        <v>0</v>
      </c>
      <c r="U1921" s="43">
        <v>0</v>
      </c>
      <c r="V1921" s="43">
        <f t="shared" si="3800"/>
        <v>60894.500000000007</v>
      </c>
      <c r="W1921" s="43">
        <f>W1922+W1927</f>
        <v>0</v>
      </c>
      <c r="X1921" s="43">
        <f>X1922+X1927</f>
        <v>0</v>
      </c>
      <c r="Y1921" s="43">
        <f>Y1922+Y1927</f>
        <v>0</v>
      </c>
      <c r="Z1921" s="43">
        <f>Z1922+Z1927</f>
        <v>0</v>
      </c>
      <c r="AA1921" s="43">
        <f>AA1922+AA1927</f>
        <v>0</v>
      </c>
      <c r="AB1921" s="43">
        <f>AB1922+AB1927</f>
        <v>42037.689900000005</v>
      </c>
      <c r="AC1921" s="44">
        <f>AC1922+AC1927</f>
        <v>59106.550000000003</v>
      </c>
      <c r="AD1921" s="44">
        <f>AD1922+AD1927</f>
        <v>59106.550000000003</v>
      </c>
      <c r="AE1921" s="45">
        <f t="shared" si="3796"/>
        <v>100</v>
      </c>
      <c r="AF1921" s="43">
        <f>AF1922+AF1927</f>
        <v>59106.550000000003</v>
      </c>
      <c r="AG1921" s="43">
        <f>AG1922+AG1927</f>
        <v>0</v>
      </c>
      <c r="AH1921" s="43">
        <f>AH1922+AH1927</f>
        <v>0</v>
      </c>
      <c r="AI1921" s="43">
        <f>AI1922+AI1927</f>
        <v>0</v>
      </c>
      <c r="AJ1921" s="43">
        <f>AJ1922+AJ1927</f>
        <v>0</v>
      </c>
      <c r="AK1921" s="43">
        <f>AK1922+AK1927</f>
        <v>0</v>
      </c>
      <c r="AL1921" s="43">
        <f t="shared" si="3797"/>
        <v>59106.550000000003</v>
      </c>
      <c r="AM1921" s="43">
        <f t="shared" si="3798"/>
        <v>1787.9500000000044</v>
      </c>
      <c r="AN1921" s="2"/>
      <c r="AR1921" s="1"/>
      <c r="AS1921" s="1"/>
    </row>
    <row r="1922" ht="31.5">
      <c r="B1922" s="41" t="s">
        <v>848</v>
      </c>
      <c r="C1922" s="41" t="s">
        <v>41</v>
      </c>
      <c r="D1922" s="41" t="s">
        <v>107</v>
      </c>
      <c r="E1922" s="26" t="str">
        <f t="shared" si="3799"/>
        <v>0104</v>
      </c>
      <c r="F1922" s="41" t="s">
        <v>682</v>
      </c>
      <c r="G1922" s="41"/>
      <c r="H1922" s="42" t="s">
        <v>92</v>
      </c>
      <c r="I1922" s="43">
        <f t="shared" ref="I1922:I1923" si="3827">I1923</f>
        <v>56436.200000000004</v>
      </c>
      <c r="J1922" s="43">
        <f t="shared" ref="J1922:J1923" si="3828">J1923</f>
        <v>55753.5</v>
      </c>
      <c r="K1922" s="43">
        <f t="shared" ref="K1922:K1923" si="3829">K1923</f>
        <v>55753.5</v>
      </c>
      <c r="L1922" s="43">
        <f t="shared" ref="L1922:L1923" si="3830">L1923</f>
        <v>0</v>
      </c>
      <c r="M1922" s="43">
        <f t="shared" ref="M1922:M1923" si="3831">M1923</f>
        <v>0</v>
      </c>
      <c r="N1922" s="43">
        <f t="shared" ref="N1922:N1923" si="3832">N1923</f>
        <v>0</v>
      </c>
      <c r="O1922" s="43">
        <f>O1923+O1925</f>
        <v>0</v>
      </c>
      <c r="P1922" s="43">
        <f>P1923+P1925</f>
        <v>0</v>
      </c>
      <c r="Q1922" s="43">
        <f>Q1923+Q1925</f>
        <v>0</v>
      </c>
      <c r="R1922" s="43">
        <f>R1923+R1925</f>
        <v>705.39999999999998</v>
      </c>
      <c r="S1922" s="43">
        <f>S1923+S1925</f>
        <v>0</v>
      </c>
      <c r="T1922" s="43">
        <f>T1923+T1925</f>
        <v>0</v>
      </c>
      <c r="U1922" s="43">
        <v>0</v>
      </c>
      <c r="V1922" s="43">
        <f t="shared" si="3800"/>
        <v>57141.600000000006</v>
      </c>
      <c r="W1922" s="43">
        <f t="shared" ref="W1922:W1923" si="3833">W1923</f>
        <v>0</v>
      </c>
      <c r="X1922" s="43">
        <f t="shared" ref="X1922:X1923" si="3834">X1923</f>
        <v>0</v>
      </c>
      <c r="Y1922" s="43">
        <f t="shared" ref="Y1922:Y1923" si="3835">Y1923</f>
        <v>0</v>
      </c>
      <c r="Z1922" s="43">
        <f t="shared" ref="Z1922:Z1923" si="3836">Z1923</f>
        <v>0</v>
      </c>
      <c r="AA1922" s="43">
        <f t="shared" ref="AA1922:AA1923" si="3837">AA1923</f>
        <v>0</v>
      </c>
      <c r="AB1922" s="43">
        <f>AB1923+AB1925</f>
        <v>39636.969090000006</v>
      </c>
      <c r="AC1922" s="44">
        <f>AC1923+AC1925</f>
        <v>55993.202310000001</v>
      </c>
      <c r="AD1922" s="44">
        <f>AD1923+AD1925</f>
        <v>55993.202310000001</v>
      </c>
      <c r="AE1922" s="45">
        <f t="shared" si="3796"/>
        <v>100</v>
      </c>
      <c r="AF1922" s="43">
        <f>AF1923+AF1925</f>
        <v>55404.400000000001</v>
      </c>
      <c r="AG1922" s="43">
        <f>AG1923+AG1925</f>
        <v>0</v>
      </c>
      <c r="AH1922" s="43">
        <f>AH1923+AH1925</f>
        <v>0</v>
      </c>
      <c r="AI1922" s="43">
        <f>AI1923+AI1925</f>
        <v>0</v>
      </c>
      <c r="AJ1922" s="43">
        <f>AJ1923+AJ1925</f>
        <v>0</v>
      </c>
      <c r="AK1922" s="43">
        <f>AK1923+AK1925</f>
        <v>0</v>
      </c>
      <c r="AL1922" s="43">
        <f t="shared" si="3797"/>
        <v>55404.400000000001</v>
      </c>
      <c r="AM1922" s="43">
        <f t="shared" si="3798"/>
        <v>1737.2000000000044</v>
      </c>
      <c r="AN1922" s="2"/>
      <c r="AO1922" s="1"/>
      <c r="AP1922" s="1"/>
      <c r="AQ1922" s="1"/>
      <c r="AR1922" s="1"/>
      <c r="AS1922" s="1"/>
    </row>
    <row r="1923" ht="78.75">
      <c r="B1923" s="41" t="s">
        <v>848</v>
      </c>
      <c r="C1923" s="41" t="s">
        <v>41</v>
      </c>
      <c r="D1923" s="41" t="s">
        <v>107</v>
      </c>
      <c r="E1923" s="26" t="str">
        <f t="shared" si="3799"/>
        <v>0104</v>
      </c>
      <c r="F1923" s="41" t="s">
        <v>682</v>
      </c>
      <c r="G1923" s="41" t="s">
        <v>71</v>
      </c>
      <c r="H1923" s="42" t="s">
        <v>72</v>
      </c>
      <c r="I1923" s="43">
        <f t="shared" si="3827"/>
        <v>56436.200000000004</v>
      </c>
      <c r="J1923" s="43">
        <f t="shared" si="3828"/>
        <v>55753.5</v>
      </c>
      <c r="K1923" s="43">
        <f t="shared" si="3829"/>
        <v>55753.5</v>
      </c>
      <c r="L1923" s="43">
        <f t="shared" si="3830"/>
        <v>0</v>
      </c>
      <c r="M1923" s="43">
        <f t="shared" si="3831"/>
        <v>0</v>
      </c>
      <c r="N1923" s="43">
        <f t="shared" si="3832"/>
        <v>0</v>
      </c>
      <c r="O1923" s="43">
        <f>O1924</f>
        <v>0</v>
      </c>
      <c r="P1923" s="43">
        <f>P1924</f>
        <v>0</v>
      </c>
      <c r="Q1923" s="43">
        <f>Q1924</f>
        <v>0</v>
      </c>
      <c r="R1923" s="43">
        <f>R1924</f>
        <v>705.39999999999998</v>
      </c>
      <c r="S1923" s="43">
        <f>S1924</f>
        <v>0</v>
      </c>
      <c r="T1923" s="43">
        <f>T1924</f>
        <v>0</v>
      </c>
      <c r="U1923" s="43">
        <v>0</v>
      </c>
      <c r="V1923" s="43">
        <f t="shared" si="3800"/>
        <v>57141.600000000006</v>
      </c>
      <c r="W1923" s="43">
        <f t="shared" si="3833"/>
        <v>0</v>
      </c>
      <c r="X1923" s="43">
        <f t="shared" si="3834"/>
        <v>0</v>
      </c>
      <c r="Y1923" s="43">
        <f t="shared" si="3835"/>
        <v>0</v>
      </c>
      <c r="Z1923" s="43">
        <f t="shared" si="3836"/>
        <v>0</v>
      </c>
      <c r="AA1923" s="43">
        <f t="shared" si="3837"/>
        <v>0</v>
      </c>
      <c r="AB1923" s="43">
        <f>AB1924</f>
        <v>39629.326050000003</v>
      </c>
      <c r="AC1923" s="44">
        <f>AC1924</f>
        <v>55985.559269999998</v>
      </c>
      <c r="AD1923" s="44">
        <f>AD1924</f>
        <v>55985.559269999998</v>
      </c>
      <c r="AE1923" s="45">
        <f t="shared" si="3796"/>
        <v>100</v>
      </c>
      <c r="AF1923" s="43">
        <f>AF1924</f>
        <v>55396.756959999999</v>
      </c>
      <c r="AG1923" s="43">
        <f>AG1924</f>
        <v>0</v>
      </c>
      <c r="AH1923" s="43">
        <f>AH1924</f>
        <v>0</v>
      </c>
      <c r="AI1923" s="43">
        <f>AI1924</f>
        <v>0</v>
      </c>
      <c r="AJ1923" s="43">
        <f>AJ1924</f>
        <v>0</v>
      </c>
      <c r="AK1923" s="43">
        <f>AK1924</f>
        <v>0</v>
      </c>
      <c r="AL1923" s="43">
        <f t="shared" si="3797"/>
        <v>55396.756959999999</v>
      </c>
      <c r="AM1923" s="43">
        <f t="shared" si="3798"/>
        <v>1744.843040000007</v>
      </c>
      <c r="AN1923" s="2"/>
      <c r="AR1923" s="1"/>
      <c r="AS1923" s="1"/>
    </row>
    <row r="1924" ht="31.5">
      <c r="B1924" s="41" t="s">
        <v>848</v>
      </c>
      <c r="C1924" s="41" t="s">
        <v>41</v>
      </c>
      <c r="D1924" s="41" t="s">
        <v>107</v>
      </c>
      <c r="E1924" s="26" t="str">
        <f t="shared" si="3799"/>
        <v>0104</v>
      </c>
      <c r="F1924" s="41" t="s">
        <v>682</v>
      </c>
      <c r="G1924" s="41" t="s">
        <v>93</v>
      </c>
      <c r="H1924" s="42" t="s">
        <v>94</v>
      </c>
      <c r="I1924" s="43">
        <v>56436.200000000004</v>
      </c>
      <c r="J1924" s="43">
        <v>55753.5</v>
      </c>
      <c r="K1924" s="43">
        <v>55753.5</v>
      </c>
      <c r="L1924" s="43"/>
      <c r="M1924" s="43"/>
      <c r="N1924" s="43"/>
      <c r="O1924" s="43">
        <v>0</v>
      </c>
      <c r="P1924" s="43">
        <v>0</v>
      </c>
      <c r="Q1924" s="43">
        <v>0</v>
      </c>
      <c r="R1924" s="43">
        <v>705.39999999999998</v>
      </c>
      <c r="S1924" s="43">
        <v>0</v>
      </c>
      <c r="T1924" s="43">
        <v>0</v>
      </c>
      <c r="U1924" s="43">
        <v>0</v>
      </c>
      <c r="V1924" s="43">
        <f t="shared" si="3800"/>
        <v>57141.600000000006</v>
      </c>
      <c r="W1924" s="43"/>
      <c r="X1924" s="43"/>
      <c r="Y1924" s="43"/>
      <c r="Z1924" s="43"/>
      <c r="AA1924" s="43"/>
      <c r="AB1924" s="43">
        <v>39629.326050000003</v>
      </c>
      <c r="AC1924" s="44">
        <v>55985.559269999998</v>
      </c>
      <c r="AD1924" s="44">
        <v>55985.559269999998</v>
      </c>
      <c r="AE1924" s="45">
        <f t="shared" si="3796"/>
        <v>100</v>
      </c>
      <c r="AF1924" s="43">
        <v>55396.756959999999</v>
      </c>
      <c r="AG1924" s="43">
        <v>0</v>
      </c>
      <c r="AH1924" s="43">
        <v>0</v>
      </c>
      <c r="AI1924" s="43">
        <v>0</v>
      </c>
      <c r="AJ1924" s="43">
        <v>0</v>
      </c>
      <c r="AK1924" s="43">
        <v>0</v>
      </c>
      <c r="AL1924" s="43">
        <f t="shared" si="3797"/>
        <v>55396.756959999999</v>
      </c>
      <c r="AM1924" s="43">
        <f t="shared" si="3798"/>
        <v>1744.843040000007</v>
      </c>
      <c r="AN1924" s="19"/>
      <c r="AO1924" s="1"/>
      <c r="AP1924" s="1"/>
      <c r="AQ1924" s="1"/>
      <c r="AR1924" s="1"/>
      <c r="AS1924" s="1"/>
    </row>
    <row r="1925">
      <c r="B1925" s="41" t="s">
        <v>848</v>
      </c>
      <c r="C1925" s="41" t="s">
        <v>41</v>
      </c>
      <c r="D1925" s="41" t="s">
        <v>107</v>
      </c>
      <c r="E1925" s="26" t="str">
        <f t="shared" si="3799"/>
        <v>0104</v>
      </c>
      <c r="F1925" s="41" t="s">
        <v>682</v>
      </c>
      <c r="G1925" s="41" t="s">
        <v>95</v>
      </c>
      <c r="H1925" s="42" t="s">
        <v>96</v>
      </c>
      <c r="I1925" s="43"/>
      <c r="J1925" s="43"/>
      <c r="K1925" s="43"/>
      <c r="L1925" s="43"/>
      <c r="M1925" s="43"/>
      <c r="N1925" s="43"/>
      <c r="O1925" s="43">
        <f>O1926</f>
        <v>0</v>
      </c>
      <c r="P1925" s="43">
        <f>P1926</f>
        <v>0</v>
      </c>
      <c r="Q1925" s="43">
        <f>Q1926</f>
        <v>0</v>
      </c>
      <c r="R1925" s="43">
        <f>R1926</f>
        <v>0</v>
      </c>
      <c r="S1925" s="43">
        <f>S1926</f>
        <v>0</v>
      </c>
      <c r="T1925" s="43">
        <f>T1926</f>
        <v>0</v>
      </c>
      <c r="U1925" s="43"/>
      <c r="V1925" s="43">
        <f t="shared" si="3800"/>
        <v>0</v>
      </c>
      <c r="W1925" s="43"/>
      <c r="X1925" s="43"/>
      <c r="Y1925" s="43"/>
      <c r="Z1925" s="43"/>
      <c r="AA1925" s="43"/>
      <c r="AB1925" s="43">
        <f>AB1926</f>
        <v>7.6430400000000001</v>
      </c>
      <c r="AC1925" s="44">
        <f>AC1926</f>
        <v>7.6430400000000001</v>
      </c>
      <c r="AD1925" s="44">
        <f>AD1926</f>
        <v>7.6430400000000001</v>
      </c>
      <c r="AE1925" s="45">
        <f t="shared" si="3796"/>
        <v>100</v>
      </c>
      <c r="AF1925" s="43">
        <f>AF1926</f>
        <v>7.6430400000000001</v>
      </c>
      <c r="AG1925" s="43">
        <f>AG1926</f>
        <v>0</v>
      </c>
      <c r="AH1925" s="43">
        <f>AH1926</f>
        <v>0</v>
      </c>
      <c r="AI1925" s="43">
        <f>AI1926</f>
        <v>0</v>
      </c>
      <c r="AJ1925" s="43">
        <f>AJ1926</f>
        <v>0</v>
      </c>
      <c r="AK1925" s="43">
        <f>AK1926</f>
        <v>0</v>
      </c>
      <c r="AL1925" s="43">
        <f t="shared" si="3797"/>
        <v>7.6430400000000001</v>
      </c>
      <c r="AM1925" s="43">
        <f t="shared" si="3798"/>
        <v>-7.6430400000000001</v>
      </c>
      <c r="AN1925" s="19"/>
      <c r="AO1925" s="1"/>
      <c r="AP1925" s="1"/>
      <c r="AQ1925" s="1"/>
      <c r="AR1925" s="1"/>
      <c r="AS1925" s="1"/>
    </row>
    <row r="1926" ht="31.5">
      <c r="B1926" s="41" t="s">
        <v>848</v>
      </c>
      <c r="C1926" s="41" t="s">
        <v>41</v>
      </c>
      <c r="D1926" s="41" t="s">
        <v>107</v>
      </c>
      <c r="E1926" s="26" t="str">
        <f t="shared" si="3799"/>
        <v>0104</v>
      </c>
      <c r="F1926" s="41" t="s">
        <v>682</v>
      </c>
      <c r="G1926" s="41" t="s">
        <v>97</v>
      </c>
      <c r="H1926" s="42" t="s">
        <v>98</v>
      </c>
      <c r="I1926" s="43"/>
      <c r="J1926" s="43"/>
      <c r="K1926" s="43"/>
      <c r="L1926" s="43"/>
      <c r="M1926" s="43"/>
      <c r="N1926" s="43"/>
      <c r="O1926" s="43">
        <v>0</v>
      </c>
      <c r="P1926" s="43">
        <v>0</v>
      </c>
      <c r="Q1926" s="43">
        <v>0</v>
      </c>
      <c r="R1926" s="43">
        <v>0</v>
      </c>
      <c r="S1926" s="43">
        <v>0</v>
      </c>
      <c r="T1926" s="43">
        <v>0</v>
      </c>
      <c r="U1926" s="43"/>
      <c r="V1926" s="43">
        <f t="shared" si="3800"/>
        <v>0</v>
      </c>
      <c r="W1926" s="43"/>
      <c r="X1926" s="43"/>
      <c r="Y1926" s="43"/>
      <c r="Z1926" s="43"/>
      <c r="AA1926" s="43"/>
      <c r="AB1926" s="43">
        <v>7.6430400000000001</v>
      </c>
      <c r="AC1926" s="44">
        <v>7.6430400000000001</v>
      </c>
      <c r="AD1926" s="44">
        <v>7.6430400000000001</v>
      </c>
      <c r="AE1926" s="45">
        <f t="shared" si="3796"/>
        <v>100</v>
      </c>
      <c r="AF1926" s="43">
        <v>7.6430400000000001</v>
      </c>
      <c r="AG1926" s="43">
        <v>0</v>
      </c>
      <c r="AH1926" s="43">
        <v>0</v>
      </c>
      <c r="AI1926" s="43">
        <v>0</v>
      </c>
      <c r="AJ1926" s="43">
        <v>0</v>
      </c>
      <c r="AK1926" s="43">
        <v>0</v>
      </c>
      <c r="AL1926" s="43">
        <f t="shared" si="3797"/>
        <v>7.6430400000000001</v>
      </c>
      <c r="AM1926" s="43">
        <f t="shared" si="3798"/>
        <v>-7.6430400000000001</v>
      </c>
      <c r="AN1926" s="19"/>
      <c r="AR1926" s="1"/>
      <c r="AS1926" s="1"/>
    </row>
    <row r="1927" ht="31.5">
      <c r="B1927" s="41" t="s">
        <v>848</v>
      </c>
      <c r="C1927" s="41" t="s">
        <v>41</v>
      </c>
      <c r="D1927" s="41" t="s">
        <v>107</v>
      </c>
      <c r="E1927" s="26" t="str">
        <f t="shared" si="3799"/>
        <v>0104</v>
      </c>
      <c r="F1927" s="41" t="s">
        <v>683</v>
      </c>
      <c r="G1927" s="41"/>
      <c r="H1927" s="42" t="s">
        <v>100</v>
      </c>
      <c r="I1927" s="43">
        <f>I1930</f>
        <v>3752.9000000000001</v>
      </c>
      <c r="J1927" s="43">
        <f>J1930</f>
        <v>3752.9000000000001</v>
      </c>
      <c r="K1927" s="43">
        <f>K1930</f>
        <v>3752.9000000000001</v>
      </c>
      <c r="L1927" s="43">
        <f>L1930</f>
        <v>0</v>
      </c>
      <c r="M1927" s="43">
        <f>M1930</f>
        <v>0</v>
      </c>
      <c r="N1927" s="43">
        <f>N1930</f>
        <v>0</v>
      </c>
      <c r="O1927" s="43">
        <f>O1930+O1928</f>
        <v>0</v>
      </c>
      <c r="P1927" s="43">
        <f>P1930+P1928</f>
        <v>0</v>
      </c>
      <c r="Q1927" s="43">
        <f>Q1930</f>
        <v>0</v>
      </c>
      <c r="R1927" s="43">
        <f>R1930</f>
        <v>0</v>
      </c>
      <c r="S1927" s="43">
        <f>S1930</f>
        <v>0</v>
      </c>
      <c r="T1927" s="43">
        <f>T1930</f>
        <v>0</v>
      </c>
      <c r="U1927" s="43">
        <v>0</v>
      </c>
      <c r="V1927" s="43">
        <f t="shared" si="3800"/>
        <v>3752.9000000000001</v>
      </c>
      <c r="W1927" s="43">
        <f>W1930</f>
        <v>0</v>
      </c>
      <c r="X1927" s="43">
        <f>X1930</f>
        <v>0</v>
      </c>
      <c r="Y1927" s="43">
        <f>Y1930</f>
        <v>0</v>
      </c>
      <c r="Z1927" s="43">
        <f>Z1930</f>
        <v>0</v>
      </c>
      <c r="AA1927" s="43">
        <f>AA1930</f>
        <v>0</v>
      </c>
      <c r="AB1927" s="43">
        <f>AB1930+AB1928</f>
        <v>2400.7208100000003</v>
      </c>
      <c r="AC1927" s="44">
        <f>AC1930+AC1928</f>
        <v>3113.3476900000001</v>
      </c>
      <c r="AD1927" s="44">
        <f>AD1930+AD1928</f>
        <v>3113.3476900000001</v>
      </c>
      <c r="AE1927" s="45">
        <f t="shared" si="3796"/>
        <v>100</v>
      </c>
      <c r="AF1927" s="43">
        <f>AF1930+AF1928</f>
        <v>3702.1500000000001</v>
      </c>
      <c r="AG1927" s="43">
        <f>AG1930+AG1928</f>
        <v>0</v>
      </c>
      <c r="AH1927" s="43">
        <f>AH1930+AH1928</f>
        <v>0</v>
      </c>
      <c r="AI1927" s="43">
        <f>AI1930+AI1928</f>
        <v>0</v>
      </c>
      <c r="AJ1927" s="43">
        <f>AJ1930+AJ1928</f>
        <v>0</v>
      </c>
      <c r="AK1927" s="43">
        <f>AK1930+AK1928</f>
        <v>0</v>
      </c>
      <c r="AL1927" s="43">
        <f t="shared" si="3797"/>
        <v>3702.1500000000001</v>
      </c>
      <c r="AM1927" s="43">
        <f t="shared" si="3798"/>
        <v>50.75</v>
      </c>
      <c r="AN1927" s="2"/>
      <c r="AO1927" s="1"/>
      <c r="AP1927" s="1"/>
      <c r="AQ1927" s="1"/>
      <c r="AR1927" s="1"/>
      <c r="AS1927" s="1"/>
    </row>
    <row r="1928" ht="31.5">
      <c r="B1928" s="41" t="s">
        <v>848</v>
      </c>
      <c r="C1928" s="41" t="s">
        <v>41</v>
      </c>
      <c r="D1928" s="41" t="s">
        <v>107</v>
      </c>
      <c r="E1928" s="26" t="str">
        <f t="shared" si="3799"/>
        <v>0104</v>
      </c>
      <c r="F1928" s="41" t="s">
        <v>683</v>
      </c>
      <c r="G1928" s="41" t="s">
        <v>71</v>
      </c>
      <c r="H1928" s="42" t="s">
        <v>72</v>
      </c>
      <c r="I1928" s="43"/>
      <c r="J1928" s="43"/>
      <c r="K1928" s="43"/>
      <c r="L1928" s="43"/>
      <c r="M1928" s="43"/>
      <c r="N1928" s="43"/>
      <c r="O1928" s="43">
        <f>O1929</f>
        <v>0</v>
      </c>
      <c r="P1928" s="43">
        <f>P1929</f>
        <v>0</v>
      </c>
      <c r="Q1928" s="43"/>
      <c r="R1928" s="43"/>
      <c r="S1928" s="43"/>
      <c r="T1928" s="43"/>
      <c r="U1928" s="43"/>
      <c r="V1928" s="43">
        <f t="shared" si="3800"/>
        <v>0</v>
      </c>
      <c r="W1928" s="43"/>
      <c r="X1928" s="43"/>
      <c r="Y1928" s="43"/>
      <c r="Z1928" s="43"/>
      <c r="AA1928" s="43"/>
      <c r="AB1928" s="43">
        <f>AB1929</f>
        <v>20.300000000000001</v>
      </c>
      <c r="AC1928" s="44">
        <f>AC1929</f>
        <v>35.909999999999997</v>
      </c>
      <c r="AD1928" s="44">
        <f>AD1929</f>
        <v>35.909999999999997</v>
      </c>
      <c r="AE1928" s="45">
        <f t="shared" si="3796"/>
        <v>100</v>
      </c>
      <c r="AF1928" s="43">
        <f>AF1929</f>
        <v>38.899999999999999</v>
      </c>
      <c r="AG1928" s="43">
        <f>AG1929</f>
        <v>0</v>
      </c>
      <c r="AH1928" s="43">
        <f>AH1929</f>
        <v>0</v>
      </c>
      <c r="AI1928" s="43">
        <f>AI1929</f>
        <v>0</v>
      </c>
      <c r="AJ1928" s="43">
        <f>AJ1929</f>
        <v>0</v>
      </c>
      <c r="AK1928" s="43">
        <f>AK1929</f>
        <v>0</v>
      </c>
      <c r="AL1928" s="43">
        <f t="shared" si="3797"/>
        <v>38.899999999999999</v>
      </c>
      <c r="AM1928" s="43">
        <f t="shared" si="3798"/>
        <v>-38.899999999999999</v>
      </c>
      <c r="AN1928" s="2"/>
      <c r="AR1928" s="1"/>
      <c r="AS1928" s="1"/>
    </row>
    <row r="1929" ht="31.5">
      <c r="B1929" s="41" t="s">
        <v>848</v>
      </c>
      <c r="C1929" s="41" t="s">
        <v>41</v>
      </c>
      <c r="D1929" s="41" t="s">
        <v>107</v>
      </c>
      <c r="E1929" s="26" t="str">
        <f t="shared" si="3799"/>
        <v>0104</v>
      </c>
      <c r="F1929" s="41" t="s">
        <v>683</v>
      </c>
      <c r="G1929" s="41" t="s">
        <v>93</v>
      </c>
      <c r="H1929" s="42" t="s">
        <v>94</v>
      </c>
      <c r="I1929" s="43"/>
      <c r="J1929" s="43"/>
      <c r="K1929" s="43"/>
      <c r="L1929" s="43"/>
      <c r="M1929" s="43"/>
      <c r="N1929" s="43"/>
      <c r="O1929" s="43">
        <v>0</v>
      </c>
      <c r="P1929" s="43">
        <v>0</v>
      </c>
      <c r="Q1929" s="43"/>
      <c r="R1929" s="43"/>
      <c r="S1929" s="43"/>
      <c r="T1929" s="43"/>
      <c r="U1929" s="43"/>
      <c r="V1929" s="43">
        <f t="shared" si="3800"/>
        <v>0</v>
      </c>
      <c r="W1929" s="43"/>
      <c r="X1929" s="43"/>
      <c r="Y1929" s="43"/>
      <c r="Z1929" s="43"/>
      <c r="AA1929" s="43"/>
      <c r="AB1929" s="43">
        <v>20.300000000000001</v>
      </c>
      <c r="AC1929" s="44">
        <v>35.909999999999997</v>
      </c>
      <c r="AD1929" s="44">
        <v>35.909999999999997</v>
      </c>
      <c r="AE1929" s="45">
        <f t="shared" si="3796"/>
        <v>100</v>
      </c>
      <c r="AF1929" s="43">
        <v>38.899999999999999</v>
      </c>
      <c r="AG1929" s="43">
        <v>0</v>
      </c>
      <c r="AH1929" s="43">
        <v>0</v>
      </c>
      <c r="AI1929" s="43">
        <v>0</v>
      </c>
      <c r="AJ1929" s="43">
        <v>0</v>
      </c>
      <c r="AK1929" s="43">
        <v>0</v>
      </c>
      <c r="AL1929" s="43">
        <f t="shared" si="3797"/>
        <v>38.899999999999999</v>
      </c>
      <c r="AM1929" s="43">
        <f t="shared" si="3798"/>
        <v>-38.899999999999999</v>
      </c>
      <c r="AN1929" s="2"/>
      <c r="AO1929" s="1"/>
      <c r="AP1929" s="1"/>
      <c r="AQ1929" s="1"/>
      <c r="AR1929" s="1"/>
      <c r="AS1929" s="1"/>
    </row>
    <row r="1930" ht="31.5">
      <c r="B1930" s="41" t="s">
        <v>848</v>
      </c>
      <c r="C1930" s="41" t="s">
        <v>41</v>
      </c>
      <c r="D1930" s="41" t="s">
        <v>107</v>
      </c>
      <c r="E1930" s="26" t="str">
        <f t="shared" si="3799"/>
        <v>0104</v>
      </c>
      <c r="F1930" s="41" t="s">
        <v>683</v>
      </c>
      <c r="G1930" s="41" t="s">
        <v>53</v>
      </c>
      <c r="H1930" s="42" t="s">
        <v>54</v>
      </c>
      <c r="I1930" s="43">
        <f>I1931</f>
        <v>3752.9000000000001</v>
      </c>
      <c r="J1930" s="43">
        <f>J1931</f>
        <v>3752.9000000000001</v>
      </c>
      <c r="K1930" s="43">
        <f>K1931</f>
        <v>3752.9000000000001</v>
      </c>
      <c r="L1930" s="43">
        <f>L1931</f>
        <v>0</v>
      </c>
      <c r="M1930" s="43">
        <f>M1931</f>
        <v>0</v>
      </c>
      <c r="N1930" s="43">
        <f>N1931</f>
        <v>0</v>
      </c>
      <c r="O1930" s="43">
        <f>O1931</f>
        <v>0</v>
      </c>
      <c r="P1930" s="43">
        <f>P1931</f>
        <v>0</v>
      </c>
      <c r="Q1930" s="43">
        <f>Q1931</f>
        <v>0</v>
      </c>
      <c r="R1930" s="43">
        <f>R1931</f>
        <v>0</v>
      </c>
      <c r="S1930" s="43">
        <f>S1931</f>
        <v>0</v>
      </c>
      <c r="T1930" s="43">
        <f>T1931</f>
        <v>0</v>
      </c>
      <c r="U1930" s="43">
        <v>0</v>
      </c>
      <c r="V1930" s="43">
        <f t="shared" si="3800"/>
        <v>3752.9000000000001</v>
      </c>
      <c r="W1930" s="43">
        <f>W1931</f>
        <v>0</v>
      </c>
      <c r="X1930" s="43">
        <f>X1931</f>
        <v>0</v>
      </c>
      <c r="Y1930" s="43">
        <f>Y1931</f>
        <v>0</v>
      </c>
      <c r="Z1930" s="43">
        <f>Z1931</f>
        <v>0</v>
      </c>
      <c r="AA1930" s="43">
        <f>AA1931</f>
        <v>0</v>
      </c>
      <c r="AB1930" s="43">
        <f>AB1931</f>
        <v>2380.4208100000001</v>
      </c>
      <c r="AC1930" s="44">
        <f>AC1931</f>
        <v>3077.4376900000002</v>
      </c>
      <c r="AD1930" s="44">
        <f>AD1931</f>
        <v>3077.4376900000002</v>
      </c>
      <c r="AE1930" s="45">
        <f t="shared" si="3796"/>
        <v>100</v>
      </c>
      <c r="AF1930" s="43">
        <f>AF1931</f>
        <v>3663.25</v>
      </c>
      <c r="AG1930" s="43">
        <f>AG1931</f>
        <v>0</v>
      </c>
      <c r="AH1930" s="43">
        <f>AH1931</f>
        <v>0</v>
      </c>
      <c r="AI1930" s="43">
        <f>AI1931</f>
        <v>0</v>
      </c>
      <c r="AJ1930" s="43">
        <f>AJ1931</f>
        <v>0</v>
      </c>
      <c r="AK1930" s="43">
        <f>AK1931</f>
        <v>0</v>
      </c>
      <c r="AL1930" s="43">
        <f t="shared" si="3797"/>
        <v>3663.25</v>
      </c>
      <c r="AM1930" s="43">
        <f t="shared" si="3798"/>
        <v>89.650000000000091</v>
      </c>
      <c r="AN1930" s="2"/>
      <c r="AO1930" s="1"/>
      <c r="AP1930" s="1"/>
      <c r="AQ1930" s="1"/>
      <c r="AR1930" s="1"/>
      <c r="AS1930" s="1"/>
    </row>
    <row r="1931" ht="31.5">
      <c r="B1931" s="41" t="s">
        <v>848</v>
      </c>
      <c r="C1931" s="41" t="s">
        <v>41</v>
      </c>
      <c r="D1931" s="41" t="s">
        <v>107</v>
      </c>
      <c r="E1931" s="26" t="str">
        <f t="shared" si="3799"/>
        <v>0104</v>
      </c>
      <c r="F1931" s="41" t="s">
        <v>683</v>
      </c>
      <c r="G1931" s="41" t="s">
        <v>55</v>
      </c>
      <c r="H1931" s="42" t="s">
        <v>56</v>
      </c>
      <c r="I1931" s="43">
        <v>3752.9000000000001</v>
      </c>
      <c r="J1931" s="43">
        <v>3752.9000000000001</v>
      </c>
      <c r="K1931" s="43">
        <v>3752.9000000000001</v>
      </c>
      <c r="L1931" s="43"/>
      <c r="M1931" s="43"/>
      <c r="N1931" s="43"/>
      <c r="O1931" s="43">
        <v>0</v>
      </c>
      <c r="P1931" s="43">
        <v>0</v>
      </c>
      <c r="Q1931" s="43">
        <v>0</v>
      </c>
      <c r="R1931" s="43">
        <v>0</v>
      </c>
      <c r="S1931" s="43">
        <v>0</v>
      </c>
      <c r="T1931" s="43">
        <v>0</v>
      </c>
      <c r="U1931" s="43">
        <v>0</v>
      </c>
      <c r="V1931" s="43">
        <f t="shared" si="3800"/>
        <v>3752.9000000000001</v>
      </c>
      <c r="W1931" s="43"/>
      <c r="X1931" s="43"/>
      <c r="Y1931" s="43"/>
      <c r="Z1931" s="43"/>
      <c r="AA1931" s="43"/>
      <c r="AB1931" s="43">
        <v>2380.4208100000001</v>
      </c>
      <c r="AC1931" s="44">
        <v>3077.4376900000002</v>
      </c>
      <c r="AD1931" s="44">
        <v>3077.4376900000002</v>
      </c>
      <c r="AE1931" s="45">
        <f t="shared" si="3796"/>
        <v>100</v>
      </c>
      <c r="AF1931" s="43">
        <v>3663.25</v>
      </c>
      <c r="AG1931" s="43">
        <v>0</v>
      </c>
      <c r="AH1931" s="43">
        <v>0</v>
      </c>
      <c r="AI1931" s="43">
        <v>0</v>
      </c>
      <c r="AJ1931" s="43">
        <v>0</v>
      </c>
      <c r="AK1931" s="43">
        <v>0</v>
      </c>
      <c r="AL1931" s="43">
        <f t="shared" si="3797"/>
        <v>3663.25</v>
      </c>
      <c r="AM1931" s="43">
        <f t="shared" si="3798"/>
        <v>89.650000000000091</v>
      </c>
      <c r="AN1931" s="19"/>
      <c r="AO1931" s="1"/>
      <c r="AP1931" s="1"/>
      <c r="AQ1931" s="1"/>
      <c r="AR1931" s="1"/>
      <c r="AS1931" s="1"/>
    </row>
    <row r="1932" s="33" customFormat="1">
      <c r="B1932" s="34" t="s">
        <v>848</v>
      </c>
      <c r="C1932" s="34" t="s">
        <v>41</v>
      </c>
      <c r="D1932" s="34" t="s">
        <v>43</v>
      </c>
      <c r="E1932" s="35" t="str">
        <f t="shared" si="3799"/>
        <v>0113</v>
      </c>
      <c r="F1932" s="34"/>
      <c r="G1932" s="34"/>
      <c r="H1932" s="36" t="s">
        <v>44</v>
      </c>
      <c r="I1932" s="37">
        <f>I1933+I1966</f>
        <v>17970.200000000001</v>
      </c>
      <c r="J1932" s="37">
        <f>J1933+J1966</f>
        <v>19020.199999999997</v>
      </c>
      <c r="K1932" s="37">
        <f>K1933+K1966</f>
        <v>17520.200000000001</v>
      </c>
      <c r="L1932" s="37">
        <f>L1933+L1966</f>
        <v>3504.6000000000004</v>
      </c>
      <c r="M1932" s="37">
        <f>M1933+M1966</f>
        <v>3795.6000000000004</v>
      </c>
      <c r="N1932" s="37">
        <f>N1933+N1966</f>
        <v>4098.1999999999998</v>
      </c>
      <c r="O1932" s="37">
        <f>O1933+O1966</f>
        <v>0</v>
      </c>
      <c r="P1932" s="37">
        <f>P1933+P1966</f>
        <v>194.03399999999999</v>
      </c>
      <c r="Q1932" s="37">
        <f>Q1933+Q1966</f>
        <v>0</v>
      </c>
      <c r="R1932" s="37">
        <f>R1933+R1966</f>
        <v>50</v>
      </c>
      <c r="S1932" s="37">
        <f>S1933+S1966</f>
        <v>0</v>
      </c>
      <c r="T1932" s="37">
        <f>T1933+T1966</f>
        <v>0</v>
      </c>
      <c r="U1932" s="37">
        <v>1151.0219999999999</v>
      </c>
      <c r="V1932" s="37">
        <f t="shared" si="3800"/>
        <v>22869.856000000003</v>
      </c>
      <c r="W1932" s="37">
        <f>W1933+W1966</f>
        <v>1151.0219999999999</v>
      </c>
      <c r="X1932" s="37">
        <f>X1933+X1966</f>
        <v>0</v>
      </c>
      <c r="Y1932" s="37">
        <f>Y1933+Y1966</f>
        <v>0</v>
      </c>
      <c r="Z1932" s="37">
        <f>Z1933+Z1966</f>
        <v>0</v>
      </c>
      <c r="AA1932" s="37">
        <f>AA1933+AA1966</f>
        <v>0</v>
      </c>
      <c r="AB1932" s="37">
        <f>AB1933+AB1966</f>
        <v>17984.658070000001</v>
      </c>
      <c r="AC1932" s="38">
        <f>AC1933+AC1966</f>
        <v>21015.596160000001</v>
      </c>
      <c r="AD1932" s="38">
        <f>AD1933+AD1966</f>
        <v>20983.643380000001</v>
      </c>
      <c r="AE1932" s="39">
        <f t="shared" si="3796"/>
        <v>99.847956823319549</v>
      </c>
      <c r="AF1932" s="37">
        <f>AF1933+AF1966</f>
        <v>21002.209280000003</v>
      </c>
      <c r="AG1932" s="37">
        <f>AG1933+AG1966</f>
        <v>0</v>
      </c>
      <c r="AH1932" s="37">
        <f>AH1933+AH1966</f>
        <v>0</v>
      </c>
      <c r="AI1932" s="37">
        <f>AI1933+AI1966</f>
        <v>0</v>
      </c>
      <c r="AJ1932" s="37">
        <f>AJ1933+AJ1966</f>
        <v>0</v>
      </c>
      <c r="AK1932" s="37">
        <f>AK1933+AK1966</f>
        <v>0</v>
      </c>
      <c r="AL1932" s="37">
        <f t="shared" si="3797"/>
        <v>21002.209280000003</v>
      </c>
      <c r="AM1932" s="37">
        <f t="shared" si="3798"/>
        <v>1867.6467200000006</v>
      </c>
      <c r="AN1932" s="40"/>
      <c r="AO1932" s="33"/>
      <c r="AP1932" s="33"/>
      <c r="AQ1932" s="33"/>
      <c r="AR1932" s="33"/>
      <c r="AS1932" s="33"/>
    </row>
    <row r="1933">
      <c r="B1933" s="41" t="s">
        <v>848</v>
      </c>
      <c r="C1933" s="41" t="s">
        <v>41</v>
      </c>
      <c r="D1933" s="41" t="s">
        <v>43</v>
      </c>
      <c r="E1933" s="26" t="str">
        <f t="shared" si="3799"/>
        <v>0113</v>
      </c>
      <c r="F1933" s="41" t="s">
        <v>337</v>
      </c>
      <c r="G1933" s="41"/>
      <c r="H1933" s="42" t="s">
        <v>338</v>
      </c>
      <c r="I1933" s="43">
        <f>I1934+I1958</f>
        <v>17970.200000000001</v>
      </c>
      <c r="J1933" s="43">
        <f>J1934+J1958</f>
        <v>19020.199999999997</v>
      </c>
      <c r="K1933" s="43">
        <f>K1934+K1958</f>
        <v>17520.200000000001</v>
      </c>
      <c r="L1933" s="43">
        <f>L1934+L1958</f>
        <v>3504.6000000000004</v>
      </c>
      <c r="M1933" s="43">
        <f>M1934+M1958</f>
        <v>3795.6000000000004</v>
      </c>
      <c r="N1933" s="43">
        <f>N1934+N1958</f>
        <v>4098.1999999999998</v>
      </c>
      <c r="O1933" s="43">
        <f>O1934+O1958</f>
        <v>0</v>
      </c>
      <c r="P1933" s="43">
        <f>P1934+P1958</f>
        <v>194.03399999999999</v>
      </c>
      <c r="Q1933" s="43">
        <f>Q1934+Q1958</f>
        <v>0</v>
      </c>
      <c r="R1933" s="43">
        <f>R1934+R1958</f>
        <v>50</v>
      </c>
      <c r="S1933" s="43">
        <f>S1934+S1958</f>
        <v>0</v>
      </c>
      <c r="T1933" s="43">
        <f>T1934+T1958</f>
        <v>0</v>
      </c>
      <c r="U1933" s="43">
        <v>1151.0219999999999</v>
      </c>
      <c r="V1933" s="43">
        <f t="shared" si="3800"/>
        <v>22869.856000000003</v>
      </c>
      <c r="W1933" s="43">
        <f>W1934+W1958</f>
        <v>1151.0219999999999</v>
      </c>
      <c r="X1933" s="43">
        <f>X1934+X1958</f>
        <v>0</v>
      </c>
      <c r="Y1933" s="43">
        <f>Y1934+Y1958</f>
        <v>0</v>
      </c>
      <c r="Z1933" s="43">
        <f>Z1934+Z1958</f>
        <v>0</v>
      </c>
      <c r="AA1933" s="43">
        <f>AA1934+AA1958</f>
        <v>0</v>
      </c>
      <c r="AB1933" s="43">
        <f>AB1934+AB1958</f>
        <v>16543.93679</v>
      </c>
      <c r="AC1933" s="44">
        <f>AC1934+AC1958</f>
        <v>19433.235000000001</v>
      </c>
      <c r="AD1933" s="44">
        <f>AD1934+AD1958</f>
        <v>19401.282220000001</v>
      </c>
      <c r="AE1933" s="45">
        <f t="shared" si="3796"/>
        <v>99.835576629418625</v>
      </c>
      <c r="AF1933" s="43">
        <f>AF1934+AF1958</f>
        <v>19561.488000000001</v>
      </c>
      <c r="AG1933" s="43">
        <f>AG1934+AG1958</f>
        <v>0</v>
      </c>
      <c r="AH1933" s="43">
        <f>AH1934+AH1958</f>
        <v>0</v>
      </c>
      <c r="AI1933" s="43">
        <f>AI1934+AI1958</f>
        <v>0</v>
      </c>
      <c r="AJ1933" s="43">
        <f>AJ1934+AJ1958</f>
        <v>0</v>
      </c>
      <c r="AK1933" s="43">
        <f>AK1934+AK1958</f>
        <v>0</v>
      </c>
      <c r="AL1933" s="43">
        <f t="shared" si="3797"/>
        <v>19561.488000000001</v>
      </c>
      <c r="AM1933" s="43">
        <f t="shared" si="3798"/>
        <v>3308.3680000000022</v>
      </c>
      <c r="AN1933" s="2"/>
      <c r="AO1933" s="1"/>
      <c r="AP1933" s="1"/>
      <c r="AQ1933" s="1"/>
      <c r="AR1933" s="1"/>
      <c r="AS1933" s="1"/>
    </row>
    <row r="1934" ht="31.5">
      <c r="B1934" s="41" t="s">
        <v>848</v>
      </c>
      <c r="C1934" s="41" t="s">
        <v>41</v>
      </c>
      <c r="D1934" s="41" t="s">
        <v>43</v>
      </c>
      <c r="E1934" s="26" t="str">
        <f t="shared" si="3799"/>
        <v>0113</v>
      </c>
      <c r="F1934" s="41" t="s">
        <v>339</v>
      </c>
      <c r="G1934" s="41"/>
      <c r="H1934" s="42" t="s">
        <v>340</v>
      </c>
      <c r="I1934" s="43">
        <f>I1935+I1948+I1952</f>
        <v>17670.200000000001</v>
      </c>
      <c r="J1934" s="43">
        <f>J1935+J1948+J1952</f>
        <v>18720.199999999997</v>
      </c>
      <c r="K1934" s="43">
        <f>K1935+K1948+K1952</f>
        <v>17220.200000000001</v>
      </c>
      <c r="L1934" s="43">
        <f>L1935+L1948+L1952</f>
        <v>3504.6000000000004</v>
      </c>
      <c r="M1934" s="43">
        <f>M1935+M1948+M1952</f>
        <v>3795.6000000000004</v>
      </c>
      <c r="N1934" s="43">
        <f>N1935+N1948+N1952</f>
        <v>4098.1999999999998</v>
      </c>
      <c r="O1934" s="43">
        <f>O1935+O1948+O1952</f>
        <v>0</v>
      </c>
      <c r="P1934" s="43">
        <f>P1935+P1948+P1952</f>
        <v>194.03399999999999</v>
      </c>
      <c r="Q1934" s="43">
        <f>Q1935+Q1948+Q1952</f>
        <v>0</v>
      </c>
      <c r="R1934" s="43">
        <f>R1935+R1948+R1952</f>
        <v>50</v>
      </c>
      <c r="S1934" s="43">
        <f>S1935+S1948+S1952</f>
        <v>0</v>
      </c>
      <c r="T1934" s="43">
        <f>T1935+T1948+T1952</f>
        <v>0</v>
      </c>
      <c r="U1934" s="43">
        <v>1151.0219999999999</v>
      </c>
      <c r="V1934" s="43">
        <f t="shared" si="3800"/>
        <v>22569.856000000003</v>
      </c>
      <c r="W1934" s="43">
        <f>W1935+W1948+W1952</f>
        <v>1151.0219999999999</v>
      </c>
      <c r="X1934" s="43">
        <f>X1935+X1948+X1952</f>
        <v>0</v>
      </c>
      <c r="Y1934" s="43">
        <f>Y1935+Y1948+Y1952</f>
        <v>0</v>
      </c>
      <c r="Z1934" s="43">
        <f>Z1935+Z1948+Z1952</f>
        <v>0</v>
      </c>
      <c r="AA1934" s="43">
        <f>AA1935+AA1948+AA1952</f>
        <v>0</v>
      </c>
      <c r="AB1934" s="43">
        <f>AB1935+AB1948+AB1952</f>
        <v>16243.93679</v>
      </c>
      <c r="AC1934" s="44">
        <f>AC1935+AC1948+AC1952</f>
        <v>19133.235000000001</v>
      </c>
      <c r="AD1934" s="44">
        <f>AD1935+AD1948+AD1952</f>
        <v>19101.282220000001</v>
      </c>
      <c r="AE1934" s="45">
        <f t="shared" si="3796"/>
        <v>99.832998549382793</v>
      </c>
      <c r="AF1934" s="43">
        <f>AF1935+AF1948+AF1952</f>
        <v>19261.488000000001</v>
      </c>
      <c r="AG1934" s="43">
        <f>AG1935+AG1948+AG1952</f>
        <v>0</v>
      </c>
      <c r="AH1934" s="43">
        <f>AH1935+AH1948+AH1952</f>
        <v>0</v>
      </c>
      <c r="AI1934" s="43">
        <f>AI1935+AI1948+AI1952</f>
        <v>0</v>
      </c>
      <c r="AJ1934" s="43">
        <f>AJ1935+AJ1948+AJ1952</f>
        <v>0</v>
      </c>
      <c r="AK1934" s="43">
        <f>AK1935+AK1948+AK1952</f>
        <v>0</v>
      </c>
      <c r="AL1934" s="43">
        <f t="shared" si="3797"/>
        <v>19261.488000000001</v>
      </c>
      <c r="AM1934" s="43">
        <f t="shared" si="3798"/>
        <v>3308.3680000000022</v>
      </c>
      <c r="AN1934" s="2"/>
      <c r="AO1934" s="1"/>
      <c r="AP1934" s="1"/>
      <c r="AQ1934" s="1"/>
      <c r="AR1934" s="1"/>
      <c r="AS1934" s="1"/>
    </row>
    <row r="1935" ht="63">
      <c r="B1935" s="41" t="s">
        <v>848</v>
      </c>
      <c r="C1935" s="41" t="s">
        <v>41</v>
      </c>
      <c r="D1935" s="41" t="s">
        <v>43</v>
      </c>
      <c r="E1935" s="26" t="str">
        <f t="shared" si="3799"/>
        <v>0113</v>
      </c>
      <c r="F1935" s="41" t="s">
        <v>341</v>
      </c>
      <c r="G1935" s="41"/>
      <c r="H1935" s="42" t="s">
        <v>342</v>
      </c>
      <c r="I1935" s="43">
        <f>I1936+I1942+I1939+I1945</f>
        <v>4511.6000000000004</v>
      </c>
      <c r="J1935" s="43">
        <f>J1936+J1942+J1939+J1945</f>
        <v>4511.6000000000004</v>
      </c>
      <c r="K1935" s="43">
        <f>K1936+K1942+K1939+K1945</f>
        <v>4511.6000000000004</v>
      </c>
      <c r="L1935" s="43">
        <f>L1936+L1942+L1939+L1945</f>
        <v>1207.5</v>
      </c>
      <c r="M1935" s="43">
        <f>M1936+M1942+M1939+M1945</f>
        <v>1207.5</v>
      </c>
      <c r="N1935" s="43">
        <f>N1936+N1942+N1939+N1945</f>
        <v>1207.5</v>
      </c>
      <c r="O1935" s="43">
        <f>O1936+O1942+O1939+O1945</f>
        <v>0</v>
      </c>
      <c r="P1935" s="43">
        <f>P1936+P1942+P1939+P1945</f>
        <v>0</v>
      </c>
      <c r="Q1935" s="43">
        <f>Q1936+Q1942+Q1939+Q1945</f>
        <v>0</v>
      </c>
      <c r="R1935" s="43">
        <f>R1936+R1942+R1939+R1945</f>
        <v>50</v>
      </c>
      <c r="S1935" s="43">
        <f>S1936+S1942+S1939+S1945</f>
        <v>0</v>
      </c>
      <c r="T1935" s="43">
        <f>T1936+T1942+T1939+T1945</f>
        <v>0</v>
      </c>
      <c r="U1935" s="43">
        <v>0</v>
      </c>
      <c r="V1935" s="43">
        <f t="shared" si="3800"/>
        <v>5769.1000000000004</v>
      </c>
      <c r="W1935" s="43">
        <f>W1936+W1942+W1939+W1945</f>
        <v>0</v>
      </c>
      <c r="X1935" s="43">
        <f>X1936+X1942+X1939+X1945</f>
        <v>0</v>
      </c>
      <c r="Y1935" s="43">
        <f>Y1936+Y1942+Y1939+Y1945</f>
        <v>0</v>
      </c>
      <c r="Z1935" s="43">
        <f>Z1936+Z1942+Z1939+Z1945</f>
        <v>0</v>
      </c>
      <c r="AA1935" s="43">
        <f>AA1936+AA1942+AA1939+AA1945</f>
        <v>0</v>
      </c>
      <c r="AB1935" s="43">
        <f>AB1936+AB1942+AB1939+AB1945</f>
        <v>1423.01</v>
      </c>
      <c r="AC1935" s="44">
        <f>AC1936+AC1942+AC1939+AC1945</f>
        <v>1758.6599999999999</v>
      </c>
      <c r="AD1935" s="44">
        <f>AD1936+AD1942+AD1939+AD1945</f>
        <v>1758.6599999999999</v>
      </c>
      <c r="AE1935" s="45">
        <f t="shared" si="3796"/>
        <v>100</v>
      </c>
      <c r="AF1935" s="43">
        <f>AF1936+AF1942+AF1939+AF1945</f>
        <v>1769.0999999999999</v>
      </c>
      <c r="AG1935" s="43">
        <f>AG1936+AG1942+AG1939+AG1945</f>
        <v>0</v>
      </c>
      <c r="AH1935" s="43">
        <f>AH1936+AH1942+AH1939+AH1945</f>
        <v>0</v>
      </c>
      <c r="AI1935" s="43">
        <f>AI1936+AI1942+AI1939+AI1945</f>
        <v>0</v>
      </c>
      <c r="AJ1935" s="43">
        <f>AJ1936+AJ1942+AJ1939+AJ1945</f>
        <v>0</v>
      </c>
      <c r="AK1935" s="43">
        <f>AK1936+AK1942+AK1939+AK1945</f>
        <v>0</v>
      </c>
      <c r="AL1935" s="43">
        <f t="shared" si="3797"/>
        <v>1769.0999999999999</v>
      </c>
      <c r="AM1935" s="43">
        <f t="shared" si="3798"/>
        <v>4000.0000000000005</v>
      </c>
      <c r="AN1935" s="2"/>
      <c r="AR1935" s="1"/>
      <c r="AS1935" s="1"/>
    </row>
    <row r="1936" ht="63">
      <c r="B1936" s="41" t="s">
        <v>848</v>
      </c>
      <c r="C1936" s="41" t="s">
        <v>41</v>
      </c>
      <c r="D1936" s="41" t="s">
        <v>43</v>
      </c>
      <c r="E1936" s="26" t="str">
        <f t="shared" si="3799"/>
        <v>0113</v>
      </c>
      <c r="F1936" s="41" t="s">
        <v>343</v>
      </c>
      <c r="G1936" s="41"/>
      <c r="H1936" s="42" t="s">
        <v>344</v>
      </c>
      <c r="I1936" s="43">
        <f t="shared" ref="I1936:I1952" si="3838">I1937</f>
        <v>221.5</v>
      </c>
      <c r="J1936" s="43">
        <f t="shared" ref="J1936:J1952" si="3839">J1937</f>
        <v>221.5</v>
      </c>
      <c r="K1936" s="43">
        <f t="shared" ref="K1936:K1952" si="3840">K1937</f>
        <v>221.5</v>
      </c>
      <c r="L1936" s="43">
        <f t="shared" ref="L1936:L1952" si="3841">L1937</f>
        <v>0</v>
      </c>
      <c r="M1936" s="43">
        <f t="shared" ref="M1936:M1952" si="3842">M1937</f>
        <v>0</v>
      </c>
      <c r="N1936" s="43">
        <f t="shared" ref="N1936:N1952" si="3843">N1937</f>
        <v>0</v>
      </c>
      <c r="O1936" s="43">
        <f t="shared" ref="O1936:O1952" si="3844">O1937</f>
        <v>0</v>
      </c>
      <c r="P1936" s="43">
        <f t="shared" ref="P1936:P1952" si="3845">P1937</f>
        <v>0</v>
      </c>
      <c r="Q1936" s="43">
        <f t="shared" ref="Q1936:Q1952" si="3846">Q1937</f>
        <v>0</v>
      </c>
      <c r="R1936" s="43">
        <f t="shared" ref="R1936:R1952" si="3847">R1937</f>
        <v>50</v>
      </c>
      <c r="S1936" s="43">
        <f t="shared" ref="S1936:S1952" si="3848">S1937</f>
        <v>0</v>
      </c>
      <c r="T1936" s="43">
        <f t="shared" ref="T1936:T1952" si="3849">T1937</f>
        <v>0</v>
      </c>
      <c r="U1936" s="43">
        <v>0</v>
      </c>
      <c r="V1936" s="43">
        <f t="shared" si="3800"/>
        <v>271.5</v>
      </c>
      <c r="W1936" s="43">
        <f t="shared" ref="W1936:W1952" si="3850">W1937</f>
        <v>0</v>
      </c>
      <c r="X1936" s="43">
        <f t="shared" ref="X1936:X1952" si="3851">X1937</f>
        <v>0</v>
      </c>
      <c r="Y1936" s="43">
        <f t="shared" ref="Y1936:Y1952" si="3852">Y1937</f>
        <v>0</v>
      </c>
      <c r="Z1936" s="43">
        <f t="shared" ref="Z1936:Z1952" si="3853">Z1937</f>
        <v>0</v>
      </c>
      <c r="AA1936" s="43">
        <f t="shared" ref="AA1936:AA1952" si="3854">AA1937</f>
        <v>0</v>
      </c>
      <c r="AB1936" s="43">
        <f t="shared" ref="AB1936:AB1952" si="3855">AB1937</f>
        <v>171.5</v>
      </c>
      <c r="AC1936" s="44">
        <f t="shared" ref="AC1936:AC1952" si="3856">AC1937</f>
        <v>271.5</v>
      </c>
      <c r="AD1936" s="44">
        <f t="shared" ref="AD1936:AD1952" si="3857">AD1937</f>
        <v>271.5</v>
      </c>
      <c r="AE1936" s="45">
        <f t="shared" si="3796"/>
        <v>100</v>
      </c>
      <c r="AF1936" s="43">
        <f t="shared" ref="AF1936:AF1952" si="3858">AF1937</f>
        <v>271.5</v>
      </c>
      <c r="AG1936" s="43">
        <f t="shared" ref="AG1936:AG1952" si="3859">AG1937</f>
        <v>0</v>
      </c>
      <c r="AH1936" s="43">
        <f t="shared" ref="AH1936:AH1952" si="3860">AH1937</f>
        <v>0</v>
      </c>
      <c r="AI1936" s="43">
        <f t="shared" ref="AI1936:AI1952" si="3861">AI1937</f>
        <v>0</v>
      </c>
      <c r="AJ1936" s="43">
        <f t="shared" ref="AJ1936:AJ1952" si="3862">AJ1937</f>
        <v>0</v>
      </c>
      <c r="AK1936" s="43">
        <f t="shared" ref="AK1936:AK1952" si="3863">AK1937</f>
        <v>0</v>
      </c>
      <c r="AL1936" s="43">
        <f t="shared" si="3797"/>
        <v>271.5</v>
      </c>
      <c r="AM1936" s="43">
        <f t="shared" si="3798"/>
        <v>0</v>
      </c>
      <c r="AN1936" s="2"/>
      <c r="AO1936" s="1"/>
      <c r="AP1936" s="1"/>
      <c r="AQ1936" s="1"/>
      <c r="AR1936" s="1"/>
      <c r="AS1936" s="1"/>
    </row>
    <row r="1937" ht="31.5">
      <c r="B1937" s="41" t="s">
        <v>848</v>
      </c>
      <c r="C1937" s="41" t="s">
        <v>41</v>
      </c>
      <c r="D1937" s="41" t="s">
        <v>43</v>
      </c>
      <c r="E1937" s="26" t="str">
        <f t="shared" si="3799"/>
        <v>0113</v>
      </c>
      <c r="F1937" s="41" t="s">
        <v>343</v>
      </c>
      <c r="G1937" s="41" t="s">
        <v>177</v>
      </c>
      <c r="H1937" s="42" t="s">
        <v>178</v>
      </c>
      <c r="I1937" s="43">
        <f t="shared" si="3838"/>
        <v>221.5</v>
      </c>
      <c r="J1937" s="43">
        <f t="shared" si="3839"/>
        <v>221.5</v>
      </c>
      <c r="K1937" s="43">
        <f t="shared" si="3840"/>
        <v>221.5</v>
      </c>
      <c r="L1937" s="43">
        <f t="shared" si="3841"/>
        <v>0</v>
      </c>
      <c r="M1937" s="43">
        <f t="shared" si="3842"/>
        <v>0</v>
      </c>
      <c r="N1937" s="43">
        <f t="shared" si="3843"/>
        <v>0</v>
      </c>
      <c r="O1937" s="43">
        <f t="shared" si="3844"/>
        <v>0</v>
      </c>
      <c r="P1937" s="43">
        <f t="shared" si="3845"/>
        <v>0</v>
      </c>
      <c r="Q1937" s="43">
        <f t="shared" si="3846"/>
        <v>0</v>
      </c>
      <c r="R1937" s="43">
        <f t="shared" si="3847"/>
        <v>50</v>
      </c>
      <c r="S1937" s="43">
        <f t="shared" si="3848"/>
        <v>0</v>
      </c>
      <c r="T1937" s="43">
        <f t="shared" si="3849"/>
        <v>0</v>
      </c>
      <c r="U1937" s="43">
        <v>0</v>
      </c>
      <c r="V1937" s="43">
        <f t="shared" si="3800"/>
        <v>271.5</v>
      </c>
      <c r="W1937" s="43">
        <f t="shared" si="3850"/>
        <v>0</v>
      </c>
      <c r="X1937" s="43">
        <f t="shared" si="3851"/>
        <v>0</v>
      </c>
      <c r="Y1937" s="43">
        <f t="shared" si="3852"/>
        <v>0</v>
      </c>
      <c r="Z1937" s="43">
        <f t="shared" si="3853"/>
        <v>0</v>
      </c>
      <c r="AA1937" s="43">
        <f t="shared" si="3854"/>
        <v>0</v>
      </c>
      <c r="AB1937" s="43">
        <f t="shared" si="3855"/>
        <v>171.5</v>
      </c>
      <c r="AC1937" s="44">
        <f t="shared" si="3856"/>
        <v>271.5</v>
      </c>
      <c r="AD1937" s="44">
        <f t="shared" si="3857"/>
        <v>271.5</v>
      </c>
      <c r="AE1937" s="45">
        <f t="shared" si="3796"/>
        <v>100</v>
      </c>
      <c r="AF1937" s="43">
        <f t="shared" si="3858"/>
        <v>271.5</v>
      </c>
      <c r="AG1937" s="43">
        <f t="shared" si="3859"/>
        <v>0</v>
      </c>
      <c r="AH1937" s="43">
        <f t="shared" si="3860"/>
        <v>0</v>
      </c>
      <c r="AI1937" s="43">
        <f t="shared" si="3861"/>
        <v>0</v>
      </c>
      <c r="AJ1937" s="43">
        <f t="shared" si="3862"/>
        <v>0</v>
      </c>
      <c r="AK1937" s="43">
        <f t="shared" si="3863"/>
        <v>0</v>
      </c>
      <c r="AL1937" s="43">
        <f t="shared" si="3797"/>
        <v>271.5</v>
      </c>
      <c r="AM1937" s="43">
        <f t="shared" si="3798"/>
        <v>0</v>
      </c>
      <c r="AN1937" s="2"/>
      <c r="AO1937" s="1"/>
      <c r="AP1937" s="1"/>
      <c r="AQ1937" s="1"/>
      <c r="AR1937" s="1"/>
      <c r="AS1937" s="1"/>
    </row>
    <row r="1938" ht="63">
      <c r="B1938" s="41" t="s">
        <v>848</v>
      </c>
      <c r="C1938" s="41" t="s">
        <v>41</v>
      </c>
      <c r="D1938" s="41" t="s">
        <v>43</v>
      </c>
      <c r="E1938" s="26" t="str">
        <f t="shared" si="3799"/>
        <v>0113</v>
      </c>
      <c r="F1938" s="41" t="s">
        <v>343</v>
      </c>
      <c r="G1938" s="41" t="s">
        <v>373</v>
      </c>
      <c r="H1938" s="42" t="s">
        <v>374</v>
      </c>
      <c r="I1938" s="43">
        <v>221.5</v>
      </c>
      <c r="J1938" s="43">
        <v>221.5</v>
      </c>
      <c r="K1938" s="43">
        <v>221.5</v>
      </c>
      <c r="L1938" s="43"/>
      <c r="M1938" s="43"/>
      <c r="N1938" s="43"/>
      <c r="O1938" s="43">
        <v>0</v>
      </c>
      <c r="P1938" s="43">
        <v>0</v>
      </c>
      <c r="Q1938" s="43">
        <v>0</v>
      </c>
      <c r="R1938" s="43">
        <v>50</v>
      </c>
      <c r="S1938" s="43">
        <v>0</v>
      </c>
      <c r="T1938" s="43">
        <v>0</v>
      </c>
      <c r="U1938" s="43">
        <v>0</v>
      </c>
      <c r="V1938" s="43">
        <f t="shared" si="3800"/>
        <v>271.5</v>
      </c>
      <c r="W1938" s="43"/>
      <c r="X1938" s="43"/>
      <c r="Y1938" s="43"/>
      <c r="Z1938" s="43"/>
      <c r="AA1938" s="43"/>
      <c r="AB1938" s="43">
        <v>171.5</v>
      </c>
      <c r="AC1938" s="44">
        <v>271.5</v>
      </c>
      <c r="AD1938" s="44">
        <v>271.5</v>
      </c>
      <c r="AE1938" s="45">
        <f t="shared" si="3796"/>
        <v>100</v>
      </c>
      <c r="AF1938" s="43">
        <v>271.5</v>
      </c>
      <c r="AG1938" s="43">
        <v>0</v>
      </c>
      <c r="AH1938" s="43">
        <v>0</v>
      </c>
      <c r="AI1938" s="43">
        <v>0</v>
      </c>
      <c r="AJ1938" s="43">
        <v>0</v>
      </c>
      <c r="AK1938" s="43">
        <v>0</v>
      </c>
      <c r="AL1938" s="43">
        <f t="shared" si="3797"/>
        <v>271.5</v>
      </c>
      <c r="AM1938" s="43">
        <f t="shared" si="3798"/>
        <v>0</v>
      </c>
      <c r="AN1938" s="19"/>
      <c r="AR1938" s="1"/>
      <c r="AS1938" s="1"/>
    </row>
    <row r="1939" ht="31.5" hidden="1">
      <c r="B1939" s="41" t="s">
        <v>848</v>
      </c>
      <c r="C1939" s="41" t="s">
        <v>41</v>
      </c>
      <c r="D1939" s="41" t="s">
        <v>43</v>
      </c>
      <c r="E1939" s="26" t="str">
        <f t="shared" si="3799"/>
        <v>0113</v>
      </c>
      <c r="F1939" s="41" t="s">
        <v>684</v>
      </c>
      <c r="G1939" s="41"/>
      <c r="H1939" s="42" t="s">
        <v>685</v>
      </c>
      <c r="I1939" s="43">
        <f t="shared" si="3838"/>
        <v>3000</v>
      </c>
      <c r="J1939" s="43">
        <f t="shared" si="3839"/>
        <v>3000</v>
      </c>
      <c r="K1939" s="43">
        <f t="shared" si="3840"/>
        <v>3000</v>
      </c>
      <c r="L1939" s="43">
        <f t="shared" si="3841"/>
        <v>1000</v>
      </c>
      <c r="M1939" s="43">
        <f t="shared" si="3842"/>
        <v>1000</v>
      </c>
      <c r="N1939" s="43">
        <f t="shared" si="3843"/>
        <v>1000</v>
      </c>
      <c r="O1939" s="43">
        <f t="shared" si="3844"/>
        <v>0</v>
      </c>
      <c r="P1939" s="43">
        <f t="shared" si="3845"/>
        <v>0</v>
      </c>
      <c r="Q1939" s="43">
        <f t="shared" si="3846"/>
        <v>0</v>
      </c>
      <c r="R1939" s="43">
        <f t="shared" si="3847"/>
        <v>0</v>
      </c>
      <c r="S1939" s="43">
        <f t="shared" si="3848"/>
        <v>0</v>
      </c>
      <c r="T1939" s="43">
        <f t="shared" si="3849"/>
        <v>0</v>
      </c>
      <c r="U1939" s="43">
        <v>0</v>
      </c>
      <c r="V1939" s="43">
        <f t="shared" si="3800"/>
        <v>4000</v>
      </c>
      <c r="W1939" s="43">
        <f t="shared" si="3850"/>
        <v>0</v>
      </c>
      <c r="X1939" s="43">
        <f t="shared" si="3851"/>
        <v>0</v>
      </c>
      <c r="Y1939" s="43">
        <f t="shared" si="3852"/>
        <v>0</v>
      </c>
      <c r="Z1939" s="43">
        <f t="shared" si="3853"/>
        <v>0</v>
      </c>
      <c r="AA1939" s="43">
        <f t="shared" si="3854"/>
        <v>0</v>
      </c>
      <c r="AB1939" s="43">
        <f t="shared" si="3855"/>
        <v>0</v>
      </c>
      <c r="AC1939" s="44">
        <f t="shared" si="3856"/>
        <v>0</v>
      </c>
      <c r="AD1939" s="44">
        <f t="shared" si="3857"/>
        <v>0</v>
      </c>
      <c r="AE1939" s="45" t="e">
        <f t="shared" si="3796"/>
        <v>#DIV/0!</v>
      </c>
      <c r="AF1939" s="43">
        <f t="shared" si="3858"/>
        <v>0</v>
      </c>
      <c r="AG1939" s="43">
        <f t="shared" si="3859"/>
        <v>0</v>
      </c>
      <c r="AH1939" s="43">
        <f t="shared" si="3860"/>
        <v>0</v>
      </c>
      <c r="AI1939" s="43">
        <f t="shared" si="3861"/>
        <v>0</v>
      </c>
      <c r="AJ1939" s="43">
        <f t="shared" si="3862"/>
        <v>0</v>
      </c>
      <c r="AK1939" s="43">
        <f t="shared" si="3863"/>
        <v>0</v>
      </c>
      <c r="AL1939" s="43">
        <f t="shared" si="3797"/>
        <v>0</v>
      </c>
      <c r="AM1939" s="43">
        <f t="shared" si="3798"/>
        <v>4000</v>
      </c>
      <c r="AN1939" s="19" t="s">
        <v>36</v>
      </c>
      <c r="AO1939" s="1"/>
      <c r="AP1939" s="1"/>
      <c r="AQ1939" s="1"/>
      <c r="AR1939" s="1"/>
      <c r="AS1939" s="1"/>
    </row>
    <row r="1940" ht="31.5" hidden="1">
      <c r="B1940" s="41" t="s">
        <v>848</v>
      </c>
      <c r="C1940" s="41" t="s">
        <v>41</v>
      </c>
      <c r="D1940" s="41" t="s">
        <v>43</v>
      </c>
      <c r="E1940" s="26" t="str">
        <f t="shared" si="3799"/>
        <v>0113</v>
      </c>
      <c r="F1940" s="41" t="s">
        <v>684</v>
      </c>
      <c r="G1940" s="41" t="s">
        <v>53</v>
      </c>
      <c r="H1940" s="42" t="s">
        <v>54</v>
      </c>
      <c r="I1940" s="43">
        <f t="shared" si="3838"/>
        <v>3000</v>
      </c>
      <c r="J1940" s="43">
        <f t="shared" si="3839"/>
        <v>3000</v>
      </c>
      <c r="K1940" s="43">
        <f t="shared" si="3840"/>
        <v>3000</v>
      </c>
      <c r="L1940" s="43">
        <f t="shared" si="3841"/>
        <v>1000</v>
      </c>
      <c r="M1940" s="43">
        <f t="shared" si="3842"/>
        <v>1000</v>
      </c>
      <c r="N1940" s="43">
        <f t="shared" si="3843"/>
        <v>1000</v>
      </c>
      <c r="O1940" s="43">
        <f t="shared" si="3844"/>
        <v>0</v>
      </c>
      <c r="P1940" s="43">
        <f t="shared" si="3845"/>
        <v>0</v>
      </c>
      <c r="Q1940" s="43">
        <f t="shared" si="3846"/>
        <v>0</v>
      </c>
      <c r="R1940" s="43">
        <f t="shared" si="3847"/>
        <v>0</v>
      </c>
      <c r="S1940" s="43">
        <f t="shared" si="3848"/>
        <v>0</v>
      </c>
      <c r="T1940" s="43">
        <f t="shared" si="3849"/>
        <v>0</v>
      </c>
      <c r="U1940" s="43">
        <v>0</v>
      </c>
      <c r="V1940" s="43">
        <f t="shared" si="3800"/>
        <v>4000</v>
      </c>
      <c r="W1940" s="43">
        <f t="shared" si="3850"/>
        <v>0</v>
      </c>
      <c r="X1940" s="43">
        <f t="shared" si="3851"/>
        <v>0</v>
      </c>
      <c r="Y1940" s="43">
        <f t="shared" si="3852"/>
        <v>0</v>
      </c>
      <c r="Z1940" s="43">
        <f t="shared" si="3853"/>
        <v>0</v>
      </c>
      <c r="AA1940" s="43">
        <f t="shared" si="3854"/>
        <v>0</v>
      </c>
      <c r="AB1940" s="43">
        <f t="shared" si="3855"/>
        <v>0</v>
      </c>
      <c r="AC1940" s="44">
        <f t="shared" si="3856"/>
        <v>0</v>
      </c>
      <c r="AD1940" s="44">
        <f t="shared" si="3857"/>
        <v>0</v>
      </c>
      <c r="AE1940" s="45" t="e">
        <f t="shared" si="3796"/>
        <v>#DIV/0!</v>
      </c>
      <c r="AF1940" s="43">
        <f t="shared" si="3858"/>
        <v>0</v>
      </c>
      <c r="AG1940" s="43">
        <f t="shared" si="3859"/>
        <v>0</v>
      </c>
      <c r="AH1940" s="43">
        <f t="shared" si="3860"/>
        <v>0</v>
      </c>
      <c r="AI1940" s="43">
        <f t="shared" si="3861"/>
        <v>0</v>
      </c>
      <c r="AJ1940" s="43">
        <f t="shared" si="3862"/>
        <v>0</v>
      </c>
      <c r="AK1940" s="43">
        <f t="shared" si="3863"/>
        <v>0</v>
      </c>
      <c r="AL1940" s="43">
        <f t="shared" si="3797"/>
        <v>0</v>
      </c>
      <c r="AM1940" s="43">
        <f t="shared" si="3798"/>
        <v>4000</v>
      </c>
      <c r="AN1940" s="19" t="s">
        <v>36</v>
      </c>
      <c r="AO1940" s="1"/>
      <c r="AP1940" s="1"/>
      <c r="AQ1940" s="1"/>
      <c r="AR1940" s="1"/>
      <c r="AS1940" s="1"/>
    </row>
    <row r="1941" ht="31.5" hidden="1">
      <c r="B1941" s="41" t="s">
        <v>848</v>
      </c>
      <c r="C1941" s="41" t="s">
        <v>41</v>
      </c>
      <c r="D1941" s="41" t="s">
        <v>43</v>
      </c>
      <c r="E1941" s="26" t="str">
        <f t="shared" si="3799"/>
        <v>0113</v>
      </c>
      <c r="F1941" s="41" t="s">
        <v>684</v>
      </c>
      <c r="G1941" s="41" t="s">
        <v>55</v>
      </c>
      <c r="H1941" s="42" t="s">
        <v>56</v>
      </c>
      <c r="I1941" s="43">
        <v>3000</v>
      </c>
      <c r="J1941" s="43">
        <v>3000</v>
      </c>
      <c r="K1941" s="43">
        <v>3000</v>
      </c>
      <c r="L1941" s="43">
        <v>1000</v>
      </c>
      <c r="M1941" s="43">
        <v>1000</v>
      </c>
      <c r="N1941" s="43">
        <v>1000</v>
      </c>
      <c r="O1941" s="43">
        <v>0</v>
      </c>
      <c r="P1941" s="43">
        <v>0</v>
      </c>
      <c r="Q1941" s="43">
        <v>0</v>
      </c>
      <c r="R1941" s="43">
        <v>0</v>
      </c>
      <c r="S1941" s="43">
        <v>0</v>
      </c>
      <c r="T1941" s="43">
        <v>0</v>
      </c>
      <c r="U1941" s="43">
        <v>0</v>
      </c>
      <c r="V1941" s="43">
        <f t="shared" si="3800"/>
        <v>4000</v>
      </c>
      <c r="W1941" s="43"/>
      <c r="X1941" s="43"/>
      <c r="Y1941" s="43"/>
      <c r="Z1941" s="43"/>
      <c r="AA1941" s="43"/>
      <c r="AB1941" s="43">
        <v>0</v>
      </c>
      <c r="AC1941" s="44">
        <v>0</v>
      </c>
      <c r="AD1941" s="44">
        <v>0</v>
      </c>
      <c r="AE1941" s="45" t="e">
        <f t="shared" si="3796"/>
        <v>#DIV/0!</v>
      </c>
      <c r="AF1941" s="43">
        <v>0</v>
      </c>
      <c r="AG1941" s="43">
        <v>0</v>
      </c>
      <c r="AH1941" s="43">
        <v>0</v>
      </c>
      <c r="AI1941" s="43">
        <v>0</v>
      </c>
      <c r="AJ1941" s="43">
        <v>0</v>
      </c>
      <c r="AK1941" s="43">
        <v>0</v>
      </c>
      <c r="AL1941" s="43">
        <f t="shared" si="3797"/>
        <v>0</v>
      </c>
      <c r="AM1941" s="43">
        <f t="shared" si="3798"/>
        <v>4000</v>
      </c>
      <c r="AN1941" s="19" t="s">
        <v>36</v>
      </c>
      <c r="AR1941" s="1"/>
      <c r="AS1941" s="1"/>
    </row>
    <row r="1942" ht="47.25">
      <c r="B1942" s="41" t="s">
        <v>848</v>
      </c>
      <c r="C1942" s="41" t="s">
        <v>41</v>
      </c>
      <c r="D1942" s="41" t="s">
        <v>43</v>
      </c>
      <c r="E1942" s="26" t="str">
        <f t="shared" si="3799"/>
        <v>0113</v>
      </c>
      <c r="F1942" s="41" t="s">
        <v>686</v>
      </c>
      <c r="G1942" s="41"/>
      <c r="H1942" s="42" t="s">
        <v>687</v>
      </c>
      <c r="I1942" s="43">
        <f t="shared" si="3838"/>
        <v>942.60000000000002</v>
      </c>
      <c r="J1942" s="43">
        <f t="shared" si="3839"/>
        <v>942.60000000000002</v>
      </c>
      <c r="K1942" s="43">
        <f t="shared" si="3840"/>
        <v>942.60000000000002</v>
      </c>
      <c r="L1942" s="43">
        <f t="shared" si="3841"/>
        <v>0</v>
      </c>
      <c r="M1942" s="43">
        <f t="shared" si="3842"/>
        <v>0</v>
      </c>
      <c r="N1942" s="43">
        <f t="shared" si="3843"/>
        <v>0</v>
      </c>
      <c r="O1942" s="43">
        <f t="shared" si="3844"/>
        <v>0</v>
      </c>
      <c r="P1942" s="43">
        <f t="shared" si="3845"/>
        <v>0</v>
      </c>
      <c r="Q1942" s="43">
        <f t="shared" si="3846"/>
        <v>0</v>
      </c>
      <c r="R1942" s="43">
        <f t="shared" si="3847"/>
        <v>0</v>
      </c>
      <c r="S1942" s="43">
        <f t="shared" si="3848"/>
        <v>0</v>
      </c>
      <c r="T1942" s="43">
        <f t="shared" si="3849"/>
        <v>0</v>
      </c>
      <c r="U1942" s="43">
        <v>0</v>
      </c>
      <c r="V1942" s="43">
        <f t="shared" si="3800"/>
        <v>942.60000000000002</v>
      </c>
      <c r="W1942" s="43">
        <f t="shared" si="3850"/>
        <v>0</v>
      </c>
      <c r="X1942" s="43">
        <f t="shared" si="3851"/>
        <v>0</v>
      </c>
      <c r="Y1942" s="43">
        <f t="shared" si="3852"/>
        <v>0</v>
      </c>
      <c r="Z1942" s="43">
        <f t="shared" si="3853"/>
        <v>0</v>
      </c>
      <c r="AA1942" s="43">
        <f t="shared" si="3854"/>
        <v>0</v>
      </c>
      <c r="AB1942" s="43">
        <f t="shared" si="3855"/>
        <v>706.95000000000005</v>
      </c>
      <c r="AC1942" s="44">
        <f t="shared" si="3856"/>
        <v>942.60000000000002</v>
      </c>
      <c r="AD1942" s="44">
        <f t="shared" si="3857"/>
        <v>942.60000000000002</v>
      </c>
      <c r="AE1942" s="45">
        <f t="shared" si="3796"/>
        <v>100</v>
      </c>
      <c r="AF1942" s="43">
        <f t="shared" si="3858"/>
        <v>942.60000000000002</v>
      </c>
      <c r="AG1942" s="43">
        <f t="shared" si="3859"/>
        <v>0</v>
      </c>
      <c r="AH1942" s="43">
        <f t="shared" si="3860"/>
        <v>0</v>
      </c>
      <c r="AI1942" s="43">
        <f t="shared" si="3861"/>
        <v>0</v>
      </c>
      <c r="AJ1942" s="43">
        <f t="shared" si="3862"/>
        <v>0</v>
      </c>
      <c r="AK1942" s="43">
        <f t="shared" si="3863"/>
        <v>0</v>
      </c>
      <c r="AL1942" s="43">
        <f t="shared" si="3797"/>
        <v>942.60000000000002</v>
      </c>
      <c r="AM1942" s="43">
        <f t="shared" si="3798"/>
        <v>0</v>
      </c>
      <c r="AN1942" s="2"/>
      <c r="AO1942" s="1"/>
      <c r="AP1942" s="1"/>
      <c r="AQ1942" s="1"/>
      <c r="AR1942" s="1"/>
      <c r="AS1942" s="1"/>
    </row>
    <row r="1943" ht="31.5">
      <c r="B1943" s="41" t="s">
        <v>848</v>
      </c>
      <c r="C1943" s="41" t="s">
        <v>41</v>
      </c>
      <c r="D1943" s="41" t="s">
        <v>43</v>
      </c>
      <c r="E1943" s="26" t="str">
        <f t="shared" si="3799"/>
        <v>0113</v>
      </c>
      <c r="F1943" s="41" t="s">
        <v>686</v>
      </c>
      <c r="G1943" s="41" t="s">
        <v>177</v>
      </c>
      <c r="H1943" s="42" t="s">
        <v>178</v>
      </c>
      <c r="I1943" s="43">
        <f t="shared" si="3838"/>
        <v>942.60000000000002</v>
      </c>
      <c r="J1943" s="43">
        <f t="shared" si="3839"/>
        <v>942.60000000000002</v>
      </c>
      <c r="K1943" s="43">
        <f t="shared" si="3840"/>
        <v>942.60000000000002</v>
      </c>
      <c r="L1943" s="43">
        <f t="shared" si="3841"/>
        <v>0</v>
      </c>
      <c r="M1943" s="43">
        <f t="shared" si="3842"/>
        <v>0</v>
      </c>
      <c r="N1943" s="43">
        <f t="shared" si="3843"/>
        <v>0</v>
      </c>
      <c r="O1943" s="43">
        <f t="shared" si="3844"/>
        <v>0</v>
      </c>
      <c r="P1943" s="43">
        <f t="shared" si="3845"/>
        <v>0</v>
      </c>
      <c r="Q1943" s="43">
        <f t="shared" si="3846"/>
        <v>0</v>
      </c>
      <c r="R1943" s="43">
        <f t="shared" si="3847"/>
        <v>0</v>
      </c>
      <c r="S1943" s="43">
        <f t="shared" si="3848"/>
        <v>0</v>
      </c>
      <c r="T1943" s="43">
        <f t="shared" si="3849"/>
        <v>0</v>
      </c>
      <c r="U1943" s="43">
        <v>0</v>
      </c>
      <c r="V1943" s="43">
        <f t="shared" si="3800"/>
        <v>942.60000000000002</v>
      </c>
      <c r="W1943" s="43">
        <f t="shared" si="3850"/>
        <v>0</v>
      </c>
      <c r="X1943" s="43">
        <f t="shared" si="3851"/>
        <v>0</v>
      </c>
      <c r="Y1943" s="43">
        <f t="shared" si="3852"/>
        <v>0</v>
      </c>
      <c r="Z1943" s="43">
        <f t="shared" si="3853"/>
        <v>0</v>
      </c>
      <c r="AA1943" s="43">
        <f t="shared" si="3854"/>
        <v>0</v>
      </c>
      <c r="AB1943" s="43">
        <f t="shared" si="3855"/>
        <v>706.95000000000005</v>
      </c>
      <c r="AC1943" s="44">
        <f t="shared" si="3856"/>
        <v>942.60000000000002</v>
      </c>
      <c r="AD1943" s="44">
        <f t="shared" si="3857"/>
        <v>942.60000000000002</v>
      </c>
      <c r="AE1943" s="45">
        <f t="shared" si="3796"/>
        <v>100</v>
      </c>
      <c r="AF1943" s="43">
        <f t="shared" si="3858"/>
        <v>942.60000000000002</v>
      </c>
      <c r="AG1943" s="43">
        <f t="shared" si="3859"/>
        <v>0</v>
      </c>
      <c r="AH1943" s="43">
        <f t="shared" si="3860"/>
        <v>0</v>
      </c>
      <c r="AI1943" s="43">
        <f t="shared" si="3861"/>
        <v>0</v>
      </c>
      <c r="AJ1943" s="43">
        <f t="shared" si="3862"/>
        <v>0</v>
      </c>
      <c r="AK1943" s="43">
        <f t="shared" si="3863"/>
        <v>0</v>
      </c>
      <c r="AL1943" s="43">
        <f t="shared" si="3797"/>
        <v>942.60000000000002</v>
      </c>
      <c r="AM1943" s="43">
        <f t="shared" si="3798"/>
        <v>0</v>
      </c>
      <c r="AN1943" s="2"/>
      <c r="AO1943" s="1"/>
      <c r="AP1943" s="1"/>
      <c r="AQ1943" s="1"/>
      <c r="AR1943" s="1"/>
      <c r="AS1943" s="1"/>
    </row>
    <row r="1944" ht="63">
      <c r="B1944" s="41" t="s">
        <v>848</v>
      </c>
      <c r="C1944" s="41" t="s">
        <v>41</v>
      </c>
      <c r="D1944" s="41" t="s">
        <v>43</v>
      </c>
      <c r="E1944" s="26" t="str">
        <f t="shared" si="3799"/>
        <v>0113</v>
      </c>
      <c r="F1944" s="41" t="s">
        <v>686</v>
      </c>
      <c r="G1944" s="41" t="s">
        <v>373</v>
      </c>
      <c r="H1944" s="42" t="s">
        <v>374</v>
      </c>
      <c r="I1944" s="43">
        <v>942.60000000000002</v>
      </c>
      <c r="J1944" s="43">
        <v>942.60000000000002</v>
      </c>
      <c r="K1944" s="43">
        <v>942.60000000000002</v>
      </c>
      <c r="L1944" s="43"/>
      <c r="M1944" s="43"/>
      <c r="N1944" s="43"/>
      <c r="O1944" s="43">
        <v>0</v>
      </c>
      <c r="P1944" s="43">
        <v>0</v>
      </c>
      <c r="Q1944" s="43">
        <v>0</v>
      </c>
      <c r="R1944" s="43">
        <v>0</v>
      </c>
      <c r="S1944" s="43">
        <v>0</v>
      </c>
      <c r="T1944" s="43">
        <v>0</v>
      </c>
      <c r="U1944" s="43">
        <v>0</v>
      </c>
      <c r="V1944" s="43">
        <f t="shared" si="3800"/>
        <v>942.60000000000002</v>
      </c>
      <c r="W1944" s="43"/>
      <c r="X1944" s="43"/>
      <c r="Y1944" s="43"/>
      <c r="Z1944" s="43"/>
      <c r="AA1944" s="43"/>
      <c r="AB1944" s="43">
        <v>706.95000000000005</v>
      </c>
      <c r="AC1944" s="44">
        <v>942.60000000000002</v>
      </c>
      <c r="AD1944" s="44">
        <v>942.60000000000002</v>
      </c>
      <c r="AE1944" s="45">
        <f t="shared" si="3796"/>
        <v>100</v>
      </c>
      <c r="AF1944" s="43">
        <v>942.60000000000002</v>
      </c>
      <c r="AG1944" s="43">
        <v>0</v>
      </c>
      <c r="AH1944" s="43">
        <v>0</v>
      </c>
      <c r="AI1944" s="43">
        <v>0</v>
      </c>
      <c r="AJ1944" s="43">
        <v>0</v>
      </c>
      <c r="AK1944" s="43">
        <v>0</v>
      </c>
      <c r="AL1944" s="43">
        <f t="shared" si="3797"/>
        <v>942.60000000000002</v>
      </c>
      <c r="AM1944" s="43">
        <f t="shared" si="3798"/>
        <v>0</v>
      </c>
      <c r="AN1944" s="19"/>
      <c r="AR1944" s="1"/>
      <c r="AS1944" s="1"/>
    </row>
    <row r="1945" ht="63">
      <c r="B1945" s="41" t="s">
        <v>848</v>
      </c>
      <c r="C1945" s="41" t="s">
        <v>41</v>
      </c>
      <c r="D1945" s="41" t="s">
        <v>43</v>
      </c>
      <c r="E1945" s="26" t="str">
        <f t="shared" si="3799"/>
        <v>0113</v>
      </c>
      <c r="F1945" s="41" t="s">
        <v>688</v>
      </c>
      <c r="G1945" s="41"/>
      <c r="H1945" s="42" t="s">
        <v>689</v>
      </c>
      <c r="I1945" s="43">
        <f t="shared" si="3838"/>
        <v>347.5</v>
      </c>
      <c r="J1945" s="43">
        <f t="shared" si="3839"/>
        <v>347.5</v>
      </c>
      <c r="K1945" s="43">
        <f t="shared" si="3840"/>
        <v>347.5</v>
      </c>
      <c r="L1945" s="43">
        <f t="shared" si="3841"/>
        <v>207.5</v>
      </c>
      <c r="M1945" s="43">
        <f t="shared" si="3842"/>
        <v>207.5</v>
      </c>
      <c r="N1945" s="43">
        <f t="shared" si="3843"/>
        <v>207.5</v>
      </c>
      <c r="O1945" s="43">
        <f t="shared" si="3844"/>
        <v>0</v>
      </c>
      <c r="P1945" s="43">
        <f t="shared" si="3845"/>
        <v>0</v>
      </c>
      <c r="Q1945" s="43">
        <f t="shared" si="3846"/>
        <v>0</v>
      </c>
      <c r="R1945" s="43">
        <f t="shared" si="3847"/>
        <v>0</v>
      </c>
      <c r="S1945" s="43">
        <f t="shared" si="3848"/>
        <v>0</v>
      </c>
      <c r="T1945" s="43">
        <f t="shared" si="3849"/>
        <v>0</v>
      </c>
      <c r="U1945" s="43">
        <v>0</v>
      </c>
      <c r="V1945" s="43">
        <f t="shared" si="3800"/>
        <v>555</v>
      </c>
      <c r="W1945" s="43">
        <f t="shared" si="3850"/>
        <v>0</v>
      </c>
      <c r="X1945" s="43">
        <f t="shared" si="3851"/>
        <v>0</v>
      </c>
      <c r="Y1945" s="43">
        <f t="shared" si="3852"/>
        <v>0</v>
      </c>
      <c r="Z1945" s="43">
        <f t="shared" si="3853"/>
        <v>0</v>
      </c>
      <c r="AA1945" s="43">
        <f t="shared" si="3854"/>
        <v>0</v>
      </c>
      <c r="AB1945" s="43">
        <f t="shared" si="3855"/>
        <v>544.55999999999995</v>
      </c>
      <c r="AC1945" s="44">
        <f t="shared" si="3856"/>
        <v>544.55999999999995</v>
      </c>
      <c r="AD1945" s="44">
        <f t="shared" si="3857"/>
        <v>544.55999999999995</v>
      </c>
      <c r="AE1945" s="45">
        <f t="shared" si="3796"/>
        <v>100</v>
      </c>
      <c r="AF1945" s="43">
        <f t="shared" si="3858"/>
        <v>555</v>
      </c>
      <c r="AG1945" s="43">
        <f t="shared" si="3859"/>
        <v>0</v>
      </c>
      <c r="AH1945" s="43">
        <f t="shared" si="3860"/>
        <v>0</v>
      </c>
      <c r="AI1945" s="43">
        <f t="shared" si="3861"/>
        <v>0</v>
      </c>
      <c r="AJ1945" s="43">
        <f t="shared" si="3862"/>
        <v>0</v>
      </c>
      <c r="AK1945" s="43">
        <f t="shared" si="3863"/>
        <v>0</v>
      </c>
      <c r="AL1945" s="43">
        <f t="shared" si="3797"/>
        <v>555</v>
      </c>
      <c r="AM1945" s="43">
        <f t="shared" si="3798"/>
        <v>0</v>
      </c>
      <c r="AN1945" s="2"/>
      <c r="AO1945" s="1"/>
      <c r="AP1945" s="1"/>
      <c r="AQ1945" s="1"/>
      <c r="AR1945" s="1"/>
      <c r="AS1945" s="1"/>
    </row>
    <row r="1946" ht="31.5">
      <c r="B1946" s="41" t="s">
        <v>848</v>
      </c>
      <c r="C1946" s="41" t="s">
        <v>41</v>
      </c>
      <c r="D1946" s="41" t="s">
        <v>43</v>
      </c>
      <c r="E1946" s="26" t="str">
        <f t="shared" si="3799"/>
        <v>0113</v>
      </c>
      <c r="F1946" s="41" t="s">
        <v>688</v>
      </c>
      <c r="G1946" s="41" t="s">
        <v>177</v>
      </c>
      <c r="H1946" s="42" t="s">
        <v>178</v>
      </c>
      <c r="I1946" s="43">
        <f t="shared" si="3838"/>
        <v>347.5</v>
      </c>
      <c r="J1946" s="43">
        <f t="shared" si="3839"/>
        <v>347.5</v>
      </c>
      <c r="K1946" s="43">
        <f t="shared" si="3840"/>
        <v>347.5</v>
      </c>
      <c r="L1946" s="43">
        <f t="shared" si="3841"/>
        <v>207.5</v>
      </c>
      <c r="M1946" s="43">
        <f t="shared" si="3842"/>
        <v>207.5</v>
      </c>
      <c r="N1946" s="43">
        <f t="shared" si="3843"/>
        <v>207.5</v>
      </c>
      <c r="O1946" s="43">
        <f t="shared" si="3844"/>
        <v>0</v>
      </c>
      <c r="P1946" s="43">
        <f t="shared" si="3845"/>
        <v>0</v>
      </c>
      <c r="Q1946" s="43">
        <f t="shared" si="3846"/>
        <v>0</v>
      </c>
      <c r="R1946" s="43">
        <f t="shared" si="3847"/>
        <v>0</v>
      </c>
      <c r="S1946" s="43">
        <f t="shared" si="3848"/>
        <v>0</v>
      </c>
      <c r="T1946" s="43">
        <f t="shared" si="3849"/>
        <v>0</v>
      </c>
      <c r="U1946" s="43">
        <v>0</v>
      </c>
      <c r="V1946" s="43">
        <f t="shared" si="3800"/>
        <v>555</v>
      </c>
      <c r="W1946" s="43">
        <f t="shared" si="3850"/>
        <v>0</v>
      </c>
      <c r="X1946" s="43">
        <f t="shared" si="3851"/>
        <v>0</v>
      </c>
      <c r="Y1946" s="43">
        <f t="shared" si="3852"/>
        <v>0</v>
      </c>
      <c r="Z1946" s="43">
        <f t="shared" si="3853"/>
        <v>0</v>
      </c>
      <c r="AA1946" s="43">
        <f t="shared" si="3854"/>
        <v>0</v>
      </c>
      <c r="AB1946" s="43">
        <f t="shared" si="3855"/>
        <v>544.55999999999995</v>
      </c>
      <c r="AC1946" s="44">
        <f t="shared" si="3856"/>
        <v>544.55999999999995</v>
      </c>
      <c r="AD1946" s="44">
        <f t="shared" si="3857"/>
        <v>544.55999999999995</v>
      </c>
      <c r="AE1946" s="45">
        <f t="shared" si="3796"/>
        <v>100</v>
      </c>
      <c r="AF1946" s="43">
        <f t="shared" si="3858"/>
        <v>555</v>
      </c>
      <c r="AG1946" s="43">
        <f t="shared" si="3859"/>
        <v>0</v>
      </c>
      <c r="AH1946" s="43">
        <f t="shared" si="3860"/>
        <v>0</v>
      </c>
      <c r="AI1946" s="43">
        <f t="shared" si="3861"/>
        <v>0</v>
      </c>
      <c r="AJ1946" s="43">
        <f t="shared" si="3862"/>
        <v>0</v>
      </c>
      <c r="AK1946" s="43">
        <f t="shared" si="3863"/>
        <v>0</v>
      </c>
      <c r="AL1946" s="43">
        <f t="shared" si="3797"/>
        <v>555</v>
      </c>
      <c r="AM1946" s="43">
        <f t="shared" si="3798"/>
        <v>0</v>
      </c>
      <c r="AN1946" s="2"/>
      <c r="AO1946" s="1"/>
      <c r="AP1946" s="1"/>
      <c r="AQ1946" s="1"/>
      <c r="AR1946" s="1"/>
      <c r="AS1946" s="1"/>
    </row>
    <row r="1947" ht="63">
      <c r="B1947" s="41" t="s">
        <v>848</v>
      </c>
      <c r="C1947" s="41" t="s">
        <v>41</v>
      </c>
      <c r="D1947" s="41" t="s">
        <v>43</v>
      </c>
      <c r="E1947" s="26" t="str">
        <f t="shared" si="3799"/>
        <v>0113</v>
      </c>
      <c r="F1947" s="41" t="s">
        <v>688</v>
      </c>
      <c r="G1947" s="41" t="s">
        <v>373</v>
      </c>
      <c r="H1947" s="42" t="s">
        <v>374</v>
      </c>
      <c r="I1947" s="43">
        <v>347.5</v>
      </c>
      <c r="J1947" s="43">
        <v>347.5</v>
      </c>
      <c r="K1947" s="43">
        <v>347.5</v>
      </c>
      <c r="L1947" s="43">
        <v>207.5</v>
      </c>
      <c r="M1947" s="43">
        <v>207.5</v>
      </c>
      <c r="N1947" s="43">
        <v>207.5</v>
      </c>
      <c r="O1947" s="43">
        <v>0</v>
      </c>
      <c r="P1947" s="43">
        <v>0</v>
      </c>
      <c r="Q1947" s="43">
        <v>0</v>
      </c>
      <c r="R1947" s="43">
        <v>0</v>
      </c>
      <c r="S1947" s="43">
        <v>0</v>
      </c>
      <c r="T1947" s="43">
        <v>0</v>
      </c>
      <c r="U1947" s="43">
        <v>0</v>
      </c>
      <c r="V1947" s="43">
        <f t="shared" si="3800"/>
        <v>555</v>
      </c>
      <c r="W1947" s="43"/>
      <c r="X1947" s="43"/>
      <c r="Y1947" s="43"/>
      <c r="Z1947" s="43"/>
      <c r="AA1947" s="43"/>
      <c r="AB1947" s="43">
        <v>544.55999999999995</v>
      </c>
      <c r="AC1947" s="44">
        <v>544.55999999999995</v>
      </c>
      <c r="AD1947" s="44">
        <v>544.55999999999995</v>
      </c>
      <c r="AE1947" s="45">
        <f t="shared" si="3796"/>
        <v>100</v>
      </c>
      <c r="AF1947" s="43">
        <v>555</v>
      </c>
      <c r="AG1947" s="43">
        <v>0</v>
      </c>
      <c r="AH1947" s="43">
        <v>0</v>
      </c>
      <c r="AI1947" s="43">
        <v>0</v>
      </c>
      <c r="AJ1947" s="43">
        <v>0</v>
      </c>
      <c r="AK1947" s="43">
        <v>0</v>
      </c>
      <c r="AL1947" s="43">
        <f t="shared" si="3797"/>
        <v>555</v>
      </c>
      <c r="AM1947" s="43">
        <f t="shared" si="3798"/>
        <v>0</v>
      </c>
      <c r="AN1947" s="19"/>
      <c r="AO1947" s="1"/>
      <c r="AP1947" s="1"/>
      <c r="AQ1947" s="1"/>
      <c r="AR1947" s="1"/>
      <c r="AS1947" s="1"/>
    </row>
    <row r="1948" ht="63">
      <c r="B1948" s="41" t="s">
        <v>848</v>
      </c>
      <c r="C1948" s="41" t="s">
        <v>41</v>
      </c>
      <c r="D1948" s="41" t="s">
        <v>43</v>
      </c>
      <c r="E1948" s="26" t="str">
        <f t="shared" si="3799"/>
        <v>0113</v>
      </c>
      <c r="F1948" s="41" t="s">
        <v>690</v>
      </c>
      <c r="G1948" s="41"/>
      <c r="H1948" s="42" t="s">
        <v>691</v>
      </c>
      <c r="I1948" s="43">
        <f t="shared" si="3838"/>
        <v>5774</v>
      </c>
      <c r="J1948" s="43">
        <f t="shared" si="3839"/>
        <v>5774</v>
      </c>
      <c r="K1948" s="43">
        <f t="shared" si="3840"/>
        <v>5774</v>
      </c>
      <c r="L1948" s="43">
        <f t="shared" si="3841"/>
        <v>1957.3</v>
      </c>
      <c r="M1948" s="43">
        <f t="shared" si="3842"/>
        <v>1957.3</v>
      </c>
      <c r="N1948" s="43">
        <f t="shared" si="3843"/>
        <v>1957.3</v>
      </c>
      <c r="O1948" s="43">
        <f t="shared" si="3844"/>
        <v>0</v>
      </c>
      <c r="P1948" s="43">
        <f t="shared" si="3845"/>
        <v>0</v>
      </c>
      <c r="Q1948" s="43">
        <f t="shared" si="3846"/>
        <v>0</v>
      </c>
      <c r="R1948" s="43">
        <f t="shared" si="3847"/>
        <v>0</v>
      </c>
      <c r="S1948" s="43">
        <f t="shared" si="3848"/>
        <v>0</v>
      </c>
      <c r="T1948" s="43">
        <f t="shared" si="3849"/>
        <v>0</v>
      </c>
      <c r="U1948" s="43">
        <v>0</v>
      </c>
      <c r="V1948" s="43">
        <f t="shared" si="3800"/>
        <v>7731.3000000000002</v>
      </c>
      <c r="W1948" s="43">
        <f t="shared" si="3850"/>
        <v>0</v>
      </c>
      <c r="X1948" s="43">
        <f t="shared" si="3851"/>
        <v>0</v>
      </c>
      <c r="Y1948" s="43">
        <f t="shared" si="3852"/>
        <v>0</v>
      </c>
      <c r="Z1948" s="43">
        <f t="shared" si="3853"/>
        <v>0</v>
      </c>
      <c r="AA1948" s="43">
        <f t="shared" si="3854"/>
        <v>0</v>
      </c>
      <c r="AB1948" s="43">
        <f t="shared" si="3855"/>
        <v>7956.8583399999998</v>
      </c>
      <c r="AC1948" s="44">
        <f t="shared" si="3856"/>
        <v>8061.6239999999998</v>
      </c>
      <c r="AD1948" s="44">
        <f t="shared" si="3857"/>
        <v>8061.6239999999998</v>
      </c>
      <c r="AE1948" s="45">
        <f t="shared" si="3796"/>
        <v>100</v>
      </c>
      <c r="AF1948" s="43">
        <f t="shared" si="3858"/>
        <v>8061.6239999999998</v>
      </c>
      <c r="AG1948" s="43">
        <f t="shared" si="3859"/>
        <v>0</v>
      </c>
      <c r="AH1948" s="43">
        <f t="shared" si="3860"/>
        <v>0</v>
      </c>
      <c r="AI1948" s="43">
        <f t="shared" si="3861"/>
        <v>0</v>
      </c>
      <c r="AJ1948" s="43">
        <f t="shared" si="3862"/>
        <v>0</v>
      </c>
      <c r="AK1948" s="43">
        <f t="shared" si="3863"/>
        <v>0</v>
      </c>
      <c r="AL1948" s="43">
        <f t="shared" si="3797"/>
        <v>8061.6239999999998</v>
      </c>
      <c r="AM1948" s="43">
        <f t="shared" si="3798"/>
        <v>-330.32399999999961</v>
      </c>
      <c r="AN1948" s="2"/>
      <c r="AR1948" s="1"/>
      <c r="AS1948" s="1"/>
    </row>
    <row r="1949" ht="31.5">
      <c r="B1949" s="41" t="s">
        <v>848</v>
      </c>
      <c r="C1949" s="41" t="s">
        <v>41</v>
      </c>
      <c r="D1949" s="41" t="s">
        <v>43</v>
      </c>
      <c r="E1949" s="26" t="str">
        <f t="shared" si="3799"/>
        <v>0113</v>
      </c>
      <c r="F1949" s="41" t="s">
        <v>692</v>
      </c>
      <c r="G1949" s="41"/>
      <c r="H1949" s="42" t="s">
        <v>693</v>
      </c>
      <c r="I1949" s="43">
        <f t="shared" si="3838"/>
        <v>5774</v>
      </c>
      <c r="J1949" s="43">
        <f t="shared" si="3839"/>
        <v>5774</v>
      </c>
      <c r="K1949" s="43">
        <f t="shared" si="3840"/>
        <v>5774</v>
      </c>
      <c r="L1949" s="43">
        <f t="shared" si="3841"/>
        <v>1957.3</v>
      </c>
      <c r="M1949" s="43">
        <f t="shared" si="3842"/>
        <v>1957.3</v>
      </c>
      <c r="N1949" s="43">
        <f t="shared" si="3843"/>
        <v>1957.3</v>
      </c>
      <c r="O1949" s="43">
        <f t="shared" si="3844"/>
        <v>0</v>
      </c>
      <c r="P1949" s="43">
        <f t="shared" si="3845"/>
        <v>0</v>
      </c>
      <c r="Q1949" s="43">
        <f t="shared" si="3846"/>
        <v>0</v>
      </c>
      <c r="R1949" s="43">
        <f t="shared" si="3847"/>
        <v>0</v>
      </c>
      <c r="S1949" s="43">
        <f t="shared" si="3848"/>
        <v>0</v>
      </c>
      <c r="T1949" s="43">
        <f t="shared" si="3849"/>
        <v>0</v>
      </c>
      <c r="U1949" s="43">
        <v>0</v>
      </c>
      <c r="V1949" s="43">
        <f t="shared" si="3800"/>
        <v>7731.3000000000002</v>
      </c>
      <c r="W1949" s="43">
        <f t="shared" si="3850"/>
        <v>0</v>
      </c>
      <c r="X1949" s="43">
        <f t="shared" si="3851"/>
        <v>0</v>
      </c>
      <c r="Y1949" s="43">
        <f t="shared" si="3852"/>
        <v>0</v>
      </c>
      <c r="Z1949" s="43">
        <f t="shared" si="3853"/>
        <v>0</v>
      </c>
      <c r="AA1949" s="43">
        <f t="shared" si="3854"/>
        <v>0</v>
      </c>
      <c r="AB1949" s="43">
        <f t="shared" si="3855"/>
        <v>7956.8583399999998</v>
      </c>
      <c r="AC1949" s="44">
        <f t="shared" si="3856"/>
        <v>8061.6239999999998</v>
      </c>
      <c r="AD1949" s="44">
        <f t="shared" si="3857"/>
        <v>8061.6239999999998</v>
      </c>
      <c r="AE1949" s="45">
        <f t="shared" si="3796"/>
        <v>100</v>
      </c>
      <c r="AF1949" s="43">
        <f t="shared" si="3858"/>
        <v>8061.6239999999998</v>
      </c>
      <c r="AG1949" s="43">
        <f t="shared" si="3859"/>
        <v>0</v>
      </c>
      <c r="AH1949" s="43">
        <f t="shared" si="3860"/>
        <v>0</v>
      </c>
      <c r="AI1949" s="43">
        <f t="shared" si="3861"/>
        <v>0</v>
      </c>
      <c r="AJ1949" s="43">
        <f t="shared" si="3862"/>
        <v>0</v>
      </c>
      <c r="AK1949" s="43">
        <f t="shared" si="3863"/>
        <v>0</v>
      </c>
      <c r="AL1949" s="43">
        <f t="shared" si="3797"/>
        <v>8061.6239999999998</v>
      </c>
      <c r="AM1949" s="43">
        <f t="shared" si="3798"/>
        <v>-330.32399999999961</v>
      </c>
      <c r="AN1949" s="2"/>
      <c r="AO1949" s="1"/>
      <c r="AP1949" s="1"/>
      <c r="AQ1949" s="1"/>
      <c r="AR1949" s="1"/>
      <c r="AS1949" s="1"/>
    </row>
    <row r="1950" ht="31.5">
      <c r="B1950" s="41" t="s">
        <v>848</v>
      </c>
      <c r="C1950" s="41" t="s">
        <v>41</v>
      </c>
      <c r="D1950" s="41" t="s">
        <v>43</v>
      </c>
      <c r="E1950" s="26" t="str">
        <f t="shared" si="3799"/>
        <v>0113</v>
      </c>
      <c r="F1950" s="41" t="s">
        <v>692</v>
      </c>
      <c r="G1950" s="41" t="s">
        <v>177</v>
      </c>
      <c r="H1950" s="42" t="s">
        <v>178</v>
      </c>
      <c r="I1950" s="43">
        <f t="shared" si="3838"/>
        <v>5774</v>
      </c>
      <c r="J1950" s="43">
        <f t="shared" si="3839"/>
        <v>5774</v>
      </c>
      <c r="K1950" s="43">
        <f t="shared" si="3840"/>
        <v>5774</v>
      </c>
      <c r="L1950" s="43">
        <f t="shared" si="3841"/>
        <v>1957.3</v>
      </c>
      <c r="M1950" s="43">
        <f t="shared" si="3842"/>
        <v>1957.3</v>
      </c>
      <c r="N1950" s="43">
        <f t="shared" si="3843"/>
        <v>1957.3</v>
      </c>
      <c r="O1950" s="43">
        <f t="shared" si="3844"/>
        <v>0</v>
      </c>
      <c r="P1950" s="43">
        <f t="shared" si="3845"/>
        <v>0</v>
      </c>
      <c r="Q1950" s="43">
        <f t="shared" si="3846"/>
        <v>0</v>
      </c>
      <c r="R1950" s="43">
        <f t="shared" si="3847"/>
        <v>0</v>
      </c>
      <c r="S1950" s="43">
        <f t="shared" si="3848"/>
        <v>0</v>
      </c>
      <c r="T1950" s="43">
        <f t="shared" si="3849"/>
        <v>0</v>
      </c>
      <c r="U1950" s="43">
        <v>0</v>
      </c>
      <c r="V1950" s="43">
        <f t="shared" si="3800"/>
        <v>7731.3000000000002</v>
      </c>
      <c r="W1950" s="43">
        <f t="shared" si="3850"/>
        <v>0</v>
      </c>
      <c r="X1950" s="43">
        <f t="shared" si="3851"/>
        <v>0</v>
      </c>
      <c r="Y1950" s="43">
        <f t="shared" si="3852"/>
        <v>0</v>
      </c>
      <c r="Z1950" s="43">
        <f t="shared" si="3853"/>
        <v>0</v>
      </c>
      <c r="AA1950" s="43">
        <f t="shared" si="3854"/>
        <v>0</v>
      </c>
      <c r="AB1950" s="43">
        <f t="shared" si="3855"/>
        <v>7956.8583399999998</v>
      </c>
      <c r="AC1950" s="44">
        <f t="shared" si="3856"/>
        <v>8061.6239999999998</v>
      </c>
      <c r="AD1950" s="44">
        <f t="shared" si="3857"/>
        <v>8061.6239999999998</v>
      </c>
      <c r="AE1950" s="45">
        <f t="shared" si="3796"/>
        <v>100</v>
      </c>
      <c r="AF1950" s="43">
        <f t="shared" si="3858"/>
        <v>8061.6239999999998</v>
      </c>
      <c r="AG1950" s="43">
        <f t="shared" si="3859"/>
        <v>0</v>
      </c>
      <c r="AH1950" s="43">
        <f t="shared" si="3860"/>
        <v>0</v>
      </c>
      <c r="AI1950" s="43">
        <f t="shared" si="3861"/>
        <v>0</v>
      </c>
      <c r="AJ1950" s="43">
        <f t="shared" si="3862"/>
        <v>0</v>
      </c>
      <c r="AK1950" s="43">
        <f t="shared" si="3863"/>
        <v>0</v>
      </c>
      <c r="AL1950" s="43">
        <f t="shared" si="3797"/>
        <v>8061.6239999999998</v>
      </c>
      <c r="AM1950" s="43">
        <f t="shared" si="3798"/>
        <v>-330.32399999999961</v>
      </c>
      <c r="AN1950" s="2"/>
      <c r="AO1950" s="1"/>
      <c r="AP1950" s="1"/>
      <c r="AQ1950" s="1"/>
      <c r="AR1950" s="1"/>
      <c r="AS1950" s="1"/>
    </row>
    <row r="1951" ht="63">
      <c r="B1951" s="41" t="s">
        <v>848</v>
      </c>
      <c r="C1951" s="41" t="s">
        <v>41</v>
      </c>
      <c r="D1951" s="41" t="s">
        <v>43</v>
      </c>
      <c r="E1951" s="26" t="str">
        <f t="shared" si="3799"/>
        <v>0113</v>
      </c>
      <c r="F1951" s="41" t="s">
        <v>692</v>
      </c>
      <c r="G1951" s="41" t="s">
        <v>373</v>
      </c>
      <c r="H1951" s="42" t="s">
        <v>374</v>
      </c>
      <c r="I1951" s="43">
        <v>5774</v>
      </c>
      <c r="J1951" s="43">
        <v>5774</v>
      </c>
      <c r="K1951" s="43">
        <v>5774</v>
      </c>
      <c r="L1951" s="43">
        <v>1957.3</v>
      </c>
      <c r="M1951" s="43">
        <v>1957.3</v>
      </c>
      <c r="N1951" s="43">
        <v>1957.3</v>
      </c>
      <c r="O1951" s="43">
        <v>0</v>
      </c>
      <c r="P1951" s="43">
        <v>0</v>
      </c>
      <c r="Q1951" s="43">
        <v>0</v>
      </c>
      <c r="R1951" s="43">
        <v>0</v>
      </c>
      <c r="S1951" s="43">
        <v>0</v>
      </c>
      <c r="T1951" s="43">
        <v>0</v>
      </c>
      <c r="U1951" s="43">
        <v>0</v>
      </c>
      <c r="V1951" s="43">
        <f t="shared" si="3800"/>
        <v>7731.3000000000002</v>
      </c>
      <c r="W1951" s="43"/>
      <c r="X1951" s="43"/>
      <c r="Y1951" s="43"/>
      <c r="Z1951" s="43"/>
      <c r="AA1951" s="43"/>
      <c r="AB1951" s="43">
        <v>7956.8583399999998</v>
      </c>
      <c r="AC1951" s="44">
        <v>8061.6239999999998</v>
      </c>
      <c r="AD1951" s="44">
        <v>8061.6239999999998</v>
      </c>
      <c r="AE1951" s="45">
        <f t="shared" si="3796"/>
        <v>100</v>
      </c>
      <c r="AF1951" s="43">
        <v>8061.6239999999998</v>
      </c>
      <c r="AG1951" s="43">
        <v>0</v>
      </c>
      <c r="AH1951" s="43">
        <v>0</v>
      </c>
      <c r="AI1951" s="43">
        <v>0</v>
      </c>
      <c r="AJ1951" s="43">
        <v>0</v>
      </c>
      <c r="AK1951" s="43">
        <v>0</v>
      </c>
      <c r="AL1951" s="43">
        <f t="shared" si="3797"/>
        <v>8061.6239999999998</v>
      </c>
      <c r="AM1951" s="43">
        <f t="shared" si="3798"/>
        <v>-330.32399999999961</v>
      </c>
      <c r="AN1951" s="19"/>
      <c r="AO1951" s="1"/>
      <c r="AP1951" s="1"/>
      <c r="AQ1951" s="1"/>
      <c r="AR1951" s="1"/>
      <c r="AS1951" s="1"/>
    </row>
    <row r="1952" ht="47.25">
      <c r="B1952" s="41" t="s">
        <v>848</v>
      </c>
      <c r="C1952" s="41" t="s">
        <v>41</v>
      </c>
      <c r="D1952" s="41" t="s">
        <v>43</v>
      </c>
      <c r="E1952" s="26" t="str">
        <f t="shared" si="3799"/>
        <v>0113</v>
      </c>
      <c r="F1952" s="41" t="s">
        <v>694</v>
      </c>
      <c r="G1952" s="41"/>
      <c r="H1952" s="42" t="s">
        <v>695</v>
      </c>
      <c r="I1952" s="43">
        <f t="shared" si="3838"/>
        <v>7384.6000000000004</v>
      </c>
      <c r="J1952" s="43">
        <f t="shared" si="3839"/>
        <v>8434.5999999999985</v>
      </c>
      <c r="K1952" s="43">
        <f t="shared" si="3840"/>
        <v>6934.6000000000004</v>
      </c>
      <c r="L1952" s="43">
        <f t="shared" si="3841"/>
        <v>339.80000000000001</v>
      </c>
      <c r="M1952" s="43">
        <f t="shared" si="3842"/>
        <v>630.79999999999995</v>
      </c>
      <c r="N1952" s="43">
        <f t="shared" si="3843"/>
        <v>933.39999999999998</v>
      </c>
      <c r="O1952" s="43">
        <f t="shared" si="3844"/>
        <v>0</v>
      </c>
      <c r="P1952" s="43">
        <f t="shared" si="3845"/>
        <v>194.03399999999999</v>
      </c>
      <c r="Q1952" s="43">
        <f t="shared" si="3846"/>
        <v>0</v>
      </c>
      <c r="R1952" s="43">
        <f t="shared" si="3847"/>
        <v>0</v>
      </c>
      <c r="S1952" s="43">
        <f t="shared" si="3848"/>
        <v>0</v>
      </c>
      <c r="T1952" s="43">
        <f t="shared" si="3849"/>
        <v>0</v>
      </c>
      <c r="U1952" s="43">
        <v>1151.0219999999999</v>
      </c>
      <c r="V1952" s="43">
        <f t="shared" si="3800"/>
        <v>9069.4560000000001</v>
      </c>
      <c r="W1952" s="43">
        <f t="shared" si="3850"/>
        <v>1151.0219999999999</v>
      </c>
      <c r="X1952" s="43">
        <f t="shared" si="3851"/>
        <v>0</v>
      </c>
      <c r="Y1952" s="43">
        <f t="shared" si="3852"/>
        <v>0</v>
      </c>
      <c r="Z1952" s="43">
        <f t="shared" si="3853"/>
        <v>0</v>
      </c>
      <c r="AA1952" s="43">
        <f t="shared" si="3854"/>
        <v>0</v>
      </c>
      <c r="AB1952" s="43">
        <f t="shared" si="3855"/>
        <v>6864.0684499999998</v>
      </c>
      <c r="AC1952" s="44">
        <f t="shared" si="3856"/>
        <v>9312.9510000000009</v>
      </c>
      <c r="AD1952" s="44">
        <f t="shared" si="3857"/>
        <v>9280.9982200000013</v>
      </c>
      <c r="AE1952" s="45">
        <f t="shared" si="3796"/>
        <v>99.656899515524131</v>
      </c>
      <c r="AF1952" s="43">
        <f t="shared" si="3858"/>
        <v>9430.764000000001</v>
      </c>
      <c r="AG1952" s="43">
        <f t="shared" si="3859"/>
        <v>0</v>
      </c>
      <c r="AH1952" s="43">
        <f t="shared" si="3860"/>
        <v>0</v>
      </c>
      <c r="AI1952" s="43">
        <f t="shared" si="3861"/>
        <v>0</v>
      </c>
      <c r="AJ1952" s="43">
        <f t="shared" si="3862"/>
        <v>0</v>
      </c>
      <c r="AK1952" s="43">
        <f t="shared" si="3863"/>
        <v>0</v>
      </c>
      <c r="AL1952" s="43">
        <f t="shared" si="3797"/>
        <v>9430.764000000001</v>
      </c>
      <c r="AM1952" s="43">
        <f t="shared" si="3798"/>
        <v>-361.3080000000009</v>
      </c>
      <c r="AN1952" s="2"/>
      <c r="AR1952" s="1"/>
      <c r="AS1952" s="1"/>
    </row>
    <row r="1953" ht="31.5">
      <c r="B1953" s="41" t="s">
        <v>848</v>
      </c>
      <c r="C1953" s="41" t="s">
        <v>41</v>
      </c>
      <c r="D1953" s="41" t="s">
        <v>43</v>
      </c>
      <c r="E1953" s="26" t="str">
        <f t="shared" si="3799"/>
        <v>0113</v>
      </c>
      <c r="F1953" s="41" t="s">
        <v>696</v>
      </c>
      <c r="G1953" s="41"/>
      <c r="H1953" s="42" t="s">
        <v>697</v>
      </c>
      <c r="I1953" s="43">
        <f>I1954+I1956</f>
        <v>7384.6000000000004</v>
      </c>
      <c r="J1953" s="43">
        <f>J1954+J1956</f>
        <v>8434.5999999999985</v>
      </c>
      <c r="K1953" s="43">
        <f>K1954+K1956</f>
        <v>6934.6000000000004</v>
      </c>
      <c r="L1953" s="43">
        <f>L1954+L1956</f>
        <v>339.80000000000001</v>
      </c>
      <c r="M1953" s="43">
        <f>M1954+M1956</f>
        <v>630.79999999999995</v>
      </c>
      <c r="N1953" s="43">
        <f>N1954+N1956</f>
        <v>933.39999999999998</v>
      </c>
      <c r="O1953" s="43">
        <f>O1954+O1956</f>
        <v>0</v>
      </c>
      <c r="P1953" s="43">
        <f>P1954+P1956</f>
        <v>194.03399999999999</v>
      </c>
      <c r="Q1953" s="43">
        <f>Q1954+Q1956</f>
        <v>0</v>
      </c>
      <c r="R1953" s="43">
        <f>R1954+R1956</f>
        <v>0</v>
      </c>
      <c r="S1953" s="43">
        <f>S1954+S1956</f>
        <v>0</v>
      </c>
      <c r="T1953" s="43">
        <f>T1954+T1956</f>
        <v>0</v>
      </c>
      <c r="U1953" s="43">
        <v>1151.0219999999999</v>
      </c>
      <c r="V1953" s="43">
        <f t="shared" si="3800"/>
        <v>9069.4560000000001</v>
      </c>
      <c r="W1953" s="43">
        <f>W1954+W1956</f>
        <v>1151.0219999999999</v>
      </c>
      <c r="X1953" s="43">
        <f>X1954+X1956</f>
        <v>0</v>
      </c>
      <c r="Y1953" s="43">
        <f>Y1954+Y1956</f>
        <v>0</v>
      </c>
      <c r="Z1953" s="43">
        <f>Z1954+Z1956</f>
        <v>0</v>
      </c>
      <c r="AA1953" s="43">
        <f>AA1954+AA1956</f>
        <v>0</v>
      </c>
      <c r="AB1953" s="43">
        <f>AB1954+AB1956</f>
        <v>6864.0684499999998</v>
      </c>
      <c r="AC1953" s="44">
        <f>AC1954+AC1956</f>
        <v>9312.9510000000009</v>
      </c>
      <c r="AD1953" s="44">
        <f>AD1954+AD1956</f>
        <v>9280.9982200000013</v>
      </c>
      <c r="AE1953" s="45">
        <f t="shared" si="3796"/>
        <v>99.656899515524131</v>
      </c>
      <c r="AF1953" s="43">
        <f>AF1954+AF1956</f>
        <v>9430.764000000001</v>
      </c>
      <c r="AG1953" s="43">
        <f>AG1954+AG1956</f>
        <v>0</v>
      </c>
      <c r="AH1953" s="43">
        <f>AH1954+AH1956</f>
        <v>0</v>
      </c>
      <c r="AI1953" s="43">
        <f>AI1954+AI1956</f>
        <v>0</v>
      </c>
      <c r="AJ1953" s="43">
        <f>AJ1954+AJ1956</f>
        <v>0</v>
      </c>
      <c r="AK1953" s="43">
        <f>AK1954+AK1956</f>
        <v>0</v>
      </c>
      <c r="AL1953" s="43">
        <f t="shared" si="3797"/>
        <v>9430.764000000001</v>
      </c>
      <c r="AM1953" s="43">
        <f t="shared" si="3798"/>
        <v>-361.3080000000009</v>
      </c>
      <c r="AN1953" s="2"/>
      <c r="AO1953" s="1"/>
      <c r="AP1953" s="1"/>
      <c r="AQ1953" s="1"/>
      <c r="AR1953" s="1"/>
      <c r="AS1953" s="1"/>
    </row>
    <row r="1954" ht="31.5">
      <c r="B1954" s="41" t="s">
        <v>848</v>
      </c>
      <c r="C1954" s="41" t="s">
        <v>41</v>
      </c>
      <c r="D1954" s="41" t="s">
        <v>43</v>
      </c>
      <c r="E1954" s="26" t="str">
        <f t="shared" si="3799"/>
        <v>0113</v>
      </c>
      <c r="F1954" s="41" t="s">
        <v>696</v>
      </c>
      <c r="G1954" s="41" t="s">
        <v>53</v>
      </c>
      <c r="H1954" s="42" t="s">
        <v>54</v>
      </c>
      <c r="I1954" s="43">
        <f>I1955</f>
        <v>7141.1000000000004</v>
      </c>
      <c r="J1954" s="43">
        <f>J1955</f>
        <v>8199.2999999999993</v>
      </c>
      <c r="K1954" s="43">
        <f>K1955</f>
        <v>6707.5</v>
      </c>
      <c r="L1954" s="43">
        <f>L1955</f>
        <v>339.80000000000001</v>
      </c>
      <c r="M1954" s="43">
        <f>M1955</f>
        <v>630.79999999999995</v>
      </c>
      <c r="N1954" s="43">
        <f>N1955</f>
        <v>933.39999999999998</v>
      </c>
      <c r="O1954" s="43">
        <f>O1955</f>
        <v>0</v>
      </c>
      <c r="P1954" s="43">
        <f>P1955</f>
        <v>194.03399999999999</v>
      </c>
      <c r="Q1954" s="43">
        <f>Q1955</f>
        <v>0</v>
      </c>
      <c r="R1954" s="43">
        <f>R1955</f>
        <v>0</v>
      </c>
      <c r="S1954" s="43">
        <f>S1955</f>
        <v>0</v>
      </c>
      <c r="T1954" s="43">
        <f>T1955</f>
        <v>0</v>
      </c>
      <c r="U1954" s="43">
        <v>1151.0219999999999</v>
      </c>
      <c r="V1954" s="43">
        <f t="shared" si="3800"/>
        <v>8825.9560000000001</v>
      </c>
      <c r="W1954" s="43">
        <f>W1955</f>
        <v>1151.0219999999999</v>
      </c>
      <c r="X1954" s="43">
        <f>X1955</f>
        <v>0</v>
      </c>
      <c r="Y1954" s="43">
        <f>Y1955</f>
        <v>0</v>
      </c>
      <c r="Z1954" s="43">
        <f>Z1955</f>
        <v>0</v>
      </c>
      <c r="AA1954" s="43">
        <f>AA1955</f>
        <v>0</v>
      </c>
      <c r="AB1954" s="43">
        <f>AB1955</f>
        <v>6615.80645</v>
      </c>
      <c r="AC1954" s="44">
        <f>AC1955</f>
        <v>9064.6890000000003</v>
      </c>
      <c r="AD1954" s="44">
        <f>AD1955</f>
        <v>9032.7362200000007</v>
      </c>
      <c r="AE1954" s="45">
        <f t="shared" si="3796"/>
        <v>99.647502743888964</v>
      </c>
      <c r="AF1954" s="43">
        <f>AF1955</f>
        <v>9182.5020000000004</v>
      </c>
      <c r="AG1954" s="43">
        <f>AG1955</f>
        <v>0</v>
      </c>
      <c r="AH1954" s="43">
        <f>AH1955</f>
        <v>0</v>
      </c>
      <c r="AI1954" s="43">
        <f>AI1955</f>
        <v>0</v>
      </c>
      <c r="AJ1954" s="43">
        <f>AJ1955</f>
        <v>0</v>
      </c>
      <c r="AK1954" s="43">
        <f>AK1955</f>
        <v>0</v>
      </c>
      <c r="AL1954" s="43">
        <f t="shared" si="3797"/>
        <v>9182.5020000000004</v>
      </c>
      <c r="AM1954" s="43">
        <f t="shared" si="3798"/>
        <v>-356.54600000000028</v>
      </c>
      <c r="AN1954" s="2"/>
      <c r="AR1954" s="1"/>
      <c r="AS1954" s="1"/>
    </row>
    <row r="1955" ht="31.5">
      <c r="B1955" s="41" t="s">
        <v>848</v>
      </c>
      <c r="C1955" s="41" t="s">
        <v>41</v>
      </c>
      <c r="D1955" s="41" t="s">
        <v>43</v>
      </c>
      <c r="E1955" s="26" t="str">
        <f t="shared" si="3799"/>
        <v>0113</v>
      </c>
      <c r="F1955" s="41" t="s">
        <v>696</v>
      </c>
      <c r="G1955" s="41" t="s">
        <v>55</v>
      </c>
      <c r="H1955" s="42" t="s">
        <v>56</v>
      </c>
      <c r="I1955" s="43">
        <v>7141.1000000000004</v>
      </c>
      <c r="J1955" s="43">
        <v>8199.2999999999993</v>
      </c>
      <c r="K1955" s="43">
        <v>6707.5</v>
      </c>
      <c r="L1955" s="43">
        <v>339.80000000000001</v>
      </c>
      <c r="M1955" s="43">
        <v>630.79999999999995</v>
      </c>
      <c r="N1955" s="43">
        <v>933.39999999999998</v>
      </c>
      <c r="O1955" s="43">
        <v>0</v>
      </c>
      <c r="P1955" s="43">
        <v>194.03399999999999</v>
      </c>
      <c r="Q1955" s="43">
        <v>0</v>
      </c>
      <c r="R1955" s="43">
        <v>0</v>
      </c>
      <c r="S1955" s="43">
        <v>0</v>
      </c>
      <c r="T1955" s="43">
        <v>0</v>
      </c>
      <c r="U1955" s="43">
        <v>1151.0219999999999</v>
      </c>
      <c r="V1955" s="43">
        <f t="shared" si="3800"/>
        <v>8825.9560000000001</v>
      </c>
      <c r="W1955" s="43">
        <v>1151.0219999999999</v>
      </c>
      <c r="X1955" s="43"/>
      <c r="Y1955" s="43"/>
      <c r="Z1955" s="43"/>
      <c r="AA1955" s="43"/>
      <c r="AB1955" s="43">
        <v>6615.80645</v>
      </c>
      <c r="AC1955" s="44">
        <v>9064.6890000000003</v>
      </c>
      <c r="AD1955" s="44">
        <v>9032.7362200000007</v>
      </c>
      <c r="AE1955" s="45">
        <f t="shared" si="3796"/>
        <v>99.647502743888964</v>
      </c>
      <c r="AF1955" s="43">
        <v>9182.5020000000004</v>
      </c>
      <c r="AG1955" s="43">
        <v>0</v>
      </c>
      <c r="AH1955" s="43">
        <v>0</v>
      </c>
      <c r="AI1955" s="43">
        <v>0</v>
      </c>
      <c r="AJ1955" s="43">
        <v>0</v>
      </c>
      <c r="AK1955" s="43">
        <v>0</v>
      </c>
      <c r="AL1955" s="43">
        <f t="shared" si="3797"/>
        <v>9182.5020000000004</v>
      </c>
      <c r="AM1955" s="43">
        <f t="shared" si="3798"/>
        <v>-356.54600000000028</v>
      </c>
      <c r="AN1955" s="2"/>
      <c r="AO1955" s="1"/>
      <c r="AP1955" s="1"/>
      <c r="AQ1955" s="1"/>
      <c r="AR1955" s="1"/>
      <c r="AS1955" s="1"/>
    </row>
    <row r="1956">
      <c r="B1956" s="41" t="s">
        <v>848</v>
      </c>
      <c r="C1956" s="41" t="s">
        <v>41</v>
      </c>
      <c r="D1956" s="41" t="s">
        <v>43</v>
      </c>
      <c r="E1956" s="26" t="str">
        <f t="shared" si="3799"/>
        <v>0113</v>
      </c>
      <c r="F1956" s="41" t="s">
        <v>696</v>
      </c>
      <c r="G1956" s="41" t="s">
        <v>59</v>
      </c>
      <c r="H1956" s="42" t="s">
        <v>60</v>
      </c>
      <c r="I1956" s="43">
        <f>I1957</f>
        <v>243.5</v>
      </c>
      <c r="J1956" s="43">
        <f>J1957</f>
        <v>235.30000000000001</v>
      </c>
      <c r="K1956" s="43">
        <f>K1957</f>
        <v>227.09999999999999</v>
      </c>
      <c r="L1956" s="43">
        <f>L1957</f>
        <v>0</v>
      </c>
      <c r="M1956" s="43">
        <f>M1957</f>
        <v>0</v>
      </c>
      <c r="N1956" s="43">
        <f>N1957</f>
        <v>0</v>
      </c>
      <c r="O1956" s="43">
        <f>O1957</f>
        <v>0</v>
      </c>
      <c r="P1956" s="43">
        <f>P1957</f>
        <v>0</v>
      </c>
      <c r="Q1956" s="43">
        <f>Q1957</f>
        <v>0</v>
      </c>
      <c r="R1956" s="43">
        <f>R1957</f>
        <v>0</v>
      </c>
      <c r="S1956" s="43">
        <f>S1957</f>
        <v>0</v>
      </c>
      <c r="T1956" s="43">
        <f>T1957</f>
        <v>0</v>
      </c>
      <c r="U1956" s="43">
        <v>0</v>
      </c>
      <c r="V1956" s="43">
        <f t="shared" si="3800"/>
        <v>243.5</v>
      </c>
      <c r="W1956" s="43">
        <f>W1957</f>
        <v>0</v>
      </c>
      <c r="X1956" s="43">
        <f>X1957</f>
        <v>0</v>
      </c>
      <c r="Y1956" s="43">
        <f>Y1957</f>
        <v>0</v>
      </c>
      <c r="Z1956" s="43">
        <f>Z1957</f>
        <v>0</v>
      </c>
      <c r="AA1956" s="43">
        <f>AA1957</f>
        <v>0</v>
      </c>
      <c r="AB1956" s="43">
        <f>AB1957</f>
        <v>248.262</v>
      </c>
      <c r="AC1956" s="44">
        <f>AC1957</f>
        <v>248.262</v>
      </c>
      <c r="AD1956" s="44">
        <f>AD1957</f>
        <v>248.262</v>
      </c>
      <c r="AE1956" s="45">
        <f t="shared" si="3796"/>
        <v>100</v>
      </c>
      <c r="AF1956" s="43">
        <f>AF1957</f>
        <v>248.262</v>
      </c>
      <c r="AG1956" s="43">
        <f>AG1957</f>
        <v>0</v>
      </c>
      <c r="AH1956" s="43">
        <f>AH1957</f>
        <v>0</v>
      </c>
      <c r="AI1956" s="43">
        <f>AI1957</f>
        <v>0</v>
      </c>
      <c r="AJ1956" s="43">
        <f>AJ1957</f>
        <v>0</v>
      </c>
      <c r="AK1956" s="43">
        <f>AK1957</f>
        <v>0</v>
      </c>
      <c r="AL1956" s="43">
        <f t="shared" si="3797"/>
        <v>248.262</v>
      </c>
      <c r="AM1956" s="43">
        <f t="shared" si="3798"/>
        <v>-4.7620000000000005</v>
      </c>
      <c r="AN1956" s="2"/>
      <c r="AO1956" s="1"/>
      <c r="AP1956" s="1"/>
      <c r="AQ1956" s="1"/>
      <c r="AR1956" s="1"/>
      <c r="AS1956" s="1"/>
    </row>
    <row r="1957">
      <c r="B1957" s="41" t="s">
        <v>848</v>
      </c>
      <c r="C1957" s="41" t="s">
        <v>41</v>
      </c>
      <c r="D1957" s="41" t="s">
        <v>43</v>
      </c>
      <c r="E1957" s="26" t="str">
        <f t="shared" si="3799"/>
        <v>0113</v>
      </c>
      <c r="F1957" s="41" t="s">
        <v>696</v>
      </c>
      <c r="G1957" s="41" t="s">
        <v>63</v>
      </c>
      <c r="H1957" s="42" t="s">
        <v>64</v>
      </c>
      <c r="I1957" s="43">
        <v>243.5</v>
      </c>
      <c r="J1957" s="43">
        <v>235.30000000000001</v>
      </c>
      <c r="K1957" s="43">
        <v>227.09999999999999</v>
      </c>
      <c r="L1957" s="43"/>
      <c r="M1957" s="43"/>
      <c r="N1957" s="43"/>
      <c r="O1957" s="43">
        <v>0</v>
      </c>
      <c r="P1957" s="43">
        <v>0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f t="shared" si="3800"/>
        <v>243.5</v>
      </c>
      <c r="W1957" s="43"/>
      <c r="X1957" s="43"/>
      <c r="Y1957" s="43"/>
      <c r="Z1957" s="43"/>
      <c r="AA1957" s="43"/>
      <c r="AB1957" s="43">
        <v>248.262</v>
      </c>
      <c r="AC1957" s="44">
        <v>248.262</v>
      </c>
      <c r="AD1957" s="44">
        <v>248.262</v>
      </c>
      <c r="AE1957" s="45">
        <f t="shared" si="3796"/>
        <v>100</v>
      </c>
      <c r="AF1957" s="43">
        <v>248.262</v>
      </c>
      <c r="AG1957" s="43">
        <v>0</v>
      </c>
      <c r="AH1957" s="43">
        <v>0</v>
      </c>
      <c r="AI1957" s="43">
        <v>0</v>
      </c>
      <c r="AJ1957" s="43">
        <v>0</v>
      </c>
      <c r="AK1957" s="43">
        <v>0</v>
      </c>
      <c r="AL1957" s="43">
        <f t="shared" si="3797"/>
        <v>248.262</v>
      </c>
      <c r="AM1957" s="43">
        <f t="shared" si="3798"/>
        <v>-4.7620000000000005</v>
      </c>
      <c r="AN1957" s="19"/>
      <c r="AO1957" s="1"/>
      <c r="AP1957" s="1"/>
      <c r="AQ1957" s="1"/>
      <c r="AR1957" s="1"/>
      <c r="AS1957" s="1"/>
    </row>
    <row r="1958" ht="31.5">
      <c r="B1958" s="41" t="s">
        <v>848</v>
      </c>
      <c r="C1958" s="41" t="s">
        <v>41</v>
      </c>
      <c r="D1958" s="41" t="s">
        <v>43</v>
      </c>
      <c r="E1958" s="26" t="str">
        <f t="shared" si="3799"/>
        <v>0113</v>
      </c>
      <c r="F1958" s="41" t="s">
        <v>345</v>
      </c>
      <c r="G1958" s="41"/>
      <c r="H1958" s="42" t="s">
        <v>346</v>
      </c>
      <c r="I1958" s="43">
        <f>I1959</f>
        <v>300</v>
      </c>
      <c r="J1958" s="43">
        <f>J1959</f>
        <v>300</v>
      </c>
      <c r="K1958" s="43">
        <f>K1959</f>
        <v>300</v>
      </c>
      <c r="L1958" s="43">
        <f>L1959</f>
        <v>0</v>
      </c>
      <c r="M1958" s="43">
        <f>M1959</f>
        <v>0</v>
      </c>
      <c r="N1958" s="43">
        <f>N1959</f>
        <v>0</v>
      </c>
      <c r="O1958" s="43">
        <f>O1959</f>
        <v>0</v>
      </c>
      <c r="P1958" s="43">
        <f>P1959</f>
        <v>0</v>
      </c>
      <c r="Q1958" s="43">
        <f>Q1959</f>
        <v>0</v>
      </c>
      <c r="R1958" s="43">
        <f>R1959</f>
        <v>0</v>
      </c>
      <c r="S1958" s="43">
        <f>S1959</f>
        <v>0</v>
      </c>
      <c r="T1958" s="43">
        <f>T1959</f>
        <v>0</v>
      </c>
      <c r="U1958" s="43">
        <v>0</v>
      </c>
      <c r="V1958" s="43">
        <f t="shared" si="3800"/>
        <v>300</v>
      </c>
      <c r="W1958" s="43">
        <f>W1959</f>
        <v>0</v>
      </c>
      <c r="X1958" s="43">
        <f>X1959</f>
        <v>0</v>
      </c>
      <c r="Y1958" s="43">
        <f>Y1959</f>
        <v>0</v>
      </c>
      <c r="Z1958" s="43">
        <f>Z1959</f>
        <v>0</v>
      </c>
      <c r="AA1958" s="43">
        <f>AA1959</f>
        <v>0</v>
      </c>
      <c r="AB1958" s="43">
        <f>AB1959</f>
        <v>300</v>
      </c>
      <c r="AC1958" s="44">
        <f>AC1959</f>
        <v>300</v>
      </c>
      <c r="AD1958" s="44">
        <f>AD1959</f>
        <v>300</v>
      </c>
      <c r="AE1958" s="45">
        <f t="shared" si="3796"/>
        <v>100</v>
      </c>
      <c r="AF1958" s="43">
        <f>AF1959</f>
        <v>300</v>
      </c>
      <c r="AG1958" s="43">
        <f>AG1959</f>
        <v>0</v>
      </c>
      <c r="AH1958" s="43">
        <f>AH1959</f>
        <v>0</v>
      </c>
      <c r="AI1958" s="43">
        <f>AI1959</f>
        <v>0</v>
      </c>
      <c r="AJ1958" s="43">
        <f>AJ1959</f>
        <v>0</v>
      </c>
      <c r="AK1958" s="43">
        <f>AK1959</f>
        <v>0</v>
      </c>
      <c r="AL1958" s="43">
        <f t="shared" si="3797"/>
        <v>300</v>
      </c>
      <c r="AM1958" s="43">
        <f t="shared" si="3798"/>
        <v>0</v>
      </c>
      <c r="AN1958" s="2"/>
      <c r="AO1958" s="1"/>
      <c r="AP1958" s="1"/>
      <c r="AQ1958" s="1"/>
      <c r="AR1958" s="1"/>
      <c r="AS1958" s="1"/>
    </row>
    <row r="1959" ht="63">
      <c r="B1959" s="41" t="s">
        <v>848</v>
      </c>
      <c r="C1959" s="41" t="s">
        <v>41</v>
      </c>
      <c r="D1959" s="41" t="s">
        <v>43</v>
      </c>
      <c r="E1959" s="26" t="str">
        <f t="shared" si="3799"/>
        <v>0113</v>
      </c>
      <c r="F1959" s="41" t="s">
        <v>347</v>
      </c>
      <c r="G1959" s="41"/>
      <c r="H1959" s="42" t="s">
        <v>348</v>
      </c>
      <c r="I1959" s="43">
        <f>I1960+I1963</f>
        <v>300</v>
      </c>
      <c r="J1959" s="43">
        <f>J1960+J1963</f>
        <v>300</v>
      </c>
      <c r="K1959" s="43">
        <f>K1960+K1963</f>
        <v>300</v>
      </c>
      <c r="L1959" s="43">
        <f>L1960+L1963</f>
        <v>0</v>
      </c>
      <c r="M1959" s="43">
        <f>M1960+M1963</f>
        <v>0</v>
      </c>
      <c r="N1959" s="43">
        <f>N1960+N1963</f>
        <v>0</v>
      </c>
      <c r="O1959" s="43">
        <f>O1960+O1963</f>
        <v>0</v>
      </c>
      <c r="P1959" s="43">
        <f>P1960+P1963</f>
        <v>0</v>
      </c>
      <c r="Q1959" s="43">
        <f>Q1960+Q1963</f>
        <v>0</v>
      </c>
      <c r="R1959" s="43">
        <f>R1960+R1963</f>
        <v>0</v>
      </c>
      <c r="S1959" s="43">
        <f>S1960+S1963</f>
        <v>0</v>
      </c>
      <c r="T1959" s="43">
        <f>T1960+T1963</f>
        <v>0</v>
      </c>
      <c r="U1959" s="43">
        <v>0</v>
      </c>
      <c r="V1959" s="43">
        <f t="shared" si="3800"/>
        <v>300</v>
      </c>
      <c r="W1959" s="43">
        <f>W1960+W1963</f>
        <v>0</v>
      </c>
      <c r="X1959" s="43">
        <f>X1960+X1963</f>
        <v>0</v>
      </c>
      <c r="Y1959" s="43">
        <f>Y1960+Y1963</f>
        <v>0</v>
      </c>
      <c r="Z1959" s="43">
        <f>Z1960+Z1963</f>
        <v>0</v>
      </c>
      <c r="AA1959" s="43">
        <f>AA1960+AA1963</f>
        <v>0</v>
      </c>
      <c r="AB1959" s="43">
        <f>AB1960+AB1963</f>
        <v>300</v>
      </c>
      <c r="AC1959" s="44">
        <f>AC1960+AC1963</f>
        <v>300</v>
      </c>
      <c r="AD1959" s="44">
        <f>AD1960+AD1963</f>
        <v>300</v>
      </c>
      <c r="AE1959" s="45">
        <f t="shared" si="3796"/>
        <v>100</v>
      </c>
      <c r="AF1959" s="43">
        <f>AF1960+AF1963</f>
        <v>300</v>
      </c>
      <c r="AG1959" s="43">
        <f>AG1960+AG1963</f>
        <v>0</v>
      </c>
      <c r="AH1959" s="43">
        <f>AH1960+AH1963</f>
        <v>0</v>
      </c>
      <c r="AI1959" s="43">
        <f>AI1960+AI1963</f>
        <v>0</v>
      </c>
      <c r="AJ1959" s="43">
        <f>AJ1960+AJ1963</f>
        <v>0</v>
      </c>
      <c r="AK1959" s="43">
        <f>AK1960+AK1963</f>
        <v>0</v>
      </c>
      <c r="AL1959" s="43">
        <f t="shared" si="3797"/>
        <v>300</v>
      </c>
      <c r="AM1959" s="43">
        <f t="shared" si="3798"/>
        <v>0</v>
      </c>
      <c r="AN1959" s="2"/>
      <c r="AR1959" s="1"/>
      <c r="AS1959" s="1"/>
    </row>
    <row r="1960" ht="78.75">
      <c r="B1960" s="41" t="s">
        <v>848</v>
      </c>
      <c r="C1960" s="41" t="s">
        <v>41</v>
      </c>
      <c r="D1960" s="41" t="s">
        <v>43</v>
      </c>
      <c r="E1960" s="26" t="str">
        <f t="shared" si="3799"/>
        <v>0113</v>
      </c>
      <c r="F1960" s="41" t="s">
        <v>398</v>
      </c>
      <c r="G1960" s="41"/>
      <c r="H1960" s="42" t="s">
        <v>399</v>
      </c>
      <c r="I1960" s="43">
        <f t="shared" ref="I1960:I1967" si="3864">I1961</f>
        <v>300</v>
      </c>
      <c r="J1960" s="43">
        <f t="shared" ref="J1960:J1967" si="3865">J1961</f>
        <v>300</v>
      </c>
      <c r="K1960" s="43">
        <f t="shared" ref="K1960:K1967" si="3866">K1961</f>
        <v>300</v>
      </c>
      <c r="L1960" s="43">
        <f t="shared" ref="L1960:L1967" si="3867">L1961</f>
        <v>0</v>
      </c>
      <c r="M1960" s="43">
        <f t="shared" ref="M1960:M1967" si="3868">M1961</f>
        <v>0</v>
      </c>
      <c r="N1960" s="43">
        <f t="shared" ref="N1960:N1967" si="3869">N1961</f>
        <v>0</v>
      </c>
      <c r="O1960" s="43">
        <f t="shared" ref="O1960:O1967" si="3870">O1961</f>
        <v>0</v>
      </c>
      <c r="P1960" s="43">
        <f t="shared" ref="P1960:P1967" si="3871">P1961</f>
        <v>0</v>
      </c>
      <c r="Q1960" s="43">
        <f t="shared" ref="Q1960:Q1967" si="3872">Q1961</f>
        <v>0</v>
      </c>
      <c r="R1960" s="43">
        <f t="shared" ref="R1960:R1967" si="3873">R1961</f>
        <v>0</v>
      </c>
      <c r="S1960" s="43">
        <f t="shared" ref="S1960:S1967" si="3874">S1961</f>
        <v>0</v>
      </c>
      <c r="T1960" s="43">
        <f t="shared" ref="T1960:T1967" si="3875">T1961</f>
        <v>0</v>
      </c>
      <c r="U1960" s="43">
        <v>0</v>
      </c>
      <c r="V1960" s="43">
        <f t="shared" si="3800"/>
        <v>300</v>
      </c>
      <c r="W1960" s="43">
        <f t="shared" ref="W1960:W1967" si="3876">W1961</f>
        <v>0</v>
      </c>
      <c r="X1960" s="43">
        <f t="shared" ref="X1960:X1967" si="3877">X1961</f>
        <v>0</v>
      </c>
      <c r="Y1960" s="43">
        <f t="shared" ref="Y1960:Y1967" si="3878">Y1961</f>
        <v>0</v>
      </c>
      <c r="Z1960" s="43">
        <f t="shared" ref="Z1960:Z1967" si="3879">Z1961</f>
        <v>0</v>
      </c>
      <c r="AA1960" s="43">
        <f t="shared" ref="AA1960:AA1967" si="3880">AA1961</f>
        <v>0</v>
      </c>
      <c r="AB1960" s="43">
        <f t="shared" ref="AB1960:AB1967" si="3881">AB1961</f>
        <v>300</v>
      </c>
      <c r="AC1960" s="44">
        <f t="shared" ref="AC1960:AC1967" si="3882">AC1961</f>
        <v>300</v>
      </c>
      <c r="AD1960" s="44">
        <f t="shared" ref="AD1960:AD1967" si="3883">AD1961</f>
        <v>300</v>
      </c>
      <c r="AE1960" s="45">
        <f t="shared" ref="AE1960:AE2023" si="3884">AD1960/AC1960*100</f>
        <v>100</v>
      </c>
      <c r="AF1960" s="43">
        <f t="shared" ref="AF1960:AF1967" si="3885">AF1961</f>
        <v>300</v>
      </c>
      <c r="AG1960" s="43">
        <f t="shared" ref="AG1960:AG1967" si="3886">AG1961</f>
        <v>0</v>
      </c>
      <c r="AH1960" s="43">
        <f t="shared" ref="AH1960:AH1967" si="3887">AH1961</f>
        <v>0</v>
      </c>
      <c r="AI1960" s="43">
        <f t="shared" ref="AI1960:AI1967" si="3888">AI1961</f>
        <v>0</v>
      </c>
      <c r="AJ1960" s="43">
        <f t="shared" ref="AJ1960:AJ1967" si="3889">AJ1961</f>
        <v>0</v>
      </c>
      <c r="AK1960" s="43">
        <f t="shared" ref="AK1960:AK1967" si="3890">AK1961</f>
        <v>0</v>
      </c>
      <c r="AL1960" s="43">
        <f t="shared" ref="AL1960:AL2023" si="3891">AF1960+AH1960+AK1960+AI1960+AJ1960+AG1960</f>
        <v>300</v>
      </c>
      <c r="AM1960" s="43">
        <f t="shared" ref="AM1960:AM2023" si="3892">V1960-AL1960</f>
        <v>0</v>
      </c>
      <c r="AN1960" s="2"/>
      <c r="AO1960" s="1"/>
      <c r="AP1960" s="1"/>
      <c r="AQ1960" s="1"/>
      <c r="AR1960" s="1"/>
      <c r="AS1960" s="1"/>
    </row>
    <row r="1961" ht="31.5">
      <c r="B1961" s="41" t="s">
        <v>848</v>
      </c>
      <c r="C1961" s="41" t="s">
        <v>41</v>
      </c>
      <c r="D1961" s="41" t="s">
        <v>43</v>
      </c>
      <c r="E1961" s="26" t="str">
        <f t="shared" si="3799"/>
        <v>0113</v>
      </c>
      <c r="F1961" s="41" t="s">
        <v>398</v>
      </c>
      <c r="G1961" s="41" t="s">
        <v>177</v>
      </c>
      <c r="H1961" s="42" t="s">
        <v>178</v>
      </c>
      <c r="I1961" s="43">
        <f t="shared" si="3864"/>
        <v>300</v>
      </c>
      <c r="J1961" s="43">
        <f t="shared" si="3865"/>
        <v>300</v>
      </c>
      <c r="K1961" s="43">
        <f t="shared" si="3866"/>
        <v>300</v>
      </c>
      <c r="L1961" s="43">
        <f t="shared" si="3867"/>
        <v>0</v>
      </c>
      <c r="M1961" s="43">
        <f t="shared" si="3868"/>
        <v>0</v>
      </c>
      <c r="N1961" s="43">
        <f t="shared" si="3869"/>
        <v>0</v>
      </c>
      <c r="O1961" s="43">
        <f t="shared" si="3870"/>
        <v>0</v>
      </c>
      <c r="P1961" s="43">
        <f t="shared" si="3871"/>
        <v>0</v>
      </c>
      <c r="Q1961" s="43">
        <f t="shared" si="3872"/>
        <v>0</v>
      </c>
      <c r="R1961" s="43">
        <f t="shared" si="3873"/>
        <v>0</v>
      </c>
      <c r="S1961" s="43">
        <f t="shared" si="3874"/>
        <v>0</v>
      </c>
      <c r="T1961" s="43">
        <f t="shared" si="3875"/>
        <v>0</v>
      </c>
      <c r="U1961" s="43">
        <v>0</v>
      </c>
      <c r="V1961" s="43">
        <f t="shared" si="3800"/>
        <v>300</v>
      </c>
      <c r="W1961" s="43">
        <f t="shared" si="3876"/>
        <v>0</v>
      </c>
      <c r="X1961" s="43">
        <f t="shared" si="3877"/>
        <v>0</v>
      </c>
      <c r="Y1961" s="43">
        <f t="shared" si="3878"/>
        <v>0</v>
      </c>
      <c r="Z1961" s="43">
        <f t="shared" si="3879"/>
        <v>0</v>
      </c>
      <c r="AA1961" s="43">
        <f t="shared" si="3880"/>
        <v>0</v>
      </c>
      <c r="AB1961" s="43">
        <f t="shared" si="3881"/>
        <v>300</v>
      </c>
      <c r="AC1961" s="44">
        <f t="shared" si="3882"/>
        <v>300</v>
      </c>
      <c r="AD1961" s="44">
        <f t="shared" si="3883"/>
        <v>300</v>
      </c>
      <c r="AE1961" s="45">
        <f t="shared" si="3884"/>
        <v>100</v>
      </c>
      <c r="AF1961" s="43">
        <f t="shared" si="3885"/>
        <v>300</v>
      </c>
      <c r="AG1961" s="43">
        <f t="shared" si="3886"/>
        <v>0</v>
      </c>
      <c r="AH1961" s="43">
        <f t="shared" si="3887"/>
        <v>0</v>
      </c>
      <c r="AI1961" s="43">
        <f t="shared" si="3888"/>
        <v>0</v>
      </c>
      <c r="AJ1961" s="43">
        <f t="shared" si="3889"/>
        <v>0</v>
      </c>
      <c r="AK1961" s="43">
        <f t="shared" si="3890"/>
        <v>0</v>
      </c>
      <c r="AL1961" s="43">
        <f t="shared" si="3891"/>
        <v>300</v>
      </c>
      <c r="AM1961" s="43">
        <f t="shared" si="3892"/>
        <v>0</v>
      </c>
      <c r="AN1961" s="2"/>
      <c r="AO1961" s="1"/>
      <c r="AP1961" s="1"/>
      <c r="AQ1961" s="1"/>
      <c r="AR1961" s="1"/>
      <c r="AS1961" s="1"/>
    </row>
    <row r="1962" ht="63">
      <c r="B1962" s="41" t="s">
        <v>848</v>
      </c>
      <c r="C1962" s="41" t="s">
        <v>41</v>
      </c>
      <c r="D1962" s="41" t="s">
        <v>43</v>
      </c>
      <c r="E1962" s="26" t="str">
        <f t="shared" si="3799"/>
        <v>0113</v>
      </c>
      <c r="F1962" s="41" t="s">
        <v>398</v>
      </c>
      <c r="G1962" s="41" t="s">
        <v>373</v>
      </c>
      <c r="H1962" s="42" t="s">
        <v>374</v>
      </c>
      <c r="I1962" s="43">
        <v>300</v>
      </c>
      <c r="J1962" s="43">
        <v>300</v>
      </c>
      <c r="K1962" s="43">
        <v>300</v>
      </c>
      <c r="L1962" s="43"/>
      <c r="M1962" s="43"/>
      <c r="N1962" s="43"/>
      <c r="O1962" s="43">
        <v>0</v>
      </c>
      <c r="P1962" s="43">
        <v>0</v>
      </c>
      <c r="Q1962" s="43">
        <v>0</v>
      </c>
      <c r="R1962" s="43">
        <v>0</v>
      </c>
      <c r="S1962" s="43">
        <v>0</v>
      </c>
      <c r="T1962" s="43">
        <v>0</v>
      </c>
      <c r="U1962" s="43">
        <v>0</v>
      </c>
      <c r="V1962" s="43">
        <f t="shared" si="3800"/>
        <v>300</v>
      </c>
      <c r="W1962" s="43"/>
      <c r="X1962" s="43"/>
      <c r="Y1962" s="43"/>
      <c r="Z1962" s="43"/>
      <c r="AA1962" s="43"/>
      <c r="AB1962" s="43">
        <v>300</v>
      </c>
      <c r="AC1962" s="44">
        <v>300</v>
      </c>
      <c r="AD1962" s="44">
        <v>300</v>
      </c>
      <c r="AE1962" s="45">
        <f t="shared" si="3884"/>
        <v>100</v>
      </c>
      <c r="AF1962" s="43">
        <v>300</v>
      </c>
      <c r="AG1962" s="43">
        <v>0</v>
      </c>
      <c r="AH1962" s="43">
        <v>0</v>
      </c>
      <c r="AI1962" s="43">
        <v>0</v>
      </c>
      <c r="AJ1962" s="43">
        <v>0</v>
      </c>
      <c r="AK1962" s="43">
        <v>0</v>
      </c>
      <c r="AL1962" s="43">
        <f t="shared" si="3891"/>
        <v>300</v>
      </c>
      <c r="AM1962" s="43">
        <f t="shared" si="3892"/>
        <v>0</v>
      </c>
      <c r="AN1962" s="19"/>
      <c r="AR1962" s="1"/>
      <c r="AS1962" s="1"/>
    </row>
    <row r="1963" ht="63" hidden="1">
      <c r="B1963" s="41" t="s">
        <v>848</v>
      </c>
      <c r="C1963" s="41" t="s">
        <v>41</v>
      </c>
      <c r="D1963" s="41" t="s">
        <v>43</v>
      </c>
      <c r="E1963" s="26" t="str">
        <f t="shared" si="3799"/>
        <v>0113</v>
      </c>
      <c r="F1963" s="41" t="s">
        <v>349</v>
      </c>
      <c r="G1963" s="41"/>
      <c r="H1963" s="42" t="s">
        <v>350</v>
      </c>
      <c r="I1963" s="43">
        <f t="shared" si="3864"/>
        <v>0</v>
      </c>
      <c r="J1963" s="43">
        <f t="shared" si="3865"/>
        <v>0</v>
      </c>
      <c r="K1963" s="43">
        <f t="shared" si="3866"/>
        <v>0</v>
      </c>
      <c r="L1963" s="43">
        <f t="shared" si="3867"/>
        <v>0</v>
      </c>
      <c r="M1963" s="43">
        <f t="shared" si="3868"/>
        <v>0</v>
      </c>
      <c r="N1963" s="43">
        <f t="shared" si="3869"/>
        <v>0</v>
      </c>
      <c r="O1963" s="43">
        <f t="shared" si="3870"/>
        <v>0</v>
      </c>
      <c r="P1963" s="43">
        <f t="shared" si="3871"/>
        <v>0</v>
      </c>
      <c r="Q1963" s="43">
        <f t="shared" si="3872"/>
        <v>0</v>
      </c>
      <c r="R1963" s="43">
        <f t="shared" si="3873"/>
        <v>0</v>
      </c>
      <c r="S1963" s="43">
        <f t="shared" si="3874"/>
        <v>0</v>
      </c>
      <c r="T1963" s="43">
        <f t="shared" si="3875"/>
        <v>0</v>
      </c>
      <c r="U1963" s="43">
        <v>0</v>
      </c>
      <c r="V1963" s="43">
        <f t="shared" si="3800"/>
        <v>0</v>
      </c>
      <c r="W1963" s="43">
        <f t="shared" si="3876"/>
        <v>0</v>
      </c>
      <c r="X1963" s="43">
        <f t="shared" si="3877"/>
        <v>0</v>
      </c>
      <c r="Y1963" s="43">
        <f t="shared" si="3878"/>
        <v>0</v>
      </c>
      <c r="Z1963" s="43">
        <f t="shared" si="3879"/>
        <v>0</v>
      </c>
      <c r="AA1963" s="43">
        <f t="shared" si="3880"/>
        <v>0</v>
      </c>
      <c r="AB1963" s="43">
        <f t="shared" si="3881"/>
        <v>0</v>
      </c>
      <c r="AC1963" s="44">
        <f t="shared" si="3882"/>
        <v>0</v>
      </c>
      <c r="AD1963" s="44">
        <f t="shared" si="3883"/>
        <v>0</v>
      </c>
      <c r="AE1963" s="45" t="e">
        <f t="shared" si="3884"/>
        <v>#DIV/0!</v>
      </c>
      <c r="AF1963" s="46">
        <f t="shared" si="3885"/>
        <v>0</v>
      </c>
      <c r="AG1963" s="46">
        <f t="shared" si="3886"/>
        <v>0</v>
      </c>
      <c r="AH1963" s="47">
        <f t="shared" si="3887"/>
        <v>0</v>
      </c>
      <c r="AI1963" s="47">
        <f t="shared" si="3888"/>
        <v>0</v>
      </c>
      <c r="AJ1963" s="47">
        <f t="shared" si="3889"/>
        <v>0</v>
      </c>
      <c r="AK1963" s="47">
        <f t="shared" si="3890"/>
        <v>0</v>
      </c>
      <c r="AL1963" s="47">
        <f t="shared" si="3891"/>
        <v>0</v>
      </c>
      <c r="AM1963" s="47">
        <f t="shared" si="3892"/>
        <v>0</v>
      </c>
      <c r="AN1963" s="48" t="s">
        <v>36</v>
      </c>
      <c r="AO1963" s="1"/>
      <c r="AP1963" s="1"/>
      <c r="AQ1963" s="1"/>
      <c r="AR1963" s="1"/>
      <c r="AS1963" s="1"/>
    </row>
    <row r="1964" ht="31.5" hidden="1">
      <c r="B1964" s="41" t="s">
        <v>848</v>
      </c>
      <c r="C1964" s="41" t="s">
        <v>41</v>
      </c>
      <c r="D1964" s="41" t="s">
        <v>43</v>
      </c>
      <c r="E1964" s="26" t="str">
        <f t="shared" si="3799"/>
        <v>0113</v>
      </c>
      <c r="F1964" s="41" t="s">
        <v>349</v>
      </c>
      <c r="G1964" s="41" t="s">
        <v>177</v>
      </c>
      <c r="H1964" s="42" t="s">
        <v>178</v>
      </c>
      <c r="I1964" s="43">
        <f t="shared" si="3864"/>
        <v>0</v>
      </c>
      <c r="J1964" s="43">
        <f t="shared" si="3865"/>
        <v>0</v>
      </c>
      <c r="K1964" s="43">
        <f t="shared" si="3866"/>
        <v>0</v>
      </c>
      <c r="L1964" s="43">
        <f t="shared" si="3867"/>
        <v>0</v>
      </c>
      <c r="M1964" s="43">
        <f t="shared" si="3868"/>
        <v>0</v>
      </c>
      <c r="N1964" s="43">
        <f t="shared" si="3869"/>
        <v>0</v>
      </c>
      <c r="O1964" s="43">
        <f t="shared" si="3870"/>
        <v>0</v>
      </c>
      <c r="P1964" s="43">
        <f t="shared" si="3871"/>
        <v>0</v>
      </c>
      <c r="Q1964" s="43">
        <f t="shared" si="3872"/>
        <v>0</v>
      </c>
      <c r="R1964" s="43">
        <f t="shared" si="3873"/>
        <v>0</v>
      </c>
      <c r="S1964" s="43">
        <f t="shared" si="3874"/>
        <v>0</v>
      </c>
      <c r="T1964" s="43">
        <f t="shared" si="3875"/>
        <v>0</v>
      </c>
      <c r="U1964" s="43">
        <v>0</v>
      </c>
      <c r="V1964" s="43">
        <f t="shared" si="3800"/>
        <v>0</v>
      </c>
      <c r="W1964" s="43">
        <f t="shared" si="3876"/>
        <v>0</v>
      </c>
      <c r="X1964" s="43">
        <f t="shared" si="3877"/>
        <v>0</v>
      </c>
      <c r="Y1964" s="43">
        <f t="shared" si="3878"/>
        <v>0</v>
      </c>
      <c r="Z1964" s="43">
        <f t="shared" si="3879"/>
        <v>0</v>
      </c>
      <c r="AA1964" s="43">
        <f t="shared" si="3880"/>
        <v>0</v>
      </c>
      <c r="AB1964" s="43">
        <f t="shared" si="3881"/>
        <v>0</v>
      </c>
      <c r="AC1964" s="44">
        <f t="shared" si="3882"/>
        <v>0</v>
      </c>
      <c r="AD1964" s="44">
        <f t="shared" si="3883"/>
        <v>0</v>
      </c>
      <c r="AE1964" s="45" t="e">
        <f t="shared" si="3884"/>
        <v>#DIV/0!</v>
      </c>
      <c r="AF1964" s="46">
        <f t="shared" si="3885"/>
        <v>0</v>
      </c>
      <c r="AG1964" s="46">
        <f t="shared" si="3886"/>
        <v>0</v>
      </c>
      <c r="AH1964" s="47">
        <f t="shared" si="3887"/>
        <v>0</v>
      </c>
      <c r="AI1964" s="47">
        <f t="shared" si="3888"/>
        <v>0</v>
      </c>
      <c r="AJ1964" s="47">
        <f t="shared" si="3889"/>
        <v>0</v>
      </c>
      <c r="AK1964" s="47">
        <f t="shared" si="3890"/>
        <v>0</v>
      </c>
      <c r="AL1964" s="47">
        <f t="shared" si="3891"/>
        <v>0</v>
      </c>
      <c r="AM1964" s="47">
        <f t="shared" si="3892"/>
        <v>0</v>
      </c>
      <c r="AN1964" s="48" t="s">
        <v>36</v>
      </c>
      <c r="AO1964" s="1"/>
      <c r="AP1964" s="1"/>
      <c r="AQ1964" s="1"/>
      <c r="AR1964" s="1"/>
      <c r="AS1964" s="1"/>
    </row>
    <row r="1965" ht="63" hidden="1">
      <c r="B1965" s="41" t="s">
        <v>848</v>
      </c>
      <c r="C1965" s="41" t="s">
        <v>41</v>
      </c>
      <c r="D1965" s="41" t="s">
        <v>43</v>
      </c>
      <c r="E1965" s="26" t="str">
        <f t="shared" si="3799"/>
        <v>0113</v>
      </c>
      <c r="F1965" s="41" t="s">
        <v>349</v>
      </c>
      <c r="G1965" s="41" t="s">
        <v>373</v>
      </c>
      <c r="H1965" s="42" t="s">
        <v>374</v>
      </c>
      <c r="I1965" s="43"/>
      <c r="J1965" s="43"/>
      <c r="K1965" s="43"/>
      <c r="L1965" s="43"/>
      <c r="M1965" s="43"/>
      <c r="N1965" s="43"/>
      <c r="O1965" s="43">
        <v>0</v>
      </c>
      <c r="P1965" s="43">
        <v>0</v>
      </c>
      <c r="Q1965" s="43">
        <v>0</v>
      </c>
      <c r="R1965" s="43">
        <v>0</v>
      </c>
      <c r="S1965" s="43">
        <v>0</v>
      </c>
      <c r="T1965" s="43">
        <v>0</v>
      </c>
      <c r="U1965" s="43">
        <v>0</v>
      </c>
      <c r="V1965" s="43">
        <f t="shared" si="3800"/>
        <v>0</v>
      </c>
      <c r="W1965" s="43"/>
      <c r="X1965" s="43"/>
      <c r="Y1965" s="43"/>
      <c r="Z1965" s="43"/>
      <c r="AA1965" s="43"/>
      <c r="AB1965" s="43">
        <v>0</v>
      </c>
      <c r="AC1965" s="44">
        <v>0</v>
      </c>
      <c r="AD1965" s="44">
        <v>0</v>
      </c>
      <c r="AE1965" s="45" t="e">
        <f t="shared" si="3884"/>
        <v>#DIV/0!</v>
      </c>
      <c r="AF1965" s="46">
        <v>0</v>
      </c>
      <c r="AG1965" s="46">
        <v>0</v>
      </c>
      <c r="AH1965" s="47">
        <v>0</v>
      </c>
      <c r="AI1965" s="47">
        <v>0</v>
      </c>
      <c r="AJ1965" s="47">
        <v>0</v>
      </c>
      <c r="AK1965" s="47">
        <v>0</v>
      </c>
      <c r="AL1965" s="47">
        <f t="shared" si="3891"/>
        <v>0</v>
      </c>
      <c r="AM1965" s="47">
        <f t="shared" si="3892"/>
        <v>0</v>
      </c>
      <c r="AN1965" s="48" t="s">
        <v>36</v>
      </c>
      <c r="AO1965" s="1"/>
      <c r="AP1965" s="1"/>
      <c r="AQ1965" s="1"/>
      <c r="AR1965" s="1"/>
      <c r="AS1965" s="1"/>
    </row>
    <row r="1966" ht="47.25">
      <c r="B1966" s="41" t="s">
        <v>848</v>
      </c>
      <c r="C1966" s="41" t="s">
        <v>41</v>
      </c>
      <c r="D1966" s="41" t="s">
        <v>43</v>
      </c>
      <c r="E1966" s="26" t="str">
        <f t="shared" si="3799"/>
        <v>0113</v>
      </c>
      <c r="F1966" s="41" t="s">
        <v>101</v>
      </c>
      <c r="G1966" s="41"/>
      <c r="H1966" s="42" t="s">
        <v>102</v>
      </c>
      <c r="I1966" s="43">
        <f t="shared" si="3864"/>
        <v>0</v>
      </c>
      <c r="J1966" s="43">
        <f t="shared" si="3865"/>
        <v>0</v>
      </c>
      <c r="K1966" s="43">
        <f t="shared" si="3866"/>
        <v>0</v>
      </c>
      <c r="L1966" s="43">
        <f t="shared" si="3867"/>
        <v>0</v>
      </c>
      <c r="M1966" s="43">
        <f t="shared" si="3868"/>
        <v>0</v>
      </c>
      <c r="N1966" s="43">
        <f t="shared" si="3869"/>
        <v>0</v>
      </c>
      <c r="O1966" s="43">
        <f t="shared" si="3870"/>
        <v>0</v>
      </c>
      <c r="P1966" s="43">
        <f t="shared" si="3871"/>
        <v>0</v>
      </c>
      <c r="Q1966" s="43">
        <f t="shared" si="3872"/>
        <v>0</v>
      </c>
      <c r="R1966" s="43">
        <f t="shared" si="3873"/>
        <v>0</v>
      </c>
      <c r="S1966" s="43">
        <f t="shared" si="3874"/>
        <v>0</v>
      </c>
      <c r="T1966" s="43">
        <f t="shared" si="3875"/>
        <v>0</v>
      </c>
      <c r="U1966" s="43">
        <v>0</v>
      </c>
      <c r="V1966" s="43">
        <f t="shared" si="3800"/>
        <v>0</v>
      </c>
      <c r="W1966" s="43">
        <f t="shared" si="3876"/>
        <v>0</v>
      </c>
      <c r="X1966" s="43">
        <f t="shared" si="3877"/>
        <v>0</v>
      </c>
      <c r="Y1966" s="43">
        <f t="shared" si="3878"/>
        <v>0</v>
      </c>
      <c r="Z1966" s="43">
        <f t="shared" si="3879"/>
        <v>0</v>
      </c>
      <c r="AA1966" s="43">
        <f t="shared" si="3880"/>
        <v>0</v>
      </c>
      <c r="AB1966" s="43">
        <f t="shared" si="3881"/>
        <v>1440.7212800000002</v>
      </c>
      <c r="AC1966" s="44">
        <f t="shared" si="3882"/>
        <v>1582.3611600000002</v>
      </c>
      <c r="AD1966" s="44">
        <f t="shared" si="3883"/>
        <v>1582.3611600000002</v>
      </c>
      <c r="AE1966" s="45">
        <f t="shared" si="3884"/>
        <v>100</v>
      </c>
      <c r="AF1966" s="43">
        <f t="shared" si="3885"/>
        <v>1440.7212800000002</v>
      </c>
      <c r="AG1966" s="43">
        <f t="shared" si="3886"/>
        <v>0</v>
      </c>
      <c r="AH1966" s="43">
        <f t="shared" si="3887"/>
        <v>0</v>
      </c>
      <c r="AI1966" s="43">
        <f t="shared" si="3888"/>
        <v>0</v>
      </c>
      <c r="AJ1966" s="43">
        <f t="shared" si="3889"/>
        <v>0</v>
      </c>
      <c r="AK1966" s="43">
        <f t="shared" si="3890"/>
        <v>0</v>
      </c>
      <c r="AL1966" s="43">
        <f t="shared" si="3891"/>
        <v>1440.7212800000002</v>
      </c>
      <c r="AM1966" s="43">
        <f t="shared" si="3892"/>
        <v>-1440.7212800000002</v>
      </c>
      <c r="AN1966" s="19"/>
      <c r="AO1966" s="1"/>
      <c r="AP1966" s="1"/>
      <c r="AQ1966" s="1"/>
      <c r="AR1966" s="1"/>
      <c r="AS1966" s="1"/>
    </row>
    <row r="1967" ht="31.5">
      <c r="B1967" s="41" t="s">
        <v>848</v>
      </c>
      <c r="C1967" s="41" t="s">
        <v>41</v>
      </c>
      <c r="D1967" s="41" t="s">
        <v>43</v>
      </c>
      <c r="E1967" s="26" t="str">
        <f t="shared" ref="E1967:E2030" si="3893">CONCATENATE(C1967,D1967)</f>
        <v>0113</v>
      </c>
      <c r="F1967" s="41" t="s">
        <v>103</v>
      </c>
      <c r="G1967" s="41"/>
      <c r="H1967" s="42" t="s">
        <v>104</v>
      </c>
      <c r="I1967" s="43">
        <f t="shared" si="3864"/>
        <v>0</v>
      </c>
      <c r="J1967" s="43">
        <f t="shared" si="3865"/>
        <v>0</v>
      </c>
      <c r="K1967" s="43">
        <f t="shared" si="3866"/>
        <v>0</v>
      </c>
      <c r="L1967" s="43">
        <f t="shared" si="3867"/>
        <v>0</v>
      </c>
      <c r="M1967" s="43">
        <f t="shared" si="3868"/>
        <v>0</v>
      </c>
      <c r="N1967" s="43">
        <f t="shared" si="3869"/>
        <v>0</v>
      </c>
      <c r="O1967" s="43">
        <f t="shared" si="3870"/>
        <v>0</v>
      </c>
      <c r="P1967" s="43">
        <f t="shared" si="3871"/>
        <v>0</v>
      </c>
      <c r="Q1967" s="43">
        <f t="shared" si="3872"/>
        <v>0</v>
      </c>
      <c r="R1967" s="43">
        <f t="shared" si="3873"/>
        <v>0</v>
      </c>
      <c r="S1967" s="43">
        <f t="shared" si="3874"/>
        <v>0</v>
      </c>
      <c r="T1967" s="43">
        <f t="shared" si="3875"/>
        <v>0</v>
      </c>
      <c r="U1967" s="43">
        <v>0</v>
      </c>
      <c r="V1967" s="43">
        <f t="shared" ref="V1967:V2030" si="3894">I1967+L1967+U1967+T1967+S1967+R1967+Q1967+P1967+O1967</f>
        <v>0</v>
      </c>
      <c r="W1967" s="43">
        <f t="shared" si="3876"/>
        <v>0</v>
      </c>
      <c r="X1967" s="43">
        <f t="shared" si="3877"/>
        <v>0</v>
      </c>
      <c r="Y1967" s="43">
        <f t="shared" si="3878"/>
        <v>0</v>
      </c>
      <c r="Z1967" s="43">
        <f t="shared" si="3879"/>
        <v>0</v>
      </c>
      <c r="AA1967" s="43">
        <f t="shared" si="3880"/>
        <v>0</v>
      </c>
      <c r="AB1967" s="43">
        <f t="shared" si="3881"/>
        <v>1440.7212800000002</v>
      </c>
      <c r="AC1967" s="44">
        <f t="shared" si="3882"/>
        <v>1582.3611600000002</v>
      </c>
      <c r="AD1967" s="44">
        <f t="shared" si="3883"/>
        <v>1582.3611600000002</v>
      </c>
      <c r="AE1967" s="45">
        <f t="shared" si="3884"/>
        <v>100</v>
      </c>
      <c r="AF1967" s="43">
        <f t="shared" si="3885"/>
        <v>1440.7212800000002</v>
      </c>
      <c r="AG1967" s="43">
        <f t="shared" si="3886"/>
        <v>0</v>
      </c>
      <c r="AH1967" s="43">
        <f t="shared" si="3887"/>
        <v>0</v>
      </c>
      <c r="AI1967" s="43">
        <f t="shared" si="3888"/>
        <v>0</v>
      </c>
      <c r="AJ1967" s="43">
        <f t="shared" si="3889"/>
        <v>0</v>
      </c>
      <c r="AK1967" s="43">
        <f t="shared" si="3890"/>
        <v>0</v>
      </c>
      <c r="AL1967" s="43">
        <f t="shared" si="3891"/>
        <v>1440.7212800000002</v>
      </c>
      <c r="AM1967" s="43">
        <f t="shared" si="3892"/>
        <v>-1440.7212800000002</v>
      </c>
      <c r="AN1967" s="19"/>
      <c r="AR1967" s="1"/>
      <c r="AS1967" s="1"/>
    </row>
    <row r="1968" ht="31.5">
      <c r="B1968" s="41" t="s">
        <v>848</v>
      </c>
      <c r="C1968" s="41" t="s">
        <v>41</v>
      </c>
      <c r="D1968" s="41" t="s">
        <v>43</v>
      </c>
      <c r="E1968" s="26" t="str">
        <f t="shared" si="3893"/>
        <v>0113</v>
      </c>
      <c r="F1968" s="41" t="s">
        <v>105</v>
      </c>
      <c r="G1968" s="41"/>
      <c r="H1968" s="42" t="s">
        <v>106</v>
      </c>
      <c r="I1968" s="43">
        <f>I1971</f>
        <v>0</v>
      </c>
      <c r="J1968" s="43">
        <f>J1971</f>
        <v>0</v>
      </c>
      <c r="K1968" s="43">
        <f>K1971</f>
        <v>0</v>
      </c>
      <c r="L1968" s="43">
        <f>L1971</f>
        <v>0</v>
      </c>
      <c r="M1968" s="43">
        <f>M1971</f>
        <v>0</v>
      </c>
      <c r="N1968" s="43">
        <f>N1971</f>
        <v>0</v>
      </c>
      <c r="O1968" s="43">
        <f>O1971+O1969</f>
        <v>0</v>
      </c>
      <c r="P1968" s="43">
        <f>P1971+P1969</f>
        <v>0</v>
      </c>
      <c r="Q1968" s="43">
        <f>Q1971+Q1969</f>
        <v>0</v>
      </c>
      <c r="R1968" s="43">
        <f>R1971</f>
        <v>0</v>
      </c>
      <c r="S1968" s="43">
        <f>S1971</f>
        <v>0</v>
      </c>
      <c r="T1968" s="43">
        <f>T1971</f>
        <v>0</v>
      </c>
      <c r="U1968" s="43">
        <v>0</v>
      </c>
      <c r="V1968" s="43">
        <f t="shared" si="3894"/>
        <v>0</v>
      </c>
      <c r="W1968" s="43">
        <f>W1971</f>
        <v>0</v>
      </c>
      <c r="X1968" s="43">
        <f>X1971</f>
        <v>0</v>
      </c>
      <c r="Y1968" s="43">
        <f>Y1971</f>
        <v>0</v>
      </c>
      <c r="Z1968" s="43">
        <f>Z1971</f>
        <v>0</v>
      </c>
      <c r="AA1968" s="43">
        <f>AA1971</f>
        <v>0</v>
      </c>
      <c r="AB1968" s="43">
        <f>AB1971+AB1969</f>
        <v>1440.7212800000002</v>
      </c>
      <c r="AC1968" s="44">
        <f>AC1971+AC1969</f>
        <v>1582.3611600000002</v>
      </c>
      <c r="AD1968" s="44">
        <f>AD1971+AD1969</f>
        <v>1582.3611600000002</v>
      </c>
      <c r="AE1968" s="45">
        <f t="shared" si="3884"/>
        <v>100</v>
      </c>
      <c r="AF1968" s="43">
        <f>AF1971+AF1969</f>
        <v>1440.7212800000002</v>
      </c>
      <c r="AG1968" s="43">
        <f>AG1971+AG1969</f>
        <v>0</v>
      </c>
      <c r="AH1968" s="43">
        <f>AH1971+AH1969</f>
        <v>0</v>
      </c>
      <c r="AI1968" s="43">
        <f>AI1971+AI1969</f>
        <v>0</v>
      </c>
      <c r="AJ1968" s="43">
        <f>AJ1971+AJ1969</f>
        <v>0</v>
      </c>
      <c r="AK1968" s="43">
        <f>AK1971+AK1969</f>
        <v>0</v>
      </c>
      <c r="AL1968" s="43">
        <f t="shared" si="3891"/>
        <v>1440.7212800000002</v>
      </c>
      <c r="AM1968" s="43">
        <f t="shared" si="3892"/>
        <v>-1440.7212800000002</v>
      </c>
      <c r="AN1968" s="19"/>
      <c r="AO1968" s="1"/>
      <c r="AP1968" s="1"/>
      <c r="AQ1968" s="1"/>
      <c r="AR1968" s="1"/>
      <c r="AS1968" s="1"/>
    </row>
    <row r="1969" ht="31.5">
      <c r="B1969" s="41" t="s">
        <v>848</v>
      </c>
      <c r="C1969" s="41" t="s">
        <v>41</v>
      </c>
      <c r="D1969" s="41" t="s">
        <v>43</v>
      </c>
      <c r="E1969" s="26" t="str">
        <f t="shared" si="3893"/>
        <v>0113</v>
      </c>
      <c r="F1969" s="41" t="s">
        <v>105</v>
      </c>
      <c r="G1969" s="41" t="s">
        <v>53</v>
      </c>
      <c r="H1969" s="42" t="s">
        <v>54</v>
      </c>
      <c r="I1969" s="43"/>
      <c r="J1969" s="43"/>
      <c r="K1969" s="43"/>
      <c r="L1969" s="43"/>
      <c r="M1969" s="43"/>
      <c r="N1969" s="43"/>
      <c r="O1969" s="43">
        <f>O1970</f>
        <v>0</v>
      </c>
      <c r="P1969" s="43">
        <f>P1970</f>
        <v>0</v>
      </c>
      <c r="Q1969" s="43">
        <f>Q1970</f>
        <v>0</v>
      </c>
      <c r="R1969" s="43"/>
      <c r="S1969" s="43"/>
      <c r="T1969" s="43"/>
      <c r="U1969" s="43"/>
      <c r="V1969" s="43">
        <f t="shared" si="3894"/>
        <v>0</v>
      </c>
      <c r="W1969" s="43"/>
      <c r="X1969" s="43"/>
      <c r="Y1969" s="43"/>
      <c r="Z1969" s="43"/>
      <c r="AA1969" s="43"/>
      <c r="AB1969" s="43">
        <f>AB1970</f>
        <v>40.986899999999999</v>
      </c>
      <c r="AC1969" s="44">
        <f>AC1970</f>
        <v>40.986899999999999</v>
      </c>
      <c r="AD1969" s="44">
        <f>AD1970</f>
        <v>40.986899999999999</v>
      </c>
      <c r="AE1969" s="45">
        <f t="shared" si="3884"/>
        <v>100</v>
      </c>
      <c r="AF1969" s="43">
        <f>AF1970</f>
        <v>40.986899999999999</v>
      </c>
      <c r="AG1969" s="43">
        <f>AG1970</f>
        <v>0</v>
      </c>
      <c r="AH1969" s="43">
        <f>AH1970</f>
        <v>0</v>
      </c>
      <c r="AI1969" s="43">
        <f>AI1970</f>
        <v>0</v>
      </c>
      <c r="AJ1969" s="43">
        <f>AJ1970</f>
        <v>0</v>
      </c>
      <c r="AK1969" s="43">
        <f>AK1970</f>
        <v>0</v>
      </c>
      <c r="AL1969" s="43">
        <f t="shared" si="3891"/>
        <v>40.986899999999999</v>
      </c>
      <c r="AM1969" s="43">
        <f t="shared" si="3892"/>
        <v>-40.986899999999999</v>
      </c>
      <c r="AN1969" s="19"/>
      <c r="AR1969" s="1"/>
      <c r="AS1969" s="1"/>
    </row>
    <row r="1970" ht="31.5">
      <c r="B1970" s="41" t="s">
        <v>848</v>
      </c>
      <c r="C1970" s="41" t="s">
        <v>41</v>
      </c>
      <c r="D1970" s="41" t="s">
        <v>43</v>
      </c>
      <c r="E1970" s="26" t="str">
        <f t="shared" si="3893"/>
        <v>0113</v>
      </c>
      <c r="F1970" s="41" t="s">
        <v>105</v>
      </c>
      <c r="G1970" s="41" t="s">
        <v>55</v>
      </c>
      <c r="H1970" s="42" t="s">
        <v>56</v>
      </c>
      <c r="I1970" s="43"/>
      <c r="J1970" s="43"/>
      <c r="K1970" s="43"/>
      <c r="L1970" s="43"/>
      <c r="M1970" s="43"/>
      <c r="N1970" s="43"/>
      <c r="O1970" s="43">
        <v>0</v>
      </c>
      <c r="P1970" s="43">
        <v>0</v>
      </c>
      <c r="Q1970" s="43">
        <v>0</v>
      </c>
      <c r="R1970" s="43"/>
      <c r="S1970" s="43"/>
      <c r="T1970" s="43"/>
      <c r="U1970" s="43"/>
      <c r="V1970" s="43">
        <f t="shared" si="3894"/>
        <v>0</v>
      </c>
      <c r="W1970" s="43"/>
      <c r="X1970" s="43"/>
      <c r="Y1970" s="43"/>
      <c r="Z1970" s="43"/>
      <c r="AA1970" s="43"/>
      <c r="AB1970" s="43">
        <v>40.986899999999999</v>
      </c>
      <c r="AC1970" s="44">
        <v>40.986899999999999</v>
      </c>
      <c r="AD1970" s="44">
        <v>40.986899999999999</v>
      </c>
      <c r="AE1970" s="45">
        <f t="shared" si="3884"/>
        <v>100</v>
      </c>
      <c r="AF1970" s="43">
        <v>40.986899999999999</v>
      </c>
      <c r="AG1970" s="43">
        <v>0</v>
      </c>
      <c r="AH1970" s="43">
        <v>0</v>
      </c>
      <c r="AI1970" s="43">
        <v>0</v>
      </c>
      <c r="AJ1970" s="43">
        <v>0</v>
      </c>
      <c r="AK1970" s="43">
        <v>0</v>
      </c>
      <c r="AL1970" s="43">
        <f t="shared" si="3891"/>
        <v>40.986899999999999</v>
      </c>
      <c r="AM1970" s="43">
        <f t="shared" si="3892"/>
        <v>-40.986899999999999</v>
      </c>
      <c r="AN1970" s="19"/>
    </row>
    <row r="1971">
      <c r="B1971" s="41" t="s">
        <v>848</v>
      </c>
      <c r="C1971" s="41" t="s">
        <v>41</v>
      </c>
      <c r="D1971" s="41" t="s">
        <v>43</v>
      </c>
      <c r="E1971" s="26" t="str">
        <f t="shared" si="3893"/>
        <v>0113</v>
      </c>
      <c r="F1971" s="41" t="s">
        <v>105</v>
      </c>
      <c r="G1971" s="41" t="s">
        <v>59</v>
      </c>
      <c r="H1971" s="42" t="s">
        <v>60</v>
      </c>
      <c r="I1971" s="43">
        <f>I1972</f>
        <v>0</v>
      </c>
      <c r="J1971" s="43">
        <f>J1972</f>
        <v>0</v>
      </c>
      <c r="K1971" s="43">
        <f>K1972</f>
        <v>0</v>
      </c>
      <c r="L1971" s="43">
        <f>L1972</f>
        <v>0</v>
      </c>
      <c r="M1971" s="43">
        <f>M1972</f>
        <v>0</v>
      </c>
      <c r="N1971" s="43">
        <f>N1972</f>
        <v>0</v>
      </c>
      <c r="O1971" s="43">
        <f>O1972</f>
        <v>0</v>
      </c>
      <c r="P1971" s="43">
        <f>P1972</f>
        <v>0</v>
      </c>
      <c r="Q1971" s="43">
        <f>Q1972</f>
        <v>0</v>
      </c>
      <c r="R1971" s="43">
        <f>R1972</f>
        <v>0</v>
      </c>
      <c r="S1971" s="43">
        <f>S1972</f>
        <v>0</v>
      </c>
      <c r="T1971" s="43">
        <f>T1972</f>
        <v>0</v>
      </c>
      <c r="U1971" s="43">
        <v>0</v>
      </c>
      <c r="V1971" s="43">
        <f t="shared" si="3894"/>
        <v>0</v>
      </c>
      <c r="W1971" s="43">
        <f>W1972</f>
        <v>0</v>
      </c>
      <c r="X1971" s="43">
        <f>X1972</f>
        <v>0</v>
      </c>
      <c r="Y1971" s="43">
        <f>Y1972</f>
        <v>0</v>
      </c>
      <c r="Z1971" s="43">
        <f>Z1972</f>
        <v>0</v>
      </c>
      <c r="AA1971" s="43">
        <f>AA1972</f>
        <v>0</v>
      </c>
      <c r="AB1971" s="43">
        <f>AB1972</f>
        <v>1399.7343800000001</v>
      </c>
      <c r="AC1971" s="44">
        <f>AC1972+AC1973</f>
        <v>1541.37426</v>
      </c>
      <c r="AD1971" s="44">
        <f>AD1972+AD1973</f>
        <v>1541.37426</v>
      </c>
      <c r="AE1971" s="45">
        <f t="shared" si="3884"/>
        <v>100</v>
      </c>
      <c r="AF1971" s="43">
        <f>AF1972</f>
        <v>1399.7343800000001</v>
      </c>
      <c r="AG1971" s="43">
        <f>AG1972</f>
        <v>0</v>
      </c>
      <c r="AH1971" s="43">
        <f>AH1972</f>
        <v>0</v>
      </c>
      <c r="AI1971" s="43">
        <f>AI1972</f>
        <v>0</v>
      </c>
      <c r="AJ1971" s="43">
        <f>AJ1972</f>
        <v>0</v>
      </c>
      <c r="AK1971" s="43">
        <f>AK1972</f>
        <v>0</v>
      </c>
      <c r="AL1971" s="43">
        <f t="shared" si="3891"/>
        <v>1399.7343800000001</v>
      </c>
      <c r="AM1971" s="43">
        <f t="shared" si="3892"/>
        <v>-1399.7343800000001</v>
      </c>
      <c r="AN1971" s="19"/>
      <c r="AO1971" s="1"/>
      <c r="AP1971" s="1"/>
      <c r="AQ1971" s="1"/>
      <c r="AR1971" s="1"/>
      <c r="AS1971" s="1"/>
    </row>
    <row r="1972">
      <c r="B1972" s="41" t="s">
        <v>848</v>
      </c>
      <c r="C1972" s="41" t="s">
        <v>41</v>
      </c>
      <c r="D1972" s="41" t="s">
        <v>43</v>
      </c>
      <c r="E1972" s="26" t="str">
        <f t="shared" si="3893"/>
        <v>0113</v>
      </c>
      <c r="F1972" s="41" t="s">
        <v>105</v>
      </c>
      <c r="G1972" s="41" t="s">
        <v>61</v>
      </c>
      <c r="H1972" s="42" t="s">
        <v>62</v>
      </c>
      <c r="I1972" s="43"/>
      <c r="J1972" s="43"/>
      <c r="K1972" s="43"/>
      <c r="L1972" s="43"/>
      <c r="M1972" s="43"/>
      <c r="N1972" s="43"/>
      <c r="O1972" s="43">
        <v>0</v>
      </c>
      <c r="P1972" s="43">
        <v>0</v>
      </c>
      <c r="Q1972" s="43">
        <v>0</v>
      </c>
      <c r="R1972" s="43">
        <v>0</v>
      </c>
      <c r="S1972" s="43">
        <v>0</v>
      </c>
      <c r="T1972" s="43">
        <v>0</v>
      </c>
      <c r="U1972" s="43">
        <v>0</v>
      </c>
      <c r="V1972" s="43">
        <f t="shared" si="3894"/>
        <v>0</v>
      </c>
      <c r="W1972" s="43"/>
      <c r="X1972" s="43"/>
      <c r="Y1972" s="43"/>
      <c r="Z1972" s="43"/>
      <c r="AA1972" s="43"/>
      <c r="AB1972" s="43">
        <v>1399.7343800000001</v>
      </c>
      <c r="AC1972" s="44">
        <v>1539.7343800000001</v>
      </c>
      <c r="AD1972" s="44">
        <v>1539.7343800000001</v>
      </c>
      <c r="AE1972" s="45">
        <f t="shared" si="3884"/>
        <v>100</v>
      </c>
      <c r="AF1972" s="43">
        <v>1399.7343800000001</v>
      </c>
      <c r="AG1972" s="43">
        <v>0</v>
      </c>
      <c r="AH1972" s="43">
        <v>0</v>
      </c>
      <c r="AI1972" s="43">
        <v>0</v>
      </c>
      <c r="AJ1972" s="43">
        <v>0</v>
      </c>
      <c r="AK1972" s="43">
        <v>0</v>
      </c>
      <c r="AL1972" s="43">
        <f t="shared" si="3891"/>
        <v>1399.7343800000001</v>
      </c>
      <c r="AM1972" s="43">
        <f t="shared" si="3892"/>
        <v>-1399.7343800000001</v>
      </c>
      <c r="AN1972" s="19"/>
      <c r="AO1972" s="1"/>
      <c r="AP1972" s="1"/>
      <c r="AQ1972" s="1"/>
      <c r="AR1972" s="1"/>
      <c r="AS1972" s="1"/>
    </row>
    <row r="1973">
      <c r="B1973" s="41" t="s">
        <v>848</v>
      </c>
      <c r="C1973" s="41" t="s">
        <v>41</v>
      </c>
      <c r="D1973" s="41" t="s">
        <v>43</v>
      </c>
      <c r="E1973" s="26" t="str">
        <f t="shared" si="3893"/>
        <v>0113</v>
      </c>
      <c r="F1973" s="41" t="s">
        <v>105</v>
      </c>
      <c r="G1973" s="41" t="s">
        <v>63</v>
      </c>
      <c r="H1973" s="42" t="s">
        <v>64</v>
      </c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>
        <v>0</v>
      </c>
      <c r="W1973" s="43">
        <v>0</v>
      </c>
      <c r="X1973" s="43">
        <v>0</v>
      </c>
      <c r="Y1973" s="43">
        <v>0</v>
      </c>
      <c r="Z1973" s="43">
        <v>0</v>
      </c>
      <c r="AA1973" s="43">
        <v>0</v>
      </c>
      <c r="AB1973" s="43">
        <v>0</v>
      </c>
      <c r="AC1973" s="44">
        <v>1.63988</v>
      </c>
      <c r="AD1973" s="44">
        <v>1.63988</v>
      </c>
      <c r="AE1973" s="45">
        <f t="shared" si="3884"/>
        <v>100</v>
      </c>
      <c r="AF1973" s="43"/>
      <c r="AG1973" s="43"/>
      <c r="AH1973" s="43"/>
      <c r="AI1973" s="43"/>
      <c r="AJ1973" s="43"/>
      <c r="AK1973" s="43"/>
      <c r="AL1973" s="43"/>
      <c r="AM1973" s="43"/>
      <c r="AN1973" s="19"/>
      <c r="AO1973" s="1"/>
      <c r="AP1973" s="1"/>
      <c r="AQ1973" s="1"/>
      <c r="AR1973" s="1"/>
      <c r="AS1973" s="1"/>
    </row>
    <row r="1974" s="24" customFormat="1" ht="31.5">
      <c r="B1974" s="25" t="s">
        <v>848</v>
      </c>
      <c r="C1974" s="25" t="s">
        <v>117</v>
      </c>
      <c r="D1974" s="25"/>
      <c r="E1974" s="32" t="str">
        <f t="shared" si="3893"/>
        <v>03</v>
      </c>
      <c r="F1974" s="25"/>
      <c r="G1974" s="25"/>
      <c r="H1974" s="27" t="s">
        <v>199</v>
      </c>
      <c r="I1974" s="28">
        <f>I1994+I1975</f>
        <v>2983.5999999999999</v>
      </c>
      <c r="J1974" s="28">
        <f>J1994+J1975</f>
        <v>2889.1999999999998</v>
      </c>
      <c r="K1974" s="28">
        <f>K1994+K1975</f>
        <v>2352.7999999999997</v>
      </c>
      <c r="L1974" s="28">
        <f>L1994+L1975</f>
        <v>-294.39999999999998</v>
      </c>
      <c r="M1974" s="28">
        <f>M1994+M1975</f>
        <v>0</v>
      </c>
      <c r="N1974" s="28">
        <f>N1994+N1975</f>
        <v>0</v>
      </c>
      <c r="O1974" s="28">
        <f>O1994+O1975</f>
        <v>0</v>
      </c>
      <c r="P1974" s="28">
        <f>P1994+P1975</f>
        <v>-135.435</v>
      </c>
      <c r="Q1974" s="28">
        <f>Q1994+Q1975</f>
        <v>0</v>
      </c>
      <c r="R1974" s="28">
        <f>R1994+R1975</f>
        <v>6693.29</v>
      </c>
      <c r="S1974" s="28">
        <f>S1994+S1975</f>
        <v>0</v>
      </c>
      <c r="T1974" s="28">
        <f>T1994+T1975</f>
        <v>0</v>
      </c>
      <c r="U1974" s="28">
        <v>0</v>
      </c>
      <c r="V1974" s="28">
        <f t="shared" si="3894"/>
        <v>9247.0550000000003</v>
      </c>
      <c r="W1974" s="28">
        <f>W1994+W1975</f>
        <v>0</v>
      </c>
      <c r="X1974" s="28">
        <f>X1994+X1975</f>
        <v>0</v>
      </c>
      <c r="Y1974" s="28">
        <f>Y1994+Y1975</f>
        <v>0</v>
      </c>
      <c r="Z1974" s="28">
        <f>Z1994+Z1975</f>
        <v>0</v>
      </c>
      <c r="AA1974" s="28">
        <f>AA1994+AA1975</f>
        <v>0</v>
      </c>
      <c r="AB1974" s="28">
        <f>AB1994+AB1975</f>
        <v>5834.63724</v>
      </c>
      <c r="AC1974" s="29">
        <f>AC1994+AC1975</f>
        <v>11414.373240000001</v>
      </c>
      <c r="AD1974" s="29">
        <f>AD1994+AD1975</f>
        <v>11414.372749999999</v>
      </c>
      <c r="AE1974" s="30">
        <f t="shared" si="3884"/>
        <v>99.999995707166818</v>
      </c>
      <c r="AF1974" s="28">
        <f>AF1994+AF1975</f>
        <v>11414.373240000001</v>
      </c>
      <c r="AG1974" s="28">
        <f>AG1994+AG1975</f>
        <v>0</v>
      </c>
      <c r="AH1974" s="28">
        <f>AH1994+AH1975</f>
        <v>0</v>
      </c>
      <c r="AI1974" s="28">
        <f>AI1994+AI1975</f>
        <v>0</v>
      </c>
      <c r="AJ1974" s="28">
        <f>AJ1994+AJ1975</f>
        <v>0</v>
      </c>
      <c r="AK1974" s="28">
        <f>AK1994+AK1975</f>
        <v>0</v>
      </c>
      <c r="AL1974" s="28">
        <f t="shared" si="3891"/>
        <v>11414.373240000001</v>
      </c>
      <c r="AM1974" s="28">
        <f t="shared" si="3892"/>
        <v>-2167.3182400000005</v>
      </c>
      <c r="AN1974" s="31"/>
      <c r="AO1974" s="24"/>
      <c r="AP1974" s="24"/>
      <c r="AQ1974" s="24"/>
      <c r="AR1974" s="24"/>
      <c r="AS1974" s="24"/>
    </row>
    <row r="1975" s="33" customFormat="1" ht="47.25">
      <c r="B1975" s="34" t="s">
        <v>848</v>
      </c>
      <c r="C1975" s="34" t="s">
        <v>117</v>
      </c>
      <c r="D1975" s="34" t="s">
        <v>446</v>
      </c>
      <c r="E1975" s="35" t="str">
        <f t="shared" si="3893"/>
        <v>0310</v>
      </c>
      <c r="F1975" s="34"/>
      <c r="G1975" s="34"/>
      <c r="H1975" s="36" t="s">
        <v>700</v>
      </c>
      <c r="I1975" s="37">
        <f>I1976</f>
        <v>1652.5</v>
      </c>
      <c r="J1975" s="37">
        <f>J1976</f>
        <v>1522</v>
      </c>
      <c r="K1975" s="37">
        <f>K1976</f>
        <v>985.59999999999991</v>
      </c>
      <c r="L1975" s="37">
        <f>L1976</f>
        <v>-294.39999999999998</v>
      </c>
      <c r="M1975" s="37">
        <f>M1976</f>
        <v>0</v>
      </c>
      <c r="N1975" s="37">
        <f>N1976</f>
        <v>0</v>
      </c>
      <c r="O1975" s="37">
        <f>O1976+O1989</f>
        <v>0</v>
      </c>
      <c r="P1975" s="37">
        <f>P1976+P1989</f>
        <v>-135.435</v>
      </c>
      <c r="Q1975" s="37">
        <f>Q1976+Q1989</f>
        <v>0</v>
      </c>
      <c r="R1975" s="37">
        <f>R1976+R1989</f>
        <v>6693.29</v>
      </c>
      <c r="S1975" s="37">
        <f>S1976+S1989</f>
        <v>0</v>
      </c>
      <c r="T1975" s="37">
        <f>T1976</f>
        <v>0</v>
      </c>
      <c r="U1975" s="37">
        <v>0</v>
      </c>
      <c r="V1975" s="37">
        <f t="shared" si="3894"/>
        <v>7915.954999999999</v>
      </c>
      <c r="W1975" s="37">
        <f>W1976</f>
        <v>0</v>
      </c>
      <c r="X1975" s="37">
        <f>X1976</f>
        <v>0</v>
      </c>
      <c r="Y1975" s="37">
        <f>Y1976</f>
        <v>0</v>
      </c>
      <c r="Z1975" s="37">
        <f>Z1976</f>
        <v>0</v>
      </c>
      <c r="AA1975" s="37">
        <f>AA1976</f>
        <v>0</v>
      </c>
      <c r="AB1975" s="37">
        <f>AB1976+AB1989</f>
        <v>4948.4762000000001</v>
      </c>
      <c r="AC1975" s="38">
        <f>AC1976+AC1989</f>
        <v>9980.0732400000015</v>
      </c>
      <c r="AD1975" s="38">
        <f>AD1976+AD1989</f>
        <v>9980.0727499999994</v>
      </c>
      <c r="AE1975" s="39">
        <f t="shared" si="3884"/>
        <v>99.999995090216359</v>
      </c>
      <c r="AF1975" s="37">
        <f>AF1976+AF1989</f>
        <v>9980.0732400000015</v>
      </c>
      <c r="AG1975" s="37">
        <f>AG1976+AG1989</f>
        <v>0</v>
      </c>
      <c r="AH1975" s="37">
        <f>AH1976+AH1989</f>
        <v>0</v>
      </c>
      <c r="AI1975" s="37">
        <f>AI1976+AI1989</f>
        <v>0</v>
      </c>
      <c r="AJ1975" s="37">
        <f>AJ1976+AJ1989</f>
        <v>0</v>
      </c>
      <c r="AK1975" s="37">
        <f>AK1976+AK1989</f>
        <v>0</v>
      </c>
      <c r="AL1975" s="37">
        <f t="shared" si="3891"/>
        <v>9980.0732400000015</v>
      </c>
      <c r="AM1975" s="37">
        <f t="shared" si="3892"/>
        <v>-2064.1182400000025</v>
      </c>
      <c r="AN1975" s="40"/>
      <c r="AO1975" s="33"/>
      <c r="AP1975" s="33"/>
      <c r="AQ1975" s="33"/>
      <c r="AR1975" s="33"/>
      <c r="AS1975" s="33"/>
    </row>
    <row r="1976">
      <c r="B1976" s="41" t="s">
        <v>848</v>
      </c>
      <c r="C1976" s="41" t="s">
        <v>117</v>
      </c>
      <c r="D1976" s="41" t="s">
        <v>446</v>
      </c>
      <c r="E1976" s="26" t="str">
        <f t="shared" si="3893"/>
        <v>0310</v>
      </c>
      <c r="F1976" s="41" t="s">
        <v>351</v>
      </c>
      <c r="G1976" s="41"/>
      <c r="H1976" s="42" t="s">
        <v>352</v>
      </c>
      <c r="I1976" s="43">
        <f>I1982+I1977</f>
        <v>1652.5</v>
      </c>
      <c r="J1976" s="43">
        <f>J1982+J1977</f>
        <v>1522</v>
      </c>
      <c r="K1976" s="43">
        <f>K1982+K1977</f>
        <v>985.59999999999991</v>
      </c>
      <c r="L1976" s="43">
        <f>L1982+L1977</f>
        <v>-294.39999999999998</v>
      </c>
      <c r="M1976" s="43">
        <f>M1982+M1977</f>
        <v>0</v>
      </c>
      <c r="N1976" s="43">
        <f>N1982+N1977</f>
        <v>0</v>
      </c>
      <c r="O1976" s="43">
        <f>O1982+O1977</f>
        <v>0</v>
      </c>
      <c r="P1976" s="43">
        <f>P1982+P1977</f>
        <v>-135.435</v>
      </c>
      <c r="Q1976" s="43">
        <f>Q1982+Q1977</f>
        <v>0</v>
      </c>
      <c r="R1976" s="43">
        <f>R1982+R1977</f>
        <v>6693.29</v>
      </c>
      <c r="S1976" s="43">
        <f>S1982+S1977</f>
        <v>0</v>
      </c>
      <c r="T1976" s="43">
        <f>T1982+T1977</f>
        <v>0</v>
      </c>
      <c r="U1976" s="43">
        <v>0</v>
      </c>
      <c r="V1976" s="43">
        <f t="shared" si="3894"/>
        <v>7915.954999999999</v>
      </c>
      <c r="W1976" s="43">
        <f>W1982+W1977</f>
        <v>0</v>
      </c>
      <c r="X1976" s="43">
        <f>X1982+X1977</f>
        <v>0</v>
      </c>
      <c r="Y1976" s="43">
        <f>Y1982+Y1977</f>
        <v>0</v>
      </c>
      <c r="Z1976" s="43">
        <f>Z1982+Z1977</f>
        <v>0</v>
      </c>
      <c r="AA1976" s="43">
        <f>AA1982+AA1977</f>
        <v>0</v>
      </c>
      <c r="AB1976" s="43">
        <f>AB1982+AB1977</f>
        <v>1173.8924500000001</v>
      </c>
      <c r="AC1976" s="44">
        <f>AC1982+AC1977</f>
        <v>6205.4894900000008</v>
      </c>
      <c r="AD1976" s="44">
        <f>AD1982+AD1977</f>
        <v>6205.4890000000005</v>
      </c>
      <c r="AE1976" s="45">
        <f t="shared" si="3884"/>
        <v>99.999992103765521</v>
      </c>
      <c r="AF1976" s="43">
        <f>AF1982+AF1977</f>
        <v>6205.4894900000008</v>
      </c>
      <c r="AG1976" s="43">
        <f>AG1982+AG1977</f>
        <v>0</v>
      </c>
      <c r="AH1976" s="43">
        <f>AH1982+AH1977</f>
        <v>0</v>
      </c>
      <c r="AI1976" s="43">
        <f>AI1982+AI1977</f>
        <v>0</v>
      </c>
      <c r="AJ1976" s="43">
        <f>AJ1982+AJ1977</f>
        <v>0</v>
      </c>
      <c r="AK1976" s="43">
        <f>AK1982+AK1977</f>
        <v>0</v>
      </c>
      <c r="AL1976" s="43">
        <f t="shared" si="3891"/>
        <v>6205.4894900000008</v>
      </c>
      <c r="AM1976" s="43">
        <f t="shared" si="3892"/>
        <v>1710.4655099999982</v>
      </c>
      <c r="AN1976" s="2"/>
      <c r="AO1976" s="1"/>
      <c r="AP1976" s="1"/>
      <c r="AQ1976" s="1"/>
      <c r="AR1976" s="1"/>
      <c r="AS1976" s="1"/>
    </row>
    <row r="1977" ht="63">
      <c r="B1977" s="41" t="s">
        <v>848</v>
      </c>
      <c r="C1977" s="41" t="s">
        <v>117</v>
      </c>
      <c r="D1977" s="41" t="s">
        <v>446</v>
      </c>
      <c r="E1977" s="26" t="str">
        <f t="shared" si="3893"/>
        <v>0310</v>
      </c>
      <c r="F1977" s="41" t="s">
        <v>701</v>
      </c>
      <c r="G1977" s="41"/>
      <c r="H1977" s="42" t="s">
        <v>702</v>
      </c>
      <c r="I1977" s="43">
        <f t="shared" ref="I1977:I1983" si="3895">I1978</f>
        <v>36.799999999999997</v>
      </c>
      <c r="J1977" s="43">
        <f t="shared" ref="J1977:J1983" si="3896">J1978</f>
        <v>36.799999999999997</v>
      </c>
      <c r="K1977" s="43">
        <f t="shared" ref="K1977:K1983" si="3897">K1978</f>
        <v>36.799999999999997</v>
      </c>
      <c r="L1977" s="43">
        <f t="shared" ref="L1977:L1983" si="3898">L1978</f>
        <v>0</v>
      </c>
      <c r="M1977" s="43">
        <f t="shared" ref="M1977:M1983" si="3899">M1978</f>
        <v>0</v>
      </c>
      <c r="N1977" s="43">
        <f t="shared" ref="N1977:N1983" si="3900">N1978</f>
        <v>0</v>
      </c>
      <c r="O1977" s="43">
        <f t="shared" ref="O1977:O1983" si="3901">O1978</f>
        <v>0</v>
      </c>
      <c r="P1977" s="43">
        <f t="shared" ref="P1977:P1983" si="3902">P1978</f>
        <v>0</v>
      </c>
      <c r="Q1977" s="43">
        <f t="shared" ref="Q1977:Q1983" si="3903">Q1978</f>
        <v>0</v>
      </c>
      <c r="R1977" s="43">
        <f t="shared" ref="R1977:R1983" si="3904">R1978</f>
        <v>0</v>
      </c>
      <c r="S1977" s="43">
        <f t="shared" ref="S1977:S1983" si="3905">S1978</f>
        <v>0</v>
      </c>
      <c r="T1977" s="43">
        <f t="shared" ref="T1977:T1983" si="3906">T1978</f>
        <v>0</v>
      </c>
      <c r="U1977" s="43">
        <v>0</v>
      </c>
      <c r="V1977" s="43">
        <f t="shared" si="3894"/>
        <v>36.799999999999997</v>
      </c>
      <c r="W1977" s="43">
        <f t="shared" ref="W1977:W1983" si="3907">W1978</f>
        <v>0</v>
      </c>
      <c r="X1977" s="43">
        <f t="shared" ref="X1977:X1983" si="3908">X1978</f>
        <v>0</v>
      </c>
      <c r="Y1977" s="43">
        <f t="shared" ref="Y1977:Y1983" si="3909">Y1978</f>
        <v>0</v>
      </c>
      <c r="Z1977" s="43">
        <f t="shared" ref="Z1977:Z1983" si="3910">Z1978</f>
        <v>0</v>
      </c>
      <c r="AA1977" s="43">
        <f t="shared" ref="AA1977:AA1983" si="3911">AA1978</f>
        <v>0</v>
      </c>
      <c r="AB1977" s="43">
        <f t="shared" ref="AB1977:AB1983" si="3912">AB1978</f>
        <v>36.799999999999997</v>
      </c>
      <c r="AC1977" s="44">
        <f t="shared" ref="AC1977:AC1983" si="3913">AC1978</f>
        <v>36.799999999999997</v>
      </c>
      <c r="AD1977" s="44">
        <f t="shared" ref="AD1977:AD1983" si="3914">AD1978</f>
        <v>36.799999999999997</v>
      </c>
      <c r="AE1977" s="45">
        <f t="shared" si="3884"/>
        <v>100</v>
      </c>
      <c r="AF1977" s="43">
        <f t="shared" ref="AF1977:AF1983" si="3915">AF1978</f>
        <v>36.799999999999997</v>
      </c>
      <c r="AG1977" s="43">
        <f t="shared" ref="AG1977:AG1983" si="3916">AG1978</f>
        <v>0</v>
      </c>
      <c r="AH1977" s="43">
        <f t="shared" ref="AH1977:AH1983" si="3917">AH1978</f>
        <v>0</v>
      </c>
      <c r="AI1977" s="43">
        <f t="shared" ref="AI1977:AI1983" si="3918">AI1978</f>
        <v>0</v>
      </c>
      <c r="AJ1977" s="43">
        <f t="shared" ref="AJ1977:AJ1983" si="3919">AJ1978</f>
        <v>0</v>
      </c>
      <c r="AK1977" s="43">
        <f t="shared" ref="AK1977:AK1983" si="3920">AK1978</f>
        <v>0</v>
      </c>
      <c r="AL1977" s="43">
        <f t="shared" si="3891"/>
        <v>36.799999999999997</v>
      </c>
      <c r="AM1977" s="43">
        <f t="shared" si="3892"/>
        <v>0</v>
      </c>
      <c r="AN1977" s="2"/>
      <c r="AO1977" s="1"/>
      <c r="AP1977" s="1"/>
      <c r="AQ1977" s="1"/>
      <c r="AR1977" s="1"/>
      <c r="AS1977" s="1"/>
    </row>
    <row r="1978" ht="47.25">
      <c r="B1978" s="41" t="s">
        <v>848</v>
      </c>
      <c r="C1978" s="41" t="s">
        <v>117</v>
      </c>
      <c r="D1978" s="41" t="s">
        <v>446</v>
      </c>
      <c r="E1978" s="26" t="str">
        <f t="shared" si="3893"/>
        <v>0310</v>
      </c>
      <c r="F1978" s="41" t="s">
        <v>703</v>
      </c>
      <c r="G1978" s="41"/>
      <c r="H1978" s="42" t="s">
        <v>704</v>
      </c>
      <c r="I1978" s="43">
        <f t="shared" si="3895"/>
        <v>36.799999999999997</v>
      </c>
      <c r="J1978" s="43">
        <f t="shared" si="3896"/>
        <v>36.799999999999997</v>
      </c>
      <c r="K1978" s="43">
        <f t="shared" si="3897"/>
        <v>36.799999999999997</v>
      </c>
      <c r="L1978" s="43">
        <f t="shared" si="3898"/>
        <v>0</v>
      </c>
      <c r="M1978" s="43">
        <f t="shared" si="3899"/>
        <v>0</v>
      </c>
      <c r="N1978" s="43">
        <f t="shared" si="3900"/>
        <v>0</v>
      </c>
      <c r="O1978" s="43">
        <f t="shared" si="3901"/>
        <v>0</v>
      </c>
      <c r="P1978" s="43">
        <f t="shared" si="3902"/>
        <v>0</v>
      </c>
      <c r="Q1978" s="43">
        <f t="shared" si="3903"/>
        <v>0</v>
      </c>
      <c r="R1978" s="43">
        <f t="shared" si="3904"/>
        <v>0</v>
      </c>
      <c r="S1978" s="43">
        <f t="shared" si="3905"/>
        <v>0</v>
      </c>
      <c r="T1978" s="43">
        <f t="shared" si="3906"/>
        <v>0</v>
      </c>
      <c r="U1978" s="43">
        <v>0</v>
      </c>
      <c r="V1978" s="43">
        <f t="shared" si="3894"/>
        <v>36.799999999999997</v>
      </c>
      <c r="W1978" s="43">
        <f t="shared" si="3907"/>
        <v>0</v>
      </c>
      <c r="X1978" s="43">
        <f t="shared" si="3908"/>
        <v>0</v>
      </c>
      <c r="Y1978" s="43">
        <f t="shared" si="3909"/>
        <v>0</v>
      </c>
      <c r="Z1978" s="43">
        <f t="shared" si="3910"/>
        <v>0</v>
      </c>
      <c r="AA1978" s="43">
        <f t="shared" si="3911"/>
        <v>0</v>
      </c>
      <c r="AB1978" s="43">
        <f t="shared" si="3912"/>
        <v>36.799999999999997</v>
      </c>
      <c r="AC1978" s="44">
        <f t="shared" si="3913"/>
        <v>36.799999999999997</v>
      </c>
      <c r="AD1978" s="44">
        <f t="shared" si="3914"/>
        <v>36.799999999999997</v>
      </c>
      <c r="AE1978" s="45">
        <f t="shared" si="3884"/>
        <v>100</v>
      </c>
      <c r="AF1978" s="43">
        <f t="shared" si="3915"/>
        <v>36.799999999999997</v>
      </c>
      <c r="AG1978" s="43">
        <f t="shared" si="3916"/>
        <v>0</v>
      </c>
      <c r="AH1978" s="43">
        <f t="shared" si="3917"/>
        <v>0</v>
      </c>
      <c r="AI1978" s="43">
        <f t="shared" si="3918"/>
        <v>0</v>
      </c>
      <c r="AJ1978" s="43">
        <f t="shared" si="3919"/>
        <v>0</v>
      </c>
      <c r="AK1978" s="43">
        <f t="shared" si="3920"/>
        <v>0</v>
      </c>
      <c r="AL1978" s="43">
        <f t="shared" si="3891"/>
        <v>36.799999999999997</v>
      </c>
      <c r="AM1978" s="43">
        <f t="shared" si="3892"/>
        <v>0</v>
      </c>
      <c r="AN1978" s="2"/>
      <c r="AR1978" s="1"/>
      <c r="AS1978" s="1"/>
    </row>
    <row r="1979" ht="31.5">
      <c r="B1979" s="41" t="s">
        <v>848</v>
      </c>
      <c r="C1979" s="41" t="s">
        <v>117</v>
      </c>
      <c r="D1979" s="41" t="s">
        <v>446</v>
      </c>
      <c r="E1979" s="26" t="str">
        <f t="shared" si="3893"/>
        <v>0310</v>
      </c>
      <c r="F1979" s="41" t="s">
        <v>705</v>
      </c>
      <c r="G1979" s="41"/>
      <c r="H1979" s="42" t="s">
        <v>706</v>
      </c>
      <c r="I1979" s="43">
        <f t="shared" si="3895"/>
        <v>36.799999999999997</v>
      </c>
      <c r="J1979" s="43">
        <f t="shared" si="3896"/>
        <v>36.799999999999997</v>
      </c>
      <c r="K1979" s="43">
        <f t="shared" si="3897"/>
        <v>36.799999999999997</v>
      </c>
      <c r="L1979" s="43">
        <f t="shared" si="3898"/>
        <v>0</v>
      </c>
      <c r="M1979" s="43">
        <f t="shared" si="3899"/>
        <v>0</v>
      </c>
      <c r="N1979" s="43">
        <f t="shared" si="3900"/>
        <v>0</v>
      </c>
      <c r="O1979" s="43">
        <f t="shared" si="3901"/>
        <v>0</v>
      </c>
      <c r="P1979" s="43">
        <f t="shared" si="3902"/>
        <v>0</v>
      </c>
      <c r="Q1979" s="43">
        <f t="shared" si="3903"/>
        <v>0</v>
      </c>
      <c r="R1979" s="43">
        <f t="shared" si="3904"/>
        <v>0</v>
      </c>
      <c r="S1979" s="43">
        <f t="shared" si="3905"/>
        <v>0</v>
      </c>
      <c r="T1979" s="43">
        <f t="shared" si="3906"/>
        <v>0</v>
      </c>
      <c r="U1979" s="43">
        <v>0</v>
      </c>
      <c r="V1979" s="43">
        <f t="shared" si="3894"/>
        <v>36.799999999999997</v>
      </c>
      <c r="W1979" s="43">
        <f t="shared" si="3907"/>
        <v>0</v>
      </c>
      <c r="X1979" s="43">
        <f t="shared" si="3908"/>
        <v>0</v>
      </c>
      <c r="Y1979" s="43">
        <f t="shared" si="3909"/>
        <v>0</v>
      </c>
      <c r="Z1979" s="43">
        <f t="shared" si="3910"/>
        <v>0</v>
      </c>
      <c r="AA1979" s="43">
        <f t="shared" si="3911"/>
        <v>0</v>
      </c>
      <c r="AB1979" s="43">
        <f t="shared" si="3912"/>
        <v>36.799999999999997</v>
      </c>
      <c r="AC1979" s="44">
        <f t="shared" si="3913"/>
        <v>36.799999999999997</v>
      </c>
      <c r="AD1979" s="44">
        <f t="shared" si="3914"/>
        <v>36.799999999999997</v>
      </c>
      <c r="AE1979" s="45">
        <f t="shared" si="3884"/>
        <v>100</v>
      </c>
      <c r="AF1979" s="43">
        <f t="shared" si="3915"/>
        <v>36.799999999999997</v>
      </c>
      <c r="AG1979" s="43">
        <f t="shared" si="3916"/>
        <v>0</v>
      </c>
      <c r="AH1979" s="43">
        <f t="shared" si="3917"/>
        <v>0</v>
      </c>
      <c r="AI1979" s="43">
        <f t="shared" si="3918"/>
        <v>0</v>
      </c>
      <c r="AJ1979" s="43">
        <f t="shared" si="3919"/>
        <v>0</v>
      </c>
      <c r="AK1979" s="43">
        <f t="shared" si="3920"/>
        <v>0</v>
      </c>
      <c r="AL1979" s="43">
        <f t="shared" si="3891"/>
        <v>36.799999999999997</v>
      </c>
      <c r="AM1979" s="43">
        <f t="shared" si="3892"/>
        <v>0</v>
      </c>
      <c r="AN1979" s="2"/>
      <c r="AO1979" s="1"/>
      <c r="AP1979" s="1"/>
      <c r="AQ1979" s="1"/>
      <c r="AR1979" s="1"/>
      <c r="AS1979" s="1"/>
    </row>
    <row r="1980" ht="31.5">
      <c r="B1980" s="41" t="s">
        <v>848</v>
      </c>
      <c r="C1980" s="41" t="s">
        <v>117</v>
      </c>
      <c r="D1980" s="41" t="s">
        <v>446</v>
      </c>
      <c r="E1980" s="26" t="str">
        <f t="shared" si="3893"/>
        <v>0310</v>
      </c>
      <c r="F1980" s="41" t="s">
        <v>705</v>
      </c>
      <c r="G1980" s="41" t="s">
        <v>53</v>
      </c>
      <c r="H1980" s="42" t="s">
        <v>54</v>
      </c>
      <c r="I1980" s="43">
        <f t="shared" si="3895"/>
        <v>36.799999999999997</v>
      </c>
      <c r="J1980" s="43">
        <f t="shared" si="3896"/>
        <v>36.799999999999997</v>
      </c>
      <c r="K1980" s="43">
        <f t="shared" si="3897"/>
        <v>36.799999999999997</v>
      </c>
      <c r="L1980" s="43">
        <f t="shared" si="3898"/>
        <v>0</v>
      </c>
      <c r="M1980" s="43">
        <f t="shared" si="3899"/>
        <v>0</v>
      </c>
      <c r="N1980" s="43">
        <f t="shared" si="3900"/>
        <v>0</v>
      </c>
      <c r="O1980" s="43">
        <f t="shared" si="3901"/>
        <v>0</v>
      </c>
      <c r="P1980" s="43">
        <f t="shared" si="3902"/>
        <v>0</v>
      </c>
      <c r="Q1980" s="43">
        <f t="shared" si="3903"/>
        <v>0</v>
      </c>
      <c r="R1980" s="43">
        <f t="shared" si="3904"/>
        <v>0</v>
      </c>
      <c r="S1980" s="43">
        <f t="shared" si="3905"/>
        <v>0</v>
      </c>
      <c r="T1980" s="43">
        <f t="shared" si="3906"/>
        <v>0</v>
      </c>
      <c r="U1980" s="43">
        <v>0</v>
      </c>
      <c r="V1980" s="43">
        <f t="shared" si="3894"/>
        <v>36.799999999999997</v>
      </c>
      <c r="W1980" s="43">
        <f t="shared" si="3907"/>
        <v>0</v>
      </c>
      <c r="X1980" s="43">
        <f t="shared" si="3908"/>
        <v>0</v>
      </c>
      <c r="Y1980" s="43">
        <f t="shared" si="3909"/>
        <v>0</v>
      </c>
      <c r="Z1980" s="43">
        <f t="shared" si="3910"/>
        <v>0</v>
      </c>
      <c r="AA1980" s="43">
        <f t="shared" si="3911"/>
        <v>0</v>
      </c>
      <c r="AB1980" s="43">
        <f t="shared" si="3912"/>
        <v>36.799999999999997</v>
      </c>
      <c r="AC1980" s="44">
        <f t="shared" si="3913"/>
        <v>36.799999999999997</v>
      </c>
      <c r="AD1980" s="44">
        <f t="shared" si="3914"/>
        <v>36.799999999999997</v>
      </c>
      <c r="AE1980" s="45">
        <f t="shared" si="3884"/>
        <v>100</v>
      </c>
      <c r="AF1980" s="43">
        <f t="shared" si="3915"/>
        <v>36.799999999999997</v>
      </c>
      <c r="AG1980" s="43">
        <f t="shared" si="3916"/>
        <v>0</v>
      </c>
      <c r="AH1980" s="43">
        <f t="shared" si="3917"/>
        <v>0</v>
      </c>
      <c r="AI1980" s="43">
        <f t="shared" si="3918"/>
        <v>0</v>
      </c>
      <c r="AJ1980" s="43">
        <f t="shared" si="3919"/>
        <v>0</v>
      </c>
      <c r="AK1980" s="43">
        <f t="shared" si="3920"/>
        <v>0</v>
      </c>
      <c r="AL1980" s="43">
        <f t="shared" si="3891"/>
        <v>36.799999999999997</v>
      </c>
      <c r="AM1980" s="43">
        <f t="shared" si="3892"/>
        <v>0</v>
      </c>
      <c r="AN1980" s="2"/>
      <c r="AO1980" s="1"/>
      <c r="AP1980" s="1"/>
      <c r="AQ1980" s="1"/>
      <c r="AR1980" s="1"/>
      <c r="AS1980" s="1"/>
    </row>
    <row r="1981" ht="31.5">
      <c r="B1981" s="41" t="s">
        <v>848</v>
      </c>
      <c r="C1981" s="41" t="s">
        <v>117</v>
      </c>
      <c r="D1981" s="41" t="s">
        <v>446</v>
      </c>
      <c r="E1981" s="26" t="str">
        <f t="shared" si="3893"/>
        <v>0310</v>
      </c>
      <c r="F1981" s="41" t="s">
        <v>705</v>
      </c>
      <c r="G1981" s="41" t="s">
        <v>55</v>
      </c>
      <c r="H1981" s="42" t="s">
        <v>56</v>
      </c>
      <c r="I1981" s="43">
        <v>36.799999999999997</v>
      </c>
      <c r="J1981" s="43">
        <v>36.799999999999997</v>
      </c>
      <c r="K1981" s="43">
        <v>36.799999999999997</v>
      </c>
      <c r="L1981" s="43"/>
      <c r="M1981" s="43"/>
      <c r="N1981" s="43"/>
      <c r="O1981" s="43">
        <v>0</v>
      </c>
      <c r="P1981" s="43">
        <v>0</v>
      </c>
      <c r="Q1981" s="43">
        <v>0</v>
      </c>
      <c r="R1981" s="43">
        <v>0</v>
      </c>
      <c r="S1981" s="43">
        <v>0</v>
      </c>
      <c r="T1981" s="43">
        <v>0</v>
      </c>
      <c r="U1981" s="43">
        <v>0</v>
      </c>
      <c r="V1981" s="43">
        <f t="shared" si="3894"/>
        <v>36.799999999999997</v>
      </c>
      <c r="W1981" s="43"/>
      <c r="X1981" s="43"/>
      <c r="Y1981" s="43"/>
      <c r="Z1981" s="43"/>
      <c r="AA1981" s="43"/>
      <c r="AB1981" s="43">
        <v>36.799999999999997</v>
      </c>
      <c r="AC1981" s="44">
        <v>36.799999999999997</v>
      </c>
      <c r="AD1981" s="44">
        <v>36.799999999999997</v>
      </c>
      <c r="AE1981" s="45">
        <f t="shared" si="3884"/>
        <v>100</v>
      </c>
      <c r="AF1981" s="43">
        <v>36.799999999999997</v>
      </c>
      <c r="AG1981" s="43">
        <v>0</v>
      </c>
      <c r="AH1981" s="43">
        <v>0</v>
      </c>
      <c r="AI1981" s="43">
        <v>0</v>
      </c>
      <c r="AJ1981" s="43">
        <v>0</v>
      </c>
      <c r="AK1981" s="43">
        <v>0</v>
      </c>
      <c r="AL1981" s="43">
        <f t="shared" si="3891"/>
        <v>36.799999999999997</v>
      </c>
      <c r="AM1981" s="43">
        <f t="shared" si="3892"/>
        <v>0</v>
      </c>
      <c r="AN1981" s="19"/>
      <c r="AO1981" s="1"/>
      <c r="AP1981" s="1"/>
      <c r="AQ1981" s="1"/>
      <c r="AR1981" s="1"/>
      <c r="AS1981" s="1"/>
    </row>
    <row r="1982" ht="47.25">
      <c r="B1982" s="41" t="s">
        <v>848</v>
      </c>
      <c r="C1982" s="41" t="s">
        <v>117</v>
      </c>
      <c r="D1982" s="41" t="s">
        <v>446</v>
      </c>
      <c r="E1982" s="26" t="str">
        <f t="shared" si="3893"/>
        <v>0310</v>
      </c>
      <c r="F1982" s="41" t="s">
        <v>707</v>
      </c>
      <c r="G1982" s="41"/>
      <c r="H1982" s="42" t="s">
        <v>708</v>
      </c>
      <c r="I1982" s="43">
        <f t="shared" si="3895"/>
        <v>1615.7</v>
      </c>
      <c r="J1982" s="43">
        <f t="shared" si="3896"/>
        <v>1485.2</v>
      </c>
      <c r="K1982" s="43">
        <f t="shared" si="3897"/>
        <v>948.79999999999995</v>
      </c>
      <c r="L1982" s="43">
        <f t="shared" si="3898"/>
        <v>-294.39999999999998</v>
      </c>
      <c r="M1982" s="43">
        <f t="shared" si="3899"/>
        <v>0</v>
      </c>
      <c r="N1982" s="43">
        <f t="shared" si="3900"/>
        <v>0</v>
      </c>
      <c r="O1982" s="43">
        <f t="shared" si="3901"/>
        <v>0</v>
      </c>
      <c r="P1982" s="43">
        <f t="shared" si="3902"/>
        <v>-135.435</v>
      </c>
      <c r="Q1982" s="43">
        <f t="shared" si="3903"/>
        <v>0</v>
      </c>
      <c r="R1982" s="43">
        <f t="shared" si="3904"/>
        <v>6693.29</v>
      </c>
      <c r="S1982" s="43">
        <f t="shared" si="3905"/>
        <v>0</v>
      </c>
      <c r="T1982" s="43">
        <f t="shared" si="3906"/>
        <v>0</v>
      </c>
      <c r="U1982" s="43">
        <v>0</v>
      </c>
      <c r="V1982" s="43">
        <f t="shared" si="3894"/>
        <v>7879.1549999999997</v>
      </c>
      <c r="W1982" s="43">
        <f t="shared" si="3907"/>
        <v>0</v>
      </c>
      <c r="X1982" s="43">
        <f t="shared" si="3908"/>
        <v>0</v>
      </c>
      <c r="Y1982" s="43">
        <f t="shared" si="3909"/>
        <v>0</v>
      </c>
      <c r="Z1982" s="43">
        <f t="shared" si="3910"/>
        <v>0</v>
      </c>
      <c r="AA1982" s="43">
        <f t="shared" si="3911"/>
        <v>0</v>
      </c>
      <c r="AB1982" s="43">
        <f t="shared" si="3912"/>
        <v>1137.0924500000001</v>
      </c>
      <c r="AC1982" s="44">
        <f t="shared" si="3913"/>
        <v>6168.6894900000007</v>
      </c>
      <c r="AD1982" s="44">
        <f t="shared" si="3914"/>
        <v>6168.6890000000003</v>
      </c>
      <c r="AE1982" s="45">
        <f t="shared" si="3884"/>
        <v>99.999992056659664</v>
      </c>
      <c r="AF1982" s="43">
        <f t="shared" si="3915"/>
        <v>6168.6894900000007</v>
      </c>
      <c r="AG1982" s="43">
        <f t="shared" si="3916"/>
        <v>0</v>
      </c>
      <c r="AH1982" s="43">
        <f t="shared" si="3917"/>
        <v>0</v>
      </c>
      <c r="AI1982" s="43">
        <f t="shared" si="3918"/>
        <v>0</v>
      </c>
      <c r="AJ1982" s="43">
        <f t="shared" si="3919"/>
        <v>0</v>
      </c>
      <c r="AK1982" s="43">
        <f t="shared" si="3920"/>
        <v>0</v>
      </c>
      <c r="AL1982" s="43">
        <f t="shared" si="3891"/>
        <v>6168.6894900000007</v>
      </c>
      <c r="AM1982" s="43">
        <f t="shared" si="3892"/>
        <v>1710.4655099999991</v>
      </c>
      <c r="AN1982" s="2"/>
      <c r="AO1982" s="1"/>
      <c r="AP1982" s="1"/>
      <c r="AQ1982" s="1"/>
      <c r="AR1982" s="1"/>
      <c r="AS1982" s="1"/>
    </row>
    <row r="1983" ht="31.5">
      <c r="B1983" s="41" t="s">
        <v>848</v>
      </c>
      <c r="C1983" s="41" t="s">
        <v>117</v>
      </c>
      <c r="D1983" s="41" t="s">
        <v>446</v>
      </c>
      <c r="E1983" s="26" t="str">
        <f t="shared" si="3893"/>
        <v>0310</v>
      </c>
      <c r="F1983" s="41" t="s">
        <v>709</v>
      </c>
      <c r="G1983" s="41"/>
      <c r="H1983" s="42" t="s">
        <v>710</v>
      </c>
      <c r="I1983" s="43">
        <f t="shared" si="3895"/>
        <v>1615.7</v>
      </c>
      <c r="J1983" s="43">
        <f t="shared" si="3896"/>
        <v>1485.2</v>
      </c>
      <c r="K1983" s="43">
        <f t="shared" si="3897"/>
        <v>948.79999999999995</v>
      </c>
      <c r="L1983" s="43">
        <f t="shared" si="3898"/>
        <v>-294.39999999999998</v>
      </c>
      <c r="M1983" s="43">
        <f t="shared" si="3899"/>
        <v>0</v>
      </c>
      <c r="N1983" s="43">
        <f t="shared" si="3900"/>
        <v>0</v>
      </c>
      <c r="O1983" s="43">
        <f t="shared" si="3901"/>
        <v>0</v>
      </c>
      <c r="P1983" s="43">
        <f t="shared" si="3902"/>
        <v>-135.435</v>
      </c>
      <c r="Q1983" s="43">
        <f t="shared" si="3903"/>
        <v>0</v>
      </c>
      <c r="R1983" s="43">
        <f t="shared" si="3904"/>
        <v>6693.29</v>
      </c>
      <c r="S1983" s="43">
        <f t="shared" si="3905"/>
        <v>0</v>
      </c>
      <c r="T1983" s="43">
        <f t="shared" si="3906"/>
        <v>0</v>
      </c>
      <c r="U1983" s="43">
        <v>0</v>
      </c>
      <c r="V1983" s="43">
        <f t="shared" si="3894"/>
        <v>7879.1549999999997</v>
      </c>
      <c r="W1983" s="43">
        <f t="shared" si="3907"/>
        <v>0</v>
      </c>
      <c r="X1983" s="43">
        <f t="shared" si="3908"/>
        <v>0</v>
      </c>
      <c r="Y1983" s="43">
        <f t="shared" si="3909"/>
        <v>0</v>
      </c>
      <c r="Z1983" s="43">
        <f t="shared" si="3910"/>
        <v>0</v>
      </c>
      <c r="AA1983" s="43">
        <f t="shared" si="3911"/>
        <v>0</v>
      </c>
      <c r="AB1983" s="43">
        <f t="shared" si="3912"/>
        <v>1137.0924500000001</v>
      </c>
      <c r="AC1983" s="44">
        <f t="shared" si="3913"/>
        <v>6168.6894900000007</v>
      </c>
      <c r="AD1983" s="44">
        <f t="shared" si="3914"/>
        <v>6168.6890000000003</v>
      </c>
      <c r="AE1983" s="45">
        <f t="shared" si="3884"/>
        <v>99.999992056659664</v>
      </c>
      <c r="AF1983" s="43">
        <f t="shared" si="3915"/>
        <v>6168.6894900000007</v>
      </c>
      <c r="AG1983" s="43">
        <f t="shared" si="3916"/>
        <v>0</v>
      </c>
      <c r="AH1983" s="43">
        <f t="shared" si="3917"/>
        <v>0</v>
      </c>
      <c r="AI1983" s="43">
        <f t="shared" si="3918"/>
        <v>0</v>
      </c>
      <c r="AJ1983" s="43">
        <f t="shared" si="3919"/>
        <v>0</v>
      </c>
      <c r="AK1983" s="43">
        <f t="shared" si="3920"/>
        <v>0</v>
      </c>
      <c r="AL1983" s="43">
        <f t="shared" si="3891"/>
        <v>6168.6894900000007</v>
      </c>
      <c r="AM1983" s="43">
        <f t="shared" si="3892"/>
        <v>1710.4655099999991</v>
      </c>
      <c r="AN1983" s="2"/>
      <c r="AR1983" s="1"/>
      <c r="AS1983" s="1"/>
    </row>
    <row r="1984" ht="63">
      <c r="B1984" s="41" t="s">
        <v>848</v>
      </c>
      <c r="C1984" s="41" t="s">
        <v>117</v>
      </c>
      <c r="D1984" s="41" t="s">
        <v>446</v>
      </c>
      <c r="E1984" s="26" t="str">
        <f t="shared" si="3893"/>
        <v>0310</v>
      </c>
      <c r="F1984" s="41" t="s">
        <v>711</v>
      </c>
      <c r="G1984" s="41"/>
      <c r="H1984" s="42" t="s">
        <v>712</v>
      </c>
      <c r="I1984" s="43">
        <f>I1985+I1987</f>
        <v>1615.7</v>
      </c>
      <c r="J1984" s="43">
        <f>J1985+J1987</f>
        <v>1485.2</v>
      </c>
      <c r="K1984" s="43">
        <f>K1985+K1987</f>
        <v>948.79999999999995</v>
      </c>
      <c r="L1984" s="43">
        <f>L1985+L1987</f>
        <v>-294.39999999999998</v>
      </c>
      <c r="M1984" s="43">
        <f>M1985+M1987</f>
        <v>0</v>
      </c>
      <c r="N1984" s="43">
        <f>N1985+N1987</f>
        <v>0</v>
      </c>
      <c r="O1984" s="43">
        <f>O1985+O1987</f>
        <v>0</v>
      </c>
      <c r="P1984" s="43">
        <f>P1985+P1987</f>
        <v>-135.435</v>
      </c>
      <c r="Q1984" s="43">
        <f>Q1985+Q1987</f>
        <v>0</v>
      </c>
      <c r="R1984" s="43">
        <f>R1985+R1987</f>
        <v>6693.29</v>
      </c>
      <c r="S1984" s="43">
        <f>S1985+S1987</f>
        <v>0</v>
      </c>
      <c r="T1984" s="43">
        <f>T1985+T1987</f>
        <v>0</v>
      </c>
      <c r="U1984" s="43">
        <v>0</v>
      </c>
      <c r="V1984" s="43">
        <f t="shared" si="3894"/>
        <v>7879.1549999999997</v>
      </c>
      <c r="W1984" s="43">
        <f>W1985+W1987</f>
        <v>0</v>
      </c>
      <c r="X1984" s="43">
        <f>X1985+X1987</f>
        <v>0</v>
      </c>
      <c r="Y1984" s="43">
        <f>Y1985+Y1987</f>
        <v>0</v>
      </c>
      <c r="Z1984" s="43">
        <f>Z1985+Z1987</f>
        <v>0</v>
      </c>
      <c r="AA1984" s="43">
        <f>AA1985+AA1987</f>
        <v>0</v>
      </c>
      <c r="AB1984" s="43">
        <f>AB1985+AB1987</f>
        <v>1137.0924500000001</v>
      </c>
      <c r="AC1984" s="44">
        <f>AC1985+AC1987</f>
        <v>6168.6894900000007</v>
      </c>
      <c r="AD1984" s="44">
        <f>AD1985+AD1987</f>
        <v>6168.6890000000003</v>
      </c>
      <c r="AE1984" s="45">
        <f t="shared" si="3884"/>
        <v>99.999992056659664</v>
      </c>
      <c r="AF1984" s="43">
        <f>AF1985+AF1987</f>
        <v>6168.6894900000007</v>
      </c>
      <c r="AG1984" s="43">
        <f>AG1985+AG1987</f>
        <v>0</v>
      </c>
      <c r="AH1984" s="43">
        <f>AH1985+AH1987</f>
        <v>0</v>
      </c>
      <c r="AI1984" s="43">
        <f>AI1985+AI1987</f>
        <v>0</v>
      </c>
      <c r="AJ1984" s="43">
        <f>AJ1985+AJ1987</f>
        <v>0</v>
      </c>
      <c r="AK1984" s="43">
        <f>AK1985+AK1987</f>
        <v>0</v>
      </c>
      <c r="AL1984" s="43">
        <f t="shared" si="3891"/>
        <v>6168.6894900000007</v>
      </c>
      <c r="AM1984" s="43">
        <f t="shared" si="3892"/>
        <v>1710.4655099999991</v>
      </c>
      <c r="AN1984" s="2"/>
      <c r="AO1984" s="1"/>
      <c r="AP1984" s="1"/>
      <c r="AQ1984" s="1"/>
      <c r="AR1984" s="1"/>
      <c r="AS1984" s="1"/>
    </row>
    <row r="1985" ht="31.5">
      <c r="B1985" s="41" t="s">
        <v>848</v>
      </c>
      <c r="C1985" s="41" t="s">
        <v>117</v>
      </c>
      <c r="D1985" s="41" t="s">
        <v>446</v>
      </c>
      <c r="E1985" s="26" t="str">
        <f t="shared" si="3893"/>
        <v>0310</v>
      </c>
      <c r="F1985" s="41" t="s">
        <v>711</v>
      </c>
      <c r="G1985" s="41" t="s">
        <v>53</v>
      </c>
      <c r="H1985" s="42" t="s">
        <v>54</v>
      </c>
      <c r="I1985" s="43">
        <f>I1986</f>
        <v>1456.4000000000001</v>
      </c>
      <c r="J1985" s="43">
        <f>J1986</f>
        <v>1325.9000000000001</v>
      </c>
      <c r="K1985" s="43">
        <f>K1986</f>
        <v>789.5</v>
      </c>
      <c r="L1985" s="43">
        <f>L1986</f>
        <v>-294.39999999999998</v>
      </c>
      <c r="M1985" s="43">
        <f>M1986</f>
        <v>0</v>
      </c>
      <c r="N1985" s="43">
        <f>N1986</f>
        <v>0</v>
      </c>
      <c r="O1985" s="43">
        <f>O1986</f>
        <v>0</v>
      </c>
      <c r="P1985" s="43">
        <f>P1986</f>
        <v>-135.435</v>
      </c>
      <c r="Q1985" s="43">
        <f>Q1986</f>
        <v>0</v>
      </c>
      <c r="R1985" s="43">
        <f>R1986</f>
        <v>6693.29</v>
      </c>
      <c r="S1985" s="43">
        <f>S1986</f>
        <v>0</v>
      </c>
      <c r="T1985" s="43">
        <f>T1986</f>
        <v>0</v>
      </c>
      <c r="U1985" s="43">
        <v>0</v>
      </c>
      <c r="V1985" s="43">
        <f t="shared" si="3894"/>
        <v>7719.8549999999996</v>
      </c>
      <c r="W1985" s="43">
        <f>W1986</f>
        <v>0</v>
      </c>
      <c r="X1985" s="43">
        <f>X1986</f>
        <v>0</v>
      </c>
      <c r="Y1985" s="43">
        <f>Y1986</f>
        <v>0</v>
      </c>
      <c r="Z1985" s="43">
        <f>Z1986</f>
        <v>0</v>
      </c>
      <c r="AA1985" s="43">
        <f>AA1986</f>
        <v>0</v>
      </c>
      <c r="AB1985" s="43">
        <f>AB1986</f>
        <v>966.04145000000005</v>
      </c>
      <c r="AC1985" s="44">
        <f>AC1986</f>
        <v>5997.6384900000003</v>
      </c>
      <c r="AD1985" s="44">
        <f>AD1986</f>
        <v>5997.6379999999999</v>
      </c>
      <c r="AE1985" s="45">
        <f t="shared" si="3884"/>
        <v>99.999991830117779</v>
      </c>
      <c r="AF1985" s="43">
        <f>AF1986</f>
        <v>5997.6384900000003</v>
      </c>
      <c r="AG1985" s="43">
        <f>AG1986</f>
        <v>0</v>
      </c>
      <c r="AH1985" s="43">
        <f>AH1986</f>
        <v>0</v>
      </c>
      <c r="AI1985" s="43">
        <f>AI1986</f>
        <v>0</v>
      </c>
      <c r="AJ1985" s="43">
        <f>AJ1986</f>
        <v>0</v>
      </c>
      <c r="AK1985" s="43">
        <f>AK1986</f>
        <v>0</v>
      </c>
      <c r="AL1985" s="43">
        <f t="shared" si="3891"/>
        <v>5997.6384900000003</v>
      </c>
      <c r="AM1985" s="43">
        <f t="shared" si="3892"/>
        <v>1722.2165099999993</v>
      </c>
      <c r="AN1985" s="2"/>
      <c r="AR1985" s="1"/>
      <c r="AS1985" s="1"/>
    </row>
    <row r="1986" ht="31.5">
      <c r="B1986" s="41" t="s">
        <v>848</v>
      </c>
      <c r="C1986" s="41" t="s">
        <v>117</v>
      </c>
      <c r="D1986" s="41" t="s">
        <v>446</v>
      </c>
      <c r="E1986" s="26" t="str">
        <f t="shared" si="3893"/>
        <v>0310</v>
      </c>
      <c r="F1986" s="41" t="s">
        <v>711</v>
      </c>
      <c r="G1986" s="41" t="s">
        <v>55</v>
      </c>
      <c r="H1986" s="42" t="s">
        <v>56</v>
      </c>
      <c r="I1986" s="43">
        <v>1456.4000000000001</v>
      </c>
      <c r="J1986" s="43">
        <v>1325.9000000000001</v>
      </c>
      <c r="K1986" s="43">
        <v>789.5</v>
      </c>
      <c r="L1986" s="43">
        <v>-294.39999999999998</v>
      </c>
      <c r="M1986" s="43"/>
      <c r="N1986" s="43"/>
      <c r="O1986" s="43">
        <v>0</v>
      </c>
      <c r="P1986" s="43">
        <v>-135.435</v>
      </c>
      <c r="Q1986" s="43">
        <v>0</v>
      </c>
      <c r="R1986" s="43">
        <v>6693.29</v>
      </c>
      <c r="S1986" s="43">
        <v>0</v>
      </c>
      <c r="T1986" s="43">
        <v>0</v>
      </c>
      <c r="U1986" s="43">
        <v>0</v>
      </c>
      <c r="V1986" s="43">
        <f t="shared" si="3894"/>
        <v>7719.8549999999996</v>
      </c>
      <c r="W1986" s="43"/>
      <c r="X1986" s="43"/>
      <c r="Y1986" s="43"/>
      <c r="Z1986" s="43"/>
      <c r="AA1986" s="43"/>
      <c r="AB1986" s="43">
        <v>966.04145000000005</v>
      </c>
      <c r="AC1986" s="44">
        <v>5997.6384900000003</v>
      </c>
      <c r="AD1986" s="44">
        <v>5997.6379999999999</v>
      </c>
      <c r="AE1986" s="45">
        <f t="shared" si="3884"/>
        <v>99.999991830117779</v>
      </c>
      <c r="AF1986" s="43">
        <v>5997.6384900000003</v>
      </c>
      <c r="AG1986" s="43">
        <v>0</v>
      </c>
      <c r="AH1986" s="43">
        <v>0</v>
      </c>
      <c r="AI1986" s="43">
        <v>0</v>
      </c>
      <c r="AJ1986" s="43">
        <v>0</v>
      </c>
      <c r="AK1986" s="43">
        <v>0</v>
      </c>
      <c r="AL1986" s="43">
        <f t="shared" si="3891"/>
        <v>5997.6384900000003</v>
      </c>
      <c r="AM1986" s="43">
        <f t="shared" si="3892"/>
        <v>1722.2165099999993</v>
      </c>
      <c r="AN1986" s="19"/>
      <c r="AO1986" s="1"/>
      <c r="AP1986" s="1"/>
      <c r="AQ1986" s="1"/>
      <c r="AR1986" s="1"/>
      <c r="AS1986" s="1"/>
    </row>
    <row r="1987">
      <c r="B1987" s="41" t="s">
        <v>848</v>
      </c>
      <c r="C1987" s="41" t="s">
        <v>117</v>
      </c>
      <c r="D1987" s="41" t="s">
        <v>446</v>
      </c>
      <c r="E1987" s="26" t="str">
        <f t="shared" si="3893"/>
        <v>0310</v>
      </c>
      <c r="F1987" s="41" t="s">
        <v>711</v>
      </c>
      <c r="G1987" s="41" t="s">
        <v>59</v>
      </c>
      <c r="H1987" s="42" t="s">
        <v>60</v>
      </c>
      <c r="I1987" s="43">
        <f>I1988</f>
        <v>159.30000000000001</v>
      </c>
      <c r="J1987" s="43">
        <f>J1988</f>
        <v>159.30000000000001</v>
      </c>
      <c r="K1987" s="43">
        <f>K1988</f>
        <v>159.30000000000001</v>
      </c>
      <c r="L1987" s="43">
        <f>L1988</f>
        <v>0</v>
      </c>
      <c r="M1987" s="43">
        <f>M1988</f>
        <v>0</v>
      </c>
      <c r="N1987" s="43">
        <f>N1988</f>
        <v>0</v>
      </c>
      <c r="O1987" s="43">
        <f>O1988</f>
        <v>0</v>
      </c>
      <c r="P1987" s="43">
        <f>P1988</f>
        <v>0</v>
      </c>
      <c r="Q1987" s="43">
        <f>Q1988</f>
        <v>0</v>
      </c>
      <c r="R1987" s="43">
        <f>R1988</f>
        <v>0</v>
      </c>
      <c r="S1987" s="43">
        <f>S1988</f>
        <v>0</v>
      </c>
      <c r="T1987" s="43">
        <f>T1988</f>
        <v>0</v>
      </c>
      <c r="U1987" s="43">
        <v>0</v>
      </c>
      <c r="V1987" s="43">
        <f t="shared" si="3894"/>
        <v>159.30000000000001</v>
      </c>
      <c r="W1987" s="43">
        <f>W1988</f>
        <v>0</v>
      </c>
      <c r="X1987" s="43">
        <f>X1988</f>
        <v>0</v>
      </c>
      <c r="Y1987" s="43">
        <f>Y1988</f>
        <v>0</v>
      </c>
      <c r="Z1987" s="43">
        <f>Z1988</f>
        <v>0</v>
      </c>
      <c r="AA1987" s="43">
        <f>AA1988</f>
        <v>0</v>
      </c>
      <c r="AB1987" s="43">
        <f>AB1988</f>
        <v>171.05099999999999</v>
      </c>
      <c r="AC1987" s="44">
        <f>AC1988</f>
        <v>171.05099999999999</v>
      </c>
      <c r="AD1987" s="44">
        <f>AD1988</f>
        <v>171.05099999999999</v>
      </c>
      <c r="AE1987" s="45">
        <f t="shared" si="3884"/>
        <v>100</v>
      </c>
      <c r="AF1987" s="43">
        <f>AF1988</f>
        <v>171.05099999999999</v>
      </c>
      <c r="AG1987" s="43">
        <f>AG1988</f>
        <v>0</v>
      </c>
      <c r="AH1987" s="43">
        <f>AH1988</f>
        <v>0</v>
      </c>
      <c r="AI1987" s="43">
        <f>AI1988</f>
        <v>0</v>
      </c>
      <c r="AJ1987" s="43">
        <f>AJ1988</f>
        <v>0</v>
      </c>
      <c r="AK1987" s="43">
        <f>AK1988</f>
        <v>0</v>
      </c>
      <c r="AL1987" s="43">
        <f t="shared" si="3891"/>
        <v>171.05099999999999</v>
      </c>
      <c r="AM1987" s="43">
        <f t="shared" si="3892"/>
        <v>-11.750999999999976</v>
      </c>
      <c r="AN1987" s="2"/>
      <c r="AO1987" s="1"/>
      <c r="AP1987" s="1"/>
      <c r="AQ1987" s="1"/>
      <c r="AR1987" s="1"/>
      <c r="AS1987" s="1"/>
    </row>
    <row r="1988">
      <c r="B1988" s="41" t="s">
        <v>848</v>
      </c>
      <c r="C1988" s="41" t="s">
        <v>117</v>
      </c>
      <c r="D1988" s="41" t="s">
        <v>446</v>
      </c>
      <c r="E1988" s="26" t="str">
        <f t="shared" si="3893"/>
        <v>0310</v>
      </c>
      <c r="F1988" s="41" t="s">
        <v>711</v>
      </c>
      <c r="G1988" s="41" t="s">
        <v>63</v>
      </c>
      <c r="H1988" s="42" t="s">
        <v>64</v>
      </c>
      <c r="I1988" s="43">
        <v>159.30000000000001</v>
      </c>
      <c r="J1988" s="43">
        <v>159.30000000000001</v>
      </c>
      <c r="K1988" s="43">
        <v>159.30000000000001</v>
      </c>
      <c r="L1988" s="43"/>
      <c r="M1988" s="43"/>
      <c r="N1988" s="43"/>
      <c r="O1988" s="43">
        <v>0</v>
      </c>
      <c r="P1988" s="43">
        <v>0</v>
      </c>
      <c r="Q1988" s="43">
        <v>0</v>
      </c>
      <c r="R1988" s="43">
        <v>0</v>
      </c>
      <c r="S1988" s="43">
        <v>0</v>
      </c>
      <c r="T1988" s="43">
        <v>0</v>
      </c>
      <c r="U1988" s="43">
        <v>0</v>
      </c>
      <c r="V1988" s="43">
        <f t="shared" si="3894"/>
        <v>159.30000000000001</v>
      </c>
      <c r="W1988" s="43"/>
      <c r="X1988" s="43"/>
      <c r="Y1988" s="43"/>
      <c r="Z1988" s="43"/>
      <c r="AA1988" s="43"/>
      <c r="AB1988" s="43">
        <v>171.05099999999999</v>
      </c>
      <c r="AC1988" s="44">
        <v>171.05099999999999</v>
      </c>
      <c r="AD1988" s="44">
        <v>171.05099999999999</v>
      </c>
      <c r="AE1988" s="45">
        <f t="shared" si="3884"/>
        <v>100</v>
      </c>
      <c r="AF1988" s="43">
        <v>171.05099999999999</v>
      </c>
      <c r="AG1988" s="43">
        <v>0</v>
      </c>
      <c r="AH1988" s="43">
        <v>0</v>
      </c>
      <c r="AI1988" s="43">
        <v>0</v>
      </c>
      <c r="AJ1988" s="43">
        <v>0</v>
      </c>
      <c r="AK1988" s="43">
        <v>0</v>
      </c>
      <c r="AL1988" s="43">
        <f t="shared" si="3891"/>
        <v>171.05099999999999</v>
      </c>
      <c r="AM1988" s="43">
        <f t="shared" si="3892"/>
        <v>-11.750999999999976</v>
      </c>
      <c r="AN1988" s="19"/>
      <c r="AO1988" s="1"/>
      <c r="AP1988" s="1"/>
      <c r="AQ1988" s="1"/>
      <c r="AR1988" s="1"/>
      <c r="AS1988" s="1"/>
    </row>
    <row r="1989" ht="47.25">
      <c r="B1989" s="41" t="s">
        <v>848</v>
      </c>
      <c r="C1989" s="41" t="s">
        <v>117</v>
      </c>
      <c r="D1989" s="41" t="s">
        <v>446</v>
      </c>
      <c r="E1989" s="26" t="str">
        <f t="shared" si="3893"/>
        <v>0310</v>
      </c>
      <c r="F1989" s="41" t="s">
        <v>101</v>
      </c>
      <c r="G1989" s="41"/>
      <c r="H1989" s="42" t="s">
        <v>102</v>
      </c>
      <c r="I1989" s="43"/>
      <c r="J1989" s="43"/>
      <c r="K1989" s="43"/>
      <c r="L1989" s="43"/>
      <c r="M1989" s="43"/>
      <c r="N1989" s="43"/>
      <c r="O1989" s="43">
        <f t="shared" ref="O1989:O1995" si="3921">O1990</f>
        <v>0</v>
      </c>
      <c r="P1989" s="43">
        <f t="shared" ref="P1989:P1995" si="3922">P1990</f>
        <v>0</v>
      </c>
      <c r="Q1989" s="43">
        <f t="shared" ref="Q1989:Q1995" si="3923">Q1990</f>
        <v>0</v>
      </c>
      <c r="R1989" s="43">
        <f t="shared" ref="R1989:R1995" si="3924">R1990</f>
        <v>0</v>
      </c>
      <c r="S1989" s="43">
        <f t="shared" ref="S1989:S1995" si="3925">S1990</f>
        <v>0</v>
      </c>
      <c r="T1989" s="43"/>
      <c r="U1989" s="43"/>
      <c r="V1989" s="43">
        <f t="shared" si="3894"/>
        <v>0</v>
      </c>
      <c r="W1989" s="43"/>
      <c r="X1989" s="43"/>
      <c r="Y1989" s="43"/>
      <c r="Z1989" s="43"/>
      <c r="AA1989" s="43"/>
      <c r="AB1989" s="43">
        <f t="shared" ref="AB1989:AB1995" si="3926">AB1990</f>
        <v>3774.5837499999998</v>
      </c>
      <c r="AC1989" s="44">
        <f t="shared" ref="AC1989:AC1995" si="3927">AC1990</f>
        <v>3774.5837499999998</v>
      </c>
      <c r="AD1989" s="44">
        <f t="shared" ref="AD1989:AD1995" si="3928">AD1990</f>
        <v>3774.5837499999998</v>
      </c>
      <c r="AE1989" s="45">
        <f t="shared" si="3884"/>
        <v>100</v>
      </c>
      <c r="AF1989" s="43">
        <f t="shared" ref="AF1989:AF1995" si="3929">AF1990</f>
        <v>3774.5837499999998</v>
      </c>
      <c r="AG1989" s="43">
        <f t="shared" ref="AG1989:AG1995" si="3930">AG1990</f>
        <v>0</v>
      </c>
      <c r="AH1989" s="43">
        <f t="shared" ref="AH1989:AH1995" si="3931">AH1990</f>
        <v>0</v>
      </c>
      <c r="AI1989" s="43">
        <f t="shared" ref="AI1989:AI1995" si="3932">AI1990</f>
        <v>0</v>
      </c>
      <c r="AJ1989" s="43">
        <f t="shared" ref="AJ1989:AJ1995" si="3933">AJ1990</f>
        <v>0</v>
      </c>
      <c r="AK1989" s="43">
        <f t="shared" ref="AK1989:AK1995" si="3934">AK1990</f>
        <v>0</v>
      </c>
      <c r="AL1989" s="43">
        <f t="shared" si="3891"/>
        <v>3774.5837499999998</v>
      </c>
      <c r="AM1989" s="43">
        <f t="shared" si="3892"/>
        <v>-3774.5837499999998</v>
      </c>
      <c r="AN1989" s="19"/>
      <c r="AO1989" s="1"/>
      <c r="AP1989" s="1"/>
      <c r="AQ1989" s="1"/>
      <c r="AR1989" s="1"/>
      <c r="AS1989" s="1"/>
    </row>
    <row r="1990">
      <c r="B1990" s="41" t="s">
        <v>848</v>
      </c>
      <c r="C1990" s="41" t="s">
        <v>117</v>
      </c>
      <c r="D1990" s="41" t="s">
        <v>446</v>
      </c>
      <c r="E1990" s="26" t="str">
        <f t="shared" si="3893"/>
        <v>0310</v>
      </c>
      <c r="F1990" s="41" t="s">
        <v>111</v>
      </c>
      <c r="G1990" s="41"/>
      <c r="H1990" s="42" t="s">
        <v>112</v>
      </c>
      <c r="I1990" s="43"/>
      <c r="J1990" s="43"/>
      <c r="K1990" s="43"/>
      <c r="L1990" s="43"/>
      <c r="M1990" s="43"/>
      <c r="N1990" s="43"/>
      <c r="O1990" s="43">
        <f t="shared" si="3921"/>
        <v>0</v>
      </c>
      <c r="P1990" s="43">
        <f t="shared" si="3922"/>
        <v>0</v>
      </c>
      <c r="Q1990" s="43">
        <f t="shared" si="3923"/>
        <v>0</v>
      </c>
      <c r="R1990" s="43">
        <f t="shared" si="3924"/>
        <v>0</v>
      </c>
      <c r="S1990" s="43">
        <f t="shared" si="3925"/>
        <v>0</v>
      </c>
      <c r="T1990" s="43"/>
      <c r="U1990" s="43"/>
      <c r="V1990" s="43">
        <f t="shared" si="3894"/>
        <v>0</v>
      </c>
      <c r="W1990" s="43"/>
      <c r="X1990" s="43"/>
      <c r="Y1990" s="43"/>
      <c r="Z1990" s="43"/>
      <c r="AA1990" s="43"/>
      <c r="AB1990" s="43">
        <f t="shared" si="3926"/>
        <v>3774.5837499999998</v>
      </c>
      <c r="AC1990" s="44">
        <f t="shared" si="3927"/>
        <v>3774.5837499999998</v>
      </c>
      <c r="AD1990" s="44">
        <f t="shared" si="3928"/>
        <v>3774.5837499999998</v>
      </c>
      <c r="AE1990" s="45">
        <f t="shared" si="3884"/>
        <v>100</v>
      </c>
      <c r="AF1990" s="43">
        <f t="shared" si="3929"/>
        <v>3774.5837499999998</v>
      </c>
      <c r="AG1990" s="43">
        <f t="shared" si="3930"/>
        <v>0</v>
      </c>
      <c r="AH1990" s="43">
        <f t="shared" si="3931"/>
        <v>0</v>
      </c>
      <c r="AI1990" s="43">
        <f t="shared" si="3932"/>
        <v>0</v>
      </c>
      <c r="AJ1990" s="43">
        <f t="shared" si="3933"/>
        <v>0</v>
      </c>
      <c r="AK1990" s="43">
        <f t="shared" si="3934"/>
        <v>0</v>
      </c>
      <c r="AL1990" s="43">
        <f t="shared" si="3891"/>
        <v>3774.5837499999998</v>
      </c>
      <c r="AM1990" s="43">
        <f t="shared" si="3892"/>
        <v>-3774.5837499999998</v>
      </c>
      <c r="AN1990" s="19"/>
      <c r="AR1990" s="1"/>
      <c r="AS1990" s="1"/>
    </row>
    <row r="1991">
      <c r="B1991" s="41" t="s">
        <v>848</v>
      </c>
      <c r="C1991" s="41" t="s">
        <v>117</v>
      </c>
      <c r="D1991" s="41" t="s">
        <v>446</v>
      </c>
      <c r="E1991" s="26" t="str">
        <f t="shared" si="3893"/>
        <v>0310</v>
      </c>
      <c r="F1991" s="41" t="s">
        <v>113</v>
      </c>
      <c r="G1991" s="41"/>
      <c r="H1991" s="42" t="s">
        <v>114</v>
      </c>
      <c r="I1991" s="43"/>
      <c r="J1991" s="43"/>
      <c r="K1991" s="43"/>
      <c r="L1991" s="43"/>
      <c r="M1991" s="43"/>
      <c r="N1991" s="43"/>
      <c r="O1991" s="43">
        <f t="shared" si="3921"/>
        <v>0</v>
      </c>
      <c r="P1991" s="43">
        <f t="shared" si="3922"/>
        <v>0</v>
      </c>
      <c r="Q1991" s="43">
        <f t="shared" si="3923"/>
        <v>0</v>
      </c>
      <c r="R1991" s="43">
        <f t="shared" si="3924"/>
        <v>0</v>
      </c>
      <c r="S1991" s="43">
        <f t="shared" si="3925"/>
        <v>0</v>
      </c>
      <c r="T1991" s="43"/>
      <c r="U1991" s="43"/>
      <c r="V1991" s="43">
        <f t="shared" si="3894"/>
        <v>0</v>
      </c>
      <c r="W1991" s="43"/>
      <c r="X1991" s="43"/>
      <c r="Y1991" s="43"/>
      <c r="Z1991" s="43"/>
      <c r="AA1991" s="43"/>
      <c r="AB1991" s="43">
        <f t="shared" si="3926"/>
        <v>3774.5837499999998</v>
      </c>
      <c r="AC1991" s="44">
        <f t="shared" si="3927"/>
        <v>3774.5837499999998</v>
      </c>
      <c r="AD1991" s="44">
        <f t="shared" si="3928"/>
        <v>3774.5837499999998</v>
      </c>
      <c r="AE1991" s="45">
        <f t="shared" si="3884"/>
        <v>100</v>
      </c>
      <c r="AF1991" s="43">
        <f t="shared" si="3929"/>
        <v>3774.5837499999998</v>
      </c>
      <c r="AG1991" s="43">
        <f t="shared" si="3930"/>
        <v>0</v>
      </c>
      <c r="AH1991" s="43">
        <f t="shared" si="3931"/>
        <v>0</v>
      </c>
      <c r="AI1991" s="43">
        <f t="shared" si="3932"/>
        <v>0</v>
      </c>
      <c r="AJ1991" s="43">
        <f t="shared" si="3933"/>
        <v>0</v>
      </c>
      <c r="AK1991" s="43">
        <f t="shared" si="3934"/>
        <v>0</v>
      </c>
      <c r="AL1991" s="43">
        <f t="shared" si="3891"/>
        <v>3774.5837499999998</v>
      </c>
      <c r="AM1991" s="43">
        <f t="shared" si="3892"/>
        <v>-3774.5837499999998</v>
      </c>
      <c r="AN1991" s="19"/>
      <c r="AO1991" s="1"/>
      <c r="AP1991" s="1"/>
      <c r="AQ1991" s="1"/>
      <c r="AR1991" s="1"/>
      <c r="AS1991" s="1"/>
    </row>
    <row r="1992" ht="31.5">
      <c r="B1992" s="41" t="s">
        <v>848</v>
      </c>
      <c r="C1992" s="41" t="s">
        <v>117</v>
      </c>
      <c r="D1992" s="41" t="s">
        <v>446</v>
      </c>
      <c r="E1992" s="26" t="str">
        <f t="shared" si="3893"/>
        <v>0310</v>
      </c>
      <c r="F1992" s="41" t="s">
        <v>113</v>
      </c>
      <c r="G1992" s="41" t="s">
        <v>53</v>
      </c>
      <c r="H1992" s="42" t="s">
        <v>54</v>
      </c>
      <c r="I1992" s="43"/>
      <c r="J1992" s="43"/>
      <c r="K1992" s="43"/>
      <c r="L1992" s="43"/>
      <c r="M1992" s="43"/>
      <c r="N1992" s="43"/>
      <c r="O1992" s="43">
        <f t="shared" si="3921"/>
        <v>0</v>
      </c>
      <c r="P1992" s="43">
        <f t="shared" si="3922"/>
        <v>0</v>
      </c>
      <c r="Q1992" s="43">
        <f t="shared" si="3923"/>
        <v>0</v>
      </c>
      <c r="R1992" s="43">
        <f t="shared" si="3924"/>
        <v>0</v>
      </c>
      <c r="S1992" s="43">
        <f t="shared" si="3925"/>
        <v>0</v>
      </c>
      <c r="T1992" s="43"/>
      <c r="U1992" s="43"/>
      <c r="V1992" s="43">
        <f t="shared" si="3894"/>
        <v>0</v>
      </c>
      <c r="W1992" s="43"/>
      <c r="X1992" s="43"/>
      <c r="Y1992" s="43"/>
      <c r="Z1992" s="43"/>
      <c r="AA1992" s="43"/>
      <c r="AB1992" s="43">
        <f t="shared" si="3926"/>
        <v>3774.5837499999998</v>
      </c>
      <c r="AC1992" s="44">
        <f t="shared" si="3927"/>
        <v>3774.5837499999998</v>
      </c>
      <c r="AD1992" s="44">
        <f t="shared" si="3928"/>
        <v>3774.5837499999998</v>
      </c>
      <c r="AE1992" s="45">
        <f t="shared" si="3884"/>
        <v>100</v>
      </c>
      <c r="AF1992" s="43">
        <f t="shared" si="3929"/>
        <v>3774.5837499999998</v>
      </c>
      <c r="AG1992" s="43">
        <f t="shared" si="3930"/>
        <v>0</v>
      </c>
      <c r="AH1992" s="43">
        <f t="shared" si="3931"/>
        <v>0</v>
      </c>
      <c r="AI1992" s="43">
        <f t="shared" si="3932"/>
        <v>0</v>
      </c>
      <c r="AJ1992" s="43">
        <f t="shared" si="3933"/>
        <v>0</v>
      </c>
      <c r="AK1992" s="43">
        <f t="shared" si="3934"/>
        <v>0</v>
      </c>
      <c r="AL1992" s="43">
        <f t="shared" si="3891"/>
        <v>3774.5837499999998</v>
      </c>
      <c r="AM1992" s="43">
        <f t="shared" si="3892"/>
        <v>-3774.5837499999998</v>
      </c>
      <c r="AN1992" s="19"/>
      <c r="AO1992" s="1"/>
      <c r="AP1992" s="1"/>
      <c r="AQ1992" s="1"/>
      <c r="AR1992" s="1"/>
      <c r="AS1992" s="1"/>
    </row>
    <row r="1993" ht="31.5">
      <c r="B1993" s="41" t="s">
        <v>848</v>
      </c>
      <c r="C1993" s="41" t="s">
        <v>117</v>
      </c>
      <c r="D1993" s="41" t="s">
        <v>446</v>
      </c>
      <c r="E1993" s="26" t="str">
        <f t="shared" si="3893"/>
        <v>0310</v>
      </c>
      <c r="F1993" s="41" t="s">
        <v>113</v>
      </c>
      <c r="G1993" s="41" t="s">
        <v>55</v>
      </c>
      <c r="H1993" s="42" t="s">
        <v>56</v>
      </c>
      <c r="I1993" s="43"/>
      <c r="J1993" s="43"/>
      <c r="K1993" s="43"/>
      <c r="L1993" s="43"/>
      <c r="M1993" s="43"/>
      <c r="N1993" s="43"/>
      <c r="O1993" s="43">
        <v>0</v>
      </c>
      <c r="P1993" s="43">
        <v>0</v>
      </c>
      <c r="Q1993" s="43">
        <v>0</v>
      </c>
      <c r="R1993" s="43">
        <v>0</v>
      </c>
      <c r="S1993" s="43">
        <v>0</v>
      </c>
      <c r="T1993" s="43"/>
      <c r="U1993" s="43"/>
      <c r="V1993" s="43">
        <f t="shared" si="3894"/>
        <v>0</v>
      </c>
      <c r="W1993" s="43"/>
      <c r="X1993" s="43"/>
      <c r="Y1993" s="43"/>
      <c r="Z1993" s="43"/>
      <c r="AA1993" s="43"/>
      <c r="AB1993" s="43">
        <v>3774.5837499999998</v>
      </c>
      <c r="AC1993" s="44">
        <v>3774.5837499999998</v>
      </c>
      <c r="AD1993" s="44">
        <v>3774.5837499999998</v>
      </c>
      <c r="AE1993" s="45">
        <f t="shared" si="3884"/>
        <v>100</v>
      </c>
      <c r="AF1993" s="43">
        <v>3774.5837499999998</v>
      </c>
      <c r="AG1993" s="43">
        <v>0</v>
      </c>
      <c r="AH1993" s="43">
        <v>0</v>
      </c>
      <c r="AI1993" s="43">
        <v>0</v>
      </c>
      <c r="AJ1993" s="43">
        <v>0</v>
      </c>
      <c r="AK1993" s="43">
        <v>0</v>
      </c>
      <c r="AL1993" s="43">
        <f t="shared" si="3891"/>
        <v>3774.5837499999998</v>
      </c>
      <c r="AM1993" s="43">
        <f t="shared" si="3892"/>
        <v>-3774.5837499999998</v>
      </c>
      <c r="AN1993" s="19"/>
      <c r="AO1993" s="1"/>
      <c r="AP1993" s="1"/>
      <c r="AQ1993" s="1"/>
      <c r="AR1993" s="1"/>
      <c r="AS1993" s="1"/>
    </row>
    <row r="1994" s="33" customFormat="1" ht="31.5">
      <c r="B1994" s="34" t="s">
        <v>848</v>
      </c>
      <c r="C1994" s="34" t="s">
        <v>117</v>
      </c>
      <c r="D1994" s="34" t="s">
        <v>200</v>
      </c>
      <c r="E1994" s="35" t="str">
        <f t="shared" si="3893"/>
        <v>0314</v>
      </c>
      <c r="F1994" s="34"/>
      <c r="G1994" s="34"/>
      <c r="H1994" s="36" t="s">
        <v>201</v>
      </c>
      <c r="I1994" s="37">
        <f t="shared" ref="I1994:I1995" si="3935">I1995</f>
        <v>1331.0999999999999</v>
      </c>
      <c r="J1994" s="37">
        <f t="shared" ref="J1994:J1995" si="3936">J1995</f>
        <v>1367.1999999999998</v>
      </c>
      <c r="K1994" s="37">
        <f t="shared" ref="K1994:K1995" si="3937">K1995</f>
        <v>1367.1999999999998</v>
      </c>
      <c r="L1994" s="37">
        <f t="shared" ref="L1994:L1995" si="3938">L1995</f>
        <v>0</v>
      </c>
      <c r="M1994" s="37">
        <f t="shared" ref="M1994:M1995" si="3939">M1995</f>
        <v>0</v>
      </c>
      <c r="N1994" s="37">
        <f t="shared" ref="N1994:N1995" si="3940">N1995</f>
        <v>0</v>
      </c>
      <c r="O1994" s="37">
        <f t="shared" si="3921"/>
        <v>0</v>
      </c>
      <c r="P1994" s="37">
        <f t="shared" si="3922"/>
        <v>0</v>
      </c>
      <c r="Q1994" s="37">
        <f t="shared" si="3923"/>
        <v>0</v>
      </c>
      <c r="R1994" s="37">
        <f t="shared" si="3924"/>
        <v>0</v>
      </c>
      <c r="S1994" s="37">
        <f t="shared" si="3925"/>
        <v>0</v>
      </c>
      <c r="T1994" s="37">
        <f t="shared" ref="T1994:T1995" si="3941">T1995</f>
        <v>0</v>
      </c>
      <c r="U1994" s="37">
        <v>0</v>
      </c>
      <c r="V1994" s="37">
        <f t="shared" si="3894"/>
        <v>1331.0999999999999</v>
      </c>
      <c r="W1994" s="37">
        <f t="shared" ref="W1994:W1995" si="3942">W1995</f>
        <v>0</v>
      </c>
      <c r="X1994" s="37">
        <f t="shared" ref="X1994:X1995" si="3943">X1995</f>
        <v>0</v>
      </c>
      <c r="Y1994" s="37">
        <f t="shared" ref="Y1994:Y1995" si="3944">Y1995</f>
        <v>0</v>
      </c>
      <c r="Z1994" s="37">
        <f t="shared" ref="Z1994:Z1995" si="3945">Z1995</f>
        <v>0</v>
      </c>
      <c r="AA1994" s="37">
        <f t="shared" ref="AA1994:AA1995" si="3946">AA1995</f>
        <v>0</v>
      </c>
      <c r="AB1994" s="43">
        <f t="shared" si="3926"/>
        <v>886.16103999999996</v>
      </c>
      <c r="AC1994" s="38">
        <f t="shared" si="3927"/>
        <v>1434.3000000000002</v>
      </c>
      <c r="AD1994" s="44">
        <f t="shared" si="3928"/>
        <v>1434.3000000000002</v>
      </c>
      <c r="AE1994" s="39">
        <f t="shared" si="3884"/>
        <v>100</v>
      </c>
      <c r="AF1994" s="37">
        <f t="shared" si="3929"/>
        <v>1434.3000000000002</v>
      </c>
      <c r="AG1994" s="37">
        <f t="shared" si="3930"/>
        <v>0</v>
      </c>
      <c r="AH1994" s="37">
        <f t="shared" si="3931"/>
        <v>0</v>
      </c>
      <c r="AI1994" s="37">
        <f t="shared" si="3932"/>
        <v>0</v>
      </c>
      <c r="AJ1994" s="37">
        <f t="shared" si="3933"/>
        <v>0</v>
      </c>
      <c r="AK1994" s="37">
        <f t="shared" si="3934"/>
        <v>0</v>
      </c>
      <c r="AL1994" s="37">
        <f t="shared" si="3891"/>
        <v>1434.3000000000002</v>
      </c>
      <c r="AM1994" s="37">
        <f t="shared" si="3892"/>
        <v>-103.20000000000027</v>
      </c>
      <c r="AN1994" s="40"/>
      <c r="AO1994" s="33"/>
      <c r="AP1994" s="33"/>
      <c r="AQ1994" s="33"/>
      <c r="AR1994" s="33"/>
      <c r="AS1994" s="33"/>
    </row>
    <row r="1995" ht="31.5">
      <c r="B1995" s="41" t="s">
        <v>848</v>
      </c>
      <c r="C1995" s="41" t="s">
        <v>117</v>
      </c>
      <c r="D1995" s="41" t="s">
        <v>200</v>
      </c>
      <c r="E1995" s="26" t="str">
        <f t="shared" si="3893"/>
        <v>0314</v>
      </c>
      <c r="F1995" s="41" t="s">
        <v>81</v>
      </c>
      <c r="G1995" s="41"/>
      <c r="H1995" s="42" t="s">
        <v>82</v>
      </c>
      <c r="I1995" s="43">
        <f t="shared" si="3935"/>
        <v>1331.0999999999999</v>
      </c>
      <c r="J1995" s="43">
        <f t="shared" si="3936"/>
        <v>1367.1999999999998</v>
      </c>
      <c r="K1995" s="43">
        <f t="shared" si="3937"/>
        <v>1367.1999999999998</v>
      </c>
      <c r="L1995" s="43">
        <f t="shared" si="3938"/>
        <v>0</v>
      </c>
      <c r="M1995" s="43">
        <f t="shared" si="3939"/>
        <v>0</v>
      </c>
      <c r="N1995" s="43">
        <f t="shared" si="3940"/>
        <v>0</v>
      </c>
      <c r="O1995" s="43">
        <f t="shared" si="3921"/>
        <v>0</v>
      </c>
      <c r="P1995" s="43">
        <f t="shared" si="3922"/>
        <v>0</v>
      </c>
      <c r="Q1995" s="43">
        <f t="shared" si="3923"/>
        <v>0</v>
      </c>
      <c r="R1995" s="43">
        <f t="shared" si="3924"/>
        <v>0</v>
      </c>
      <c r="S1995" s="43">
        <f t="shared" si="3925"/>
        <v>0</v>
      </c>
      <c r="T1995" s="43">
        <f t="shared" si="3941"/>
        <v>0</v>
      </c>
      <c r="U1995" s="43">
        <v>0</v>
      </c>
      <c r="V1995" s="43">
        <f t="shared" si="3894"/>
        <v>1331.0999999999999</v>
      </c>
      <c r="W1995" s="43">
        <f t="shared" si="3942"/>
        <v>0</v>
      </c>
      <c r="X1995" s="43">
        <f t="shared" si="3943"/>
        <v>0</v>
      </c>
      <c r="Y1995" s="43">
        <f t="shared" si="3944"/>
        <v>0</v>
      </c>
      <c r="Z1995" s="43">
        <f t="shared" si="3945"/>
        <v>0</v>
      </c>
      <c r="AA1995" s="43">
        <f t="shared" si="3946"/>
        <v>0</v>
      </c>
      <c r="AB1995" s="43">
        <f t="shared" si="3926"/>
        <v>886.16103999999996</v>
      </c>
      <c r="AC1995" s="44">
        <f t="shared" si="3927"/>
        <v>1434.3000000000002</v>
      </c>
      <c r="AD1995" s="44">
        <f t="shared" si="3928"/>
        <v>1434.3000000000002</v>
      </c>
      <c r="AE1995" s="45">
        <f t="shared" si="3884"/>
        <v>100</v>
      </c>
      <c r="AF1995" s="43">
        <f t="shared" si="3929"/>
        <v>1434.3000000000002</v>
      </c>
      <c r="AG1995" s="43">
        <f t="shared" si="3930"/>
        <v>0</v>
      </c>
      <c r="AH1995" s="43">
        <f t="shared" si="3931"/>
        <v>0</v>
      </c>
      <c r="AI1995" s="43">
        <f t="shared" si="3932"/>
        <v>0</v>
      </c>
      <c r="AJ1995" s="43">
        <f t="shared" si="3933"/>
        <v>0</v>
      </c>
      <c r="AK1995" s="43">
        <f t="shared" si="3934"/>
        <v>0</v>
      </c>
      <c r="AL1995" s="43">
        <f t="shared" si="3891"/>
        <v>1434.3000000000002</v>
      </c>
      <c r="AM1995" s="43">
        <f t="shared" si="3892"/>
        <v>-103.20000000000027</v>
      </c>
      <c r="AN1995" s="2"/>
      <c r="AO1995" s="1"/>
      <c r="AP1995" s="1"/>
      <c r="AQ1995" s="1"/>
      <c r="AR1995" s="1"/>
      <c r="AS1995" s="1"/>
    </row>
    <row r="1996">
      <c r="B1996" s="41" t="s">
        <v>848</v>
      </c>
      <c r="C1996" s="41" t="s">
        <v>117</v>
      </c>
      <c r="D1996" s="41" t="s">
        <v>200</v>
      </c>
      <c r="E1996" s="26" t="str">
        <f t="shared" si="3893"/>
        <v>0314</v>
      </c>
      <c r="F1996" s="41" t="s">
        <v>83</v>
      </c>
      <c r="G1996" s="41"/>
      <c r="H1996" s="42" t="s">
        <v>84</v>
      </c>
      <c r="I1996" s="43">
        <f>I2000+I2003+I1997</f>
        <v>1331.0999999999999</v>
      </c>
      <c r="J1996" s="43">
        <f>J2000+J2003+J1997</f>
        <v>1367.1999999999998</v>
      </c>
      <c r="K1996" s="43">
        <f>K2000+K2003+K1997</f>
        <v>1367.1999999999998</v>
      </c>
      <c r="L1996" s="43">
        <f>L2000+L2003+L1997</f>
        <v>0</v>
      </c>
      <c r="M1996" s="43">
        <f>M2000+M2003+M1997</f>
        <v>0</v>
      </c>
      <c r="N1996" s="43">
        <f>N2000+N2003+N1997</f>
        <v>0</v>
      </c>
      <c r="O1996" s="43">
        <f>O2000+O2003+O1997</f>
        <v>0</v>
      </c>
      <c r="P1996" s="43">
        <f>P2000+P2003+P1997</f>
        <v>0</v>
      </c>
      <c r="Q1996" s="43">
        <f>Q2000+Q2003+Q1997</f>
        <v>0</v>
      </c>
      <c r="R1996" s="43">
        <f>R2000+R2003+R1997</f>
        <v>0</v>
      </c>
      <c r="S1996" s="43">
        <f>S2000+S2003+S1997</f>
        <v>0</v>
      </c>
      <c r="T1996" s="43">
        <f>T2000+T2003+T1997</f>
        <v>0</v>
      </c>
      <c r="U1996" s="43">
        <v>0</v>
      </c>
      <c r="V1996" s="43">
        <f t="shared" si="3894"/>
        <v>1331.0999999999999</v>
      </c>
      <c r="W1996" s="43">
        <f>W2000+W2003+W1997</f>
        <v>0</v>
      </c>
      <c r="X1996" s="43">
        <f>X2000+X2003+X1997</f>
        <v>0</v>
      </c>
      <c r="Y1996" s="43">
        <f>Y2000+Y2003+Y1997</f>
        <v>0</v>
      </c>
      <c r="Z1996" s="43">
        <f>Z2000+Z2003+Z1997</f>
        <v>0</v>
      </c>
      <c r="AA1996" s="43">
        <f>AA2000+AA2003+AA1997</f>
        <v>0</v>
      </c>
      <c r="AB1996" s="43">
        <f>AB2000+AB2003+AB1997</f>
        <v>886.16103999999996</v>
      </c>
      <c r="AC1996" s="44">
        <f>AC2000+AC2003+AC1997</f>
        <v>1434.3000000000002</v>
      </c>
      <c r="AD1996" s="44">
        <f>AD2000+AD2003+AD1997</f>
        <v>1434.3000000000002</v>
      </c>
      <c r="AE1996" s="45">
        <f t="shared" si="3884"/>
        <v>100</v>
      </c>
      <c r="AF1996" s="43">
        <f>AF2000+AF2003+AF1997</f>
        <v>1434.3000000000002</v>
      </c>
      <c r="AG1996" s="43">
        <f>AG2000+AG2003+AG1997</f>
        <v>0</v>
      </c>
      <c r="AH1996" s="43">
        <f>AH2000+AH2003+AH1997</f>
        <v>0</v>
      </c>
      <c r="AI1996" s="43">
        <f>AI2000+AI2003+AI1997</f>
        <v>0</v>
      </c>
      <c r="AJ1996" s="43">
        <f>AJ2000+AJ2003+AJ1997</f>
        <v>0</v>
      </c>
      <c r="AK1996" s="43">
        <f>AK2000+AK2003+AK1997</f>
        <v>0</v>
      </c>
      <c r="AL1996" s="43">
        <f t="shared" si="3891"/>
        <v>1434.3000000000002</v>
      </c>
      <c r="AM1996" s="43">
        <f t="shared" si="3892"/>
        <v>-103.20000000000027</v>
      </c>
      <c r="AN1996" s="2"/>
      <c r="AR1996" s="1"/>
      <c r="AS1996" s="1"/>
    </row>
    <row r="1997" ht="63" hidden="1">
      <c r="B1997" s="41" t="s">
        <v>848</v>
      </c>
      <c r="C1997" s="41" t="s">
        <v>117</v>
      </c>
      <c r="D1997" s="41" t="s">
        <v>200</v>
      </c>
      <c r="E1997" s="26" t="str">
        <f t="shared" si="3893"/>
        <v>0314</v>
      </c>
      <c r="F1997" s="41" t="s">
        <v>202</v>
      </c>
      <c r="G1997" s="41"/>
      <c r="H1997" s="42" t="s">
        <v>203</v>
      </c>
      <c r="I1997" s="43">
        <f t="shared" ref="I1997:I2001" si="3947">I1998</f>
        <v>0</v>
      </c>
      <c r="J1997" s="43">
        <f t="shared" ref="J1997:J2001" si="3948">J1998</f>
        <v>0</v>
      </c>
      <c r="K1997" s="43">
        <f t="shared" ref="K1997:K2001" si="3949">K1998</f>
        <v>0</v>
      </c>
      <c r="L1997" s="43">
        <f t="shared" ref="L1997:L2001" si="3950">L1998</f>
        <v>0</v>
      </c>
      <c r="M1997" s="43">
        <f t="shared" ref="M1997:M2001" si="3951">M1998</f>
        <v>0</v>
      </c>
      <c r="N1997" s="43">
        <f t="shared" ref="N1997:N2001" si="3952">N1998</f>
        <v>0</v>
      </c>
      <c r="O1997" s="43">
        <f t="shared" ref="O1997:O2001" si="3953">O1998</f>
        <v>0</v>
      </c>
      <c r="P1997" s="43">
        <f t="shared" ref="P1997:P2001" si="3954">P1998</f>
        <v>0</v>
      </c>
      <c r="Q1997" s="43">
        <f t="shared" ref="Q1997:Q2001" si="3955">Q1998</f>
        <v>0</v>
      </c>
      <c r="R1997" s="43">
        <f t="shared" ref="R1997:R2001" si="3956">R1998</f>
        <v>0</v>
      </c>
      <c r="S1997" s="43">
        <f t="shared" ref="S1997:S2001" si="3957">S1998</f>
        <v>0</v>
      </c>
      <c r="T1997" s="43">
        <f t="shared" ref="T1997:T2001" si="3958">T1998</f>
        <v>0</v>
      </c>
      <c r="U1997" s="43">
        <v>0</v>
      </c>
      <c r="V1997" s="43">
        <f t="shared" si="3894"/>
        <v>0</v>
      </c>
      <c r="W1997" s="43">
        <f t="shared" ref="W1997:W2001" si="3959">W1998</f>
        <v>0</v>
      </c>
      <c r="X1997" s="43">
        <f t="shared" ref="X1997:X2001" si="3960">X1998</f>
        <v>0</v>
      </c>
      <c r="Y1997" s="43">
        <f t="shared" ref="Y1997:Y2001" si="3961">Y1998</f>
        <v>0</v>
      </c>
      <c r="Z1997" s="43">
        <f t="shared" ref="Z1997:Z2001" si="3962">Z1998</f>
        <v>0</v>
      </c>
      <c r="AA1997" s="43">
        <f t="shared" ref="AA1997:AA2001" si="3963">AA1998</f>
        <v>0</v>
      </c>
      <c r="AB1997" s="43">
        <f t="shared" ref="AB1997:AB2001" si="3964">AB1998</f>
        <v>0</v>
      </c>
      <c r="AC1997" s="44">
        <f t="shared" ref="AC1997:AC2001" si="3965">AC1998</f>
        <v>0</v>
      </c>
      <c r="AD1997" s="44">
        <f t="shared" ref="AD1997:AD2001" si="3966">AD1998</f>
        <v>0</v>
      </c>
      <c r="AE1997" s="45" t="e">
        <f t="shared" si="3884"/>
        <v>#DIV/0!</v>
      </c>
      <c r="AF1997" s="46">
        <f t="shared" ref="AF1997:AF2001" si="3967">AF1998</f>
        <v>0</v>
      </c>
      <c r="AG1997" s="46">
        <f t="shared" ref="AG1997:AG2001" si="3968">AG1998</f>
        <v>0</v>
      </c>
      <c r="AH1997" s="47">
        <f t="shared" ref="AH1997:AH2001" si="3969">AH1998</f>
        <v>0</v>
      </c>
      <c r="AI1997" s="47">
        <f t="shared" ref="AI1997:AI2001" si="3970">AI1998</f>
        <v>0</v>
      </c>
      <c r="AJ1997" s="47">
        <f t="shared" ref="AJ1997:AJ2001" si="3971">AJ1998</f>
        <v>0</v>
      </c>
      <c r="AK1997" s="47">
        <f t="shared" ref="AK1997:AK2001" si="3972">AK1998</f>
        <v>0</v>
      </c>
      <c r="AL1997" s="47">
        <f t="shared" si="3891"/>
        <v>0</v>
      </c>
      <c r="AM1997" s="47">
        <f t="shared" si="3892"/>
        <v>0</v>
      </c>
      <c r="AN1997" s="48" t="s">
        <v>36</v>
      </c>
      <c r="AO1997" s="1"/>
      <c r="AP1997" s="1"/>
      <c r="AQ1997" s="1"/>
      <c r="AR1997" s="1"/>
      <c r="AS1997" s="1"/>
    </row>
    <row r="1998" ht="31.5" hidden="1">
      <c r="B1998" s="41" t="s">
        <v>848</v>
      </c>
      <c r="C1998" s="41" t="s">
        <v>117</v>
      </c>
      <c r="D1998" s="41" t="s">
        <v>200</v>
      </c>
      <c r="E1998" s="26" t="str">
        <f t="shared" si="3893"/>
        <v>0314</v>
      </c>
      <c r="F1998" s="41" t="s">
        <v>202</v>
      </c>
      <c r="G1998" s="41" t="s">
        <v>53</v>
      </c>
      <c r="H1998" s="42" t="s">
        <v>54</v>
      </c>
      <c r="I1998" s="43">
        <f t="shared" si="3947"/>
        <v>0</v>
      </c>
      <c r="J1998" s="43">
        <f t="shared" si="3948"/>
        <v>0</v>
      </c>
      <c r="K1998" s="43">
        <f t="shared" si="3949"/>
        <v>0</v>
      </c>
      <c r="L1998" s="43">
        <f t="shared" si="3950"/>
        <v>0</v>
      </c>
      <c r="M1998" s="43">
        <f t="shared" si="3951"/>
        <v>0</v>
      </c>
      <c r="N1998" s="43">
        <f t="shared" si="3952"/>
        <v>0</v>
      </c>
      <c r="O1998" s="43">
        <f t="shared" si="3953"/>
        <v>0</v>
      </c>
      <c r="P1998" s="43">
        <f t="shared" si="3954"/>
        <v>0</v>
      </c>
      <c r="Q1998" s="43">
        <f t="shared" si="3955"/>
        <v>0</v>
      </c>
      <c r="R1998" s="43">
        <f t="shared" si="3956"/>
        <v>0</v>
      </c>
      <c r="S1998" s="43">
        <f t="shared" si="3957"/>
        <v>0</v>
      </c>
      <c r="T1998" s="43">
        <f t="shared" si="3958"/>
        <v>0</v>
      </c>
      <c r="U1998" s="43">
        <v>0</v>
      </c>
      <c r="V1998" s="43">
        <f t="shared" si="3894"/>
        <v>0</v>
      </c>
      <c r="W1998" s="43">
        <f t="shared" si="3959"/>
        <v>0</v>
      </c>
      <c r="X1998" s="43">
        <f t="shared" si="3960"/>
        <v>0</v>
      </c>
      <c r="Y1998" s="43">
        <f t="shared" si="3961"/>
        <v>0</v>
      </c>
      <c r="Z1998" s="43">
        <f t="shared" si="3962"/>
        <v>0</v>
      </c>
      <c r="AA1998" s="43">
        <f t="shared" si="3963"/>
        <v>0</v>
      </c>
      <c r="AB1998" s="43">
        <f t="shared" si="3964"/>
        <v>0</v>
      </c>
      <c r="AC1998" s="44">
        <f t="shared" si="3965"/>
        <v>0</v>
      </c>
      <c r="AD1998" s="44">
        <f t="shared" si="3966"/>
        <v>0</v>
      </c>
      <c r="AE1998" s="45" t="e">
        <f t="shared" si="3884"/>
        <v>#DIV/0!</v>
      </c>
      <c r="AF1998" s="46">
        <f t="shared" si="3967"/>
        <v>0</v>
      </c>
      <c r="AG1998" s="46">
        <f t="shared" si="3968"/>
        <v>0</v>
      </c>
      <c r="AH1998" s="47">
        <f t="shared" si="3969"/>
        <v>0</v>
      </c>
      <c r="AI1998" s="47">
        <f t="shared" si="3970"/>
        <v>0</v>
      </c>
      <c r="AJ1998" s="47">
        <f t="shared" si="3971"/>
        <v>0</v>
      </c>
      <c r="AK1998" s="47">
        <f t="shared" si="3972"/>
        <v>0</v>
      </c>
      <c r="AL1998" s="47">
        <f t="shared" si="3891"/>
        <v>0</v>
      </c>
      <c r="AM1998" s="47">
        <f t="shared" si="3892"/>
        <v>0</v>
      </c>
      <c r="AN1998" s="48" t="s">
        <v>36</v>
      </c>
      <c r="AO1998" s="1"/>
      <c r="AP1998" s="1"/>
      <c r="AQ1998" s="1"/>
      <c r="AR1998" s="1"/>
      <c r="AS1998" s="1"/>
    </row>
    <row r="1999" ht="31.5" hidden="1">
      <c r="B1999" s="41" t="s">
        <v>848</v>
      </c>
      <c r="C1999" s="41" t="s">
        <v>117</v>
      </c>
      <c r="D1999" s="41" t="s">
        <v>200</v>
      </c>
      <c r="E1999" s="26" t="str">
        <f t="shared" si="3893"/>
        <v>0314</v>
      </c>
      <c r="F1999" s="41" t="s">
        <v>202</v>
      </c>
      <c r="G1999" s="41" t="s">
        <v>55</v>
      </c>
      <c r="H1999" s="42" t="s">
        <v>56</v>
      </c>
      <c r="I1999" s="43"/>
      <c r="J1999" s="43"/>
      <c r="K1999" s="43"/>
      <c r="L1999" s="43"/>
      <c r="M1999" s="43"/>
      <c r="N1999" s="43"/>
      <c r="O1999" s="43">
        <v>0</v>
      </c>
      <c r="P1999" s="43">
        <v>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f t="shared" si="3894"/>
        <v>0</v>
      </c>
      <c r="W1999" s="43"/>
      <c r="X1999" s="43"/>
      <c r="Y1999" s="43"/>
      <c r="Z1999" s="43"/>
      <c r="AA1999" s="43"/>
      <c r="AB1999" s="43">
        <v>0</v>
      </c>
      <c r="AC1999" s="44">
        <v>0</v>
      </c>
      <c r="AD1999" s="44">
        <v>0</v>
      </c>
      <c r="AE1999" s="45" t="e">
        <f t="shared" si="3884"/>
        <v>#DIV/0!</v>
      </c>
      <c r="AF1999" s="46">
        <v>0</v>
      </c>
      <c r="AG1999" s="46">
        <v>0</v>
      </c>
      <c r="AH1999" s="47">
        <v>0</v>
      </c>
      <c r="AI1999" s="47">
        <v>0</v>
      </c>
      <c r="AJ1999" s="47">
        <v>0</v>
      </c>
      <c r="AK1999" s="47">
        <v>0</v>
      </c>
      <c r="AL1999" s="47">
        <f t="shared" si="3891"/>
        <v>0</v>
      </c>
      <c r="AM1999" s="47">
        <f t="shared" si="3892"/>
        <v>0</v>
      </c>
      <c r="AN1999" s="48" t="s">
        <v>36</v>
      </c>
      <c r="AR1999" s="1"/>
      <c r="AS1999" s="1"/>
    </row>
    <row r="2000" ht="31.5">
      <c r="B2000" s="41" t="s">
        <v>848</v>
      </c>
      <c r="C2000" s="41" t="s">
        <v>117</v>
      </c>
      <c r="D2000" s="41" t="s">
        <v>200</v>
      </c>
      <c r="E2000" s="26" t="str">
        <f t="shared" si="3893"/>
        <v>0314</v>
      </c>
      <c r="F2000" s="41" t="s">
        <v>204</v>
      </c>
      <c r="G2000" s="41"/>
      <c r="H2000" s="42" t="s">
        <v>205</v>
      </c>
      <c r="I2000" s="43">
        <f t="shared" si="3947"/>
        <v>297.60000000000002</v>
      </c>
      <c r="J2000" s="43">
        <f t="shared" si="3948"/>
        <v>297.60000000000002</v>
      </c>
      <c r="K2000" s="43">
        <f t="shared" si="3949"/>
        <v>297.60000000000002</v>
      </c>
      <c r="L2000" s="43">
        <f t="shared" si="3950"/>
        <v>0</v>
      </c>
      <c r="M2000" s="43">
        <f t="shared" si="3951"/>
        <v>0</v>
      </c>
      <c r="N2000" s="43">
        <f t="shared" si="3952"/>
        <v>0</v>
      </c>
      <c r="O2000" s="43">
        <f t="shared" si="3953"/>
        <v>0</v>
      </c>
      <c r="P2000" s="43">
        <f t="shared" si="3954"/>
        <v>0</v>
      </c>
      <c r="Q2000" s="43">
        <f t="shared" si="3955"/>
        <v>0</v>
      </c>
      <c r="R2000" s="43">
        <f t="shared" si="3956"/>
        <v>0</v>
      </c>
      <c r="S2000" s="43">
        <f t="shared" si="3957"/>
        <v>0</v>
      </c>
      <c r="T2000" s="43">
        <f t="shared" si="3958"/>
        <v>0</v>
      </c>
      <c r="U2000" s="43">
        <v>0</v>
      </c>
      <c r="V2000" s="43">
        <f t="shared" si="3894"/>
        <v>297.60000000000002</v>
      </c>
      <c r="W2000" s="43">
        <f t="shared" si="3959"/>
        <v>0</v>
      </c>
      <c r="X2000" s="43">
        <f t="shared" si="3960"/>
        <v>0</v>
      </c>
      <c r="Y2000" s="43">
        <f t="shared" si="3961"/>
        <v>0</v>
      </c>
      <c r="Z2000" s="43">
        <f t="shared" si="3962"/>
        <v>0</v>
      </c>
      <c r="AA2000" s="43">
        <f t="shared" si="3963"/>
        <v>0</v>
      </c>
      <c r="AB2000" s="43">
        <f t="shared" si="3964"/>
        <v>151.87200000000001</v>
      </c>
      <c r="AC2000" s="44">
        <f t="shared" si="3965"/>
        <v>297.60000000000002</v>
      </c>
      <c r="AD2000" s="44">
        <f t="shared" si="3966"/>
        <v>297.60000000000002</v>
      </c>
      <c r="AE2000" s="45">
        <f t="shared" si="3884"/>
        <v>100</v>
      </c>
      <c r="AF2000" s="43">
        <f t="shared" si="3967"/>
        <v>297.60000000000002</v>
      </c>
      <c r="AG2000" s="43">
        <f t="shared" si="3968"/>
        <v>0</v>
      </c>
      <c r="AH2000" s="43">
        <f t="shared" si="3969"/>
        <v>0</v>
      </c>
      <c r="AI2000" s="43">
        <f t="shared" si="3970"/>
        <v>0</v>
      </c>
      <c r="AJ2000" s="43">
        <f t="shared" si="3971"/>
        <v>0</v>
      </c>
      <c r="AK2000" s="43">
        <f t="shared" si="3972"/>
        <v>0</v>
      </c>
      <c r="AL2000" s="43">
        <f t="shared" si="3891"/>
        <v>297.60000000000002</v>
      </c>
      <c r="AM2000" s="43">
        <f t="shared" si="3892"/>
        <v>0</v>
      </c>
      <c r="AN2000" s="2"/>
      <c r="AO2000" s="1"/>
      <c r="AP2000" s="1"/>
      <c r="AQ2000" s="1"/>
      <c r="AR2000" s="1"/>
      <c r="AS2000" s="1"/>
    </row>
    <row r="2001" ht="31.5">
      <c r="B2001" s="41" t="s">
        <v>848</v>
      </c>
      <c r="C2001" s="41" t="s">
        <v>117</v>
      </c>
      <c r="D2001" s="41" t="s">
        <v>200</v>
      </c>
      <c r="E2001" s="26" t="str">
        <f t="shared" si="3893"/>
        <v>0314</v>
      </c>
      <c r="F2001" s="41" t="s">
        <v>204</v>
      </c>
      <c r="G2001" s="41" t="s">
        <v>53</v>
      </c>
      <c r="H2001" s="42" t="s">
        <v>54</v>
      </c>
      <c r="I2001" s="43">
        <f t="shared" si="3947"/>
        <v>297.60000000000002</v>
      </c>
      <c r="J2001" s="43">
        <f t="shared" si="3948"/>
        <v>297.60000000000002</v>
      </c>
      <c r="K2001" s="43">
        <f t="shared" si="3949"/>
        <v>297.60000000000002</v>
      </c>
      <c r="L2001" s="43">
        <f t="shared" si="3950"/>
        <v>0</v>
      </c>
      <c r="M2001" s="43">
        <f t="shared" si="3951"/>
        <v>0</v>
      </c>
      <c r="N2001" s="43">
        <f t="shared" si="3952"/>
        <v>0</v>
      </c>
      <c r="O2001" s="43">
        <f t="shared" si="3953"/>
        <v>0</v>
      </c>
      <c r="P2001" s="43">
        <f t="shared" si="3954"/>
        <v>0</v>
      </c>
      <c r="Q2001" s="43">
        <f t="shared" si="3955"/>
        <v>0</v>
      </c>
      <c r="R2001" s="43">
        <f t="shared" si="3956"/>
        <v>0</v>
      </c>
      <c r="S2001" s="43">
        <f t="shared" si="3957"/>
        <v>0</v>
      </c>
      <c r="T2001" s="43">
        <f t="shared" si="3958"/>
        <v>0</v>
      </c>
      <c r="U2001" s="43">
        <v>0</v>
      </c>
      <c r="V2001" s="43">
        <f t="shared" si="3894"/>
        <v>297.60000000000002</v>
      </c>
      <c r="W2001" s="43">
        <f t="shared" si="3959"/>
        <v>0</v>
      </c>
      <c r="X2001" s="43">
        <f t="shared" si="3960"/>
        <v>0</v>
      </c>
      <c r="Y2001" s="43">
        <f t="shared" si="3961"/>
        <v>0</v>
      </c>
      <c r="Z2001" s="43">
        <f t="shared" si="3962"/>
        <v>0</v>
      </c>
      <c r="AA2001" s="43">
        <f t="shared" si="3963"/>
        <v>0</v>
      </c>
      <c r="AB2001" s="43">
        <f t="shared" si="3964"/>
        <v>151.87200000000001</v>
      </c>
      <c r="AC2001" s="44">
        <f t="shared" si="3965"/>
        <v>297.60000000000002</v>
      </c>
      <c r="AD2001" s="44">
        <f t="shared" si="3966"/>
        <v>297.60000000000002</v>
      </c>
      <c r="AE2001" s="45">
        <f t="shared" si="3884"/>
        <v>100</v>
      </c>
      <c r="AF2001" s="43">
        <f t="shared" si="3967"/>
        <v>297.60000000000002</v>
      </c>
      <c r="AG2001" s="43">
        <f t="shared" si="3968"/>
        <v>0</v>
      </c>
      <c r="AH2001" s="43">
        <f t="shared" si="3969"/>
        <v>0</v>
      </c>
      <c r="AI2001" s="43">
        <f t="shared" si="3970"/>
        <v>0</v>
      </c>
      <c r="AJ2001" s="43">
        <f t="shared" si="3971"/>
        <v>0</v>
      </c>
      <c r="AK2001" s="43">
        <f t="shared" si="3972"/>
        <v>0</v>
      </c>
      <c r="AL2001" s="43">
        <f t="shared" si="3891"/>
        <v>297.60000000000002</v>
      </c>
      <c r="AM2001" s="43">
        <f t="shared" si="3892"/>
        <v>0</v>
      </c>
      <c r="AN2001" s="2"/>
      <c r="AO2001" s="1"/>
      <c r="AP2001" s="1"/>
      <c r="AQ2001" s="1"/>
      <c r="AR2001" s="1"/>
      <c r="AS2001" s="1"/>
    </row>
    <row r="2002" ht="31.5">
      <c r="B2002" s="41" t="s">
        <v>848</v>
      </c>
      <c r="C2002" s="41" t="s">
        <v>117</v>
      </c>
      <c r="D2002" s="41" t="s">
        <v>200</v>
      </c>
      <c r="E2002" s="26" t="str">
        <f t="shared" si="3893"/>
        <v>0314</v>
      </c>
      <c r="F2002" s="41" t="s">
        <v>204</v>
      </c>
      <c r="G2002" s="41" t="s">
        <v>55</v>
      </c>
      <c r="H2002" s="42" t="s">
        <v>56</v>
      </c>
      <c r="I2002" s="43">
        <v>297.60000000000002</v>
      </c>
      <c r="J2002" s="43">
        <v>297.60000000000002</v>
      </c>
      <c r="K2002" s="43">
        <v>297.60000000000002</v>
      </c>
      <c r="L2002" s="43"/>
      <c r="M2002" s="43"/>
      <c r="N2002" s="43"/>
      <c r="O2002" s="43">
        <v>0</v>
      </c>
      <c r="P2002" s="43">
        <v>0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f t="shared" si="3894"/>
        <v>297.60000000000002</v>
      </c>
      <c r="W2002" s="43"/>
      <c r="X2002" s="43"/>
      <c r="Y2002" s="43"/>
      <c r="Z2002" s="43"/>
      <c r="AA2002" s="43"/>
      <c r="AB2002" s="43">
        <v>151.87200000000001</v>
      </c>
      <c r="AC2002" s="44">
        <v>297.60000000000002</v>
      </c>
      <c r="AD2002" s="44">
        <v>297.60000000000002</v>
      </c>
      <c r="AE2002" s="45">
        <f t="shared" si="3884"/>
        <v>100</v>
      </c>
      <c r="AF2002" s="43">
        <v>297.60000000000002</v>
      </c>
      <c r="AG2002" s="43">
        <v>0</v>
      </c>
      <c r="AH2002" s="43">
        <v>0</v>
      </c>
      <c r="AI2002" s="43">
        <v>0</v>
      </c>
      <c r="AJ2002" s="43">
        <v>0</v>
      </c>
      <c r="AK2002" s="43">
        <v>0</v>
      </c>
      <c r="AL2002" s="43">
        <f t="shared" si="3891"/>
        <v>297.60000000000002</v>
      </c>
      <c r="AM2002" s="43">
        <f t="shared" si="3892"/>
        <v>0</v>
      </c>
      <c r="AN2002" s="19"/>
      <c r="AR2002" s="1"/>
      <c r="AS2002" s="1"/>
    </row>
    <row r="2003" ht="47.25">
      <c r="B2003" s="41" t="s">
        <v>848</v>
      </c>
      <c r="C2003" s="41" t="s">
        <v>117</v>
      </c>
      <c r="D2003" s="41" t="s">
        <v>200</v>
      </c>
      <c r="E2003" s="26" t="str">
        <f t="shared" si="3893"/>
        <v>0314</v>
      </c>
      <c r="F2003" s="41" t="s">
        <v>713</v>
      </c>
      <c r="G2003" s="41"/>
      <c r="H2003" s="42" t="s">
        <v>714</v>
      </c>
      <c r="I2003" s="43">
        <f>I2006+I2004</f>
        <v>1033.5</v>
      </c>
      <c r="J2003" s="43">
        <f>J2006+J2004</f>
        <v>1069.5999999999999</v>
      </c>
      <c r="K2003" s="43">
        <f>K2006+K2004</f>
        <v>1069.5999999999999</v>
      </c>
      <c r="L2003" s="43">
        <f>L2006+L2004</f>
        <v>0</v>
      </c>
      <c r="M2003" s="43">
        <f>M2006+M2004</f>
        <v>0</v>
      </c>
      <c r="N2003" s="43">
        <f>N2006+N2004</f>
        <v>0</v>
      </c>
      <c r="O2003" s="43">
        <f>O2006+O2004</f>
        <v>0</v>
      </c>
      <c r="P2003" s="43">
        <f>P2006+P2004</f>
        <v>0</v>
      </c>
      <c r="Q2003" s="43">
        <f>Q2006+Q2004</f>
        <v>0</v>
      </c>
      <c r="R2003" s="43">
        <f>R2006+R2004</f>
        <v>0</v>
      </c>
      <c r="S2003" s="43">
        <f>S2006+S2004</f>
        <v>0</v>
      </c>
      <c r="T2003" s="43">
        <f>T2006+T2004</f>
        <v>0</v>
      </c>
      <c r="U2003" s="43">
        <v>0</v>
      </c>
      <c r="V2003" s="43">
        <f t="shared" si="3894"/>
        <v>1033.5</v>
      </c>
      <c r="W2003" s="43">
        <f>W2006+W2004</f>
        <v>0</v>
      </c>
      <c r="X2003" s="43">
        <f>X2006+X2004</f>
        <v>0</v>
      </c>
      <c r="Y2003" s="43">
        <f>Y2006+Y2004</f>
        <v>0</v>
      </c>
      <c r="Z2003" s="43">
        <f>Z2006+Z2004</f>
        <v>0</v>
      </c>
      <c r="AA2003" s="43">
        <f>AA2006+AA2004</f>
        <v>0</v>
      </c>
      <c r="AB2003" s="43">
        <f>AB2006+AB2004</f>
        <v>734.28904</v>
      </c>
      <c r="AC2003" s="44">
        <f>AC2006+AC2004</f>
        <v>1136.7</v>
      </c>
      <c r="AD2003" s="44">
        <f>AD2006+AD2004</f>
        <v>1136.7</v>
      </c>
      <c r="AE2003" s="45">
        <f t="shared" si="3884"/>
        <v>100</v>
      </c>
      <c r="AF2003" s="43">
        <f>AF2006+AF2004</f>
        <v>1136.7</v>
      </c>
      <c r="AG2003" s="43">
        <f>AG2006+AG2004</f>
        <v>0</v>
      </c>
      <c r="AH2003" s="43">
        <f>AH2006+AH2004</f>
        <v>0</v>
      </c>
      <c r="AI2003" s="43">
        <f>AI2006+AI2004</f>
        <v>0</v>
      </c>
      <c r="AJ2003" s="43">
        <f>AJ2006+AJ2004</f>
        <v>0</v>
      </c>
      <c r="AK2003" s="43">
        <f>AK2006+AK2004</f>
        <v>0</v>
      </c>
      <c r="AL2003" s="43">
        <f t="shared" si="3891"/>
        <v>1136.7</v>
      </c>
      <c r="AM2003" s="43">
        <f t="shared" si="3892"/>
        <v>-103.20000000000005</v>
      </c>
      <c r="AN2003" s="2"/>
      <c r="AO2003" s="1"/>
      <c r="AP2003" s="1"/>
      <c r="AQ2003" s="1"/>
      <c r="AR2003" s="1"/>
      <c r="AS2003" s="1"/>
    </row>
    <row r="2004" ht="78.75">
      <c r="B2004" s="41" t="s">
        <v>848</v>
      </c>
      <c r="C2004" s="41" t="s">
        <v>117</v>
      </c>
      <c r="D2004" s="41" t="s">
        <v>200</v>
      </c>
      <c r="E2004" s="26" t="str">
        <f t="shared" si="3893"/>
        <v>0314</v>
      </c>
      <c r="F2004" s="41" t="s">
        <v>713</v>
      </c>
      <c r="G2004" s="41" t="s">
        <v>71</v>
      </c>
      <c r="H2004" s="42" t="s">
        <v>72</v>
      </c>
      <c r="I2004" s="43">
        <f>I2005</f>
        <v>698.5</v>
      </c>
      <c r="J2004" s="43">
        <f>J2005</f>
        <v>723.89999999999998</v>
      </c>
      <c r="K2004" s="43">
        <f>K2005</f>
        <v>723.89999999999998</v>
      </c>
      <c r="L2004" s="43">
        <f>L2005</f>
        <v>0</v>
      </c>
      <c r="M2004" s="43">
        <f>M2005</f>
        <v>0</v>
      </c>
      <c r="N2004" s="43">
        <f>N2005</f>
        <v>0</v>
      </c>
      <c r="O2004" s="43">
        <f>O2005</f>
        <v>0</v>
      </c>
      <c r="P2004" s="43">
        <f>P2005</f>
        <v>0</v>
      </c>
      <c r="Q2004" s="43">
        <f>Q2005</f>
        <v>0</v>
      </c>
      <c r="R2004" s="43">
        <f>R2005</f>
        <v>0</v>
      </c>
      <c r="S2004" s="43">
        <f>S2005</f>
        <v>0</v>
      </c>
      <c r="T2004" s="43">
        <f>T2005</f>
        <v>0</v>
      </c>
      <c r="U2004" s="43">
        <v>0</v>
      </c>
      <c r="V2004" s="43">
        <f t="shared" si="3894"/>
        <v>698.5</v>
      </c>
      <c r="W2004" s="43">
        <f>W2005</f>
        <v>0</v>
      </c>
      <c r="X2004" s="43">
        <f>X2005</f>
        <v>0</v>
      </c>
      <c r="Y2004" s="43">
        <f>Y2005</f>
        <v>0</v>
      </c>
      <c r="Z2004" s="43">
        <f>Z2005</f>
        <v>0</v>
      </c>
      <c r="AA2004" s="43">
        <f>AA2005</f>
        <v>0</v>
      </c>
      <c r="AB2004" s="43">
        <f>AB2005</f>
        <v>557.00703999999996</v>
      </c>
      <c r="AC2004" s="44">
        <f>AC2005</f>
        <v>837.42100000000005</v>
      </c>
      <c r="AD2004" s="44">
        <f>AD2005</f>
        <v>837.42100000000005</v>
      </c>
      <c r="AE2004" s="45">
        <f t="shared" si="3884"/>
        <v>100</v>
      </c>
      <c r="AF2004" s="43">
        <f>AF2005</f>
        <v>758.70000000000005</v>
      </c>
      <c r="AG2004" s="43">
        <f>AG2005</f>
        <v>0</v>
      </c>
      <c r="AH2004" s="43">
        <f>AH2005</f>
        <v>0</v>
      </c>
      <c r="AI2004" s="43">
        <f>AI2005</f>
        <v>0</v>
      </c>
      <c r="AJ2004" s="43">
        <f>AJ2005</f>
        <v>0</v>
      </c>
      <c r="AK2004" s="43">
        <f>AK2005</f>
        <v>0</v>
      </c>
      <c r="AL2004" s="43">
        <f t="shared" si="3891"/>
        <v>758.70000000000005</v>
      </c>
      <c r="AM2004" s="43">
        <f t="shared" si="3892"/>
        <v>-60.200000000000045</v>
      </c>
      <c r="AN2004" s="2"/>
      <c r="AR2004" s="1"/>
      <c r="AS2004" s="1"/>
    </row>
    <row r="2005" ht="31.5">
      <c r="B2005" s="41" t="s">
        <v>848</v>
      </c>
      <c r="C2005" s="41" t="s">
        <v>117</v>
      </c>
      <c r="D2005" s="41" t="s">
        <v>200</v>
      </c>
      <c r="E2005" s="26" t="str">
        <f t="shared" si="3893"/>
        <v>0314</v>
      </c>
      <c r="F2005" s="41" t="s">
        <v>713</v>
      </c>
      <c r="G2005" s="41" t="s">
        <v>93</v>
      </c>
      <c r="H2005" s="42" t="s">
        <v>94</v>
      </c>
      <c r="I2005" s="43">
        <v>698.5</v>
      </c>
      <c r="J2005" s="43">
        <v>723.89999999999998</v>
      </c>
      <c r="K2005" s="43">
        <v>723.89999999999998</v>
      </c>
      <c r="L2005" s="43"/>
      <c r="M2005" s="43"/>
      <c r="N2005" s="43"/>
      <c r="O2005" s="43">
        <v>0</v>
      </c>
      <c r="P2005" s="43">
        <v>0</v>
      </c>
      <c r="Q2005" s="43">
        <v>0</v>
      </c>
      <c r="R2005" s="43">
        <v>0</v>
      </c>
      <c r="S2005" s="43">
        <v>0</v>
      </c>
      <c r="T2005" s="43">
        <v>0</v>
      </c>
      <c r="U2005" s="43">
        <v>0</v>
      </c>
      <c r="V2005" s="43">
        <f t="shared" si="3894"/>
        <v>698.5</v>
      </c>
      <c r="W2005" s="43"/>
      <c r="X2005" s="43"/>
      <c r="Y2005" s="43"/>
      <c r="Z2005" s="43"/>
      <c r="AA2005" s="43"/>
      <c r="AB2005" s="43">
        <v>557.00703999999996</v>
      </c>
      <c r="AC2005" s="44">
        <v>837.42100000000005</v>
      </c>
      <c r="AD2005" s="44">
        <v>837.42100000000005</v>
      </c>
      <c r="AE2005" s="45">
        <f t="shared" si="3884"/>
        <v>100</v>
      </c>
      <c r="AF2005" s="43">
        <v>758.70000000000005</v>
      </c>
      <c r="AG2005" s="43">
        <v>0</v>
      </c>
      <c r="AH2005" s="43">
        <v>0</v>
      </c>
      <c r="AI2005" s="43">
        <v>0</v>
      </c>
      <c r="AJ2005" s="43">
        <v>0</v>
      </c>
      <c r="AK2005" s="43">
        <v>0</v>
      </c>
      <c r="AL2005" s="43">
        <f t="shared" si="3891"/>
        <v>758.70000000000005</v>
      </c>
      <c r="AM2005" s="43">
        <f t="shared" si="3892"/>
        <v>-60.200000000000045</v>
      </c>
      <c r="AN2005" s="19"/>
      <c r="AO2005" s="1"/>
      <c r="AP2005" s="1"/>
      <c r="AQ2005" s="1"/>
      <c r="AR2005" s="1"/>
      <c r="AS2005" s="1"/>
    </row>
    <row r="2006" ht="31.5">
      <c r="B2006" s="41" t="s">
        <v>848</v>
      </c>
      <c r="C2006" s="41" t="s">
        <v>117</v>
      </c>
      <c r="D2006" s="41" t="s">
        <v>200</v>
      </c>
      <c r="E2006" s="26" t="str">
        <f t="shared" si="3893"/>
        <v>0314</v>
      </c>
      <c r="F2006" s="41" t="s">
        <v>713</v>
      </c>
      <c r="G2006" s="41" t="s">
        <v>53</v>
      </c>
      <c r="H2006" s="42" t="s">
        <v>54</v>
      </c>
      <c r="I2006" s="43">
        <f>I2007</f>
        <v>335</v>
      </c>
      <c r="J2006" s="43">
        <f>J2007</f>
        <v>345.69999999999999</v>
      </c>
      <c r="K2006" s="43">
        <f>K2007</f>
        <v>345.69999999999999</v>
      </c>
      <c r="L2006" s="43">
        <f>L2007</f>
        <v>0</v>
      </c>
      <c r="M2006" s="43">
        <f>M2007</f>
        <v>0</v>
      </c>
      <c r="N2006" s="43">
        <f>N2007</f>
        <v>0</v>
      </c>
      <c r="O2006" s="43">
        <f>O2007</f>
        <v>0</v>
      </c>
      <c r="P2006" s="43">
        <f>P2007</f>
        <v>0</v>
      </c>
      <c r="Q2006" s="43">
        <f>Q2007</f>
        <v>0</v>
      </c>
      <c r="R2006" s="43">
        <f>R2007</f>
        <v>0</v>
      </c>
      <c r="S2006" s="43">
        <f>S2007</f>
        <v>0</v>
      </c>
      <c r="T2006" s="43">
        <f>T2007</f>
        <v>0</v>
      </c>
      <c r="U2006" s="43">
        <v>0</v>
      </c>
      <c r="V2006" s="43">
        <f t="shared" si="3894"/>
        <v>335</v>
      </c>
      <c r="W2006" s="43">
        <f>W2007</f>
        <v>0</v>
      </c>
      <c r="X2006" s="43">
        <f>X2007</f>
        <v>0</v>
      </c>
      <c r="Y2006" s="43">
        <f>Y2007</f>
        <v>0</v>
      </c>
      <c r="Z2006" s="43">
        <f>Z2007</f>
        <v>0</v>
      </c>
      <c r="AA2006" s="43">
        <f>AA2007</f>
        <v>0</v>
      </c>
      <c r="AB2006" s="43">
        <f>AB2007</f>
        <v>177.28200000000001</v>
      </c>
      <c r="AC2006" s="44">
        <f>AC2007</f>
        <v>299.279</v>
      </c>
      <c r="AD2006" s="44">
        <f>AD2007</f>
        <v>299.279</v>
      </c>
      <c r="AE2006" s="45">
        <f t="shared" si="3884"/>
        <v>100</v>
      </c>
      <c r="AF2006" s="43">
        <f>AF2007</f>
        <v>378</v>
      </c>
      <c r="AG2006" s="43">
        <f>AG2007</f>
        <v>0</v>
      </c>
      <c r="AH2006" s="43">
        <f>AH2007</f>
        <v>0</v>
      </c>
      <c r="AI2006" s="43">
        <f>AI2007</f>
        <v>0</v>
      </c>
      <c r="AJ2006" s="43">
        <f>AJ2007</f>
        <v>0</v>
      </c>
      <c r="AK2006" s="43">
        <f>AK2007</f>
        <v>0</v>
      </c>
      <c r="AL2006" s="43">
        <f t="shared" si="3891"/>
        <v>378</v>
      </c>
      <c r="AM2006" s="43">
        <f t="shared" si="3892"/>
        <v>-43</v>
      </c>
      <c r="AN2006" s="2"/>
      <c r="AO2006" s="1"/>
      <c r="AP2006" s="1"/>
      <c r="AQ2006" s="1"/>
      <c r="AR2006" s="1"/>
      <c r="AS2006" s="1"/>
    </row>
    <row r="2007" ht="31.5">
      <c r="B2007" s="41" t="s">
        <v>848</v>
      </c>
      <c r="C2007" s="41" t="s">
        <v>117</v>
      </c>
      <c r="D2007" s="41" t="s">
        <v>200</v>
      </c>
      <c r="E2007" s="26" t="str">
        <f t="shared" si="3893"/>
        <v>0314</v>
      </c>
      <c r="F2007" s="41" t="s">
        <v>713</v>
      </c>
      <c r="G2007" s="41" t="s">
        <v>55</v>
      </c>
      <c r="H2007" s="42" t="s">
        <v>56</v>
      </c>
      <c r="I2007" s="43">
        <v>335</v>
      </c>
      <c r="J2007" s="43">
        <v>345.69999999999999</v>
      </c>
      <c r="K2007" s="43">
        <v>345.69999999999999</v>
      </c>
      <c r="L2007" s="43"/>
      <c r="M2007" s="43"/>
      <c r="N2007" s="43"/>
      <c r="O2007" s="43">
        <v>0</v>
      </c>
      <c r="P2007" s="43">
        <v>0</v>
      </c>
      <c r="Q2007" s="43">
        <v>0</v>
      </c>
      <c r="R2007" s="43">
        <v>0</v>
      </c>
      <c r="S2007" s="43">
        <v>0</v>
      </c>
      <c r="T2007" s="43">
        <v>0</v>
      </c>
      <c r="U2007" s="43">
        <v>0</v>
      </c>
      <c r="V2007" s="43">
        <f t="shared" si="3894"/>
        <v>335</v>
      </c>
      <c r="W2007" s="43"/>
      <c r="X2007" s="43"/>
      <c r="Y2007" s="43"/>
      <c r="Z2007" s="43"/>
      <c r="AA2007" s="43"/>
      <c r="AB2007" s="43">
        <v>177.28200000000001</v>
      </c>
      <c r="AC2007" s="44">
        <v>299.279</v>
      </c>
      <c r="AD2007" s="44">
        <v>299.279</v>
      </c>
      <c r="AE2007" s="45">
        <f t="shared" si="3884"/>
        <v>100</v>
      </c>
      <c r="AF2007" s="43">
        <v>378</v>
      </c>
      <c r="AG2007" s="43">
        <v>0</v>
      </c>
      <c r="AH2007" s="43">
        <v>0</v>
      </c>
      <c r="AI2007" s="43">
        <v>0</v>
      </c>
      <c r="AJ2007" s="43">
        <v>0</v>
      </c>
      <c r="AK2007" s="43">
        <v>0</v>
      </c>
      <c r="AL2007" s="43">
        <f t="shared" si="3891"/>
        <v>378</v>
      </c>
      <c r="AM2007" s="43">
        <f t="shared" si="3892"/>
        <v>-43</v>
      </c>
      <c r="AN2007" s="19"/>
      <c r="AO2007" s="1"/>
      <c r="AP2007" s="1"/>
      <c r="AQ2007" s="1"/>
      <c r="AR2007" s="1"/>
      <c r="AS2007" s="1"/>
    </row>
    <row r="2008" s="24" customFormat="1">
      <c r="B2008" s="25" t="s">
        <v>848</v>
      </c>
      <c r="C2008" s="25" t="s">
        <v>107</v>
      </c>
      <c r="D2008" s="25"/>
      <c r="E2008" s="32" t="str">
        <f t="shared" si="3893"/>
        <v>04</v>
      </c>
      <c r="F2008" s="25"/>
      <c r="G2008" s="25"/>
      <c r="H2008" s="27" t="s">
        <v>108</v>
      </c>
      <c r="I2008" s="28">
        <f>I2016+I2077+I2009</f>
        <v>20329.299999999999</v>
      </c>
      <c r="J2008" s="28">
        <f>J2016+J2077+J2009</f>
        <v>20289</v>
      </c>
      <c r="K2008" s="28">
        <f>K2016+K2077+K2009</f>
        <v>20301.700000000001</v>
      </c>
      <c r="L2008" s="28">
        <f>L2016+L2077+L2009</f>
        <v>0</v>
      </c>
      <c r="M2008" s="28">
        <f>M2016+M2077+M2009</f>
        <v>0</v>
      </c>
      <c r="N2008" s="28">
        <f>N2016+N2077+N2009</f>
        <v>0</v>
      </c>
      <c r="O2008" s="28">
        <f>O2016+O2077+O2009</f>
        <v>-166.47499999999999</v>
      </c>
      <c r="P2008" s="28">
        <f>P2016+P2077+P2009</f>
        <v>-131.167</v>
      </c>
      <c r="Q2008" s="28">
        <f>Q2016+Q2077+Q2009</f>
        <v>0</v>
      </c>
      <c r="R2008" s="28">
        <f>R2016+R2077+R2009</f>
        <v>1051.6020000000001</v>
      </c>
      <c r="S2008" s="28">
        <f>S2016+S2077+S2009</f>
        <v>0</v>
      </c>
      <c r="T2008" s="28">
        <f>T2016+T2077+T2009</f>
        <v>0</v>
      </c>
      <c r="U2008" s="28">
        <v>0</v>
      </c>
      <c r="V2008" s="28">
        <f t="shared" si="3894"/>
        <v>21083.259999999998</v>
      </c>
      <c r="W2008" s="28">
        <f>W2016+W2077+W2009</f>
        <v>0</v>
      </c>
      <c r="X2008" s="28">
        <f>X2016+X2077+X2009</f>
        <v>0</v>
      </c>
      <c r="Y2008" s="28">
        <f>Y2016+Y2077+Y2009</f>
        <v>0</v>
      </c>
      <c r="Z2008" s="28">
        <f>Z2016+Z2077+Z2009</f>
        <v>0</v>
      </c>
      <c r="AA2008" s="28">
        <f>AA2016+AA2077+AA2009</f>
        <v>0</v>
      </c>
      <c r="AB2008" s="28">
        <f>AB2016+AB2077+AB2009</f>
        <v>39858.375639999998</v>
      </c>
      <c r="AC2008" s="29">
        <f>AC2016+AC2077+AC2009</f>
        <v>62079.033410000004</v>
      </c>
      <c r="AD2008" s="29">
        <f>AD2016+AD2077+AD2009</f>
        <v>61888.761920000004</v>
      </c>
      <c r="AE2008" s="30">
        <f t="shared" si="3884"/>
        <v>99.693501203951811</v>
      </c>
      <c r="AF2008" s="28">
        <f>AF2016+AF2077+AF2009</f>
        <v>62261.875410000008</v>
      </c>
      <c r="AG2008" s="28">
        <f>AG2016+AG2077+AG2009</f>
        <v>-166.47499999999999</v>
      </c>
      <c r="AH2008" s="28">
        <f>AH2016+AH2077+AH2009</f>
        <v>0</v>
      </c>
      <c r="AI2008" s="28">
        <f>AI2016+AI2077+AI2009</f>
        <v>0</v>
      </c>
      <c r="AJ2008" s="28">
        <f>AJ2016+AJ2077+AJ2009</f>
        <v>0</v>
      </c>
      <c r="AK2008" s="28">
        <f>AK2016+AK2077+AK2009</f>
        <v>0</v>
      </c>
      <c r="AL2008" s="28">
        <f t="shared" si="3891"/>
        <v>62095.400410000009</v>
      </c>
      <c r="AM2008" s="28">
        <f t="shared" si="3892"/>
        <v>-41012.140410000007</v>
      </c>
      <c r="AN2008" s="31"/>
      <c r="AO2008" s="24"/>
      <c r="AP2008" s="24"/>
      <c r="AQ2008" s="24"/>
      <c r="AR2008" s="24"/>
      <c r="AS2008" s="24"/>
    </row>
    <row r="2009" s="33" customFormat="1">
      <c r="B2009" s="34" t="s">
        <v>848</v>
      </c>
      <c r="C2009" s="34" t="s">
        <v>107</v>
      </c>
      <c r="D2009" s="34" t="s">
        <v>115</v>
      </c>
      <c r="E2009" s="35" t="str">
        <f t="shared" si="3893"/>
        <v>0405</v>
      </c>
      <c r="F2009" s="34"/>
      <c r="G2009" s="34"/>
      <c r="H2009" s="36" t="s">
        <v>206</v>
      </c>
      <c r="I2009" s="37">
        <f t="shared" ref="I2009:I2014" si="3973">I2010</f>
        <v>119.59999999999999</v>
      </c>
      <c r="J2009" s="37">
        <f t="shared" ref="J2009:J2014" si="3974">J2010</f>
        <v>119.59999999999999</v>
      </c>
      <c r="K2009" s="37">
        <f t="shared" ref="K2009:K2014" si="3975">K2010</f>
        <v>119.59999999999999</v>
      </c>
      <c r="L2009" s="37">
        <f t="shared" ref="L2009:L2014" si="3976">L2010</f>
        <v>0</v>
      </c>
      <c r="M2009" s="37">
        <f t="shared" ref="M2009:M2014" si="3977">M2010</f>
        <v>0</v>
      </c>
      <c r="N2009" s="37">
        <f t="shared" ref="N2009:N2014" si="3978">N2010</f>
        <v>0</v>
      </c>
      <c r="O2009" s="37">
        <f t="shared" ref="O2009:O2014" si="3979">O2010</f>
        <v>0</v>
      </c>
      <c r="P2009" s="37">
        <f t="shared" ref="P2009:P2014" si="3980">P2010</f>
        <v>0</v>
      </c>
      <c r="Q2009" s="37">
        <f t="shared" ref="Q2009:Q2014" si="3981">Q2010</f>
        <v>0</v>
      </c>
      <c r="R2009" s="37">
        <f t="shared" ref="R2009:R2014" si="3982">R2010</f>
        <v>0</v>
      </c>
      <c r="S2009" s="37">
        <f t="shared" ref="S2009:S2014" si="3983">S2010</f>
        <v>0</v>
      </c>
      <c r="T2009" s="37">
        <f t="shared" ref="T2009:T2014" si="3984">T2010</f>
        <v>0</v>
      </c>
      <c r="U2009" s="37">
        <v>0</v>
      </c>
      <c r="V2009" s="37">
        <f t="shared" si="3894"/>
        <v>119.59999999999999</v>
      </c>
      <c r="W2009" s="37">
        <f t="shared" ref="W2009:W2014" si="3985">W2010</f>
        <v>0</v>
      </c>
      <c r="X2009" s="37">
        <f t="shared" ref="X2009:X2014" si="3986">X2010</f>
        <v>0</v>
      </c>
      <c r="Y2009" s="37">
        <f t="shared" ref="Y2009:Y2014" si="3987">Y2010</f>
        <v>0</v>
      </c>
      <c r="Z2009" s="37">
        <f t="shared" ref="Z2009:Z2014" si="3988">Z2010</f>
        <v>0</v>
      </c>
      <c r="AA2009" s="37">
        <f t="shared" ref="AA2009:AA2014" si="3989">AA2010</f>
        <v>0</v>
      </c>
      <c r="AB2009" s="37">
        <f t="shared" ref="AB2009:AB2014" si="3990">AB2010</f>
        <v>119.59999999999999</v>
      </c>
      <c r="AC2009" s="38">
        <f t="shared" ref="AC2009:AC2014" si="3991">AC2010</f>
        <v>119.59999999999999</v>
      </c>
      <c r="AD2009" s="38">
        <f t="shared" ref="AD2009:AD2014" si="3992">AD2010</f>
        <v>119.59999999999999</v>
      </c>
      <c r="AE2009" s="39">
        <f t="shared" si="3884"/>
        <v>100</v>
      </c>
      <c r="AF2009" s="37">
        <f t="shared" ref="AF2009:AF2014" si="3993">AF2010</f>
        <v>119.59999999999999</v>
      </c>
      <c r="AG2009" s="37">
        <f t="shared" ref="AG2009:AG2014" si="3994">AG2010</f>
        <v>0</v>
      </c>
      <c r="AH2009" s="37">
        <f t="shared" ref="AH2009:AH2014" si="3995">AH2010</f>
        <v>0</v>
      </c>
      <c r="AI2009" s="37">
        <f t="shared" ref="AI2009:AI2014" si="3996">AI2010</f>
        <v>0</v>
      </c>
      <c r="AJ2009" s="37">
        <f t="shared" ref="AJ2009:AJ2014" si="3997">AJ2010</f>
        <v>0</v>
      </c>
      <c r="AK2009" s="37">
        <f t="shared" ref="AK2009:AK2014" si="3998">AK2010</f>
        <v>0</v>
      </c>
      <c r="AL2009" s="37">
        <f t="shared" si="3891"/>
        <v>119.59999999999999</v>
      </c>
      <c r="AM2009" s="37">
        <f t="shared" si="3892"/>
        <v>0</v>
      </c>
      <c r="AN2009" s="40"/>
      <c r="AO2009" s="33"/>
      <c r="AP2009" s="33"/>
      <c r="AQ2009" s="33"/>
      <c r="AR2009" s="33"/>
      <c r="AS2009" s="33"/>
    </row>
    <row r="2010" ht="31.5">
      <c r="B2010" s="41" t="s">
        <v>848</v>
      </c>
      <c r="C2010" s="41" t="s">
        <v>107</v>
      </c>
      <c r="D2010" s="41" t="s">
        <v>115</v>
      </c>
      <c r="E2010" s="26" t="str">
        <f t="shared" si="3893"/>
        <v>0405</v>
      </c>
      <c r="F2010" s="41" t="s">
        <v>207</v>
      </c>
      <c r="G2010" s="41"/>
      <c r="H2010" s="42" t="s">
        <v>208</v>
      </c>
      <c r="I2010" s="43">
        <f t="shared" si="3973"/>
        <v>119.59999999999999</v>
      </c>
      <c r="J2010" s="43">
        <f t="shared" si="3974"/>
        <v>119.59999999999999</v>
      </c>
      <c r="K2010" s="43">
        <f t="shared" si="3975"/>
        <v>119.59999999999999</v>
      </c>
      <c r="L2010" s="43">
        <f t="shared" si="3976"/>
        <v>0</v>
      </c>
      <c r="M2010" s="43">
        <f t="shared" si="3977"/>
        <v>0</v>
      </c>
      <c r="N2010" s="43">
        <f t="shared" si="3978"/>
        <v>0</v>
      </c>
      <c r="O2010" s="43">
        <f t="shared" si="3979"/>
        <v>0</v>
      </c>
      <c r="P2010" s="43">
        <f t="shared" si="3980"/>
        <v>0</v>
      </c>
      <c r="Q2010" s="43">
        <f t="shared" si="3981"/>
        <v>0</v>
      </c>
      <c r="R2010" s="43">
        <f t="shared" si="3982"/>
        <v>0</v>
      </c>
      <c r="S2010" s="43">
        <f t="shared" si="3983"/>
        <v>0</v>
      </c>
      <c r="T2010" s="43">
        <f t="shared" si="3984"/>
        <v>0</v>
      </c>
      <c r="U2010" s="43">
        <v>0</v>
      </c>
      <c r="V2010" s="43">
        <f t="shared" si="3894"/>
        <v>119.59999999999999</v>
      </c>
      <c r="W2010" s="43">
        <f t="shared" si="3985"/>
        <v>0</v>
      </c>
      <c r="X2010" s="43">
        <f t="shared" si="3986"/>
        <v>0</v>
      </c>
      <c r="Y2010" s="43">
        <f t="shared" si="3987"/>
        <v>0</v>
      </c>
      <c r="Z2010" s="43">
        <f t="shared" si="3988"/>
        <v>0</v>
      </c>
      <c r="AA2010" s="43">
        <f t="shared" si="3989"/>
        <v>0</v>
      </c>
      <c r="AB2010" s="43">
        <f t="shared" si="3990"/>
        <v>119.59999999999999</v>
      </c>
      <c r="AC2010" s="44">
        <f t="shared" si="3991"/>
        <v>119.59999999999999</v>
      </c>
      <c r="AD2010" s="44">
        <f t="shared" si="3992"/>
        <v>119.59999999999999</v>
      </c>
      <c r="AE2010" s="45">
        <f t="shared" si="3884"/>
        <v>100</v>
      </c>
      <c r="AF2010" s="43">
        <f t="shared" si="3993"/>
        <v>119.59999999999999</v>
      </c>
      <c r="AG2010" s="43">
        <f t="shared" si="3994"/>
        <v>0</v>
      </c>
      <c r="AH2010" s="43">
        <f t="shared" si="3995"/>
        <v>0</v>
      </c>
      <c r="AI2010" s="43">
        <f t="shared" si="3996"/>
        <v>0</v>
      </c>
      <c r="AJ2010" s="43">
        <f t="shared" si="3997"/>
        <v>0</v>
      </c>
      <c r="AK2010" s="43">
        <f t="shared" si="3998"/>
        <v>0</v>
      </c>
      <c r="AL2010" s="43">
        <f t="shared" si="3891"/>
        <v>119.59999999999999</v>
      </c>
      <c r="AM2010" s="43">
        <f t="shared" si="3892"/>
        <v>0</v>
      </c>
      <c r="AN2010" s="2"/>
      <c r="AO2010" s="1"/>
      <c r="AP2010" s="1"/>
      <c r="AQ2010" s="1"/>
      <c r="AR2010" s="1"/>
      <c r="AS2010" s="1"/>
    </row>
    <row r="2011" ht="31.5">
      <c r="B2011" s="41" t="s">
        <v>848</v>
      </c>
      <c r="C2011" s="41" t="s">
        <v>107</v>
      </c>
      <c r="D2011" s="41" t="s">
        <v>115</v>
      </c>
      <c r="E2011" s="26" t="str">
        <f t="shared" si="3893"/>
        <v>0405</v>
      </c>
      <c r="F2011" s="41" t="s">
        <v>209</v>
      </c>
      <c r="G2011" s="41"/>
      <c r="H2011" s="42" t="s">
        <v>210</v>
      </c>
      <c r="I2011" s="43">
        <f t="shared" si="3973"/>
        <v>119.59999999999999</v>
      </c>
      <c r="J2011" s="43">
        <f t="shared" si="3974"/>
        <v>119.59999999999999</v>
      </c>
      <c r="K2011" s="43">
        <f t="shared" si="3975"/>
        <v>119.59999999999999</v>
      </c>
      <c r="L2011" s="43">
        <f t="shared" si="3976"/>
        <v>0</v>
      </c>
      <c r="M2011" s="43">
        <f t="shared" si="3977"/>
        <v>0</v>
      </c>
      <c r="N2011" s="43">
        <f t="shared" si="3978"/>
        <v>0</v>
      </c>
      <c r="O2011" s="43">
        <f t="shared" si="3979"/>
        <v>0</v>
      </c>
      <c r="P2011" s="43">
        <f t="shared" si="3980"/>
        <v>0</v>
      </c>
      <c r="Q2011" s="43">
        <f t="shared" si="3981"/>
        <v>0</v>
      </c>
      <c r="R2011" s="43">
        <f t="shared" si="3982"/>
        <v>0</v>
      </c>
      <c r="S2011" s="43">
        <f t="shared" si="3983"/>
        <v>0</v>
      </c>
      <c r="T2011" s="43">
        <f t="shared" si="3984"/>
        <v>0</v>
      </c>
      <c r="U2011" s="43">
        <v>0</v>
      </c>
      <c r="V2011" s="43">
        <f t="shared" si="3894"/>
        <v>119.59999999999999</v>
      </c>
      <c r="W2011" s="43">
        <f t="shared" si="3985"/>
        <v>0</v>
      </c>
      <c r="X2011" s="43">
        <f t="shared" si="3986"/>
        <v>0</v>
      </c>
      <c r="Y2011" s="43">
        <f t="shared" si="3987"/>
        <v>0</v>
      </c>
      <c r="Z2011" s="43">
        <f t="shared" si="3988"/>
        <v>0</v>
      </c>
      <c r="AA2011" s="43">
        <f t="shared" si="3989"/>
        <v>0</v>
      </c>
      <c r="AB2011" s="43">
        <f t="shared" si="3990"/>
        <v>119.59999999999999</v>
      </c>
      <c r="AC2011" s="44">
        <f t="shared" si="3991"/>
        <v>119.59999999999999</v>
      </c>
      <c r="AD2011" s="44">
        <f t="shared" si="3992"/>
        <v>119.59999999999999</v>
      </c>
      <c r="AE2011" s="45">
        <f t="shared" si="3884"/>
        <v>100</v>
      </c>
      <c r="AF2011" s="43">
        <f t="shared" si="3993"/>
        <v>119.59999999999999</v>
      </c>
      <c r="AG2011" s="43">
        <f t="shared" si="3994"/>
        <v>0</v>
      </c>
      <c r="AH2011" s="43">
        <f t="shared" si="3995"/>
        <v>0</v>
      </c>
      <c r="AI2011" s="43">
        <f t="shared" si="3996"/>
        <v>0</v>
      </c>
      <c r="AJ2011" s="43">
        <f t="shared" si="3997"/>
        <v>0</v>
      </c>
      <c r="AK2011" s="43">
        <f t="shared" si="3998"/>
        <v>0</v>
      </c>
      <c r="AL2011" s="43">
        <f t="shared" si="3891"/>
        <v>119.59999999999999</v>
      </c>
      <c r="AM2011" s="43">
        <f t="shared" si="3892"/>
        <v>0</v>
      </c>
      <c r="AN2011" s="2"/>
      <c r="AO2011" s="1"/>
      <c r="AP2011" s="1"/>
      <c r="AQ2011" s="1"/>
      <c r="AR2011" s="1"/>
      <c r="AS2011" s="1"/>
    </row>
    <row r="2012" ht="31.5">
      <c r="B2012" s="41" t="s">
        <v>848</v>
      </c>
      <c r="C2012" s="41" t="s">
        <v>107</v>
      </c>
      <c r="D2012" s="41" t="s">
        <v>115</v>
      </c>
      <c r="E2012" s="26" t="str">
        <f t="shared" si="3893"/>
        <v>0405</v>
      </c>
      <c r="F2012" s="41" t="s">
        <v>211</v>
      </c>
      <c r="G2012" s="41"/>
      <c r="H2012" s="42" t="s">
        <v>212</v>
      </c>
      <c r="I2012" s="43">
        <f t="shared" si="3973"/>
        <v>119.59999999999999</v>
      </c>
      <c r="J2012" s="43">
        <f t="shared" si="3974"/>
        <v>119.59999999999999</v>
      </c>
      <c r="K2012" s="43">
        <f t="shared" si="3975"/>
        <v>119.59999999999999</v>
      </c>
      <c r="L2012" s="43">
        <f t="shared" si="3976"/>
        <v>0</v>
      </c>
      <c r="M2012" s="43">
        <f t="shared" si="3977"/>
        <v>0</v>
      </c>
      <c r="N2012" s="43">
        <f t="shared" si="3978"/>
        <v>0</v>
      </c>
      <c r="O2012" s="43">
        <f t="shared" si="3979"/>
        <v>0</v>
      </c>
      <c r="P2012" s="43">
        <f t="shared" si="3980"/>
        <v>0</v>
      </c>
      <c r="Q2012" s="43">
        <f t="shared" si="3981"/>
        <v>0</v>
      </c>
      <c r="R2012" s="43">
        <f t="shared" si="3982"/>
        <v>0</v>
      </c>
      <c r="S2012" s="43">
        <f t="shared" si="3983"/>
        <v>0</v>
      </c>
      <c r="T2012" s="43">
        <f t="shared" si="3984"/>
        <v>0</v>
      </c>
      <c r="U2012" s="43">
        <v>0</v>
      </c>
      <c r="V2012" s="43">
        <f t="shared" si="3894"/>
        <v>119.59999999999999</v>
      </c>
      <c r="W2012" s="43">
        <f t="shared" si="3985"/>
        <v>0</v>
      </c>
      <c r="X2012" s="43">
        <f t="shared" si="3986"/>
        <v>0</v>
      </c>
      <c r="Y2012" s="43">
        <f t="shared" si="3987"/>
        <v>0</v>
      </c>
      <c r="Z2012" s="43">
        <f t="shared" si="3988"/>
        <v>0</v>
      </c>
      <c r="AA2012" s="43">
        <f t="shared" si="3989"/>
        <v>0</v>
      </c>
      <c r="AB2012" s="43">
        <f t="shared" si="3990"/>
        <v>119.59999999999999</v>
      </c>
      <c r="AC2012" s="44">
        <f t="shared" si="3991"/>
        <v>119.59999999999999</v>
      </c>
      <c r="AD2012" s="44">
        <f t="shared" si="3992"/>
        <v>119.59999999999999</v>
      </c>
      <c r="AE2012" s="45">
        <f t="shared" si="3884"/>
        <v>100</v>
      </c>
      <c r="AF2012" s="43">
        <f t="shared" si="3993"/>
        <v>119.59999999999999</v>
      </c>
      <c r="AG2012" s="43">
        <f t="shared" si="3994"/>
        <v>0</v>
      </c>
      <c r="AH2012" s="43">
        <f t="shared" si="3995"/>
        <v>0</v>
      </c>
      <c r="AI2012" s="43">
        <f t="shared" si="3996"/>
        <v>0</v>
      </c>
      <c r="AJ2012" s="43">
        <f t="shared" si="3997"/>
        <v>0</v>
      </c>
      <c r="AK2012" s="43">
        <f t="shared" si="3998"/>
        <v>0</v>
      </c>
      <c r="AL2012" s="43">
        <f t="shared" si="3891"/>
        <v>119.59999999999999</v>
      </c>
      <c r="AM2012" s="43">
        <f t="shared" si="3892"/>
        <v>0</v>
      </c>
      <c r="AN2012" s="2"/>
      <c r="AR2012" s="1"/>
      <c r="AS2012" s="1"/>
    </row>
    <row r="2013" ht="63">
      <c r="B2013" s="41" t="s">
        <v>848</v>
      </c>
      <c r="C2013" s="41" t="s">
        <v>107</v>
      </c>
      <c r="D2013" s="41" t="s">
        <v>115</v>
      </c>
      <c r="E2013" s="26" t="str">
        <f t="shared" si="3893"/>
        <v>0405</v>
      </c>
      <c r="F2013" s="41" t="s">
        <v>213</v>
      </c>
      <c r="G2013" s="41"/>
      <c r="H2013" s="42" t="s">
        <v>214</v>
      </c>
      <c r="I2013" s="43">
        <f t="shared" si="3973"/>
        <v>119.59999999999999</v>
      </c>
      <c r="J2013" s="43">
        <f t="shared" si="3974"/>
        <v>119.59999999999999</v>
      </c>
      <c r="K2013" s="43">
        <f t="shared" si="3975"/>
        <v>119.59999999999999</v>
      </c>
      <c r="L2013" s="43">
        <f t="shared" si="3976"/>
        <v>0</v>
      </c>
      <c r="M2013" s="43">
        <f t="shared" si="3977"/>
        <v>0</v>
      </c>
      <c r="N2013" s="43">
        <f t="shared" si="3978"/>
        <v>0</v>
      </c>
      <c r="O2013" s="43">
        <f t="shared" si="3979"/>
        <v>0</v>
      </c>
      <c r="P2013" s="43">
        <f t="shared" si="3980"/>
        <v>0</v>
      </c>
      <c r="Q2013" s="43">
        <f t="shared" si="3981"/>
        <v>0</v>
      </c>
      <c r="R2013" s="43">
        <f t="shared" si="3982"/>
        <v>0</v>
      </c>
      <c r="S2013" s="43">
        <f t="shared" si="3983"/>
        <v>0</v>
      </c>
      <c r="T2013" s="43">
        <f t="shared" si="3984"/>
        <v>0</v>
      </c>
      <c r="U2013" s="43">
        <v>0</v>
      </c>
      <c r="V2013" s="43">
        <f t="shared" si="3894"/>
        <v>119.59999999999999</v>
      </c>
      <c r="W2013" s="43">
        <f t="shared" si="3985"/>
        <v>0</v>
      </c>
      <c r="X2013" s="43">
        <f t="shared" si="3986"/>
        <v>0</v>
      </c>
      <c r="Y2013" s="43">
        <f t="shared" si="3987"/>
        <v>0</v>
      </c>
      <c r="Z2013" s="43">
        <f t="shared" si="3988"/>
        <v>0</v>
      </c>
      <c r="AA2013" s="43">
        <f t="shared" si="3989"/>
        <v>0</v>
      </c>
      <c r="AB2013" s="43">
        <f t="shared" si="3990"/>
        <v>119.59999999999999</v>
      </c>
      <c r="AC2013" s="44">
        <f t="shared" si="3991"/>
        <v>119.59999999999999</v>
      </c>
      <c r="AD2013" s="44">
        <f t="shared" si="3992"/>
        <v>119.59999999999999</v>
      </c>
      <c r="AE2013" s="45">
        <f t="shared" si="3884"/>
        <v>100</v>
      </c>
      <c r="AF2013" s="43">
        <f t="shared" si="3993"/>
        <v>119.59999999999999</v>
      </c>
      <c r="AG2013" s="43">
        <f t="shared" si="3994"/>
        <v>0</v>
      </c>
      <c r="AH2013" s="43">
        <f t="shared" si="3995"/>
        <v>0</v>
      </c>
      <c r="AI2013" s="43">
        <f t="shared" si="3996"/>
        <v>0</v>
      </c>
      <c r="AJ2013" s="43">
        <f t="shared" si="3997"/>
        <v>0</v>
      </c>
      <c r="AK2013" s="43">
        <f t="shared" si="3998"/>
        <v>0</v>
      </c>
      <c r="AL2013" s="43">
        <f t="shared" si="3891"/>
        <v>119.59999999999999</v>
      </c>
      <c r="AM2013" s="43">
        <f t="shared" si="3892"/>
        <v>0</v>
      </c>
      <c r="AN2013" s="2"/>
      <c r="AO2013" s="1"/>
      <c r="AP2013" s="1"/>
      <c r="AQ2013" s="1"/>
      <c r="AR2013" s="1"/>
      <c r="AS2013" s="1"/>
    </row>
    <row r="2014" ht="31.5">
      <c r="B2014" s="41" t="s">
        <v>848</v>
      </c>
      <c r="C2014" s="41" t="s">
        <v>107</v>
      </c>
      <c r="D2014" s="41" t="s">
        <v>115</v>
      </c>
      <c r="E2014" s="26" t="str">
        <f t="shared" si="3893"/>
        <v>0405</v>
      </c>
      <c r="F2014" s="41" t="s">
        <v>213</v>
      </c>
      <c r="G2014" s="41" t="s">
        <v>53</v>
      </c>
      <c r="H2014" s="42" t="s">
        <v>54</v>
      </c>
      <c r="I2014" s="43">
        <f t="shared" si="3973"/>
        <v>119.59999999999999</v>
      </c>
      <c r="J2014" s="43">
        <f t="shared" si="3974"/>
        <v>119.59999999999999</v>
      </c>
      <c r="K2014" s="43">
        <f t="shared" si="3975"/>
        <v>119.59999999999999</v>
      </c>
      <c r="L2014" s="43">
        <f t="shared" si="3976"/>
        <v>0</v>
      </c>
      <c r="M2014" s="43">
        <f t="shared" si="3977"/>
        <v>0</v>
      </c>
      <c r="N2014" s="43">
        <f t="shared" si="3978"/>
        <v>0</v>
      </c>
      <c r="O2014" s="43">
        <f t="shared" si="3979"/>
        <v>0</v>
      </c>
      <c r="P2014" s="43">
        <f t="shared" si="3980"/>
        <v>0</v>
      </c>
      <c r="Q2014" s="43">
        <f t="shared" si="3981"/>
        <v>0</v>
      </c>
      <c r="R2014" s="43">
        <f t="shared" si="3982"/>
        <v>0</v>
      </c>
      <c r="S2014" s="43">
        <f t="shared" si="3983"/>
        <v>0</v>
      </c>
      <c r="T2014" s="43">
        <f t="shared" si="3984"/>
        <v>0</v>
      </c>
      <c r="U2014" s="43">
        <v>0</v>
      </c>
      <c r="V2014" s="43">
        <f t="shared" si="3894"/>
        <v>119.59999999999999</v>
      </c>
      <c r="W2014" s="43">
        <f t="shared" si="3985"/>
        <v>0</v>
      </c>
      <c r="X2014" s="43">
        <f t="shared" si="3986"/>
        <v>0</v>
      </c>
      <c r="Y2014" s="43">
        <f t="shared" si="3987"/>
        <v>0</v>
      </c>
      <c r="Z2014" s="43">
        <f t="shared" si="3988"/>
        <v>0</v>
      </c>
      <c r="AA2014" s="43">
        <f t="shared" si="3989"/>
        <v>0</v>
      </c>
      <c r="AB2014" s="43">
        <f t="shared" si="3990"/>
        <v>119.59999999999999</v>
      </c>
      <c r="AC2014" s="44">
        <f t="shared" si="3991"/>
        <v>119.59999999999999</v>
      </c>
      <c r="AD2014" s="44">
        <f t="shared" si="3992"/>
        <v>119.59999999999999</v>
      </c>
      <c r="AE2014" s="45">
        <f t="shared" si="3884"/>
        <v>100</v>
      </c>
      <c r="AF2014" s="43">
        <f t="shared" si="3993"/>
        <v>119.59999999999999</v>
      </c>
      <c r="AG2014" s="43">
        <f t="shared" si="3994"/>
        <v>0</v>
      </c>
      <c r="AH2014" s="43">
        <f t="shared" si="3995"/>
        <v>0</v>
      </c>
      <c r="AI2014" s="43">
        <f t="shared" si="3996"/>
        <v>0</v>
      </c>
      <c r="AJ2014" s="43">
        <f t="shared" si="3997"/>
        <v>0</v>
      </c>
      <c r="AK2014" s="43">
        <f t="shared" si="3998"/>
        <v>0</v>
      </c>
      <c r="AL2014" s="43">
        <f t="shared" si="3891"/>
        <v>119.59999999999999</v>
      </c>
      <c r="AM2014" s="43">
        <f t="shared" si="3892"/>
        <v>0</v>
      </c>
      <c r="AN2014" s="2"/>
      <c r="AO2014" s="1"/>
      <c r="AP2014" s="1"/>
      <c r="AQ2014" s="1"/>
      <c r="AR2014" s="1"/>
      <c r="AS2014" s="1"/>
    </row>
    <row r="2015" ht="31.5">
      <c r="B2015" s="41" t="s">
        <v>848</v>
      </c>
      <c r="C2015" s="41" t="s">
        <v>107</v>
      </c>
      <c r="D2015" s="41" t="s">
        <v>115</v>
      </c>
      <c r="E2015" s="26" t="str">
        <f t="shared" si="3893"/>
        <v>0405</v>
      </c>
      <c r="F2015" s="41" t="s">
        <v>213</v>
      </c>
      <c r="G2015" s="41" t="s">
        <v>55</v>
      </c>
      <c r="H2015" s="42" t="s">
        <v>56</v>
      </c>
      <c r="I2015" s="43">
        <v>119.59999999999999</v>
      </c>
      <c r="J2015" s="43">
        <v>119.59999999999999</v>
      </c>
      <c r="K2015" s="43">
        <v>119.59999999999999</v>
      </c>
      <c r="L2015" s="43"/>
      <c r="M2015" s="43"/>
      <c r="N2015" s="43"/>
      <c r="O2015" s="43">
        <v>0</v>
      </c>
      <c r="P2015" s="43">
        <v>0</v>
      </c>
      <c r="Q2015" s="43">
        <v>0</v>
      </c>
      <c r="R2015" s="43">
        <v>0</v>
      </c>
      <c r="S2015" s="43">
        <v>0</v>
      </c>
      <c r="T2015" s="43">
        <v>0</v>
      </c>
      <c r="U2015" s="43">
        <v>0</v>
      </c>
      <c r="V2015" s="43">
        <f t="shared" si="3894"/>
        <v>119.59999999999999</v>
      </c>
      <c r="W2015" s="43"/>
      <c r="X2015" s="43"/>
      <c r="Y2015" s="43"/>
      <c r="Z2015" s="43"/>
      <c r="AA2015" s="43"/>
      <c r="AB2015" s="43">
        <v>119.59999999999999</v>
      </c>
      <c r="AC2015" s="44">
        <v>119.59999999999999</v>
      </c>
      <c r="AD2015" s="44">
        <v>119.59999999999999</v>
      </c>
      <c r="AE2015" s="45">
        <f t="shared" si="3884"/>
        <v>100</v>
      </c>
      <c r="AF2015" s="43">
        <v>119.59999999999999</v>
      </c>
      <c r="AG2015" s="43">
        <v>0</v>
      </c>
      <c r="AH2015" s="43">
        <v>0</v>
      </c>
      <c r="AI2015" s="43">
        <v>0</v>
      </c>
      <c r="AJ2015" s="43">
        <v>0</v>
      </c>
      <c r="AK2015" s="43">
        <v>0</v>
      </c>
      <c r="AL2015" s="43">
        <f t="shared" si="3891"/>
        <v>119.59999999999999</v>
      </c>
      <c r="AM2015" s="43">
        <f t="shared" si="3892"/>
        <v>0</v>
      </c>
      <c r="AN2015" s="19"/>
      <c r="AO2015" s="1"/>
      <c r="AP2015" s="1"/>
      <c r="AQ2015" s="1"/>
      <c r="AR2015" s="1"/>
      <c r="AS2015" s="1"/>
    </row>
    <row r="2016" s="33" customFormat="1">
      <c r="B2016" s="34" t="s">
        <v>848</v>
      </c>
      <c r="C2016" s="34" t="s">
        <v>107</v>
      </c>
      <c r="D2016" s="34" t="s">
        <v>109</v>
      </c>
      <c r="E2016" s="35" t="str">
        <f t="shared" si="3893"/>
        <v>0409</v>
      </c>
      <c r="F2016" s="34"/>
      <c r="G2016" s="34"/>
      <c r="H2016" s="36" t="s">
        <v>110</v>
      </c>
      <c r="I2016" s="37">
        <f>I2017+I2035+I2061+I2041+I2047+I2069</f>
        <v>19851.200000000001</v>
      </c>
      <c r="J2016" s="37">
        <f>J2017+J2035+J2061+J2041+J2047+J2069</f>
        <v>19851.200000000001</v>
      </c>
      <c r="K2016" s="37">
        <f>K2017+K2035+K2061+K2041+K2047+K2069</f>
        <v>19851.200000000001</v>
      </c>
      <c r="L2016" s="37">
        <f>L2017+L2035+L2061+L2041+L2047+L2069</f>
        <v>0</v>
      </c>
      <c r="M2016" s="37">
        <f>M2017+M2035+M2061+M2041+M2047+M2069</f>
        <v>0</v>
      </c>
      <c r="N2016" s="37">
        <f>N2017+N2035+N2061+N2041+N2047+N2069</f>
        <v>0</v>
      </c>
      <c r="O2016" s="37">
        <f>O2017+O2035+O2061+O2041+O2047+O2069</f>
        <v>0</v>
      </c>
      <c r="P2016" s="37">
        <f>P2017+P2035+P2061+P2041+P2047+P2069</f>
        <v>0</v>
      </c>
      <c r="Q2016" s="37">
        <f>Q2017+Q2035+Q2061+Q2041+Q2047+Q2069</f>
        <v>0</v>
      </c>
      <c r="R2016" s="37">
        <f>R2017+R2035+R2061+R2041+R2047+R2069</f>
        <v>0</v>
      </c>
      <c r="S2016" s="37">
        <f>S2017+S2035+S2061+S2041+S2047+S2069</f>
        <v>0</v>
      </c>
      <c r="T2016" s="37">
        <f>T2017+T2035+T2061+T2041+T2047+T2069</f>
        <v>0</v>
      </c>
      <c r="U2016" s="37">
        <v>0</v>
      </c>
      <c r="V2016" s="37">
        <f t="shared" si="3894"/>
        <v>19851.200000000001</v>
      </c>
      <c r="W2016" s="37">
        <f>W2017+W2035+W2061+W2041+W2047+W2069</f>
        <v>0</v>
      </c>
      <c r="X2016" s="37">
        <f>X2017+X2035+X2061+X2041+X2047+X2069</f>
        <v>0</v>
      </c>
      <c r="Y2016" s="37">
        <f>Y2017+Y2035+Y2061+Y2041+Y2047+Y2069</f>
        <v>0</v>
      </c>
      <c r="Z2016" s="37">
        <f>Z2017+Z2035+Z2061+Z2041+Z2047+Z2069</f>
        <v>0</v>
      </c>
      <c r="AA2016" s="37">
        <f>AA2017+AA2035+AA2061+AA2041+AA2047+AA2069</f>
        <v>0</v>
      </c>
      <c r="AB2016" s="37">
        <f>AB2017+AB2035+AB2061+AB2041+AB2047+AB2069</f>
        <v>39738.77564</v>
      </c>
      <c r="AC2016" s="38">
        <f>AC2017+AC2035+AC2061+AC2041+AC2047+AC2069</f>
        <v>61169.232960000008</v>
      </c>
      <c r="AD2016" s="38">
        <f>AD2017+AD2035+AD2061+AD2041+AD2047+AD2069</f>
        <v>60978.961800000005</v>
      </c>
      <c r="AE2016" s="39">
        <f t="shared" si="3884"/>
        <v>99.688943034279305</v>
      </c>
      <c r="AF2016" s="37">
        <f>AF2017+AF2035+AF2061+AF2041+AF2047+AF2069</f>
        <v>61169.232960000008</v>
      </c>
      <c r="AG2016" s="37">
        <f>AG2017+AG2035+AG2061+AG2041+AG2047+AG2069</f>
        <v>0</v>
      </c>
      <c r="AH2016" s="37">
        <f>AH2017+AH2035+AH2061+AH2041+AH2047+AH2069</f>
        <v>0</v>
      </c>
      <c r="AI2016" s="37">
        <f>AI2017+AI2035+AI2061+AI2041+AI2047+AI2069</f>
        <v>0</v>
      </c>
      <c r="AJ2016" s="37">
        <f>AJ2017+AJ2035+AJ2061+AJ2041+AJ2047+AJ2069</f>
        <v>0</v>
      </c>
      <c r="AK2016" s="37">
        <f>AK2017+AK2035+AK2061+AK2041+AK2047+AK2069</f>
        <v>0</v>
      </c>
      <c r="AL2016" s="37">
        <f t="shared" si="3891"/>
        <v>61169.232960000008</v>
      </c>
      <c r="AM2016" s="37">
        <f t="shared" si="3892"/>
        <v>-41318.032960000011</v>
      </c>
      <c r="AN2016" s="40"/>
      <c r="AO2016" s="33"/>
      <c r="AP2016" s="33"/>
      <c r="AQ2016" s="33"/>
      <c r="AR2016" s="33"/>
      <c r="AS2016" s="33"/>
    </row>
    <row r="2017" ht="31.5">
      <c r="B2017" s="41" t="s">
        <v>848</v>
      </c>
      <c r="C2017" s="41" t="s">
        <v>107</v>
      </c>
      <c r="D2017" s="41" t="s">
        <v>109</v>
      </c>
      <c r="E2017" s="26" t="str">
        <f t="shared" si="3893"/>
        <v>0409</v>
      </c>
      <c r="F2017" s="41" t="s">
        <v>715</v>
      </c>
      <c r="G2017" s="41"/>
      <c r="H2017" s="42" t="s">
        <v>716</v>
      </c>
      <c r="I2017" s="43">
        <f>I2018+I2030</f>
        <v>3910.6999999999998</v>
      </c>
      <c r="J2017" s="43">
        <f>J2018+J2030</f>
        <v>3910.6999999999998</v>
      </c>
      <c r="K2017" s="43">
        <f>K2018+K2030</f>
        <v>3910.6999999999998</v>
      </c>
      <c r="L2017" s="43">
        <f>L2018+L2030</f>
        <v>0</v>
      </c>
      <c r="M2017" s="43">
        <f>M2018+M2030</f>
        <v>0</v>
      </c>
      <c r="N2017" s="43">
        <f>N2018+N2030</f>
        <v>0</v>
      </c>
      <c r="O2017" s="43">
        <f>O2018+O2030</f>
        <v>0</v>
      </c>
      <c r="P2017" s="43">
        <f>P2018+P2030</f>
        <v>0</v>
      </c>
      <c r="Q2017" s="43">
        <f>Q2018+Q2030</f>
        <v>0</v>
      </c>
      <c r="R2017" s="43">
        <f>R2018+R2030</f>
        <v>0</v>
      </c>
      <c r="S2017" s="43">
        <f>S2018+S2030</f>
        <v>0</v>
      </c>
      <c r="T2017" s="43">
        <f>T2018+T2030</f>
        <v>0</v>
      </c>
      <c r="U2017" s="43">
        <v>0</v>
      </c>
      <c r="V2017" s="43">
        <f t="shared" si="3894"/>
        <v>3910.6999999999998</v>
      </c>
      <c r="W2017" s="43">
        <f>W2018+W2030</f>
        <v>0</v>
      </c>
      <c r="X2017" s="43">
        <f>X2018+X2030</f>
        <v>0</v>
      </c>
      <c r="Y2017" s="43">
        <f>Y2018+Y2030</f>
        <v>0</v>
      </c>
      <c r="Z2017" s="43">
        <f>Z2018+Z2030</f>
        <v>0</v>
      </c>
      <c r="AA2017" s="43">
        <f>AA2018+AA2030</f>
        <v>0</v>
      </c>
      <c r="AB2017" s="43">
        <f>AB2018+AB2030</f>
        <v>0</v>
      </c>
      <c r="AC2017" s="44">
        <f>AC2018+AC2030</f>
        <v>3910.6999999999998</v>
      </c>
      <c r="AD2017" s="44">
        <f>AD2018+AD2030</f>
        <v>3720.42884</v>
      </c>
      <c r="AE2017" s="45">
        <f t="shared" si="3884"/>
        <v>95.134600966578873</v>
      </c>
      <c r="AF2017" s="43">
        <f>AF2018+AF2030</f>
        <v>3910.6999999999998</v>
      </c>
      <c r="AG2017" s="43">
        <f>AG2018+AG2030</f>
        <v>0</v>
      </c>
      <c r="AH2017" s="43">
        <f>AH2018+AH2030</f>
        <v>0</v>
      </c>
      <c r="AI2017" s="43">
        <f>AI2018+AI2030</f>
        <v>0</v>
      </c>
      <c r="AJ2017" s="43">
        <f>AJ2018+AJ2030</f>
        <v>0</v>
      </c>
      <c r="AK2017" s="43">
        <f>AK2018+AK2030</f>
        <v>0</v>
      </c>
      <c r="AL2017" s="43">
        <f t="shared" si="3891"/>
        <v>3910.6999999999998</v>
      </c>
      <c r="AM2017" s="43">
        <f t="shared" si="3892"/>
        <v>0</v>
      </c>
      <c r="AN2017" s="2"/>
      <c r="AO2017" s="1"/>
      <c r="AP2017" s="1"/>
      <c r="AQ2017" s="1"/>
      <c r="AR2017" s="1"/>
      <c r="AS2017" s="1"/>
    </row>
    <row r="2018" ht="47.25">
      <c r="B2018" s="41" t="s">
        <v>848</v>
      </c>
      <c r="C2018" s="41" t="s">
        <v>107</v>
      </c>
      <c r="D2018" s="41" t="s">
        <v>109</v>
      </c>
      <c r="E2018" s="26" t="str">
        <f t="shared" si="3893"/>
        <v>0409</v>
      </c>
      <c r="F2018" s="41" t="s">
        <v>717</v>
      </c>
      <c r="G2018" s="41"/>
      <c r="H2018" s="42" t="s">
        <v>718</v>
      </c>
      <c r="I2018" s="43">
        <f>I2019+I2026</f>
        <v>3910.6999999999998</v>
      </c>
      <c r="J2018" s="43">
        <f>J2019+J2026</f>
        <v>3910.6999999999998</v>
      </c>
      <c r="K2018" s="43">
        <f>K2019+K2026</f>
        <v>3910.6999999999998</v>
      </c>
      <c r="L2018" s="43">
        <f>L2019+L2026</f>
        <v>0</v>
      </c>
      <c r="M2018" s="43">
        <f>M2019+M2026</f>
        <v>0</v>
      </c>
      <c r="N2018" s="43">
        <f>N2019+N2026</f>
        <v>0</v>
      </c>
      <c r="O2018" s="43">
        <f>O2019+O2026</f>
        <v>0</v>
      </c>
      <c r="P2018" s="43">
        <f>P2019+P2026</f>
        <v>0</v>
      </c>
      <c r="Q2018" s="43">
        <f>Q2019+Q2026</f>
        <v>0</v>
      </c>
      <c r="R2018" s="43">
        <f>R2019+R2026</f>
        <v>0</v>
      </c>
      <c r="S2018" s="43">
        <f>S2019+S2026</f>
        <v>0</v>
      </c>
      <c r="T2018" s="43">
        <f>T2019+T2026</f>
        <v>0</v>
      </c>
      <c r="U2018" s="43">
        <v>0</v>
      </c>
      <c r="V2018" s="43">
        <f t="shared" si="3894"/>
        <v>3910.6999999999998</v>
      </c>
      <c r="W2018" s="43">
        <f>W2019+W2026</f>
        <v>0</v>
      </c>
      <c r="X2018" s="43">
        <f>X2019+X2026</f>
        <v>0</v>
      </c>
      <c r="Y2018" s="43">
        <f>Y2019+Y2026</f>
        <v>0</v>
      </c>
      <c r="Z2018" s="43">
        <f>Z2019+Z2026</f>
        <v>0</v>
      </c>
      <c r="AA2018" s="43">
        <f>AA2019+AA2026</f>
        <v>0</v>
      </c>
      <c r="AB2018" s="43">
        <f>AB2019+AB2026</f>
        <v>0</v>
      </c>
      <c r="AC2018" s="44">
        <f>AC2019+AC2026</f>
        <v>3910.6999999999998</v>
      </c>
      <c r="AD2018" s="44">
        <f>AD2019+AD2026</f>
        <v>3720.42884</v>
      </c>
      <c r="AE2018" s="45">
        <f t="shared" si="3884"/>
        <v>95.134600966578873</v>
      </c>
      <c r="AF2018" s="43">
        <f>AF2019+AF2026</f>
        <v>3910.6999999999998</v>
      </c>
      <c r="AG2018" s="43">
        <f>AG2019+AG2026</f>
        <v>0</v>
      </c>
      <c r="AH2018" s="43">
        <f>AH2019+AH2026</f>
        <v>0</v>
      </c>
      <c r="AI2018" s="43">
        <f>AI2019+AI2026</f>
        <v>0</v>
      </c>
      <c r="AJ2018" s="43">
        <f>AJ2019+AJ2026</f>
        <v>0</v>
      </c>
      <c r="AK2018" s="43">
        <f>AK2019+AK2026</f>
        <v>0</v>
      </c>
      <c r="AL2018" s="43">
        <f t="shared" si="3891"/>
        <v>3910.6999999999998</v>
      </c>
      <c r="AM2018" s="43">
        <f t="shared" si="3892"/>
        <v>0</v>
      </c>
      <c r="AN2018" s="2"/>
      <c r="AO2018" s="1"/>
      <c r="AP2018" s="1"/>
      <c r="AQ2018" s="1"/>
      <c r="AR2018" s="1"/>
      <c r="AS2018" s="1"/>
    </row>
    <row r="2019" ht="47.25">
      <c r="B2019" s="41" t="s">
        <v>848</v>
      </c>
      <c r="C2019" s="41" t="s">
        <v>107</v>
      </c>
      <c r="D2019" s="41" t="s">
        <v>109</v>
      </c>
      <c r="E2019" s="26" t="str">
        <f t="shared" si="3893"/>
        <v>0409</v>
      </c>
      <c r="F2019" s="41" t="s">
        <v>719</v>
      </c>
      <c r="G2019" s="41"/>
      <c r="H2019" s="42" t="s">
        <v>720</v>
      </c>
      <c r="I2019" s="43">
        <f>I2020+I2023</f>
        <v>3910.6999999999998</v>
      </c>
      <c r="J2019" s="43">
        <f>J2020+J2023</f>
        <v>3910.6999999999998</v>
      </c>
      <c r="K2019" s="43">
        <f>K2020+K2023</f>
        <v>3910.6999999999998</v>
      </c>
      <c r="L2019" s="43">
        <f>L2020+L2023</f>
        <v>0</v>
      </c>
      <c r="M2019" s="43">
        <f>M2020+M2023</f>
        <v>0</v>
      </c>
      <c r="N2019" s="43">
        <f>N2020+N2023</f>
        <v>0</v>
      </c>
      <c r="O2019" s="43">
        <f>O2020+O2023</f>
        <v>0</v>
      </c>
      <c r="P2019" s="43">
        <f>P2020+P2023</f>
        <v>0</v>
      </c>
      <c r="Q2019" s="43">
        <f>Q2020+Q2023</f>
        <v>0</v>
      </c>
      <c r="R2019" s="43">
        <f>R2020+R2023</f>
        <v>0</v>
      </c>
      <c r="S2019" s="43">
        <f>S2020+S2023</f>
        <v>0</v>
      </c>
      <c r="T2019" s="43">
        <f>T2020+T2023</f>
        <v>0</v>
      </c>
      <c r="U2019" s="43">
        <v>0</v>
      </c>
      <c r="V2019" s="43">
        <f t="shared" si="3894"/>
        <v>3910.6999999999998</v>
      </c>
      <c r="W2019" s="43">
        <f>W2020+W2023</f>
        <v>0</v>
      </c>
      <c r="X2019" s="43">
        <f>X2020+X2023</f>
        <v>0</v>
      </c>
      <c r="Y2019" s="43">
        <f>Y2020+Y2023</f>
        <v>0</v>
      </c>
      <c r="Z2019" s="43">
        <f>Z2020+Z2023</f>
        <v>0</v>
      </c>
      <c r="AA2019" s="43">
        <f>AA2020+AA2023</f>
        <v>0</v>
      </c>
      <c r="AB2019" s="43">
        <f>AB2020+AB2023</f>
        <v>0</v>
      </c>
      <c r="AC2019" s="44">
        <f>AC2020+AC2023</f>
        <v>3910.6999999999998</v>
      </c>
      <c r="AD2019" s="44">
        <f>AD2020+AD2023</f>
        <v>3720.42884</v>
      </c>
      <c r="AE2019" s="45">
        <f t="shared" si="3884"/>
        <v>95.134600966578873</v>
      </c>
      <c r="AF2019" s="43">
        <f>AF2020+AF2023</f>
        <v>3910.6999999999998</v>
      </c>
      <c r="AG2019" s="43">
        <f>AG2020+AG2023</f>
        <v>0</v>
      </c>
      <c r="AH2019" s="43">
        <f>AH2020+AH2023</f>
        <v>0</v>
      </c>
      <c r="AI2019" s="43">
        <f>AI2020+AI2023</f>
        <v>0</v>
      </c>
      <c r="AJ2019" s="43">
        <f>AJ2020+AJ2023</f>
        <v>0</v>
      </c>
      <c r="AK2019" s="43">
        <f>AK2020+AK2023</f>
        <v>0</v>
      </c>
      <c r="AL2019" s="43">
        <f t="shared" si="3891"/>
        <v>3910.6999999999998</v>
      </c>
      <c r="AM2019" s="43">
        <f t="shared" si="3892"/>
        <v>0</v>
      </c>
      <c r="AN2019" s="2"/>
      <c r="AR2019" s="1"/>
      <c r="AS2019" s="1"/>
    </row>
    <row r="2020">
      <c r="B2020" s="41" t="s">
        <v>848</v>
      </c>
      <c r="C2020" s="41" t="s">
        <v>107</v>
      </c>
      <c r="D2020" s="41" t="s">
        <v>109</v>
      </c>
      <c r="E2020" s="26" t="str">
        <f t="shared" si="3893"/>
        <v>0409</v>
      </c>
      <c r="F2020" s="41" t="s">
        <v>721</v>
      </c>
      <c r="G2020" s="41"/>
      <c r="H2020" s="42" t="s">
        <v>722</v>
      </c>
      <c r="I2020" s="43">
        <f t="shared" ref="I2020:I2055" si="3999">I2021</f>
        <v>3910.6999999999998</v>
      </c>
      <c r="J2020" s="43">
        <f t="shared" ref="J2020:J2055" si="4000">J2021</f>
        <v>3910.6999999999998</v>
      </c>
      <c r="K2020" s="43">
        <f t="shared" ref="K2020:K2055" si="4001">K2021</f>
        <v>3910.6999999999998</v>
      </c>
      <c r="L2020" s="43">
        <f t="shared" ref="L2020:L2055" si="4002">L2021</f>
        <v>0</v>
      </c>
      <c r="M2020" s="43">
        <f t="shared" ref="M2020:M2055" si="4003">M2021</f>
        <v>0</v>
      </c>
      <c r="N2020" s="43">
        <f t="shared" ref="N2020:N2055" si="4004">N2021</f>
        <v>0</v>
      </c>
      <c r="O2020" s="43">
        <f t="shared" ref="O2020:O2047" si="4005">O2021</f>
        <v>0</v>
      </c>
      <c r="P2020" s="43">
        <f t="shared" ref="P2020:P2047" si="4006">P2021</f>
        <v>0</v>
      </c>
      <c r="Q2020" s="43">
        <f t="shared" ref="Q2020:Q2047" si="4007">Q2021</f>
        <v>0</v>
      </c>
      <c r="R2020" s="43">
        <f t="shared" ref="R2020:R2047" si="4008">R2021</f>
        <v>0</v>
      </c>
      <c r="S2020" s="43">
        <f t="shared" ref="S2020:S2047" si="4009">S2021</f>
        <v>0</v>
      </c>
      <c r="T2020" s="43">
        <f t="shared" ref="T2020:T2047" si="4010">T2021</f>
        <v>0</v>
      </c>
      <c r="U2020" s="43">
        <v>0</v>
      </c>
      <c r="V2020" s="43">
        <f t="shared" si="3894"/>
        <v>3910.6999999999998</v>
      </c>
      <c r="W2020" s="43">
        <f t="shared" ref="W2020:W2047" si="4011">W2021</f>
        <v>0</v>
      </c>
      <c r="X2020" s="43">
        <f t="shared" ref="X2020:X2047" si="4012">X2021</f>
        <v>0</v>
      </c>
      <c r="Y2020" s="43">
        <f t="shared" ref="Y2020:Y2047" si="4013">Y2021</f>
        <v>0</v>
      </c>
      <c r="Z2020" s="43">
        <f t="shared" ref="Z2020:Z2047" si="4014">Z2021</f>
        <v>0</v>
      </c>
      <c r="AA2020" s="43">
        <f t="shared" ref="AA2020:AA2047" si="4015">AA2021</f>
        <v>0</v>
      </c>
      <c r="AB2020" s="43">
        <f t="shared" ref="AB2020:AB2047" si="4016">AB2021</f>
        <v>0</v>
      </c>
      <c r="AC2020" s="44">
        <f t="shared" ref="AC2020:AC2047" si="4017">AC2021</f>
        <v>3910.6999999999998</v>
      </c>
      <c r="AD2020" s="44">
        <f t="shared" ref="AD2020:AD2047" si="4018">AD2021</f>
        <v>3720.42884</v>
      </c>
      <c r="AE2020" s="45">
        <f t="shared" si="3884"/>
        <v>95.134600966578873</v>
      </c>
      <c r="AF2020" s="43">
        <f t="shared" ref="AF2020:AF2047" si="4019">AF2021</f>
        <v>3910.6999999999998</v>
      </c>
      <c r="AG2020" s="43">
        <f t="shared" ref="AG2020:AG2047" si="4020">AG2021</f>
        <v>0</v>
      </c>
      <c r="AH2020" s="43">
        <f t="shared" ref="AH2020:AH2047" si="4021">AH2021</f>
        <v>0</v>
      </c>
      <c r="AI2020" s="43">
        <f t="shared" ref="AI2020:AI2047" si="4022">AI2021</f>
        <v>0</v>
      </c>
      <c r="AJ2020" s="43">
        <f t="shared" ref="AJ2020:AJ2047" si="4023">AJ2021</f>
        <v>0</v>
      </c>
      <c r="AK2020" s="43">
        <f t="shared" ref="AK2020:AK2047" si="4024">AK2021</f>
        <v>0</v>
      </c>
      <c r="AL2020" s="43">
        <f t="shared" si="3891"/>
        <v>3910.6999999999998</v>
      </c>
      <c r="AM2020" s="43">
        <f t="shared" si="3892"/>
        <v>0</v>
      </c>
      <c r="AN2020" s="2"/>
      <c r="AO2020" s="1"/>
      <c r="AP2020" s="1"/>
      <c r="AQ2020" s="1"/>
      <c r="AR2020" s="1"/>
      <c r="AS2020" s="1"/>
    </row>
    <row r="2021" ht="31.5">
      <c r="B2021" s="41" t="s">
        <v>848</v>
      </c>
      <c r="C2021" s="41" t="s">
        <v>107</v>
      </c>
      <c r="D2021" s="41" t="s">
        <v>109</v>
      </c>
      <c r="E2021" s="26" t="str">
        <f t="shared" si="3893"/>
        <v>0409</v>
      </c>
      <c r="F2021" s="41" t="s">
        <v>721</v>
      </c>
      <c r="G2021" s="41" t="s">
        <v>53</v>
      </c>
      <c r="H2021" s="42" t="s">
        <v>54</v>
      </c>
      <c r="I2021" s="43">
        <f t="shared" si="3999"/>
        <v>3910.6999999999998</v>
      </c>
      <c r="J2021" s="43">
        <f t="shared" si="4000"/>
        <v>3910.6999999999998</v>
      </c>
      <c r="K2021" s="43">
        <f t="shared" si="4001"/>
        <v>3910.6999999999998</v>
      </c>
      <c r="L2021" s="43">
        <f t="shared" si="4002"/>
        <v>0</v>
      </c>
      <c r="M2021" s="43">
        <f t="shared" si="4003"/>
        <v>0</v>
      </c>
      <c r="N2021" s="43">
        <f t="shared" si="4004"/>
        <v>0</v>
      </c>
      <c r="O2021" s="43">
        <f t="shared" si="4005"/>
        <v>0</v>
      </c>
      <c r="P2021" s="43">
        <f t="shared" si="4006"/>
        <v>0</v>
      </c>
      <c r="Q2021" s="43">
        <f t="shared" si="4007"/>
        <v>0</v>
      </c>
      <c r="R2021" s="43">
        <f t="shared" si="4008"/>
        <v>0</v>
      </c>
      <c r="S2021" s="43">
        <f t="shared" si="4009"/>
        <v>0</v>
      </c>
      <c r="T2021" s="43">
        <f t="shared" si="4010"/>
        <v>0</v>
      </c>
      <c r="U2021" s="43">
        <v>0</v>
      </c>
      <c r="V2021" s="43">
        <f t="shared" si="3894"/>
        <v>3910.6999999999998</v>
      </c>
      <c r="W2021" s="43">
        <f t="shared" si="4011"/>
        <v>0</v>
      </c>
      <c r="X2021" s="43">
        <f t="shared" si="4012"/>
        <v>0</v>
      </c>
      <c r="Y2021" s="43">
        <f t="shared" si="4013"/>
        <v>0</v>
      </c>
      <c r="Z2021" s="43">
        <f t="shared" si="4014"/>
        <v>0</v>
      </c>
      <c r="AA2021" s="43">
        <f t="shared" si="4015"/>
        <v>0</v>
      </c>
      <c r="AB2021" s="43">
        <f t="shared" si="4016"/>
        <v>0</v>
      </c>
      <c r="AC2021" s="44">
        <f t="shared" si="4017"/>
        <v>3910.6999999999998</v>
      </c>
      <c r="AD2021" s="44">
        <f t="shared" si="4018"/>
        <v>3720.42884</v>
      </c>
      <c r="AE2021" s="45">
        <f t="shared" si="3884"/>
        <v>95.134600966578873</v>
      </c>
      <c r="AF2021" s="43">
        <f t="shared" si="4019"/>
        <v>3910.6999999999998</v>
      </c>
      <c r="AG2021" s="43">
        <f t="shared" si="4020"/>
        <v>0</v>
      </c>
      <c r="AH2021" s="43">
        <f t="shared" si="4021"/>
        <v>0</v>
      </c>
      <c r="AI2021" s="43">
        <f t="shared" si="4022"/>
        <v>0</v>
      </c>
      <c r="AJ2021" s="43">
        <f t="shared" si="4023"/>
        <v>0</v>
      </c>
      <c r="AK2021" s="43">
        <f t="shared" si="4024"/>
        <v>0</v>
      </c>
      <c r="AL2021" s="43">
        <f t="shared" si="3891"/>
        <v>3910.6999999999998</v>
      </c>
      <c r="AM2021" s="43">
        <f t="shared" si="3892"/>
        <v>0</v>
      </c>
      <c r="AN2021" s="2"/>
      <c r="AO2021" s="1"/>
      <c r="AP2021" s="1"/>
      <c r="AQ2021" s="1"/>
      <c r="AR2021" s="1"/>
      <c r="AS2021" s="1"/>
    </row>
    <row r="2022" ht="31.5">
      <c r="B2022" s="41" t="s">
        <v>848</v>
      </c>
      <c r="C2022" s="41" t="s">
        <v>107</v>
      </c>
      <c r="D2022" s="41" t="s">
        <v>109</v>
      </c>
      <c r="E2022" s="26" t="str">
        <f t="shared" si="3893"/>
        <v>0409</v>
      </c>
      <c r="F2022" s="41" t="s">
        <v>721</v>
      </c>
      <c r="G2022" s="41" t="s">
        <v>55</v>
      </c>
      <c r="H2022" s="42" t="s">
        <v>56</v>
      </c>
      <c r="I2022" s="43">
        <v>3910.6999999999998</v>
      </c>
      <c r="J2022" s="43">
        <v>3910.6999999999998</v>
      </c>
      <c r="K2022" s="43">
        <v>3910.6999999999998</v>
      </c>
      <c r="L2022" s="43"/>
      <c r="M2022" s="43"/>
      <c r="N2022" s="43"/>
      <c r="O2022" s="43">
        <v>0</v>
      </c>
      <c r="P2022" s="43">
        <v>0</v>
      </c>
      <c r="Q2022" s="43">
        <v>0</v>
      </c>
      <c r="R2022" s="43">
        <v>0</v>
      </c>
      <c r="S2022" s="43">
        <v>0</v>
      </c>
      <c r="T2022" s="43">
        <v>0</v>
      </c>
      <c r="U2022" s="43">
        <v>0</v>
      </c>
      <c r="V2022" s="43">
        <f t="shared" si="3894"/>
        <v>3910.6999999999998</v>
      </c>
      <c r="W2022" s="43"/>
      <c r="X2022" s="43"/>
      <c r="Y2022" s="43"/>
      <c r="Z2022" s="43"/>
      <c r="AA2022" s="43"/>
      <c r="AB2022" s="43">
        <v>0</v>
      </c>
      <c r="AC2022" s="44">
        <v>3910.6999999999998</v>
      </c>
      <c r="AD2022" s="44">
        <v>3720.42884</v>
      </c>
      <c r="AE2022" s="45">
        <f t="shared" si="3884"/>
        <v>95.134600966578873</v>
      </c>
      <c r="AF2022" s="43">
        <v>3910.6999999999998</v>
      </c>
      <c r="AG2022" s="43">
        <v>0</v>
      </c>
      <c r="AH2022" s="43">
        <v>0</v>
      </c>
      <c r="AI2022" s="43">
        <v>0</v>
      </c>
      <c r="AJ2022" s="43">
        <v>0</v>
      </c>
      <c r="AK2022" s="43">
        <v>0</v>
      </c>
      <c r="AL2022" s="43">
        <f t="shared" si="3891"/>
        <v>3910.6999999999998</v>
      </c>
      <c r="AM2022" s="43">
        <f t="shared" si="3892"/>
        <v>0</v>
      </c>
      <c r="AN2022" s="19"/>
      <c r="AR2022" s="1"/>
      <c r="AS2022" s="1"/>
    </row>
    <row r="2023" ht="31.5" hidden="1">
      <c r="B2023" s="41" t="s">
        <v>848</v>
      </c>
      <c r="C2023" s="41" t="s">
        <v>107</v>
      </c>
      <c r="D2023" s="41" t="s">
        <v>109</v>
      </c>
      <c r="E2023" s="26" t="str">
        <f t="shared" si="3893"/>
        <v>0409</v>
      </c>
      <c r="F2023" s="41" t="s">
        <v>723</v>
      </c>
      <c r="G2023" s="41"/>
      <c r="H2023" s="42" t="s">
        <v>724</v>
      </c>
      <c r="I2023" s="43">
        <f t="shared" si="3999"/>
        <v>0</v>
      </c>
      <c r="J2023" s="43">
        <f t="shared" si="4000"/>
        <v>0</v>
      </c>
      <c r="K2023" s="43">
        <f t="shared" si="4001"/>
        <v>0</v>
      </c>
      <c r="L2023" s="43">
        <f t="shared" si="4002"/>
        <v>0</v>
      </c>
      <c r="M2023" s="43">
        <f t="shared" si="4003"/>
        <v>0</v>
      </c>
      <c r="N2023" s="43">
        <f t="shared" si="4004"/>
        <v>0</v>
      </c>
      <c r="O2023" s="43">
        <f t="shared" si="4005"/>
        <v>0</v>
      </c>
      <c r="P2023" s="43">
        <f t="shared" si="4006"/>
        <v>0</v>
      </c>
      <c r="Q2023" s="43">
        <f t="shared" si="4007"/>
        <v>0</v>
      </c>
      <c r="R2023" s="43">
        <f t="shared" si="4008"/>
        <v>0</v>
      </c>
      <c r="S2023" s="43">
        <f t="shared" si="4009"/>
        <v>0</v>
      </c>
      <c r="T2023" s="43">
        <f t="shared" si="4010"/>
        <v>0</v>
      </c>
      <c r="U2023" s="43">
        <v>0</v>
      </c>
      <c r="V2023" s="43">
        <f t="shared" si="3894"/>
        <v>0</v>
      </c>
      <c r="W2023" s="43">
        <f t="shared" si="4011"/>
        <v>0</v>
      </c>
      <c r="X2023" s="43">
        <f t="shared" si="4012"/>
        <v>0</v>
      </c>
      <c r="Y2023" s="43">
        <f t="shared" si="4013"/>
        <v>0</v>
      </c>
      <c r="Z2023" s="43">
        <f t="shared" si="4014"/>
        <v>0</v>
      </c>
      <c r="AA2023" s="43">
        <f t="shared" si="4015"/>
        <v>0</v>
      </c>
      <c r="AB2023" s="43">
        <f t="shared" si="4016"/>
        <v>0</v>
      </c>
      <c r="AC2023" s="44">
        <f t="shared" si="4017"/>
        <v>0</v>
      </c>
      <c r="AD2023" s="44">
        <f t="shared" si="4018"/>
        <v>0</v>
      </c>
      <c r="AE2023" s="45" t="e">
        <f t="shared" si="3884"/>
        <v>#DIV/0!</v>
      </c>
      <c r="AF2023" s="46">
        <f t="shared" si="4019"/>
        <v>0</v>
      </c>
      <c r="AG2023" s="46">
        <f t="shared" si="4020"/>
        <v>0</v>
      </c>
      <c r="AH2023" s="47">
        <f t="shared" si="4021"/>
        <v>0</v>
      </c>
      <c r="AI2023" s="47">
        <f t="shared" si="4022"/>
        <v>0</v>
      </c>
      <c r="AJ2023" s="47">
        <f t="shared" si="4023"/>
        <v>0</v>
      </c>
      <c r="AK2023" s="47">
        <f t="shared" si="4024"/>
        <v>0</v>
      </c>
      <c r="AL2023" s="47">
        <f t="shared" si="3891"/>
        <v>0</v>
      </c>
      <c r="AM2023" s="47">
        <f t="shared" si="3892"/>
        <v>0</v>
      </c>
      <c r="AN2023" s="48" t="s">
        <v>36</v>
      </c>
      <c r="AO2023" s="1"/>
      <c r="AP2023" s="1"/>
      <c r="AQ2023" s="1"/>
      <c r="AR2023" s="1"/>
      <c r="AS2023" s="1"/>
    </row>
    <row r="2024" ht="31.5" hidden="1">
      <c r="B2024" s="41" t="s">
        <v>848</v>
      </c>
      <c r="C2024" s="41" t="s">
        <v>107</v>
      </c>
      <c r="D2024" s="41" t="s">
        <v>109</v>
      </c>
      <c r="E2024" s="26" t="str">
        <f t="shared" si="3893"/>
        <v>0409</v>
      </c>
      <c r="F2024" s="41" t="s">
        <v>723</v>
      </c>
      <c r="G2024" s="41" t="s">
        <v>53</v>
      </c>
      <c r="H2024" s="42" t="s">
        <v>54</v>
      </c>
      <c r="I2024" s="43">
        <f t="shared" si="3999"/>
        <v>0</v>
      </c>
      <c r="J2024" s="43">
        <f t="shared" si="4000"/>
        <v>0</v>
      </c>
      <c r="K2024" s="43">
        <f t="shared" si="4001"/>
        <v>0</v>
      </c>
      <c r="L2024" s="43">
        <f t="shared" si="4002"/>
        <v>0</v>
      </c>
      <c r="M2024" s="43">
        <f t="shared" si="4003"/>
        <v>0</v>
      </c>
      <c r="N2024" s="43">
        <f t="shared" si="4004"/>
        <v>0</v>
      </c>
      <c r="O2024" s="43">
        <f t="shared" si="4005"/>
        <v>0</v>
      </c>
      <c r="P2024" s="43">
        <f t="shared" si="4006"/>
        <v>0</v>
      </c>
      <c r="Q2024" s="43">
        <f t="shared" si="4007"/>
        <v>0</v>
      </c>
      <c r="R2024" s="43">
        <f t="shared" si="4008"/>
        <v>0</v>
      </c>
      <c r="S2024" s="43">
        <f t="shared" si="4009"/>
        <v>0</v>
      </c>
      <c r="T2024" s="43">
        <f t="shared" si="4010"/>
        <v>0</v>
      </c>
      <c r="U2024" s="43">
        <v>0</v>
      </c>
      <c r="V2024" s="43">
        <f t="shared" si="3894"/>
        <v>0</v>
      </c>
      <c r="W2024" s="43">
        <f t="shared" si="4011"/>
        <v>0</v>
      </c>
      <c r="X2024" s="43">
        <f t="shared" si="4012"/>
        <v>0</v>
      </c>
      <c r="Y2024" s="43">
        <f t="shared" si="4013"/>
        <v>0</v>
      </c>
      <c r="Z2024" s="43">
        <f t="shared" si="4014"/>
        <v>0</v>
      </c>
      <c r="AA2024" s="43">
        <f t="shared" si="4015"/>
        <v>0</v>
      </c>
      <c r="AB2024" s="43">
        <f t="shared" si="4016"/>
        <v>0</v>
      </c>
      <c r="AC2024" s="44">
        <f t="shared" si="4017"/>
        <v>0</v>
      </c>
      <c r="AD2024" s="44">
        <f t="shared" si="4018"/>
        <v>0</v>
      </c>
      <c r="AE2024" s="45" t="e">
        <f t="shared" ref="AE2024:AE2087" si="4025">AD2024/AC2024*100</f>
        <v>#DIV/0!</v>
      </c>
      <c r="AF2024" s="46">
        <f t="shared" si="4019"/>
        <v>0</v>
      </c>
      <c r="AG2024" s="46">
        <f t="shared" si="4020"/>
        <v>0</v>
      </c>
      <c r="AH2024" s="47">
        <f t="shared" si="4021"/>
        <v>0</v>
      </c>
      <c r="AI2024" s="47">
        <f t="shared" si="4022"/>
        <v>0</v>
      </c>
      <c r="AJ2024" s="47">
        <f t="shared" si="4023"/>
        <v>0</v>
      </c>
      <c r="AK2024" s="47">
        <f t="shared" si="4024"/>
        <v>0</v>
      </c>
      <c r="AL2024" s="47">
        <f t="shared" ref="AL2024:AL2087" si="4026">AF2024+AH2024+AK2024+AI2024+AJ2024+AG2024</f>
        <v>0</v>
      </c>
      <c r="AM2024" s="47">
        <f t="shared" ref="AM2024:AM2087" si="4027">V2024-AL2024</f>
        <v>0</v>
      </c>
      <c r="AN2024" s="48" t="s">
        <v>36</v>
      </c>
      <c r="AO2024" s="1"/>
      <c r="AP2024" s="1"/>
      <c r="AQ2024" s="1"/>
      <c r="AR2024" s="1"/>
      <c r="AS2024" s="1"/>
    </row>
    <row r="2025" ht="31.5" hidden="1">
      <c r="B2025" s="41" t="s">
        <v>848</v>
      </c>
      <c r="C2025" s="41" t="s">
        <v>107</v>
      </c>
      <c r="D2025" s="41" t="s">
        <v>109</v>
      </c>
      <c r="E2025" s="26" t="str">
        <f t="shared" si="3893"/>
        <v>0409</v>
      </c>
      <c r="F2025" s="41" t="s">
        <v>723</v>
      </c>
      <c r="G2025" s="41" t="s">
        <v>55</v>
      </c>
      <c r="H2025" s="42" t="s">
        <v>56</v>
      </c>
      <c r="I2025" s="43"/>
      <c r="J2025" s="43"/>
      <c r="K2025" s="43"/>
      <c r="L2025" s="43"/>
      <c r="M2025" s="43"/>
      <c r="N2025" s="43"/>
      <c r="O2025" s="43">
        <v>0</v>
      </c>
      <c r="P2025" s="43">
        <v>0</v>
      </c>
      <c r="Q2025" s="43">
        <v>0</v>
      </c>
      <c r="R2025" s="43">
        <v>0</v>
      </c>
      <c r="S2025" s="43">
        <v>0</v>
      </c>
      <c r="T2025" s="43">
        <v>0</v>
      </c>
      <c r="U2025" s="43">
        <v>0</v>
      </c>
      <c r="V2025" s="43">
        <f t="shared" si="3894"/>
        <v>0</v>
      </c>
      <c r="W2025" s="43"/>
      <c r="X2025" s="43"/>
      <c r="Y2025" s="43"/>
      <c r="Z2025" s="43"/>
      <c r="AA2025" s="43"/>
      <c r="AB2025" s="43">
        <v>0</v>
      </c>
      <c r="AC2025" s="44">
        <v>0</v>
      </c>
      <c r="AD2025" s="44">
        <v>0</v>
      </c>
      <c r="AE2025" s="45" t="e">
        <f t="shared" si="4025"/>
        <v>#DIV/0!</v>
      </c>
      <c r="AF2025" s="46">
        <v>0</v>
      </c>
      <c r="AG2025" s="46">
        <v>0</v>
      </c>
      <c r="AH2025" s="47">
        <v>0</v>
      </c>
      <c r="AI2025" s="47">
        <v>0</v>
      </c>
      <c r="AJ2025" s="47">
        <v>0</v>
      </c>
      <c r="AK2025" s="47">
        <v>0</v>
      </c>
      <c r="AL2025" s="47">
        <f t="shared" si="4026"/>
        <v>0</v>
      </c>
      <c r="AM2025" s="47">
        <f t="shared" si="4027"/>
        <v>0</v>
      </c>
      <c r="AN2025" s="48" t="s">
        <v>36</v>
      </c>
      <c r="AO2025" s="1"/>
      <c r="AP2025" s="1"/>
      <c r="AQ2025" s="1"/>
      <c r="AR2025" s="1"/>
      <c r="AS2025" s="1"/>
    </row>
    <row r="2026" ht="31.5" hidden="1">
      <c r="B2026" s="41" t="s">
        <v>848</v>
      </c>
      <c r="C2026" s="41" t="s">
        <v>107</v>
      </c>
      <c r="D2026" s="41" t="s">
        <v>109</v>
      </c>
      <c r="E2026" s="26" t="str">
        <f t="shared" si="3893"/>
        <v>0409</v>
      </c>
      <c r="F2026" s="41" t="s">
        <v>842</v>
      </c>
      <c r="G2026" s="41"/>
      <c r="H2026" s="42" t="s">
        <v>843</v>
      </c>
      <c r="I2026" s="43">
        <f t="shared" si="3999"/>
        <v>0</v>
      </c>
      <c r="J2026" s="43">
        <f t="shared" si="4000"/>
        <v>0</v>
      </c>
      <c r="K2026" s="43">
        <f t="shared" si="4001"/>
        <v>0</v>
      </c>
      <c r="L2026" s="43">
        <f t="shared" si="4002"/>
        <v>0</v>
      </c>
      <c r="M2026" s="43">
        <f t="shared" si="4003"/>
        <v>0</v>
      </c>
      <c r="N2026" s="43">
        <f t="shared" si="4004"/>
        <v>0</v>
      </c>
      <c r="O2026" s="43">
        <f t="shared" si="4005"/>
        <v>0</v>
      </c>
      <c r="P2026" s="43">
        <f t="shared" si="4006"/>
        <v>0</v>
      </c>
      <c r="Q2026" s="43">
        <f t="shared" si="4007"/>
        <v>0</v>
      </c>
      <c r="R2026" s="43">
        <f t="shared" si="4008"/>
        <v>0</v>
      </c>
      <c r="S2026" s="43">
        <f t="shared" si="4009"/>
        <v>0</v>
      </c>
      <c r="T2026" s="43">
        <f t="shared" si="4010"/>
        <v>0</v>
      </c>
      <c r="U2026" s="43">
        <v>0</v>
      </c>
      <c r="V2026" s="43">
        <f t="shared" si="3894"/>
        <v>0</v>
      </c>
      <c r="W2026" s="43">
        <f t="shared" si="4011"/>
        <v>0</v>
      </c>
      <c r="X2026" s="43">
        <f t="shared" si="4012"/>
        <v>0</v>
      </c>
      <c r="Y2026" s="43">
        <f t="shared" si="4013"/>
        <v>0</v>
      </c>
      <c r="Z2026" s="43">
        <f t="shared" si="4014"/>
        <v>0</v>
      </c>
      <c r="AA2026" s="43">
        <f t="shared" si="4015"/>
        <v>0</v>
      </c>
      <c r="AB2026" s="43">
        <f t="shared" si="4016"/>
        <v>0</v>
      </c>
      <c r="AC2026" s="44">
        <f t="shared" si="4017"/>
        <v>0</v>
      </c>
      <c r="AD2026" s="44">
        <f t="shared" si="4018"/>
        <v>0</v>
      </c>
      <c r="AE2026" s="45" t="e">
        <f t="shared" si="4025"/>
        <v>#DIV/0!</v>
      </c>
      <c r="AF2026" s="46">
        <f t="shared" si="4019"/>
        <v>0</v>
      </c>
      <c r="AG2026" s="46">
        <f t="shared" si="4020"/>
        <v>0</v>
      </c>
      <c r="AH2026" s="47">
        <f t="shared" si="4021"/>
        <v>0</v>
      </c>
      <c r="AI2026" s="47">
        <f t="shared" si="4022"/>
        <v>0</v>
      </c>
      <c r="AJ2026" s="47">
        <f t="shared" si="4023"/>
        <v>0</v>
      </c>
      <c r="AK2026" s="47">
        <f t="shared" si="4024"/>
        <v>0</v>
      </c>
      <c r="AL2026" s="47">
        <f t="shared" si="4026"/>
        <v>0</v>
      </c>
      <c r="AM2026" s="47">
        <f t="shared" si="4027"/>
        <v>0</v>
      </c>
      <c r="AN2026" s="48" t="s">
        <v>36</v>
      </c>
      <c r="AR2026" s="1"/>
      <c r="AS2026" s="1"/>
    </row>
    <row r="2027" ht="126" hidden="1">
      <c r="B2027" s="41" t="s">
        <v>848</v>
      </c>
      <c r="C2027" s="41" t="s">
        <v>107</v>
      </c>
      <c r="D2027" s="41" t="s">
        <v>109</v>
      </c>
      <c r="E2027" s="26" t="str">
        <f t="shared" si="3893"/>
        <v>0409</v>
      </c>
      <c r="F2027" s="41" t="s">
        <v>844</v>
      </c>
      <c r="G2027" s="41"/>
      <c r="H2027" s="42" t="s">
        <v>845</v>
      </c>
      <c r="I2027" s="43">
        <f t="shared" si="3999"/>
        <v>0</v>
      </c>
      <c r="J2027" s="43">
        <f t="shared" si="4000"/>
        <v>0</v>
      </c>
      <c r="K2027" s="43">
        <f t="shared" si="4001"/>
        <v>0</v>
      </c>
      <c r="L2027" s="43">
        <f t="shared" si="4002"/>
        <v>0</v>
      </c>
      <c r="M2027" s="43">
        <f t="shared" si="4003"/>
        <v>0</v>
      </c>
      <c r="N2027" s="43">
        <f t="shared" si="4004"/>
        <v>0</v>
      </c>
      <c r="O2027" s="43">
        <f t="shared" si="4005"/>
        <v>0</v>
      </c>
      <c r="P2027" s="43">
        <f t="shared" si="4006"/>
        <v>0</v>
      </c>
      <c r="Q2027" s="43">
        <f t="shared" si="4007"/>
        <v>0</v>
      </c>
      <c r="R2027" s="43">
        <f t="shared" si="4008"/>
        <v>0</v>
      </c>
      <c r="S2027" s="43">
        <f t="shared" si="4009"/>
        <v>0</v>
      </c>
      <c r="T2027" s="43">
        <f t="shared" si="4010"/>
        <v>0</v>
      </c>
      <c r="U2027" s="43">
        <v>0</v>
      </c>
      <c r="V2027" s="43">
        <f t="shared" si="3894"/>
        <v>0</v>
      </c>
      <c r="W2027" s="43">
        <f t="shared" si="4011"/>
        <v>0</v>
      </c>
      <c r="X2027" s="43">
        <f t="shared" si="4012"/>
        <v>0</v>
      </c>
      <c r="Y2027" s="43">
        <f t="shared" si="4013"/>
        <v>0</v>
      </c>
      <c r="Z2027" s="43">
        <f t="shared" si="4014"/>
        <v>0</v>
      </c>
      <c r="AA2027" s="43">
        <f t="shared" si="4015"/>
        <v>0</v>
      </c>
      <c r="AB2027" s="43">
        <f t="shared" si="4016"/>
        <v>0</v>
      </c>
      <c r="AC2027" s="44">
        <f t="shared" si="4017"/>
        <v>0</v>
      </c>
      <c r="AD2027" s="44">
        <f t="shared" si="4018"/>
        <v>0</v>
      </c>
      <c r="AE2027" s="45" t="e">
        <f t="shared" si="4025"/>
        <v>#DIV/0!</v>
      </c>
      <c r="AF2027" s="46">
        <f t="shared" si="4019"/>
        <v>0</v>
      </c>
      <c r="AG2027" s="46">
        <f t="shared" si="4020"/>
        <v>0</v>
      </c>
      <c r="AH2027" s="47">
        <f t="shared" si="4021"/>
        <v>0</v>
      </c>
      <c r="AI2027" s="47">
        <f t="shared" si="4022"/>
        <v>0</v>
      </c>
      <c r="AJ2027" s="47">
        <f t="shared" si="4023"/>
        <v>0</v>
      </c>
      <c r="AK2027" s="47">
        <f t="shared" si="4024"/>
        <v>0</v>
      </c>
      <c r="AL2027" s="47">
        <f t="shared" si="4026"/>
        <v>0</v>
      </c>
      <c r="AM2027" s="47">
        <f t="shared" si="4027"/>
        <v>0</v>
      </c>
      <c r="AN2027" s="48" t="s">
        <v>36</v>
      </c>
      <c r="AO2027" s="1"/>
      <c r="AP2027" s="1"/>
      <c r="AQ2027" s="1"/>
      <c r="AR2027" s="1"/>
      <c r="AS2027" s="1"/>
    </row>
    <row r="2028" ht="31.5" hidden="1">
      <c r="B2028" s="41" t="s">
        <v>848</v>
      </c>
      <c r="C2028" s="41" t="s">
        <v>107</v>
      </c>
      <c r="D2028" s="41" t="s">
        <v>109</v>
      </c>
      <c r="E2028" s="26" t="str">
        <f t="shared" si="3893"/>
        <v>0409</v>
      </c>
      <c r="F2028" s="41" t="s">
        <v>844</v>
      </c>
      <c r="G2028" s="41" t="s">
        <v>53</v>
      </c>
      <c r="H2028" s="42" t="s">
        <v>54</v>
      </c>
      <c r="I2028" s="43">
        <f t="shared" si="3999"/>
        <v>0</v>
      </c>
      <c r="J2028" s="43">
        <f t="shared" si="4000"/>
        <v>0</v>
      </c>
      <c r="K2028" s="43">
        <f t="shared" si="4001"/>
        <v>0</v>
      </c>
      <c r="L2028" s="43">
        <f t="shared" si="4002"/>
        <v>0</v>
      </c>
      <c r="M2028" s="43">
        <f t="shared" si="4003"/>
        <v>0</v>
      </c>
      <c r="N2028" s="43">
        <f t="shared" si="4004"/>
        <v>0</v>
      </c>
      <c r="O2028" s="43">
        <f t="shared" si="4005"/>
        <v>0</v>
      </c>
      <c r="P2028" s="43">
        <f t="shared" si="4006"/>
        <v>0</v>
      </c>
      <c r="Q2028" s="43">
        <f t="shared" si="4007"/>
        <v>0</v>
      </c>
      <c r="R2028" s="43">
        <f t="shared" si="4008"/>
        <v>0</v>
      </c>
      <c r="S2028" s="43">
        <f t="shared" si="4009"/>
        <v>0</v>
      </c>
      <c r="T2028" s="43">
        <f t="shared" si="4010"/>
        <v>0</v>
      </c>
      <c r="U2028" s="43">
        <v>0</v>
      </c>
      <c r="V2028" s="43">
        <f t="shared" si="3894"/>
        <v>0</v>
      </c>
      <c r="W2028" s="43">
        <f t="shared" si="4011"/>
        <v>0</v>
      </c>
      <c r="X2028" s="43">
        <f t="shared" si="4012"/>
        <v>0</v>
      </c>
      <c r="Y2028" s="43">
        <f t="shared" si="4013"/>
        <v>0</v>
      </c>
      <c r="Z2028" s="43">
        <f t="shared" si="4014"/>
        <v>0</v>
      </c>
      <c r="AA2028" s="43">
        <f t="shared" si="4015"/>
        <v>0</v>
      </c>
      <c r="AB2028" s="43">
        <f t="shared" si="4016"/>
        <v>0</v>
      </c>
      <c r="AC2028" s="44">
        <f t="shared" si="4017"/>
        <v>0</v>
      </c>
      <c r="AD2028" s="44">
        <f t="shared" si="4018"/>
        <v>0</v>
      </c>
      <c r="AE2028" s="45" t="e">
        <f t="shared" si="4025"/>
        <v>#DIV/0!</v>
      </c>
      <c r="AF2028" s="46">
        <f t="shared" si="4019"/>
        <v>0</v>
      </c>
      <c r="AG2028" s="46">
        <f t="shared" si="4020"/>
        <v>0</v>
      </c>
      <c r="AH2028" s="47">
        <f t="shared" si="4021"/>
        <v>0</v>
      </c>
      <c r="AI2028" s="47">
        <f t="shared" si="4022"/>
        <v>0</v>
      </c>
      <c r="AJ2028" s="47">
        <f t="shared" si="4023"/>
        <v>0</v>
      </c>
      <c r="AK2028" s="47">
        <f t="shared" si="4024"/>
        <v>0</v>
      </c>
      <c r="AL2028" s="47">
        <f t="shared" si="4026"/>
        <v>0</v>
      </c>
      <c r="AM2028" s="47">
        <f t="shared" si="4027"/>
        <v>0</v>
      </c>
      <c r="AN2028" s="48" t="s">
        <v>36</v>
      </c>
      <c r="AO2028" s="1"/>
      <c r="AP2028" s="1"/>
      <c r="AQ2028" s="1"/>
      <c r="AR2028" s="1"/>
      <c r="AS2028" s="1"/>
    </row>
    <row r="2029" ht="31.5" hidden="1">
      <c r="B2029" s="41" t="s">
        <v>848</v>
      </c>
      <c r="C2029" s="41" t="s">
        <v>107</v>
      </c>
      <c r="D2029" s="41" t="s">
        <v>109</v>
      </c>
      <c r="E2029" s="26" t="str">
        <f t="shared" si="3893"/>
        <v>0409</v>
      </c>
      <c r="F2029" s="41" t="s">
        <v>844</v>
      </c>
      <c r="G2029" s="41" t="s">
        <v>55</v>
      </c>
      <c r="H2029" s="42" t="s">
        <v>56</v>
      </c>
      <c r="I2029" s="43"/>
      <c r="J2029" s="43"/>
      <c r="K2029" s="43"/>
      <c r="L2029" s="43"/>
      <c r="M2029" s="43"/>
      <c r="N2029" s="43"/>
      <c r="O2029" s="43">
        <v>0</v>
      </c>
      <c r="P2029" s="43">
        <v>0</v>
      </c>
      <c r="Q2029" s="43">
        <v>0</v>
      </c>
      <c r="R2029" s="43">
        <v>0</v>
      </c>
      <c r="S2029" s="43">
        <v>0</v>
      </c>
      <c r="T2029" s="43">
        <v>0</v>
      </c>
      <c r="U2029" s="43">
        <v>0</v>
      </c>
      <c r="V2029" s="43">
        <f t="shared" si="3894"/>
        <v>0</v>
      </c>
      <c r="W2029" s="43"/>
      <c r="X2029" s="43"/>
      <c r="Y2029" s="43"/>
      <c r="Z2029" s="43"/>
      <c r="AA2029" s="43"/>
      <c r="AB2029" s="43">
        <v>0</v>
      </c>
      <c r="AC2029" s="44">
        <v>0</v>
      </c>
      <c r="AD2029" s="44">
        <v>0</v>
      </c>
      <c r="AE2029" s="45" t="e">
        <f t="shared" si="4025"/>
        <v>#DIV/0!</v>
      </c>
      <c r="AF2029" s="46">
        <v>0</v>
      </c>
      <c r="AG2029" s="46">
        <v>0</v>
      </c>
      <c r="AH2029" s="47">
        <v>0</v>
      </c>
      <c r="AI2029" s="47">
        <v>0</v>
      </c>
      <c r="AJ2029" s="47">
        <v>0</v>
      </c>
      <c r="AK2029" s="47">
        <v>0</v>
      </c>
      <c r="AL2029" s="47">
        <f t="shared" si="4026"/>
        <v>0</v>
      </c>
      <c r="AM2029" s="47">
        <f t="shared" si="4027"/>
        <v>0</v>
      </c>
      <c r="AN2029" s="48" t="s">
        <v>36</v>
      </c>
      <c r="AO2029" s="1"/>
      <c r="AP2029" s="1"/>
      <c r="AQ2029" s="1"/>
      <c r="AR2029" s="1"/>
      <c r="AS2029" s="1"/>
    </row>
    <row r="2030" ht="47.25" hidden="1">
      <c r="B2030" s="41" t="s">
        <v>848</v>
      </c>
      <c r="C2030" s="41" t="s">
        <v>107</v>
      </c>
      <c r="D2030" s="41" t="s">
        <v>109</v>
      </c>
      <c r="E2030" s="26" t="str">
        <f t="shared" si="3893"/>
        <v>0409</v>
      </c>
      <c r="F2030" s="41" t="s">
        <v>729</v>
      </c>
      <c r="G2030" s="41"/>
      <c r="H2030" s="42" t="s">
        <v>730</v>
      </c>
      <c r="I2030" s="43">
        <f t="shared" si="3999"/>
        <v>0</v>
      </c>
      <c r="J2030" s="43">
        <f t="shared" si="4000"/>
        <v>0</v>
      </c>
      <c r="K2030" s="43">
        <f t="shared" si="4001"/>
        <v>0</v>
      </c>
      <c r="L2030" s="43">
        <f t="shared" si="4002"/>
        <v>0</v>
      </c>
      <c r="M2030" s="43">
        <f t="shared" si="4003"/>
        <v>0</v>
      </c>
      <c r="N2030" s="43">
        <f t="shared" si="4004"/>
        <v>0</v>
      </c>
      <c r="O2030" s="43">
        <f t="shared" si="4005"/>
        <v>0</v>
      </c>
      <c r="P2030" s="43">
        <f t="shared" si="4006"/>
        <v>0</v>
      </c>
      <c r="Q2030" s="43">
        <f t="shared" si="4007"/>
        <v>0</v>
      </c>
      <c r="R2030" s="43">
        <f t="shared" si="4008"/>
        <v>0</v>
      </c>
      <c r="S2030" s="43">
        <f t="shared" si="4009"/>
        <v>0</v>
      </c>
      <c r="T2030" s="43">
        <f t="shared" si="4010"/>
        <v>0</v>
      </c>
      <c r="U2030" s="43">
        <v>0</v>
      </c>
      <c r="V2030" s="43">
        <f t="shared" si="3894"/>
        <v>0</v>
      </c>
      <c r="W2030" s="43">
        <f t="shared" si="4011"/>
        <v>0</v>
      </c>
      <c r="X2030" s="43">
        <f t="shared" si="4012"/>
        <v>0</v>
      </c>
      <c r="Y2030" s="43">
        <f t="shared" si="4013"/>
        <v>0</v>
      </c>
      <c r="Z2030" s="43">
        <f t="shared" si="4014"/>
        <v>0</v>
      </c>
      <c r="AA2030" s="43">
        <f t="shared" si="4015"/>
        <v>0</v>
      </c>
      <c r="AB2030" s="43">
        <f t="shared" si="4016"/>
        <v>0</v>
      </c>
      <c r="AC2030" s="44">
        <f t="shared" si="4017"/>
        <v>0</v>
      </c>
      <c r="AD2030" s="44">
        <f t="shared" si="4018"/>
        <v>0</v>
      </c>
      <c r="AE2030" s="45" t="e">
        <f t="shared" si="4025"/>
        <v>#DIV/0!</v>
      </c>
      <c r="AF2030" s="46">
        <f t="shared" si="4019"/>
        <v>0</v>
      </c>
      <c r="AG2030" s="46">
        <f t="shared" si="4020"/>
        <v>0</v>
      </c>
      <c r="AH2030" s="47">
        <f t="shared" si="4021"/>
        <v>0</v>
      </c>
      <c r="AI2030" s="47">
        <f t="shared" si="4022"/>
        <v>0</v>
      </c>
      <c r="AJ2030" s="47">
        <f t="shared" si="4023"/>
        <v>0</v>
      </c>
      <c r="AK2030" s="47">
        <f t="shared" si="4024"/>
        <v>0</v>
      </c>
      <c r="AL2030" s="47">
        <f t="shared" si="4026"/>
        <v>0</v>
      </c>
      <c r="AM2030" s="47">
        <f t="shared" si="4027"/>
        <v>0</v>
      </c>
      <c r="AN2030" s="48" t="s">
        <v>36</v>
      </c>
      <c r="AO2030" s="1"/>
      <c r="AP2030" s="1"/>
      <c r="AQ2030" s="1"/>
      <c r="AR2030" s="1"/>
      <c r="AS2030" s="1"/>
    </row>
    <row r="2031" ht="63" hidden="1">
      <c r="B2031" s="41" t="s">
        <v>848</v>
      </c>
      <c r="C2031" s="41" t="s">
        <v>107</v>
      </c>
      <c r="D2031" s="41" t="s">
        <v>109</v>
      </c>
      <c r="E2031" s="26" t="str">
        <f t="shared" ref="E2031:E2094" si="4028">CONCATENATE(C2031,D2031)</f>
        <v>0409</v>
      </c>
      <c r="F2031" s="41" t="s">
        <v>731</v>
      </c>
      <c r="G2031" s="41"/>
      <c r="H2031" s="42" t="s">
        <v>732</v>
      </c>
      <c r="I2031" s="43">
        <f t="shared" si="3999"/>
        <v>0</v>
      </c>
      <c r="J2031" s="43">
        <f t="shared" si="4000"/>
        <v>0</v>
      </c>
      <c r="K2031" s="43">
        <f t="shared" si="4001"/>
        <v>0</v>
      </c>
      <c r="L2031" s="43">
        <f t="shared" si="4002"/>
        <v>0</v>
      </c>
      <c r="M2031" s="43">
        <f t="shared" si="4003"/>
        <v>0</v>
      </c>
      <c r="N2031" s="43">
        <f t="shared" si="4004"/>
        <v>0</v>
      </c>
      <c r="O2031" s="43">
        <f t="shared" si="4005"/>
        <v>0</v>
      </c>
      <c r="P2031" s="43">
        <f t="shared" si="4006"/>
        <v>0</v>
      </c>
      <c r="Q2031" s="43">
        <f t="shared" si="4007"/>
        <v>0</v>
      </c>
      <c r="R2031" s="43">
        <f t="shared" si="4008"/>
        <v>0</v>
      </c>
      <c r="S2031" s="43">
        <f t="shared" si="4009"/>
        <v>0</v>
      </c>
      <c r="T2031" s="43">
        <f t="shared" si="4010"/>
        <v>0</v>
      </c>
      <c r="U2031" s="43">
        <v>0</v>
      </c>
      <c r="V2031" s="43">
        <f t="shared" ref="V2031:V2094" si="4029">I2031+L2031+U2031+T2031+S2031+R2031+Q2031+P2031+O2031</f>
        <v>0</v>
      </c>
      <c r="W2031" s="43">
        <f t="shared" si="4011"/>
        <v>0</v>
      </c>
      <c r="X2031" s="43">
        <f t="shared" si="4012"/>
        <v>0</v>
      </c>
      <c r="Y2031" s="43">
        <f t="shared" si="4013"/>
        <v>0</v>
      </c>
      <c r="Z2031" s="43">
        <f t="shared" si="4014"/>
        <v>0</v>
      </c>
      <c r="AA2031" s="43">
        <f t="shared" si="4015"/>
        <v>0</v>
      </c>
      <c r="AB2031" s="43">
        <f t="shared" si="4016"/>
        <v>0</v>
      </c>
      <c r="AC2031" s="44">
        <f t="shared" si="4017"/>
        <v>0</v>
      </c>
      <c r="AD2031" s="44">
        <f t="shared" si="4018"/>
        <v>0</v>
      </c>
      <c r="AE2031" s="45" t="e">
        <f t="shared" si="4025"/>
        <v>#DIV/0!</v>
      </c>
      <c r="AF2031" s="46">
        <f t="shared" si="4019"/>
        <v>0</v>
      </c>
      <c r="AG2031" s="46">
        <f t="shared" si="4020"/>
        <v>0</v>
      </c>
      <c r="AH2031" s="47">
        <f t="shared" si="4021"/>
        <v>0</v>
      </c>
      <c r="AI2031" s="47">
        <f t="shared" si="4022"/>
        <v>0</v>
      </c>
      <c r="AJ2031" s="47">
        <f t="shared" si="4023"/>
        <v>0</v>
      </c>
      <c r="AK2031" s="47">
        <f t="shared" si="4024"/>
        <v>0</v>
      </c>
      <c r="AL2031" s="47">
        <f t="shared" si="4026"/>
        <v>0</v>
      </c>
      <c r="AM2031" s="47">
        <f t="shared" si="4027"/>
        <v>0</v>
      </c>
      <c r="AN2031" s="48" t="s">
        <v>36</v>
      </c>
      <c r="AR2031" s="1"/>
      <c r="AS2031" s="1"/>
    </row>
    <row r="2032" ht="47.25" hidden="1">
      <c r="B2032" s="41" t="s">
        <v>848</v>
      </c>
      <c r="C2032" s="41" t="s">
        <v>107</v>
      </c>
      <c r="D2032" s="41" t="s">
        <v>109</v>
      </c>
      <c r="E2032" s="26" t="str">
        <f t="shared" si="4028"/>
        <v>0409</v>
      </c>
      <c r="F2032" s="41" t="s">
        <v>733</v>
      </c>
      <c r="G2032" s="41"/>
      <c r="H2032" s="42" t="s">
        <v>734</v>
      </c>
      <c r="I2032" s="43">
        <f t="shared" si="3999"/>
        <v>0</v>
      </c>
      <c r="J2032" s="43">
        <f t="shared" si="4000"/>
        <v>0</v>
      </c>
      <c r="K2032" s="43">
        <f t="shared" si="4001"/>
        <v>0</v>
      </c>
      <c r="L2032" s="43">
        <f t="shared" si="4002"/>
        <v>0</v>
      </c>
      <c r="M2032" s="43">
        <f t="shared" si="4003"/>
        <v>0</v>
      </c>
      <c r="N2032" s="43">
        <f t="shared" si="4004"/>
        <v>0</v>
      </c>
      <c r="O2032" s="43">
        <f t="shared" si="4005"/>
        <v>0</v>
      </c>
      <c r="P2032" s="43">
        <f t="shared" si="4006"/>
        <v>0</v>
      </c>
      <c r="Q2032" s="43">
        <f t="shared" si="4007"/>
        <v>0</v>
      </c>
      <c r="R2032" s="43">
        <f t="shared" si="4008"/>
        <v>0</v>
      </c>
      <c r="S2032" s="43">
        <f t="shared" si="4009"/>
        <v>0</v>
      </c>
      <c r="T2032" s="43">
        <f t="shared" si="4010"/>
        <v>0</v>
      </c>
      <c r="U2032" s="43">
        <v>0</v>
      </c>
      <c r="V2032" s="43">
        <f t="shared" si="4029"/>
        <v>0</v>
      </c>
      <c r="W2032" s="43">
        <f t="shared" si="4011"/>
        <v>0</v>
      </c>
      <c r="X2032" s="43">
        <f t="shared" si="4012"/>
        <v>0</v>
      </c>
      <c r="Y2032" s="43">
        <f t="shared" si="4013"/>
        <v>0</v>
      </c>
      <c r="Z2032" s="43">
        <f t="shared" si="4014"/>
        <v>0</v>
      </c>
      <c r="AA2032" s="43">
        <f t="shared" si="4015"/>
        <v>0</v>
      </c>
      <c r="AB2032" s="43">
        <f t="shared" si="4016"/>
        <v>0</v>
      </c>
      <c r="AC2032" s="44">
        <f t="shared" si="4017"/>
        <v>0</v>
      </c>
      <c r="AD2032" s="44">
        <f t="shared" si="4018"/>
        <v>0</v>
      </c>
      <c r="AE2032" s="45" t="e">
        <f t="shared" si="4025"/>
        <v>#DIV/0!</v>
      </c>
      <c r="AF2032" s="46">
        <f t="shared" si="4019"/>
        <v>0</v>
      </c>
      <c r="AG2032" s="46">
        <f t="shared" si="4020"/>
        <v>0</v>
      </c>
      <c r="AH2032" s="47">
        <f t="shared" si="4021"/>
        <v>0</v>
      </c>
      <c r="AI2032" s="47">
        <f t="shared" si="4022"/>
        <v>0</v>
      </c>
      <c r="AJ2032" s="47">
        <f t="shared" si="4023"/>
        <v>0</v>
      </c>
      <c r="AK2032" s="47">
        <f t="shared" si="4024"/>
        <v>0</v>
      </c>
      <c r="AL2032" s="47">
        <f t="shared" si="4026"/>
        <v>0</v>
      </c>
      <c r="AM2032" s="47">
        <f t="shared" si="4027"/>
        <v>0</v>
      </c>
      <c r="AN2032" s="48" t="s">
        <v>36</v>
      </c>
      <c r="AO2032" s="1"/>
      <c r="AP2032" s="1"/>
      <c r="AQ2032" s="1"/>
      <c r="AR2032" s="1"/>
      <c r="AS2032" s="1"/>
    </row>
    <row r="2033" ht="31.5" hidden="1">
      <c r="B2033" s="41" t="s">
        <v>848</v>
      </c>
      <c r="C2033" s="41" t="s">
        <v>107</v>
      </c>
      <c r="D2033" s="41" t="s">
        <v>109</v>
      </c>
      <c r="E2033" s="26" t="str">
        <f t="shared" si="4028"/>
        <v>0409</v>
      </c>
      <c r="F2033" s="41" t="s">
        <v>733</v>
      </c>
      <c r="G2033" s="41" t="s">
        <v>53</v>
      </c>
      <c r="H2033" s="42" t="s">
        <v>54</v>
      </c>
      <c r="I2033" s="43">
        <f t="shared" si="3999"/>
        <v>0</v>
      </c>
      <c r="J2033" s="43">
        <f t="shared" si="4000"/>
        <v>0</v>
      </c>
      <c r="K2033" s="43">
        <f t="shared" si="4001"/>
        <v>0</v>
      </c>
      <c r="L2033" s="43">
        <f t="shared" si="4002"/>
        <v>0</v>
      </c>
      <c r="M2033" s="43">
        <f t="shared" si="4003"/>
        <v>0</v>
      </c>
      <c r="N2033" s="43">
        <f t="shared" si="4004"/>
        <v>0</v>
      </c>
      <c r="O2033" s="43">
        <f t="shared" si="4005"/>
        <v>0</v>
      </c>
      <c r="P2033" s="43">
        <f t="shared" si="4006"/>
        <v>0</v>
      </c>
      <c r="Q2033" s="43">
        <f t="shared" si="4007"/>
        <v>0</v>
      </c>
      <c r="R2033" s="43">
        <f t="shared" si="4008"/>
        <v>0</v>
      </c>
      <c r="S2033" s="43">
        <f t="shared" si="4009"/>
        <v>0</v>
      </c>
      <c r="T2033" s="43">
        <f t="shared" si="4010"/>
        <v>0</v>
      </c>
      <c r="U2033" s="43">
        <v>0</v>
      </c>
      <c r="V2033" s="43">
        <f t="shared" si="4029"/>
        <v>0</v>
      </c>
      <c r="W2033" s="43">
        <f t="shared" si="4011"/>
        <v>0</v>
      </c>
      <c r="X2033" s="43">
        <f t="shared" si="4012"/>
        <v>0</v>
      </c>
      <c r="Y2033" s="43">
        <f t="shared" si="4013"/>
        <v>0</v>
      </c>
      <c r="Z2033" s="43">
        <f t="shared" si="4014"/>
        <v>0</v>
      </c>
      <c r="AA2033" s="43">
        <f t="shared" si="4015"/>
        <v>0</v>
      </c>
      <c r="AB2033" s="43">
        <f t="shared" si="4016"/>
        <v>0</v>
      </c>
      <c r="AC2033" s="44">
        <f t="shared" si="4017"/>
        <v>0</v>
      </c>
      <c r="AD2033" s="44">
        <f t="shared" si="4018"/>
        <v>0</v>
      </c>
      <c r="AE2033" s="45" t="e">
        <f t="shared" si="4025"/>
        <v>#DIV/0!</v>
      </c>
      <c r="AF2033" s="46">
        <f t="shared" si="4019"/>
        <v>0</v>
      </c>
      <c r="AG2033" s="46">
        <f t="shared" si="4020"/>
        <v>0</v>
      </c>
      <c r="AH2033" s="47">
        <f t="shared" si="4021"/>
        <v>0</v>
      </c>
      <c r="AI2033" s="47">
        <f t="shared" si="4022"/>
        <v>0</v>
      </c>
      <c r="AJ2033" s="47">
        <f t="shared" si="4023"/>
        <v>0</v>
      </c>
      <c r="AK2033" s="47">
        <f t="shared" si="4024"/>
        <v>0</v>
      </c>
      <c r="AL2033" s="47">
        <f t="shared" si="4026"/>
        <v>0</v>
      </c>
      <c r="AM2033" s="47">
        <f t="shared" si="4027"/>
        <v>0</v>
      </c>
      <c r="AN2033" s="48" t="s">
        <v>36</v>
      </c>
      <c r="AO2033" s="1"/>
      <c r="AP2033" s="1"/>
      <c r="AQ2033" s="1"/>
      <c r="AR2033" s="1"/>
      <c r="AS2033" s="1"/>
    </row>
    <row r="2034" ht="31.5" hidden="1">
      <c r="B2034" s="41" t="s">
        <v>848</v>
      </c>
      <c r="C2034" s="41" t="s">
        <v>107</v>
      </c>
      <c r="D2034" s="41" t="s">
        <v>109</v>
      </c>
      <c r="E2034" s="26" t="str">
        <f t="shared" si="4028"/>
        <v>0409</v>
      </c>
      <c r="F2034" s="41" t="s">
        <v>733</v>
      </c>
      <c r="G2034" s="41" t="s">
        <v>55</v>
      </c>
      <c r="H2034" s="42" t="s">
        <v>56</v>
      </c>
      <c r="I2034" s="43"/>
      <c r="J2034" s="43"/>
      <c r="K2034" s="43"/>
      <c r="L2034" s="43"/>
      <c r="M2034" s="43"/>
      <c r="N2034" s="43"/>
      <c r="O2034" s="43">
        <v>0</v>
      </c>
      <c r="P2034" s="43">
        <v>0</v>
      </c>
      <c r="Q2034" s="43">
        <v>0</v>
      </c>
      <c r="R2034" s="43">
        <v>0</v>
      </c>
      <c r="S2034" s="43">
        <v>0</v>
      </c>
      <c r="T2034" s="43">
        <v>0</v>
      </c>
      <c r="U2034" s="43">
        <v>0</v>
      </c>
      <c r="V2034" s="43">
        <f t="shared" si="4029"/>
        <v>0</v>
      </c>
      <c r="W2034" s="43"/>
      <c r="X2034" s="43"/>
      <c r="Y2034" s="43"/>
      <c r="Z2034" s="43"/>
      <c r="AA2034" s="43"/>
      <c r="AB2034" s="43">
        <v>0</v>
      </c>
      <c r="AC2034" s="44">
        <v>0</v>
      </c>
      <c r="AD2034" s="44">
        <v>0</v>
      </c>
      <c r="AE2034" s="45" t="e">
        <f t="shared" si="4025"/>
        <v>#DIV/0!</v>
      </c>
      <c r="AF2034" s="46">
        <v>0</v>
      </c>
      <c r="AG2034" s="46">
        <v>0</v>
      </c>
      <c r="AH2034" s="47">
        <v>0</v>
      </c>
      <c r="AI2034" s="47">
        <v>0</v>
      </c>
      <c r="AJ2034" s="47">
        <v>0</v>
      </c>
      <c r="AK2034" s="47">
        <v>0</v>
      </c>
      <c r="AL2034" s="47">
        <f t="shared" si="4026"/>
        <v>0</v>
      </c>
      <c r="AM2034" s="47">
        <f t="shared" si="4027"/>
        <v>0</v>
      </c>
      <c r="AN2034" s="48" t="s">
        <v>36</v>
      </c>
      <c r="AO2034" s="1"/>
      <c r="AP2034" s="1"/>
      <c r="AQ2034" s="1"/>
      <c r="AR2034" s="1"/>
      <c r="AS2034" s="1"/>
    </row>
    <row r="2035" ht="31.5" hidden="1">
      <c r="B2035" s="41" t="s">
        <v>848</v>
      </c>
      <c r="C2035" s="41" t="s">
        <v>107</v>
      </c>
      <c r="D2035" s="41" t="s">
        <v>109</v>
      </c>
      <c r="E2035" s="26" t="str">
        <f t="shared" si="4028"/>
        <v>0409</v>
      </c>
      <c r="F2035" s="41" t="s">
        <v>119</v>
      </c>
      <c r="G2035" s="41"/>
      <c r="H2035" s="42" t="s">
        <v>120</v>
      </c>
      <c r="I2035" s="43">
        <f t="shared" si="3999"/>
        <v>0</v>
      </c>
      <c r="J2035" s="43">
        <f t="shared" si="4000"/>
        <v>0</v>
      </c>
      <c r="K2035" s="43">
        <f t="shared" si="4001"/>
        <v>0</v>
      </c>
      <c r="L2035" s="43">
        <f t="shared" si="4002"/>
        <v>0</v>
      </c>
      <c r="M2035" s="43">
        <f t="shared" si="4003"/>
        <v>0</v>
      </c>
      <c r="N2035" s="43">
        <f t="shared" si="4004"/>
        <v>0</v>
      </c>
      <c r="O2035" s="43">
        <f t="shared" si="4005"/>
        <v>0</v>
      </c>
      <c r="P2035" s="43">
        <f t="shared" si="4006"/>
        <v>0</v>
      </c>
      <c r="Q2035" s="43">
        <f t="shared" si="4007"/>
        <v>0</v>
      </c>
      <c r="R2035" s="43">
        <f t="shared" si="4008"/>
        <v>0</v>
      </c>
      <c r="S2035" s="43">
        <f t="shared" si="4009"/>
        <v>0</v>
      </c>
      <c r="T2035" s="43">
        <f t="shared" si="4010"/>
        <v>0</v>
      </c>
      <c r="U2035" s="43">
        <v>0</v>
      </c>
      <c r="V2035" s="43">
        <f t="shared" si="4029"/>
        <v>0</v>
      </c>
      <c r="W2035" s="43">
        <f t="shared" si="4011"/>
        <v>0</v>
      </c>
      <c r="X2035" s="43">
        <f t="shared" si="4012"/>
        <v>0</v>
      </c>
      <c r="Y2035" s="43">
        <f t="shared" si="4013"/>
        <v>0</v>
      </c>
      <c r="Z2035" s="43">
        <f t="shared" si="4014"/>
        <v>0</v>
      </c>
      <c r="AA2035" s="43">
        <f t="shared" si="4015"/>
        <v>0</v>
      </c>
      <c r="AB2035" s="43">
        <f t="shared" si="4016"/>
        <v>0</v>
      </c>
      <c r="AC2035" s="44">
        <f t="shared" si="4017"/>
        <v>0</v>
      </c>
      <c r="AD2035" s="44">
        <f t="shared" si="4018"/>
        <v>0</v>
      </c>
      <c r="AE2035" s="45" t="e">
        <f t="shared" si="4025"/>
        <v>#DIV/0!</v>
      </c>
      <c r="AF2035" s="46">
        <f t="shared" si="4019"/>
        <v>0</v>
      </c>
      <c r="AG2035" s="46">
        <f t="shared" si="4020"/>
        <v>0</v>
      </c>
      <c r="AH2035" s="47">
        <f t="shared" si="4021"/>
        <v>0</v>
      </c>
      <c r="AI2035" s="47">
        <f t="shared" si="4022"/>
        <v>0</v>
      </c>
      <c r="AJ2035" s="47">
        <f t="shared" si="4023"/>
        <v>0</v>
      </c>
      <c r="AK2035" s="47">
        <f t="shared" si="4024"/>
        <v>0</v>
      </c>
      <c r="AL2035" s="47">
        <f t="shared" si="4026"/>
        <v>0</v>
      </c>
      <c r="AM2035" s="47">
        <f t="shared" si="4027"/>
        <v>0</v>
      </c>
      <c r="AN2035" s="48" t="s">
        <v>36</v>
      </c>
      <c r="AO2035" s="1"/>
      <c r="AP2035" s="1"/>
      <c r="AQ2035" s="1"/>
      <c r="AR2035" s="1"/>
      <c r="AS2035" s="1"/>
    </row>
    <row r="2036" ht="47.25" hidden="1">
      <c r="B2036" s="41" t="s">
        <v>848</v>
      </c>
      <c r="C2036" s="41" t="s">
        <v>107</v>
      </c>
      <c r="D2036" s="41" t="s">
        <v>109</v>
      </c>
      <c r="E2036" s="26" t="str">
        <f t="shared" si="4028"/>
        <v>0409</v>
      </c>
      <c r="F2036" s="41" t="s">
        <v>739</v>
      </c>
      <c r="G2036" s="41"/>
      <c r="H2036" s="42" t="s">
        <v>740</v>
      </c>
      <c r="I2036" s="43">
        <f t="shared" si="3999"/>
        <v>0</v>
      </c>
      <c r="J2036" s="43">
        <f t="shared" si="4000"/>
        <v>0</v>
      </c>
      <c r="K2036" s="43">
        <f t="shared" si="4001"/>
        <v>0</v>
      </c>
      <c r="L2036" s="43">
        <f t="shared" si="4002"/>
        <v>0</v>
      </c>
      <c r="M2036" s="43">
        <f t="shared" si="4003"/>
        <v>0</v>
      </c>
      <c r="N2036" s="43">
        <f t="shared" si="4004"/>
        <v>0</v>
      </c>
      <c r="O2036" s="43">
        <f t="shared" si="4005"/>
        <v>0</v>
      </c>
      <c r="P2036" s="43">
        <f t="shared" si="4006"/>
        <v>0</v>
      </c>
      <c r="Q2036" s="43">
        <f t="shared" si="4007"/>
        <v>0</v>
      </c>
      <c r="R2036" s="43">
        <f t="shared" si="4008"/>
        <v>0</v>
      </c>
      <c r="S2036" s="43">
        <f t="shared" si="4009"/>
        <v>0</v>
      </c>
      <c r="T2036" s="43">
        <f t="shared" si="4010"/>
        <v>0</v>
      </c>
      <c r="U2036" s="43">
        <v>0</v>
      </c>
      <c r="V2036" s="43">
        <f t="shared" si="4029"/>
        <v>0</v>
      </c>
      <c r="W2036" s="43">
        <f t="shared" si="4011"/>
        <v>0</v>
      </c>
      <c r="X2036" s="43">
        <f t="shared" si="4012"/>
        <v>0</v>
      </c>
      <c r="Y2036" s="43">
        <f t="shared" si="4013"/>
        <v>0</v>
      </c>
      <c r="Z2036" s="43">
        <f t="shared" si="4014"/>
        <v>0</v>
      </c>
      <c r="AA2036" s="43">
        <f t="shared" si="4015"/>
        <v>0</v>
      </c>
      <c r="AB2036" s="43">
        <f t="shared" si="4016"/>
        <v>0</v>
      </c>
      <c r="AC2036" s="44">
        <f t="shared" si="4017"/>
        <v>0</v>
      </c>
      <c r="AD2036" s="44">
        <f t="shared" si="4018"/>
        <v>0</v>
      </c>
      <c r="AE2036" s="45" t="e">
        <f t="shared" si="4025"/>
        <v>#DIV/0!</v>
      </c>
      <c r="AF2036" s="46">
        <f t="shared" si="4019"/>
        <v>0</v>
      </c>
      <c r="AG2036" s="46">
        <f t="shared" si="4020"/>
        <v>0</v>
      </c>
      <c r="AH2036" s="47">
        <f t="shared" si="4021"/>
        <v>0</v>
      </c>
      <c r="AI2036" s="47">
        <f t="shared" si="4022"/>
        <v>0</v>
      </c>
      <c r="AJ2036" s="47">
        <f t="shared" si="4023"/>
        <v>0</v>
      </c>
      <c r="AK2036" s="47">
        <f t="shared" si="4024"/>
        <v>0</v>
      </c>
      <c r="AL2036" s="47">
        <f t="shared" si="4026"/>
        <v>0</v>
      </c>
      <c r="AM2036" s="47">
        <f t="shared" si="4027"/>
        <v>0</v>
      </c>
      <c r="AN2036" s="48" t="s">
        <v>36</v>
      </c>
      <c r="AO2036" s="1"/>
      <c r="AP2036" s="1"/>
      <c r="AQ2036" s="1"/>
      <c r="AR2036" s="1"/>
      <c r="AS2036" s="1"/>
    </row>
    <row r="2037" ht="63" hidden="1">
      <c r="B2037" s="41" t="s">
        <v>848</v>
      </c>
      <c r="C2037" s="41" t="s">
        <v>107</v>
      </c>
      <c r="D2037" s="41" t="s">
        <v>109</v>
      </c>
      <c r="E2037" s="26" t="str">
        <f t="shared" si="4028"/>
        <v>0409</v>
      </c>
      <c r="F2037" s="41" t="s">
        <v>741</v>
      </c>
      <c r="G2037" s="41"/>
      <c r="H2037" s="42" t="s">
        <v>742</v>
      </c>
      <c r="I2037" s="43">
        <f t="shared" si="3999"/>
        <v>0</v>
      </c>
      <c r="J2037" s="43">
        <f t="shared" si="4000"/>
        <v>0</v>
      </c>
      <c r="K2037" s="43">
        <f t="shared" si="4001"/>
        <v>0</v>
      </c>
      <c r="L2037" s="43">
        <f t="shared" si="4002"/>
        <v>0</v>
      </c>
      <c r="M2037" s="43">
        <f t="shared" si="4003"/>
        <v>0</v>
      </c>
      <c r="N2037" s="43">
        <f t="shared" si="4004"/>
        <v>0</v>
      </c>
      <c r="O2037" s="43">
        <f t="shared" si="4005"/>
        <v>0</v>
      </c>
      <c r="P2037" s="43">
        <f t="shared" si="4006"/>
        <v>0</v>
      </c>
      <c r="Q2037" s="43">
        <f t="shared" si="4007"/>
        <v>0</v>
      </c>
      <c r="R2037" s="43">
        <f t="shared" si="4008"/>
        <v>0</v>
      </c>
      <c r="S2037" s="43">
        <f t="shared" si="4009"/>
        <v>0</v>
      </c>
      <c r="T2037" s="43">
        <f t="shared" si="4010"/>
        <v>0</v>
      </c>
      <c r="U2037" s="43">
        <v>0</v>
      </c>
      <c r="V2037" s="43">
        <f t="shared" si="4029"/>
        <v>0</v>
      </c>
      <c r="W2037" s="43">
        <f t="shared" si="4011"/>
        <v>0</v>
      </c>
      <c r="X2037" s="43">
        <f t="shared" si="4012"/>
        <v>0</v>
      </c>
      <c r="Y2037" s="43">
        <f t="shared" si="4013"/>
        <v>0</v>
      </c>
      <c r="Z2037" s="43">
        <f t="shared" si="4014"/>
        <v>0</v>
      </c>
      <c r="AA2037" s="43">
        <f t="shared" si="4015"/>
        <v>0</v>
      </c>
      <c r="AB2037" s="43">
        <f t="shared" si="4016"/>
        <v>0</v>
      </c>
      <c r="AC2037" s="44">
        <f t="shared" si="4017"/>
        <v>0</v>
      </c>
      <c r="AD2037" s="44">
        <f t="shared" si="4018"/>
        <v>0</v>
      </c>
      <c r="AE2037" s="45" t="e">
        <f t="shared" si="4025"/>
        <v>#DIV/0!</v>
      </c>
      <c r="AF2037" s="46">
        <f t="shared" si="4019"/>
        <v>0</v>
      </c>
      <c r="AG2037" s="46">
        <f t="shared" si="4020"/>
        <v>0</v>
      </c>
      <c r="AH2037" s="47">
        <f t="shared" si="4021"/>
        <v>0</v>
      </c>
      <c r="AI2037" s="47">
        <f t="shared" si="4022"/>
        <v>0</v>
      </c>
      <c r="AJ2037" s="47">
        <f t="shared" si="4023"/>
        <v>0</v>
      </c>
      <c r="AK2037" s="47">
        <f t="shared" si="4024"/>
        <v>0</v>
      </c>
      <c r="AL2037" s="47">
        <f t="shared" si="4026"/>
        <v>0</v>
      </c>
      <c r="AM2037" s="47">
        <f t="shared" si="4027"/>
        <v>0</v>
      </c>
      <c r="AN2037" s="48" t="s">
        <v>36</v>
      </c>
      <c r="AR2037" s="1"/>
      <c r="AS2037" s="1"/>
    </row>
    <row r="2038" ht="31.5" hidden="1">
      <c r="B2038" s="41" t="s">
        <v>848</v>
      </c>
      <c r="C2038" s="41" t="s">
        <v>107</v>
      </c>
      <c r="D2038" s="41" t="s">
        <v>109</v>
      </c>
      <c r="E2038" s="26" t="str">
        <f t="shared" si="4028"/>
        <v>0409</v>
      </c>
      <c r="F2038" s="41" t="s">
        <v>743</v>
      </c>
      <c r="G2038" s="41"/>
      <c r="H2038" s="42" t="s">
        <v>744</v>
      </c>
      <c r="I2038" s="43">
        <f t="shared" si="3999"/>
        <v>0</v>
      </c>
      <c r="J2038" s="43">
        <f t="shared" si="4000"/>
        <v>0</v>
      </c>
      <c r="K2038" s="43">
        <f t="shared" si="4001"/>
        <v>0</v>
      </c>
      <c r="L2038" s="43">
        <f t="shared" si="4002"/>
        <v>0</v>
      </c>
      <c r="M2038" s="43">
        <f t="shared" si="4003"/>
        <v>0</v>
      </c>
      <c r="N2038" s="43">
        <f t="shared" si="4004"/>
        <v>0</v>
      </c>
      <c r="O2038" s="43">
        <f t="shared" si="4005"/>
        <v>0</v>
      </c>
      <c r="P2038" s="43">
        <f t="shared" si="4006"/>
        <v>0</v>
      </c>
      <c r="Q2038" s="43">
        <f t="shared" si="4007"/>
        <v>0</v>
      </c>
      <c r="R2038" s="43">
        <f t="shared" si="4008"/>
        <v>0</v>
      </c>
      <c r="S2038" s="43">
        <f t="shared" si="4009"/>
        <v>0</v>
      </c>
      <c r="T2038" s="43">
        <f t="shared" si="4010"/>
        <v>0</v>
      </c>
      <c r="U2038" s="43">
        <v>0</v>
      </c>
      <c r="V2038" s="43">
        <f t="shared" si="4029"/>
        <v>0</v>
      </c>
      <c r="W2038" s="43">
        <f t="shared" si="4011"/>
        <v>0</v>
      </c>
      <c r="X2038" s="43">
        <f t="shared" si="4012"/>
        <v>0</v>
      </c>
      <c r="Y2038" s="43">
        <f t="shared" si="4013"/>
        <v>0</v>
      </c>
      <c r="Z2038" s="43">
        <f t="shared" si="4014"/>
        <v>0</v>
      </c>
      <c r="AA2038" s="43">
        <f t="shared" si="4015"/>
        <v>0</v>
      </c>
      <c r="AB2038" s="43">
        <f t="shared" si="4016"/>
        <v>0</v>
      </c>
      <c r="AC2038" s="44">
        <f t="shared" si="4017"/>
        <v>0</v>
      </c>
      <c r="AD2038" s="44">
        <f t="shared" si="4018"/>
        <v>0</v>
      </c>
      <c r="AE2038" s="45" t="e">
        <f t="shared" si="4025"/>
        <v>#DIV/0!</v>
      </c>
      <c r="AF2038" s="46">
        <f t="shared" si="4019"/>
        <v>0</v>
      </c>
      <c r="AG2038" s="46">
        <f t="shared" si="4020"/>
        <v>0</v>
      </c>
      <c r="AH2038" s="47">
        <f t="shared" si="4021"/>
        <v>0</v>
      </c>
      <c r="AI2038" s="47">
        <f t="shared" si="4022"/>
        <v>0</v>
      </c>
      <c r="AJ2038" s="47">
        <f t="shared" si="4023"/>
        <v>0</v>
      </c>
      <c r="AK2038" s="47">
        <f t="shared" si="4024"/>
        <v>0</v>
      </c>
      <c r="AL2038" s="47">
        <f t="shared" si="4026"/>
        <v>0</v>
      </c>
      <c r="AM2038" s="47">
        <f t="shared" si="4027"/>
        <v>0</v>
      </c>
      <c r="AN2038" s="48" t="s">
        <v>36</v>
      </c>
      <c r="AO2038" s="1"/>
      <c r="AP2038" s="1"/>
      <c r="AQ2038" s="1"/>
      <c r="AR2038" s="1"/>
      <c r="AS2038" s="1"/>
    </row>
    <row r="2039" ht="31.5" hidden="1">
      <c r="B2039" s="41" t="s">
        <v>848</v>
      </c>
      <c r="C2039" s="41" t="s">
        <v>107</v>
      </c>
      <c r="D2039" s="41" t="s">
        <v>109</v>
      </c>
      <c r="E2039" s="26" t="str">
        <f t="shared" si="4028"/>
        <v>0409</v>
      </c>
      <c r="F2039" s="41" t="s">
        <v>743</v>
      </c>
      <c r="G2039" s="41" t="s">
        <v>53</v>
      </c>
      <c r="H2039" s="42" t="s">
        <v>54</v>
      </c>
      <c r="I2039" s="43">
        <f t="shared" si="3999"/>
        <v>0</v>
      </c>
      <c r="J2039" s="43">
        <f t="shared" si="4000"/>
        <v>0</v>
      </c>
      <c r="K2039" s="43">
        <f t="shared" si="4001"/>
        <v>0</v>
      </c>
      <c r="L2039" s="43">
        <f t="shared" si="4002"/>
        <v>0</v>
      </c>
      <c r="M2039" s="43">
        <f t="shared" si="4003"/>
        <v>0</v>
      </c>
      <c r="N2039" s="43">
        <f t="shared" si="4004"/>
        <v>0</v>
      </c>
      <c r="O2039" s="43">
        <f t="shared" si="4005"/>
        <v>0</v>
      </c>
      <c r="P2039" s="43">
        <f t="shared" si="4006"/>
        <v>0</v>
      </c>
      <c r="Q2039" s="43">
        <f t="shared" si="4007"/>
        <v>0</v>
      </c>
      <c r="R2039" s="43">
        <f t="shared" si="4008"/>
        <v>0</v>
      </c>
      <c r="S2039" s="43">
        <f t="shared" si="4009"/>
        <v>0</v>
      </c>
      <c r="T2039" s="43">
        <f t="shared" si="4010"/>
        <v>0</v>
      </c>
      <c r="U2039" s="43">
        <v>0</v>
      </c>
      <c r="V2039" s="43">
        <f t="shared" si="4029"/>
        <v>0</v>
      </c>
      <c r="W2039" s="43">
        <f t="shared" si="4011"/>
        <v>0</v>
      </c>
      <c r="X2039" s="43">
        <f t="shared" si="4012"/>
        <v>0</v>
      </c>
      <c r="Y2039" s="43">
        <f t="shared" si="4013"/>
        <v>0</v>
      </c>
      <c r="Z2039" s="43">
        <f t="shared" si="4014"/>
        <v>0</v>
      </c>
      <c r="AA2039" s="43">
        <f t="shared" si="4015"/>
        <v>0</v>
      </c>
      <c r="AB2039" s="43">
        <f t="shared" si="4016"/>
        <v>0</v>
      </c>
      <c r="AC2039" s="44">
        <f t="shared" si="4017"/>
        <v>0</v>
      </c>
      <c r="AD2039" s="44">
        <f t="shared" si="4018"/>
        <v>0</v>
      </c>
      <c r="AE2039" s="45" t="e">
        <f t="shared" si="4025"/>
        <v>#DIV/0!</v>
      </c>
      <c r="AF2039" s="46">
        <f t="shared" si="4019"/>
        <v>0</v>
      </c>
      <c r="AG2039" s="46">
        <f t="shared" si="4020"/>
        <v>0</v>
      </c>
      <c r="AH2039" s="47">
        <f t="shared" si="4021"/>
        <v>0</v>
      </c>
      <c r="AI2039" s="47">
        <f t="shared" si="4022"/>
        <v>0</v>
      </c>
      <c r="AJ2039" s="47">
        <f t="shared" si="4023"/>
        <v>0</v>
      </c>
      <c r="AK2039" s="47">
        <f t="shared" si="4024"/>
        <v>0</v>
      </c>
      <c r="AL2039" s="47">
        <f t="shared" si="4026"/>
        <v>0</v>
      </c>
      <c r="AM2039" s="47">
        <f t="shared" si="4027"/>
        <v>0</v>
      </c>
      <c r="AN2039" s="48" t="s">
        <v>36</v>
      </c>
      <c r="AO2039" s="1"/>
      <c r="AP2039" s="1"/>
      <c r="AQ2039" s="1"/>
      <c r="AR2039" s="1"/>
      <c r="AS2039" s="1"/>
    </row>
    <row r="2040" ht="31.5" hidden="1">
      <c r="B2040" s="41" t="s">
        <v>848</v>
      </c>
      <c r="C2040" s="41" t="s">
        <v>107</v>
      </c>
      <c r="D2040" s="41" t="s">
        <v>109</v>
      </c>
      <c r="E2040" s="26" t="str">
        <f t="shared" si="4028"/>
        <v>0409</v>
      </c>
      <c r="F2040" s="41" t="s">
        <v>743</v>
      </c>
      <c r="G2040" s="41" t="s">
        <v>55</v>
      </c>
      <c r="H2040" s="42" t="s">
        <v>56</v>
      </c>
      <c r="I2040" s="43"/>
      <c r="J2040" s="43"/>
      <c r="K2040" s="43"/>
      <c r="L2040" s="43"/>
      <c r="M2040" s="43"/>
      <c r="N2040" s="43"/>
      <c r="O2040" s="43">
        <v>0</v>
      </c>
      <c r="P2040" s="43">
        <v>0</v>
      </c>
      <c r="Q2040" s="43">
        <v>0</v>
      </c>
      <c r="R2040" s="43">
        <v>0</v>
      </c>
      <c r="S2040" s="43">
        <v>0</v>
      </c>
      <c r="T2040" s="43">
        <v>0</v>
      </c>
      <c r="U2040" s="43">
        <v>0</v>
      </c>
      <c r="V2040" s="43">
        <f t="shared" si="4029"/>
        <v>0</v>
      </c>
      <c r="W2040" s="43"/>
      <c r="X2040" s="43"/>
      <c r="Y2040" s="43"/>
      <c r="Z2040" s="43"/>
      <c r="AA2040" s="43"/>
      <c r="AB2040" s="43">
        <v>0</v>
      </c>
      <c r="AC2040" s="44">
        <v>0</v>
      </c>
      <c r="AD2040" s="44">
        <v>0</v>
      </c>
      <c r="AE2040" s="45" t="e">
        <f t="shared" si="4025"/>
        <v>#DIV/0!</v>
      </c>
      <c r="AF2040" s="46">
        <v>0</v>
      </c>
      <c r="AG2040" s="46">
        <v>0</v>
      </c>
      <c r="AH2040" s="47">
        <v>0</v>
      </c>
      <c r="AI2040" s="47">
        <v>0</v>
      </c>
      <c r="AJ2040" s="47">
        <v>0</v>
      </c>
      <c r="AK2040" s="47">
        <v>0</v>
      </c>
      <c r="AL2040" s="47">
        <f t="shared" si="4026"/>
        <v>0</v>
      </c>
      <c r="AM2040" s="47">
        <f t="shared" si="4027"/>
        <v>0</v>
      </c>
      <c r="AN2040" s="48" t="s">
        <v>36</v>
      </c>
      <c r="AO2040" s="1"/>
      <c r="AP2040" s="1"/>
      <c r="AQ2040" s="1"/>
      <c r="AR2040" s="1"/>
      <c r="AS2040" s="1"/>
    </row>
    <row r="2041" ht="47.25" hidden="1">
      <c r="B2041" s="41" t="s">
        <v>848</v>
      </c>
      <c r="C2041" s="41" t="s">
        <v>107</v>
      </c>
      <c r="D2041" s="41" t="s">
        <v>109</v>
      </c>
      <c r="E2041" s="26" t="str">
        <f t="shared" si="4028"/>
        <v>0409</v>
      </c>
      <c r="F2041" s="41" t="s">
        <v>745</v>
      </c>
      <c r="G2041" s="41"/>
      <c r="H2041" s="42" t="s">
        <v>746</v>
      </c>
      <c r="I2041" s="43">
        <f t="shared" si="3999"/>
        <v>0</v>
      </c>
      <c r="J2041" s="43">
        <f t="shared" si="4000"/>
        <v>0</v>
      </c>
      <c r="K2041" s="43">
        <f t="shared" si="4001"/>
        <v>0</v>
      </c>
      <c r="L2041" s="43">
        <f t="shared" si="4002"/>
        <v>0</v>
      </c>
      <c r="M2041" s="43">
        <f t="shared" si="4003"/>
        <v>0</v>
      </c>
      <c r="N2041" s="43">
        <f t="shared" si="4004"/>
        <v>0</v>
      </c>
      <c r="O2041" s="43">
        <f t="shared" si="4005"/>
        <v>0</v>
      </c>
      <c r="P2041" s="43">
        <f t="shared" si="4006"/>
        <v>0</v>
      </c>
      <c r="Q2041" s="43">
        <f t="shared" si="4007"/>
        <v>0</v>
      </c>
      <c r="R2041" s="43">
        <f t="shared" si="4008"/>
        <v>0</v>
      </c>
      <c r="S2041" s="43">
        <f t="shared" si="4009"/>
        <v>0</v>
      </c>
      <c r="T2041" s="43">
        <f t="shared" si="4010"/>
        <v>0</v>
      </c>
      <c r="U2041" s="43">
        <v>0</v>
      </c>
      <c r="V2041" s="43">
        <f t="shared" si="4029"/>
        <v>0</v>
      </c>
      <c r="W2041" s="43">
        <f t="shared" si="4011"/>
        <v>0</v>
      </c>
      <c r="X2041" s="43">
        <f t="shared" si="4012"/>
        <v>0</v>
      </c>
      <c r="Y2041" s="43">
        <f t="shared" si="4013"/>
        <v>0</v>
      </c>
      <c r="Z2041" s="43">
        <f t="shared" si="4014"/>
        <v>0</v>
      </c>
      <c r="AA2041" s="43">
        <f t="shared" si="4015"/>
        <v>0</v>
      </c>
      <c r="AB2041" s="43">
        <f t="shared" si="4016"/>
        <v>0</v>
      </c>
      <c r="AC2041" s="44">
        <f t="shared" si="4017"/>
        <v>0</v>
      </c>
      <c r="AD2041" s="44">
        <f t="shared" si="4018"/>
        <v>0</v>
      </c>
      <c r="AE2041" s="45" t="e">
        <f t="shared" si="4025"/>
        <v>#DIV/0!</v>
      </c>
      <c r="AF2041" s="46">
        <f t="shared" si="4019"/>
        <v>0</v>
      </c>
      <c r="AG2041" s="46">
        <f t="shared" si="4020"/>
        <v>0</v>
      </c>
      <c r="AH2041" s="47">
        <f t="shared" si="4021"/>
        <v>0</v>
      </c>
      <c r="AI2041" s="47">
        <f t="shared" si="4022"/>
        <v>0</v>
      </c>
      <c r="AJ2041" s="47">
        <f t="shared" si="4023"/>
        <v>0</v>
      </c>
      <c r="AK2041" s="47">
        <f t="shared" si="4024"/>
        <v>0</v>
      </c>
      <c r="AL2041" s="47">
        <f t="shared" si="4026"/>
        <v>0</v>
      </c>
      <c r="AM2041" s="47">
        <f t="shared" si="4027"/>
        <v>0</v>
      </c>
      <c r="AN2041" s="48" t="s">
        <v>36</v>
      </c>
      <c r="AO2041" s="1"/>
      <c r="AP2041" s="1"/>
      <c r="AQ2041" s="1"/>
      <c r="AR2041" s="1"/>
      <c r="AS2041" s="1"/>
    </row>
    <row r="2042" ht="31.5" hidden="1">
      <c r="B2042" s="41" t="s">
        <v>848</v>
      </c>
      <c r="C2042" s="41" t="s">
        <v>107</v>
      </c>
      <c r="D2042" s="41" t="s">
        <v>109</v>
      </c>
      <c r="E2042" s="26" t="str">
        <f t="shared" si="4028"/>
        <v>0409</v>
      </c>
      <c r="F2042" s="41" t="s">
        <v>747</v>
      </c>
      <c r="G2042" s="41"/>
      <c r="H2042" s="42" t="s">
        <v>748</v>
      </c>
      <c r="I2042" s="43">
        <f t="shared" si="3999"/>
        <v>0</v>
      </c>
      <c r="J2042" s="43">
        <f t="shared" si="4000"/>
        <v>0</v>
      </c>
      <c r="K2042" s="43">
        <f t="shared" si="4001"/>
        <v>0</v>
      </c>
      <c r="L2042" s="43">
        <f t="shared" si="4002"/>
        <v>0</v>
      </c>
      <c r="M2042" s="43">
        <f t="shared" si="4003"/>
        <v>0</v>
      </c>
      <c r="N2042" s="43">
        <f t="shared" si="4004"/>
        <v>0</v>
      </c>
      <c r="O2042" s="43">
        <f t="shared" si="4005"/>
        <v>0</v>
      </c>
      <c r="P2042" s="43">
        <f t="shared" si="4006"/>
        <v>0</v>
      </c>
      <c r="Q2042" s="43">
        <f t="shared" si="4007"/>
        <v>0</v>
      </c>
      <c r="R2042" s="43">
        <f t="shared" si="4008"/>
        <v>0</v>
      </c>
      <c r="S2042" s="43">
        <f t="shared" si="4009"/>
        <v>0</v>
      </c>
      <c r="T2042" s="43">
        <f t="shared" si="4010"/>
        <v>0</v>
      </c>
      <c r="U2042" s="43">
        <v>0</v>
      </c>
      <c r="V2042" s="43">
        <f t="shared" si="4029"/>
        <v>0</v>
      </c>
      <c r="W2042" s="43">
        <f t="shared" si="4011"/>
        <v>0</v>
      </c>
      <c r="X2042" s="43">
        <f t="shared" si="4012"/>
        <v>0</v>
      </c>
      <c r="Y2042" s="43">
        <f t="shared" si="4013"/>
        <v>0</v>
      </c>
      <c r="Z2042" s="43">
        <f t="shared" si="4014"/>
        <v>0</v>
      </c>
      <c r="AA2042" s="43">
        <f t="shared" si="4015"/>
        <v>0</v>
      </c>
      <c r="AB2042" s="43">
        <f t="shared" si="4016"/>
        <v>0</v>
      </c>
      <c r="AC2042" s="44">
        <f t="shared" si="4017"/>
        <v>0</v>
      </c>
      <c r="AD2042" s="44">
        <f t="shared" si="4018"/>
        <v>0</v>
      </c>
      <c r="AE2042" s="45" t="e">
        <f t="shared" si="4025"/>
        <v>#DIV/0!</v>
      </c>
      <c r="AF2042" s="46">
        <f t="shared" si="4019"/>
        <v>0</v>
      </c>
      <c r="AG2042" s="46">
        <f t="shared" si="4020"/>
        <v>0</v>
      </c>
      <c r="AH2042" s="47">
        <f t="shared" si="4021"/>
        <v>0</v>
      </c>
      <c r="AI2042" s="47">
        <f t="shared" si="4022"/>
        <v>0</v>
      </c>
      <c r="AJ2042" s="47">
        <f t="shared" si="4023"/>
        <v>0</v>
      </c>
      <c r="AK2042" s="47">
        <f t="shared" si="4024"/>
        <v>0</v>
      </c>
      <c r="AL2042" s="47">
        <f t="shared" si="4026"/>
        <v>0</v>
      </c>
      <c r="AM2042" s="47">
        <f t="shared" si="4027"/>
        <v>0</v>
      </c>
      <c r="AN2042" s="48" t="s">
        <v>36</v>
      </c>
      <c r="AO2042" s="1"/>
      <c r="AP2042" s="1"/>
      <c r="AQ2042" s="1"/>
      <c r="AR2042" s="1"/>
      <c r="AS2042" s="1"/>
    </row>
    <row r="2043" ht="31.5" hidden="1">
      <c r="B2043" s="41" t="s">
        <v>848</v>
      </c>
      <c r="C2043" s="41" t="s">
        <v>107</v>
      </c>
      <c r="D2043" s="41" t="s">
        <v>109</v>
      </c>
      <c r="E2043" s="26" t="str">
        <f t="shared" si="4028"/>
        <v>0409</v>
      </c>
      <c r="F2043" s="41" t="s">
        <v>749</v>
      </c>
      <c r="G2043" s="41"/>
      <c r="H2043" s="42" t="s">
        <v>750</v>
      </c>
      <c r="I2043" s="43">
        <f t="shared" si="3999"/>
        <v>0</v>
      </c>
      <c r="J2043" s="43">
        <f t="shared" si="4000"/>
        <v>0</v>
      </c>
      <c r="K2043" s="43">
        <f t="shared" si="4001"/>
        <v>0</v>
      </c>
      <c r="L2043" s="43">
        <f t="shared" si="4002"/>
        <v>0</v>
      </c>
      <c r="M2043" s="43">
        <f t="shared" si="4003"/>
        <v>0</v>
      </c>
      <c r="N2043" s="43">
        <f t="shared" si="4004"/>
        <v>0</v>
      </c>
      <c r="O2043" s="43">
        <f t="shared" si="4005"/>
        <v>0</v>
      </c>
      <c r="P2043" s="43">
        <f t="shared" si="4006"/>
        <v>0</v>
      </c>
      <c r="Q2043" s="43">
        <f t="shared" si="4007"/>
        <v>0</v>
      </c>
      <c r="R2043" s="43">
        <f t="shared" si="4008"/>
        <v>0</v>
      </c>
      <c r="S2043" s="43">
        <f t="shared" si="4009"/>
        <v>0</v>
      </c>
      <c r="T2043" s="43">
        <f t="shared" si="4010"/>
        <v>0</v>
      </c>
      <c r="U2043" s="43">
        <v>0</v>
      </c>
      <c r="V2043" s="43">
        <f t="shared" si="4029"/>
        <v>0</v>
      </c>
      <c r="W2043" s="43">
        <f t="shared" si="4011"/>
        <v>0</v>
      </c>
      <c r="X2043" s="43">
        <f t="shared" si="4012"/>
        <v>0</v>
      </c>
      <c r="Y2043" s="43">
        <f t="shared" si="4013"/>
        <v>0</v>
      </c>
      <c r="Z2043" s="43">
        <f t="shared" si="4014"/>
        <v>0</v>
      </c>
      <c r="AA2043" s="43">
        <f t="shared" si="4015"/>
        <v>0</v>
      </c>
      <c r="AB2043" s="43">
        <f t="shared" si="4016"/>
        <v>0</v>
      </c>
      <c r="AC2043" s="44">
        <f t="shared" si="4017"/>
        <v>0</v>
      </c>
      <c r="AD2043" s="44">
        <f t="shared" si="4018"/>
        <v>0</v>
      </c>
      <c r="AE2043" s="45" t="e">
        <f t="shared" si="4025"/>
        <v>#DIV/0!</v>
      </c>
      <c r="AF2043" s="46">
        <f t="shared" si="4019"/>
        <v>0</v>
      </c>
      <c r="AG2043" s="46">
        <f t="shared" si="4020"/>
        <v>0</v>
      </c>
      <c r="AH2043" s="47">
        <f t="shared" si="4021"/>
        <v>0</v>
      </c>
      <c r="AI2043" s="47">
        <f t="shared" si="4022"/>
        <v>0</v>
      </c>
      <c r="AJ2043" s="47">
        <f t="shared" si="4023"/>
        <v>0</v>
      </c>
      <c r="AK2043" s="47">
        <f t="shared" si="4024"/>
        <v>0</v>
      </c>
      <c r="AL2043" s="47">
        <f t="shared" si="4026"/>
        <v>0</v>
      </c>
      <c r="AM2043" s="47">
        <f t="shared" si="4027"/>
        <v>0</v>
      </c>
      <c r="AN2043" s="48" t="s">
        <v>36</v>
      </c>
      <c r="AR2043" s="1"/>
      <c r="AS2043" s="1"/>
    </row>
    <row r="2044" ht="31.5" hidden="1">
      <c r="B2044" s="41" t="s">
        <v>848</v>
      </c>
      <c r="C2044" s="41" t="s">
        <v>107</v>
      </c>
      <c r="D2044" s="41" t="s">
        <v>109</v>
      </c>
      <c r="E2044" s="26" t="str">
        <f t="shared" si="4028"/>
        <v>0409</v>
      </c>
      <c r="F2044" s="41" t="s">
        <v>751</v>
      </c>
      <c r="G2044" s="41"/>
      <c r="H2044" s="42" t="s">
        <v>752</v>
      </c>
      <c r="I2044" s="43">
        <f t="shared" si="3999"/>
        <v>0</v>
      </c>
      <c r="J2044" s="43">
        <f t="shared" si="4000"/>
        <v>0</v>
      </c>
      <c r="K2044" s="43">
        <f t="shared" si="4001"/>
        <v>0</v>
      </c>
      <c r="L2044" s="43">
        <f t="shared" si="4002"/>
        <v>0</v>
      </c>
      <c r="M2044" s="43">
        <f t="shared" si="4003"/>
        <v>0</v>
      </c>
      <c r="N2044" s="43">
        <f t="shared" si="4004"/>
        <v>0</v>
      </c>
      <c r="O2044" s="43">
        <f t="shared" si="4005"/>
        <v>0</v>
      </c>
      <c r="P2044" s="43">
        <f t="shared" si="4006"/>
        <v>0</v>
      </c>
      <c r="Q2044" s="43">
        <f t="shared" si="4007"/>
        <v>0</v>
      </c>
      <c r="R2044" s="43">
        <f t="shared" si="4008"/>
        <v>0</v>
      </c>
      <c r="S2044" s="43">
        <f t="shared" si="4009"/>
        <v>0</v>
      </c>
      <c r="T2044" s="43">
        <f t="shared" si="4010"/>
        <v>0</v>
      </c>
      <c r="U2044" s="43">
        <v>0</v>
      </c>
      <c r="V2044" s="43">
        <f t="shared" si="4029"/>
        <v>0</v>
      </c>
      <c r="W2044" s="43">
        <f t="shared" si="4011"/>
        <v>0</v>
      </c>
      <c r="X2044" s="43">
        <f t="shared" si="4012"/>
        <v>0</v>
      </c>
      <c r="Y2044" s="43">
        <f t="shared" si="4013"/>
        <v>0</v>
      </c>
      <c r="Z2044" s="43">
        <f t="shared" si="4014"/>
        <v>0</v>
      </c>
      <c r="AA2044" s="43">
        <f t="shared" si="4015"/>
        <v>0</v>
      </c>
      <c r="AB2044" s="43">
        <f t="shared" si="4016"/>
        <v>0</v>
      </c>
      <c r="AC2044" s="44">
        <f t="shared" si="4017"/>
        <v>0</v>
      </c>
      <c r="AD2044" s="44">
        <f t="shared" si="4018"/>
        <v>0</v>
      </c>
      <c r="AE2044" s="45" t="e">
        <f t="shared" si="4025"/>
        <v>#DIV/0!</v>
      </c>
      <c r="AF2044" s="46">
        <f t="shared" si="4019"/>
        <v>0</v>
      </c>
      <c r="AG2044" s="46">
        <f t="shared" si="4020"/>
        <v>0</v>
      </c>
      <c r="AH2044" s="47">
        <f t="shared" si="4021"/>
        <v>0</v>
      </c>
      <c r="AI2044" s="47">
        <f t="shared" si="4022"/>
        <v>0</v>
      </c>
      <c r="AJ2044" s="47">
        <f t="shared" si="4023"/>
        <v>0</v>
      </c>
      <c r="AK2044" s="47">
        <f t="shared" si="4024"/>
        <v>0</v>
      </c>
      <c r="AL2044" s="47">
        <f t="shared" si="4026"/>
        <v>0</v>
      </c>
      <c r="AM2044" s="47">
        <f t="shared" si="4027"/>
        <v>0</v>
      </c>
      <c r="AN2044" s="48" t="s">
        <v>36</v>
      </c>
      <c r="AO2044" s="1"/>
      <c r="AP2044" s="1"/>
      <c r="AQ2044" s="1"/>
      <c r="AR2044" s="1"/>
      <c r="AS2044" s="1"/>
    </row>
    <row r="2045" ht="31.5" hidden="1">
      <c r="B2045" s="41" t="s">
        <v>848</v>
      </c>
      <c r="C2045" s="41" t="s">
        <v>107</v>
      </c>
      <c r="D2045" s="41" t="s">
        <v>109</v>
      </c>
      <c r="E2045" s="26" t="str">
        <f t="shared" si="4028"/>
        <v>0409</v>
      </c>
      <c r="F2045" s="41" t="s">
        <v>751</v>
      </c>
      <c r="G2045" s="41" t="s">
        <v>53</v>
      </c>
      <c r="H2045" s="42" t="s">
        <v>54</v>
      </c>
      <c r="I2045" s="43">
        <f t="shared" si="3999"/>
        <v>0</v>
      </c>
      <c r="J2045" s="43">
        <f t="shared" si="4000"/>
        <v>0</v>
      </c>
      <c r="K2045" s="43">
        <f t="shared" si="4001"/>
        <v>0</v>
      </c>
      <c r="L2045" s="43">
        <f t="shared" si="4002"/>
        <v>0</v>
      </c>
      <c r="M2045" s="43">
        <f t="shared" si="4003"/>
        <v>0</v>
      </c>
      <c r="N2045" s="43">
        <f t="shared" si="4004"/>
        <v>0</v>
      </c>
      <c r="O2045" s="43">
        <f t="shared" si="4005"/>
        <v>0</v>
      </c>
      <c r="P2045" s="43">
        <f t="shared" si="4006"/>
        <v>0</v>
      </c>
      <c r="Q2045" s="43">
        <f t="shared" si="4007"/>
        <v>0</v>
      </c>
      <c r="R2045" s="43">
        <f t="shared" si="4008"/>
        <v>0</v>
      </c>
      <c r="S2045" s="43">
        <f t="shared" si="4009"/>
        <v>0</v>
      </c>
      <c r="T2045" s="43">
        <f t="shared" si="4010"/>
        <v>0</v>
      </c>
      <c r="U2045" s="43">
        <v>0</v>
      </c>
      <c r="V2045" s="43">
        <f t="shared" si="4029"/>
        <v>0</v>
      </c>
      <c r="W2045" s="43">
        <f t="shared" si="4011"/>
        <v>0</v>
      </c>
      <c r="X2045" s="43">
        <f t="shared" si="4012"/>
        <v>0</v>
      </c>
      <c r="Y2045" s="43">
        <f t="shared" si="4013"/>
        <v>0</v>
      </c>
      <c r="Z2045" s="43">
        <f t="shared" si="4014"/>
        <v>0</v>
      </c>
      <c r="AA2045" s="43">
        <f t="shared" si="4015"/>
        <v>0</v>
      </c>
      <c r="AB2045" s="43">
        <f t="shared" si="4016"/>
        <v>0</v>
      </c>
      <c r="AC2045" s="44">
        <f t="shared" si="4017"/>
        <v>0</v>
      </c>
      <c r="AD2045" s="44">
        <f t="shared" si="4018"/>
        <v>0</v>
      </c>
      <c r="AE2045" s="45" t="e">
        <f t="shared" si="4025"/>
        <v>#DIV/0!</v>
      </c>
      <c r="AF2045" s="46">
        <f t="shared" si="4019"/>
        <v>0</v>
      </c>
      <c r="AG2045" s="46">
        <f t="shared" si="4020"/>
        <v>0</v>
      </c>
      <c r="AH2045" s="47">
        <f t="shared" si="4021"/>
        <v>0</v>
      </c>
      <c r="AI2045" s="47">
        <f t="shared" si="4022"/>
        <v>0</v>
      </c>
      <c r="AJ2045" s="47">
        <f t="shared" si="4023"/>
        <v>0</v>
      </c>
      <c r="AK2045" s="47">
        <f t="shared" si="4024"/>
        <v>0</v>
      </c>
      <c r="AL2045" s="47">
        <f t="shared" si="4026"/>
        <v>0</v>
      </c>
      <c r="AM2045" s="47">
        <f t="shared" si="4027"/>
        <v>0</v>
      </c>
      <c r="AN2045" s="48" t="s">
        <v>36</v>
      </c>
      <c r="AO2045" s="1"/>
      <c r="AP2045" s="1"/>
      <c r="AQ2045" s="1"/>
      <c r="AR2045" s="1"/>
      <c r="AS2045" s="1"/>
    </row>
    <row r="2046" ht="31.5" hidden="1">
      <c r="B2046" s="41" t="s">
        <v>848</v>
      </c>
      <c r="C2046" s="41" t="s">
        <v>107</v>
      </c>
      <c r="D2046" s="41" t="s">
        <v>109</v>
      </c>
      <c r="E2046" s="26" t="str">
        <f t="shared" si="4028"/>
        <v>0409</v>
      </c>
      <c r="F2046" s="41" t="s">
        <v>751</v>
      </c>
      <c r="G2046" s="41" t="s">
        <v>55</v>
      </c>
      <c r="H2046" s="42" t="s">
        <v>56</v>
      </c>
      <c r="I2046" s="43"/>
      <c r="J2046" s="43"/>
      <c r="K2046" s="43"/>
      <c r="L2046" s="43"/>
      <c r="M2046" s="43"/>
      <c r="N2046" s="43"/>
      <c r="O2046" s="43">
        <v>0</v>
      </c>
      <c r="P2046" s="43">
        <v>0</v>
      </c>
      <c r="Q2046" s="43">
        <v>0</v>
      </c>
      <c r="R2046" s="43">
        <v>0</v>
      </c>
      <c r="S2046" s="43">
        <v>0</v>
      </c>
      <c r="T2046" s="43">
        <v>0</v>
      </c>
      <c r="U2046" s="43">
        <v>0</v>
      </c>
      <c r="V2046" s="43">
        <f t="shared" si="4029"/>
        <v>0</v>
      </c>
      <c r="W2046" s="43"/>
      <c r="X2046" s="43"/>
      <c r="Y2046" s="43"/>
      <c r="Z2046" s="43"/>
      <c r="AA2046" s="43"/>
      <c r="AB2046" s="43">
        <v>0</v>
      </c>
      <c r="AC2046" s="44">
        <v>0</v>
      </c>
      <c r="AD2046" s="44">
        <v>0</v>
      </c>
      <c r="AE2046" s="45" t="e">
        <f t="shared" si="4025"/>
        <v>#DIV/0!</v>
      </c>
      <c r="AF2046" s="46">
        <v>0</v>
      </c>
      <c r="AG2046" s="46">
        <v>0</v>
      </c>
      <c r="AH2046" s="47">
        <v>0</v>
      </c>
      <c r="AI2046" s="47">
        <v>0</v>
      </c>
      <c r="AJ2046" s="47">
        <v>0</v>
      </c>
      <c r="AK2046" s="47">
        <v>0</v>
      </c>
      <c r="AL2046" s="47">
        <f t="shared" si="4026"/>
        <v>0</v>
      </c>
      <c r="AM2046" s="47">
        <f t="shared" si="4027"/>
        <v>0</v>
      </c>
      <c r="AN2046" s="48" t="s">
        <v>36</v>
      </c>
      <c r="AO2046" s="1"/>
      <c r="AP2046" s="1"/>
      <c r="AQ2046" s="1"/>
      <c r="AR2046" s="1"/>
      <c r="AS2046" s="1"/>
    </row>
    <row r="2047" ht="31.5">
      <c r="B2047" s="41" t="s">
        <v>848</v>
      </c>
      <c r="C2047" s="41" t="s">
        <v>107</v>
      </c>
      <c r="D2047" s="41" t="s">
        <v>109</v>
      </c>
      <c r="E2047" s="26" t="str">
        <f t="shared" si="4028"/>
        <v>0409</v>
      </c>
      <c r="F2047" s="41" t="s">
        <v>252</v>
      </c>
      <c r="G2047" s="41"/>
      <c r="H2047" s="42" t="s">
        <v>253</v>
      </c>
      <c r="I2047" s="43">
        <f t="shared" si="3999"/>
        <v>0</v>
      </c>
      <c r="J2047" s="43">
        <f t="shared" si="4000"/>
        <v>0</v>
      </c>
      <c r="K2047" s="43">
        <f t="shared" si="4001"/>
        <v>0</v>
      </c>
      <c r="L2047" s="43">
        <f t="shared" si="4002"/>
        <v>0</v>
      </c>
      <c r="M2047" s="43">
        <f t="shared" si="4003"/>
        <v>0</v>
      </c>
      <c r="N2047" s="43">
        <f t="shared" si="4004"/>
        <v>0</v>
      </c>
      <c r="O2047" s="43">
        <f t="shared" si="4005"/>
        <v>0</v>
      </c>
      <c r="P2047" s="43">
        <f t="shared" si="4006"/>
        <v>0</v>
      </c>
      <c r="Q2047" s="43">
        <f t="shared" si="4007"/>
        <v>0</v>
      </c>
      <c r="R2047" s="43">
        <f t="shared" si="4008"/>
        <v>0</v>
      </c>
      <c r="S2047" s="43">
        <f t="shared" si="4009"/>
        <v>0</v>
      </c>
      <c r="T2047" s="43">
        <f t="shared" si="4010"/>
        <v>0</v>
      </c>
      <c r="U2047" s="43">
        <v>0</v>
      </c>
      <c r="V2047" s="43">
        <f t="shared" si="4029"/>
        <v>0</v>
      </c>
      <c r="W2047" s="43">
        <f t="shared" si="4011"/>
        <v>0</v>
      </c>
      <c r="X2047" s="43">
        <f t="shared" si="4012"/>
        <v>0</v>
      </c>
      <c r="Y2047" s="43">
        <f t="shared" si="4013"/>
        <v>0</v>
      </c>
      <c r="Z2047" s="43">
        <f t="shared" si="4014"/>
        <v>0</v>
      </c>
      <c r="AA2047" s="43">
        <f t="shared" si="4015"/>
        <v>0</v>
      </c>
      <c r="AB2047" s="43">
        <f t="shared" si="4016"/>
        <v>25338.86407</v>
      </c>
      <c r="AC2047" s="44">
        <f t="shared" si="4017"/>
        <v>41035.122390000004</v>
      </c>
      <c r="AD2047" s="44">
        <f t="shared" si="4018"/>
        <v>41035.122390000004</v>
      </c>
      <c r="AE2047" s="45">
        <f t="shared" si="4025"/>
        <v>100</v>
      </c>
      <c r="AF2047" s="43">
        <f t="shared" si="4019"/>
        <v>41035.122390000004</v>
      </c>
      <c r="AG2047" s="43">
        <f t="shared" si="4020"/>
        <v>0</v>
      </c>
      <c r="AH2047" s="43">
        <f t="shared" si="4021"/>
        <v>0</v>
      </c>
      <c r="AI2047" s="43">
        <f t="shared" si="4022"/>
        <v>0</v>
      </c>
      <c r="AJ2047" s="43">
        <f t="shared" si="4023"/>
        <v>0</v>
      </c>
      <c r="AK2047" s="43">
        <f t="shared" si="4024"/>
        <v>0</v>
      </c>
      <c r="AL2047" s="43">
        <f t="shared" si="4026"/>
        <v>41035.122390000004</v>
      </c>
      <c r="AM2047" s="43">
        <f t="shared" si="4027"/>
        <v>-41035.122390000004</v>
      </c>
      <c r="AN2047" s="2"/>
      <c r="AO2047" s="1"/>
      <c r="AP2047" s="1"/>
      <c r="AQ2047" s="1"/>
      <c r="AR2047" s="1"/>
      <c r="AS2047" s="1"/>
    </row>
    <row r="2048" ht="47.25">
      <c r="B2048" s="41" t="s">
        <v>848</v>
      </c>
      <c r="C2048" s="41" t="s">
        <v>107</v>
      </c>
      <c r="D2048" s="41" t="s">
        <v>109</v>
      </c>
      <c r="E2048" s="26" t="str">
        <f t="shared" si="4028"/>
        <v>0409</v>
      </c>
      <c r="F2048" s="41" t="s">
        <v>753</v>
      </c>
      <c r="G2048" s="41"/>
      <c r="H2048" s="42" t="s">
        <v>754</v>
      </c>
      <c r="I2048" s="43">
        <f>I2055</f>
        <v>0</v>
      </c>
      <c r="J2048" s="43">
        <f>J2055</f>
        <v>0</v>
      </c>
      <c r="K2048" s="43">
        <f>K2055</f>
        <v>0</v>
      </c>
      <c r="L2048" s="43">
        <f>L2055</f>
        <v>0</v>
      </c>
      <c r="M2048" s="43">
        <f>M2055</f>
        <v>0</v>
      </c>
      <c r="N2048" s="43">
        <f>N2055</f>
        <v>0</v>
      </c>
      <c r="O2048" s="43">
        <f>O2055+O2049</f>
        <v>0</v>
      </c>
      <c r="P2048" s="43">
        <f>P2055</f>
        <v>0</v>
      </c>
      <c r="Q2048" s="43">
        <f>Q2055</f>
        <v>0</v>
      </c>
      <c r="R2048" s="43">
        <f>R2055</f>
        <v>0</v>
      </c>
      <c r="S2048" s="43">
        <f>S2055</f>
        <v>0</v>
      </c>
      <c r="T2048" s="43">
        <f>T2055</f>
        <v>0</v>
      </c>
      <c r="U2048" s="43">
        <v>0</v>
      </c>
      <c r="V2048" s="43">
        <f t="shared" si="4029"/>
        <v>0</v>
      </c>
      <c r="W2048" s="43">
        <f>W2055</f>
        <v>0</v>
      </c>
      <c r="X2048" s="43">
        <f>X2055</f>
        <v>0</v>
      </c>
      <c r="Y2048" s="43">
        <f>Y2055</f>
        <v>0</v>
      </c>
      <c r="Z2048" s="43">
        <f>Z2055</f>
        <v>0</v>
      </c>
      <c r="AA2048" s="43">
        <f>AA2055</f>
        <v>0</v>
      </c>
      <c r="AB2048" s="43">
        <f>AB2055+AB2049</f>
        <v>25338.86407</v>
      </c>
      <c r="AC2048" s="44">
        <f>AC2055+AC2049</f>
        <v>41035.122390000004</v>
      </c>
      <c r="AD2048" s="44">
        <f>AD2055+AD2049</f>
        <v>41035.122390000004</v>
      </c>
      <c r="AE2048" s="45">
        <f t="shared" si="4025"/>
        <v>100</v>
      </c>
      <c r="AF2048" s="43">
        <f>AF2055+AF2049</f>
        <v>41035.122390000004</v>
      </c>
      <c r="AG2048" s="43">
        <f>AG2055+AG2049</f>
        <v>0</v>
      </c>
      <c r="AH2048" s="43">
        <f>AH2055+AH2049</f>
        <v>0</v>
      </c>
      <c r="AI2048" s="43">
        <f>AI2055+AI2049</f>
        <v>0</v>
      </c>
      <c r="AJ2048" s="43">
        <f>AJ2055+AJ2049</f>
        <v>0</v>
      </c>
      <c r="AK2048" s="43">
        <f>AK2055+AK2049</f>
        <v>0</v>
      </c>
      <c r="AL2048" s="43">
        <f t="shared" si="4026"/>
        <v>41035.122390000004</v>
      </c>
      <c r="AM2048" s="43">
        <f t="shared" si="4027"/>
        <v>-41035.122390000004</v>
      </c>
      <c r="AN2048" s="2"/>
      <c r="AO2048" s="1"/>
      <c r="AP2048" s="1"/>
      <c r="AQ2048" s="1"/>
      <c r="AR2048" s="1"/>
      <c r="AS2048" s="1"/>
    </row>
    <row r="2049" ht="47.25">
      <c r="B2049" s="41" t="s">
        <v>848</v>
      </c>
      <c r="C2049" s="41" t="s">
        <v>107</v>
      </c>
      <c r="D2049" s="41" t="s">
        <v>109</v>
      </c>
      <c r="E2049" s="26" t="str">
        <f t="shared" si="4028"/>
        <v>0409</v>
      </c>
      <c r="F2049" s="41" t="s">
        <v>755</v>
      </c>
      <c r="G2049" s="41"/>
      <c r="H2049" s="42" t="s">
        <v>756</v>
      </c>
      <c r="I2049" s="43"/>
      <c r="J2049" s="43"/>
      <c r="K2049" s="43"/>
      <c r="L2049" s="43"/>
      <c r="M2049" s="43"/>
      <c r="N2049" s="43"/>
      <c r="O2049" s="43">
        <f>O2050</f>
        <v>0</v>
      </c>
      <c r="P2049" s="43"/>
      <c r="Q2049" s="43"/>
      <c r="R2049" s="43"/>
      <c r="S2049" s="43"/>
      <c r="T2049" s="43"/>
      <c r="U2049" s="43"/>
      <c r="V2049" s="43">
        <f t="shared" si="4029"/>
        <v>0</v>
      </c>
      <c r="W2049" s="43"/>
      <c r="X2049" s="43"/>
      <c r="Y2049" s="43"/>
      <c r="Z2049" s="43"/>
      <c r="AA2049" s="43"/>
      <c r="AB2049" s="43">
        <f>AB2050</f>
        <v>0</v>
      </c>
      <c r="AC2049" s="44">
        <f>AC2050</f>
        <v>14453.865000000002</v>
      </c>
      <c r="AD2049" s="44">
        <f>AD2050</f>
        <v>14453.865000000002</v>
      </c>
      <c r="AE2049" s="45">
        <f t="shared" si="4025"/>
        <v>100</v>
      </c>
      <c r="AF2049" s="43">
        <f>AF2050</f>
        <v>14453.865000000002</v>
      </c>
      <c r="AG2049" s="43">
        <f>AG2050</f>
        <v>0</v>
      </c>
      <c r="AH2049" s="43">
        <f>AH2050</f>
        <v>0</v>
      </c>
      <c r="AI2049" s="43">
        <f>AI2050</f>
        <v>0</v>
      </c>
      <c r="AJ2049" s="43">
        <f>AJ2050</f>
        <v>0</v>
      </c>
      <c r="AK2049" s="43">
        <f>AK2050</f>
        <v>0</v>
      </c>
      <c r="AL2049" s="43">
        <f t="shared" si="4026"/>
        <v>14453.865000000002</v>
      </c>
      <c r="AM2049" s="43">
        <f t="shared" si="4027"/>
        <v>-14453.865000000002</v>
      </c>
      <c r="AN2049" s="2"/>
      <c r="AR2049" s="1"/>
      <c r="AS2049" s="1"/>
    </row>
    <row r="2050" ht="47.25">
      <c r="B2050" s="41" t="s">
        <v>848</v>
      </c>
      <c r="C2050" s="41" t="s">
        <v>107</v>
      </c>
      <c r="D2050" s="41" t="s">
        <v>109</v>
      </c>
      <c r="E2050" s="26" t="str">
        <f t="shared" si="4028"/>
        <v>0409</v>
      </c>
      <c r="F2050" s="41" t="s">
        <v>757</v>
      </c>
      <c r="G2050" s="41"/>
      <c r="H2050" s="42" t="s">
        <v>758</v>
      </c>
      <c r="I2050" s="43"/>
      <c r="J2050" s="43"/>
      <c r="K2050" s="43"/>
      <c r="L2050" s="43"/>
      <c r="M2050" s="43"/>
      <c r="N2050" s="43"/>
      <c r="O2050" s="43">
        <f>O2051+O2053</f>
        <v>0</v>
      </c>
      <c r="P2050" s="43"/>
      <c r="Q2050" s="43"/>
      <c r="R2050" s="43"/>
      <c r="S2050" s="43"/>
      <c r="T2050" s="43"/>
      <c r="U2050" s="43"/>
      <c r="V2050" s="43">
        <f t="shared" si="4029"/>
        <v>0</v>
      </c>
      <c r="W2050" s="43"/>
      <c r="X2050" s="43"/>
      <c r="Y2050" s="43"/>
      <c r="Z2050" s="43"/>
      <c r="AA2050" s="43"/>
      <c r="AB2050" s="43">
        <f>AB2051+AB2053</f>
        <v>0</v>
      </c>
      <c r="AC2050" s="44">
        <f>AC2051+AC2053</f>
        <v>14453.865000000002</v>
      </c>
      <c r="AD2050" s="44">
        <f>AD2051+AD2053</f>
        <v>14453.865000000002</v>
      </c>
      <c r="AE2050" s="45">
        <f t="shared" si="4025"/>
        <v>100</v>
      </c>
      <c r="AF2050" s="43">
        <f>AF2051+AF2053</f>
        <v>14453.865000000002</v>
      </c>
      <c r="AG2050" s="43">
        <f>AG2051+AG2053</f>
        <v>0</v>
      </c>
      <c r="AH2050" s="43">
        <f>AH2051+AH2053</f>
        <v>0</v>
      </c>
      <c r="AI2050" s="43">
        <f>AI2051+AI2053</f>
        <v>0</v>
      </c>
      <c r="AJ2050" s="43">
        <f>AJ2051+AJ2053</f>
        <v>0</v>
      </c>
      <c r="AK2050" s="43">
        <f>AK2051+AK2053</f>
        <v>0</v>
      </c>
      <c r="AL2050" s="43">
        <f t="shared" si="4026"/>
        <v>14453.865000000002</v>
      </c>
      <c r="AM2050" s="43">
        <f t="shared" si="4027"/>
        <v>-14453.865000000002</v>
      </c>
      <c r="AN2050" s="2"/>
      <c r="AO2050" s="1"/>
      <c r="AP2050" s="1"/>
      <c r="AQ2050" s="1"/>
      <c r="AR2050" s="1"/>
      <c r="AS2050" s="1"/>
    </row>
    <row r="2051" ht="47.25">
      <c r="B2051" s="41" t="s">
        <v>848</v>
      </c>
      <c r="C2051" s="41" t="s">
        <v>107</v>
      </c>
      <c r="D2051" s="41" t="s">
        <v>109</v>
      </c>
      <c r="E2051" s="26" t="str">
        <f t="shared" si="4028"/>
        <v>0409</v>
      </c>
      <c r="F2051" s="41" t="s">
        <v>757</v>
      </c>
      <c r="G2051" s="41" t="s">
        <v>177</v>
      </c>
      <c r="H2051" s="42" t="s">
        <v>178</v>
      </c>
      <c r="I2051" s="43"/>
      <c r="J2051" s="43"/>
      <c r="K2051" s="43"/>
      <c r="L2051" s="43"/>
      <c r="M2051" s="43"/>
      <c r="N2051" s="43"/>
      <c r="O2051" s="43">
        <f>O2052</f>
        <v>0</v>
      </c>
      <c r="P2051" s="43"/>
      <c r="Q2051" s="43"/>
      <c r="R2051" s="43"/>
      <c r="S2051" s="43"/>
      <c r="T2051" s="43"/>
      <c r="U2051" s="43"/>
      <c r="V2051" s="43">
        <f t="shared" si="4029"/>
        <v>0</v>
      </c>
      <c r="W2051" s="43"/>
      <c r="X2051" s="43"/>
      <c r="Y2051" s="43"/>
      <c r="Z2051" s="43"/>
      <c r="AA2051" s="43"/>
      <c r="AB2051" s="43">
        <f>AB2052</f>
        <v>0</v>
      </c>
      <c r="AC2051" s="44">
        <f>AC2052</f>
        <v>8840.8136300000006</v>
      </c>
      <c r="AD2051" s="44">
        <f>AD2052</f>
        <v>8840.8136300000006</v>
      </c>
      <c r="AE2051" s="45">
        <f t="shared" si="4025"/>
        <v>100</v>
      </c>
      <c r="AF2051" s="43">
        <f>AF2052</f>
        <v>8840.8136300000006</v>
      </c>
      <c r="AG2051" s="43">
        <f>AG2052</f>
        <v>0</v>
      </c>
      <c r="AH2051" s="43">
        <f>AH2052</f>
        <v>0</v>
      </c>
      <c r="AI2051" s="43">
        <f>AI2052</f>
        <v>0</v>
      </c>
      <c r="AJ2051" s="43">
        <f>AJ2052</f>
        <v>0</v>
      </c>
      <c r="AK2051" s="43">
        <f>AK2052</f>
        <v>0</v>
      </c>
      <c r="AL2051" s="43">
        <f t="shared" si="4026"/>
        <v>8840.8136300000006</v>
      </c>
      <c r="AM2051" s="43">
        <f t="shared" si="4027"/>
        <v>-8840.8136300000006</v>
      </c>
      <c r="AN2051" s="2"/>
      <c r="AR2051" s="1"/>
      <c r="AS2051" s="1"/>
    </row>
    <row r="2052" ht="47.25">
      <c r="B2052" s="41" t="s">
        <v>848</v>
      </c>
      <c r="C2052" s="41" t="s">
        <v>107</v>
      </c>
      <c r="D2052" s="41" t="s">
        <v>109</v>
      </c>
      <c r="E2052" s="26" t="str">
        <f t="shared" si="4028"/>
        <v>0409</v>
      </c>
      <c r="F2052" s="41" t="s">
        <v>757</v>
      </c>
      <c r="G2052" s="41" t="s">
        <v>373</v>
      </c>
      <c r="H2052" s="42" t="s">
        <v>374</v>
      </c>
      <c r="I2052" s="43"/>
      <c r="J2052" s="43"/>
      <c r="K2052" s="43"/>
      <c r="L2052" s="43"/>
      <c r="M2052" s="43"/>
      <c r="N2052" s="43"/>
      <c r="O2052" s="43">
        <v>0</v>
      </c>
      <c r="P2052" s="43"/>
      <c r="Q2052" s="43"/>
      <c r="R2052" s="43"/>
      <c r="S2052" s="43"/>
      <c r="T2052" s="43"/>
      <c r="U2052" s="43"/>
      <c r="V2052" s="43">
        <f t="shared" si="4029"/>
        <v>0</v>
      </c>
      <c r="W2052" s="43"/>
      <c r="X2052" s="43"/>
      <c r="Y2052" s="43"/>
      <c r="Z2052" s="43"/>
      <c r="AA2052" s="43"/>
      <c r="AB2052" s="43">
        <v>0</v>
      </c>
      <c r="AC2052" s="44">
        <v>8840.8136300000006</v>
      </c>
      <c r="AD2052" s="44">
        <v>8840.8136300000006</v>
      </c>
      <c r="AE2052" s="45">
        <f t="shared" si="4025"/>
        <v>100</v>
      </c>
      <c r="AF2052" s="43">
        <v>8840.8136300000006</v>
      </c>
      <c r="AG2052" s="43">
        <v>0</v>
      </c>
      <c r="AH2052" s="43">
        <v>0</v>
      </c>
      <c r="AI2052" s="43">
        <v>0</v>
      </c>
      <c r="AJ2052" s="43">
        <v>0</v>
      </c>
      <c r="AK2052" s="43">
        <v>0</v>
      </c>
      <c r="AL2052" s="43">
        <f t="shared" si="4026"/>
        <v>8840.8136300000006</v>
      </c>
      <c r="AM2052" s="43">
        <f t="shared" si="4027"/>
        <v>-8840.8136300000006</v>
      </c>
      <c r="AN2052" s="2"/>
      <c r="AO2052" s="1"/>
      <c r="AP2052" s="1"/>
      <c r="AQ2052" s="1"/>
      <c r="AR2052" s="1"/>
      <c r="AS2052" s="1"/>
    </row>
    <row r="2053" ht="47.25">
      <c r="B2053" s="41" t="s">
        <v>848</v>
      </c>
      <c r="C2053" s="41" t="s">
        <v>107</v>
      </c>
      <c r="D2053" s="41" t="s">
        <v>109</v>
      </c>
      <c r="E2053" s="26" t="str">
        <f t="shared" si="4028"/>
        <v>0409</v>
      </c>
      <c r="F2053" s="41" t="s">
        <v>757</v>
      </c>
      <c r="G2053" s="41" t="s">
        <v>59</v>
      </c>
      <c r="H2053" s="42" t="s">
        <v>60</v>
      </c>
      <c r="I2053" s="43"/>
      <c r="J2053" s="43"/>
      <c r="K2053" s="43"/>
      <c r="L2053" s="43"/>
      <c r="M2053" s="43"/>
      <c r="N2053" s="43"/>
      <c r="O2053" s="43">
        <f>O2054</f>
        <v>0</v>
      </c>
      <c r="P2053" s="43"/>
      <c r="Q2053" s="43"/>
      <c r="R2053" s="43"/>
      <c r="S2053" s="43"/>
      <c r="T2053" s="43"/>
      <c r="U2053" s="43"/>
      <c r="V2053" s="43">
        <f t="shared" si="4029"/>
        <v>0</v>
      </c>
      <c r="W2053" s="43"/>
      <c r="X2053" s="43"/>
      <c r="Y2053" s="43"/>
      <c r="Z2053" s="43"/>
      <c r="AA2053" s="43"/>
      <c r="AB2053" s="43">
        <f>AB2054</f>
        <v>0</v>
      </c>
      <c r="AC2053" s="44">
        <f>AC2054</f>
        <v>5613.0513700000001</v>
      </c>
      <c r="AD2053" s="44">
        <f>AD2054</f>
        <v>5613.0513700000001</v>
      </c>
      <c r="AE2053" s="45">
        <f t="shared" si="4025"/>
        <v>100</v>
      </c>
      <c r="AF2053" s="43">
        <f>AF2054</f>
        <v>5613.0513700000001</v>
      </c>
      <c r="AG2053" s="43">
        <f>AG2054</f>
        <v>0</v>
      </c>
      <c r="AH2053" s="43">
        <f>AH2054</f>
        <v>0</v>
      </c>
      <c r="AI2053" s="43">
        <f>AI2054</f>
        <v>0</v>
      </c>
      <c r="AJ2053" s="43">
        <f>AJ2054</f>
        <v>0</v>
      </c>
      <c r="AK2053" s="43">
        <f>AK2054</f>
        <v>0</v>
      </c>
      <c r="AL2053" s="43">
        <f t="shared" si="4026"/>
        <v>5613.0513700000001</v>
      </c>
      <c r="AM2053" s="43">
        <f t="shared" si="4027"/>
        <v>-5613.0513700000001</v>
      </c>
      <c r="AN2053" s="2"/>
      <c r="AO2053" s="1"/>
      <c r="AP2053" s="1"/>
      <c r="AQ2053" s="1"/>
      <c r="AR2053" s="1"/>
      <c r="AS2053" s="1"/>
    </row>
    <row r="2054" ht="47.25">
      <c r="B2054" s="41" t="s">
        <v>848</v>
      </c>
      <c r="C2054" s="41" t="s">
        <v>107</v>
      </c>
      <c r="D2054" s="41" t="s">
        <v>109</v>
      </c>
      <c r="E2054" s="26" t="str">
        <f t="shared" si="4028"/>
        <v>0409</v>
      </c>
      <c r="F2054" s="41" t="s">
        <v>757</v>
      </c>
      <c r="G2054" s="41" t="s">
        <v>475</v>
      </c>
      <c r="H2054" s="42" t="s">
        <v>476</v>
      </c>
      <c r="I2054" s="43"/>
      <c r="J2054" s="43"/>
      <c r="K2054" s="43"/>
      <c r="L2054" s="43"/>
      <c r="M2054" s="43"/>
      <c r="N2054" s="43"/>
      <c r="O2054" s="43">
        <v>0</v>
      </c>
      <c r="P2054" s="43"/>
      <c r="Q2054" s="43"/>
      <c r="R2054" s="43"/>
      <c r="S2054" s="43"/>
      <c r="T2054" s="43"/>
      <c r="U2054" s="43"/>
      <c r="V2054" s="43">
        <f t="shared" si="4029"/>
        <v>0</v>
      </c>
      <c r="W2054" s="43"/>
      <c r="X2054" s="43"/>
      <c r="Y2054" s="43"/>
      <c r="Z2054" s="43"/>
      <c r="AA2054" s="43"/>
      <c r="AB2054" s="43">
        <v>0</v>
      </c>
      <c r="AC2054" s="44">
        <v>5613.0513700000001</v>
      </c>
      <c r="AD2054" s="44">
        <v>5613.0513700000001</v>
      </c>
      <c r="AE2054" s="45">
        <f t="shared" si="4025"/>
        <v>100</v>
      </c>
      <c r="AF2054" s="43">
        <v>5613.0513700000001</v>
      </c>
      <c r="AG2054" s="43">
        <v>0</v>
      </c>
      <c r="AH2054" s="43">
        <v>0</v>
      </c>
      <c r="AI2054" s="43">
        <v>0</v>
      </c>
      <c r="AJ2054" s="43">
        <v>0</v>
      </c>
      <c r="AK2054" s="43">
        <v>0</v>
      </c>
      <c r="AL2054" s="43">
        <f t="shared" si="4026"/>
        <v>5613.0513700000001</v>
      </c>
      <c r="AM2054" s="43">
        <f t="shared" si="4027"/>
        <v>-5613.0513700000001</v>
      </c>
      <c r="AN2054" s="2"/>
      <c r="AO2054" s="1"/>
      <c r="AP2054" s="1"/>
      <c r="AQ2054" s="1"/>
      <c r="AR2054" s="1"/>
      <c r="AS2054" s="1"/>
    </row>
    <row r="2055" ht="31.5">
      <c r="B2055" s="41" t="s">
        <v>848</v>
      </c>
      <c r="C2055" s="41" t="s">
        <v>107</v>
      </c>
      <c r="D2055" s="41" t="s">
        <v>109</v>
      </c>
      <c r="E2055" s="26" t="str">
        <f t="shared" si="4028"/>
        <v>0409</v>
      </c>
      <c r="F2055" s="41" t="s">
        <v>759</v>
      </c>
      <c r="G2055" s="41"/>
      <c r="H2055" s="42" t="s">
        <v>760</v>
      </c>
      <c r="I2055" s="43">
        <f t="shared" si="3999"/>
        <v>0</v>
      </c>
      <c r="J2055" s="43">
        <f t="shared" si="4000"/>
        <v>0</v>
      </c>
      <c r="K2055" s="43">
        <f t="shared" si="4001"/>
        <v>0</v>
      </c>
      <c r="L2055" s="43">
        <f t="shared" si="4002"/>
        <v>0</v>
      </c>
      <c r="M2055" s="43">
        <f t="shared" si="4003"/>
        <v>0</v>
      </c>
      <c r="N2055" s="43">
        <f t="shared" si="4004"/>
        <v>0</v>
      </c>
      <c r="O2055" s="43">
        <f>O2056</f>
        <v>0</v>
      </c>
      <c r="P2055" s="43">
        <f>P2056</f>
        <v>0</v>
      </c>
      <c r="Q2055" s="43">
        <f>Q2056</f>
        <v>0</v>
      </c>
      <c r="R2055" s="43">
        <f>R2056</f>
        <v>0</v>
      </c>
      <c r="S2055" s="43">
        <f>S2056</f>
        <v>0</v>
      </c>
      <c r="T2055" s="43">
        <f>T2056</f>
        <v>0</v>
      </c>
      <c r="U2055" s="43">
        <v>0</v>
      </c>
      <c r="V2055" s="43">
        <f t="shared" si="4029"/>
        <v>0</v>
      </c>
      <c r="W2055" s="43">
        <f>W2056</f>
        <v>0</v>
      </c>
      <c r="X2055" s="43">
        <f>X2056</f>
        <v>0</v>
      </c>
      <c r="Y2055" s="43">
        <f>Y2056</f>
        <v>0</v>
      </c>
      <c r="Z2055" s="43">
        <f>Z2056</f>
        <v>0</v>
      </c>
      <c r="AA2055" s="43">
        <f>AA2056</f>
        <v>0</v>
      </c>
      <c r="AB2055" s="43">
        <f>AB2056</f>
        <v>25338.86407</v>
      </c>
      <c r="AC2055" s="44">
        <f>AC2056</f>
        <v>26581.257389999999</v>
      </c>
      <c r="AD2055" s="44">
        <f>AD2056</f>
        <v>26581.257389999999</v>
      </c>
      <c r="AE2055" s="45">
        <f t="shared" si="4025"/>
        <v>100</v>
      </c>
      <c r="AF2055" s="43">
        <f>AF2056</f>
        <v>26581.257389999999</v>
      </c>
      <c r="AG2055" s="43">
        <f>AG2056</f>
        <v>0</v>
      </c>
      <c r="AH2055" s="43">
        <f>AH2056</f>
        <v>0</v>
      </c>
      <c r="AI2055" s="43">
        <f>AI2056</f>
        <v>0</v>
      </c>
      <c r="AJ2055" s="43">
        <f>AJ2056</f>
        <v>0</v>
      </c>
      <c r="AK2055" s="43">
        <f>AK2056</f>
        <v>0</v>
      </c>
      <c r="AL2055" s="43">
        <f t="shared" si="4026"/>
        <v>26581.257389999999</v>
      </c>
      <c r="AM2055" s="43">
        <f t="shared" si="4027"/>
        <v>-26581.257389999999</v>
      </c>
      <c r="AN2055" s="2"/>
      <c r="AR2055" s="1"/>
      <c r="AS2055" s="1"/>
    </row>
    <row r="2056" ht="31.5">
      <c r="B2056" s="41" t="s">
        <v>848</v>
      </c>
      <c r="C2056" s="41" t="s">
        <v>107</v>
      </c>
      <c r="D2056" s="41" t="s">
        <v>109</v>
      </c>
      <c r="E2056" s="26" t="str">
        <f t="shared" si="4028"/>
        <v>0409</v>
      </c>
      <c r="F2056" s="41" t="s">
        <v>761</v>
      </c>
      <c r="G2056" s="41"/>
      <c r="H2056" s="42" t="s">
        <v>762</v>
      </c>
      <c r="I2056" s="43">
        <f>I2057+I2059</f>
        <v>0</v>
      </c>
      <c r="J2056" s="43">
        <f>J2057+J2059</f>
        <v>0</v>
      </c>
      <c r="K2056" s="43">
        <f>K2057+K2059</f>
        <v>0</v>
      </c>
      <c r="L2056" s="43">
        <f>L2057+L2059</f>
        <v>0</v>
      </c>
      <c r="M2056" s="43">
        <f>M2057+M2059</f>
        <v>0</v>
      </c>
      <c r="N2056" s="43">
        <f>N2057+N2059</f>
        <v>0</v>
      </c>
      <c r="O2056" s="43">
        <f>O2057+O2059</f>
        <v>0</v>
      </c>
      <c r="P2056" s="43">
        <f>P2057+P2059</f>
        <v>0</v>
      </c>
      <c r="Q2056" s="43">
        <f>Q2057+Q2059</f>
        <v>0</v>
      </c>
      <c r="R2056" s="43">
        <f>R2057+R2059</f>
        <v>0</v>
      </c>
      <c r="S2056" s="43">
        <f>S2057+S2059</f>
        <v>0</v>
      </c>
      <c r="T2056" s="43">
        <f>T2057+T2059</f>
        <v>0</v>
      </c>
      <c r="U2056" s="43">
        <v>0</v>
      </c>
      <c r="V2056" s="43">
        <f t="shared" si="4029"/>
        <v>0</v>
      </c>
      <c r="W2056" s="43">
        <f>W2057+W2059</f>
        <v>0</v>
      </c>
      <c r="X2056" s="43">
        <f>X2057+X2059</f>
        <v>0</v>
      </c>
      <c r="Y2056" s="43">
        <f>Y2057+Y2059</f>
        <v>0</v>
      </c>
      <c r="Z2056" s="43">
        <f>Z2057+Z2059</f>
        <v>0</v>
      </c>
      <c r="AA2056" s="43">
        <f>AA2057+AA2059</f>
        <v>0</v>
      </c>
      <c r="AB2056" s="43">
        <f>AB2057+AB2059</f>
        <v>25338.86407</v>
      </c>
      <c r="AC2056" s="44">
        <f>AC2057+AC2059</f>
        <v>26581.257389999999</v>
      </c>
      <c r="AD2056" s="44">
        <f>AD2057+AD2059</f>
        <v>26581.257389999999</v>
      </c>
      <c r="AE2056" s="45">
        <f t="shared" si="4025"/>
        <v>100</v>
      </c>
      <c r="AF2056" s="43">
        <f>AF2057+AF2059</f>
        <v>26581.257389999999</v>
      </c>
      <c r="AG2056" s="43">
        <f>AG2057+AG2059</f>
        <v>0</v>
      </c>
      <c r="AH2056" s="43">
        <f>AH2057+AH2059</f>
        <v>0</v>
      </c>
      <c r="AI2056" s="43">
        <f>AI2057+AI2059</f>
        <v>0</v>
      </c>
      <c r="AJ2056" s="43">
        <f>AJ2057+AJ2059</f>
        <v>0</v>
      </c>
      <c r="AK2056" s="43">
        <f>AK2057+AK2059</f>
        <v>0</v>
      </c>
      <c r="AL2056" s="43">
        <f t="shared" si="4026"/>
        <v>26581.257389999999</v>
      </c>
      <c r="AM2056" s="43">
        <f t="shared" si="4027"/>
        <v>-26581.257389999999</v>
      </c>
      <c r="AN2056" s="2"/>
      <c r="AO2056" s="1"/>
      <c r="AP2056" s="1"/>
      <c r="AQ2056" s="1"/>
      <c r="AR2056" s="1"/>
      <c r="AS2056" s="1"/>
    </row>
    <row r="2057" ht="31.5">
      <c r="B2057" s="41" t="s">
        <v>848</v>
      </c>
      <c r="C2057" s="41" t="s">
        <v>107</v>
      </c>
      <c r="D2057" s="41" t="s">
        <v>109</v>
      </c>
      <c r="E2057" s="26" t="str">
        <f t="shared" si="4028"/>
        <v>0409</v>
      </c>
      <c r="F2057" s="41" t="s">
        <v>761</v>
      </c>
      <c r="G2057" s="41" t="s">
        <v>177</v>
      </c>
      <c r="H2057" s="42" t="s">
        <v>178</v>
      </c>
      <c r="I2057" s="43">
        <f>I2058</f>
        <v>0</v>
      </c>
      <c r="J2057" s="43">
        <f>J2058</f>
        <v>0</v>
      </c>
      <c r="K2057" s="43">
        <f>K2058</f>
        <v>0</v>
      </c>
      <c r="L2057" s="43">
        <f>L2058</f>
        <v>0</v>
      </c>
      <c r="M2057" s="43">
        <f>M2058</f>
        <v>0</v>
      </c>
      <c r="N2057" s="43">
        <f>N2058</f>
        <v>0</v>
      </c>
      <c r="O2057" s="43">
        <f>O2058</f>
        <v>0</v>
      </c>
      <c r="P2057" s="43">
        <f>P2058</f>
        <v>0</v>
      </c>
      <c r="Q2057" s="43">
        <f>Q2058</f>
        <v>0</v>
      </c>
      <c r="R2057" s="43">
        <f>R2058</f>
        <v>0</v>
      </c>
      <c r="S2057" s="43">
        <f>S2058</f>
        <v>0</v>
      </c>
      <c r="T2057" s="43">
        <f>T2058</f>
        <v>0</v>
      </c>
      <c r="U2057" s="43">
        <v>0</v>
      </c>
      <c r="V2057" s="43">
        <f t="shared" si="4029"/>
        <v>0</v>
      </c>
      <c r="W2057" s="43">
        <f>W2058</f>
        <v>0</v>
      </c>
      <c r="X2057" s="43">
        <f>X2058</f>
        <v>0</v>
      </c>
      <c r="Y2057" s="43">
        <f>Y2058</f>
        <v>0</v>
      </c>
      <c r="Z2057" s="43">
        <f>Z2058</f>
        <v>0</v>
      </c>
      <c r="AA2057" s="43">
        <f>AA2058</f>
        <v>0</v>
      </c>
      <c r="AB2057" s="43">
        <f>AB2058</f>
        <v>9948.6848300000001</v>
      </c>
      <c r="AC2057" s="44">
        <f>AC2058</f>
        <v>10973.831829999999</v>
      </c>
      <c r="AD2057" s="44">
        <f>AD2058</f>
        <v>10973.831829999999</v>
      </c>
      <c r="AE2057" s="45">
        <f t="shared" si="4025"/>
        <v>100</v>
      </c>
      <c r="AF2057" s="43">
        <f>AF2058</f>
        <v>10973.831829999999</v>
      </c>
      <c r="AG2057" s="43">
        <f>AG2058</f>
        <v>0</v>
      </c>
      <c r="AH2057" s="43">
        <f>AH2058</f>
        <v>0</v>
      </c>
      <c r="AI2057" s="43">
        <f>AI2058</f>
        <v>0</v>
      </c>
      <c r="AJ2057" s="43">
        <f>AJ2058</f>
        <v>0</v>
      </c>
      <c r="AK2057" s="43">
        <f>AK2058</f>
        <v>0</v>
      </c>
      <c r="AL2057" s="43">
        <f t="shared" si="4026"/>
        <v>10973.831829999999</v>
      </c>
      <c r="AM2057" s="43">
        <f t="shared" si="4027"/>
        <v>-10973.831829999999</v>
      </c>
      <c r="AN2057" s="2"/>
      <c r="AR2057" s="1"/>
      <c r="AS2057" s="1"/>
    </row>
    <row r="2058" ht="63">
      <c r="B2058" s="41" t="s">
        <v>848</v>
      </c>
      <c r="C2058" s="41" t="s">
        <v>107</v>
      </c>
      <c r="D2058" s="41" t="s">
        <v>109</v>
      </c>
      <c r="E2058" s="26" t="str">
        <f t="shared" si="4028"/>
        <v>0409</v>
      </c>
      <c r="F2058" s="41" t="s">
        <v>761</v>
      </c>
      <c r="G2058" s="41" t="s">
        <v>373</v>
      </c>
      <c r="H2058" s="42" t="s">
        <v>374</v>
      </c>
      <c r="I2058" s="43"/>
      <c r="J2058" s="43"/>
      <c r="K2058" s="43"/>
      <c r="L2058" s="43"/>
      <c r="M2058" s="43"/>
      <c r="N2058" s="43"/>
      <c r="O2058" s="43">
        <v>0</v>
      </c>
      <c r="P2058" s="43">
        <v>0</v>
      </c>
      <c r="Q2058" s="43">
        <v>0</v>
      </c>
      <c r="R2058" s="43">
        <v>0</v>
      </c>
      <c r="S2058" s="43">
        <v>0</v>
      </c>
      <c r="T2058" s="43">
        <v>0</v>
      </c>
      <c r="U2058" s="43">
        <v>0</v>
      </c>
      <c r="V2058" s="43">
        <f t="shared" si="4029"/>
        <v>0</v>
      </c>
      <c r="W2058" s="43"/>
      <c r="X2058" s="43"/>
      <c r="Y2058" s="43"/>
      <c r="Z2058" s="43"/>
      <c r="AA2058" s="43"/>
      <c r="AB2058" s="43">
        <v>9948.6848300000001</v>
      </c>
      <c r="AC2058" s="44">
        <v>10973.831829999999</v>
      </c>
      <c r="AD2058" s="44">
        <v>10973.831829999999</v>
      </c>
      <c r="AE2058" s="45">
        <f t="shared" si="4025"/>
        <v>100</v>
      </c>
      <c r="AF2058" s="43">
        <v>10973.831829999999</v>
      </c>
      <c r="AG2058" s="43">
        <v>0</v>
      </c>
      <c r="AH2058" s="43">
        <v>0</v>
      </c>
      <c r="AI2058" s="43">
        <v>0</v>
      </c>
      <c r="AJ2058" s="43">
        <v>0</v>
      </c>
      <c r="AK2058" s="43">
        <v>0</v>
      </c>
      <c r="AL2058" s="43">
        <f t="shared" si="4026"/>
        <v>10973.831829999999</v>
      </c>
      <c r="AM2058" s="43">
        <f t="shared" si="4027"/>
        <v>-10973.831829999999</v>
      </c>
      <c r="AN2058" s="19"/>
      <c r="AO2058" s="1"/>
      <c r="AP2058" s="1"/>
      <c r="AQ2058" s="1"/>
      <c r="AR2058" s="1"/>
      <c r="AS2058" s="1"/>
    </row>
    <row r="2059">
      <c r="B2059" s="41" t="s">
        <v>848</v>
      </c>
      <c r="C2059" s="41" t="s">
        <v>107</v>
      </c>
      <c r="D2059" s="41" t="s">
        <v>109</v>
      </c>
      <c r="E2059" s="26" t="str">
        <f t="shared" si="4028"/>
        <v>0409</v>
      </c>
      <c r="F2059" s="41" t="s">
        <v>761</v>
      </c>
      <c r="G2059" s="41" t="s">
        <v>59</v>
      </c>
      <c r="H2059" s="42" t="s">
        <v>60</v>
      </c>
      <c r="I2059" s="43">
        <f>I2060</f>
        <v>0</v>
      </c>
      <c r="J2059" s="43">
        <f>J2060</f>
        <v>0</v>
      </c>
      <c r="K2059" s="43">
        <f>K2060</f>
        <v>0</v>
      </c>
      <c r="L2059" s="43">
        <f>L2060</f>
        <v>0</v>
      </c>
      <c r="M2059" s="43">
        <f>M2060</f>
        <v>0</v>
      </c>
      <c r="N2059" s="43">
        <f>N2060</f>
        <v>0</v>
      </c>
      <c r="O2059" s="43">
        <f>O2060</f>
        <v>0</v>
      </c>
      <c r="P2059" s="43">
        <f>P2060</f>
        <v>0</v>
      </c>
      <c r="Q2059" s="43">
        <f>Q2060</f>
        <v>0</v>
      </c>
      <c r="R2059" s="43">
        <f>R2060</f>
        <v>0</v>
      </c>
      <c r="S2059" s="43">
        <f>S2060</f>
        <v>0</v>
      </c>
      <c r="T2059" s="43">
        <f>T2060</f>
        <v>0</v>
      </c>
      <c r="U2059" s="43">
        <v>0</v>
      </c>
      <c r="V2059" s="43">
        <f t="shared" si="4029"/>
        <v>0</v>
      </c>
      <c r="W2059" s="43">
        <f>W2060</f>
        <v>0</v>
      </c>
      <c r="X2059" s="43">
        <f>X2060</f>
        <v>0</v>
      </c>
      <c r="Y2059" s="43">
        <f>Y2060</f>
        <v>0</v>
      </c>
      <c r="Z2059" s="43">
        <f>Z2060</f>
        <v>0</v>
      </c>
      <c r="AA2059" s="43">
        <f>AA2060</f>
        <v>0</v>
      </c>
      <c r="AB2059" s="43">
        <f>AB2060</f>
        <v>15390.179239999999</v>
      </c>
      <c r="AC2059" s="44">
        <f>AC2060</f>
        <v>15607.42556</v>
      </c>
      <c r="AD2059" s="44">
        <f>AD2060</f>
        <v>15607.42556</v>
      </c>
      <c r="AE2059" s="45">
        <f t="shared" si="4025"/>
        <v>100</v>
      </c>
      <c r="AF2059" s="43">
        <f>AF2060</f>
        <v>15607.42556</v>
      </c>
      <c r="AG2059" s="43">
        <f>AG2060</f>
        <v>0</v>
      </c>
      <c r="AH2059" s="43">
        <f>AH2060</f>
        <v>0</v>
      </c>
      <c r="AI2059" s="43">
        <f>AI2060</f>
        <v>0</v>
      </c>
      <c r="AJ2059" s="43">
        <f>AJ2060</f>
        <v>0</v>
      </c>
      <c r="AK2059" s="43">
        <f>AK2060</f>
        <v>0</v>
      </c>
      <c r="AL2059" s="43">
        <f t="shared" si="4026"/>
        <v>15607.42556</v>
      </c>
      <c r="AM2059" s="43">
        <f t="shared" si="4027"/>
        <v>-15607.42556</v>
      </c>
      <c r="AN2059" s="2"/>
      <c r="AO2059" s="1"/>
      <c r="AP2059" s="1"/>
      <c r="AQ2059" s="1"/>
      <c r="AR2059" s="1"/>
      <c r="AS2059" s="1"/>
    </row>
    <row r="2060" ht="63">
      <c r="B2060" s="41" t="s">
        <v>848</v>
      </c>
      <c r="C2060" s="41" t="s">
        <v>107</v>
      </c>
      <c r="D2060" s="41" t="s">
        <v>109</v>
      </c>
      <c r="E2060" s="26" t="str">
        <f t="shared" si="4028"/>
        <v>0409</v>
      </c>
      <c r="F2060" s="41" t="s">
        <v>761</v>
      </c>
      <c r="G2060" s="41" t="s">
        <v>475</v>
      </c>
      <c r="H2060" s="42" t="s">
        <v>476</v>
      </c>
      <c r="I2060" s="43"/>
      <c r="J2060" s="43"/>
      <c r="K2060" s="43"/>
      <c r="L2060" s="43"/>
      <c r="M2060" s="43"/>
      <c r="N2060" s="43"/>
      <c r="O2060" s="43">
        <v>0</v>
      </c>
      <c r="P2060" s="43">
        <v>0</v>
      </c>
      <c r="Q2060" s="43">
        <v>0</v>
      </c>
      <c r="R2060" s="43">
        <v>0</v>
      </c>
      <c r="S2060" s="43">
        <v>0</v>
      </c>
      <c r="T2060" s="43">
        <v>0</v>
      </c>
      <c r="U2060" s="43">
        <v>0</v>
      </c>
      <c r="V2060" s="43">
        <f t="shared" si="4029"/>
        <v>0</v>
      </c>
      <c r="W2060" s="43"/>
      <c r="X2060" s="43"/>
      <c r="Y2060" s="43"/>
      <c r="Z2060" s="43"/>
      <c r="AA2060" s="43"/>
      <c r="AB2060" s="43">
        <v>15390.179239999999</v>
      </c>
      <c r="AC2060" s="44">
        <v>15607.42556</v>
      </c>
      <c r="AD2060" s="44">
        <v>15607.42556</v>
      </c>
      <c r="AE2060" s="45">
        <f t="shared" si="4025"/>
        <v>100</v>
      </c>
      <c r="AF2060" s="43">
        <v>15607.42556</v>
      </c>
      <c r="AG2060" s="43">
        <v>0</v>
      </c>
      <c r="AH2060" s="43">
        <v>0</v>
      </c>
      <c r="AI2060" s="43">
        <v>0</v>
      </c>
      <c r="AJ2060" s="43">
        <v>0</v>
      </c>
      <c r="AK2060" s="43">
        <v>0</v>
      </c>
      <c r="AL2060" s="43">
        <f t="shared" si="4026"/>
        <v>15607.42556</v>
      </c>
      <c r="AM2060" s="43">
        <f t="shared" si="4027"/>
        <v>-15607.42556</v>
      </c>
      <c r="AN2060" s="19"/>
      <c r="AO2060" s="1"/>
      <c r="AP2060" s="1"/>
      <c r="AQ2060" s="1"/>
      <c r="AR2060" s="1"/>
      <c r="AS2060" s="1"/>
    </row>
    <row r="2061" ht="31.5">
      <c r="B2061" s="41" t="s">
        <v>848</v>
      </c>
      <c r="C2061" s="41" t="s">
        <v>107</v>
      </c>
      <c r="D2061" s="41" t="s">
        <v>109</v>
      </c>
      <c r="E2061" s="26" t="str">
        <f t="shared" si="4028"/>
        <v>0409</v>
      </c>
      <c r="F2061" s="41" t="s">
        <v>763</v>
      </c>
      <c r="G2061" s="41"/>
      <c r="H2061" s="42" t="s">
        <v>764</v>
      </c>
      <c r="I2061" s="43">
        <f t="shared" ref="I2061:I2063" si="4030">I2062</f>
        <v>15940.5</v>
      </c>
      <c r="J2061" s="43">
        <f t="shared" ref="J2061:J2063" si="4031">J2062</f>
        <v>15940.5</v>
      </c>
      <c r="K2061" s="43">
        <f t="shared" ref="K2061:K2063" si="4032">K2062</f>
        <v>15940.5</v>
      </c>
      <c r="L2061" s="43">
        <f t="shared" ref="L2061:L2063" si="4033">L2062</f>
        <v>0</v>
      </c>
      <c r="M2061" s="43">
        <f t="shared" ref="M2061:M2063" si="4034">M2062</f>
        <v>0</v>
      </c>
      <c r="N2061" s="43">
        <f t="shared" ref="N2061:N2063" si="4035">N2062</f>
        <v>0</v>
      </c>
      <c r="O2061" s="43">
        <f t="shared" ref="O2061:O2063" si="4036">O2062</f>
        <v>0</v>
      </c>
      <c r="P2061" s="43">
        <f t="shared" ref="P2061:P2063" si="4037">P2062</f>
        <v>0</v>
      </c>
      <c r="Q2061" s="43">
        <f t="shared" ref="Q2061:Q2063" si="4038">Q2062</f>
        <v>0</v>
      </c>
      <c r="R2061" s="43">
        <f t="shared" ref="R2061:R2063" si="4039">R2062</f>
        <v>0</v>
      </c>
      <c r="S2061" s="43">
        <f t="shared" ref="S2061:S2063" si="4040">S2062</f>
        <v>0</v>
      </c>
      <c r="T2061" s="43">
        <f t="shared" ref="T2061:T2063" si="4041">T2062</f>
        <v>0</v>
      </c>
      <c r="U2061" s="43">
        <v>0</v>
      </c>
      <c r="V2061" s="43">
        <f t="shared" si="4029"/>
        <v>15940.5</v>
      </c>
      <c r="W2061" s="43">
        <f t="shared" ref="W2061:W2063" si="4042">W2062</f>
        <v>0</v>
      </c>
      <c r="X2061" s="43">
        <f t="shared" ref="X2061:X2063" si="4043">X2062</f>
        <v>0</v>
      </c>
      <c r="Y2061" s="43">
        <f t="shared" ref="Y2061:Y2063" si="4044">Y2062</f>
        <v>0</v>
      </c>
      <c r="Z2061" s="43">
        <f t="shared" ref="Z2061:Z2063" si="4045">Z2062</f>
        <v>0</v>
      </c>
      <c r="AA2061" s="43">
        <f t="shared" ref="AA2061:AA2063" si="4046">AA2062</f>
        <v>0</v>
      </c>
      <c r="AB2061" s="43">
        <f t="shared" ref="AB2061:AB2063" si="4047">AB2062</f>
        <v>13499.91157</v>
      </c>
      <c r="AC2061" s="44">
        <f t="shared" ref="AC2061:AC2063" si="4048">AC2062</f>
        <v>15323.41057</v>
      </c>
      <c r="AD2061" s="44">
        <f t="shared" ref="AD2061:AD2063" si="4049">AD2062</f>
        <v>15323.41057</v>
      </c>
      <c r="AE2061" s="45">
        <f t="shared" si="4025"/>
        <v>100</v>
      </c>
      <c r="AF2061" s="43">
        <f t="shared" ref="AF2061:AF2063" si="4050">AF2062</f>
        <v>15323.41057</v>
      </c>
      <c r="AG2061" s="43">
        <f t="shared" ref="AG2061:AG2063" si="4051">AG2062</f>
        <v>0</v>
      </c>
      <c r="AH2061" s="43">
        <f t="shared" ref="AH2061:AH2063" si="4052">AH2062</f>
        <v>0</v>
      </c>
      <c r="AI2061" s="43">
        <f t="shared" ref="AI2061:AI2063" si="4053">AI2062</f>
        <v>0</v>
      </c>
      <c r="AJ2061" s="43">
        <f t="shared" ref="AJ2061:AJ2063" si="4054">AJ2062</f>
        <v>0</v>
      </c>
      <c r="AK2061" s="43">
        <f t="shared" ref="AK2061:AK2063" si="4055">AK2062</f>
        <v>0</v>
      </c>
      <c r="AL2061" s="43">
        <f t="shared" si="4026"/>
        <v>15323.41057</v>
      </c>
      <c r="AM2061" s="43">
        <f t="shared" si="4027"/>
        <v>617.08942999999999</v>
      </c>
      <c r="AN2061" s="2"/>
      <c r="AO2061" s="1"/>
      <c r="AP2061" s="1"/>
      <c r="AQ2061" s="1"/>
      <c r="AR2061" s="1"/>
      <c r="AS2061" s="1"/>
    </row>
    <row r="2062" ht="31.5">
      <c r="B2062" s="41" t="s">
        <v>848</v>
      </c>
      <c r="C2062" s="41" t="s">
        <v>107</v>
      </c>
      <c r="D2062" s="41" t="s">
        <v>109</v>
      </c>
      <c r="E2062" s="26" t="str">
        <f t="shared" si="4028"/>
        <v>0409</v>
      </c>
      <c r="F2062" s="41" t="s">
        <v>765</v>
      </c>
      <c r="G2062" s="41"/>
      <c r="H2062" s="42" t="s">
        <v>766</v>
      </c>
      <c r="I2062" s="43">
        <f t="shared" si="4030"/>
        <v>15940.5</v>
      </c>
      <c r="J2062" s="43">
        <f t="shared" si="4031"/>
        <v>15940.5</v>
      </c>
      <c r="K2062" s="43">
        <f t="shared" si="4032"/>
        <v>15940.5</v>
      </c>
      <c r="L2062" s="43">
        <f t="shared" si="4033"/>
        <v>0</v>
      </c>
      <c r="M2062" s="43">
        <f t="shared" si="4034"/>
        <v>0</v>
      </c>
      <c r="N2062" s="43">
        <f t="shared" si="4035"/>
        <v>0</v>
      </c>
      <c r="O2062" s="43">
        <f t="shared" si="4036"/>
        <v>0</v>
      </c>
      <c r="P2062" s="43">
        <f t="shared" si="4037"/>
        <v>0</v>
      </c>
      <c r="Q2062" s="43">
        <f t="shared" si="4038"/>
        <v>0</v>
      </c>
      <c r="R2062" s="43">
        <f t="shared" si="4039"/>
        <v>0</v>
      </c>
      <c r="S2062" s="43">
        <f t="shared" si="4040"/>
        <v>0</v>
      </c>
      <c r="T2062" s="43">
        <f t="shared" si="4041"/>
        <v>0</v>
      </c>
      <c r="U2062" s="43">
        <v>0</v>
      </c>
      <c r="V2062" s="43">
        <f t="shared" si="4029"/>
        <v>15940.5</v>
      </c>
      <c r="W2062" s="43">
        <f t="shared" si="4042"/>
        <v>0</v>
      </c>
      <c r="X2062" s="43">
        <f t="shared" si="4043"/>
        <v>0</v>
      </c>
      <c r="Y2062" s="43">
        <f t="shared" si="4044"/>
        <v>0</v>
      </c>
      <c r="Z2062" s="43">
        <f t="shared" si="4045"/>
        <v>0</v>
      </c>
      <c r="AA2062" s="43">
        <f t="shared" si="4046"/>
        <v>0</v>
      </c>
      <c r="AB2062" s="43">
        <f t="shared" si="4047"/>
        <v>13499.91157</v>
      </c>
      <c r="AC2062" s="44">
        <f t="shared" si="4048"/>
        <v>15323.41057</v>
      </c>
      <c r="AD2062" s="44">
        <f t="shared" si="4049"/>
        <v>15323.41057</v>
      </c>
      <c r="AE2062" s="45">
        <f t="shared" si="4025"/>
        <v>100</v>
      </c>
      <c r="AF2062" s="43">
        <f t="shared" si="4050"/>
        <v>15323.41057</v>
      </c>
      <c r="AG2062" s="43">
        <f t="shared" si="4051"/>
        <v>0</v>
      </c>
      <c r="AH2062" s="43">
        <f t="shared" si="4052"/>
        <v>0</v>
      </c>
      <c r="AI2062" s="43">
        <f t="shared" si="4053"/>
        <v>0</v>
      </c>
      <c r="AJ2062" s="43">
        <f t="shared" si="4054"/>
        <v>0</v>
      </c>
      <c r="AK2062" s="43">
        <f t="shared" si="4055"/>
        <v>0</v>
      </c>
      <c r="AL2062" s="43">
        <f t="shared" si="4026"/>
        <v>15323.41057</v>
      </c>
      <c r="AM2062" s="43">
        <f t="shared" si="4027"/>
        <v>617.08942999999999</v>
      </c>
      <c r="AN2062" s="2"/>
      <c r="AO2062" s="1"/>
      <c r="AP2062" s="1"/>
      <c r="AQ2062" s="1"/>
      <c r="AR2062" s="1"/>
      <c r="AS2062" s="1"/>
    </row>
    <row r="2063" ht="47.25">
      <c r="B2063" s="41" t="s">
        <v>848</v>
      </c>
      <c r="C2063" s="41" t="s">
        <v>107</v>
      </c>
      <c r="D2063" s="41" t="s">
        <v>109</v>
      </c>
      <c r="E2063" s="26" t="str">
        <f t="shared" si="4028"/>
        <v>0409</v>
      </c>
      <c r="F2063" s="41" t="s">
        <v>767</v>
      </c>
      <c r="G2063" s="41"/>
      <c r="H2063" s="42" t="s">
        <v>768</v>
      </c>
      <c r="I2063" s="43">
        <f t="shared" si="4030"/>
        <v>15940.5</v>
      </c>
      <c r="J2063" s="43">
        <f t="shared" si="4031"/>
        <v>15940.5</v>
      </c>
      <c r="K2063" s="43">
        <f t="shared" si="4032"/>
        <v>15940.5</v>
      </c>
      <c r="L2063" s="43">
        <f t="shared" si="4033"/>
        <v>0</v>
      </c>
      <c r="M2063" s="43">
        <f t="shared" si="4034"/>
        <v>0</v>
      </c>
      <c r="N2063" s="43">
        <f t="shared" si="4035"/>
        <v>0</v>
      </c>
      <c r="O2063" s="43">
        <f t="shared" si="4036"/>
        <v>0</v>
      </c>
      <c r="P2063" s="43">
        <f t="shared" si="4037"/>
        <v>0</v>
      </c>
      <c r="Q2063" s="43">
        <f t="shared" si="4038"/>
        <v>0</v>
      </c>
      <c r="R2063" s="43">
        <f t="shared" si="4039"/>
        <v>0</v>
      </c>
      <c r="S2063" s="43">
        <f t="shared" si="4040"/>
        <v>0</v>
      </c>
      <c r="T2063" s="43">
        <f t="shared" si="4041"/>
        <v>0</v>
      </c>
      <c r="U2063" s="43">
        <v>0</v>
      </c>
      <c r="V2063" s="43">
        <f t="shared" si="4029"/>
        <v>15940.5</v>
      </c>
      <c r="W2063" s="43">
        <f t="shared" si="4042"/>
        <v>0</v>
      </c>
      <c r="X2063" s="43">
        <f t="shared" si="4043"/>
        <v>0</v>
      </c>
      <c r="Y2063" s="43">
        <f t="shared" si="4044"/>
        <v>0</v>
      </c>
      <c r="Z2063" s="43">
        <f t="shared" si="4045"/>
        <v>0</v>
      </c>
      <c r="AA2063" s="43">
        <f t="shared" si="4046"/>
        <v>0</v>
      </c>
      <c r="AB2063" s="43">
        <f t="shared" si="4047"/>
        <v>13499.91157</v>
      </c>
      <c r="AC2063" s="44">
        <f t="shared" si="4048"/>
        <v>15323.41057</v>
      </c>
      <c r="AD2063" s="44">
        <f t="shared" si="4049"/>
        <v>15323.41057</v>
      </c>
      <c r="AE2063" s="45">
        <f t="shared" si="4025"/>
        <v>100</v>
      </c>
      <c r="AF2063" s="43">
        <f t="shared" si="4050"/>
        <v>15323.41057</v>
      </c>
      <c r="AG2063" s="43">
        <f t="shared" si="4051"/>
        <v>0</v>
      </c>
      <c r="AH2063" s="43">
        <f t="shared" si="4052"/>
        <v>0</v>
      </c>
      <c r="AI2063" s="43">
        <f t="shared" si="4053"/>
        <v>0</v>
      </c>
      <c r="AJ2063" s="43">
        <f t="shared" si="4054"/>
        <v>0</v>
      </c>
      <c r="AK2063" s="43">
        <f t="shared" si="4055"/>
        <v>0</v>
      </c>
      <c r="AL2063" s="43">
        <f t="shared" si="4026"/>
        <v>15323.41057</v>
      </c>
      <c r="AM2063" s="43">
        <f t="shared" si="4027"/>
        <v>617.08942999999999</v>
      </c>
      <c r="AN2063" s="2"/>
      <c r="AR2063" s="1"/>
      <c r="AS2063" s="1"/>
    </row>
    <row r="2064" ht="31.5">
      <c r="B2064" s="41" t="s">
        <v>848</v>
      </c>
      <c r="C2064" s="41" t="s">
        <v>107</v>
      </c>
      <c r="D2064" s="41" t="s">
        <v>109</v>
      </c>
      <c r="E2064" s="26" t="str">
        <f t="shared" si="4028"/>
        <v>0409</v>
      </c>
      <c r="F2064" s="41" t="s">
        <v>769</v>
      </c>
      <c r="G2064" s="41"/>
      <c r="H2064" s="42" t="s">
        <v>770</v>
      </c>
      <c r="I2064" s="43">
        <f>I2067</f>
        <v>15940.5</v>
      </c>
      <c r="J2064" s="43">
        <f>J2067</f>
        <v>15940.5</v>
      </c>
      <c r="K2064" s="43">
        <f>K2067</f>
        <v>15940.5</v>
      </c>
      <c r="L2064" s="43">
        <f>L2067</f>
        <v>0</v>
      </c>
      <c r="M2064" s="43">
        <f>M2067</f>
        <v>0</v>
      </c>
      <c r="N2064" s="43">
        <f>N2067</f>
        <v>0</v>
      </c>
      <c r="O2064" s="43">
        <f>O2067+O2065</f>
        <v>0</v>
      </c>
      <c r="P2064" s="43">
        <f>P2067+P2065</f>
        <v>0</v>
      </c>
      <c r="Q2064" s="43">
        <f>Q2067+Q2065</f>
        <v>0</v>
      </c>
      <c r="R2064" s="43">
        <f>R2067</f>
        <v>0</v>
      </c>
      <c r="S2064" s="43">
        <f>S2067</f>
        <v>0</v>
      </c>
      <c r="T2064" s="43">
        <f>T2067</f>
        <v>0</v>
      </c>
      <c r="U2064" s="43">
        <v>0</v>
      </c>
      <c r="V2064" s="43">
        <f t="shared" si="4029"/>
        <v>15940.5</v>
      </c>
      <c r="W2064" s="43">
        <f>W2067</f>
        <v>0</v>
      </c>
      <c r="X2064" s="43">
        <f>X2067</f>
        <v>0</v>
      </c>
      <c r="Y2064" s="43">
        <f>Y2067</f>
        <v>0</v>
      </c>
      <c r="Z2064" s="43">
        <f>Z2067</f>
        <v>0</v>
      </c>
      <c r="AA2064" s="43">
        <f>AA2067</f>
        <v>0</v>
      </c>
      <c r="AB2064" s="43">
        <f>AB2067+AB2065</f>
        <v>13499.91157</v>
      </c>
      <c r="AC2064" s="44">
        <f>AC2067+AC2065</f>
        <v>15323.41057</v>
      </c>
      <c r="AD2064" s="44">
        <f>AD2067+AD2065</f>
        <v>15323.41057</v>
      </c>
      <c r="AE2064" s="45">
        <f t="shared" si="4025"/>
        <v>100</v>
      </c>
      <c r="AF2064" s="43">
        <f>AF2067+AF2065</f>
        <v>15323.41057</v>
      </c>
      <c r="AG2064" s="43">
        <f>AG2067+AG2065</f>
        <v>0</v>
      </c>
      <c r="AH2064" s="43">
        <f>AH2067+AH2065</f>
        <v>0</v>
      </c>
      <c r="AI2064" s="43">
        <f>AI2067+AI2065</f>
        <v>0</v>
      </c>
      <c r="AJ2064" s="43">
        <f>AJ2067+AJ2065</f>
        <v>0</v>
      </c>
      <c r="AK2064" s="43">
        <f>AK2067+AK2065</f>
        <v>0</v>
      </c>
      <c r="AL2064" s="43">
        <f t="shared" si="4026"/>
        <v>15323.41057</v>
      </c>
      <c r="AM2064" s="43">
        <f t="shared" si="4027"/>
        <v>617.08942999999999</v>
      </c>
      <c r="AN2064" s="2"/>
      <c r="AO2064" s="1"/>
      <c r="AP2064" s="1"/>
      <c r="AQ2064" s="1"/>
      <c r="AR2064" s="1"/>
      <c r="AS2064" s="1"/>
    </row>
    <row r="2065" ht="31.5">
      <c r="B2065" s="41" t="s">
        <v>848</v>
      </c>
      <c r="C2065" s="41" t="s">
        <v>107</v>
      </c>
      <c r="D2065" s="41" t="s">
        <v>109</v>
      </c>
      <c r="E2065" s="26" t="str">
        <f t="shared" si="4028"/>
        <v>0409</v>
      </c>
      <c r="F2065" s="41" t="s">
        <v>769</v>
      </c>
      <c r="G2065" s="41" t="s">
        <v>177</v>
      </c>
      <c r="H2065" s="42" t="s">
        <v>178</v>
      </c>
      <c r="I2065" s="43"/>
      <c r="J2065" s="43"/>
      <c r="K2065" s="43"/>
      <c r="L2065" s="43"/>
      <c r="M2065" s="43"/>
      <c r="N2065" s="43"/>
      <c r="O2065" s="43">
        <f>O2066</f>
        <v>0</v>
      </c>
      <c r="P2065" s="43">
        <f>P2066</f>
        <v>0</v>
      </c>
      <c r="Q2065" s="43">
        <f>Q2066</f>
        <v>0</v>
      </c>
      <c r="R2065" s="43"/>
      <c r="S2065" s="43"/>
      <c r="T2065" s="43"/>
      <c r="U2065" s="43"/>
      <c r="V2065" s="43">
        <f t="shared" si="4029"/>
        <v>0</v>
      </c>
      <c r="W2065" s="43"/>
      <c r="X2065" s="43"/>
      <c r="Y2065" s="43"/>
      <c r="Z2065" s="43"/>
      <c r="AA2065" s="43"/>
      <c r="AB2065" s="43">
        <f>AB2066</f>
        <v>1167</v>
      </c>
      <c r="AC2065" s="44">
        <f>AC2066</f>
        <v>2990.4989999999998</v>
      </c>
      <c r="AD2065" s="44">
        <f>AD2066</f>
        <v>2990.4989999999998</v>
      </c>
      <c r="AE2065" s="45">
        <f t="shared" si="4025"/>
        <v>100</v>
      </c>
      <c r="AF2065" s="43">
        <f>AF2066</f>
        <v>2990.4989999999998</v>
      </c>
      <c r="AG2065" s="43">
        <f>AG2066</f>
        <v>0</v>
      </c>
      <c r="AH2065" s="43">
        <f>AH2066</f>
        <v>0</v>
      </c>
      <c r="AI2065" s="43">
        <f>AI2066</f>
        <v>0</v>
      </c>
      <c r="AJ2065" s="43">
        <f>AJ2066</f>
        <v>0</v>
      </c>
      <c r="AK2065" s="43">
        <f>AK2066</f>
        <v>0</v>
      </c>
      <c r="AL2065" s="43">
        <f t="shared" si="4026"/>
        <v>2990.4989999999998</v>
      </c>
      <c r="AM2065" s="43">
        <f t="shared" si="4027"/>
        <v>-2990.4989999999998</v>
      </c>
      <c r="AN2065" s="2"/>
      <c r="AR2065" s="1"/>
      <c r="AS2065" s="1"/>
    </row>
    <row r="2066" ht="63">
      <c r="B2066" s="41" t="s">
        <v>848</v>
      </c>
      <c r="C2066" s="41" t="s">
        <v>107</v>
      </c>
      <c r="D2066" s="41" t="s">
        <v>109</v>
      </c>
      <c r="E2066" s="26" t="str">
        <f t="shared" si="4028"/>
        <v>0409</v>
      </c>
      <c r="F2066" s="41" t="s">
        <v>769</v>
      </c>
      <c r="G2066" s="41" t="s">
        <v>373</v>
      </c>
      <c r="H2066" s="42" t="s">
        <v>374</v>
      </c>
      <c r="I2066" s="43"/>
      <c r="J2066" s="43"/>
      <c r="K2066" s="43"/>
      <c r="L2066" s="43"/>
      <c r="M2066" s="43"/>
      <c r="N2066" s="43"/>
      <c r="O2066" s="43">
        <v>0</v>
      </c>
      <c r="P2066" s="43">
        <v>0</v>
      </c>
      <c r="Q2066" s="43">
        <v>0</v>
      </c>
      <c r="R2066" s="43"/>
      <c r="S2066" s="43"/>
      <c r="T2066" s="43"/>
      <c r="U2066" s="43"/>
      <c r="V2066" s="43">
        <f t="shared" si="4029"/>
        <v>0</v>
      </c>
      <c r="W2066" s="43"/>
      <c r="X2066" s="43"/>
      <c r="Y2066" s="43"/>
      <c r="Z2066" s="43"/>
      <c r="AA2066" s="43"/>
      <c r="AB2066" s="43">
        <v>1167</v>
      </c>
      <c r="AC2066" s="44">
        <v>2990.4989999999998</v>
      </c>
      <c r="AD2066" s="44">
        <v>2990.4989999999998</v>
      </c>
      <c r="AE2066" s="45">
        <f t="shared" si="4025"/>
        <v>100</v>
      </c>
      <c r="AF2066" s="43">
        <v>2990.4989999999998</v>
      </c>
      <c r="AG2066" s="43">
        <v>0</v>
      </c>
      <c r="AH2066" s="43">
        <v>0</v>
      </c>
      <c r="AI2066" s="43">
        <v>0</v>
      </c>
      <c r="AJ2066" s="43">
        <v>0</v>
      </c>
      <c r="AK2066" s="43">
        <v>0</v>
      </c>
      <c r="AL2066" s="43">
        <f t="shared" si="4026"/>
        <v>2990.4989999999998</v>
      </c>
      <c r="AM2066" s="43">
        <f t="shared" si="4027"/>
        <v>-2990.4989999999998</v>
      </c>
      <c r="AN2066" s="2"/>
      <c r="AO2066" s="1"/>
      <c r="AP2066" s="1"/>
      <c r="AQ2066" s="1"/>
      <c r="AR2066" s="1"/>
      <c r="AS2066" s="1"/>
    </row>
    <row r="2067">
      <c r="B2067" s="41" t="s">
        <v>848</v>
      </c>
      <c r="C2067" s="41" t="s">
        <v>107</v>
      </c>
      <c r="D2067" s="41" t="s">
        <v>109</v>
      </c>
      <c r="E2067" s="26" t="str">
        <f t="shared" si="4028"/>
        <v>0409</v>
      </c>
      <c r="F2067" s="41" t="s">
        <v>769</v>
      </c>
      <c r="G2067" s="41" t="s">
        <v>59</v>
      </c>
      <c r="H2067" s="42" t="s">
        <v>60</v>
      </c>
      <c r="I2067" s="43">
        <f>I2068</f>
        <v>15940.5</v>
      </c>
      <c r="J2067" s="43">
        <f>J2068</f>
        <v>15940.5</v>
      </c>
      <c r="K2067" s="43">
        <f>K2068</f>
        <v>15940.5</v>
      </c>
      <c r="L2067" s="43">
        <f>L2068</f>
        <v>0</v>
      </c>
      <c r="M2067" s="43">
        <f>M2068</f>
        <v>0</v>
      </c>
      <c r="N2067" s="43">
        <f>N2068</f>
        <v>0</v>
      </c>
      <c r="O2067" s="43">
        <f>O2068</f>
        <v>0</v>
      </c>
      <c r="P2067" s="43">
        <f>P2068</f>
        <v>0</v>
      </c>
      <c r="Q2067" s="43">
        <f>Q2068</f>
        <v>0</v>
      </c>
      <c r="R2067" s="43">
        <f>R2068</f>
        <v>0</v>
      </c>
      <c r="S2067" s="43">
        <f>S2068</f>
        <v>0</v>
      </c>
      <c r="T2067" s="43">
        <f>T2068</f>
        <v>0</v>
      </c>
      <c r="U2067" s="43">
        <v>0</v>
      </c>
      <c r="V2067" s="43">
        <f t="shared" si="4029"/>
        <v>15940.5</v>
      </c>
      <c r="W2067" s="43">
        <f>W2068</f>
        <v>0</v>
      </c>
      <c r="X2067" s="43">
        <f>X2068</f>
        <v>0</v>
      </c>
      <c r="Y2067" s="43">
        <f>Y2068</f>
        <v>0</v>
      </c>
      <c r="Z2067" s="43">
        <f>Z2068</f>
        <v>0</v>
      </c>
      <c r="AA2067" s="43">
        <f>AA2068</f>
        <v>0</v>
      </c>
      <c r="AB2067" s="43">
        <f>AB2068</f>
        <v>12332.91157</v>
      </c>
      <c r="AC2067" s="44">
        <f>AC2068</f>
        <v>12332.91157</v>
      </c>
      <c r="AD2067" s="44">
        <f>AD2068</f>
        <v>12332.91157</v>
      </c>
      <c r="AE2067" s="45">
        <f t="shared" si="4025"/>
        <v>100</v>
      </c>
      <c r="AF2067" s="43">
        <f>AF2068</f>
        <v>12332.91157</v>
      </c>
      <c r="AG2067" s="43">
        <f>AG2068</f>
        <v>0</v>
      </c>
      <c r="AH2067" s="43">
        <f>AH2068</f>
        <v>0</v>
      </c>
      <c r="AI2067" s="43">
        <f>AI2068</f>
        <v>0</v>
      </c>
      <c r="AJ2067" s="43">
        <f>AJ2068</f>
        <v>0</v>
      </c>
      <c r="AK2067" s="43">
        <f>AK2068</f>
        <v>0</v>
      </c>
      <c r="AL2067" s="43">
        <f t="shared" si="4026"/>
        <v>12332.91157</v>
      </c>
      <c r="AM2067" s="43">
        <f t="shared" si="4027"/>
        <v>3607.5884299999998</v>
      </c>
      <c r="AN2067" s="2"/>
      <c r="AO2067" s="1"/>
      <c r="AP2067" s="1"/>
      <c r="AQ2067" s="1"/>
      <c r="AR2067" s="1"/>
      <c r="AS2067" s="1"/>
    </row>
    <row r="2068" ht="63">
      <c r="B2068" s="41" t="s">
        <v>848</v>
      </c>
      <c r="C2068" s="41" t="s">
        <v>107</v>
      </c>
      <c r="D2068" s="41" t="s">
        <v>109</v>
      </c>
      <c r="E2068" s="26" t="str">
        <f t="shared" si="4028"/>
        <v>0409</v>
      </c>
      <c r="F2068" s="41" t="s">
        <v>769</v>
      </c>
      <c r="G2068" s="41" t="s">
        <v>475</v>
      </c>
      <c r="H2068" s="42" t="s">
        <v>476</v>
      </c>
      <c r="I2068" s="43">
        <v>15940.5</v>
      </c>
      <c r="J2068" s="43">
        <v>15940.5</v>
      </c>
      <c r="K2068" s="43">
        <v>15940.5</v>
      </c>
      <c r="L2068" s="43"/>
      <c r="M2068" s="43"/>
      <c r="N2068" s="43"/>
      <c r="O2068" s="43">
        <v>0</v>
      </c>
      <c r="P2068" s="43">
        <v>0</v>
      </c>
      <c r="Q2068" s="43">
        <v>0</v>
      </c>
      <c r="R2068" s="43">
        <v>0</v>
      </c>
      <c r="S2068" s="43">
        <v>0</v>
      </c>
      <c r="T2068" s="43">
        <v>0</v>
      </c>
      <c r="U2068" s="43">
        <v>0</v>
      </c>
      <c r="V2068" s="43">
        <f t="shared" si="4029"/>
        <v>15940.5</v>
      </c>
      <c r="W2068" s="43"/>
      <c r="X2068" s="43"/>
      <c r="Y2068" s="43"/>
      <c r="Z2068" s="43"/>
      <c r="AA2068" s="43"/>
      <c r="AB2068" s="43">
        <v>12332.91157</v>
      </c>
      <c r="AC2068" s="44">
        <v>12332.91157</v>
      </c>
      <c r="AD2068" s="44">
        <v>12332.91157</v>
      </c>
      <c r="AE2068" s="45">
        <f t="shared" si="4025"/>
        <v>100</v>
      </c>
      <c r="AF2068" s="43">
        <v>12332.91157</v>
      </c>
      <c r="AG2068" s="43">
        <v>0</v>
      </c>
      <c r="AH2068" s="43">
        <v>0</v>
      </c>
      <c r="AI2068" s="43">
        <v>0</v>
      </c>
      <c r="AJ2068" s="43">
        <v>0</v>
      </c>
      <c r="AK2068" s="43">
        <v>0</v>
      </c>
      <c r="AL2068" s="43">
        <f t="shared" si="4026"/>
        <v>12332.91157</v>
      </c>
      <c r="AM2068" s="43">
        <f t="shared" si="4027"/>
        <v>3607.5884299999998</v>
      </c>
      <c r="AN2068" s="19"/>
      <c r="AO2068" s="1"/>
      <c r="AP2068" s="1"/>
      <c r="AQ2068" s="1"/>
      <c r="AR2068" s="1"/>
      <c r="AS2068" s="1"/>
    </row>
    <row r="2069" ht="31.5">
      <c r="B2069" s="41" t="s">
        <v>848</v>
      </c>
      <c r="C2069" s="41" t="s">
        <v>107</v>
      </c>
      <c r="D2069" s="41" t="s">
        <v>109</v>
      </c>
      <c r="E2069" s="26" t="str">
        <f t="shared" si="4028"/>
        <v>0409</v>
      </c>
      <c r="F2069" s="41" t="s">
        <v>81</v>
      </c>
      <c r="G2069" s="41"/>
      <c r="H2069" s="42" t="s">
        <v>82</v>
      </c>
      <c r="I2069" s="43">
        <f>I2070</f>
        <v>0</v>
      </c>
      <c r="J2069" s="43">
        <f>J2070</f>
        <v>0</v>
      </c>
      <c r="K2069" s="43">
        <f>K2070</f>
        <v>0</v>
      </c>
      <c r="L2069" s="43">
        <f>L2070</f>
        <v>0</v>
      </c>
      <c r="M2069" s="43">
        <f>M2070</f>
        <v>0</v>
      </c>
      <c r="N2069" s="43">
        <f>N2070</f>
        <v>0</v>
      </c>
      <c r="O2069" s="43">
        <f>O2070</f>
        <v>0</v>
      </c>
      <c r="P2069" s="43">
        <f>P2070</f>
        <v>0</v>
      </c>
      <c r="Q2069" s="43">
        <f>Q2070</f>
        <v>0</v>
      </c>
      <c r="R2069" s="43">
        <f>R2070</f>
        <v>0</v>
      </c>
      <c r="S2069" s="43">
        <f>S2070</f>
        <v>0</v>
      </c>
      <c r="T2069" s="43">
        <f>T2070</f>
        <v>0</v>
      </c>
      <c r="U2069" s="43">
        <v>0</v>
      </c>
      <c r="V2069" s="43">
        <f t="shared" si="4029"/>
        <v>0</v>
      </c>
      <c r="W2069" s="43">
        <f>W2070</f>
        <v>0</v>
      </c>
      <c r="X2069" s="43">
        <f>X2070</f>
        <v>0</v>
      </c>
      <c r="Y2069" s="43">
        <f>Y2070</f>
        <v>0</v>
      </c>
      <c r="Z2069" s="43">
        <f>Z2070</f>
        <v>0</v>
      </c>
      <c r="AA2069" s="43">
        <f>AA2070</f>
        <v>0</v>
      </c>
      <c r="AB2069" s="43">
        <f>AB2070</f>
        <v>900</v>
      </c>
      <c r="AC2069" s="44">
        <f>AC2070</f>
        <v>900</v>
      </c>
      <c r="AD2069" s="44">
        <f>AD2070</f>
        <v>900</v>
      </c>
      <c r="AE2069" s="45">
        <f t="shared" si="4025"/>
        <v>100</v>
      </c>
      <c r="AF2069" s="43">
        <f>AF2070</f>
        <v>900</v>
      </c>
      <c r="AG2069" s="43">
        <f>AG2070</f>
        <v>0</v>
      </c>
      <c r="AH2069" s="43">
        <f>AH2070</f>
        <v>0</v>
      </c>
      <c r="AI2069" s="43">
        <f>AI2070</f>
        <v>0</v>
      </c>
      <c r="AJ2069" s="43">
        <f>AJ2070</f>
        <v>0</v>
      </c>
      <c r="AK2069" s="43">
        <f>AK2070</f>
        <v>0</v>
      </c>
      <c r="AL2069" s="43">
        <f t="shared" si="4026"/>
        <v>900</v>
      </c>
      <c r="AM2069" s="43">
        <f t="shared" si="4027"/>
        <v>-900</v>
      </c>
      <c r="AN2069" s="2"/>
      <c r="AR2069" s="1"/>
      <c r="AS2069" s="1"/>
    </row>
    <row r="2070" ht="47.25">
      <c r="B2070" s="41" t="s">
        <v>848</v>
      </c>
      <c r="C2070" s="41" t="s">
        <v>107</v>
      </c>
      <c r="D2070" s="41" t="s">
        <v>109</v>
      </c>
      <c r="E2070" s="26" t="str">
        <f t="shared" si="4028"/>
        <v>0409</v>
      </c>
      <c r="F2070" s="41" t="s">
        <v>381</v>
      </c>
      <c r="G2070" s="41"/>
      <c r="H2070" s="42" t="s">
        <v>382</v>
      </c>
      <c r="I2070" s="43">
        <f>I2075+I2071+I2073</f>
        <v>0</v>
      </c>
      <c r="J2070" s="43">
        <f>J2075+J2071+J2073</f>
        <v>0</v>
      </c>
      <c r="K2070" s="43">
        <f>K2075+K2071+K2073</f>
        <v>0</v>
      </c>
      <c r="L2070" s="43">
        <f>L2075+L2071+L2073</f>
        <v>0</v>
      </c>
      <c r="M2070" s="43">
        <f>M2075+M2071+M2073</f>
        <v>0</v>
      </c>
      <c r="N2070" s="43">
        <f>N2075+N2071+N2073</f>
        <v>0</v>
      </c>
      <c r="O2070" s="43">
        <f>O2075+O2071+O2073</f>
        <v>0</v>
      </c>
      <c r="P2070" s="43">
        <f>P2075+P2071+P2073</f>
        <v>0</v>
      </c>
      <c r="Q2070" s="43">
        <f>Q2075+Q2071+Q2073</f>
        <v>0</v>
      </c>
      <c r="R2070" s="43">
        <f>R2075+R2071+R2073</f>
        <v>0</v>
      </c>
      <c r="S2070" s="43">
        <f>S2075+S2071+S2073</f>
        <v>0</v>
      </c>
      <c r="T2070" s="43">
        <f>T2075+T2071+T2073</f>
        <v>0</v>
      </c>
      <c r="U2070" s="43">
        <v>0</v>
      </c>
      <c r="V2070" s="43">
        <f t="shared" si="4029"/>
        <v>0</v>
      </c>
      <c r="W2070" s="43">
        <f>W2075+W2071+W2073</f>
        <v>0</v>
      </c>
      <c r="X2070" s="43">
        <f>X2075+X2071+X2073</f>
        <v>0</v>
      </c>
      <c r="Y2070" s="43">
        <f>Y2075+Y2071+Y2073</f>
        <v>0</v>
      </c>
      <c r="Z2070" s="43">
        <f>Z2075+Z2071+Z2073</f>
        <v>0</v>
      </c>
      <c r="AA2070" s="43">
        <f>AA2075+AA2071+AA2073</f>
        <v>0</v>
      </c>
      <c r="AB2070" s="43">
        <f>AB2075+AB2071+AB2073</f>
        <v>900</v>
      </c>
      <c r="AC2070" s="44">
        <f>AC2075+AC2071+AC2073</f>
        <v>900</v>
      </c>
      <c r="AD2070" s="44">
        <f>AD2075+AD2071+AD2073</f>
        <v>900</v>
      </c>
      <c r="AE2070" s="45">
        <f t="shared" si="4025"/>
        <v>100</v>
      </c>
      <c r="AF2070" s="43">
        <f>AF2075+AF2071+AF2073</f>
        <v>900</v>
      </c>
      <c r="AG2070" s="43">
        <f>AG2075+AG2071+AG2073</f>
        <v>0</v>
      </c>
      <c r="AH2070" s="43">
        <f>AH2075+AH2071+AH2073</f>
        <v>0</v>
      </c>
      <c r="AI2070" s="43">
        <f>AI2075+AI2071+AI2073</f>
        <v>0</v>
      </c>
      <c r="AJ2070" s="43">
        <f>AJ2075+AJ2071+AJ2073</f>
        <v>0</v>
      </c>
      <c r="AK2070" s="43">
        <f>AK2075+AK2071+AK2073</f>
        <v>0</v>
      </c>
      <c r="AL2070" s="43">
        <f t="shared" si="4026"/>
        <v>900</v>
      </c>
      <c r="AM2070" s="43">
        <f t="shared" si="4027"/>
        <v>-900</v>
      </c>
      <c r="AN2070" s="2"/>
      <c r="AO2070" s="1"/>
      <c r="AP2070" s="1"/>
      <c r="AQ2070" s="1"/>
      <c r="AR2070" s="1"/>
      <c r="AS2070" s="1"/>
    </row>
    <row r="2071" ht="31.5" hidden="1">
      <c r="B2071" s="41" t="s">
        <v>848</v>
      </c>
      <c r="C2071" s="41" t="s">
        <v>107</v>
      </c>
      <c r="D2071" s="41" t="s">
        <v>109</v>
      </c>
      <c r="E2071" s="26" t="str">
        <f t="shared" si="4028"/>
        <v>0409</v>
      </c>
      <c r="F2071" s="41" t="s">
        <v>381</v>
      </c>
      <c r="G2071" s="41" t="s">
        <v>53</v>
      </c>
      <c r="H2071" s="42" t="s">
        <v>54</v>
      </c>
      <c r="I2071" s="43">
        <f>I2072</f>
        <v>0</v>
      </c>
      <c r="J2071" s="43">
        <f>J2072</f>
        <v>0</v>
      </c>
      <c r="K2071" s="43">
        <f>K2072</f>
        <v>0</v>
      </c>
      <c r="L2071" s="43">
        <f>L2072</f>
        <v>0</v>
      </c>
      <c r="M2071" s="43">
        <f>M2072</f>
        <v>0</v>
      </c>
      <c r="N2071" s="43">
        <f>N2072</f>
        <v>0</v>
      </c>
      <c r="O2071" s="43">
        <f>O2072</f>
        <v>0</v>
      </c>
      <c r="P2071" s="43">
        <f>P2072</f>
        <v>0</v>
      </c>
      <c r="Q2071" s="43">
        <f>Q2072</f>
        <v>0</v>
      </c>
      <c r="R2071" s="43">
        <f>R2072</f>
        <v>0</v>
      </c>
      <c r="S2071" s="43">
        <f>S2072</f>
        <v>0</v>
      </c>
      <c r="T2071" s="43">
        <f>T2072</f>
        <v>0</v>
      </c>
      <c r="U2071" s="43">
        <v>0</v>
      </c>
      <c r="V2071" s="43">
        <f t="shared" si="4029"/>
        <v>0</v>
      </c>
      <c r="W2071" s="43">
        <f>W2072</f>
        <v>0</v>
      </c>
      <c r="X2071" s="43">
        <f>X2072</f>
        <v>0</v>
      </c>
      <c r="Y2071" s="43">
        <f>Y2072</f>
        <v>0</v>
      </c>
      <c r="Z2071" s="43">
        <f>Z2072</f>
        <v>0</v>
      </c>
      <c r="AA2071" s="43">
        <f>AA2072</f>
        <v>0</v>
      </c>
      <c r="AB2071" s="43">
        <f>AB2072</f>
        <v>0</v>
      </c>
      <c r="AC2071" s="44">
        <f>AC2072</f>
        <v>0</v>
      </c>
      <c r="AD2071" s="44">
        <f>AD2072</f>
        <v>0</v>
      </c>
      <c r="AE2071" s="45" t="e">
        <f t="shared" si="4025"/>
        <v>#DIV/0!</v>
      </c>
      <c r="AF2071" s="46">
        <f>AF2072</f>
        <v>0</v>
      </c>
      <c r="AG2071" s="46">
        <f>AG2072</f>
        <v>0</v>
      </c>
      <c r="AH2071" s="47">
        <f>AH2072</f>
        <v>0</v>
      </c>
      <c r="AI2071" s="47">
        <f>AI2072</f>
        <v>0</v>
      </c>
      <c r="AJ2071" s="47">
        <f>AJ2072</f>
        <v>0</v>
      </c>
      <c r="AK2071" s="47">
        <f>AK2072</f>
        <v>0</v>
      </c>
      <c r="AL2071" s="47">
        <f t="shared" si="4026"/>
        <v>0</v>
      </c>
      <c r="AM2071" s="47">
        <f t="shared" si="4027"/>
        <v>0</v>
      </c>
      <c r="AN2071" s="48" t="s">
        <v>36</v>
      </c>
      <c r="AR2071" s="1"/>
      <c r="AS2071" s="1"/>
    </row>
    <row r="2072" ht="31.5" hidden="1">
      <c r="B2072" s="41" t="s">
        <v>848</v>
      </c>
      <c r="C2072" s="41" t="s">
        <v>107</v>
      </c>
      <c r="D2072" s="41" t="s">
        <v>109</v>
      </c>
      <c r="E2072" s="26" t="str">
        <f t="shared" si="4028"/>
        <v>0409</v>
      </c>
      <c r="F2072" s="41" t="s">
        <v>381</v>
      </c>
      <c r="G2072" s="41" t="s">
        <v>55</v>
      </c>
      <c r="H2072" s="42" t="s">
        <v>56</v>
      </c>
      <c r="I2072" s="43"/>
      <c r="J2072" s="43"/>
      <c r="K2072" s="43"/>
      <c r="L2072" s="43"/>
      <c r="M2072" s="43"/>
      <c r="N2072" s="43"/>
      <c r="O2072" s="43">
        <v>0</v>
      </c>
      <c r="P2072" s="43">
        <v>0</v>
      </c>
      <c r="Q2072" s="43">
        <v>0</v>
      </c>
      <c r="R2072" s="43">
        <v>0</v>
      </c>
      <c r="S2072" s="43">
        <v>0</v>
      </c>
      <c r="T2072" s="43">
        <v>0</v>
      </c>
      <c r="U2072" s="43">
        <v>0</v>
      </c>
      <c r="V2072" s="43">
        <f t="shared" si="4029"/>
        <v>0</v>
      </c>
      <c r="W2072" s="43"/>
      <c r="X2072" s="43"/>
      <c r="Y2072" s="43"/>
      <c r="Z2072" s="43"/>
      <c r="AA2072" s="43"/>
      <c r="AB2072" s="43">
        <v>0</v>
      </c>
      <c r="AC2072" s="44">
        <v>0</v>
      </c>
      <c r="AD2072" s="44">
        <v>0</v>
      </c>
      <c r="AE2072" s="45" t="e">
        <f t="shared" si="4025"/>
        <v>#DIV/0!</v>
      </c>
      <c r="AF2072" s="46">
        <v>0</v>
      </c>
      <c r="AG2072" s="46">
        <v>0</v>
      </c>
      <c r="AH2072" s="47">
        <v>0</v>
      </c>
      <c r="AI2072" s="47">
        <v>0</v>
      </c>
      <c r="AJ2072" s="47">
        <v>0</v>
      </c>
      <c r="AK2072" s="47">
        <v>0</v>
      </c>
      <c r="AL2072" s="47">
        <f t="shared" si="4026"/>
        <v>0</v>
      </c>
      <c r="AM2072" s="47">
        <f t="shared" si="4027"/>
        <v>0</v>
      </c>
      <c r="AN2072" s="48" t="s">
        <v>36</v>
      </c>
      <c r="AO2072" s="1"/>
      <c r="AP2072" s="1"/>
      <c r="AQ2072" s="1"/>
      <c r="AR2072" s="1"/>
      <c r="AS2072" s="1"/>
    </row>
    <row r="2073" ht="31.5">
      <c r="B2073" s="41" t="s">
        <v>848</v>
      </c>
      <c r="C2073" s="41" t="s">
        <v>107</v>
      </c>
      <c r="D2073" s="41" t="s">
        <v>109</v>
      </c>
      <c r="E2073" s="26" t="str">
        <f t="shared" si="4028"/>
        <v>0409</v>
      </c>
      <c r="F2073" s="41" t="s">
        <v>381</v>
      </c>
      <c r="G2073" s="41" t="s">
        <v>177</v>
      </c>
      <c r="H2073" s="42" t="s">
        <v>178</v>
      </c>
      <c r="I2073" s="43">
        <f>I2074</f>
        <v>0</v>
      </c>
      <c r="J2073" s="43">
        <f>J2074</f>
        <v>0</v>
      </c>
      <c r="K2073" s="43">
        <f>K2074</f>
        <v>0</v>
      </c>
      <c r="L2073" s="43">
        <f>L2074</f>
        <v>0</v>
      </c>
      <c r="M2073" s="43">
        <f>M2074</f>
        <v>0</v>
      </c>
      <c r="N2073" s="43">
        <f>N2074</f>
        <v>0</v>
      </c>
      <c r="O2073" s="43">
        <f>O2074</f>
        <v>0</v>
      </c>
      <c r="P2073" s="43">
        <f>P2074</f>
        <v>0</v>
      </c>
      <c r="Q2073" s="43">
        <f>Q2074</f>
        <v>0</v>
      </c>
      <c r="R2073" s="43">
        <f>R2074</f>
        <v>0</v>
      </c>
      <c r="S2073" s="43">
        <f>S2074</f>
        <v>0</v>
      </c>
      <c r="T2073" s="43">
        <f>T2074</f>
        <v>0</v>
      </c>
      <c r="U2073" s="43">
        <v>0</v>
      </c>
      <c r="V2073" s="43">
        <f t="shared" si="4029"/>
        <v>0</v>
      </c>
      <c r="W2073" s="43">
        <f>W2074</f>
        <v>0</v>
      </c>
      <c r="X2073" s="43">
        <f>X2074</f>
        <v>0</v>
      </c>
      <c r="Y2073" s="43">
        <f>Y2074</f>
        <v>0</v>
      </c>
      <c r="Z2073" s="43">
        <f>Z2074</f>
        <v>0</v>
      </c>
      <c r="AA2073" s="43">
        <f>AA2074</f>
        <v>0</v>
      </c>
      <c r="AB2073" s="43">
        <f>AB2074</f>
        <v>900</v>
      </c>
      <c r="AC2073" s="44">
        <f>AC2074</f>
        <v>900</v>
      </c>
      <c r="AD2073" s="44">
        <f>AD2074</f>
        <v>900</v>
      </c>
      <c r="AE2073" s="45">
        <f t="shared" si="4025"/>
        <v>100</v>
      </c>
      <c r="AF2073" s="43">
        <f>AF2074</f>
        <v>900</v>
      </c>
      <c r="AG2073" s="43">
        <f>AG2074</f>
        <v>0</v>
      </c>
      <c r="AH2073" s="43">
        <f>AH2074</f>
        <v>0</v>
      </c>
      <c r="AI2073" s="43">
        <f>AI2074</f>
        <v>0</v>
      </c>
      <c r="AJ2073" s="43">
        <f>AJ2074</f>
        <v>0</v>
      </c>
      <c r="AK2073" s="43">
        <f>AK2074</f>
        <v>0</v>
      </c>
      <c r="AL2073" s="43">
        <f t="shared" si="4026"/>
        <v>900</v>
      </c>
      <c r="AM2073" s="43">
        <f t="shared" si="4027"/>
        <v>-900</v>
      </c>
      <c r="AN2073" s="19"/>
      <c r="AR2073" s="1"/>
      <c r="AS2073" s="1"/>
    </row>
    <row r="2074" ht="63">
      <c r="B2074" s="41" t="s">
        <v>848</v>
      </c>
      <c r="C2074" s="41" t="s">
        <v>107</v>
      </c>
      <c r="D2074" s="41" t="s">
        <v>109</v>
      </c>
      <c r="E2074" s="26" t="str">
        <f t="shared" si="4028"/>
        <v>0409</v>
      </c>
      <c r="F2074" s="41" t="s">
        <v>381</v>
      </c>
      <c r="G2074" s="41" t="s">
        <v>373</v>
      </c>
      <c r="H2074" s="42" t="s">
        <v>374</v>
      </c>
      <c r="I2074" s="43"/>
      <c r="J2074" s="43"/>
      <c r="K2074" s="43"/>
      <c r="L2074" s="43"/>
      <c r="M2074" s="43"/>
      <c r="N2074" s="43"/>
      <c r="O2074" s="43">
        <v>0</v>
      </c>
      <c r="P2074" s="43">
        <v>0</v>
      </c>
      <c r="Q2074" s="43">
        <v>0</v>
      </c>
      <c r="R2074" s="43">
        <v>0</v>
      </c>
      <c r="S2074" s="43">
        <v>0</v>
      </c>
      <c r="T2074" s="43">
        <v>0</v>
      </c>
      <c r="U2074" s="43">
        <v>0</v>
      </c>
      <c r="V2074" s="43">
        <f t="shared" si="4029"/>
        <v>0</v>
      </c>
      <c r="W2074" s="43"/>
      <c r="X2074" s="43"/>
      <c r="Y2074" s="43"/>
      <c r="Z2074" s="43"/>
      <c r="AA2074" s="43"/>
      <c r="AB2074" s="43">
        <v>900</v>
      </c>
      <c r="AC2074" s="44">
        <v>900</v>
      </c>
      <c r="AD2074" s="44">
        <v>900</v>
      </c>
      <c r="AE2074" s="45">
        <f t="shared" si="4025"/>
        <v>100</v>
      </c>
      <c r="AF2074" s="43">
        <v>900</v>
      </c>
      <c r="AG2074" s="43">
        <v>0</v>
      </c>
      <c r="AH2074" s="43">
        <v>0</v>
      </c>
      <c r="AI2074" s="43">
        <v>0</v>
      </c>
      <c r="AJ2074" s="43">
        <v>0</v>
      </c>
      <c r="AK2074" s="43">
        <v>0</v>
      </c>
      <c r="AL2074" s="43">
        <f t="shared" si="4026"/>
        <v>900</v>
      </c>
      <c r="AM2074" s="43">
        <f t="shared" si="4027"/>
        <v>-900</v>
      </c>
      <c r="AN2074" s="19"/>
      <c r="AO2074" s="1"/>
      <c r="AP2074" s="1"/>
      <c r="AQ2074" s="1"/>
      <c r="AR2074" s="1"/>
      <c r="AS2074" s="1"/>
    </row>
    <row r="2075" hidden="1">
      <c r="B2075" s="41" t="s">
        <v>848</v>
      </c>
      <c r="C2075" s="41" t="s">
        <v>107</v>
      </c>
      <c r="D2075" s="41" t="s">
        <v>109</v>
      </c>
      <c r="E2075" s="26" t="str">
        <f t="shared" si="4028"/>
        <v>0409</v>
      </c>
      <c r="F2075" s="41" t="s">
        <v>381</v>
      </c>
      <c r="G2075" s="41" t="s">
        <v>59</v>
      </c>
      <c r="H2075" s="42" t="s">
        <v>60</v>
      </c>
      <c r="I2075" s="43">
        <f>I2076</f>
        <v>0</v>
      </c>
      <c r="J2075" s="43">
        <f>J2076</f>
        <v>0</v>
      </c>
      <c r="K2075" s="43">
        <f>K2076</f>
        <v>0</v>
      </c>
      <c r="L2075" s="43">
        <f>L2076</f>
        <v>0</v>
      </c>
      <c r="M2075" s="43">
        <f>M2076</f>
        <v>0</v>
      </c>
      <c r="N2075" s="43">
        <f>N2076</f>
        <v>0</v>
      </c>
      <c r="O2075" s="43">
        <f>O2076</f>
        <v>0</v>
      </c>
      <c r="P2075" s="43">
        <f>P2076</f>
        <v>0</v>
      </c>
      <c r="Q2075" s="43">
        <f>Q2076</f>
        <v>0</v>
      </c>
      <c r="R2075" s="43">
        <f>R2076</f>
        <v>0</v>
      </c>
      <c r="S2075" s="43">
        <f>S2076</f>
        <v>0</v>
      </c>
      <c r="T2075" s="43">
        <f>T2076</f>
        <v>0</v>
      </c>
      <c r="U2075" s="43">
        <v>0</v>
      </c>
      <c r="V2075" s="43">
        <f t="shared" si="4029"/>
        <v>0</v>
      </c>
      <c r="W2075" s="43">
        <f>W2076</f>
        <v>0</v>
      </c>
      <c r="X2075" s="43">
        <f>X2076</f>
        <v>0</v>
      </c>
      <c r="Y2075" s="43">
        <f>Y2076</f>
        <v>0</v>
      </c>
      <c r="Z2075" s="43">
        <f>Z2076</f>
        <v>0</v>
      </c>
      <c r="AA2075" s="43">
        <f>AA2076</f>
        <v>0</v>
      </c>
      <c r="AB2075" s="43">
        <f>AB2076</f>
        <v>0</v>
      </c>
      <c r="AC2075" s="44">
        <f>AC2076</f>
        <v>0</v>
      </c>
      <c r="AD2075" s="44">
        <f>AD2076</f>
        <v>0</v>
      </c>
      <c r="AE2075" s="45" t="e">
        <f t="shared" si="4025"/>
        <v>#DIV/0!</v>
      </c>
      <c r="AF2075" s="46">
        <f>AF2076</f>
        <v>0</v>
      </c>
      <c r="AG2075" s="46">
        <f>AG2076</f>
        <v>0</v>
      </c>
      <c r="AH2075" s="47">
        <f>AH2076</f>
        <v>0</v>
      </c>
      <c r="AI2075" s="47">
        <f>AI2076</f>
        <v>0</v>
      </c>
      <c r="AJ2075" s="47">
        <f>AJ2076</f>
        <v>0</v>
      </c>
      <c r="AK2075" s="47">
        <f>AK2076</f>
        <v>0</v>
      </c>
      <c r="AL2075" s="47">
        <f t="shared" si="4026"/>
        <v>0</v>
      </c>
      <c r="AM2075" s="47">
        <f t="shared" si="4027"/>
        <v>0</v>
      </c>
      <c r="AN2075" s="19" t="s">
        <v>36</v>
      </c>
      <c r="AO2075" s="1"/>
      <c r="AP2075" s="1"/>
      <c r="AQ2075" s="1"/>
      <c r="AR2075" s="1"/>
      <c r="AS2075" s="1"/>
    </row>
    <row r="2076" ht="63" hidden="1">
      <c r="B2076" s="41" t="s">
        <v>848</v>
      </c>
      <c r="C2076" s="41" t="s">
        <v>107</v>
      </c>
      <c r="D2076" s="41" t="s">
        <v>109</v>
      </c>
      <c r="E2076" s="26" t="str">
        <f t="shared" si="4028"/>
        <v>0409</v>
      </c>
      <c r="F2076" s="41" t="s">
        <v>381</v>
      </c>
      <c r="G2076" s="41" t="s">
        <v>475</v>
      </c>
      <c r="H2076" s="42" t="s">
        <v>476</v>
      </c>
      <c r="I2076" s="43"/>
      <c r="J2076" s="43"/>
      <c r="K2076" s="43"/>
      <c r="L2076" s="43"/>
      <c r="M2076" s="43"/>
      <c r="N2076" s="43"/>
      <c r="O2076" s="43">
        <v>0</v>
      </c>
      <c r="P2076" s="43">
        <v>0</v>
      </c>
      <c r="Q2076" s="43">
        <v>0</v>
      </c>
      <c r="R2076" s="43">
        <v>0</v>
      </c>
      <c r="S2076" s="43">
        <v>0</v>
      </c>
      <c r="T2076" s="43">
        <v>0</v>
      </c>
      <c r="U2076" s="43">
        <v>0</v>
      </c>
      <c r="V2076" s="43">
        <f t="shared" si="4029"/>
        <v>0</v>
      </c>
      <c r="W2076" s="43"/>
      <c r="X2076" s="43"/>
      <c r="Y2076" s="43"/>
      <c r="Z2076" s="43"/>
      <c r="AA2076" s="43"/>
      <c r="AB2076" s="43">
        <v>0</v>
      </c>
      <c r="AC2076" s="44">
        <v>0</v>
      </c>
      <c r="AD2076" s="44">
        <v>0</v>
      </c>
      <c r="AE2076" s="45" t="e">
        <f t="shared" si="4025"/>
        <v>#DIV/0!</v>
      </c>
      <c r="AF2076" s="46">
        <v>0</v>
      </c>
      <c r="AG2076" s="46">
        <v>0</v>
      </c>
      <c r="AH2076" s="47">
        <v>0</v>
      </c>
      <c r="AI2076" s="47">
        <v>0</v>
      </c>
      <c r="AJ2076" s="47">
        <v>0</v>
      </c>
      <c r="AK2076" s="47">
        <v>0</v>
      </c>
      <c r="AL2076" s="47">
        <f t="shared" si="4026"/>
        <v>0</v>
      </c>
      <c r="AM2076" s="47">
        <f t="shared" si="4027"/>
        <v>0</v>
      </c>
      <c r="AN2076" s="19" t="s">
        <v>36</v>
      </c>
      <c r="AO2076" s="1"/>
      <c r="AP2076" s="1"/>
      <c r="AQ2076" s="1"/>
      <c r="AR2076" s="1"/>
      <c r="AS2076" s="1"/>
    </row>
    <row r="2077" s="33" customFormat="1">
      <c r="B2077" s="34" t="s">
        <v>848</v>
      </c>
      <c r="C2077" s="34" t="s">
        <v>107</v>
      </c>
      <c r="D2077" s="34" t="s">
        <v>155</v>
      </c>
      <c r="E2077" s="35" t="str">
        <f t="shared" si="4028"/>
        <v>0412</v>
      </c>
      <c r="F2077" s="34"/>
      <c r="G2077" s="34"/>
      <c r="H2077" s="36" t="s">
        <v>156</v>
      </c>
      <c r="I2077" s="37">
        <f>I2084+I2078</f>
        <v>358.5</v>
      </c>
      <c r="J2077" s="37">
        <f>J2084+J2078</f>
        <v>318.20000000000005</v>
      </c>
      <c r="K2077" s="37">
        <f>K2084+K2078</f>
        <v>330.89999999999998</v>
      </c>
      <c r="L2077" s="37">
        <f>L2084+L2078</f>
        <v>0</v>
      </c>
      <c r="M2077" s="37">
        <f>M2084+M2078</f>
        <v>0</v>
      </c>
      <c r="N2077" s="37">
        <f>N2084+N2078</f>
        <v>0</v>
      </c>
      <c r="O2077" s="37">
        <f>O2084+O2078</f>
        <v>-166.47499999999999</v>
      </c>
      <c r="P2077" s="37">
        <f>P2084+P2078</f>
        <v>-131.167</v>
      </c>
      <c r="Q2077" s="37">
        <f>Q2084+Q2078</f>
        <v>0</v>
      </c>
      <c r="R2077" s="37">
        <f>R2084+R2078</f>
        <v>1051.6020000000001</v>
      </c>
      <c r="S2077" s="37">
        <f>S2084+S2078</f>
        <v>0</v>
      </c>
      <c r="T2077" s="37">
        <f>T2084+T2078</f>
        <v>0</v>
      </c>
      <c r="U2077" s="37">
        <v>0</v>
      </c>
      <c r="V2077" s="37">
        <f t="shared" si="4029"/>
        <v>1112.4600000000003</v>
      </c>
      <c r="W2077" s="37">
        <f>W2084+W2078</f>
        <v>0</v>
      </c>
      <c r="X2077" s="37">
        <f>X2084+X2078</f>
        <v>0</v>
      </c>
      <c r="Y2077" s="37">
        <f>Y2084+Y2078</f>
        <v>0</v>
      </c>
      <c r="Z2077" s="37">
        <f>Z2084+Z2078</f>
        <v>0</v>
      </c>
      <c r="AA2077" s="37">
        <f>AA2084+AA2078</f>
        <v>0</v>
      </c>
      <c r="AB2077" s="37">
        <f>AB2084+AB2078</f>
        <v>0</v>
      </c>
      <c r="AC2077" s="38">
        <f>AC2084+AC2078</f>
        <v>790.20044999999993</v>
      </c>
      <c r="AD2077" s="38">
        <f>AD2084+AD2078</f>
        <v>790.20011999999997</v>
      </c>
      <c r="AE2077" s="39">
        <f t="shared" si="4025"/>
        <v>99.999958238444435</v>
      </c>
      <c r="AF2077" s="37">
        <f>AF2084+AF2078</f>
        <v>973.04244999999992</v>
      </c>
      <c r="AG2077" s="37">
        <f>AG2084+AG2078</f>
        <v>-166.47499999999999</v>
      </c>
      <c r="AH2077" s="37">
        <f>AH2084+AH2078</f>
        <v>0</v>
      </c>
      <c r="AI2077" s="37">
        <f>AI2084+AI2078</f>
        <v>0</v>
      </c>
      <c r="AJ2077" s="37">
        <f>AJ2084+AJ2078</f>
        <v>0</v>
      </c>
      <c r="AK2077" s="37">
        <f>AK2084+AK2078</f>
        <v>0</v>
      </c>
      <c r="AL2077" s="37">
        <f t="shared" si="4026"/>
        <v>806.56744999999989</v>
      </c>
      <c r="AM2077" s="37">
        <f t="shared" si="4027"/>
        <v>305.89255000000037</v>
      </c>
      <c r="AN2077" s="40"/>
      <c r="AO2077" s="33"/>
      <c r="AP2077" s="33"/>
      <c r="AQ2077" s="33"/>
      <c r="AR2077" s="33"/>
      <c r="AS2077" s="33"/>
    </row>
    <row r="2078" ht="31.5">
      <c r="B2078" s="41" t="s">
        <v>848</v>
      </c>
      <c r="C2078" s="41" t="s">
        <v>107</v>
      </c>
      <c r="D2078" s="41" t="s">
        <v>155</v>
      </c>
      <c r="E2078" s="26" t="str">
        <f t="shared" si="4028"/>
        <v>0412</v>
      </c>
      <c r="F2078" s="41" t="s">
        <v>119</v>
      </c>
      <c r="G2078" s="41"/>
      <c r="H2078" s="42" t="s">
        <v>120</v>
      </c>
      <c r="I2078" s="43">
        <f t="shared" ref="I2078:I2082" si="4056">I2079</f>
        <v>305.89999999999998</v>
      </c>
      <c r="J2078" s="43">
        <f t="shared" ref="J2078:J2082" si="4057">J2079</f>
        <v>318.20000000000005</v>
      </c>
      <c r="K2078" s="43">
        <f t="shared" ref="K2078:K2082" si="4058">K2079</f>
        <v>330.89999999999998</v>
      </c>
      <c r="L2078" s="43">
        <f t="shared" ref="L2078:L2086" si="4059">L2079</f>
        <v>0</v>
      </c>
      <c r="M2078" s="43">
        <f t="shared" ref="M2078:M2086" si="4060">M2079</f>
        <v>0</v>
      </c>
      <c r="N2078" s="43">
        <f t="shared" ref="N2078:N2086" si="4061">N2079</f>
        <v>0</v>
      </c>
      <c r="O2078" s="43">
        <f t="shared" ref="O2078:O2084" si="4062">O2079</f>
        <v>0</v>
      </c>
      <c r="P2078" s="43">
        <f t="shared" ref="P2078:P2084" si="4063">P2079</f>
        <v>0</v>
      </c>
      <c r="Q2078" s="43">
        <f t="shared" ref="Q2078:Q2086" si="4064">Q2079</f>
        <v>0</v>
      </c>
      <c r="R2078" s="43">
        <f t="shared" ref="R2078:R2082" si="4065">R2079</f>
        <v>0</v>
      </c>
      <c r="S2078" s="43">
        <f t="shared" ref="S2078:S2086" si="4066">S2079</f>
        <v>0</v>
      </c>
      <c r="T2078" s="43">
        <f t="shared" ref="T2078:T2086" si="4067">T2079</f>
        <v>0</v>
      </c>
      <c r="U2078" s="43">
        <v>0</v>
      </c>
      <c r="V2078" s="43">
        <f t="shared" si="4029"/>
        <v>305.89999999999998</v>
      </c>
      <c r="W2078" s="43">
        <f t="shared" ref="W2078:W2086" si="4068">W2079</f>
        <v>0</v>
      </c>
      <c r="X2078" s="43">
        <f t="shared" ref="X2078:X2086" si="4069">X2079</f>
        <v>0</v>
      </c>
      <c r="Y2078" s="43">
        <f t="shared" ref="Y2078:Y2086" si="4070">Y2079</f>
        <v>0</v>
      </c>
      <c r="Z2078" s="43">
        <f t="shared" ref="Z2078:Z2086" si="4071">Z2079</f>
        <v>0</v>
      </c>
      <c r="AA2078" s="43">
        <f t="shared" ref="AA2078:AA2086" si="4072">AA2079</f>
        <v>0</v>
      </c>
      <c r="AB2078" s="43">
        <f t="shared" ref="AB2078:AB2084" si="4073">AB2079</f>
        <v>0</v>
      </c>
      <c r="AC2078" s="44">
        <f t="shared" ref="AC2078:AC2084" si="4074">AC2079</f>
        <v>0.00745</v>
      </c>
      <c r="AD2078" s="44">
        <f t="shared" ref="AD2078:AD2084" si="4075">AD2079</f>
        <v>0.00745</v>
      </c>
      <c r="AE2078" s="45">
        <f t="shared" si="4025"/>
        <v>100</v>
      </c>
      <c r="AF2078" s="43">
        <f t="shared" ref="AF2078:AF2084" si="4076">AF2079</f>
        <v>0.00745</v>
      </c>
      <c r="AG2078" s="43">
        <f t="shared" ref="AG2078:AG2084" si="4077">AG2079</f>
        <v>0</v>
      </c>
      <c r="AH2078" s="43">
        <f t="shared" ref="AH2078:AH2084" si="4078">AH2079</f>
        <v>0</v>
      </c>
      <c r="AI2078" s="43">
        <f t="shared" ref="AI2078:AI2084" si="4079">AI2079</f>
        <v>0</v>
      </c>
      <c r="AJ2078" s="43">
        <f t="shared" ref="AJ2078:AJ2084" si="4080">AJ2079</f>
        <v>0</v>
      </c>
      <c r="AK2078" s="43">
        <f t="shared" ref="AK2078:AK2084" si="4081">AK2079</f>
        <v>0</v>
      </c>
      <c r="AL2078" s="43">
        <f t="shared" si="4026"/>
        <v>0.00745</v>
      </c>
      <c r="AM2078" s="43">
        <f t="shared" si="4027"/>
        <v>305.89254999999997</v>
      </c>
      <c r="AN2078" s="2"/>
      <c r="AO2078" s="1"/>
      <c r="AP2078" s="1"/>
      <c r="AQ2078" s="1"/>
      <c r="AR2078" s="1"/>
      <c r="AS2078" s="1"/>
    </row>
    <row r="2079" ht="47.25">
      <c r="B2079" s="41" t="s">
        <v>848</v>
      </c>
      <c r="C2079" s="41" t="s">
        <v>107</v>
      </c>
      <c r="D2079" s="41" t="s">
        <v>155</v>
      </c>
      <c r="E2079" s="26" t="str">
        <f t="shared" si="4028"/>
        <v>0412</v>
      </c>
      <c r="F2079" s="41" t="s">
        <v>128</v>
      </c>
      <c r="G2079" s="41"/>
      <c r="H2079" s="42" t="s">
        <v>129</v>
      </c>
      <c r="I2079" s="43">
        <f t="shared" si="4056"/>
        <v>305.89999999999998</v>
      </c>
      <c r="J2079" s="43">
        <f t="shared" si="4057"/>
        <v>318.20000000000005</v>
      </c>
      <c r="K2079" s="43">
        <f t="shared" si="4058"/>
        <v>330.89999999999998</v>
      </c>
      <c r="L2079" s="43">
        <f t="shared" si="4059"/>
        <v>0</v>
      </c>
      <c r="M2079" s="43">
        <f t="shared" si="4060"/>
        <v>0</v>
      </c>
      <c r="N2079" s="43">
        <f t="shared" si="4061"/>
        <v>0</v>
      </c>
      <c r="O2079" s="43">
        <f t="shared" si="4062"/>
        <v>0</v>
      </c>
      <c r="P2079" s="43">
        <f t="shared" si="4063"/>
        <v>0</v>
      </c>
      <c r="Q2079" s="43">
        <f t="shared" si="4064"/>
        <v>0</v>
      </c>
      <c r="R2079" s="43">
        <f t="shared" si="4065"/>
        <v>0</v>
      </c>
      <c r="S2079" s="43">
        <f t="shared" si="4066"/>
        <v>0</v>
      </c>
      <c r="T2079" s="43">
        <f t="shared" si="4067"/>
        <v>0</v>
      </c>
      <c r="U2079" s="43">
        <v>0</v>
      </c>
      <c r="V2079" s="43">
        <f t="shared" si="4029"/>
        <v>305.89999999999998</v>
      </c>
      <c r="W2079" s="43">
        <f t="shared" si="4068"/>
        <v>0</v>
      </c>
      <c r="X2079" s="43">
        <f t="shared" si="4069"/>
        <v>0</v>
      </c>
      <c r="Y2079" s="43">
        <f t="shared" si="4070"/>
        <v>0</v>
      </c>
      <c r="Z2079" s="43">
        <f t="shared" si="4071"/>
        <v>0</v>
      </c>
      <c r="AA2079" s="43">
        <f t="shared" si="4072"/>
        <v>0</v>
      </c>
      <c r="AB2079" s="43">
        <f t="shared" si="4073"/>
        <v>0</v>
      </c>
      <c r="AC2079" s="44">
        <f t="shared" si="4074"/>
        <v>0.00745</v>
      </c>
      <c r="AD2079" s="44">
        <f t="shared" si="4075"/>
        <v>0.00745</v>
      </c>
      <c r="AE2079" s="45">
        <f t="shared" si="4025"/>
        <v>100</v>
      </c>
      <c r="AF2079" s="43">
        <f t="shared" si="4076"/>
        <v>0.00745</v>
      </c>
      <c r="AG2079" s="43">
        <f t="shared" si="4077"/>
        <v>0</v>
      </c>
      <c r="AH2079" s="43">
        <f t="shared" si="4078"/>
        <v>0</v>
      </c>
      <c r="AI2079" s="43">
        <f t="shared" si="4079"/>
        <v>0</v>
      </c>
      <c r="AJ2079" s="43">
        <f t="shared" si="4080"/>
        <v>0</v>
      </c>
      <c r="AK2079" s="43">
        <f t="shared" si="4081"/>
        <v>0</v>
      </c>
      <c r="AL2079" s="43">
        <f t="shared" si="4026"/>
        <v>0.00745</v>
      </c>
      <c r="AM2079" s="43">
        <f t="shared" si="4027"/>
        <v>305.89254999999997</v>
      </c>
      <c r="AN2079" s="2"/>
      <c r="AO2079" s="1"/>
      <c r="AP2079" s="1"/>
      <c r="AQ2079" s="1"/>
      <c r="AR2079" s="1"/>
      <c r="AS2079" s="1"/>
    </row>
    <row r="2080" ht="47.25">
      <c r="B2080" s="41" t="s">
        <v>848</v>
      </c>
      <c r="C2080" s="41" t="s">
        <v>107</v>
      </c>
      <c r="D2080" s="41" t="s">
        <v>155</v>
      </c>
      <c r="E2080" s="26" t="str">
        <f t="shared" si="4028"/>
        <v>0412</v>
      </c>
      <c r="F2080" s="41" t="s">
        <v>130</v>
      </c>
      <c r="G2080" s="41"/>
      <c r="H2080" s="42" t="s">
        <v>131</v>
      </c>
      <c r="I2080" s="43">
        <f t="shared" si="4056"/>
        <v>305.89999999999998</v>
      </c>
      <c r="J2080" s="43">
        <f t="shared" si="4057"/>
        <v>318.20000000000005</v>
      </c>
      <c r="K2080" s="43">
        <f t="shared" si="4058"/>
        <v>330.89999999999998</v>
      </c>
      <c r="L2080" s="43">
        <f t="shared" si="4059"/>
        <v>0</v>
      </c>
      <c r="M2080" s="43">
        <f t="shared" si="4060"/>
        <v>0</v>
      </c>
      <c r="N2080" s="43">
        <f t="shared" si="4061"/>
        <v>0</v>
      </c>
      <c r="O2080" s="43">
        <f t="shared" si="4062"/>
        <v>0</v>
      </c>
      <c r="P2080" s="43">
        <f t="shared" si="4063"/>
        <v>0</v>
      </c>
      <c r="Q2080" s="43">
        <f t="shared" si="4064"/>
        <v>0</v>
      </c>
      <c r="R2080" s="43">
        <f t="shared" si="4065"/>
        <v>0</v>
      </c>
      <c r="S2080" s="43">
        <f t="shared" si="4066"/>
        <v>0</v>
      </c>
      <c r="T2080" s="43">
        <f t="shared" si="4067"/>
        <v>0</v>
      </c>
      <c r="U2080" s="43">
        <v>0</v>
      </c>
      <c r="V2080" s="43">
        <f t="shared" si="4029"/>
        <v>305.89999999999998</v>
      </c>
      <c r="W2080" s="43">
        <f t="shared" si="4068"/>
        <v>0</v>
      </c>
      <c r="X2080" s="43">
        <f t="shared" si="4069"/>
        <v>0</v>
      </c>
      <c r="Y2080" s="43">
        <f t="shared" si="4070"/>
        <v>0</v>
      </c>
      <c r="Z2080" s="43">
        <f t="shared" si="4071"/>
        <v>0</v>
      </c>
      <c r="AA2080" s="43">
        <f t="shared" si="4072"/>
        <v>0</v>
      </c>
      <c r="AB2080" s="43">
        <f t="shared" si="4073"/>
        <v>0</v>
      </c>
      <c r="AC2080" s="44">
        <f t="shared" si="4074"/>
        <v>0.00745</v>
      </c>
      <c r="AD2080" s="44">
        <f t="shared" si="4075"/>
        <v>0.00745</v>
      </c>
      <c r="AE2080" s="45">
        <f t="shared" si="4025"/>
        <v>100</v>
      </c>
      <c r="AF2080" s="43">
        <f t="shared" si="4076"/>
        <v>0.00745</v>
      </c>
      <c r="AG2080" s="43">
        <f t="shared" si="4077"/>
        <v>0</v>
      </c>
      <c r="AH2080" s="43">
        <f t="shared" si="4078"/>
        <v>0</v>
      </c>
      <c r="AI2080" s="43">
        <f t="shared" si="4079"/>
        <v>0</v>
      </c>
      <c r="AJ2080" s="43">
        <f t="shared" si="4080"/>
        <v>0</v>
      </c>
      <c r="AK2080" s="43">
        <f t="shared" si="4081"/>
        <v>0</v>
      </c>
      <c r="AL2080" s="43">
        <f t="shared" si="4026"/>
        <v>0.00745</v>
      </c>
      <c r="AM2080" s="43">
        <f t="shared" si="4027"/>
        <v>305.89254999999997</v>
      </c>
      <c r="AN2080" s="2"/>
      <c r="AR2080" s="1"/>
      <c r="AS2080" s="1"/>
    </row>
    <row r="2081" ht="63">
      <c r="B2081" s="41" t="s">
        <v>848</v>
      </c>
      <c r="C2081" s="41" t="s">
        <v>107</v>
      </c>
      <c r="D2081" s="41" t="s">
        <v>155</v>
      </c>
      <c r="E2081" s="26" t="str">
        <f t="shared" si="4028"/>
        <v>0412</v>
      </c>
      <c r="F2081" s="41" t="s">
        <v>771</v>
      </c>
      <c r="G2081" s="41"/>
      <c r="H2081" s="42" t="s">
        <v>772</v>
      </c>
      <c r="I2081" s="43">
        <f t="shared" si="4056"/>
        <v>305.89999999999998</v>
      </c>
      <c r="J2081" s="43">
        <f t="shared" si="4057"/>
        <v>318.20000000000005</v>
      </c>
      <c r="K2081" s="43">
        <f t="shared" si="4058"/>
        <v>330.89999999999998</v>
      </c>
      <c r="L2081" s="43">
        <f t="shared" si="4059"/>
        <v>0</v>
      </c>
      <c r="M2081" s="43">
        <f t="shared" si="4060"/>
        <v>0</v>
      </c>
      <c r="N2081" s="43">
        <f t="shared" si="4061"/>
        <v>0</v>
      </c>
      <c r="O2081" s="43">
        <f t="shared" si="4062"/>
        <v>0</v>
      </c>
      <c r="P2081" s="43">
        <f t="shared" si="4063"/>
        <v>0</v>
      </c>
      <c r="Q2081" s="43">
        <f t="shared" si="4064"/>
        <v>0</v>
      </c>
      <c r="R2081" s="43">
        <f t="shared" si="4065"/>
        <v>0</v>
      </c>
      <c r="S2081" s="43">
        <f t="shared" si="4066"/>
        <v>0</v>
      </c>
      <c r="T2081" s="43">
        <f t="shared" si="4067"/>
        <v>0</v>
      </c>
      <c r="U2081" s="43">
        <v>0</v>
      </c>
      <c r="V2081" s="43">
        <f t="shared" si="4029"/>
        <v>305.89999999999998</v>
      </c>
      <c r="W2081" s="43">
        <f t="shared" si="4068"/>
        <v>0</v>
      </c>
      <c r="X2081" s="43">
        <f t="shared" si="4069"/>
        <v>0</v>
      </c>
      <c r="Y2081" s="43">
        <f t="shared" si="4070"/>
        <v>0</v>
      </c>
      <c r="Z2081" s="43">
        <f t="shared" si="4071"/>
        <v>0</v>
      </c>
      <c r="AA2081" s="43">
        <f t="shared" si="4072"/>
        <v>0</v>
      </c>
      <c r="AB2081" s="43">
        <f t="shared" si="4073"/>
        <v>0</v>
      </c>
      <c r="AC2081" s="44">
        <f t="shared" si="4074"/>
        <v>0.00745</v>
      </c>
      <c r="AD2081" s="44">
        <f t="shared" si="4075"/>
        <v>0.00745</v>
      </c>
      <c r="AE2081" s="45">
        <f t="shared" si="4025"/>
        <v>100</v>
      </c>
      <c r="AF2081" s="43">
        <f t="shared" si="4076"/>
        <v>0.00745</v>
      </c>
      <c r="AG2081" s="43">
        <f t="shared" si="4077"/>
        <v>0</v>
      </c>
      <c r="AH2081" s="43">
        <f t="shared" si="4078"/>
        <v>0</v>
      </c>
      <c r="AI2081" s="43">
        <f t="shared" si="4079"/>
        <v>0</v>
      </c>
      <c r="AJ2081" s="43">
        <f t="shared" si="4080"/>
        <v>0</v>
      </c>
      <c r="AK2081" s="43">
        <f t="shared" si="4081"/>
        <v>0</v>
      </c>
      <c r="AL2081" s="43">
        <f t="shared" si="4026"/>
        <v>0.00745</v>
      </c>
      <c r="AM2081" s="43">
        <f t="shared" si="4027"/>
        <v>305.89254999999997</v>
      </c>
      <c r="AN2081" s="2"/>
      <c r="AO2081" s="1"/>
      <c r="AP2081" s="1"/>
      <c r="AQ2081" s="1"/>
      <c r="AR2081" s="1"/>
      <c r="AS2081" s="1"/>
    </row>
    <row r="2082" ht="31.5">
      <c r="B2082" s="41" t="s">
        <v>848</v>
      </c>
      <c r="C2082" s="41" t="s">
        <v>107</v>
      </c>
      <c r="D2082" s="41" t="s">
        <v>155</v>
      </c>
      <c r="E2082" s="26" t="str">
        <f t="shared" si="4028"/>
        <v>0412</v>
      </c>
      <c r="F2082" s="41" t="s">
        <v>771</v>
      </c>
      <c r="G2082" s="41" t="s">
        <v>53</v>
      </c>
      <c r="H2082" s="42" t="s">
        <v>54</v>
      </c>
      <c r="I2082" s="43">
        <f t="shared" si="4056"/>
        <v>305.89999999999998</v>
      </c>
      <c r="J2082" s="43">
        <f t="shared" si="4057"/>
        <v>318.20000000000005</v>
      </c>
      <c r="K2082" s="43">
        <f t="shared" si="4058"/>
        <v>330.89999999999998</v>
      </c>
      <c r="L2082" s="43">
        <f t="shared" si="4059"/>
        <v>0</v>
      </c>
      <c r="M2082" s="43">
        <f t="shared" si="4060"/>
        <v>0</v>
      </c>
      <c r="N2082" s="43">
        <f t="shared" si="4061"/>
        <v>0</v>
      </c>
      <c r="O2082" s="43">
        <f t="shared" si="4062"/>
        <v>0</v>
      </c>
      <c r="P2082" s="43">
        <f t="shared" si="4063"/>
        <v>0</v>
      </c>
      <c r="Q2082" s="43">
        <f t="shared" si="4064"/>
        <v>0</v>
      </c>
      <c r="R2082" s="43">
        <f t="shared" si="4065"/>
        <v>0</v>
      </c>
      <c r="S2082" s="43">
        <f t="shared" si="4066"/>
        <v>0</v>
      </c>
      <c r="T2082" s="43">
        <f t="shared" si="4067"/>
        <v>0</v>
      </c>
      <c r="U2082" s="43">
        <v>0</v>
      </c>
      <c r="V2082" s="43">
        <f t="shared" si="4029"/>
        <v>305.89999999999998</v>
      </c>
      <c r="W2082" s="43">
        <f t="shared" si="4068"/>
        <v>0</v>
      </c>
      <c r="X2082" s="43">
        <f t="shared" si="4069"/>
        <v>0</v>
      </c>
      <c r="Y2082" s="43">
        <f t="shared" si="4070"/>
        <v>0</v>
      </c>
      <c r="Z2082" s="43">
        <f t="shared" si="4071"/>
        <v>0</v>
      </c>
      <c r="AA2082" s="43">
        <f t="shared" si="4072"/>
        <v>0</v>
      </c>
      <c r="AB2082" s="43">
        <f t="shared" si="4073"/>
        <v>0</v>
      </c>
      <c r="AC2082" s="44">
        <f t="shared" si="4074"/>
        <v>0.00745</v>
      </c>
      <c r="AD2082" s="44">
        <f t="shared" si="4075"/>
        <v>0.00745</v>
      </c>
      <c r="AE2082" s="45">
        <f t="shared" si="4025"/>
        <v>100</v>
      </c>
      <c r="AF2082" s="43">
        <f t="shared" si="4076"/>
        <v>0.00745</v>
      </c>
      <c r="AG2082" s="43">
        <f t="shared" si="4077"/>
        <v>0</v>
      </c>
      <c r="AH2082" s="43">
        <f t="shared" si="4078"/>
        <v>0</v>
      </c>
      <c r="AI2082" s="43">
        <f t="shared" si="4079"/>
        <v>0</v>
      </c>
      <c r="AJ2082" s="43">
        <f t="shared" si="4080"/>
        <v>0</v>
      </c>
      <c r="AK2082" s="43">
        <f t="shared" si="4081"/>
        <v>0</v>
      </c>
      <c r="AL2082" s="43">
        <f t="shared" si="4026"/>
        <v>0.00745</v>
      </c>
      <c r="AM2082" s="43">
        <f t="shared" si="4027"/>
        <v>305.89254999999997</v>
      </c>
      <c r="AN2082" s="2"/>
      <c r="AO2082" s="1"/>
      <c r="AP2082" s="1"/>
      <c r="AQ2082" s="1"/>
      <c r="AR2082" s="1"/>
      <c r="AS2082" s="1"/>
    </row>
    <row r="2083" ht="31.5">
      <c r="B2083" s="41" t="s">
        <v>848</v>
      </c>
      <c r="C2083" s="41" t="s">
        <v>107</v>
      </c>
      <c r="D2083" s="41" t="s">
        <v>155</v>
      </c>
      <c r="E2083" s="26" t="str">
        <f t="shared" si="4028"/>
        <v>0412</v>
      </c>
      <c r="F2083" s="41" t="s">
        <v>771</v>
      </c>
      <c r="G2083" s="41" t="s">
        <v>55</v>
      </c>
      <c r="H2083" s="42" t="s">
        <v>56</v>
      </c>
      <c r="I2083" s="43">
        <f>305.5+0.4</f>
        <v>305.89999999999998</v>
      </c>
      <c r="J2083" s="43">
        <f>317.6+0.6</f>
        <v>318.20000000000005</v>
      </c>
      <c r="K2083" s="43">
        <f>314+16.9</f>
        <v>330.89999999999998</v>
      </c>
      <c r="L2083" s="43"/>
      <c r="M2083" s="43"/>
      <c r="N2083" s="43"/>
      <c r="O2083" s="43">
        <v>0</v>
      </c>
      <c r="P2083" s="43">
        <v>0</v>
      </c>
      <c r="Q2083" s="43">
        <v>0</v>
      </c>
      <c r="R2083" s="43">
        <f>5750.598-5750.598</f>
        <v>0</v>
      </c>
      <c r="S2083" s="43">
        <v>0</v>
      </c>
      <c r="T2083" s="43">
        <v>0</v>
      </c>
      <c r="U2083" s="43">
        <v>0</v>
      </c>
      <c r="V2083" s="43">
        <f t="shared" si="4029"/>
        <v>305.89999999999998</v>
      </c>
      <c r="W2083" s="43"/>
      <c r="X2083" s="43"/>
      <c r="Y2083" s="43"/>
      <c r="Z2083" s="43"/>
      <c r="AA2083" s="43"/>
      <c r="AB2083" s="43">
        <v>0</v>
      </c>
      <c r="AC2083" s="44">
        <v>0.00745</v>
      </c>
      <c r="AD2083" s="44">
        <v>0.00745</v>
      </c>
      <c r="AE2083" s="45">
        <f t="shared" si="4025"/>
        <v>100</v>
      </c>
      <c r="AF2083" s="43">
        <v>0.00745</v>
      </c>
      <c r="AG2083" s="43">
        <v>0</v>
      </c>
      <c r="AH2083" s="43">
        <v>0</v>
      </c>
      <c r="AI2083" s="43">
        <v>0</v>
      </c>
      <c r="AJ2083" s="43">
        <v>0</v>
      </c>
      <c r="AK2083" s="43">
        <v>0</v>
      </c>
      <c r="AL2083" s="43">
        <f t="shared" si="4026"/>
        <v>0.00745</v>
      </c>
      <c r="AM2083" s="43">
        <f t="shared" si="4027"/>
        <v>305.89254999999997</v>
      </c>
      <c r="AN2083" s="19"/>
      <c r="AO2083" s="1"/>
      <c r="AP2083" s="1"/>
      <c r="AQ2083" s="1"/>
      <c r="AR2083" s="1"/>
      <c r="AS2083" s="1"/>
    </row>
    <row r="2084" ht="31.5">
      <c r="B2084" s="41" t="s">
        <v>848</v>
      </c>
      <c r="C2084" s="41" t="s">
        <v>107</v>
      </c>
      <c r="D2084" s="41" t="s">
        <v>155</v>
      </c>
      <c r="E2084" s="26" t="str">
        <f t="shared" si="4028"/>
        <v>0412</v>
      </c>
      <c r="F2084" s="41" t="s">
        <v>157</v>
      </c>
      <c r="G2084" s="41"/>
      <c r="H2084" s="42" t="s">
        <v>158</v>
      </c>
      <c r="I2084" s="43">
        <f t="shared" ref="I2084:I2086" si="4082">I2085</f>
        <v>52.600000000000001</v>
      </c>
      <c r="J2084" s="43">
        <f t="shared" ref="J2084:J2086" si="4083">J2085</f>
        <v>0</v>
      </c>
      <c r="K2084" s="43">
        <f t="shared" ref="K2084:K2086" si="4084">K2085</f>
        <v>0</v>
      </c>
      <c r="L2084" s="43">
        <f t="shared" si="4059"/>
        <v>0</v>
      </c>
      <c r="M2084" s="43">
        <f t="shared" si="4060"/>
        <v>0</v>
      </c>
      <c r="N2084" s="43">
        <f t="shared" si="4061"/>
        <v>0</v>
      </c>
      <c r="O2084" s="43">
        <f t="shared" si="4062"/>
        <v>-166.47499999999999</v>
      </c>
      <c r="P2084" s="43">
        <f t="shared" si="4063"/>
        <v>-131.167</v>
      </c>
      <c r="Q2084" s="43">
        <f t="shared" si="4064"/>
        <v>0</v>
      </c>
      <c r="R2084" s="43">
        <f t="shared" ref="R2084:R2086" si="4085">R2085</f>
        <v>1051.6020000000001</v>
      </c>
      <c r="S2084" s="43">
        <f t="shared" si="4066"/>
        <v>0</v>
      </c>
      <c r="T2084" s="43">
        <f t="shared" si="4067"/>
        <v>0</v>
      </c>
      <c r="U2084" s="43">
        <v>0</v>
      </c>
      <c r="V2084" s="43">
        <f t="shared" si="4029"/>
        <v>806.55999999999995</v>
      </c>
      <c r="W2084" s="43">
        <f t="shared" si="4068"/>
        <v>0</v>
      </c>
      <c r="X2084" s="43">
        <f t="shared" si="4069"/>
        <v>0</v>
      </c>
      <c r="Y2084" s="43">
        <f t="shared" si="4070"/>
        <v>0</v>
      </c>
      <c r="Z2084" s="43">
        <f t="shared" si="4071"/>
        <v>0</v>
      </c>
      <c r="AA2084" s="43">
        <f t="shared" si="4072"/>
        <v>0</v>
      </c>
      <c r="AB2084" s="43">
        <f t="shared" si="4073"/>
        <v>0</v>
      </c>
      <c r="AC2084" s="44">
        <f t="shared" si="4074"/>
        <v>790.19299999999998</v>
      </c>
      <c r="AD2084" s="44">
        <f t="shared" si="4075"/>
        <v>790.19267000000002</v>
      </c>
      <c r="AE2084" s="45">
        <f t="shared" si="4025"/>
        <v>99.999958238050709</v>
      </c>
      <c r="AF2084" s="43">
        <f t="shared" si="4076"/>
        <v>973.03499999999997</v>
      </c>
      <c r="AG2084" s="43">
        <f t="shared" si="4077"/>
        <v>-166.47499999999999</v>
      </c>
      <c r="AH2084" s="43">
        <f t="shared" si="4078"/>
        <v>0</v>
      </c>
      <c r="AI2084" s="43">
        <f t="shared" si="4079"/>
        <v>0</v>
      </c>
      <c r="AJ2084" s="43">
        <f t="shared" si="4080"/>
        <v>0</v>
      </c>
      <c r="AK2084" s="43">
        <f t="shared" si="4081"/>
        <v>0</v>
      </c>
      <c r="AL2084" s="43">
        <f t="shared" si="4026"/>
        <v>806.55999999999995</v>
      </c>
      <c r="AM2084" s="43">
        <f t="shared" si="4027"/>
        <v>0</v>
      </c>
      <c r="AN2084" s="2"/>
      <c r="AO2084" s="1"/>
      <c r="AP2084" s="1"/>
      <c r="AQ2084" s="1"/>
      <c r="AR2084" s="1"/>
      <c r="AS2084" s="1"/>
    </row>
    <row r="2085" ht="31.5">
      <c r="B2085" s="41" t="s">
        <v>848</v>
      </c>
      <c r="C2085" s="41" t="s">
        <v>107</v>
      </c>
      <c r="D2085" s="41" t="s">
        <v>155</v>
      </c>
      <c r="E2085" s="26" t="str">
        <f t="shared" si="4028"/>
        <v>0412</v>
      </c>
      <c r="F2085" s="41" t="s">
        <v>169</v>
      </c>
      <c r="G2085" s="41"/>
      <c r="H2085" s="42" t="s">
        <v>170</v>
      </c>
      <c r="I2085" s="43">
        <f t="shared" si="4082"/>
        <v>52.600000000000001</v>
      </c>
      <c r="J2085" s="43">
        <f t="shared" si="4083"/>
        <v>0</v>
      </c>
      <c r="K2085" s="43">
        <f t="shared" si="4084"/>
        <v>0</v>
      </c>
      <c r="L2085" s="43">
        <f t="shared" si="4059"/>
        <v>0</v>
      </c>
      <c r="M2085" s="43">
        <f t="shared" si="4060"/>
        <v>0</v>
      </c>
      <c r="N2085" s="43">
        <f t="shared" si="4061"/>
        <v>0</v>
      </c>
      <c r="O2085" s="43">
        <f>O2086+O2092</f>
        <v>-166.47499999999999</v>
      </c>
      <c r="P2085" s="43">
        <f>P2086+P2092</f>
        <v>-131.167</v>
      </c>
      <c r="Q2085" s="43">
        <f t="shared" si="4064"/>
        <v>0</v>
      </c>
      <c r="R2085" s="43">
        <f t="shared" si="4085"/>
        <v>1051.6020000000001</v>
      </c>
      <c r="S2085" s="43">
        <f t="shared" si="4066"/>
        <v>0</v>
      </c>
      <c r="T2085" s="43">
        <f t="shared" si="4067"/>
        <v>0</v>
      </c>
      <c r="U2085" s="43">
        <v>0</v>
      </c>
      <c r="V2085" s="43">
        <f t="shared" si="4029"/>
        <v>806.55999999999995</v>
      </c>
      <c r="W2085" s="43">
        <f t="shared" si="4068"/>
        <v>0</v>
      </c>
      <c r="X2085" s="43">
        <f t="shared" si="4069"/>
        <v>0</v>
      </c>
      <c r="Y2085" s="43">
        <f t="shared" si="4070"/>
        <v>0</v>
      </c>
      <c r="Z2085" s="43">
        <f t="shared" si="4071"/>
        <v>0</v>
      </c>
      <c r="AA2085" s="43">
        <f t="shared" si="4072"/>
        <v>0</v>
      </c>
      <c r="AB2085" s="43">
        <f>AB2086+AB2092</f>
        <v>0</v>
      </c>
      <c r="AC2085" s="44">
        <f>AC2086+AC2092</f>
        <v>790.19299999999998</v>
      </c>
      <c r="AD2085" s="44">
        <f>AD2086+AD2092</f>
        <v>790.19267000000002</v>
      </c>
      <c r="AE2085" s="45">
        <f t="shared" si="4025"/>
        <v>99.999958238050709</v>
      </c>
      <c r="AF2085" s="43">
        <f>AF2086+AF2092</f>
        <v>973.03499999999997</v>
      </c>
      <c r="AG2085" s="43">
        <f>AG2086+AG2092</f>
        <v>-166.47499999999999</v>
      </c>
      <c r="AH2085" s="43">
        <f>AH2086+AH2092</f>
        <v>0</v>
      </c>
      <c r="AI2085" s="43">
        <f>AI2086+AI2092</f>
        <v>0</v>
      </c>
      <c r="AJ2085" s="43">
        <f>AJ2086+AJ2092</f>
        <v>0</v>
      </c>
      <c r="AK2085" s="43">
        <f>AK2086+AK2092</f>
        <v>0</v>
      </c>
      <c r="AL2085" s="43">
        <f t="shared" si="4026"/>
        <v>806.55999999999995</v>
      </c>
      <c r="AM2085" s="43">
        <f t="shared" si="4027"/>
        <v>0</v>
      </c>
      <c r="AN2085" s="2"/>
      <c r="AO2085" s="1"/>
      <c r="AP2085" s="1"/>
      <c r="AQ2085" s="1"/>
      <c r="AR2085" s="1"/>
      <c r="AS2085" s="1"/>
    </row>
    <row r="2086" ht="63">
      <c r="B2086" s="41" t="s">
        <v>848</v>
      </c>
      <c r="C2086" s="41" t="s">
        <v>107</v>
      </c>
      <c r="D2086" s="41" t="s">
        <v>155</v>
      </c>
      <c r="E2086" s="26" t="str">
        <f t="shared" si="4028"/>
        <v>0412</v>
      </c>
      <c r="F2086" s="41" t="s">
        <v>773</v>
      </c>
      <c r="G2086" s="41"/>
      <c r="H2086" s="42" t="s">
        <v>774</v>
      </c>
      <c r="I2086" s="43">
        <f t="shared" si="4082"/>
        <v>52.600000000000001</v>
      </c>
      <c r="J2086" s="43">
        <f t="shared" si="4083"/>
        <v>0</v>
      </c>
      <c r="K2086" s="43">
        <f t="shared" si="4084"/>
        <v>0</v>
      </c>
      <c r="L2086" s="43">
        <f t="shared" si="4059"/>
        <v>0</v>
      </c>
      <c r="M2086" s="43">
        <f t="shared" si="4060"/>
        <v>0</v>
      </c>
      <c r="N2086" s="43">
        <f t="shared" si="4061"/>
        <v>0</v>
      </c>
      <c r="O2086" s="43">
        <f>O2087</f>
        <v>-166.47499999999999</v>
      </c>
      <c r="P2086" s="43">
        <f>P2087</f>
        <v>-194.03399999999999</v>
      </c>
      <c r="Q2086" s="43">
        <f t="shared" si="4064"/>
        <v>0</v>
      </c>
      <c r="R2086" s="43">
        <f t="shared" si="4085"/>
        <v>1051.6020000000001</v>
      </c>
      <c r="S2086" s="43">
        <f t="shared" si="4066"/>
        <v>0</v>
      </c>
      <c r="T2086" s="43">
        <f t="shared" si="4067"/>
        <v>0</v>
      </c>
      <c r="U2086" s="43">
        <v>0</v>
      </c>
      <c r="V2086" s="43">
        <f t="shared" si="4029"/>
        <v>743.69299999999998</v>
      </c>
      <c r="W2086" s="43">
        <f t="shared" si="4068"/>
        <v>0</v>
      </c>
      <c r="X2086" s="43">
        <f t="shared" si="4069"/>
        <v>0</v>
      </c>
      <c r="Y2086" s="43">
        <f t="shared" si="4070"/>
        <v>0</v>
      </c>
      <c r="Z2086" s="43">
        <f t="shared" si="4071"/>
        <v>0</v>
      </c>
      <c r="AA2086" s="43">
        <f t="shared" si="4072"/>
        <v>0</v>
      </c>
      <c r="AB2086" s="43">
        <f>AB2087</f>
        <v>0</v>
      </c>
      <c r="AC2086" s="44">
        <f>AC2087</f>
        <v>728.69299999999998</v>
      </c>
      <c r="AD2086" s="44">
        <f>AD2087</f>
        <v>728.69267000000002</v>
      </c>
      <c r="AE2086" s="45">
        <f t="shared" si="4025"/>
        <v>99.999954713438996</v>
      </c>
      <c r="AF2086" s="43">
        <f>AF2087</f>
        <v>910.16800000000001</v>
      </c>
      <c r="AG2086" s="43">
        <f>AG2087</f>
        <v>-166.47499999999999</v>
      </c>
      <c r="AH2086" s="43">
        <f>AH2087</f>
        <v>0</v>
      </c>
      <c r="AI2086" s="43">
        <f>AI2087</f>
        <v>0</v>
      </c>
      <c r="AJ2086" s="43">
        <f>AJ2087</f>
        <v>0</v>
      </c>
      <c r="AK2086" s="43">
        <f>AK2087</f>
        <v>0</v>
      </c>
      <c r="AL2086" s="43">
        <f t="shared" si="4026"/>
        <v>743.69299999999998</v>
      </c>
      <c r="AM2086" s="43">
        <f t="shared" si="4027"/>
        <v>0</v>
      </c>
      <c r="AN2086" s="2"/>
      <c r="AR2086" s="1"/>
      <c r="AS2086" s="1"/>
    </row>
    <row r="2087" ht="47.25">
      <c r="B2087" s="41" t="s">
        <v>848</v>
      </c>
      <c r="C2087" s="41" t="s">
        <v>107</v>
      </c>
      <c r="D2087" s="41" t="s">
        <v>155</v>
      </c>
      <c r="E2087" s="26" t="str">
        <f t="shared" si="4028"/>
        <v>0412</v>
      </c>
      <c r="F2087" s="41" t="s">
        <v>775</v>
      </c>
      <c r="G2087" s="41"/>
      <c r="H2087" s="42" t="s">
        <v>776</v>
      </c>
      <c r="I2087" s="43">
        <f>I2088+I2090</f>
        <v>52.600000000000001</v>
      </c>
      <c r="J2087" s="43">
        <f>J2088+J2090</f>
        <v>0</v>
      </c>
      <c r="K2087" s="43">
        <f>K2088+K2090</f>
        <v>0</v>
      </c>
      <c r="L2087" s="43">
        <f>L2088+L2090</f>
        <v>0</v>
      </c>
      <c r="M2087" s="43">
        <f>M2088+M2090</f>
        <v>0</v>
      </c>
      <c r="N2087" s="43">
        <f>N2088+N2090</f>
        <v>0</v>
      </c>
      <c r="O2087" s="43">
        <f>O2088+O2090</f>
        <v>-166.47499999999999</v>
      </c>
      <c r="P2087" s="43">
        <f>P2088+P2090</f>
        <v>-194.03399999999999</v>
      </c>
      <c r="Q2087" s="43">
        <f>Q2088+Q2090</f>
        <v>0</v>
      </c>
      <c r="R2087" s="43">
        <f>R2088+R2090</f>
        <v>1051.6020000000001</v>
      </c>
      <c r="S2087" s="43">
        <f>S2088+S2090</f>
        <v>0</v>
      </c>
      <c r="T2087" s="43">
        <f>T2088+T2090</f>
        <v>0</v>
      </c>
      <c r="U2087" s="43">
        <v>0</v>
      </c>
      <c r="V2087" s="43">
        <f t="shared" si="4029"/>
        <v>743.69299999999998</v>
      </c>
      <c r="W2087" s="43">
        <f>W2088+W2090</f>
        <v>0</v>
      </c>
      <c r="X2087" s="43">
        <f>X2088+X2090</f>
        <v>0</v>
      </c>
      <c r="Y2087" s="43">
        <f>Y2088+Y2090</f>
        <v>0</v>
      </c>
      <c r="Z2087" s="43">
        <f>Z2088+Z2090</f>
        <v>0</v>
      </c>
      <c r="AA2087" s="43">
        <f>AA2088+AA2090</f>
        <v>0</v>
      </c>
      <c r="AB2087" s="43">
        <f>AB2088+AB2090</f>
        <v>0</v>
      </c>
      <c r="AC2087" s="44">
        <f>AC2088+AC2090</f>
        <v>728.69299999999998</v>
      </c>
      <c r="AD2087" s="44">
        <f>AD2088+AD2090</f>
        <v>728.69267000000002</v>
      </c>
      <c r="AE2087" s="45">
        <f t="shared" si="4025"/>
        <v>99.999954713438996</v>
      </c>
      <c r="AF2087" s="43">
        <f>AF2088+AF2090</f>
        <v>910.16800000000001</v>
      </c>
      <c r="AG2087" s="43">
        <f>AG2088+AG2090</f>
        <v>-166.47499999999999</v>
      </c>
      <c r="AH2087" s="43">
        <f>AH2088+AH2090</f>
        <v>0</v>
      </c>
      <c r="AI2087" s="43">
        <f>AI2088+AI2090</f>
        <v>0</v>
      </c>
      <c r="AJ2087" s="43">
        <f>AJ2088+AJ2090</f>
        <v>0</v>
      </c>
      <c r="AK2087" s="43">
        <f>AK2088+AK2090</f>
        <v>0</v>
      </c>
      <c r="AL2087" s="43">
        <f t="shared" si="4026"/>
        <v>743.69299999999998</v>
      </c>
      <c r="AM2087" s="43">
        <f t="shared" si="4027"/>
        <v>0</v>
      </c>
      <c r="AN2087" s="2"/>
      <c r="AO2087" s="1"/>
      <c r="AP2087" s="1"/>
      <c r="AQ2087" s="1"/>
      <c r="AR2087" s="1"/>
      <c r="AS2087" s="1"/>
    </row>
    <row r="2088" ht="31.5">
      <c r="B2088" s="41" t="s">
        <v>848</v>
      </c>
      <c r="C2088" s="41" t="s">
        <v>107</v>
      </c>
      <c r="D2088" s="41" t="s">
        <v>155</v>
      </c>
      <c r="E2088" s="26" t="str">
        <f t="shared" si="4028"/>
        <v>0412</v>
      </c>
      <c r="F2088" s="41" t="s">
        <v>775</v>
      </c>
      <c r="G2088" s="41" t="s">
        <v>53</v>
      </c>
      <c r="H2088" s="42" t="s">
        <v>54</v>
      </c>
      <c r="I2088" s="43">
        <f>I2089</f>
        <v>52.600000000000001</v>
      </c>
      <c r="J2088" s="43">
        <f>J2089</f>
        <v>0</v>
      </c>
      <c r="K2088" s="43">
        <f>K2089</f>
        <v>0</v>
      </c>
      <c r="L2088" s="43">
        <f>L2089</f>
        <v>0</v>
      </c>
      <c r="M2088" s="43">
        <f>M2089</f>
        <v>0</v>
      </c>
      <c r="N2088" s="43">
        <f>N2089</f>
        <v>0</v>
      </c>
      <c r="O2088" s="43">
        <f>O2089</f>
        <v>-166.47499999999999</v>
      </c>
      <c r="P2088" s="43">
        <f>P2089</f>
        <v>-194.03399999999999</v>
      </c>
      <c r="Q2088" s="43">
        <f>Q2089</f>
        <v>0</v>
      </c>
      <c r="R2088" s="43">
        <f>R2089</f>
        <v>1051.6020000000001</v>
      </c>
      <c r="S2088" s="43">
        <f>S2089</f>
        <v>0</v>
      </c>
      <c r="T2088" s="43">
        <f>T2089</f>
        <v>0</v>
      </c>
      <c r="U2088" s="43">
        <v>0</v>
      </c>
      <c r="V2088" s="43">
        <f t="shared" si="4029"/>
        <v>743.69299999999998</v>
      </c>
      <c r="W2088" s="43">
        <f>W2089</f>
        <v>0</v>
      </c>
      <c r="X2088" s="43">
        <f>X2089</f>
        <v>0</v>
      </c>
      <c r="Y2088" s="43">
        <f>Y2089</f>
        <v>0</v>
      </c>
      <c r="Z2088" s="43">
        <f>Z2089</f>
        <v>0</v>
      </c>
      <c r="AA2088" s="43">
        <f>AA2089</f>
        <v>0</v>
      </c>
      <c r="AB2088" s="43">
        <f>AB2089</f>
        <v>0</v>
      </c>
      <c r="AC2088" s="44">
        <f>AC2089</f>
        <v>728.69299999999998</v>
      </c>
      <c r="AD2088" s="44">
        <f>AD2089</f>
        <v>728.69267000000002</v>
      </c>
      <c r="AE2088" s="45">
        <f t="shared" ref="AE2088:AE2151" si="4086">AD2088/AC2088*100</f>
        <v>99.999954713438996</v>
      </c>
      <c r="AF2088" s="43">
        <f>AF2089</f>
        <v>910.16800000000001</v>
      </c>
      <c r="AG2088" s="43">
        <f>AG2089</f>
        <v>-166.47499999999999</v>
      </c>
      <c r="AH2088" s="43">
        <f>AH2089</f>
        <v>0</v>
      </c>
      <c r="AI2088" s="43">
        <f>AI2089</f>
        <v>0</v>
      </c>
      <c r="AJ2088" s="43">
        <f>AJ2089</f>
        <v>0</v>
      </c>
      <c r="AK2088" s="43">
        <f>AK2089</f>
        <v>0</v>
      </c>
      <c r="AL2088" s="43">
        <f t="shared" ref="AL2088:AL2151" si="4087">AF2088+AH2088+AK2088+AI2088+AJ2088+AG2088</f>
        <v>743.69299999999998</v>
      </c>
      <c r="AM2088" s="43">
        <f t="shared" ref="AM2088:AM2151" si="4088">V2088-AL2088</f>
        <v>0</v>
      </c>
      <c r="AN2088" s="2"/>
      <c r="AR2088" s="1"/>
      <c r="AS2088" s="1"/>
    </row>
    <row r="2089" ht="31.5">
      <c r="B2089" s="41" t="s">
        <v>848</v>
      </c>
      <c r="C2089" s="41" t="s">
        <v>107</v>
      </c>
      <c r="D2089" s="41" t="s">
        <v>155</v>
      </c>
      <c r="E2089" s="26" t="str">
        <f t="shared" si="4028"/>
        <v>0412</v>
      </c>
      <c r="F2089" s="41" t="s">
        <v>775</v>
      </c>
      <c r="G2089" s="41" t="s">
        <v>55</v>
      </c>
      <c r="H2089" s="42" t="s">
        <v>56</v>
      </c>
      <c r="I2089" s="43">
        <v>52.600000000000001</v>
      </c>
      <c r="J2089" s="43"/>
      <c r="K2089" s="43"/>
      <c r="L2089" s="43"/>
      <c r="M2089" s="43"/>
      <c r="N2089" s="43"/>
      <c r="O2089" s="43">
        <v>-166.47499999999999</v>
      </c>
      <c r="P2089" s="43">
        <v>-194.03399999999999</v>
      </c>
      <c r="Q2089" s="43">
        <v>0</v>
      </c>
      <c r="R2089" s="43">
        <v>1051.6020000000001</v>
      </c>
      <c r="S2089" s="43">
        <v>0</v>
      </c>
      <c r="T2089" s="43">
        <v>0</v>
      </c>
      <c r="U2089" s="43">
        <v>0</v>
      </c>
      <c r="V2089" s="43">
        <f t="shared" si="4029"/>
        <v>743.69299999999998</v>
      </c>
      <c r="W2089" s="43"/>
      <c r="X2089" s="43"/>
      <c r="Y2089" s="43"/>
      <c r="Z2089" s="43"/>
      <c r="AA2089" s="43"/>
      <c r="AB2089" s="43">
        <v>0</v>
      </c>
      <c r="AC2089" s="44">
        <v>728.69299999999998</v>
      </c>
      <c r="AD2089" s="44">
        <v>728.69267000000002</v>
      </c>
      <c r="AE2089" s="45">
        <f t="shared" si="4086"/>
        <v>99.999954713438996</v>
      </c>
      <c r="AF2089" s="43">
        <v>910.16800000000001</v>
      </c>
      <c r="AG2089" s="43">
        <v>-166.47499999999999</v>
      </c>
      <c r="AH2089" s="43">
        <v>0</v>
      </c>
      <c r="AI2089" s="43">
        <v>0</v>
      </c>
      <c r="AJ2089" s="43">
        <v>0</v>
      </c>
      <c r="AK2089" s="43">
        <v>0</v>
      </c>
      <c r="AL2089" s="43">
        <f t="shared" si="4087"/>
        <v>743.69299999999998</v>
      </c>
      <c r="AM2089" s="43">
        <f t="shared" si="4088"/>
        <v>0</v>
      </c>
      <c r="AN2089" s="19"/>
      <c r="AO2089" s="1"/>
      <c r="AP2089" s="1"/>
      <c r="AQ2089" s="1"/>
      <c r="AR2089" s="1"/>
      <c r="AS2089" s="1"/>
    </row>
    <row r="2090" hidden="1">
      <c r="B2090" s="41" t="s">
        <v>848</v>
      </c>
      <c r="C2090" s="41" t="s">
        <v>107</v>
      </c>
      <c r="D2090" s="41" t="s">
        <v>155</v>
      </c>
      <c r="E2090" s="26" t="str">
        <f t="shared" si="4028"/>
        <v>0412</v>
      </c>
      <c r="F2090" s="41" t="s">
        <v>775</v>
      </c>
      <c r="G2090" s="41" t="s">
        <v>59</v>
      </c>
      <c r="H2090" s="42" t="s">
        <v>60</v>
      </c>
      <c r="I2090" s="43">
        <f>I2091</f>
        <v>0</v>
      </c>
      <c r="J2090" s="43">
        <f>J2091</f>
        <v>0</v>
      </c>
      <c r="K2090" s="43">
        <f>K2091</f>
        <v>0</v>
      </c>
      <c r="L2090" s="43">
        <f>L2091</f>
        <v>0</v>
      </c>
      <c r="M2090" s="43">
        <f>M2091</f>
        <v>0</v>
      </c>
      <c r="N2090" s="43">
        <f>N2091</f>
        <v>0</v>
      </c>
      <c r="O2090" s="43">
        <f>O2091</f>
        <v>0</v>
      </c>
      <c r="P2090" s="43">
        <f>P2091</f>
        <v>0</v>
      </c>
      <c r="Q2090" s="43">
        <f>Q2091</f>
        <v>0</v>
      </c>
      <c r="R2090" s="43">
        <f>R2091</f>
        <v>0</v>
      </c>
      <c r="S2090" s="43">
        <f>S2091</f>
        <v>0</v>
      </c>
      <c r="T2090" s="43">
        <f>T2091</f>
        <v>0</v>
      </c>
      <c r="U2090" s="43">
        <v>0</v>
      </c>
      <c r="V2090" s="43">
        <f t="shared" si="4029"/>
        <v>0</v>
      </c>
      <c r="W2090" s="43">
        <f>W2091</f>
        <v>0</v>
      </c>
      <c r="X2090" s="43">
        <f>X2091</f>
        <v>0</v>
      </c>
      <c r="Y2090" s="43">
        <f>Y2091</f>
        <v>0</v>
      </c>
      <c r="Z2090" s="43">
        <f>Z2091</f>
        <v>0</v>
      </c>
      <c r="AA2090" s="43">
        <f>AA2091</f>
        <v>0</v>
      </c>
      <c r="AB2090" s="43">
        <f>AB2091</f>
        <v>0</v>
      </c>
      <c r="AC2090" s="44">
        <f>AC2091</f>
        <v>0</v>
      </c>
      <c r="AD2090" s="44">
        <f>AD2091</f>
        <v>0</v>
      </c>
      <c r="AE2090" s="45" t="e">
        <f t="shared" si="4086"/>
        <v>#DIV/0!</v>
      </c>
      <c r="AF2090" s="46">
        <f>AF2091</f>
        <v>0</v>
      </c>
      <c r="AG2090" s="46">
        <f>AG2091</f>
        <v>0</v>
      </c>
      <c r="AH2090" s="47">
        <f>AH2091</f>
        <v>0</v>
      </c>
      <c r="AI2090" s="47">
        <f>AI2091</f>
        <v>0</v>
      </c>
      <c r="AJ2090" s="47">
        <f>AJ2091</f>
        <v>0</v>
      </c>
      <c r="AK2090" s="47">
        <f>AK2091</f>
        <v>0</v>
      </c>
      <c r="AL2090" s="47">
        <f t="shared" si="4087"/>
        <v>0</v>
      </c>
      <c r="AM2090" s="47">
        <f t="shared" si="4088"/>
        <v>0</v>
      </c>
      <c r="AN2090" s="48" t="s">
        <v>36</v>
      </c>
      <c r="AO2090" s="1"/>
      <c r="AP2090" s="1"/>
      <c r="AQ2090" s="1"/>
      <c r="AR2090" s="1"/>
      <c r="AS2090" s="1"/>
    </row>
    <row r="2091" hidden="1">
      <c r="B2091" s="41" t="s">
        <v>848</v>
      </c>
      <c r="C2091" s="41" t="s">
        <v>107</v>
      </c>
      <c r="D2091" s="41" t="s">
        <v>155</v>
      </c>
      <c r="E2091" s="26" t="str">
        <f t="shared" si="4028"/>
        <v>0412</v>
      </c>
      <c r="F2091" s="41" t="s">
        <v>775</v>
      </c>
      <c r="G2091" s="41" t="s">
        <v>61</v>
      </c>
      <c r="H2091" s="42" t="s">
        <v>62</v>
      </c>
      <c r="I2091" s="43"/>
      <c r="J2091" s="43"/>
      <c r="K2091" s="43"/>
      <c r="L2091" s="43"/>
      <c r="M2091" s="43"/>
      <c r="N2091" s="43"/>
      <c r="O2091" s="43">
        <v>0</v>
      </c>
      <c r="P2091" s="43">
        <v>0</v>
      </c>
      <c r="Q2091" s="43">
        <v>0</v>
      </c>
      <c r="R2091" s="43">
        <v>0</v>
      </c>
      <c r="S2091" s="43">
        <v>0</v>
      </c>
      <c r="T2091" s="43">
        <v>0</v>
      </c>
      <c r="U2091" s="43">
        <v>0</v>
      </c>
      <c r="V2091" s="43">
        <f t="shared" si="4029"/>
        <v>0</v>
      </c>
      <c r="W2091" s="43"/>
      <c r="X2091" s="43"/>
      <c r="Y2091" s="43"/>
      <c r="Z2091" s="43"/>
      <c r="AA2091" s="43"/>
      <c r="AB2091" s="43">
        <v>0</v>
      </c>
      <c r="AC2091" s="44">
        <v>0</v>
      </c>
      <c r="AD2091" s="44">
        <v>0</v>
      </c>
      <c r="AE2091" s="45" t="e">
        <f t="shared" si="4086"/>
        <v>#DIV/0!</v>
      </c>
      <c r="AF2091" s="62">
        <v>0</v>
      </c>
      <c r="AG2091" s="62">
        <v>0</v>
      </c>
      <c r="AH2091" s="63">
        <v>0</v>
      </c>
      <c r="AI2091" s="63">
        <v>0</v>
      </c>
      <c r="AJ2091" s="63">
        <v>0</v>
      </c>
      <c r="AK2091" s="63">
        <v>0</v>
      </c>
      <c r="AL2091" s="47">
        <f t="shared" si="4087"/>
        <v>0</v>
      </c>
      <c r="AM2091" s="47">
        <f t="shared" si="4088"/>
        <v>0</v>
      </c>
      <c r="AN2091" s="48" t="s">
        <v>36</v>
      </c>
      <c r="AO2091" s="1"/>
      <c r="AP2091" s="1"/>
      <c r="AQ2091" s="1"/>
      <c r="AR2091" s="1"/>
      <c r="AS2091" s="1"/>
    </row>
    <row r="2092">
      <c r="B2092" s="41" t="s">
        <v>848</v>
      </c>
      <c r="C2092" s="41" t="s">
        <v>107</v>
      </c>
      <c r="D2092" s="41" t="s">
        <v>155</v>
      </c>
      <c r="E2092" s="26" t="str">
        <f t="shared" si="4028"/>
        <v>0412</v>
      </c>
      <c r="F2092" s="41" t="s">
        <v>777</v>
      </c>
      <c r="G2092" s="41"/>
      <c r="H2092" s="42" t="s">
        <v>778</v>
      </c>
      <c r="I2092" s="43"/>
      <c r="J2092" s="43"/>
      <c r="K2092" s="43"/>
      <c r="L2092" s="43"/>
      <c r="M2092" s="43"/>
      <c r="N2092" s="43"/>
      <c r="O2092" s="43">
        <f t="shared" ref="O2092:O2094" si="4089">O2093</f>
        <v>0</v>
      </c>
      <c r="P2092" s="43">
        <f t="shared" ref="P2092:P2094" si="4090">P2093</f>
        <v>62.866999999999997</v>
      </c>
      <c r="Q2092" s="43"/>
      <c r="R2092" s="43"/>
      <c r="S2092" s="43"/>
      <c r="T2092" s="43"/>
      <c r="U2092" s="43"/>
      <c r="V2092" s="43">
        <f t="shared" si="4029"/>
        <v>62.866999999999997</v>
      </c>
      <c r="W2092" s="43"/>
      <c r="X2092" s="43"/>
      <c r="Y2092" s="43"/>
      <c r="Z2092" s="43"/>
      <c r="AA2092" s="43"/>
      <c r="AB2092" s="43">
        <f t="shared" ref="AB2092:AB2094" si="4091">AB2093</f>
        <v>0</v>
      </c>
      <c r="AC2092" s="44">
        <f t="shared" ref="AC2092:AC2094" si="4092">AC2093</f>
        <v>61.5</v>
      </c>
      <c r="AD2092" s="44">
        <f t="shared" ref="AD2092:AD2094" si="4093">AD2093</f>
        <v>61.5</v>
      </c>
      <c r="AE2092" s="45">
        <f t="shared" si="4086"/>
        <v>100</v>
      </c>
      <c r="AF2092" s="43">
        <f t="shared" ref="AF2092:AF2094" si="4094">AF2093</f>
        <v>62.866999999999997</v>
      </c>
      <c r="AG2092" s="43">
        <f t="shared" ref="AG2092:AG2094" si="4095">AG2093</f>
        <v>0</v>
      </c>
      <c r="AH2092" s="43">
        <f t="shared" ref="AH2092:AH2094" si="4096">AH2093</f>
        <v>0</v>
      </c>
      <c r="AI2092" s="43">
        <f t="shared" ref="AI2092:AI2094" si="4097">AI2093</f>
        <v>0</v>
      </c>
      <c r="AJ2092" s="43">
        <f t="shared" ref="AJ2092:AJ2094" si="4098">AJ2093</f>
        <v>0</v>
      </c>
      <c r="AK2092" s="43">
        <f t="shared" ref="AK2092:AK2094" si="4099">AK2093</f>
        <v>0</v>
      </c>
      <c r="AL2092" s="43">
        <f t="shared" si="4087"/>
        <v>62.866999999999997</v>
      </c>
      <c r="AM2092" s="43">
        <f t="shared" si="4088"/>
        <v>0</v>
      </c>
      <c r="AN2092" s="19"/>
      <c r="AR2092" s="1"/>
      <c r="AS2092" s="1"/>
    </row>
    <row r="2093">
      <c r="B2093" s="41" t="s">
        <v>848</v>
      </c>
      <c r="C2093" s="41" t="s">
        <v>107</v>
      </c>
      <c r="D2093" s="41" t="s">
        <v>155</v>
      </c>
      <c r="E2093" s="26" t="str">
        <f t="shared" si="4028"/>
        <v>0412</v>
      </c>
      <c r="F2093" s="41" t="s">
        <v>779</v>
      </c>
      <c r="G2093" s="41"/>
      <c r="H2093" s="42" t="s">
        <v>780</v>
      </c>
      <c r="I2093" s="43"/>
      <c r="J2093" s="43"/>
      <c r="K2093" s="43"/>
      <c r="L2093" s="43"/>
      <c r="M2093" s="43"/>
      <c r="N2093" s="43"/>
      <c r="O2093" s="43">
        <f t="shared" si="4089"/>
        <v>0</v>
      </c>
      <c r="P2093" s="43">
        <f t="shared" si="4090"/>
        <v>62.866999999999997</v>
      </c>
      <c r="Q2093" s="43"/>
      <c r="R2093" s="43"/>
      <c r="S2093" s="43"/>
      <c r="T2093" s="43"/>
      <c r="U2093" s="43"/>
      <c r="V2093" s="43">
        <f t="shared" si="4029"/>
        <v>62.866999999999997</v>
      </c>
      <c r="W2093" s="43"/>
      <c r="X2093" s="43"/>
      <c r="Y2093" s="43"/>
      <c r="Z2093" s="43"/>
      <c r="AA2093" s="43"/>
      <c r="AB2093" s="43">
        <f t="shared" si="4091"/>
        <v>0</v>
      </c>
      <c r="AC2093" s="44">
        <f t="shared" si="4092"/>
        <v>61.5</v>
      </c>
      <c r="AD2093" s="44">
        <f t="shared" si="4093"/>
        <v>61.5</v>
      </c>
      <c r="AE2093" s="45">
        <f t="shared" si="4086"/>
        <v>100</v>
      </c>
      <c r="AF2093" s="43">
        <f t="shared" si="4094"/>
        <v>62.866999999999997</v>
      </c>
      <c r="AG2093" s="43">
        <f t="shared" si="4095"/>
        <v>0</v>
      </c>
      <c r="AH2093" s="43">
        <f t="shared" si="4096"/>
        <v>0</v>
      </c>
      <c r="AI2093" s="43">
        <f t="shared" si="4097"/>
        <v>0</v>
      </c>
      <c r="AJ2093" s="43">
        <f t="shared" si="4098"/>
        <v>0</v>
      </c>
      <c r="AK2093" s="43">
        <f t="shared" si="4099"/>
        <v>0</v>
      </c>
      <c r="AL2093" s="43">
        <f t="shared" si="4087"/>
        <v>62.866999999999997</v>
      </c>
      <c r="AM2093" s="43">
        <f t="shared" si="4088"/>
        <v>0</v>
      </c>
      <c r="AN2093" s="19"/>
      <c r="AO2093" s="1"/>
      <c r="AP2093" s="1"/>
      <c r="AQ2093" s="1"/>
      <c r="AR2093" s="1"/>
      <c r="AS2093" s="1"/>
    </row>
    <row r="2094">
      <c r="B2094" s="41" t="s">
        <v>848</v>
      </c>
      <c r="C2094" s="41" t="s">
        <v>107</v>
      </c>
      <c r="D2094" s="41" t="s">
        <v>155</v>
      </c>
      <c r="E2094" s="26" t="str">
        <f t="shared" si="4028"/>
        <v>0412</v>
      </c>
      <c r="F2094" s="41" t="s">
        <v>779</v>
      </c>
      <c r="G2094" s="41" t="s">
        <v>53</v>
      </c>
      <c r="H2094" s="42" t="s">
        <v>54</v>
      </c>
      <c r="I2094" s="43"/>
      <c r="J2094" s="43"/>
      <c r="K2094" s="43"/>
      <c r="L2094" s="43"/>
      <c r="M2094" s="43"/>
      <c r="N2094" s="43"/>
      <c r="O2094" s="43">
        <f t="shared" si="4089"/>
        <v>0</v>
      </c>
      <c r="P2094" s="43">
        <f t="shared" si="4090"/>
        <v>62.866999999999997</v>
      </c>
      <c r="Q2094" s="43"/>
      <c r="R2094" s="43"/>
      <c r="S2094" s="43"/>
      <c r="T2094" s="43"/>
      <c r="U2094" s="43"/>
      <c r="V2094" s="43">
        <f t="shared" si="4029"/>
        <v>62.866999999999997</v>
      </c>
      <c r="W2094" s="43"/>
      <c r="X2094" s="43"/>
      <c r="Y2094" s="43"/>
      <c r="Z2094" s="43"/>
      <c r="AA2094" s="43"/>
      <c r="AB2094" s="43">
        <f t="shared" si="4091"/>
        <v>0</v>
      </c>
      <c r="AC2094" s="44">
        <f t="shared" si="4092"/>
        <v>61.5</v>
      </c>
      <c r="AD2094" s="44">
        <f t="shared" si="4093"/>
        <v>61.5</v>
      </c>
      <c r="AE2094" s="45">
        <f t="shared" si="4086"/>
        <v>100</v>
      </c>
      <c r="AF2094" s="43">
        <f t="shared" si="4094"/>
        <v>62.866999999999997</v>
      </c>
      <c r="AG2094" s="43">
        <f t="shared" si="4095"/>
        <v>0</v>
      </c>
      <c r="AH2094" s="43">
        <f t="shared" si="4096"/>
        <v>0</v>
      </c>
      <c r="AI2094" s="43">
        <f t="shared" si="4097"/>
        <v>0</v>
      </c>
      <c r="AJ2094" s="43">
        <f t="shared" si="4098"/>
        <v>0</v>
      </c>
      <c r="AK2094" s="43">
        <f t="shared" si="4099"/>
        <v>0</v>
      </c>
      <c r="AL2094" s="43">
        <f t="shared" si="4087"/>
        <v>62.866999999999997</v>
      </c>
      <c r="AM2094" s="43">
        <f t="shared" si="4088"/>
        <v>0</v>
      </c>
      <c r="AN2094" s="19"/>
      <c r="AO2094" s="1"/>
      <c r="AP2094" s="1"/>
      <c r="AQ2094" s="1"/>
      <c r="AR2094" s="1"/>
      <c r="AS2094" s="1"/>
    </row>
    <row r="2095">
      <c r="B2095" s="41" t="s">
        <v>848</v>
      </c>
      <c r="C2095" s="41" t="s">
        <v>107</v>
      </c>
      <c r="D2095" s="41" t="s">
        <v>155</v>
      </c>
      <c r="E2095" s="26" t="str">
        <f t="shared" ref="E2095:E2158" si="4100">CONCATENATE(C2095,D2095)</f>
        <v>0412</v>
      </c>
      <c r="F2095" s="41" t="s">
        <v>779</v>
      </c>
      <c r="G2095" s="41" t="s">
        <v>55</v>
      </c>
      <c r="H2095" s="42" t="s">
        <v>56</v>
      </c>
      <c r="I2095" s="43"/>
      <c r="J2095" s="43"/>
      <c r="K2095" s="43"/>
      <c r="L2095" s="43"/>
      <c r="M2095" s="43"/>
      <c r="N2095" s="43"/>
      <c r="O2095" s="43">
        <v>0</v>
      </c>
      <c r="P2095" s="43">
        <v>62.866999999999997</v>
      </c>
      <c r="Q2095" s="43"/>
      <c r="R2095" s="43"/>
      <c r="S2095" s="43"/>
      <c r="T2095" s="43"/>
      <c r="U2095" s="43"/>
      <c r="V2095" s="43">
        <f t="shared" ref="V2095:V2158" si="4101">I2095+L2095+U2095+T2095+S2095+R2095+Q2095+P2095+O2095</f>
        <v>62.866999999999997</v>
      </c>
      <c r="W2095" s="43"/>
      <c r="X2095" s="43"/>
      <c r="Y2095" s="43"/>
      <c r="Z2095" s="43"/>
      <c r="AA2095" s="43"/>
      <c r="AB2095" s="43">
        <v>0</v>
      </c>
      <c r="AC2095" s="44">
        <v>61.5</v>
      </c>
      <c r="AD2095" s="44">
        <v>61.5</v>
      </c>
      <c r="AE2095" s="45">
        <f t="shared" si="4086"/>
        <v>100</v>
      </c>
      <c r="AF2095" s="43">
        <v>62.866999999999997</v>
      </c>
      <c r="AG2095" s="43">
        <v>0</v>
      </c>
      <c r="AH2095" s="43">
        <v>0</v>
      </c>
      <c r="AI2095" s="43">
        <v>0</v>
      </c>
      <c r="AJ2095" s="43">
        <v>0</v>
      </c>
      <c r="AK2095" s="43">
        <v>0</v>
      </c>
      <c r="AL2095" s="43">
        <f t="shared" si="4087"/>
        <v>62.866999999999997</v>
      </c>
      <c r="AM2095" s="43">
        <f t="shared" si="4088"/>
        <v>0</v>
      </c>
      <c r="AN2095" s="19"/>
      <c r="AO2095" s="1"/>
      <c r="AP2095" s="1"/>
      <c r="AQ2095" s="1"/>
      <c r="AR2095" s="1"/>
      <c r="AS2095" s="1"/>
    </row>
    <row r="2096" s="24" customFormat="1">
      <c r="B2096" s="25" t="s">
        <v>848</v>
      </c>
      <c r="C2096" s="25" t="s">
        <v>115</v>
      </c>
      <c r="D2096" s="25"/>
      <c r="E2096" s="32" t="str">
        <f t="shared" si="4100"/>
        <v>05</v>
      </c>
      <c r="F2096" s="25"/>
      <c r="G2096" s="25"/>
      <c r="H2096" s="27" t="s">
        <v>116</v>
      </c>
      <c r="I2096" s="28">
        <f>I2104+I2165+I2097</f>
        <v>63818.80000000001</v>
      </c>
      <c r="J2096" s="28">
        <f>J2104+J2165+J2097</f>
        <v>7919.1999999999998</v>
      </c>
      <c r="K2096" s="28">
        <f>K2104+K2165+K2097</f>
        <v>7919.1999999999998</v>
      </c>
      <c r="L2096" s="28">
        <f>L2104+L2165+L2097</f>
        <v>-15871.200000000001</v>
      </c>
      <c r="M2096" s="28">
        <f>M2104+M2165+M2097</f>
        <v>4500</v>
      </c>
      <c r="N2096" s="28">
        <f>N2104+N2165+N2097</f>
        <v>4410</v>
      </c>
      <c r="O2096" s="28">
        <f>O2104+O2165+O2097</f>
        <v>-251.59999999999999</v>
      </c>
      <c r="P2096" s="28">
        <f>P2104+P2165+P2097</f>
        <v>0</v>
      </c>
      <c r="Q2096" s="28">
        <f>Q2104+Q2165+Q2097</f>
        <v>0</v>
      </c>
      <c r="R2096" s="28">
        <f>R2104+R2165+R2097</f>
        <v>15159.196</v>
      </c>
      <c r="S2096" s="28">
        <f>S2104+S2165+S2097</f>
        <v>0</v>
      </c>
      <c r="T2096" s="28">
        <f>T2104+T2165+T2097</f>
        <v>0</v>
      </c>
      <c r="U2096" s="28">
        <f>U2104+U2165+U2097</f>
        <v>1.157</v>
      </c>
      <c r="V2096" s="28">
        <f t="shared" si="4101"/>
        <v>62856.35300000001</v>
      </c>
      <c r="W2096" s="28">
        <f>W2104+W2165+W2097</f>
        <v>1701.1569999999999</v>
      </c>
      <c r="X2096" s="28">
        <f>X2104+X2165+X2097</f>
        <v>0</v>
      </c>
      <c r="Y2096" s="28">
        <f>Y2104+Y2165+Y2097</f>
        <v>0</v>
      </c>
      <c r="Z2096" s="28">
        <f>Z2104+Z2165+Z2097</f>
        <v>0</v>
      </c>
      <c r="AA2096" s="28">
        <f>AA2104+AA2165+AA2097</f>
        <v>0</v>
      </c>
      <c r="AB2096" s="28">
        <f>AB2104+AB2165+AB2097</f>
        <v>7362.1384099999996</v>
      </c>
      <c r="AC2096" s="29">
        <f>AC2104+AC2165+AC2097</f>
        <v>27312.456989999999</v>
      </c>
      <c r="AD2096" s="29">
        <f>AD2104+AD2165+AD2097</f>
        <v>26833.579220000003</v>
      </c>
      <c r="AE2096" s="30">
        <f t="shared" si="4086"/>
        <v>98.246669019285491</v>
      </c>
      <c r="AF2096" s="28">
        <f>AF2104+AF2165+AF2097</f>
        <v>31848.259170000001</v>
      </c>
      <c r="AG2096" s="28">
        <f>AG2104+AG2165+AG2097</f>
        <v>-251.59999999999999</v>
      </c>
      <c r="AH2096" s="28">
        <f>AH2104+AH2165+AH2097</f>
        <v>0</v>
      </c>
      <c r="AI2096" s="28">
        <f>AI2104+AI2165+AI2097</f>
        <v>0</v>
      </c>
      <c r="AJ2096" s="28">
        <f>AJ2104+AJ2165+AJ2097</f>
        <v>0</v>
      </c>
      <c r="AK2096" s="28">
        <f>AK2104+AK2165+AK2097</f>
        <v>0</v>
      </c>
      <c r="AL2096" s="28">
        <f t="shared" si="4087"/>
        <v>31596.659170000003</v>
      </c>
      <c r="AM2096" s="28">
        <f t="shared" si="4088"/>
        <v>31259.693830000007</v>
      </c>
      <c r="AN2096" s="31"/>
      <c r="AO2096" s="24"/>
      <c r="AP2096" s="24"/>
      <c r="AQ2096" s="24"/>
      <c r="AR2096" s="24"/>
      <c r="AS2096" s="24"/>
    </row>
    <row r="2097" s="33" customFormat="1">
      <c r="B2097" s="34" t="s">
        <v>848</v>
      </c>
      <c r="C2097" s="34" t="s">
        <v>115</v>
      </c>
      <c r="D2097" s="34" t="s">
        <v>505</v>
      </c>
      <c r="E2097" s="35" t="str">
        <f t="shared" si="4100"/>
        <v>0502</v>
      </c>
      <c r="F2097" s="34"/>
      <c r="G2097" s="34"/>
      <c r="H2097" s="36" t="s">
        <v>781</v>
      </c>
      <c r="I2097" s="37">
        <f t="shared" ref="I2097:I2102" si="4102">I2098</f>
        <v>604.39999999999998</v>
      </c>
      <c r="J2097" s="37">
        <f t="shared" ref="J2097:J2102" si="4103">J2098</f>
        <v>0</v>
      </c>
      <c r="K2097" s="37">
        <f t="shared" ref="K2097:K2102" si="4104">K2098</f>
        <v>0</v>
      </c>
      <c r="L2097" s="37">
        <f t="shared" ref="L2097:L2102" si="4105">L2098</f>
        <v>0</v>
      </c>
      <c r="M2097" s="37">
        <f t="shared" ref="M2097:M2102" si="4106">M2098</f>
        <v>0</v>
      </c>
      <c r="N2097" s="37">
        <f t="shared" ref="N2097:N2102" si="4107">N2098</f>
        <v>0</v>
      </c>
      <c r="O2097" s="37">
        <f t="shared" ref="O2097:O2102" si="4108">O2098</f>
        <v>-214.44999999999999</v>
      </c>
      <c r="P2097" s="37">
        <f t="shared" ref="P2097:P2102" si="4109">P2098</f>
        <v>0</v>
      </c>
      <c r="Q2097" s="37">
        <f t="shared" ref="Q2097:Q2102" si="4110">Q2098</f>
        <v>0</v>
      </c>
      <c r="R2097" s="37">
        <f t="shared" ref="R2097:R2102" si="4111">R2098</f>
        <v>0</v>
      </c>
      <c r="S2097" s="37">
        <f t="shared" ref="S2097:S2102" si="4112">S2098</f>
        <v>0</v>
      </c>
      <c r="T2097" s="37">
        <f t="shared" ref="T2097:T2102" si="4113">T2098</f>
        <v>0</v>
      </c>
      <c r="U2097" s="37">
        <f t="shared" ref="U2097:U2102" si="4114">U2098</f>
        <v>0</v>
      </c>
      <c r="V2097" s="37">
        <f t="shared" si="4101"/>
        <v>389.94999999999999</v>
      </c>
      <c r="W2097" s="37">
        <f t="shared" ref="W2097:W2102" si="4115">W2098</f>
        <v>0</v>
      </c>
      <c r="X2097" s="37">
        <f t="shared" ref="X2097:X2102" si="4116">X2098</f>
        <v>0</v>
      </c>
      <c r="Y2097" s="37">
        <f t="shared" ref="Y2097:Y2102" si="4117">Y2098</f>
        <v>0</v>
      </c>
      <c r="Z2097" s="37">
        <f t="shared" ref="Z2097:Z2102" si="4118">Z2098</f>
        <v>-604.39999999999998</v>
      </c>
      <c r="AA2097" s="37">
        <f t="shared" ref="AA2097:AA2102" si="4119">AA2098</f>
        <v>0</v>
      </c>
      <c r="AB2097" s="37">
        <f t="shared" ref="AB2097:AB2102" si="4120">AB2098</f>
        <v>0</v>
      </c>
      <c r="AC2097" s="38">
        <f t="shared" ref="AC2097:AC2102" si="4121">AC2098</f>
        <v>389.94999999999999</v>
      </c>
      <c r="AD2097" s="38">
        <f t="shared" ref="AD2097:AD2102" si="4122">AD2098</f>
        <v>0</v>
      </c>
      <c r="AE2097" s="39">
        <f t="shared" si="4086"/>
        <v>0</v>
      </c>
      <c r="AF2097" s="37">
        <f t="shared" ref="AF2097:AF2102" si="4123">AF2098</f>
        <v>604.39999999999998</v>
      </c>
      <c r="AG2097" s="37">
        <f t="shared" ref="AG2097:AG2102" si="4124">AG2098</f>
        <v>-214.44999999999999</v>
      </c>
      <c r="AH2097" s="37">
        <f t="shared" ref="AH2097:AH2102" si="4125">AH2098</f>
        <v>0</v>
      </c>
      <c r="AI2097" s="37">
        <f t="shared" ref="AI2097:AI2102" si="4126">AI2098</f>
        <v>0</v>
      </c>
      <c r="AJ2097" s="37">
        <f t="shared" ref="AJ2097:AJ2102" si="4127">AJ2098</f>
        <v>0</v>
      </c>
      <c r="AK2097" s="37">
        <f t="shared" ref="AK2097:AK2102" si="4128">AK2098</f>
        <v>0</v>
      </c>
      <c r="AL2097" s="37">
        <f t="shared" si="4087"/>
        <v>389.94999999999999</v>
      </c>
      <c r="AM2097" s="37">
        <f t="shared" si="4088"/>
        <v>0</v>
      </c>
      <c r="AN2097" s="2"/>
      <c r="AO2097" s="33"/>
      <c r="AP2097" s="33"/>
      <c r="AQ2097" s="33"/>
      <c r="AR2097" s="33"/>
      <c r="AS2097" s="33"/>
    </row>
    <row r="2098" ht="31.5">
      <c r="B2098" s="41" t="s">
        <v>848</v>
      </c>
      <c r="C2098" s="41" t="s">
        <v>115</v>
      </c>
      <c r="D2098" s="41" t="s">
        <v>505</v>
      </c>
      <c r="E2098" s="26" t="str">
        <f t="shared" si="4100"/>
        <v>0502</v>
      </c>
      <c r="F2098" s="41" t="s">
        <v>763</v>
      </c>
      <c r="G2098" s="41"/>
      <c r="H2098" s="42" t="s">
        <v>764</v>
      </c>
      <c r="I2098" s="43">
        <f t="shared" si="4102"/>
        <v>604.39999999999998</v>
      </c>
      <c r="J2098" s="43">
        <f t="shared" si="4103"/>
        <v>0</v>
      </c>
      <c r="K2098" s="43">
        <f t="shared" si="4104"/>
        <v>0</v>
      </c>
      <c r="L2098" s="43">
        <f t="shared" si="4105"/>
        <v>0</v>
      </c>
      <c r="M2098" s="43">
        <f t="shared" si="4106"/>
        <v>0</v>
      </c>
      <c r="N2098" s="43">
        <f t="shared" si="4107"/>
        <v>0</v>
      </c>
      <c r="O2098" s="43">
        <f t="shared" si="4108"/>
        <v>-214.44999999999999</v>
      </c>
      <c r="P2098" s="43">
        <f t="shared" si="4109"/>
        <v>0</v>
      </c>
      <c r="Q2098" s="43">
        <f t="shared" si="4110"/>
        <v>0</v>
      </c>
      <c r="R2098" s="43">
        <f t="shared" si="4111"/>
        <v>0</v>
      </c>
      <c r="S2098" s="43">
        <f t="shared" si="4112"/>
        <v>0</v>
      </c>
      <c r="T2098" s="43">
        <f t="shared" si="4113"/>
        <v>0</v>
      </c>
      <c r="U2098" s="43">
        <f t="shared" si="4114"/>
        <v>0</v>
      </c>
      <c r="V2098" s="43">
        <f t="shared" si="4101"/>
        <v>389.94999999999999</v>
      </c>
      <c r="W2098" s="43">
        <f t="shared" si="4115"/>
        <v>0</v>
      </c>
      <c r="X2098" s="43">
        <f t="shared" si="4116"/>
        <v>0</v>
      </c>
      <c r="Y2098" s="43">
        <f t="shared" si="4117"/>
        <v>0</v>
      </c>
      <c r="Z2098" s="43">
        <f t="shared" si="4118"/>
        <v>-604.39999999999998</v>
      </c>
      <c r="AA2098" s="43">
        <f t="shared" si="4119"/>
        <v>0</v>
      </c>
      <c r="AB2098" s="43">
        <f t="shared" si="4120"/>
        <v>0</v>
      </c>
      <c r="AC2098" s="44">
        <f t="shared" si="4121"/>
        <v>389.94999999999999</v>
      </c>
      <c r="AD2098" s="44">
        <f t="shared" si="4122"/>
        <v>0</v>
      </c>
      <c r="AE2098" s="45">
        <f t="shared" si="4086"/>
        <v>0</v>
      </c>
      <c r="AF2098" s="43">
        <f t="shared" si="4123"/>
        <v>604.39999999999998</v>
      </c>
      <c r="AG2098" s="43">
        <f t="shared" si="4124"/>
        <v>-214.44999999999999</v>
      </c>
      <c r="AH2098" s="43">
        <f t="shared" si="4125"/>
        <v>0</v>
      </c>
      <c r="AI2098" s="43">
        <f t="shared" si="4126"/>
        <v>0</v>
      </c>
      <c r="AJ2098" s="43">
        <f t="shared" si="4127"/>
        <v>0</v>
      </c>
      <c r="AK2098" s="43">
        <f t="shared" si="4128"/>
        <v>0</v>
      </c>
      <c r="AL2098" s="43">
        <f t="shared" si="4087"/>
        <v>389.94999999999999</v>
      </c>
      <c r="AM2098" s="43">
        <f t="shared" si="4088"/>
        <v>0</v>
      </c>
      <c r="AN2098" s="2"/>
      <c r="AO2098" s="1"/>
      <c r="AP2098" s="1"/>
      <c r="AQ2098" s="1"/>
      <c r="AR2098" s="1"/>
      <c r="AS2098" s="1"/>
    </row>
    <row r="2099" ht="31.5">
      <c r="B2099" s="41" t="s">
        <v>848</v>
      </c>
      <c r="C2099" s="41" t="s">
        <v>115</v>
      </c>
      <c r="D2099" s="41" t="s">
        <v>505</v>
      </c>
      <c r="E2099" s="26" t="str">
        <f t="shared" si="4100"/>
        <v>0502</v>
      </c>
      <c r="F2099" s="41" t="s">
        <v>782</v>
      </c>
      <c r="G2099" s="41"/>
      <c r="H2099" s="42" t="s">
        <v>783</v>
      </c>
      <c r="I2099" s="43">
        <f t="shared" si="4102"/>
        <v>604.39999999999998</v>
      </c>
      <c r="J2099" s="43">
        <f t="shared" si="4103"/>
        <v>0</v>
      </c>
      <c r="K2099" s="43">
        <f t="shared" si="4104"/>
        <v>0</v>
      </c>
      <c r="L2099" s="43">
        <f t="shared" si="4105"/>
        <v>0</v>
      </c>
      <c r="M2099" s="43">
        <f t="shared" si="4106"/>
        <v>0</v>
      </c>
      <c r="N2099" s="43">
        <f t="shared" si="4107"/>
        <v>0</v>
      </c>
      <c r="O2099" s="43">
        <f t="shared" si="4108"/>
        <v>-214.44999999999999</v>
      </c>
      <c r="P2099" s="43">
        <f t="shared" si="4109"/>
        <v>0</v>
      </c>
      <c r="Q2099" s="43">
        <f t="shared" si="4110"/>
        <v>0</v>
      </c>
      <c r="R2099" s="43">
        <f t="shared" si="4111"/>
        <v>0</v>
      </c>
      <c r="S2099" s="43">
        <f t="shared" si="4112"/>
        <v>0</v>
      </c>
      <c r="T2099" s="43">
        <f t="shared" si="4113"/>
        <v>0</v>
      </c>
      <c r="U2099" s="43">
        <f t="shared" si="4114"/>
        <v>0</v>
      </c>
      <c r="V2099" s="43">
        <f t="shared" si="4101"/>
        <v>389.94999999999999</v>
      </c>
      <c r="W2099" s="43">
        <f t="shared" si="4115"/>
        <v>0</v>
      </c>
      <c r="X2099" s="43">
        <f t="shared" si="4116"/>
        <v>0</v>
      </c>
      <c r="Y2099" s="43">
        <f t="shared" si="4117"/>
        <v>0</v>
      </c>
      <c r="Z2099" s="43">
        <f t="shared" si="4118"/>
        <v>-604.39999999999998</v>
      </c>
      <c r="AA2099" s="43">
        <f t="shared" si="4119"/>
        <v>0</v>
      </c>
      <c r="AB2099" s="43">
        <f t="shared" si="4120"/>
        <v>0</v>
      </c>
      <c r="AC2099" s="44">
        <f t="shared" si="4121"/>
        <v>389.94999999999999</v>
      </c>
      <c r="AD2099" s="44">
        <f t="shared" si="4122"/>
        <v>0</v>
      </c>
      <c r="AE2099" s="45">
        <f t="shared" si="4086"/>
        <v>0</v>
      </c>
      <c r="AF2099" s="43">
        <f t="shared" si="4123"/>
        <v>604.39999999999998</v>
      </c>
      <c r="AG2099" s="43">
        <f t="shared" si="4124"/>
        <v>-214.44999999999999</v>
      </c>
      <c r="AH2099" s="43">
        <f t="shared" si="4125"/>
        <v>0</v>
      </c>
      <c r="AI2099" s="43">
        <f t="shared" si="4126"/>
        <v>0</v>
      </c>
      <c r="AJ2099" s="43">
        <f t="shared" si="4127"/>
        <v>0</v>
      </c>
      <c r="AK2099" s="43">
        <f t="shared" si="4128"/>
        <v>0</v>
      </c>
      <c r="AL2099" s="43">
        <f t="shared" si="4087"/>
        <v>389.94999999999999</v>
      </c>
      <c r="AM2099" s="43">
        <f t="shared" si="4088"/>
        <v>0</v>
      </c>
      <c r="AN2099" s="2"/>
      <c r="AO2099" s="1"/>
      <c r="AP2099" s="1"/>
      <c r="AQ2099" s="1"/>
      <c r="AR2099" s="1"/>
      <c r="AS2099" s="1"/>
    </row>
    <row r="2100" ht="63">
      <c r="B2100" s="41" t="s">
        <v>848</v>
      </c>
      <c r="C2100" s="41" t="s">
        <v>115</v>
      </c>
      <c r="D2100" s="41" t="s">
        <v>505</v>
      </c>
      <c r="E2100" s="26" t="str">
        <f t="shared" si="4100"/>
        <v>0502</v>
      </c>
      <c r="F2100" s="41" t="s">
        <v>784</v>
      </c>
      <c r="G2100" s="41"/>
      <c r="H2100" s="42" t="s">
        <v>785</v>
      </c>
      <c r="I2100" s="43">
        <f t="shared" si="4102"/>
        <v>604.39999999999998</v>
      </c>
      <c r="J2100" s="43">
        <f t="shared" si="4103"/>
        <v>0</v>
      </c>
      <c r="K2100" s="43">
        <f t="shared" si="4104"/>
        <v>0</v>
      </c>
      <c r="L2100" s="43">
        <f t="shared" si="4105"/>
        <v>0</v>
      </c>
      <c r="M2100" s="43">
        <f t="shared" si="4106"/>
        <v>0</v>
      </c>
      <c r="N2100" s="43">
        <f t="shared" si="4107"/>
        <v>0</v>
      </c>
      <c r="O2100" s="43">
        <f t="shared" si="4108"/>
        <v>-214.44999999999999</v>
      </c>
      <c r="P2100" s="43">
        <f t="shared" si="4109"/>
        <v>0</v>
      </c>
      <c r="Q2100" s="43">
        <f t="shared" si="4110"/>
        <v>0</v>
      </c>
      <c r="R2100" s="43">
        <f t="shared" si="4111"/>
        <v>0</v>
      </c>
      <c r="S2100" s="43">
        <f t="shared" si="4112"/>
        <v>0</v>
      </c>
      <c r="T2100" s="43">
        <f t="shared" si="4113"/>
        <v>0</v>
      </c>
      <c r="U2100" s="43">
        <f t="shared" si="4114"/>
        <v>0</v>
      </c>
      <c r="V2100" s="43">
        <f t="shared" si="4101"/>
        <v>389.94999999999999</v>
      </c>
      <c r="W2100" s="43">
        <f t="shared" si="4115"/>
        <v>0</v>
      </c>
      <c r="X2100" s="43">
        <f t="shared" si="4116"/>
        <v>0</v>
      </c>
      <c r="Y2100" s="43">
        <f t="shared" si="4117"/>
        <v>0</v>
      </c>
      <c r="Z2100" s="43">
        <f t="shared" si="4118"/>
        <v>-604.39999999999998</v>
      </c>
      <c r="AA2100" s="43">
        <f t="shared" si="4119"/>
        <v>0</v>
      </c>
      <c r="AB2100" s="43">
        <f t="shared" si="4120"/>
        <v>0</v>
      </c>
      <c r="AC2100" s="44">
        <f t="shared" si="4121"/>
        <v>389.94999999999999</v>
      </c>
      <c r="AD2100" s="44">
        <f t="shared" si="4122"/>
        <v>0</v>
      </c>
      <c r="AE2100" s="45">
        <f t="shared" si="4086"/>
        <v>0</v>
      </c>
      <c r="AF2100" s="43">
        <f t="shared" si="4123"/>
        <v>604.39999999999998</v>
      </c>
      <c r="AG2100" s="43">
        <f t="shared" si="4124"/>
        <v>-214.44999999999999</v>
      </c>
      <c r="AH2100" s="43">
        <f t="shared" si="4125"/>
        <v>0</v>
      </c>
      <c r="AI2100" s="43">
        <f t="shared" si="4126"/>
        <v>0</v>
      </c>
      <c r="AJ2100" s="43">
        <f t="shared" si="4127"/>
        <v>0</v>
      </c>
      <c r="AK2100" s="43">
        <f t="shared" si="4128"/>
        <v>0</v>
      </c>
      <c r="AL2100" s="43">
        <f t="shared" si="4087"/>
        <v>389.94999999999999</v>
      </c>
      <c r="AM2100" s="43">
        <f t="shared" si="4088"/>
        <v>0</v>
      </c>
      <c r="AN2100" s="2"/>
      <c r="AR2100" s="1"/>
      <c r="AS2100" s="1"/>
    </row>
    <row r="2101" ht="31.5">
      <c r="B2101" s="41" t="s">
        <v>848</v>
      </c>
      <c r="C2101" s="41" t="s">
        <v>115</v>
      </c>
      <c r="D2101" s="41" t="s">
        <v>505</v>
      </c>
      <c r="E2101" s="26" t="str">
        <f t="shared" si="4100"/>
        <v>0502</v>
      </c>
      <c r="F2101" s="41" t="s">
        <v>786</v>
      </c>
      <c r="G2101" s="41"/>
      <c r="H2101" s="42" t="s">
        <v>787</v>
      </c>
      <c r="I2101" s="43">
        <f t="shared" si="4102"/>
        <v>604.39999999999998</v>
      </c>
      <c r="J2101" s="43">
        <f t="shared" si="4103"/>
        <v>0</v>
      </c>
      <c r="K2101" s="43">
        <f t="shared" si="4104"/>
        <v>0</v>
      </c>
      <c r="L2101" s="43">
        <f t="shared" si="4105"/>
        <v>0</v>
      </c>
      <c r="M2101" s="43">
        <f t="shared" si="4106"/>
        <v>0</v>
      </c>
      <c r="N2101" s="43">
        <f t="shared" si="4107"/>
        <v>0</v>
      </c>
      <c r="O2101" s="43">
        <f t="shared" si="4108"/>
        <v>-214.44999999999999</v>
      </c>
      <c r="P2101" s="43">
        <f t="shared" si="4109"/>
        <v>0</v>
      </c>
      <c r="Q2101" s="43">
        <f t="shared" si="4110"/>
        <v>0</v>
      </c>
      <c r="R2101" s="43">
        <f t="shared" si="4111"/>
        <v>0</v>
      </c>
      <c r="S2101" s="43">
        <f t="shared" si="4112"/>
        <v>0</v>
      </c>
      <c r="T2101" s="43">
        <f t="shared" si="4113"/>
        <v>0</v>
      </c>
      <c r="U2101" s="43">
        <f t="shared" si="4114"/>
        <v>0</v>
      </c>
      <c r="V2101" s="43">
        <f t="shared" si="4101"/>
        <v>389.94999999999999</v>
      </c>
      <c r="W2101" s="43">
        <f t="shared" si="4115"/>
        <v>0</v>
      </c>
      <c r="X2101" s="43">
        <f t="shared" si="4116"/>
        <v>0</v>
      </c>
      <c r="Y2101" s="43">
        <f t="shared" si="4117"/>
        <v>0</v>
      </c>
      <c r="Z2101" s="43">
        <f t="shared" si="4118"/>
        <v>-604.39999999999998</v>
      </c>
      <c r="AA2101" s="43">
        <f t="shared" si="4119"/>
        <v>0</v>
      </c>
      <c r="AB2101" s="43">
        <f t="shared" si="4120"/>
        <v>0</v>
      </c>
      <c r="AC2101" s="44">
        <f t="shared" si="4121"/>
        <v>389.94999999999999</v>
      </c>
      <c r="AD2101" s="44">
        <f t="shared" si="4122"/>
        <v>0</v>
      </c>
      <c r="AE2101" s="45">
        <f t="shared" si="4086"/>
        <v>0</v>
      </c>
      <c r="AF2101" s="43">
        <f t="shared" si="4123"/>
        <v>604.39999999999998</v>
      </c>
      <c r="AG2101" s="43">
        <f t="shared" si="4124"/>
        <v>-214.44999999999999</v>
      </c>
      <c r="AH2101" s="43">
        <f t="shared" si="4125"/>
        <v>0</v>
      </c>
      <c r="AI2101" s="43">
        <f t="shared" si="4126"/>
        <v>0</v>
      </c>
      <c r="AJ2101" s="43">
        <f t="shared" si="4127"/>
        <v>0</v>
      </c>
      <c r="AK2101" s="43">
        <f t="shared" si="4128"/>
        <v>0</v>
      </c>
      <c r="AL2101" s="43">
        <f t="shared" si="4087"/>
        <v>389.94999999999999</v>
      </c>
      <c r="AM2101" s="43">
        <f t="shared" si="4088"/>
        <v>0</v>
      </c>
      <c r="AN2101" s="2"/>
      <c r="AO2101" s="1"/>
      <c r="AP2101" s="1"/>
      <c r="AQ2101" s="1"/>
      <c r="AR2101" s="1"/>
      <c r="AS2101" s="1"/>
    </row>
    <row r="2102" ht="31.5">
      <c r="B2102" s="41" t="s">
        <v>848</v>
      </c>
      <c r="C2102" s="41" t="s">
        <v>115</v>
      </c>
      <c r="D2102" s="41" t="s">
        <v>505</v>
      </c>
      <c r="E2102" s="26" t="str">
        <f t="shared" si="4100"/>
        <v>0502</v>
      </c>
      <c r="F2102" s="41" t="s">
        <v>786</v>
      </c>
      <c r="G2102" s="41" t="s">
        <v>53</v>
      </c>
      <c r="H2102" s="42" t="s">
        <v>54</v>
      </c>
      <c r="I2102" s="43">
        <f t="shared" si="4102"/>
        <v>604.39999999999998</v>
      </c>
      <c r="J2102" s="43">
        <f t="shared" si="4103"/>
        <v>0</v>
      </c>
      <c r="K2102" s="43">
        <f t="shared" si="4104"/>
        <v>0</v>
      </c>
      <c r="L2102" s="43">
        <f t="shared" si="4105"/>
        <v>0</v>
      </c>
      <c r="M2102" s="43">
        <f t="shared" si="4106"/>
        <v>0</v>
      </c>
      <c r="N2102" s="43">
        <f t="shared" si="4107"/>
        <v>0</v>
      </c>
      <c r="O2102" s="43">
        <f t="shared" si="4108"/>
        <v>-214.44999999999999</v>
      </c>
      <c r="P2102" s="43">
        <f t="shared" si="4109"/>
        <v>0</v>
      </c>
      <c r="Q2102" s="43">
        <f t="shared" si="4110"/>
        <v>0</v>
      </c>
      <c r="R2102" s="43">
        <f t="shared" si="4111"/>
        <v>0</v>
      </c>
      <c r="S2102" s="43">
        <f t="shared" si="4112"/>
        <v>0</v>
      </c>
      <c r="T2102" s="43">
        <f t="shared" si="4113"/>
        <v>0</v>
      </c>
      <c r="U2102" s="43">
        <f t="shared" si="4114"/>
        <v>0</v>
      </c>
      <c r="V2102" s="43">
        <f t="shared" si="4101"/>
        <v>389.94999999999999</v>
      </c>
      <c r="W2102" s="43">
        <f t="shared" si="4115"/>
        <v>0</v>
      </c>
      <c r="X2102" s="43">
        <f t="shared" si="4116"/>
        <v>0</v>
      </c>
      <c r="Y2102" s="43">
        <f t="shared" si="4117"/>
        <v>0</v>
      </c>
      <c r="Z2102" s="43">
        <f t="shared" si="4118"/>
        <v>-604.39999999999998</v>
      </c>
      <c r="AA2102" s="43">
        <f t="shared" si="4119"/>
        <v>0</v>
      </c>
      <c r="AB2102" s="43">
        <f t="shared" si="4120"/>
        <v>0</v>
      </c>
      <c r="AC2102" s="44">
        <f t="shared" si="4121"/>
        <v>389.94999999999999</v>
      </c>
      <c r="AD2102" s="44">
        <f t="shared" si="4122"/>
        <v>0</v>
      </c>
      <c r="AE2102" s="45">
        <f t="shared" si="4086"/>
        <v>0</v>
      </c>
      <c r="AF2102" s="43">
        <f t="shared" si="4123"/>
        <v>604.39999999999998</v>
      </c>
      <c r="AG2102" s="43">
        <f t="shared" si="4124"/>
        <v>-214.44999999999999</v>
      </c>
      <c r="AH2102" s="43">
        <f t="shared" si="4125"/>
        <v>0</v>
      </c>
      <c r="AI2102" s="43">
        <f t="shared" si="4126"/>
        <v>0</v>
      </c>
      <c r="AJ2102" s="43">
        <f t="shared" si="4127"/>
        <v>0</v>
      </c>
      <c r="AK2102" s="43">
        <f t="shared" si="4128"/>
        <v>0</v>
      </c>
      <c r="AL2102" s="43">
        <f t="shared" si="4087"/>
        <v>389.94999999999999</v>
      </c>
      <c r="AM2102" s="43">
        <f t="shared" si="4088"/>
        <v>0</v>
      </c>
      <c r="AN2102" s="2"/>
      <c r="AO2102" s="1"/>
      <c r="AP2102" s="1"/>
      <c r="AQ2102" s="1"/>
      <c r="AR2102" s="1"/>
      <c r="AS2102" s="1"/>
    </row>
    <row r="2103" ht="31.5">
      <c r="B2103" s="41" t="s">
        <v>848</v>
      </c>
      <c r="C2103" s="41" t="s">
        <v>115</v>
      </c>
      <c r="D2103" s="41" t="s">
        <v>505</v>
      </c>
      <c r="E2103" s="26" t="str">
        <f t="shared" si="4100"/>
        <v>0502</v>
      </c>
      <c r="F2103" s="41" t="s">
        <v>786</v>
      </c>
      <c r="G2103" s="41" t="s">
        <v>55</v>
      </c>
      <c r="H2103" s="42" t="s">
        <v>56</v>
      </c>
      <c r="I2103" s="43">
        <v>604.39999999999998</v>
      </c>
      <c r="J2103" s="43"/>
      <c r="K2103" s="43"/>
      <c r="L2103" s="43"/>
      <c r="M2103" s="43"/>
      <c r="N2103" s="43"/>
      <c r="O2103" s="43">
        <v>-214.44999999999999</v>
      </c>
      <c r="P2103" s="43">
        <v>0</v>
      </c>
      <c r="Q2103" s="43">
        <v>0</v>
      </c>
      <c r="R2103" s="43">
        <v>0</v>
      </c>
      <c r="S2103" s="43">
        <v>0</v>
      </c>
      <c r="T2103" s="43">
        <v>0</v>
      </c>
      <c r="U2103" s="43">
        <f>-604.4+604.4</f>
        <v>0</v>
      </c>
      <c r="V2103" s="43">
        <f t="shared" si="4101"/>
        <v>389.94999999999999</v>
      </c>
      <c r="W2103" s="43"/>
      <c r="X2103" s="43"/>
      <c r="Y2103" s="43"/>
      <c r="Z2103" s="43">
        <v>-604.39999999999998</v>
      </c>
      <c r="AA2103" s="43"/>
      <c r="AB2103" s="43">
        <v>0</v>
      </c>
      <c r="AC2103" s="44">
        <v>389.94999999999999</v>
      </c>
      <c r="AD2103" s="44">
        <v>0</v>
      </c>
      <c r="AE2103" s="45">
        <f t="shared" si="4086"/>
        <v>0</v>
      </c>
      <c r="AF2103" s="43">
        <v>604.39999999999998</v>
      </c>
      <c r="AG2103" s="43">
        <v>-214.44999999999999</v>
      </c>
      <c r="AH2103" s="43">
        <v>0</v>
      </c>
      <c r="AI2103" s="43">
        <v>0</v>
      </c>
      <c r="AJ2103" s="43">
        <v>0</v>
      </c>
      <c r="AK2103" s="43">
        <v>0</v>
      </c>
      <c r="AL2103" s="43">
        <f t="shared" si="4087"/>
        <v>389.94999999999999</v>
      </c>
      <c r="AM2103" s="43">
        <f t="shared" si="4088"/>
        <v>0</v>
      </c>
      <c r="AN2103" s="2"/>
      <c r="AO2103" s="1"/>
      <c r="AP2103" s="1"/>
      <c r="AQ2103" s="1"/>
      <c r="AR2103" s="1"/>
      <c r="AS2103" s="1"/>
    </row>
    <row r="2104" s="33" customFormat="1">
      <c r="B2104" s="34" t="s">
        <v>848</v>
      </c>
      <c r="C2104" s="34" t="s">
        <v>115</v>
      </c>
      <c r="D2104" s="34" t="s">
        <v>117</v>
      </c>
      <c r="E2104" s="35" t="str">
        <f t="shared" si="4100"/>
        <v>0503</v>
      </c>
      <c r="F2104" s="34"/>
      <c r="G2104" s="34"/>
      <c r="H2104" s="36" t="s">
        <v>118</v>
      </c>
      <c r="I2104" s="37">
        <f>I2105+I2119+I2137+I2157+I2131</f>
        <v>63214.400000000009</v>
      </c>
      <c r="J2104" s="37">
        <f>J2105+J2119+J2137+J2157+J2131</f>
        <v>7919.1999999999998</v>
      </c>
      <c r="K2104" s="37">
        <f>K2105+K2119+K2137+K2157+K2131</f>
        <v>7919.1999999999998</v>
      </c>
      <c r="L2104" s="37">
        <f>L2105+L2119+L2137+L2157+L2131</f>
        <v>-15871.200000000001</v>
      </c>
      <c r="M2104" s="37">
        <f>M2105+M2119+M2137+M2157+M2131</f>
        <v>4500</v>
      </c>
      <c r="N2104" s="37">
        <f>N2105+N2119+N2137+N2157+N2131</f>
        <v>4410</v>
      </c>
      <c r="O2104" s="37">
        <f>O2105+O2119+O2137+O2157+O2131</f>
        <v>-37.149999999999999</v>
      </c>
      <c r="P2104" s="37">
        <f>P2105+P2119+P2137+P2157+P2131</f>
        <v>0</v>
      </c>
      <c r="Q2104" s="37">
        <f>Q2105+Q2119+Q2137+Q2157+Q2131</f>
        <v>0</v>
      </c>
      <c r="R2104" s="37">
        <f>R2105+R2119+R2137+R2157+R2131</f>
        <v>15159.196</v>
      </c>
      <c r="S2104" s="37">
        <f>S2105+S2119+S2137+S2157+S2131</f>
        <v>0</v>
      </c>
      <c r="T2104" s="37">
        <f>T2105+T2119+T2137+T2157+T2131</f>
        <v>0</v>
      </c>
      <c r="U2104" s="37">
        <v>1.157</v>
      </c>
      <c r="V2104" s="37">
        <f t="shared" si="4101"/>
        <v>62466.403000000013</v>
      </c>
      <c r="W2104" s="37">
        <f>W2105+W2119+W2137+W2157+W2131</f>
        <v>1.157</v>
      </c>
      <c r="X2104" s="37">
        <f>X2105+X2119+X2137+X2157+X2131</f>
        <v>0</v>
      </c>
      <c r="Y2104" s="37">
        <f>Y2105+Y2119+Y2137+Y2157+Y2131</f>
        <v>0</v>
      </c>
      <c r="Z2104" s="37">
        <f>Z2105+Z2119+Z2137+Z2157+Z2131</f>
        <v>0</v>
      </c>
      <c r="AA2104" s="37">
        <f>AA2105+AA2119+AA2137+AA2157+AA2131</f>
        <v>0</v>
      </c>
      <c r="AB2104" s="37">
        <f>AB2105+AB2119+AB2137+AB2157+AB2131</f>
        <v>7362.1384099999996</v>
      </c>
      <c r="AC2104" s="38">
        <f>AC2105+AC2119+AC2137+AC2157+AC2131</f>
        <v>26922.506989999998</v>
      </c>
      <c r="AD2104" s="38">
        <f>AD2105+AD2119+AD2137+AD2157+AD2131</f>
        <v>26833.579220000003</v>
      </c>
      <c r="AE2104" s="39">
        <f t="shared" si="4086"/>
        <v>99.669689861969303</v>
      </c>
      <c r="AF2104" s="37">
        <f>AF2105+AF2119+AF2137+AF2157+AF2131</f>
        <v>31243.85917</v>
      </c>
      <c r="AG2104" s="37">
        <f>AG2105+AG2119+AG2137+AG2157+AG2131</f>
        <v>-37.149999999999999</v>
      </c>
      <c r="AH2104" s="37">
        <f>AH2105+AH2119+AH2137+AH2157+AH2131</f>
        <v>0</v>
      </c>
      <c r="AI2104" s="37">
        <f>AI2105+AI2119+AI2137+AI2157+AI2131</f>
        <v>0</v>
      </c>
      <c r="AJ2104" s="37">
        <f>AJ2105+AJ2119+AJ2137+AJ2157+AJ2131</f>
        <v>0</v>
      </c>
      <c r="AK2104" s="37">
        <f>AK2105+AK2119+AK2137+AK2157+AK2131</f>
        <v>0</v>
      </c>
      <c r="AL2104" s="37">
        <f t="shared" si="4087"/>
        <v>31206.709169999998</v>
      </c>
      <c r="AM2104" s="37">
        <f t="shared" si="4088"/>
        <v>31259.693830000015</v>
      </c>
      <c r="AN2104" s="40"/>
      <c r="AO2104" s="33"/>
      <c r="AP2104" s="33"/>
      <c r="AQ2104" s="33"/>
      <c r="AR2104" s="33"/>
      <c r="AS2104" s="33"/>
    </row>
    <row r="2105" ht="31.5" hidden="1">
      <c r="B2105" s="41" t="s">
        <v>848</v>
      </c>
      <c r="C2105" s="41" t="s">
        <v>115</v>
      </c>
      <c r="D2105" s="41" t="s">
        <v>117</v>
      </c>
      <c r="E2105" s="26" t="str">
        <f t="shared" si="4100"/>
        <v>0503</v>
      </c>
      <c r="F2105" s="41" t="s">
        <v>119</v>
      </c>
      <c r="G2105" s="41"/>
      <c r="H2105" s="42" t="s">
        <v>120</v>
      </c>
      <c r="I2105" s="43">
        <f>I2106</f>
        <v>0</v>
      </c>
      <c r="J2105" s="43">
        <f>J2106</f>
        <v>0</v>
      </c>
      <c r="K2105" s="43">
        <f>K2106</f>
        <v>0</v>
      </c>
      <c r="L2105" s="43">
        <f>L2106</f>
        <v>0</v>
      </c>
      <c r="M2105" s="43">
        <f>M2106</f>
        <v>0</v>
      </c>
      <c r="N2105" s="43">
        <f>N2106</f>
        <v>0</v>
      </c>
      <c r="O2105" s="43">
        <f>O2106</f>
        <v>0</v>
      </c>
      <c r="P2105" s="43">
        <f>P2106</f>
        <v>0</v>
      </c>
      <c r="Q2105" s="43">
        <f>Q2106</f>
        <v>0</v>
      </c>
      <c r="R2105" s="43">
        <f>R2106</f>
        <v>0</v>
      </c>
      <c r="S2105" s="43">
        <f>S2106</f>
        <v>0</v>
      </c>
      <c r="T2105" s="43">
        <f>T2106</f>
        <v>0</v>
      </c>
      <c r="U2105" s="43">
        <v>0</v>
      </c>
      <c r="V2105" s="43">
        <f t="shared" si="4101"/>
        <v>0</v>
      </c>
      <c r="W2105" s="43">
        <f>W2106</f>
        <v>0</v>
      </c>
      <c r="X2105" s="43">
        <f>X2106</f>
        <v>0</v>
      </c>
      <c r="Y2105" s="43">
        <f>Y2106</f>
        <v>0</v>
      </c>
      <c r="Z2105" s="43">
        <f>Z2106</f>
        <v>0</v>
      </c>
      <c r="AA2105" s="43">
        <f>AA2106</f>
        <v>0</v>
      </c>
      <c r="AB2105" s="43">
        <f>AB2106</f>
        <v>0</v>
      </c>
      <c r="AC2105" s="44">
        <f>AC2106</f>
        <v>0</v>
      </c>
      <c r="AD2105" s="44">
        <f>AD2106</f>
        <v>0</v>
      </c>
      <c r="AE2105" s="45" t="e">
        <f t="shared" si="4086"/>
        <v>#DIV/0!</v>
      </c>
      <c r="AF2105" s="46">
        <f>AF2106</f>
        <v>0</v>
      </c>
      <c r="AG2105" s="46">
        <f>AG2106</f>
        <v>0</v>
      </c>
      <c r="AH2105" s="47">
        <f>AH2106</f>
        <v>0</v>
      </c>
      <c r="AI2105" s="47">
        <f>AI2106</f>
        <v>0</v>
      </c>
      <c r="AJ2105" s="47">
        <f>AJ2106</f>
        <v>0</v>
      </c>
      <c r="AK2105" s="47">
        <f>AK2106</f>
        <v>0</v>
      </c>
      <c r="AL2105" s="47">
        <f t="shared" si="4087"/>
        <v>0</v>
      </c>
      <c r="AM2105" s="47">
        <f t="shared" si="4088"/>
        <v>0</v>
      </c>
      <c r="AN2105" s="48" t="s">
        <v>36</v>
      </c>
      <c r="AO2105" s="1"/>
      <c r="AP2105" s="1"/>
      <c r="AQ2105" s="1"/>
      <c r="AR2105" s="1"/>
      <c r="AS2105" s="1"/>
    </row>
    <row r="2106" ht="47.25" hidden="1">
      <c r="B2106" s="41" t="s">
        <v>848</v>
      </c>
      <c r="C2106" s="41" t="s">
        <v>115</v>
      </c>
      <c r="D2106" s="41" t="s">
        <v>117</v>
      </c>
      <c r="E2106" s="26" t="str">
        <f t="shared" si="4100"/>
        <v>0503</v>
      </c>
      <c r="F2106" s="41" t="s">
        <v>128</v>
      </c>
      <c r="G2106" s="41"/>
      <c r="H2106" s="42" t="s">
        <v>129</v>
      </c>
      <c r="I2106" s="43">
        <f>I2107+I2111+I2115</f>
        <v>0</v>
      </c>
      <c r="J2106" s="43">
        <f>J2107+J2111+J2115</f>
        <v>0</v>
      </c>
      <c r="K2106" s="43">
        <f>K2107+K2111+K2115</f>
        <v>0</v>
      </c>
      <c r="L2106" s="43">
        <f>L2107+L2111+L2115</f>
        <v>0</v>
      </c>
      <c r="M2106" s="43">
        <f>M2107+M2111+M2115</f>
        <v>0</v>
      </c>
      <c r="N2106" s="43">
        <f>N2107+N2111+N2115</f>
        <v>0</v>
      </c>
      <c r="O2106" s="43">
        <f>O2107+O2111+O2115</f>
        <v>0</v>
      </c>
      <c r="P2106" s="43">
        <f>P2107+P2111+P2115</f>
        <v>0</v>
      </c>
      <c r="Q2106" s="43">
        <f>Q2107+Q2111+Q2115</f>
        <v>0</v>
      </c>
      <c r="R2106" s="43">
        <f>R2107+R2111+R2115</f>
        <v>0</v>
      </c>
      <c r="S2106" s="43">
        <f>S2107+S2111+S2115</f>
        <v>0</v>
      </c>
      <c r="T2106" s="43">
        <f>T2107+T2111+T2115</f>
        <v>0</v>
      </c>
      <c r="U2106" s="43">
        <v>0</v>
      </c>
      <c r="V2106" s="43">
        <f t="shared" si="4101"/>
        <v>0</v>
      </c>
      <c r="W2106" s="43">
        <f>W2107+W2111+W2115</f>
        <v>0</v>
      </c>
      <c r="X2106" s="43">
        <f>X2107+X2111+X2115</f>
        <v>0</v>
      </c>
      <c r="Y2106" s="43">
        <f>Y2107+Y2111+Y2115</f>
        <v>0</v>
      </c>
      <c r="Z2106" s="43">
        <f>Z2107+Z2111+Z2115</f>
        <v>0</v>
      </c>
      <c r="AA2106" s="43">
        <f>AA2107+AA2111+AA2115</f>
        <v>0</v>
      </c>
      <c r="AB2106" s="43">
        <f>AB2107+AB2111+AB2115</f>
        <v>0</v>
      </c>
      <c r="AC2106" s="44">
        <f>AC2107+AC2111+AC2115</f>
        <v>0</v>
      </c>
      <c r="AD2106" s="44">
        <f>AD2107+AD2111+AD2115</f>
        <v>0</v>
      </c>
      <c r="AE2106" s="45" t="e">
        <f t="shared" si="4086"/>
        <v>#DIV/0!</v>
      </c>
      <c r="AF2106" s="46">
        <f>AF2107+AF2111+AF2115</f>
        <v>0</v>
      </c>
      <c r="AG2106" s="46">
        <f>AG2107+AG2111+AG2115</f>
        <v>0</v>
      </c>
      <c r="AH2106" s="47">
        <f>AH2107+AH2111+AH2115</f>
        <v>0</v>
      </c>
      <c r="AI2106" s="47">
        <f>AI2107+AI2111+AI2115</f>
        <v>0</v>
      </c>
      <c r="AJ2106" s="47">
        <f>AJ2107+AJ2111+AJ2115</f>
        <v>0</v>
      </c>
      <c r="AK2106" s="47">
        <f>AK2107+AK2111+AK2115</f>
        <v>0</v>
      </c>
      <c r="AL2106" s="47">
        <f t="shared" si="4087"/>
        <v>0</v>
      </c>
      <c r="AM2106" s="47">
        <f t="shared" si="4088"/>
        <v>0</v>
      </c>
      <c r="AN2106" s="48" t="s">
        <v>36</v>
      </c>
      <c r="AO2106" s="1"/>
      <c r="AP2106" s="1"/>
      <c r="AQ2106" s="1"/>
      <c r="AR2106" s="1"/>
      <c r="AS2106" s="1"/>
    </row>
    <row r="2107" ht="31.5" hidden="1">
      <c r="B2107" s="41" t="s">
        <v>848</v>
      </c>
      <c r="C2107" s="41" t="s">
        <v>115</v>
      </c>
      <c r="D2107" s="41" t="s">
        <v>117</v>
      </c>
      <c r="E2107" s="26" t="str">
        <f t="shared" si="4100"/>
        <v>0503</v>
      </c>
      <c r="F2107" s="41" t="s">
        <v>788</v>
      </c>
      <c r="G2107" s="41"/>
      <c r="H2107" s="42" t="s">
        <v>789</v>
      </c>
      <c r="I2107" s="43">
        <f t="shared" ref="I2107:I2119" si="4129">I2108</f>
        <v>0</v>
      </c>
      <c r="J2107" s="43">
        <f t="shared" ref="J2107:J2119" si="4130">J2108</f>
        <v>0</v>
      </c>
      <c r="K2107" s="43">
        <f t="shared" ref="K2107:K2119" si="4131">K2108</f>
        <v>0</v>
      </c>
      <c r="L2107" s="43">
        <f t="shared" ref="L2107:L2119" si="4132">L2108</f>
        <v>0</v>
      </c>
      <c r="M2107" s="43">
        <f t="shared" ref="M2107:M2119" si="4133">M2108</f>
        <v>0</v>
      </c>
      <c r="N2107" s="43">
        <f t="shared" ref="N2107:N2119" si="4134">N2108</f>
        <v>0</v>
      </c>
      <c r="O2107" s="43">
        <f t="shared" ref="O2107:O2119" si="4135">O2108</f>
        <v>0</v>
      </c>
      <c r="P2107" s="43">
        <f t="shared" ref="P2107:P2119" si="4136">P2108</f>
        <v>0</v>
      </c>
      <c r="Q2107" s="43">
        <f t="shared" ref="Q2107:Q2119" si="4137">Q2108</f>
        <v>0</v>
      </c>
      <c r="R2107" s="43">
        <f t="shared" ref="R2107:R2119" si="4138">R2108</f>
        <v>0</v>
      </c>
      <c r="S2107" s="43">
        <f t="shared" ref="S2107:S2119" si="4139">S2108</f>
        <v>0</v>
      </c>
      <c r="T2107" s="43">
        <f t="shared" ref="T2107:T2119" si="4140">T2108</f>
        <v>0</v>
      </c>
      <c r="U2107" s="43">
        <v>0</v>
      </c>
      <c r="V2107" s="43">
        <f t="shared" si="4101"/>
        <v>0</v>
      </c>
      <c r="W2107" s="43">
        <f t="shared" ref="W2107:W2119" si="4141">W2108</f>
        <v>0</v>
      </c>
      <c r="X2107" s="43">
        <f t="shared" ref="X2107:X2119" si="4142">X2108</f>
        <v>0</v>
      </c>
      <c r="Y2107" s="43">
        <f t="shared" ref="Y2107:Y2119" si="4143">Y2108</f>
        <v>0</v>
      </c>
      <c r="Z2107" s="43">
        <f t="shared" ref="Z2107:Z2119" si="4144">Z2108</f>
        <v>0</v>
      </c>
      <c r="AA2107" s="43">
        <f t="shared" ref="AA2107:AA2119" si="4145">AA2108</f>
        <v>0</v>
      </c>
      <c r="AB2107" s="43">
        <f t="shared" ref="AB2107:AB2119" si="4146">AB2108</f>
        <v>0</v>
      </c>
      <c r="AC2107" s="44">
        <f t="shared" ref="AC2107:AC2119" si="4147">AC2108</f>
        <v>0</v>
      </c>
      <c r="AD2107" s="44">
        <f t="shared" ref="AD2107:AD2119" si="4148">AD2108</f>
        <v>0</v>
      </c>
      <c r="AE2107" s="45" t="e">
        <f t="shared" si="4086"/>
        <v>#DIV/0!</v>
      </c>
      <c r="AF2107" s="46">
        <f t="shared" ref="AF2107:AF2119" si="4149">AF2108</f>
        <v>0</v>
      </c>
      <c r="AG2107" s="46">
        <f t="shared" ref="AG2107:AG2119" si="4150">AG2108</f>
        <v>0</v>
      </c>
      <c r="AH2107" s="47">
        <f t="shared" ref="AH2107:AH2119" si="4151">AH2108</f>
        <v>0</v>
      </c>
      <c r="AI2107" s="47">
        <f t="shared" ref="AI2107:AI2119" si="4152">AI2108</f>
        <v>0</v>
      </c>
      <c r="AJ2107" s="47">
        <f t="shared" ref="AJ2107:AJ2119" si="4153">AJ2108</f>
        <v>0</v>
      </c>
      <c r="AK2107" s="47">
        <f t="shared" ref="AK2107:AK2119" si="4154">AK2108</f>
        <v>0</v>
      </c>
      <c r="AL2107" s="47">
        <f t="shared" si="4087"/>
        <v>0</v>
      </c>
      <c r="AM2107" s="47">
        <f t="shared" si="4088"/>
        <v>0</v>
      </c>
      <c r="AN2107" s="48" t="s">
        <v>36</v>
      </c>
      <c r="AR2107" s="1"/>
      <c r="AS2107" s="1"/>
    </row>
    <row r="2108" ht="31.5" hidden="1">
      <c r="B2108" s="41" t="s">
        <v>848</v>
      </c>
      <c r="C2108" s="41" t="s">
        <v>115</v>
      </c>
      <c r="D2108" s="41" t="s">
        <v>117</v>
      </c>
      <c r="E2108" s="26" t="str">
        <f t="shared" si="4100"/>
        <v>0503</v>
      </c>
      <c r="F2108" s="41" t="s">
        <v>790</v>
      </c>
      <c r="G2108" s="41"/>
      <c r="H2108" s="42" t="s">
        <v>791</v>
      </c>
      <c r="I2108" s="43">
        <f t="shared" si="4129"/>
        <v>0</v>
      </c>
      <c r="J2108" s="43">
        <f t="shared" si="4130"/>
        <v>0</v>
      </c>
      <c r="K2108" s="43">
        <f t="shared" si="4131"/>
        <v>0</v>
      </c>
      <c r="L2108" s="43">
        <f t="shared" si="4132"/>
        <v>0</v>
      </c>
      <c r="M2108" s="43">
        <f t="shared" si="4133"/>
        <v>0</v>
      </c>
      <c r="N2108" s="43">
        <f t="shared" si="4134"/>
        <v>0</v>
      </c>
      <c r="O2108" s="43">
        <f t="shared" si="4135"/>
        <v>0</v>
      </c>
      <c r="P2108" s="43">
        <f t="shared" si="4136"/>
        <v>0</v>
      </c>
      <c r="Q2108" s="43">
        <f t="shared" si="4137"/>
        <v>0</v>
      </c>
      <c r="R2108" s="43">
        <f t="shared" si="4138"/>
        <v>0</v>
      </c>
      <c r="S2108" s="43">
        <f t="shared" si="4139"/>
        <v>0</v>
      </c>
      <c r="T2108" s="43">
        <f t="shared" si="4140"/>
        <v>0</v>
      </c>
      <c r="U2108" s="43">
        <v>0</v>
      </c>
      <c r="V2108" s="43">
        <f t="shared" si="4101"/>
        <v>0</v>
      </c>
      <c r="W2108" s="43">
        <f t="shared" si="4141"/>
        <v>0</v>
      </c>
      <c r="X2108" s="43">
        <f t="shared" si="4142"/>
        <v>0</v>
      </c>
      <c r="Y2108" s="43">
        <f t="shared" si="4143"/>
        <v>0</v>
      </c>
      <c r="Z2108" s="43">
        <f t="shared" si="4144"/>
        <v>0</v>
      </c>
      <c r="AA2108" s="43">
        <f t="shared" si="4145"/>
        <v>0</v>
      </c>
      <c r="AB2108" s="43">
        <f t="shared" si="4146"/>
        <v>0</v>
      </c>
      <c r="AC2108" s="44">
        <f t="shared" si="4147"/>
        <v>0</v>
      </c>
      <c r="AD2108" s="44">
        <f t="shared" si="4148"/>
        <v>0</v>
      </c>
      <c r="AE2108" s="45" t="e">
        <f t="shared" si="4086"/>
        <v>#DIV/0!</v>
      </c>
      <c r="AF2108" s="46">
        <f t="shared" si="4149"/>
        <v>0</v>
      </c>
      <c r="AG2108" s="46">
        <f t="shared" si="4150"/>
        <v>0</v>
      </c>
      <c r="AH2108" s="47">
        <f t="shared" si="4151"/>
        <v>0</v>
      </c>
      <c r="AI2108" s="47">
        <f t="shared" si="4152"/>
        <v>0</v>
      </c>
      <c r="AJ2108" s="47">
        <f t="shared" si="4153"/>
        <v>0</v>
      </c>
      <c r="AK2108" s="47">
        <f t="shared" si="4154"/>
        <v>0</v>
      </c>
      <c r="AL2108" s="47">
        <f t="shared" si="4087"/>
        <v>0</v>
      </c>
      <c r="AM2108" s="47">
        <f t="shared" si="4088"/>
        <v>0</v>
      </c>
      <c r="AN2108" s="48" t="s">
        <v>36</v>
      </c>
      <c r="AO2108" s="1"/>
      <c r="AP2108" s="1"/>
      <c r="AQ2108" s="1"/>
      <c r="AR2108" s="1"/>
      <c r="AS2108" s="1"/>
    </row>
    <row r="2109" ht="31.5" hidden="1">
      <c r="B2109" s="41" t="s">
        <v>848</v>
      </c>
      <c r="C2109" s="41" t="s">
        <v>115</v>
      </c>
      <c r="D2109" s="41" t="s">
        <v>117</v>
      </c>
      <c r="E2109" s="26" t="str">
        <f t="shared" si="4100"/>
        <v>0503</v>
      </c>
      <c r="F2109" s="41" t="s">
        <v>790</v>
      </c>
      <c r="G2109" s="41" t="s">
        <v>53</v>
      </c>
      <c r="H2109" s="42" t="s">
        <v>54</v>
      </c>
      <c r="I2109" s="43">
        <f t="shared" si="4129"/>
        <v>0</v>
      </c>
      <c r="J2109" s="43">
        <f t="shared" si="4130"/>
        <v>0</v>
      </c>
      <c r="K2109" s="43">
        <f t="shared" si="4131"/>
        <v>0</v>
      </c>
      <c r="L2109" s="43">
        <f t="shared" si="4132"/>
        <v>0</v>
      </c>
      <c r="M2109" s="43">
        <f t="shared" si="4133"/>
        <v>0</v>
      </c>
      <c r="N2109" s="43">
        <f t="shared" si="4134"/>
        <v>0</v>
      </c>
      <c r="O2109" s="43">
        <f t="shared" si="4135"/>
        <v>0</v>
      </c>
      <c r="P2109" s="43">
        <f t="shared" si="4136"/>
        <v>0</v>
      </c>
      <c r="Q2109" s="43">
        <f t="shared" si="4137"/>
        <v>0</v>
      </c>
      <c r="R2109" s="43">
        <f t="shared" si="4138"/>
        <v>0</v>
      </c>
      <c r="S2109" s="43">
        <f t="shared" si="4139"/>
        <v>0</v>
      </c>
      <c r="T2109" s="43">
        <f t="shared" si="4140"/>
        <v>0</v>
      </c>
      <c r="U2109" s="43">
        <v>0</v>
      </c>
      <c r="V2109" s="43">
        <f t="shared" si="4101"/>
        <v>0</v>
      </c>
      <c r="W2109" s="43">
        <f t="shared" si="4141"/>
        <v>0</v>
      </c>
      <c r="X2109" s="43">
        <f t="shared" si="4142"/>
        <v>0</v>
      </c>
      <c r="Y2109" s="43">
        <f t="shared" si="4143"/>
        <v>0</v>
      </c>
      <c r="Z2109" s="43">
        <f t="shared" si="4144"/>
        <v>0</v>
      </c>
      <c r="AA2109" s="43">
        <f t="shared" si="4145"/>
        <v>0</v>
      </c>
      <c r="AB2109" s="43">
        <f t="shared" si="4146"/>
        <v>0</v>
      </c>
      <c r="AC2109" s="44">
        <f t="shared" si="4147"/>
        <v>0</v>
      </c>
      <c r="AD2109" s="44">
        <f t="shared" si="4148"/>
        <v>0</v>
      </c>
      <c r="AE2109" s="45" t="e">
        <f t="shared" si="4086"/>
        <v>#DIV/0!</v>
      </c>
      <c r="AF2109" s="46">
        <f t="shared" si="4149"/>
        <v>0</v>
      </c>
      <c r="AG2109" s="46">
        <f t="shared" si="4150"/>
        <v>0</v>
      </c>
      <c r="AH2109" s="47">
        <f t="shared" si="4151"/>
        <v>0</v>
      </c>
      <c r="AI2109" s="47">
        <f t="shared" si="4152"/>
        <v>0</v>
      </c>
      <c r="AJ2109" s="47">
        <f t="shared" si="4153"/>
        <v>0</v>
      </c>
      <c r="AK2109" s="47">
        <f t="shared" si="4154"/>
        <v>0</v>
      </c>
      <c r="AL2109" s="47">
        <f t="shared" si="4087"/>
        <v>0</v>
      </c>
      <c r="AM2109" s="47">
        <f t="shared" si="4088"/>
        <v>0</v>
      </c>
      <c r="AN2109" s="48" t="s">
        <v>36</v>
      </c>
      <c r="AO2109" s="1"/>
      <c r="AP2109" s="1"/>
      <c r="AQ2109" s="1"/>
      <c r="AR2109" s="1"/>
      <c r="AS2109" s="1"/>
    </row>
    <row r="2110" ht="31.5" hidden="1">
      <c r="B2110" s="41" t="s">
        <v>848</v>
      </c>
      <c r="C2110" s="41" t="s">
        <v>115</v>
      </c>
      <c r="D2110" s="41" t="s">
        <v>117</v>
      </c>
      <c r="E2110" s="26" t="str">
        <f t="shared" si="4100"/>
        <v>0503</v>
      </c>
      <c r="F2110" s="41" t="s">
        <v>790</v>
      </c>
      <c r="G2110" s="41" t="s">
        <v>55</v>
      </c>
      <c r="H2110" s="42" t="s">
        <v>56</v>
      </c>
      <c r="I2110" s="43"/>
      <c r="J2110" s="43"/>
      <c r="K2110" s="43"/>
      <c r="L2110" s="43"/>
      <c r="M2110" s="43"/>
      <c r="N2110" s="43"/>
      <c r="O2110" s="43">
        <v>0</v>
      </c>
      <c r="P2110" s="43">
        <v>0</v>
      </c>
      <c r="Q2110" s="43">
        <v>0</v>
      </c>
      <c r="R2110" s="43">
        <v>0</v>
      </c>
      <c r="S2110" s="43">
        <v>0</v>
      </c>
      <c r="T2110" s="43">
        <v>0</v>
      </c>
      <c r="U2110" s="43">
        <v>0</v>
      </c>
      <c r="V2110" s="43">
        <f t="shared" si="4101"/>
        <v>0</v>
      </c>
      <c r="W2110" s="43"/>
      <c r="X2110" s="43"/>
      <c r="Y2110" s="43"/>
      <c r="Z2110" s="43"/>
      <c r="AA2110" s="43"/>
      <c r="AB2110" s="43">
        <v>0</v>
      </c>
      <c r="AC2110" s="44">
        <v>0</v>
      </c>
      <c r="AD2110" s="44">
        <v>0</v>
      </c>
      <c r="AE2110" s="45" t="e">
        <f t="shared" si="4086"/>
        <v>#DIV/0!</v>
      </c>
      <c r="AF2110" s="46">
        <v>0</v>
      </c>
      <c r="AG2110" s="46">
        <v>0</v>
      </c>
      <c r="AH2110" s="47">
        <v>0</v>
      </c>
      <c r="AI2110" s="47">
        <v>0</v>
      </c>
      <c r="AJ2110" s="47">
        <v>0</v>
      </c>
      <c r="AK2110" s="47">
        <v>0</v>
      </c>
      <c r="AL2110" s="47">
        <f t="shared" si="4087"/>
        <v>0</v>
      </c>
      <c r="AM2110" s="47">
        <f t="shared" si="4088"/>
        <v>0</v>
      </c>
      <c r="AN2110" s="48" t="s">
        <v>36</v>
      </c>
      <c r="AO2110" s="1"/>
      <c r="AP2110" s="1"/>
      <c r="AQ2110" s="1"/>
      <c r="AR2110" s="1"/>
      <c r="AS2110" s="1"/>
    </row>
    <row r="2111" ht="47.25" hidden="1">
      <c r="B2111" s="41" t="s">
        <v>848</v>
      </c>
      <c r="C2111" s="41" t="s">
        <v>115</v>
      </c>
      <c r="D2111" s="41" t="s">
        <v>117</v>
      </c>
      <c r="E2111" s="26" t="str">
        <f t="shared" si="4100"/>
        <v>0503</v>
      </c>
      <c r="F2111" s="41" t="s">
        <v>793</v>
      </c>
      <c r="G2111" s="41"/>
      <c r="H2111" s="42" t="s">
        <v>794</v>
      </c>
      <c r="I2111" s="43">
        <f t="shared" si="4129"/>
        <v>0</v>
      </c>
      <c r="J2111" s="43">
        <f t="shared" si="4130"/>
        <v>0</v>
      </c>
      <c r="K2111" s="43">
        <f t="shared" si="4131"/>
        <v>0</v>
      </c>
      <c r="L2111" s="43">
        <f t="shared" si="4132"/>
        <v>0</v>
      </c>
      <c r="M2111" s="43">
        <f t="shared" si="4133"/>
        <v>0</v>
      </c>
      <c r="N2111" s="43">
        <f t="shared" si="4134"/>
        <v>0</v>
      </c>
      <c r="O2111" s="43">
        <f t="shared" si="4135"/>
        <v>0</v>
      </c>
      <c r="P2111" s="43">
        <f t="shared" si="4136"/>
        <v>0</v>
      </c>
      <c r="Q2111" s="43">
        <f t="shared" si="4137"/>
        <v>0</v>
      </c>
      <c r="R2111" s="43">
        <f t="shared" si="4138"/>
        <v>0</v>
      </c>
      <c r="S2111" s="43">
        <f t="shared" si="4139"/>
        <v>0</v>
      </c>
      <c r="T2111" s="43">
        <f t="shared" si="4140"/>
        <v>0</v>
      </c>
      <c r="U2111" s="43">
        <v>0</v>
      </c>
      <c r="V2111" s="43">
        <f t="shared" si="4101"/>
        <v>0</v>
      </c>
      <c r="W2111" s="43">
        <f t="shared" si="4141"/>
        <v>0</v>
      </c>
      <c r="X2111" s="43">
        <f t="shared" si="4142"/>
        <v>0</v>
      </c>
      <c r="Y2111" s="43">
        <f t="shared" si="4143"/>
        <v>0</v>
      </c>
      <c r="Z2111" s="43">
        <f t="shared" si="4144"/>
        <v>0</v>
      </c>
      <c r="AA2111" s="43">
        <f t="shared" si="4145"/>
        <v>0</v>
      </c>
      <c r="AB2111" s="43">
        <f t="shared" si="4146"/>
        <v>0</v>
      </c>
      <c r="AC2111" s="44">
        <f t="shared" si="4147"/>
        <v>0</v>
      </c>
      <c r="AD2111" s="44">
        <f t="shared" si="4148"/>
        <v>0</v>
      </c>
      <c r="AE2111" s="45" t="e">
        <f t="shared" si="4086"/>
        <v>#DIV/0!</v>
      </c>
      <c r="AF2111" s="46">
        <f t="shared" si="4149"/>
        <v>0</v>
      </c>
      <c r="AG2111" s="46">
        <f t="shared" si="4150"/>
        <v>0</v>
      </c>
      <c r="AH2111" s="47">
        <f t="shared" si="4151"/>
        <v>0</v>
      </c>
      <c r="AI2111" s="47">
        <f t="shared" si="4152"/>
        <v>0</v>
      </c>
      <c r="AJ2111" s="47">
        <f t="shared" si="4153"/>
        <v>0</v>
      </c>
      <c r="AK2111" s="47">
        <f t="shared" si="4154"/>
        <v>0</v>
      </c>
      <c r="AL2111" s="47">
        <f t="shared" si="4087"/>
        <v>0</v>
      </c>
      <c r="AM2111" s="47">
        <f t="shared" si="4088"/>
        <v>0</v>
      </c>
      <c r="AN2111" s="48" t="s">
        <v>36</v>
      </c>
      <c r="AR2111" s="1"/>
      <c r="AS2111" s="1"/>
    </row>
    <row r="2112" ht="31.5" hidden="1">
      <c r="B2112" s="41" t="s">
        <v>848</v>
      </c>
      <c r="C2112" s="41" t="s">
        <v>115</v>
      </c>
      <c r="D2112" s="41" t="s">
        <v>117</v>
      </c>
      <c r="E2112" s="26" t="str">
        <f t="shared" si="4100"/>
        <v>0503</v>
      </c>
      <c r="F2112" s="41" t="s">
        <v>795</v>
      </c>
      <c r="G2112" s="41"/>
      <c r="H2112" s="42" t="s">
        <v>796</v>
      </c>
      <c r="I2112" s="43">
        <f t="shared" si="4129"/>
        <v>0</v>
      </c>
      <c r="J2112" s="43">
        <f t="shared" si="4130"/>
        <v>0</v>
      </c>
      <c r="K2112" s="43">
        <f t="shared" si="4131"/>
        <v>0</v>
      </c>
      <c r="L2112" s="43">
        <f t="shared" si="4132"/>
        <v>0</v>
      </c>
      <c r="M2112" s="43">
        <f t="shared" si="4133"/>
        <v>0</v>
      </c>
      <c r="N2112" s="43">
        <f t="shared" si="4134"/>
        <v>0</v>
      </c>
      <c r="O2112" s="43">
        <f t="shared" si="4135"/>
        <v>0</v>
      </c>
      <c r="P2112" s="43">
        <f t="shared" si="4136"/>
        <v>0</v>
      </c>
      <c r="Q2112" s="43">
        <f t="shared" si="4137"/>
        <v>0</v>
      </c>
      <c r="R2112" s="43">
        <f t="shared" si="4138"/>
        <v>0</v>
      </c>
      <c r="S2112" s="43">
        <f t="shared" si="4139"/>
        <v>0</v>
      </c>
      <c r="T2112" s="43">
        <f t="shared" si="4140"/>
        <v>0</v>
      </c>
      <c r="U2112" s="43">
        <v>0</v>
      </c>
      <c r="V2112" s="43">
        <f t="shared" si="4101"/>
        <v>0</v>
      </c>
      <c r="W2112" s="43">
        <f t="shared" si="4141"/>
        <v>0</v>
      </c>
      <c r="X2112" s="43">
        <f t="shared" si="4142"/>
        <v>0</v>
      </c>
      <c r="Y2112" s="43">
        <f t="shared" si="4143"/>
        <v>0</v>
      </c>
      <c r="Z2112" s="43">
        <f t="shared" si="4144"/>
        <v>0</v>
      </c>
      <c r="AA2112" s="43">
        <f t="shared" si="4145"/>
        <v>0</v>
      </c>
      <c r="AB2112" s="43">
        <f t="shared" si="4146"/>
        <v>0</v>
      </c>
      <c r="AC2112" s="44">
        <f t="shared" si="4147"/>
        <v>0</v>
      </c>
      <c r="AD2112" s="44">
        <f t="shared" si="4148"/>
        <v>0</v>
      </c>
      <c r="AE2112" s="45" t="e">
        <f t="shared" si="4086"/>
        <v>#DIV/0!</v>
      </c>
      <c r="AF2112" s="46">
        <f t="shared" si="4149"/>
        <v>0</v>
      </c>
      <c r="AG2112" s="46">
        <f t="shared" si="4150"/>
        <v>0</v>
      </c>
      <c r="AH2112" s="47">
        <f t="shared" si="4151"/>
        <v>0</v>
      </c>
      <c r="AI2112" s="47">
        <f t="shared" si="4152"/>
        <v>0</v>
      </c>
      <c r="AJ2112" s="47">
        <f t="shared" si="4153"/>
        <v>0</v>
      </c>
      <c r="AK2112" s="47">
        <f t="shared" si="4154"/>
        <v>0</v>
      </c>
      <c r="AL2112" s="47">
        <f t="shared" si="4087"/>
        <v>0</v>
      </c>
      <c r="AM2112" s="47">
        <f t="shared" si="4088"/>
        <v>0</v>
      </c>
      <c r="AN2112" s="48" t="s">
        <v>36</v>
      </c>
      <c r="AO2112" s="1"/>
      <c r="AP2112" s="1"/>
      <c r="AQ2112" s="1"/>
      <c r="AR2112" s="1"/>
      <c r="AS2112" s="1"/>
    </row>
    <row r="2113" ht="31.5" hidden="1">
      <c r="B2113" s="41" t="s">
        <v>848</v>
      </c>
      <c r="C2113" s="41" t="s">
        <v>115</v>
      </c>
      <c r="D2113" s="41" t="s">
        <v>117</v>
      </c>
      <c r="E2113" s="26" t="str">
        <f t="shared" si="4100"/>
        <v>0503</v>
      </c>
      <c r="F2113" s="41" t="s">
        <v>795</v>
      </c>
      <c r="G2113" s="41" t="s">
        <v>53</v>
      </c>
      <c r="H2113" s="42" t="s">
        <v>54</v>
      </c>
      <c r="I2113" s="43">
        <f t="shared" si="4129"/>
        <v>0</v>
      </c>
      <c r="J2113" s="43">
        <f t="shared" si="4130"/>
        <v>0</v>
      </c>
      <c r="K2113" s="43">
        <f t="shared" si="4131"/>
        <v>0</v>
      </c>
      <c r="L2113" s="43">
        <f t="shared" si="4132"/>
        <v>0</v>
      </c>
      <c r="M2113" s="43">
        <f t="shared" si="4133"/>
        <v>0</v>
      </c>
      <c r="N2113" s="43">
        <f t="shared" si="4134"/>
        <v>0</v>
      </c>
      <c r="O2113" s="43">
        <f t="shared" si="4135"/>
        <v>0</v>
      </c>
      <c r="P2113" s="43">
        <f t="shared" si="4136"/>
        <v>0</v>
      </c>
      <c r="Q2113" s="43">
        <f t="shared" si="4137"/>
        <v>0</v>
      </c>
      <c r="R2113" s="43">
        <f t="shared" si="4138"/>
        <v>0</v>
      </c>
      <c r="S2113" s="43">
        <f t="shared" si="4139"/>
        <v>0</v>
      </c>
      <c r="T2113" s="43">
        <f t="shared" si="4140"/>
        <v>0</v>
      </c>
      <c r="U2113" s="43">
        <v>0</v>
      </c>
      <c r="V2113" s="43">
        <f t="shared" si="4101"/>
        <v>0</v>
      </c>
      <c r="W2113" s="43">
        <f t="shared" si="4141"/>
        <v>0</v>
      </c>
      <c r="X2113" s="43">
        <f t="shared" si="4142"/>
        <v>0</v>
      </c>
      <c r="Y2113" s="43">
        <f t="shared" si="4143"/>
        <v>0</v>
      </c>
      <c r="Z2113" s="43">
        <f t="shared" si="4144"/>
        <v>0</v>
      </c>
      <c r="AA2113" s="43">
        <f t="shared" si="4145"/>
        <v>0</v>
      </c>
      <c r="AB2113" s="43">
        <f t="shared" si="4146"/>
        <v>0</v>
      </c>
      <c r="AC2113" s="44">
        <f t="shared" si="4147"/>
        <v>0</v>
      </c>
      <c r="AD2113" s="44">
        <f t="shared" si="4148"/>
        <v>0</v>
      </c>
      <c r="AE2113" s="45" t="e">
        <f t="shared" si="4086"/>
        <v>#DIV/0!</v>
      </c>
      <c r="AF2113" s="46">
        <f t="shared" si="4149"/>
        <v>0</v>
      </c>
      <c r="AG2113" s="46">
        <f t="shared" si="4150"/>
        <v>0</v>
      </c>
      <c r="AH2113" s="47">
        <f t="shared" si="4151"/>
        <v>0</v>
      </c>
      <c r="AI2113" s="47">
        <f t="shared" si="4152"/>
        <v>0</v>
      </c>
      <c r="AJ2113" s="47">
        <f t="shared" si="4153"/>
        <v>0</v>
      </c>
      <c r="AK2113" s="47">
        <f t="shared" si="4154"/>
        <v>0</v>
      </c>
      <c r="AL2113" s="47">
        <f t="shared" si="4087"/>
        <v>0</v>
      </c>
      <c r="AM2113" s="47">
        <f t="shared" si="4088"/>
        <v>0</v>
      </c>
      <c r="AN2113" s="48" t="s">
        <v>36</v>
      </c>
      <c r="AO2113" s="1"/>
      <c r="AP2113" s="1"/>
      <c r="AQ2113" s="1"/>
      <c r="AR2113" s="1"/>
      <c r="AS2113" s="1"/>
    </row>
    <row r="2114" ht="31.5" hidden="1">
      <c r="B2114" s="41" t="s">
        <v>848</v>
      </c>
      <c r="C2114" s="41" t="s">
        <v>115</v>
      </c>
      <c r="D2114" s="41" t="s">
        <v>117</v>
      </c>
      <c r="E2114" s="26" t="str">
        <f t="shared" si="4100"/>
        <v>0503</v>
      </c>
      <c r="F2114" s="41" t="s">
        <v>795</v>
      </c>
      <c r="G2114" s="41" t="s">
        <v>55</v>
      </c>
      <c r="H2114" s="42" t="s">
        <v>56</v>
      </c>
      <c r="I2114" s="43"/>
      <c r="J2114" s="43"/>
      <c r="K2114" s="43"/>
      <c r="L2114" s="43"/>
      <c r="M2114" s="43"/>
      <c r="N2114" s="43"/>
      <c r="O2114" s="43">
        <v>0</v>
      </c>
      <c r="P2114" s="43">
        <v>0</v>
      </c>
      <c r="Q2114" s="43">
        <v>0</v>
      </c>
      <c r="R2114" s="43">
        <v>0</v>
      </c>
      <c r="S2114" s="43">
        <v>0</v>
      </c>
      <c r="T2114" s="43">
        <v>0</v>
      </c>
      <c r="U2114" s="43">
        <v>0</v>
      </c>
      <c r="V2114" s="43">
        <f t="shared" si="4101"/>
        <v>0</v>
      </c>
      <c r="W2114" s="43"/>
      <c r="X2114" s="43"/>
      <c r="Y2114" s="43"/>
      <c r="Z2114" s="43"/>
      <c r="AA2114" s="43"/>
      <c r="AB2114" s="43">
        <v>0</v>
      </c>
      <c r="AC2114" s="44">
        <v>0</v>
      </c>
      <c r="AD2114" s="44">
        <v>0</v>
      </c>
      <c r="AE2114" s="45" t="e">
        <f t="shared" si="4086"/>
        <v>#DIV/0!</v>
      </c>
      <c r="AF2114" s="46">
        <v>0</v>
      </c>
      <c r="AG2114" s="46">
        <v>0</v>
      </c>
      <c r="AH2114" s="47">
        <v>0</v>
      </c>
      <c r="AI2114" s="47">
        <v>0</v>
      </c>
      <c r="AJ2114" s="47">
        <v>0</v>
      </c>
      <c r="AK2114" s="47">
        <v>0</v>
      </c>
      <c r="AL2114" s="47">
        <f t="shared" si="4087"/>
        <v>0</v>
      </c>
      <c r="AM2114" s="47">
        <f t="shared" si="4088"/>
        <v>0</v>
      </c>
      <c r="AN2114" s="48" t="s">
        <v>36</v>
      </c>
      <c r="AO2114" s="1"/>
      <c r="AP2114" s="1"/>
      <c r="AQ2114" s="1"/>
      <c r="AR2114" s="1"/>
      <c r="AS2114" s="1"/>
    </row>
    <row r="2115" ht="63" hidden="1">
      <c r="B2115" s="41" t="s">
        <v>848</v>
      </c>
      <c r="C2115" s="41" t="s">
        <v>115</v>
      </c>
      <c r="D2115" s="41" t="s">
        <v>117</v>
      </c>
      <c r="E2115" s="26" t="str">
        <f t="shared" si="4100"/>
        <v>0503</v>
      </c>
      <c r="F2115" s="41" t="s">
        <v>797</v>
      </c>
      <c r="G2115" s="41"/>
      <c r="H2115" s="42" t="s">
        <v>798</v>
      </c>
      <c r="I2115" s="43">
        <f t="shared" si="4129"/>
        <v>0</v>
      </c>
      <c r="J2115" s="43">
        <f t="shared" si="4130"/>
        <v>0</v>
      </c>
      <c r="K2115" s="43">
        <f t="shared" si="4131"/>
        <v>0</v>
      </c>
      <c r="L2115" s="43">
        <f t="shared" si="4132"/>
        <v>0</v>
      </c>
      <c r="M2115" s="43">
        <f t="shared" si="4133"/>
        <v>0</v>
      </c>
      <c r="N2115" s="43">
        <f t="shared" si="4134"/>
        <v>0</v>
      </c>
      <c r="O2115" s="43">
        <f t="shared" si="4135"/>
        <v>0</v>
      </c>
      <c r="P2115" s="43">
        <f t="shared" si="4136"/>
        <v>0</v>
      </c>
      <c r="Q2115" s="43">
        <f t="shared" si="4137"/>
        <v>0</v>
      </c>
      <c r="R2115" s="43">
        <f t="shared" si="4138"/>
        <v>0</v>
      </c>
      <c r="S2115" s="43">
        <f t="shared" si="4139"/>
        <v>0</v>
      </c>
      <c r="T2115" s="43">
        <f t="shared" si="4140"/>
        <v>0</v>
      </c>
      <c r="U2115" s="43">
        <v>0</v>
      </c>
      <c r="V2115" s="43">
        <f t="shared" si="4101"/>
        <v>0</v>
      </c>
      <c r="W2115" s="43">
        <f t="shared" si="4141"/>
        <v>0</v>
      </c>
      <c r="X2115" s="43">
        <f t="shared" si="4142"/>
        <v>0</v>
      </c>
      <c r="Y2115" s="43">
        <f t="shared" si="4143"/>
        <v>0</v>
      </c>
      <c r="Z2115" s="43">
        <f t="shared" si="4144"/>
        <v>0</v>
      </c>
      <c r="AA2115" s="43">
        <f t="shared" si="4145"/>
        <v>0</v>
      </c>
      <c r="AB2115" s="43">
        <f t="shared" si="4146"/>
        <v>0</v>
      </c>
      <c r="AC2115" s="44">
        <f t="shared" si="4147"/>
        <v>0</v>
      </c>
      <c r="AD2115" s="44">
        <f t="shared" si="4148"/>
        <v>0</v>
      </c>
      <c r="AE2115" s="45" t="e">
        <f t="shared" si="4086"/>
        <v>#DIV/0!</v>
      </c>
      <c r="AF2115" s="46">
        <f t="shared" si="4149"/>
        <v>0</v>
      </c>
      <c r="AG2115" s="46">
        <f t="shared" si="4150"/>
        <v>0</v>
      </c>
      <c r="AH2115" s="47">
        <f t="shared" si="4151"/>
        <v>0</v>
      </c>
      <c r="AI2115" s="47">
        <f t="shared" si="4152"/>
        <v>0</v>
      </c>
      <c r="AJ2115" s="47">
        <f t="shared" si="4153"/>
        <v>0</v>
      </c>
      <c r="AK2115" s="47">
        <f t="shared" si="4154"/>
        <v>0</v>
      </c>
      <c r="AL2115" s="47">
        <f t="shared" si="4087"/>
        <v>0</v>
      </c>
      <c r="AM2115" s="47">
        <f t="shared" si="4088"/>
        <v>0</v>
      </c>
      <c r="AN2115" s="48" t="s">
        <v>36</v>
      </c>
      <c r="AR2115" s="1"/>
      <c r="AS2115" s="1"/>
    </row>
    <row r="2116" ht="31.5" hidden="1">
      <c r="B2116" s="41" t="s">
        <v>848</v>
      </c>
      <c r="C2116" s="41" t="s">
        <v>115</v>
      </c>
      <c r="D2116" s="41" t="s">
        <v>117</v>
      </c>
      <c r="E2116" s="26" t="str">
        <f t="shared" si="4100"/>
        <v>0503</v>
      </c>
      <c r="F2116" s="41" t="s">
        <v>799</v>
      </c>
      <c r="G2116" s="41"/>
      <c r="H2116" s="42" t="s">
        <v>800</v>
      </c>
      <c r="I2116" s="43">
        <f t="shared" si="4129"/>
        <v>0</v>
      </c>
      <c r="J2116" s="43">
        <f t="shared" si="4130"/>
        <v>0</v>
      </c>
      <c r="K2116" s="43">
        <f t="shared" si="4131"/>
        <v>0</v>
      </c>
      <c r="L2116" s="43">
        <f t="shared" si="4132"/>
        <v>0</v>
      </c>
      <c r="M2116" s="43">
        <f t="shared" si="4133"/>
        <v>0</v>
      </c>
      <c r="N2116" s="43">
        <f t="shared" si="4134"/>
        <v>0</v>
      </c>
      <c r="O2116" s="43">
        <f t="shared" si="4135"/>
        <v>0</v>
      </c>
      <c r="P2116" s="43">
        <f t="shared" si="4136"/>
        <v>0</v>
      </c>
      <c r="Q2116" s="43">
        <f t="shared" si="4137"/>
        <v>0</v>
      </c>
      <c r="R2116" s="43">
        <f t="shared" si="4138"/>
        <v>0</v>
      </c>
      <c r="S2116" s="43">
        <f t="shared" si="4139"/>
        <v>0</v>
      </c>
      <c r="T2116" s="43">
        <f t="shared" si="4140"/>
        <v>0</v>
      </c>
      <c r="U2116" s="43">
        <v>0</v>
      </c>
      <c r="V2116" s="43">
        <f t="shared" si="4101"/>
        <v>0</v>
      </c>
      <c r="W2116" s="43">
        <f t="shared" si="4141"/>
        <v>0</v>
      </c>
      <c r="X2116" s="43">
        <f t="shared" si="4142"/>
        <v>0</v>
      </c>
      <c r="Y2116" s="43">
        <f t="shared" si="4143"/>
        <v>0</v>
      </c>
      <c r="Z2116" s="43">
        <f t="shared" si="4144"/>
        <v>0</v>
      </c>
      <c r="AA2116" s="43">
        <f t="shared" si="4145"/>
        <v>0</v>
      </c>
      <c r="AB2116" s="43">
        <f t="shared" si="4146"/>
        <v>0</v>
      </c>
      <c r="AC2116" s="44">
        <f t="shared" si="4147"/>
        <v>0</v>
      </c>
      <c r="AD2116" s="44">
        <f t="shared" si="4148"/>
        <v>0</v>
      </c>
      <c r="AE2116" s="45" t="e">
        <f t="shared" si="4086"/>
        <v>#DIV/0!</v>
      </c>
      <c r="AF2116" s="46">
        <f t="shared" si="4149"/>
        <v>0</v>
      </c>
      <c r="AG2116" s="46">
        <f t="shared" si="4150"/>
        <v>0</v>
      </c>
      <c r="AH2116" s="47">
        <f t="shared" si="4151"/>
        <v>0</v>
      </c>
      <c r="AI2116" s="47">
        <f t="shared" si="4152"/>
        <v>0</v>
      </c>
      <c r="AJ2116" s="47">
        <f t="shared" si="4153"/>
        <v>0</v>
      </c>
      <c r="AK2116" s="47">
        <f t="shared" si="4154"/>
        <v>0</v>
      </c>
      <c r="AL2116" s="47">
        <f t="shared" si="4087"/>
        <v>0</v>
      </c>
      <c r="AM2116" s="47">
        <f t="shared" si="4088"/>
        <v>0</v>
      </c>
      <c r="AN2116" s="48" t="s">
        <v>36</v>
      </c>
      <c r="AO2116" s="1"/>
      <c r="AP2116" s="1"/>
      <c r="AQ2116" s="1"/>
      <c r="AR2116" s="1"/>
      <c r="AS2116" s="1"/>
    </row>
    <row r="2117" ht="31.5" hidden="1">
      <c r="B2117" s="41" t="s">
        <v>848</v>
      </c>
      <c r="C2117" s="41" t="s">
        <v>115</v>
      </c>
      <c r="D2117" s="41" t="s">
        <v>117</v>
      </c>
      <c r="E2117" s="26" t="str">
        <f t="shared" si="4100"/>
        <v>0503</v>
      </c>
      <c r="F2117" s="41" t="s">
        <v>799</v>
      </c>
      <c r="G2117" s="41" t="s">
        <v>53</v>
      </c>
      <c r="H2117" s="42" t="s">
        <v>54</v>
      </c>
      <c r="I2117" s="43">
        <f t="shared" si="4129"/>
        <v>0</v>
      </c>
      <c r="J2117" s="43">
        <f t="shared" si="4130"/>
        <v>0</v>
      </c>
      <c r="K2117" s="43">
        <f t="shared" si="4131"/>
        <v>0</v>
      </c>
      <c r="L2117" s="43">
        <f t="shared" si="4132"/>
        <v>0</v>
      </c>
      <c r="M2117" s="43">
        <f t="shared" si="4133"/>
        <v>0</v>
      </c>
      <c r="N2117" s="43">
        <f t="shared" si="4134"/>
        <v>0</v>
      </c>
      <c r="O2117" s="43">
        <f t="shared" si="4135"/>
        <v>0</v>
      </c>
      <c r="P2117" s="43">
        <f t="shared" si="4136"/>
        <v>0</v>
      </c>
      <c r="Q2117" s="43">
        <f t="shared" si="4137"/>
        <v>0</v>
      </c>
      <c r="R2117" s="43">
        <f t="shared" si="4138"/>
        <v>0</v>
      </c>
      <c r="S2117" s="43">
        <f t="shared" si="4139"/>
        <v>0</v>
      </c>
      <c r="T2117" s="43">
        <f t="shared" si="4140"/>
        <v>0</v>
      </c>
      <c r="U2117" s="43">
        <v>0</v>
      </c>
      <c r="V2117" s="43">
        <f t="shared" si="4101"/>
        <v>0</v>
      </c>
      <c r="W2117" s="43">
        <f t="shared" si="4141"/>
        <v>0</v>
      </c>
      <c r="X2117" s="43">
        <f t="shared" si="4142"/>
        <v>0</v>
      </c>
      <c r="Y2117" s="43">
        <f t="shared" si="4143"/>
        <v>0</v>
      </c>
      <c r="Z2117" s="43">
        <f t="shared" si="4144"/>
        <v>0</v>
      </c>
      <c r="AA2117" s="43">
        <f t="shared" si="4145"/>
        <v>0</v>
      </c>
      <c r="AB2117" s="43">
        <f t="shared" si="4146"/>
        <v>0</v>
      </c>
      <c r="AC2117" s="44">
        <f t="shared" si="4147"/>
        <v>0</v>
      </c>
      <c r="AD2117" s="44">
        <f t="shared" si="4148"/>
        <v>0</v>
      </c>
      <c r="AE2117" s="45" t="e">
        <f t="shared" si="4086"/>
        <v>#DIV/0!</v>
      </c>
      <c r="AF2117" s="46">
        <f t="shared" si="4149"/>
        <v>0</v>
      </c>
      <c r="AG2117" s="46">
        <f t="shared" si="4150"/>
        <v>0</v>
      </c>
      <c r="AH2117" s="47">
        <f t="shared" si="4151"/>
        <v>0</v>
      </c>
      <c r="AI2117" s="47">
        <f t="shared" si="4152"/>
        <v>0</v>
      </c>
      <c r="AJ2117" s="47">
        <f t="shared" si="4153"/>
        <v>0</v>
      </c>
      <c r="AK2117" s="47">
        <f t="shared" si="4154"/>
        <v>0</v>
      </c>
      <c r="AL2117" s="47">
        <f t="shared" si="4087"/>
        <v>0</v>
      </c>
      <c r="AM2117" s="47">
        <f t="shared" si="4088"/>
        <v>0</v>
      </c>
      <c r="AN2117" s="48" t="s">
        <v>36</v>
      </c>
      <c r="AO2117" s="1"/>
      <c r="AP2117" s="1"/>
      <c r="AQ2117" s="1"/>
      <c r="AR2117" s="1"/>
      <c r="AS2117" s="1"/>
    </row>
    <row r="2118" ht="31.5" hidden="1">
      <c r="B2118" s="41" t="s">
        <v>848</v>
      </c>
      <c r="C2118" s="41" t="s">
        <v>115</v>
      </c>
      <c r="D2118" s="41" t="s">
        <v>117</v>
      </c>
      <c r="E2118" s="26" t="str">
        <f t="shared" si="4100"/>
        <v>0503</v>
      </c>
      <c r="F2118" s="41" t="s">
        <v>799</v>
      </c>
      <c r="G2118" s="41" t="s">
        <v>55</v>
      </c>
      <c r="H2118" s="42" t="s">
        <v>56</v>
      </c>
      <c r="I2118" s="43"/>
      <c r="J2118" s="43"/>
      <c r="K2118" s="43"/>
      <c r="L2118" s="43"/>
      <c r="M2118" s="43"/>
      <c r="N2118" s="43"/>
      <c r="O2118" s="43">
        <v>0</v>
      </c>
      <c r="P2118" s="43">
        <v>0</v>
      </c>
      <c r="Q2118" s="43">
        <v>0</v>
      </c>
      <c r="R2118" s="43">
        <v>0</v>
      </c>
      <c r="S2118" s="43">
        <v>0</v>
      </c>
      <c r="T2118" s="43">
        <v>0</v>
      </c>
      <c r="U2118" s="43">
        <v>0</v>
      </c>
      <c r="V2118" s="43">
        <f t="shared" si="4101"/>
        <v>0</v>
      </c>
      <c r="W2118" s="43"/>
      <c r="X2118" s="43"/>
      <c r="Y2118" s="43"/>
      <c r="Z2118" s="43"/>
      <c r="AA2118" s="43"/>
      <c r="AB2118" s="43">
        <v>0</v>
      </c>
      <c r="AC2118" s="44">
        <v>0</v>
      </c>
      <c r="AD2118" s="44">
        <v>0</v>
      </c>
      <c r="AE2118" s="45" t="e">
        <f t="shared" si="4086"/>
        <v>#DIV/0!</v>
      </c>
      <c r="AF2118" s="46">
        <v>0</v>
      </c>
      <c r="AG2118" s="46">
        <v>0</v>
      </c>
      <c r="AH2118" s="47">
        <v>0</v>
      </c>
      <c r="AI2118" s="47">
        <v>0</v>
      </c>
      <c r="AJ2118" s="47">
        <v>0</v>
      </c>
      <c r="AK2118" s="47">
        <v>0</v>
      </c>
      <c r="AL2118" s="47">
        <f t="shared" si="4087"/>
        <v>0</v>
      </c>
      <c r="AM2118" s="47">
        <f t="shared" si="4088"/>
        <v>0</v>
      </c>
      <c r="AN2118" s="48" t="s">
        <v>36</v>
      </c>
      <c r="AO2118" s="1"/>
      <c r="AP2118" s="1"/>
      <c r="AQ2118" s="1"/>
      <c r="AR2118" s="1"/>
      <c r="AS2118" s="1"/>
    </row>
    <row r="2119" ht="31.5">
      <c r="B2119" s="41" t="s">
        <v>848</v>
      </c>
      <c r="C2119" s="41" t="s">
        <v>115</v>
      </c>
      <c r="D2119" s="41" t="s">
        <v>117</v>
      </c>
      <c r="E2119" s="26" t="str">
        <f t="shared" si="4100"/>
        <v>0503</v>
      </c>
      <c r="F2119" s="41" t="s">
        <v>252</v>
      </c>
      <c r="G2119" s="41"/>
      <c r="H2119" s="42" t="s">
        <v>253</v>
      </c>
      <c r="I2119" s="43">
        <f t="shared" si="4129"/>
        <v>47940.800000000003</v>
      </c>
      <c r="J2119" s="43">
        <f t="shared" si="4130"/>
        <v>0</v>
      </c>
      <c r="K2119" s="43">
        <f t="shared" si="4131"/>
        <v>0</v>
      </c>
      <c r="L2119" s="43">
        <f t="shared" si="4132"/>
        <v>-20371.200000000001</v>
      </c>
      <c r="M2119" s="43">
        <f t="shared" si="4133"/>
        <v>0</v>
      </c>
      <c r="N2119" s="43">
        <f t="shared" si="4134"/>
        <v>0</v>
      </c>
      <c r="O2119" s="43">
        <f t="shared" si="4135"/>
        <v>0</v>
      </c>
      <c r="P2119" s="43">
        <f t="shared" si="4136"/>
        <v>0</v>
      </c>
      <c r="Q2119" s="43">
        <f t="shared" si="4137"/>
        <v>0</v>
      </c>
      <c r="R2119" s="43">
        <f t="shared" si="4138"/>
        <v>14453.865</v>
      </c>
      <c r="S2119" s="43">
        <f t="shared" si="4139"/>
        <v>0</v>
      </c>
      <c r="T2119" s="43">
        <f t="shared" si="4140"/>
        <v>0</v>
      </c>
      <c r="U2119" s="43">
        <v>0</v>
      </c>
      <c r="V2119" s="43">
        <f t="shared" si="4101"/>
        <v>42023.465000000004</v>
      </c>
      <c r="W2119" s="43">
        <f t="shared" si="4141"/>
        <v>0</v>
      </c>
      <c r="X2119" s="43">
        <f t="shared" si="4142"/>
        <v>0</v>
      </c>
      <c r="Y2119" s="43">
        <f t="shared" si="4143"/>
        <v>0</v>
      </c>
      <c r="Z2119" s="43">
        <f t="shared" si="4144"/>
        <v>0</v>
      </c>
      <c r="AA2119" s="43">
        <f t="shared" si="4145"/>
        <v>0</v>
      </c>
      <c r="AB2119" s="43">
        <f t="shared" si="4146"/>
        <v>988.35149999999999</v>
      </c>
      <c r="AC2119" s="44">
        <f t="shared" si="4147"/>
        <v>988.35149999999999</v>
      </c>
      <c r="AD2119" s="44">
        <f t="shared" si="4148"/>
        <v>988.35149999999999</v>
      </c>
      <c r="AE2119" s="45">
        <f t="shared" si="4086"/>
        <v>100</v>
      </c>
      <c r="AF2119" s="43">
        <f t="shared" si="4149"/>
        <v>988.35149999999999</v>
      </c>
      <c r="AG2119" s="43">
        <f t="shared" si="4150"/>
        <v>0</v>
      </c>
      <c r="AH2119" s="43">
        <f t="shared" si="4151"/>
        <v>0</v>
      </c>
      <c r="AI2119" s="43">
        <f t="shared" si="4152"/>
        <v>0</v>
      </c>
      <c r="AJ2119" s="43">
        <f t="shared" si="4153"/>
        <v>0</v>
      </c>
      <c r="AK2119" s="43">
        <f t="shared" si="4154"/>
        <v>0</v>
      </c>
      <c r="AL2119" s="43">
        <f t="shared" si="4087"/>
        <v>988.35149999999999</v>
      </c>
      <c r="AM2119" s="43">
        <f t="shared" si="4088"/>
        <v>41035.113500000007</v>
      </c>
      <c r="AN2119" s="2"/>
      <c r="AO2119" s="1"/>
      <c r="AP2119" s="1"/>
      <c r="AQ2119" s="1"/>
      <c r="AR2119" s="1"/>
      <c r="AS2119" s="1"/>
    </row>
    <row r="2120" ht="47.25">
      <c r="B2120" s="41" t="s">
        <v>848</v>
      </c>
      <c r="C2120" s="41" t="s">
        <v>115</v>
      </c>
      <c r="D2120" s="41" t="s">
        <v>117</v>
      </c>
      <c r="E2120" s="26" t="str">
        <f t="shared" si="4100"/>
        <v>0503</v>
      </c>
      <c r="F2120" s="41" t="s">
        <v>753</v>
      </c>
      <c r="G2120" s="41"/>
      <c r="H2120" s="42" t="s">
        <v>754</v>
      </c>
      <c r="I2120" s="43">
        <f>I2125</f>
        <v>47940.800000000003</v>
      </c>
      <c r="J2120" s="43">
        <f>J2125</f>
        <v>0</v>
      </c>
      <c r="K2120" s="43">
        <f>K2125</f>
        <v>0</v>
      </c>
      <c r="L2120" s="43">
        <f>L2125</f>
        <v>-20371.200000000001</v>
      </c>
      <c r="M2120" s="43">
        <f>M2125</f>
        <v>0</v>
      </c>
      <c r="N2120" s="43">
        <f>N2125</f>
        <v>0</v>
      </c>
      <c r="O2120" s="43">
        <f>O2125+O2121</f>
        <v>0</v>
      </c>
      <c r="P2120" s="43">
        <f>P2125+P2121</f>
        <v>0</v>
      </c>
      <c r="Q2120" s="43">
        <f>Q2125+Q2121</f>
        <v>0</v>
      </c>
      <c r="R2120" s="43">
        <f>R2125+R2121</f>
        <v>14453.865</v>
      </c>
      <c r="S2120" s="43">
        <f>S2125</f>
        <v>0</v>
      </c>
      <c r="T2120" s="43">
        <f>T2125</f>
        <v>0</v>
      </c>
      <c r="U2120" s="43">
        <v>0</v>
      </c>
      <c r="V2120" s="43">
        <f t="shared" si="4101"/>
        <v>42023.465000000004</v>
      </c>
      <c r="W2120" s="43">
        <f>W2125</f>
        <v>0</v>
      </c>
      <c r="X2120" s="43">
        <f>X2125</f>
        <v>0</v>
      </c>
      <c r="Y2120" s="43">
        <f>Y2125</f>
        <v>0</v>
      </c>
      <c r="Z2120" s="43">
        <f>Z2125</f>
        <v>0</v>
      </c>
      <c r="AA2120" s="43">
        <f>AA2125</f>
        <v>0</v>
      </c>
      <c r="AB2120" s="43">
        <f>AB2125+AB2121</f>
        <v>988.35149999999999</v>
      </c>
      <c r="AC2120" s="44">
        <f>AC2125+AC2121</f>
        <v>988.35149999999999</v>
      </c>
      <c r="AD2120" s="44">
        <f>AD2125+AD2121</f>
        <v>988.35149999999999</v>
      </c>
      <c r="AE2120" s="45">
        <f t="shared" si="4086"/>
        <v>100</v>
      </c>
      <c r="AF2120" s="43">
        <f>AF2125+AF2121</f>
        <v>988.35149999999999</v>
      </c>
      <c r="AG2120" s="43">
        <f>AG2125+AG2121</f>
        <v>0</v>
      </c>
      <c r="AH2120" s="43">
        <f>AH2125+AH2121</f>
        <v>0</v>
      </c>
      <c r="AI2120" s="43">
        <f>AI2125+AI2121</f>
        <v>0</v>
      </c>
      <c r="AJ2120" s="43">
        <f>AJ2125+AJ2121</f>
        <v>0</v>
      </c>
      <c r="AK2120" s="43">
        <f>AK2125+AK2121</f>
        <v>0</v>
      </c>
      <c r="AL2120" s="43">
        <f t="shared" si="4087"/>
        <v>988.35149999999999</v>
      </c>
      <c r="AM2120" s="43">
        <f t="shared" si="4088"/>
        <v>41035.113500000007</v>
      </c>
      <c r="AN2120" s="2"/>
      <c r="AO2120" s="1"/>
      <c r="AP2120" s="1"/>
      <c r="AQ2120" s="1"/>
      <c r="AR2120" s="1"/>
      <c r="AS2120" s="1"/>
    </row>
    <row r="2121" ht="31.5" hidden="1">
      <c r="B2121" s="41" t="s">
        <v>848</v>
      </c>
      <c r="C2121" s="41" t="s">
        <v>115</v>
      </c>
      <c r="D2121" s="41" t="s">
        <v>117</v>
      </c>
      <c r="E2121" s="26" t="str">
        <f t="shared" si="4100"/>
        <v>0503</v>
      </c>
      <c r="F2121" s="41" t="s">
        <v>755</v>
      </c>
      <c r="G2121" s="41"/>
      <c r="H2121" s="42" t="s">
        <v>756</v>
      </c>
      <c r="I2121" s="43"/>
      <c r="J2121" s="43"/>
      <c r="K2121" s="43"/>
      <c r="L2121" s="43"/>
      <c r="M2121" s="43"/>
      <c r="N2121" s="43"/>
      <c r="O2121" s="43">
        <f t="shared" ref="O2121:O2125" si="4155">O2122</f>
        <v>0</v>
      </c>
      <c r="P2121" s="43">
        <f t="shared" ref="P2121:P2125" si="4156">P2122</f>
        <v>0</v>
      </c>
      <c r="Q2121" s="43">
        <f t="shared" ref="Q2121:Q2125" si="4157">Q2122</f>
        <v>0</v>
      </c>
      <c r="R2121" s="43">
        <f t="shared" ref="R2121:R2125" si="4158">R2122</f>
        <v>14453.865</v>
      </c>
      <c r="S2121" s="43"/>
      <c r="T2121" s="43"/>
      <c r="U2121" s="43"/>
      <c r="V2121" s="43">
        <f t="shared" si="4101"/>
        <v>14453.865</v>
      </c>
      <c r="W2121" s="43"/>
      <c r="X2121" s="43"/>
      <c r="Y2121" s="43"/>
      <c r="Z2121" s="43"/>
      <c r="AA2121" s="43"/>
      <c r="AB2121" s="43">
        <f t="shared" ref="AB2121:AB2125" si="4159">AB2122</f>
        <v>0</v>
      </c>
      <c r="AC2121" s="44">
        <f t="shared" ref="AC2121:AC2125" si="4160">AC2122</f>
        <v>0</v>
      </c>
      <c r="AD2121" s="44">
        <f t="shared" ref="AD2121:AD2125" si="4161">AD2122</f>
        <v>0</v>
      </c>
      <c r="AE2121" s="45" t="e">
        <f t="shared" si="4086"/>
        <v>#DIV/0!</v>
      </c>
      <c r="AF2121" s="43">
        <f t="shared" ref="AF2121:AF2125" si="4162">AF2122</f>
        <v>0</v>
      </c>
      <c r="AG2121" s="43">
        <f t="shared" ref="AG2121:AG2125" si="4163">AG2122</f>
        <v>0</v>
      </c>
      <c r="AH2121" s="43">
        <f t="shared" ref="AH2121:AH2125" si="4164">AH2122</f>
        <v>0</v>
      </c>
      <c r="AI2121" s="43">
        <f t="shared" ref="AI2121:AI2125" si="4165">AI2122</f>
        <v>0</v>
      </c>
      <c r="AJ2121" s="43">
        <f t="shared" ref="AJ2121:AJ2125" si="4166">AJ2122</f>
        <v>0</v>
      </c>
      <c r="AK2121" s="43">
        <f t="shared" ref="AK2121:AK2125" si="4167">AK2122</f>
        <v>0</v>
      </c>
      <c r="AL2121" s="43">
        <f t="shared" si="4087"/>
        <v>0</v>
      </c>
      <c r="AM2121" s="43">
        <f t="shared" si="4088"/>
        <v>14453.865</v>
      </c>
      <c r="AN2121" s="19" t="s">
        <v>36</v>
      </c>
      <c r="AR2121" s="1"/>
      <c r="AS2121" s="1"/>
    </row>
    <row r="2122" ht="47.25" hidden="1">
      <c r="B2122" s="41" t="s">
        <v>848</v>
      </c>
      <c r="C2122" s="41" t="s">
        <v>115</v>
      </c>
      <c r="D2122" s="41" t="s">
        <v>117</v>
      </c>
      <c r="E2122" s="26" t="str">
        <f t="shared" si="4100"/>
        <v>0503</v>
      </c>
      <c r="F2122" s="41" t="s">
        <v>757</v>
      </c>
      <c r="G2122" s="41"/>
      <c r="H2122" s="42" t="s">
        <v>758</v>
      </c>
      <c r="I2122" s="43"/>
      <c r="J2122" s="43"/>
      <c r="K2122" s="43"/>
      <c r="L2122" s="43"/>
      <c r="M2122" s="43"/>
      <c r="N2122" s="43"/>
      <c r="O2122" s="43">
        <f t="shared" si="4155"/>
        <v>0</v>
      </c>
      <c r="P2122" s="43">
        <f t="shared" si="4156"/>
        <v>0</v>
      </c>
      <c r="Q2122" s="43">
        <f t="shared" si="4157"/>
        <v>0</v>
      </c>
      <c r="R2122" s="43">
        <f t="shared" si="4158"/>
        <v>14453.865</v>
      </c>
      <c r="S2122" s="43"/>
      <c r="T2122" s="43"/>
      <c r="U2122" s="43"/>
      <c r="V2122" s="43">
        <f t="shared" si="4101"/>
        <v>14453.865</v>
      </c>
      <c r="W2122" s="43"/>
      <c r="X2122" s="43"/>
      <c r="Y2122" s="43"/>
      <c r="Z2122" s="43"/>
      <c r="AA2122" s="43"/>
      <c r="AB2122" s="43">
        <f t="shared" si="4159"/>
        <v>0</v>
      </c>
      <c r="AC2122" s="44">
        <f t="shared" si="4160"/>
        <v>0</v>
      </c>
      <c r="AD2122" s="44">
        <f t="shared" si="4161"/>
        <v>0</v>
      </c>
      <c r="AE2122" s="45" t="e">
        <f t="shared" si="4086"/>
        <v>#DIV/0!</v>
      </c>
      <c r="AF2122" s="43">
        <f t="shared" si="4162"/>
        <v>0</v>
      </c>
      <c r="AG2122" s="43">
        <f t="shared" si="4163"/>
        <v>0</v>
      </c>
      <c r="AH2122" s="43">
        <f t="shared" si="4164"/>
        <v>0</v>
      </c>
      <c r="AI2122" s="43">
        <f t="shared" si="4165"/>
        <v>0</v>
      </c>
      <c r="AJ2122" s="43">
        <f t="shared" si="4166"/>
        <v>0</v>
      </c>
      <c r="AK2122" s="43">
        <f t="shared" si="4167"/>
        <v>0</v>
      </c>
      <c r="AL2122" s="43">
        <f t="shared" si="4087"/>
        <v>0</v>
      </c>
      <c r="AM2122" s="43">
        <f t="shared" si="4088"/>
        <v>14453.865</v>
      </c>
      <c r="AN2122" s="19" t="s">
        <v>36</v>
      </c>
      <c r="AO2122" s="1"/>
      <c r="AP2122" s="1"/>
      <c r="AQ2122" s="1"/>
      <c r="AR2122" s="1"/>
      <c r="AS2122" s="1"/>
    </row>
    <row r="2123" hidden="1">
      <c r="B2123" s="41" t="s">
        <v>848</v>
      </c>
      <c r="C2123" s="41" t="s">
        <v>115</v>
      </c>
      <c r="D2123" s="41" t="s">
        <v>117</v>
      </c>
      <c r="E2123" s="26" t="str">
        <f t="shared" si="4100"/>
        <v>0503</v>
      </c>
      <c r="F2123" s="41" t="s">
        <v>757</v>
      </c>
      <c r="G2123" s="41" t="s">
        <v>59</v>
      </c>
      <c r="H2123" s="42" t="s">
        <v>60</v>
      </c>
      <c r="I2123" s="43"/>
      <c r="J2123" s="43"/>
      <c r="K2123" s="43"/>
      <c r="L2123" s="43"/>
      <c r="M2123" s="43"/>
      <c r="N2123" s="43"/>
      <c r="O2123" s="43">
        <f t="shared" si="4155"/>
        <v>0</v>
      </c>
      <c r="P2123" s="43">
        <f t="shared" si="4156"/>
        <v>0</v>
      </c>
      <c r="Q2123" s="43">
        <f t="shared" si="4157"/>
        <v>0</v>
      </c>
      <c r="R2123" s="43">
        <f t="shared" si="4158"/>
        <v>14453.865</v>
      </c>
      <c r="S2123" s="43"/>
      <c r="T2123" s="43"/>
      <c r="U2123" s="43"/>
      <c r="V2123" s="43">
        <f t="shared" si="4101"/>
        <v>14453.865</v>
      </c>
      <c r="W2123" s="43"/>
      <c r="X2123" s="43"/>
      <c r="Y2123" s="43"/>
      <c r="Z2123" s="43"/>
      <c r="AA2123" s="43"/>
      <c r="AB2123" s="43">
        <f t="shared" si="4159"/>
        <v>0</v>
      </c>
      <c r="AC2123" s="44">
        <f t="shared" si="4160"/>
        <v>0</v>
      </c>
      <c r="AD2123" s="44">
        <f t="shared" si="4161"/>
        <v>0</v>
      </c>
      <c r="AE2123" s="45" t="e">
        <f t="shared" si="4086"/>
        <v>#DIV/0!</v>
      </c>
      <c r="AF2123" s="43">
        <f t="shared" si="4162"/>
        <v>0</v>
      </c>
      <c r="AG2123" s="43">
        <f t="shared" si="4163"/>
        <v>0</v>
      </c>
      <c r="AH2123" s="43">
        <f t="shared" si="4164"/>
        <v>0</v>
      </c>
      <c r="AI2123" s="43">
        <f t="shared" si="4165"/>
        <v>0</v>
      </c>
      <c r="AJ2123" s="43">
        <f t="shared" si="4166"/>
        <v>0</v>
      </c>
      <c r="AK2123" s="43">
        <f t="shared" si="4167"/>
        <v>0</v>
      </c>
      <c r="AL2123" s="43">
        <f t="shared" si="4087"/>
        <v>0</v>
      </c>
      <c r="AM2123" s="43">
        <f t="shared" si="4088"/>
        <v>14453.865</v>
      </c>
      <c r="AN2123" s="19" t="s">
        <v>36</v>
      </c>
      <c r="AO2123" s="1"/>
      <c r="AP2123" s="1"/>
      <c r="AQ2123" s="1"/>
      <c r="AR2123" s="1"/>
      <c r="AS2123" s="1"/>
    </row>
    <row r="2124" ht="63" hidden="1">
      <c r="B2124" s="41" t="s">
        <v>848</v>
      </c>
      <c r="C2124" s="41" t="s">
        <v>115</v>
      </c>
      <c r="D2124" s="41" t="s">
        <v>117</v>
      </c>
      <c r="E2124" s="26" t="str">
        <f t="shared" si="4100"/>
        <v>0503</v>
      </c>
      <c r="F2124" s="41" t="s">
        <v>757</v>
      </c>
      <c r="G2124" s="41" t="s">
        <v>475</v>
      </c>
      <c r="H2124" s="42" t="s">
        <v>476</v>
      </c>
      <c r="I2124" s="43"/>
      <c r="J2124" s="43"/>
      <c r="K2124" s="43"/>
      <c r="L2124" s="43"/>
      <c r="M2124" s="43"/>
      <c r="N2124" s="43"/>
      <c r="O2124" s="43">
        <v>0</v>
      </c>
      <c r="P2124" s="43">
        <v>0</v>
      </c>
      <c r="Q2124" s="43">
        <v>0</v>
      </c>
      <c r="R2124" s="43">
        <v>14453.865</v>
      </c>
      <c r="S2124" s="43"/>
      <c r="T2124" s="43"/>
      <c r="U2124" s="43"/>
      <c r="V2124" s="43">
        <f t="shared" si="4101"/>
        <v>14453.865</v>
      </c>
      <c r="W2124" s="43"/>
      <c r="X2124" s="43"/>
      <c r="Y2124" s="43"/>
      <c r="Z2124" s="43"/>
      <c r="AA2124" s="43"/>
      <c r="AB2124" s="43">
        <v>0</v>
      </c>
      <c r="AC2124" s="44">
        <v>0</v>
      </c>
      <c r="AD2124" s="44">
        <v>0</v>
      </c>
      <c r="AE2124" s="45" t="e">
        <f t="shared" si="4086"/>
        <v>#DIV/0!</v>
      </c>
      <c r="AF2124" s="43">
        <v>0</v>
      </c>
      <c r="AG2124" s="43">
        <v>0</v>
      </c>
      <c r="AH2124" s="43">
        <v>0</v>
      </c>
      <c r="AI2124" s="43">
        <v>0</v>
      </c>
      <c r="AJ2124" s="43">
        <v>0</v>
      </c>
      <c r="AK2124" s="43">
        <v>0</v>
      </c>
      <c r="AL2124" s="43">
        <f t="shared" si="4087"/>
        <v>0</v>
      </c>
      <c r="AM2124" s="43">
        <f t="shared" si="4088"/>
        <v>14453.865</v>
      </c>
      <c r="AN2124" s="19" t="s">
        <v>36</v>
      </c>
      <c r="AO2124" s="1"/>
      <c r="AP2124" s="1"/>
      <c r="AQ2124" s="1"/>
      <c r="AR2124" s="1"/>
      <c r="AS2124" s="1"/>
    </row>
    <row r="2125" ht="31.5">
      <c r="B2125" s="41" t="s">
        <v>848</v>
      </c>
      <c r="C2125" s="41" t="s">
        <v>115</v>
      </c>
      <c r="D2125" s="41" t="s">
        <v>117</v>
      </c>
      <c r="E2125" s="26" t="str">
        <f t="shared" si="4100"/>
        <v>0503</v>
      </c>
      <c r="F2125" s="41" t="s">
        <v>759</v>
      </c>
      <c r="G2125" s="41"/>
      <c r="H2125" s="42" t="s">
        <v>760</v>
      </c>
      <c r="I2125" s="43">
        <f>I2126</f>
        <v>47940.800000000003</v>
      </c>
      <c r="J2125" s="43">
        <f>J2126</f>
        <v>0</v>
      </c>
      <c r="K2125" s="43">
        <f>K2126</f>
        <v>0</v>
      </c>
      <c r="L2125" s="43">
        <f>L2126</f>
        <v>-20371.200000000001</v>
      </c>
      <c r="M2125" s="43">
        <f>M2126</f>
        <v>0</v>
      </c>
      <c r="N2125" s="43">
        <f>N2126</f>
        <v>0</v>
      </c>
      <c r="O2125" s="43">
        <f t="shared" si="4155"/>
        <v>0</v>
      </c>
      <c r="P2125" s="43">
        <f t="shared" si="4156"/>
        <v>0</v>
      </c>
      <c r="Q2125" s="43">
        <f t="shared" si="4157"/>
        <v>0</v>
      </c>
      <c r="R2125" s="43">
        <f t="shared" si="4158"/>
        <v>0</v>
      </c>
      <c r="S2125" s="43">
        <f>S2126</f>
        <v>0</v>
      </c>
      <c r="T2125" s="43">
        <f>T2126</f>
        <v>0</v>
      </c>
      <c r="U2125" s="43">
        <v>0</v>
      </c>
      <c r="V2125" s="43">
        <f t="shared" si="4101"/>
        <v>27569.600000000002</v>
      </c>
      <c r="W2125" s="43">
        <f>W2126</f>
        <v>0</v>
      </c>
      <c r="X2125" s="43">
        <f>X2126</f>
        <v>0</v>
      </c>
      <c r="Y2125" s="43">
        <f>Y2126</f>
        <v>0</v>
      </c>
      <c r="Z2125" s="43">
        <f>Z2126</f>
        <v>0</v>
      </c>
      <c r="AA2125" s="43">
        <f>AA2126</f>
        <v>0</v>
      </c>
      <c r="AB2125" s="43">
        <f t="shared" si="4159"/>
        <v>988.35149999999999</v>
      </c>
      <c r="AC2125" s="44">
        <f t="shared" si="4160"/>
        <v>988.35149999999999</v>
      </c>
      <c r="AD2125" s="44">
        <f t="shared" si="4161"/>
        <v>988.35149999999999</v>
      </c>
      <c r="AE2125" s="45">
        <f t="shared" si="4086"/>
        <v>100</v>
      </c>
      <c r="AF2125" s="43">
        <f t="shared" si="4162"/>
        <v>988.35149999999999</v>
      </c>
      <c r="AG2125" s="43">
        <f t="shared" si="4163"/>
        <v>0</v>
      </c>
      <c r="AH2125" s="43">
        <f t="shared" si="4164"/>
        <v>0</v>
      </c>
      <c r="AI2125" s="43">
        <f t="shared" si="4165"/>
        <v>0</v>
      </c>
      <c r="AJ2125" s="43">
        <f t="shared" si="4166"/>
        <v>0</v>
      </c>
      <c r="AK2125" s="43">
        <f t="shared" si="4167"/>
        <v>0</v>
      </c>
      <c r="AL2125" s="43">
        <f t="shared" si="4087"/>
        <v>988.35149999999999</v>
      </c>
      <c r="AM2125" s="43">
        <f t="shared" si="4088"/>
        <v>26581.248500000002</v>
      </c>
      <c r="AN2125" s="2"/>
      <c r="AR2125" s="1"/>
      <c r="AS2125" s="1"/>
    </row>
    <row r="2126" ht="31.5">
      <c r="B2126" s="41" t="s">
        <v>848</v>
      </c>
      <c r="C2126" s="41" t="s">
        <v>115</v>
      </c>
      <c r="D2126" s="41" t="s">
        <v>117</v>
      </c>
      <c r="E2126" s="26" t="str">
        <f t="shared" si="4100"/>
        <v>0503</v>
      </c>
      <c r="F2126" s="41" t="s">
        <v>761</v>
      </c>
      <c r="G2126" s="41"/>
      <c r="H2126" s="42" t="s">
        <v>762</v>
      </c>
      <c r="I2126" s="43">
        <f>I2129+I2127</f>
        <v>47940.800000000003</v>
      </c>
      <c r="J2126" s="43">
        <f>J2129+J2127</f>
        <v>0</v>
      </c>
      <c r="K2126" s="43">
        <f>K2129+K2127</f>
        <v>0</v>
      </c>
      <c r="L2126" s="43">
        <f>L2129+L2127</f>
        <v>-20371.200000000001</v>
      </c>
      <c r="M2126" s="43">
        <f>M2129+M2127</f>
        <v>0</v>
      </c>
      <c r="N2126" s="43">
        <f>N2129+N2127</f>
        <v>0</v>
      </c>
      <c r="O2126" s="43">
        <f>O2129+O2127</f>
        <v>0</v>
      </c>
      <c r="P2126" s="43">
        <f>P2129+P2127</f>
        <v>0</v>
      </c>
      <c r="Q2126" s="43">
        <f>Q2129+Q2127</f>
        <v>0</v>
      </c>
      <c r="R2126" s="43">
        <f>R2129+R2127</f>
        <v>0</v>
      </c>
      <c r="S2126" s="43">
        <f>S2129+S2127</f>
        <v>0</v>
      </c>
      <c r="T2126" s="43">
        <f>T2129+T2127</f>
        <v>0</v>
      </c>
      <c r="U2126" s="43">
        <v>0</v>
      </c>
      <c r="V2126" s="43">
        <f t="shared" si="4101"/>
        <v>27569.600000000002</v>
      </c>
      <c r="W2126" s="43">
        <f>W2129+W2127</f>
        <v>0</v>
      </c>
      <c r="X2126" s="43">
        <f>X2129+X2127</f>
        <v>0</v>
      </c>
      <c r="Y2126" s="43">
        <f>Y2129+Y2127</f>
        <v>0</v>
      </c>
      <c r="Z2126" s="43">
        <f>Z2129+Z2127</f>
        <v>0</v>
      </c>
      <c r="AA2126" s="43">
        <f>AA2129+AA2127</f>
        <v>0</v>
      </c>
      <c r="AB2126" s="43">
        <f>AB2129+AB2127</f>
        <v>988.35149999999999</v>
      </c>
      <c r="AC2126" s="44">
        <f>AC2129+AC2127</f>
        <v>988.35149999999999</v>
      </c>
      <c r="AD2126" s="44">
        <f>AD2129+AD2127</f>
        <v>988.35149999999999</v>
      </c>
      <c r="AE2126" s="45">
        <f t="shared" si="4086"/>
        <v>100</v>
      </c>
      <c r="AF2126" s="43">
        <f>AF2129+AF2127</f>
        <v>988.35149999999999</v>
      </c>
      <c r="AG2126" s="43">
        <f>AG2129+AG2127</f>
        <v>0</v>
      </c>
      <c r="AH2126" s="43">
        <f>AH2129+AH2127</f>
        <v>0</v>
      </c>
      <c r="AI2126" s="43">
        <f>AI2129+AI2127</f>
        <v>0</v>
      </c>
      <c r="AJ2126" s="43">
        <f>AJ2129+AJ2127</f>
        <v>0</v>
      </c>
      <c r="AK2126" s="43">
        <f>AK2129+AK2127</f>
        <v>0</v>
      </c>
      <c r="AL2126" s="43">
        <f t="shared" si="4087"/>
        <v>988.35149999999999</v>
      </c>
      <c r="AM2126" s="43">
        <f t="shared" si="4088"/>
        <v>26581.248500000002</v>
      </c>
      <c r="AN2126" s="2"/>
      <c r="AO2126" s="1"/>
      <c r="AP2126" s="1"/>
      <c r="AQ2126" s="1"/>
      <c r="AR2126" s="1"/>
      <c r="AS2126" s="1"/>
    </row>
    <row r="2127" ht="31.5">
      <c r="B2127" s="41" t="s">
        <v>848</v>
      </c>
      <c r="C2127" s="41" t="s">
        <v>115</v>
      </c>
      <c r="D2127" s="41" t="s">
        <v>117</v>
      </c>
      <c r="E2127" s="26" t="str">
        <f t="shared" si="4100"/>
        <v>0503</v>
      </c>
      <c r="F2127" s="41" t="s">
        <v>761</v>
      </c>
      <c r="G2127" s="41" t="s">
        <v>177</v>
      </c>
      <c r="H2127" s="42" t="s">
        <v>178</v>
      </c>
      <c r="I2127" s="43">
        <f>I2128</f>
        <v>0</v>
      </c>
      <c r="J2127" s="43">
        <f>J2128</f>
        <v>0</v>
      </c>
      <c r="K2127" s="43">
        <f>K2128</f>
        <v>0</v>
      </c>
      <c r="L2127" s="43">
        <f>L2128</f>
        <v>0</v>
      </c>
      <c r="M2127" s="43">
        <f>M2128</f>
        <v>0</v>
      </c>
      <c r="N2127" s="43">
        <f>N2128</f>
        <v>0</v>
      </c>
      <c r="O2127" s="43">
        <f>O2128</f>
        <v>0</v>
      </c>
      <c r="P2127" s="43">
        <f>P2128</f>
        <v>0</v>
      </c>
      <c r="Q2127" s="43">
        <f>Q2128</f>
        <v>0</v>
      </c>
      <c r="R2127" s="43">
        <f>R2128</f>
        <v>0</v>
      </c>
      <c r="S2127" s="43">
        <f>S2128</f>
        <v>0</v>
      </c>
      <c r="T2127" s="43">
        <f>T2128</f>
        <v>0</v>
      </c>
      <c r="U2127" s="43">
        <v>0</v>
      </c>
      <c r="V2127" s="43">
        <f t="shared" si="4101"/>
        <v>0</v>
      </c>
      <c r="W2127" s="43">
        <f>W2128</f>
        <v>0</v>
      </c>
      <c r="X2127" s="43">
        <f>X2128</f>
        <v>0</v>
      </c>
      <c r="Y2127" s="43">
        <f>Y2128</f>
        <v>0</v>
      </c>
      <c r="Z2127" s="43">
        <f>Z2128</f>
        <v>0</v>
      </c>
      <c r="AA2127" s="43">
        <f>AA2128</f>
        <v>0</v>
      </c>
      <c r="AB2127" s="43">
        <f>AB2128</f>
        <v>988.35149999999999</v>
      </c>
      <c r="AC2127" s="44">
        <f>AC2128</f>
        <v>988.35149999999999</v>
      </c>
      <c r="AD2127" s="44">
        <f>AD2128</f>
        <v>988.35149999999999</v>
      </c>
      <c r="AE2127" s="45">
        <f t="shared" si="4086"/>
        <v>100</v>
      </c>
      <c r="AF2127" s="43">
        <f>AF2128</f>
        <v>988.35149999999999</v>
      </c>
      <c r="AG2127" s="43">
        <f>AG2128</f>
        <v>0</v>
      </c>
      <c r="AH2127" s="43">
        <f>AH2128</f>
        <v>0</v>
      </c>
      <c r="AI2127" s="43">
        <f>AI2128</f>
        <v>0</v>
      </c>
      <c r="AJ2127" s="43">
        <f>AJ2128</f>
        <v>0</v>
      </c>
      <c r="AK2127" s="43">
        <f>AK2128</f>
        <v>0</v>
      </c>
      <c r="AL2127" s="43">
        <f t="shared" si="4087"/>
        <v>988.35149999999999</v>
      </c>
      <c r="AM2127" s="43">
        <f t="shared" si="4088"/>
        <v>-988.35149999999999</v>
      </c>
      <c r="AN2127" s="2"/>
      <c r="AR2127" s="1"/>
      <c r="AS2127" s="1"/>
    </row>
    <row r="2128" ht="63">
      <c r="B2128" s="41" t="s">
        <v>848</v>
      </c>
      <c r="C2128" s="41" t="s">
        <v>115</v>
      </c>
      <c r="D2128" s="41" t="s">
        <v>117</v>
      </c>
      <c r="E2128" s="26" t="str">
        <f t="shared" si="4100"/>
        <v>0503</v>
      </c>
      <c r="F2128" s="41" t="s">
        <v>761</v>
      </c>
      <c r="G2128" s="41" t="s">
        <v>373</v>
      </c>
      <c r="H2128" s="42" t="s">
        <v>374</v>
      </c>
      <c r="I2128" s="43"/>
      <c r="J2128" s="43"/>
      <c r="K2128" s="43"/>
      <c r="L2128" s="43"/>
      <c r="M2128" s="43"/>
      <c r="N2128" s="43"/>
      <c r="O2128" s="43">
        <v>0</v>
      </c>
      <c r="P2128" s="43">
        <v>0</v>
      </c>
      <c r="Q2128" s="43">
        <v>0</v>
      </c>
      <c r="R2128" s="43">
        <v>0</v>
      </c>
      <c r="S2128" s="43">
        <v>0</v>
      </c>
      <c r="T2128" s="43">
        <v>0</v>
      </c>
      <c r="U2128" s="43">
        <v>0</v>
      </c>
      <c r="V2128" s="43">
        <f t="shared" si="4101"/>
        <v>0</v>
      </c>
      <c r="W2128" s="43"/>
      <c r="X2128" s="43"/>
      <c r="Y2128" s="43"/>
      <c r="Z2128" s="43"/>
      <c r="AA2128" s="43"/>
      <c r="AB2128" s="43">
        <v>988.35149999999999</v>
      </c>
      <c r="AC2128" s="44">
        <v>988.35149999999999</v>
      </c>
      <c r="AD2128" s="44">
        <v>988.35149999999999</v>
      </c>
      <c r="AE2128" s="45">
        <f t="shared" si="4086"/>
        <v>100</v>
      </c>
      <c r="AF2128" s="43">
        <v>988.35149999999999</v>
      </c>
      <c r="AG2128" s="43">
        <v>0</v>
      </c>
      <c r="AH2128" s="43">
        <v>0</v>
      </c>
      <c r="AI2128" s="43">
        <v>0</v>
      </c>
      <c r="AJ2128" s="43">
        <v>0</v>
      </c>
      <c r="AK2128" s="43">
        <v>0</v>
      </c>
      <c r="AL2128" s="43">
        <f t="shared" si="4087"/>
        <v>988.35149999999999</v>
      </c>
      <c r="AM2128" s="43">
        <f t="shared" si="4088"/>
        <v>-988.35149999999999</v>
      </c>
      <c r="AN2128" s="19"/>
      <c r="AO2128" s="1"/>
      <c r="AP2128" s="1"/>
      <c r="AQ2128" s="1"/>
      <c r="AR2128" s="1"/>
      <c r="AS2128" s="1"/>
    </row>
    <row r="2129" hidden="1">
      <c r="B2129" s="41" t="s">
        <v>848</v>
      </c>
      <c r="C2129" s="41" t="s">
        <v>115</v>
      </c>
      <c r="D2129" s="41" t="s">
        <v>117</v>
      </c>
      <c r="E2129" s="26" t="str">
        <f t="shared" si="4100"/>
        <v>0503</v>
      </c>
      <c r="F2129" s="41" t="s">
        <v>761</v>
      </c>
      <c r="G2129" s="41" t="s">
        <v>59</v>
      </c>
      <c r="H2129" s="42" t="s">
        <v>60</v>
      </c>
      <c r="I2129" s="43">
        <f>I2130</f>
        <v>47940.800000000003</v>
      </c>
      <c r="J2129" s="43">
        <f>J2130</f>
        <v>0</v>
      </c>
      <c r="K2129" s="43">
        <f>K2130</f>
        <v>0</v>
      </c>
      <c r="L2129" s="43">
        <f>L2130</f>
        <v>-20371.200000000001</v>
      </c>
      <c r="M2129" s="43">
        <f>M2130</f>
        <v>0</v>
      </c>
      <c r="N2129" s="43">
        <f>N2130</f>
        <v>0</v>
      </c>
      <c r="O2129" s="43">
        <f>O2130</f>
        <v>0</v>
      </c>
      <c r="P2129" s="43">
        <f>P2130</f>
        <v>0</v>
      </c>
      <c r="Q2129" s="43">
        <f>Q2130</f>
        <v>0</v>
      </c>
      <c r="R2129" s="43">
        <f>R2130</f>
        <v>0</v>
      </c>
      <c r="S2129" s="43">
        <f>S2130</f>
        <v>0</v>
      </c>
      <c r="T2129" s="43">
        <f>T2130</f>
        <v>0</v>
      </c>
      <c r="U2129" s="43">
        <v>0</v>
      </c>
      <c r="V2129" s="43">
        <f t="shared" si="4101"/>
        <v>27569.600000000002</v>
      </c>
      <c r="W2129" s="43">
        <f>W2130</f>
        <v>0</v>
      </c>
      <c r="X2129" s="43">
        <f>X2130</f>
        <v>0</v>
      </c>
      <c r="Y2129" s="43">
        <f>Y2130</f>
        <v>0</v>
      </c>
      <c r="Z2129" s="43">
        <f>Z2130</f>
        <v>0</v>
      </c>
      <c r="AA2129" s="43">
        <f>AA2130</f>
        <v>0</v>
      </c>
      <c r="AB2129" s="43">
        <f>AB2130</f>
        <v>0</v>
      </c>
      <c r="AC2129" s="44">
        <f>AC2130</f>
        <v>0</v>
      </c>
      <c r="AD2129" s="44">
        <f>AD2130</f>
        <v>0</v>
      </c>
      <c r="AE2129" s="45" t="e">
        <f t="shared" si="4086"/>
        <v>#DIV/0!</v>
      </c>
      <c r="AF2129" s="43">
        <f>AF2130</f>
        <v>0</v>
      </c>
      <c r="AG2129" s="43">
        <f>AG2130</f>
        <v>0</v>
      </c>
      <c r="AH2129" s="43">
        <f>AH2130</f>
        <v>0</v>
      </c>
      <c r="AI2129" s="43">
        <f>AI2130</f>
        <v>0</v>
      </c>
      <c r="AJ2129" s="43">
        <f>AJ2130</f>
        <v>0</v>
      </c>
      <c r="AK2129" s="43">
        <f>AK2130</f>
        <v>0</v>
      </c>
      <c r="AL2129" s="43">
        <f t="shared" si="4087"/>
        <v>0</v>
      </c>
      <c r="AM2129" s="43">
        <f t="shared" si="4088"/>
        <v>27569.600000000002</v>
      </c>
      <c r="AN2129" s="19" t="s">
        <v>36</v>
      </c>
      <c r="AO2129" s="1"/>
      <c r="AP2129" s="1"/>
      <c r="AQ2129" s="1"/>
      <c r="AR2129" s="1"/>
      <c r="AS2129" s="1"/>
    </row>
    <row r="2130" ht="63" hidden="1">
      <c r="B2130" s="41" t="s">
        <v>848</v>
      </c>
      <c r="C2130" s="41" t="s">
        <v>115</v>
      </c>
      <c r="D2130" s="41" t="s">
        <v>117</v>
      </c>
      <c r="E2130" s="26" t="str">
        <f t="shared" si="4100"/>
        <v>0503</v>
      </c>
      <c r="F2130" s="41" t="s">
        <v>761</v>
      </c>
      <c r="G2130" s="41" t="s">
        <v>475</v>
      </c>
      <c r="H2130" s="42" t="s">
        <v>476</v>
      </c>
      <c r="I2130" s="43">
        <v>47940.800000000003</v>
      </c>
      <c r="J2130" s="43"/>
      <c r="K2130" s="43"/>
      <c r="L2130" s="43">
        <v>-20371.200000000001</v>
      </c>
      <c r="M2130" s="43"/>
      <c r="N2130" s="43"/>
      <c r="O2130" s="43">
        <v>0</v>
      </c>
      <c r="P2130" s="43">
        <v>0</v>
      </c>
      <c r="Q2130" s="43">
        <v>0</v>
      </c>
      <c r="R2130" s="43">
        <v>0</v>
      </c>
      <c r="S2130" s="43">
        <v>0</v>
      </c>
      <c r="T2130" s="43">
        <v>0</v>
      </c>
      <c r="U2130" s="43">
        <v>0</v>
      </c>
      <c r="V2130" s="43">
        <f t="shared" si="4101"/>
        <v>27569.600000000002</v>
      </c>
      <c r="W2130" s="43"/>
      <c r="X2130" s="43"/>
      <c r="Y2130" s="43"/>
      <c r="Z2130" s="43"/>
      <c r="AA2130" s="43"/>
      <c r="AB2130" s="43">
        <v>0</v>
      </c>
      <c r="AC2130" s="44">
        <v>0</v>
      </c>
      <c r="AD2130" s="44">
        <v>0</v>
      </c>
      <c r="AE2130" s="45" t="e">
        <f t="shared" si="4086"/>
        <v>#DIV/0!</v>
      </c>
      <c r="AF2130" s="43">
        <v>0</v>
      </c>
      <c r="AG2130" s="43">
        <v>0</v>
      </c>
      <c r="AH2130" s="43">
        <v>0</v>
      </c>
      <c r="AI2130" s="43">
        <v>0</v>
      </c>
      <c r="AJ2130" s="43">
        <v>0</v>
      </c>
      <c r="AK2130" s="43">
        <v>0</v>
      </c>
      <c r="AL2130" s="43">
        <f t="shared" si="4087"/>
        <v>0</v>
      </c>
      <c r="AM2130" s="43">
        <f t="shared" si="4088"/>
        <v>27569.600000000002</v>
      </c>
      <c r="AN2130" s="19" t="s">
        <v>36</v>
      </c>
      <c r="AO2130" s="1"/>
      <c r="AP2130" s="1"/>
      <c r="AQ2130" s="1"/>
      <c r="AR2130" s="1"/>
      <c r="AS2130" s="1"/>
    </row>
    <row r="2131" ht="31.5">
      <c r="B2131" s="41" t="s">
        <v>848</v>
      </c>
      <c r="C2131" s="41" t="s">
        <v>115</v>
      </c>
      <c r="D2131" s="41" t="s">
        <v>117</v>
      </c>
      <c r="E2131" s="26" t="str">
        <f t="shared" si="4100"/>
        <v>0503</v>
      </c>
      <c r="F2131" s="41" t="s">
        <v>207</v>
      </c>
      <c r="G2131" s="41"/>
      <c r="H2131" s="42" t="s">
        <v>208</v>
      </c>
      <c r="I2131" s="43">
        <f t="shared" ref="I2131:I2137" si="4168">I2132</f>
        <v>242.30000000000001</v>
      </c>
      <c r="J2131" s="43">
        <f t="shared" ref="J2131:J2137" si="4169">J2132</f>
        <v>242.30000000000001</v>
      </c>
      <c r="K2131" s="43">
        <f t="shared" ref="K2131:K2137" si="4170">K2132</f>
        <v>242.30000000000001</v>
      </c>
      <c r="L2131" s="43">
        <f t="shared" ref="L2131:L2137" si="4171">L2132</f>
        <v>0</v>
      </c>
      <c r="M2131" s="43">
        <f t="shared" ref="M2131:M2137" si="4172">M2132</f>
        <v>0</v>
      </c>
      <c r="N2131" s="43">
        <f t="shared" ref="N2131:N2137" si="4173">N2132</f>
        <v>0</v>
      </c>
      <c r="O2131" s="43">
        <f t="shared" ref="O2131:O2135" si="4174">O2132</f>
        <v>-9.6379999999999999</v>
      </c>
      <c r="P2131" s="43">
        <f t="shared" ref="P2131:P2135" si="4175">P2132</f>
        <v>0</v>
      </c>
      <c r="Q2131" s="43">
        <f t="shared" ref="Q2131:Q2135" si="4176">Q2132</f>
        <v>0</v>
      </c>
      <c r="R2131" s="43">
        <f t="shared" ref="R2131:R2137" si="4177">R2132</f>
        <v>0</v>
      </c>
      <c r="S2131" s="43">
        <f t="shared" ref="S2131:S2137" si="4178">S2132</f>
        <v>0</v>
      </c>
      <c r="T2131" s="43">
        <f t="shared" ref="T2131:T2137" si="4179">T2132</f>
        <v>0</v>
      </c>
      <c r="U2131" s="43">
        <v>0</v>
      </c>
      <c r="V2131" s="43">
        <f t="shared" si="4101"/>
        <v>232.66200000000001</v>
      </c>
      <c r="W2131" s="43">
        <f t="shared" ref="W2131:W2137" si="4180">W2132</f>
        <v>0</v>
      </c>
      <c r="X2131" s="43">
        <f t="shared" ref="X2131:X2137" si="4181">X2132</f>
        <v>0</v>
      </c>
      <c r="Y2131" s="43">
        <f t="shared" ref="Y2131:Y2137" si="4182">Y2132</f>
        <v>0</v>
      </c>
      <c r="Z2131" s="43">
        <f t="shared" ref="Z2131:Z2137" si="4183">Z2132</f>
        <v>0</v>
      </c>
      <c r="AA2131" s="43">
        <f t="shared" ref="AA2131:AA2137" si="4184">AA2132</f>
        <v>0</v>
      </c>
      <c r="AB2131" s="43">
        <f t="shared" ref="AB2131:AB2135" si="4185">AB2132</f>
        <v>73.75</v>
      </c>
      <c r="AC2131" s="44">
        <f t="shared" ref="AC2131:AC2135" si="4186">AC2132</f>
        <v>118</v>
      </c>
      <c r="AD2131" s="44">
        <f t="shared" ref="AD2131:AD2135" si="4187">AD2132</f>
        <v>118</v>
      </c>
      <c r="AE2131" s="45">
        <f t="shared" si="4086"/>
        <v>100</v>
      </c>
      <c r="AF2131" s="43">
        <f t="shared" ref="AF2131:AF2135" si="4188">AF2132</f>
        <v>127.63800000000001</v>
      </c>
      <c r="AG2131" s="43">
        <f t="shared" ref="AG2131:AG2135" si="4189">AG2132</f>
        <v>-9.6379999999999999</v>
      </c>
      <c r="AH2131" s="43">
        <f t="shared" ref="AH2131:AH2135" si="4190">AH2132</f>
        <v>0</v>
      </c>
      <c r="AI2131" s="43">
        <f t="shared" ref="AI2131:AI2135" si="4191">AI2132</f>
        <v>0</v>
      </c>
      <c r="AJ2131" s="43">
        <f t="shared" ref="AJ2131:AJ2135" si="4192">AJ2132</f>
        <v>0</v>
      </c>
      <c r="AK2131" s="43">
        <f t="shared" ref="AK2131:AK2135" si="4193">AK2132</f>
        <v>0</v>
      </c>
      <c r="AL2131" s="43">
        <f t="shared" si="4087"/>
        <v>118</v>
      </c>
      <c r="AM2131" s="43">
        <f t="shared" si="4088"/>
        <v>114.66200000000001</v>
      </c>
      <c r="AN2131" s="2"/>
      <c r="AO2131" s="1"/>
      <c r="AP2131" s="1"/>
      <c r="AQ2131" s="1"/>
      <c r="AR2131" s="1"/>
      <c r="AS2131" s="1"/>
    </row>
    <row r="2132" ht="31.5">
      <c r="B2132" s="41" t="s">
        <v>848</v>
      </c>
      <c r="C2132" s="41" t="s">
        <v>115</v>
      </c>
      <c r="D2132" s="41" t="s">
        <v>117</v>
      </c>
      <c r="E2132" s="26" t="str">
        <f t="shared" si="4100"/>
        <v>0503</v>
      </c>
      <c r="F2132" s="41" t="s">
        <v>215</v>
      </c>
      <c r="G2132" s="41"/>
      <c r="H2132" s="42" t="s">
        <v>216</v>
      </c>
      <c r="I2132" s="43">
        <f t="shared" si="4168"/>
        <v>242.30000000000001</v>
      </c>
      <c r="J2132" s="43">
        <f t="shared" si="4169"/>
        <v>242.30000000000001</v>
      </c>
      <c r="K2132" s="43">
        <f t="shared" si="4170"/>
        <v>242.30000000000001</v>
      </c>
      <c r="L2132" s="43">
        <f t="shared" si="4171"/>
        <v>0</v>
      </c>
      <c r="M2132" s="43">
        <f t="shared" si="4172"/>
        <v>0</v>
      </c>
      <c r="N2132" s="43">
        <f t="shared" si="4173"/>
        <v>0</v>
      </c>
      <c r="O2132" s="43">
        <f t="shared" si="4174"/>
        <v>-9.6379999999999999</v>
      </c>
      <c r="P2132" s="43">
        <f t="shared" si="4175"/>
        <v>0</v>
      </c>
      <c r="Q2132" s="43">
        <f t="shared" si="4176"/>
        <v>0</v>
      </c>
      <c r="R2132" s="43">
        <f t="shared" si="4177"/>
        <v>0</v>
      </c>
      <c r="S2132" s="43">
        <f t="shared" si="4178"/>
        <v>0</v>
      </c>
      <c r="T2132" s="43">
        <f t="shared" si="4179"/>
        <v>0</v>
      </c>
      <c r="U2132" s="43">
        <v>0</v>
      </c>
      <c r="V2132" s="43">
        <f t="shared" si="4101"/>
        <v>232.66200000000001</v>
      </c>
      <c r="W2132" s="43">
        <f t="shared" si="4180"/>
        <v>0</v>
      </c>
      <c r="X2132" s="43">
        <f t="shared" si="4181"/>
        <v>0</v>
      </c>
      <c r="Y2132" s="43">
        <f t="shared" si="4182"/>
        <v>0</v>
      </c>
      <c r="Z2132" s="43">
        <f t="shared" si="4183"/>
        <v>0</v>
      </c>
      <c r="AA2132" s="43">
        <f t="shared" si="4184"/>
        <v>0</v>
      </c>
      <c r="AB2132" s="43">
        <f t="shared" si="4185"/>
        <v>73.75</v>
      </c>
      <c r="AC2132" s="44">
        <f t="shared" si="4186"/>
        <v>118</v>
      </c>
      <c r="AD2132" s="44">
        <f t="shared" si="4187"/>
        <v>118</v>
      </c>
      <c r="AE2132" s="45">
        <f t="shared" si="4086"/>
        <v>100</v>
      </c>
      <c r="AF2132" s="43">
        <f t="shared" si="4188"/>
        <v>127.63800000000001</v>
      </c>
      <c r="AG2132" s="43">
        <f t="shared" si="4189"/>
        <v>-9.6379999999999999</v>
      </c>
      <c r="AH2132" s="43">
        <f t="shared" si="4190"/>
        <v>0</v>
      </c>
      <c r="AI2132" s="43">
        <f t="shared" si="4191"/>
        <v>0</v>
      </c>
      <c r="AJ2132" s="43">
        <f t="shared" si="4192"/>
        <v>0</v>
      </c>
      <c r="AK2132" s="43">
        <f t="shared" si="4193"/>
        <v>0</v>
      </c>
      <c r="AL2132" s="43">
        <f t="shared" si="4087"/>
        <v>118</v>
      </c>
      <c r="AM2132" s="43">
        <f t="shared" si="4088"/>
        <v>114.66200000000001</v>
      </c>
      <c r="AN2132" s="2"/>
      <c r="AO2132" s="1"/>
      <c r="AP2132" s="1"/>
      <c r="AQ2132" s="1"/>
      <c r="AR2132" s="1"/>
      <c r="AS2132" s="1"/>
    </row>
    <row r="2133" ht="31.5">
      <c r="B2133" s="41" t="s">
        <v>848</v>
      </c>
      <c r="C2133" s="41" t="s">
        <v>115</v>
      </c>
      <c r="D2133" s="41" t="s">
        <v>117</v>
      </c>
      <c r="E2133" s="26" t="str">
        <f t="shared" si="4100"/>
        <v>0503</v>
      </c>
      <c r="F2133" s="41" t="s">
        <v>801</v>
      </c>
      <c r="G2133" s="41"/>
      <c r="H2133" s="42" t="s">
        <v>802</v>
      </c>
      <c r="I2133" s="43">
        <f t="shared" si="4168"/>
        <v>242.30000000000001</v>
      </c>
      <c r="J2133" s="43">
        <f t="shared" si="4169"/>
        <v>242.30000000000001</v>
      </c>
      <c r="K2133" s="43">
        <f t="shared" si="4170"/>
        <v>242.30000000000001</v>
      </c>
      <c r="L2133" s="43">
        <f t="shared" si="4171"/>
        <v>0</v>
      </c>
      <c r="M2133" s="43">
        <f t="shared" si="4172"/>
        <v>0</v>
      </c>
      <c r="N2133" s="43">
        <f t="shared" si="4173"/>
        <v>0</v>
      </c>
      <c r="O2133" s="43">
        <f t="shared" si="4174"/>
        <v>-9.6379999999999999</v>
      </c>
      <c r="P2133" s="43">
        <f t="shared" si="4175"/>
        <v>0</v>
      </c>
      <c r="Q2133" s="43">
        <f t="shared" si="4176"/>
        <v>0</v>
      </c>
      <c r="R2133" s="43">
        <f t="shared" si="4177"/>
        <v>0</v>
      </c>
      <c r="S2133" s="43">
        <f t="shared" si="4178"/>
        <v>0</v>
      </c>
      <c r="T2133" s="43">
        <f t="shared" si="4179"/>
        <v>0</v>
      </c>
      <c r="U2133" s="43">
        <v>0</v>
      </c>
      <c r="V2133" s="43">
        <f t="shared" si="4101"/>
        <v>232.66200000000001</v>
      </c>
      <c r="W2133" s="43">
        <f t="shared" si="4180"/>
        <v>0</v>
      </c>
      <c r="X2133" s="43">
        <f t="shared" si="4181"/>
        <v>0</v>
      </c>
      <c r="Y2133" s="43">
        <f t="shared" si="4182"/>
        <v>0</v>
      </c>
      <c r="Z2133" s="43">
        <f t="shared" si="4183"/>
        <v>0</v>
      </c>
      <c r="AA2133" s="43">
        <f t="shared" si="4184"/>
        <v>0</v>
      </c>
      <c r="AB2133" s="43">
        <f t="shared" si="4185"/>
        <v>73.75</v>
      </c>
      <c r="AC2133" s="44">
        <f t="shared" si="4186"/>
        <v>118</v>
      </c>
      <c r="AD2133" s="44">
        <f t="shared" si="4187"/>
        <v>118</v>
      </c>
      <c r="AE2133" s="45">
        <f t="shared" si="4086"/>
        <v>100</v>
      </c>
      <c r="AF2133" s="43">
        <f t="shared" si="4188"/>
        <v>127.63800000000001</v>
      </c>
      <c r="AG2133" s="43">
        <f t="shared" si="4189"/>
        <v>-9.6379999999999999</v>
      </c>
      <c r="AH2133" s="43">
        <f t="shared" si="4190"/>
        <v>0</v>
      </c>
      <c r="AI2133" s="43">
        <f t="shared" si="4191"/>
        <v>0</v>
      </c>
      <c r="AJ2133" s="43">
        <f t="shared" si="4192"/>
        <v>0</v>
      </c>
      <c r="AK2133" s="43">
        <f t="shared" si="4193"/>
        <v>0</v>
      </c>
      <c r="AL2133" s="43">
        <f t="shared" si="4087"/>
        <v>118</v>
      </c>
      <c r="AM2133" s="43">
        <f t="shared" si="4088"/>
        <v>114.66200000000001</v>
      </c>
      <c r="AN2133" s="2"/>
      <c r="AR2133" s="1"/>
      <c r="AS2133" s="1"/>
    </row>
    <row r="2134" ht="31.5">
      <c r="B2134" s="41" t="s">
        <v>848</v>
      </c>
      <c r="C2134" s="41" t="s">
        <v>115</v>
      </c>
      <c r="D2134" s="41" t="s">
        <v>117</v>
      </c>
      <c r="E2134" s="26" t="str">
        <f t="shared" si="4100"/>
        <v>0503</v>
      </c>
      <c r="F2134" s="41" t="s">
        <v>803</v>
      </c>
      <c r="G2134" s="41"/>
      <c r="H2134" s="42" t="s">
        <v>804</v>
      </c>
      <c r="I2134" s="43">
        <f t="shared" si="4168"/>
        <v>242.30000000000001</v>
      </c>
      <c r="J2134" s="43">
        <f t="shared" si="4169"/>
        <v>242.30000000000001</v>
      </c>
      <c r="K2134" s="43">
        <f t="shared" si="4170"/>
        <v>242.30000000000001</v>
      </c>
      <c r="L2134" s="43">
        <f t="shared" si="4171"/>
        <v>0</v>
      </c>
      <c r="M2134" s="43">
        <f t="shared" si="4172"/>
        <v>0</v>
      </c>
      <c r="N2134" s="43">
        <f t="shared" si="4173"/>
        <v>0</v>
      </c>
      <c r="O2134" s="43">
        <f t="shared" si="4174"/>
        <v>-9.6379999999999999</v>
      </c>
      <c r="P2134" s="43">
        <f t="shared" si="4175"/>
        <v>0</v>
      </c>
      <c r="Q2134" s="43">
        <f t="shared" si="4176"/>
        <v>0</v>
      </c>
      <c r="R2134" s="43">
        <f t="shared" si="4177"/>
        <v>0</v>
      </c>
      <c r="S2134" s="43">
        <f t="shared" si="4178"/>
        <v>0</v>
      </c>
      <c r="T2134" s="43">
        <f t="shared" si="4179"/>
        <v>0</v>
      </c>
      <c r="U2134" s="43">
        <v>0</v>
      </c>
      <c r="V2134" s="43">
        <f t="shared" si="4101"/>
        <v>232.66200000000001</v>
      </c>
      <c r="W2134" s="43">
        <f t="shared" si="4180"/>
        <v>0</v>
      </c>
      <c r="X2134" s="43">
        <f t="shared" si="4181"/>
        <v>0</v>
      </c>
      <c r="Y2134" s="43">
        <f t="shared" si="4182"/>
        <v>0</v>
      </c>
      <c r="Z2134" s="43">
        <f t="shared" si="4183"/>
        <v>0</v>
      </c>
      <c r="AA2134" s="43">
        <f t="shared" si="4184"/>
        <v>0</v>
      </c>
      <c r="AB2134" s="43">
        <f t="shared" si="4185"/>
        <v>73.75</v>
      </c>
      <c r="AC2134" s="44">
        <f t="shared" si="4186"/>
        <v>118</v>
      </c>
      <c r="AD2134" s="44">
        <f t="shared" si="4187"/>
        <v>118</v>
      </c>
      <c r="AE2134" s="45">
        <f t="shared" si="4086"/>
        <v>100</v>
      </c>
      <c r="AF2134" s="43">
        <f t="shared" si="4188"/>
        <v>127.63800000000001</v>
      </c>
      <c r="AG2134" s="43">
        <f t="shared" si="4189"/>
        <v>-9.6379999999999999</v>
      </c>
      <c r="AH2134" s="43">
        <f t="shared" si="4190"/>
        <v>0</v>
      </c>
      <c r="AI2134" s="43">
        <f t="shared" si="4191"/>
        <v>0</v>
      </c>
      <c r="AJ2134" s="43">
        <f t="shared" si="4192"/>
        <v>0</v>
      </c>
      <c r="AK2134" s="43">
        <f t="shared" si="4193"/>
        <v>0</v>
      </c>
      <c r="AL2134" s="43">
        <f t="shared" si="4087"/>
        <v>118</v>
      </c>
      <c r="AM2134" s="43">
        <f t="shared" si="4088"/>
        <v>114.66200000000001</v>
      </c>
      <c r="AN2134" s="2"/>
      <c r="AO2134" s="1"/>
      <c r="AP2134" s="1"/>
      <c r="AQ2134" s="1"/>
      <c r="AR2134" s="1"/>
      <c r="AS2134" s="1"/>
    </row>
    <row r="2135" ht="31.5">
      <c r="B2135" s="41" t="s">
        <v>848</v>
      </c>
      <c r="C2135" s="41" t="s">
        <v>115</v>
      </c>
      <c r="D2135" s="41" t="s">
        <v>117</v>
      </c>
      <c r="E2135" s="26" t="str">
        <f t="shared" si="4100"/>
        <v>0503</v>
      </c>
      <c r="F2135" s="41" t="s">
        <v>803</v>
      </c>
      <c r="G2135" s="41" t="s">
        <v>53</v>
      </c>
      <c r="H2135" s="42" t="s">
        <v>54</v>
      </c>
      <c r="I2135" s="43">
        <f t="shared" si="4168"/>
        <v>242.30000000000001</v>
      </c>
      <c r="J2135" s="43">
        <f t="shared" si="4169"/>
        <v>242.30000000000001</v>
      </c>
      <c r="K2135" s="43">
        <f t="shared" si="4170"/>
        <v>242.30000000000001</v>
      </c>
      <c r="L2135" s="43">
        <f t="shared" si="4171"/>
        <v>0</v>
      </c>
      <c r="M2135" s="43">
        <f t="shared" si="4172"/>
        <v>0</v>
      </c>
      <c r="N2135" s="43">
        <f t="shared" si="4173"/>
        <v>0</v>
      </c>
      <c r="O2135" s="43">
        <f t="shared" si="4174"/>
        <v>-9.6379999999999999</v>
      </c>
      <c r="P2135" s="43">
        <f t="shared" si="4175"/>
        <v>0</v>
      </c>
      <c r="Q2135" s="43">
        <f t="shared" si="4176"/>
        <v>0</v>
      </c>
      <c r="R2135" s="43">
        <f t="shared" si="4177"/>
        <v>0</v>
      </c>
      <c r="S2135" s="43">
        <f t="shared" si="4178"/>
        <v>0</v>
      </c>
      <c r="T2135" s="43">
        <f t="shared" si="4179"/>
        <v>0</v>
      </c>
      <c r="U2135" s="43">
        <v>0</v>
      </c>
      <c r="V2135" s="43">
        <f t="shared" si="4101"/>
        <v>232.66200000000001</v>
      </c>
      <c r="W2135" s="43">
        <f t="shared" si="4180"/>
        <v>0</v>
      </c>
      <c r="X2135" s="43">
        <f t="shared" si="4181"/>
        <v>0</v>
      </c>
      <c r="Y2135" s="43">
        <f t="shared" si="4182"/>
        <v>0</v>
      </c>
      <c r="Z2135" s="43">
        <f t="shared" si="4183"/>
        <v>0</v>
      </c>
      <c r="AA2135" s="43">
        <f t="shared" si="4184"/>
        <v>0</v>
      </c>
      <c r="AB2135" s="43">
        <f t="shared" si="4185"/>
        <v>73.75</v>
      </c>
      <c r="AC2135" s="44">
        <f t="shared" si="4186"/>
        <v>118</v>
      </c>
      <c r="AD2135" s="44">
        <f t="shared" si="4187"/>
        <v>118</v>
      </c>
      <c r="AE2135" s="45">
        <f t="shared" si="4086"/>
        <v>100</v>
      </c>
      <c r="AF2135" s="43">
        <f t="shared" si="4188"/>
        <v>127.63800000000001</v>
      </c>
      <c r="AG2135" s="43">
        <f t="shared" si="4189"/>
        <v>-9.6379999999999999</v>
      </c>
      <c r="AH2135" s="43">
        <f t="shared" si="4190"/>
        <v>0</v>
      </c>
      <c r="AI2135" s="43">
        <f t="shared" si="4191"/>
        <v>0</v>
      </c>
      <c r="AJ2135" s="43">
        <f t="shared" si="4192"/>
        <v>0</v>
      </c>
      <c r="AK2135" s="43">
        <f t="shared" si="4193"/>
        <v>0</v>
      </c>
      <c r="AL2135" s="43">
        <f t="shared" si="4087"/>
        <v>118</v>
      </c>
      <c r="AM2135" s="43">
        <f t="shared" si="4088"/>
        <v>114.66200000000001</v>
      </c>
      <c r="AN2135" s="2"/>
      <c r="AO2135" s="1"/>
      <c r="AP2135" s="1"/>
      <c r="AQ2135" s="1"/>
      <c r="AR2135" s="1"/>
      <c r="AS2135" s="1"/>
    </row>
    <row r="2136" ht="31.5">
      <c r="B2136" s="41" t="s">
        <v>848</v>
      </c>
      <c r="C2136" s="41" t="s">
        <v>115</v>
      </c>
      <c r="D2136" s="41" t="s">
        <v>117</v>
      </c>
      <c r="E2136" s="26" t="str">
        <f t="shared" si="4100"/>
        <v>0503</v>
      </c>
      <c r="F2136" s="41" t="s">
        <v>803</v>
      </c>
      <c r="G2136" s="41" t="s">
        <v>55</v>
      </c>
      <c r="H2136" s="42" t="s">
        <v>56</v>
      </c>
      <c r="I2136" s="43">
        <v>242.30000000000001</v>
      </c>
      <c r="J2136" s="43">
        <v>242.30000000000001</v>
      </c>
      <c r="K2136" s="43">
        <v>242.30000000000001</v>
      </c>
      <c r="L2136" s="43"/>
      <c r="M2136" s="43"/>
      <c r="N2136" s="43"/>
      <c r="O2136" s="43">
        <v>-9.6379999999999999</v>
      </c>
      <c r="P2136" s="43">
        <v>0</v>
      </c>
      <c r="Q2136" s="43">
        <v>0</v>
      </c>
      <c r="R2136" s="43">
        <v>0</v>
      </c>
      <c r="S2136" s="43">
        <v>0</v>
      </c>
      <c r="T2136" s="43">
        <v>0</v>
      </c>
      <c r="U2136" s="43">
        <v>0</v>
      </c>
      <c r="V2136" s="43">
        <f t="shared" si="4101"/>
        <v>232.66200000000001</v>
      </c>
      <c r="W2136" s="43"/>
      <c r="X2136" s="43"/>
      <c r="Y2136" s="43"/>
      <c r="Z2136" s="43"/>
      <c r="AA2136" s="43"/>
      <c r="AB2136" s="43">
        <v>73.75</v>
      </c>
      <c r="AC2136" s="44">
        <v>118</v>
      </c>
      <c r="AD2136" s="44">
        <v>118</v>
      </c>
      <c r="AE2136" s="45">
        <f t="shared" si="4086"/>
        <v>100</v>
      </c>
      <c r="AF2136" s="43">
        <v>127.63800000000001</v>
      </c>
      <c r="AG2136" s="43">
        <v>-9.6379999999999999</v>
      </c>
      <c r="AH2136" s="43">
        <v>0</v>
      </c>
      <c r="AI2136" s="43">
        <v>0</v>
      </c>
      <c r="AJ2136" s="43">
        <v>0</v>
      </c>
      <c r="AK2136" s="43">
        <v>0</v>
      </c>
      <c r="AL2136" s="43">
        <f t="shared" si="4087"/>
        <v>118</v>
      </c>
      <c r="AM2136" s="43">
        <f t="shared" si="4088"/>
        <v>114.66200000000001</v>
      </c>
      <c r="AN2136" s="19"/>
      <c r="AO2136" s="1"/>
      <c r="AP2136" s="1"/>
      <c r="AQ2136" s="1"/>
      <c r="AR2136" s="1"/>
      <c r="AS2136" s="1"/>
    </row>
    <row r="2137" ht="31.5">
      <c r="B2137" s="41" t="s">
        <v>848</v>
      </c>
      <c r="C2137" s="41" t="s">
        <v>115</v>
      </c>
      <c r="D2137" s="41" t="s">
        <v>117</v>
      </c>
      <c r="E2137" s="26" t="str">
        <f t="shared" si="4100"/>
        <v>0503</v>
      </c>
      <c r="F2137" s="41" t="s">
        <v>763</v>
      </c>
      <c r="G2137" s="41"/>
      <c r="H2137" s="42" t="s">
        <v>764</v>
      </c>
      <c r="I2137" s="43">
        <f t="shared" si="4168"/>
        <v>15031.299999999999</v>
      </c>
      <c r="J2137" s="43">
        <f t="shared" si="4169"/>
        <v>7676.8999999999996</v>
      </c>
      <c r="K2137" s="43">
        <f t="shared" si="4170"/>
        <v>7676.8999999999996</v>
      </c>
      <c r="L2137" s="43">
        <f t="shared" si="4171"/>
        <v>4500</v>
      </c>
      <c r="M2137" s="43">
        <f t="shared" si="4172"/>
        <v>4500</v>
      </c>
      <c r="N2137" s="43">
        <f t="shared" si="4173"/>
        <v>4410</v>
      </c>
      <c r="O2137" s="43">
        <f>O2138+O2152</f>
        <v>-27.512</v>
      </c>
      <c r="P2137" s="43">
        <f>P2138+P2152</f>
        <v>0</v>
      </c>
      <c r="Q2137" s="43">
        <f>Q2138+Q2152</f>
        <v>0</v>
      </c>
      <c r="R2137" s="43">
        <f t="shared" si="4177"/>
        <v>705.3309999999999</v>
      </c>
      <c r="S2137" s="43">
        <f t="shared" si="4178"/>
        <v>0</v>
      </c>
      <c r="T2137" s="43">
        <f t="shared" si="4179"/>
        <v>0</v>
      </c>
      <c r="U2137" s="43">
        <v>0</v>
      </c>
      <c r="V2137" s="43">
        <f t="shared" si="4101"/>
        <v>20209.118999999999</v>
      </c>
      <c r="W2137" s="43">
        <f t="shared" si="4180"/>
        <v>0</v>
      </c>
      <c r="X2137" s="43">
        <f t="shared" si="4181"/>
        <v>0</v>
      </c>
      <c r="Y2137" s="43">
        <f t="shared" si="4182"/>
        <v>0</v>
      </c>
      <c r="Z2137" s="43">
        <f t="shared" si="4183"/>
        <v>0</v>
      </c>
      <c r="AA2137" s="43">
        <f t="shared" si="4184"/>
        <v>0</v>
      </c>
      <c r="AB2137" s="43">
        <f>AB2138+AB2152</f>
        <v>6230.0369099999998</v>
      </c>
      <c r="AC2137" s="44">
        <f>AC2138+AC2152</f>
        <v>25036.155489999997</v>
      </c>
      <c r="AD2137" s="44">
        <f>AD2138+AD2152</f>
        <v>24947.227720000003</v>
      </c>
      <c r="AE2137" s="45">
        <f t="shared" si="4086"/>
        <v>99.644802613422357</v>
      </c>
      <c r="AF2137" s="43">
        <f>AF2138+AF2152</f>
        <v>29347.86967</v>
      </c>
      <c r="AG2137" s="43">
        <f>AG2138+AG2152</f>
        <v>-27.512</v>
      </c>
      <c r="AH2137" s="43">
        <f>AH2138+AH2152</f>
        <v>0</v>
      </c>
      <c r="AI2137" s="43">
        <f>AI2138+AI2152</f>
        <v>0</v>
      </c>
      <c r="AJ2137" s="43">
        <f>AJ2138+AJ2152</f>
        <v>0</v>
      </c>
      <c r="AK2137" s="43">
        <f>AK2138+AK2152</f>
        <v>0</v>
      </c>
      <c r="AL2137" s="43">
        <f t="shared" si="4087"/>
        <v>29320.357670000001</v>
      </c>
      <c r="AM2137" s="43">
        <f t="shared" si="4088"/>
        <v>-9111.2386700000025</v>
      </c>
      <c r="AN2137" s="2"/>
      <c r="AO2137" s="1"/>
      <c r="AP2137" s="1"/>
      <c r="AQ2137" s="1"/>
      <c r="AR2137" s="1"/>
      <c r="AS2137" s="1"/>
    </row>
    <row r="2138" ht="31.5">
      <c r="B2138" s="41" t="s">
        <v>848</v>
      </c>
      <c r="C2138" s="41" t="s">
        <v>115</v>
      </c>
      <c r="D2138" s="41" t="s">
        <v>117</v>
      </c>
      <c r="E2138" s="26" t="str">
        <f t="shared" si="4100"/>
        <v>0503</v>
      </c>
      <c r="F2138" s="41" t="s">
        <v>805</v>
      </c>
      <c r="G2138" s="41"/>
      <c r="H2138" s="42" t="s">
        <v>806</v>
      </c>
      <c r="I2138" s="43">
        <f>I2139+I2143</f>
        <v>15031.299999999999</v>
      </c>
      <c r="J2138" s="43">
        <f>J2139+J2143</f>
        <v>7676.8999999999996</v>
      </c>
      <c r="K2138" s="43">
        <f>K2139+K2143</f>
        <v>7676.8999999999996</v>
      </c>
      <c r="L2138" s="43">
        <f>L2139+L2143</f>
        <v>4500</v>
      </c>
      <c r="M2138" s="43">
        <f>M2139+M2143</f>
        <v>4500</v>
      </c>
      <c r="N2138" s="43">
        <f>N2139+N2143</f>
        <v>4410</v>
      </c>
      <c r="O2138" s="43">
        <f>O2139+O2143</f>
        <v>-27.512</v>
      </c>
      <c r="P2138" s="43">
        <f>P2139+P2143</f>
        <v>0</v>
      </c>
      <c r="Q2138" s="43">
        <f>Q2139+Q2143</f>
        <v>0</v>
      </c>
      <c r="R2138" s="43">
        <f>R2139+R2143</f>
        <v>705.3309999999999</v>
      </c>
      <c r="S2138" s="43">
        <f>S2139+S2143</f>
        <v>0</v>
      </c>
      <c r="T2138" s="43">
        <f>T2139+T2143</f>
        <v>0</v>
      </c>
      <c r="U2138" s="43">
        <v>0</v>
      </c>
      <c r="V2138" s="43">
        <f t="shared" si="4101"/>
        <v>20209.118999999999</v>
      </c>
      <c r="W2138" s="43">
        <f>W2139+W2143</f>
        <v>0</v>
      </c>
      <c r="X2138" s="43">
        <f>X2139+X2143</f>
        <v>0</v>
      </c>
      <c r="Y2138" s="43">
        <f>Y2139+Y2143</f>
        <v>0</v>
      </c>
      <c r="Z2138" s="43">
        <f>Z2139+Z2143</f>
        <v>0</v>
      </c>
      <c r="AA2138" s="43">
        <f>AA2139+AA2143</f>
        <v>0</v>
      </c>
      <c r="AB2138" s="43">
        <f>AB2139+AB2143</f>
        <v>6029.6359199999997</v>
      </c>
      <c r="AC2138" s="44">
        <f>AC2139+AC2143</f>
        <v>24219.066059999997</v>
      </c>
      <c r="AD2138" s="44">
        <f>AD2139+AD2143</f>
        <v>24130.138290000003</v>
      </c>
      <c r="AE2138" s="45">
        <f t="shared" si="4086"/>
        <v>99.632819160822777</v>
      </c>
      <c r="AF2138" s="43">
        <f>AF2139+AF2143</f>
        <v>28530.78024</v>
      </c>
      <c r="AG2138" s="43">
        <f>AG2139+AG2143</f>
        <v>-27.512</v>
      </c>
      <c r="AH2138" s="43">
        <f>AH2139+AH2143</f>
        <v>0</v>
      </c>
      <c r="AI2138" s="43">
        <f>AI2139+AI2143</f>
        <v>0</v>
      </c>
      <c r="AJ2138" s="43">
        <f>AJ2139+AJ2143</f>
        <v>0</v>
      </c>
      <c r="AK2138" s="43">
        <f>AK2139+AK2143</f>
        <v>0</v>
      </c>
      <c r="AL2138" s="43">
        <f t="shared" si="4087"/>
        <v>28503.268240000001</v>
      </c>
      <c r="AM2138" s="43">
        <f t="shared" si="4088"/>
        <v>-8294.1492400000025</v>
      </c>
      <c r="AN2138" s="2"/>
      <c r="AO2138" s="1"/>
      <c r="AP2138" s="1"/>
      <c r="AQ2138" s="1"/>
      <c r="AR2138" s="1"/>
      <c r="AS2138" s="1"/>
    </row>
    <row r="2139" ht="47.25">
      <c r="B2139" s="41" t="s">
        <v>848</v>
      </c>
      <c r="C2139" s="41" t="s">
        <v>115</v>
      </c>
      <c r="D2139" s="41" t="s">
        <v>117</v>
      </c>
      <c r="E2139" s="26" t="str">
        <f t="shared" si="4100"/>
        <v>0503</v>
      </c>
      <c r="F2139" s="41" t="s">
        <v>807</v>
      </c>
      <c r="G2139" s="41"/>
      <c r="H2139" s="42" t="s">
        <v>808</v>
      </c>
      <c r="I2139" s="43">
        <f t="shared" ref="I2139:I2141" si="4194">I2140</f>
        <v>9271.2999999999993</v>
      </c>
      <c r="J2139" s="43">
        <f t="shared" ref="J2139:J2141" si="4195">J2140</f>
        <v>7676.8999999999996</v>
      </c>
      <c r="K2139" s="43">
        <f t="shared" ref="K2139:K2141" si="4196">K2140</f>
        <v>7676.8999999999996</v>
      </c>
      <c r="L2139" s="43">
        <f t="shared" ref="L2139:L2141" si="4197">L2140</f>
        <v>0</v>
      </c>
      <c r="M2139" s="43">
        <f t="shared" ref="M2139:M2141" si="4198">M2140</f>
        <v>0</v>
      </c>
      <c r="N2139" s="43">
        <f t="shared" ref="N2139:N2141" si="4199">N2140</f>
        <v>0</v>
      </c>
      <c r="O2139" s="43">
        <f t="shared" ref="O2139:O2141" si="4200">O2140</f>
        <v>-27.512</v>
      </c>
      <c r="P2139" s="43">
        <f t="shared" ref="P2139:P2141" si="4201">P2140</f>
        <v>0</v>
      </c>
      <c r="Q2139" s="43">
        <f t="shared" ref="Q2139:Q2141" si="4202">Q2140</f>
        <v>0</v>
      </c>
      <c r="R2139" s="43">
        <f t="shared" ref="R2139:R2141" si="4203">R2140</f>
        <v>705.3309999999999</v>
      </c>
      <c r="S2139" s="43">
        <f t="shared" ref="S2139:S2141" si="4204">S2140</f>
        <v>0</v>
      </c>
      <c r="T2139" s="43">
        <f t="shared" ref="T2139:T2141" si="4205">T2140</f>
        <v>0</v>
      </c>
      <c r="U2139" s="43">
        <v>0</v>
      </c>
      <c r="V2139" s="43">
        <f t="shared" si="4101"/>
        <v>9949.1189999999988</v>
      </c>
      <c r="W2139" s="43">
        <f t="shared" ref="W2139:W2141" si="4206">W2140</f>
        <v>0</v>
      </c>
      <c r="X2139" s="43">
        <f t="shared" ref="X2139:X2141" si="4207">X2140</f>
        <v>0</v>
      </c>
      <c r="Y2139" s="43">
        <f t="shared" ref="Y2139:Y2141" si="4208">Y2140</f>
        <v>0</v>
      </c>
      <c r="Z2139" s="43">
        <f t="shared" ref="Z2139:Z2141" si="4209">Z2140</f>
        <v>0</v>
      </c>
      <c r="AA2139" s="43">
        <f t="shared" ref="AA2139:AA2141" si="4210">AA2140</f>
        <v>0</v>
      </c>
      <c r="AB2139" s="43">
        <f t="shared" ref="AB2139:AB2141" si="4211">AB2140</f>
        <v>6029.6359199999997</v>
      </c>
      <c r="AC2139" s="44">
        <f t="shared" ref="AC2139:AC2141" si="4212">AC2140</f>
        <v>9949.1190000000006</v>
      </c>
      <c r="AD2139" s="44">
        <f t="shared" ref="AD2139:AD2141" si="4213">AD2140</f>
        <v>9911.8313099999996</v>
      </c>
      <c r="AE2139" s="45">
        <f t="shared" si="4086"/>
        <v>99.62521616235567</v>
      </c>
      <c r="AF2139" s="43">
        <f t="shared" ref="AF2139:AF2141" si="4214">AF2140</f>
        <v>9976.6309999999994</v>
      </c>
      <c r="AG2139" s="43">
        <f t="shared" ref="AG2139:AG2141" si="4215">AG2140</f>
        <v>-27.512</v>
      </c>
      <c r="AH2139" s="43">
        <f t="shared" ref="AH2139:AH2141" si="4216">AH2140</f>
        <v>0</v>
      </c>
      <c r="AI2139" s="43">
        <f t="shared" ref="AI2139:AI2141" si="4217">AI2140</f>
        <v>0</v>
      </c>
      <c r="AJ2139" s="43">
        <f t="shared" ref="AJ2139:AJ2141" si="4218">AJ2140</f>
        <v>0</v>
      </c>
      <c r="AK2139" s="43">
        <f t="shared" ref="AK2139:AK2141" si="4219">AK2140</f>
        <v>0</v>
      </c>
      <c r="AL2139" s="43">
        <f t="shared" si="4087"/>
        <v>9949.1189999999988</v>
      </c>
      <c r="AM2139" s="43">
        <f t="shared" si="4088"/>
        <v>0</v>
      </c>
      <c r="AN2139" s="2"/>
      <c r="AR2139" s="1"/>
      <c r="AS2139" s="1"/>
    </row>
    <row r="2140" ht="31.5">
      <c r="B2140" s="41" t="s">
        <v>848</v>
      </c>
      <c r="C2140" s="41" t="s">
        <v>115</v>
      </c>
      <c r="D2140" s="41" t="s">
        <v>117</v>
      </c>
      <c r="E2140" s="26" t="str">
        <f t="shared" si="4100"/>
        <v>0503</v>
      </c>
      <c r="F2140" s="41" t="s">
        <v>809</v>
      </c>
      <c r="G2140" s="41"/>
      <c r="H2140" s="42" t="s">
        <v>810</v>
      </c>
      <c r="I2140" s="43">
        <f t="shared" si="4194"/>
        <v>9271.2999999999993</v>
      </c>
      <c r="J2140" s="43">
        <f t="shared" si="4195"/>
        <v>7676.8999999999996</v>
      </c>
      <c r="K2140" s="43">
        <f t="shared" si="4196"/>
        <v>7676.8999999999996</v>
      </c>
      <c r="L2140" s="43">
        <f t="shared" si="4197"/>
        <v>0</v>
      </c>
      <c r="M2140" s="43">
        <f t="shared" si="4198"/>
        <v>0</v>
      </c>
      <c r="N2140" s="43">
        <f t="shared" si="4199"/>
        <v>0</v>
      </c>
      <c r="O2140" s="43">
        <f t="shared" si="4200"/>
        <v>-27.512</v>
      </c>
      <c r="P2140" s="43">
        <f t="shared" si="4201"/>
        <v>0</v>
      </c>
      <c r="Q2140" s="43">
        <f t="shared" si="4202"/>
        <v>0</v>
      </c>
      <c r="R2140" s="43">
        <f t="shared" si="4203"/>
        <v>705.3309999999999</v>
      </c>
      <c r="S2140" s="43">
        <f t="shared" si="4204"/>
        <v>0</v>
      </c>
      <c r="T2140" s="43">
        <f t="shared" si="4205"/>
        <v>0</v>
      </c>
      <c r="U2140" s="43">
        <v>0</v>
      </c>
      <c r="V2140" s="43">
        <f t="shared" si="4101"/>
        <v>9949.1189999999988</v>
      </c>
      <c r="W2140" s="43">
        <f t="shared" si="4206"/>
        <v>0</v>
      </c>
      <c r="X2140" s="43">
        <f t="shared" si="4207"/>
        <v>0</v>
      </c>
      <c r="Y2140" s="43">
        <f t="shared" si="4208"/>
        <v>0</v>
      </c>
      <c r="Z2140" s="43">
        <f t="shared" si="4209"/>
        <v>0</v>
      </c>
      <c r="AA2140" s="43">
        <f t="shared" si="4210"/>
        <v>0</v>
      </c>
      <c r="AB2140" s="43">
        <f t="shared" si="4211"/>
        <v>6029.6359199999997</v>
      </c>
      <c r="AC2140" s="44">
        <f t="shared" si="4212"/>
        <v>9949.1190000000006</v>
      </c>
      <c r="AD2140" s="44">
        <f t="shared" si="4213"/>
        <v>9911.8313099999996</v>
      </c>
      <c r="AE2140" s="45">
        <f t="shared" si="4086"/>
        <v>99.62521616235567</v>
      </c>
      <c r="AF2140" s="43">
        <f t="shared" si="4214"/>
        <v>9976.6309999999994</v>
      </c>
      <c r="AG2140" s="43">
        <f t="shared" si="4215"/>
        <v>-27.512</v>
      </c>
      <c r="AH2140" s="43">
        <f t="shared" si="4216"/>
        <v>0</v>
      </c>
      <c r="AI2140" s="43">
        <f t="shared" si="4217"/>
        <v>0</v>
      </c>
      <c r="AJ2140" s="43">
        <f t="shared" si="4218"/>
        <v>0</v>
      </c>
      <c r="AK2140" s="43">
        <f t="shared" si="4219"/>
        <v>0</v>
      </c>
      <c r="AL2140" s="43">
        <f t="shared" si="4087"/>
        <v>9949.1189999999988</v>
      </c>
      <c r="AM2140" s="43">
        <f t="shared" si="4088"/>
        <v>0</v>
      </c>
      <c r="AN2140" s="2"/>
      <c r="AO2140" s="1"/>
      <c r="AP2140" s="1"/>
      <c r="AQ2140" s="1"/>
      <c r="AR2140" s="1"/>
      <c r="AS2140" s="1"/>
    </row>
    <row r="2141" ht="31.5">
      <c r="B2141" s="41" t="s">
        <v>848</v>
      </c>
      <c r="C2141" s="41" t="s">
        <v>115</v>
      </c>
      <c r="D2141" s="41" t="s">
        <v>117</v>
      </c>
      <c r="E2141" s="26" t="str">
        <f t="shared" si="4100"/>
        <v>0503</v>
      </c>
      <c r="F2141" s="41" t="s">
        <v>809</v>
      </c>
      <c r="G2141" s="41" t="s">
        <v>53</v>
      </c>
      <c r="H2141" s="42" t="s">
        <v>54</v>
      </c>
      <c r="I2141" s="43">
        <f t="shared" si="4194"/>
        <v>9271.2999999999993</v>
      </c>
      <c r="J2141" s="43">
        <f t="shared" si="4195"/>
        <v>7676.8999999999996</v>
      </c>
      <c r="K2141" s="43">
        <f t="shared" si="4196"/>
        <v>7676.8999999999996</v>
      </c>
      <c r="L2141" s="43">
        <f t="shared" si="4197"/>
        <v>0</v>
      </c>
      <c r="M2141" s="43">
        <f t="shared" si="4198"/>
        <v>0</v>
      </c>
      <c r="N2141" s="43">
        <f t="shared" si="4199"/>
        <v>0</v>
      </c>
      <c r="O2141" s="43">
        <f t="shared" si="4200"/>
        <v>-27.512</v>
      </c>
      <c r="P2141" s="43">
        <f t="shared" si="4201"/>
        <v>0</v>
      </c>
      <c r="Q2141" s="43">
        <f t="shared" si="4202"/>
        <v>0</v>
      </c>
      <c r="R2141" s="43">
        <f t="shared" si="4203"/>
        <v>705.3309999999999</v>
      </c>
      <c r="S2141" s="43">
        <f t="shared" si="4204"/>
        <v>0</v>
      </c>
      <c r="T2141" s="43">
        <f t="shared" si="4205"/>
        <v>0</v>
      </c>
      <c r="U2141" s="43">
        <v>0</v>
      </c>
      <c r="V2141" s="43">
        <f t="shared" si="4101"/>
        <v>9949.1189999999988</v>
      </c>
      <c r="W2141" s="43">
        <f t="shared" si="4206"/>
        <v>0</v>
      </c>
      <c r="X2141" s="43">
        <f t="shared" si="4207"/>
        <v>0</v>
      </c>
      <c r="Y2141" s="43">
        <f t="shared" si="4208"/>
        <v>0</v>
      </c>
      <c r="Z2141" s="43">
        <f t="shared" si="4209"/>
        <v>0</v>
      </c>
      <c r="AA2141" s="43">
        <f t="shared" si="4210"/>
        <v>0</v>
      </c>
      <c r="AB2141" s="43">
        <f t="shared" si="4211"/>
        <v>6029.6359199999997</v>
      </c>
      <c r="AC2141" s="44">
        <f t="shared" si="4212"/>
        <v>9949.1190000000006</v>
      </c>
      <c r="AD2141" s="44">
        <f t="shared" si="4213"/>
        <v>9911.8313099999996</v>
      </c>
      <c r="AE2141" s="45">
        <f t="shared" si="4086"/>
        <v>99.62521616235567</v>
      </c>
      <c r="AF2141" s="43">
        <f t="shared" si="4214"/>
        <v>9976.6309999999994</v>
      </c>
      <c r="AG2141" s="43">
        <f t="shared" si="4215"/>
        <v>-27.512</v>
      </c>
      <c r="AH2141" s="43">
        <f t="shared" si="4216"/>
        <v>0</v>
      </c>
      <c r="AI2141" s="43">
        <f t="shared" si="4217"/>
        <v>0</v>
      </c>
      <c r="AJ2141" s="43">
        <f t="shared" si="4218"/>
        <v>0</v>
      </c>
      <c r="AK2141" s="43">
        <f t="shared" si="4219"/>
        <v>0</v>
      </c>
      <c r="AL2141" s="43">
        <f t="shared" si="4087"/>
        <v>9949.1189999999988</v>
      </c>
      <c r="AM2141" s="43">
        <f t="shared" si="4088"/>
        <v>0</v>
      </c>
      <c r="AN2141" s="2"/>
      <c r="AO2141" s="1"/>
      <c r="AP2141" s="1"/>
      <c r="AQ2141" s="1"/>
      <c r="AR2141" s="1"/>
      <c r="AS2141" s="1"/>
    </row>
    <row r="2142" ht="31.5">
      <c r="B2142" s="41" t="s">
        <v>848</v>
      </c>
      <c r="C2142" s="41" t="s">
        <v>115</v>
      </c>
      <c r="D2142" s="41" t="s">
        <v>117</v>
      </c>
      <c r="E2142" s="26" t="str">
        <f t="shared" si="4100"/>
        <v>0503</v>
      </c>
      <c r="F2142" s="41" t="s">
        <v>809</v>
      </c>
      <c r="G2142" s="41" t="s">
        <v>55</v>
      </c>
      <c r="H2142" s="42" t="s">
        <v>56</v>
      </c>
      <c r="I2142" s="43">
        <f>1594.4+7676.9</f>
        <v>9271.2999999999993</v>
      </c>
      <c r="J2142" s="43">
        <v>7676.8999999999996</v>
      </c>
      <c r="K2142" s="43">
        <v>7676.8999999999996</v>
      </c>
      <c r="L2142" s="43"/>
      <c r="M2142" s="43"/>
      <c r="N2142" s="43"/>
      <c r="O2142" s="43">
        <v>-27.512</v>
      </c>
      <c r="P2142" s="43">
        <v>0</v>
      </c>
      <c r="Q2142" s="43">
        <v>0</v>
      </c>
      <c r="R2142" s="43">
        <f>1778.485-1073.154</f>
        <v>705.3309999999999</v>
      </c>
      <c r="S2142" s="43">
        <v>0</v>
      </c>
      <c r="T2142" s="43">
        <v>0</v>
      </c>
      <c r="U2142" s="43">
        <v>0</v>
      </c>
      <c r="V2142" s="43">
        <f t="shared" si="4101"/>
        <v>9949.1189999999988</v>
      </c>
      <c r="W2142" s="43"/>
      <c r="X2142" s="43"/>
      <c r="Y2142" s="43"/>
      <c r="Z2142" s="43"/>
      <c r="AA2142" s="43"/>
      <c r="AB2142" s="43">
        <v>6029.6359199999997</v>
      </c>
      <c r="AC2142" s="44">
        <v>9949.1190000000006</v>
      </c>
      <c r="AD2142" s="44">
        <v>9911.8313099999996</v>
      </c>
      <c r="AE2142" s="45">
        <f t="shared" si="4086"/>
        <v>99.62521616235567</v>
      </c>
      <c r="AF2142" s="43">
        <v>9976.6309999999994</v>
      </c>
      <c r="AG2142" s="43">
        <v>-27.512</v>
      </c>
      <c r="AH2142" s="43">
        <v>0</v>
      </c>
      <c r="AI2142" s="43">
        <v>0</v>
      </c>
      <c r="AJ2142" s="43">
        <v>0</v>
      </c>
      <c r="AK2142" s="43">
        <v>0</v>
      </c>
      <c r="AL2142" s="43">
        <f t="shared" si="4087"/>
        <v>9949.1189999999988</v>
      </c>
      <c r="AM2142" s="43">
        <f t="shared" si="4088"/>
        <v>0</v>
      </c>
      <c r="AN2142" s="19"/>
      <c r="AO2142" s="1"/>
      <c r="AP2142" s="1"/>
      <c r="AQ2142" s="1"/>
      <c r="AR2142" s="1"/>
      <c r="AS2142" s="1"/>
    </row>
    <row r="2143" ht="31.5">
      <c r="B2143" s="41" t="s">
        <v>848</v>
      </c>
      <c r="C2143" s="41" t="s">
        <v>115</v>
      </c>
      <c r="D2143" s="41" t="s">
        <v>117</v>
      </c>
      <c r="E2143" s="26" t="str">
        <f t="shared" si="4100"/>
        <v>0503</v>
      </c>
      <c r="F2143" s="41" t="s">
        <v>811</v>
      </c>
      <c r="G2143" s="41"/>
      <c r="H2143" s="42" t="s">
        <v>812</v>
      </c>
      <c r="I2143" s="43">
        <f>I2147+I2144</f>
        <v>5760</v>
      </c>
      <c r="J2143" s="43">
        <f>J2147+J2144</f>
        <v>0</v>
      </c>
      <c r="K2143" s="43">
        <f>K2147+K2144</f>
        <v>0</v>
      </c>
      <c r="L2143" s="43">
        <f>L2147+L2144</f>
        <v>4500</v>
      </c>
      <c r="M2143" s="43">
        <f>M2147+M2144</f>
        <v>4500</v>
      </c>
      <c r="N2143" s="43">
        <f>N2147+N2144</f>
        <v>4410</v>
      </c>
      <c r="O2143" s="43">
        <f>O2147+O2144</f>
        <v>0</v>
      </c>
      <c r="P2143" s="43">
        <f>P2147+P2144</f>
        <v>0</v>
      </c>
      <c r="Q2143" s="43">
        <f>Q2147+Q2144</f>
        <v>0</v>
      </c>
      <c r="R2143" s="43">
        <f>R2147+R2144</f>
        <v>0</v>
      </c>
      <c r="S2143" s="43">
        <f>S2147+S2144</f>
        <v>0</v>
      </c>
      <c r="T2143" s="43">
        <f>T2147+T2144</f>
        <v>0</v>
      </c>
      <c r="U2143" s="43">
        <v>0</v>
      </c>
      <c r="V2143" s="43">
        <f t="shared" si="4101"/>
        <v>10260</v>
      </c>
      <c r="W2143" s="43">
        <f>W2147+W2144</f>
        <v>0</v>
      </c>
      <c r="X2143" s="43">
        <f>X2147+X2144</f>
        <v>0</v>
      </c>
      <c r="Y2143" s="43">
        <f>Y2147+Y2144</f>
        <v>0</v>
      </c>
      <c r="Z2143" s="43">
        <f>Z2147+Z2144</f>
        <v>0</v>
      </c>
      <c r="AA2143" s="43">
        <f>AA2147+AA2144</f>
        <v>0</v>
      </c>
      <c r="AB2143" s="43">
        <f>AB2147+AB2144</f>
        <v>0</v>
      </c>
      <c r="AC2143" s="44">
        <f>AC2147+AC2144</f>
        <v>14269.947059999999</v>
      </c>
      <c r="AD2143" s="44">
        <f>AD2147+AD2144</f>
        <v>14218.306980000001</v>
      </c>
      <c r="AE2143" s="45">
        <f t="shared" si="4086"/>
        <v>99.638120030979309</v>
      </c>
      <c r="AF2143" s="43">
        <f>AF2147+AF2144</f>
        <v>18554.149239999999</v>
      </c>
      <c r="AG2143" s="43">
        <f>AG2147+AG2144</f>
        <v>0</v>
      </c>
      <c r="AH2143" s="43">
        <f>AH2147+AH2144</f>
        <v>0</v>
      </c>
      <c r="AI2143" s="43">
        <f>AI2147+AI2144</f>
        <v>0</v>
      </c>
      <c r="AJ2143" s="43">
        <f>AJ2147+AJ2144</f>
        <v>0</v>
      </c>
      <c r="AK2143" s="43">
        <f>AK2147+AK2144</f>
        <v>0</v>
      </c>
      <c r="AL2143" s="43">
        <f t="shared" si="4087"/>
        <v>18554.149239999999</v>
      </c>
      <c r="AM2143" s="43">
        <f t="shared" si="4088"/>
        <v>-8294.1492399999988</v>
      </c>
      <c r="AN2143" s="2"/>
      <c r="AR2143" s="1"/>
      <c r="AS2143" s="1"/>
    </row>
    <row r="2144" ht="31.5">
      <c r="B2144" s="41" t="s">
        <v>848</v>
      </c>
      <c r="C2144" s="41" t="s">
        <v>115</v>
      </c>
      <c r="D2144" s="41" t="s">
        <v>117</v>
      </c>
      <c r="E2144" s="26" t="str">
        <f t="shared" si="4100"/>
        <v>0503</v>
      </c>
      <c r="F2144" s="41" t="s">
        <v>813</v>
      </c>
      <c r="G2144" s="41"/>
      <c r="H2144" s="42" t="s">
        <v>814</v>
      </c>
      <c r="I2144" s="43">
        <f t="shared" ref="I2144:I2157" si="4220">I2145</f>
        <v>5760</v>
      </c>
      <c r="J2144" s="43">
        <f t="shared" ref="J2144:J2157" si="4221">J2145</f>
        <v>0</v>
      </c>
      <c r="K2144" s="43">
        <f t="shared" ref="K2144:K2157" si="4222">K2145</f>
        <v>0</v>
      </c>
      <c r="L2144" s="43">
        <f t="shared" ref="L2144:L2157" si="4223">L2145</f>
        <v>4500</v>
      </c>
      <c r="M2144" s="43">
        <f t="shared" ref="M2144:M2157" si="4224">M2145</f>
        <v>4500</v>
      </c>
      <c r="N2144" s="43">
        <f t="shared" ref="N2144:N2157" si="4225">N2145</f>
        <v>4410</v>
      </c>
      <c r="O2144" s="43">
        <f t="shared" ref="O2144:O2145" si="4226">O2145</f>
        <v>0</v>
      </c>
      <c r="P2144" s="43">
        <f t="shared" ref="P2144:P2145" si="4227">P2145</f>
        <v>0</v>
      </c>
      <c r="Q2144" s="43">
        <f t="shared" ref="Q2144:Q2145" si="4228">Q2145</f>
        <v>0</v>
      </c>
      <c r="R2144" s="43">
        <f t="shared" ref="R2144:R2145" si="4229">R2145</f>
        <v>0</v>
      </c>
      <c r="S2144" s="43">
        <f t="shared" ref="S2144:S2145" si="4230">S2145</f>
        <v>0</v>
      </c>
      <c r="T2144" s="43">
        <f t="shared" ref="T2144:T2145" si="4231">T2145</f>
        <v>0</v>
      </c>
      <c r="U2144" s="43">
        <v>0</v>
      </c>
      <c r="V2144" s="43">
        <f t="shared" si="4101"/>
        <v>10260</v>
      </c>
      <c r="W2144" s="43">
        <f t="shared" ref="W2144:W2145" si="4232">W2145</f>
        <v>0</v>
      </c>
      <c r="X2144" s="43">
        <f t="shared" ref="X2144:X2145" si="4233">X2145</f>
        <v>0</v>
      </c>
      <c r="Y2144" s="43">
        <f t="shared" ref="Y2144:Y2145" si="4234">Y2145</f>
        <v>0</v>
      </c>
      <c r="Z2144" s="43">
        <f t="shared" ref="Z2144:Z2145" si="4235">Z2145</f>
        <v>0</v>
      </c>
      <c r="AA2144" s="43">
        <f t="shared" ref="AA2144:AA2145" si="4236">AA2145</f>
        <v>0</v>
      </c>
      <c r="AB2144" s="43">
        <f t="shared" ref="AB2144:AB2145" si="4237">AB2145</f>
        <v>0</v>
      </c>
      <c r="AC2144" s="44">
        <f t="shared" ref="AC2144:AC2145" si="4238">AC2145</f>
        <v>7923.80519</v>
      </c>
      <c r="AD2144" s="44">
        <f t="shared" ref="AD2144:AD2145" si="4239">AD2145</f>
        <v>7892.9213900000004</v>
      </c>
      <c r="AE2144" s="45">
        <f t="shared" si="4086"/>
        <v>99.610240291634426</v>
      </c>
      <c r="AF2144" s="43">
        <f t="shared" ref="AF2144:AF2145" si="4240">AF2145</f>
        <v>3913.8581300000001</v>
      </c>
      <c r="AG2144" s="43">
        <f t="shared" ref="AG2144:AG2145" si="4241">AG2145</f>
        <v>0</v>
      </c>
      <c r="AH2144" s="43">
        <f t="shared" ref="AH2144:AH2145" si="4242">AH2145</f>
        <v>0</v>
      </c>
      <c r="AI2144" s="43">
        <f t="shared" ref="AI2144:AI2145" si="4243">AI2145</f>
        <v>0</v>
      </c>
      <c r="AJ2144" s="43">
        <f t="shared" ref="AJ2144:AJ2145" si="4244">AJ2145</f>
        <v>0</v>
      </c>
      <c r="AK2144" s="43">
        <f t="shared" ref="AK2144:AK2145" si="4245">AK2145</f>
        <v>0</v>
      </c>
      <c r="AL2144" s="43">
        <f t="shared" si="4087"/>
        <v>3913.8581300000001</v>
      </c>
      <c r="AM2144" s="43">
        <f t="shared" si="4088"/>
        <v>6346.1418699999995</v>
      </c>
      <c r="AN2144" s="2"/>
      <c r="AO2144" s="1"/>
      <c r="AP2144" s="1"/>
      <c r="AQ2144" s="1"/>
      <c r="AR2144" s="1"/>
      <c r="AS2144" s="1"/>
    </row>
    <row r="2145">
      <c r="B2145" s="41" t="s">
        <v>848</v>
      </c>
      <c r="C2145" s="41" t="s">
        <v>115</v>
      </c>
      <c r="D2145" s="41" t="s">
        <v>117</v>
      </c>
      <c r="E2145" s="26" t="str">
        <f t="shared" si="4100"/>
        <v>0503</v>
      </c>
      <c r="F2145" s="41" t="s">
        <v>813</v>
      </c>
      <c r="G2145" s="41" t="s">
        <v>59</v>
      </c>
      <c r="H2145" s="42" t="s">
        <v>60</v>
      </c>
      <c r="I2145" s="43">
        <f t="shared" si="4220"/>
        <v>5760</v>
      </c>
      <c r="J2145" s="43">
        <f t="shared" si="4221"/>
        <v>0</v>
      </c>
      <c r="K2145" s="43">
        <f t="shared" si="4222"/>
        <v>0</v>
      </c>
      <c r="L2145" s="43">
        <f t="shared" si="4223"/>
        <v>4500</v>
      </c>
      <c r="M2145" s="43">
        <f t="shared" si="4224"/>
        <v>4500</v>
      </c>
      <c r="N2145" s="43">
        <f t="shared" si="4225"/>
        <v>4410</v>
      </c>
      <c r="O2145" s="43">
        <f t="shared" si="4226"/>
        <v>0</v>
      </c>
      <c r="P2145" s="43">
        <f t="shared" si="4227"/>
        <v>0</v>
      </c>
      <c r="Q2145" s="43">
        <f t="shared" si="4228"/>
        <v>0</v>
      </c>
      <c r="R2145" s="43">
        <f t="shared" si="4229"/>
        <v>0</v>
      </c>
      <c r="S2145" s="43">
        <f t="shared" si="4230"/>
        <v>0</v>
      </c>
      <c r="T2145" s="43">
        <f t="shared" si="4231"/>
        <v>0</v>
      </c>
      <c r="U2145" s="43">
        <v>0</v>
      </c>
      <c r="V2145" s="43">
        <f t="shared" si="4101"/>
        <v>10260</v>
      </c>
      <c r="W2145" s="43">
        <f t="shared" si="4232"/>
        <v>0</v>
      </c>
      <c r="X2145" s="43">
        <f t="shared" si="4233"/>
        <v>0</v>
      </c>
      <c r="Y2145" s="43">
        <f t="shared" si="4234"/>
        <v>0</v>
      </c>
      <c r="Z2145" s="43">
        <f t="shared" si="4235"/>
        <v>0</v>
      </c>
      <c r="AA2145" s="43">
        <f t="shared" si="4236"/>
        <v>0</v>
      </c>
      <c r="AB2145" s="43">
        <f t="shared" si="4237"/>
        <v>0</v>
      </c>
      <c r="AC2145" s="44">
        <f t="shared" si="4238"/>
        <v>7923.80519</v>
      </c>
      <c r="AD2145" s="44">
        <f t="shared" si="4239"/>
        <v>7892.9213900000004</v>
      </c>
      <c r="AE2145" s="45">
        <f t="shared" si="4086"/>
        <v>99.610240291634426</v>
      </c>
      <c r="AF2145" s="43">
        <f t="shared" si="4240"/>
        <v>3913.8581300000001</v>
      </c>
      <c r="AG2145" s="43">
        <f t="shared" si="4241"/>
        <v>0</v>
      </c>
      <c r="AH2145" s="43">
        <f t="shared" si="4242"/>
        <v>0</v>
      </c>
      <c r="AI2145" s="43">
        <f t="shared" si="4243"/>
        <v>0</v>
      </c>
      <c r="AJ2145" s="43">
        <f t="shared" si="4244"/>
        <v>0</v>
      </c>
      <c r="AK2145" s="43">
        <f t="shared" si="4245"/>
        <v>0</v>
      </c>
      <c r="AL2145" s="43">
        <f t="shared" si="4087"/>
        <v>3913.8581300000001</v>
      </c>
      <c r="AM2145" s="43">
        <f t="shared" si="4088"/>
        <v>6346.1418699999995</v>
      </c>
      <c r="AN2145" s="2"/>
      <c r="AO2145" s="1"/>
      <c r="AP2145" s="1"/>
      <c r="AQ2145" s="1"/>
      <c r="AR2145" s="1"/>
      <c r="AS2145" s="1"/>
    </row>
    <row r="2146" ht="63">
      <c r="B2146" s="41" t="s">
        <v>848</v>
      </c>
      <c r="C2146" s="41" t="s">
        <v>115</v>
      </c>
      <c r="D2146" s="41" t="s">
        <v>117</v>
      </c>
      <c r="E2146" s="26" t="str">
        <f t="shared" si="4100"/>
        <v>0503</v>
      </c>
      <c r="F2146" s="41" t="s">
        <v>813</v>
      </c>
      <c r="G2146" s="41" t="s">
        <v>475</v>
      </c>
      <c r="H2146" s="42" t="s">
        <v>476</v>
      </c>
      <c r="I2146" s="43">
        <v>5760</v>
      </c>
      <c r="J2146" s="43"/>
      <c r="K2146" s="43"/>
      <c r="L2146" s="43">
        <v>4500</v>
      </c>
      <c r="M2146" s="43">
        <v>4500</v>
      </c>
      <c r="N2146" s="43">
        <v>4410</v>
      </c>
      <c r="O2146" s="43">
        <v>0</v>
      </c>
      <c r="P2146" s="43">
        <v>0</v>
      </c>
      <c r="Q2146" s="43">
        <v>0</v>
      </c>
      <c r="R2146" s="43">
        <v>0</v>
      </c>
      <c r="S2146" s="43">
        <v>0</v>
      </c>
      <c r="T2146" s="43">
        <v>0</v>
      </c>
      <c r="U2146" s="43">
        <v>0</v>
      </c>
      <c r="V2146" s="43">
        <f t="shared" si="4101"/>
        <v>10260</v>
      </c>
      <c r="W2146" s="43"/>
      <c r="X2146" s="43"/>
      <c r="Y2146" s="43"/>
      <c r="Z2146" s="43"/>
      <c r="AA2146" s="43"/>
      <c r="AB2146" s="43">
        <v>0</v>
      </c>
      <c r="AC2146" s="44">
        <v>7923.80519</v>
      </c>
      <c r="AD2146" s="44">
        <v>7892.9213900000004</v>
      </c>
      <c r="AE2146" s="45">
        <f t="shared" si="4086"/>
        <v>99.610240291634426</v>
      </c>
      <c r="AF2146" s="43">
        <v>3913.8581300000001</v>
      </c>
      <c r="AG2146" s="43">
        <v>0</v>
      </c>
      <c r="AH2146" s="43">
        <v>0</v>
      </c>
      <c r="AI2146" s="43">
        <v>0</v>
      </c>
      <c r="AJ2146" s="43">
        <v>0</v>
      </c>
      <c r="AK2146" s="43">
        <v>0</v>
      </c>
      <c r="AL2146" s="43">
        <f t="shared" si="4087"/>
        <v>3913.8581300000001</v>
      </c>
      <c r="AM2146" s="43">
        <f t="shared" si="4088"/>
        <v>6346.1418699999995</v>
      </c>
      <c r="AN2146" s="19"/>
      <c r="AR2146" s="1"/>
      <c r="AS2146" s="1"/>
    </row>
    <row r="2147">
      <c r="B2147" s="41" t="s">
        <v>848</v>
      </c>
      <c r="C2147" s="41" t="s">
        <v>115</v>
      </c>
      <c r="D2147" s="41" t="s">
        <v>117</v>
      </c>
      <c r="E2147" s="26" t="str">
        <f t="shared" si="4100"/>
        <v>0503</v>
      </c>
      <c r="F2147" s="41" t="s">
        <v>815</v>
      </c>
      <c r="G2147" s="41"/>
      <c r="H2147" s="42" t="s">
        <v>267</v>
      </c>
      <c r="I2147" s="43">
        <f>I2150</f>
        <v>0</v>
      </c>
      <c r="J2147" s="43">
        <f>J2150</f>
        <v>0</v>
      </c>
      <c r="K2147" s="43">
        <f>K2150</f>
        <v>0</v>
      </c>
      <c r="L2147" s="43">
        <f>L2150</f>
        <v>0</v>
      </c>
      <c r="M2147" s="43">
        <f>M2150</f>
        <v>0</v>
      </c>
      <c r="N2147" s="43">
        <f>N2150</f>
        <v>0</v>
      </c>
      <c r="O2147" s="43">
        <f>O2150+O2148</f>
        <v>0</v>
      </c>
      <c r="P2147" s="43">
        <f>P2150</f>
        <v>0</v>
      </c>
      <c r="Q2147" s="43">
        <f>Q2150</f>
        <v>0</v>
      </c>
      <c r="R2147" s="43">
        <f>R2150</f>
        <v>0</v>
      </c>
      <c r="S2147" s="43">
        <f>S2150</f>
        <v>0</v>
      </c>
      <c r="T2147" s="43">
        <f>T2150</f>
        <v>0</v>
      </c>
      <c r="U2147" s="43">
        <v>0</v>
      </c>
      <c r="V2147" s="43">
        <f t="shared" si="4101"/>
        <v>0</v>
      </c>
      <c r="W2147" s="43">
        <f>W2150</f>
        <v>0</v>
      </c>
      <c r="X2147" s="43">
        <f>X2150</f>
        <v>0</v>
      </c>
      <c r="Y2147" s="43">
        <f>Y2150</f>
        <v>0</v>
      </c>
      <c r="Z2147" s="43">
        <f>Z2150</f>
        <v>0</v>
      </c>
      <c r="AA2147" s="43">
        <f>AA2150</f>
        <v>0</v>
      </c>
      <c r="AB2147" s="43">
        <f>AB2150+AB2148</f>
        <v>0</v>
      </c>
      <c r="AC2147" s="44">
        <f>AC2150+AC2148</f>
        <v>6346.1418699999995</v>
      </c>
      <c r="AD2147" s="44">
        <f>AD2150+AD2148</f>
        <v>6325.3855899999999</v>
      </c>
      <c r="AE2147" s="45">
        <f t="shared" si="4086"/>
        <v>99.672930728225282</v>
      </c>
      <c r="AF2147" s="43">
        <f>AF2150+AF2148</f>
        <v>14640.29111</v>
      </c>
      <c r="AG2147" s="43">
        <f>AG2150+AG2148</f>
        <v>0</v>
      </c>
      <c r="AH2147" s="43">
        <f>AH2150+AH2148</f>
        <v>0</v>
      </c>
      <c r="AI2147" s="43">
        <f>AI2150+AI2148</f>
        <v>0</v>
      </c>
      <c r="AJ2147" s="43">
        <f>AJ2150+AJ2148</f>
        <v>0</v>
      </c>
      <c r="AK2147" s="43">
        <f>AK2150+AK2148</f>
        <v>0</v>
      </c>
      <c r="AL2147" s="43">
        <f t="shared" si="4087"/>
        <v>14640.29111</v>
      </c>
      <c r="AM2147" s="43">
        <f t="shared" si="4088"/>
        <v>-14640.29111</v>
      </c>
      <c r="AN2147" s="2"/>
      <c r="AO2147" s="1"/>
      <c r="AP2147" s="1"/>
      <c r="AQ2147" s="1"/>
      <c r="AR2147" s="1"/>
      <c r="AS2147" s="1"/>
    </row>
    <row r="2148">
      <c r="B2148" s="41" t="s">
        <v>848</v>
      </c>
      <c r="C2148" s="41" t="s">
        <v>115</v>
      </c>
      <c r="D2148" s="41" t="s">
        <v>117</v>
      </c>
      <c r="E2148" s="26" t="str">
        <f t="shared" si="4100"/>
        <v>0503</v>
      </c>
      <c r="F2148" s="41" t="s">
        <v>815</v>
      </c>
      <c r="G2148" s="41" t="s">
        <v>177</v>
      </c>
      <c r="H2148" s="42" t="s">
        <v>178</v>
      </c>
      <c r="I2148" s="43"/>
      <c r="J2148" s="43"/>
      <c r="K2148" s="43"/>
      <c r="L2148" s="43"/>
      <c r="M2148" s="43"/>
      <c r="N2148" s="43"/>
      <c r="O2148" s="43">
        <f>O2149</f>
        <v>0</v>
      </c>
      <c r="P2148" s="43"/>
      <c r="Q2148" s="43"/>
      <c r="R2148" s="43"/>
      <c r="S2148" s="43"/>
      <c r="T2148" s="43"/>
      <c r="U2148" s="43"/>
      <c r="V2148" s="43">
        <f t="shared" si="4101"/>
        <v>0</v>
      </c>
      <c r="W2148" s="43"/>
      <c r="X2148" s="43"/>
      <c r="Y2148" s="43"/>
      <c r="Z2148" s="43"/>
      <c r="AA2148" s="43"/>
      <c r="AB2148" s="43">
        <f>AB2149</f>
        <v>0</v>
      </c>
      <c r="AC2148" s="44">
        <f>AC2149</f>
        <v>1809.6353899999999</v>
      </c>
      <c r="AD2148" s="44">
        <f>AD2149</f>
        <v>1806.1304</v>
      </c>
      <c r="AE2148" s="45">
        <f t="shared" si="4086"/>
        <v>99.806315127380444</v>
      </c>
      <c r="AF2148" s="43">
        <f>AF2149</f>
        <v>1809.6353899999999</v>
      </c>
      <c r="AG2148" s="43">
        <f>AG2149</f>
        <v>0</v>
      </c>
      <c r="AH2148" s="43">
        <f>AH2149</f>
        <v>0</v>
      </c>
      <c r="AI2148" s="43">
        <f>AI2149</f>
        <v>0</v>
      </c>
      <c r="AJ2148" s="43">
        <f>AJ2149</f>
        <v>0</v>
      </c>
      <c r="AK2148" s="43">
        <f>AK2149</f>
        <v>0</v>
      </c>
      <c r="AL2148" s="43">
        <f t="shared" si="4087"/>
        <v>1809.6353899999999</v>
      </c>
      <c r="AM2148" s="43">
        <f t="shared" si="4088"/>
        <v>-1809.6353899999999</v>
      </c>
      <c r="AN2148" s="2"/>
      <c r="AR2148" s="1"/>
      <c r="AS2148" s="1"/>
    </row>
    <row r="2149">
      <c r="B2149" s="41" t="s">
        <v>848</v>
      </c>
      <c r="C2149" s="41" t="s">
        <v>115</v>
      </c>
      <c r="D2149" s="41" t="s">
        <v>117</v>
      </c>
      <c r="E2149" s="26" t="str">
        <f t="shared" si="4100"/>
        <v>0503</v>
      </c>
      <c r="F2149" s="41" t="s">
        <v>815</v>
      </c>
      <c r="G2149" s="41" t="s">
        <v>373</v>
      </c>
      <c r="H2149" s="42" t="s">
        <v>374</v>
      </c>
      <c r="I2149" s="43"/>
      <c r="J2149" s="43"/>
      <c r="K2149" s="43"/>
      <c r="L2149" s="43"/>
      <c r="M2149" s="43"/>
      <c r="N2149" s="43"/>
      <c r="O2149" s="43">
        <v>0</v>
      </c>
      <c r="P2149" s="43"/>
      <c r="Q2149" s="43"/>
      <c r="R2149" s="43"/>
      <c r="S2149" s="43"/>
      <c r="T2149" s="43"/>
      <c r="U2149" s="43"/>
      <c r="V2149" s="43">
        <f t="shared" si="4101"/>
        <v>0</v>
      </c>
      <c r="W2149" s="43"/>
      <c r="X2149" s="43"/>
      <c r="Y2149" s="43"/>
      <c r="Z2149" s="43"/>
      <c r="AA2149" s="43"/>
      <c r="AB2149" s="43">
        <v>0</v>
      </c>
      <c r="AC2149" s="44">
        <v>1809.6353899999999</v>
      </c>
      <c r="AD2149" s="44">
        <v>1806.1304</v>
      </c>
      <c r="AE2149" s="45">
        <f t="shared" si="4086"/>
        <v>99.806315127380444</v>
      </c>
      <c r="AF2149" s="43">
        <v>1809.6353899999999</v>
      </c>
      <c r="AG2149" s="43">
        <v>0</v>
      </c>
      <c r="AH2149" s="43">
        <v>0</v>
      </c>
      <c r="AI2149" s="43">
        <v>0</v>
      </c>
      <c r="AJ2149" s="43">
        <v>0</v>
      </c>
      <c r="AK2149" s="43">
        <v>0</v>
      </c>
      <c r="AL2149" s="43">
        <f t="shared" si="4087"/>
        <v>1809.6353899999999</v>
      </c>
      <c r="AM2149" s="43">
        <f t="shared" si="4088"/>
        <v>-1809.6353899999999</v>
      </c>
      <c r="AN2149" s="2"/>
      <c r="AO2149" s="1"/>
      <c r="AP2149" s="1"/>
      <c r="AQ2149" s="1"/>
      <c r="AR2149" s="1"/>
      <c r="AS2149" s="1"/>
    </row>
    <row r="2150">
      <c r="B2150" s="41" t="s">
        <v>848</v>
      </c>
      <c r="C2150" s="41" t="s">
        <v>115</v>
      </c>
      <c r="D2150" s="41" t="s">
        <v>117</v>
      </c>
      <c r="E2150" s="26" t="str">
        <f t="shared" si="4100"/>
        <v>0503</v>
      </c>
      <c r="F2150" s="41" t="s">
        <v>815</v>
      </c>
      <c r="G2150" s="41" t="s">
        <v>59</v>
      </c>
      <c r="H2150" s="42" t="s">
        <v>60</v>
      </c>
      <c r="I2150" s="43">
        <f t="shared" si="4220"/>
        <v>0</v>
      </c>
      <c r="J2150" s="43">
        <f t="shared" si="4221"/>
        <v>0</v>
      </c>
      <c r="K2150" s="43">
        <f t="shared" si="4222"/>
        <v>0</v>
      </c>
      <c r="L2150" s="43">
        <f t="shared" si="4223"/>
        <v>0</v>
      </c>
      <c r="M2150" s="43">
        <f t="shared" si="4224"/>
        <v>0</v>
      </c>
      <c r="N2150" s="43">
        <f t="shared" si="4225"/>
        <v>0</v>
      </c>
      <c r="O2150" s="43">
        <f>O2151</f>
        <v>0</v>
      </c>
      <c r="P2150" s="43">
        <f>P2151</f>
        <v>0</v>
      </c>
      <c r="Q2150" s="43">
        <f>Q2151</f>
        <v>0</v>
      </c>
      <c r="R2150" s="43">
        <f>R2151</f>
        <v>0</v>
      </c>
      <c r="S2150" s="43">
        <f>S2151</f>
        <v>0</v>
      </c>
      <c r="T2150" s="43">
        <f>T2151</f>
        <v>0</v>
      </c>
      <c r="U2150" s="43">
        <v>0</v>
      </c>
      <c r="V2150" s="43">
        <f t="shared" si="4101"/>
        <v>0</v>
      </c>
      <c r="W2150" s="43">
        <f>W2151</f>
        <v>0</v>
      </c>
      <c r="X2150" s="43">
        <f>X2151</f>
        <v>0</v>
      </c>
      <c r="Y2150" s="43">
        <f>Y2151</f>
        <v>0</v>
      </c>
      <c r="Z2150" s="43">
        <f>Z2151</f>
        <v>0</v>
      </c>
      <c r="AA2150" s="43">
        <f>AA2151</f>
        <v>0</v>
      </c>
      <c r="AB2150" s="43">
        <f>AB2151</f>
        <v>0</v>
      </c>
      <c r="AC2150" s="44">
        <f>AC2151</f>
        <v>4536.50648</v>
      </c>
      <c r="AD2150" s="44">
        <f>AD2151</f>
        <v>4519.2551899999999</v>
      </c>
      <c r="AE2150" s="45">
        <f t="shared" si="4086"/>
        <v>99.619723016465301</v>
      </c>
      <c r="AF2150" s="43">
        <f>AF2151</f>
        <v>12830.655720000001</v>
      </c>
      <c r="AG2150" s="43">
        <f>AG2151</f>
        <v>0</v>
      </c>
      <c r="AH2150" s="43">
        <f>AH2151</f>
        <v>0</v>
      </c>
      <c r="AI2150" s="43">
        <f>AI2151</f>
        <v>0</v>
      </c>
      <c r="AJ2150" s="43">
        <f>AJ2151</f>
        <v>0</v>
      </c>
      <c r="AK2150" s="43">
        <f>AK2151</f>
        <v>0</v>
      </c>
      <c r="AL2150" s="43">
        <f t="shared" si="4087"/>
        <v>12830.655720000001</v>
      </c>
      <c r="AM2150" s="43">
        <f t="shared" si="4088"/>
        <v>-12830.655720000001</v>
      </c>
      <c r="AN2150" s="2"/>
      <c r="AO2150" s="1"/>
      <c r="AP2150" s="1"/>
      <c r="AQ2150" s="1"/>
      <c r="AR2150" s="1"/>
      <c r="AS2150" s="1"/>
    </row>
    <row r="2151" ht="63">
      <c r="B2151" s="41" t="s">
        <v>848</v>
      </c>
      <c r="C2151" s="41" t="s">
        <v>115</v>
      </c>
      <c r="D2151" s="41" t="s">
        <v>117</v>
      </c>
      <c r="E2151" s="26" t="str">
        <f t="shared" si="4100"/>
        <v>0503</v>
      </c>
      <c r="F2151" s="41" t="s">
        <v>815</v>
      </c>
      <c r="G2151" s="41" t="s">
        <v>475</v>
      </c>
      <c r="H2151" s="42" t="s">
        <v>476</v>
      </c>
      <c r="I2151" s="43"/>
      <c r="J2151" s="43"/>
      <c r="K2151" s="43"/>
      <c r="L2151" s="43"/>
      <c r="M2151" s="43"/>
      <c r="N2151" s="43"/>
      <c r="O2151" s="43">
        <v>0</v>
      </c>
      <c r="P2151" s="43">
        <v>0</v>
      </c>
      <c r="Q2151" s="43">
        <v>0</v>
      </c>
      <c r="R2151" s="43">
        <v>0</v>
      </c>
      <c r="S2151" s="43">
        <v>0</v>
      </c>
      <c r="T2151" s="43">
        <v>0</v>
      </c>
      <c r="U2151" s="43">
        <v>0</v>
      </c>
      <c r="V2151" s="43">
        <f t="shared" si="4101"/>
        <v>0</v>
      </c>
      <c r="W2151" s="43"/>
      <c r="X2151" s="43"/>
      <c r="Y2151" s="43"/>
      <c r="Z2151" s="43"/>
      <c r="AA2151" s="43"/>
      <c r="AB2151" s="43">
        <v>0</v>
      </c>
      <c r="AC2151" s="44">
        <v>4536.50648</v>
      </c>
      <c r="AD2151" s="44">
        <v>4519.2551899999999</v>
      </c>
      <c r="AE2151" s="45">
        <f t="shared" si="4086"/>
        <v>99.619723016465301</v>
      </c>
      <c r="AF2151" s="43">
        <v>12830.655720000001</v>
      </c>
      <c r="AG2151" s="43">
        <v>0</v>
      </c>
      <c r="AH2151" s="43">
        <v>0</v>
      </c>
      <c r="AI2151" s="43">
        <v>0</v>
      </c>
      <c r="AJ2151" s="43">
        <v>0</v>
      </c>
      <c r="AK2151" s="43">
        <v>0</v>
      </c>
      <c r="AL2151" s="43">
        <f t="shared" si="4087"/>
        <v>12830.655720000001</v>
      </c>
      <c r="AM2151" s="43">
        <f t="shared" si="4088"/>
        <v>-12830.655720000001</v>
      </c>
      <c r="AN2151" s="19"/>
      <c r="AO2151" s="1"/>
      <c r="AP2151" s="1"/>
      <c r="AQ2151" s="1"/>
      <c r="AR2151" s="1"/>
      <c r="AS2151" s="1"/>
    </row>
    <row r="2152" ht="31.5">
      <c r="B2152" s="41" t="s">
        <v>848</v>
      </c>
      <c r="C2152" s="41" t="s">
        <v>115</v>
      </c>
      <c r="D2152" s="41" t="s">
        <v>117</v>
      </c>
      <c r="E2152" s="26" t="str">
        <f t="shared" si="4100"/>
        <v>0503</v>
      </c>
      <c r="F2152" s="41" t="s">
        <v>765</v>
      </c>
      <c r="G2152" s="41"/>
      <c r="H2152" s="42" t="s">
        <v>766</v>
      </c>
      <c r="I2152" s="43"/>
      <c r="J2152" s="43"/>
      <c r="K2152" s="43"/>
      <c r="L2152" s="43"/>
      <c r="M2152" s="43"/>
      <c r="N2152" s="43"/>
      <c r="O2152" s="43">
        <f t="shared" ref="O2152:O2157" si="4246">O2153</f>
        <v>0</v>
      </c>
      <c r="P2152" s="43">
        <f t="shared" ref="P2152:P2157" si="4247">P2153</f>
        <v>0</v>
      </c>
      <c r="Q2152" s="43">
        <f t="shared" ref="Q2152:Q2157" si="4248">Q2153</f>
        <v>0</v>
      </c>
      <c r="R2152" s="43"/>
      <c r="S2152" s="43"/>
      <c r="T2152" s="43"/>
      <c r="U2152" s="43"/>
      <c r="V2152" s="43">
        <f t="shared" si="4101"/>
        <v>0</v>
      </c>
      <c r="W2152" s="43"/>
      <c r="X2152" s="43"/>
      <c r="Y2152" s="43"/>
      <c r="Z2152" s="43"/>
      <c r="AA2152" s="43"/>
      <c r="AB2152" s="43">
        <f t="shared" ref="AB2152:AB2157" si="4249">AB2153</f>
        <v>200.40099000000001</v>
      </c>
      <c r="AC2152" s="44">
        <f t="shared" ref="AC2152:AC2157" si="4250">AC2153</f>
        <v>817.08942999999999</v>
      </c>
      <c r="AD2152" s="44">
        <f t="shared" ref="AD2152:AD2157" si="4251">AD2153</f>
        <v>817.08942999999999</v>
      </c>
      <c r="AE2152" s="45">
        <f t="shared" ref="AE2152:AE2215" si="4252">AD2152/AC2152*100</f>
        <v>100</v>
      </c>
      <c r="AF2152" s="43">
        <f t="shared" ref="AF2152:AF2157" si="4253">AF2153</f>
        <v>817.08942999999999</v>
      </c>
      <c r="AG2152" s="43">
        <f t="shared" ref="AG2152:AG2157" si="4254">AG2153</f>
        <v>0</v>
      </c>
      <c r="AH2152" s="43">
        <f t="shared" ref="AH2152:AH2157" si="4255">AH2153</f>
        <v>0</v>
      </c>
      <c r="AI2152" s="43">
        <f t="shared" ref="AI2152:AI2157" si="4256">AI2153</f>
        <v>0</v>
      </c>
      <c r="AJ2152" s="43">
        <f t="shared" ref="AJ2152:AJ2157" si="4257">AJ2153</f>
        <v>0</v>
      </c>
      <c r="AK2152" s="43">
        <f t="shared" ref="AK2152:AK2157" si="4258">AK2153</f>
        <v>0</v>
      </c>
      <c r="AL2152" s="43">
        <f t="shared" ref="AL2152:AL2215" si="4259">AF2152+AH2152+AK2152+AI2152+AJ2152+AG2152</f>
        <v>817.08942999999999</v>
      </c>
      <c r="AM2152" s="43">
        <f t="shared" ref="AM2152:AM2215" si="4260">V2152-AL2152</f>
        <v>-817.08942999999999</v>
      </c>
      <c r="AN2152" s="19"/>
      <c r="AO2152" s="1"/>
      <c r="AP2152" s="1"/>
      <c r="AQ2152" s="1"/>
      <c r="AR2152" s="1"/>
      <c r="AS2152" s="1"/>
    </row>
    <row r="2153" ht="47.25">
      <c r="B2153" s="41" t="s">
        <v>848</v>
      </c>
      <c r="C2153" s="41" t="s">
        <v>115</v>
      </c>
      <c r="D2153" s="41" t="s">
        <v>117</v>
      </c>
      <c r="E2153" s="26" t="str">
        <f t="shared" si="4100"/>
        <v>0503</v>
      </c>
      <c r="F2153" s="41" t="s">
        <v>767</v>
      </c>
      <c r="G2153" s="41"/>
      <c r="H2153" s="42" t="s">
        <v>768</v>
      </c>
      <c r="I2153" s="43"/>
      <c r="J2153" s="43"/>
      <c r="K2153" s="43"/>
      <c r="L2153" s="43"/>
      <c r="M2153" s="43"/>
      <c r="N2153" s="43"/>
      <c r="O2153" s="43">
        <f t="shared" si="4246"/>
        <v>0</v>
      </c>
      <c r="P2153" s="43">
        <f t="shared" si="4247"/>
        <v>0</v>
      </c>
      <c r="Q2153" s="43">
        <f t="shared" si="4248"/>
        <v>0</v>
      </c>
      <c r="R2153" s="43"/>
      <c r="S2153" s="43"/>
      <c r="T2153" s="43"/>
      <c r="U2153" s="43"/>
      <c r="V2153" s="43">
        <f t="shared" si="4101"/>
        <v>0</v>
      </c>
      <c r="W2153" s="43"/>
      <c r="X2153" s="43"/>
      <c r="Y2153" s="43"/>
      <c r="Z2153" s="43"/>
      <c r="AA2153" s="43"/>
      <c r="AB2153" s="43">
        <f t="shared" si="4249"/>
        <v>200.40099000000001</v>
      </c>
      <c r="AC2153" s="44">
        <f t="shared" si="4250"/>
        <v>817.08942999999999</v>
      </c>
      <c r="AD2153" s="44">
        <f t="shared" si="4251"/>
        <v>817.08942999999999</v>
      </c>
      <c r="AE2153" s="45">
        <f t="shared" si="4252"/>
        <v>100</v>
      </c>
      <c r="AF2153" s="43">
        <f t="shared" si="4253"/>
        <v>817.08942999999999</v>
      </c>
      <c r="AG2153" s="43">
        <f t="shared" si="4254"/>
        <v>0</v>
      </c>
      <c r="AH2153" s="43">
        <f t="shared" si="4255"/>
        <v>0</v>
      </c>
      <c r="AI2153" s="43">
        <f t="shared" si="4256"/>
        <v>0</v>
      </c>
      <c r="AJ2153" s="43">
        <f t="shared" si="4257"/>
        <v>0</v>
      </c>
      <c r="AK2153" s="43">
        <f t="shared" si="4258"/>
        <v>0</v>
      </c>
      <c r="AL2153" s="43">
        <f t="shared" si="4259"/>
        <v>817.08942999999999</v>
      </c>
      <c r="AM2153" s="43">
        <f t="shared" si="4260"/>
        <v>-817.08942999999999</v>
      </c>
      <c r="AN2153" s="19"/>
      <c r="AR2153" s="1"/>
      <c r="AS2153" s="1"/>
    </row>
    <row r="2154" ht="31.5">
      <c r="B2154" s="41" t="s">
        <v>848</v>
      </c>
      <c r="C2154" s="41" t="s">
        <v>115</v>
      </c>
      <c r="D2154" s="41" t="s">
        <v>117</v>
      </c>
      <c r="E2154" s="26" t="str">
        <f t="shared" si="4100"/>
        <v>0503</v>
      </c>
      <c r="F2154" s="41" t="s">
        <v>769</v>
      </c>
      <c r="G2154" s="41"/>
      <c r="H2154" s="42" t="s">
        <v>770</v>
      </c>
      <c r="I2154" s="43"/>
      <c r="J2154" s="43"/>
      <c r="K2154" s="43"/>
      <c r="L2154" s="43"/>
      <c r="M2154" s="43"/>
      <c r="N2154" s="43"/>
      <c r="O2154" s="43">
        <f t="shared" si="4246"/>
        <v>0</v>
      </c>
      <c r="P2154" s="43">
        <f t="shared" si="4247"/>
        <v>0</v>
      </c>
      <c r="Q2154" s="43">
        <f t="shared" si="4248"/>
        <v>0</v>
      </c>
      <c r="R2154" s="43"/>
      <c r="S2154" s="43"/>
      <c r="T2154" s="43"/>
      <c r="U2154" s="43"/>
      <c r="V2154" s="43">
        <f t="shared" si="4101"/>
        <v>0</v>
      </c>
      <c r="W2154" s="43"/>
      <c r="X2154" s="43"/>
      <c r="Y2154" s="43"/>
      <c r="Z2154" s="43"/>
      <c r="AA2154" s="43"/>
      <c r="AB2154" s="43">
        <f t="shared" si="4249"/>
        <v>200.40099000000001</v>
      </c>
      <c r="AC2154" s="44">
        <f t="shared" si="4250"/>
        <v>817.08942999999999</v>
      </c>
      <c r="AD2154" s="44">
        <f t="shared" si="4251"/>
        <v>817.08942999999999</v>
      </c>
      <c r="AE2154" s="45">
        <f t="shared" si="4252"/>
        <v>100</v>
      </c>
      <c r="AF2154" s="43">
        <f t="shared" si="4253"/>
        <v>817.08942999999999</v>
      </c>
      <c r="AG2154" s="43">
        <f t="shared" si="4254"/>
        <v>0</v>
      </c>
      <c r="AH2154" s="43">
        <f t="shared" si="4255"/>
        <v>0</v>
      </c>
      <c r="AI2154" s="43">
        <f t="shared" si="4256"/>
        <v>0</v>
      </c>
      <c r="AJ2154" s="43">
        <f t="shared" si="4257"/>
        <v>0</v>
      </c>
      <c r="AK2154" s="43">
        <f t="shared" si="4258"/>
        <v>0</v>
      </c>
      <c r="AL2154" s="43">
        <f t="shared" si="4259"/>
        <v>817.08942999999999</v>
      </c>
      <c r="AM2154" s="43">
        <f t="shared" si="4260"/>
        <v>-817.08942999999999</v>
      </c>
      <c r="AN2154" s="19"/>
      <c r="AO2154" s="1"/>
      <c r="AP2154" s="1"/>
      <c r="AQ2154" s="1"/>
      <c r="AR2154" s="1"/>
      <c r="AS2154" s="1"/>
    </row>
    <row r="2155">
      <c r="B2155" s="41" t="s">
        <v>848</v>
      </c>
      <c r="C2155" s="41" t="s">
        <v>115</v>
      </c>
      <c r="D2155" s="41" t="s">
        <v>117</v>
      </c>
      <c r="E2155" s="26" t="str">
        <f t="shared" si="4100"/>
        <v>0503</v>
      </c>
      <c r="F2155" s="41" t="s">
        <v>769</v>
      </c>
      <c r="G2155" s="41" t="s">
        <v>59</v>
      </c>
      <c r="H2155" s="42" t="s">
        <v>60</v>
      </c>
      <c r="I2155" s="43"/>
      <c r="J2155" s="43"/>
      <c r="K2155" s="43"/>
      <c r="L2155" s="43"/>
      <c r="M2155" s="43"/>
      <c r="N2155" s="43"/>
      <c r="O2155" s="43">
        <f t="shared" si="4246"/>
        <v>0</v>
      </c>
      <c r="P2155" s="43">
        <f t="shared" si="4247"/>
        <v>0</v>
      </c>
      <c r="Q2155" s="43">
        <f t="shared" si="4248"/>
        <v>0</v>
      </c>
      <c r="R2155" s="43"/>
      <c r="S2155" s="43"/>
      <c r="T2155" s="43"/>
      <c r="U2155" s="43"/>
      <c r="V2155" s="43">
        <f t="shared" si="4101"/>
        <v>0</v>
      </c>
      <c r="W2155" s="43"/>
      <c r="X2155" s="43"/>
      <c r="Y2155" s="43"/>
      <c r="Z2155" s="43"/>
      <c r="AA2155" s="43"/>
      <c r="AB2155" s="43">
        <f t="shared" si="4249"/>
        <v>200.40099000000001</v>
      </c>
      <c r="AC2155" s="44">
        <f t="shared" si="4250"/>
        <v>817.08942999999999</v>
      </c>
      <c r="AD2155" s="44">
        <f t="shared" si="4251"/>
        <v>817.08942999999999</v>
      </c>
      <c r="AE2155" s="45">
        <f t="shared" si="4252"/>
        <v>100</v>
      </c>
      <c r="AF2155" s="43">
        <f t="shared" si="4253"/>
        <v>817.08942999999999</v>
      </c>
      <c r="AG2155" s="43">
        <f t="shared" si="4254"/>
        <v>0</v>
      </c>
      <c r="AH2155" s="43">
        <f t="shared" si="4255"/>
        <v>0</v>
      </c>
      <c r="AI2155" s="43">
        <f t="shared" si="4256"/>
        <v>0</v>
      </c>
      <c r="AJ2155" s="43">
        <f t="shared" si="4257"/>
        <v>0</v>
      </c>
      <c r="AK2155" s="43">
        <f t="shared" si="4258"/>
        <v>0</v>
      </c>
      <c r="AL2155" s="43">
        <f t="shared" si="4259"/>
        <v>817.08942999999999</v>
      </c>
      <c r="AM2155" s="43">
        <f t="shared" si="4260"/>
        <v>-817.08942999999999</v>
      </c>
      <c r="AN2155" s="19"/>
      <c r="AO2155" s="1"/>
      <c r="AP2155" s="1"/>
      <c r="AQ2155" s="1"/>
      <c r="AR2155" s="1"/>
      <c r="AS2155" s="1"/>
    </row>
    <row r="2156" ht="63">
      <c r="B2156" s="41" t="s">
        <v>848</v>
      </c>
      <c r="C2156" s="41" t="s">
        <v>115</v>
      </c>
      <c r="D2156" s="41" t="s">
        <v>117</v>
      </c>
      <c r="E2156" s="26" t="str">
        <f t="shared" si="4100"/>
        <v>0503</v>
      </c>
      <c r="F2156" s="41" t="s">
        <v>769</v>
      </c>
      <c r="G2156" s="41" t="s">
        <v>475</v>
      </c>
      <c r="H2156" s="42" t="s">
        <v>476</v>
      </c>
      <c r="I2156" s="43"/>
      <c r="J2156" s="43"/>
      <c r="K2156" s="43"/>
      <c r="L2156" s="43"/>
      <c r="M2156" s="43"/>
      <c r="N2156" s="43"/>
      <c r="O2156" s="43">
        <v>0</v>
      </c>
      <c r="P2156" s="43">
        <v>0</v>
      </c>
      <c r="Q2156" s="43">
        <v>0</v>
      </c>
      <c r="R2156" s="43"/>
      <c r="S2156" s="43"/>
      <c r="T2156" s="43"/>
      <c r="U2156" s="43"/>
      <c r="V2156" s="43">
        <f t="shared" si="4101"/>
        <v>0</v>
      </c>
      <c r="W2156" s="43"/>
      <c r="X2156" s="43"/>
      <c r="Y2156" s="43"/>
      <c r="Z2156" s="43"/>
      <c r="AA2156" s="43"/>
      <c r="AB2156" s="43">
        <v>200.40099000000001</v>
      </c>
      <c r="AC2156" s="44">
        <v>817.08942999999999</v>
      </c>
      <c r="AD2156" s="44">
        <v>817.08942999999999</v>
      </c>
      <c r="AE2156" s="45">
        <f t="shared" si="4252"/>
        <v>100</v>
      </c>
      <c r="AF2156" s="43">
        <v>817.08942999999999</v>
      </c>
      <c r="AG2156" s="43">
        <v>0</v>
      </c>
      <c r="AH2156" s="43">
        <v>0</v>
      </c>
      <c r="AI2156" s="43">
        <v>0</v>
      </c>
      <c r="AJ2156" s="43">
        <v>0</v>
      </c>
      <c r="AK2156" s="43">
        <v>0</v>
      </c>
      <c r="AL2156" s="43">
        <f t="shared" si="4259"/>
        <v>817.08942999999999</v>
      </c>
      <c r="AM2156" s="43">
        <f t="shared" si="4260"/>
        <v>-817.08942999999999</v>
      </c>
      <c r="AN2156" s="19"/>
      <c r="AO2156" s="1"/>
      <c r="AP2156" s="1"/>
      <c r="AQ2156" s="1"/>
      <c r="AR2156" s="1"/>
      <c r="AS2156" s="1"/>
    </row>
    <row r="2157" ht="31.5">
      <c r="B2157" s="41" t="s">
        <v>848</v>
      </c>
      <c r="C2157" s="41" t="s">
        <v>115</v>
      </c>
      <c r="D2157" s="41" t="s">
        <v>117</v>
      </c>
      <c r="E2157" s="26" t="str">
        <f t="shared" si="4100"/>
        <v>0503</v>
      </c>
      <c r="F2157" s="41" t="s">
        <v>81</v>
      </c>
      <c r="G2157" s="41"/>
      <c r="H2157" s="42" t="s">
        <v>82</v>
      </c>
      <c r="I2157" s="43">
        <f t="shared" si="4220"/>
        <v>0</v>
      </c>
      <c r="J2157" s="43">
        <f t="shared" si="4221"/>
        <v>0</v>
      </c>
      <c r="K2157" s="43">
        <f t="shared" si="4222"/>
        <v>0</v>
      </c>
      <c r="L2157" s="43">
        <f t="shared" si="4223"/>
        <v>0</v>
      </c>
      <c r="M2157" s="43">
        <f t="shared" si="4224"/>
        <v>0</v>
      </c>
      <c r="N2157" s="43">
        <f t="shared" si="4225"/>
        <v>0</v>
      </c>
      <c r="O2157" s="43">
        <f t="shared" si="4246"/>
        <v>0</v>
      </c>
      <c r="P2157" s="43">
        <f t="shared" si="4247"/>
        <v>0</v>
      </c>
      <c r="Q2157" s="43">
        <f t="shared" si="4248"/>
        <v>0</v>
      </c>
      <c r="R2157" s="43">
        <f>R2158</f>
        <v>0</v>
      </c>
      <c r="S2157" s="43">
        <f>S2158</f>
        <v>0</v>
      </c>
      <c r="T2157" s="43">
        <f>T2158</f>
        <v>0</v>
      </c>
      <c r="U2157" s="43">
        <v>1.157</v>
      </c>
      <c r="V2157" s="43">
        <f t="shared" si="4101"/>
        <v>1.157</v>
      </c>
      <c r="W2157" s="43">
        <f>W2158</f>
        <v>1.157</v>
      </c>
      <c r="X2157" s="43">
        <f>X2158</f>
        <v>0</v>
      </c>
      <c r="Y2157" s="43">
        <f>Y2158</f>
        <v>0</v>
      </c>
      <c r="Z2157" s="43">
        <f>Z2158</f>
        <v>0</v>
      </c>
      <c r="AA2157" s="43">
        <f>AA2158</f>
        <v>0</v>
      </c>
      <c r="AB2157" s="43">
        <f t="shared" si="4249"/>
        <v>70</v>
      </c>
      <c r="AC2157" s="44">
        <f t="shared" si="4250"/>
        <v>780</v>
      </c>
      <c r="AD2157" s="44">
        <f t="shared" si="4251"/>
        <v>780</v>
      </c>
      <c r="AE2157" s="45">
        <f t="shared" si="4252"/>
        <v>100</v>
      </c>
      <c r="AF2157" s="43">
        <f t="shared" si="4253"/>
        <v>780</v>
      </c>
      <c r="AG2157" s="43">
        <f t="shared" si="4254"/>
        <v>0</v>
      </c>
      <c r="AH2157" s="43">
        <f t="shared" si="4255"/>
        <v>0</v>
      </c>
      <c r="AI2157" s="43">
        <f t="shared" si="4256"/>
        <v>0</v>
      </c>
      <c r="AJ2157" s="43">
        <f t="shared" si="4257"/>
        <v>0</v>
      </c>
      <c r="AK2157" s="43">
        <f t="shared" si="4258"/>
        <v>0</v>
      </c>
      <c r="AL2157" s="43">
        <f t="shared" si="4259"/>
        <v>780</v>
      </c>
      <c r="AM2157" s="43">
        <f t="shared" si="4260"/>
        <v>-778.84299999999996</v>
      </c>
      <c r="AN2157" s="2"/>
      <c r="AR2157" s="1"/>
      <c r="AS2157" s="1"/>
    </row>
    <row r="2158" ht="47.25">
      <c r="B2158" s="41" t="s">
        <v>848</v>
      </c>
      <c r="C2158" s="41" t="s">
        <v>115</v>
      </c>
      <c r="D2158" s="41" t="s">
        <v>117</v>
      </c>
      <c r="E2158" s="26" t="str">
        <f t="shared" si="4100"/>
        <v>0503</v>
      </c>
      <c r="F2158" s="41" t="s">
        <v>381</v>
      </c>
      <c r="G2158" s="41"/>
      <c r="H2158" s="42" t="s">
        <v>382</v>
      </c>
      <c r="I2158" s="43">
        <f>I2163+I2159+I2161</f>
        <v>0</v>
      </c>
      <c r="J2158" s="43">
        <f>J2163+J2159+J2161</f>
        <v>0</v>
      </c>
      <c r="K2158" s="43">
        <f>K2163+K2159+K2161</f>
        <v>0</v>
      </c>
      <c r="L2158" s="43">
        <f>L2163+L2159+L2161</f>
        <v>0</v>
      </c>
      <c r="M2158" s="43">
        <f>M2163+M2159+M2161</f>
        <v>0</v>
      </c>
      <c r="N2158" s="43">
        <f>N2163+N2159+N2161</f>
        <v>0</v>
      </c>
      <c r="O2158" s="43">
        <f>O2163+O2159+O2161</f>
        <v>0</v>
      </c>
      <c r="P2158" s="43">
        <f>P2163+P2159+P2161</f>
        <v>0</v>
      </c>
      <c r="Q2158" s="43">
        <f>Q2163+Q2159+Q2161</f>
        <v>0</v>
      </c>
      <c r="R2158" s="43">
        <f>R2163+R2159+R2161</f>
        <v>0</v>
      </c>
      <c r="S2158" s="43">
        <f>S2163+S2159+S2161</f>
        <v>0</v>
      </c>
      <c r="T2158" s="43">
        <f>T2163+T2159+T2161</f>
        <v>0</v>
      </c>
      <c r="U2158" s="43">
        <v>1.157</v>
      </c>
      <c r="V2158" s="43">
        <f t="shared" si="4101"/>
        <v>1.157</v>
      </c>
      <c r="W2158" s="43">
        <f>W2163+W2159+W2161</f>
        <v>1.157</v>
      </c>
      <c r="X2158" s="43">
        <f>X2163+X2159+X2161</f>
        <v>0</v>
      </c>
      <c r="Y2158" s="43">
        <f>Y2163+Y2159+Y2161</f>
        <v>0</v>
      </c>
      <c r="Z2158" s="43">
        <f>Z2163+Z2159+Z2161</f>
        <v>0</v>
      </c>
      <c r="AA2158" s="43">
        <f>AA2163+AA2159+AA2161</f>
        <v>0</v>
      </c>
      <c r="AB2158" s="43">
        <f>AB2163+AB2159+AB2161</f>
        <v>70</v>
      </c>
      <c r="AC2158" s="44">
        <f>AC2163+AC2159+AC2161</f>
        <v>780</v>
      </c>
      <c r="AD2158" s="44">
        <f>AD2163+AD2159+AD2161</f>
        <v>780</v>
      </c>
      <c r="AE2158" s="45">
        <f t="shared" si="4252"/>
        <v>100</v>
      </c>
      <c r="AF2158" s="43">
        <f>AF2163+AF2159+AF2161</f>
        <v>780</v>
      </c>
      <c r="AG2158" s="43">
        <f>AG2163+AG2159+AG2161</f>
        <v>0</v>
      </c>
      <c r="AH2158" s="43">
        <f>AH2163+AH2159+AH2161</f>
        <v>0</v>
      </c>
      <c r="AI2158" s="43">
        <f>AI2163+AI2159+AI2161</f>
        <v>0</v>
      </c>
      <c r="AJ2158" s="43">
        <f>AJ2163+AJ2159+AJ2161</f>
        <v>0</v>
      </c>
      <c r="AK2158" s="43">
        <f>AK2163+AK2159+AK2161</f>
        <v>0</v>
      </c>
      <c r="AL2158" s="43">
        <f t="shared" si="4259"/>
        <v>780</v>
      </c>
      <c r="AM2158" s="43">
        <f t="shared" si="4260"/>
        <v>-778.84299999999996</v>
      </c>
      <c r="AN2158" s="2"/>
      <c r="AO2158" s="1"/>
      <c r="AP2158" s="1"/>
      <c r="AQ2158" s="1"/>
      <c r="AR2158" s="1"/>
      <c r="AS2158" s="1"/>
    </row>
    <row r="2159" ht="31.5" hidden="1">
      <c r="B2159" s="41" t="s">
        <v>848</v>
      </c>
      <c r="C2159" s="41" t="s">
        <v>115</v>
      </c>
      <c r="D2159" s="41" t="s">
        <v>117</v>
      </c>
      <c r="E2159" s="26" t="str">
        <f t="shared" ref="E2159:E2222" si="4261">CONCATENATE(C2159,D2159)</f>
        <v>0503</v>
      </c>
      <c r="F2159" s="41" t="s">
        <v>381</v>
      </c>
      <c r="G2159" s="41" t="s">
        <v>53</v>
      </c>
      <c r="H2159" s="42" t="s">
        <v>54</v>
      </c>
      <c r="I2159" s="43">
        <f>I2160</f>
        <v>0</v>
      </c>
      <c r="J2159" s="43">
        <f>J2160</f>
        <v>0</v>
      </c>
      <c r="K2159" s="43">
        <f>K2160</f>
        <v>0</v>
      </c>
      <c r="L2159" s="43">
        <f>L2160</f>
        <v>0</v>
      </c>
      <c r="M2159" s="43">
        <f>M2160</f>
        <v>0</v>
      </c>
      <c r="N2159" s="43">
        <f>N2160</f>
        <v>0</v>
      </c>
      <c r="O2159" s="43">
        <f>O2160</f>
        <v>0</v>
      </c>
      <c r="P2159" s="43">
        <f>P2160</f>
        <v>0</v>
      </c>
      <c r="Q2159" s="43">
        <f>Q2160</f>
        <v>0</v>
      </c>
      <c r="R2159" s="43">
        <f>R2160</f>
        <v>0</v>
      </c>
      <c r="S2159" s="43">
        <f>S2160</f>
        <v>0</v>
      </c>
      <c r="T2159" s="43">
        <f>T2160</f>
        <v>0</v>
      </c>
      <c r="U2159" s="43">
        <v>1.157</v>
      </c>
      <c r="V2159" s="43">
        <f t="shared" ref="V2159:V2222" si="4262">I2159+L2159+U2159+T2159+S2159+R2159+Q2159+P2159+O2159</f>
        <v>1.157</v>
      </c>
      <c r="W2159" s="43">
        <f>W2160</f>
        <v>1.157</v>
      </c>
      <c r="X2159" s="43">
        <f>X2160</f>
        <v>0</v>
      </c>
      <c r="Y2159" s="43">
        <f>Y2160</f>
        <v>0</v>
      </c>
      <c r="Z2159" s="43">
        <f>Z2160</f>
        <v>0</v>
      </c>
      <c r="AA2159" s="43">
        <f>AA2160</f>
        <v>0</v>
      </c>
      <c r="AB2159" s="43">
        <f>AB2160</f>
        <v>0</v>
      </c>
      <c r="AC2159" s="44">
        <f>AC2160</f>
        <v>0</v>
      </c>
      <c r="AD2159" s="44">
        <f>AD2160</f>
        <v>0</v>
      </c>
      <c r="AE2159" s="45" t="e">
        <f t="shared" si="4252"/>
        <v>#DIV/0!</v>
      </c>
      <c r="AF2159" s="43">
        <f>AF2160</f>
        <v>0</v>
      </c>
      <c r="AG2159" s="43">
        <f>AG2160</f>
        <v>0</v>
      </c>
      <c r="AH2159" s="43">
        <f>AH2160</f>
        <v>0</v>
      </c>
      <c r="AI2159" s="43">
        <f>AI2160</f>
        <v>0</v>
      </c>
      <c r="AJ2159" s="43">
        <f>AJ2160</f>
        <v>0</v>
      </c>
      <c r="AK2159" s="43">
        <f>AK2160</f>
        <v>0</v>
      </c>
      <c r="AL2159" s="43">
        <f t="shared" si="4259"/>
        <v>0</v>
      </c>
      <c r="AM2159" s="43">
        <f t="shared" si="4260"/>
        <v>1.157</v>
      </c>
      <c r="AN2159" s="19" t="s">
        <v>36</v>
      </c>
      <c r="AR2159" s="1"/>
      <c r="AS2159" s="1"/>
    </row>
    <row r="2160" ht="31.5" hidden="1">
      <c r="B2160" s="41" t="s">
        <v>848</v>
      </c>
      <c r="C2160" s="41" t="s">
        <v>115</v>
      </c>
      <c r="D2160" s="41" t="s">
        <v>117</v>
      </c>
      <c r="E2160" s="26" t="str">
        <f t="shared" si="4261"/>
        <v>0503</v>
      </c>
      <c r="F2160" s="41" t="s">
        <v>381</v>
      </c>
      <c r="G2160" s="41" t="s">
        <v>55</v>
      </c>
      <c r="H2160" s="42" t="s">
        <v>56</v>
      </c>
      <c r="I2160" s="43"/>
      <c r="J2160" s="43"/>
      <c r="K2160" s="43"/>
      <c r="L2160" s="43"/>
      <c r="M2160" s="43"/>
      <c r="N2160" s="43"/>
      <c r="O2160" s="43">
        <v>0</v>
      </c>
      <c r="P2160" s="43">
        <v>0</v>
      </c>
      <c r="Q2160" s="43">
        <v>0</v>
      </c>
      <c r="R2160" s="43">
        <v>0</v>
      </c>
      <c r="S2160" s="43">
        <v>0</v>
      </c>
      <c r="T2160" s="43">
        <v>0</v>
      </c>
      <c r="U2160" s="43">
        <v>1.157</v>
      </c>
      <c r="V2160" s="43">
        <f t="shared" si="4262"/>
        <v>1.157</v>
      </c>
      <c r="W2160" s="43">
        <v>1.157</v>
      </c>
      <c r="X2160" s="43"/>
      <c r="Y2160" s="43"/>
      <c r="Z2160" s="43"/>
      <c r="AA2160" s="43"/>
      <c r="AB2160" s="43">
        <v>0</v>
      </c>
      <c r="AC2160" s="44">
        <v>0</v>
      </c>
      <c r="AD2160" s="44">
        <v>0</v>
      </c>
      <c r="AE2160" s="45" t="e">
        <f t="shared" si="4252"/>
        <v>#DIV/0!</v>
      </c>
      <c r="AF2160" s="43">
        <v>0</v>
      </c>
      <c r="AG2160" s="43">
        <v>0</v>
      </c>
      <c r="AH2160" s="43">
        <v>0</v>
      </c>
      <c r="AI2160" s="43">
        <v>0</v>
      </c>
      <c r="AJ2160" s="43">
        <v>0</v>
      </c>
      <c r="AK2160" s="43">
        <v>0</v>
      </c>
      <c r="AL2160" s="43">
        <f t="shared" si="4259"/>
        <v>0</v>
      </c>
      <c r="AM2160" s="43">
        <f t="shared" si="4260"/>
        <v>1.157</v>
      </c>
      <c r="AN2160" s="19" t="s">
        <v>36</v>
      </c>
      <c r="AO2160" s="1"/>
      <c r="AP2160" s="1"/>
      <c r="AQ2160" s="1"/>
      <c r="AR2160" s="1"/>
      <c r="AS2160" s="1"/>
    </row>
    <row r="2161" ht="31.5">
      <c r="B2161" s="41" t="s">
        <v>848</v>
      </c>
      <c r="C2161" s="41" t="s">
        <v>115</v>
      </c>
      <c r="D2161" s="41" t="s">
        <v>117</v>
      </c>
      <c r="E2161" s="26" t="str">
        <f t="shared" si="4261"/>
        <v>0503</v>
      </c>
      <c r="F2161" s="41" t="s">
        <v>381</v>
      </c>
      <c r="G2161" s="41" t="s">
        <v>177</v>
      </c>
      <c r="H2161" s="42" t="s">
        <v>178</v>
      </c>
      <c r="I2161" s="43">
        <f>I2162</f>
        <v>0</v>
      </c>
      <c r="J2161" s="43">
        <f>J2162</f>
        <v>0</v>
      </c>
      <c r="K2161" s="43">
        <f>K2162</f>
        <v>0</v>
      </c>
      <c r="L2161" s="43">
        <f>L2162</f>
        <v>0</v>
      </c>
      <c r="M2161" s="43">
        <f>M2162</f>
        <v>0</v>
      </c>
      <c r="N2161" s="43">
        <f>N2162</f>
        <v>0</v>
      </c>
      <c r="O2161" s="43">
        <f>O2162</f>
        <v>0</v>
      </c>
      <c r="P2161" s="43">
        <f>P2162</f>
        <v>0</v>
      </c>
      <c r="Q2161" s="43">
        <f>Q2162</f>
        <v>0</v>
      </c>
      <c r="R2161" s="43">
        <f>R2162</f>
        <v>0</v>
      </c>
      <c r="S2161" s="43">
        <f>S2162</f>
        <v>0</v>
      </c>
      <c r="T2161" s="43">
        <f>T2162</f>
        <v>0</v>
      </c>
      <c r="U2161" s="43">
        <v>0</v>
      </c>
      <c r="V2161" s="43">
        <f t="shared" si="4262"/>
        <v>0</v>
      </c>
      <c r="W2161" s="43">
        <f>W2162</f>
        <v>0</v>
      </c>
      <c r="X2161" s="43">
        <f>X2162</f>
        <v>0</v>
      </c>
      <c r="Y2161" s="43">
        <f>Y2162</f>
        <v>0</v>
      </c>
      <c r="Z2161" s="43">
        <f>Z2162</f>
        <v>0</v>
      </c>
      <c r="AA2161" s="43">
        <f>AA2162</f>
        <v>0</v>
      </c>
      <c r="AB2161" s="43">
        <f>AB2162</f>
        <v>0</v>
      </c>
      <c r="AC2161" s="44">
        <f>AC2162</f>
        <v>100</v>
      </c>
      <c r="AD2161" s="44">
        <f>AD2162</f>
        <v>100</v>
      </c>
      <c r="AE2161" s="45">
        <f t="shared" si="4252"/>
        <v>100</v>
      </c>
      <c r="AF2161" s="43">
        <f>AF2162</f>
        <v>100</v>
      </c>
      <c r="AG2161" s="43">
        <f>AG2162</f>
        <v>0</v>
      </c>
      <c r="AH2161" s="43">
        <f>AH2162</f>
        <v>0</v>
      </c>
      <c r="AI2161" s="43">
        <f>AI2162</f>
        <v>0</v>
      </c>
      <c r="AJ2161" s="43">
        <f>AJ2162</f>
        <v>0</v>
      </c>
      <c r="AK2161" s="43">
        <f>AK2162</f>
        <v>0</v>
      </c>
      <c r="AL2161" s="43">
        <f t="shared" si="4259"/>
        <v>100</v>
      </c>
      <c r="AM2161" s="43">
        <f t="shared" si="4260"/>
        <v>-100</v>
      </c>
      <c r="AN2161" s="19"/>
      <c r="AR2161" s="1"/>
      <c r="AS2161" s="1"/>
    </row>
    <row r="2162" ht="63">
      <c r="B2162" s="41" t="s">
        <v>848</v>
      </c>
      <c r="C2162" s="41" t="s">
        <v>115</v>
      </c>
      <c r="D2162" s="41" t="s">
        <v>117</v>
      </c>
      <c r="E2162" s="26" t="str">
        <f t="shared" si="4261"/>
        <v>0503</v>
      </c>
      <c r="F2162" s="41" t="s">
        <v>381</v>
      </c>
      <c r="G2162" s="41" t="s">
        <v>373</v>
      </c>
      <c r="H2162" s="42" t="s">
        <v>374</v>
      </c>
      <c r="I2162" s="43"/>
      <c r="J2162" s="43"/>
      <c r="K2162" s="43"/>
      <c r="L2162" s="43"/>
      <c r="M2162" s="43"/>
      <c r="N2162" s="43"/>
      <c r="O2162" s="43">
        <v>0</v>
      </c>
      <c r="P2162" s="43">
        <v>0</v>
      </c>
      <c r="Q2162" s="43">
        <v>0</v>
      </c>
      <c r="R2162" s="43">
        <v>0</v>
      </c>
      <c r="S2162" s="43">
        <v>0</v>
      </c>
      <c r="T2162" s="43">
        <v>0</v>
      </c>
      <c r="U2162" s="43">
        <v>0</v>
      </c>
      <c r="V2162" s="43">
        <f t="shared" si="4262"/>
        <v>0</v>
      </c>
      <c r="W2162" s="43"/>
      <c r="X2162" s="43"/>
      <c r="Y2162" s="43"/>
      <c r="Z2162" s="43"/>
      <c r="AA2162" s="43"/>
      <c r="AB2162" s="43">
        <v>0</v>
      </c>
      <c r="AC2162" s="44">
        <v>100</v>
      </c>
      <c r="AD2162" s="44">
        <v>100</v>
      </c>
      <c r="AE2162" s="45">
        <f t="shared" si="4252"/>
        <v>100</v>
      </c>
      <c r="AF2162" s="43">
        <v>100</v>
      </c>
      <c r="AG2162" s="43">
        <v>0</v>
      </c>
      <c r="AH2162" s="43">
        <v>0</v>
      </c>
      <c r="AI2162" s="43">
        <v>0</v>
      </c>
      <c r="AJ2162" s="43">
        <v>0</v>
      </c>
      <c r="AK2162" s="43">
        <v>0</v>
      </c>
      <c r="AL2162" s="43">
        <f t="shared" si="4259"/>
        <v>100</v>
      </c>
      <c r="AM2162" s="43">
        <f t="shared" si="4260"/>
        <v>-100</v>
      </c>
      <c r="AN2162" s="19"/>
      <c r="AO2162" s="1"/>
      <c r="AP2162" s="1"/>
      <c r="AQ2162" s="1"/>
      <c r="AR2162" s="1"/>
      <c r="AS2162" s="1"/>
    </row>
    <row r="2163">
      <c r="B2163" s="41" t="s">
        <v>848</v>
      </c>
      <c r="C2163" s="41" t="s">
        <v>115</v>
      </c>
      <c r="D2163" s="41" t="s">
        <v>117</v>
      </c>
      <c r="E2163" s="26" t="str">
        <f t="shared" si="4261"/>
        <v>0503</v>
      </c>
      <c r="F2163" s="41" t="s">
        <v>381</v>
      </c>
      <c r="G2163" s="41" t="s">
        <v>59</v>
      </c>
      <c r="H2163" s="42" t="s">
        <v>60</v>
      </c>
      <c r="I2163" s="43">
        <f>I2164</f>
        <v>0</v>
      </c>
      <c r="J2163" s="43">
        <f>J2164</f>
        <v>0</v>
      </c>
      <c r="K2163" s="43">
        <f>K2164</f>
        <v>0</v>
      </c>
      <c r="L2163" s="43">
        <f>L2164</f>
        <v>0</v>
      </c>
      <c r="M2163" s="43">
        <f>M2164</f>
        <v>0</v>
      </c>
      <c r="N2163" s="43">
        <f>N2164</f>
        <v>0</v>
      </c>
      <c r="O2163" s="43">
        <f>O2164</f>
        <v>0</v>
      </c>
      <c r="P2163" s="43">
        <f>P2164</f>
        <v>0</v>
      </c>
      <c r="Q2163" s="43">
        <f>Q2164</f>
        <v>0</v>
      </c>
      <c r="R2163" s="43">
        <f>R2164</f>
        <v>0</v>
      </c>
      <c r="S2163" s="43">
        <f>S2164</f>
        <v>0</v>
      </c>
      <c r="T2163" s="43">
        <f>T2164</f>
        <v>0</v>
      </c>
      <c r="U2163" s="43">
        <v>0</v>
      </c>
      <c r="V2163" s="43">
        <f t="shared" si="4262"/>
        <v>0</v>
      </c>
      <c r="W2163" s="43">
        <f>W2164</f>
        <v>0</v>
      </c>
      <c r="X2163" s="43">
        <f>X2164</f>
        <v>0</v>
      </c>
      <c r="Y2163" s="43">
        <f>Y2164</f>
        <v>0</v>
      </c>
      <c r="Z2163" s="43">
        <f>Z2164</f>
        <v>0</v>
      </c>
      <c r="AA2163" s="43">
        <f>AA2164</f>
        <v>0</v>
      </c>
      <c r="AB2163" s="43">
        <f>AB2164</f>
        <v>70</v>
      </c>
      <c r="AC2163" s="44">
        <f>AC2164</f>
        <v>680</v>
      </c>
      <c r="AD2163" s="44">
        <f>AD2164</f>
        <v>680</v>
      </c>
      <c r="AE2163" s="45">
        <f t="shared" si="4252"/>
        <v>100</v>
      </c>
      <c r="AF2163" s="43">
        <f>AF2164</f>
        <v>680</v>
      </c>
      <c r="AG2163" s="43">
        <f>AG2164</f>
        <v>0</v>
      </c>
      <c r="AH2163" s="43">
        <f>AH2164</f>
        <v>0</v>
      </c>
      <c r="AI2163" s="43">
        <f>AI2164</f>
        <v>0</v>
      </c>
      <c r="AJ2163" s="43">
        <f>AJ2164</f>
        <v>0</v>
      </c>
      <c r="AK2163" s="43">
        <f>AK2164</f>
        <v>0</v>
      </c>
      <c r="AL2163" s="43">
        <f t="shared" si="4259"/>
        <v>680</v>
      </c>
      <c r="AM2163" s="43">
        <f t="shared" si="4260"/>
        <v>-680</v>
      </c>
      <c r="AN2163" s="19"/>
      <c r="AO2163" s="1"/>
      <c r="AP2163" s="1"/>
      <c r="AQ2163" s="1"/>
      <c r="AR2163" s="1"/>
      <c r="AS2163" s="1"/>
    </row>
    <row r="2164" ht="63">
      <c r="B2164" s="41" t="s">
        <v>848</v>
      </c>
      <c r="C2164" s="41" t="s">
        <v>115</v>
      </c>
      <c r="D2164" s="41" t="s">
        <v>117</v>
      </c>
      <c r="E2164" s="26" t="str">
        <f t="shared" si="4261"/>
        <v>0503</v>
      </c>
      <c r="F2164" s="41" t="s">
        <v>381</v>
      </c>
      <c r="G2164" s="41" t="s">
        <v>475</v>
      </c>
      <c r="H2164" s="42" t="s">
        <v>476</v>
      </c>
      <c r="I2164" s="43"/>
      <c r="J2164" s="43"/>
      <c r="K2164" s="43"/>
      <c r="L2164" s="43"/>
      <c r="M2164" s="43"/>
      <c r="N2164" s="43"/>
      <c r="O2164" s="43">
        <v>0</v>
      </c>
      <c r="P2164" s="43">
        <v>0</v>
      </c>
      <c r="Q2164" s="43">
        <v>0</v>
      </c>
      <c r="R2164" s="43">
        <v>0</v>
      </c>
      <c r="S2164" s="43">
        <v>0</v>
      </c>
      <c r="T2164" s="43">
        <v>0</v>
      </c>
      <c r="U2164" s="43">
        <v>0</v>
      </c>
      <c r="V2164" s="43">
        <f t="shared" si="4262"/>
        <v>0</v>
      </c>
      <c r="W2164" s="43"/>
      <c r="X2164" s="43"/>
      <c r="Y2164" s="43"/>
      <c r="Z2164" s="43"/>
      <c r="AA2164" s="43"/>
      <c r="AB2164" s="43">
        <v>70</v>
      </c>
      <c r="AC2164" s="44">
        <v>680</v>
      </c>
      <c r="AD2164" s="44">
        <v>680</v>
      </c>
      <c r="AE2164" s="45">
        <f t="shared" si="4252"/>
        <v>100</v>
      </c>
      <c r="AF2164" s="43">
        <v>680</v>
      </c>
      <c r="AG2164" s="43">
        <v>0</v>
      </c>
      <c r="AH2164" s="43">
        <v>0</v>
      </c>
      <c r="AI2164" s="43">
        <v>0</v>
      </c>
      <c r="AJ2164" s="43">
        <v>0</v>
      </c>
      <c r="AK2164" s="43">
        <v>0</v>
      </c>
      <c r="AL2164" s="43">
        <f t="shared" si="4259"/>
        <v>680</v>
      </c>
      <c r="AM2164" s="43">
        <f t="shared" si="4260"/>
        <v>-680</v>
      </c>
      <c r="AN2164" s="19"/>
      <c r="AO2164" s="1"/>
      <c r="AP2164" s="1"/>
      <c r="AQ2164" s="1"/>
      <c r="AR2164" s="1"/>
      <c r="AS2164" s="1"/>
    </row>
    <row r="2165" s="33" customFormat="1" ht="31.5" hidden="1">
      <c r="B2165" s="34" t="s">
        <v>848</v>
      </c>
      <c r="C2165" s="34" t="s">
        <v>115</v>
      </c>
      <c r="D2165" s="34" t="s">
        <v>115</v>
      </c>
      <c r="E2165" s="35" t="str">
        <f t="shared" si="4261"/>
        <v>0505</v>
      </c>
      <c r="F2165" s="34"/>
      <c r="G2165" s="34"/>
      <c r="H2165" s="36" t="s">
        <v>127</v>
      </c>
      <c r="I2165" s="37">
        <f t="shared" ref="I2165:I2168" si="4263">I2166</f>
        <v>0</v>
      </c>
      <c r="J2165" s="37">
        <f t="shared" ref="J2165:J2168" si="4264">J2166</f>
        <v>0</v>
      </c>
      <c r="K2165" s="37">
        <f t="shared" ref="K2165:K2168" si="4265">K2166</f>
        <v>0</v>
      </c>
      <c r="L2165" s="37">
        <f t="shared" ref="L2165:L2168" si="4266">L2166</f>
        <v>0</v>
      </c>
      <c r="M2165" s="37">
        <f t="shared" ref="M2165:M2168" si="4267">M2166</f>
        <v>0</v>
      </c>
      <c r="N2165" s="37">
        <f t="shared" ref="N2165:N2168" si="4268">N2166</f>
        <v>0</v>
      </c>
      <c r="O2165" s="37">
        <f>O2166+O2174</f>
        <v>0</v>
      </c>
      <c r="P2165" s="37">
        <f>P2166+P2174</f>
        <v>0</v>
      </c>
      <c r="Q2165" s="37">
        <f>Q2166+Q2174</f>
        <v>0</v>
      </c>
      <c r="R2165" s="37">
        <f>R2166+R2174</f>
        <v>0</v>
      </c>
      <c r="S2165" s="37">
        <f>S2166+S2174</f>
        <v>0</v>
      </c>
      <c r="T2165" s="37">
        <f>T2166+T2174</f>
        <v>0</v>
      </c>
      <c r="U2165" s="37">
        <f>U2166+U2174</f>
        <v>0</v>
      </c>
      <c r="V2165" s="37">
        <f t="shared" si="4262"/>
        <v>0</v>
      </c>
      <c r="W2165" s="37">
        <f>W2166+W2174</f>
        <v>1700</v>
      </c>
      <c r="X2165" s="37">
        <f>X2166+X2174</f>
        <v>0</v>
      </c>
      <c r="Y2165" s="37">
        <f>Y2166+Y2174</f>
        <v>0</v>
      </c>
      <c r="Z2165" s="37">
        <f>Z2166+Z2174</f>
        <v>604.39999999999998</v>
      </c>
      <c r="AA2165" s="37">
        <f>AA2166+AA2174</f>
        <v>0</v>
      </c>
      <c r="AB2165" s="43">
        <f>AB2166+AB2174</f>
        <v>0</v>
      </c>
      <c r="AC2165" s="38">
        <f>AC2166+AC2174</f>
        <v>0</v>
      </c>
      <c r="AD2165" s="44">
        <f>AD2166+AD2174</f>
        <v>0</v>
      </c>
      <c r="AE2165" s="39" t="e">
        <f t="shared" si="4252"/>
        <v>#DIV/0!</v>
      </c>
      <c r="AF2165" s="53">
        <f>AF2166+AF2174</f>
        <v>0</v>
      </c>
      <c r="AG2165" s="53">
        <f>AG2166+AG2174</f>
        <v>0</v>
      </c>
      <c r="AH2165" s="54">
        <f>AH2166+AH2174</f>
        <v>0</v>
      </c>
      <c r="AI2165" s="54">
        <f>AI2166+AI2174</f>
        <v>0</v>
      </c>
      <c r="AJ2165" s="54">
        <f>AJ2166+AJ2174</f>
        <v>0</v>
      </c>
      <c r="AK2165" s="54">
        <f>AK2166+AK2174</f>
        <v>0</v>
      </c>
      <c r="AL2165" s="54">
        <f t="shared" si="4259"/>
        <v>0</v>
      </c>
      <c r="AM2165" s="54">
        <f t="shared" si="4260"/>
        <v>0</v>
      </c>
      <c r="AN2165" s="48" t="s">
        <v>36</v>
      </c>
      <c r="AO2165" s="33"/>
      <c r="AP2165" s="33"/>
      <c r="AQ2165" s="33"/>
      <c r="AR2165" s="33"/>
      <c r="AS2165" s="33"/>
    </row>
    <row r="2166" ht="31.5" hidden="1">
      <c r="B2166" s="41" t="s">
        <v>848</v>
      </c>
      <c r="C2166" s="41" t="s">
        <v>115</v>
      </c>
      <c r="D2166" s="41" t="s">
        <v>115</v>
      </c>
      <c r="E2166" s="26" t="str">
        <f t="shared" si="4261"/>
        <v>0505</v>
      </c>
      <c r="F2166" s="41" t="s">
        <v>715</v>
      </c>
      <c r="G2166" s="41"/>
      <c r="H2166" s="42" t="s">
        <v>716</v>
      </c>
      <c r="I2166" s="43">
        <f t="shared" si="4263"/>
        <v>0</v>
      </c>
      <c r="J2166" s="43">
        <f t="shared" si="4264"/>
        <v>0</v>
      </c>
      <c r="K2166" s="43">
        <f t="shared" si="4265"/>
        <v>0</v>
      </c>
      <c r="L2166" s="43">
        <f t="shared" si="4266"/>
        <v>0</v>
      </c>
      <c r="M2166" s="43">
        <f t="shared" si="4267"/>
        <v>0</v>
      </c>
      <c r="N2166" s="43">
        <f t="shared" si="4268"/>
        <v>0</v>
      </c>
      <c r="O2166" s="43">
        <f t="shared" ref="O2166:O2168" si="4269">O2167</f>
        <v>0</v>
      </c>
      <c r="P2166" s="43">
        <f t="shared" ref="P2166:P2168" si="4270">P2167</f>
        <v>0</v>
      </c>
      <c r="Q2166" s="43">
        <f t="shared" ref="Q2166:Q2168" si="4271">Q2167</f>
        <v>0</v>
      </c>
      <c r="R2166" s="43">
        <f t="shared" ref="R2166:R2168" si="4272">R2167</f>
        <v>0</v>
      </c>
      <c r="S2166" s="43">
        <f t="shared" ref="S2166:S2168" si="4273">S2167</f>
        <v>0</v>
      </c>
      <c r="T2166" s="43">
        <f t="shared" ref="T2166:T2168" si="4274">T2167</f>
        <v>0</v>
      </c>
      <c r="U2166" s="43">
        <v>0</v>
      </c>
      <c r="V2166" s="43">
        <f t="shared" si="4262"/>
        <v>0</v>
      </c>
      <c r="W2166" s="43">
        <f t="shared" ref="W2166:W2168" si="4275">W2167</f>
        <v>0</v>
      </c>
      <c r="X2166" s="43">
        <f t="shared" ref="X2166:X2168" si="4276">X2167</f>
        <v>0</v>
      </c>
      <c r="Y2166" s="43">
        <f t="shared" ref="Y2166:Y2168" si="4277">Y2167</f>
        <v>0</v>
      </c>
      <c r="Z2166" s="43">
        <f t="shared" ref="Z2166:Z2168" si="4278">Z2167</f>
        <v>0</v>
      </c>
      <c r="AA2166" s="43">
        <f t="shared" ref="AA2166:AA2168" si="4279">AA2167</f>
        <v>0</v>
      </c>
      <c r="AB2166" s="43">
        <f t="shared" ref="AB2166:AB2168" si="4280">AB2167</f>
        <v>0</v>
      </c>
      <c r="AC2166" s="44">
        <f t="shared" ref="AC2166:AC2168" si="4281">AC2167</f>
        <v>0</v>
      </c>
      <c r="AD2166" s="44">
        <f t="shared" ref="AD2166:AD2168" si="4282">AD2167</f>
        <v>0</v>
      </c>
      <c r="AE2166" s="45" t="e">
        <f t="shared" si="4252"/>
        <v>#DIV/0!</v>
      </c>
      <c r="AF2166" s="46">
        <f t="shared" ref="AF2166:AF2168" si="4283">AF2167</f>
        <v>0</v>
      </c>
      <c r="AG2166" s="46">
        <f t="shared" ref="AG2166:AG2168" si="4284">AG2167</f>
        <v>0</v>
      </c>
      <c r="AH2166" s="47">
        <f t="shared" ref="AH2166:AH2168" si="4285">AH2167</f>
        <v>0</v>
      </c>
      <c r="AI2166" s="47">
        <f t="shared" ref="AI2166:AI2168" si="4286">AI2167</f>
        <v>0</v>
      </c>
      <c r="AJ2166" s="47">
        <f t="shared" ref="AJ2166:AJ2168" si="4287">AJ2167</f>
        <v>0</v>
      </c>
      <c r="AK2166" s="47">
        <f t="shared" ref="AK2166:AK2168" si="4288">AK2167</f>
        <v>0</v>
      </c>
      <c r="AL2166" s="47">
        <f t="shared" si="4259"/>
        <v>0</v>
      </c>
      <c r="AM2166" s="47">
        <f t="shared" si="4260"/>
        <v>0</v>
      </c>
      <c r="AN2166" s="48" t="s">
        <v>36</v>
      </c>
      <c r="AO2166" s="1"/>
      <c r="AP2166" s="1"/>
      <c r="AQ2166" s="1"/>
      <c r="AR2166" s="1"/>
      <c r="AS2166" s="1"/>
    </row>
    <row r="2167" ht="31.5" hidden="1">
      <c r="B2167" s="41" t="s">
        <v>848</v>
      </c>
      <c r="C2167" s="41" t="s">
        <v>115</v>
      </c>
      <c r="D2167" s="41" t="s">
        <v>115</v>
      </c>
      <c r="E2167" s="26" t="str">
        <f t="shared" si="4261"/>
        <v>0505</v>
      </c>
      <c r="F2167" s="41" t="s">
        <v>816</v>
      </c>
      <c r="G2167" s="41"/>
      <c r="H2167" s="42" t="s">
        <v>817</v>
      </c>
      <c r="I2167" s="43">
        <f t="shared" si="4263"/>
        <v>0</v>
      </c>
      <c r="J2167" s="43">
        <f t="shared" si="4264"/>
        <v>0</v>
      </c>
      <c r="K2167" s="43">
        <f t="shared" si="4265"/>
        <v>0</v>
      </c>
      <c r="L2167" s="43">
        <f t="shared" si="4266"/>
        <v>0</v>
      </c>
      <c r="M2167" s="43">
        <f t="shared" si="4267"/>
        <v>0</v>
      </c>
      <c r="N2167" s="43">
        <f t="shared" si="4268"/>
        <v>0</v>
      </c>
      <c r="O2167" s="43">
        <f t="shared" si="4269"/>
        <v>0</v>
      </c>
      <c r="P2167" s="43">
        <f t="shared" si="4270"/>
        <v>0</v>
      </c>
      <c r="Q2167" s="43">
        <f t="shared" si="4271"/>
        <v>0</v>
      </c>
      <c r="R2167" s="43">
        <f t="shared" si="4272"/>
        <v>0</v>
      </c>
      <c r="S2167" s="43">
        <f t="shared" si="4273"/>
        <v>0</v>
      </c>
      <c r="T2167" s="43">
        <f t="shared" si="4274"/>
        <v>0</v>
      </c>
      <c r="U2167" s="43">
        <v>0</v>
      </c>
      <c r="V2167" s="43">
        <f t="shared" si="4262"/>
        <v>0</v>
      </c>
      <c r="W2167" s="43">
        <f t="shared" si="4275"/>
        <v>0</v>
      </c>
      <c r="X2167" s="43">
        <f t="shared" si="4276"/>
        <v>0</v>
      </c>
      <c r="Y2167" s="43">
        <f t="shared" si="4277"/>
        <v>0</v>
      </c>
      <c r="Z2167" s="43">
        <f t="shared" si="4278"/>
        <v>0</v>
      </c>
      <c r="AA2167" s="43">
        <f t="shared" si="4279"/>
        <v>0</v>
      </c>
      <c r="AB2167" s="43">
        <f t="shared" si="4280"/>
        <v>0</v>
      </c>
      <c r="AC2167" s="44">
        <f t="shared" si="4281"/>
        <v>0</v>
      </c>
      <c r="AD2167" s="44">
        <f t="shared" si="4282"/>
        <v>0</v>
      </c>
      <c r="AE2167" s="45" t="e">
        <f t="shared" si="4252"/>
        <v>#DIV/0!</v>
      </c>
      <c r="AF2167" s="46">
        <f t="shared" si="4283"/>
        <v>0</v>
      </c>
      <c r="AG2167" s="46">
        <f t="shared" si="4284"/>
        <v>0</v>
      </c>
      <c r="AH2167" s="47">
        <f t="shared" si="4285"/>
        <v>0</v>
      </c>
      <c r="AI2167" s="47">
        <f t="shared" si="4286"/>
        <v>0</v>
      </c>
      <c r="AJ2167" s="47">
        <f t="shared" si="4287"/>
        <v>0</v>
      </c>
      <c r="AK2167" s="47">
        <f t="shared" si="4288"/>
        <v>0</v>
      </c>
      <c r="AL2167" s="47">
        <f t="shared" si="4259"/>
        <v>0</v>
      </c>
      <c r="AM2167" s="47">
        <f t="shared" si="4260"/>
        <v>0</v>
      </c>
      <c r="AN2167" s="48" t="s">
        <v>36</v>
      </c>
      <c r="AO2167" s="1"/>
      <c r="AP2167" s="1"/>
      <c r="AQ2167" s="1"/>
      <c r="AR2167" s="1"/>
      <c r="AS2167" s="1"/>
    </row>
    <row r="2168" ht="31.5" hidden="1">
      <c r="B2168" s="41" t="s">
        <v>848</v>
      </c>
      <c r="C2168" s="41" t="s">
        <v>115</v>
      </c>
      <c r="D2168" s="41" t="s">
        <v>115</v>
      </c>
      <c r="E2168" s="26" t="str">
        <f t="shared" si="4261"/>
        <v>0505</v>
      </c>
      <c r="F2168" s="41" t="s">
        <v>818</v>
      </c>
      <c r="G2168" s="41"/>
      <c r="H2168" s="42" t="s">
        <v>819</v>
      </c>
      <c r="I2168" s="43">
        <f t="shared" si="4263"/>
        <v>0</v>
      </c>
      <c r="J2168" s="43">
        <f t="shared" si="4264"/>
        <v>0</v>
      </c>
      <c r="K2168" s="43">
        <f t="shared" si="4265"/>
        <v>0</v>
      </c>
      <c r="L2168" s="43">
        <f t="shared" si="4266"/>
        <v>0</v>
      </c>
      <c r="M2168" s="43">
        <f t="shared" si="4267"/>
        <v>0</v>
      </c>
      <c r="N2168" s="43">
        <f t="shared" si="4268"/>
        <v>0</v>
      </c>
      <c r="O2168" s="43">
        <f t="shared" si="4269"/>
        <v>0</v>
      </c>
      <c r="P2168" s="43">
        <f t="shared" si="4270"/>
        <v>0</v>
      </c>
      <c r="Q2168" s="43">
        <f t="shared" si="4271"/>
        <v>0</v>
      </c>
      <c r="R2168" s="43">
        <f t="shared" si="4272"/>
        <v>0</v>
      </c>
      <c r="S2168" s="43">
        <f t="shared" si="4273"/>
        <v>0</v>
      </c>
      <c r="T2168" s="43">
        <f t="shared" si="4274"/>
        <v>0</v>
      </c>
      <c r="U2168" s="43">
        <v>0</v>
      </c>
      <c r="V2168" s="43">
        <f t="shared" si="4262"/>
        <v>0</v>
      </c>
      <c r="W2168" s="43">
        <f t="shared" si="4275"/>
        <v>0</v>
      </c>
      <c r="X2168" s="43">
        <f t="shared" si="4276"/>
        <v>0</v>
      </c>
      <c r="Y2168" s="43">
        <f t="shared" si="4277"/>
        <v>0</v>
      </c>
      <c r="Z2168" s="43">
        <f t="shared" si="4278"/>
        <v>0</v>
      </c>
      <c r="AA2168" s="43">
        <f t="shared" si="4279"/>
        <v>0</v>
      </c>
      <c r="AB2168" s="43">
        <f t="shared" si="4280"/>
        <v>0</v>
      </c>
      <c r="AC2168" s="44">
        <f t="shared" si="4281"/>
        <v>0</v>
      </c>
      <c r="AD2168" s="44">
        <f t="shared" si="4282"/>
        <v>0</v>
      </c>
      <c r="AE2168" s="45" t="e">
        <f t="shared" si="4252"/>
        <v>#DIV/0!</v>
      </c>
      <c r="AF2168" s="46">
        <f t="shared" si="4283"/>
        <v>0</v>
      </c>
      <c r="AG2168" s="46">
        <f t="shared" si="4284"/>
        <v>0</v>
      </c>
      <c r="AH2168" s="47">
        <f t="shared" si="4285"/>
        <v>0</v>
      </c>
      <c r="AI2168" s="47">
        <f t="shared" si="4286"/>
        <v>0</v>
      </c>
      <c r="AJ2168" s="47">
        <f t="shared" si="4287"/>
        <v>0</v>
      </c>
      <c r="AK2168" s="47">
        <f t="shared" si="4288"/>
        <v>0</v>
      </c>
      <c r="AL2168" s="47">
        <f t="shared" si="4259"/>
        <v>0</v>
      </c>
      <c r="AM2168" s="47">
        <f t="shared" si="4260"/>
        <v>0</v>
      </c>
      <c r="AN2168" s="48" t="s">
        <v>36</v>
      </c>
      <c r="AR2168" s="1"/>
      <c r="AS2168" s="1"/>
    </row>
    <row r="2169" ht="47.25" hidden="1">
      <c r="B2169" s="41" t="s">
        <v>848</v>
      </c>
      <c r="C2169" s="41" t="s">
        <v>115</v>
      </c>
      <c r="D2169" s="41" t="s">
        <v>115</v>
      </c>
      <c r="E2169" s="26" t="str">
        <f t="shared" si="4261"/>
        <v>0505</v>
      </c>
      <c r="F2169" s="41" t="s">
        <v>820</v>
      </c>
      <c r="G2169" s="41"/>
      <c r="H2169" s="42" t="s">
        <v>70</v>
      </c>
      <c r="I2169" s="43">
        <f>I2170+I2172</f>
        <v>0</v>
      </c>
      <c r="J2169" s="43">
        <f>J2170+J2172</f>
        <v>0</v>
      </c>
      <c r="K2169" s="43">
        <f>K2170+K2172</f>
        <v>0</v>
      </c>
      <c r="L2169" s="43">
        <f>L2170+L2172</f>
        <v>0</v>
      </c>
      <c r="M2169" s="43">
        <f>M2170+M2172</f>
        <v>0</v>
      </c>
      <c r="N2169" s="43">
        <f>N2170+N2172</f>
        <v>0</v>
      </c>
      <c r="O2169" s="43">
        <f>O2170+O2172</f>
        <v>0</v>
      </c>
      <c r="P2169" s="43">
        <f>P2170+P2172</f>
        <v>0</v>
      </c>
      <c r="Q2169" s="43">
        <f>Q2170+Q2172</f>
        <v>0</v>
      </c>
      <c r="R2169" s="43">
        <f>R2170+R2172</f>
        <v>0</v>
      </c>
      <c r="S2169" s="43">
        <f>S2170+S2172</f>
        <v>0</v>
      </c>
      <c r="T2169" s="43">
        <f>T2170+T2172</f>
        <v>0</v>
      </c>
      <c r="U2169" s="43">
        <v>0</v>
      </c>
      <c r="V2169" s="43">
        <f t="shared" si="4262"/>
        <v>0</v>
      </c>
      <c r="W2169" s="43">
        <f>W2170+W2172</f>
        <v>0</v>
      </c>
      <c r="X2169" s="43">
        <f>X2170+X2172</f>
        <v>0</v>
      </c>
      <c r="Y2169" s="43">
        <f>Y2170+Y2172</f>
        <v>0</v>
      </c>
      <c r="Z2169" s="43">
        <f>Z2170+Z2172</f>
        <v>0</v>
      </c>
      <c r="AA2169" s="43">
        <f>AA2170+AA2172</f>
        <v>0</v>
      </c>
      <c r="AB2169" s="43">
        <f>AB2170+AB2172</f>
        <v>0</v>
      </c>
      <c r="AC2169" s="44">
        <f>AC2170+AC2172</f>
        <v>0</v>
      </c>
      <c r="AD2169" s="44">
        <f>AD2170+AD2172</f>
        <v>0</v>
      </c>
      <c r="AE2169" s="45" t="e">
        <f t="shared" si="4252"/>
        <v>#DIV/0!</v>
      </c>
      <c r="AF2169" s="46">
        <f>AF2170+AF2172</f>
        <v>0</v>
      </c>
      <c r="AG2169" s="46">
        <f>AG2170+AG2172</f>
        <v>0</v>
      </c>
      <c r="AH2169" s="47">
        <f>AH2170+AH2172</f>
        <v>0</v>
      </c>
      <c r="AI2169" s="47">
        <f>AI2170+AI2172</f>
        <v>0</v>
      </c>
      <c r="AJ2169" s="47">
        <f>AJ2170+AJ2172</f>
        <v>0</v>
      </c>
      <c r="AK2169" s="47">
        <f>AK2170+AK2172</f>
        <v>0</v>
      </c>
      <c r="AL2169" s="47">
        <f t="shared" si="4259"/>
        <v>0</v>
      </c>
      <c r="AM2169" s="47">
        <f t="shared" si="4260"/>
        <v>0</v>
      </c>
      <c r="AN2169" s="48" t="s">
        <v>36</v>
      </c>
      <c r="AO2169" s="1"/>
      <c r="AP2169" s="1"/>
      <c r="AQ2169" s="1"/>
      <c r="AR2169" s="1"/>
      <c r="AS2169" s="1"/>
    </row>
    <row r="2170" ht="78.75" hidden="1">
      <c r="B2170" s="41" t="s">
        <v>848</v>
      </c>
      <c r="C2170" s="41" t="s">
        <v>115</v>
      </c>
      <c r="D2170" s="41" t="s">
        <v>115</v>
      </c>
      <c r="E2170" s="26" t="str">
        <f t="shared" si="4261"/>
        <v>0505</v>
      </c>
      <c r="F2170" s="41" t="s">
        <v>820</v>
      </c>
      <c r="G2170" s="41" t="s">
        <v>71</v>
      </c>
      <c r="H2170" s="42" t="s">
        <v>72</v>
      </c>
      <c r="I2170" s="43">
        <f>I2171</f>
        <v>0</v>
      </c>
      <c r="J2170" s="43">
        <f>J2171</f>
        <v>0</v>
      </c>
      <c r="K2170" s="43">
        <f>K2171</f>
        <v>0</v>
      </c>
      <c r="L2170" s="43">
        <f>L2171</f>
        <v>0</v>
      </c>
      <c r="M2170" s="43">
        <f>M2171</f>
        <v>0</v>
      </c>
      <c r="N2170" s="43">
        <f>N2171</f>
        <v>0</v>
      </c>
      <c r="O2170" s="43">
        <f>O2171</f>
        <v>0</v>
      </c>
      <c r="P2170" s="43">
        <f>P2171</f>
        <v>0</v>
      </c>
      <c r="Q2170" s="43">
        <f>Q2171</f>
        <v>0</v>
      </c>
      <c r="R2170" s="43">
        <f>R2171</f>
        <v>0</v>
      </c>
      <c r="S2170" s="43">
        <f>S2171</f>
        <v>0</v>
      </c>
      <c r="T2170" s="43">
        <f>T2171</f>
        <v>0</v>
      </c>
      <c r="U2170" s="43">
        <v>0</v>
      </c>
      <c r="V2170" s="43">
        <f t="shared" si="4262"/>
        <v>0</v>
      </c>
      <c r="W2170" s="43">
        <f>W2171</f>
        <v>0</v>
      </c>
      <c r="X2170" s="43">
        <f>X2171</f>
        <v>0</v>
      </c>
      <c r="Y2170" s="43">
        <f>Y2171</f>
        <v>0</v>
      </c>
      <c r="Z2170" s="43">
        <f>Z2171</f>
        <v>0</v>
      </c>
      <c r="AA2170" s="43">
        <f>AA2171</f>
        <v>0</v>
      </c>
      <c r="AB2170" s="43">
        <f>AB2171</f>
        <v>0</v>
      </c>
      <c r="AC2170" s="44">
        <f>AC2171</f>
        <v>0</v>
      </c>
      <c r="AD2170" s="44">
        <f>AD2171</f>
        <v>0</v>
      </c>
      <c r="AE2170" s="45" t="e">
        <f t="shared" si="4252"/>
        <v>#DIV/0!</v>
      </c>
      <c r="AF2170" s="46">
        <f>AF2171</f>
        <v>0</v>
      </c>
      <c r="AG2170" s="46">
        <f>AG2171</f>
        <v>0</v>
      </c>
      <c r="AH2170" s="47">
        <f>AH2171</f>
        <v>0</v>
      </c>
      <c r="AI2170" s="47">
        <f>AI2171</f>
        <v>0</v>
      </c>
      <c r="AJ2170" s="47">
        <f>AJ2171</f>
        <v>0</v>
      </c>
      <c r="AK2170" s="47">
        <f>AK2171</f>
        <v>0</v>
      </c>
      <c r="AL2170" s="47">
        <f t="shared" si="4259"/>
        <v>0</v>
      </c>
      <c r="AM2170" s="47">
        <f t="shared" si="4260"/>
        <v>0</v>
      </c>
      <c r="AN2170" s="48" t="s">
        <v>36</v>
      </c>
      <c r="AR2170" s="1"/>
      <c r="AS2170" s="1"/>
    </row>
    <row r="2171" hidden="1">
      <c r="B2171" s="41" t="s">
        <v>848</v>
      </c>
      <c r="C2171" s="41" t="s">
        <v>115</v>
      </c>
      <c r="D2171" s="41" t="s">
        <v>115</v>
      </c>
      <c r="E2171" s="26" t="str">
        <f t="shared" si="4261"/>
        <v>0505</v>
      </c>
      <c r="F2171" s="41" t="s">
        <v>820</v>
      </c>
      <c r="G2171" s="41" t="s">
        <v>73</v>
      </c>
      <c r="H2171" s="42" t="s">
        <v>74</v>
      </c>
      <c r="I2171" s="43"/>
      <c r="J2171" s="43"/>
      <c r="K2171" s="43"/>
      <c r="L2171" s="43"/>
      <c r="M2171" s="43"/>
      <c r="N2171" s="43"/>
      <c r="O2171" s="43">
        <v>0</v>
      </c>
      <c r="P2171" s="43">
        <v>0</v>
      </c>
      <c r="Q2171" s="43">
        <v>0</v>
      </c>
      <c r="R2171" s="43">
        <v>0</v>
      </c>
      <c r="S2171" s="43">
        <v>0</v>
      </c>
      <c r="T2171" s="43">
        <v>0</v>
      </c>
      <c r="U2171" s="43">
        <v>0</v>
      </c>
      <c r="V2171" s="43">
        <f t="shared" si="4262"/>
        <v>0</v>
      </c>
      <c r="W2171" s="43"/>
      <c r="X2171" s="43"/>
      <c r="Y2171" s="43"/>
      <c r="Z2171" s="43"/>
      <c r="AA2171" s="43"/>
      <c r="AB2171" s="43">
        <v>0</v>
      </c>
      <c r="AC2171" s="44">
        <v>0</v>
      </c>
      <c r="AD2171" s="44">
        <v>0</v>
      </c>
      <c r="AE2171" s="45" t="e">
        <f t="shared" si="4252"/>
        <v>#DIV/0!</v>
      </c>
      <c r="AF2171" s="46">
        <v>0</v>
      </c>
      <c r="AG2171" s="46">
        <v>0</v>
      </c>
      <c r="AH2171" s="47">
        <v>0</v>
      </c>
      <c r="AI2171" s="47">
        <v>0</v>
      </c>
      <c r="AJ2171" s="47">
        <v>0</v>
      </c>
      <c r="AK2171" s="47">
        <v>0</v>
      </c>
      <c r="AL2171" s="47">
        <f t="shared" si="4259"/>
        <v>0</v>
      </c>
      <c r="AM2171" s="47">
        <f t="shared" si="4260"/>
        <v>0</v>
      </c>
      <c r="AN2171" s="48" t="s">
        <v>36</v>
      </c>
      <c r="AO2171" s="1"/>
      <c r="AP2171" s="1"/>
      <c r="AQ2171" s="1"/>
      <c r="AR2171" s="1"/>
      <c r="AS2171" s="1"/>
    </row>
    <row r="2172" ht="31.5" hidden="1">
      <c r="B2172" s="41" t="s">
        <v>848</v>
      </c>
      <c r="C2172" s="41" t="s">
        <v>115</v>
      </c>
      <c r="D2172" s="41" t="s">
        <v>115</v>
      </c>
      <c r="E2172" s="26" t="str">
        <f t="shared" si="4261"/>
        <v>0505</v>
      </c>
      <c r="F2172" s="41" t="s">
        <v>820</v>
      </c>
      <c r="G2172" s="41" t="s">
        <v>53</v>
      </c>
      <c r="H2172" s="42" t="s">
        <v>54</v>
      </c>
      <c r="I2172" s="43">
        <f>I2173</f>
        <v>0</v>
      </c>
      <c r="J2172" s="43">
        <f>J2173</f>
        <v>0</v>
      </c>
      <c r="K2172" s="43">
        <f>K2173</f>
        <v>0</v>
      </c>
      <c r="L2172" s="43">
        <f>L2173</f>
        <v>0</v>
      </c>
      <c r="M2172" s="43">
        <f>M2173</f>
        <v>0</v>
      </c>
      <c r="N2172" s="43">
        <f>N2173</f>
        <v>0</v>
      </c>
      <c r="O2172" s="43">
        <f>O2173</f>
        <v>0</v>
      </c>
      <c r="P2172" s="43">
        <f>P2173</f>
        <v>0</v>
      </c>
      <c r="Q2172" s="43">
        <f>Q2173</f>
        <v>0</v>
      </c>
      <c r="R2172" s="43">
        <f>R2173</f>
        <v>0</v>
      </c>
      <c r="S2172" s="43">
        <f>S2173</f>
        <v>0</v>
      </c>
      <c r="T2172" s="43">
        <f>T2173</f>
        <v>0</v>
      </c>
      <c r="U2172" s="43">
        <v>0</v>
      </c>
      <c r="V2172" s="43">
        <f t="shared" si="4262"/>
        <v>0</v>
      </c>
      <c r="W2172" s="43">
        <f>W2173</f>
        <v>0</v>
      </c>
      <c r="X2172" s="43">
        <f>X2173</f>
        <v>0</v>
      </c>
      <c r="Y2172" s="43">
        <f>Y2173</f>
        <v>0</v>
      </c>
      <c r="Z2172" s="43">
        <f>Z2173</f>
        <v>0</v>
      </c>
      <c r="AA2172" s="43">
        <f>AA2173</f>
        <v>0</v>
      </c>
      <c r="AB2172" s="43">
        <f>AB2173</f>
        <v>0</v>
      </c>
      <c r="AC2172" s="44">
        <f>AC2173</f>
        <v>0</v>
      </c>
      <c r="AD2172" s="44">
        <f>AD2173</f>
        <v>0</v>
      </c>
      <c r="AE2172" s="45" t="e">
        <f t="shared" si="4252"/>
        <v>#DIV/0!</v>
      </c>
      <c r="AF2172" s="46">
        <f>AF2173</f>
        <v>0</v>
      </c>
      <c r="AG2172" s="46">
        <f>AG2173</f>
        <v>0</v>
      </c>
      <c r="AH2172" s="47">
        <f>AH2173</f>
        <v>0</v>
      </c>
      <c r="AI2172" s="47">
        <f>AI2173</f>
        <v>0</v>
      </c>
      <c r="AJ2172" s="47">
        <f>AJ2173</f>
        <v>0</v>
      </c>
      <c r="AK2172" s="47">
        <f>AK2173</f>
        <v>0</v>
      </c>
      <c r="AL2172" s="47">
        <f t="shared" si="4259"/>
        <v>0</v>
      </c>
      <c r="AM2172" s="47">
        <f t="shared" si="4260"/>
        <v>0</v>
      </c>
      <c r="AN2172" s="48" t="s">
        <v>36</v>
      </c>
      <c r="AO2172" s="1"/>
      <c r="AP2172" s="1"/>
      <c r="AQ2172" s="1"/>
      <c r="AR2172" s="1"/>
      <c r="AS2172" s="1"/>
    </row>
    <row r="2173" ht="31.5" hidden="1">
      <c r="B2173" s="41" t="s">
        <v>848</v>
      </c>
      <c r="C2173" s="41" t="s">
        <v>115</v>
      </c>
      <c r="D2173" s="41" t="s">
        <v>115</v>
      </c>
      <c r="E2173" s="26" t="str">
        <f t="shared" si="4261"/>
        <v>0505</v>
      </c>
      <c r="F2173" s="41" t="s">
        <v>820</v>
      </c>
      <c r="G2173" s="41" t="s">
        <v>55</v>
      </c>
      <c r="H2173" s="42" t="s">
        <v>56</v>
      </c>
      <c r="I2173" s="43"/>
      <c r="J2173" s="43"/>
      <c r="K2173" s="43"/>
      <c r="L2173" s="43"/>
      <c r="M2173" s="43"/>
      <c r="N2173" s="43"/>
      <c r="O2173" s="43">
        <v>0</v>
      </c>
      <c r="P2173" s="43">
        <v>0</v>
      </c>
      <c r="Q2173" s="43">
        <v>0</v>
      </c>
      <c r="R2173" s="43">
        <v>0</v>
      </c>
      <c r="S2173" s="43">
        <v>0</v>
      </c>
      <c r="T2173" s="43">
        <v>0</v>
      </c>
      <c r="U2173" s="43">
        <v>0</v>
      </c>
      <c r="V2173" s="43">
        <f t="shared" si="4262"/>
        <v>0</v>
      </c>
      <c r="W2173" s="43"/>
      <c r="X2173" s="43"/>
      <c r="Y2173" s="43"/>
      <c r="Z2173" s="43"/>
      <c r="AA2173" s="43"/>
      <c r="AB2173" s="43">
        <v>0</v>
      </c>
      <c r="AC2173" s="44">
        <v>0</v>
      </c>
      <c r="AD2173" s="44">
        <v>0</v>
      </c>
      <c r="AE2173" s="45" t="e">
        <f t="shared" si="4252"/>
        <v>#DIV/0!</v>
      </c>
      <c r="AF2173" s="46">
        <v>0</v>
      </c>
      <c r="AG2173" s="46">
        <v>0</v>
      </c>
      <c r="AH2173" s="47">
        <v>0</v>
      </c>
      <c r="AI2173" s="47">
        <v>0</v>
      </c>
      <c r="AJ2173" s="47">
        <v>0</v>
      </c>
      <c r="AK2173" s="47">
        <v>0</v>
      </c>
      <c r="AL2173" s="47">
        <f t="shared" si="4259"/>
        <v>0</v>
      </c>
      <c r="AM2173" s="47">
        <f t="shared" si="4260"/>
        <v>0</v>
      </c>
      <c r="AN2173" s="48" t="s">
        <v>36</v>
      </c>
      <c r="AO2173" s="1"/>
      <c r="AP2173" s="1"/>
      <c r="AQ2173" s="1"/>
      <c r="AR2173" s="1"/>
      <c r="AS2173" s="1"/>
    </row>
    <row r="2174" ht="31.5" hidden="1">
      <c r="B2174" s="41" t="s">
        <v>848</v>
      </c>
      <c r="C2174" s="41" t="s">
        <v>115</v>
      </c>
      <c r="D2174" s="41" t="s">
        <v>115</v>
      </c>
      <c r="E2174" s="26" t="str">
        <f t="shared" si="4261"/>
        <v>0505</v>
      </c>
      <c r="F2174" s="41" t="s">
        <v>81</v>
      </c>
      <c r="G2174" s="41"/>
      <c r="H2174" s="42" t="s">
        <v>82</v>
      </c>
      <c r="I2174" s="43"/>
      <c r="J2174" s="43"/>
      <c r="K2174" s="43"/>
      <c r="L2174" s="43"/>
      <c r="M2174" s="43"/>
      <c r="N2174" s="43"/>
      <c r="O2174" s="43">
        <f t="shared" ref="O2174:O2181" si="4289">O2175</f>
        <v>0</v>
      </c>
      <c r="P2174" s="43">
        <f t="shared" ref="P2174:P2181" si="4290">P2175</f>
        <v>0</v>
      </c>
      <c r="Q2174" s="43">
        <f t="shared" ref="Q2174:Q2181" si="4291">Q2175</f>
        <v>0</v>
      </c>
      <c r="R2174" s="43">
        <f t="shared" ref="R2174:R2181" si="4292">R2175</f>
        <v>0</v>
      </c>
      <c r="S2174" s="43">
        <f t="shared" ref="S2174:S2181" si="4293">S2175</f>
        <v>0</v>
      </c>
      <c r="T2174" s="43">
        <f t="shared" ref="T2174:T2181" si="4294">T2175</f>
        <v>0</v>
      </c>
      <c r="U2174" s="43">
        <f t="shared" ref="U2174:U2177" si="4295">U2175</f>
        <v>0</v>
      </c>
      <c r="V2174" s="43">
        <f t="shared" si="4262"/>
        <v>0</v>
      </c>
      <c r="W2174" s="43">
        <f t="shared" ref="W2174:W2181" si="4296">W2175</f>
        <v>1700</v>
      </c>
      <c r="X2174" s="43">
        <f t="shared" ref="X2174:X2181" si="4297">X2175</f>
        <v>0</v>
      </c>
      <c r="Y2174" s="43">
        <f t="shared" ref="Y2174:Y2181" si="4298">Y2175</f>
        <v>0</v>
      </c>
      <c r="Z2174" s="43">
        <f t="shared" ref="Z2174:Z2181" si="4299">Z2175</f>
        <v>604.39999999999998</v>
      </c>
      <c r="AA2174" s="43">
        <f t="shared" ref="AA2174:AA2181" si="4300">AA2175</f>
        <v>0</v>
      </c>
      <c r="AB2174" s="43">
        <f t="shared" ref="AB2174:AB2181" si="4301">AB2175</f>
        <v>0</v>
      </c>
      <c r="AC2174" s="44">
        <f t="shared" ref="AC2174:AC2181" si="4302">AC2175</f>
        <v>0</v>
      </c>
      <c r="AD2174" s="44">
        <f t="shared" ref="AD2174:AD2181" si="4303">AD2175</f>
        <v>0</v>
      </c>
      <c r="AE2174" s="45" t="e">
        <f t="shared" si="4252"/>
        <v>#DIV/0!</v>
      </c>
      <c r="AF2174" s="46">
        <f t="shared" ref="AF2174:AF2181" si="4304">AF2175</f>
        <v>0</v>
      </c>
      <c r="AG2174" s="46">
        <f t="shared" ref="AG2174:AG2181" si="4305">AG2175</f>
        <v>0</v>
      </c>
      <c r="AH2174" s="47">
        <f t="shared" ref="AH2174:AH2181" si="4306">AH2175</f>
        <v>0</v>
      </c>
      <c r="AI2174" s="47">
        <f t="shared" ref="AI2174:AI2181" si="4307">AI2175</f>
        <v>0</v>
      </c>
      <c r="AJ2174" s="47">
        <f t="shared" ref="AJ2174:AJ2181" si="4308">AJ2175</f>
        <v>0</v>
      </c>
      <c r="AK2174" s="47">
        <f t="shared" ref="AK2174:AK2181" si="4309">AK2175</f>
        <v>0</v>
      </c>
      <c r="AL2174" s="47">
        <f t="shared" si="4259"/>
        <v>0</v>
      </c>
      <c r="AM2174" s="47">
        <f t="shared" si="4260"/>
        <v>0</v>
      </c>
      <c r="AN2174" s="48" t="s">
        <v>36</v>
      </c>
      <c r="AO2174" s="1"/>
      <c r="AP2174" s="1"/>
      <c r="AQ2174" s="1"/>
      <c r="AR2174" s="1"/>
      <c r="AS2174" s="1"/>
    </row>
    <row r="2175" hidden="1">
      <c r="B2175" s="41" t="s">
        <v>848</v>
      </c>
      <c r="C2175" s="41" t="s">
        <v>115</v>
      </c>
      <c r="D2175" s="41" t="s">
        <v>115</v>
      </c>
      <c r="E2175" s="26" t="str">
        <f t="shared" si="4261"/>
        <v>0505</v>
      </c>
      <c r="F2175" s="41" t="s">
        <v>83</v>
      </c>
      <c r="G2175" s="41"/>
      <c r="H2175" s="42" t="s">
        <v>84</v>
      </c>
      <c r="I2175" s="43"/>
      <c r="J2175" s="43"/>
      <c r="K2175" s="43"/>
      <c r="L2175" s="43"/>
      <c r="M2175" s="43"/>
      <c r="N2175" s="43"/>
      <c r="O2175" s="43">
        <f t="shared" si="4289"/>
        <v>0</v>
      </c>
      <c r="P2175" s="43">
        <f t="shared" si="4290"/>
        <v>0</v>
      </c>
      <c r="Q2175" s="43">
        <f t="shared" si="4291"/>
        <v>0</v>
      </c>
      <c r="R2175" s="43">
        <f t="shared" si="4292"/>
        <v>0</v>
      </c>
      <c r="S2175" s="43">
        <f t="shared" si="4293"/>
        <v>0</v>
      </c>
      <c r="T2175" s="43">
        <f t="shared" si="4294"/>
        <v>0</v>
      </c>
      <c r="U2175" s="43">
        <f t="shared" si="4295"/>
        <v>0</v>
      </c>
      <c r="V2175" s="43">
        <f t="shared" si="4262"/>
        <v>0</v>
      </c>
      <c r="W2175" s="43">
        <f t="shared" si="4296"/>
        <v>1700</v>
      </c>
      <c r="X2175" s="43">
        <f t="shared" si="4297"/>
        <v>0</v>
      </c>
      <c r="Y2175" s="43">
        <f t="shared" si="4298"/>
        <v>0</v>
      </c>
      <c r="Z2175" s="43">
        <f t="shared" si="4299"/>
        <v>604.39999999999998</v>
      </c>
      <c r="AA2175" s="43">
        <f t="shared" si="4300"/>
        <v>0</v>
      </c>
      <c r="AB2175" s="43">
        <f t="shared" si="4301"/>
        <v>0</v>
      </c>
      <c r="AC2175" s="44">
        <f t="shared" si="4302"/>
        <v>0</v>
      </c>
      <c r="AD2175" s="44">
        <f t="shared" si="4303"/>
        <v>0</v>
      </c>
      <c r="AE2175" s="45" t="e">
        <f t="shared" si="4252"/>
        <v>#DIV/0!</v>
      </c>
      <c r="AF2175" s="46">
        <f t="shared" si="4304"/>
        <v>0</v>
      </c>
      <c r="AG2175" s="46">
        <f t="shared" si="4305"/>
        <v>0</v>
      </c>
      <c r="AH2175" s="47">
        <f t="shared" si="4306"/>
        <v>0</v>
      </c>
      <c r="AI2175" s="47">
        <f t="shared" si="4307"/>
        <v>0</v>
      </c>
      <c r="AJ2175" s="47">
        <f t="shared" si="4308"/>
        <v>0</v>
      </c>
      <c r="AK2175" s="47">
        <f t="shared" si="4309"/>
        <v>0</v>
      </c>
      <c r="AL2175" s="47">
        <f t="shared" si="4259"/>
        <v>0</v>
      </c>
      <c r="AM2175" s="47">
        <f t="shared" si="4260"/>
        <v>0</v>
      </c>
      <c r="AN2175" s="48" t="s">
        <v>36</v>
      </c>
      <c r="AR2175" s="1"/>
      <c r="AS2175" s="1"/>
    </row>
    <row r="2176" ht="31.5" hidden="1">
      <c r="B2176" s="41" t="s">
        <v>848</v>
      </c>
      <c r="C2176" s="41" t="s">
        <v>115</v>
      </c>
      <c r="D2176" s="41" t="s">
        <v>115</v>
      </c>
      <c r="E2176" s="26" t="str">
        <f t="shared" si="4261"/>
        <v>0505</v>
      </c>
      <c r="F2176" s="41" t="s">
        <v>821</v>
      </c>
      <c r="G2176" s="41"/>
      <c r="H2176" s="42" t="s">
        <v>822</v>
      </c>
      <c r="I2176" s="43"/>
      <c r="J2176" s="43"/>
      <c r="K2176" s="43"/>
      <c r="L2176" s="43"/>
      <c r="M2176" s="43"/>
      <c r="N2176" s="43"/>
      <c r="O2176" s="43">
        <f t="shared" si="4289"/>
        <v>0</v>
      </c>
      <c r="P2176" s="43">
        <f t="shared" si="4290"/>
        <v>0</v>
      </c>
      <c r="Q2176" s="43">
        <f t="shared" si="4291"/>
        <v>0</v>
      </c>
      <c r="R2176" s="43">
        <f t="shared" si="4292"/>
        <v>0</v>
      </c>
      <c r="S2176" s="43">
        <f t="shared" si="4293"/>
        <v>0</v>
      </c>
      <c r="T2176" s="43">
        <f t="shared" si="4294"/>
        <v>0</v>
      </c>
      <c r="U2176" s="43">
        <f t="shared" si="4295"/>
        <v>0</v>
      </c>
      <c r="V2176" s="43">
        <f t="shared" si="4262"/>
        <v>0</v>
      </c>
      <c r="W2176" s="43">
        <f t="shared" si="4296"/>
        <v>1700</v>
      </c>
      <c r="X2176" s="43">
        <f t="shared" si="4297"/>
        <v>0</v>
      </c>
      <c r="Y2176" s="43">
        <f t="shared" si="4298"/>
        <v>0</v>
      </c>
      <c r="Z2176" s="43">
        <f t="shared" si="4299"/>
        <v>604.39999999999998</v>
      </c>
      <c r="AA2176" s="43">
        <f t="shared" si="4300"/>
        <v>0</v>
      </c>
      <c r="AB2176" s="43">
        <f t="shared" si="4301"/>
        <v>0</v>
      </c>
      <c r="AC2176" s="44">
        <f t="shared" si="4302"/>
        <v>0</v>
      </c>
      <c r="AD2176" s="44">
        <f t="shared" si="4303"/>
        <v>0</v>
      </c>
      <c r="AE2176" s="45" t="e">
        <f t="shared" si="4252"/>
        <v>#DIV/0!</v>
      </c>
      <c r="AF2176" s="46">
        <f t="shared" si="4304"/>
        <v>0</v>
      </c>
      <c r="AG2176" s="46">
        <f t="shared" si="4305"/>
        <v>0</v>
      </c>
      <c r="AH2176" s="47">
        <f t="shared" si="4306"/>
        <v>0</v>
      </c>
      <c r="AI2176" s="47">
        <f t="shared" si="4307"/>
        <v>0</v>
      </c>
      <c r="AJ2176" s="47">
        <f t="shared" si="4308"/>
        <v>0</v>
      </c>
      <c r="AK2176" s="47">
        <f t="shared" si="4309"/>
        <v>0</v>
      </c>
      <c r="AL2176" s="47">
        <f t="shared" si="4259"/>
        <v>0</v>
      </c>
      <c r="AM2176" s="47">
        <f t="shared" si="4260"/>
        <v>0</v>
      </c>
      <c r="AN2176" s="48" t="s">
        <v>36</v>
      </c>
      <c r="AO2176" s="1"/>
      <c r="AP2176" s="1"/>
      <c r="AQ2176" s="1"/>
      <c r="AR2176" s="1"/>
      <c r="AS2176" s="1"/>
    </row>
    <row r="2177" ht="31.5" hidden="1">
      <c r="B2177" s="41" t="s">
        <v>848</v>
      </c>
      <c r="C2177" s="41" t="s">
        <v>115</v>
      </c>
      <c r="D2177" s="41" t="s">
        <v>115</v>
      </c>
      <c r="E2177" s="26" t="str">
        <f t="shared" si="4261"/>
        <v>0505</v>
      </c>
      <c r="F2177" s="41" t="s">
        <v>821</v>
      </c>
      <c r="G2177" s="41" t="s">
        <v>53</v>
      </c>
      <c r="H2177" s="42" t="s">
        <v>54</v>
      </c>
      <c r="I2177" s="43"/>
      <c r="J2177" s="43"/>
      <c r="K2177" s="43"/>
      <c r="L2177" s="43"/>
      <c r="M2177" s="43"/>
      <c r="N2177" s="43"/>
      <c r="O2177" s="43">
        <f t="shared" si="4289"/>
        <v>0</v>
      </c>
      <c r="P2177" s="43">
        <f t="shared" si="4290"/>
        <v>0</v>
      </c>
      <c r="Q2177" s="43">
        <f t="shared" si="4291"/>
        <v>0</v>
      </c>
      <c r="R2177" s="43">
        <f t="shared" si="4292"/>
        <v>0</v>
      </c>
      <c r="S2177" s="43">
        <f t="shared" si="4293"/>
        <v>0</v>
      </c>
      <c r="T2177" s="43">
        <f t="shared" si="4294"/>
        <v>0</v>
      </c>
      <c r="U2177" s="43">
        <f t="shared" si="4295"/>
        <v>0</v>
      </c>
      <c r="V2177" s="43">
        <f t="shared" si="4262"/>
        <v>0</v>
      </c>
      <c r="W2177" s="43">
        <f t="shared" si="4296"/>
        <v>1700</v>
      </c>
      <c r="X2177" s="43">
        <f t="shared" si="4297"/>
        <v>0</v>
      </c>
      <c r="Y2177" s="43">
        <f t="shared" si="4298"/>
        <v>0</v>
      </c>
      <c r="Z2177" s="43">
        <f t="shared" si="4299"/>
        <v>604.39999999999998</v>
      </c>
      <c r="AA2177" s="43">
        <f t="shared" si="4300"/>
        <v>0</v>
      </c>
      <c r="AB2177" s="43">
        <f t="shared" si="4301"/>
        <v>0</v>
      </c>
      <c r="AC2177" s="44">
        <f t="shared" si="4302"/>
        <v>0</v>
      </c>
      <c r="AD2177" s="44">
        <f t="shared" si="4303"/>
        <v>0</v>
      </c>
      <c r="AE2177" s="45" t="e">
        <f t="shared" si="4252"/>
        <v>#DIV/0!</v>
      </c>
      <c r="AF2177" s="46">
        <f t="shared" si="4304"/>
        <v>0</v>
      </c>
      <c r="AG2177" s="46">
        <f t="shared" si="4305"/>
        <v>0</v>
      </c>
      <c r="AH2177" s="47">
        <f t="shared" si="4306"/>
        <v>0</v>
      </c>
      <c r="AI2177" s="47">
        <f t="shared" si="4307"/>
        <v>0</v>
      </c>
      <c r="AJ2177" s="47">
        <f t="shared" si="4308"/>
        <v>0</v>
      </c>
      <c r="AK2177" s="47">
        <f t="shared" si="4309"/>
        <v>0</v>
      </c>
      <c r="AL2177" s="47">
        <f t="shared" si="4259"/>
        <v>0</v>
      </c>
      <c r="AM2177" s="47">
        <f t="shared" si="4260"/>
        <v>0</v>
      </c>
      <c r="AN2177" s="48" t="s">
        <v>36</v>
      </c>
      <c r="AO2177" s="1"/>
      <c r="AP2177" s="1"/>
      <c r="AQ2177" s="1"/>
      <c r="AR2177" s="1"/>
      <c r="AS2177" s="1"/>
    </row>
    <row r="2178" ht="31.5" hidden="1">
      <c r="B2178" s="41" t="s">
        <v>848</v>
      </c>
      <c r="C2178" s="41" t="s">
        <v>115</v>
      </c>
      <c r="D2178" s="41" t="s">
        <v>115</v>
      </c>
      <c r="E2178" s="26" t="str">
        <f t="shared" si="4261"/>
        <v>0505</v>
      </c>
      <c r="F2178" s="41" t="s">
        <v>821</v>
      </c>
      <c r="G2178" s="41" t="s">
        <v>55</v>
      </c>
      <c r="H2178" s="42" t="s">
        <v>56</v>
      </c>
      <c r="I2178" s="43"/>
      <c r="J2178" s="43"/>
      <c r="K2178" s="43"/>
      <c r="L2178" s="43"/>
      <c r="M2178" s="43"/>
      <c r="N2178" s="43"/>
      <c r="O2178" s="43">
        <v>0</v>
      </c>
      <c r="P2178" s="43">
        <v>0</v>
      </c>
      <c r="Q2178" s="43">
        <v>0</v>
      </c>
      <c r="R2178" s="43">
        <v>0</v>
      </c>
      <c r="S2178" s="43">
        <v>0</v>
      </c>
      <c r="T2178" s="43">
        <v>0</v>
      </c>
      <c r="U2178" s="43">
        <f>2304.4-2304.4</f>
        <v>0</v>
      </c>
      <c r="V2178" s="43">
        <f t="shared" si="4262"/>
        <v>0</v>
      </c>
      <c r="W2178" s="43">
        <v>1700</v>
      </c>
      <c r="X2178" s="43"/>
      <c r="Y2178" s="43"/>
      <c r="Z2178" s="43">
        <v>604.39999999999998</v>
      </c>
      <c r="AA2178" s="43"/>
      <c r="AB2178" s="43">
        <v>0</v>
      </c>
      <c r="AC2178" s="44">
        <v>0</v>
      </c>
      <c r="AD2178" s="44">
        <v>0</v>
      </c>
      <c r="AE2178" s="45" t="e">
        <f t="shared" si="4252"/>
        <v>#DIV/0!</v>
      </c>
      <c r="AF2178" s="46">
        <v>0</v>
      </c>
      <c r="AG2178" s="46">
        <v>0</v>
      </c>
      <c r="AH2178" s="47">
        <v>0</v>
      </c>
      <c r="AI2178" s="47">
        <v>0</v>
      </c>
      <c r="AJ2178" s="47">
        <v>0</v>
      </c>
      <c r="AK2178" s="47">
        <v>0</v>
      </c>
      <c r="AL2178" s="47">
        <f t="shared" si="4259"/>
        <v>0</v>
      </c>
      <c r="AM2178" s="47">
        <f t="shared" si="4260"/>
        <v>0</v>
      </c>
      <c r="AN2178" s="48" t="s">
        <v>36</v>
      </c>
      <c r="AO2178" s="1"/>
      <c r="AP2178" s="1"/>
      <c r="AQ2178" s="1"/>
      <c r="AR2178" s="1"/>
      <c r="AS2178" s="1"/>
    </row>
    <row r="2179" s="24" customFormat="1" hidden="1">
      <c r="B2179" s="25" t="s">
        <v>848</v>
      </c>
      <c r="C2179" s="25" t="s">
        <v>135</v>
      </c>
      <c r="D2179" s="25"/>
      <c r="E2179" s="32" t="str">
        <f t="shared" si="4261"/>
        <v>06</v>
      </c>
      <c r="F2179" s="25"/>
      <c r="G2179" s="25"/>
      <c r="H2179" s="27" t="s">
        <v>274</v>
      </c>
      <c r="I2179" s="28">
        <f t="shared" ref="I2179:I2181" si="4310">I2180</f>
        <v>0</v>
      </c>
      <c r="J2179" s="28">
        <f t="shared" ref="J2179:J2181" si="4311">J2180</f>
        <v>0</v>
      </c>
      <c r="K2179" s="28">
        <f t="shared" ref="K2179:K2181" si="4312">K2180</f>
        <v>0</v>
      </c>
      <c r="L2179" s="28">
        <f t="shared" ref="L2179:L2181" si="4313">L2180</f>
        <v>0</v>
      </c>
      <c r="M2179" s="28">
        <f t="shared" ref="M2179:M2181" si="4314">M2180</f>
        <v>0</v>
      </c>
      <c r="N2179" s="28">
        <f t="shared" ref="N2179:N2181" si="4315">N2180</f>
        <v>0</v>
      </c>
      <c r="O2179" s="28">
        <f t="shared" si="4289"/>
        <v>0</v>
      </c>
      <c r="P2179" s="28">
        <f t="shared" si="4290"/>
        <v>0</v>
      </c>
      <c r="Q2179" s="28">
        <f t="shared" si="4291"/>
        <v>0</v>
      </c>
      <c r="R2179" s="28">
        <f t="shared" si="4292"/>
        <v>0</v>
      </c>
      <c r="S2179" s="28">
        <f t="shared" si="4293"/>
        <v>0</v>
      </c>
      <c r="T2179" s="28">
        <f t="shared" si="4294"/>
        <v>0</v>
      </c>
      <c r="U2179" s="28">
        <v>0</v>
      </c>
      <c r="V2179" s="28">
        <f t="shared" si="4262"/>
        <v>0</v>
      </c>
      <c r="W2179" s="28">
        <f t="shared" si="4296"/>
        <v>0</v>
      </c>
      <c r="X2179" s="28">
        <f t="shared" si="4297"/>
        <v>0</v>
      </c>
      <c r="Y2179" s="28">
        <f t="shared" si="4298"/>
        <v>0</v>
      </c>
      <c r="Z2179" s="28">
        <f t="shared" si="4299"/>
        <v>0</v>
      </c>
      <c r="AA2179" s="28">
        <f t="shared" si="4300"/>
        <v>0</v>
      </c>
      <c r="AB2179" s="43">
        <f t="shared" si="4301"/>
        <v>0</v>
      </c>
      <c r="AC2179" s="29">
        <f t="shared" si="4302"/>
        <v>0</v>
      </c>
      <c r="AD2179" s="44">
        <f t="shared" si="4303"/>
        <v>0</v>
      </c>
      <c r="AE2179" s="30" t="e">
        <f t="shared" si="4252"/>
        <v>#DIV/0!</v>
      </c>
      <c r="AF2179" s="65">
        <f t="shared" si="4304"/>
        <v>0</v>
      </c>
      <c r="AG2179" s="65">
        <f t="shared" si="4305"/>
        <v>0</v>
      </c>
      <c r="AH2179" s="66">
        <f t="shared" si="4306"/>
        <v>0</v>
      </c>
      <c r="AI2179" s="66">
        <f t="shared" si="4307"/>
        <v>0</v>
      </c>
      <c r="AJ2179" s="66">
        <f t="shared" si="4308"/>
        <v>0</v>
      </c>
      <c r="AK2179" s="66">
        <f t="shared" si="4309"/>
        <v>0</v>
      </c>
      <c r="AL2179" s="66">
        <f t="shared" si="4259"/>
        <v>0</v>
      </c>
      <c r="AM2179" s="66">
        <f t="shared" si="4260"/>
        <v>0</v>
      </c>
      <c r="AN2179" s="48" t="s">
        <v>36</v>
      </c>
      <c r="AO2179" s="24"/>
      <c r="AP2179" s="24"/>
      <c r="AQ2179" s="24"/>
      <c r="AR2179" s="24"/>
      <c r="AS2179" s="24"/>
    </row>
    <row r="2180" s="33" customFormat="1" ht="31.5" hidden="1">
      <c r="B2180" s="34" t="s">
        <v>848</v>
      </c>
      <c r="C2180" s="34" t="s">
        <v>135</v>
      </c>
      <c r="D2180" s="34" t="s">
        <v>117</v>
      </c>
      <c r="E2180" s="35" t="str">
        <f t="shared" si="4261"/>
        <v>0603</v>
      </c>
      <c r="F2180" s="34"/>
      <c r="G2180" s="34"/>
      <c r="H2180" s="36" t="s">
        <v>275</v>
      </c>
      <c r="I2180" s="37">
        <f t="shared" si="4310"/>
        <v>0</v>
      </c>
      <c r="J2180" s="37">
        <f t="shared" si="4311"/>
        <v>0</v>
      </c>
      <c r="K2180" s="37">
        <f t="shared" si="4312"/>
        <v>0</v>
      </c>
      <c r="L2180" s="37">
        <f t="shared" si="4313"/>
        <v>0</v>
      </c>
      <c r="M2180" s="37">
        <f t="shared" si="4314"/>
        <v>0</v>
      </c>
      <c r="N2180" s="37">
        <f t="shared" si="4315"/>
        <v>0</v>
      </c>
      <c r="O2180" s="37">
        <f t="shared" si="4289"/>
        <v>0</v>
      </c>
      <c r="P2180" s="37">
        <f t="shared" si="4290"/>
        <v>0</v>
      </c>
      <c r="Q2180" s="37">
        <f t="shared" si="4291"/>
        <v>0</v>
      </c>
      <c r="R2180" s="37">
        <f t="shared" si="4292"/>
        <v>0</v>
      </c>
      <c r="S2180" s="37">
        <f t="shared" si="4293"/>
        <v>0</v>
      </c>
      <c r="T2180" s="37">
        <f t="shared" si="4294"/>
        <v>0</v>
      </c>
      <c r="U2180" s="37">
        <v>0</v>
      </c>
      <c r="V2180" s="37">
        <f t="shared" si="4262"/>
        <v>0</v>
      </c>
      <c r="W2180" s="37">
        <f t="shared" si="4296"/>
        <v>0</v>
      </c>
      <c r="X2180" s="37">
        <f t="shared" si="4297"/>
        <v>0</v>
      </c>
      <c r="Y2180" s="37">
        <f t="shared" si="4298"/>
        <v>0</v>
      </c>
      <c r="Z2180" s="37">
        <f t="shared" si="4299"/>
        <v>0</v>
      </c>
      <c r="AA2180" s="37">
        <f t="shared" si="4300"/>
        <v>0</v>
      </c>
      <c r="AB2180" s="43">
        <f t="shared" si="4301"/>
        <v>0</v>
      </c>
      <c r="AC2180" s="38">
        <f t="shared" si="4302"/>
        <v>0</v>
      </c>
      <c r="AD2180" s="44">
        <f t="shared" si="4303"/>
        <v>0</v>
      </c>
      <c r="AE2180" s="39" t="e">
        <f t="shared" si="4252"/>
        <v>#DIV/0!</v>
      </c>
      <c r="AF2180" s="53">
        <f t="shared" si="4304"/>
        <v>0</v>
      </c>
      <c r="AG2180" s="53">
        <f t="shared" si="4305"/>
        <v>0</v>
      </c>
      <c r="AH2180" s="54">
        <f t="shared" si="4306"/>
        <v>0</v>
      </c>
      <c r="AI2180" s="54">
        <f t="shared" si="4307"/>
        <v>0</v>
      </c>
      <c r="AJ2180" s="54">
        <f t="shared" si="4308"/>
        <v>0</v>
      </c>
      <c r="AK2180" s="54">
        <f t="shared" si="4309"/>
        <v>0</v>
      </c>
      <c r="AL2180" s="54">
        <f t="shared" si="4259"/>
        <v>0</v>
      </c>
      <c r="AM2180" s="54">
        <f t="shared" si="4260"/>
        <v>0</v>
      </c>
      <c r="AN2180" s="48" t="s">
        <v>36</v>
      </c>
      <c r="AO2180" s="33"/>
      <c r="AP2180" s="33"/>
      <c r="AQ2180" s="33"/>
      <c r="AR2180" s="33"/>
      <c r="AS2180" s="33"/>
    </row>
    <row r="2181" ht="31.5" hidden="1">
      <c r="B2181" s="41" t="s">
        <v>848</v>
      </c>
      <c r="C2181" s="41" t="s">
        <v>135</v>
      </c>
      <c r="D2181" s="41" t="s">
        <v>117</v>
      </c>
      <c r="E2181" s="26" t="str">
        <f t="shared" si="4261"/>
        <v>0603</v>
      </c>
      <c r="F2181" s="41" t="s">
        <v>207</v>
      </c>
      <c r="G2181" s="41"/>
      <c r="H2181" s="42" t="s">
        <v>208</v>
      </c>
      <c r="I2181" s="43">
        <f t="shared" si="4310"/>
        <v>0</v>
      </c>
      <c r="J2181" s="43">
        <f t="shared" si="4311"/>
        <v>0</v>
      </c>
      <c r="K2181" s="43">
        <f t="shared" si="4312"/>
        <v>0</v>
      </c>
      <c r="L2181" s="43">
        <f t="shared" si="4313"/>
        <v>0</v>
      </c>
      <c r="M2181" s="43">
        <f t="shared" si="4314"/>
        <v>0</v>
      </c>
      <c r="N2181" s="43">
        <f t="shared" si="4315"/>
        <v>0</v>
      </c>
      <c r="O2181" s="43">
        <f t="shared" si="4289"/>
        <v>0</v>
      </c>
      <c r="P2181" s="43">
        <f t="shared" si="4290"/>
        <v>0</v>
      </c>
      <c r="Q2181" s="43">
        <f t="shared" si="4291"/>
        <v>0</v>
      </c>
      <c r="R2181" s="43">
        <f t="shared" si="4292"/>
        <v>0</v>
      </c>
      <c r="S2181" s="43">
        <f t="shared" si="4293"/>
        <v>0</v>
      </c>
      <c r="T2181" s="43">
        <f t="shared" si="4294"/>
        <v>0</v>
      </c>
      <c r="U2181" s="43">
        <v>0</v>
      </c>
      <c r="V2181" s="43">
        <f t="shared" si="4262"/>
        <v>0</v>
      </c>
      <c r="W2181" s="43">
        <f t="shared" si="4296"/>
        <v>0</v>
      </c>
      <c r="X2181" s="43">
        <f t="shared" si="4297"/>
        <v>0</v>
      </c>
      <c r="Y2181" s="43">
        <f t="shared" si="4298"/>
        <v>0</v>
      </c>
      <c r="Z2181" s="43">
        <f t="shared" si="4299"/>
        <v>0</v>
      </c>
      <c r="AA2181" s="43">
        <f t="shared" si="4300"/>
        <v>0</v>
      </c>
      <c r="AB2181" s="43">
        <f t="shared" si="4301"/>
        <v>0</v>
      </c>
      <c r="AC2181" s="44">
        <f t="shared" si="4302"/>
        <v>0</v>
      </c>
      <c r="AD2181" s="44">
        <f t="shared" si="4303"/>
        <v>0</v>
      </c>
      <c r="AE2181" s="45" t="e">
        <f t="shared" si="4252"/>
        <v>#DIV/0!</v>
      </c>
      <c r="AF2181" s="46">
        <f t="shared" si="4304"/>
        <v>0</v>
      </c>
      <c r="AG2181" s="46">
        <f t="shared" si="4305"/>
        <v>0</v>
      </c>
      <c r="AH2181" s="47">
        <f t="shared" si="4306"/>
        <v>0</v>
      </c>
      <c r="AI2181" s="47">
        <f t="shared" si="4307"/>
        <v>0</v>
      </c>
      <c r="AJ2181" s="47">
        <f t="shared" si="4308"/>
        <v>0</v>
      </c>
      <c r="AK2181" s="47">
        <f t="shared" si="4309"/>
        <v>0</v>
      </c>
      <c r="AL2181" s="47">
        <f t="shared" si="4259"/>
        <v>0</v>
      </c>
      <c r="AM2181" s="47">
        <f t="shared" si="4260"/>
        <v>0</v>
      </c>
      <c r="AN2181" s="48" t="s">
        <v>36</v>
      </c>
      <c r="AO2181" s="1"/>
      <c r="AP2181" s="1"/>
      <c r="AQ2181" s="1"/>
      <c r="AR2181" s="1"/>
      <c r="AS2181" s="1"/>
    </row>
    <row r="2182" ht="31.5" hidden="1">
      <c r="B2182" s="41" t="s">
        <v>848</v>
      </c>
      <c r="C2182" s="41" t="s">
        <v>135</v>
      </c>
      <c r="D2182" s="41" t="s">
        <v>117</v>
      </c>
      <c r="E2182" s="26" t="str">
        <f t="shared" si="4261"/>
        <v>0603</v>
      </c>
      <c r="F2182" s="41" t="s">
        <v>209</v>
      </c>
      <c r="G2182" s="41"/>
      <c r="H2182" s="42" t="s">
        <v>210</v>
      </c>
      <c r="I2182" s="43">
        <f>I2187+I2183</f>
        <v>0</v>
      </c>
      <c r="J2182" s="43">
        <f>J2187+J2183</f>
        <v>0</v>
      </c>
      <c r="K2182" s="43">
        <f>K2187+K2183</f>
        <v>0</v>
      </c>
      <c r="L2182" s="43">
        <f>L2187+L2183</f>
        <v>0</v>
      </c>
      <c r="M2182" s="43">
        <f>M2187+M2183</f>
        <v>0</v>
      </c>
      <c r="N2182" s="43">
        <f>N2187+N2183</f>
        <v>0</v>
      </c>
      <c r="O2182" s="43">
        <f>O2187+O2183</f>
        <v>0</v>
      </c>
      <c r="P2182" s="43">
        <f>P2187+P2183</f>
        <v>0</v>
      </c>
      <c r="Q2182" s="43">
        <f>Q2187+Q2183</f>
        <v>0</v>
      </c>
      <c r="R2182" s="43">
        <f>R2187+R2183</f>
        <v>0</v>
      </c>
      <c r="S2182" s="43">
        <f>S2187+S2183</f>
        <v>0</v>
      </c>
      <c r="T2182" s="43">
        <f>T2187+T2183</f>
        <v>0</v>
      </c>
      <c r="U2182" s="43">
        <v>0</v>
      </c>
      <c r="V2182" s="43">
        <f t="shared" si="4262"/>
        <v>0</v>
      </c>
      <c r="W2182" s="43">
        <f>W2187+W2183</f>
        <v>0</v>
      </c>
      <c r="X2182" s="43">
        <f>X2187+X2183</f>
        <v>0</v>
      </c>
      <c r="Y2182" s="43">
        <f>Y2187+Y2183</f>
        <v>0</v>
      </c>
      <c r="Z2182" s="43">
        <f>Z2187+Z2183</f>
        <v>0</v>
      </c>
      <c r="AA2182" s="43">
        <f>AA2187+AA2183</f>
        <v>0</v>
      </c>
      <c r="AB2182" s="43">
        <f>AB2187+AB2183</f>
        <v>0</v>
      </c>
      <c r="AC2182" s="44">
        <f>AC2187+AC2183</f>
        <v>0</v>
      </c>
      <c r="AD2182" s="44">
        <f>AD2187+AD2183</f>
        <v>0</v>
      </c>
      <c r="AE2182" s="45" t="e">
        <f t="shared" si="4252"/>
        <v>#DIV/0!</v>
      </c>
      <c r="AF2182" s="46">
        <f>AF2187+AF2183</f>
        <v>0</v>
      </c>
      <c r="AG2182" s="46">
        <f>AG2187+AG2183</f>
        <v>0</v>
      </c>
      <c r="AH2182" s="47">
        <f>AH2187+AH2183</f>
        <v>0</v>
      </c>
      <c r="AI2182" s="47">
        <f>AI2187+AI2183</f>
        <v>0</v>
      </c>
      <c r="AJ2182" s="47">
        <f>AJ2187+AJ2183</f>
        <v>0</v>
      </c>
      <c r="AK2182" s="47">
        <f>AK2187+AK2183</f>
        <v>0</v>
      </c>
      <c r="AL2182" s="47">
        <f t="shared" si="4259"/>
        <v>0</v>
      </c>
      <c r="AM2182" s="47">
        <f t="shared" si="4260"/>
        <v>0</v>
      </c>
      <c r="AN2182" s="48" t="s">
        <v>36</v>
      </c>
      <c r="AO2182" s="1"/>
      <c r="AP2182" s="1"/>
      <c r="AQ2182" s="1"/>
      <c r="AR2182" s="1"/>
      <c r="AS2182" s="1"/>
    </row>
    <row r="2183" ht="31.5" hidden="1">
      <c r="B2183" s="41" t="s">
        <v>848</v>
      </c>
      <c r="C2183" s="41" t="s">
        <v>135</v>
      </c>
      <c r="D2183" s="41" t="s">
        <v>117</v>
      </c>
      <c r="E2183" s="26" t="str">
        <f t="shared" si="4261"/>
        <v>0603</v>
      </c>
      <c r="F2183" s="41" t="s">
        <v>260</v>
      </c>
      <c r="G2183" s="41"/>
      <c r="H2183" s="42" t="s">
        <v>261</v>
      </c>
      <c r="I2183" s="43">
        <f t="shared" ref="I2183:I2191" si="4316">I2184</f>
        <v>0</v>
      </c>
      <c r="J2183" s="43">
        <f t="shared" ref="J2183:J2191" si="4317">J2184</f>
        <v>0</v>
      </c>
      <c r="K2183" s="43">
        <f t="shared" ref="K2183:K2191" si="4318">K2184</f>
        <v>0</v>
      </c>
      <c r="L2183" s="43">
        <f t="shared" ref="L2183:L2191" si="4319">L2184</f>
        <v>0</v>
      </c>
      <c r="M2183" s="43">
        <f t="shared" ref="M2183:M2191" si="4320">M2184</f>
        <v>0</v>
      </c>
      <c r="N2183" s="43">
        <f t="shared" ref="N2183:N2191" si="4321">N2184</f>
        <v>0</v>
      </c>
      <c r="O2183" s="43">
        <f t="shared" ref="O2183:O2191" si="4322">O2184</f>
        <v>0</v>
      </c>
      <c r="P2183" s="43">
        <f t="shared" ref="P2183:P2191" si="4323">P2184</f>
        <v>0</v>
      </c>
      <c r="Q2183" s="43">
        <f t="shared" ref="Q2183:Q2191" si="4324">Q2184</f>
        <v>0</v>
      </c>
      <c r="R2183" s="43">
        <f t="shared" ref="R2183:R2191" si="4325">R2184</f>
        <v>0</v>
      </c>
      <c r="S2183" s="43">
        <f t="shared" ref="S2183:S2191" si="4326">S2184</f>
        <v>0</v>
      </c>
      <c r="T2183" s="43">
        <f t="shared" ref="T2183:T2191" si="4327">T2184</f>
        <v>0</v>
      </c>
      <c r="U2183" s="43">
        <v>0</v>
      </c>
      <c r="V2183" s="43">
        <f t="shared" si="4262"/>
        <v>0</v>
      </c>
      <c r="W2183" s="43">
        <f t="shared" ref="W2183:W2191" si="4328">W2184</f>
        <v>0</v>
      </c>
      <c r="X2183" s="43">
        <f t="shared" ref="X2183:X2191" si="4329">X2184</f>
        <v>0</v>
      </c>
      <c r="Y2183" s="43">
        <f t="shared" ref="Y2183:Y2191" si="4330">Y2184</f>
        <v>0</v>
      </c>
      <c r="Z2183" s="43">
        <f t="shared" ref="Z2183:Z2191" si="4331">Z2184</f>
        <v>0</v>
      </c>
      <c r="AA2183" s="43">
        <f t="shared" ref="AA2183:AA2191" si="4332">AA2184</f>
        <v>0</v>
      </c>
      <c r="AB2183" s="43">
        <f t="shared" ref="AB2183:AB2191" si="4333">AB2184</f>
        <v>0</v>
      </c>
      <c r="AC2183" s="44">
        <f t="shared" ref="AC2183:AC2191" si="4334">AC2184</f>
        <v>0</v>
      </c>
      <c r="AD2183" s="44">
        <f t="shared" ref="AD2183:AD2191" si="4335">AD2184</f>
        <v>0</v>
      </c>
      <c r="AE2183" s="45" t="e">
        <f t="shared" si="4252"/>
        <v>#DIV/0!</v>
      </c>
      <c r="AF2183" s="46">
        <f t="shared" ref="AF2183:AF2191" si="4336">AF2184</f>
        <v>0</v>
      </c>
      <c r="AG2183" s="46">
        <f t="shared" ref="AG2183:AG2191" si="4337">AG2184</f>
        <v>0</v>
      </c>
      <c r="AH2183" s="47">
        <f t="shared" ref="AH2183:AH2191" si="4338">AH2184</f>
        <v>0</v>
      </c>
      <c r="AI2183" s="47">
        <f t="shared" ref="AI2183:AI2191" si="4339">AI2184</f>
        <v>0</v>
      </c>
      <c r="AJ2183" s="47">
        <f t="shared" ref="AJ2183:AJ2191" si="4340">AJ2184</f>
        <v>0</v>
      </c>
      <c r="AK2183" s="47">
        <f t="shared" ref="AK2183:AK2191" si="4341">AK2184</f>
        <v>0</v>
      </c>
      <c r="AL2183" s="47">
        <f t="shared" si="4259"/>
        <v>0</v>
      </c>
      <c r="AM2183" s="47">
        <f t="shared" si="4260"/>
        <v>0</v>
      </c>
      <c r="AN2183" s="48" t="s">
        <v>36</v>
      </c>
      <c r="AR2183" s="1"/>
      <c r="AS2183" s="1"/>
    </row>
    <row r="2184" hidden="1">
      <c r="B2184" s="41" t="s">
        <v>848</v>
      </c>
      <c r="C2184" s="41" t="s">
        <v>135</v>
      </c>
      <c r="D2184" s="41" t="s">
        <v>117</v>
      </c>
      <c r="E2184" s="26" t="str">
        <f t="shared" si="4261"/>
        <v>0603</v>
      </c>
      <c r="F2184" s="41" t="s">
        <v>262</v>
      </c>
      <c r="G2184" s="41"/>
      <c r="H2184" s="42" t="s">
        <v>263</v>
      </c>
      <c r="I2184" s="43">
        <f t="shared" si="4316"/>
        <v>0</v>
      </c>
      <c r="J2184" s="43">
        <f t="shared" si="4317"/>
        <v>0</v>
      </c>
      <c r="K2184" s="43">
        <f t="shared" si="4318"/>
        <v>0</v>
      </c>
      <c r="L2184" s="43">
        <f t="shared" si="4319"/>
        <v>0</v>
      </c>
      <c r="M2184" s="43">
        <f t="shared" si="4320"/>
        <v>0</v>
      </c>
      <c r="N2184" s="43">
        <f t="shared" si="4321"/>
        <v>0</v>
      </c>
      <c r="O2184" s="43">
        <f t="shared" si="4322"/>
        <v>0</v>
      </c>
      <c r="P2184" s="43">
        <f t="shared" si="4323"/>
        <v>0</v>
      </c>
      <c r="Q2184" s="43">
        <f t="shared" si="4324"/>
        <v>0</v>
      </c>
      <c r="R2184" s="43">
        <f t="shared" si="4325"/>
        <v>0</v>
      </c>
      <c r="S2184" s="43">
        <f t="shared" si="4326"/>
        <v>0</v>
      </c>
      <c r="T2184" s="43">
        <f t="shared" si="4327"/>
        <v>0</v>
      </c>
      <c r="U2184" s="43">
        <v>0</v>
      </c>
      <c r="V2184" s="43">
        <f t="shared" si="4262"/>
        <v>0</v>
      </c>
      <c r="W2184" s="43">
        <f t="shared" si="4328"/>
        <v>0</v>
      </c>
      <c r="X2184" s="43">
        <f t="shared" si="4329"/>
        <v>0</v>
      </c>
      <c r="Y2184" s="43">
        <f t="shared" si="4330"/>
        <v>0</v>
      </c>
      <c r="Z2184" s="43">
        <f t="shared" si="4331"/>
        <v>0</v>
      </c>
      <c r="AA2184" s="43">
        <f t="shared" si="4332"/>
        <v>0</v>
      </c>
      <c r="AB2184" s="43">
        <f t="shared" si="4333"/>
        <v>0</v>
      </c>
      <c r="AC2184" s="44">
        <f t="shared" si="4334"/>
        <v>0</v>
      </c>
      <c r="AD2184" s="44">
        <f t="shared" si="4335"/>
        <v>0</v>
      </c>
      <c r="AE2184" s="45" t="e">
        <f t="shared" si="4252"/>
        <v>#DIV/0!</v>
      </c>
      <c r="AF2184" s="46">
        <f t="shared" si="4336"/>
        <v>0</v>
      </c>
      <c r="AG2184" s="46">
        <f t="shared" si="4337"/>
        <v>0</v>
      </c>
      <c r="AH2184" s="47">
        <f t="shared" si="4338"/>
        <v>0</v>
      </c>
      <c r="AI2184" s="47">
        <f t="shared" si="4339"/>
        <v>0</v>
      </c>
      <c r="AJ2184" s="47">
        <f t="shared" si="4340"/>
        <v>0</v>
      </c>
      <c r="AK2184" s="47">
        <f t="shared" si="4341"/>
        <v>0</v>
      </c>
      <c r="AL2184" s="47">
        <f t="shared" si="4259"/>
        <v>0</v>
      </c>
      <c r="AM2184" s="47">
        <f t="shared" si="4260"/>
        <v>0</v>
      </c>
      <c r="AN2184" s="48" t="s">
        <v>36</v>
      </c>
      <c r="AO2184" s="1"/>
      <c r="AP2184" s="1"/>
      <c r="AQ2184" s="1"/>
      <c r="AR2184" s="1"/>
      <c r="AS2184" s="1"/>
    </row>
    <row r="2185" ht="31.5" hidden="1">
      <c r="B2185" s="41" t="s">
        <v>848</v>
      </c>
      <c r="C2185" s="41" t="s">
        <v>135</v>
      </c>
      <c r="D2185" s="41" t="s">
        <v>117</v>
      </c>
      <c r="E2185" s="26" t="str">
        <f t="shared" si="4261"/>
        <v>0603</v>
      </c>
      <c r="F2185" s="41" t="s">
        <v>262</v>
      </c>
      <c r="G2185" s="41" t="s">
        <v>53</v>
      </c>
      <c r="H2185" s="42" t="s">
        <v>54</v>
      </c>
      <c r="I2185" s="43">
        <f t="shared" si="4316"/>
        <v>0</v>
      </c>
      <c r="J2185" s="43">
        <f t="shared" si="4317"/>
        <v>0</v>
      </c>
      <c r="K2185" s="43">
        <f t="shared" si="4318"/>
        <v>0</v>
      </c>
      <c r="L2185" s="43">
        <f t="shared" si="4319"/>
        <v>0</v>
      </c>
      <c r="M2185" s="43">
        <f t="shared" si="4320"/>
        <v>0</v>
      </c>
      <c r="N2185" s="43">
        <f t="shared" si="4321"/>
        <v>0</v>
      </c>
      <c r="O2185" s="43">
        <f t="shared" si="4322"/>
        <v>0</v>
      </c>
      <c r="P2185" s="43">
        <f t="shared" si="4323"/>
        <v>0</v>
      </c>
      <c r="Q2185" s="43">
        <f t="shared" si="4324"/>
        <v>0</v>
      </c>
      <c r="R2185" s="43">
        <f t="shared" si="4325"/>
        <v>0</v>
      </c>
      <c r="S2185" s="43">
        <f t="shared" si="4326"/>
        <v>0</v>
      </c>
      <c r="T2185" s="43">
        <f t="shared" si="4327"/>
        <v>0</v>
      </c>
      <c r="U2185" s="43">
        <v>0</v>
      </c>
      <c r="V2185" s="43">
        <f t="shared" si="4262"/>
        <v>0</v>
      </c>
      <c r="W2185" s="43">
        <f t="shared" si="4328"/>
        <v>0</v>
      </c>
      <c r="X2185" s="43">
        <f t="shared" si="4329"/>
        <v>0</v>
      </c>
      <c r="Y2185" s="43">
        <f t="shared" si="4330"/>
        <v>0</v>
      </c>
      <c r="Z2185" s="43">
        <f t="shared" si="4331"/>
        <v>0</v>
      </c>
      <c r="AA2185" s="43">
        <f t="shared" si="4332"/>
        <v>0</v>
      </c>
      <c r="AB2185" s="43">
        <f t="shared" si="4333"/>
        <v>0</v>
      </c>
      <c r="AC2185" s="44">
        <f t="shared" si="4334"/>
        <v>0</v>
      </c>
      <c r="AD2185" s="44">
        <f t="shared" si="4335"/>
        <v>0</v>
      </c>
      <c r="AE2185" s="45" t="e">
        <f t="shared" si="4252"/>
        <v>#DIV/0!</v>
      </c>
      <c r="AF2185" s="46">
        <f t="shared" si="4336"/>
        <v>0</v>
      </c>
      <c r="AG2185" s="46">
        <f t="shared" si="4337"/>
        <v>0</v>
      </c>
      <c r="AH2185" s="47">
        <f t="shared" si="4338"/>
        <v>0</v>
      </c>
      <c r="AI2185" s="47">
        <f t="shared" si="4339"/>
        <v>0</v>
      </c>
      <c r="AJ2185" s="47">
        <f t="shared" si="4340"/>
        <v>0</v>
      </c>
      <c r="AK2185" s="47">
        <f t="shared" si="4341"/>
        <v>0</v>
      </c>
      <c r="AL2185" s="47">
        <f t="shared" si="4259"/>
        <v>0</v>
      </c>
      <c r="AM2185" s="47">
        <f t="shared" si="4260"/>
        <v>0</v>
      </c>
      <c r="AN2185" s="48" t="s">
        <v>36</v>
      </c>
      <c r="AO2185" s="1"/>
      <c r="AP2185" s="1"/>
      <c r="AQ2185" s="1"/>
      <c r="AR2185" s="1"/>
      <c r="AS2185" s="1"/>
    </row>
    <row r="2186" ht="31.5" hidden="1">
      <c r="B2186" s="41" t="s">
        <v>848</v>
      </c>
      <c r="C2186" s="41" t="s">
        <v>135</v>
      </c>
      <c r="D2186" s="41" t="s">
        <v>117</v>
      </c>
      <c r="E2186" s="26" t="str">
        <f t="shared" si="4261"/>
        <v>0603</v>
      </c>
      <c r="F2186" s="41" t="s">
        <v>262</v>
      </c>
      <c r="G2186" s="41" t="s">
        <v>55</v>
      </c>
      <c r="H2186" s="42" t="s">
        <v>56</v>
      </c>
      <c r="I2186" s="43"/>
      <c r="J2186" s="43"/>
      <c r="K2186" s="43"/>
      <c r="L2186" s="43"/>
      <c r="M2186" s="43"/>
      <c r="N2186" s="43"/>
      <c r="O2186" s="43">
        <v>0</v>
      </c>
      <c r="P2186" s="43">
        <v>0</v>
      </c>
      <c r="Q2186" s="43">
        <v>0</v>
      </c>
      <c r="R2186" s="43">
        <v>0</v>
      </c>
      <c r="S2186" s="43">
        <v>0</v>
      </c>
      <c r="T2186" s="43">
        <v>0</v>
      </c>
      <c r="U2186" s="43">
        <v>0</v>
      </c>
      <c r="V2186" s="43">
        <f t="shared" si="4262"/>
        <v>0</v>
      </c>
      <c r="W2186" s="43"/>
      <c r="X2186" s="43"/>
      <c r="Y2186" s="43"/>
      <c r="Z2186" s="43"/>
      <c r="AA2186" s="43"/>
      <c r="AB2186" s="43">
        <v>0</v>
      </c>
      <c r="AC2186" s="44">
        <v>0</v>
      </c>
      <c r="AD2186" s="44">
        <v>0</v>
      </c>
      <c r="AE2186" s="45" t="e">
        <f t="shared" si="4252"/>
        <v>#DIV/0!</v>
      </c>
      <c r="AF2186" s="46">
        <v>0</v>
      </c>
      <c r="AG2186" s="46">
        <v>0</v>
      </c>
      <c r="AH2186" s="47">
        <v>0</v>
      </c>
      <c r="AI2186" s="47">
        <v>0</v>
      </c>
      <c r="AJ2186" s="47">
        <v>0</v>
      </c>
      <c r="AK2186" s="47">
        <v>0</v>
      </c>
      <c r="AL2186" s="47">
        <f t="shared" si="4259"/>
        <v>0</v>
      </c>
      <c r="AM2186" s="47">
        <f t="shared" si="4260"/>
        <v>0</v>
      </c>
      <c r="AN2186" s="48" t="s">
        <v>36</v>
      </c>
      <c r="AO2186" s="1"/>
      <c r="AP2186" s="1"/>
      <c r="AQ2186" s="1"/>
      <c r="AR2186" s="1"/>
      <c r="AS2186" s="1"/>
    </row>
    <row r="2187" ht="31.5" hidden="1">
      <c r="B2187" s="41" t="s">
        <v>848</v>
      </c>
      <c r="C2187" s="41" t="s">
        <v>135</v>
      </c>
      <c r="D2187" s="41" t="s">
        <v>117</v>
      </c>
      <c r="E2187" s="26" t="str">
        <f t="shared" si="4261"/>
        <v>0603</v>
      </c>
      <c r="F2187" s="41" t="s">
        <v>282</v>
      </c>
      <c r="G2187" s="41"/>
      <c r="H2187" s="42" t="s">
        <v>283</v>
      </c>
      <c r="I2187" s="43">
        <f t="shared" si="4316"/>
        <v>0</v>
      </c>
      <c r="J2187" s="43">
        <f t="shared" si="4317"/>
        <v>0</v>
      </c>
      <c r="K2187" s="43">
        <f t="shared" si="4318"/>
        <v>0</v>
      </c>
      <c r="L2187" s="43">
        <f t="shared" si="4319"/>
        <v>0</v>
      </c>
      <c r="M2187" s="43">
        <f t="shared" si="4320"/>
        <v>0</v>
      </c>
      <c r="N2187" s="43">
        <f t="shared" si="4321"/>
        <v>0</v>
      </c>
      <c r="O2187" s="43">
        <f t="shared" si="4322"/>
        <v>0</v>
      </c>
      <c r="P2187" s="43">
        <f t="shared" si="4323"/>
        <v>0</v>
      </c>
      <c r="Q2187" s="43">
        <f t="shared" si="4324"/>
        <v>0</v>
      </c>
      <c r="R2187" s="43">
        <f t="shared" si="4325"/>
        <v>0</v>
      </c>
      <c r="S2187" s="43">
        <f t="shared" si="4326"/>
        <v>0</v>
      </c>
      <c r="T2187" s="43">
        <f t="shared" si="4327"/>
        <v>0</v>
      </c>
      <c r="U2187" s="43">
        <v>0</v>
      </c>
      <c r="V2187" s="43">
        <f t="shared" si="4262"/>
        <v>0</v>
      </c>
      <c r="W2187" s="43">
        <f t="shared" si="4328"/>
        <v>0</v>
      </c>
      <c r="X2187" s="43">
        <f t="shared" si="4329"/>
        <v>0</v>
      </c>
      <c r="Y2187" s="43">
        <f t="shared" si="4330"/>
        <v>0</v>
      </c>
      <c r="Z2187" s="43">
        <f t="shared" si="4331"/>
        <v>0</v>
      </c>
      <c r="AA2187" s="43">
        <f t="shared" si="4332"/>
        <v>0</v>
      </c>
      <c r="AB2187" s="43">
        <f t="shared" si="4333"/>
        <v>0</v>
      </c>
      <c r="AC2187" s="44">
        <f t="shared" si="4334"/>
        <v>0</v>
      </c>
      <c r="AD2187" s="44">
        <f t="shared" si="4335"/>
        <v>0</v>
      </c>
      <c r="AE2187" s="45" t="e">
        <f t="shared" si="4252"/>
        <v>#DIV/0!</v>
      </c>
      <c r="AF2187" s="46">
        <f t="shared" si="4336"/>
        <v>0</v>
      </c>
      <c r="AG2187" s="46">
        <f t="shared" si="4337"/>
        <v>0</v>
      </c>
      <c r="AH2187" s="47">
        <f t="shared" si="4338"/>
        <v>0</v>
      </c>
      <c r="AI2187" s="47">
        <f t="shared" si="4339"/>
        <v>0</v>
      </c>
      <c r="AJ2187" s="47">
        <f t="shared" si="4340"/>
        <v>0</v>
      </c>
      <c r="AK2187" s="47">
        <f t="shared" si="4341"/>
        <v>0</v>
      </c>
      <c r="AL2187" s="47">
        <f t="shared" si="4259"/>
        <v>0</v>
      </c>
      <c r="AM2187" s="47">
        <f t="shared" si="4260"/>
        <v>0</v>
      </c>
      <c r="AN2187" s="48" t="s">
        <v>36</v>
      </c>
      <c r="AR2187" s="1"/>
      <c r="AS2187" s="1"/>
    </row>
    <row r="2188" ht="31.5" hidden="1">
      <c r="B2188" s="41" t="s">
        <v>848</v>
      </c>
      <c r="C2188" s="41" t="s">
        <v>135</v>
      </c>
      <c r="D2188" s="41" t="s">
        <v>117</v>
      </c>
      <c r="E2188" s="26" t="str">
        <f t="shared" si="4261"/>
        <v>0603</v>
      </c>
      <c r="F2188" s="41" t="s">
        <v>284</v>
      </c>
      <c r="G2188" s="41"/>
      <c r="H2188" s="42" t="s">
        <v>285</v>
      </c>
      <c r="I2188" s="43">
        <f t="shared" si="4316"/>
        <v>0</v>
      </c>
      <c r="J2188" s="43">
        <f t="shared" si="4317"/>
        <v>0</v>
      </c>
      <c r="K2188" s="43">
        <f t="shared" si="4318"/>
        <v>0</v>
      </c>
      <c r="L2188" s="43">
        <f t="shared" si="4319"/>
        <v>0</v>
      </c>
      <c r="M2188" s="43">
        <f t="shared" si="4320"/>
        <v>0</v>
      </c>
      <c r="N2188" s="43">
        <f t="shared" si="4321"/>
        <v>0</v>
      </c>
      <c r="O2188" s="43">
        <f t="shared" si="4322"/>
        <v>0</v>
      </c>
      <c r="P2188" s="43">
        <f t="shared" si="4323"/>
        <v>0</v>
      </c>
      <c r="Q2188" s="43">
        <f t="shared" si="4324"/>
        <v>0</v>
      </c>
      <c r="R2188" s="43">
        <f t="shared" si="4325"/>
        <v>0</v>
      </c>
      <c r="S2188" s="43">
        <f t="shared" si="4326"/>
        <v>0</v>
      </c>
      <c r="T2188" s="43">
        <f t="shared" si="4327"/>
        <v>0</v>
      </c>
      <c r="U2188" s="43">
        <v>0</v>
      </c>
      <c r="V2188" s="43">
        <f t="shared" si="4262"/>
        <v>0</v>
      </c>
      <c r="W2188" s="43">
        <f t="shared" si="4328"/>
        <v>0</v>
      </c>
      <c r="X2188" s="43">
        <f t="shared" si="4329"/>
        <v>0</v>
      </c>
      <c r="Y2188" s="43">
        <f t="shared" si="4330"/>
        <v>0</v>
      </c>
      <c r="Z2188" s="43">
        <f t="shared" si="4331"/>
        <v>0</v>
      </c>
      <c r="AA2188" s="43">
        <f t="shared" si="4332"/>
        <v>0</v>
      </c>
      <c r="AB2188" s="43">
        <f t="shared" si="4333"/>
        <v>0</v>
      </c>
      <c r="AC2188" s="44">
        <f t="shared" si="4334"/>
        <v>0</v>
      </c>
      <c r="AD2188" s="44">
        <f t="shared" si="4335"/>
        <v>0</v>
      </c>
      <c r="AE2188" s="45" t="e">
        <f t="shared" si="4252"/>
        <v>#DIV/0!</v>
      </c>
      <c r="AF2188" s="46">
        <f t="shared" si="4336"/>
        <v>0</v>
      </c>
      <c r="AG2188" s="46">
        <f t="shared" si="4337"/>
        <v>0</v>
      </c>
      <c r="AH2188" s="47">
        <f t="shared" si="4338"/>
        <v>0</v>
      </c>
      <c r="AI2188" s="47">
        <f t="shared" si="4339"/>
        <v>0</v>
      </c>
      <c r="AJ2188" s="47">
        <f t="shared" si="4340"/>
        <v>0</v>
      </c>
      <c r="AK2188" s="47">
        <f t="shared" si="4341"/>
        <v>0</v>
      </c>
      <c r="AL2188" s="47">
        <f t="shared" si="4259"/>
        <v>0</v>
      </c>
      <c r="AM2188" s="47">
        <f t="shared" si="4260"/>
        <v>0</v>
      </c>
      <c r="AN2188" s="48" t="s">
        <v>36</v>
      </c>
      <c r="AO2188" s="1"/>
      <c r="AP2188" s="1"/>
      <c r="AQ2188" s="1"/>
      <c r="AR2188" s="1"/>
      <c r="AS2188" s="1"/>
    </row>
    <row r="2189" ht="31.5" hidden="1">
      <c r="B2189" s="41" t="s">
        <v>848</v>
      </c>
      <c r="C2189" s="41" t="s">
        <v>135</v>
      </c>
      <c r="D2189" s="41" t="s">
        <v>117</v>
      </c>
      <c r="E2189" s="26" t="str">
        <f t="shared" si="4261"/>
        <v>0603</v>
      </c>
      <c r="F2189" s="41" t="s">
        <v>284</v>
      </c>
      <c r="G2189" s="41" t="s">
        <v>53</v>
      </c>
      <c r="H2189" s="42" t="s">
        <v>54</v>
      </c>
      <c r="I2189" s="43">
        <f t="shared" si="4316"/>
        <v>0</v>
      </c>
      <c r="J2189" s="43">
        <f t="shared" si="4317"/>
        <v>0</v>
      </c>
      <c r="K2189" s="43">
        <f t="shared" si="4318"/>
        <v>0</v>
      </c>
      <c r="L2189" s="43">
        <f t="shared" si="4319"/>
        <v>0</v>
      </c>
      <c r="M2189" s="43">
        <f t="shared" si="4320"/>
        <v>0</v>
      </c>
      <c r="N2189" s="43">
        <f t="shared" si="4321"/>
        <v>0</v>
      </c>
      <c r="O2189" s="43">
        <f t="shared" si="4322"/>
        <v>0</v>
      </c>
      <c r="P2189" s="43">
        <f t="shared" si="4323"/>
        <v>0</v>
      </c>
      <c r="Q2189" s="43">
        <f t="shared" si="4324"/>
        <v>0</v>
      </c>
      <c r="R2189" s="43">
        <f t="shared" si="4325"/>
        <v>0</v>
      </c>
      <c r="S2189" s="43">
        <f t="shared" si="4326"/>
        <v>0</v>
      </c>
      <c r="T2189" s="43">
        <f t="shared" si="4327"/>
        <v>0</v>
      </c>
      <c r="U2189" s="43">
        <v>0</v>
      </c>
      <c r="V2189" s="43">
        <f t="shared" si="4262"/>
        <v>0</v>
      </c>
      <c r="W2189" s="43">
        <f t="shared" si="4328"/>
        <v>0</v>
      </c>
      <c r="X2189" s="43">
        <f t="shared" si="4329"/>
        <v>0</v>
      </c>
      <c r="Y2189" s="43">
        <f t="shared" si="4330"/>
        <v>0</v>
      </c>
      <c r="Z2189" s="43">
        <f t="shared" si="4331"/>
        <v>0</v>
      </c>
      <c r="AA2189" s="43">
        <f t="shared" si="4332"/>
        <v>0</v>
      </c>
      <c r="AB2189" s="43">
        <f t="shared" si="4333"/>
        <v>0</v>
      </c>
      <c r="AC2189" s="44">
        <f t="shared" si="4334"/>
        <v>0</v>
      </c>
      <c r="AD2189" s="44">
        <f t="shared" si="4335"/>
        <v>0</v>
      </c>
      <c r="AE2189" s="45" t="e">
        <f t="shared" si="4252"/>
        <v>#DIV/0!</v>
      </c>
      <c r="AF2189" s="46">
        <f t="shared" si="4336"/>
        <v>0</v>
      </c>
      <c r="AG2189" s="46">
        <f t="shared" si="4337"/>
        <v>0</v>
      </c>
      <c r="AH2189" s="47">
        <f t="shared" si="4338"/>
        <v>0</v>
      </c>
      <c r="AI2189" s="47">
        <f t="shared" si="4339"/>
        <v>0</v>
      </c>
      <c r="AJ2189" s="47">
        <f t="shared" si="4340"/>
        <v>0</v>
      </c>
      <c r="AK2189" s="47">
        <f t="shared" si="4341"/>
        <v>0</v>
      </c>
      <c r="AL2189" s="47">
        <f t="shared" si="4259"/>
        <v>0</v>
      </c>
      <c r="AM2189" s="47">
        <f t="shared" si="4260"/>
        <v>0</v>
      </c>
      <c r="AN2189" s="48" t="s">
        <v>36</v>
      </c>
      <c r="AO2189" s="1"/>
      <c r="AP2189" s="1"/>
      <c r="AQ2189" s="1"/>
      <c r="AR2189" s="1"/>
      <c r="AS2189" s="1"/>
    </row>
    <row r="2190" ht="31.5" hidden="1">
      <c r="B2190" s="41" t="s">
        <v>848</v>
      </c>
      <c r="C2190" s="41" t="s">
        <v>135</v>
      </c>
      <c r="D2190" s="41" t="s">
        <v>117</v>
      </c>
      <c r="E2190" s="26" t="str">
        <f t="shared" si="4261"/>
        <v>0603</v>
      </c>
      <c r="F2190" s="41" t="s">
        <v>284</v>
      </c>
      <c r="G2190" s="41" t="s">
        <v>55</v>
      </c>
      <c r="H2190" s="42" t="s">
        <v>56</v>
      </c>
      <c r="I2190" s="43"/>
      <c r="J2190" s="43"/>
      <c r="K2190" s="43"/>
      <c r="L2190" s="43"/>
      <c r="M2190" s="43"/>
      <c r="N2190" s="43"/>
      <c r="O2190" s="43">
        <v>0</v>
      </c>
      <c r="P2190" s="43">
        <v>0</v>
      </c>
      <c r="Q2190" s="43">
        <v>0</v>
      </c>
      <c r="R2190" s="43">
        <v>0</v>
      </c>
      <c r="S2190" s="43">
        <v>0</v>
      </c>
      <c r="T2190" s="43">
        <v>0</v>
      </c>
      <c r="U2190" s="43">
        <v>0</v>
      </c>
      <c r="V2190" s="43">
        <f t="shared" si="4262"/>
        <v>0</v>
      </c>
      <c r="W2190" s="43"/>
      <c r="X2190" s="43"/>
      <c r="Y2190" s="43"/>
      <c r="Z2190" s="43"/>
      <c r="AA2190" s="43"/>
      <c r="AB2190" s="43">
        <v>0</v>
      </c>
      <c r="AC2190" s="44">
        <v>0</v>
      </c>
      <c r="AD2190" s="44">
        <v>0</v>
      </c>
      <c r="AE2190" s="45" t="e">
        <f t="shared" si="4252"/>
        <v>#DIV/0!</v>
      </c>
      <c r="AF2190" s="46">
        <v>0</v>
      </c>
      <c r="AG2190" s="46">
        <v>0</v>
      </c>
      <c r="AH2190" s="47">
        <v>0</v>
      </c>
      <c r="AI2190" s="47">
        <v>0</v>
      </c>
      <c r="AJ2190" s="47">
        <v>0</v>
      </c>
      <c r="AK2190" s="47">
        <v>0</v>
      </c>
      <c r="AL2190" s="47">
        <f t="shared" si="4259"/>
        <v>0</v>
      </c>
      <c r="AM2190" s="47">
        <f t="shared" si="4260"/>
        <v>0</v>
      </c>
      <c r="AN2190" s="48" t="s">
        <v>36</v>
      </c>
      <c r="AO2190" s="1"/>
      <c r="AP2190" s="1"/>
      <c r="AQ2190" s="1"/>
      <c r="AR2190" s="1"/>
      <c r="AS2190" s="1"/>
    </row>
    <row r="2191" s="24" customFormat="1">
      <c r="B2191" s="25" t="s">
        <v>848</v>
      </c>
      <c r="C2191" s="25" t="s">
        <v>227</v>
      </c>
      <c r="D2191" s="25"/>
      <c r="E2191" s="32" t="str">
        <f t="shared" si="4261"/>
        <v>07</v>
      </c>
      <c r="F2191" s="25"/>
      <c r="G2191" s="25"/>
      <c r="H2191" s="27" t="s">
        <v>295</v>
      </c>
      <c r="I2191" s="28">
        <f t="shared" si="4316"/>
        <v>5216.8999999999996</v>
      </c>
      <c r="J2191" s="28">
        <f t="shared" si="4317"/>
        <v>5216.8999999999996</v>
      </c>
      <c r="K2191" s="28">
        <f t="shared" si="4318"/>
        <v>5216.8999999999996</v>
      </c>
      <c r="L2191" s="28">
        <f t="shared" si="4319"/>
        <v>0</v>
      </c>
      <c r="M2191" s="28">
        <f t="shared" si="4320"/>
        <v>0</v>
      </c>
      <c r="N2191" s="28">
        <f t="shared" si="4321"/>
        <v>0</v>
      </c>
      <c r="O2191" s="28">
        <f t="shared" si="4322"/>
        <v>0</v>
      </c>
      <c r="P2191" s="28">
        <f t="shared" si="4323"/>
        <v>0</v>
      </c>
      <c r="Q2191" s="28">
        <f t="shared" si="4324"/>
        <v>0</v>
      </c>
      <c r="R2191" s="28">
        <f t="shared" si="4325"/>
        <v>0</v>
      </c>
      <c r="S2191" s="28">
        <f t="shared" si="4326"/>
        <v>0</v>
      </c>
      <c r="T2191" s="28">
        <f t="shared" si="4327"/>
        <v>0</v>
      </c>
      <c r="U2191" s="28">
        <v>0</v>
      </c>
      <c r="V2191" s="28">
        <f t="shared" si="4262"/>
        <v>5216.8999999999996</v>
      </c>
      <c r="W2191" s="28">
        <f t="shared" si="4328"/>
        <v>0</v>
      </c>
      <c r="X2191" s="28">
        <f t="shared" si="4329"/>
        <v>0</v>
      </c>
      <c r="Y2191" s="28">
        <f t="shared" si="4330"/>
        <v>0</v>
      </c>
      <c r="Z2191" s="28">
        <f t="shared" si="4331"/>
        <v>0</v>
      </c>
      <c r="AA2191" s="28">
        <f t="shared" si="4332"/>
        <v>0</v>
      </c>
      <c r="AB2191" s="28">
        <f t="shared" si="4333"/>
        <v>5216.8999999999996</v>
      </c>
      <c r="AC2191" s="29">
        <f t="shared" si="4334"/>
        <v>5216.8999999999996</v>
      </c>
      <c r="AD2191" s="29">
        <f t="shared" si="4335"/>
        <v>5216.8999999999996</v>
      </c>
      <c r="AE2191" s="30">
        <f t="shared" si="4252"/>
        <v>100</v>
      </c>
      <c r="AF2191" s="28">
        <f t="shared" si="4336"/>
        <v>5216.8999999999996</v>
      </c>
      <c r="AG2191" s="28">
        <f t="shared" si="4337"/>
        <v>0</v>
      </c>
      <c r="AH2191" s="28">
        <f t="shared" si="4338"/>
        <v>0</v>
      </c>
      <c r="AI2191" s="28">
        <f t="shared" si="4339"/>
        <v>0</v>
      </c>
      <c r="AJ2191" s="28">
        <f t="shared" si="4340"/>
        <v>0</v>
      </c>
      <c r="AK2191" s="28">
        <f t="shared" si="4341"/>
        <v>0</v>
      </c>
      <c r="AL2191" s="28">
        <f t="shared" si="4259"/>
        <v>5216.8999999999996</v>
      </c>
      <c r="AM2191" s="28">
        <f t="shared" si="4260"/>
        <v>0</v>
      </c>
      <c r="AN2191" s="2"/>
      <c r="AO2191" s="24"/>
      <c r="AP2191" s="24"/>
      <c r="AQ2191" s="24"/>
      <c r="AR2191" s="24"/>
      <c r="AS2191" s="24"/>
    </row>
    <row r="2192" s="33" customFormat="1">
      <c r="B2192" s="34" t="s">
        <v>848</v>
      </c>
      <c r="C2192" s="34" t="s">
        <v>227</v>
      </c>
      <c r="D2192" s="34" t="s">
        <v>227</v>
      </c>
      <c r="E2192" s="35" t="str">
        <f t="shared" si="4261"/>
        <v>0707</v>
      </c>
      <c r="F2192" s="34"/>
      <c r="G2192" s="34"/>
      <c r="H2192" s="36" t="s">
        <v>336</v>
      </c>
      <c r="I2192" s="37">
        <f>I2193+I2199</f>
        <v>5216.8999999999996</v>
      </c>
      <c r="J2192" s="37">
        <f>J2193+J2199</f>
        <v>5216.8999999999996</v>
      </c>
      <c r="K2192" s="37">
        <f>K2193+K2199</f>
        <v>5216.8999999999996</v>
      </c>
      <c r="L2192" s="37">
        <f>L2193+L2199</f>
        <v>0</v>
      </c>
      <c r="M2192" s="37">
        <f>M2193+M2199</f>
        <v>0</v>
      </c>
      <c r="N2192" s="37">
        <f>N2193+N2199</f>
        <v>0</v>
      </c>
      <c r="O2192" s="37">
        <f>O2193+O2199</f>
        <v>0</v>
      </c>
      <c r="P2192" s="37">
        <f>P2193+P2199</f>
        <v>0</v>
      </c>
      <c r="Q2192" s="37">
        <f>Q2193+Q2199</f>
        <v>0</v>
      </c>
      <c r="R2192" s="37">
        <f>R2193+R2199</f>
        <v>0</v>
      </c>
      <c r="S2192" s="37">
        <f>S2193+S2199</f>
        <v>0</v>
      </c>
      <c r="T2192" s="37">
        <f>T2193+T2199</f>
        <v>0</v>
      </c>
      <c r="U2192" s="37">
        <v>0</v>
      </c>
      <c r="V2192" s="37">
        <f t="shared" si="4262"/>
        <v>5216.8999999999996</v>
      </c>
      <c r="W2192" s="37">
        <f>W2193+W2199</f>
        <v>0</v>
      </c>
      <c r="X2192" s="37">
        <f>X2193+X2199</f>
        <v>0</v>
      </c>
      <c r="Y2192" s="37">
        <f>Y2193+Y2199</f>
        <v>0</v>
      </c>
      <c r="Z2192" s="37">
        <f>Z2193+Z2199</f>
        <v>0</v>
      </c>
      <c r="AA2192" s="37">
        <f>AA2193+AA2199</f>
        <v>0</v>
      </c>
      <c r="AB2192" s="37">
        <f>AB2193+AB2199</f>
        <v>5216.8999999999996</v>
      </c>
      <c r="AC2192" s="38">
        <f>AC2193+AC2199</f>
        <v>5216.8999999999996</v>
      </c>
      <c r="AD2192" s="38">
        <f>AD2193+AD2199</f>
        <v>5216.8999999999996</v>
      </c>
      <c r="AE2192" s="39">
        <f t="shared" si="4252"/>
        <v>100</v>
      </c>
      <c r="AF2192" s="37">
        <f>AF2193+AF2199</f>
        <v>5216.8999999999996</v>
      </c>
      <c r="AG2192" s="37">
        <f>AG2193+AG2199</f>
        <v>0</v>
      </c>
      <c r="AH2192" s="37">
        <f>AH2193+AH2199</f>
        <v>0</v>
      </c>
      <c r="AI2192" s="37">
        <f>AI2193+AI2199</f>
        <v>0</v>
      </c>
      <c r="AJ2192" s="37">
        <f>AJ2193+AJ2199</f>
        <v>0</v>
      </c>
      <c r="AK2192" s="37">
        <f>AK2193+AK2199</f>
        <v>0</v>
      </c>
      <c r="AL2192" s="37">
        <f t="shared" si="4259"/>
        <v>5216.8999999999996</v>
      </c>
      <c r="AM2192" s="37">
        <f t="shared" si="4260"/>
        <v>0</v>
      </c>
      <c r="AN2192" s="40"/>
      <c r="AO2192" s="33"/>
      <c r="AP2192" s="33"/>
      <c r="AQ2192" s="33"/>
      <c r="AR2192" s="33"/>
      <c r="AS2192" s="33"/>
    </row>
    <row r="2193">
      <c r="B2193" s="41" t="s">
        <v>848</v>
      </c>
      <c r="C2193" s="41" t="s">
        <v>227</v>
      </c>
      <c r="D2193" s="41" t="s">
        <v>227</v>
      </c>
      <c r="E2193" s="26" t="str">
        <f t="shared" si="4261"/>
        <v>0707</v>
      </c>
      <c r="F2193" s="41" t="s">
        <v>359</v>
      </c>
      <c r="G2193" s="41"/>
      <c r="H2193" s="42" t="s">
        <v>360</v>
      </c>
      <c r="I2193" s="43">
        <f t="shared" ref="I2193:I2211" si="4342">I2194</f>
        <v>5016.8999999999996</v>
      </c>
      <c r="J2193" s="43">
        <f t="shared" ref="J2193:J2211" si="4343">J2194</f>
        <v>5016.8999999999996</v>
      </c>
      <c r="K2193" s="43">
        <f t="shared" ref="K2193:K2211" si="4344">K2194</f>
        <v>5016.8999999999996</v>
      </c>
      <c r="L2193" s="43">
        <f t="shared" ref="L2193:L2211" si="4345">L2194</f>
        <v>0</v>
      </c>
      <c r="M2193" s="43">
        <f t="shared" ref="M2193:M2211" si="4346">M2194</f>
        <v>0</v>
      </c>
      <c r="N2193" s="43">
        <f t="shared" ref="N2193:N2211" si="4347">N2194</f>
        <v>0</v>
      </c>
      <c r="O2193" s="43">
        <f t="shared" ref="O2193:O2205" si="4348">O2194</f>
        <v>0</v>
      </c>
      <c r="P2193" s="43">
        <f t="shared" ref="P2193:P2205" si="4349">P2194</f>
        <v>0</v>
      </c>
      <c r="Q2193" s="43">
        <f t="shared" ref="Q2193:Q2205" si="4350">Q2194</f>
        <v>0</v>
      </c>
      <c r="R2193" s="43">
        <f t="shared" ref="R2193:R2205" si="4351">R2194</f>
        <v>0</v>
      </c>
      <c r="S2193" s="43">
        <f t="shared" ref="S2193:S2205" si="4352">S2194</f>
        <v>0</v>
      </c>
      <c r="T2193" s="43">
        <f t="shared" ref="T2193:T2205" si="4353">T2194</f>
        <v>0</v>
      </c>
      <c r="U2193" s="43">
        <v>0</v>
      </c>
      <c r="V2193" s="43">
        <f t="shared" si="4262"/>
        <v>5016.8999999999996</v>
      </c>
      <c r="W2193" s="43">
        <f t="shared" ref="W2193:W2205" si="4354">W2194</f>
        <v>0</v>
      </c>
      <c r="X2193" s="43">
        <f t="shared" ref="X2193:X2205" si="4355">X2194</f>
        <v>0</v>
      </c>
      <c r="Y2193" s="43">
        <f t="shared" ref="Y2193:Y2205" si="4356">Y2194</f>
        <v>0</v>
      </c>
      <c r="Z2193" s="43">
        <f t="shared" ref="Z2193:Z2205" si="4357">Z2194</f>
        <v>0</v>
      </c>
      <c r="AA2193" s="43">
        <f t="shared" ref="AA2193:AA2205" si="4358">AA2194</f>
        <v>0</v>
      </c>
      <c r="AB2193" s="43">
        <f t="shared" ref="AB2193:AB2205" si="4359">AB2194</f>
        <v>5016.8999999999996</v>
      </c>
      <c r="AC2193" s="44">
        <f t="shared" ref="AC2193:AC2205" si="4360">AC2194</f>
        <v>5016.8999999999996</v>
      </c>
      <c r="AD2193" s="44">
        <f t="shared" ref="AD2193:AD2205" si="4361">AD2194</f>
        <v>5016.8999999999996</v>
      </c>
      <c r="AE2193" s="45">
        <f t="shared" si="4252"/>
        <v>100</v>
      </c>
      <c r="AF2193" s="43">
        <f t="shared" ref="AF2193:AF2205" si="4362">AF2194</f>
        <v>5016.8999999999996</v>
      </c>
      <c r="AG2193" s="43">
        <f t="shared" ref="AG2193:AG2205" si="4363">AG2194</f>
        <v>0</v>
      </c>
      <c r="AH2193" s="43">
        <f t="shared" ref="AH2193:AH2205" si="4364">AH2194</f>
        <v>0</v>
      </c>
      <c r="AI2193" s="43">
        <f t="shared" ref="AI2193:AI2205" si="4365">AI2194</f>
        <v>0</v>
      </c>
      <c r="AJ2193" s="43">
        <f t="shared" ref="AJ2193:AJ2205" si="4366">AJ2194</f>
        <v>0</v>
      </c>
      <c r="AK2193" s="43">
        <f t="shared" ref="AK2193:AK2205" si="4367">AK2194</f>
        <v>0</v>
      </c>
      <c r="AL2193" s="43">
        <f t="shared" si="4259"/>
        <v>5016.8999999999996</v>
      </c>
      <c r="AM2193" s="43">
        <f t="shared" si="4260"/>
        <v>0</v>
      </c>
      <c r="AN2193" s="2"/>
      <c r="AO2193" s="1"/>
      <c r="AP2193" s="1"/>
      <c r="AQ2193" s="1"/>
      <c r="AR2193" s="1"/>
      <c r="AS2193" s="1"/>
    </row>
    <row r="2194" ht="47.25">
      <c r="B2194" s="41" t="s">
        <v>848</v>
      </c>
      <c r="C2194" s="41" t="s">
        <v>227</v>
      </c>
      <c r="D2194" s="41" t="s">
        <v>227</v>
      </c>
      <c r="E2194" s="26" t="str">
        <f t="shared" si="4261"/>
        <v>0707</v>
      </c>
      <c r="F2194" s="41" t="s">
        <v>375</v>
      </c>
      <c r="G2194" s="41"/>
      <c r="H2194" s="42" t="s">
        <v>376</v>
      </c>
      <c r="I2194" s="43">
        <f t="shared" si="4342"/>
        <v>5016.8999999999996</v>
      </c>
      <c r="J2194" s="43">
        <f t="shared" si="4343"/>
        <v>5016.8999999999996</v>
      </c>
      <c r="K2194" s="43">
        <f t="shared" si="4344"/>
        <v>5016.8999999999996</v>
      </c>
      <c r="L2194" s="43">
        <f t="shared" si="4345"/>
        <v>0</v>
      </c>
      <c r="M2194" s="43">
        <f t="shared" si="4346"/>
        <v>0</v>
      </c>
      <c r="N2194" s="43">
        <f t="shared" si="4347"/>
        <v>0</v>
      </c>
      <c r="O2194" s="43">
        <f t="shared" si="4348"/>
        <v>0</v>
      </c>
      <c r="P2194" s="43">
        <f t="shared" si="4349"/>
        <v>0</v>
      </c>
      <c r="Q2194" s="43">
        <f t="shared" si="4350"/>
        <v>0</v>
      </c>
      <c r="R2194" s="43">
        <f t="shared" si="4351"/>
        <v>0</v>
      </c>
      <c r="S2194" s="43">
        <f t="shared" si="4352"/>
        <v>0</v>
      </c>
      <c r="T2194" s="43">
        <f t="shared" si="4353"/>
        <v>0</v>
      </c>
      <c r="U2194" s="43">
        <v>0</v>
      </c>
      <c r="V2194" s="43">
        <f t="shared" si="4262"/>
        <v>5016.8999999999996</v>
      </c>
      <c r="W2194" s="43">
        <f t="shared" si="4354"/>
        <v>0</v>
      </c>
      <c r="X2194" s="43">
        <f t="shared" si="4355"/>
        <v>0</v>
      </c>
      <c r="Y2194" s="43">
        <f t="shared" si="4356"/>
        <v>0</v>
      </c>
      <c r="Z2194" s="43">
        <f t="shared" si="4357"/>
        <v>0</v>
      </c>
      <c r="AA2194" s="43">
        <f t="shared" si="4358"/>
        <v>0</v>
      </c>
      <c r="AB2194" s="43">
        <f t="shared" si="4359"/>
        <v>5016.8999999999996</v>
      </c>
      <c r="AC2194" s="44">
        <f t="shared" si="4360"/>
        <v>5016.8999999999996</v>
      </c>
      <c r="AD2194" s="44">
        <f t="shared" si="4361"/>
        <v>5016.8999999999996</v>
      </c>
      <c r="AE2194" s="45">
        <f t="shared" si="4252"/>
        <v>100</v>
      </c>
      <c r="AF2194" s="43">
        <f t="shared" si="4362"/>
        <v>5016.8999999999996</v>
      </c>
      <c r="AG2194" s="43">
        <f t="shared" si="4363"/>
        <v>0</v>
      </c>
      <c r="AH2194" s="43">
        <f t="shared" si="4364"/>
        <v>0</v>
      </c>
      <c r="AI2194" s="43">
        <f t="shared" si="4365"/>
        <v>0</v>
      </c>
      <c r="AJ2194" s="43">
        <f t="shared" si="4366"/>
        <v>0</v>
      </c>
      <c r="AK2194" s="43">
        <f t="shared" si="4367"/>
        <v>0</v>
      </c>
      <c r="AL2194" s="43">
        <f t="shared" si="4259"/>
        <v>5016.8999999999996</v>
      </c>
      <c r="AM2194" s="43">
        <f t="shared" si="4260"/>
        <v>0</v>
      </c>
      <c r="AN2194" s="2"/>
      <c r="AO2194" s="1"/>
      <c r="AP2194" s="1"/>
      <c r="AQ2194" s="1"/>
      <c r="AR2194" s="1"/>
      <c r="AS2194" s="1"/>
    </row>
    <row r="2195" ht="31.5">
      <c r="B2195" s="41" t="s">
        <v>848</v>
      </c>
      <c r="C2195" s="41" t="s">
        <v>227</v>
      </c>
      <c r="D2195" s="41" t="s">
        <v>227</v>
      </c>
      <c r="E2195" s="26" t="str">
        <f t="shared" si="4261"/>
        <v>0707</v>
      </c>
      <c r="F2195" s="41" t="s">
        <v>377</v>
      </c>
      <c r="G2195" s="41"/>
      <c r="H2195" s="42" t="s">
        <v>378</v>
      </c>
      <c r="I2195" s="43">
        <f t="shared" si="4342"/>
        <v>5016.8999999999996</v>
      </c>
      <c r="J2195" s="43">
        <f t="shared" si="4343"/>
        <v>5016.8999999999996</v>
      </c>
      <c r="K2195" s="43">
        <f t="shared" si="4344"/>
        <v>5016.8999999999996</v>
      </c>
      <c r="L2195" s="43">
        <f t="shared" si="4345"/>
        <v>0</v>
      </c>
      <c r="M2195" s="43">
        <f t="shared" si="4346"/>
        <v>0</v>
      </c>
      <c r="N2195" s="43">
        <f t="shared" si="4347"/>
        <v>0</v>
      </c>
      <c r="O2195" s="43">
        <f t="shared" si="4348"/>
        <v>0</v>
      </c>
      <c r="P2195" s="43">
        <f t="shared" si="4349"/>
        <v>0</v>
      </c>
      <c r="Q2195" s="43">
        <f t="shared" si="4350"/>
        <v>0</v>
      </c>
      <c r="R2195" s="43">
        <f t="shared" si="4351"/>
        <v>0</v>
      </c>
      <c r="S2195" s="43">
        <f t="shared" si="4352"/>
        <v>0</v>
      </c>
      <c r="T2195" s="43">
        <f t="shared" si="4353"/>
        <v>0</v>
      </c>
      <c r="U2195" s="43">
        <v>0</v>
      </c>
      <c r="V2195" s="43">
        <f t="shared" si="4262"/>
        <v>5016.8999999999996</v>
      </c>
      <c r="W2195" s="43">
        <f t="shared" si="4354"/>
        <v>0</v>
      </c>
      <c r="X2195" s="43">
        <f t="shared" si="4355"/>
        <v>0</v>
      </c>
      <c r="Y2195" s="43">
        <f t="shared" si="4356"/>
        <v>0</v>
      </c>
      <c r="Z2195" s="43">
        <f t="shared" si="4357"/>
        <v>0</v>
      </c>
      <c r="AA2195" s="43">
        <f t="shared" si="4358"/>
        <v>0</v>
      </c>
      <c r="AB2195" s="43">
        <f t="shared" si="4359"/>
        <v>5016.8999999999996</v>
      </c>
      <c r="AC2195" s="44">
        <f t="shared" si="4360"/>
        <v>5016.8999999999996</v>
      </c>
      <c r="AD2195" s="44">
        <f t="shared" si="4361"/>
        <v>5016.8999999999996</v>
      </c>
      <c r="AE2195" s="45">
        <f t="shared" si="4252"/>
        <v>100</v>
      </c>
      <c r="AF2195" s="43">
        <f t="shared" si="4362"/>
        <v>5016.8999999999996</v>
      </c>
      <c r="AG2195" s="43">
        <f t="shared" si="4363"/>
        <v>0</v>
      </c>
      <c r="AH2195" s="43">
        <f t="shared" si="4364"/>
        <v>0</v>
      </c>
      <c r="AI2195" s="43">
        <f t="shared" si="4365"/>
        <v>0</v>
      </c>
      <c r="AJ2195" s="43">
        <f t="shared" si="4366"/>
        <v>0</v>
      </c>
      <c r="AK2195" s="43">
        <f t="shared" si="4367"/>
        <v>0</v>
      </c>
      <c r="AL2195" s="43">
        <f t="shared" si="4259"/>
        <v>5016.8999999999996</v>
      </c>
      <c r="AM2195" s="43">
        <f t="shared" si="4260"/>
        <v>0</v>
      </c>
      <c r="AN2195" s="2"/>
      <c r="AR2195" s="1"/>
      <c r="AS2195" s="1"/>
    </row>
    <row r="2196" ht="63">
      <c r="B2196" s="41" t="s">
        <v>848</v>
      </c>
      <c r="C2196" s="41" t="s">
        <v>227</v>
      </c>
      <c r="D2196" s="41" t="s">
        <v>227</v>
      </c>
      <c r="E2196" s="26" t="str">
        <f t="shared" si="4261"/>
        <v>0707</v>
      </c>
      <c r="F2196" s="41" t="s">
        <v>823</v>
      </c>
      <c r="G2196" s="41"/>
      <c r="H2196" s="42" t="s">
        <v>824</v>
      </c>
      <c r="I2196" s="43">
        <f t="shared" si="4342"/>
        <v>5016.8999999999996</v>
      </c>
      <c r="J2196" s="43">
        <f t="shared" si="4343"/>
        <v>5016.8999999999996</v>
      </c>
      <c r="K2196" s="43">
        <f t="shared" si="4344"/>
        <v>5016.8999999999996</v>
      </c>
      <c r="L2196" s="43">
        <f t="shared" si="4345"/>
        <v>0</v>
      </c>
      <c r="M2196" s="43">
        <f t="shared" si="4346"/>
        <v>0</v>
      </c>
      <c r="N2196" s="43">
        <f t="shared" si="4347"/>
        <v>0</v>
      </c>
      <c r="O2196" s="43">
        <f t="shared" si="4348"/>
        <v>0</v>
      </c>
      <c r="P2196" s="43">
        <f t="shared" si="4349"/>
        <v>0</v>
      </c>
      <c r="Q2196" s="43">
        <f t="shared" si="4350"/>
        <v>0</v>
      </c>
      <c r="R2196" s="43">
        <f t="shared" si="4351"/>
        <v>0</v>
      </c>
      <c r="S2196" s="43">
        <f t="shared" si="4352"/>
        <v>0</v>
      </c>
      <c r="T2196" s="43">
        <f t="shared" si="4353"/>
        <v>0</v>
      </c>
      <c r="U2196" s="43">
        <v>0</v>
      </c>
      <c r="V2196" s="43">
        <f t="shared" si="4262"/>
        <v>5016.8999999999996</v>
      </c>
      <c r="W2196" s="43">
        <f t="shared" si="4354"/>
        <v>0</v>
      </c>
      <c r="X2196" s="43">
        <f t="shared" si="4355"/>
        <v>0</v>
      </c>
      <c r="Y2196" s="43">
        <f t="shared" si="4356"/>
        <v>0</v>
      </c>
      <c r="Z2196" s="43">
        <f t="shared" si="4357"/>
        <v>0</v>
      </c>
      <c r="AA2196" s="43">
        <f t="shared" si="4358"/>
        <v>0</v>
      </c>
      <c r="AB2196" s="43">
        <f t="shared" si="4359"/>
        <v>5016.8999999999996</v>
      </c>
      <c r="AC2196" s="44">
        <f t="shared" si="4360"/>
        <v>5016.8999999999996</v>
      </c>
      <c r="AD2196" s="44">
        <f t="shared" si="4361"/>
        <v>5016.8999999999996</v>
      </c>
      <c r="AE2196" s="45">
        <f t="shared" si="4252"/>
        <v>100</v>
      </c>
      <c r="AF2196" s="43">
        <f t="shared" si="4362"/>
        <v>5016.8999999999996</v>
      </c>
      <c r="AG2196" s="43">
        <f t="shared" si="4363"/>
        <v>0</v>
      </c>
      <c r="AH2196" s="43">
        <f t="shared" si="4364"/>
        <v>0</v>
      </c>
      <c r="AI2196" s="43">
        <f t="shared" si="4365"/>
        <v>0</v>
      </c>
      <c r="AJ2196" s="43">
        <f t="shared" si="4366"/>
        <v>0</v>
      </c>
      <c r="AK2196" s="43">
        <f t="shared" si="4367"/>
        <v>0</v>
      </c>
      <c r="AL2196" s="43">
        <f t="shared" si="4259"/>
        <v>5016.8999999999996</v>
      </c>
      <c r="AM2196" s="43">
        <f t="shared" si="4260"/>
        <v>0</v>
      </c>
      <c r="AN2196" s="2"/>
      <c r="AO2196" s="1"/>
      <c r="AP2196" s="1"/>
      <c r="AQ2196" s="1"/>
      <c r="AR2196" s="1"/>
      <c r="AS2196" s="1"/>
    </row>
    <row r="2197" ht="31.5">
      <c r="B2197" s="41" t="s">
        <v>848</v>
      </c>
      <c r="C2197" s="41" t="s">
        <v>227</v>
      </c>
      <c r="D2197" s="41" t="s">
        <v>227</v>
      </c>
      <c r="E2197" s="26" t="str">
        <f t="shared" si="4261"/>
        <v>0707</v>
      </c>
      <c r="F2197" s="41" t="s">
        <v>823</v>
      </c>
      <c r="G2197" s="41" t="s">
        <v>177</v>
      </c>
      <c r="H2197" s="42" t="s">
        <v>178</v>
      </c>
      <c r="I2197" s="43">
        <f t="shared" si="4342"/>
        <v>5016.8999999999996</v>
      </c>
      <c r="J2197" s="43">
        <f t="shared" si="4343"/>
        <v>5016.8999999999996</v>
      </c>
      <c r="K2197" s="43">
        <f t="shared" si="4344"/>
        <v>5016.8999999999996</v>
      </c>
      <c r="L2197" s="43">
        <f t="shared" si="4345"/>
        <v>0</v>
      </c>
      <c r="M2197" s="43">
        <f t="shared" si="4346"/>
        <v>0</v>
      </c>
      <c r="N2197" s="43">
        <f t="shared" si="4347"/>
        <v>0</v>
      </c>
      <c r="O2197" s="43">
        <f t="shared" si="4348"/>
        <v>0</v>
      </c>
      <c r="P2197" s="43">
        <f t="shared" si="4349"/>
        <v>0</v>
      </c>
      <c r="Q2197" s="43">
        <f t="shared" si="4350"/>
        <v>0</v>
      </c>
      <c r="R2197" s="43">
        <f t="shared" si="4351"/>
        <v>0</v>
      </c>
      <c r="S2197" s="43">
        <f t="shared" si="4352"/>
        <v>0</v>
      </c>
      <c r="T2197" s="43">
        <f t="shared" si="4353"/>
        <v>0</v>
      </c>
      <c r="U2197" s="43">
        <v>0</v>
      </c>
      <c r="V2197" s="43">
        <f t="shared" si="4262"/>
        <v>5016.8999999999996</v>
      </c>
      <c r="W2197" s="43">
        <f t="shared" si="4354"/>
        <v>0</v>
      </c>
      <c r="X2197" s="43">
        <f t="shared" si="4355"/>
        <v>0</v>
      </c>
      <c r="Y2197" s="43">
        <f t="shared" si="4356"/>
        <v>0</v>
      </c>
      <c r="Z2197" s="43">
        <f t="shared" si="4357"/>
        <v>0</v>
      </c>
      <c r="AA2197" s="43">
        <f t="shared" si="4358"/>
        <v>0</v>
      </c>
      <c r="AB2197" s="43">
        <f t="shared" si="4359"/>
        <v>5016.8999999999996</v>
      </c>
      <c r="AC2197" s="44">
        <f t="shared" si="4360"/>
        <v>5016.8999999999996</v>
      </c>
      <c r="AD2197" s="44">
        <f t="shared" si="4361"/>
        <v>5016.8999999999996</v>
      </c>
      <c r="AE2197" s="45">
        <f t="shared" si="4252"/>
        <v>100</v>
      </c>
      <c r="AF2197" s="43">
        <f t="shared" si="4362"/>
        <v>5016.8999999999996</v>
      </c>
      <c r="AG2197" s="43">
        <f t="shared" si="4363"/>
        <v>0</v>
      </c>
      <c r="AH2197" s="43">
        <f t="shared" si="4364"/>
        <v>0</v>
      </c>
      <c r="AI2197" s="43">
        <f t="shared" si="4365"/>
        <v>0</v>
      </c>
      <c r="AJ2197" s="43">
        <f t="shared" si="4366"/>
        <v>0</v>
      </c>
      <c r="AK2197" s="43">
        <f t="shared" si="4367"/>
        <v>0</v>
      </c>
      <c r="AL2197" s="43">
        <f t="shared" si="4259"/>
        <v>5016.8999999999996</v>
      </c>
      <c r="AM2197" s="43">
        <f t="shared" si="4260"/>
        <v>0</v>
      </c>
      <c r="AN2197" s="2"/>
      <c r="AO2197" s="1"/>
      <c r="AP2197" s="1"/>
      <c r="AQ2197" s="1"/>
      <c r="AR2197" s="1"/>
      <c r="AS2197" s="1"/>
    </row>
    <row r="2198" ht="63">
      <c r="B2198" s="41" t="s">
        <v>848</v>
      </c>
      <c r="C2198" s="41" t="s">
        <v>227</v>
      </c>
      <c r="D2198" s="41" t="s">
        <v>227</v>
      </c>
      <c r="E2198" s="26" t="str">
        <f t="shared" si="4261"/>
        <v>0707</v>
      </c>
      <c r="F2198" s="41" t="s">
        <v>823</v>
      </c>
      <c r="G2198" s="41" t="s">
        <v>373</v>
      </c>
      <c r="H2198" s="42" t="s">
        <v>374</v>
      </c>
      <c r="I2198" s="43">
        <v>5016.8999999999996</v>
      </c>
      <c r="J2198" s="43">
        <v>5016.8999999999996</v>
      </c>
      <c r="K2198" s="43">
        <v>5016.8999999999996</v>
      </c>
      <c r="L2198" s="43"/>
      <c r="M2198" s="43"/>
      <c r="N2198" s="43"/>
      <c r="O2198" s="43">
        <v>0</v>
      </c>
      <c r="P2198" s="43">
        <v>0</v>
      </c>
      <c r="Q2198" s="43">
        <v>0</v>
      </c>
      <c r="R2198" s="43">
        <v>0</v>
      </c>
      <c r="S2198" s="43">
        <v>0</v>
      </c>
      <c r="T2198" s="43">
        <v>0</v>
      </c>
      <c r="U2198" s="43">
        <v>0</v>
      </c>
      <c r="V2198" s="43">
        <f t="shared" si="4262"/>
        <v>5016.8999999999996</v>
      </c>
      <c r="W2198" s="43"/>
      <c r="X2198" s="43"/>
      <c r="Y2198" s="43"/>
      <c r="Z2198" s="43"/>
      <c r="AA2198" s="43"/>
      <c r="AB2198" s="43">
        <v>5016.8999999999996</v>
      </c>
      <c r="AC2198" s="44">
        <v>5016.8999999999996</v>
      </c>
      <c r="AD2198" s="44">
        <v>5016.8999999999996</v>
      </c>
      <c r="AE2198" s="45">
        <f t="shared" si="4252"/>
        <v>100</v>
      </c>
      <c r="AF2198" s="43">
        <v>5016.8999999999996</v>
      </c>
      <c r="AG2198" s="43">
        <v>0</v>
      </c>
      <c r="AH2198" s="43">
        <v>0</v>
      </c>
      <c r="AI2198" s="43">
        <v>0</v>
      </c>
      <c r="AJ2198" s="43">
        <v>0</v>
      </c>
      <c r="AK2198" s="43">
        <v>0</v>
      </c>
      <c r="AL2198" s="43">
        <f t="shared" si="4259"/>
        <v>5016.8999999999996</v>
      </c>
      <c r="AM2198" s="43">
        <f t="shared" si="4260"/>
        <v>0</v>
      </c>
      <c r="AN2198" s="19"/>
      <c r="AO2198" s="1"/>
      <c r="AP2198" s="1"/>
      <c r="AQ2198" s="1"/>
      <c r="AR2198" s="1"/>
      <c r="AS2198" s="1"/>
    </row>
    <row r="2199" ht="47.25">
      <c r="B2199" s="41" t="s">
        <v>848</v>
      </c>
      <c r="C2199" s="41" t="s">
        <v>227</v>
      </c>
      <c r="D2199" s="41" t="s">
        <v>227</v>
      </c>
      <c r="E2199" s="26" t="str">
        <f t="shared" si="4261"/>
        <v>0707</v>
      </c>
      <c r="F2199" s="41" t="s">
        <v>328</v>
      </c>
      <c r="G2199" s="41"/>
      <c r="H2199" s="42" t="s">
        <v>329</v>
      </c>
      <c r="I2199" s="43">
        <f t="shared" si="4342"/>
        <v>200</v>
      </c>
      <c r="J2199" s="43">
        <f t="shared" si="4343"/>
        <v>200</v>
      </c>
      <c r="K2199" s="43">
        <f t="shared" si="4344"/>
        <v>200</v>
      </c>
      <c r="L2199" s="43">
        <f t="shared" si="4345"/>
        <v>0</v>
      </c>
      <c r="M2199" s="43">
        <f t="shared" si="4346"/>
        <v>0</v>
      </c>
      <c r="N2199" s="43">
        <f t="shared" si="4347"/>
        <v>0</v>
      </c>
      <c r="O2199" s="43">
        <f t="shared" si="4348"/>
        <v>0</v>
      </c>
      <c r="P2199" s="43">
        <f t="shared" si="4349"/>
        <v>0</v>
      </c>
      <c r="Q2199" s="43">
        <f t="shared" si="4350"/>
        <v>0</v>
      </c>
      <c r="R2199" s="43">
        <f t="shared" si="4351"/>
        <v>0</v>
      </c>
      <c r="S2199" s="43">
        <f t="shared" si="4352"/>
        <v>0</v>
      </c>
      <c r="T2199" s="43">
        <f t="shared" si="4353"/>
        <v>0</v>
      </c>
      <c r="U2199" s="43">
        <v>0</v>
      </c>
      <c r="V2199" s="43">
        <f t="shared" si="4262"/>
        <v>200</v>
      </c>
      <c r="W2199" s="43">
        <f t="shared" si="4354"/>
        <v>0</v>
      </c>
      <c r="X2199" s="43">
        <f t="shared" si="4355"/>
        <v>0</v>
      </c>
      <c r="Y2199" s="43">
        <f t="shared" si="4356"/>
        <v>0</v>
      </c>
      <c r="Z2199" s="43">
        <f t="shared" si="4357"/>
        <v>0</v>
      </c>
      <c r="AA2199" s="43">
        <f t="shared" si="4358"/>
        <v>0</v>
      </c>
      <c r="AB2199" s="43">
        <f t="shared" si="4359"/>
        <v>200</v>
      </c>
      <c r="AC2199" s="44">
        <f t="shared" si="4360"/>
        <v>200</v>
      </c>
      <c r="AD2199" s="44">
        <f t="shared" si="4361"/>
        <v>200</v>
      </c>
      <c r="AE2199" s="45">
        <f t="shared" si="4252"/>
        <v>100</v>
      </c>
      <c r="AF2199" s="43">
        <f t="shared" si="4362"/>
        <v>200</v>
      </c>
      <c r="AG2199" s="43">
        <f t="shared" si="4363"/>
        <v>0</v>
      </c>
      <c r="AH2199" s="43">
        <f t="shared" si="4364"/>
        <v>0</v>
      </c>
      <c r="AI2199" s="43">
        <f t="shared" si="4365"/>
        <v>0</v>
      </c>
      <c r="AJ2199" s="43">
        <f t="shared" si="4366"/>
        <v>0</v>
      </c>
      <c r="AK2199" s="43">
        <f t="shared" si="4367"/>
        <v>0</v>
      </c>
      <c r="AL2199" s="43">
        <f t="shared" si="4259"/>
        <v>200</v>
      </c>
      <c r="AM2199" s="43">
        <f t="shared" si="4260"/>
        <v>0</v>
      </c>
      <c r="AN2199" s="2"/>
      <c r="AO2199" s="1"/>
      <c r="AP2199" s="1"/>
      <c r="AQ2199" s="1"/>
      <c r="AR2199" s="1"/>
      <c r="AS2199" s="1"/>
    </row>
    <row r="2200" ht="31.5">
      <c r="B2200" s="41" t="s">
        <v>848</v>
      </c>
      <c r="C2200" s="41" t="s">
        <v>227</v>
      </c>
      <c r="D2200" s="41" t="s">
        <v>227</v>
      </c>
      <c r="E2200" s="26" t="str">
        <f t="shared" si="4261"/>
        <v>0707</v>
      </c>
      <c r="F2200" s="41" t="s">
        <v>390</v>
      </c>
      <c r="G2200" s="41"/>
      <c r="H2200" s="42" t="s">
        <v>391</v>
      </c>
      <c r="I2200" s="43">
        <f t="shared" si="4342"/>
        <v>200</v>
      </c>
      <c r="J2200" s="43">
        <f t="shared" si="4343"/>
        <v>200</v>
      </c>
      <c r="K2200" s="43">
        <f t="shared" si="4344"/>
        <v>200</v>
      </c>
      <c r="L2200" s="43">
        <f t="shared" si="4345"/>
        <v>0</v>
      </c>
      <c r="M2200" s="43">
        <f t="shared" si="4346"/>
        <v>0</v>
      </c>
      <c r="N2200" s="43">
        <f t="shared" si="4347"/>
        <v>0</v>
      </c>
      <c r="O2200" s="43">
        <f t="shared" si="4348"/>
        <v>0</v>
      </c>
      <c r="P2200" s="43">
        <f t="shared" si="4349"/>
        <v>0</v>
      </c>
      <c r="Q2200" s="43">
        <f t="shared" si="4350"/>
        <v>0</v>
      </c>
      <c r="R2200" s="43">
        <f t="shared" si="4351"/>
        <v>0</v>
      </c>
      <c r="S2200" s="43">
        <f t="shared" si="4352"/>
        <v>0</v>
      </c>
      <c r="T2200" s="43">
        <f t="shared" si="4353"/>
        <v>0</v>
      </c>
      <c r="U2200" s="43">
        <v>0</v>
      </c>
      <c r="V2200" s="43">
        <f t="shared" si="4262"/>
        <v>200</v>
      </c>
      <c r="W2200" s="43">
        <f t="shared" si="4354"/>
        <v>0</v>
      </c>
      <c r="X2200" s="43">
        <f t="shared" si="4355"/>
        <v>0</v>
      </c>
      <c r="Y2200" s="43">
        <f t="shared" si="4356"/>
        <v>0</v>
      </c>
      <c r="Z2200" s="43">
        <f t="shared" si="4357"/>
        <v>0</v>
      </c>
      <c r="AA2200" s="43">
        <f t="shared" si="4358"/>
        <v>0</v>
      </c>
      <c r="AB2200" s="43">
        <f t="shared" si="4359"/>
        <v>200</v>
      </c>
      <c r="AC2200" s="44">
        <f t="shared" si="4360"/>
        <v>200</v>
      </c>
      <c r="AD2200" s="44">
        <f t="shared" si="4361"/>
        <v>200</v>
      </c>
      <c r="AE2200" s="45">
        <f t="shared" si="4252"/>
        <v>100</v>
      </c>
      <c r="AF2200" s="43">
        <f t="shared" si="4362"/>
        <v>200</v>
      </c>
      <c r="AG2200" s="43">
        <f t="shared" si="4363"/>
        <v>0</v>
      </c>
      <c r="AH2200" s="43">
        <f t="shared" si="4364"/>
        <v>0</v>
      </c>
      <c r="AI2200" s="43">
        <f t="shared" si="4365"/>
        <v>0</v>
      </c>
      <c r="AJ2200" s="43">
        <f t="shared" si="4366"/>
        <v>0</v>
      </c>
      <c r="AK2200" s="43">
        <f t="shared" si="4367"/>
        <v>0</v>
      </c>
      <c r="AL2200" s="43">
        <f t="shared" si="4259"/>
        <v>200</v>
      </c>
      <c r="AM2200" s="43">
        <f t="shared" si="4260"/>
        <v>0</v>
      </c>
      <c r="AN2200" s="2"/>
      <c r="AO2200" s="1"/>
      <c r="AP2200" s="1"/>
      <c r="AQ2200" s="1"/>
      <c r="AR2200" s="1"/>
      <c r="AS2200" s="1"/>
    </row>
    <row r="2201" ht="47.25">
      <c r="B2201" s="41" t="s">
        <v>848</v>
      </c>
      <c r="C2201" s="41" t="s">
        <v>227</v>
      </c>
      <c r="D2201" s="41" t="s">
        <v>227</v>
      </c>
      <c r="E2201" s="26" t="str">
        <f t="shared" si="4261"/>
        <v>0707</v>
      </c>
      <c r="F2201" s="41" t="s">
        <v>825</v>
      </c>
      <c r="G2201" s="41"/>
      <c r="H2201" s="42" t="s">
        <v>826</v>
      </c>
      <c r="I2201" s="43">
        <f t="shared" si="4342"/>
        <v>200</v>
      </c>
      <c r="J2201" s="43">
        <f t="shared" si="4343"/>
        <v>200</v>
      </c>
      <c r="K2201" s="43">
        <f t="shared" si="4344"/>
        <v>200</v>
      </c>
      <c r="L2201" s="43">
        <f t="shared" si="4345"/>
        <v>0</v>
      </c>
      <c r="M2201" s="43">
        <f t="shared" si="4346"/>
        <v>0</v>
      </c>
      <c r="N2201" s="43">
        <f t="shared" si="4347"/>
        <v>0</v>
      </c>
      <c r="O2201" s="43">
        <f t="shared" si="4348"/>
        <v>0</v>
      </c>
      <c r="P2201" s="43">
        <f t="shared" si="4349"/>
        <v>0</v>
      </c>
      <c r="Q2201" s="43">
        <f t="shared" si="4350"/>
        <v>0</v>
      </c>
      <c r="R2201" s="43">
        <f t="shared" si="4351"/>
        <v>0</v>
      </c>
      <c r="S2201" s="43">
        <f t="shared" si="4352"/>
        <v>0</v>
      </c>
      <c r="T2201" s="43">
        <f t="shared" si="4353"/>
        <v>0</v>
      </c>
      <c r="U2201" s="43">
        <v>0</v>
      </c>
      <c r="V2201" s="43">
        <f t="shared" si="4262"/>
        <v>200</v>
      </c>
      <c r="W2201" s="43">
        <f t="shared" si="4354"/>
        <v>0</v>
      </c>
      <c r="X2201" s="43">
        <f t="shared" si="4355"/>
        <v>0</v>
      </c>
      <c r="Y2201" s="43">
        <f t="shared" si="4356"/>
        <v>0</v>
      </c>
      <c r="Z2201" s="43">
        <f t="shared" si="4357"/>
        <v>0</v>
      </c>
      <c r="AA2201" s="43">
        <f t="shared" si="4358"/>
        <v>0</v>
      </c>
      <c r="AB2201" s="43">
        <f t="shared" si="4359"/>
        <v>200</v>
      </c>
      <c r="AC2201" s="44">
        <f t="shared" si="4360"/>
        <v>200</v>
      </c>
      <c r="AD2201" s="44">
        <f t="shared" si="4361"/>
        <v>200</v>
      </c>
      <c r="AE2201" s="45">
        <f t="shared" si="4252"/>
        <v>100</v>
      </c>
      <c r="AF2201" s="43">
        <f t="shared" si="4362"/>
        <v>200</v>
      </c>
      <c r="AG2201" s="43">
        <f t="shared" si="4363"/>
        <v>0</v>
      </c>
      <c r="AH2201" s="43">
        <f t="shared" si="4364"/>
        <v>0</v>
      </c>
      <c r="AI2201" s="43">
        <f t="shared" si="4365"/>
        <v>0</v>
      </c>
      <c r="AJ2201" s="43">
        <f t="shared" si="4366"/>
        <v>0</v>
      </c>
      <c r="AK2201" s="43">
        <f t="shared" si="4367"/>
        <v>0</v>
      </c>
      <c r="AL2201" s="43">
        <f t="shared" si="4259"/>
        <v>200</v>
      </c>
      <c r="AM2201" s="43">
        <f t="shared" si="4260"/>
        <v>0</v>
      </c>
      <c r="AN2201" s="2"/>
      <c r="AR2201" s="1"/>
      <c r="AS2201" s="1"/>
    </row>
    <row r="2202" ht="31.5">
      <c r="B2202" s="41" t="s">
        <v>848</v>
      </c>
      <c r="C2202" s="41" t="s">
        <v>227</v>
      </c>
      <c r="D2202" s="41" t="s">
        <v>227</v>
      </c>
      <c r="E2202" s="26" t="str">
        <f t="shared" si="4261"/>
        <v>0707</v>
      </c>
      <c r="F2202" s="41" t="s">
        <v>827</v>
      </c>
      <c r="G2202" s="41"/>
      <c r="H2202" s="42" t="s">
        <v>828</v>
      </c>
      <c r="I2202" s="43">
        <f t="shared" si="4342"/>
        <v>200</v>
      </c>
      <c r="J2202" s="43">
        <f t="shared" si="4343"/>
        <v>200</v>
      </c>
      <c r="K2202" s="43">
        <f t="shared" si="4344"/>
        <v>200</v>
      </c>
      <c r="L2202" s="43">
        <f t="shared" si="4345"/>
        <v>0</v>
      </c>
      <c r="M2202" s="43">
        <f t="shared" si="4346"/>
        <v>0</v>
      </c>
      <c r="N2202" s="43">
        <f t="shared" si="4347"/>
        <v>0</v>
      </c>
      <c r="O2202" s="43">
        <f t="shared" si="4348"/>
        <v>0</v>
      </c>
      <c r="P2202" s="43">
        <f t="shared" si="4349"/>
        <v>0</v>
      </c>
      <c r="Q2202" s="43">
        <f t="shared" si="4350"/>
        <v>0</v>
      </c>
      <c r="R2202" s="43">
        <f t="shared" si="4351"/>
        <v>0</v>
      </c>
      <c r="S2202" s="43">
        <f t="shared" si="4352"/>
        <v>0</v>
      </c>
      <c r="T2202" s="43">
        <f t="shared" si="4353"/>
        <v>0</v>
      </c>
      <c r="U2202" s="43">
        <v>0</v>
      </c>
      <c r="V2202" s="43">
        <f t="shared" si="4262"/>
        <v>200</v>
      </c>
      <c r="W2202" s="43">
        <f t="shared" si="4354"/>
        <v>0</v>
      </c>
      <c r="X2202" s="43">
        <f t="shared" si="4355"/>
        <v>0</v>
      </c>
      <c r="Y2202" s="43">
        <f t="shared" si="4356"/>
        <v>0</v>
      </c>
      <c r="Z2202" s="43">
        <f t="shared" si="4357"/>
        <v>0</v>
      </c>
      <c r="AA2202" s="43">
        <f t="shared" si="4358"/>
        <v>0</v>
      </c>
      <c r="AB2202" s="43">
        <f t="shared" si="4359"/>
        <v>200</v>
      </c>
      <c r="AC2202" s="44">
        <f t="shared" si="4360"/>
        <v>200</v>
      </c>
      <c r="AD2202" s="44">
        <f t="shared" si="4361"/>
        <v>200</v>
      </c>
      <c r="AE2202" s="45">
        <f t="shared" si="4252"/>
        <v>100</v>
      </c>
      <c r="AF2202" s="43">
        <f t="shared" si="4362"/>
        <v>200</v>
      </c>
      <c r="AG2202" s="43">
        <f t="shared" si="4363"/>
        <v>0</v>
      </c>
      <c r="AH2202" s="43">
        <f t="shared" si="4364"/>
        <v>0</v>
      </c>
      <c r="AI2202" s="43">
        <f t="shared" si="4365"/>
        <v>0</v>
      </c>
      <c r="AJ2202" s="43">
        <f t="shared" si="4366"/>
        <v>0</v>
      </c>
      <c r="AK2202" s="43">
        <f t="shared" si="4367"/>
        <v>0</v>
      </c>
      <c r="AL2202" s="43">
        <f t="shared" si="4259"/>
        <v>200</v>
      </c>
      <c r="AM2202" s="43">
        <f t="shared" si="4260"/>
        <v>0</v>
      </c>
      <c r="AN2202" s="2"/>
      <c r="AO2202" s="1"/>
      <c r="AP2202" s="1"/>
      <c r="AQ2202" s="1"/>
      <c r="AR2202" s="1"/>
      <c r="AS2202" s="1"/>
    </row>
    <row r="2203" ht="31.5">
      <c r="B2203" s="41" t="s">
        <v>848</v>
      </c>
      <c r="C2203" s="41" t="s">
        <v>227</v>
      </c>
      <c r="D2203" s="41" t="s">
        <v>227</v>
      </c>
      <c r="E2203" s="26" t="str">
        <f t="shared" si="4261"/>
        <v>0707</v>
      </c>
      <c r="F2203" s="41" t="s">
        <v>827</v>
      </c>
      <c r="G2203" s="41" t="s">
        <v>53</v>
      </c>
      <c r="H2203" s="42" t="s">
        <v>54</v>
      </c>
      <c r="I2203" s="43">
        <f t="shared" si="4342"/>
        <v>200</v>
      </c>
      <c r="J2203" s="43">
        <f t="shared" si="4343"/>
        <v>200</v>
      </c>
      <c r="K2203" s="43">
        <f t="shared" si="4344"/>
        <v>200</v>
      </c>
      <c r="L2203" s="43">
        <f t="shared" si="4345"/>
        <v>0</v>
      </c>
      <c r="M2203" s="43">
        <f t="shared" si="4346"/>
        <v>0</v>
      </c>
      <c r="N2203" s="43">
        <f t="shared" si="4347"/>
        <v>0</v>
      </c>
      <c r="O2203" s="43">
        <f t="shared" si="4348"/>
        <v>0</v>
      </c>
      <c r="P2203" s="43">
        <f t="shared" si="4349"/>
        <v>0</v>
      </c>
      <c r="Q2203" s="43">
        <f t="shared" si="4350"/>
        <v>0</v>
      </c>
      <c r="R2203" s="43">
        <f t="shared" si="4351"/>
        <v>0</v>
      </c>
      <c r="S2203" s="43">
        <f t="shared" si="4352"/>
        <v>0</v>
      </c>
      <c r="T2203" s="43">
        <f t="shared" si="4353"/>
        <v>0</v>
      </c>
      <c r="U2203" s="43">
        <v>0</v>
      </c>
      <c r="V2203" s="43">
        <f t="shared" si="4262"/>
        <v>200</v>
      </c>
      <c r="W2203" s="43">
        <f t="shared" si="4354"/>
        <v>0</v>
      </c>
      <c r="X2203" s="43">
        <f t="shared" si="4355"/>
        <v>0</v>
      </c>
      <c r="Y2203" s="43">
        <f t="shared" si="4356"/>
        <v>0</v>
      </c>
      <c r="Z2203" s="43">
        <f t="shared" si="4357"/>
        <v>0</v>
      </c>
      <c r="AA2203" s="43">
        <f t="shared" si="4358"/>
        <v>0</v>
      </c>
      <c r="AB2203" s="43">
        <f t="shared" si="4359"/>
        <v>200</v>
      </c>
      <c r="AC2203" s="44">
        <f t="shared" si="4360"/>
        <v>200</v>
      </c>
      <c r="AD2203" s="44">
        <f t="shared" si="4361"/>
        <v>200</v>
      </c>
      <c r="AE2203" s="45">
        <f t="shared" si="4252"/>
        <v>100</v>
      </c>
      <c r="AF2203" s="43">
        <f t="shared" si="4362"/>
        <v>200</v>
      </c>
      <c r="AG2203" s="43">
        <f t="shared" si="4363"/>
        <v>0</v>
      </c>
      <c r="AH2203" s="43">
        <f t="shared" si="4364"/>
        <v>0</v>
      </c>
      <c r="AI2203" s="43">
        <f t="shared" si="4365"/>
        <v>0</v>
      </c>
      <c r="AJ2203" s="43">
        <f t="shared" si="4366"/>
        <v>0</v>
      </c>
      <c r="AK2203" s="43">
        <f t="shared" si="4367"/>
        <v>0</v>
      </c>
      <c r="AL2203" s="43">
        <f t="shared" si="4259"/>
        <v>200</v>
      </c>
      <c r="AM2203" s="43">
        <f t="shared" si="4260"/>
        <v>0</v>
      </c>
      <c r="AN2203" s="2"/>
      <c r="AO2203" s="1"/>
      <c r="AP2203" s="1"/>
      <c r="AQ2203" s="1"/>
      <c r="AR2203" s="1"/>
      <c r="AS2203" s="1"/>
    </row>
    <row r="2204" ht="31.5">
      <c r="B2204" s="41" t="s">
        <v>848</v>
      </c>
      <c r="C2204" s="41" t="s">
        <v>227</v>
      </c>
      <c r="D2204" s="41" t="s">
        <v>227</v>
      </c>
      <c r="E2204" s="26" t="str">
        <f t="shared" si="4261"/>
        <v>0707</v>
      </c>
      <c r="F2204" s="41" t="s">
        <v>827</v>
      </c>
      <c r="G2204" s="41" t="s">
        <v>55</v>
      </c>
      <c r="H2204" s="42" t="s">
        <v>56</v>
      </c>
      <c r="I2204" s="43">
        <v>200</v>
      </c>
      <c r="J2204" s="43">
        <v>200</v>
      </c>
      <c r="K2204" s="43">
        <v>200</v>
      </c>
      <c r="L2204" s="43"/>
      <c r="M2204" s="43"/>
      <c r="N2204" s="43"/>
      <c r="O2204" s="43">
        <v>0</v>
      </c>
      <c r="P2204" s="43">
        <v>0</v>
      </c>
      <c r="Q2204" s="43">
        <v>0</v>
      </c>
      <c r="R2204" s="43">
        <v>0</v>
      </c>
      <c r="S2204" s="43">
        <v>0</v>
      </c>
      <c r="T2204" s="43">
        <v>0</v>
      </c>
      <c r="U2204" s="43">
        <v>0</v>
      </c>
      <c r="V2204" s="43">
        <f t="shared" si="4262"/>
        <v>200</v>
      </c>
      <c r="W2204" s="43"/>
      <c r="X2204" s="43"/>
      <c r="Y2204" s="43"/>
      <c r="Z2204" s="43"/>
      <c r="AA2204" s="43"/>
      <c r="AB2204" s="43">
        <v>200</v>
      </c>
      <c r="AC2204" s="44">
        <v>200</v>
      </c>
      <c r="AD2204" s="44">
        <v>200</v>
      </c>
      <c r="AE2204" s="45">
        <f t="shared" si="4252"/>
        <v>100</v>
      </c>
      <c r="AF2204" s="43">
        <v>200</v>
      </c>
      <c r="AG2204" s="43">
        <v>0</v>
      </c>
      <c r="AH2204" s="43">
        <v>0</v>
      </c>
      <c r="AI2204" s="43">
        <v>0</v>
      </c>
      <c r="AJ2204" s="43">
        <v>0</v>
      </c>
      <c r="AK2204" s="43">
        <v>0</v>
      </c>
      <c r="AL2204" s="43">
        <f t="shared" si="4259"/>
        <v>200</v>
      </c>
      <c r="AM2204" s="43">
        <f t="shared" si="4260"/>
        <v>0</v>
      </c>
      <c r="AN2204" s="19"/>
      <c r="AO2204" s="1"/>
      <c r="AP2204" s="1"/>
      <c r="AQ2204" s="1"/>
      <c r="AR2204" s="1"/>
      <c r="AS2204" s="1"/>
    </row>
    <row r="2205" s="24" customFormat="1">
      <c r="B2205" s="25" t="s">
        <v>848</v>
      </c>
      <c r="C2205" s="25" t="s">
        <v>395</v>
      </c>
      <c r="D2205" s="25"/>
      <c r="E2205" s="32" t="str">
        <f t="shared" si="4261"/>
        <v>08</v>
      </c>
      <c r="F2205" s="25"/>
      <c r="G2205" s="25"/>
      <c r="H2205" s="27" t="s">
        <v>396</v>
      </c>
      <c r="I2205" s="28">
        <f t="shared" si="4342"/>
        <v>1344.7</v>
      </c>
      <c r="J2205" s="28">
        <f t="shared" si="4343"/>
        <v>1344.7</v>
      </c>
      <c r="K2205" s="28">
        <f t="shared" si="4344"/>
        <v>1344.7</v>
      </c>
      <c r="L2205" s="28">
        <f t="shared" si="4345"/>
        <v>0</v>
      </c>
      <c r="M2205" s="28">
        <f t="shared" si="4346"/>
        <v>0</v>
      </c>
      <c r="N2205" s="28">
        <f t="shared" si="4347"/>
        <v>0</v>
      </c>
      <c r="O2205" s="28">
        <f t="shared" si="4348"/>
        <v>0</v>
      </c>
      <c r="P2205" s="28">
        <f t="shared" si="4349"/>
        <v>0</v>
      </c>
      <c r="Q2205" s="28">
        <f t="shared" si="4350"/>
        <v>0</v>
      </c>
      <c r="R2205" s="28">
        <f t="shared" si="4351"/>
        <v>0</v>
      </c>
      <c r="S2205" s="28">
        <f t="shared" si="4352"/>
        <v>-3.2229999999999999</v>
      </c>
      <c r="T2205" s="28">
        <f t="shared" si="4353"/>
        <v>0</v>
      </c>
      <c r="U2205" s="28">
        <v>7.6500000000000004</v>
      </c>
      <c r="V2205" s="28">
        <f t="shared" si="4262"/>
        <v>1349.1270000000002</v>
      </c>
      <c r="W2205" s="28">
        <f t="shared" si="4354"/>
        <v>7.6500000000000004</v>
      </c>
      <c r="X2205" s="28">
        <f t="shared" si="4355"/>
        <v>0</v>
      </c>
      <c r="Y2205" s="28">
        <f t="shared" si="4356"/>
        <v>0</v>
      </c>
      <c r="Z2205" s="28">
        <f t="shared" si="4357"/>
        <v>0</v>
      </c>
      <c r="AA2205" s="28">
        <f t="shared" si="4358"/>
        <v>0</v>
      </c>
      <c r="AB2205" s="28">
        <f t="shared" si="4359"/>
        <v>2295.4295000000002</v>
      </c>
      <c r="AC2205" s="29">
        <f t="shared" si="4360"/>
        <v>4345.3664699999999</v>
      </c>
      <c r="AD2205" s="29">
        <f t="shared" si="4361"/>
        <v>4345.1939700000003</v>
      </c>
      <c r="AE2205" s="30">
        <f t="shared" si="4252"/>
        <v>99.996030254267609</v>
      </c>
      <c r="AF2205" s="28">
        <f t="shared" si="4362"/>
        <v>4345.3664699999999</v>
      </c>
      <c r="AG2205" s="28">
        <f t="shared" si="4363"/>
        <v>0</v>
      </c>
      <c r="AH2205" s="28">
        <f t="shared" si="4364"/>
        <v>0</v>
      </c>
      <c r="AI2205" s="28">
        <f t="shared" si="4365"/>
        <v>0</v>
      </c>
      <c r="AJ2205" s="28">
        <f t="shared" si="4366"/>
        <v>0</v>
      </c>
      <c r="AK2205" s="28">
        <f t="shared" si="4367"/>
        <v>0</v>
      </c>
      <c r="AL2205" s="28">
        <f t="shared" si="4259"/>
        <v>4345.3664699999999</v>
      </c>
      <c r="AM2205" s="28">
        <f t="shared" si="4260"/>
        <v>-2996.2394699999995</v>
      </c>
      <c r="AN2205" s="2"/>
      <c r="AO2205" s="24"/>
      <c r="AP2205" s="24"/>
      <c r="AQ2205" s="24"/>
      <c r="AR2205" s="24"/>
      <c r="AS2205" s="24"/>
    </row>
    <row r="2206" s="33" customFormat="1">
      <c r="B2206" s="34" t="s">
        <v>848</v>
      </c>
      <c r="C2206" s="34" t="s">
        <v>395</v>
      </c>
      <c r="D2206" s="34" t="s">
        <v>41</v>
      </c>
      <c r="E2206" s="35" t="str">
        <f t="shared" si="4261"/>
        <v>0801</v>
      </c>
      <c r="F2206" s="34"/>
      <c r="G2206" s="34"/>
      <c r="H2206" s="36" t="s">
        <v>397</v>
      </c>
      <c r="I2206" s="37">
        <f t="shared" si="4342"/>
        <v>1344.7</v>
      </c>
      <c r="J2206" s="37">
        <f t="shared" si="4343"/>
        <v>1344.7</v>
      </c>
      <c r="K2206" s="37">
        <f t="shared" si="4344"/>
        <v>1344.7</v>
      </c>
      <c r="L2206" s="37">
        <f t="shared" si="4345"/>
        <v>0</v>
      </c>
      <c r="M2206" s="37">
        <f t="shared" si="4346"/>
        <v>0</v>
      </c>
      <c r="N2206" s="37">
        <f t="shared" si="4347"/>
        <v>0</v>
      </c>
      <c r="O2206" s="37">
        <f>O2207+O2213</f>
        <v>0</v>
      </c>
      <c r="P2206" s="37">
        <f>P2207+P2213</f>
        <v>0</v>
      </c>
      <c r="Q2206" s="37">
        <f>Q2207+Q2213</f>
        <v>0</v>
      </c>
      <c r="R2206" s="37">
        <f>R2207+R2213</f>
        <v>0</v>
      </c>
      <c r="S2206" s="37">
        <f>S2207+S2213</f>
        <v>-3.2229999999999999</v>
      </c>
      <c r="T2206" s="37">
        <f>T2207+T2213</f>
        <v>0</v>
      </c>
      <c r="U2206" s="37">
        <v>7.6500000000000004</v>
      </c>
      <c r="V2206" s="37">
        <f t="shared" si="4262"/>
        <v>1349.1270000000002</v>
      </c>
      <c r="W2206" s="37">
        <f>W2207+W2213</f>
        <v>7.6500000000000004</v>
      </c>
      <c r="X2206" s="37">
        <f>X2207+X2213</f>
        <v>0</v>
      </c>
      <c r="Y2206" s="37">
        <f>Y2207+Y2213</f>
        <v>0</v>
      </c>
      <c r="Z2206" s="37">
        <f>Z2207+Z2213</f>
        <v>0</v>
      </c>
      <c r="AA2206" s="37">
        <f>AA2207+AA2213</f>
        <v>0</v>
      </c>
      <c r="AB2206" s="37">
        <f>AB2207+AB2213</f>
        <v>2295.4295000000002</v>
      </c>
      <c r="AC2206" s="38">
        <f>AC2207+AC2213</f>
        <v>4345.3664699999999</v>
      </c>
      <c r="AD2206" s="38">
        <f>AD2207+AD2213</f>
        <v>4345.1939700000003</v>
      </c>
      <c r="AE2206" s="39">
        <f t="shared" si="4252"/>
        <v>99.996030254267609</v>
      </c>
      <c r="AF2206" s="37">
        <f>AF2207+AF2213</f>
        <v>4345.3664699999999</v>
      </c>
      <c r="AG2206" s="37">
        <f>AG2207+AG2213</f>
        <v>0</v>
      </c>
      <c r="AH2206" s="37">
        <f>AH2207+AH2213</f>
        <v>0</v>
      </c>
      <c r="AI2206" s="37">
        <f>AI2207+AI2213</f>
        <v>0</v>
      </c>
      <c r="AJ2206" s="37">
        <f>AJ2207+AJ2213</f>
        <v>0</v>
      </c>
      <c r="AK2206" s="37">
        <f>AK2207+AK2213</f>
        <v>0</v>
      </c>
      <c r="AL2206" s="37">
        <f t="shared" si="4259"/>
        <v>4345.3664699999999</v>
      </c>
      <c r="AM2206" s="37">
        <f t="shared" si="4260"/>
        <v>-2996.2394699999995</v>
      </c>
      <c r="AN2206" s="40"/>
      <c r="AO2206" s="33"/>
      <c r="AP2206" s="33"/>
      <c r="AQ2206" s="33"/>
      <c r="AR2206" s="33"/>
      <c r="AS2206" s="33"/>
    </row>
    <row r="2207">
      <c r="B2207" s="41" t="s">
        <v>848</v>
      </c>
      <c r="C2207" s="41" t="s">
        <v>395</v>
      </c>
      <c r="D2207" s="41" t="s">
        <v>41</v>
      </c>
      <c r="E2207" s="26" t="str">
        <f t="shared" si="4261"/>
        <v>0801</v>
      </c>
      <c r="F2207" s="41" t="s">
        <v>297</v>
      </c>
      <c r="G2207" s="41"/>
      <c r="H2207" s="42" t="s">
        <v>298</v>
      </c>
      <c r="I2207" s="43">
        <f t="shared" si="4342"/>
        <v>1344.7</v>
      </c>
      <c r="J2207" s="43">
        <f t="shared" si="4343"/>
        <v>1344.7</v>
      </c>
      <c r="K2207" s="43">
        <f t="shared" si="4344"/>
        <v>1344.7</v>
      </c>
      <c r="L2207" s="43">
        <f t="shared" si="4345"/>
        <v>0</v>
      </c>
      <c r="M2207" s="43">
        <f t="shared" si="4346"/>
        <v>0</v>
      </c>
      <c r="N2207" s="43">
        <f t="shared" si="4347"/>
        <v>0</v>
      </c>
      <c r="O2207" s="43">
        <f t="shared" ref="O2207:O2213" si="4368">O2208</f>
        <v>0</v>
      </c>
      <c r="P2207" s="43">
        <f t="shared" ref="P2207:P2213" si="4369">P2208</f>
        <v>0</v>
      </c>
      <c r="Q2207" s="43">
        <f t="shared" ref="Q2207:Q2213" si="4370">Q2208</f>
        <v>0</v>
      </c>
      <c r="R2207" s="43">
        <f t="shared" ref="R2207:R2213" si="4371">R2208</f>
        <v>0</v>
      </c>
      <c r="S2207" s="43">
        <f t="shared" ref="S2207:S2213" si="4372">S2208</f>
        <v>-3.2229999999999999</v>
      </c>
      <c r="T2207" s="43">
        <f t="shared" ref="T2207:T2213" si="4373">T2208</f>
        <v>0</v>
      </c>
      <c r="U2207" s="43">
        <v>0</v>
      </c>
      <c r="V2207" s="43">
        <f t="shared" si="4262"/>
        <v>1341.4770000000001</v>
      </c>
      <c r="W2207" s="43">
        <f t="shared" ref="W2207:W2213" si="4374">W2208</f>
        <v>0</v>
      </c>
      <c r="X2207" s="43">
        <f t="shared" ref="X2207:X2213" si="4375">X2208</f>
        <v>0</v>
      </c>
      <c r="Y2207" s="43">
        <f t="shared" ref="Y2207:Y2213" si="4376">Y2208</f>
        <v>0</v>
      </c>
      <c r="Z2207" s="43">
        <f t="shared" ref="Z2207:Z2213" si="4377">Z2208</f>
        <v>0</v>
      </c>
      <c r="AA2207" s="43">
        <f t="shared" ref="AA2207:AA2213" si="4378">AA2208</f>
        <v>0</v>
      </c>
      <c r="AB2207" s="43">
        <f t="shared" ref="AB2207:AB2213" si="4379">AB2208</f>
        <v>651.92949999999996</v>
      </c>
      <c r="AC2207" s="44">
        <f t="shared" ref="AC2207:AC2213" si="4380">AC2208</f>
        <v>1341.4770000000001</v>
      </c>
      <c r="AD2207" s="44">
        <f t="shared" ref="AD2207:AD2213" si="4381">AD2208</f>
        <v>1341.3045</v>
      </c>
      <c r="AE2207" s="45">
        <f t="shared" si="4252"/>
        <v>99.987141039317109</v>
      </c>
      <c r="AF2207" s="43">
        <f t="shared" ref="AF2207:AF2213" si="4382">AF2208</f>
        <v>1341.4770000000001</v>
      </c>
      <c r="AG2207" s="43">
        <f t="shared" ref="AG2207:AG2213" si="4383">AG2208</f>
        <v>0</v>
      </c>
      <c r="AH2207" s="43">
        <f t="shared" ref="AH2207:AH2213" si="4384">AH2208</f>
        <v>0</v>
      </c>
      <c r="AI2207" s="43">
        <f t="shared" ref="AI2207:AI2213" si="4385">AI2208</f>
        <v>0</v>
      </c>
      <c r="AJ2207" s="43">
        <f t="shared" ref="AJ2207:AJ2213" si="4386">AJ2208</f>
        <v>0</v>
      </c>
      <c r="AK2207" s="43">
        <f t="shared" ref="AK2207:AK2213" si="4387">AK2208</f>
        <v>0</v>
      </c>
      <c r="AL2207" s="43">
        <f t="shared" si="4259"/>
        <v>1341.4770000000001</v>
      </c>
      <c r="AM2207" s="43">
        <f t="shared" si="4260"/>
        <v>0</v>
      </c>
      <c r="AN2207" s="2"/>
      <c r="AO2207" s="1"/>
      <c r="AP2207" s="1"/>
      <c r="AQ2207" s="1"/>
      <c r="AR2207" s="1"/>
      <c r="AS2207" s="1"/>
    </row>
    <row r="2208" ht="31.5">
      <c r="B2208" s="41" t="s">
        <v>848</v>
      </c>
      <c r="C2208" s="41" t="s">
        <v>395</v>
      </c>
      <c r="D2208" s="41" t="s">
        <v>41</v>
      </c>
      <c r="E2208" s="26" t="str">
        <f t="shared" si="4261"/>
        <v>0801</v>
      </c>
      <c r="F2208" s="41" t="s">
        <v>400</v>
      </c>
      <c r="G2208" s="41"/>
      <c r="H2208" s="42" t="s">
        <v>401</v>
      </c>
      <c r="I2208" s="43">
        <f t="shared" si="4342"/>
        <v>1344.7</v>
      </c>
      <c r="J2208" s="43">
        <f t="shared" si="4343"/>
        <v>1344.7</v>
      </c>
      <c r="K2208" s="43">
        <f t="shared" si="4344"/>
        <v>1344.7</v>
      </c>
      <c r="L2208" s="43">
        <f t="shared" si="4345"/>
        <v>0</v>
      </c>
      <c r="M2208" s="43">
        <f t="shared" si="4346"/>
        <v>0</v>
      </c>
      <c r="N2208" s="43">
        <f t="shared" si="4347"/>
        <v>0</v>
      </c>
      <c r="O2208" s="43">
        <f t="shared" si="4368"/>
        <v>0</v>
      </c>
      <c r="P2208" s="43">
        <f t="shared" si="4369"/>
        <v>0</v>
      </c>
      <c r="Q2208" s="43">
        <f t="shared" si="4370"/>
        <v>0</v>
      </c>
      <c r="R2208" s="43">
        <f t="shared" si="4371"/>
        <v>0</v>
      </c>
      <c r="S2208" s="43">
        <f t="shared" si="4372"/>
        <v>-3.2229999999999999</v>
      </c>
      <c r="T2208" s="43">
        <f t="shared" si="4373"/>
        <v>0</v>
      </c>
      <c r="U2208" s="43">
        <v>0</v>
      </c>
      <c r="V2208" s="43">
        <f t="shared" si="4262"/>
        <v>1341.4770000000001</v>
      </c>
      <c r="W2208" s="43">
        <f t="shared" si="4374"/>
        <v>0</v>
      </c>
      <c r="X2208" s="43">
        <f t="shared" si="4375"/>
        <v>0</v>
      </c>
      <c r="Y2208" s="43">
        <f t="shared" si="4376"/>
        <v>0</v>
      </c>
      <c r="Z2208" s="43">
        <f t="shared" si="4377"/>
        <v>0</v>
      </c>
      <c r="AA2208" s="43">
        <f t="shared" si="4378"/>
        <v>0</v>
      </c>
      <c r="AB2208" s="43">
        <f t="shared" si="4379"/>
        <v>651.92949999999996</v>
      </c>
      <c r="AC2208" s="44">
        <f t="shared" si="4380"/>
        <v>1341.4770000000001</v>
      </c>
      <c r="AD2208" s="44">
        <f t="shared" si="4381"/>
        <v>1341.3045</v>
      </c>
      <c r="AE2208" s="45">
        <f t="shared" si="4252"/>
        <v>99.987141039317109</v>
      </c>
      <c r="AF2208" s="43">
        <f t="shared" si="4382"/>
        <v>1341.4770000000001</v>
      </c>
      <c r="AG2208" s="43">
        <f t="shared" si="4383"/>
        <v>0</v>
      </c>
      <c r="AH2208" s="43">
        <f t="shared" si="4384"/>
        <v>0</v>
      </c>
      <c r="AI2208" s="43">
        <f t="shared" si="4385"/>
        <v>0</v>
      </c>
      <c r="AJ2208" s="43">
        <f t="shared" si="4386"/>
        <v>0</v>
      </c>
      <c r="AK2208" s="43">
        <f t="shared" si="4387"/>
        <v>0</v>
      </c>
      <c r="AL2208" s="43">
        <f t="shared" si="4259"/>
        <v>1341.4770000000001</v>
      </c>
      <c r="AM2208" s="43">
        <f t="shared" si="4260"/>
        <v>0</v>
      </c>
      <c r="AN2208" s="2"/>
      <c r="AO2208" s="1"/>
      <c r="AP2208" s="1"/>
      <c r="AQ2208" s="1"/>
      <c r="AR2208" s="1"/>
      <c r="AS2208" s="1"/>
    </row>
    <row r="2209" ht="31.5">
      <c r="B2209" s="41" t="s">
        <v>848</v>
      </c>
      <c r="C2209" s="41" t="s">
        <v>395</v>
      </c>
      <c r="D2209" s="41" t="s">
        <v>41</v>
      </c>
      <c r="E2209" s="26" t="str">
        <f t="shared" si="4261"/>
        <v>0801</v>
      </c>
      <c r="F2209" s="41" t="s">
        <v>402</v>
      </c>
      <c r="G2209" s="41"/>
      <c r="H2209" s="42" t="s">
        <v>403</v>
      </c>
      <c r="I2209" s="43">
        <f t="shared" si="4342"/>
        <v>1344.7</v>
      </c>
      <c r="J2209" s="43">
        <f t="shared" si="4343"/>
        <v>1344.7</v>
      </c>
      <c r="K2209" s="43">
        <f t="shared" si="4344"/>
        <v>1344.7</v>
      </c>
      <c r="L2209" s="43">
        <f t="shared" si="4345"/>
        <v>0</v>
      </c>
      <c r="M2209" s="43">
        <f t="shared" si="4346"/>
        <v>0</v>
      </c>
      <c r="N2209" s="43">
        <f t="shared" si="4347"/>
        <v>0</v>
      </c>
      <c r="O2209" s="43">
        <f t="shared" si="4368"/>
        <v>0</v>
      </c>
      <c r="P2209" s="43">
        <f t="shared" si="4369"/>
        <v>0</v>
      </c>
      <c r="Q2209" s="43">
        <f t="shared" si="4370"/>
        <v>0</v>
      </c>
      <c r="R2209" s="43">
        <f t="shared" si="4371"/>
        <v>0</v>
      </c>
      <c r="S2209" s="43">
        <f t="shared" si="4372"/>
        <v>-3.2229999999999999</v>
      </c>
      <c r="T2209" s="43">
        <f t="shared" si="4373"/>
        <v>0</v>
      </c>
      <c r="U2209" s="43">
        <v>0</v>
      </c>
      <c r="V2209" s="43">
        <f t="shared" si="4262"/>
        <v>1341.4770000000001</v>
      </c>
      <c r="W2209" s="43">
        <f t="shared" si="4374"/>
        <v>0</v>
      </c>
      <c r="X2209" s="43">
        <f t="shared" si="4375"/>
        <v>0</v>
      </c>
      <c r="Y2209" s="43">
        <f t="shared" si="4376"/>
        <v>0</v>
      </c>
      <c r="Z2209" s="43">
        <f t="shared" si="4377"/>
        <v>0</v>
      </c>
      <c r="AA2209" s="43">
        <f t="shared" si="4378"/>
        <v>0</v>
      </c>
      <c r="AB2209" s="43">
        <f t="shared" si="4379"/>
        <v>651.92949999999996</v>
      </c>
      <c r="AC2209" s="44">
        <f t="shared" si="4380"/>
        <v>1341.4770000000001</v>
      </c>
      <c r="AD2209" s="44">
        <f t="shared" si="4381"/>
        <v>1341.3045</v>
      </c>
      <c r="AE2209" s="45">
        <f t="shared" si="4252"/>
        <v>99.987141039317109</v>
      </c>
      <c r="AF2209" s="43">
        <f t="shared" si="4382"/>
        <v>1341.4770000000001</v>
      </c>
      <c r="AG2209" s="43">
        <f t="shared" si="4383"/>
        <v>0</v>
      </c>
      <c r="AH2209" s="43">
        <f t="shared" si="4384"/>
        <v>0</v>
      </c>
      <c r="AI2209" s="43">
        <f t="shared" si="4385"/>
        <v>0</v>
      </c>
      <c r="AJ2209" s="43">
        <f t="shared" si="4386"/>
        <v>0</v>
      </c>
      <c r="AK2209" s="43">
        <f t="shared" si="4387"/>
        <v>0</v>
      </c>
      <c r="AL2209" s="43">
        <f t="shared" si="4259"/>
        <v>1341.4770000000001</v>
      </c>
      <c r="AM2209" s="43">
        <f t="shared" si="4260"/>
        <v>0</v>
      </c>
      <c r="AN2209" s="2"/>
      <c r="AR2209" s="1"/>
      <c r="AS2209" s="1"/>
    </row>
    <row r="2210" ht="47.25">
      <c r="B2210" s="41" t="s">
        <v>848</v>
      </c>
      <c r="C2210" s="41" t="s">
        <v>395</v>
      </c>
      <c r="D2210" s="41" t="s">
        <v>41</v>
      </c>
      <c r="E2210" s="26" t="str">
        <f t="shared" si="4261"/>
        <v>0801</v>
      </c>
      <c r="F2210" s="41" t="s">
        <v>405</v>
      </c>
      <c r="G2210" s="41"/>
      <c r="H2210" s="42" t="s">
        <v>406</v>
      </c>
      <c r="I2210" s="43">
        <f t="shared" si="4342"/>
        <v>1344.7</v>
      </c>
      <c r="J2210" s="43">
        <f t="shared" si="4343"/>
        <v>1344.7</v>
      </c>
      <c r="K2210" s="43">
        <f t="shared" si="4344"/>
        <v>1344.7</v>
      </c>
      <c r="L2210" s="43">
        <f t="shared" si="4345"/>
        <v>0</v>
      </c>
      <c r="M2210" s="43">
        <f t="shared" si="4346"/>
        <v>0</v>
      </c>
      <c r="N2210" s="43">
        <f t="shared" si="4347"/>
        <v>0</v>
      </c>
      <c r="O2210" s="43">
        <f t="shared" si="4368"/>
        <v>0</v>
      </c>
      <c r="P2210" s="43">
        <f t="shared" si="4369"/>
        <v>0</v>
      </c>
      <c r="Q2210" s="43">
        <f t="shared" si="4370"/>
        <v>0</v>
      </c>
      <c r="R2210" s="43">
        <f t="shared" si="4371"/>
        <v>0</v>
      </c>
      <c r="S2210" s="43">
        <f t="shared" si="4372"/>
        <v>-3.2229999999999999</v>
      </c>
      <c r="T2210" s="43">
        <f t="shared" si="4373"/>
        <v>0</v>
      </c>
      <c r="U2210" s="43">
        <v>0</v>
      </c>
      <c r="V2210" s="43">
        <f t="shared" si="4262"/>
        <v>1341.4770000000001</v>
      </c>
      <c r="W2210" s="43">
        <f t="shared" si="4374"/>
        <v>0</v>
      </c>
      <c r="X2210" s="43">
        <f t="shared" si="4375"/>
        <v>0</v>
      </c>
      <c r="Y2210" s="43">
        <f t="shared" si="4376"/>
        <v>0</v>
      </c>
      <c r="Z2210" s="43">
        <f t="shared" si="4377"/>
        <v>0</v>
      </c>
      <c r="AA2210" s="43">
        <f t="shared" si="4378"/>
        <v>0</v>
      </c>
      <c r="AB2210" s="43">
        <f t="shared" si="4379"/>
        <v>651.92949999999996</v>
      </c>
      <c r="AC2210" s="44">
        <f t="shared" si="4380"/>
        <v>1341.4770000000001</v>
      </c>
      <c r="AD2210" s="44">
        <f t="shared" si="4381"/>
        <v>1341.3045</v>
      </c>
      <c r="AE2210" s="45">
        <f t="shared" si="4252"/>
        <v>99.987141039317109</v>
      </c>
      <c r="AF2210" s="43">
        <f t="shared" si="4382"/>
        <v>1341.4770000000001</v>
      </c>
      <c r="AG2210" s="43">
        <f t="shared" si="4383"/>
        <v>0</v>
      </c>
      <c r="AH2210" s="43">
        <f t="shared" si="4384"/>
        <v>0</v>
      </c>
      <c r="AI2210" s="43">
        <f t="shared" si="4385"/>
        <v>0</v>
      </c>
      <c r="AJ2210" s="43">
        <f t="shared" si="4386"/>
        <v>0</v>
      </c>
      <c r="AK2210" s="43">
        <f t="shared" si="4387"/>
        <v>0</v>
      </c>
      <c r="AL2210" s="43">
        <f t="shared" si="4259"/>
        <v>1341.4770000000001</v>
      </c>
      <c r="AM2210" s="43">
        <f t="shared" si="4260"/>
        <v>0</v>
      </c>
      <c r="AN2210" s="2"/>
      <c r="AO2210" s="1"/>
      <c r="AP2210" s="1"/>
      <c r="AQ2210" s="1"/>
      <c r="AR2210" s="1"/>
      <c r="AS2210" s="1"/>
    </row>
    <row r="2211" ht="31.5">
      <c r="B2211" s="41" t="s">
        <v>848</v>
      </c>
      <c r="C2211" s="41" t="s">
        <v>395</v>
      </c>
      <c r="D2211" s="41" t="s">
        <v>41</v>
      </c>
      <c r="E2211" s="26" t="str">
        <f t="shared" si="4261"/>
        <v>0801</v>
      </c>
      <c r="F2211" s="41" t="s">
        <v>405</v>
      </c>
      <c r="G2211" s="41" t="s">
        <v>53</v>
      </c>
      <c r="H2211" s="42" t="s">
        <v>54</v>
      </c>
      <c r="I2211" s="43">
        <f t="shared" si="4342"/>
        <v>1344.7</v>
      </c>
      <c r="J2211" s="43">
        <f t="shared" si="4343"/>
        <v>1344.7</v>
      </c>
      <c r="K2211" s="43">
        <f t="shared" si="4344"/>
        <v>1344.7</v>
      </c>
      <c r="L2211" s="43">
        <f t="shared" si="4345"/>
        <v>0</v>
      </c>
      <c r="M2211" s="43">
        <f t="shared" si="4346"/>
        <v>0</v>
      </c>
      <c r="N2211" s="43">
        <f t="shared" si="4347"/>
        <v>0</v>
      </c>
      <c r="O2211" s="43">
        <f t="shared" si="4368"/>
        <v>0</v>
      </c>
      <c r="P2211" s="43">
        <f t="shared" si="4369"/>
        <v>0</v>
      </c>
      <c r="Q2211" s="43">
        <f t="shared" si="4370"/>
        <v>0</v>
      </c>
      <c r="R2211" s="43">
        <f t="shared" si="4371"/>
        <v>0</v>
      </c>
      <c r="S2211" s="43">
        <f t="shared" si="4372"/>
        <v>-3.2229999999999999</v>
      </c>
      <c r="T2211" s="43">
        <f t="shared" si="4373"/>
        <v>0</v>
      </c>
      <c r="U2211" s="43">
        <v>0</v>
      </c>
      <c r="V2211" s="43">
        <f t="shared" si="4262"/>
        <v>1341.4770000000001</v>
      </c>
      <c r="W2211" s="43">
        <f t="shared" si="4374"/>
        <v>0</v>
      </c>
      <c r="X2211" s="43">
        <f t="shared" si="4375"/>
        <v>0</v>
      </c>
      <c r="Y2211" s="43">
        <f t="shared" si="4376"/>
        <v>0</v>
      </c>
      <c r="Z2211" s="43">
        <f t="shared" si="4377"/>
        <v>0</v>
      </c>
      <c r="AA2211" s="43">
        <f t="shared" si="4378"/>
        <v>0</v>
      </c>
      <c r="AB2211" s="43">
        <f t="shared" si="4379"/>
        <v>651.92949999999996</v>
      </c>
      <c r="AC2211" s="44">
        <f t="shared" si="4380"/>
        <v>1341.4770000000001</v>
      </c>
      <c r="AD2211" s="44">
        <f t="shared" si="4381"/>
        <v>1341.3045</v>
      </c>
      <c r="AE2211" s="45">
        <f t="shared" si="4252"/>
        <v>99.987141039317109</v>
      </c>
      <c r="AF2211" s="43">
        <f t="shared" si="4382"/>
        <v>1341.4770000000001</v>
      </c>
      <c r="AG2211" s="43">
        <f t="shared" si="4383"/>
        <v>0</v>
      </c>
      <c r="AH2211" s="43">
        <f t="shared" si="4384"/>
        <v>0</v>
      </c>
      <c r="AI2211" s="43">
        <f t="shared" si="4385"/>
        <v>0</v>
      </c>
      <c r="AJ2211" s="43">
        <f t="shared" si="4386"/>
        <v>0</v>
      </c>
      <c r="AK2211" s="43">
        <f t="shared" si="4387"/>
        <v>0</v>
      </c>
      <c r="AL2211" s="43">
        <f t="shared" si="4259"/>
        <v>1341.4770000000001</v>
      </c>
      <c r="AM2211" s="43">
        <f t="shared" si="4260"/>
        <v>0</v>
      </c>
      <c r="AN2211" s="2"/>
      <c r="AO2211" s="1"/>
      <c r="AP2211" s="1"/>
      <c r="AQ2211" s="1"/>
      <c r="AR2211" s="1"/>
      <c r="AS2211" s="1"/>
    </row>
    <row r="2212" ht="31.5">
      <c r="B2212" s="41" t="s">
        <v>848</v>
      </c>
      <c r="C2212" s="41" t="s">
        <v>395</v>
      </c>
      <c r="D2212" s="41" t="s">
        <v>41</v>
      </c>
      <c r="E2212" s="26" t="str">
        <f t="shared" si="4261"/>
        <v>0801</v>
      </c>
      <c r="F2212" s="41" t="s">
        <v>405</v>
      </c>
      <c r="G2212" s="41" t="s">
        <v>55</v>
      </c>
      <c r="H2212" s="42" t="s">
        <v>56</v>
      </c>
      <c r="I2212" s="43">
        <v>1344.7</v>
      </c>
      <c r="J2212" s="43">
        <v>1344.7</v>
      </c>
      <c r="K2212" s="43">
        <v>1344.7</v>
      </c>
      <c r="L2212" s="43"/>
      <c r="M2212" s="43"/>
      <c r="N2212" s="43"/>
      <c r="O2212" s="43">
        <v>0</v>
      </c>
      <c r="P2212" s="43">
        <v>0</v>
      </c>
      <c r="Q2212" s="43">
        <v>0</v>
      </c>
      <c r="R2212" s="43">
        <v>0</v>
      </c>
      <c r="S2212" s="43">
        <v>-3.2229999999999999</v>
      </c>
      <c r="T2212" s="43">
        <v>0</v>
      </c>
      <c r="U2212" s="43">
        <v>0</v>
      </c>
      <c r="V2212" s="43">
        <f t="shared" si="4262"/>
        <v>1341.4770000000001</v>
      </c>
      <c r="W2212" s="43"/>
      <c r="X2212" s="43"/>
      <c r="Y2212" s="43"/>
      <c r="Z2212" s="43"/>
      <c r="AA2212" s="43"/>
      <c r="AB2212" s="43">
        <v>651.92949999999996</v>
      </c>
      <c r="AC2212" s="44">
        <v>1341.4770000000001</v>
      </c>
      <c r="AD2212" s="44">
        <v>1341.3045</v>
      </c>
      <c r="AE2212" s="45">
        <f t="shared" si="4252"/>
        <v>99.987141039317109</v>
      </c>
      <c r="AF2212" s="43">
        <v>1341.4770000000001</v>
      </c>
      <c r="AG2212" s="43">
        <v>0</v>
      </c>
      <c r="AH2212" s="43">
        <v>0</v>
      </c>
      <c r="AI2212" s="43">
        <v>0</v>
      </c>
      <c r="AJ2212" s="43">
        <v>0</v>
      </c>
      <c r="AK2212" s="43">
        <v>0</v>
      </c>
      <c r="AL2212" s="43">
        <f t="shared" si="4259"/>
        <v>1341.4770000000001</v>
      </c>
      <c r="AM2212" s="43">
        <f t="shared" si="4260"/>
        <v>0</v>
      </c>
      <c r="AN2212" s="19"/>
      <c r="AO2212" s="1"/>
      <c r="AP2212" s="1"/>
      <c r="AQ2212" s="1"/>
      <c r="AR2212" s="1"/>
      <c r="AS2212" s="1"/>
    </row>
    <row r="2213" ht="31.5">
      <c r="B2213" s="41" t="s">
        <v>848</v>
      </c>
      <c r="C2213" s="41" t="s">
        <v>395</v>
      </c>
      <c r="D2213" s="41" t="s">
        <v>41</v>
      </c>
      <c r="E2213" s="26" t="str">
        <f t="shared" si="4261"/>
        <v>0801</v>
      </c>
      <c r="F2213" s="41" t="s">
        <v>81</v>
      </c>
      <c r="G2213" s="41"/>
      <c r="H2213" s="42" t="s">
        <v>82</v>
      </c>
      <c r="I2213" s="43"/>
      <c r="J2213" s="43"/>
      <c r="K2213" s="43"/>
      <c r="L2213" s="43"/>
      <c r="M2213" s="43"/>
      <c r="N2213" s="43"/>
      <c r="O2213" s="43">
        <f t="shared" si="4368"/>
        <v>0</v>
      </c>
      <c r="P2213" s="43">
        <f t="shared" si="4369"/>
        <v>0</v>
      </c>
      <c r="Q2213" s="43">
        <f t="shared" si="4370"/>
        <v>0</v>
      </c>
      <c r="R2213" s="43">
        <f t="shared" si="4371"/>
        <v>0</v>
      </c>
      <c r="S2213" s="43">
        <f t="shared" si="4372"/>
        <v>0</v>
      </c>
      <c r="T2213" s="43">
        <f t="shared" si="4373"/>
        <v>0</v>
      </c>
      <c r="U2213" s="43">
        <v>7.6500000000000004</v>
      </c>
      <c r="V2213" s="43">
        <f t="shared" si="4262"/>
        <v>7.6500000000000004</v>
      </c>
      <c r="W2213" s="43">
        <f t="shared" si="4374"/>
        <v>7.6500000000000004</v>
      </c>
      <c r="X2213" s="43">
        <f t="shared" si="4375"/>
        <v>0</v>
      </c>
      <c r="Y2213" s="43">
        <f t="shared" si="4376"/>
        <v>0</v>
      </c>
      <c r="Z2213" s="43">
        <f t="shared" si="4377"/>
        <v>0</v>
      </c>
      <c r="AA2213" s="43">
        <f t="shared" si="4378"/>
        <v>0</v>
      </c>
      <c r="AB2213" s="43">
        <f t="shared" si="4379"/>
        <v>1643.5</v>
      </c>
      <c r="AC2213" s="44">
        <f t="shared" si="4380"/>
        <v>3003.8894700000001</v>
      </c>
      <c r="AD2213" s="44">
        <f t="shared" si="4381"/>
        <v>3003.8894700000001</v>
      </c>
      <c r="AE2213" s="45">
        <f t="shared" si="4252"/>
        <v>100</v>
      </c>
      <c r="AF2213" s="43">
        <f t="shared" si="4382"/>
        <v>3003.8894700000001</v>
      </c>
      <c r="AG2213" s="43">
        <f t="shared" si="4383"/>
        <v>0</v>
      </c>
      <c r="AH2213" s="43">
        <f t="shared" si="4384"/>
        <v>0</v>
      </c>
      <c r="AI2213" s="43">
        <f t="shared" si="4385"/>
        <v>0</v>
      </c>
      <c r="AJ2213" s="43">
        <f t="shared" si="4386"/>
        <v>0</v>
      </c>
      <c r="AK2213" s="43">
        <f t="shared" si="4387"/>
        <v>0</v>
      </c>
      <c r="AL2213" s="43">
        <f t="shared" si="4259"/>
        <v>3003.8894700000001</v>
      </c>
      <c r="AM2213" s="43">
        <f t="shared" si="4260"/>
        <v>-2996.23947</v>
      </c>
      <c r="AN2213" s="2"/>
      <c r="AR2213" s="1"/>
      <c r="AS2213" s="1"/>
    </row>
    <row r="2214" ht="47.25">
      <c r="B2214" s="41" t="s">
        <v>848</v>
      </c>
      <c r="C2214" s="41" t="s">
        <v>395</v>
      </c>
      <c r="D2214" s="41" t="s">
        <v>41</v>
      </c>
      <c r="E2214" s="26" t="str">
        <f t="shared" si="4261"/>
        <v>0801</v>
      </c>
      <c r="F2214" s="41" t="s">
        <v>381</v>
      </c>
      <c r="G2214" s="41"/>
      <c r="H2214" s="42" t="s">
        <v>382</v>
      </c>
      <c r="I2214" s="43">
        <f>I2217</f>
        <v>0</v>
      </c>
      <c r="J2214" s="43">
        <f>J2217</f>
        <v>0</v>
      </c>
      <c r="K2214" s="43">
        <f>K2217</f>
        <v>0</v>
      </c>
      <c r="L2214" s="43">
        <f>L2217</f>
        <v>0</v>
      </c>
      <c r="M2214" s="43">
        <f>M2217</f>
        <v>0</v>
      </c>
      <c r="N2214" s="43">
        <f>N2217</f>
        <v>0</v>
      </c>
      <c r="O2214" s="43">
        <f>O2217+O2215</f>
        <v>0</v>
      </c>
      <c r="P2214" s="43">
        <f>P2217+P2215</f>
        <v>0</v>
      </c>
      <c r="Q2214" s="43">
        <f>Q2217+Q2215</f>
        <v>0</v>
      </c>
      <c r="R2214" s="43">
        <f>R2217+R2215</f>
        <v>0</v>
      </c>
      <c r="S2214" s="43">
        <f>S2217+S2215</f>
        <v>0</v>
      </c>
      <c r="T2214" s="43">
        <f>T2217+T2215</f>
        <v>0</v>
      </c>
      <c r="U2214" s="43">
        <v>7.6500000000000004</v>
      </c>
      <c r="V2214" s="43">
        <f t="shared" si="4262"/>
        <v>7.6500000000000004</v>
      </c>
      <c r="W2214" s="43">
        <f>W2217</f>
        <v>7.6500000000000004</v>
      </c>
      <c r="X2214" s="43">
        <f>X2217</f>
        <v>0</v>
      </c>
      <c r="Y2214" s="43">
        <f>Y2217</f>
        <v>0</v>
      </c>
      <c r="Z2214" s="43">
        <f>Z2217</f>
        <v>0</v>
      </c>
      <c r="AA2214" s="43">
        <f>AA2217</f>
        <v>0</v>
      </c>
      <c r="AB2214" s="43">
        <f>AB2217+AB2215</f>
        <v>1643.5</v>
      </c>
      <c r="AC2214" s="44">
        <f>AC2217+AC2215</f>
        <v>3003.8894700000001</v>
      </c>
      <c r="AD2214" s="44">
        <f>AD2217+AD2215</f>
        <v>3003.8894700000001</v>
      </c>
      <c r="AE2214" s="45">
        <f t="shared" si="4252"/>
        <v>100</v>
      </c>
      <c r="AF2214" s="43">
        <f>AF2217+AF2215</f>
        <v>3003.8894700000001</v>
      </c>
      <c r="AG2214" s="43">
        <f>AG2217+AG2215</f>
        <v>0</v>
      </c>
      <c r="AH2214" s="43">
        <f>AH2217+AH2215</f>
        <v>0</v>
      </c>
      <c r="AI2214" s="43">
        <f>AI2217+AI2215</f>
        <v>0</v>
      </c>
      <c r="AJ2214" s="43">
        <f>AJ2217+AJ2215</f>
        <v>0</v>
      </c>
      <c r="AK2214" s="43">
        <f>AK2217+AK2215</f>
        <v>0</v>
      </c>
      <c r="AL2214" s="43">
        <f t="shared" si="4259"/>
        <v>3003.8894700000001</v>
      </c>
      <c r="AM2214" s="43">
        <f t="shared" si="4260"/>
        <v>-2996.23947</v>
      </c>
      <c r="AN2214" s="2"/>
      <c r="AO2214" s="1"/>
      <c r="AP2214" s="1"/>
      <c r="AQ2214" s="1"/>
      <c r="AR2214" s="1"/>
      <c r="AS2214" s="1"/>
    </row>
    <row r="2215" ht="31.5" hidden="1">
      <c r="B2215" s="41" t="s">
        <v>848</v>
      </c>
      <c r="C2215" s="41" t="s">
        <v>395</v>
      </c>
      <c r="D2215" s="41" t="s">
        <v>41</v>
      </c>
      <c r="E2215" s="26" t="str">
        <f t="shared" si="4261"/>
        <v>0801</v>
      </c>
      <c r="F2215" s="41" t="s">
        <v>381</v>
      </c>
      <c r="G2215" s="41" t="s">
        <v>53</v>
      </c>
      <c r="H2215" s="42" t="s">
        <v>54</v>
      </c>
      <c r="I2215" s="43"/>
      <c r="J2215" s="43"/>
      <c r="K2215" s="43"/>
      <c r="L2215" s="43"/>
      <c r="M2215" s="43"/>
      <c r="N2215" s="43"/>
      <c r="O2215" s="43">
        <f>O2216</f>
        <v>0</v>
      </c>
      <c r="P2215" s="43">
        <f>P2216</f>
        <v>0</v>
      </c>
      <c r="Q2215" s="43">
        <f>Q2216</f>
        <v>0</v>
      </c>
      <c r="R2215" s="43">
        <f>R2216</f>
        <v>0</v>
      </c>
      <c r="S2215" s="43">
        <f>S2216</f>
        <v>0</v>
      </c>
      <c r="T2215" s="43">
        <f>T2216</f>
        <v>0</v>
      </c>
      <c r="U2215" s="43"/>
      <c r="V2215" s="43">
        <f t="shared" si="4262"/>
        <v>0</v>
      </c>
      <c r="W2215" s="43"/>
      <c r="X2215" s="43"/>
      <c r="Y2215" s="43"/>
      <c r="Z2215" s="43"/>
      <c r="AA2215" s="43"/>
      <c r="AB2215" s="43">
        <f>AB2216</f>
        <v>0</v>
      </c>
      <c r="AC2215" s="44">
        <f>AC2216</f>
        <v>0</v>
      </c>
      <c r="AD2215" s="44">
        <f>AD2216</f>
        <v>0</v>
      </c>
      <c r="AE2215" s="45" t="e">
        <f t="shared" si="4252"/>
        <v>#DIV/0!</v>
      </c>
      <c r="AF2215" s="46">
        <f>AF2216</f>
        <v>25</v>
      </c>
      <c r="AG2215" s="46">
        <f>AG2216</f>
        <v>0</v>
      </c>
      <c r="AH2215" s="47">
        <f>AH2216</f>
        <v>0</v>
      </c>
      <c r="AI2215" s="47">
        <f>AI2216</f>
        <v>0</v>
      </c>
      <c r="AJ2215" s="47">
        <f>AJ2216</f>
        <v>0</v>
      </c>
      <c r="AK2215" s="47">
        <f>AK2216</f>
        <v>0</v>
      </c>
      <c r="AL2215" s="47">
        <f t="shared" si="4259"/>
        <v>25</v>
      </c>
      <c r="AM2215" s="47">
        <f t="shared" si="4260"/>
        <v>-25</v>
      </c>
      <c r="AN2215" s="19" t="s">
        <v>36</v>
      </c>
      <c r="AR2215" s="1"/>
      <c r="AS2215" s="1"/>
    </row>
    <row r="2216" ht="31.5" hidden="1">
      <c r="B2216" s="41" t="s">
        <v>848</v>
      </c>
      <c r="C2216" s="41" t="s">
        <v>395</v>
      </c>
      <c r="D2216" s="41" t="s">
        <v>41</v>
      </c>
      <c r="E2216" s="26" t="str">
        <f t="shared" si="4261"/>
        <v>0801</v>
      </c>
      <c r="F2216" s="41" t="s">
        <v>381</v>
      </c>
      <c r="G2216" s="41" t="s">
        <v>55</v>
      </c>
      <c r="H2216" s="42" t="s">
        <v>56</v>
      </c>
      <c r="I2216" s="43"/>
      <c r="J2216" s="43"/>
      <c r="K2216" s="43"/>
      <c r="L2216" s="43"/>
      <c r="M2216" s="43"/>
      <c r="N2216" s="43"/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0</v>
      </c>
      <c r="U2216" s="43"/>
      <c r="V2216" s="43">
        <f t="shared" si="4262"/>
        <v>0</v>
      </c>
      <c r="W2216" s="43"/>
      <c r="X2216" s="43"/>
      <c r="Y2216" s="43"/>
      <c r="Z2216" s="43"/>
      <c r="AA2216" s="43"/>
      <c r="AB2216" s="43">
        <v>0</v>
      </c>
      <c r="AC2216" s="44">
        <v>0</v>
      </c>
      <c r="AD2216" s="44">
        <v>0</v>
      </c>
      <c r="AE2216" s="45" t="e">
        <f t="shared" ref="AE2216:AE2279" si="4388">AD2216/AC2216*100</f>
        <v>#DIV/0!</v>
      </c>
      <c r="AF2216" s="46">
        <v>25</v>
      </c>
      <c r="AG2216" s="46">
        <v>0</v>
      </c>
      <c r="AH2216" s="47">
        <v>0</v>
      </c>
      <c r="AI2216" s="47">
        <v>0</v>
      </c>
      <c r="AJ2216" s="47">
        <v>0</v>
      </c>
      <c r="AK2216" s="47">
        <v>0</v>
      </c>
      <c r="AL2216" s="47">
        <f t="shared" ref="AL2216:AL2279" si="4389">AF2216+AH2216+AK2216+AI2216+AJ2216+AG2216</f>
        <v>25</v>
      </c>
      <c r="AM2216" s="47">
        <f t="shared" ref="AM2216:AM2279" si="4390">V2216-AL2216</f>
        <v>-25</v>
      </c>
      <c r="AN2216" s="19" t="s">
        <v>36</v>
      </c>
      <c r="AO2216" s="1"/>
      <c r="AP2216" s="1"/>
      <c r="AQ2216" s="1"/>
      <c r="AR2216" s="1"/>
      <c r="AS2216" s="1"/>
    </row>
    <row r="2217" ht="31.5">
      <c r="B2217" s="41" t="s">
        <v>848</v>
      </c>
      <c r="C2217" s="41" t="s">
        <v>395</v>
      </c>
      <c r="D2217" s="41" t="s">
        <v>41</v>
      </c>
      <c r="E2217" s="26" t="str">
        <f t="shared" si="4261"/>
        <v>0801</v>
      </c>
      <c r="F2217" s="41" t="s">
        <v>381</v>
      </c>
      <c r="G2217" s="41" t="s">
        <v>177</v>
      </c>
      <c r="H2217" s="42" t="s">
        <v>178</v>
      </c>
      <c r="I2217" s="43">
        <f>I2218</f>
        <v>0</v>
      </c>
      <c r="J2217" s="43">
        <f>J2218</f>
        <v>0</v>
      </c>
      <c r="K2217" s="43">
        <f>K2218</f>
        <v>0</v>
      </c>
      <c r="L2217" s="43">
        <f>L2218</f>
        <v>0</v>
      </c>
      <c r="M2217" s="43">
        <f>M2218</f>
        <v>0</v>
      </c>
      <c r="N2217" s="43">
        <f>N2218</f>
        <v>0</v>
      </c>
      <c r="O2217" s="43">
        <f>O2218</f>
        <v>0</v>
      </c>
      <c r="P2217" s="43">
        <f>P2218</f>
        <v>0</v>
      </c>
      <c r="Q2217" s="43">
        <f>Q2218</f>
        <v>0</v>
      </c>
      <c r="R2217" s="43">
        <f>R2218</f>
        <v>0</v>
      </c>
      <c r="S2217" s="43">
        <f>S2218</f>
        <v>0</v>
      </c>
      <c r="T2217" s="43">
        <f>T2218</f>
        <v>0</v>
      </c>
      <c r="U2217" s="43">
        <v>7.6500000000000004</v>
      </c>
      <c r="V2217" s="43">
        <f t="shared" si="4262"/>
        <v>7.6500000000000004</v>
      </c>
      <c r="W2217" s="43">
        <f>W2218</f>
        <v>7.6500000000000004</v>
      </c>
      <c r="X2217" s="43">
        <f>X2218</f>
        <v>0</v>
      </c>
      <c r="Y2217" s="43">
        <f>Y2218</f>
        <v>0</v>
      </c>
      <c r="Z2217" s="43">
        <f>Z2218</f>
        <v>0</v>
      </c>
      <c r="AA2217" s="43">
        <f>AA2218</f>
        <v>0</v>
      </c>
      <c r="AB2217" s="43">
        <f>AB2218</f>
        <v>1643.5</v>
      </c>
      <c r="AC2217" s="44">
        <f>AC2218</f>
        <v>3003.8894700000001</v>
      </c>
      <c r="AD2217" s="44">
        <f>AD2218</f>
        <v>3003.8894700000001</v>
      </c>
      <c r="AE2217" s="45">
        <f t="shared" si="4388"/>
        <v>100</v>
      </c>
      <c r="AF2217" s="43">
        <f>AF2218</f>
        <v>2978.8894700000001</v>
      </c>
      <c r="AG2217" s="43">
        <f>AG2218</f>
        <v>0</v>
      </c>
      <c r="AH2217" s="43">
        <f>AH2218</f>
        <v>0</v>
      </c>
      <c r="AI2217" s="43">
        <f>AI2218</f>
        <v>0</v>
      </c>
      <c r="AJ2217" s="43">
        <f>AJ2218</f>
        <v>0</v>
      </c>
      <c r="AK2217" s="43">
        <f>AK2218</f>
        <v>0</v>
      </c>
      <c r="AL2217" s="43">
        <f t="shared" si="4389"/>
        <v>2978.8894700000001</v>
      </c>
      <c r="AM2217" s="43">
        <f t="shared" si="4390"/>
        <v>-2971.23947</v>
      </c>
      <c r="AN2217" s="2"/>
      <c r="AO2217" s="1"/>
      <c r="AP2217" s="1"/>
      <c r="AQ2217" s="1"/>
      <c r="AR2217" s="1"/>
      <c r="AS2217" s="1"/>
    </row>
    <row r="2218" ht="63">
      <c r="B2218" s="41" t="s">
        <v>848</v>
      </c>
      <c r="C2218" s="41" t="s">
        <v>395</v>
      </c>
      <c r="D2218" s="41" t="s">
        <v>41</v>
      </c>
      <c r="E2218" s="26" t="str">
        <f t="shared" si="4261"/>
        <v>0801</v>
      </c>
      <c r="F2218" s="41" t="s">
        <v>381</v>
      </c>
      <c r="G2218" s="41" t="s">
        <v>373</v>
      </c>
      <c r="H2218" s="42" t="s">
        <v>374</v>
      </c>
      <c r="I2218" s="43"/>
      <c r="J2218" s="43"/>
      <c r="K2218" s="43"/>
      <c r="L2218" s="43"/>
      <c r="M2218" s="43"/>
      <c r="N2218" s="43"/>
      <c r="O2218" s="43">
        <v>0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7.6500000000000004</v>
      </c>
      <c r="V2218" s="43">
        <f t="shared" si="4262"/>
        <v>7.6500000000000004</v>
      </c>
      <c r="W2218" s="43">
        <v>7.6500000000000004</v>
      </c>
      <c r="X2218" s="43"/>
      <c r="Y2218" s="43"/>
      <c r="Z2218" s="43"/>
      <c r="AA2218" s="43"/>
      <c r="AB2218" s="43">
        <v>1643.5</v>
      </c>
      <c r="AC2218" s="44">
        <v>3003.8894700000001</v>
      </c>
      <c r="AD2218" s="44">
        <v>3003.8894700000001</v>
      </c>
      <c r="AE2218" s="45">
        <f t="shared" si="4388"/>
        <v>100</v>
      </c>
      <c r="AF2218" s="43">
        <v>2978.8894700000001</v>
      </c>
      <c r="AG2218" s="43">
        <v>0</v>
      </c>
      <c r="AH2218" s="43">
        <v>0</v>
      </c>
      <c r="AI2218" s="43">
        <v>0</v>
      </c>
      <c r="AJ2218" s="43">
        <v>0</v>
      </c>
      <c r="AK2218" s="43">
        <v>0</v>
      </c>
      <c r="AL2218" s="43">
        <f t="shared" si="4389"/>
        <v>2978.8894700000001</v>
      </c>
      <c r="AM2218" s="43">
        <f t="shared" si="4390"/>
        <v>-2971.23947</v>
      </c>
      <c r="AN2218" s="2"/>
      <c r="AO2218" s="1"/>
      <c r="AP2218" s="1"/>
      <c r="AQ2218" s="1"/>
      <c r="AR2218" s="1"/>
      <c r="AS2218" s="1"/>
    </row>
    <row r="2219">
      <c r="B2219" s="25" t="s">
        <v>848</v>
      </c>
      <c r="C2219" s="25" t="s">
        <v>137</v>
      </c>
      <c r="D2219" s="25"/>
      <c r="E2219" s="32" t="str">
        <f t="shared" si="4261"/>
        <v>11</v>
      </c>
      <c r="F2219" s="25"/>
      <c r="G2219" s="25"/>
      <c r="H2219" s="27" t="s">
        <v>657</v>
      </c>
      <c r="I2219" s="28">
        <f t="shared" ref="I2219:I2225" si="4391">I2220</f>
        <v>1758.2</v>
      </c>
      <c r="J2219" s="28">
        <f t="shared" ref="J2219:J2225" si="4392">J2220</f>
        <v>1758.2</v>
      </c>
      <c r="K2219" s="28">
        <f t="shared" ref="K2219:K2225" si="4393">K2220</f>
        <v>1758.2</v>
      </c>
      <c r="L2219" s="28">
        <f t="shared" ref="L2219:L2225" si="4394">L2220</f>
        <v>-110</v>
      </c>
      <c r="M2219" s="28">
        <f t="shared" ref="M2219:M2225" si="4395">M2220</f>
        <v>-110</v>
      </c>
      <c r="N2219" s="28">
        <f t="shared" ref="N2219:N2225" si="4396">N2220</f>
        <v>-110</v>
      </c>
      <c r="O2219" s="28">
        <f>O2220</f>
        <v>0</v>
      </c>
      <c r="P2219" s="28">
        <f>P2220</f>
        <v>0</v>
      </c>
      <c r="Q2219" s="28">
        <f>Q2220</f>
        <v>0</v>
      </c>
      <c r="R2219" s="28">
        <f>R2220</f>
        <v>0</v>
      </c>
      <c r="S2219" s="28">
        <f>S2220</f>
        <v>0</v>
      </c>
      <c r="T2219" s="28">
        <f>T2220</f>
        <v>0</v>
      </c>
      <c r="U2219" s="28">
        <v>0</v>
      </c>
      <c r="V2219" s="28">
        <f t="shared" si="4262"/>
        <v>1648.2</v>
      </c>
      <c r="W2219" s="28">
        <f t="shared" ref="W2219:W2225" si="4397">W2220</f>
        <v>0</v>
      </c>
      <c r="X2219" s="28">
        <f t="shared" ref="X2219:X2225" si="4398">X2220</f>
        <v>0</v>
      </c>
      <c r="Y2219" s="28">
        <f t="shared" ref="Y2219:Y2225" si="4399">Y2220</f>
        <v>0</v>
      </c>
      <c r="Z2219" s="28">
        <f t="shared" ref="Z2219:Z2225" si="4400">Z2220</f>
        <v>0</v>
      </c>
      <c r="AA2219" s="28">
        <f t="shared" ref="AA2219:AA2225" si="4401">AA2220</f>
        <v>0</v>
      </c>
      <c r="AB2219" s="28">
        <f>AB2220</f>
        <v>1426.1152999999999</v>
      </c>
      <c r="AC2219" s="29">
        <f>AC2220</f>
        <v>1833.2</v>
      </c>
      <c r="AD2219" s="29">
        <f>AD2220</f>
        <v>1829.375</v>
      </c>
      <c r="AE2219" s="30">
        <f t="shared" si="4388"/>
        <v>99.791348461706306</v>
      </c>
      <c r="AF2219" s="28">
        <f>AF2220</f>
        <v>1833.2</v>
      </c>
      <c r="AG2219" s="28">
        <f>AG2220</f>
        <v>0</v>
      </c>
      <c r="AH2219" s="28">
        <f>AH2220</f>
        <v>0</v>
      </c>
      <c r="AI2219" s="28">
        <f>AI2220</f>
        <v>0</v>
      </c>
      <c r="AJ2219" s="28">
        <f>AJ2220</f>
        <v>0</v>
      </c>
      <c r="AK2219" s="28">
        <f>AK2220</f>
        <v>0</v>
      </c>
      <c r="AL2219" s="28">
        <f t="shared" si="4389"/>
        <v>1833.2</v>
      </c>
      <c r="AM2219" s="28">
        <f t="shared" si="4390"/>
        <v>-185</v>
      </c>
      <c r="AN2219" s="2"/>
      <c r="AO2219" s="1"/>
      <c r="AP2219" s="1"/>
      <c r="AQ2219" s="1"/>
      <c r="AR2219" s="1"/>
      <c r="AS2219" s="1"/>
    </row>
    <row r="2220" s="33" customFormat="1">
      <c r="B2220" s="34" t="s">
        <v>848</v>
      </c>
      <c r="C2220" s="34" t="s">
        <v>137</v>
      </c>
      <c r="D2220" s="34" t="s">
        <v>41</v>
      </c>
      <c r="E2220" s="35" t="str">
        <f t="shared" si="4261"/>
        <v>1101</v>
      </c>
      <c r="F2220" s="34"/>
      <c r="G2220" s="34"/>
      <c r="H2220" s="36" t="s">
        <v>829</v>
      </c>
      <c r="I2220" s="37">
        <f t="shared" si="4391"/>
        <v>1758.2</v>
      </c>
      <c r="J2220" s="37">
        <f t="shared" si="4392"/>
        <v>1758.2</v>
      </c>
      <c r="K2220" s="37">
        <f t="shared" si="4393"/>
        <v>1758.2</v>
      </c>
      <c r="L2220" s="37">
        <f t="shared" si="4394"/>
        <v>-110</v>
      </c>
      <c r="M2220" s="37">
        <f t="shared" si="4395"/>
        <v>-110</v>
      </c>
      <c r="N2220" s="37">
        <f t="shared" si="4396"/>
        <v>-110</v>
      </c>
      <c r="O2220" s="37">
        <f>O2221+O2227</f>
        <v>0</v>
      </c>
      <c r="P2220" s="37">
        <f>P2221+P2227</f>
        <v>0</v>
      </c>
      <c r="Q2220" s="37">
        <f>Q2221+Q2227</f>
        <v>0</v>
      </c>
      <c r="R2220" s="37">
        <f>R2221+R2227</f>
        <v>0</v>
      </c>
      <c r="S2220" s="37">
        <f>S2221+S2227</f>
        <v>0</v>
      </c>
      <c r="T2220" s="37">
        <f>T2221+T2227</f>
        <v>0</v>
      </c>
      <c r="U2220" s="37">
        <v>0</v>
      </c>
      <c r="V2220" s="37">
        <f t="shared" si="4262"/>
        <v>1648.2</v>
      </c>
      <c r="W2220" s="37">
        <f t="shared" si="4397"/>
        <v>0</v>
      </c>
      <c r="X2220" s="37">
        <f t="shared" si="4398"/>
        <v>0</v>
      </c>
      <c r="Y2220" s="37">
        <f t="shared" si="4399"/>
        <v>0</v>
      </c>
      <c r="Z2220" s="37">
        <f t="shared" si="4400"/>
        <v>0</v>
      </c>
      <c r="AA2220" s="37">
        <f t="shared" si="4401"/>
        <v>0</v>
      </c>
      <c r="AB2220" s="37">
        <f>AB2221+AB2227</f>
        <v>1426.1152999999999</v>
      </c>
      <c r="AC2220" s="38">
        <f>AC2221+AC2227</f>
        <v>1833.2</v>
      </c>
      <c r="AD2220" s="38">
        <f>AD2221+AD2227</f>
        <v>1829.375</v>
      </c>
      <c r="AE2220" s="39">
        <f t="shared" si="4388"/>
        <v>99.791348461706306</v>
      </c>
      <c r="AF2220" s="37">
        <f>AF2221+AF2227</f>
        <v>1833.2</v>
      </c>
      <c r="AG2220" s="37">
        <f>AG2221+AG2227</f>
        <v>0</v>
      </c>
      <c r="AH2220" s="37">
        <f>AH2221+AH2227</f>
        <v>0</v>
      </c>
      <c r="AI2220" s="37">
        <f>AI2221+AI2227</f>
        <v>0</v>
      </c>
      <c r="AJ2220" s="37">
        <f>AJ2221+AJ2227</f>
        <v>0</v>
      </c>
      <c r="AK2220" s="37">
        <f>AK2221+AK2227</f>
        <v>0</v>
      </c>
      <c r="AL2220" s="37">
        <f t="shared" si="4389"/>
        <v>1833.2</v>
      </c>
      <c r="AM2220" s="37">
        <f t="shared" si="4390"/>
        <v>-185</v>
      </c>
      <c r="AN2220" s="40"/>
      <c r="AO2220" s="33"/>
      <c r="AP2220" s="33"/>
      <c r="AQ2220" s="33"/>
      <c r="AR2220" s="33"/>
      <c r="AS2220" s="33"/>
    </row>
    <row r="2221" ht="31.5">
      <c r="B2221" s="41" t="s">
        <v>848</v>
      </c>
      <c r="C2221" s="41" t="s">
        <v>137</v>
      </c>
      <c r="D2221" s="41" t="s">
        <v>41</v>
      </c>
      <c r="E2221" s="26" t="str">
        <f t="shared" si="4261"/>
        <v>1101</v>
      </c>
      <c r="F2221" s="41" t="s">
        <v>662</v>
      </c>
      <c r="G2221" s="41"/>
      <c r="H2221" s="42" t="s">
        <v>663</v>
      </c>
      <c r="I2221" s="43">
        <f t="shared" si="4391"/>
        <v>1758.2</v>
      </c>
      <c r="J2221" s="43">
        <f t="shared" si="4392"/>
        <v>1758.2</v>
      </c>
      <c r="K2221" s="43">
        <f t="shared" si="4393"/>
        <v>1758.2</v>
      </c>
      <c r="L2221" s="43">
        <f t="shared" si="4394"/>
        <v>-110</v>
      </c>
      <c r="M2221" s="43">
        <f t="shared" si="4395"/>
        <v>-110</v>
      </c>
      <c r="N2221" s="43">
        <f t="shared" si="4396"/>
        <v>-110</v>
      </c>
      <c r="O2221" s="43">
        <f t="shared" ref="O2221:O2229" si="4402">O2222</f>
        <v>0</v>
      </c>
      <c r="P2221" s="43">
        <f t="shared" ref="P2221:P2229" si="4403">P2222</f>
        <v>0</v>
      </c>
      <c r="Q2221" s="43">
        <f t="shared" ref="Q2221:Q2229" si="4404">Q2222</f>
        <v>0</v>
      </c>
      <c r="R2221" s="43">
        <f t="shared" ref="R2221:R2229" si="4405">R2222</f>
        <v>0</v>
      </c>
      <c r="S2221" s="43">
        <f t="shared" ref="S2221:S2229" si="4406">S2222</f>
        <v>0</v>
      </c>
      <c r="T2221" s="43">
        <f t="shared" ref="T2221:T2229" si="4407">T2222</f>
        <v>0</v>
      </c>
      <c r="U2221" s="43">
        <v>0</v>
      </c>
      <c r="V2221" s="43">
        <f t="shared" si="4262"/>
        <v>1648.2</v>
      </c>
      <c r="W2221" s="43">
        <f t="shared" si="4397"/>
        <v>0</v>
      </c>
      <c r="X2221" s="43">
        <f t="shared" si="4398"/>
        <v>0</v>
      </c>
      <c r="Y2221" s="43">
        <f t="shared" si="4399"/>
        <v>0</v>
      </c>
      <c r="Z2221" s="43">
        <f t="shared" si="4400"/>
        <v>0</v>
      </c>
      <c r="AA2221" s="43">
        <f t="shared" si="4401"/>
        <v>0</v>
      </c>
      <c r="AB2221" s="43">
        <f t="shared" ref="AB2221:AB2229" si="4408">AB2222</f>
        <v>1251.1152999999999</v>
      </c>
      <c r="AC2221" s="44">
        <f t="shared" ref="AC2221:AC2229" si="4409">AC2222</f>
        <v>1648.2</v>
      </c>
      <c r="AD2221" s="44">
        <f t="shared" ref="AD2221:AD2229" si="4410">AD2222</f>
        <v>1644.375</v>
      </c>
      <c r="AE2221" s="45">
        <f t="shared" si="4388"/>
        <v>99.767928649435746</v>
      </c>
      <c r="AF2221" s="43">
        <f t="shared" ref="AF2221:AF2229" si="4411">AF2222</f>
        <v>1648.2</v>
      </c>
      <c r="AG2221" s="43">
        <f t="shared" ref="AG2221:AG2229" si="4412">AG2222</f>
        <v>0</v>
      </c>
      <c r="AH2221" s="43">
        <f t="shared" ref="AH2221:AH2229" si="4413">AH2222</f>
        <v>0</v>
      </c>
      <c r="AI2221" s="43">
        <f t="shared" ref="AI2221:AI2229" si="4414">AI2222</f>
        <v>0</v>
      </c>
      <c r="AJ2221" s="43">
        <f t="shared" ref="AJ2221:AJ2229" si="4415">AJ2222</f>
        <v>0</v>
      </c>
      <c r="AK2221" s="43">
        <f t="shared" ref="AK2221:AK2229" si="4416">AK2222</f>
        <v>0</v>
      </c>
      <c r="AL2221" s="43">
        <f t="shared" si="4389"/>
        <v>1648.2</v>
      </c>
      <c r="AM2221" s="43">
        <f t="shared" si="4390"/>
        <v>0</v>
      </c>
      <c r="AN2221" s="2"/>
      <c r="AO2221" s="1"/>
      <c r="AP2221" s="1"/>
      <c r="AQ2221" s="1"/>
      <c r="AR2221" s="1"/>
      <c r="AS2221" s="1"/>
    </row>
    <row r="2222" ht="31.5">
      <c r="B2222" s="41" t="s">
        <v>848</v>
      </c>
      <c r="C2222" s="41" t="s">
        <v>137</v>
      </c>
      <c r="D2222" s="41" t="s">
        <v>41</v>
      </c>
      <c r="E2222" s="26" t="str">
        <f t="shared" si="4261"/>
        <v>1101</v>
      </c>
      <c r="F2222" s="41" t="s">
        <v>664</v>
      </c>
      <c r="G2222" s="41"/>
      <c r="H2222" s="42" t="s">
        <v>665</v>
      </c>
      <c r="I2222" s="43">
        <f t="shared" si="4391"/>
        <v>1758.2</v>
      </c>
      <c r="J2222" s="43">
        <f t="shared" si="4392"/>
        <v>1758.2</v>
      </c>
      <c r="K2222" s="43">
        <f t="shared" si="4393"/>
        <v>1758.2</v>
      </c>
      <c r="L2222" s="43">
        <f t="shared" si="4394"/>
        <v>-110</v>
      </c>
      <c r="M2222" s="43">
        <f t="shared" si="4395"/>
        <v>-110</v>
      </c>
      <c r="N2222" s="43">
        <f t="shared" si="4396"/>
        <v>-110</v>
      </c>
      <c r="O2222" s="43">
        <f t="shared" si="4402"/>
        <v>0</v>
      </c>
      <c r="P2222" s="43">
        <f t="shared" si="4403"/>
        <v>0</v>
      </c>
      <c r="Q2222" s="43">
        <f t="shared" si="4404"/>
        <v>0</v>
      </c>
      <c r="R2222" s="43">
        <f t="shared" si="4405"/>
        <v>0</v>
      </c>
      <c r="S2222" s="43">
        <f t="shared" si="4406"/>
        <v>0</v>
      </c>
      <c r="T2222" s="43">
        <f t="shared" si="4407"/>
        <v>0</v>
      </c>
      <c r="U2222" s="43">
        <v>0</v>
      </c>
      <c r="V2222" s="43">
        <f t="shared" si="4262"/>
        <v>1648.2</v>
      </c>
      <c r="W2222" s="43">
        <f t="shared" si="4397"/>
        <v>0</v>
      </c>
      <c r="X2222" s="43">
        <f t="shared" si="4398"/>
        <v>0</v>
      </c>
      <c r="Y2222" s="43">
        <f t="shared" si="4399"/>
        <v>0</v>
      </c>
      <c r="Z2222" s="43">
        <f t="shared" si="4400"/>
        <v>0</v>
      </c>
      <c r="AA2222" s="43">
        <f t="shared" si="4401"/>
        <v>0</v>
      </c>
      <c r="AB2222" s="43">
        <f t="shared" si="4408"/>
        <v>1251.1152999999999</v>
      </c>
      <c r="AC2222" s="44">
        <f t="shared" si="4409"/>
        <v>1648.2</v>
      </c>
      <c r="AD2222" s="44">
        <f t="shared" si="4410"/>
        <v>1644.375</v>
      </c>
      <c r="AE2222" s="45">
        <f t="shared" si="4388"/>
        <v>99.767928649435746</v>
      </c>
      <c r="AF2222" s="43">
        <f t="shared" si="4411"/>
        <v>1648.2</v>
      </c>
      <c r="AG2222" s="43">
        <f t="shared" si="4412"/>
        <v>0</v>
      </c>
      <c r="AH2222" s="43">
        <f t="shared" si="4413"/>
        <v>0</v>
      </c>
      <c r="AI2222" s="43">
        <f t="shared" si="4414"/>
        <v>0</v>
      </c>
      <c r="AJ2222" s="43">
        <f t="shared" si="4415"/>
        <v>0</v>
      </c>
      <c r="AK2222" s="43">
        <f t="shared" si="4416"/>
        <v>0</v>
      </c>
      <c r="AL2222" s="43">
        <f t="shared" si="4389"/>
        <v>1648.2</v>
      </c>
      <c r="AM2222" s="43">
        <f t="shared" si="4390"/>
        <v>0</v>
      </c>
      <c r="AN2222" s="2"/>
      <c r="AO2222" s="1"/>
      <c r="AP2222" s="1"/>
      <c r="AQ2222" s="1"/>
      <c r="AR2222" s="1"/>
      <c r="AS2222" s="1"/>
    </row>
    <row r="2223" ht="78.75">
      <c r="B2223" s="41" t="s">
        <v>848</v>
      </c>
      <c r="C2223" s="41" t="s">
        <v>137</v>
      </c>
      <c r="D2223" s="41" t="s">
        <v>41</v>
      </c>
      <c r="E2223" s="26" t="str">
        <f t="shared" ref="E2223:E2286" si="4417">CONCATENATE(C2223,D2223)</f>
        <v>1101</v>
      </c>
      <c r="F2223" s="41" t="s">
        <v>830</v>
      </c>
      <c r="G2223" s="41"/>
      <c r="H2223" s="42" t="s">
        <v>831</v>
      </c>
      <c r="I2223" s="43">
        <f t="shared" si="4391"/>
        <v>1758.2</v>
      </c>
      <c r="J2223" s="43">
        <f t="shared" si="4392"/>
        <v>1758.2</v>
      </c>
      <c r="K2223" s="43">
        <f t="shared" si="4393"/>
        <v>1758.2</v>
      </c>
      <c r="L2223" s="43">
        <f t="shared" si="4394"/>
        <v>-110</v>
      </c>
      <c r="M2223" s="43">
        <f t="shared" si="4395"/>
        <v>-110</v>
      </c>
      <c r="N2223" s="43">
        <f t="shared" si="4396"/>
        <v>-110</v>
      </c>
      <c r="O2223" s="43">
        <f t="shared" si="4402"/>
        <v>0</v>
      </c>
      <c r="P2223" s="43">
        <f t="shared" si="4403"/>
        <v>0</v>
      </c>
      <c r="Q2223" s="43">
        <f t="shared" si="4404"/>
        <v>0</v>
      </c>
      <c r="R2223" s="43">
        <f t="shared" si="4405"/>
        <v>0</v>
      </c>
      <c r="S2223" s="43">
        <f t="shared" si="4406"/>
        <v>0</v>
      </c>
      <c r="T2223" s="43">
        <f t="shared" si="4407"/>
        <v>0</v>
      </c>
      <c r="U2223" s="43">
        <v>0</v>
      </c>
      <c r="V2223" s="43">
        <f t="shared" ref="V2223:V2286" si="4418">I2223+L2223+U2223+T2223+S2223+R2223+Q2223+P2223+O2223</f>
        <v>1648.2</v>
      </c>
      <c r="W2223" s="43">
        <f t="shared" si="4397"/>
        <v>0</v>
      </c>
      <c r="X2223" s="43">
        <f t="shared" si="4398"/>
        <v>0</v>
      </c>
      <c r="Y2223" s="43">
        <f t="shared" si="4399"/>
        <v>0</v>
      </c>
      <c r="Z2223" s="43">
        <f t="shared" si="4400"/>
        <v>0</v>
      </c>
      <c r="AA2223" s="43">
        <f t="shared" si="4401"/>
        <v>0</v>
      </c>
      <c r="AB2223" s="43">
        <f t="shared" si="4408"/>
        <v>1251.1152999999999</v>
      </c>
      <c r="AC2223" s="44">
        <f t="shared" si="4409"/>
        <v>1648.2</v>
      </c>
      <c r="AD2223" s="44">
        <f t="shared" si="4410"/>
        <v>1644.375</v>
      </c>
      <c r="AE2223" s="45">
        <f t="shared" si="4388"/>
        <v>99.767928649435746</v>
      </c>
      <c r="AF2223" s="43">
        <f t="shared" si="4411"/>
        <v>1648.2</v>
      </c>
      <c r="AG2223" s="43">
        <f t="shared" si="4412"/>
        <v>0</v>
      </c>
      <c r="AH2223" s="43">
        <f t="shared" si="4413"/>
        <v>0</v>
      </c>
      <c r="AI2223" s="43">
        <f t="shared" si="4414"/>
        <v>0</v>
      </c>
      <c r="AJ2223" s="43">
        <f t="shared" si="4415"/>
        <v>0</v>
      </c>
      <c r="AK2223" s="43">
        <f t="shared" si="4416"/>
        <v>0</v>
      </c>
      <c r="AL2223" s="43">
        <f t="shared" si="4389"/>
        <v>1648.2</v>
      </c>
      <c r="AM2223" s="43">
        <f t="shared" si="4390"/>
        <v>0</v>
      </c>
      <c r="AN2223" s="2"/>
      <c r="AR2223" s="1"/>
      <c r="AS2223" s="1"/>
    </row>
    <row r="2224" ht="31.5">
      <c r="B2224" s="41" t="s">
        <v>848</v>
      </c>
      <c r="C2224" s="41" t="s">
        <v>137</v>
      </c>
      <c r="D2224" s="41" t="s">
        <v>41</v>
      </c>
      <c r="E2224" s="26" t="str">
        <f t="shared" si="4417"/>
        <v>1101</v>
      </c>
      <c r="F2224" s="41" t="s">
        <v>832</v>
      </c>
      <c r="G2224" s="41"/>
      <c r="H2224" s="42" t="s">
        <v>833</v>
      </c>
      <c r="I2224" s="43">
        <f t="shared" si="4391"/>
        <v>1758.2</v>
      </c>
      <c r="J2224" s="43">
        <f t="shared" si="4392"/>
        <v>1758.2</v>
      </c>
      <c r="K2224" s="43">
        <f t="shared" si="4393"/>
        <v>1758.2</v>
      </c>
      <c r="L2224" s="43">
        <f t="shared" si="4394"/>
        <v>-110</v>
      </c>
      <c r="M2224" s="43">
        <f t="shared" si="4395"/>
        <v>-110</v>
      </c>
      <c r="N2224" s="43">
        <f t="shared" si="4396"/>
        <v>-110</v>
      </c>
      <c r="O2224" s="43">
        <f t="shared" si="4402"/>
        <v>0</v>
      </c>
      <c r="P2224" s="43">
        <f t="shared" si="4403"/>
        <v>0</v>
      </c>
      <c r="Q2224" s="43">
        <f t="shared" si="4404"/>
        <v>0</v>
      </c>
      <c r="R2224" s="43">
        <f t="shared" si="4405"/>
        <v>0</v>
      </c>
      <c r="S2224" s="43">
        <f t="shared" si="4406"/>
        <v>0</v>
      </c>
      <c r="T2224" s="43">
        <f t="shared" si="4407"/>
        <v>0</v>
      </c>
      <c r="U2224" s="43">
        <v>0</v>
      </c>
      <c r="V2224" s="43">
        <f t="shared" si="4418"/>
        <v>1648.2</v>
      </c>
      <c r="W2224" s="43">
        <f t="shared" si="4397"/>
        <v>0</v>
      </c>
      <c r="X2224" s="43">
        <f t="shared" si="4398"/>
        <v>0</v>
      </c>
      <c r="Y2224" s="43">
        <f t="shared" si="4399"/>
        <v>0</v>
      </c>
      <c r="Z2224" s="43">
        <f t="shared" si="4400"/>
        <v>0</v>
      </c>
      <c r="AA2224" s="43">
        <f t="shared" si="4401"/>
        <v>0</v>
      </c>
      <c r="AB2224" s="43">
        <f t="shared" si="4408"/>
        <v>1251.1152999999999</v>
      </c>
      <c r="AC2224" s="44">
        <f t="shared" si="4409"/>
        <v>1648.2</v>
      </c>
      <c r="AD2224" s="44">
        <f t="shared" si="4410"/>
        <v>1644.375</v>
      </c>
      <c r="AE2224" s="45">
        <f t="shared" si="4388"/>
        <v>99.767928649435746</v>
      </c>
      <c r="AF2224" s="43">
        <f t="shared" si="4411"/>
        <v>1648.2</v>
      </c>
      <c r="AG2224" s="43">
        <f t="shared" si="4412"/>
        <v>0</v>
      </c>
      <c r="AH2224" s="43">
        <f t="shared" si="4413"/>
        <v>0</v>
      </c>
      <c r="AI2224" s="43">
        <f t="shared" si="4414"/>
        <v>0</v>
      </c>
      <c r="AJ2224" s="43">
        <f t="shared" si="4415"/>
        <v>0</v>
      </c>
      <c r="AK2224" s="43">
        <f t="shared" si="4416"/>
        <v>0</v>
      </c>
      <c r="AL2224" s="43">
        <f t="shared" si="4389"/>
        <v>1648.2</v>
      </c>
      <c r="AM2224" s="43">
        <f t="shared" si="4390"/>
        <v>0</v>
      </c>
      <c r="AN2224" s="2"/>
      <c r="AO2224" s="1"/>
      <c r="AP2224" s="1"/>
      <c r="AQ2224" s="1"/>
      <c r="AR2224" s="1"/>
      <c r="AS2224" s="1"/>
    </row>
    <row r="2225" ht="31.5">
      <c r="B2225" s="41" t="s">
        <v>848</v>
      </c>
      <c r="C2225" s="41" t="s">
        <v>137</v>
      </c>
      <c r="D2225" s="41" t="s">
        <v>41</v>
      </c>
      <c r="E2225" s="26" t="str">
        <f t="shared" si="4417"/>
        <v>1101</v>
      </c>
      <c r="F2225" s="41" t="s">
        <v>832</v>
      </c>
      <c r="G2225" s="41" t="s">
        <v>53</v>
      </c>
      <c r="H2225" s="42" t="s">
        <v>54</v>
      </c>
      <c r="I2225" s="43">
        <f t="shared" si="4391"/>
        <v>1758.2</v>
      </c>
      <c r="J2225" s="43">
        <f t="shared" si="4392"/>
        <v>1758.2</v>
      </c>
      <c r="K2225" s="43">
        <f t="shared" si="4393"/>
        <v>1758.2</v>
      </c>
      <c r="L2225" s="43">
        <f t="shared" si="4394"/>
        <v>-110</v>
      </c>
      <c r="M2225" s="43">
        <f t="shared" si="4395"/>
        <v>-110</v>
      </c>
      <c r="N2225" s="43">
        <f t="shared" si="4396"/>
        <v>-110</v>
      </c>
      <c r="O2225" s="43">
        <f t="shared" si="4402"/>
        <v>0</v>
      </c>
      <c r="P2225" s="43">
        <f t="shared" si="4403"/>
        <v>0</v>
      </c>
      <c r="Q2225" s="43">
        <f t="shared" si="4404"/>
        <v>0</v>
      </c>
      <c r="R2225" s="43">
        <f t="shared" si="4405"/>
        <v>0</v>
      </c>
      <c r="S2225" s="43">
        <f t="shared" si="4406"/>
        <v>0</v>
      </c>
      <c r="T2225" s="43">
        <f t="shared" si="4407"/>
        <v>0</v>
      </c>
      <c r="U2225" s="43">
        <v>0</v>
      </c>
      <c r="V2225" s="43">
        <f t="shared" si="4418"/>
        <v>1648.2</v>
      </c>
      <c r="W2225" s="43">
        <f t="shared" si="4397"/>
        <v>0</v>
      </c>
      <c r="X2225" s="43">
        <f t="shared" si="4398"/>
        <v>0</v>
      </c>
      <c r="Y2225" s="43">
        <f t="shared" si="4399"/>
        <v>0</v>
      </c>
      <c r="Z2225" s="43">
        <f t="shared" si="4400"/>
        <v>0</v>
      </c>
      <c r="AA2225" s="43">
        <f t="shared" si="4401"/>
        <v>0</v>
      </c>
      <c r="AB2225" s="43">
        <f t="shared" si="4408"/>
        <v>1251.1152999999999</v>
      </c>
      <c r="AC2225" s="44">
        <f t="shared" si="4409"/>
        <v>1648.2</v>
      </c>
      <c r="AD2225" s="44">
        <f t="shared" si="4410"/>
        <v>1644.375</v>
      </c>
      <c r="AE2225" s="45">
        <f t="shared" si="4388"/>
        <v>99.767928649435746</v>
      </c>
      <c r="AF2225" s="43">
        <f t="shared" si="4411"/>
        <v>1648.2</v>
      </c>
      <c r="AG2225" s="43">
        <f t="shared" si="4412"/>
        <v>0</v>
      </c>
      <c r="AH2225" s="43">
        <f t="shared" si="4413"/>
        <v>0</v>
      </c>
      <c r="AI2225" s="43">
        <f t="shared" si="4414"/>
        <v>0</v>
      </c>
      <c r="AJ2225" s="43">
        <f t="shared" si="4415"/>
        <v>0</v>
      </c>
      <c r="AK2225" s="43">
        <f t="shared" si="4416"/>
        <v>0</v>
      </c>
      <c r="AL2225" s="43">
        <f t="shared" si="4389"/>
        <v>1648.2</v>
      </c>
      <c r="AM2225" s="43">
        <f t="shared" si="4390"/>
        <v>0</v>
      </c>
      <c r="AN2225" s="2"/>
      <c r="AO2225" s="1"/>
      <c r="AP2225" s="1"/>
      <c r="AQ2225" s="1"/>
      <c r="AR2225" s="1"/>
      <c r="AS2225" s="1"/>
    </row>
    <row r="2226" ht="31.5">
      <c r="B2226" s="41" t="s">
        <v>848</v>
      </c>
      <c r="C2226" s="41" t="s">
        <v>137</v>
      </c>
      <c r="D2226" s="41" t="s">
        <v>41</v>
      </c>
      <c r="E2226" s="26" t="str">
        <f t="shared" si="4417"/>
        <v>1101</v>
      </c>
      <c r="F2226" s="41" t="s">
        <v>832</v>
      </c>
      <c r="G2226" s="41" t="s">
        <v>55</v>
      </c>
      <c r="H2226" s="42" t="s">
        <v>56</v>
      </c>
      <c r="I2226" s="43">
        <v>1758.2</v>
      </c>
      <c r="J2226" s="43">
        <v>1758.2</v>
      </c>
      <c r="K2226" s="43">
        <v>1758.2</v>
      </c>
      <c r="L2226" s="43">
        <v>-110</v>
      </c>
      <c r="M2226" s="43">
        <v>-110</v>
      </c>
      <c r="N2226" s="43">
        <v>-110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0</v>
      </c>
      <c r="U2226" s="43">
        <v>0</v>
      </c>
      <c r="V2226" s="43">
        <f t="shared" si="4418"/>
        <v>1648.2</v>
      </c>
      <c r="W2226" s="43"/>
      <c r="X2226" s="43"/>
      <c r="Y2226" s="43"/>
      <c r="Z2226" s="43"/>
      <c r="AA2226" s="43"/>
      <c r="AB2226" s="43">
        <v>1251.1152999999999</v>
      </c>
      <c r="AC2226" s="44">
        <v>1648.2</v>
      </c>
      <c r="AD2226" s="44">
        <v>1644.375</v>
      </c>
      <c r="AE2226" s="45">
        <f t="shared" si="4388"/>
        <v>99.767928649435746</v>
      </c>
      <c r="AF2226" s="43">
        <v>1648.2</v>
      </c>
      <c r="AG2226" s="43">
        <v>0</v>
      </c>
      <c r="AH2226" s="43">
        <v>0</v>
      </c>
      <c r="AI2226" s="43">
        <v>0</v>
      </c>
      <c r="AJ2226" s="43">
        <v>0</v>
      </c>
      <c r="AK2226" s="43">
        <v>0</v>
      </c>
      <c r="AL2226" s="43">
        <f t="shared" si="4389"/>
        <v>1648.2</v>
      </c>
      <c r="AM2226" s="43">
        <f t="shared" si="4390"/>
        <v>0</v>
      </c>
      <c r="AN2226" s="19"/>
      <c r="AO2226" s="1"/>
      <c r="AP2226" s="1"/>
      <c r="AQ2226" s="1"/>
      <c r="AR2226" s="1"/>
      <c r="AS2226" s="1"/>
    </row>
    <row r="2227" ht="31.5">
      <c r="B2227" s="41" t="s">
        <v>848</v>
      </c>
      <c r="C2227" s="41" t="s">
        <v>137</v>
      </c>
      <c r="D2227" s="41" t="s">
        <v>41</v>
      </c>
      <c r="E2227" s="26" t="str">
        <f t="shared" si="4417"/>
        <v>1101</v>
      </c>
      <c r="F2227" s="41" t="s">
        <v>81</v>
      </c>
      <c r="G2227" s="41"/>
      <c r="H2227" s="42" t="s">
        <v>82</v>
      </c>
      <c r="I2227" s="43"/>
      <c r="J2227" s="43"/>
      <c r="K2227" s="43"/>
      <c r="L2227" s="43"/>
      <c r="M2227" s="43"/>
      <c r="N2227" s="43"/>
      <c r="O2227" s="43">
        <f t="shared" si="4402"/>
        <v>0</v>
      </c>
      <c r="P2227" s="43">
        <f t="shared" si="4403"/>
        <v>0</v>
      </c>
      <c r="Q2227" s="43">
        <f t="shared" si="4404"/>
        <v>0</v>
      </c>
      <c r="R2227" s="43">
        <f t="shared" si="4405"/>
        <v>0</v>
      </c>
      <c r="S2227" s="43">
        <f t="shared" si="4406"/>
        <v>0</v>
      </c>
      <c r="T2227" s="43">
        <f t="shared" si="4407"/>
        <v>0</v>
      </c>
      <c r="U2227" s="43"/>
      <c r="V2227" s="43">
        <f t="shared" si="4418"/>
        <v>0</v>
      </c>
      <c r="W2227" s="43"/>
      <c r="X2227" s="43"/>
      <c r="Y2227" s="43"/>
      <c r="Z2227" s="43"/>
      <c r="AA2227" s="43"/>
      <c r="AB2227" s="43">
        <f t="shared" si="4408"/>
        <v>175</v>
      </c>
      <c r="AC2227" s="44">
        <f t="shared" si="4409"/>
        <v>185</v>
      </c>
      <c r="AD2227" s="44">
        <f t="shared" si="4410"/>
        <v>185</v>
      </c>
      <c r="AE2227" s="45">
        <f t="shared" si="4388"/>
        <v>100</v>
      </c>
      <c r="AF2227" s="43">
        <f t="shared" si="4411"/>
        <v>185</v>
      </c>
      <c r="AG2227" s="43">
        <f t="shared" si="4412"/>
        <v>0</v>
      </c>
      <c r="AH2227" s="43">
        <f t="shared" si="4413"/>
        <v>0</v>
      </c>
      <c r="AI2227" s="43">
        <f t="shared" si="4414"/>
        <v>0</v>
      </c>
      <c r="AJ2227" s="43">
        <f t="shared" si="4415"/>
        <v>0</v>
      </c>
      <c r="AK2227" s="43">
        <f t="shared" si="4416"/>
        <v>0</v>
      </c>
      <c r="AL2227" s="43">
        <f t="shared" si="4389"/>
        <v>185</v>
      </c>
      <c r="AM2227" s="43">
        <f t="shared" si="4390"/>
        <v>-185</v>
      </c>
      <c r="AN2227" s="19"/>
      <c r="AR2227" s="1"/>
      <c r="AS2227" s="1"/>
    </row>
    <row r="2228" ht="47.25">
      <c r="B2228" s="41" t="s">
        <v>848</v>
      </c>
      <c r="C2228" s="41" t="s">
        <v>137</v>
      </c>
      <c r="D2228" s="41" t="s">
        <v>41</v>
      </c>
      <c r="E2228" s="26" t="str">
        <f t="shared" si="4417"/>
        <v>1101</v>
      </c>
      <c r="F2228" s="41" t="s">
        <v>381</v>
      </c>
      <c r="G2228" s="41"/>
      <c r="H2228" s="42" t="s">
        <v>382</v>
      </c>
      <c r="I2228" s="43"/>
      <c r="J2228" s="43"/>
      <c r="K2228" s="43"/>
      <c r="L2228" s="43"/>
      <c r="M2228" s="43"/>
      <c r="N2228" s="43"/>
      <c r="O2228" s="43">
        <f t="shared" si="4402"/>
        <v>0</v>
      </c>
      <c r="P2228" s="43">
        <f t="shared" si="4403"/>
        <v>0</v>
      </c>
      <c r="Q2228" s="43">
        <f t="shared" si="4404"/>
        <v>0</v>
      </c>
      <c r="R2228" s="43">
        <f t="shared" si="4405"/>
        <v>0</v>
      </c>
      <c r="S2228" s="43">
        <f t="shared" si="4406"/>
        <v>0</v>
      </c>
      <c r="T2228" s="43">
        <f t="shared" si="4407"/>
        <v>0</v>
      </c>
      <c r="U2228" s="43"/>
      <c r="V2228" s="43">
        <f t="shared" si="4418"/>
        <v>0</v>
      </c>
      <c r="W2228" s="43"/>
      <c r="X2228" s="43"/>
      <c r="Y2228" s="43"/>
      <c r="Z2228" s="43"/>
      <c r="AA2228" s="43"/>
      <c r="AB2228" s="43">
        <f t="shared" si="4408"/>
        <v>175</v>
      </c>
      <c r="AC2228" s="44">
        <f t="shared" si="4409"/>
        <v>185</v>
      </c>
      <c r="AD2228" s="44">
        <f t="shared" si="4410"/>
        <v>185</v>
      </c>
      <c r="AE2228" s="45">
        <f t="shared" si="4388"/>
        <v>100</v>
      </c>
      <c r="AF2228" s="43">
        <f t="shared" si="4411"/>
        <v>185</v>
      </c>
      <c r="AG2228" s="43">
        <f t="shared" si="4412"/>
        <v>0</v>
      </c>
      <c r="AH2228" s="43">
        <f t="shared" si="4413"/>
        <v>0</v>
      </c>
      <c r="AI2228" s="43">
        <f t="shared" si="4414"/>
        <v>0</v>
      </c>
      <c r="AJ2228" s="43">
        <f t="shared" si="4415"/>
        <v>0</v>
      </c>
      <c r="AK2228" s="43">
        <f t="shared" si="4416"/>
        <v>0</v>
      </c>
      <c r="AL2228" s="43">
        <f t="shared" si="4389"/>
        <v>185</v>
      </c>
      <c r="AM2228" s="43">
        <f t="shared" si="4390"/>
        <v>-185</v>
      </c>
      <c r="AN2228" s="19"/>
      <c r="AO2228" s="1"/>
      <c r="AP2228" s="1"/>
      <c r="AQ2228" s="1"/>
      <c r="AR2228" s="1"/>
      <c r="AS2228" s="1"/>
    </row>
    <row r="2229" ht="31.5">
      <c r="B2229" s="41" t="s">
        <v>848</v>
      </c>
      <c r="C2229" s="41" t="s">
        <v>137</v>
      </c>
      <c r="D2229" s="41" t="s">
        <v>41</v>
      </c>
      <c r="E2229" s="26" t="str">
        <f t="shared" si="4417"/>
        <v>1101</v>
      </c>
      <c r="F2229" s="41" t="s">
        <v>381</v>
      </c>
      <c r="G2229" s="41" t="s">
        <v>177</v>
      </c>
      <c r="H2229" s="42" t="s">
        <v>178</v>
      </c>
      <c r="I2229" s="43"/>
      <c r="J2229" s="43"/>
      <c r="K2229" s="43"/>
      <c r="L2229" s="43"/>
      <c r="M2229" s="43"/>
      <c r="N2229" s="43"/>
      <c r="O2229" s="43">
        <f t="shared" si="4402"/>
        <v>0</v>
      </c>
      <c r="P2229" s="43">
        <f t="shared" si="4403"/>
        <v>0</v>
      </c>
      <c r="Q2229" s="43">
        <f t="shared" si="4404"/>
        <v>0</v>
      </c>
      <c r="R2229" s="43">
        <f t="shared" si="4405"/>
        <v>0</v>
      </c>
      <c r="S2229" s="43">
        <f t="shared" si="4406"/>
        <v>0</v>
      </c>
      <c r="T2229" s="43">
        <f t="shared" si="4407"/>
        <v>0</v>
      </c>
      <c r="U2229" s="43"/>
      <c r="V2229" s="43">
        <f t="shared" si="4418"/>
        <v>0</v>
      </c>
      <c r="W2229" s="43"/>
      <c r="X2229" s="43"/>
      <c r="Y2229" s="43"/>
      <c r="Z2229" s="43"/>
      <c r="AA2229" s="43"/>
      <c r="AB2229" s="43">
        <f t="shared" si="4408"/>
        <v>175</v>
      </c>
      <c r="AC2229" s="44">
        <f t="shared" si="4409"/>
        <v>185</v>
      </c>
      <c r="AD2229" s="44">
        <f t="shared" si="4410"/>
        <v>185</v>
      </c>
      <c r="AE2229" s="45">
        <f t="shared" si="4388"/>
        <v>100</v>
      </c>
      <c r="AF2229" s="43">
        <f t="shared" si="4411"/>
        <v>185</v>
      </c>
      <c r="AG2229" s="43">
        <f t="shared" si="4412"/>
        <v>0</v>
      </c>
      <c r="AH2229" s="43">
        <f t="shared" si="4413"/>
        <v>0</v>
      </c>
      <c r="AI2229" s="43">
        <f t="shared" si="4414"/>
        <v>0</v>
      </c>
      <c r="AJ2229" s="43">
        <f t="shared" si="4415"/>
        <v>0</v>
      </c>
      <c r="AK2229" s="43">
        <f t="shared" si="4416"/>
        <v>0</v>
      </c>
      <c r="AL2229" s="43">
        <f t="shared" si="4389"/>
        <v>185</v>
      </c>
      <c r="AM2229" s="43">
        <f t="shared" si="4390"/>
        <v>-185</v>
      </c>
      <c r="AN2229" s="19"/>
      <c r="AO2229" s="1"/>
      <c r="AP2229" s="1"/>
      <c r="AQ2229" s="1"/>
      <c r="AR2229" s="1"/>
      <c r="AS2229" s="1"/>
    </row>
    <row r="2230" ht="63">
      <c r="B2230" s="41" t="s">
        <v>848</v>
      </c>
      <c r="C2230" s="41" t="s">
        <v>137</v>
      </c>
      <c r="D2230" s="41" t="s">
        <v>41</v>
      </c>
      <c r="E2230" s="26" t="str">
        <f t="shared" si="4417"/>
        <v>1101</v>
      </c>
      <c r="F2230" s="41" t="s">
        <v>381</v>
      </c>
      <c r="G2230" s="41" t="s">
        <v>373</v>
      </c>
      <c r="H2230" s="42" t="s">
        <v>374</v>
      </c>
      <c r="I2230" s="43"/>
      <c r="J2230" s="43"/>
      <c r="K2230" s="43"/>
      <c r="L2230" s="43"/>
      <c r="M2230" s="43"/>
      <c r="N2230" s="43"/>
      <c r="O2230" s="43">
        <v>0</v>
      </c>
      <c r="P2230" s="43">
        <v>0</v>
      </c>
      <c r="Q2230" s="43">
        <v>0</v>
      </c>
      <c r="R2230" s="43">
        <v>0</v>
      </c>
      <c r="S2230" s="43">
        <v>0</v>
      </c>
      <c r="T2230" s="43">
        <v>0</v>
      </c>
      <c r="U2230" s="43"/>
      <c r="V2230" s="43">
        <f t="shared" si="4418"/>
        <v>0</v>
      </c>
      <c r="W2230" s="43"/>
      <c r="X2230" s="43"/>
      <c r="Y2230" s="43"/>
      <c r="Z2230" s="43"/>
      <c r="AA2230" s="43"/>
      <c r="AB2230" s="43">
        <v>175</v>
      </c>
      <c r="AC2230" s="44">
        <v>185</v>
      </c>
      <c r="AD2230" s="44">
        <v>185</v>
      </c>
      <c r="AE2230" s="45">
        <f t="shared" si="4388"/>
        <v>100</v>
      </c>
      <c r="AF2230" s="43">
        <v>185</v>
      </c>
      <c r="AG2230" s="43">
        <v>0</v>
      </c>
      <c r="AH2230" s="43">
        <v>0</v>
      </c>
      <c r="AI2230" s="43">
        <v>0</v>
      </c>
      <c r="AJ2230" s="43">
        <v>0</v>
      </c>
      <c r="AK2230" s="43">
        <v>0</v>
      </c>
      <c r="AL2230" s="43">
        <f t="shared" si="4389"/>
        <v>185</v>
      </c>
      <c r="AM2230" s="43">
        <f t="shared" si="4390"/>
        <v>-185</v>
      </c>
      <c r="AN2230" s="19"/>
      <c r="AO2230" s="1"/>
      <c r="AP2230" s="1"/>
      <c r="AQ2230" s="1"/>
      <c r="AR2230" s="1"/>
      <c r="AS2230" s="1"/>
    </row>
    <row r="2231" s="24" customFormat="1">
      <c r="B2231" s="25" t="s">
        <v>850</v>
      </c>
      <c r="C2231" s="25"/>
      <c r="D2231" s="25"/>
      <c r="E2231" s="26" t="str">
        <f t="shared" si="4417"/>
        <v/>
      </c>
      <c r="F2231" s="25"/>
      <c r="G2231" s="25"/>
      <c r="H2231" s="27" t="s">
        <v>851</v>
      </c>
      <c r="I2231" s="28">
        <f>I2232+I2305+I2334+I2429+I2524+I2538+I2512+I2552</f>
        <v>156508.29999999999</v>
      </c>
      <c r="J2231" s="28">
        <f>J2232+J2305+J2334+J2429+J2524+J2538+J2512+J2552</f>
        <v>108699.5</v>
      </c>
      <c r="K2231" s="28">
        <f>K2232+K2305+K2334+K2429+K2524+K2538+K2512+K2552</f>
        <v>108195.10000000001</v>
      </c>
      <c r="L2231" s="28">
        <f>L2232+L2305+L2334+L2429+L2524+L2538+L2512+L2552</f>
        <v>-11961.499999999998</v>
      </c>
      <c r="M2231" s="28">
        <f>M2232+M2305+M2334+M2429+M2524+M2538+M2512+M2552</f>
        <v>7349.4000000000005</v>
      </c>
      <c r="N2231" s="28">
        <f>N2232+N2305+N2334+N2429+N2524+N2538+N2512+N2552</f>
        <v>7413.8000000000002</v>
      </c>
      <c r="O2231" s="28">
        <f>O2232+O2305+O2334+O2429+O2524+O2538+O2512+O2552</f>
        <v>0</v>
      </c>
      <c r="P2231" s="28">
        <f>P2232+P2305+P2334+P2429+P2524+P2538+P2512+P2552</f>
        <v>62.866999999999997</v>
      </c>
      <c r="Q2231" s="28">
        <f>Q2232+Q2305+Q2334+Q2429+Q2524+Q2538+Q2512+Q2552</f>
        <v>0</v>
      </c>
      <c r="R2231" s="28">
        <f>R2232+R2305+R2334+R2429+R2524+R2538+R2512+R2552</f>
        <v>5305.4369999999999</v>
      </c>
      <c r="S2231" s="28">
        <f>S2232+S2305+S2334+S2429+S2524+S2538+S2512+S2552</f>
        <v>-333.84499999999997</v>
      </c>
      <c r="T2231" s="28">
        <f>T2232+T2305+T2334+T2429+T2524+T2538+T2512+T2552</f>
        <v>0</v>
      </c>
      <c r="U2231" s="28">
        <f>U2232+U2305+U2334+U2429+U2524+U2538+U2512+U2552</f>
        <v>2.3999999999999999</v>
      </c>
      <c r="V2231" s="28">
        <f t="shared" si="4418"/>
        <v>149583.65899999999</v>
      </c>
      <c r="W2231" s="28">
        <f>W2232+W2305+W2334+W2429+W2524+W2538+W2512+W2552</f>
        <v>1202.4000000000001</v>
      </c>
      <c r="X2231" s="28">
        <f>X2232+X2305+X2334+X2429+X2524+X2538+X2512+X2552</f>
        <v>0</v>
      </c>
      <c r="Y2231" s="28">
        <f>Y2232+Y2305+Y2334+Y2429+Y2524+Y2538+Y2512+Y2552</f>
        <v>0</v>
      </c>
      <c r="Z2231" s="28">
        <f>Z2232+Z2305+Z2334+Z2429+Z2524+Z2538+Z2512+Z2552</f>
        <v>0</v>
      </c>
      <c r="AA2231" s="28">
        <f>AA2232+AA2305+AA2334+AA2429+AA2524+AA2538+AA2512+AA2552</f>
        <v>0</v>
      </c>
      <c r="AB2231" s="28">
        <f>AB2232+AB2305+AB2334+AB2429+AB2524+AB2538+AB2512+AB2552</f>
        <v>73102.427830000001</v>
      </c>
      <c r="AC2231" s="29">
        <f>AC2232+AC2305+AC2334+AC2429+AC2524+AC2538+AC2512+AC2552</f>
        <v>145049.89049000002</v>
      </c>
      <c r="AD2231" s="29">
        <f>AD2232+AD2305+AD2334+AD2429+AD2524+AD2538+AD2512+AD2552</f>
        <v>139360.56566999998</v>
      </c>
      <c r="AE2231" s="30">
        <f t="shared" si="4388"/>
        <v>96.077677273122603</v>
      </c>
      <c r="AF2231" s="28">
        <f>AF2232+AF2305+AF2334+AF2429+AF2524+AF2538+AF2512+AF2552</f>
        <v>164316.85107999999</v>
      </c>
      <c r="AG2231" s="28">
        <f>AG2232+AG2305+AG2334+AG2429+AG2524+AG2538+AG2512+AG2552</f>
        <v>0</v>
      </c>
      <c r="AH2231" s="28">
        <f>AH2232+AH2305+AH2334+AH2429+AH2524+AH2538+AH2512+AH2552</f>
        <v>0</v>
      </c>
      <c r="AI2231" s="28">
        <f>AI2232+AI2305+AI2334+AI2429+AI2524+AI2538+AI2512+AI2552</f>
        <v>0</v>
      </c>
      <c r="AJ2231" s="28">
        <f>AJ2232+AJ2305+AJ2334+AJ2429+AJ2524+AJ2538+AJ2512+AJ2552</f>
        <v>0</v>
      </c>
      <c r="AK2231" s="28">
        <f>AK2232+AK2305+AK2334+AK2429+AK2524+AK2538+AK2512+AK2552</f>
        <v>-8037.3999999999996</v>
      </c>
      <c r="AL2231" s="28">
        <f t="shared" si="4389"/>
        <v>156279.45108</v>
      </c>
      <c r="AM2231" s="28">
        <f t="shared" si="4390"/>
        <v>-6695.7920800000138</v>
      </c>
      <c r="AN2231" s="31"/>
      <c r="AO2231" s="24"/>
      <c r="AP2231" s="24"/>
      <c r="AQ2231" s="24"/>
      <c r="AR2231" s="24"/>
      <c r="AS2231" s="24"/>
    </row>
    <row r="2232" s="24" customFormat="1">
      <c r="B2232" s="25" t="s">
        <v>850</v>
      </c>
      <c r="C2232" s="25" t="s">
        <v>41</v>
      </c>
      <c r="D2232" s="25"/>
      <c r="E2232" s="32" t="str">
        <f t="shared" si="4417"/>
        <v>01</v>
      </c>
      <c r="F2232" s="25"/>
      <c r="G2232" s="25"/>
      <c r="H2232" s="27" t="s">
        <v>42</v>
      </c>
      <c r="I2232" s="28">
        <f>I2233+I2261</f>
        <v>76840</v>
      </c>
      <c r="J2232" s="28">
        <f>J2233+J2261</f>
        <v>76469.5</v>
      </c>
      <c r="K2232" s="28">
        <f>K2233+K2261</f>
        <v>76469.5</v>
      </c>
      <c r="L2232" s="28">
        <f>L2233+L2261</f>
        <v>3051.1000000000004</v>
      </c>
      <c r="M2232" s="28">
        <f>M2233+M2261</f>
        <v>3204.7000000000003</v>
      </c>
      <c r="N2232" s="28">
        <f>N2233+N2261</f>
        <v>3364.4000000000001</v>
      </c>
      <c r="O2232" s="28">
        <f>O2233+O2261</f>
        <v>0</v>
      </c>
      <c r="P2232" s="28">
        <f>P2233+P2261</f>
        <v>0</v>
      </c>
      <c r="Q2232" s="28">
        <f>Q2233+Q2261</f>
        <v>0</v>
      </c>
      <c r="R2232" s="28">
        <f>R2233+R2261</f>
        <v>755.29999999999995</v>
      </c>
      <c r="S2232" s="28">
        <f>S2233+S2261</f>
        <v>-310.72199999999998</v>
      </c>
      <c r="T2232" s="28">
        <f>T2233+T2261</f>
        <v>0</v>
      </c>
      <c r="U2232" s="28">
        <v>0</v>
      </c>
      <c r="V2232" s="28">
        <f t="shared" si="4418"/>
        <v>80335.678000000014</v>
      </c>
      <c r="W2232" s="28">
        <f>W2233+W2261</f>
        <v>0</v>
      </c>
      <c r="X2232" s="28">
        <f>X2233+X2261</f>
        <v>0</v>
      </c>
      <c r="Y2232" s="28">
        <f>Y2233+Y2261</f>
        <v>0</v>
      </c>
      <c r="Z2232" s="28">
        <f>Z2233+Z2261</f>
        <v>0</v>
      </c>
      <c r="AA2232" s="28">
        <f>AA2233+AA2261</f>
        <v>0</v>
      </c>
      <c r="AB2232" s="28">
        <f>AB2233+AB2261</f>
        <v>56903.161920000006</v>
      </c>
      <c r="AC2232" s="29">
        <f>AC2233+AC2261</f>
        <v>77892.791979999995</v>
      </c>
      <c r="AD2232" s="29">
        <f>AD2233+AD2261</f>
        <v>77779.845449999993</v>
      </c>
      <c r="AE2232" s="30">
        <f t="shared" si="4388"/>
        <v>99.854997455953296</v>
      </c>
      <c r="AF2232" s="28">
        <f>AF2233+AF2261</f>
        <v>85976.603560000003</v>
      </c>
      <c r="AG2232" s="28">
        <f>AG2233+AG2261</f>
        <v>0</v>
      </c>
      <c r="AH2232" s="28">
        <f>AH2233+AH2261</f>
        <v>0</v>
      </c>
      <c r="AI2232" s="28">
        <f>AI2233+AI2261</f>
        <v>0</v>
      </c>
      <c r="AJ2232" s="28">
        <f>AJ2233+AJ2261</f>
        <v>0</v>
      </c>
      <c r="AK2232" s="28">
        <f>AK2233+AK2261</f>
        <v>-8037.3999999999996</v>
      </c>
      <c r="AL2232" s="28">
        <f t="shared" si="4389"/>
        <v>77939.203560000009</v>
      </c>
      <c r="AM2232" s="28">
        <f t="shared" si="4390"/>
        <v>2396.4744400000054</v>
      </c>
      <c r="AN2232" s="31"/>
      <c r="AO2232" s="24"/>
      <c r="AP2232" s="24"/>
      <c r="AQ2232" s="24"/>
      <c r="AR2232" s="24"/>
      <c r="AS2232" s="24"/>
    </row>
    <row r="2233" s="33" customFormat="1" ht="63">
      <c r="B2233" s="34" t="s">
        <v>850</v>
      </c>
      <c r="C2233" s="34" t="s">
        <v>41</v>
      </c>
      <c r="D2233" s="34" t="s">
        <v>107</v>
      </c>
      <c r="E2233" s="35" t="str">
        <f t="shared" si="4417"/>
        <v>0104</v>
      </c>
      <c r="F2233" s="34"/>
      <c r="G2233" s="34"/>
      <c r="H2233" s="36" t="s">
        <v>672</v>
      </c>
      <c r="I2233" s="37">
        <f>I2234+I2247</f>
        <v>63702.400000000001</v>
      </c>
      <c r="J2233" s="37">
        <f>J2234+J2247</f>
        <v>63331.900000000001</v>
      </c>
      <c r="K2233" s="37">
        <f>K2234+K2247</f>
        <v>63331.900000000001</v>
      </c>
      <c r="L2233" s="37">
        <f>L2234+L2247</f>
        <v>0</v>
      </c>
      <c r="M2233" s="37">
        <f>M2234+M2247</f>
        <v>0</v>
      </c>
      <c r="N2233" s="37">
        <f>N2234+N2247</f>
        <v>0</v>
      </c>
      <c r="O2233" s="37">
        <f>O2234+O2247</f>
        <v>0</v>
      </c>
      <c r="P2233" s="37">
        <f>P2234+P2247</f>
        <v>0</v>
      </c>
      <c r="Q2233" s="37">
        <f>Q2234+Q2247</f>
        <v>0</v>
      </c>
      <c r="R2233" s="37">
        <f>R2234+R2247</f>
        <v>705.29999999999995</v>
      </c>
      <c r="S2233" s="37">
        <f>S2234+S2247</f>
        <v>0</v>
      </c>
      <c r="T2233" s="37">
        <f>T2234+T2247</f>
        <v>0</v>
      </c>
      <c r="U2233" s="37">
        <v>0</v>
      </c>
      <c r="V2233" s="37">
        <f t="shared" si="4418"/>
        <v>64407.700000000004</v>
      </c>
      <c r="W2233" s="37">
        <f>W2234+W2247</f>
        <v>0</v>
      </c>
      <c r="X2233" s="37">
        <f>X2234+X2247</f>
        <v>0</v>
      </c>
      <c r="Y2233" s="37">
        <f>Y2234+Y2247</f>
        <v>0</v>
      </c>
      <c r="Z2233" s="37">
        <f>Z2234+Z2247</f>
        <v>0</v>
      </c>
      <c r="AA2233" s="37">
        <f>AA2234+AA2247</f>
        <v>0</v>
      </c>
      <c r="AB2233" s="37">
        <f>AB2234+AB2247</f>
        <v>44680.301280000007</v>
      </c>
      <c r="AC2233" s="38">
        <f>AC2234+AC2247</f>
        <v>63660.799999999996</v>
      </c>
      <c r="AD2233" s="38">
        <f>AD2234+AD2247</f>
        <v>63649.326089999995</v>
      </c>
      <c r="AE2233" s="39">
        <f t="shared" si="4388"/>
        <v>99.981976491027453</v>
      </c>
      <c r="AF2233" s="37">
        <f>AF2234+AF2247</f>
        <v>72042.5</v>
      </c>
      <c r="AG2233" s="37">
        <f>AG2234+AG2247</f>
        <v>0</v>
      </c>
      <c r="AH2233" s="37">
        <f>AH2234+AH2247</f>
        <v>0</v>
      </c>
      <c r="AI2233" s="37">
        <f>AI2234+AI2247</f>
        <v>0</v>
      </c>
      <c r="AJ2233" s="37">
        <f>AJ2234+AJ2247</f>
        <v>0</v>
      </c>
      <c r="AK2233" s="37">
        <f>AK2234+AK2247</f>
        <v>-8037.3999999999996</v>
      </c>
      <c r="AL2233" s="37">
        <f t="shared" si="4389"/>
        <v>64005.099999999999</v>
      </c>
      <c r="AM2233" s="37">
        <f t="shared" si="4390"/>
        <v>402.60000000000582</v>
      </c>
      <c r="AN2233" s="40"/>
      <c r="AO2233" s="33"/>
      <c r="AP2233" s="33"/>
      <c r="AQ2233" s="33"/>
      <c r="AR2233" s="33"/>
      <c r="AS2233" s="33"/>
    </row>
    <row r="2234" ht="47.25">
      <c r="B2234" s="41" t="s">
        <v>850</v>
      </c>
      <c r="C2234" s="41" t="s">
        <v>41</v>
      </c>
      <c r="D2234" s="41" t="s">
        <v>107</v>
      </c>
      <c r="E2234" s="26" t="str">
        <f t="shared" si="4417"/>
        <v>0104</v>
      </c>
      <c r="F2234" s="41" t="s">
        <v>328</v>
      </c>
      <c r="G2234" s="41"/>
      <c r="H2234" s="42" t="s">
        <v>329</v>
      </c>
      <c r="I2234" s="43">
        <f t="shared" ref="I2234:I2236" si="4419">I2235</f>
        <v>7635.5</v>
      </c>
      <c r="J2234" s="43">
        <f t="shared" ref="J2234:J2236" si="4420">J2235</f>
        <v>7900.5</v>
      </c>
      <c r="K2234" s="43">
        <f t="shared" ref="K2234:K2236" si="4421">K2235</f>
        <v>7900.5</v>
      </c>
      <c r="L2234" s="43">
        <f t="shared" ref="L2234:L2236" si="4422">L2235</f>
        <v>0</v>
      </c>
      <c r="M2234" s="43">
        <f t="shared" ref="M2234:M2236" si="4423">M2235</f>
        <v>0</v>
      </c>
      <c r="N2234" s="43">
        <f t="shared" ref="N2234:N2236" si="4424">N2235</f>
        <v>0</v>
      </c>
      <c r="O2234" s="43">
        <f t="shared" ref="O2234:O2235" si="4425">O2235</f>
        <v>0</v>
      </c>
      <c r="P2234" s="43">
        <f t="shared" ref="P2234:P2236" si="4426">P2235</f>
        <v>0</v>
      </c>
      <c r="Q2234" s="43">
        <f t="shared" ref="Q2234:Q2236" si="4427">Q2235</f>
        <v>0</v>
      </c>
      <c r="R2234" s="43">
        <f t="shared" ref="R2234:R2236" si="4428">R2235</f>
        <v>0</v>
      </c>
      <c r="S2234" s="43">
        <f t="shared" ref="S2234:S2236" si="4429">S2235</f>
        <v>0</v>
      </c>
      <c r="T2234" s="43">
        <f t="shared" ref="T2234:T2236" si="4430">T2235</f>
        <v>0</v>
      </c>
      <c r="U2234" s="43">
        <v>0</v>
      </c>
      <c r="V2234" s="43">
        <f t="shared" si="4418"/>
        <v>7635.5</v>
      </c>
      <c r="W2234" s="43">
        <f t="shared" ref="W2234:W2236" si="4431">W2235</f>
        <v>0</v>
      </c>
      <c r="X2234" s="43">
        <f t="shared" ref="X2234:X2236" si="4432">X2235</f>
        <v>0</v>
      </c>
      <c r="Y2234" s="43">
        <f t="shared" ref="Y2234:Y2236" si="4433">Y2235</f>
        <v>0</v>
      </c>
      <c r="Z2234" s="43">
        <f t="shared" ref="Z2234:Z2236" si="4434">Z2235</f>
        <v>0</v>
      </c>
      <c r="AA2234" s="43">
        <f t="shared" ref="AA2234:AA2236" si="4435">AA2235</f>
        <v>0</v>
      </c>
      <c r="AB2234" s="43">
        <f t="shared" ref="AB2234:AB2235" si="4436">AB2235</f>
        <v>5542.2578100000001</v>
      </c>
      <c r="AC2234" s="44">
        <f t="shared" ref="AC2234:AC2235" si="4437">AC2235</f>
        <v>8037.4000000000005</v>
      </c>
      <c r="AD2234" s="44">
        <f t="shared" ref="AD2234:AD2235" si="4438">AD2235</f>
        <v>8036.5166099999997</v>
      </c>
      <c r="AE2234" s="45">
        <f t="shared" si="4388"/>
        <v>99.989009007888114</v>
      </c>
      <c r="AF2234" s="43">
        <f t="shared" ref="AF2234:AF2235" si="4439">AF2235</f>
        <v>16074.799999999999</v>
      </c>
      <c r="AG2234" s="43">
        <f t="shared" ref="AG2234:AG2235" si="4440">AG2235</f>
        <v>0</v>
      </c>
      <c r="AH2234" s="43">
        <f t="shared" ref="AH2234:AH2235" si="4441">AH2235</f>
        <v>0</v>
      </c>
      <c r="AI2234" s="43">
        <f t="shared" ref="AI2234:AI2235" si="4442">AI2235</f>
        <v>0</v>
      </c>
      <c r="AJ2234" s="43">
        <f t="shared" ref="AJ2234:AJ2235" si="4443">AJ2235</f>
        <v>0</v>
      </c>
      <c r="AK2234" s="43">
        <f t="shared" ref="AK2234:AK2235" si="4444">AK2235</f>
        <v>-8037.3999999999996</v>
      </c>
      <c r="AL2234" s="43">
        <f t="shared" si="4389"/>
        <v>8037.3999999999996</v>
      </c>
      <c r="AM2234" s="43">
        <f t="shared" si="4390"/>
        <v>-401.89999999999964</v>
      </c>
      <c r="AN2234" s="2"/>
      <c r="AO2234" s="1"/>
      <c r="AP2234" s="1"/>
      <c r="AQ2234" s="1"/>
      <c r="AR2234" s="1"/>
      <c r="AS2234" s="1"/>
    </row>
    <row r="2235" ht="31.5">
      <c r="B2235" s="41" t="s">
        <v>850</v>
      </c>
      <c r="C2235" s="41" t="s">
        <v>41</v>
      </c>
      <c r="D2235" s="41" t="s">
        <v>107</v>
      </c>
      <c r="E2235" s="26" t="str">
        <f t="shared" si="4417"/>
        <v>0104</v>
      </c>
      <c r="F2235" s="41" t="s">
        <v>613</v>
      </c>
      <c r="G2235" s="41"/>
      <c r="H2235" s="42" t="s">
        <v>614</v>
      </c>
      <c r="I2235" s="43">
        <f t="shared" si="4419"/>
        <v>7635.5</v>
      </c>
      <c r="J2235" s="43">
        <f t="shared" si="4420"/>
        <v>7900.5</v>
      </c>
      <c r="K2235" s="43">
        <f t="shared" si="4421"/>
        <v>7900.5</v>
      </c>
      <c r="L2235" s="43">
        <f t="shared" si="4422"/>
        <v>0</v>
      </c>
      <c r="M2235" s="43">
        <f t="shared" si="4423"/>
        <v>0</v>
      </c>
      <c r="N2235" s="43">
        <f t="shared" si="4424"/>
        <v>0</v>
      </c>
      <c r="O2235" s="43">
        <f t="shared" si="4425"/>
        <v>0</v>
      </c>
      <c r="P2235" s="43">
        <f t="shared" si="4426"/>
        <v>0</v>
      </c>
      <c r="Q2235" s="43">
        <f t="shared" si="4427"/>
        <v>0</v>
      </c>
      <c r="R2235" s="43">
        <f t="shared" si="4428"/>
        <v>0</v>
      </c>
      <c r="S2235" s="43">
        <f t="shared" si="4429"/>
        <v>0</v>
      </c>
      <c r="T2235" s="43">
        <f t="shared" si="4430"/>
        <v>0</v>
      </c>
      <c r="U2235" s="43">
        <v>0</v>
      </c>
      <c r="V2235" s="43">
        <f t="shared" si="4418"/>
        <v>7635.5</v>
      </c>
      <c r="W2235" s="43">
        <f t="shared" si="4431"/>
        <v>0</v>
      </c>
      <c r="X2235" s="43">
        <f t="shared" si="4432"/>
        <v>0</v>
      </c>
      <c r="Y2235" s="43">
        <f t="shared" si="4433"/>
        <v>0</v>
      </c>
      <c r="Z2235" s="43">
        <f t="shared" si="4434"/>
        <v>0</v>
      </c>
      <c r="AA2235" s="43">
        <f t="shared" si="4435"/>
        <v>0</v>
      </c>
      <c r="AB2235" s="43">
        <f t="shared" si="4436"/>
        <v>5542.2578100000001</v>
      </c>
      <c r="AC2235" s="44">
        <f t="shared" si="4437"/>
        <v>8037.4000000000005</v>
      </c>
      <c r="AD2235" s="44">
        <f t="shared" si="4438"/>
        <v>8036.5166099999997</v>
      </c>
      <c r="AE2235" s="45">
        <f t="shared" si="4388"/>
        <v>99.989009007888114</v>
      </c>
      <c r="AF2235" s="43">
        <f t="shared" si="4439"/>
        <v>16074.799999999999</v>
      </c>
      <c r="AG2235" s="43">
        <f t="shared" si="4440"/>
        <v>0</v>
      </c>
      <c r="AH2235" s="43">
        <f t="shared" si="4441"/>
        <v>0</v>
      </c>
      <c r="AI2235" s="43">
        <f t="shared" si="4442"/>
        <v>0</v>
      </c>
      <c r="AJ2235" s="43">
        <f t="shared" si="4443"/>
        <v>0</v>
      </c>
      <c r="AK2235" s="43">
        <f t="shared" si="4444"/>
        <v>-8037.3999999999996</v>
      </c>
      <c r="AL2235" s="43">
        <f t="shared" si="4389"/>
        <v>8037.3999999999996</v>
      </c>
      <c r="AM2235" s="43">
        <f t="shared" si="4390"/>
        <v>-401.89999999999964</v>
      </c>
      <c r="AN2235" s="2"/>
      <c r="AO2235" s="1"/>
      <c r="AP2235" s="1"/>
      <c r="AQ2235" s="1"/>
      <c r="AR2235" s="1"/>
      <c r="AS2235" s="1"/>
    </row>
    <row r="2236" ht="63">
      <c r="B2236" s="41" t="s">
        <v>850</v>
      </c>
      <c r="C2236" s="41" t="s">
        <v>41</v>
      </c>
      <c r="D2236" s="41" t="s">
        <v>107</v>
      </c>
      <c r="E2236" s="26" t="str">
        <f t="shared" si="4417"/>
        <v>0104</v>
      </c>
      <c r="F2236" s="41" t="s">
        <v>673</v>
      </c>
      <c r="G2236" s="41"/>
      <c r="H2236" s="42" t="s">
        <v>674</v>
      </c>
      <c r="I2236" s="43">
        <f t="shared" si="4419"/>
        <v>7635.5</v>
      </c>
      <c r="J2236" s="43">
        <f t="shared" si="4420"/>
        <v>7900.5</v>
      </c>
      <c r="K2236" s="43">
        <f t="shared" si="4421"/>
        <v>7900.5</v>
      </c>
      <c r="L2236" s="43">
        <f t="shared" si="4422"/>
        <v>0</v>
      </c>
      <c r="M2236" s="43">
        <f t="shared" si="4423"/>
        <v>0</v>
      </c>
      <c r="N2236" s="43">
        <f t="shared" si="4424"/>
        <v>0</v>
      </c>
      <c r="O2236" s="43">
        <f>O2237+O2242</f>
        <v>0</v>
      </c>
      <c r="P2236" s="43">
        <f t="shared" si="4426"/>
        <v>0</v>
      </c>
      <c r="Q2236" s="43">
        <f t="shared" si="4427"/>
        <v>0</v>
      </c>
      <c r="R2236" s="43">
        <f t="shared" si="4428"/>
        <v>0</v>
      </c>
      <c r="S2236" s="43">
        <f t="shared" si="4429"/>
        <v>0</v>
      </c>
      <c r="T2236" s="43">
        <f t="shared" si="4430"/>
        <v>0</v>
      </c>
      <c r="U2236" s="43">
        <v>0</v>
      </c>
      <c r="V2236" s="43">
        <f t="shared" si="4418"/>
        <v>7635.5</v>
      </c>
      <c r="W2236" s="43">
        <f t="shared" si="4431"/>
        <v>0</v>
      </c>
      <c r="X2236" s="43">
        <f t="shared" si="4432"/>
        <v>0</v>
      </c>
      <c r="Y2236" s="43">
        <f t="shared" si="4433"/>
        <v>0</v>
      </c>
      <c r="Z2236" s="43">
        <f t="shared" si="4434"/>
        <v>0</v>
      </c>
      <c r="AA2236" s="43">
        <f t="shared" si="4435"/>
        <v>0</v>
      </c>
      <c r="AB2236" s="43">
        <f>AB2237+AB2242</f>
        <v>5542.2578100000001</v>
      </c>
      <c r="AC2236" s="44">
        <f>AC2237+AC2242</f>
        <v>8037.4000000000005</v>
      </c>
      <c r="AD2236" s="44">
        <f>AD2237+AD2242</f>
        <v>8036.5166099999997</v>
      </c>
      <c r="AE2236" s="45">
        <f t="shared" si="4388"/>
        <v>99.989009007888114</v>
      </c>
      <c r="AF2236" s="43">
        <f>AF2237+AF2242</f>
        <v>16074.799999999999</v>
      </c>
      <c r="AG2236" s="43">
        <f>AG2237+AG2242</f>
        <v>0</v>
      </c>
      <c r="AH2236" s="43">
        <f>AH2237+AH2242</f>
        <v>0</v>
      </c>
      <c r="AI2236" s="43">
        <f>AI2237+AI2242</f>
        <v>0</v>
      </c>
      <c r="AJ2236" s="43">
        <f>AJ2237+AJ2242</f>
        <v>0</v>
      </c>
      <c r="AK2236" s="43">
        <f>AK2237+AK2242</f>
        <v>-8037.3999999999996</v>
      </c>
      <c r="AL2236" s="43">
        <f t="shared" si="4389"/>
        <v>8037.3999999999996</v>
      </c>
      <c r="AM2236" s="43">
        <f t="shared" si="4390"/>
        <v>-401.89999999999964</v>
      </c>
      <c r="AN2236" s="2"/>
      <c r="AR2236" s="1"/>
      <c r="AS2236" s="1"/>
    </row>
    <row r="2237" ht="31.5" hidden="1">
      <c r="B2237" s="41" t="s">
        <v>850</v>
      </c>
      <c r="C2237" s="41" t="s">
        <v>41</v>
      </c>
      <c r="D2237" s="41" t="s">
        <v>107</v>
      </c>
      <c r="E2237" s="26" t="str">
        <f t="shared" si="4417"/>
        <v>0104</v>
      </c>
      <c r="F2237" s="41" t="s">
        <v>675</v>
      </c>
      <c r="G2237" s="41"/>
      <c r="H2237" s="42" t="s">
        <v>676</v>
      </c>
      <c r="I2237" s="43">
        <f>I2238+I2240</f>
        <v>7635.5</v>
      </c>
      <c r="J2237" s="43">
        <f>J2238+J2240</f>
        <v>7900.5</v>
      </c>
      <c r="K2237" s="43">
        <f>K2238+K2240</f>
        <v>7900.5</v>
      </c>
      <c r="L2237" s="43">
        <f>L2238+L2240</f>
        <v>0</v>
      </c>
      <c r="M2237" s="43">
        <f>M2238+M2240</f>
        <v>0</v>
      </c>
      <c r="N2237" s="43">
        <f>N2238+N2240</f>
        <v>0</v>
      </c>
      <c r="O2237" s="43">
        <f>O2238+O2240</f>
        <v>0</v>
      </c>
      <c r="P2237" s="43">
        <f>P2238+P2240</f>
        <v>0</v>
      </c>
      <c r="Q2237" s="43">
        <f>Q2238+Q2240</f>
        <v>0</v>
      </c>
      <c r="R2237" s="43">
        <f>R2238+R2240</f>
        <v>0</v>
      </c>
      <c r="S2237" s="43">
        <f>S2238+S2240</f>
        <v>0</v>
      </c>
      <c r="T2237" s="43">
        <f>T2238+T2240</f>
        <v>0</v>
      </c>
      <c r="U2237" s="43">
        <v>0</v>
      </c>
      <c r="V2237" s="43">
        <f t="shared" si="4418"/>
        <v>7635.5</v>
      </c>
      <c r="W2237" s="43">
        <f>W2238+W2240</f>
        <v>0</v>
      </c>
      <c r="X2237" s="43">
        <f>X2238+X2240</f>
        <v>0</v>
      </c>
      <c r="Y2237" s="43">
        <f>Y2238+Y2240</f>
        <v>0</v>
      </c>
      <c r="Z2237" s="43">
        <f>Z2238+Z2240</f>
        <v>0</v>
      </c>
      <c r="AA2237" s="43">
        <f>AA2238+AA2240</f>
        <v>0</v>
      </c>
      <c r="AB2237" s="43">
        <f>AB2238+AB2240</f>
        <v>5542.2578100000001</v>
      </c>
      <c r="AC2237" s="44">
        <f>AC2238+AC2240</f>
        <v>0</v>
      </c>
      <c r="AD2237" s="44">
        <f>AD2238+AD2240</f>
        <v>0</v>
      </c>
      <c r="AE2237" s="45" t="e">
        <f t="shared" si="4388"/>
        <v>#DIV/0!</v>
      </c>
      <c r="AF2237" s="43">
        <f>AF2238+AF2240</f>
        <v>8037.3999999999996</v>
      </c>
      <c r="AG2237" s="43">
        <f>AG2238+AG2240</f>
        <v>0</v>
      </c>
      <c r="AH2237" s="43">
        <f>AH2238+AH2240</f>
        <v>0</v>
      </c>
      <c r="AI2237" s="43">
        <f>AI2238+AI2240</f>
        <v>0</v>
      </c>
      <c r="AJ2237" s="43">
        <f>AJ2238+AJ2240</f>
        <v>0</v>
      </c>
      <c r="AK2237" s="43">
        <f>AK2238+AK2240</f>
        <v>0</v>
      </c>
      <c r="AL2237" s="43">
        <f t="shared" si="4389"/>
        <v>8037.3999999999996</v>
      </c>
      <c r="AM2237" s="43">
        <f t="shared" si="4390"/>
        <v>-401.89999999999964</v>
      </c>
      <c r="AN2237" s="19" t="s">
        <v>36</v>
      </c>
      <c r="AO2237" s="1"/>
      <c r="AP2237" s="1"/>
      <c r="AQ2237" s="1"/>
      <c r="AR2237" s="1"/>
      <c r="AS2237" s="1"/>
    </row>
    <row r="2238" ht="78.75" hidden="1">
      <c r="B2238" s="41" t="s">
        <v>850</v>
      </c>
      <c r="C2238" s="41" t="s">
        <v>41</v>
      </c>
      <c r="D2238" s="41" t="s">
        <v>107</v>
      </c>
      <c r="E2238" s="26" t="str">
        <f t="shared" si="4417"/>
        <v>0104</v>
      </c>
      <c r="F2238" s="41" t="s">
        <v>675</v>
      </c>
      <c r="G2238" s="41" t="s">
        <v>71</v>
      </c>
      <c r="H2238" s="42" t="s">
        <v>72</v>
      </c>
      <c r="I2238" s="43">
        <f>I2239</f>
        <v>7258.8000000000002</v>
      </c>
      <c r="J2238" s="43">
        <f>J2239</f>
        <v>7522.1999999999998</v>
      </c>
      <c r="K2238" s="43">
        <f>K2239</f>
        <v>7522.1999999999998</v>
      </c>
      <c r="L2238" s="43">
        <f>L2239</f>
        <v>0</v>
      </c>
      <c r="M2238" s="43">
        <f>M2239</f>
        <v>0</v>
      </c>
      <c r="N2238" s="43">
        <f>N2239</f>
        <v>0</v>
      </c>
      <c r="O2238" s="43">
        <f>O2239</f>
        <v>0</v>
      </c>
      <c r="P2238" s="43">
        <f>P2239</f>
        <v>0</v>
      </c>
      <c r="Q2238" s="43">
        <f>Q2239</f>
        <v>0</v>
      </c>
      <c r="R2238" s="43">
        <f>R2239</f>
        <v>0</v>
      </c>
      <c r="S2238" s="43">
        <f>S2239</f>
        <v>0</v>
      </c>
      <c r="T2238" s="43">
        <f>T2239</f>
        <v>0</v>
      </c>
      <c r="U2238" s="43">
        <v>0</v>
      </c>
      <c r="V2238" s="43">
        <f t="shared" si="4418"/>
        <v>7258.8000000000002</v>
      </c>
      <c r="W2238" s="43">
        <f>W2239</f>
        <v>0</v>
      </c>
      <c r="X2238" s="43">
        <f>X2239</f>
        <v>0</v>
      </c>
      <c r="Y2238" s="43">
        <f>Y2239</f>
        <v>0</v>
      </c>
      <c r="Z2238" s="43">
        <f>Z2239</f>
        <v>0</v>
      </c>
      <c r="AA2238" s="43">
        <f>AA2239</f>
        <v>0</v>
      </c>
      <c r="AB2238" s="43">
        <f>AB2239</f>
        <v>5254.80548</v>
      </c>
      <c r="AC2238" s="44">
        <f>AC2239</f>
        <v>0</v>
      </c>
      <c r="AD2238" s="44">
        <f>AD2239</f>
        <v>0</v>
      </c>
      <c r="AE2238" s="45" t="e">
        <f t="shared" si="4388"/>
        <v>#DIV/0!</v>
      </c>
      <c r="AF2238" s="43">
        <f>AF2239</f>
        <v>7660.6999999999998</v>
      </c>
      <c r="AG2238" s="43">
        <f>AG2239</f>
        <v>0</v>
      </c>
      <c r="AH2238" s="43">
        <f>AH2239</f>
        <v>0</v>
      </c>
      <c r="AI2238" s="43">
        <f>AI2239</f>
        <v>0</v>
      </c>
      <c r="AJ2238" s="43">
        <f>AJ2239</f>
        <v>0</v>
      </c>
      <c r="AK2238" s="43">
        <f>AK2239</f>
        <v>0</v>
      </c>
      <c r="AL2238" s="43">
        <f t="shared" si="4389"/>
        <v>7660.6999999999998</v>
      </c>
      <c r="AM2238" s="43">
        <f t="shared" si="4390"/>
        <v>-401.89999999999964</v>
      </c>
      <c r="AN2238" s="19" t="s">
        <v>36</v>
      </c>
      <c r="AR2238" s="1"/>
      <c r="AS2238" s="1"/>
    </row>
    <row r="2239" ht="31.5" hidden="1">
      <c r="B2239" s="41" t="s">
        <v>850</v>
      </c>
      <c r="C2239" s="41" t="s">
        <v>41</v>
      </c>
      <c r="D2239" s="41" t="s">
        <v>107</v>
      </c>
      <c r="E2239" s="26" t="str">
        <f t="shared" si="4417"/>
        <v>0104</v>
      </c>
      <c r="F2239" s="41" t="s">
        <v>675</v>
      </c>
      <c r="G2239" s="41" t="s">
        <v>93</v>
      </c>
      <c r="H2239" s="42" t="s">
        <v>94</v>
      </c>
      <c r="I2239" s="43">
        <v>7258.8000000000002</v>
      </c>
      <c r="J2239" s="43">
        <v>7522.1999999999998</v>
      </c>
      <c r="K2239" s="43">
        <v>7522.1999999999998</v>
      </c>
      <c r="L2239" s="43"/>
      <c r="M2239" s="43"/>
      <c r="N2239" s="43"/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0</v>
      </c>
      <c r="V2239" s="43">
        <f t="shared" si="4418"/>
        <v>7258.8000000000002</v>
      </c>
      <c r="W2239" s="43"/>
      <c r="X2239" s="43"/>
      <c r="Y2239" s="43"/>
      <c r="Z2239" s="43"/>
      <c r="AA2239" s="43"/>
      <c r="AB2239" s="43">
        <v>5254.80548</v>
      </c>
      <c r="AC2239" s="44">
        <v>0</v>
      </c>
      <c r="AD2239" s="44">
        <v>0</v>
      </c>
      <c r="AE2239" s="45" t="e">
        <f t="shared" si="4388"/>
        <v>#DIV/0!</v>
      </c>
      <c r="AF2239" s="43">
        <v>7660.6999999999998</v>
      </c>
      <c r="AG2239" s="43">
        <v>0</v>
      </c>
      <c r="AH2239" s="43">
        <v>0</v>
      </c>
      <c r="AI2239" s="43">
        <v>0</v>
      </c>
      <c r="AJ2239" s="43">
        <v>0</v>
      </c>
      <c r="AK2239" s="43">
        <v>0</v>
      </c>
      <c r="AL2239" s="43">
        <f t="shared" si="4389"/>
        <v>7660.6999999999998</v>
      </c>
      <c r="AM2239" s="43">
        <f t="shared" si="4390"/>
        <v>-401.89999999999964</v>
      </c>
      <c r="AN2239" s="19" t="s">
        <v>36</v>
      </c>
      <c r="AO2239" s="1"/>
      <c r="AP2239" s="1"/>
      <c r="AQ2239" s="1"/>
      <c r="AR2239" s="1"/>
      <c r="AS2239" s="1"/>
    </row>
    <row r="2240" ht="31.5" hidden="1">
      <c r="B2240" s="41" t="s">
        <v>850</v>
      </c>
      <c r="C2240" s="41" t="s">
        <v>41</v>
      </c>
      <c r="D2240" s="41" t="s">
        <v>107</v>
      </c>
      <c r="E2240" s="26" t="str">
        <f t="shared" si="4417"/>
        <v>0104</v>
      </c>
      <c r="F2240" s="41" t="s">
        <v>675</v>
      </c>
      <c r="G2240" s="41" t="s">
        <v>53</v>
      </c>
      <c r="H2240" s="42" t="s">
        <v>54</v>
      </c>
      <c r="I2240" s="43">
        <f>I2241</f>
        <v>376.69999999999999</v>
      </c>
      <c r="J2240" s="43">
        <f>J2241</f>
        <v>378.30000000000001</v>
      </c>
      <c r="K2240" s="43">
        <f>K2241</f>
        <v>378.30000000000001</v>
      </c>
      <c r="L2240" s="43">
        <f>L2241</f>
        <v>0</v>
      </c>
      <c r="M2240" s="43">
        <f>M2241</f>
        <v>0</v>
      </c>
      <c r="N2240" s="43">
        <f>N2241</f>
        <v>0</v>
      </c>
      <c r="O2240" s="43">
        <f>O2241</f>
        <v>0</v>
      </c>
      <c r="P2240" s="43">
        <f>P2241</f>
        <v>0</v>
      </c>
      <c r="Q2240" s="43">
        <f>Q2241</f>
        <v>0</v>
      </c>
      <c r="R2240" s="43">
        <f>R2241</f>
        <v>0</v>
      </c>
      <c r="S2240" s="43">
        <f>S2241</f>
        <v>0</v>
      </c>
      <c r="T2240" s="43">
        <f>T2241</f>
        <v>0</v>
      </c>
      <c r="U2240" s="43">
        <v>0</v>
      </c>
      <c r="V2240" s="43">
        <f t="shared" si="4418"/>
        <v>376.69999999999999</v>
      </c>
      <c r="W2240" s="43">
        <f>W2241</f>
        <v>0</v>
      </c>
      <c r="X2240" s="43">
        <f>X2241</f>
        <v>0</v>
      </c>
      <c r="Y2240" s="43">
        <f>Y2241</f>
        <v>0</v>
      </c>
      <c r="Z2240" s="43">
        <f>Z2241</f>
        <v>0</v>
      </c>
      <c r="AA2240" s="43">
        <f>AA2241</f>
        <v>0</v>
      </c>
      <c r="AB2240" s="43">
        <f>AB2241</f>
        <v>287.45233000000002</v>
      </c>
      <c r="AC2240" s="44">
        <f>AC2241</f>
        <v>0</v>
      </c>
      <c r="AD2240" s="44">
        <f>AD2241</f>
        <v>0</v>
      </c>
      <c r="AE2240" s="45" t="e">
        <f t="shared" si="4388"/>
        <v>#DIV/0!</v>
      </c>
      <c r="AF2240" s="43">
        <f>AF2241</f>
        <v>376.69999999999999</v>
      </c>
      <c r="AG2240" s="43">
        <f>AG2241</f>
        <v>0</v>
      </c>
      <c r="AH2240" s="43">
        <f>AH2241</f>
        <v>0</v>
      </c>
      <c r="AI2240" s="43">
        <f>AI2241</f>
        <v>0</v>
      </c>
      <c r="AJ2240" s="43">
        <f>AJ2241</f>
        <v>0</v>
      </c>
      <c r="AK2240" s="43">
        <f>AK2241</f>
        <v>0</v>
      </c>
      <c r="AL2240" s="43">
        <f t="shared" si="4389"/>
        <v>376.69999999999999</v>
      </c>
      <c r="AM2240" s="43">
        <f t="shared" si="4390"/>
        <v>0</v>
      </c>
      <c r="AN2240" s="19" t="s">
        <v>36</v>
      </c>
      <c r="AO2240" s="1"/>
      <c r="AP2240" s="1"/>
      <c r="AQ2240" s="1"/>
      <c r="AR2240" s="1"/>
      <c r="AS2240" s="1"/>
    </row>
    <row r="2241" ht="31.5" hidden="1">
      <c r="B2241" s="41" t="s">
        <v>850</v>
      </c>
      <c r="C2241" s="41" t="s">
        <v>41</v>
      </c>
      <c r="D2241" s="41" t="s">
        <v>107</v>
      </c>
      <c r="E2241" s="26" t="str">
        <f t="shared" si="4417"/>
        <v>0104</v>
      </c>
      <c r="F2241" s="41" t="s">
        <v>675</v>
      </c>
      <c r="G2241" s="41" t="s">
        <v>55</v>
      </c>
      <c r="H2241" s="42" t="s">
        <v>56</v>
      </c>
      <c r="I2241" s="43">
        <v>376.69999999999999</v>
      </c>
      <c r="J2241" s="43">
        <v>378.30000000000001</v>
      </c>
      <c r="K2241" s="43">
        <v>378.30000000000001</v>
      </c>
      <c r="L2241" s="43"/>
      <c r="M2241" s="43"/>
      <c r="N2241" s="43"/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f t="shared" si="4418"/>
        <v>376.69999999999999</v>
      </c>
      <c r="W2241" s="43"/>
      <c r="X2241" s="43"/>
      <c r="Y2241" s="43"/>
      <c r="Z2241" s="43"/>
      <c r="AA2241" s="43"/>
      <c r="AB2241" s="43">
        <v>287.45233000000002</v>
      </c>
      <c r="AC2241" s="44">
        <v>0</v>
      </c>
      <c r="AD2241" s="44">
        <v>0</v>
      </c>
      <c r="AE2241" s="45" t="e">
        <f t="shared" si="4388"/>
        <v>#DIV/0!</v>
      </c>
      <c r="AF2241" s="43">
        <v>376.69999999999999</v>
      </c>
      <c r="AG2241" s="43">
        <v>0</v>
      </c>
      <c r="AH2241" s="43">
        <v>0</v>
      </c>
      <c r="AI2241" s="43">
        <v>0</v>
      </c>
      <c r="AJ2241" s="43">
        <v>0</v>
      </c>
      <c r="AK2241" s="43">
        <v>0</v>
      </c>
      <c r="AL2241" s="43">
        <f t="shared" si="4389"/>
        <v>376.69999999999999</v>
      </c>
      <c r="AM2241" s="43">
        <f t="shared" si="4390"/>
        <v>0</v>
      </c>
      <c r="AN2241" s="19" t="s">
        <v>36</v>
      </c>
      <c r="AR2241" s="1"/>
      <c r="AS2241" s="1"/>
    </row>
    <row r="2242" ht="31.5">
      <c r="B2242" s="41" t="s">
        <v>850</v>
      </c>
      <c r="C2242" s="41" t="s">
        <v>41</v>
      </c>
      <c r="D2242" s="41" t="s">
        <v>107</v>
      </c>
      <c r="E2242" s="26" t="str">
        <f t="shared" si="4417"/>
        <v>0104</v>
      </c>
      <c r="F2242" s="41" t="s">
        <v>679</v>
      </c>
      <c r="G2242" s="41"/>
      <c r="H2242" s="42" t="s">
        <v>676</v>
      </c>
      <c r="I2242" s="43"/>
      <c r="J2242" s="43"/>
      <c r="K2242" s="43"/>
      <c r="L2242" s="43"/>
      <c r="M2242" s="43"/>
      <c r="N2242" s="43"/>
      <c r="O2242" s="43">
        <f>O2243+O2245</f>
        <v>0</v>
      </c>
      <c r="P2242" s="43"/>
      <c r="Q2242" s="43"/>
      <c r="R2242" s="43"/>
      <c r="S2242" s="43"/>
      <c r="T2242" s="43"/>
      <c r="U2242" s="43"/>
      <c r="V2242" s="43">
        <f t="shared" si="4418"/>
        <v>0</v>
      </c>
      <c r="W2242" s="43"/>
      <c r="X2242" s="43"/>
      <c r="Y2242" s="43"/>
      <c r="Z2242" s="43"/>
      <c r="AA2242" s="43"/>
      <c r="AB2242" s="43">
        <f>AB2243+AB2245</f>
        <v>0</v>
      </c>
      <c r="AC2242" s="44">
        <f>AC2243+AC2245</f>
        <v>8037.4000000000005</v>
      </c>
      <c r="AD2242" s="44">
        <f>AD2243+AD2245</f>
        <v>8036.5166099999997</v>
      </c>
      <c r="AE2242" s="45">
        <f t="shared" si="4388"/>
        <v>99.989009007888114</v>
      </c>
      <c r="AF2242" s="43">
        <f>AF2243+AF2245</f>
        <v>8037.3999999999996</v>
      </c>
      <c r="AG2242" s="43">
        <f>AG2243+AG2245</f>
        <v>0</v>
      </c>
      <c r="AH2242" s="43">
        <f>AH2243+AH2245</f>
        <v>0</v>
      </c>
      <c r="AI2242" s="43">
        <f>AI2243+AI2245</f>
        <v>0</v>
      </c>
      <c r="AJ2242" s="43">
        <f>AJ2243+AJ2245</f>
        <v>0</v>
      </c>
      <c r="AK2242" s="43">
        <f>AK2243+AK2245</f>
        <v>-8037.3999999999996</v>
      </c>
      <c r="AL2242" s="43">
        <f t="shared" si="4389"/>
        <v>0</v>
      </c>
      <c r="AM2242" s="43">
        <f t="shared" si="4390"/>
        <v>0</v>
      </c>
      <c r="AN2242" s="19"/>
      <c r="AO2242" s="1"/>
      <c r="AP2242" s="1"/>
      <c r="AQ2242" s="1"/>
      <c r="AR2242" s="1"/>
      <c r="AS2242" s="1"/>
    </row>
    <row r="2243" ht="31.5">
      <c r="B2243" s="41" t="s">
        <v>850</v>
      </c>
      <c r="C2243" s="41" t="s">
        <v>41</v>
      </c>
      <c r="D2243" s="41" t="s">
        <v>107</v>
      </c>
      <c r="E2243" s="26" t="str">
        <f t="shared" si="4417"/>
        <v>0104</v>
      </c>
      <c r="F2243" s="41" t="s">
        <v>679</v>
      </c>
      <c r="G2243" s="41" t="s">
        <v>71</v>
      </c>
      <c r="H2243" s="42" t="s">
        <v>72</v>
      </c>
      <c r="I2243" s="43"/>
      <c r="J2243" s="43"/>
      <c r="K2243" s="43"/>
      <c r="L2243" s="43"/>
      <c r="M2243" s="43"/>
      <c r="N2243" s="43"/>
      <c r="O2243" s="43">
        <f>O2244</f>
        <v>0</v>
      </c>
      <c r="P2243" s="43"/>
      <c r="Q2243" s="43"/>
      <c r="R2243" s="43"/>
      <c r="S2243" s="43"/>
      <c r="T2243" s="43"/>
      <c r="U2243" s="43"/>
      <c r="V2243" s="43">
        <f t="shared" si="4418"/>
        <v>0</v>
      </c>
      <c r="W2243" s="43"/>
      <c r="X2243" s="43"/>
      <c r="Y2243" s="43"/>
      <c r="Z2243" s="43"/>
      <c r="AA2243" s="43"/>
      <c r="AB2243" s="43">
        <f>AB2244</f>
        <v>0</v>
      </c>
      <c r="AC2243" s="44">
        <f>AC2244</f>
        <v>7641.7974700000004</v>
      </c>
      <c r="AD2243" s="44">
        <f>AD2244</f>
        <v>7640.9140799999996</v>
      </c>
      <c r="AE2243" s="45">
        <f t="shared" si="4388"/>
        <v>99.988440023391504</v>
      </c>
      <c r="AF2243" s="43">
        <f>AF2244</f>
        <v>7660.6999999999998</v>
      </c>
      <c r="AG2243" s="43">
        <f>AG2244</f>
        <v>0</v>
      </c>
      <c r="AH2243" s="43">
        <f>AH2244</f>
        <v>0</v>
      </c>
      <c r="AI2243" s="43">
        <f>AI2244</f>
        <v>0</v>
      </c>
      <c r="AJ2243" s="43">
        <f>AJ2244</f>
        <v>0</v>
      </c>
      <c r="AK2243" s="43">
        <f>AK2244</f>
        <v>-7660.6999999999998</v>
      </c>
      <c r="AL2243" s="43">
        <f t="shared" si="4389"/>
        <v>0</v>
      </c>
      <c r="AM2243" s="43">
        <f t="shared" si="4390"/>
        <v>0</v>
      </c>
      <c r="AN2243" s="19"/>
      <c r="AR2243" s="1"/>
      <c r="AS2243" s="1"/>
    </row>
    <row r="2244" ht="31.5">
      <c r="B2244" s="41" t="s">
        <v>850</v>
      </c>
      <c r="C2244" s="41" t="s">
        <v>41</v>
      </c>
      <c r="D2244" s="41" t="s">
        <v>107</v>
      </c>
      <c r="E2244" s="26" t="str">
        <f t="shared" si="4417"/>
        <v>0104</v>
      </c>
      <c r="F2244" s="41" t="s">
        <v>679</v>
      </c>
      <c r="G2244" s="41" t="s">
        <v>93</v>
      </c>
      <c r="H2244" s="42" t="s">
        <v>94</v>
      </c>
      <c r="I2244" s="43"/>
      <c r="J2244" s="43"/>
      <c r="K2244" s="43"/>
      <c r="L2244" s="43"/>
      <c r="M2244" s="43"/>
      <c r="N2244" s="43"/>
      <c r="O2244" s="43">
        <v>0</v>
      </c>
      <c r="P2244" s="43"/>
      <c r="Q2244" s="43"/>
      <c r="R2244" s="43"/>
      <c r="S2244" s="43"/>
      <c r="T2244" s="43"/>
      <c r="U2244" s="43"/>
      <c r="V2244" s="43">
        <f t="shared" si="4418"/>
        <v>0</v>
      </c>
      <c r="W2244" s="43"/>
      <c r="X2244" s="43"/>
      <c r="Y2244" s="43"/>
      <c r="Z2244" s="43"/>
      <c r="AA2244" s="43"/>
      <c r="AB2244" s="43">
        <v>0</v>
      </c>
      <c r="AC2244" s="44">
        <v>7641.7974700000004</v>
      </c>
      <c r="AD2244" s="44">
        <v>7640.9140799999996</v>
      </c>
      <c r="AE2244" s="45">
        <f t="shared" si="4388"/>
        <v>99.988440023391504</v>
      </c>
      <c r="AF2244" s="43">
        <v>7660.6999999999998</v>
      </c>
      <c r="AG2244" s="43">
        <v>0</v>
      </c>
      <c r="AH2244" s="43">
        <v>0</v>
      </c>
      <c r="AI2244" s="43">
        <v>0</v>
      </c>
      <c r="AJ2244" s="43">
        <v>0</v>
      </c>
      <c r="AK2244" s="43">
        <v>-7660.6999999999998</v>
      </c>
      <c r="AL2244" s="43">
        <f t="shared" si="4389"/>
        <v>0</v>
      </c>
      <c r="AM2244" s="43">
        <f t="shared" si="4390"/>
        <v>0</v>
      </c>
      <c r="AN2244" s="19"/>
      <c r="AO2244" s="1"/>
      <c r="AP2244" s="1"/>
      <c r="AQ2244" s="1"/>
      <c r="AR2244" s="1"/>
      <c r="AS2244" s="1"/>
    </row>
    <row r="2245" ht="31.5">
      <c r="B2245" s="41" t="s">
        <v>850</v>
      </c>
      <c r="C2245" s="41" t="s">
        <v>41</v>
      </c>
      <c r="D2245" s="41" t="s">
        <v>107</v>
      </c>
      <c r="E2245" s="26" t="str">
        <f t="shared" si="4417"/>
        <v>0104</v>
      </c>
      <c r="F2245" s="41" t="s">
        <v>679</v>
      </c>
      <c r="G2245" s="41" t="s">
        <v>53</v>
      </c>
      <c r="H2245" s="42" t="s">
        <v>54</v>
      </c>
      <c r="I2245" s="43"/>
      <c r="J2245" s="43"/>
      <c r="K2245" s="43"/>
      <c r="L2245" s="43"/>
      <c r="M2245" s="43"/>
      <c r="N2245" s="43"/>
      <c r="O2245" s="43">
        <f>O2246</f>
        <v>0</v>
      </c>
      <c r="P2245" s="43"/>
      <c r="Q2245" s="43"/>
      <c r="R2245" s="43"/>
      <c r="S2245" s="43"/>
      <c r="T2245" s="43"/>
      <c r="U2245" s="43"/>
      <c r="V2245" s="43">
        <f t="shared" si="4418"/>
        <v>0</v>
      </c>
      <c r="W2245" s="43"/>
      <c r="X2245" s="43"/>
      <c r="Y2245" s="43"/>
      <c r="Z2245" s="43"/>
      <c r="AA2245" s="43"/>
      <c r="AB2245" s="43">
        <f>AB2246</f>
        <v>0</v>
      </c>
      <c r="AC2245" s="44">
        <f>AC2246</f>
        <v>395.60253</v>
      </c>
      <c r="AD2245" s="44">
        <f>AD2246</f>
        <v>395.60253</v>
      </c>
      <c r="AE2245" s="45">
        <f t="shared" si="4388"/>
        <v>100</v>
      </c>
      <c r="AF2245" s="43">
        <f>AF2246</f>
        <v>376.69999999999999</v>
      </c>
      <c r="AG2245" s="43">
        <f>AG2246</f>
        <v>0</v>
      </c>
      <c r="AH2245" s="43">
        <f>AH2246</f>
        <v>0</v>
      </c>
      <c r="AI2245" s="43">
        <f>AI2246</f>
        <v>0</v>
      </c>
      <c r="AJ2245" s="43">
        <f>AJ2246</f>
        <v>0</v>
      </c>
      <c r="AK2245" s="43">
        <f>AK2246</f>
        <v>-376.69999999999999</v>
      </c>
      <c r="AL2245" s="43">
        <f t="shared" si="4389"/>
        <v>0</v>
      </c>
      <c r="AM2245" s="43">
        <f t="shared" si="4390"/>
        <v>0</v>
      </c>
      <c r="AN2245" s="19"/>
      <c r="AO2245" s="1"/>
      <c r="AP2245" s="1"/>
      <c r="AQ2245" s="1"/>
      <c r="AR2245" s="1"/>
      <c r="AS2245" s="1"/>
    </row>
    <row r="2246" ht="31.5">
      <c r="B2246" s="41" t="s">
        <v>850</v>
      </c>
      <c r="C2246" s="41" t="s">
        <v>41</v>
      </c>
      <c r="D2246" s="41" t="s">
        <v>107</v>
      </c>
      <c r="E2246" s="26" t="str">
        <f t="shared" si="4417"/>
        <v>0104</v>
      </c>
      <c r="F2246" s="41" t="s">
        <v>679</v>
      </c>
      <c r="G2246" s="41" t="s">
        <v>55</v>
      </c>
      <c r="H2246" s="42" t="s">
        <v>56</v>
      </c>
      <c r="I2246" s="43"/>
      <c r="J2246" s="43"/>
      <c r="K2246" s="43"/>
      <c r="L2246" s="43"/>
      <c r="M2246" s="43"/>
      <c r="N2246" s="43"/>
      <c r="O2246" s="43">
        <v>0</v>
      </c>
      <c r="P2246" s="43"/>
      <c r="Q2246" s="43"/>
      <c r="R2246" s="43"/>
      <c r="S2246" s="43"/>
      <c r="T2246" s="43"/>
      <c r="U2246" s="43"/>
      <c r="V2246" s="43">
        <f t="shared" si="4418"/>
        <v>0</v>
      </c>
      <c r="W2246" s="43"/>
      <c r="X2246" s="43"/>
      <c r="Y2246" s="43"/>
      <c r="Z2246" s="43"/>
      <c r="AA2246" s="43"/>
      <c r="AB2246" s="43">
        <v>0</v>
      </c>
      <c r="AC2246" s="44">
        <v>395.60253</v>
      </c>
      <c r="AD2246" s="44">
        <v>395.60253</v>
      </c>
      <c r="AE2246" s="45">
        <f t="shared" si="4388"/>
        <v>100</v>
      </c>
      <c r="AF2246" s="43">
        <v>376.69999999999999</v>
      </c>
      <c r="AG2246" s="43">
        <v>0</v>
      </c>
      <c r="AH2246" s="43">
        <v>0</v>
      </c>
      <c r="AI2246" s="43">
        <v>0</v>
      </c>
      <c r="AJ2246" s="43">
        <v>0</v>
      </c>
      <c r="AK2246" s="43">
        <v>-376.69999999999999</v>
      </c>
      <c r="AL2246" s="43">
        <f t="shared" si="4389"/>
        <v>0</v>
      </c>
      <c r="AM2246" s="43">
        <f t="shared" si="4390"/>
        <v>0</v>
      </c>
      <c r="AN2246" s="19"/>
      <c r="AO2246" s="1"/>
      <c r="AP2246" s="1"/>
      <c r="AQ2246" s="1"/>
      <c r="AR2246" s="1"/>
      <c r="AS2246" s="1"/>
    </row>
    <row r="2247" ht="31.5">
      <c r="B2247" s="41" t="s">
        <v>850</v>
      </c>
      <c r="C2247" s="41" t="s">
        <v>41</v>
      </c>
      <c r="D2247" s="41" t="s">
        <v>107</v>
      </c>
      <c r="E2247" s="26" t="str">
        <f t="shared" si="4417"/>
        <v>0104</v>
      </c>
      <c r="F2247" s="41" t="s">
        <v>87</v>
      </c>
      <c r="G2247" s="41"/>
      <c r="H2247" s="42" t="s">
        <v>88</v>
      </c>
      <c r="I2247" s="43">
        <f>I2248</f>
        <v>56066.900000000001</v>
      </c>
      <c r="J2247" s="43">
        <f>J2248</f>
        <v>55431.400000000001</v>
      </c>
      <c r="K2247" s="43">
        <f>K2248</f>
        <v>55431.400000000001</v>
      </c>
      <c r="L2247" s="43">
        <f>L2248</f>
        <v>0</v>
      </c>
      <c r="M2247" s="43">
        <f>M2248</f>
        <v>0</v>
      </c>
      <c r="N2247" s="43">
        <f>N2248</f>
        <v>0</v>
      </c>
      <c r="O2247" s="43">
        <f>O2248</f>
        <v>0</v>
      </c>
      <c r="P2247" s="43">
        <f>P2248</f>
        <v>0</v>
      </c>
      <c r="Q2247" s="43">
        <f>Q2248</f>
        <v>0</v>
      </c>
      <c r="R2247" s="43">
        <f>R2248</f>
        <v>705.29999999999995</v>
      </c>
      <c r="S2247" s="43">
        <f>S2248</f>
        <v>0</v>
      </c>
      <c r="T2247" s="43">
        <f>T2248</f>
        <v>0</v>
      </c>
      <c r="U2247" s="43">
        <v>0</v>
      </c>
      <c r="V2247" s="43">
        <f t="shared" si="4418"/>
        <v>56772.200000000004</v>
      </c>
      <c r="W2247" s="43">
        <f>W2248</f>
        <v>0</v>
      </c>
      <c r="X2247" s="43">
        <f>X2248</f>
        <v>0</v>
      </c>
      <c r="Y2247" s="43">
        <f>Y2248</f>
        <v>0</v>
      </c>
      <c r="Z2247" s="43">
        <f>Z2248</f>
        <v>0</v>
      </c>
      <c r="AA2247" s="43">
        <f>AA2248</f>
        <v>0</v>
      </c>
      <c r="AB2247" s="43">
        <f>AB2248</f>
        <v>39138.043470000004</v>
      </c>
      <c r="AC2247" s="44">
        <f>AC2248</f>
        <v>55623.399999999994</v>
      </c>
      <c r="AD2247" s="44">
        <f>AD2248</f>
        <v>55612.809479999996</v>
      </c>
      <c r="AE2247" s="45">
        <f t="shared" si="4388"/>
        <v>99.980960315263005</v>
      </c>
      <c r="AF2247" s="43">
        <f>AF2248</f>
        <v>55967.699999999997</v>
      </c>
      <c r="AG2247" s="43">
        <f>AG2248</f>
        <v>0</v>
      </c>
      <c r="AH2247" s="43">
        <f>AH2248</f>
        <v>0</v>
      </c>
      <c r="AI2247" s="43">
        <f>AI2248</f>
        <v>0</v>
      </c>
      <c r="AJ2247" s="43">
        <f>AJ2248</f>
        <v>0</v>
      </c>
      <c r="AK2247" s="43">
        <f>AK2248</f>
        <v>0</v>
      </c>
      <c r="AL2247" s="43">
        <f t="shared" si="4389"/>
        <v>55967.699999999997</v>
      </c>
      <c r="AM2247" s="43">
        <f t="shared" si="4390"/>
        <v>804.50000000000728</v>
      </c>
      <c r="AN2247" s="2"/>
      <c r="AO2247" s="1"/>
      <c r="AP2247" s="1"/>
      <c r="AQ2247" s="1"/>
      <c r="AR2247" s="1"/>
      <c r="AS2247" s="1"/>
    </row>
    <row r="2248">
      <c r="B2248" s="41" t="s">
        <v>850</v>
      </c>
      <c r="C2248" s="41" t="s">
        <v>41</v>
      </c>
      <c r="D2248" s="41" t="s">
        <v>107</v>
      </c>
      <c r="E2248" s="26" t="str">
        <f t="shared" si="4417"/>
        <v>0104</v>
      </c>
      <c r="F2248" s="41" t="s">
        <v>680</v>
      </c>
      <c r="G2248" s="41"/>
      <c r="H2248" s="42" t="s">
        <v>681</v>
      </c>
      <c r="I2248" s="43">
        <f>I2249+I2254</f>
        <v>56066.900000000001</v>
      </c>
      <c r="J2248" s="43">
        <f>J2249+J2254</f>
        <v>55431.400000000001</v>
      </c>
      <c r="K2248" s="43">
        <f>K2249+K2254</f>
        <v>55431.400000000001</v>
      </c>
      <c r="L2248" s="43">
        <f>L2249+L2254</f>
        <v>0</v>
      </c>
      <c r="M2248" s="43">
        <f>M2249+M2254</f>
        <v>0</v>
      </c>
      <c r="N2248" s="43">
        <f>N2249+N2254</f>
        <v>0</v>
      </c>
      <c r="O2248" s="43">
        <f>O2249+O2254</f>
        <v>0</v>
      </c>
      <c r="P2248" s="43">
        <f>P2249+P2254</f>
        <v>0</v>
      </c>
      <c r="Q2248" s="43">
        <f>Q2249+Q2254</f>
        <v>0</v>
      </c>
      <c r="R2248" s="43">
        <f>R2249+R2254</f>
        <v>705.29999999999995</v>
      </c>
      <c r="S2248" s="43">
        <f>S2249+S2254</f>
        <v>0</v>
      </c>
      <c r="T2248" s="43">
        <f>T2249+T2254</f>
        <v>0</v>
      </c>
      <c r="U2248" s="43">
        <v>0</v>
      </c>
      <c r="V2248" s="43">
        <f t="shared" si="4418"/>
        <v>56772.200000000004</v>
      </c>
      <c r="W2248" s="43">
        <f>W2249+W2254</f>
        <v>0</v>
      </c>
      <c r="X2248" s="43">
        <f>X2249+X2254</f>
        <v>0</v>
      </c>
      <c r="Y2248" s="43">
        <f>Y2249+Y2254</f>
        <v>0</v>
      </c>
      <c r="Z2248" s="43">
        <f>Z2249+Z2254</f>
        <v>0</v>
      </c>
      <c r="AA2248" s="43">
        <f>AA2249+AA2254</f>
        <v>0</v>
      </c>
      <c r="AB2248" s="43">
        <f>AB2249+AB2254</f>
        <v>39138.043470000004</v>
      </c>
      <c r="AC2248" s="44">
        <f>AC2249+AC2254</f>
        <v>55623.399999999994</v>
      </c>
      <c r="AD2248" s="44">
        <f>AD2249+AD2254</f>
        <v>55612.809479999996</v>
      </c>
      <c r="AE2248" s="45">
        <f t="shared" si="4388"/>
        <v>99.980960315263005</v>
      </c>
      <c r="AF2248" s="43">
        <f>AF2249+AF2254</f>
        <v>55967.699999999997</v>
      </c>
      <c r="AG2248" s="43">
        <f>AG2249+AG2254</f>
        <v>0</v>
      </c>
      <c r="AH2248" s="43">
        <f>AH2249+AH2254</f>
        <v>0</v>
      </c>
      <c r="AI2248" s="43">
        <f>AI2249+AI2254</f>
        <v>0</v>
      </c>
      <c r="AJ2248" s="43">
        <f>AJ2249+AJ2254</f>
        <v>0</v>
      </c>
      <c r="AK2248" s="43">
        <f>AK2249+AK2254</f>
        <v>0</v>
      </c>
      <c r="AL2248" s="43">
        <f t="shared" si="4389"/>
        <v>55967.699999999997</v>
      </c>
      <c r="AM2248" s="43">
        <f t="shared" si="4390"/>
        <v>804.50000000000728</v>
      </c>
      <c r="AN2248" s="2"/>
      <c r="AR2248" s="1"/>
      <c r="AS2248" s="1"/>
    </row>
    <row r="2249" ht="31.5">
      <c r="B2249" s="41" t="s">
        <v>850</v>
      </c>
      <c r="C2249" s="41" t="s">
        <v>41</v>
      </c>
      <c r="D2249" s="41" t="s">
        <v>107</v>
      </c>
      <c r="E2249" s="26" t="str">
        <f t="shared" si="4417"/>
        <v>0104</v>
      </c>
      <c r="F2249" s="41" t="s">
        <v>682</v>
      </c>
      <c r="G2249" s="41"/>
      <c r="H2249" s="42" t="s">
        <v>92</v>
      </c>
      <c r="I2249" s="43">
        <f t="shared" ref="I2249:I2261" si="4445">I2250</f>
        <v>52531.5</v>
      </c>
      <c r="J2249" s="43">
        <f t="shared" ref="J2249:J2261" si="4446">J2250</f>
        <v>51896</v>
      </c>
      <c r="K2249" s="43">
        <f t="shared" ref="K2249:K2261" si="4447">K2250</f>
        <v>51896</v>
      </c>
      <c r="L2249" s="43">
        <f t="shared" ref="L2249:L2261" si="4448">L2250</f>
        <v>0</v>
      </c>
      <c r="M2249" s="43">
        <f t="shared" ref="M2249:M2261" si="4449">M2250</f>
        <v>0</v>
      </c>
      <c r="N2249" s="43">
        <f t="shared" ref="N2249:N2261" si="4450">N2250</f>
        <v>0</v>
      </c>
      <c r="O2249" s="43">
        <f t="shared" ref="O2249:O2250" si="4451">O2250</f>
        <v>0</v>
      </c>
      <c r="P2249" s="43">
        <f t="shared" ref="P2249:P2250" si="4452">P2250</f>
        <v>0</v>
      </c>
      <c r="Q2249" s="43">
        <f t="shared" ref="Q2249:Q2250" si="4453">Q2250</f>
        <v>0</v>
      </c>
      <c r="R2249" s="43">
        <f t="shared" ref="R2249:R2250" si="4454">R2250</f>
        <v>705.29999999999995</v>
      </c>
      <c r="S2249" s="43">
        <f t="shared" ref="S2249:S2250" si="4455">S2250</f>
        <v>0</v>
      </c>
      <c r="T2249" s="43">
        <f t="shared" ref="T2249:T2250" si="4456">T2250</f>
        <v>0</v>
      </c>
      <c r="U2249" s="43">
        <v>0</v>
      </c>
      <c r="V2249" s="43">
        <f t="shared" si="4418"/>
        <v>53236.800000000003</v>
      </c>
      <c r="W2249" s="43">
        <f t="shared" ref="W2249:W2250" si="4457">W2250</f>
        <v>0</v>
      </c>
      <c r="X2249" s="43">
        <f t="shared" ref="X2249:X2250" si="4458">X2250</f>
        <v>0</v>
      </c>
      <c r="Y2249" s="43">
        <f t="shared" ref="Y2249:Y2250" si="4459">Y2250</f>
        <v>0</v>
      </c>
      <c r="Z2249" s="43">
        <f t="shared" ref="Z2249:Z2250" si="4460">Z2250</f>
        <v>0</v>
      </c>
      <c r="AA2249" s="43">
        <f t="shared" ref="AA2249:AA2250" si="4461">AA2250</f>
        <v>0</v>
      </c>
      <c r="AB2249" s="43">
        <f t="shared" ref="AB2249:AB2250" si="4462">AB2250</f>
        <v>36479.634890000001</v>
      </c>
      <c r="AC2249" s="44">
        <f>AC2250+AC2252</f>
        <v>52167.943079999997</v>
      </c>
      <c r="AD2249" s="44">
        <f>AD2250+AD2252</f>
        <v>52157.352559999999</v>
      </c>
      <c r="AE2249" s="45">
        <f t="shared" si="4388"/>
        <v>99.97969918042628</v>
      </c>
      <c r="AF2249" s="43">
        <f t="shared" ref="AF2249:AF2250" si="4463">AF2250</f>
        <v>52423.199999999997</v>
      </c>
      <c r="AG2249" s="43">
        <f t="shared" ref="AG2249:AG2250" si="4464">AG2250</f>
        <v>0</v>
      </c>
      <c r="AH2249" s="43">
        <f t="shared" ref="AH2249:AH2250" si="4465">AH2250</f>
        <v>0</v>
      </c>
      <c r="AI2249" s="43">
        <f t="shared" ref="AI2249:AI2250" si="4466">AI2250</f>
        <v>0</v>
      </c>
      <c r="AJ2249" s="43">
        <f t="shared" ref="AJ2249:AJ2250" si="4467">AJ2250</f>
        <v>0</v>
      </c>
      <c r="AK2249" s="43">
        <f t="shared" ref="AK2249:AK2250" si="4468">AK2250</f>
        <v>0</v>
      </c>
      <c r="AL2249" s="43">
        <f t="shared" si="4389"/>
        <v>52423.199999999997</v>
      </c>
      <c r="AM2249" s="43">
        <f t="shared" si="4390"/>
        <v>813.60000000000582</v>
      </c>
      <c r="AN2249" s="2"/>
    </row>
    <row r="2250" ht="78.75">
      <c r="B2250" s="41" t="s">
        <v>850</v>
      </c>
      <c r="C2250" s="41" t="s">
        <v>41</v>
      </c>
      <c r="D2250" s="41" t="s">
        <v>107</v>
      </c>
      <c r="E2250" s="26" t="str">
        <f t="shared" si="4417"/>
        <v>0104</v>
      </c>
      <c r="F2250" s="41" t="s">
        <v>682</v>
      </c>
      <c r="G2250" s="41" t="s">
        <v>71</v>
      </c>
      <c r="H2250" s="42" t="s">
        <v>72</v>
      </c>
      <c r="I2250" s="43">
        <f t="shared" si="4445"/>
        <v>52531.5</v>
      </c>
      <c r="J2250" s="43">
        <f t="shared" si="4446"/>
        <v>51896</v>
      </c>
      <c r="K2250" s="43">
        <f t="shared" si="4447"/>
        <v>51896</v>
      </c>
      <c r="L2250" s="43">
        <f t="shared" si="4448"/>
        <v>0</v>
      </c>
      <c r="M2250" s="43">
        <f t="shared" si="4449"/>
        <v>0</v>
      </c>
      <c r="N2250" s="43">
        <f t="shared" si="4450"/>
        <v>0</v>
      </c>
      <c r="O2250" s="43">
        <f t="shared" si="4451"/>
        <v>0</v>
      </c>
      <c r="P2250" s="43">
        <f t="shared" si="4452"/>
        <v>0</v>
      </c>
      <c r="Q2250" s="43">
        <f t="shared" si="4453"/>
        <v>0</v>
      </c>
      <c r="R2250" s="43">
        <f t="shared" si="4454"/>
        <v>705.29999999999995</v>
      </c>
      <c r="S2250" s="43">
        <f t="shared" si="4455"/>
        <v>0</v>
      </c>
      <c r="T2250" s="43">
        <f t="shared" si="4456"/>
        <v>0</v>
      </c>
      <c r="U2250" s="43">
        <v>0</v>
      </c>
      <c r="V2250" s="43">
        <f t="shared" si="4418"/>
        <v>53236.800000000003</v>
      </c>
      <c r="W2250" s="43">
        <f t="shared" si="4457"/>
        <v>0</v>
      </c>
      <c r="X2250" s="43">
        <f t="shared" si="4458"/>
        <v>0</v>
      </c>
      <c r="Y2250" s="43">
        <f t="shared" si="4459"/>
        <v>0</v>
      </c>
      <c r="Z2250" s="43">
        <f t="shared" si="4460"/>
        <v>0</v>
      </c>
      <c r="AA2250" s="43">
        <f t="shared" si="4461"/>
        <v>0</v>
      </c>
      <c r="AB2250" s="43">
        <f t="shared" si="4462"/>
        <v>36479.634890000001</v>
      </c>
      <c r="AC2250" s="44">
        <f>AC2251</f>
        <v>52165.730250000001</v>
      </c>
      <c r="AD2250" s="44">
        <f>AD2251</f>
        <v>52155.139730000003</v>
      </c>
      <c r="AE2250" s="45">
        <f t="shared" si="4388"/>
        <v>99.979698319281169</v>
      </c>
      <c r="AF2250" s="43">
        <f t="shared" si="4463"/>
        <v>52423.199999999997</v>
      </c>
      <c r="AG2250" s="43">
        <f t="shared" si="4464"/>
        <v>0</v>
      </c>
      <c r="AH2250" s="43">
        <f t="shared" si="4465"/>
        <v>0</v>
      </c>
      <c r="AI2250" s="43">
        <f t="shared" si="4466"/>
        <v>0</v>
      </c>
      <c r="AJ2250" s="43">
        <f t="shared" si="4467"/>
        <v>0</v>
      </c>
      <c r="AK2250" s="43">
        <f t="shared" si="4468"/>
        <v>0</v>
      </c>
      <c r="AL2250" s="43">
        <f t="shared" si="4389"/>
        <v>52423.199999999997</v>
      </c>
      <c r="AM2250" s="43">
        <f t="shared" si="4390"/>
        <v>813.60000000000582</v>
      </c>
      <c r="AN2250" s="2"/>
    </row>
    <row r="2251" ht="31.5">
      <c r="B2251" s="41" t="s">
        <v>850</v>
      </c>
      <c r="C2251" s="41" t="s">
        <v>41</v>
      </c>
      <c r="D2251" s="41" t="s">
        <v>107</v>
      </c>
      <c r="E2251" s="26" t="str">
        <f t="shared" si="4417"/>
        <v>0104</v>
      </c>
      <c r="F2251" s="41" t="s">
        <v>682</v>
      </c>
      <c r="G2251" s="41" t="s">
        <v>93</v>
      </c>
      <c r="H2251" s="42" t="s">
        <v>94</v>
      </c>
      <c r="I2251" s="43">
        <v>52531.5</v>
      </c>
      <c r="J2251" s="43">
        <v>51896</v>
      </c>
      <c r="K2251" s="43">
        <v>51896</v>
      </c>
      <c r="L2251" s="43"/>
      <c r="M2251" s="43"/>
      <c r="N2251" s="43"/>
      <c r="O2251" s="43">
        <v>0</v>
      </c>
      <c r="P2251" s="43">
        <v>0</v>
      </c>
      <c r="Q2251" s="43">
        <v>0</v>
      </c>
      <c r="R2251" s="43">
        <v>705.29999999999995</v>
      </c>
      <c r="S2251" s="43">
        <v>0</v>
      </c>
      <c r="T2251" s="43">
        <v>0</v>
      </c>
      <c r="U2251" s="43">
        <v>0</v>
      </c>
      <c r="V2251" s="43">
        <f t="shared" si="4418"/>
        <v>53236.800000000003</v>
      </c>
      <c r="W2251" s="43"/>
      <c r="X2251" s="43"/>
      <c r="Y2251" s="43"/>
      <c r="Z2251" s="43"/>
      <c r="AA2251" s="43"/>
      <c r="AB2251" s="43">
        <v>36479.634890000001</v>
      </c>
      <c r="AC2251" s="44">
        <v>52165.730250000001</v>
      </c>
      <c r="AD2251" s="44">
        <v>52155.139730000003</v>
      </c>
      <c r="AE2251" s="45">
        <f t="shared" si="4388"/>
        <v>99.979698319281169</v>
      </c>
      <c r="AF2251" s="43">
        <v>52423.199999999997</v>
      </c>
      <c r="AG2251" s="43">
        <v>0</v>
      </c>
      <c r="AH2251" s="43">
        <v>0</v>
      </c>
      <c r="AI2251" s="43">
        <v>0</v>
      </c>
      <c r="AJ2251" s="43">
        <v>0</v>
      </c>
      <c r="AK2251" s="43">
        <v>0</v>
      </c>
      <c r="AL2251" s="43">
        <f t="shared" si="4389"/>
        <v>52423.199999999997</v>
      </c>
      <c r="AM2251" s="43">
        <f t="shared" si="4390"/>
        <v>813.60000000000582</v>
      </c>
      <c r="AN2251" s="19"/>
      <c r="AO2251" s="1"/>
      <c r="AP2251" s="1"/>
      <c r="AQ2251" s="1"/>
      <c r="AR2251" s="1"/>
      <c r="AS2251" s="1"/>
    </row>
    <row r="2252" ht="31.5">
      <c r="B2252" s="41" t="s">
        <v>850</v>
      </c>
      <c r="C2252" s="41" t="s">
        <v>41</v>
      </c>
      <c r="D2252" s="41" t="s">
        <v>107</v>
      </c>
      <c r="E2252" s="26" t="str">
        <f t="shared" si="4417"/>
        <v>0104</v>
      </c>
      <c r="F2252" s="41" t="s">
        <v>682</v>
      </c>
      <c r="G2252" s="41" t="s">
        <v>95</v>
      </c>
      <c r="H2252" s="42" t="s">
        <v>96</v>
      </c>
      <c r="I2252" s="43"/>
      <c r="J2252" s="43"/>
      <c r="K2252" s="43"/>
      <c r="L2252" s="43"/>
      <c r="M2252" s="43"/>
      <c r="N2252" s="43"/>
      <c r="O2252" s="43"/>
      <c r="P2252" s="43"/>
      <c r="Q2252" s="43"/>
      <c r="R2252" s="43"/>
      <c r="S2252" s="43"/>
      <c r="T2252" s="43"/>
      <c r="U2252" s="43"/>
      <c r="V2252" s="43">
        <f>V2253</f>
        <v>0</v>
      </c>
      <c r="W2252" s="43"/>
      <c r="X2252" s="43"/>
      <c r="Y2252" s="43"/>
      <c r="Z2252" s="43"/>
      <c r="AA2252" s="43"/>
      <c r="AB2252" s="43"/>
      <c r="AC2252" s="44">
        <f>AC2253</f>
        <v>2.2128299999999999</v>
      </c>
      <c r="AD2252" s="44">
        <f>AD2253</f>
        <v>2.2128299999999999</v>
      </c>
      <c r="AE2252" s="45">
        <f t="shared" si="4388"/>
        <v>100</v>
      </c>
      <c r="AF2252" s="43"/>
      <c r="AG2252" s="43"/>
      <c r="AH2252" s="43"/>
      <c r="AI2252" s="43"/>
      <c r="AJ2252" s="43"/>
      <c r="AK2252" s="43"/>
      <c r="AL2252" s="43"/>
      <c r="AM2252" s="43"/>
      <c r="AN2252" s="19"/>
      <c r="AO2252" s="1"/>
      <c r="AP2252" s="1"/>
      <c r="AQ2252" s="1"/>
      <c r="AR2252" s="1"/>
      <c r="AS2252" s="1"/>
    </row>
    <row r="2253" ht="31.5">
      <c r="B2253" s="41" t="s">
        <v>850</v>
      </c>
      <c r="C2253" s="41" t="s">
        <v>41</v>
      </c>
      <c r="D2253" s="41" t="s">
        <v>107</v>
      </c>
      <c r="E2253" s="26" t="str">
        <f t="shared" si="4417"/>
        <v>0104</v>
      </c>
      <c r="F2253" s="41" t="s">
        <v>682</v>
      </c>
      <c r="G2253" s="41" t="s">
        <v>97</v>
      </c>
      <c r="H2253" s="42" t="s">
        <v>98</v>
      </c>
      <c r="I2253" s="43"/>
      <c r="J2253" s="43"/>
      <c r="K2253" s="43"/>
      <c r="L2253" s="43"/>
      <c r="M2253" s="43"/>
      <c r="N2253" s="43"/>
      <c r="O2253" s="43"/>
      <c r="P2253" s="43"/>
      <c r="Q2253" s="43"/>
      <c r="R2253" s="43"/>
      <c r="S2253" s="43"/>
      <c r="T2253" s="43"/>
      <c r="U2253" s="43"/>
      <c r="V2253" s="43">
        <v>0</v>
      </c>
      <c r="W2253" s="43"/>
      <c r="X2253" s="43"/>
      <c r="Y2253" s="43"/>
      <c r="Z2253" s="43"/>
      <c r="AA2253" s="43"/>
      <c r="AB2253" s="43"/>
      <c r="AC2253" s="44">
        <v>2.2128299999999999</v>
      </c>
      <c r="AD2253" s="44">
        <v>2.2128299999999999</v>
      </c>
      <c r="AE2253" s="45">
        <f t="shared" si="4388"/>
        <v>100</v>
      </c>
      <c r="AF2253" s="43"/>
      <c r="AG2253" s="43"/>
      <c r="AH2253" s="43"/>
      <c r="AI2253" s="43"/>
      <c r="AJ2253" s="43"/>
      <c r="AK2253" s="43"/>
      <c r="AL2253" s="43"/>
      <c r="AM2253" s="43"/>
      <c r="AN2253" s="19"/>
      <c r="AR2253" s="1"/>
      <c r="AS2253" s="1"/>
    </row>
    <row r="2254" ht="31.5">
      <c r="B2254" s="41" t="s">
        <v>850</v>
      </c>
      <c r="C2254" s="41" t="s">
        <v>41</v>
      </c>
      <c r="D2254" s="41" t="s">
        <v>107</v>
      </c>
      <c r="E2254" s="26" t="str">
        <f t="shared" si="4417"/>
        <v>0104</v>
      </c>
      <c r="F2254" s="41" t="s">
        <v>683</v>
      </c>
      <c r="G2254" s="41"/>
      <c r="H2254" s="42" t="s">
        <v>100</v>
      </c>
      <c r="I2254" s="43">
        <f>I2257</f>
        <v>3535.4000000000001</v>
      </c>
      <c r="J2254" s="43">
        <f>J2257</f>
        <v>3535.4000000000001</v>
      </c>
      <c r="K2254" s="43">
        <f>K2257</f>
        <v>3535.4000000000001</v>
      </c>
      <c r="L2254" s="43">
        <f>L2257</f>
        <v>0</v>
      </c>
      <c r="M2254" s="43">
        <f>M2257</f>
        <v>0</v>
      </c>
      <c r="N2254" s="43">
        <f>N2257</f>
        <v>0</v>
      </c>
      <c r="O2254" s="43">
        <f>O2257+O2259+O2255</f>
        <v>0</v>
      </c>
      <c r="P2254" s="43">
        <f>P2257+P2259</f>
        <v>0</v>
      </c>
      <c r="Q2254" s="43">
        <f>Q2257+Q2259</f>
        <v>0</v>
      </c>
      <c r="R2254" s="43">
        <f>R2257+R2259</f>
        <v>0</v>
      </c>
      <c r="S2254" s="43">
        <f>S2257</f>
        <v>0</v>
      </c>
      <c r="T2254" s="43">
        <f>T2257</f>
        <v>0</v>
      </c>
      <c r="U2254" s="43">
        <v>0</v>
      </c>
      <c r="V2254" s="43">
        <f t="shared" si="4418"/>
        <v>3535.4000000000001</v>
      </c>
      <c r="W2254" s="43">
        <f>W2257</f>
        <v>0</v>
      </c>
      <c r="X2254" s="43">
        <f>X2257</f>
        <v>0</v>
      </c>
      <c r="Y2254" s="43">
        <f>Y2257</f>
        <v>0</v>
      </c>
      <c r="Z2254" s="43">
        <f>Z2257</f>
        <v>0</v>
      </c>
      <c r="AA2254" s="43">
        <f>AA2257</f>
        <v>0</v>
      </c>
      <c r="AB2254" s="43">
        <f>AB2257+AB2259+AB2255</f>
        <v>2658.4085799999998</v>
      </c>
      <c r="AC2254" s="44">
        <f>AC2257+AC2259+AC2255</f>
        <v>3455.4569200000001</v>
      </c>
      <c r="AD2254" s="44">
        <f>AD2257+AD2259+AD2255</f>
        <v>3455.4569200000001</v>
      </c>
      <c r="AE2254" s="45">
        <f t="shared" si="4388"/>
        <v>100</v>
      </c>
      <c r="AF2254" s="43">
        <f>AF2257+AF2259+AF2255</f>
        <v>3544.5</v>
      </c>
      <c r="AG2254" s="43">
        <f>AG2257+AG2259+AG2255</f>
        <v>0</v>
      </c>
      <c r="AH2254" s="43">
        <f>AH2257+AH2259+AH2255</f>
        <v>0</v>
      </c>
      <c r="AI2254" s="43">
        <f>AI2257+AI2259+AI2255</f>
        <v>0</v>
      </c>
      <c r="AJ2254" s="43">
        <f>AJ2257+AJ2259+AJ2255</f>
        <v>0</v>
      </c>
      <c r="AK2254" s="43">
        <f>AK2257+AK2259+AK2255</f>
        <v>0</v>
      </c>
      <c r="AL2254" s="43">
        <f t="shared" si="4389"/>
        <v>3544.5</v>
      </c>
      <c r="AM2254" s="43">
        <f t="shared" si="4390"/>
        <v>-9.0999999999999091</v>
      </c>
      <c r="AN2254" s="2"/>
      <c r="AO2254" s="1"/>
      <c r="AP2254" s="1"/>
      <c r="AQ2254" s="1"/>
      <c r="AR2254" s="1"/>
      <c r="AS2254" s="1"/>
    </row>
    <row r="2255" ht="31.5">
      <c r="B2255" s="41" t="s">
        <v>850</v>
      </c>
      <c r="C2255" s="41" t="s">
        <v>41</v>
      </c>
      <c r="D2255" s="41" t="s">
        <v>107</v>
      </c>
      <c r="E2255" s="26" t="str">
        <f t="shared" si="4417"/>
        <v>0104</v>
      </c>
      <c r="F2255" s="41" t="s">
        <v>683</v>
      </c>
      <c r="G2255" s="41" t="s">
        <v>71</v>
      </c>
      <c r="H2255" s="42" t="s">
        <v>72</v>
      </c>
      <c r="I2255" s="43"/>
      <c r="J2255" s="43"/>
      <c r="K2255" s="43"/>
      <c r="L2255" s="43"/>
      <c r="M2255" s="43"/>
      <c r="N2255" s="43"/>
      <c r="O2255" s="43">
        <f>O2256</f>
        <v>0</v>
      </c>
      <c r="P2255" s="43"/>
      <c r="Q2255" s="43"/>
      <c r="R2255" s="43"/>
      <c r="S2255" s="43"/>
      <c r="T2255" s="43"/>
      <c r="U2255" s="43"/>
      <c r="V2255" s="43">
        <f t="shared" si="4418"/>
        <v>0</v>
      </c>
      <c r="W2255" s="43"/>
      <c r="X2255" s="43"/>
      <c r="Y2255" s="43"/>
      <c r="Z2255" s="43"/>
      <c r="AA2255" s="43"/>
      <c r="AB2255" s="43">
        <f>AB2256</f>
        <v>0</v>
      </c>
      <c r="AC2255" s="44">
        <f>AC2256</f>
        <v>19.100000000000001</v>
      </c>
      <c r="AD2255" s="44">
        <f>AD2256</f>
        <v>19.100000000000001</v>
      </c>
      <c r="AE2255" s="45">
        <f t="shared" si="4388"/>
        <v>100</v>
      </c>
      <c r="AF2255" s="43">
        <f>AF2256</f>
        <v>19.100000000000001</v>
      </c>
      <c r="AG2255" s="43">
        <f>AG2256</f>
        <v>0</v>
      </c>
      <c r="AH2255" s="43">
        <f>AH2256</f>
        <v>0</v>
      </c>
      <c r="AI2255" s="43">
        <f>AI2256</f>
        <v>0</v>
      </c>
      <c r="AJ2255" s="43">
        <f>AJ2256</f>
        <v>0</v>
      </c>
      <c r="AK2255" s="43">
        <f>AK2256</f>
        <v>0</v>
      </c>
      <c r="AL2255" s="43">
        <f t="shared" si="4389"/>
        <v>19.100000000000001</v>
      </c>
      <c r="AM2255" s="43">
        <f t="shared" si="4390"/>
        <v>-19.100000000000001</v>
      </c>
      <c r="AN2255" s="2"/>
      <c r="AR2255" s="1"/>
      <c r="AS2255" s="1"/>
    </row>
    <row r="2256" ht="31.5">
      <c r="B2256" s="41" t="s">
        <v>850</v>
      </c>
      <c r="C2256" s="41" t="s">
        <v>41</v>
      </c>
      <c r="D2256" s="41" t="s">
        <v>107</v>
      </c>
      <c r="E2256" s="26" t="str">
        <f t="shared" si="4417"/>
        <v>0104</v>
      </c>
      <c r="F2256" s="41" t="s">
        <v>683</v>
      </c>
      <c r="G2256" s="41" t="s">
        <v>93</v>
      </c>
      <c r="H2256" s="42" t="s">
        <v>94</v>
      </c>
      <c r="I2256" s="43"/>
      <c r="J2256" s="43"/>
      <c r="K2256" s="43"/>
      <c r="L2256" s="43"/>
      <c r="M2256" s="43"/>
      <c r="N2256" s="43"/>
      <c r="O2256" s="43">
        <v>0</v>
      </c>
      <c r="P2256" s="43"/>
      <c r="Q2256" s="43"/>
      <c r="R2256" s="43"/>
      <c r="S2256" s="43"/>
      <c r="T2256" s="43"/>
      <c r="U2256" s="43"/>
      <c r="V2256" s="43">
        <f t="shared" si="4418"/>
        <v>0</v>
      </c>
      <c r="W2256" s="43"/>
      <c r="X2256" s="43"/>
      <c r="Y2256" s="43"/>
      <c r="Z2256" s="43"/>
      <c r="AA2256" s="43"/>
      <c r="AB2256" s="43">
        <v>0</v>
      </c>
      <c r="AC2256" s="44">
        <v>19.100000000000001</v>
      </c>
      <c r="AD2256" s="44">
        <v>19.100000000000001</v>
      </c>
      <c r="AE2256" s="45">
        <f t="shared" si="4388"/>
        <v>100</v>
      </c>
      <c r="AF2256" s="43">
        <v>19.100000000000001</v>
      </c>
      <c r="AG2256" s="43">
        <v>0</v>
      </c>
      <c r="AH2256" s="43">
        <v>0</v>
      </c>
      <c r="AI2256" s="43">
        <v>0</v>
      </c>
      <c r="AJ2256" s="43">
        <v>0</v>
      </c>
      <c r="AK2256" s="43">
        <v>0</v>
      </c>
      <c r="AL2256" s="43">
        <f t="shared" si="4389"/>
        <v>19.100000000000001</v>
      </c>
      <c r="AM2256" s="43">
        <f t="shared" si="4390"/>
        <v>-19.100000000000001</v>
      </c>
      <c r="AN2256" s="2"/>
      <c r="AO2256" s="1"/>
      <c r="AP2256" s="1"/>
      <c r="AQ2256" s="1"/>
      <c r="AR2256" s="1"/>
      <c r="AS2256" s="1"/>
    </row>
    <row r="2257" ht="31.5">
      <c r="B2257" s="41" t="s">
        <v>850</v>
      </c>
      <c r="C2257" s="41" t="s">
        <v>41</v>
      </c>
      <c r="D2257" s="41" t="s">
        <v>107</v>
      </c>
      <c r="E2257" s="26" t="str">
        <f t="shared" si="4417"/>
        <v>0104</v>
      </c>
      <c r="F2257" s="41" t="s">
        <v>683</v>
      </c>
      <c r="G2257" s="41" t="s">
        <v>53</v>
      </c>
      <c r="H2257" s="42" t="s">
        <v>54</v>
      </c>
      <c r="I2257" s="43">
        <f t="shared" si="4445"/>
        <v>3535.4000000000001</v>
      </c>
      <c r="J2257" s="43">
        <f t="shared" si="4446"/>
        <v>3535.4000000000001</v>
      </c>
      <c r="K2257" s="43">
        <f t="shared" si="4447"/>
        <v>3535.4000000000001</v>
      </c>
      <c r="L2257" s="43">
        <f t="shared" si="4448"/>
        <v>0</v>
      </c>
      <c r="M2257" s="43">
        <f t="shared" si="4449"/>
        <v>0</v>
      </c>
      <c r="N2257" s="43">
        <f t="shared" si="4450"/>
        <v>0</v>
      </c>
      <c r="O2257" s="43">
        <f>O2258</f>
        <v>0</v>
      </c>
      <c r="P2257" s="43">
        <f>P2258</f>
        <v>0</v>
      </c>
      <c r="Q2257" s="43">
        <f>Q2258</f>
        <v>0</v>
      </c>
      <c r="R2257" s="43">
        <f>R2258</f>
        <v>0</v>
      </c>
      <c r="S2257" s="43">
        <f>S2258</f>
        <v>0</v>
      </c>
      <c r="T2257" s="43">
        <f>T2258</f>
        <v>0</v>
      </c>
      <c r="U2257" s="43">
        <v>0</v>
      </c>
      <c r="V2257" s="43">
        <f t="shared" si="4418"/>
        <v>3535.4000000000001</v>
      </c>
      <c r="W2257" s="43">
        <f>W2258</f>
        <v>0</v>
      </c>
      <c r="X2257" s="43">
        <f>X2258</f>
        <v>0</v>
      </c>
      <c r="Y2257" s="43">
        <f>Y2258</f>
        <v>0</v>
      </c>
      <c r="Z2257" s="43">
        <f>Z2258</f>
        <v>0</v>
      </c>
      <c r="AA2257" s="43">
        <f>AA2258</f>
        <v>0</v>
      </c>
      <c r="AB2257" s="43">
        <f>AB2258</f>
        <v>2593.4085799999998</v>
      </c>
      <c r="AC2257" s="44">
        <f>AC2258</f>
        <v>3371.3569200000002</v>
      </c>
      <c r="AD2257" s="44">
        <f>AD2258</f>
        <v>3371.3569200000002</v>
      </c>
      <c r="AE2257" s="45">
        <f t="shared" si="4388"/>
        <v>100</v>
      </c>
      <c r="AF2257" s="43">
        <f>AF2258</f>
        <v>3460.4000000000001</v>
      </c>
      <c r="AG2257" s="43">
        <f>AG2258</f>
        <v>0</v>
      </c>
      <c r="AH2257" s="43">
        <f>AH2258</f>
        <v>0</v>
      </c>
      <c r="AI2257" s="43">
        <f>AI2258</f>
        <v>0</v>
      </c>
      <c r="AJ2257" s="43">
        <f>AJ2258</f>
        <v>0</v>
      </c>
      <c r="AK2257" s="43">
        <f>AK2258</f>
        <v>0</v>
      </c>
      <c r="AL2257" s="43">
        <f t="shared" si="4389"/>
        <v>3460.4000000000001</v>
      </c>
      <c r="AM2257" s="43">
        <f t="shared" si="4390"/>
        <v>75</v>
      </c>
      <c r="AN2257" s="2"/>
      <c r="AR2257" s="1"/>
      <c r="AS2257" s="1"/>
    </row>
    <row r="2258" ht="31.5">
      <c r="B2258" s="41" t="s">
        <v>850</v>
      </c>
      <c r="C2258" s="41" t="s">
        <v>41</v>
      </c>
      <c r="D2258" s="41" t="s">
        <v>107</v>
      </c>
      <c r="E2258" s="26" t="str">
        <f t="shared" si="4417"/>
        <v>0104</v>
      </c>
      <c r="F2258" s="41" t="s">
        <v>683</v>
      </c>
      <c r="G2258" s="41" t="s">
        <v>55</v>
      </c>
      <c r="H2258" s="42" t="s">
        <v>56</v>
      </c>
      <c r="I2258" s="43">
        <v>3535.4000000000001</v>
      </c>
      <c r="J2258" s="43">
        <v>3535.4000000000001</v>
      </c>
      <c r="K2258" s="43">
        <v>3535.4000000000001</v>
      </c>
      <c r="L2258" s="43"/>
      <c r="M2258" s="43"/>
      <c r="N2258" s="43"/>
      <c r="O2258" s="43">
        <v>0</v>
      </c>
      <c r="P2258" s="43">
        <v>0</v>
      </c>
      <c r="Q2258" s="43">
        <v>0</v>
      </c>
      <c r="R2258" s="43">
        <v>0</v>
      </c>
      <c r="S2258" s="43">
        <v>0</v>
      </c>
      <c r="T2258" s="43">
        <v>0</v>
      </c>
      <c r="U2258" s="43">
        <v>0</v>
      </c>
      <c r="V2258" s="43">
        <f t="shared" si="4418"/>
        <v>3535.4000000000001</v>
      </c>
      <c r="W2258" s="43"/>
      <c r="X2258" s="43"/>
      <c r="Y2258" s="43"/>
      <c r="Z2258" s="43"/>
      <c r="AA2258" s="43"/>
      <c r="AB2258" s="43">
        <v>2593.4085799999998</v>
      </c>
      <c r="AC2258" s="44">
        <v>3371.3569200000002</v>
      </c>
      <c r="AD2258" s="44">
        <v>3371.3569200000002</v>
      </c>
      <c r="AE2258" s="45">
        <f t="shared" si="4388"/>
        <v>100</v>
      </c>
      <c r="AF2258" s="43">
        <v>3460.4000000000001</v>
      </c>
      <c r="AG2258" s="43">
        <v>0</v>
      </c>
      <c r="AH2258" s="43">
        <v>0</v>
      </c>
      <c r="AI2258" s="43">
        <v>0</v>
      </c>
      <c r="AJ2258" s="43">
        <v>0</v>
      </c>
      <c r="AK2258" s="43">
        <v>0</v>
      </c>
      <c r="AL2258" s="43">
        <f t="shared" si="4389"/>
        <v>3460.4000000000001</v>
      </c>
      <c r="AM2258" s="43">
        <f t="shared" si="4390"/>
        <v>75</v>
      </c>
      <c r="AN2258" s="19"/>
      <c r="AO2258" s="1"/>
      <c r="AP2258" s="1"/>
      <c r="AQ2258" s="1"/>
      <c r="AR2258" s="1"/>
      <c r="AS2258" s="1"/>
    </row>
    <row r="2259">
      <c r="B2259" s="41" t="s">
        <v>850</v>
      </c>
      <c r="C2259" s="41" t="s">
        <v>41</v>
      </c>
      <c r="D2259" s="41" t="s">
        <v>107</v>
      </c>
      <c r="E2259" s="26" t="str">
        <f t="shared" si="4417"/>
        <v>0104</v>
      </c>
      <c r="F2259" s="41" t="s">
        <v>683</v>
      </c>
      <c r="G2259" s="41" t="s">
        <v>59</v>
      </c>
      <c r="H2259" s="42" t="s">
        <v>60</v>
      </c>
      <c r="I2259" s="43"/>
      <c r="J2259" s="43"/>
      <c r="K2259" s="43"/>
      <c r="L2259" s="43"/>
      <c r="M2259" s="43"/>
      <c r="N2259" s="43"/>
      <c r="O2259" s="43">
        <f>O2260</f>
        <v>0</v>
      </c>
      <c r="P2259" s="43">
        <f>P2260</f>
        <v>0</v>
      </c>
      <c r="Q2259" s="43">
        <f>Q2260</f>
        <v>0</v>
      </c>
      <c r="R2259" s="43">
        <f>R2260</f>
        <v>0</v>
      </c>
      <c r="S2259" s="43"/>
      <c r="T2259" s="43"/>
      <c r="U2259" s="43"/>
      <c r="V2259" s="43">
        <f t="shared" si="4418"/>
        <v>0</v>
      </c>
      <c r="W2259" s="43"/>
      <c r="X2259" s="43"/>
      <c r="Y2259" s="43"/>
      <c r="Z2259" s="43"/>
      <c r="AA2259" s="43"/>
      <c r="AB2259" s="43">
        <f>AB2260</f>
        <v>65</v>
      </c>
      <c r="AC2259" s="44">
        <f>AC2260</f>
        <v>65</v>
      </c>
      <c r="AD2259" s="44">
        <f>AD2260</f>
        <v>65</v>
      </c>
      <c r="AE2259" s="45">
        <f t="shared" si="4388"/>
        <v>100</v>
      </c>
      <c r="AF2259" s="43">
        <f>AF2260</f>
        <v>65</v>
      </c>
      <c r="AG2259" s="43">
        <f>AG2260</f>
        <v>0</v>
      </c>
      <c r="AH2259" s="43">
        <f>AH2260</f>
        <v>0</v>
      </c>
      <c r="AI2259" s="43">
        <f>AI2260</f>
        <v>0</v>
      </c>
      <c r="AJ2259" s="43">
        <f>AJ2260</f>
        <v>0</v>
      </c>
      <c r="AK2259" s="43">
        <f>AK2260</f>
        <v>0</v>
      </c>
      <c r="AL2259" s="43">
        <f t="shared" si="4389"/>
        <v>65</v>
      </c>
      <c r="AM2259" s="43">
        <f t="shared" si="4390"/>
        <v>-65</v>
      </c>
      <c r="AN2259" s="19"/>
      <c r="AO2259" s="1"/>
      <c r="AP2259" s="1"/>
      <c r="AQ2259" s="1"/>
      <c r="AR2259" s="1"/>
      <c r="AS2259" s="1"/>
    </row>
    <row r="2260">
      <c r="B2260" s="41" t="s">
        <v>850</v>
      </c>
      <c r="C2260" s="41" t="s">
        <v>41</v>
      </c>
      <c r="D2260" s="41" t="s">
        <v>107</v>
      </c>
      <c r="E2260" s="26" t="str">
        <f t="shared" si="4417"/>
        <v>0104</v>
      </c>
      <c r="F2260" s="41" t="s">
        <v>683</v>
      </c>
      <c r="G2260" s="41" t="s">
        <v>63</v>
      </c>
      <c r="H2260" s="42" t="s">
        <v>64</v>
      </c>
      <c r="I2260" s="43"/>
      <c r="J2260" s="43"/>
      <c r="K2260" s="43"/>
      <c r="L2260" s="43"/>
      <c r="M2260" s="43"/>
      <c r="N2260" s="43"/>
      <c r="O2260" s="43">
        <v>0</v>
      </c>
      <c r="P2260" s="43">
        <v>0</v>
      </c>
      <c r="Q2260" s="43">
        <v>0</v>
      </c>
      <c r="R2260" s="43">
        <v>0</v>
      </c>
      <c r="S2260" s="43"/>
      <c r="T2260" s="43"/>
      <c r="U2260" s="43"/>
      <c r="V2260" s="43">
        <f t="shared" si="4418"/>
        <v>0</v>
      </c>
      <c r="W2260" s="43"/>
      <c r="X2260" s="43"/>
      <c r="Y2260" s="43"/>
      <c r="Z2260" s="43"/>
      <c r="AA2260" s="43"/>
      <c r="AB2260" s="43">
        <v>65</v>
      </c>
      <c r="AC2260" s="44">
        <v>65</v>
      </c>
      <c r="AD2260" s="44">
        <v>65</v>
      </c>
      <c r="AE2260" s="45">
        <f t="shared" si="4388"/>
        <v>100</v>
      </c>
      <c r="AF2260" s="43">
        <v>65</v>
      </c>
      <c r="AG2260" s="43">
        <v>0</v>
      </c>
      <c r="AH2260" s="43">
        <v>0</v>
      </c>
      <c r="AI2260" s="43">
        <v>0</v>
      </c>
      <c r="AJ2260" s="43">
        <v>0</v>
      </c>
      <c r="AK2260" s="43">
        <v>0</v>
      </c>
      <c r="AL2260" s="43">
        <f t="shared" si="4389"/>
        <v>65</v>
      </c>
      <c r="AM2260" s="43">
        <f t="shared" si="4390"/>
        <v>-65</v>
      </c>
      <c r="AN2260" s="19"/>
      <c r="AO2260" s="1"/>
      <c r="AP2260" s="1"/>
      <c r="AQ2260" s="1"/>
      <c r="AR2260" s="1"/>
      <c r="AS2260" s="1"/>
    </row>
    <row r="2261" s="33" customFormat="1">
      <c r="B2261" s="34" t="s">
        <v>850</v>
      </c>
      <c r="C2261" s="34" t="s">
        <v>41</v>
      </c>
      <c r="D2261" s="34" t="s">
        <v>43</v>
      </c>
      <c r="E2261" s="35" t="str">
        <f t="shared" si="4417"/>
        <v>0113</v>
      </c>
      <c r="F2261" s="34"/>
      <c r="G2261" s="34"/>
      <c r="H2261" s="36" t="s">
        <v>44</v>
      </c>
      <c r="I2261" s="37">
        <f t="shared" si="4445"/>
        <v>13137.6</v>
      </c>
      <c r="J2261" s="37">
        <f t="shared" si="4446"/>
        <v>13137.6</v>
      </c>
      <c r="K2261" s="37">
        <f t="shared" si="4447"/>
        <v>13137.6</v>
      </c>
      <c r="L2261" s="37">
        <f t="shared" si="4448"/>
        <v>3051.1000000000004</v>
      </c>
      <c r="M2261" s="37">
        <f t="shared" si="4449"/>
        <v>3204.7000000000003</v>
      </c>
      <c r="N2261" s="37">
        <f t="shared" si="4450"/>
        <v>3364.4000000000001</v>
      </c>
      <c r="O2261" s="37">
        <f>O2262+O2300+O2295</f>
        <v>0</v>
      </c>
      <c r="P2261" s="37">
        <f>P2262+P2300+P2295</f>
        <v>0</v>
      </c>
      <c r="Q2261" s="37">
        <f>Q2262+Q2300+Q2295</f>
        <v>0</v>
      </c>
      <c r="R2261" s="37">
        <f>R2262+R2300</f>
        <v>50</v>
      </c>
      <c r="S2261" s="37">
        <f>S2262+S2300</f>
        <v>-310.72199999999998</v>
      </c>
      <c r="T2261" s="37">
        <f>T2262</f>
        <v>0</v>
      </c>
      <c r="U2261" s="37">
        <v>0</v>
      </c>
      <c r="V2261" s="37">
        <f t="shared" si="4418"/>
        <v>15927.978000000001</v>
      </c>
      <c r="W2261" s="37">
        <f>W2262</f>
        <v>0</v>
      </c>
      <c r="X2261" s="37">
        <f>X2262</f>
        <v>0</v>
      </c>
      <c r="Y2261" s="37">
        <f>Y2262</f>
        <v>0</v>
      </c>
      <c r="Z2261" s="37">
        <f>Z2262</f>
        <v>0</v>
      </c>
      <c r="AA2261" s="37">
        <f>AA2262</f>
        <v>0</v>
      </c>
      <c r="AB2261" s="37">
        <f>AB2262+AB2300+AB2295</f>
        <v>12222.860639999999</v>
      </c>
      <c r="AC2261" s="38">
        <f>AC2262+AC2300+AC2295</f>
        <v>14231.991980000001</v>
      </c>
      <c r="AD2261" s="38">
        <f>AD2262+AD2300+AD2295</f>
        <v>14130.51936</v>
      </c>
      <c r="AE2261" s="39">
        <f t="shared" si="4388"/>
        <v>99.287010418902724</v>
      </c>
      <c r="AF2261" s="37">
        <f>AF2262+AF2300+AF2295</f>
        <v>13934.10356</v>
      </c>
      <c r="AG2261" s="37">
        <f>AG2262+AG2300+AG2295</f>
        <v>0</v>
      </c>
      <c r="AH2261" s="37">
        <f>AH2262+AH2300+AH2295</f>
        <v>0</v>
      </c>
      <c r="AI2261" s="37">
        <f>AI2262+AI2300+AI2295</f>
        <v>0</v>
      </c>
      <c r="AJ2261" s="37">
        <f>AJ2262+AJ2300+AJ2295</f>
        <v>0</v>
      </c>
      <c r="AK2261" s="37">
        <f>AK2262+AK2300+AK2295</f>
        <v>0</v>
      </c>
      <c r="AL2261" s="37">
        <f t="shared" si="4389"/>
        <v>13934.10356</v>
      </c>
      <c r="AM2261" s="37">
        <f t="shared" si="4390"/>
        <v>1993.8744400000014</v>
      </c>
      <c r="AN2261" s="40"/>
      <c r="AO2261" s="33"/>
      <c r="AP2261" s="33"/>
      <c r="AQ2261" s="33"/>
      <c r="AR2261" s="33"/>
      <c r="AS2261" s="33"/>
    </row>
    <row r="2262">
      <c r="B2262" s="41" t="s">
        <v>850</v>
      </c>
      <c r="C2262" s="41" t="s">
        <v>41</v>
      </c>
      <c r="D2262" s="41" t="s">
        <v>43</v>
      </c>
      <c r="E2262" s="26" t="str">
        <f t="shared" si="4417"/>
        <v>0113</v>
      </c>
      <c r="F2262" s="41" t="s">
        <v>337</v>
      </c>
      <c r="G2262" s="41"/>
      <c r="H2262" s="42" t="s">
        <v>338</v>
      </c>
      <c r="I2262" s="43">
        <f>I2263+I2287</f>
        <v>13137.6</v>
      </c>
      <c r="J2262" s="43">
        <f>J2263+J2287</f>
        <v>13137.6</v>
      </c>
      <c r="K2262" s="43">
        <f>K2263+K2287</f>
        <v>13137.6</v>
      </c>
      <c r="L2262" s="43">
        <f>L2263+L2287</f>
        <v>3051.1000000000004</v>
      </c>
      <c r="M2262" s="43">
        <f>M2263+M2287</f>
        <v>3204.7000000000003</v>
      </c>
      <c r="N2262" s="43">
        <f>N2263+N2287</f>
        <v>3364.4000000000001</v>
      </c>
      <c r="O2262" s="43">
        <f>O2263+O2287</f>
        <v>0</v>
      </c>
      <c r="P2262" s="43">
        <f>P2263+P2287</f>
        <v>0</v>
      </c>
      <c r="Q2262" s="43">
        <f>Q2263+Q2287</f>
        <v>0</v>
      </c>
      <c r="R2262" s="43">
        <f>R2263+R2287</f>
        <v>50</v>
      </c>
      <c r="S2262" s="43">
        <f>S2263+S2287</f>
        <v>-310.72199999999998</v>
      </c>
      <c r="T2262" s="43">
        <f>T2263+T2287</f>
        <v>0</v>
      </c>
      <c r="U2262" s="43">
        <v>0</v>
      </c>
      <c r="V2262" s="43">
        <f t="shared" si="4418"/>
        <v>15927.978000000001</v>
      </c>
      <c r="W2262" s="43">
        <f>W2263+W2287</f>
        <v>0</v>
      </c>
      <c r="X2262" s="43">
        <f>X2263+X2287</f>
        <v>0</v>
      </c>
      <c r="Y2262" s="43">
        <f>Y2263+Y2287</f>
        <v>0</v>
      </c>
      <c r="Z2262" s="43">
        <f>Z2263+Z2287</f>
        <v>0</v>
      </c>
      <c r="AA2262" s="43">
        <f>AA2263+AA2287</f>
        <v>0</v>
      </c>
      <c r="AB2262" s="43">
        <f>AB2263+AB2287</f>
        <v>11070.40827</v>
      </c>
      <c r="AC2262" s="44">
        <f>AC2263+AC2287</f>
        <v>12756.65119</v>
      </c>
      <c r="AD2262" s="44">
        <f>AD2263+AD2287</f>
        <v>12655.17857</v>
      </c>
      <c r="AE2262" s="45">
        <f t="shared" si="4388"/>
        <v>99.204551269070166</v>
      </c>
      <c r="AF2262" s="43">
        <f>AF2263+AF2287</f>
        <v>12756.65119</v>
      </c>
      <c r="AG2262" s="43">
        <f>AG2263+AG2287</f>
        <v>0</v>
      </c>
      <c r="AH2262" s="43">
        <f>AH2263+AH2287</f>
        <v>0</v>
      </c>
      <c r="AI2262" s="43">
        <f>AI2263+AI2287</f>
        <v>0</v>
      </c>
      <c r="AJ2262" s="43">
        <f>AJ2263+AJ2287</f>
        <v>0</v>
      </c>
      <c r="AK2262" s="43">
        <f>AK2263+AK2287</f>
        <v>0</v>
      </c>
      <c r="AL2262" s="43">
        <f t="shared" si="4389"/>
        <v>12756.65119</v>
      </c>
      <c r="AM2262" s="43">
        <f t="shared" si="4390"/>
        <v>3171.3268100000005</v>
      </c>
      <c r="AN2262" s="2"/>
      <c r="AO2262" s="1"/>
      <c r="AP2262" s="1"/>
      <c r="AQ2262" s="1"/>
      <c r="AR2262" s="1"/>
      <c r="AS2262" s="1"/>
    </row>
    <row r="2263" ht="31.5">
      <c r="B2263" s="41" t="s">
        <v>850</v>
      </c>
      <c r="C2263" s="41" t="s">
        <v>41</v>
      </c>
      <c r="D2263" s="41" t="s">
        <v>43</v>
      </c>
      <c r="E2263" s="26" t="str">
        <f t="shared" si="4417"/>
        <v>0113</v>
      </c>
      <c r="F2263" s="41" t="s">
        <v>339</v>
      </c>
      <c r="G2263" s="41"/>
      <c r="H2263" s="42" t="s">
        <v>340</v>
      </c>
      <c r="I2263" s="43">
        <f>I2264+I2277+I2281</f>
        <v>13137.6</v>
      </c>
      <c r="J2263" s="43">
        <f>J2264+J2277+J2281</f>
        <v>13137.6</v>
      </c>
      <c r="K2263" s="43">
        <f>K2264+K2277+K2281</f>
        <v>13137.6</v>
      </c>
      <c r="L2263" s="43">
        <f>L2264+L2277+L2281</f>
        <v>3051.1000000000004</v>
      </c>
      <c r="M2263" s="43">
        <f>M2264+M2277+M2281</f>
        <v>3204.7000000000003</v>
      </c>
      <c r="N2263" s="43">
        <f>N2264+N2277+N2281</f>
        <v>3364.4000000000001</v>
      </c>
      <c r="O2263" s="43">
        <f>O2264+O2277+O2281</f>
        <v>0</v>
      </c>
      <c r="P2263" s="43">
        <f>P2264+P2277+P2281</f>
        <v>0</v>
      </c>
      <c r="Q2263" s="43">
        <f>Q2264+Q2277+Q2281</f>
        <v>0</v>
      </c>
      <c r="R2263" s="43">
        <f>R2264+R2277+R2281</f>
        <v>50</v>
      </c>
      <c r="S2263" s="43">
        <f>S2264+S2277+S2281</f>
        <v>-310.72199999999998</v>
      </c>
      <c r="T2263" s="43">
        <f>T2264+T2277+T2281</f>
        <v>0</v>
      </c>
      <c r="U2263" s="43">
        <v>0</v>
      </c>
      <c r="V2263" s="43">
        <f t="shared" si="4418"/>
        <v>15927.978000000001</v>
      </c>
      <c r="W2263" s="43">
        <f>W2264+W2277+W2281</f>
        <v>0</v>
      </c>
      <c r="X2263" s="43">
        <f>X2264+X2277+X2281</f>
        <v>0</v>
      </c>
      <c r="Y2263" s="43">
        <f>Y2264+Y2277+Y2281</f>
        <v>0</v>
      </c>
      <c r="Z2263" s="43">
        <f>Z2264+Z2277+Z2281</f>
        <v>0</v>
      </c>
      <c r="AA2263" s="43">
        <f>AA2264+AA2277+AA2281</f>
        <v>0</v>
      </c>
      <c r="AB2263" s="43">
        <f>AB2264+AB2277+AB2281</f>
        <v>11070.40827</v>
      </c>
      <c r="AC2263" s="44">
        <f>AC2264+AC2277+AC2281</f>
        <v>12756.65119</v>
      </c>
      <c r="AD2263" s="44">
        <f>AD2264+AD2277+AD2281</f>
        <v>12655.17857</v>
      </c>
      <c r="AE2263" s="45">
        <f t="shared" si="4388"/>
        <v>99.204551269070166</v>
      </c>
      <c r="AF2263" s="43">
        <f>AF2264+AF2277+AF2281</f>
        <v>12756.65119</v>
      </c>
      <c r="AG2263" s="43">
        <f>AG2264+AG2277+AG2281</f>
        <v>0</v>
      </c>
      <c r="AH2263" s="43">
        <f>AH2264+AH2277+AH2281</f>
        <v>0</v>
      </c>
      <c r="AI2263" s="43">
        <f>AI2264+AI2277+AI2281</f>
        <v>0</v>
      </c>
      <c r="AJ2263" s="43">
        <f>AJ2264+AJ2277+AJ2281</f>
        <v>0</v>
      </c>
      <c r="AK2263" s="43">
        <f>AK2264+AK2277+AK2281</f>
        <v>0</v>
      </c>
      <c r="AL2263" s="43">
        <f t="shared" si="4389"/>
        <v>12756.65119</v>
      </c>
      <c r="AM2263" s="43">
        <f t="shared" si="4390"/>
        <v>3171.3268100000005</v>
      </c>
      <c r="AN2263" s="2"/>
      <c r="AO2263" s="1"/>
      <c r="AP2263" s="1"/>
      <c r="AQ2263" s="1"/>
      <c r="AR2263" s="1"/>
      <c r="AS2263" s="1"/>
    </row>
    <row r="2264" ht="63">
      <c r="B2264" s="41" t="s">
        <v>850</v>
      </c>
      <c r="C2264" s="41" t="s">
        <v>41</v>
      </c>
      <c r="D2264" s="41" t="s">
        <v>43</v>
      </c>
      <c r="E2264" s="26" t="str">
        <f t="shared" si="4417"/>
        <v>0113</v>
      </c>
      <c r="F2264" s="41" t="s">
        <v>341</v>
      </c>
      <c r="G2264" s="41"/>
      <c r="H2264" s="42" t="s">
        <v>342</v>
      </c>
      <c r="I2264" s="43">
        <f>I2265+I2271+I2268+I2274</f>
        <v>4567.1000000000004</v>
      </c>
      <c r="J2264" s="43">
        <f>J2265+J2271+J2268+J2274</f>
        <v>4567.1000000000004</v>
      </c>
      <c r="K2264" s="43">
        <f>K2265+K2271+K2268+K2274</f>
        <v>4567.1000000000004</v>
      </c>
      <c r="L2264" s="43">
        <f>L2265+L2271+L2268+L2274</f>
        <v>1207.5</v>
      </c>
      <c r="M2264" s="43">
        <f>M2265+M2271+M2268+M2274</f>
        <v>1207.5</v>
      </c>
      <c r="N2264" s="43">
        <f>N2265+N2271+N2268+N2274</f>
        <v>1207.5</v>
      </c>
      <c r="O2264" s="43">
        <f>O2265+O2271+O2268+O2274</f>
        <v>0</v>
      </c>
      <c r="P2264" s="43">
        <f>P2265+P2271+P2268+P2274</f>
        <v>0</v>
      </c>
      <c r="Q2264" s="43">
        <f>Q2265+Q2271+Q2268+Q2274</f>
        <v>0</v>
      </c>
      <c r="R2264" s="43">
        <f>R2265+R2271+R2268+R2274</f>
        <v>50</v>
      </c>
      <c r="S2264" s="43">
        <f>S2265+S2271+S2268+S2274</f>
        <v>-310.72199999999998</v>
      </c>
      <c r="T2264" s="43">
        <f>T2265+T2271+T2268+T2274</f>
        <v>0</v>
      </c>
      <c r="U2264" s="43">
        <v>0</v>
      </c>
      <c r="V2264" s="43">
        <f t="shared" si="4418"/>
        <v>5513.8780000000006</v>
      </c>
      <c r="W2264" s="43">
        <f>W2265+W2271+W2268+W2274</f>
        <v>0</v>
      </c>
      <c r="X2264" s="43">
        <f>X2265+X2271+X2268+X2274</f>
        <v>0</v>
      </c>
      <c r="Y2264" s="43">
        <f>Y2265+Y2271+Y2268+Y2274</f>
        <v>0</v>
      </c>
      <c r="Z2264" s="43">
        <f>Z2265+Z2271+Z2268+Z2274</f>
        <v>0</v>
      </c>
      <c r="AA2264" s="43">
        <f>AA2265+AA2271+AA2268+AA2274</f>
        <v>0</v>
      </c>
      <c r="AB2264" s="43">
        <f>AB2265+AB2271+AB2268+AB2274</f>
        <v>2264.6800600000001</v>
      </c>
      <c r="AC2264" s="44">
        <f>AC2265+AC2271+AC2268+AC2274</f>
        <v>2796.3666699999999</v>
      </c>
      <c r="AD2264" s="44">
        <f>AD2265+AD2271+AD2268+AD2274</f>
        <v>2796.04106</v>
      </c>
      <c r="AE2264" s="45">
        <f t="shared" si="4388"/>
        <v>99.988355961916824</v>
      </c>
      <c r="AF2264" s="43">
        <f>AF2265+AF2271+AF2268+AF2274</f>
        <v>2796.3666699999999</v>
      </c>
      <c r="AG2264" s="43">
        <f>AG2265+AG2271+AG2268+AG2274</f>
        <v>0</v>
      </c>
      <c r="AH2264" s="43">
        <f>AH2265+AH2271+AH2268+AH2274</f>
        <v>0</v>
      </c>
      <c r="AI2264" s="43">
        <f>AI2265+AI2271+AI2268+AI2274</f>
        <v>0</v>
      </c>
      <c r="AJ2264" s="43">
        <f>AJ2265+AJ2271+AJ2268+AJ2274</f>
        <v>0</v>
      </c>
      <c r="AK2264" s="43">
        <f>AK2265+AK2271+AK2268+AK2274</f>
        <v>0</v>
      </c>
      <c r="AL2264" s="43">
        <f t="shared" si="4389"/>
        <v>2796.3666699999999</v>
      </c>
      <c r="AM2264" s="43">
        <f t="shared" si="4390"/>
        <v>2717.5113300000007</v>
      </c>
      <c r="AN2264" s="2"/>
      <c r="AR2264" s="1"/>
      <c r="AS2264" s="1"/>
    </row>
    <row r="2265" ht="63">
      <c r="B2265" s="41" t="s">
        <v>850</v>
      </c>
      <c r="C2265" s="41" t="s">
        <v>41</v>
      </c>
      <c r="D2265" s="41" t="s">
        <v>43</v>
      </c>
      <c r="E2265" s="26" t="str">
        <f t="shared" si="4417"/>
        <v>0113</v>
      </c>
      <c r="F2265" s="41" t="s">
        <v>343</v>
      </c>
      <c r="G2265" s="41"/>
      <c r="H2265" s="42" t="s">
        <v>344</v>
      </c>
      <c r="I2265" s="43">
        <f t="shared" ref="I2265:I2281" si="4469">I2266</f>
        <v>221.5</v>
      </c>
      <c r="J2265" s="43">
        <f t="shared" ref="J2265:J2281" si="4470">J2266</f>
        <v>221.5</v>
      </c>
      <c r="K2265" s="43">
        <f t="shared" ref="K2265:K2281" si="4471">K2266</f>
        <v>221.5</v>
      </c>
      <c r="L2265" s="43">
        <f t="shared" ref="L2265:L2281" si="4472">L2266</f>
        <v>0</v>
      </c>
      <c r="M2265" s="43">
        <f t="shared" ref="M2265:M2281" si="4473">M2266</f>
        <v>0</v>
      </c>
      <c r="N2265" s="43">
        <f t="shared" ref="N2265:N2281" si="4474">N2266</f>
        <v>0</v>
      </c>
      <c r="O2265" s="43">
        <f t="shared" ref="O2265:O2281" si="4475">O2266</f>
        <v>0</v>
      </c>
      <c r="P2265" s="43">
        <f t="shared" ref="P2265:P2281" si="4476">P2266</f>
        <v>0</v>
      </c>
      <c r="Q2265" s="43">
        <f t="shared" ref="Q2265:Q2281" si="4477">Q2266</f>
        <v>0</v>
      </c>
      <c r="R2265" s="43">
        <f t="shared" ref="R2265:R2281" si="4478">R2266</f>
        <v>50</v>
      </c>
      <c r="S2265" s="43">
        <f t="shared" ref="S2265:S2281" si="4479">S2266</f>
        <v>0</v>
      </c>
      <c r="T2265" s="43">
        <f t="shared" ref="T2265:T2281" si="4480">T2266</f>
        <v>0</v>
      </c>
      <c r="U2265" s="43">
        <v>0</v>
      </c>
      <c r="V2265" s="43">
        <f t="shared" si="4418"/>
        <v>271.5</v>
      </c>
      <c r="W2265" s="43">
        <f t="shared" ref="W2265:W2281" si="4481">W2266</f>
        <v>0</v>
      </c>
      <c r="X2265" s="43">
        <f t="shared" ref="X2265:X2281" si="4482">X2266</f>
        <v>0</v>
      </c>
      <c r="Y2265" s="43">
        <f t="shared" ref="Y2265:Y2281" si="4483">Y2266</f>
        <v>0</v>
      </c>
      <c r="Z2265" s="43">
        <f t="shared" ref="Z2265:Z2281" si="4484">Z2266</f>
        <v>0</v>
      </c>
      <c r="AA2265" s="43">
        <f t="shared" ref="AA2265:AA2281" si="4485">AA2266</f>
        <v>0</v>
      </c>
      <c r="AB2265" s="43">
        <f t="shared" ref="AB2265:AB2281" si="4486">AB2266</f>
        <v>111.47499999999999</v>
      </c>
      <c r="AC2265" s="44">
        <f t="shared" ref="AC2265:AC2281" si="4487">AC2266</f>
        <v>271.5</v>
      </c>
      <c r="AD2265" s="44">
        <f t="shared" ref="AD2265:AD2281" si="4488">AD2266</f>
        <v>271.5</v>
      </c>
      <c r="AE2265" s="45">
        <f t="shared" si="4388"/>
        <v>100</v>
      </c>
      <c r="AF2265" s="43">
        <f t="shared" ref="AF2265:AF2281" si="4489">AF2266</f>
        <v>271.5</v>
      </c>
      <c r="AG2265" s="43">
        <f t="shared" ref="AG2265:AG2281" si="4490">AG2266</f>
        <v>0</v>
      </c>
      <c r="AH2265" s="43">
        <f t="shared" ref="AH2265:AH2281" si="4491">AH2266</f>
        <v>0</v>
      </c>
      <c r="AI2265" s="43">
        <f t="shared" ref="AI2265:AI2281" si="4492">AI2266</f>
        <v>0</v>
      </c>
      <c r="AJ2265" s="43">
        <f t="shared" ref="AJ2265:AJ2281" si="4493">AJ2266</f>
        <v>0</v>
      </c>
      <c r="AK2265" s="43">
        <f t="shared" ref="AK2265:AK2281" si="4494">AK2266</f>
        <v>0</v>
      </c>
      <c r="AL2265" s="43">
        <f t="shared" si="4389"/>
        <v>271.5</v>
      </c>
      <c r="AM2265" s="43">
        <f t="shared" si="4390"/>
        <v>0</v>
      </c>
      <c r="AN2265" s="2"/>
      <c r="AO2265" s="1"/>
      <c r="AP2265" s="1"/>
      <c r="AQ2265" s="1"/>
      <c r="AR2265" s="1"/>
      <c r="AS2265" s="1"/>
    </row>
    <row r="2266" ht="31.5">
      <c r="B2266" s="41" t="s">
        <v>850</v>
      </c>
      <c r="C2266" s="41" t="s">
        <v>41</v>
      </c>
      <c r="D2266" s="41" t="s">
        <v>43</v>
      </c>
      <c r="E2266" s="26" t="str">
        <f t="shared" si="4417"/>
        <v>0113</v>
      </c>
      <c r="F2266" s="41" t="s">
        <v>343</v>
      </c>
      <c r="G2266" s="41" t="s">
        <v>177</v>
      </c>
      <c r="H2266" s="42" t="s">
        <v>178</v>
      </c>
      <c r="I2266" s="43">
        <f t="shared" si="4469"/>
        <v>221.5</v>
      </c>
      <c r="J2266" s="43">
        <f t="shared" si="4470"/>
        <v>221.5</v>
      </c>
      <c r="K2266" s="43">
        <f t="shared" si="4471"/>
        <v>221.5</v>
      </c>
      <c r="L2266" s="43">
        <f t="shared" si="4472"/>
        <v>0</v>
      </c>
      <c r="M2266" s="43">
        <f t="shared" si="4473"/>
        <v>0</v>
      </c>
      <c r="N2266" s="43">
        <f t="shared" si="4474"/>
        <v>0</v>
      </c>
      <c r="O2266" s="43">
        <f t="shared" si="4475"/>
        <v>0</v>
      </c>
      <c r="P2266" s="43">
        <f t="shared" si="4476"/>
        <v>0</v>
      </c>
      <c r="Q2266" s="43">
        <f t="shared" si="4477"/>
        <v>0</v>
      </c>
      <c r="R2266" s="43">
        <f t="shared" si="4478"/>
        <v>50</v>
      </c>
      <c r="S2266" s="43">
        <f t="shared" si="4479"/>
        <v>0</v>
      </c>
      <c r="T2266" s="43">
        <f t="shared" si="4480"/>
        <v>0</v>
      </c>
      <c r="U2266" s="43">
        <v>0</v>
      </c>
      <c r="V2266" s="43">
        <f t="shared" si="4418"/>
        <v>271.5</v>
      </c>
      <c r="W2266" s="43">
        <f t="shared" si="4481"/>
        <v>0</v>
      </c>
      <c r="X2266" s="43">
        <f t="shared" si="4482"/>
        <v>0</v>
      </c>
      <c r="Y2266" s="43">
        <f t="shared" si="4483"/>
        <v>0</v>
      </c>
      <c r="Z2266" s="43">
        <f t="shared" si="4484"/>
        <v>0</v>
      </c>
      <c r="AA2266" s="43">
        <f t="shared" si="4485"/>
        <v>0</v>
      </c>
      <c r="AB2266" s="43">
        <f t="shared" si="4486"/>
        <v>111.47499999999999</v>
      </c>
      <c r="AC2266" s="44">
        <f t="shared" si="4487"/>
        <v>271.5</v>
      </c>
      <c r="AD2266" s="44">
        <f t="shared" si="4488"/>
        <v>271.5</v>
      </c>
      <c r="AE2266" s="45">
        <f t="shared" si="4388"/>
        <v>100</v>
      </c>
      <c r="AF2266" s="43">
        <f t="shared" si="4489"/>
        <v>271.5</v>
      </c>
      <c r="AG2266" s="43">
        <f t="shared" si="4490"/>
        <v>0</v>
      </c>
      <c r="AH2266" s="43">
        <f t="shared" si="4491"/>
        <v>0</v>
      </c>
      <c r="AI2266" s="43">
        <f t="shared" si="4492"/>
        <v>0</v>
      </c>
      <c r="AJ2266" s="43">
        <f t="shared" si="4493"/>
        <v>0</v>
      </c>
      <c r="AK2266" s="43">
        <f t="shared" si="4494"/>
        <v>0</v>
      </c>
      <c r="AL2266" s="43">
        <f t="shared" si="4389"/>
        <v>271.5</v>
      </c>
      <c r="AM2266" s="43">
        <f t="shared" si="4390"/>
        <v>0</v>
      </c>
      <c r="AN2266" s="2"/>
      <c r="AO2266" s="1"/>
      <c r="AP2266" s="1"/>
      <c r="AQ2266" s="1"/>
      <c r="AR2266" s="1"/>
      <c r="AS2266" s="1"/>
    </row>
    <row r="2267" ht="63">
      <c r="B2267" s="41" t="s">
        <v>850</v>
      </c>
      <c r="C2267" s="41" t="s">
        <v>41</v>
      </c>
      <c r="D2267" s="41" t="s">
        <v>43</v>
      </c>
      <c r="E2267" s="26" t="str">
        <f t="shared" si="4417"/>
        <v>0113</v>
      </c>
      <c r="F2267" s="41" t="s">
        <v>343</v>
      </c>
      <c r="G2267" s="41" t="s">
        <v>373</v>
      </c>
      <c r="H2267" s="42" t="s">
        <v>374</v>
      </c>
      <c r="I2267" s="43">
        <v>221.5</v>
      </c>
      <c r="J2267" s="43">
        <v>221.5</v>
      </c>
      <c r="K2267" s="43">
        <v>221.5</v>
      </c>
      <c r="L2267" s="43"/>
      <c r="M2267" s="43"/>
      <c r="N2267" s="43"/>
      <c r="O2267" s="43">
        <v>0</v>
      </c>
      <c r="P2267" s="43">
        <v>0</v>
      </c>
      <c r="Q2267" s="43">
        <v>0</v>
      </c>
      <c r="R2267" s="43">
        <v>50</v>
      </c>
      <c r="S2267" s="43">
        <v>0</v>
      </c>
      <c r="T2267" s="43">
        <v>0</v>
      </c>
      <c r="U2267" s="43">
        <v>0</v>
      </c>
      <c r="V2267" s="43">
        <f t="shared" si="4418"/>
        <v>271.5</v>
      </c>
      <c r="W2267" s="43"/>
      <c r="X2267" s="43"/>
      <c r="Y2267" s="43"/>
      <c r="Z2267" s="43"/>
      <c r="AA2267" s="43"/>
      <c r="AB2267" s="43">
        <v>111.47499999999999</v>
      </c>
      <c r="AC2267" s="44">
        <v>271.5</v>
      </c>
      <c r="AD2267" s="44">
        <v>271.5</v>
      </c>
      <c r="AE2267" s="45">
        <f t="shared" si="4388"/>
        <v>100</v>
      </c>
      <c r="AF2267" s="43">
        <v>271.5</v>
      </c>
      <c r="AG2267" s="43">
        <v>0</v>
      </c>
      <c r="AH2267" s="43">
        <v>0</v>
      </c>
      <c r="AI2267" s="43">
        <v>0</v>
      </c>
      <c r="AJ2267" s="43">
        <v>0</v>
      </c>
      <c r="AK2267" s="43">
        <v>0</v>
      </c>
      <c r="AL2267" s="43">
        <f t="shared" si="4389"/>
        <v>271.5</v>
      </c>
      <c r="AM2267" s="43">
        <f t="shared" si="4390"/>
        <v>0</v>
      </c>
      <c r="AN2267" s="19"/>
      <c r="AR2267" s="1"/>
      <c r="AS2267" s="1"/>
    </row>
    <row r="2268" ht="31.5">
      <c r="B2268" s="41" t="s">
        <v>850</v>
      </c>
      <c r="C2268" s="41" t="s">
        <v>41</v>
      </c>
      <c r="D2268" s="41" t="s">
        <v>43</v>
      </c>
      <c r="E2268" s="26" t="str">
        <f t="shared" si="4417"/>
        <v>0113</v>
      </c>
      <c r="F2268" s="41" t="s">
        <v>684</v>
      </c>
      <c r="G2268" s="41"/>
      <c r="H2268" s="42" t="s">
        <v>685</v>
      </c>
      <c r="I2268" s="43">
        <f t="shared" si="4469"/>
        <v>3000</v>
      </c>
      <c r="J2268" s="43">
        <f t="shared" si="4470"/>
        <v>3000</v>
      </c>
      <c r="K2268" s="43">
        <f t="shared" si="4471"/>
        <v>3000</v>
      </c>
      <c r="L2268" s="43">
        <f t="shared" si="4472"/>
        <v>1000</v>
      </c>
      <c r="M2268" s="43">
        <f t="shared" si="4473"/>
        <v>1000</v>
      </c>
      <c r="N2268" s="43">
        <f t="shared" si="4474"/>
        <v>1000</v>
      </c>
      <c r="O2268" s="43">
        <f t="shared" si="4475"/>
        <v>0</v>
      </c>
      <c r="P2268" s="43">
        <f t="shared" si="4476"/>
        <v>0</v>
      </c>
      <c r="Q2268" s="43">
        <f t="shared" si="4477"/>
        <v>0</v>
      </c>
      <c r="R2268" s="43">
        <f t="shared" si="4478"/>
        <v>0</v>
      </c>
      <c r="S2268" s="43">
        <f t="shared" si="4479"/>
        <v>-310.72199999999998</v>
      </c>
      <c r="T2268" s="43">
        <f t="shared" si="4480"/>
        <v>0</v>
      </c>
      <c r="U2268" s="43">
        <v>0</v>
      </c>
      <c r="V2268" s="43">
        <f t="shared" si="4418"/>
        <v>3689.2780000000002</v>
      </c>
      <c r="W2268" s="43">
        <f t="shared" si="4481"/>
        <v>0</v>
      </c>
      <c r="X2268" s="43">
        <f t="shared" si="4482"/>
        <v>0</v>
      </c>
      <c r="Y2268" s="43">
        <f t="shared" si="4483"/>
        <v>0</v>
      </c>
      <c r="Z2268" s="43">
        <f t="shared" si="4484"/>
        <v>0</v>
      </c>
      <c r="AA2268" s="43">
        <f t="shared" si="4485"/>
        <v>0</v>
      </c>
      <c r="AB2268" s="43">
        <f t="shared" si="4486"/>
        <v>877.60505999999998</v>
      </c>
      <c r="AC2268" s="44">
        <f t="shared" si="4487"/>
        <v>971.76666999999998</v>
      </c>
      <c r="AD2268" s="44">
        <f t="shared" si="4488"/>
        <v>971.44105999999999</v>
      </c>
      <c r="AE2268" s="45">
        <f t="shared" si="4388"/>
        <v>99.966492985399469</v>
      </c>
      <c r="AF2268" s="43">
        <f t="shared" si="4489"/>
        <v>971.76666999999998</v>
      </c>
      <c r="AG2268" s="43">
        <f t="shared" si="4490"/>
        <v>0</v>
      </c>
      <c r="AH2268" s="43">
        <f t="shared" si="4491"/>
        <v>0</v>
      </c>
      <c r="AI2268" s="43">
        <f t="shared" si="4492"/>
        <v>0</v>
      </c>
      <c r="AJ2268" s="43">
        <f t="shared" si="4493"/>
        <v>0</v>
      </c>
      <c r="AK2268" s="43">
        <f t="shared" si="4494"/>
        <v>0</v>
      </c>
      <c r="AL2268" s="43">
        <f t="shared" si="4389"/>
        <v>971.76666999999998</v>
      </c>
      <c r="AM2268" s="43">
        <f t="shared" si="4390"/>
        <v>2717.5113300000003</v>
      </c>
      <c r="AN2268" s="2"/>
      <c r="AO2268" s="1"/>
      <c r="AP2268" s="1"/>
      <c r="AQ2268" s="1"/>
      <c r="AR2268" s="1"/>
      <c r="AS2268" s="1"/>
    </row>
    <row r="2269" ht="31.5">
      <c r="B2269" s="41" t="s">
        <v>850</v>
      </c>
      <c r="C2269" s="41" t="s">
        <v>41</v>
      </c>
      <c r="D2269" s="41" t="s">
        <v>43</v>
      </c>
      <c r="E2269" s="26" t="str">
        <f t="shared" si="4417"/>
        <v>0113</v>
      </c>
      <c r="F2269" s="41" t="s">
        <v>684</v>
      </c>
      <c r="G2269" s="41" t="s">
        <v>53</v>
      </c>
      <c r="H2269" s="42" t="s">
        <v>54</v>
      </c>
      <c r="I2269" s="43">
        <f t="shared" si="4469"/>
        <v>3000</v>
      </c>
      <c r="J2269" s="43">
        <f t="shared" si="4470"/>
        <v>3000</v>
      </c>
      <c r="K2269" s="43">
        <f t="shared" si="4471"/>
        <v>3000</v>
      </c>
      <c r="L2269" s="43">
        <f t="shared" si="4472"/>
        <v>1000</v>
      </c>
      <c r="M2269" s="43">
        <f t="shared" si="4473"/>
        <v>1000</v>
      </c>
      <c r="N2269" s="43">
        <f t="shared" si="4474"/>
        <v>1000</v>
      </c>
      <c r="O2269" s="43">
        <f t="shared" si="4475"/>
        <v>0</v>
      </c>
      <c r="P2269" s="43">
        <f t="shared" si="4476"/>
        <v>0</v>
      </c>
      <c r="Q2269" s="43">
        <f t="shared" si="4477"/>
        <v>0</v>
      </c>
      <c r="R2269" s="43">
        <f t="shared" si="4478"/>
        <v>0</v>
      </c>
      <c r="S2269" s="43">
        <f t="shared" si="4479"/>
        <v>-310.72199999999998</v>
      </c>
      <c r="T2269" s="43">
        <f t="shared" si="4480"/>
        <v>0</v>
      </c>
      <c r="U2269" s="43">
        <v>0</v>
      </c>
      <c r="V2269" s="43">
        <f t="shared" si="4418"/>
        <v>3689.2780000000002</v>
      </c>
      <c r="W2269" s="43">
        <f t="shared" si="4481"/>
        <v>0</v>
      </c>
      <c r="X2269" s="43">
        <f t="shared" si="4482"/>
        <v>0</v>
      </c>
      <c r="Y2269" s="43">
        <f t="shared" si="4483"/>
        <v>0</v>
      </c>
      <c r="Z2269" s="43">
        <f t="shared" si="4484"/>
        <v>0</v>
      </c>
      <c r="AA2269" s="43">
        <f t="shared" si="4485"/>
        <v>0</v>
      </c>
      <c r="AB2269" s="43">
        <f t="shared" si="4486"/>
        <v>877.60505999999998</v>
      </c>
      <c r="AC2269" s="44">
        <f t="shared" si="4487"/>
        <v>971.76666999999998</v>
      </c>
      <c r="AD2269" s="44">
        <f t="shared" si="4488"/>
        <v>971.44105999999999</v>
      </c>
      <c r="AE2269" s="45">
        <f t="shared" si="4388"/>
        <v>99.966492985399469</v>
      </c>
      <c r="AF2269" s="43">
        <f t="shared" si="4489"/>
        <v>971.76666999999998</v>
      </c>
      <c r="AG2269" s="43">
        <f t="shared" si="4490"/>
        <v>0</v>
      </c>
      <c r="AH2269" s="43">
        <f t="shared" si="4491"/>
        <v>0</v>
      </c>
      <c r="AI2269" s="43">
        <f t="shared" si="4492"/>
        <v>0</v>
      </c>
      <c r="AJ2269" s="43">
        <f t="shared" si="4493"/>
        <v>0</v>
      </c>
      <c r="AK2269" s="43">
        <f t="shared" si="4494"/>
        <v>0</v>
      </c>
      <c r="AL2269" s="43">
        <f t="shared" si="4389"/>
        <v>971.76666999999998</v>
      </c>
      <c r="AM2269" s="43">
        <f t="shared" si="4390"/>
        <v>2717.5113300000003</v>
      </c>
      <c r="AN2269" s="2"/>
      <c r="AO2269" s="1"/>
      <c r="AP2269" s="1"/>
      <c r="AQ2269" s="1"/>
      <c r="AR2269" s="1"/>
      <c r="AS2269" s="1"/>
    </row>
    <row r="2270" ht="31.5">
      <c r="B2270" s="41" t="s">
        <v>850</v>
      </c>
      <c r="C2270" s="41" t="s">
        <v>41</v>
      </c>
      <c r="D2270" s="41" t="s">
        <v>43</v>
      </c>
      <c r="E2270" s="26" t="str">
        <f t="shared" si="4417"/>
        <v>0113</v>
      </c>
      <c r="F2270" s="41" t="s">
        <v>684</v>
      </c>
      <c r="G2270" s="41" t="s">
        <v>55</v>
      </c>
      <c r="H2270" s="42" t="s">
        <v>56</v>
      </c>
      <c r="I2270" s="43">
        <v>3000</v>
      </c>
      <c r="J2270" s="43">
        <v>3000</v>
      </c>
      <c r="K2270" s="43">
        <v>3000</v>
      </c>
      <c r="L2270" s="43">
        <v>1000</v>
      </c>
      <c r="M2270" s="43">
        <v>1000</v>
      </c>
      <c r="N2270" s="43">
        <v>1000</v>
      </c>
      <c r="O2270" s="43">
        <v>0</v>
      </c>
      <c r="P2270" s="43">
        <v>0</v>
      </c>
      <c r="Q2270" s="43">
        <v>0</v>
      </c>
      <c r="R2270" s="43">
        <v>0</v>
      </c>
      <c r="S2270" s="43">
        <v>-310.72199999999998</v>
      </c>
      <c r="T2270" s="43">
        <v>0</v>
      </c>
      <c r="U2270" s="43">
        <v>0</v>
      </c>
      <c r="V2270" s="43">
        <f t="shared" si="4418"/>
        <v>3689.2780000000002</v>
      </c>
      <c r="W2270" s="43"/>
      <c r="X2270" s="43"/>
      <c r="Y2270" s="43"/>
      <c r="Z2270" s="43"/>
      <c r="AA2270" s="43"/>
      <c r="AB2270" s="43">
        <v>877.60505999999998</v>
      </c>
      <c r="AC2270" s="44">
        <v>971.76666999999998</v>
      </c>
      <c r="AD2270" s="44">
        <v>971.44105999999999</v>
      </c>
      <c r="AE2270" s="45">
        <f t="shared" si="4388"/>
        <v>99.966492985399469</v>
      </c>
      <c r="AF2270" s="43">
        <v>971.76666999999998</v>
      </c>
      <c r="AG2270" s="43">
        <v>0</v>
      </c>
      <c r="AH2270" s="43">
        <v>0</v>
      </c>
      <c r="AI2270" s="43">
        <v>0</v>
      </c>
      <c r="AJ2270" s="43">
        <v>0</v>
      </c>
      <c r="AK2270" s="43">
        <v>0</v>
      </c>
      <c r="AL2270" s="43">
        <f t="shared" si="4389"/>
        <v>971.76666999999998</v>
      </c>
      <c r="AM2270" s="43">
        <f t="shared" si="4390"/>
        <v>2717.5113300000003</v>
      </c>
      <c r="AN2270" s="19"/>
      <c r="AR2270" s="1"/>
      <c r="AS2270" s="1"/>
    </row>
    <row r="2271" ht="47.25">
      <c r="B2271" s="41" t="s">
        <v>850</v>
      </c>
      <c r="C2271" s="41" t="s">
        <v>41</v>
      </c>
      <c r="D2271" s="41" t="s">
        <v>43</v>
      </c>
      <c r="E2271" s="26" t="str">
        <f t="shared" si="4417"/>
        <v>0113</v>
      </c>
      <c r="F2271" s="41" t="s">
        <v>686</v>
      </c>
      <c r="G2271" s="41"/>
      <c r="H2271" s="42" t="s">
        <v>687</v>
      </c>
      <c r="I2271" s="43">
        <f t="shared" si="4469"/>
        <v>998.10000000000002</v>
      </c>
      <c r="J2271" s="43">
        <f t="shared" si="4470"/>
        <v>998.10000000000002</v>
      </c>
      <c r="K2271" s="43">
        <f t="shared" si="4471"/>
        <v>998.10000000000002</v>
      </c>
      <c r="L2271" s="43">
        <f t="shared" si="4472"/>
        <v>0</v>
      </c>
      <c r="M2271" s="43">
        <f t="shared" si="4473"/>
        <v>0</v>
      </c>
      <c r="N2271" s="43">
        <f t="shared" si="4474"/>
        <v>0</v>
      </c>
      <c r="O2271" s="43">
        <f t="shared" si="4475"/>
        <v>0</v>
      </c>
      <c r="P2271" s="43">
        <f t="shared" si="4476"/>
        <v>0</v>
      </c>
      <c r="Q2271" s="43">
        <f t="shared" si="4477"/>
        <v>0</v>
      </c>
      <c r="R2271" s="43">
        <f t="shared" si="4478"/>
        <v>0</v>
      </c>
      <c r="S2271" s="43">
        <f t="shared" si="4479"/>
        <v>0</v>
      </c>
      <c r="T2271" s="43">
        <f t="shared" si="4480"/>
        <v>0</v>
      </c>
      <c r="U2271" s="43">
        <v>0</v>
      </c>
      <c r="V2271" s="43">
        <f t="shared" si="4418"/>
        <v>998.10000000000002</v>
      </c>
      <c r="W2271" s="43">
        <f t="shared" si="4481"/>
        <v>0</v>
      </c>
      <c r="X2271" s="43">
        <f t="shared" si="4482"/>
        <v>0</v>
      </c>
      <c r="Y2271" s="43">
        <f t="shared" si="4483"/>
        <v>0</v>
      </c>
      <c r="Z2271" s="43">
        <f t="shared" si="4484"/>
        <v>0</v>
      </c>
      <c r="AA2271" s="43">
        <f t="shared" si="4485"/>
        <v>0</v>
      </c>
      <c r="AB2271" s="43">
        <f t="shared" si="4486"/>
        <v>998.10000000000002</v>
      </c>
      <c r="AC2271" s="44">
        <f t="shared" si="4487"/>
        <v>998.10000000000002</v>
      </c>
      <c r="AD2271" s="44">
        <f t="shared" si="4488"/>
        <v>998.10000000000002</v>
      </c>
      <c r="AE2271" s="45">
        <f t="shared" si="4388"/>
        <v>100</v>
      </c>
      <c r="AF2271" s="43">
        <f t="shared" si="4489"/>
        <v>998.10000000000002</v>
      </c>
      <c r="AG2271" s="43">
        <f t="shared" si="4490"/>
        <v>0</v>
      </c>
      <c r="AH2271" s="43">
        <f t="shared" si="4491"/>
        <v>0</v>
      </c>
      <c r="AI2271" s="43">
        <f t="shared" si="4492"/>
        <v>0</v>
      </c>
      <c r="AJ2271" s="43">
        <f t="shared" si="4493"/>
        <v>0</v>
      </c>
      <c r="AK2271" s="43">
        <f t="shared" si="4494"/>
        <v>0</v>
      </c>
      <c r="AL2271" s="43">
        <f t="shared" si="4389"/>
        <v>998.10000000000002</v>
      </c>
      <c r="AM2271" s="43">
        <f t="shared" si="4390"/>
        <v>0</v>
      </c>
      <c r="AN2271" s="2"/>
      <c r="AO2271" s="1"/>
      <c r="AP2271" s="1"/>
      <c r="AQ2271" s="1"/>
      <c r="AR2271" s="1"/>
      <c r="AS2271" s="1"/>
    </row>
    <row r="2272" ht="31.5">
      <c r="B2272" s="41" t="s">
        <v>850</v>
      </c>
      <c r="C2272" s="41" t="s">
        <v>41</v>
      </c>
      <c r="D2272" s="41" t="s">
        <v>43</v>
      </c>
      <c r="E2272" s="26" t="str">
        <f t="shared" si="4417"/>
        <v>0113</v>
      </c>
      <c r="F2272" s="41" t="s">
        <v>686</v>
      </c>
      <c r="G2272" s="41" t="s">
        <v>177</v>
      </c>
      <c r="H2272" s="42" t="s">
        <v>178</v>
      </c>
      <c r="I2272" s="43">
        <f t="shared" si="4469"/>
        <v>998.10000000000002</v>
      </c>
      <c r="J2272" s="43">
        <f t="shared" si="4470"/>
        <v>998.10000000000002</v>
      </c>
      <c r="K2272" s="43">
        <f t="shared" si="4471"/>
        <v>998.10000000000002</v>
      </c>
      <c r="L2272" s="43">
        <f t="shared" si="4472"/>
        <v>0</v>
      </c>
      <c r="M2272" s="43">
        <f t="shared" si="4473"/>
        <v>0</v>
      </c>
      <c r="N2272" s="43">
        <f t="shared" si="4474"/>
        <v>0</v>
      </c>
      <c r="O2272" s="43">
        <f t="shared" si="4475"/>
        <v>0</v>
      </c>
      <c r="P2272" s="43">
        <f t="shared" si="4476"/>
        <v>0</v>
      </c>
      <c r="Q2272" s="43">
        <f t="shared" si="4477"/>
        <v>0</v>
      </c>
      <c r="R2272" s="43">
        <f t="shared" si="4478"/>
        <v>0</v>
      </c>
      <c r="S2272" s="43">
        <f t="shared" si="4479"/>
        <v>0</v>
      </c>
      <c r="T2272" s="43">
        <f t="shared" si="4480"/>
        <v>0</v>
      </c>
      <c r="U2272" s="43">
        <v>0</v>
      </c>
      <c r="V2272" s="43">
        <f t="shared" si="4418"/>
        <v>998.10000000000002</v>
      </c>
      <c r="W2272" s="43">
        <f t="shared" si="4481"/>
        <v>0</v>
      </c>
      <c r="X2272" s="43">
        <f t="shared" si="4482"/>
        <v>0</v>
      </c>
      <c r="Y2272" s="43">
        <f t="shared" si="4483"/>
        <v>0</v>
      </c>
      <c r="Z2272" s="43">
        <f t="shared" si="4484"/>
        <v>0</v>
      </c>
      <c r="AA2272" s="43">
        <f t="shared" si="4485"/>
        <v>0</v>
      </c>
      <c r="AB2272" s="43">
        <f t="shared" si="4486"/>
        <v>998.10000000000002</v>
      </c>
      <c r="AC2272" s="44">
        <f t="shared" si="4487"/>
        <v>998.10000000000002</v>
      </c>
      <c r="AD2272" s="44">
        <f t="shared" si="4488"/>
        <v>998.10000000000002</v>
      </c>
      <c r="AE2272" s="45">
        <f t="shared" si="4388"/>
        <v>100</v>
      </c>
      <c r="AF2272" s="43">
        <f t="shared" si="4489"/>
        <v>998.10000000000002</v>
      </c>
      <c r="AG2272" s="43">
        <f t="shared" si="4490"/>
        <v>0</v>
      </c>
      <c r="AH2272" s="43">
        <f t="shared" si="4491"/>
        <v>0</v>
      </c>
      <c r="AI2272" s="43">
        <f t="shared" si="4492"/>
        <v>0</v>
      </c>
      <c r="AJ2272" s="43">
        <f t="shared" si="4493"/>
        <v>0</v>
      </c>
      <c r="AK2272" s="43">
        <f t="shared" si="4494"/>
        <v>0</v>
      </c>
      <c r="AL2272" s="43">
        <f t="shared" si="4389"/>
        <v>998.10000000000002</v>
      </c>
      <c r="AM2272" s="43">
        <f t="shared" si="4390"/>
        <v>0</v>
      </c>
      <c r="AN2272" s="2"/>
      <c r="AO2272" s="1"/>
      <c r="AP2272" s="1"/>
      <c r="AQ2272" s="1"/>
      <c r="AR2272" s="1"/>
      <c r="AS2272" s="1"/>
    </row>
    <row r="2273" ht="63">
      <c r="B2273" s="41" t="s">
        <v>850</v>
      </c>
      <c r="C2273" s="41" t="s">
        <v>41</v>
      </c>
      <c r="D2273" s="41" t="s">
        <v>43</v>
      </c>
      <c r="E2273" s="26" t="str">
        <f t="shared" si="4417"/>
        <v>0113</v>
      </c>
      <c r="F2273" s="41" t="s">
        <v>686</v>
      </c>
      <c r="G2273" s="41" t="s">
        <v>373</v>
      </c>
      <c r="H2273" s="42" t="s">
        <v>374</v>
      </c>
      <c r="I2273" s="43">
        <v>998.10000000000002</v>
      </c>
      <c r="J2273" s="43">
        <v>998.10000000000002</v>
      </c>
      <c r="K2273" s="43">
        <v>998.10000000000002</v>
      </c>
      <c r="L2273" s="43"/>
      <c r="M2273" s="43"/>
      <c r="N2273" s="43"/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0</v>
      </c>
      <c r="U2273" s="43">
        <v>0</v>
      </c>
      <c r="V2273" s="43">
        <f t="shared" si="4418"/>
        <v>998.10000000000002</v>
      </c>
      <c r="W2273" s="43"/>
      <c r="X2273" s="43"/>
      <c r="Y2273" s="43"/>
      <c r="Z2273" s="43"/>
      <c r="AA2273" s="43"/>
      <c r="AB2273" s="43">
        <v>998.10000000000002</v>
      </c>
      <c r="AC2273" s="44">
        <v>998.10000000000002</v>
      </c>
      <c r="AD2273" s="44">
        <v>998.10000000000002</v>
      </c>
      <c r="AE2273" s="45">
        <f t="shared" si="4388"/>
        <v>100</v>
      </c>
      <c r="AF2273" s="43">
        <v>998.10000000000002</v>
      </c>
      <c r="AG2273" s="43">
        <v>0</v>
      </c>
      <c r="AH2273" s="43">
        <v>0</v>
      </c>
      <c r="AI2273" s="43">
        <v>0</v>
      </c>
      <c r="AJ2273" s="43">
        <v>0</v>
      </c>
      <c r="AK2273" s="43">
        <v>0</v>
      </c>
      <c r="AL2273" s="43">
        <f t="shared" si="4389"/>
        <v>998.10000000000002</v>
      </c>
      <c r="AM2273" s="43">
        <f t="shared" si="4390"/>
        <v>0</v>
      </c>
      <c r="AN2273" s="19"/>
      <c r="AR2273" s="1"/>
      <c r="AS2273" s="1"/>
    </row>
    <row r="2274" ht="63">
      <c r="B2274" s="41" t="s">
        <v>850</v>
      </c>
      <c r="C2274" s="41" t="s">
        <v>41</v>
      </c>
      <c r="D2274" s="41" t="s">
        <v>43</v>
      </c>
      <c r="E2274" s="26" t="str">
        <f t="shared" si="4417"/>
        <v>0113</v>
      </c>
      <c r="F2274" s="41" t="s">
        <v>688</v>
      </c>
      <c r="G2274" s="41"/>
      <c r="H2274" s="42" t="s">
        <v>689</v>
      </c>
      <c r="I2274" s="43">
        <f t="shared" si="4469"/>
        <v>347.5</v>
      </c>
      <c r="J2274" s="43">
        <f t="shared" si="4470"/>
        <v>347.5</v>
      </c>
      <c r="K2274" s="43">
        <f t="shared" si="4471"/>
        <v>347.5</v>
      </c>
      <c r="L2274" s="43">
        <f t="shared" si="4472"/>
        <v>207.5</v>
      </c>
      <c r="M2274" s="43">
        <f t="shared" si="4473"/>
        <v>207.5</v>
      </c>
      <c r="N2274" s="43">
        <f t="shared" si="4474"/>
        <v>207.5</v>
      </c>
      <c r="O2274" s="43">
        <f t="shared" si="4475"/>
        <v>0</v>
      </c>
      <c r="P2274" s="43">
        <f t="shared" si="4476"/>
        <v>0</v>
      </c>
      <c r="Q2274" s="43">
        <f t="shared" si="4477"/>
        <v>0</v>
      </c>
      <c r="R2274" s="43">
        <f t="shared" si="4478"/>
        <v>0</v>
      </c>
      <c r="S2274" s="43">
        <f t="shared" si="4479"/>
        <v>0</v>
      </c>
      <c r="T2274" s="43">
        <f t="shared" si="4480"/>
        <v>0</v>
      </c>
      <c r="U2274" s="43">
        <v>0</v>
      </c>
      <c r="V2274" s="43">
        <f t="shared" si="4418"/>
        <v>555</v>
      </c>
      <c r="W2274" s="43">
        <f t="shared" si="4481"/>
        <v>0</v>
      </c>
      <c r="X2274" s="43">
        <f t="shared" si="4482"/>
        <v>0</v>
      </c>
      <c r="Y2274" s="43">
        <f t="shared" si="4483"/>
        <v>0</v>
      </c>
      <c r="Z2274" s="43">
        <f t="shared" si="4484"/>
        <v>0</v>
      </c>
      <c r="AA2274" s="43">
        <f t="shared" si="4485"/>
        <v>0</v>
      </c>
      <c r="AB2274" s="43">
        <f t="shared" si="4486"/>
        <v>277.5</v>
      </c>
      <c r="AC2274" s="44">
        <f t="shared" si="4487"/>
        <v>555</v>
      </c>
      <c r="AD2274" s="44">
        <f t="shared" si="4488"/>
        <v>555</v>
      </c>
      <c r="AE2274" s="45">
        <f t="shared" si="4388"/>
        <v>100</v>
      </c>
      <c r="AF2274" s="43">
        <f t="shared" si="4489"/>
        <v>555</v>
      </c>
      <c r="AG2274" s="43">
        <f t="shared" si="4490"/>
        <v>0</v>
      </c>
      <c r="AH2274" s="43">
        <f t="shared" si="4491"/>
        <v>0</v>
      </c>
      <c r="AI2274" s="43">
        <f t="shared" si="4492"/>
        <v>0</v>
      </c>
      <c r="AJ2274" s="43">
        <f t="shared" si="4493"/>
        <v>0</v>
      </c>
      <c r="AK2274" s="43">
        <f t="shared" si="4494"/>
        <v>0</v>
      </c>
      <c r="AL2274" s="43">
        <f t="shared" si="4389"/>
        <v>555</v>
      </c>
      <c r="AM2274" s="43">
        <f t="shared" si="4390"/>
        <v>0</v>
      </c>
      <c r="AN2274" s="2"/>
      <c r="AO2274" s="1"/>
      <c r="AP2274" s="1"/>
      <c r="AQ2274" s="1"/>
      <c r="AR2274" s="1"/>
      <c r="AS2274" s="1"/>
    </row>
    <row r="2275" ht="31.5">
      <c r="B2275" s="41" t="s">
        <v>850</v>
      </c>
      <c r="C2275" s="41" t="s">
        <v>41</v>
      </c>
      <c r="D2275" s="41" t="s">
        <v>43</v>
      </c>
      <c r="E2275" s="26" t="str">
        <f t="shared" si="4417"/>
        <v>0113</v>
      </c>
      <c r="F2275" s="41" t="s">
        <v>688</v>
      </c>
      <c r="G2275" s="41" t="s">
        <v>177</v>
      </c>
      <c r="H2275" s="42" t="s">
        <v>178</v>
      </c>
      <c r="I2275" s="43">
        <f t="shared" si="4469"/>
        <v>347.5</v>
      </c>
      <c r="J2275" s="43">
        <f t="shared" si="4470"/>
        <v>347.5</v>
      </c>
      <c r="K2275" s="43">
        <f t="shared" si="4471"/>
        <v>347.5</v>
      </c>
      <c r="L2275" s="43">
        <f t="shared" si="4472"/>
        <v>207.5</v>
      </c>
      <c r="M2275" s="43">
        <f t="shared" si="4473"/>
        <v>207.5</v>
      </c>
      <c r="N2275" s="43">
        <f t="shared" si="4474"/>
        <v>207.5</v>
      </c>
      <c r="O2275" s="43">
        <f t="shared" si="4475"/>
        <v>0</v>
      </c>
      <c r="P2275" s="43">
        <f t="shared" si="4476"/>
        <v>0</v>
      </c>
      <c r="Q2275" s="43">
        <f t="shared" si="4477"/>
        <v>0</v>
      </c>
      <c r="R2275" s="43">
        <f t="shared" si="4478"/>
        <v>0</v>
      </c>
      <c r="S2275" s="43">
        <f t="shared" si="4479"/>
        <v>0</v>
      </c>
      <c r="T2275" s="43">
        <f t="shared" si="4480"/>
        <v>0</v>
      </c>
      <c r="U2275" s="43">
        <v>0</v>
      </c>
      <c r="V2275" s="43">
        <f t="shared" si="4418"/>
        <v>555</v>
      </c>
      <c r="W2275" s="43">
        <f t="shared" si="4481"/>
        <v>0</v>
      </c>
      <c r="X2275" s="43">
        <f t="shared" si="4482"/>
        <v>0</v>
      </c>
      <c r="Y2275" s="43">
        <f t="shared" si="4483"/>
        <v>0</v>
      </c>
      <c r="Z2275" s="43">
        <f t="shared" si="4484"/>
        <v>0</v>
      </c>
      <c r="AA2275" s="43">
        <f t="shared" si="4485"/>
        <v>0</v>
      </c>
      <c r="AB2275" s="43">
        <f t="shared" si="4486"/>
        <v>277.5</v>
      </c>
      <c r="AC2275" s="44">
        <f t="shared" si="4487"/>
        <v>555</v>
      </c>
      <c r="AD2275" s="44">
        <f t="shared" si="4488"/>
        <v>555</v>
      </c>
      <c r="AE2275" s="45">
        <f t="shared" si="4388"/>
        <v>100</v>
      </c>
      <c r="AF2275" s="43">
        <f t="shared" si="4489"/>
        <v>555</v>
      </c>
      <c r="AG2275" s="43">
        <f t="shared" si="4490"/>
        <v>0</v>
      </c>
      <c r="AH2275" s="43">
        <f t="shared" si="4491"/>
        <v>0</v>
      </c>
      <c r="AI2275" s="43">
        <f t="shared" si="4492"/>
        <v>0</v>
      </c>
      <c r="AJ2275" s="43">
        <f t="shared" si="4493"/>
        <v>0</v>
      </c>
      <c r="AK2275" s="43">
        <f t="shared" si="4494"/>
        <v>0</v>
      </c>
      <c r="AL2275" s="43">
        <f t="shared" si="4389"/>
        <v>555</v>
      </c>
      <c r="AM2275" s="43">
        <f t="shared" si="4390"/>
        <v>0</v>
      </c>
      <c r="AN2275" s="2"/>
      <c r="AO2275" s="1"/>
      <c r="AP2275" s="1"/>
      <c r="AQ2275" s="1"/>
      <c r="AR2275" s="1"/>
      <c r="AS2275" s="1"/>
    </row>
    <row r="2276" ht="63">
      <c r="B2276" s="41" t="s">
        <v>850</v>
      </c>
      <c r="C2276" s="41" t="s">
        <v>41</v>
      </c>
      <c r="D2276" s="41" t="s">
        <v>43</v>
      </c>
      <c r="E2276" s="26" t="str">
        <f t="shared" si="4417"/>
        <v>0113</v>
      </c>
      <c r="F2276" s="41" t="s">
        <v>688</v>
      </c>
      <c r="G2276" s="41" t="s">
        <v>373</v>
      </c>
      <c r="H2276" s="42" t="s">
        <v>374</v>
      </c>
      <c r="I2276" s="43">
        <v>347.5</v>
      </c>
      <c r="J2276" s="43">
        <v>347.5</v>
      </c>
      <c r="K2276" s="43">
        <v>347.5</v>
      </c>
      <c r="L2276" s="43">
        <v>207.5</v>
      </c>
      <c r="M2276" s="43">
        <v>207.5</v>
      </c>
      <c r="N2276" s="43">
        <v>207.5</v>
      </c>
      <c r="O2276" s="43">
        <v>0</v>
      </c>
      <c r="P2276" s="43">
        <v>0</v>
      </c>
      <c r="Q2276" s="43">
        <v>0</v>
      </c>
      <c r="R2276" s="43">
        <v>0</v>
      </c>
      <c r="S2276" s="43">
        <v>0</v>
      </c>
      <c r="T2276" s="43">
        <v>0</v>
      </c>
      <c r="U2276" s="43">
        <v>0</v>
      </c>
      <c r="V2276" s="43">
        <f t="shared" si="4418"/>
        <v>555</v>
      </c>
      <c r="W2276" s="43"/>
      <c r="X2276" s="43"/>
      <c r="Y2276" s="43"/>
      <c r="Z2276" s="43"/>
      <c r="AA2276" s="43"/>
      <c r="AB2276" s="43">
        <v>277.5</v>
      </c>
      <c r="AC2276" s="44">
        <v>555</v>
      </c>
      <c r="AD2276" s="44">
        <v>555</v>
      </c>
      <c r="AE2276" s="45">
        <f t="shared" si="4388"/>
        <v>100</v>
      </c>
      <c r="AF2276" s="43">
        <v>555</v>
      </c>
      <c r="AG2276" s="43">
        <v>0</v>
      </c>
      <c r="AH2276" s="43">
        <v>0</v>
      </c>
      <c r="AI2276" s="43">
        <v>0</v>
      </c>
      <c r="AJ2276" s="43">
        <v>0</v>
      </c>
      <c r="AK2276" s="43">
        <v>0</v>
      </c>
      <c r="AL2276" s="43">
        <f t="shared" si="4389"/>
        <v>555</v>
      </c>
      <c r="AM2276" s="43">
        <f t="shared" si="4390"/>
        <v>0</v>
      </c>
      <c r="AN2276" s="19"/>
      <c r="AO2276" s="1"/>
      <c r="AP2276" s="1"/>
      <c r="AQ2276" s="1"/>
      <c r="AR2276" s="1"/>
      <c r="AS2276" s="1"/>
    </row>
    <row r="2277" ht="63">
      <c r="B2277" s="41" t="s">
        <v>850</v>
      </c>
      <c r="C2277" s="41" t="s">
        <v>41</v>
      </c>
      <c r="D2277" s="41" t="s">
        <v>43</v>
      </c>
      <c r="E2277" s="26" t="str">
        <f t="shared" si="4417"/>
        <v>0113</v>
      </c>
      <c r="F2277" s="41" t="s">
        <v>690</v>
      </c>
      <c r="G2277" s="41"/>
      <c r="H2277" s="42" t="s">
        <v>691</v>
      </c>
      <c r="I2277" s="43">
        <f t="shared" si="4469"/>
        <v>4911</v>
      </c>
      <c r="J2277" s="43">
        <f t="shared" si="4470"/>
        <v>4911</v>
      </c>
      <c r="K2277" s="43">
        <f t="shared" si="4471"/>
        <v>4911</v>
      </c>
      <c r="L2277" s="43">
        <f t="shared" si="4472"/>
        <v>1664.3</v>
      </c>
      <c r="M2277" s="43">
        <f t="shared" si="4473"/>
        <v>1664.3</v>
      </c>
      <c r="N2277" s="43">
        <f t="shared" si="4474"/>
        <v>1664.3</v>
      </c>
      <c r="O2277" s="43">
        <f t="shared" si="4475"/>
        <v>0</v>
      </c>
      <c r="P2277" s="43">
        <f t="shared" si="4476"/>
        <v>0</v>
      </c>
      <c r="Q2277" s="43">
        <f t="shared" si="4477"/>
        <v>0</v>
      </c>
      <c r="R2277" s="43">
        <f t="shared" si="4478"/>
        <v>0</v>
      </c>
      <c r="S2277" s="43">
        <f t="shared" si="4479"/>
        <v>0</v>
      </c>
      <c r="T2277" s="43">
        <f t="shared" si="4480"/>
        <v>0</v>
      </c>
      <c r="U2277" s="43">
        <v>0</v>
      </c>
      <c r="V2277" s="43">
        <f t="shared" si="4418"/>
        <v>6575.3000000000002</v>
      </c>
      <c r="W2277" s="43">
        <f t="shared" si="4481"/>
        <v>0</v>
      </c>
      <c r="X2277" s="43">
        <f t="shared" si="4482"/>
        <v>0</v>
      </c>
      <c r="Y2277" s="43">
        <f t="shared" si="4483"/>
        <v>0</v>
      </c>
      <c r="Z2277" s="43">
        <f t="shared" si="4484"/>
        <v>0</v>
      </c>
      <c r="AA2277" s="43">
        <f t="shared" si="4485"/>
        <v>0</v>
      </c>
      <c r="AB2277" s="43">
        <f t="shared" si="4486"/>
        <v>5968.4981200000002</v>
      </c>
      <c r="AC2277" s="44">
        <f t="shared" si="4487"/>
        <v>6124.4610000000002</v>
      </c>
      <c r="AD2277" s="44">
        <f t="shared" si="4488"/>
        <v>6124.4307600000002</v>
      </c>
      <c r="AE2277" s="45">
        <f t="shared" si="4388"/>
        <v>99.999506242263607</v>
      </c>
      <c r="AF2277" s="43">
        <f t="shared" si="4489"/>
        <v>6124.4610000000002</v>
      </c>
      <c r="AG2277" s="43">
        <f t="shared" si="4490"/>
        <v>0</v>
      </c>
      <c r="AH2277" s="43">
        <f t="shared" si="4491"/>
        <v>0</v>
      </c>
      <c r="AI2277" s="43">
        <f t="shared" si="4492"/>
        <v>0</v>
      </c>
      <c r="AJ2277" s="43">
        <f t="shared" si="4493"/>
        <v>0</v>
      </c>
      <c r="AK2277" s="43">
        <f t="shared" si="4494"/>
        <v>0</v>
      </c>
      <c r="AL2277" s="43">
        <f t="shared" si="4389"/>
        <v>6124.4610000000002</v>
      </c>
      <c r="AM2277" s="43">
        <f t="shared" si="4390"/>
        <v>450.83899999999994</v>
      </c>
      <c r="AN2277" s="2"/>
      <c r="AR2277" s="1"/>
      <c r="AS2277" s="1"/>
    </row>
    <row r="2278" ht="31.5">
      <c r="B2278" s="41" t="s">
        <v>850</v>
      </c>
      <c r="C2278" s="41" t="s">
        <v>41</v>
      </c>
      <c r="D2278" s="41" t="s">
        <v>43</v>
      </c>
      <c r="E2278" s="26" t="str">
        <f t="shared" si="4417"/>
        <v>0113</v>
      </c>
      <c r="F2278" s="41" t="s">
        <v>692</v>
      </c>
      <c r="G2278" s="41"/>
      <c r="H2278" s="42" t="s">
        <v>693</v>
      </c>
      <c r="I2278" s="43">
        <f t="shared" si="4469"/>
        <v>4911</v>
      </c>
      <c r="J2278" s="43">
        <f t="shared" si="4470"/>
        <v>4911</v>
      </c>
      <c r="K2278" s="43">
        <f t="shared" si="4471"/>
        <v>4911</v>
      </c>
      <c r="L2278" s="43">
        <f t="shared" si="4472"/>
        <v>1664.3</v>
      </c>
      <c r="M2278" s="43">
        <f t="shared" si="4473"/>
        <v>1664.3</v>
      </c>
      <c r="N2278" s="43">
        <f t="shared" si="4474"/>
        <v>1664.3</v>
      </c>
      <c r="O2278" s="43">
        <f t="shared" si="4475"/>
        <v>0</v>
      </c>
      <c r="P2278" s="43">
        <f t="shared" si="4476"/>
        <v>0</v>
      </c>
      <c r="Q2278" s="43">
        <f t="shared" si="4477"/>
        <v>0</v>
      </c>
      <c r="R2278" s="43">
        <f t="shared" si="4478"/>
        <v>0</v>
      </c>
      <c r="S2278" s="43">
        <f t="shared" si="4479"/>
        <v>0</v>
      </c>
      <c r="T2278" s="43">
        <f t="shared" si="4480"/>
        <v>0</v>
      </c>
      <c r="U2278" s="43">
        <v>0</v>
      </c>
      <c r="V2278" s="43">
        <f t="shared" si="4418"/>
        <v>6575.3000000000002</v>
      </c>
      <c r="W2278" s="43">
        <f t="shared" si="4481"/>
        <v>0</v>
      </c>
      <c r="X2278" s="43">
        <f t="shared" si="4482"/>
        <v>0</v>
      </c>
      <c r="Y2278" s="43">
        <f t="shared" si="4483"/>
        <v>0</v>
      </c>
      <c r="Z2278" s="43">
        <f t="shared" si="4484"/>
        <v>0</v>
      </c>
      <c r="AA2278" s="43">
        <f t="shared" si="4485"/>
        <v>0</v>
      </c>
      <c r="AB2278" s="43">
        <f t="shared" si="4486"/>
        <v>5968.4981200000002</v>
      </c>
      <c r="AC2278" s="44">
        <f t="shared" si="4487"/>
        <v>6124.4610000000002</v>
      </c>
      <c r="AD2278" s="44">
        <f t="shared" si="4488"/>
        <v>6124.4307600000002</v>
      </c>
      <c r="AE2278" s="45">
        <f t="shared" si="4388"/>
        <v>99.999506242263607</v>
      </c>
      <c r="AF2278" s="43">
        <f t="shared" si="4489"/>
        <v>6124.4610000000002</v>
      </c>
      <c r="AG2278" s="43">
        <f t="shared" si="4490"/>
        <v>0</v>
      </c>
      <c r="AH2278" s="43">
        <f t="shared" si="4491"/>
        <v>0</v>
      </c>
      <c r="AI2278" s="43">
        <f t="shared" si="4492"/>
        <v>0</v>
      </c>
      <c r="AJ2278" s="43">
        <f t="shared" si="4493"/>
        <v>0</v>
      </c>
      <c r="AK2278" s="43">
        <f t="shared" si="4494"/>
        <v>0</v>
      </c>
      <c r="AL2278" s="43">
        <f t="shared" si="4389"/>
        <v>6124.4610000000002</v>
      </c>
      <c r="AM2278" s="43">
        <f t="shared" si="4390"/>
        <v>450.83899999999994</v>
      </c>
      <c r="AN2278" s="2"/>
      <c r="AO2278" s="1"/>
      <c r="AP2278" s="1"/>
      <c r="AQ2278" s="1"/>
      <c r="AR2278" s="1"/>
      <c r="AS2278" s="1"/>
    </row>
    <row r="2279" ht="31.5">
      <c r="B2279" s="41" t="s">
        <v>850</v>
      </c>
      <c r="C2279" s="41" t="s">
        <v>41</v>
      </c>
      <c r="D2279" s="41" t="s">
        <v>43</v>
      </c>
      <c r="E2279" s="26" t="str">
        <f t="shared" si="4417"/>
        <v>0113</v>
      </c>
      <c r="F2279" s="41" t="s">
        <v>692</v>
      </c>
      <c r="G2279" s="41" t="s">
        <v>177</v>
      </c>
      <c r="H2279" s="42" t="s">
        <v>178</v>
      </c>
      <c r="I2279" s="43">
        <f t="shared" si="4469"/>
        <v>4911</v>
      </c>
      <c r="J2279" s="43">
        <f t="shared" si="4470"/>
        <v>4911</v>
      </c>
      <c r="K2279" s="43">
        <f t="shared" si="4471"/>
        <v>4911</v>
      </c>
      <c r="L2279" s="43">
        <f t="shared" si="4472"/>
        <v>1664.3</v>
      </c>
      <c r="M2279" s="43">
        <f t="shared" si="4473"/>
        <v>1664.3</v>
      </c>
      <c r="N2279" s="43">
        <f t="shared" si="4474"/>
        <v>1664.3</v>
      </c>
      <c r="O2279" s="43">
        <f t="shared" si="4475"/>
        <v>0</v>
      </c>
      <c r="P2279" s="43">
        <f t="shared" si="4476"/>
        <v>0</v>
      </c>
      <c r="Q2279" s="43">
        <f t="shared" si="4477"/>
        <v>0</v>
      </c>
      <c r="R2279" s="43">
        <f t="shared" si="4478"/>
        <v>0</v>
      </c>
      <c r="S2279" s="43">
        <f t="shared" si="4479"/>
        <v>0</v>
      </c>
      <c r="T2279" s="43">
        <f t="shared" si="4480"/>
        <v>0</v>
      </c>
      <c r="U2279" s="43">
        <v>0</v>
      </c>
      <c r="V2279" s="43">
        <f t="shared" si="4418"/>
        <v>6575.3000000000002</v>
      </c>
      <c r="W2279" s="43">
        <f t="shared" si="4481"/>
        <v>0</v>
      </c>
      <c r="X2279" s="43">
        <f t="shared" si="4482"/>
        <v>0</v>
      </c>
      <c r="Y2279" s="43">
        <f t="shared" si="4483"/>
        <v>0</v>
      </c>
      <c r="Z2279" s="43">
        <f t="shared" si="4484"/>
        <v>0</v>
      </c>
      <c r="AA2279" s="43">
        <f t="shared" si="4485"/>
        <v>0</v>
      </c>
      <c r="AB2279" s="43">
        <f t="shared" si="4486"/>
        <v>5968.4981200000002</v>
      </c>
      <c r="AC2279" s="44">
        <f t="shared" si="4487"/>
        <v>6124.4610000000002</v>
      </c>
      <c r="AD2279" s="44">
        <f t="shared" si="4488"/>
        <v>6124.4307600000002</v>
      </c>
      <c r="AE2279" s="45">
        <f t="shared" si="4388"/>
        <v>99.999506242263607</v>
      </c>
      <c r="AF2279" s="43">
        <f t="shared" si="4489"/>
        <v>6124.4610000000002</v>
      </c>
      <c r="AG2279" s="43">
        <f t="shared" si="4490"/>
        <v>0</v>
      </c>
      <c r="AH2279" s="43">
        <f t="shared" si="4491"/>
        <v>0</v>
      </c>
      <c r="AI2279" s="43">
        <f t="shared" si="4492"/>
        <v>0</v>
      </c>
      <c r="AJ2279" s="43">
        <f t="shared" si="4493"/>
        <v>0</v>
      </c>
      <c r="AK2279" s="43">
        <f t="shared" si="4494"/>
        <v>0</v>
      </c>
      <c r="AL2279" s="43">
        <f t="shared" si="4389"/>
        <v>6124.4610000000002</v>
      </c>
      <c r="AM2279" s="43">
        <f t="shared" si="4390"/>
        <v>450.83899999999994</v>
      </c>
      <c r="AN2279" s="2"/>
      <c r="AO2279" s="1"/>
      <c r="AP2279" s="1"/>
      <c r="AQ2279" s="1"/>
      <c r="AR2279" s="1"/>
      <c r="AS2279" s="1"/>
    </row>
    <row r="2280" ht="63">
      <c r="B2280" s="41" t="s">
        <v>850</v>
      </c>
      <c r="C2280" s="41" t="s">
        <v>41</v>
      </c>
      <c r="D2280" s="41" t="s">
        <v>43</v>
      </c>
      <c r="E2280" s="26" t="str">
        <f t="shared" si="4417"/>
        <v>0113</v>
      </c>
      <c r="F2280" s="41" t="s">
        <v>692</v>
      </c>
      <c r="G2280" s="41" t="s">
        <v>373</v>
      </c>
      <c r="H2280" s="42" t="s">
        <v>374</v>
      </c>
      <c r="I2280" s="43">
        <v>4911</v>
      </c>
      <c r="J2280" s="43">
        <v>4911</v>
      </c>
      <c r="K2280" s="43">
        <v>4911</v>
      </c>
      <c r="L2280" s="43">
        <v>1664.3</v>
      </c>
      <c r="M2280" s="43">
        <v>1664.3</v>
      </c>
      <c r="N2280" s="43">
        <v>1664.3</v>
      </c>
      <c r="O2280" s="43">
        <v>0</v>
      </c>
      <c r="P2280" s="43">
        <v>0</v>
      </c>
      <c r="Q2280" s="43">
        <v>0</v>
      </c>
      <c r="R2280" s="43">
        <v>0</v>
      </c>
      <c r="S2280" s="43">
        <v>0</v>
      </c>
      <c r="T2280" s="43">
        <v>0</v>
      </c>
      <c r="U2280" s="43">
        <v>0</v>
      </c>
      <c r="V2280" s="43">
        <f t="shared" si="4418"/>
        <v>6575.3000000000002</v>
      </c>
      <c r="W2280" s="43"/>
      <c r="X2280" s="43"/>
      <c r="Y2280" s="43"/>
      <c r="Z2280" s="43"/>
      <c r="AA2280" s="43"/>
      <c r="AB2280" s="43">
        <v>5968.4981200000002</v>
      </c>
      <c r="AC2280" s="44">
        <v>6124.4610000000002</v>
      </c>
      <c r="AD2280" s="44">
        <v>6124.4307600000002</v>
      </c>
      <c r="AE2280" s="45">
        <f t="shared" ref="AE2280:AE2343" si="4495">AD2280/AC2280*100</f>
        <v>99.999506242263607</v>
      </c>
      <c r="AF2280" s="43">
        <v>6124.4610000000002</v>
      </c>
      <c r="AG2280" s="43">
        <v>0</v>
      </c>
      <c r="AH2280" s="43">
        <v>0</v>
      </c>
      <c r="AI2280" s="43">
        <v>0</v>
      </c>
      <c r="AJ2280" s="43">
        <v>0</v>
      </c>
      <c r="AK2280" s="43">
        <v>0</v>
      </c>
      <c r="AL2280" s="43">
        <f t="shared" ref="AL2280:AL2343" si="4496">AF2280+AH2280+AK2280+AI2280+AJ2280+AG2280</f>
        <v>6124.4610000000002</v>
      </c>
      <c r="AM2280" s="43">
        <f t="shared" ref="AM2280:AM2343" si="4497">V2280-AL2280</f>
        <v>450.83899999999994</v>
      </c>
      <c r="AN2280" s="19"/>
      <c r="AO2280" s="1"/>
      <c r="AP2280" s="1"/>
      <c r="AQ2280" s="1"/>
      <c r="AR2280" s="1"/>
      <c r="AS2280" s="1"/>
    </row>
    <row r="2281" ht="47.25">
      <c r="B2281" s="41" t="s">
        <v>850</v>
      </c>
      <c r="C2281" s="41" t="s">
        <v>41</v>
      </c>
      <c r="D2281" s="41" t="s">
        <v>43</v>
      </c>
      <c r="E2281" s="26" t="str">
        <f t="shared" si="4417"/>
        <v>0113</v>
      </c>
      <c r="F2281" s="41" t="s">
        <v>694</v>
      </c>
      <c r="G2281" s="41"/>
      <c r="H2281" s="42" t="s">
        <v>695</v>
      </c>
      <c r="I2281" s="43">
        <f t="shared" si="4469"/>
        <v>3659.5</v>
      </c>
      <c r="J2281" s="43">
        <f t="shared" si="4470"/>
        <v>3659.5</v>
      </c>
      <c r="K2281" s="43">
        <f t="shared" si="4471"/>
        <v>3659.5</v>
      </c>
      <c r="L2281" s="43">
        <f t="shared" si="4472"/>
        <v>179.30000000000001</v>
      </c>
      <c r="M2281" s="43">
        <f t="shared" si="4473"/>
        <v>332.89999999999998</v>
      </c>
      <c r="N2281" s="43">
        <f t="shared" si="4474"/>
        <v>492.60000000000002</v>
      </c>
      <c r="O2281" s="43">
        <f t="shared" si="4475"/>
        <v>0</v>
      </c>
      <c r="P2281" s="43">
        <f t="shared" si="4476"/>
        <v>0</v>
      </c>
      <c r="Q2281" s="43">
        <f t="shared" si="4477"/>
        <v>0</v>
      </c>
      <c r="R2281" s="43">
        <f t="shared" si="4478"/>
        <v>0</v>
      </c>
      <c r="S2281" s="43">
        <f t="shared" si="4479"/>
        <v>0</v>
      </c>
      <c r="T2281" s="43">
        <f t="shared" si="4480"/>
        <v>0</v>
      </c>
      <c r="U2281" s="43">
        <v>0</v>
      </c>
      <c r="V2281" s="43">
        <f t="shared" si="4418"/>
        <v>3838.8000000000002</v>
      </c>
      <c r="W2281" s="43">
        <f t="shared" si="4481"/>
        <v>0</v>
      </c>
      <c r="X2281" s="43">
        <f t="shared" si="4482"/>
        <v>0</v>
      </c>
      <c r="Y2281" s="43">
        <f t="shared" si="4483"/>
        <v>0</v>
      </c>
      <c r="Z2281" s="43">
        <f t="shared" si="4484"/>
        <v>0</v>
      </c>
      <c r="AA2281" s="43">
        <f t="shared" si="4485"/>
        <v>0</v>
      </c>
      <c r="AB2281" s="43">
        <f t="shared" si="4486"/>
        <v>2837.23009</v>
      </c>
      <c r="AC2281" s="44">
        <f t="shared" si="4487"/>
        <v>3835.8235200000004</v>
      </c>
      <c r="AD2281" s="44">
        <f t="shared" si="4488"/>
        <v>3734.7067500000003</v>
      </c>
      <c r="AE2281" s="45">
        <f t="shared" si="4495"/>
        <v>97.363883675232273</v>
      </c>
      <c r="AF2281" s="43">
        <f t="shared" si="4489"/>
        <v>3835.8235199999999</v>
      </c>
      <c r="AG2281" s="43">
        <f t="shared" si="4490"/>
        <v>0</v>
      </c>
      <c r="AH2281" s="43">
        <f t="shared" si="4491"/>
        <v>0</v>
      </c>
      <c r="AI2281" s="43">
        <f t="shared" si="4492"/>
        <v>0</v>
      </c>
      <c r="AJ2281" s="43">
        <f t="shared" si="4493"/>
        <v>0</v>
      </c>
      <c r="AK2281" s="43">
        <f t="shared" si="4494"/>
        <v>0</v>
      </c>
      <c r="AL2281" s="43">
        <f t="shared" si="4496"/>
        <v>3835.8235199999999</v>
      </c>
      <c r="AM2281" s="43">
        <f t="shared" si="4497"/>
        <v>2.9764800000002651</v>
      </c>
      <c r="AN2281" s="2"/>
      <c r="AR2281" s="1"/>
      <c r="AS2281" s="1"/>
    </row>
    <row r="2282" ht="31.5">
      <c r="B2282" s="41" t="s">
        <v>850</v>
      </c>
      <c r="C2282" s="41" t="s">
        <v>41</v>
      </c>
      <c r="D2282" s="41" t="s">
        <v>43</v>
      </c>
      <c r="E2282" s="26" t="str">
        <f t="shared" si="4417"/>
        <v>0113</v>
      </c>
      <c r="F2282" s="41" t="s">
        <v>696</v>
      </c>
      <c r="G2282" s="41"/>
      <c r="H2282" s="42" t="s">
        <v>697</v>
      </c>
      <c r="I2282" s="43">
        <f>I2283+I2285</f>
        <v>3659.5</v>
      </c>
      <c r="J2282" s="43">
        <f>J2283+J2285</f>
        <v>3659.5</v>
      </c>
      <c r="K2282" s="43">
        <f>K2283+K2285</f>
        <v>3659.5</v>
      </c>
      <c r="L2282" s="43">
        <f>L2283+L2285</f>
        <v>179.30000000000001</v>
      </c>
      <c r="M2282" s="43">
        <f>M2283+M2285</f>
        <v>332.89999999999998</v>
      </c>
      <c r="N2282" s="43">
        <f>N2283+N2285</f>
        <v>492.60000000000002</v>
      </c>
      <c r="O2282" s="43">
        <f>O2283+O2285</f>
        <v>0</v>
      </c>
      <c r="P2282" s="43">
        <f>P2283+P2285</f>
        <v>0</v>
      </c>
      <c r="Q2282" s="43">
        <f>Q2283+Q2285</f>
        <v>0</v>
      </c>
      <c r="R2282" s="43">
        <f>R2283+R2285</f>
        <v>0</v>
      </c>
      <c r="S2282" s="43">
        <f>S2283+S2285</f>
        <v>0</v>
      </c>
      <c r="T2282" s="43">
        <f>T2283+T2285</f>
        <v>0</v>
      </c>
      <c r="U2282" s="43">
        <v>0</v>
      </c>
      <c r="V2282" s="43">
        <f t="shared" si="4418"/>
        <v>3838.8000000000002</v>
      </c>
      <c r="W2282" s="43">
        <f>W2283+W2285</f>
        <v>0</v>
      </c>
      <c r="X2282" s="43">
        <f>X2283+X2285</f>
        <v>0</v>
      </c>
      <c r="Y2282" s="43">
        <f>Y2283+Y2285</f>
        <v>0</v>
      </c>
      <c r="Z2282" s="43">
        <f>Z2283+Z2285</f>
        <v>0</v>
      </c>
      <c r="AA2282" s="43">
        <f>AA2283+AA2285</f>
        <v>0</v>
      </c>
      <c r="AB2282" s="43">
        <f>AB2283+AB2285</f>
        <v>2837.23009</v>
      </c>
      <c r="AC2282" s="44">
        <f>AC2283+AC2285</f>
        <v>3835.8235200000004</v>
      </c>
      <c r="AD2282" s="44">
        <f>AD2283+AD2285</f>
        <v>3734.7067500000003</v>
      </c>
      <c r="AE2282" s="45">
        <f t="shared" si="4495"/>
        <v>97.363883675232273</v>
      </c>
      <c r="AF2282" s="43">
        <f>AF2283+AF2285</f>
        <v>3835.8235199999999</v>
      </c>
      <c r="AG2282" s="43">
        <f>AG2283+AG2285</f>
        <v>0</v>
      </c>
      <c r="AH2282" s="43">
        <f>AH2283+AH2285</f>
        <v>0</v>
      </c>
      <c r="AI2282" s="43">
        <f>AI2283+AI2285</f>
        <v>0</v>
      </c>
      <c r="AJ2282" s="43">
        <f>AJ2283+AJ2285</f>
        <v>0</v>
      </c>
      <c r="AK2282" s="43">
        <f>AK2283+AK2285</f>
        <v>0</v>
      </c>
      <c r="AL2282" s="43">
        <f t="shared" si="4496"/>
        <v>3835.8235199999999</v>
      </c>
      <c r="AM2282" s="43">
        <f t="shared" si="4497"/>
        <v>2.9764800000002651</v>
      </c>
      <c r="AN2282" s="2"/>
      <c r="AO2282" s="1"/>
      <c r="AP2282" s="1"/>
      <c r="AQ2282" s="1"/>
      <c r="AR2282" s="1"/>
      <c r="AS2282" s="1"/>
    </row>
    <row r="2283" ht="31.5">
      <c r="B2283" s="41" t="s">
        <v>850</v>
      </c>
      <c r="C2283" s="41" t="s">
        <v>41</v>
      </c>
      <c r="D2283" s="41" t="s">
        <v>43</v>
      </c>
      <c r="E2283" s="26" t="str">
        <f t="shared" si="4417"/>
        <v>0113</v>
      </c>
      <c r="F2283" s="41" t="s">
        <v>696</v>
      </c>
      <c r="G2283" s="41" t="s">
        <v>53</v>
      </c>
      <c r="H2283" s="42" t="s">
        <v>54</v>
      </c>
      <c r="I2283" s="43">
        <f>I2284</f>
        <v>3589.5</v>
      </c>
      <c r="J2283" s="43">
        <f>J2284</f>
        <v>3589.5</v>
      </c>
      <c r="K2283" s="43">
        <f>K2284</f>
        <v>3589.5</v>
      </c>
      <c r="L2283" s="43">
        <f>L2284</f>
        <v>179.30000000000001</v>
      </c>
      <c r="M2283" s="43">
        <f>M2284</f>
        <v>332.89999999999998</v>
      </c>
      <c r="N2283" s="43">
        <f>N2284</f>
        <v>492.60000000000002</v>
      </c>
      <c r="O2283" s="43">
        <f>O2284</f>
        <v>0</v>
      </c>
      <c r="P2283" s="43">
        <f>P2284</f>
        <v>0</v>
      </c>
      <c r="Q2283" s="43">
        <f>Q2284</f>
        <v>0</v>
      </c>
      <c r="R2283" s="43">
        <f>R2284</f>
        <v>0</v>
      </c>
      <c r="S2283" s="43">
        <f>S2284</f>
        <v>0</v>
      </c>
      <c r="T2283" s="43">
        <f>T2284</f>
        <v>0</v>
      </c>
      <c r="U2283" s="43">
        <v>0</v>
      </c>
      <c r="V2283" s="43">
        <f t="shared" si="4418"/>
        <v>3768.8000000000002</v>
      </c>
      <c r="W2283" s="43">
        <f>W2284</f>
        <v>0</v>
      </c>
      <c r="X2283" s="43">
        <f>X2284</f>
        <v>0</v>
      </c>
      <c r="Y2283" s="43">
        <f>Y2284</f>
        <v>0</v>
      </c>
      <c r="Z2283" s="43">
        <f>Z2284</f>
        <v>0</v>
      </c>
      <c r="AA2283" s="43">
        <f>AA2284</f>
        <v>0</v>
      </c>
      <c r="AB2283" s="43">
        <f>AB2284</f>
        <v>2774.0080899999998</v>
      </c>
      <c r="AC2283" s="44">
        <f>AC2284</f>
        <v>3772.6015200000002</v>
      </c>
      <c r="AD2283" s="44">
        <f>AD2284</f>
        <v>3671.4847500000001</v>
      </c>
      <c r="AE2283" s="45">
        <f t="shared" si="4495"/>
        <v>97.319707118179807</v>
      </c>
      <c r="AF2283" s="43">
        <f>AF2284</f>
        <v>3765.8235199999999</v>
      </c>
      <c r="AG2283" s="43">
        <f>AG2284</f>
        <v>0</v>
      </c>
      <c r="AH2283" s="43">
        <f>AH2284</f>
        <v>0</v>
      </c>
      <c r="AI2283" s="43">
        <f>AI2284</f>
        <v>0</v>
      </c>
      <c r="AJ2283" s="43">
        <f>AJ2284</f>
        <v>0</v>
      </c>
      <c r="AK2283" s="43">
        <f>AK2284</f>
        <v>0</v>
      </c>
      <c r="AL2283" s="43">
        <f t="shared" si="4496"/>
        <v>3765.8235199999999</v>
      </c>
      <c r="AM2283" s="43">
        <f t="shared" si="4497"/>
        <v>2.9764800000002651</v>
      </c>
      <c r="AN2283" s="2"/>
      <c r="AR2283" s="1"/>
      <c r="AS2283" s="1"/>
    </row>
    <row r="2284" ht="31.5">
      <c r="B2284" s="41" t="s">
        <v>850</v>
      </c>
      <c r="C2284" s="41" t="s">
        <v>41</v>
      </c>
      <c r="D2284" s="41" t="s">
        <v>43</v>
      </c>
      <c r="E2284" s="26" t="str">
        <f t="shared" si="4417"/>
        <v>0113</v>
      </c>
      <c r="F2284" s="41" t="s">
        <v>696</v>
      </c>
      <c r="G2284" s="41" t="s">
        <v>55</v>
      </c>
      <c r="H2284" s="42" t="s">
        <v>56</v>
      </c>
      <c r="I2284" s="43">
        <v>3589.5</v>
      </c>
      <c r="J2284" s="43">
        <v>3589.5</v>
      </c>
      <c r="K2284" s="43">
        <v>3589.5</v>
      </c>
      <c r="L2284" s="43">
        <v>179.30000000000001</v>
      </c>
      <c r="M2284" s="43">
        <v>332.89999999999998</v>
      </c>
      <c r="N2284" s="43">
        <v>492.60000000000002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0</v>
      </c>
      <c r="V2284" s="43">
        <f t="shared" si="4418"/>
        <v>3768.8000000000002</v>
      </c>
      <c r="W2284" s="43"/>
      <c r="X2284" s="43"/>
      <c r="Y2284" s="43"/>
      <c r="Z2284" s="43"/>
      <c r="AA2284" s="43"/>
      <c r="AB2284" s="43">
        <v>2774.0080899999998</v>
      </c>
      <c r="AC2284" s="44">
        <v>3772.6015200000002</v>
      </c>
      <c r="AD2284" s="44">
        <v>3671.4847500000001</v>
      </c>
      <c r="AE2284" s="45">
        <f t="shared" si="4495"/>
        <v>97.319707118179807</v>
      </c>
      <c r="AF2284" s="43">
        <v>3765.8235199999999</v>
      </c>
      <c r="AG2284" s="43">
        <v>0</v>
      </c>
      <c r="AH2284" s="43">
        <v>0</v>
      </c>
      <c r="AI2284" s="43">
        <v>0</v>
      </c>
      <c r="AJ2284" s="43">
        <v>0</v>
      </c>
      <c r="AK2284" s="43">
        <v>0</v>
      </c>
      <c r="AL2284" s="43">
        <f t="shared" si="4496"/>
        <v>3765.8235199999999</v>
      </c>
      <c r="AM2284" s="43">
        <f t="shared" si="4497"/>
        <v>2.9764800000002651</v>
      </c>
      <c r="AN2284" s="19"/>
      <c r="AO2284" s="1"/>
      <c r="AP2284" s="1"/>
      <c r="AQ2284" s="1"/>
      <c r="AR2284" s="1"/>
      <c r="AS2284" s="1"/>
    </row>
    <row r="2285">
      <c r="B2285" s="41" t="s">
        <v>850</v>
      </c>
      <c r="C2285" s="41" t="s">
        <v>41</v>
      </c>
      <c r="D2285" s="41" t="s">
        <v>43</v>
      </c>
      <c r="E2285" s="26" t="str">
        <f t="shared" si="4417"/>
        <v>0113</v>
      </c>
      <c r="F2285" s="41" t="s">
        <v>696</v>
      </c>
      <c r="G2285" s="41" t="s">
        <v>59</v>
      </c>
      <c r="H2285" s="42" t="s">
        <v>60</v>
      </c>
      <c r="I2285" s="43">
        <f>I2286</f>
        <v>70</v>
      </c>
      <c r="J2285" s="43">
        <f>J2286</f>
        <v>70</v>
      </c>
      <c r="K2285" s="43">
        <f>K2286</f>
        <v>70</v>
      </c>
      <c r="L2285" s="43">
        <f>L2286</f>
        <v>0</v>
      </c>
      <c r="M2285" s="43">
        <f>M2286</f>
        <v>0</v>
      </c>
      <c r="N2285" s="43">
        <f>N2286</f>
        <v>0</v>
      </c>
      <c r="O2285" s="43">
        <f>O2286</f>
        <v>0</v>
      </c>
      <c r="P2285" s="43">
        <f>P2286</f>
        <v>0</v>
      </c>
      <c r="Q2285" s="43">
        <f>Q2286</f>
        <v>0</v>
      </c>
      <c r="R2285" s="43">
        <f>R2286</f>
        <v>0</v>
      </c>
      <c r="S2285" s="43">
        <f>S2286</f>
        <v>0</v>
      </c>
      <c r="T2285" s="43">
        <f>T2286</f>
        <v>0</v>
      </c>
      <c r="U2285" s="43">
        <v>0</v>
      </c>
      <c r="V2285" s="43">
        <f t="shared" si="4418"/>
        <v>70</v>
      </c>
      <c r="W2285" s="43">
        <f>W2286</f>
        <v>0</v>
      </c>
      <c r="X2285" s="43">
        <f>X2286</f>
        <v>0</v>
      </c>
      <c r="Y2285" s="43">
        <f>Y2286</f>
        <v>0</v>
      </c>
      <c r="Z2285" s="43">
        <f>Z2286</f>
        <v>0</v>
      </c>
      <c r="AA2285" s="43">
        <f>AA2286</f>
        <v>0</v>
      </c>
      <c r="AB2285" s="43">
        <f>AB2286</f>
        <v>63.222000000000001</v>
      </c>
      <c r="AC2285" s="44">
        <f>AC2286</f>
        <v>63.222000000000001</v>
      </c>
      <c r="AD2285" s="44">
        <f>AD2286</f>
        <v>63.222000000000001</v>
      </c>
      <c r="AE2285" s="45">
        <f t="shared" si="4495"/>
        <v>100</v>
      </c>
      <c r="AF2285" s="43">
        <f>AF2286</f>
        <v>70</v>
      </c>
      <c r="AG2285" s="43">
        <f>AG2286</f>
        <v>0</v>
      </c>
      <c r="AH2285" s="43">
        <f>AH2286</f>
        <v>0</v>
      </c>
      <c r="AI2285" s="43">
        <f>AI2286</f>
        <v>0</v>
      </c>
      <c r="AJ2285" s="43">
        <f>AJ2286</f>
        <v>0</v>
      </c>
      <c r="AK2285" s="43">
        <f>AK2286</f>
        <v>0</v>
      </c>
      <c r="AL2285" s="43">
        <f t="shared" si="4496"/>
        <v>70</v>
      </c>
      <c r="AM2285" s="43">
        <f t="shared" si="4497"/>
        <v>0</v>
      </c>
      <c r="AN2285" s="2"/>
      <c r="AO2285" s="1"/>
      <c r="AP2285" s="1"/>
      <c r="AQ2285" s="1"/>
      <c r="AR2285" s="1"/>
      <c r="AS2285" s="1"/>
    </row>
    <row r="2286">
      <c r="B2286" s="41" t="s">
        <v>850</v>
      </c>
      <c r="C2286" s="41" t="s">
        <v>41</v>
      </c>
      <c r="D2286" s="41" t="s">
        <v>43</v>
      </c>
      <c r="E2286" s="26" t="str">
        <f t="shared" si="4417"/>
        <v>0113</v>
      </c>
      <c r="F2286" s="41" t="s">
        <v>696</v>
      </c>
      <c r="G2286" s="41" t="s">
        <v>63</v>
      </c>
      <c r="H2286" s="42" t="s">
        <v>64</v>
      </c>
      <c r="I2286" s="43">
        <v>70</v>
      </c>
      <c r="J2286" s="43">
        <v>70</v>
      </c>
      <c r="K2286" s="43">
        <v>70</v>
      </c>
      <c r="L2286" s="43"/>
      <c r="M2286" s="43"/>
      <c r="N2286" s="43"/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0</v>
      </c>
      <c r="U2286" s="43">
        <v>0</v>
      </c>
      <c r="V2286" s="43">
        <f t="shared" si="4418"/>
        <v>70</v>
      </c>
      <c r="W2286" s="43"/>
      <c r="X2286" s="43"/>
      <c r="Y2286" s="43"/>
      <c r="Z2286" s="43"/>
      <c r="AA2286" s="43"/>
      <c r="AB2286" s="43">
        <v>63.222000000000001</v>
      </c>
      <c r="AC2286" s="44">
        <v>63.222000000000001</v>
      </c>
      <c r="AD2286" s="44">
        <v>63.222000000000001</v>
      </c>
      <c r="AE2286" s="45">
        <f t="shared" si="4495"/>
        <v>100</v>
      </c>
      <c r="AF2286" s="43">
        <v>70</v>
      </c>
      <c r="AG2286" s="43">
        <v>0</v>
      </c>
      <c r="AH2286" s="43">
        <v>0</v>
      </c>
      <c r="AI2286" s="43">
        <v>0</v>
      </c>
      <c r="AJ2286" s="43">
        <v>0</v>
      </c>
      <c r="AK2286" s="43">
        <v>0</v>
      </c>
      <c r="AL2286" s="43">
        <f t="shared" si="4496"/>
        <v>70</v>
      </c>
      <c r="AM2286" s="43">
        <f t="shared" si="4497"/>
        <v>0</v>
      </c>
      <c r="AN2286" s="19"/>
      <c r="AO2286" s="1"/>
      <c r="AP2286" s="1"/>
      <c r="AQ2286" s="1"/>
      <c r="AR2286" s="1"/>
      <c r="AS2286" s="1"/>
    </row>
    <row r="2287" ht="31.5" hidden="1">
      <c r="B2287" s="41" t="s">
        <v>850</v>
      </c>
      <c r="C2287" s="41" t="s">
        <v>41</v>
      </c>
      <c r="D2287" s="41" t="s">
        <v>43</v>
      </c>
      <c r="E2287" s="26" t="str">
        <f t="shared" ref="E2287:E2350" si="4498">CONCATENATE(C2287,D2287)</f>
        <v>0113</v>
      </c>
      <c r="F2287" s="41" t="s">
        <v>345</v>
      </c>
      <c r="G2287" s="41"/>
      <c r="H2287" s="42" t="s">
        <v>346</v>
      </c>
      <c r="I2287" s="43">
        <f>I2288</f>
        <v>0</v>
      </c>
      <c r="J2287" s="43">
        <f>J2288</f>
        <v>0</v>
      </c>
      <c r="K2287" s="43">
        <f>K2288</f>
        <v>0</v>
      </c>
      <c r="L2287" s="43">
        <f>L2288</f>
        <v>0</v>
      </c>
      <c r="M2287" s="43">
        <f>M2288</f>
        <v>0</v>
      </c>
      <c r="N2287" s="43">
        <f>N2288</f>
        <v>0</v>
      </c>
      <c r="O2287" s="43">
        <f>O2288</f>
        <v>0</v>
      </c>
      <c r="P2287" s="43">
        <f>P2288</f>
        <v>0</v>
      </c>
      <c r="Q2287" s="43">
        <f>Q2288</f>
        <v>0</v>
      </c>
      <c r="R2287" s="43">
        <f>R2288</f>
        <v>0</v>
      </c>
      <c r="S2287" s="43">
        <f>S2288</f>
        <v>0</v>
      </c>
      <c r="T2287" s="43">
        <f>T2288</f>
        <v>0</v>
      </c>
      <c r="U2287" s="43">
        <v>0</v>
      </c>
      <c r="V2287" s="43">
        <f t="shared" ref="V2287:V2350" si="4499">I2287+L2287+U2287+T2287+S2287+R2287+Q2287+P2287+O2287</f>
        <v>0</v>
      </c>
      <c r="W2287" s="43">
        <f>W2288</f>
        <v>0</v>
      </c>
      <c r="X2287" s="43">
        <f>X2288</f>
        <v>0</v>
      </c>
      <c r="Y2287" s="43">
        <f>Y2288</f>
        <v>0</v>
      </c>
      <c r="Z2287" s="43">
        <f>Z2288</f>
        <v>0</v>
      </c>
      <c r="AA2287" s="43">
        <f>AA2288</f>
        <v>0</v>
      </c>
      <c r="AB2287" s="43">
        <f>AB2288</f>
        <v>0</v>
      </c>
      <c r="AC2287" s="44">
        <f>AC2288</f>
        <v>0</v>
      </c>
      <c r="AD2287" s="44">
        <f>AD2288</f>
        <v>0</v>
      </c>
      <c r="AE2287" s="45" t="e">
        <f t="shared" si="4495"/>
        <v>#DIV/0!</v>
      </c>
      <c r="AF2287" s="46">
        <f>AF2288</f>
        <v>0</v>
      </c>
      <c r="AG2287" s="46">
        <f>AG2288</f>
        <v>0</v>
      </c>
      <c r="AH2287" s="47">
        <f>AH2288</f>
        <v>0</v>
      </c>
      <c r="AI2287" s="47">
        <f>AI2288</f>
        <v>0</v>
      </c>
      <c r="AJ2287" s="47">
        <f>AJ2288</f>
        <v>0</v>
      </c>
      <c r="AK2287" s="47">
        <f>AK2288</f>
        <v>0</v>
      </c>
      <c r="AL2287" s="47">
        <f t="shared" si="4496"/>
        <v>0</v>
      </c>
      <c r="AM2287" s="47">
        <f t="shared" si="4497"/>
        <v>0</v>
      </c>
      <c r="AN2287" s="48" t="s">
        <v>36</v>
      </c>
      <c r="AO2287" s="1"/>
      <c r="AP2287" s="1"/>
      <c r="AQ2287" s="1"/>
      <c r="AR2287" s="1"/>
      <c r="AS2287" s="1"/>
    </row>
    <row r="2288" ht="63" hidden="1">
      <c r="B2288" s="41" t="s">
        <v>850</v>
      </c>
      <c r="C2288" s="41" t="s">
        <v>41</v>
      </c>
      <c r="D2288" s="41" t="s">
        <v>43</v>
      </c>
      <c r="E2288" s="26" t="str">
        <f t="shared" si="4498"/>
        <v>0113</v>
      </c>
      <c r="F2288" s="41" t="s">
        <v>347</v>
      </c>
      <c r="G2288" s="41"/>
      <c r="H2288" s="42" t="s">
        <v>348</v>
      </c>
      <c r="I2288" s="43">
        <f>I2289+I2292</f>
        <v>0</v>
      </c>
      <c r="J2288" s="43">
        <f>J2289+J2292</f>
        <v>0</v>
      </c>
      <c r="K2288" s="43">
        <f>K2289+K2292</f>
        <v>0</v>
      </c>
      <c r="L2288" s="43">
        <f>L2289+L2292</f>
        <v>0</v>
      </c>
      <c r="M2288" s="43">
        <f>M2289+M2292</f>
        <v>0</v>
      </c>
      <c r="N2288" s="43">
        <f>N2289+N2292</f>
        <v>0</v>
      </c>
      <c r="O2288" s="43">
        <f>O2289+O2292</f>
        <v>0</v>
      </c>
      <c r="P2288" s="43">
        <f>P2289+P2292</f>
        <v>0</v>
      </c>
      <c r="Q2288" s="43">
        <f>Q2289+Q2292</f>
        <v>0</v>
      </c>
      <c r="R2288" s="43">
        <f>R2289+R2292</f>
        <v>0</v>
      </c>
      <c r="S2288" s="43">
        <f>S2289+S2292</f>
        <v>0</v>
      </c>
      <c r="T2288" s="43">
        <f>T2289+T2292</f>
        <v>0</v>
      </c>
      <c r="U2288" s="43">
        <v>0</v>
      </c>
      <c r="V2288" s="43">
        <f t="shared" si="4499"/>
        <v>0</v>
      </c>
      <c r="W2288" s="43">
        <f>W2289+W2292</f>
        <v>0</v>
      </c>
      <c r="X2288" s="43">
        <f>X2289+X2292</f>
        <v>0</v>
      </c>
      <c r="Y2288" s="43">
        <f>Y2289+Y2292</f>
        <v>0</v>
      </c>
      <c r="Z2288" s="43">
        <f>Z2289+Z2292</f>
        <v>0</v>
      </c>
      <c r="AA2288" s="43">
        <f>AA2289+AA2292</f>
        <v>0</v>
      </c>
      <c r="AB2288" s="43">
        <f>AB2289+AB2292</f>
        <v>0</v>
      </c>
      <c r="AC2288" s="44">
        <f>AC2289+AC2292</f>
        <v>0</v>
      </c>
      <c r="AD2288" s="44">
        <f>AD2289+AD2292</f>
        <v>0</v>
      </c>
      <c r="AE2288" s="45" t="e">
        <f t="shared" si="4495"/>
        <v>#DIV/0!</v>
      </c>
      <c r="AF2288" s="46">
        <f>AF2289+AF2292</f>
        <v>0</v>
      </c>
      <c r="AG2288" s="46">
        <f>AG2289+AG2292</f>
        <v>0</v>
      </c>
      <c r="AH2288" s="47">
        <f>AH2289+AH2292</f>
        <v>0</v>
      </c>
      <c r="AI2288" s="47">
        <f>AI2289+AI2292</f>
        <v>0</v>
      </c>
      <c r="AJ2288" s="47">
        <f>AJ2289+AJ2292</f>
        <v>0</v>
      </c>
      <c r="AK2288" s="47">
        <f>AK2289+AK2292</f>
        <v>0</v>
      </c>
      <c r="AL2288" s="47">
        <f t="shared" si="4496"/>
        <v>0</v>
      </c>
      <c r="AM2288" s="47">
        <f t="shared" si="4497"/>
        <v>0</v>
      </c>
      <c r="AN2288" s="48" t="s">
        <v>36</v>
      </c>
      <c r="AR2288" s="1"/>
      <c r="AS2288" s="1"/>
    </row>
    <row r="2289" ht="78.75" hidden="1">
      <c r="B2289" s="41" t="s">
        <v>850</v>
      </c>
      <c r="C2289" s="41" t="s">
        <v>41</v>
      </c>
      <c r="D2289" s="41" t="s">
        <v>43</v>
      </c>
      <c r="E2289" s="26" t="str">
        <f t="shared" si="4498"/>
        <v>0113</v>
      </c>
      <c r="F2289" s="41" t="s">
        <v>398</v>
      </c>
      <c r="G2289" s="41"/>
      <c r="H2289" s="42" t="s">
        <v>399</v>
      </c>
      <c r="I2289" s="43">
        <f t="shared" ref="I2289:I2293" si="4500">I2290</f>
        <v>0</v>
      </c>
      <c r="J2289" s="43">
        <f t="shared" ref="J2289:J2293" si="4501">J2290</f>
        <v>0</v>
      </c>
      <c r="K2289" s="43">
        <f t="shared" ref="K2289:K2293" si="4502">K2290</f>
        <v>0</v>
      </c>
      <c r="L2289" s="43">
        <f t="shared" ref="L2289:L2293" si="4503">L2290</f>
        <v>0</v>
      </c>
      <c r="M2289" s="43">
        <f t="shared" ref="M2289:M2293" si="4504">M2290</f>
        <v>0</v>
      </c>
      <c r="N2289" s="43">
        <f t="shared" ref="N2289:N2293" si="4505">N2290</f>
        <v>0</v>
      </c>
      <c r="O2289" s="43">
        <f t="shared" ref="O2289:O2303" si="4506">O2290</f>
        <v>0</v>
      </c>
      <c r="P2289" s="43">
        <f t="shared" ref="P2289:P2303" si="4507">P2290</f>
        <v>0</v>
      </c>
      <c r="Q2289" s="43">
        <f t="shared" ref="Q2289:Q2303" si="4508">Q2290</f>
        <v>0</v>
      </c>
      <c r="R2289" s="43">
        <f t="shared" ref="R2289:R2303" si="4509">R2290</f>
        <v>0</v>
      </c>
      <c r="S2289" s="43">
        <f t="shared" ref="S2289:S2303" si="4510">S2290</f>
        <v>0</v>
      </c>
      <c r="T2289" s="43">
        <f t="shared" ref="T2289:T2293" si="4511">T2290</f>
        <v>0</v>
      </c>
      <c r="U2289" s="43">
        <v>0</v>
      </c>
      <c r="V2289" s="43">
        <f t="shared" si="4499"/>
        <v>0</v>
      </c>
      <c r="W2289" s="43">
        <f t="shared" ref="W2289:W2293" si="4512">W2290</f>
        <v>0</v>
      </c>
      <c r="X2289" s="43">
        <f t="shared" ref="X2289:X2293" si="4513">X2290</f>
        <v>0</v>
      </c>
      <c r="Y2289" s="43">
        <f t="shared" ref="Y2289:Y2293" si="4514">Y2290</f>
        <v>0</v>
      </c>
      <c r="Z2289" s="43">
        <f t="shared" ref="Z2289:Z2293" si="4515">Z2290</f>
        <v>0</v>
      </c>
      <c r="AA2289" s="43">
        <f t="shared" ref="AA2289:AA2293" si="4516">AA2290</f>
        <v>0</v>
      </c>
      <c r="AB2289" s="43">
        <f t="shared" ref="AB2289:AB2303" si="4517">AB2290</f>
        <v>0</v>
      </c>
      <c r="AC2289" s="44">
        <f t="shared" ref="AC2289:AC2303" si="4518">AC2290</f>
        <v>0</v>
      </c>
      <c r="AD2289" s="44">
        <f t="shared" ref="AD2289:AD2303" si="4519">AD2290</f>
        <v>0</v>
      </c>
      <c r="AE2289" s="45" t="e">
        <f t="shared" si="4495"/>
        <v>#DIV/0!</v>
      </c>
      <c r="AF2289" s="46">
        <f t="shared" ref="AF2289:AF2303" si="4520">AF2290</f>
        <v>0</v>
      </c>
      <c r="AG2289" s="46">
        <f t="shared" ref="AG2289:AG2303" si="4521">AG2290</f>
        <v>0</v>
      </c>
      <c r="AH2289" s="47">
        <f t="shared" ref="AH2289:AH2303" si="4522">AH2290</f>
        <v>0</v>
      </c>
      <c r="AI2289" s="47">
        <f t="shared" ref="AI2289:AI2303" si="4523">AI2290</f>
        <v>0</v>
      </c>
      <c r="AJ2289" s="47">
        <f t="shared" ref="AJ2289:AJ2303" si="4524">AJ2290</f>
        <v>0</v>
      </c>
      <c r="AK2289" s="47">
        <f t="shared" ref="AK2289:AK2303" si="4525">AK2290</f>
        <v>0</v>
      </c>
      <c r="AL2289" s="47">
        <f t="shared" si="4496"/>
        <v>0</v>
      </c>
      <c r="AM2289" s="47">
        <f t="shared" si="4497"/>
        <v>0</v>
      </c>
      <c r="AN2289" s="48" t="s">
        <v>36</v>
      </c>
      <c r="AO2289" s="1"/>
      <c r="AP2289" s="1"/>
      <c r="AQ2289" s="1"/>
      <c r="AR2289" s="1"/>
      <c r="AS2289" s="1"/>
    </row>
    <row r="2290" ht="31.5" hidden="1">
      <c r="B2290" s="41" t="s">
        <v>850</v>
      </c>
      <c r="C2290" s="41" t="s">
        <v>41</v>
      </c>
      <c r="D2290" s="41" t="s">
        <v>43</v>
      </c>
      <c r="E2290" s="26" t="str">
        <f t="shared" si="4498"/>
        <v>0113</v>
      </c>
      <c r="F2290" s="41" t="s">
        <v>398</v>
      </c>
      <c r="G2290" s="41" t="s">
        <v>177</v>
      </c>
      <c r="H2290" s="42" t="s">
        <v>178</v>
      </c>
      <c r="I2290" s="43">
        <f t="shared" si="4500"/>
        <v>0</v>
      </c>
      <c r="J2290" s="43">
        <f t="shared" si="4501"/>
        <v>0</v>
      </c>
      <c r="K2290" s="43">
        <f t="shared" si="4502"/>
        <v>0</v>
      </c>
      <c r="L2290" s="43">
        <f t="shared" si="4503"/>
        <v>0</v>
      </c>
      <c r="M2290" s="43">
        <f t="shared" si="4504"/>
        <v>0</v>
      </c>
      <c r="N2290" s="43">
        <f t="shared" si="4505"/>
        <v>0</v>
      </c>
      <c r="O2290" s="43">
        <f t="shared" si="4506"/>
        <v>0</v>
      </c>
      <c r="P2290" s="43">
        <f t="shared" si="4507"/>
        <v>0</v>
      </c>
      <c r="Q2290" s="43">
        <f t="shared" si="4508"/>
        <v>0</v>
      </c>
      <c r="R2290" s="43">
        <f t="shared" si="4509"/>
        <v>0</v>
      </c>
      <c r="S2290" s="43">
        <f t="shared" si="4510"/>
        <v>0</v>
      </c>
      <c r="T2290" s="43">
        <f t="shared" si="4511"/>
        <v>0</v>
      </c>
      <c r="U2290" s="43">
        <v>0</v>
      </c>
      <c r="V2290" s="43">
        <f t="shared" si="4499"/>
        <v>0</v>
      </c>
      <c r="W2290" s="43">
        <f t="shared" si="4512"/>
        <v>0</v>
      </c>
      <c r="X2290" s="43">
        <f t="shared" si="4513"/>
        <v>0</v>
      </c>
      <c r="Y2290" s="43">
        <f t="shared" si="4514"/>
        <v>0</v>
      </c>
      <c r="Z2290" s="43">
        <f t="shared" si="4515"/>
        <v>0</v>
      </c>
      <c r="AA2290" s="43">
        <f t="shared" si="4516"/>
        <v>0</v>
      </c>
      <c r="AB2290" s="43">
        <f t="shared" si="4517"/>
        <v>0</v>
      </c>
      <c r="AC2290" s="44">
        <f t="shared" si="4518"/>
        <v>0</v>
      </c>
      <c r="AD2290" s="44">
        <f t="shared" si="4519"/>
        <v>0</v>
      </c>
      <c r="AE2290" s="45" t="e">
        <f t="shared" si="4495"/>
        <v>#DIV/0!</v>
      </c>
      <c r="AF2290" s="46">
        <f t="shared" si="4520"/>
        <v>0</v>
      </c>
      <c r="AG2290" s="46">
        <f t="shared" si="4521"/>
        <v>0</v>
      </c>
      <c r="AH2290" s="47">
        <f t="shared" si="4522"/>
        <v>0</v>
      </c>
      <c r="AI2290" s="47">
        <f t="shared" si="4523"/>
        <v>0</v>
      </c>
      <c r="AJ2290" s="47">
        <f t="shared" si="4524"/>
        <v>0</v>
      </c>
      <c r="AK2290" s="47">
        <f t="shared" si="4525"/>
        <v>0</v>
      </c>
      <c r="AL2290" s="47">
        <f t="shared" si="4496"/>
        <v>0</v>
      </c>
      <c r="AM2290" s="47">
        <f t="shared" si="4497"/>
        <v>0</v>
      </c>
      <c r="AN2290" s="48" t="s">
        <v>36</v>
      </c>
      <c r="AO2290" s="1"/>
      <c r="AP2290" s="1"/>
      <c r="AQ2290" s="1"/>
      <c r="AR2290" s="1"/>
      <c r="AS2290" s="1"/>
    </row>
    <row r="2291" ht="63" hidden="1">
      <c r="B2291" s="41" t="s">
        <v>850</v>
      </c>
      <c r="C2291" s="41" t="s">
        <v>41</v>
      </c>
      <c r="D2291" s="41" t="s">
        <v>43</v>
      </c>
      <c r="E2291" s="26" t="str">
        <f t="shared" si="4498"/>
        <v>0113</v>
      </c>
      <c r="F2291" s="41" t="s">
        <v>398</v>
      </c>
      <c r="G2291" s="41" t="s">
        <v>373</v>
      </c>
      <c r="H2291" s="42" t="s">
        <v>374</v>
      </c>
      <c r="I2291" s="43"/>
      <c r="J2291" s="43"/>
      <c r="K2291" s="43"/>
      <c r="L2291" s="43"/>
      <c r="M2291" s="43"/>
      <c r="N2291" s="43"/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0</v>
      </c>
      <c r="U2291" s="43">
        <v>0</v>
      </c>
      <c r="V2291" s="43">
        <f t="shared" si="4499"/>
        <v>0</v>
      </c>
      <c r="W2291" s="43"/>
      <c r="X2291" s="43"/>
      <c r="Y2291" s="43"/>
      <c r="Z2291" s="43"/>
      <c r="AA2291" s="43"/>
      <c r="AB2291" s="43">
        <v>0</v>
      </c>
      <c r="AC2291" s="44">
        <v>0</v>
      </c>
      <c r="AD2291" s="44">
        <v>0</v>
      </c>
      <c r="AE2291" s="45" t="e">
        <f t="shared" si="4495"/>
        <v>#DIV/0!</v>
      </c>
      <c r="AF2291" s="46">
        <v>0</v>
      </c>
      <c r="AG2291" s="46">
        <v>0</v>
      </c>
      <c r="AH2291" s="47">
        <v>0</v>
      </c>
      <c r="AI2291" s="47">
        <v>0</v>
      </c>
      <c r="AJ2291" s="47">
        <v>0</v>
      </c>
      <c r="AK2291" s="47">
        <v>0</v>
      </c>
      <c r="AL2291" s="47">
        <f t="shared" si="4496"/>
        <v>0</v>
      </c>
      <c r="AM2291" s="47">
        <f t="shared" si="4497"/>
        <v>0</v>
      </c>
      <c r="AN2291" s="48" t="s">
        <v>36</v>
      </c>
      <c r="AR2291" s="1"/>
      <c r="AS2291" s="1"/>
    </row>
    <row r="2292" ht="63" hidden="1">
      <c r="B2292" s="41" t="s">
        <v>850</v>
      </c>
      <c r="C2292" s="41" t="s">
        <v>41</v>
      </c>
      <c r="D2292" s="41" t="s">
        <v>43</v>
      </c>
      <c r="E2292" s="26" t="str">
        <f t="shared" si="4498"/>
        <v>0113</v>
      </c>
      <c r="F2292" s="41" t="s">
        <v>349</v>
      </c>
      <c r="G2292" s="41"/>
      <c r="H2292" s="42" t="s">
        <v>350</v>
      </c>
      <c r="I2292" s="43">
        <f t="shared" si="4500"/>
        <v>0</v>
      </c>
      <c r="J2292" s="43">
        <f t="shared" si="4501"/>
        <v>0</v>
      </c>
      <c r="K2292" s="43">
        <f t="shared" si="4502"/>
        <v>0</v>
      </c>
      <c r="L2292" s="43">
        <f t="shared" si="4503"/>
        <v>0</v>
      </c>
      <c r="M2292" s="43">
        <f t="shared" si="4504"/>
        <v>0</v>
      </c>
      <c r="N2292" s="43">
        <f t="shared" si="4505"/>
        <v>0</v>
      </c>
      <c r="O2292" s="43">
        <f t="shared" si="4506"/>
        <v>0</v>
      </c>
      <c r="P2292" s="43">
        <f t="shared" si="4507"/>
        <v>0</v>
      </c>
      <c r="Q2292" s="43">
        <f t="shared" si="4508"/>
        <v>0</v>
      </c>
      <c r="R2292" s="43">
        <f t="shared" si="4509"/>
        <v>0</v>
      </c>
      <c r="S2292" s="43">
        <f t="shared" si="4510"/>
        <v>0</v>
      </c>
      <c r="T2292" s="43">
        <f t="shared" si="4511"/>
        <v>0</v>
      </c>
      <c r="U2292" s="43">
        <v>0</v>
      </c>
      <c r="V2292" s="43">
        <f t="shared" si="4499"/>
        <v>0</v>
      </c>
      <c r="W2292" s="43">
        <f t="shared" si="4512"/>
        <v>0</v>
      </c>
      <c r="X2292" s="43">
        <f t="shared" si="4513"/>
        <v>0</v>
      </c>
      <c r="Y2292" s="43">
        <f t="shared" si="4514"/>
        <v>0</v>
      </c>
      <c r="Z2292" s="43">
        <f t="shared" si="4515"/>
        <v>0</v>
      </c>
      <c r="AA2292" s="43">
        <f t="shared" si="4516"/>
        <v>0</v>
      </c>
      <c r="AB2292" s="43">
        <f t="shared" si="4517"/>
        <v>0</v>
      </c>
      <c r="AC2292" s="44">
        <f t="shared" si="4518"/>
        <v>0</v>
      </c>
      <c r="AD2292" s="44">
        <f t="shared" si="4519"/>
        <v>0</v>
      </c>
      <c r="AE2292" s="45" t="e">
        <f t="shared" si="4495"/>
        <v>#DIV/0!</v>
      </c>
      <c r="AF2292" s="46">
        <f t="shared" si="4520"/>
        <v>0</v>
      </c>
      <c r="AG2292" s="46">
        <f t="shared" si="4521"/>
        <v>0</v>
      </c>
      <c r="AH2292" s="47">
        <f t="shared" si="4522"/>
        <v>0</v>
      </c>
      <c r="AI2292" s="47">
        <f t="shared" si="4523"/>
        <v>0</v>
      </c>
      <c r="AJ2292" s="47">
        <f t="shared" si="4524"/>
        <v>0</v>
      </c>
      <c r="AK2292" s="47">
        <f t="shared" si="4525"/>
        <v>0</v>
      </c>
      <c r="AL2292" s="47">
        <f t="shared" si="4496"/>
        <v>0</v>
      </c>
      <c r="AM2292" s="47">
        <f t="shared" si="4497"/>
        <v>0</v>
      </c>
      <c r="AN2292" s="48" t="s">
        <v>36</v>
      </c>
      <c r="AO2292" s="1"/>
      <c r="AP2292" s="1"/>
      <c r="AQ2292" s="1"/>
      <c r="AR2292" s="1"/>
      <c r="AS2292" s="1"/>
    </row>
    <row r="2293" ht="31.5" hidden="1">
      <c r="B2293" s="41" t="s">
        <v>850</v>
      </c>
      <c r="C2293" s="41" t="s">
        <v>41</v>
      </c>
      <c r="D2293" s="41" t="s">
        <v>43</v>
      </c>
      <c r="E2293" s="26" t="str">
        <f t="shared" si="4498"/>
        <v>0113</v>
      </c>
      <c r="F2293" s="41" t="s">
        <v>349</v>
      </c>
      <c r="G2293" s="41" t="s">
        <v>177</v>
      </c>
      <c r="H2293" s="42" t="s">
        <v>178</v>
      </c>
      <c r="I2293" s="43">
        <f t="shared" si="4500"/>
        <v>0</v>
      </c>
      <c r="J2293" s="43">
        <f t="shared" si="4501"/>
        <v>0</v>
      </c>
      <c r="K2293" s="43">
        <f t="shared" si="4502"/>
        <v>0</v>
      </c>
      <c r="L2293" s="43">
        <f t="shared" si="4503"/>
        <v>0</v>
      </c>
      <c r="M2293" s="43">
        <f t="shared" si="4504"/>
        <v>0</v>
      </c>
      <c r="N2293" s="43">
        <f t="shared" si="4505"/>
        <v>0</v>
      </c>
      <c r="O2293" s="43">
        <f t="shared" si="4506"/>
        <v>0</v>
      </c>
      <c r="P2293" s="43">
        <f t="shared" si="4507"/>
        <v>0</v>
      </c>
      <c r="Q2293" s="43">
        <f t="shared" si="4508"/>
        <v>0</v>
      </c>
      <c r="R2293" s="43">
        <f t="shared" si="4509"/>
        <v>0</v>
      </c>
      <c r="S2293" s="43">
        <f t="shared" si="4510"/>
        <v>0</v>
      </c>
      <c r="T2293" s="43">
        <f t="shared" si="4511"/>
        <v>0</v>
      </c>
      <c r="U2293" s="43">
        <v>0</v>
      </c>
      <c r="V2293" s="43">
        <f t="shared" si="4499"/>
        <v>0</v>
      </c>
      <c r="W2293" s="43">
        <f t="shared" si="4512"/>
        <v>0</v>
      </c>
      <c r="X2293" s="43">
        <f t="shared" si="4513"/>
        <v>0</v>
      </c>
      <c r="Y2293" s="43">
        <f t="shared" si="4514"/>
        <v>0</v>
      </c>
      <c r="Z2293" s="43">
        <f t="shared" si="4515"/>
        <v>0</v>
      </c>
      <c r="AA2293" s="43">
        <f t="shared" si="4516"/>
        <v>0</v>
      </c>
      <c r="AB2293" s="43">
        <f t="shared" si="4517"/>
        <v>0</v>
      </c>
      <c r="AC2293" s="44">
        <f t="shared" si="4518"/>
        <v>0</v>
      </c>
      <c r="AD2293" s="44">
        <f t="shared" si="4519"/>
        <v>0</v>
      </c>
      <c r="AE2293" s="45" t="e">
        <f t="shared" si="4495"/>
        <v>#DIV/0!</v>
      </c>
      <c r="AF2293" s="46">
        <f t="shared" si="4520"/>
        <v>0</v>
      </c>
      <c r="AG2293" s="46">
        <f t="shared" si="4521"/>
        <v>0</v>
      </c>
      <c r="AH2293" s="47">
        <f t="shared" si="4522"/>
        <v>0</v>
      </c>
      <c r="AI2293" s="47">
        <f t="shared" si="4523"/>
        <v>0</v>
      </c>
      <c r="AJ2293" s="47">
        <f t="shared" si="4524"/>
        <v>0</v>
      </c>
      <c r="AK2293" s="47">
        <f t="shared" si="4525"/>
        <v>0</v>
      </c>
      <c r="AL2293" s="47">
        <f t="shared" si="4496"/>
        <v>0</v>
      </c>
      <c r="AM2293" s="47">
        <f t="shared" si="4497"/>
        <v>0</v>
      </c>
      <c r="AN2293" s="48" t="s">
        <v>36</v>
      </c>
      <c r="AO2293" s="1"/>
      <c r="AP2293" s="1"/>
      <c r="AQ2293" s="1"/>
      <c r="AR2293" s="1"/>
      <c r="AS2293" s="1"/>
    </row>
    <row r="2294" ht="63" hidden="1">
      <c r="B2294" s="41" t="s">
        <v>850</v>
      </c>
      <c r="C2294" s="41" t="s">
        <v>41</v>
      </c>
      <c r="D2294" s="41" t="s">
        <v>43</v>
      </c>
      <c r="E2294" s="26" t="str">
        <f t="shared" si="4498"/>
        <v>0113</v>
      </c>
      <c r="F2294" s="41" t="s">
        <v>349</v>
      </c>
      <c r="G2294" s="41" t="s">
        <v>373</v>
      </c>
      <c r="H2294" s="42" t="s">
        <v>374</v>
      </c>
      <c r="I2294" s="43"/>
      <c r="J2294" s="43"/>
      <c r="K2294" s="43"/>
      <c r="L2294" s="43"/>
      <c r="M2294" s="43"/>
      <c r="N2294" s="43"/>
      <c r="O2294" s="43">
        <v>0</v>
      </c>
      <c r="P2294" s="43">
        <v>0</v>
      </c>
      <c r="Q2294" s="43">
        <v>0</v>
      </c>
      <c r="R2294" s="43">
        <v>0</v>
      </c>
      <c r="S2294" s="43">
        <v>0</v>
      </c>
      <c r="T2294" s="43">
        <v>0</v>
      </c>
      <c r="U2294" s="43">
        <v>0</v>
      </c>
      <c r="V2294" s="43">
        <f t="shared" si="4499"/>
        <v>0</v>
      </c>
      <c r="W2294" s="43"/>
      <c r="X2294" s="43"/>
      <c r="Y2294" s="43"/>
      <c r="Z2294" s="43"/>
      <c r="AA2294" s="43"/>
      <c r="AB2294" s="43">
        <v>0</v>
      </c>
      <c r="AC2294" s="44">
        <v>0</v>
      </c>
      <c r="AD2294" s="44">
        <v>0</v>
      </c>
      <c r="AE2294" s="45" t="e">
        <f t="shared" si="4495"/>
        <v>#DIV/0!</v>
      </c>
      <c r="AF2294" s="46">
        <v>0</v>
      </c>
      <c r="AG2294" s="46">
        <v>0</v>
      </c>
      <c r="AH2294" s="47">
        <v>0</v>
      </c>
      <c r="AI2294" s="47">
        <v>0</v>
      </c>
      <c r="AJ2294" s="47">
        <v>0</v>
      </c>
      <c r="AK2294" s="47">
        <v>0</v>
      </c>
      <c r="AL2294" s="47">
        <f t="shared" si="4496"/>
        <v>0</v>
      </c>
      <c r="AM2294" s="47">
        <f t="shared" si="4497"/>
        <v>0</v>
      </c>
      <c r="AN2294" s="48" t="s">
        <v>36</v>
      </c>
      <c r="AO2294" s="1"/>
      <c r="AP2294" s="1"/>
      <c r="AQ2294" s="1"/>
      <c r="AR2294" s="1"/>
      <c r="AS2294" s="1"/>
    </row>
    <row r="2295" ht="31.5">
      <c r="B2295" s="41" t="s">
        <v>850</v>
      </c>
      <c r="C2295" s="41" t="s">
        <v>41</v>
      </c>
      <c r="D2295" s="41" t="s">
        <v>43</v>
      </c>
      <c r="E2295" s="26" t="str">
        <f t="shared" si="4498"/>
        <v>0113</v>
      </c>
      <c r="F2295" s="41" t="s">
        <v>87</v>
      </c>
      <c r="G2295" s="41"/>
      <c r="H2295" s="42" t="s">
        <v>88</v>
      </c>
      <c r="I2295" s="43"/>
      <c r="J2295" s="43"/>
      <c r="K2295" s="43"/>
      <c r="L2295" s="43"/>
      <c r="M2295" s="43"/>
      <c r="N2295" s="43"/>
      <c r="O2295" s="43">
        <f t="shared" si="4506"/>
        <v>0</v>
      </c>
      <c r="P2295" s="43">
        <f t="shared" si="4507"/>
        <v>0</v>
      </c>
      <c r="Q2295" s="43">
        <f t="shared" si="4508"/>
        <v>0</v>
      </c>
      <c r="R2295" s="43"/>
      <c r="S2295" s="43"/>
      <c r="T2295" s="43"/>
      <c r="U2295" s="43"/>
      <c r="V2295" s="43">
        <f t="shared" si="4499"/>
        <v>0</v>
      </c>
      <c r="W2295" s="43"/>
      <c r="X2295" s="43"/>
      <c r="Y2295" s="43"/>
      <c r="Z2295" s="43"/>
      <c r="AA2295" s="43"/>
      <c r="AB2295" s="43">
        <f t="shared" si="4517"/>
        <v>50</v>
      </c>
      <c r="AC2295" s="44">
        <f t="shared" si="4518"/>
        <v>50</v>
      </c>
      <c r="AD2295" s="44">
        <f t="shared" si="4519"/>
        <v>50</v>
      </c>
      <c r="AE2295" s="45">
        <f t="shared" si="4495"/>
        <v>100</v>
      </c>
      <c r="AF2295" s="43">
        <f t="shared" si="4520"/>
        <v>50</v>
      </c>
      <c r="AG2295" s="43">
        <f t="shared" si="4521"/>
        <v>0</v>
      </c>
      <c r="AH2295" s="43">
        <f t="shared" si="4522"/>
        <v>0</v>
      </c>
      <c r="AI2295" s="43">
        <f t="shared" si="4523"/>
        <v>0</v>
      </c>
      <c r="AJ2295" s="43">
        <f t="shared" si="4524"/>
        <v>0</v>
      </c>
      <c r="AK2295" s="43">
        <f t="shared" si="4525"/>
        <v>0</v>
      </c>
      <c r="AL2295" s="43">
        <f t="shared" si="4496"/>
        <v>50</v>
      </c>
      <c r="AM2295" s="43">
        <f t="shared" si="4497"/>
        <v>-50</v>
      </c>
      <c r="AN2295" s="19"/>
      <c r="AO2295" s="1"/>
      <c r="AP2295" s="1"/>
      <c r="AQ2295" s="1"/>
      <c r="AR2295" s="1"/>
      <c r="AS2295" s="1"/>
    </row>
    <row r="2296">
      <c r="B2296" s="41" t="s">
        <v>850</v>
      </c>
      <c r="C2296" s="41" t="s">
        <v>41</v>
      </c>
      <c r="D2296" s="41" t="s">
        <v>43</v>
      </c>
      <c r="E2296" s="26" t="str">
        <f t="shared" si="4498"/>
        <v>0113</v>
      </c>
      <c r="F2296" s="41" t="s">
        <v>680</v>
      </c>
      <c r="G2296" s="41"/>
      <c r="H2296" s="42" t="s">
        <v>681</v>
      </c>
      <c r="I2296" s="43"/>
      <c r="J2296" s="43"/>
      <c r="K2296" s="43"/>
      <c r="L2296" s="43"/>
      <c r="M2296" s="43"/>
      <c r="N2296" s="43"/>
      <c r="O2296" s="43">
        <f t="shared" si="4506"/>
        <v>0</v>
      </c>
      <c r="P2296" s="43">
        <f t="shared" si="4507"/>
        <v>0</v>
      </c>
      <c r="Q2296" s="43">
        <f t="shared" si="4508"/>
        <v>0</v>
      </c>
      <c r="R2296" s="43"/>
      <c r="S2296" s="43"/>
      <c r="T2296" s="43"/>
      <c r="U2296" s="43"/>
      <c r="V2296" s="43">
        <f t="shared" si="4499"/>
        <v>0</v>
      </c>
      <c r="W2296" s="43"/>
      <c r="X2296" s="43"/>
      <c r="Y2296" s="43"/>
      <c r="Z2296" s="43"/>
      <c r="AA2296" s="43"/>
      <c r="AB2296" s="43">
        <f t="shared" si="4517"/>
        <v>50</v>
      </c>
      <c r="AC2296" s="44">
        <f t="shared" si="4518"/>
        <v>50</v>
      </c>
      <c r="AD2296" s="44">
        <f t="shared" si="4519"/>
        <v>50</v>
      </c>
      <c r="AE2296" s="45">
        <f t="shared" si="4495"/>
        <v>100</v>
      </c>
      <c r="AF2296" s="43">
        <f t="shared" si="4520"/>
        <v>50</v>
      </c>
      <c r="AG2296" s="43">
        <f t="shared" si="4521"/>
        <v>0</v>
      </c>
      <c r="AH2296" s="43">
        <f t="shared" si="4522"/>
        <v>0</v>
      </c>
      <c r="AI2296" s="43">
        <f t="shared" si="4523"/>
        <v>0</v>
      </c>
      <c r="AJ2296" s="43">
        <f t="shared" si="4524"/>
        <v>0</v>
      </c>
      <c r="AK2296" s="43">
        <f t="shared" si="4525"/>
        <v>0</v>
      </c>
      <c r="AL2296" s="43">
        <f t="shared" si="4496"/>
        <v>50</v>
      </c>
      <c r="AM2296" s="43">
        <f t="shared" si="4497"/>
        <v>-50</v>
      </c>
      <c r="AN2296" s="19"/>
      <c r="AR2296" s="1"/>
      <c r="AS2296" s="1"/>
    </row>
    <row r="2297" ht="63">
      <c r="B2297" s="41" t="s">
        <v>850</v>
      </c>
      <c r="C2297" s="41" t="s">
        <v>41</v>
      </c>
      <c r="D2297" s="41" t="s">
        <v>43</v>
      </c>
      <c r="E2297" s="26" t="str">
        <f t="shared" si="4498"/>
        <v>0113</v>
      </c>
      <c r="F2297" s="55" t="s">
        <v>698</v>
      </c>
      <c r="G2297" s="41"/>
      <c r="H2297" s="42" t="s">
        <v>699</v>
      </c>
      <c r="I2297" s="43"/>
      <c r="J2297" s="43"/>
      <c r="K2297" s="43"/>
      <c r="L2297" s="43"/>
      <c r="M2297" s="43"/>
      <c r="N2297" s="43"/>
      <c r="O2297" s="43">
        <f t="shared" si="4506"/>
        <v>0</v>
      </c>
      <c r="P2297" s="43">
        <f t="shared" si="4507"/>
        <v>0</v>
      </c>
      <c r="Q2297" s="43">
        <f t="shared" si="4508"/>
        <v>0</v>
      </c>
      <c r="R2297" s="43"/>
      <c r="S2297" s="43"/>
      <c r="T2297" s="43"/>
      <c r="U2297" s="43"/>
      <c r="V2297" s="43">
        <f t="shared" si="4499"/>
        <v>0</v>
      </c>
      <c r="W2297" s="43"/>
      <c r="X2297" s="43"/>
      <c r="Y2297" s="43"/>
      <c r="Z2297" s="43"/>
      <c r="AA2297" s="43"/>
      <c r="AB2297" s="43">
        <f t="shared" si="4517"/>
        <v>50</v>
      </c>
      <c r="AC2297" s="44">
        <f t="shared" si="4518"/>
        <v>50</v>
      </c>
      <c r="AD2297" s="44">
        <f t="shared" si="4519"/>
        <v>50</v>
      </c>
      <c r="AE2297" s="45">
        <f t="shared" si="4495"/>
        <v>100</v>
      </c>
      <c r="AF2297" s="43">
        <f t="shared" si="4520"/>
        <v>50</v>
      </c>
      <c r="AG2297" s="43">
        <f t="shared" si="4521"/>
        <v>0</v>
      </c>
      <c r="AH2297" s="43">
        <f t="shared" si="4522"/>
        <v>0</v>
      </c>
      <c r="AI2297" s="43">
        <f t="shared" si="4523"/>
        <v>0</v>
      </c>
      <c r="AJ2297" s="43">
        <f t="shared" si="4524"/>
        <v>0</v>
      </c>
      <c r="AK2297" s="43">
        <f t="shared" si="4525"/>
        <v>0</v>
      </c>
      <c r="AL2297" s="43">
        <f t="shared" si="4496"/>
        <v>50</v>
      </c>
      <c r="AM2297" s="43">
        <f t="shared" si="4497"/>
        <v>-50</v>
      </c>
      <c r="AN2297" s="19"/>
      <c r="AO2297" s="1"/>
      <c r="AP2297" s="1"/>
      <c r="AQ2297" s="1"/>
      <c r="AR2297" s="1"/>
      <c r="AS2297" s="1"/>
    </row>
    <row r="2298" ht="78.75">
      <c r="B2298" s="41" t="s">
        <v>850</v>
      </c>
      <c r="C2298" s="41" t="s">
        <v>41</v>
      </c>
      <c r="D2298" s="41" t="s">
        <v>43</v>
      </c>
      <c r="E2298" s="26" t="str">
        <f t="shared" si="4498"/>
        <v>0113</v>
      </c>
      <c r="F2298" s="55" t="s">
        <v>698</v>
      </c>
      <c r="G2298" s="41" t="s">
        <v>71</v>
      </c>
      <c r="H2298" s="42" t="s">
        <v>72</v>
      </c>
      <c r="I2298" s="43"/>
      <c r="J2298" s="43"/>
      <c r="K2298" s="43"/>
      <c r="L2298" s="43"/>
      <c r="M2298" s="43"/>
      <c r="N2298" s="43"/>
      <c r="O2298" s="43">
        <f t="shared" si="4506"/>
        <v>0</v>
      </c>
      <c r="P2298" s="43">
        <f t="shared" si="4507"/>
        <v>0</v>
      </c>
      <c r="Q2298" s="43">
        <f t="shared" si="4508"/>
        <v>0</v>
      </c>
      <c r="R2298" s="43"/>
      <c r="S2298" s="43"/>
      <c r="T2298" s="43"/>
      <c r="U2298" s="43"/>
      <c r="V2298" s="43">
        <f t="shared" si="4499"/>
        <v>0</v>
      </c>
      <c r="W2298" s="43"/>
      <c r="X2298" s="43"/>
      <c r="Y2298" s="43"/>
      <c r="Z2298" s="43"/>
      <c r="AA2298" s="43"/>
      <c r="AB2298" s="43">
        <f t="shared" si="4517"/>
        <v>50</v>
      </c>
      <c r="AC2298" s="44">
        <f t="shared" si="4518"/>
        <v>50</v>
      </c>
      <c r="AD2298" s="44">
        <f t="shared" si="4519"/>
        <v>50</v>
      </c>
      <c r="AE2298" s="45">
        <f t="shared" si="4495"/>
        <v>100</v>
      </c>
      <c r="AF2298" s="43">
        <f t="shared" si="4520"/>
        <v>50</v>
      </c>
      <c r="AG2298" s="43">
        <f t="shared" si="4521"/>
        <v>0</v>
      </c>
      <c r="AH2298" s="43">
        <f t="shared" si="4522"/>
        <v>0</v>
      </c>
      <c r="AI2298" s="43">
        <f t="shared" si="4523"/>
        <v>0</v>
      </c>
      <c r="AJ2298" s="43">
        <f t="shared" si="4524"/>
        <v>0</v>
      </c>
      <c r="AK2298" s="43">
        <f t="shared" si="4525"/>
        <v>0</v>
      </c>
      <c r="AL2298" s="43">
        <f t="shared" si="4496"/>
        <v>50</v>
      </c>
      <c r="AM2298" s="43">
        <f t="shared" si="4497"/>
        <v>-50</v>
      </c>
      <c r="AN2298" s="19"/>
      <c r="AO2298" s="1"/>
      <c r="AP2298" s="1"/>
      <c r="AQ2298" s="1"/>
      <c r="AR2298" s="1"/>
      <c r="AS2298" s="1"/>
    </row>
    <row r="2299" ht="31.5">
      <c r="B2299" s="41" t="s">
        <v>850</v>
      </c>
      <c r="C2299" s="41" t="s">
        <v>41</v>
      </c>
      <c r="D2299" s="41" t="s">
        <v>43</v>
      </c>
      <c r="E2299" s="26" t="str">
        <f t="shared" si="4498"/>
        <v>0113</v>
      </c>
      <c r="F2299" s="55" t="s">
        <v>698</v>
      </c>
      <c r="G2299" s="41" t="s">
        <v>93</v>
      </c>
      <c r="H2299" s="42" t="s">
        <v>94</v>
      </c>
      <c r="I2299" s="43"/>
      <c r="J2299" s="43"/>
      <c r="K2299" s="43"/>
      <c r="L2299" s="43"/>
      <c r="M2299" s="43"/>
      <c r="N2299" s="43"/>
      <c r="O2299" s="43">
        <v>0</v>
      </c>
      <c r="P2299" s="43">
        <v>0</v>
      </c>
      <c r="Q2299" s="43">
        <v>0</v>
      </c>
      <c r="R2299" s="43"/>
      <c r="S2299" s="43"/>
      <c r="T2299" s="43"/>
      <c r="U2299" s="43"/>
      <c r="V2299" s="43">
        <f t="shared" si="4499"/>
        <v>0</v>
      </c>
      <c r="W2299" s="43"/>
      <c r="X2299" s="43"/>
      <c r="Y2299" s="43"/>
      <c r="Z2299" s="43"/>
      <c r="AA2299" s="43"/>
      <c r="AB2299" s="43">
        <v>50</v>
      </c>
      <c r="AC2299" s="44">
        <v>50</v>
      </c>
      <c r="AD2299" s="44">
        <v>50</v>
      </c>
      <c r="AE2299" s="45">
        <f t="shared" si="4495"/>
        <v>100</v>
      </c>
      <c r="AF2299" s="43">
        <v>50</v>
      </c>
      <c r="AG2299" s="43">
        <v>0</v>
      </c>
      <c r="AH2299" s="43">
        <v>0</v>
      </c>
      <c r="AI2299" s="43">
        <v>0</v>
      </c>
      <c r="AJ2299" s="43">
        <v>0</v>
      </c>
      <c r="AK2299" s="43">
        <v>0</v>
      </c>
      <c r="AL2299" s="43">
        <f t="shared" si="4496"/>
        <v>50</v>
      </c>
      <c r="AM2299" s="43">
        <f t="shared" si="4497"/>
        <v>-50</v>
      </c>
      <c r="AN2299" s="19"/>
      <c r="AO2299" s="1"/>
      <c r="AP2299" s="1"/>
      <c r="AQ2299" s="1"/>
      <c r="AR2299" s="1"/>
      <c r="AS2299" s="1"/>
    </row>
    <row r="2300" ht="47.25">
      <c r="B2300" s="41" t="s">
        <v>850</v>
      </c>
      <c r="C2300" s="41" t="s">
        <v>41</v>
      </c>
      <c r="D2300" s="41" t="s">
        <v>43</v>
      </c>
      <c r="E2300" s="26" t="str">
        <f t="shared" si="4498"/>
        <v>0113</v>
      </c>
      <c r="F2300" s="41" t="s">
        <v>101</v>
      </c>
      <c r="G2300" s="41"/>
      <c r="H2300" s="42" t="s">
        <v>102</v>
      </c>
      <c r="I2300" s="43"/>
      <c r="J2300" s="43"/>
      <c r="K2300" s="43"/>
      <c r="L2300" s="43"/>
      <c r="M2300" s="43"/>
      <c r="N2300" s="43"/>
      <c r="O2300" s="43">
        <f t="shared" si="4506"/>
        <v>0</v>
      </c>
      <c r="P2300" s="43">
        <f t="shared" si="4507"/>
        <v>0</v>
      </c>
      <c r="Q2300" s="43">
        <f t="shared" si="4508"/>
        <v>0</v>
      </c>
      <c r="R2300" s="43">
        <f t="shared" si="4509"/>
        <v>0</v>
      </c>
      <c r="S2300" s="43">
        <f t="shared" si="4510"/>
        <v>0</v>
      </c>
      <c r="T2300" s="43"/>
      <c r="U2300" s="43"/>
      <c r="V2300" s="43">
        <f t="shared" si="4499"/>
        <v>0</v>
      </c>
      <c r="W2300" s="43"/>
      <c r="X2300" s="43"/>
      <c r="Y2300" s="43"/>
      <c r="Z2300" s="43"/>
      <c r="AA2300" s="43"/>
      <c r="AB2300" s="43">
        <f t="shared" si="4517"/>
        <v>1102.45237</v>
      </c>
      <c r="AC2300" s="44">
        <f t="shared" si="4518"/>
        <v>1425.34079</v>
      </c>
      <c r="AD2300" s="44">
        <f t="shared" si="4519"/>
        <v>1425.34079</v>
      </c>
      <c r="AE2300" s="45">
        <f t="shared" si="4495"/>
        <v>100</v>
      </c>
      <c r="AF2300" s="43">
        <f t="shared" si="4520"/>
        <v>1127.45237</v>
      </c>
      <c r="AG2300" s="43">
        <f t="shared" si="4521"/>
        <v>0</v>
      </c>
      <c r="AH2300" s="43">
        <f t="shared" si="4522"/>
        <v>0</v>
      </c>
      <c r="AI2300" s="43">
        <f t="shared" si="4523"/>
        <v>0</v>
      </c>
      <c r="AJ2300" s="43">
        <f t="shared" si="4524"/>
        <v>0</v>
      </c>
      <c r="AK2300" s="43">
        <f t="shared" si="4525"/>
        <v>0</v>
      </c>
      <c r="AL2300" s="43">
        <f t="shared" si="4496"/>
        <v>1127.45237</v>
      </c>
      <c r="AM2300" s="43">
        <f t="shared" si="4497"/>
        <v>-1127.45237</v>
      </c>
      <c r="AN2300" s="19"/>
      <c r="AO2300" s="1"/>
      <c r="AP2300" s="1"/>
      <c r="AQ2300" s="1"/>
      <c r="AR2300" s="1"/>
      <c r="AS2300" s="1"/>
    </row>
    <row r="2301" ht="31.5">
      <c r="B2301" s="41" t="s">
        <v>850</v>
      </c>
      <c r="C2301" s="41" t="s">
        <v>41</v>
      </c>
      <c r="D2301" s="41" t="s">
        <v>43</v>
      </c>
      <c r="E2301" s="26" t="str">
        <f t="shared" si="4498"/>
        <v>0113</v>
      </c>
      <c r="F2301" s="41" t="s">
        <v>103</v>
      </c>
      <c r="G2301" s="41"/>
      <c r="H2301" s="42" t="s">
        <v>104</v>
      </c>
      <c r="I2301" s="43"/>
      <c r="J2301" s="43"/>
      <c r="K2301" s="43"/>
      <c r="L2301" s="43"/>
      <c r="M2301" s="43"/>
      <c r="N2301" s="43"/>
      <c r="O2301" s="43">
        <f t="shared" si="4506"/>
        <v>0</v>
      </c>
      <c r="P2301" s="43">
        <f t="shared" si="4507"/>
        <v>0</v>
      </c>
      <c r="Q2301" s="43">
        <f t="shared" si="4508"/>
        <v>0</v>
      </c>
      <c r="R2301" s="43">
        <f t="shared" si="4509"/>
        <v>0</v>
      </c>
      <c r="S2301" s="43">
        <f t="shared" si="4510"/>
        <v>0</v>
      </c>
      <c r="T2301" s="43"/>
      <c r="U2301" s="43"/>
      <c r="V2301" s="43">
        <f t="shared" si="4499"/>
        <v>0</v>
      </c>
      <c r="W2301" s="43"/>
      <c r="X2301" s="43"/>
      <c r="Y2301" s="43"/>
      <c r="Z2301" s="43"/>
      <c r="AA2301" s="43"/>
      <c r="AB2301" s="43">
        <f t="shared" si="4517"/>
        <v>1102.45237</v>
      </c>
      <c r="AC2301" s="44">
        <f t="shared" si="4518"/>
        <v>1425.34079</v>
      </c>
      <c r="AD2301" s="44">
        <f t="shared" si="4519"/>
        <v>1425.34079</v>
      </c>
      <c r="AE2301" s="45">
        <f t="shared" si="4495"/>
        <v>100</v>
      </c>
      <c r="AF2301" s="43">
        <f t="shared" si="4520"/>
        <v>1127.45237</v>
      </c>
      <c r="AG2301" s="43">
        <f t="shared" si="4521"/>
        <v>0</v>
      </c>
      <c r="AH2301" s="43">
        <f t="shared" si="4522"/>
        <v>0</v>
      </c>
      <c r="AI2301" s="43">
        <f t="shared" si="4523"/>
        <v>0</v>
      </c>
      <c r="AJ2301" s="43">
        <f t="shared" si="4524"/>
        <v>0</v>
      </c>
      <c r="AK2301" s="43">
        <f t="shared" si="4525"/>
        <v>0</v>
      </c>
      <c r="AL2301" s="43">
        <f t="shared" si="4496"/>
        <v>1127.45237</v>
      </c>
      <c r="AM2301" s="43">
        <f t="shared" si="4497"/>
        <v>-1127.45237</v>
      </c>
      <c r="AN2301" s="19"/>
      <c r="AR2301" s="1"/>
      <c r="AS2301" s="1"/>
    </row>
    <row r="2302" ht="31.5">
      <c r="B2302" s="41" t="s">
        <v>850</v>
      </c>
      <c r="C2302" s="41" t="s">
        <v>41</v>
      </c>
      <c r="D2302" s="41" t="s">
        <v>43</v>
      </c>
      <c r="E2302" s="26" t="str">
        <f t="shared" si="4498"/>
        <v>0113</v>
      </c>
      <c r="F2302" s="41" t="s">
        <v>105</v>
      </c>
      <c r="G2302" s="41"/>
      <c r="H2302" s="42" t="s">
        <v>106</v>
      </c>
      <c r="I2302" s="43"/>
      <c r="J2302" s="43"/>
      <c r="K2302" s="43"/>
      <c r="L2302" s="43"/>
      <c r="M2302" s="43"/>
      <c r="N2302" s="43"/>
      <c r="O2302" s="43">
        <f t="shared" si="4506"/>
        <v>0</v>
      </c>
      <c r="P2302" s="43">
        <f t="shared" si="4507"/>
        <v>0</v>
      </c>
      <c r="Q2302" s="43">
        <f t="shared" si="4508"/>
        <v>0</v>
      </c>
      <c r="R2302" s="43">
        <f t="shared" si="4509"/>
        <v>0</v>
      </c>
      <c r="S2302" s="43">
        <f t="shared" si="4510"/>
        <v>0</v>
      </c>
      <c r="T2302" s="43"/>
      <c r="U2302" s="43"/>
      <c r="V2302" s="43">
        <f t="shared" si="4499"/>
        <v>0</v>
      </c>
      <c r="W2302" s="43"/>
      <c r="X2302" s="43"/>
      <c r="Y2302" s="43"/>
      <c r="Z2302" s="43"/>
      <c r="AA2302" s="43"/>
      <c r="AB2302" s="43">
        <f t="shared" si="4517"/>
        <v>1102.45237</v>
      </c>
      <c r="AC2302" s="44">
        <f t="shared" si="4518"/>
        <v>1425.34079</v>
      </c>
      <c r="AD2302" s="44">
        <f t="shared" si="4519"/>
        <v>1425.34079</v>
      </c>
      <c r="AE2302" s="45">
        <f t="shared" si="4495"/>
        <v>100</v>
      </c>
      <c r="AF2302" s="43">
        <f t="shared" si="4520"/>
        <v>1127.45237</v>
      </c>
      <c r="AG2302" s="43">
        <f t="shared" si="4521"/>
        <v>0</v>
      </c>
      <c r="AH2302" s="43">
        <f t="shared" si="4522"/>
        <v>0</v>
      </c>
      <c r="AI2302" s="43">
        <f t="shared" si="4523"/>
        <v>0</v>
      </c>
      <c r="AJ2302" s="43">
        <f t="shared" si="4524"/>
        <v>0</v>
      </c>
      <c r="AK2302" s="43">
        <f t="shared" si="4525"/>
        <v>0</v>
      </c>
      <c r="AL2302" s="43">
        <f t="shared" si="4496"/>
        <v>1127.45237</v>
      </c>
      <c r="AM2302" s="43">
        <f t="shared" si="4497"/>
        <v>-1127.45237</v>
      </c>
      <c r="AN2302" s="19"/>
      <c r="AO2302" s="1"/>
      <c r="AP2302" s="1"/>
      <c r="AQ2302" s="1"/>
      <c r="AR2302" s="1"/>
      <c r="AS2302" s="1"/>
    </row>
    <row r="2303">
      <c r="B2303" s="41" t="s">
        <v>850</v>
      </c>
      <c r="C2303" s="41" t="s">
        <v>41</v>
      </c>
      <c r="D2303" s="41" t="s">
        <v>43</v>
      </c>
      <c r="E2303" s="26" t="str">
        <f t="shared" si="4498"/>
        <v>0113</v>
      </c>
      <c r="F2303" s="41" t="s">
        <v>105</v>
      </c>
      <c r="G2303" s="41" t="s">
        <v>59</v>
      </c>
      <c r="H2303" s="42" t="s">
        <v>60</v>
      </c>
      <c r="I2303" s="43"/>
      <c r="J2303" s="43"/>
      <c r="K2303" s="43"/>
      <c r="L2303" s="43"/>
      <c r="M2303" s="43"/>
      <c r="N2303" s="43"/>
      <c r="O2303" s="43">
        <f t="shared" si="4506"/>
        <v>0</v>
      </c>
      <c r="P2303" s="43">
        <f t="shared" si="4507"/>
        <v>0</v>
      </c>
      <c r="Q2303" s="43">
        <f t="shared" si="4508"/>
        <v>0</v>
      </c>
      <c r="R2303" s="43">
        <f t="shared" si="4509"/>
        <v>0</v>
      </c>
      <c r="S2303" s="43">
        <f t="shared" si="4510"/>
        <v>0</v>
      </c>
      <c r="T2303" s="43"/>
      <c r="U2303" s="43"/>
      <c r="V2303" s="43">
        <f t="shared" si="4499"/>
        <v>0</v>
      </c>
      <c r="W2303" s="43"/>
      <c r="X2303" s="43"/>
      <c r="Y2303" s="43"/>
      <c r="Z2303" s="43"/>
      <c r="AA2303" s="43"/>
      <c r="AB2303" s="43">
        <f t="shared" si="4517"/>
        <v>1102.45237</v>
      </c>
      <c r="AC2303" s="44">
        <f t="shared" si="4518"/>
        <v>1425.34079</v>
      </c>
      <c r="AD2303" s="44">
        <f t="shared" si="4519"/>
        <v>1425.34079</v>
      </c>
      <c r="AE2303" s="45">
        <f t="shared" si="4495"/>
        <v>100</v>
      </c>
      <c r="AF2303" s="43">
        <f t="shared" si="4520"/>
        <v>1127.45237</v>
      </c>
      <c r="AG2303" s="43">
        <f t="shared" si="4521"/>
        <v>0</v>
      </c>
      <c r="AH2303" s="43">
        <f t="shared" si="4522"/>
        <v>0</v>
      </c>
      <c r="AI2303" s="43">
        <f t="shared" si="4523"/>
        <v>0</v>
      </c>
      <c r="AJ2303" s="43">
        <f t="shared" si="4524"/>
        <v>0</v>
      </c>
      <c r="AK2303" s="43">
        <f t="shared" si="4525"/>
        <v>0</v>
      </c>
      <c r="AL2303" s="43">
        <f t="shared" si="4496"/>
        <v>1127.45237</v>
      </c>
      <c r="AM2303" s="43">
        <f t="shared" si="4497"/>
        <v>-1127.45237</v>
      </c>
      <c r="AN2303" s="19"/>
      <c r="AO2303" s="1"/>
      <c r="AP2303" s="1"/>
      <c r="AQ2303" s="1"/>
      <c r="AR2303" s="1"/>
      <c r="AS2303" s="1"/>
    </row>
    <row r="2304">
      <c r="B2304" s="41" t="s">
        <v>850</v>
      </c>
      <c r="C2304" s="41" t="s">
        <v>41</v>
      </c>
      <c r="D2304" s="41" t="s">
        <v>43</v>
      </c>
      <c r="E2304" s="26" t="str">
        <f t="shared" si="4498"/>
        <v>0113</v>
      </c>
      <c r="F2304" s="41" t="s">
        <v>105</v>
      </c>
      <c r="G2304" s="41" t="s">
        <v>61</v>
      </c>
      <c r="H2304" s="42" t="s">
        <v>62</v>
      </c>
      <c r="I2304" s="43"/>
      <c r="J2304" s="43"/>
      <c r="K2304" s="43"/>
      <c r="L2304" s="43"/>
      <c r="M2304" s="43"/>
      <c r="N2304" s="43"/>
      <c r="O2304" s="43">
        <v>0</v>
      </c>
      <c r="P2304" s="43">
        <v>0</v>
      </c>
      <c r="Q2304" s="43">
        <v>0</v>
      </c>
      <c r="R2304" s="43">
        <v>0</v>
      </c>
      <c r="S2304" s="43">
        <v>0</v>
      </c>
      <c r="T2304" s="43"/>
      <c r="U2304" s="43"/>
      <c r="V2304" s="43">
        <f t="shared" si="4499"/>
        <v>0</v>
      </c>
      <c r="W2304" s="43"/>
      <c r="X2304" s="43"/>
      <c r="Y2304" s="43"/>
      <c r="Z2304" s="43"/>
      <c r="AA2304" s="43"/>
      <c r="AB2304" s="43">
        <v>1102.45237</v>
      </c>
      <c r="AC2304" s="44">
        <v>1425.34079</v>
      </c>
      <c r="AD2304" s="44">
        <v>1425.34079</v>
      </c>
      <c r="AE2304" s="45">
        <f t="shared" si="4495"/>
        <v>100</v>
      </c>
      <c r="AF2304" s="43">
        <v>1127.45237</v>
      </c>
      <c r="AG2304" s="43">
        <v>0</v>
      </c>
      <c r="AH2304" s="43">
        <v>0</v>
      </c>
      <c r="AI2304" s="43">
        <v>0</v>
      </c>
      <c r="AJ2304" s="43">
        <v>0</v>
      </c>
      <c r="AK2304" s="43">
        <v>0</v>
      </c>
      <c r="AL2304" s="43">
        <f t="shared" si="4496"/>
        <v>1127.45237</v>
      </c>
      <c r="AM2304" s="43">
        <f t="shared" si="4497"/>
        <v>-1127.45237</v>
      </c>
      <c r="AN2304" s="19"/>
      <c r="AO2304" s="1"/>
      <c r="AP2304" s="1"/>
      <c r="AQ2304" s="1"/>
      <c r="AR2304" s="1"/>
      <c r="AS2304" s="1"/>
    </row>
    <row r="2305" s="24" customFormat="1" ht="31.5">
      <c r="B2305" s="25" t="s">
        <v>850</v>
      </c>
      <c r="C2305" s="25" t="s">
        <v>117</v>
      </c>
      <c r="D2305" s="25"/>
      <c r="E2305" s="32" t="str">
        <f t="shared" si="4498"/>
        <v>03</v>
      </c>
      <c r="F2305" s="25"/>
      <c r="G2305" s="25"/>
      <c r="H2305" s="27" t="s">
        <v>199</v>
      </c>
      <c r="I2305" s="28">
        <f>I2320+I2306</f>
        <v>2048.8000000000002</v>
      </c>
      <c r="J2305" s="28">
        <f>J2320+J2306</f>
        <v>2116.4000000000001</v>
      </c>
      <c r="K2305" s="28">
        <f>K2320+K2306</f>
        <v>1701.1999999999998</v>
      </c>
      <c r="L2305" s="28">
        <f>L2320+L2306</f>
        <v>0</v>
      </c>
      <c r="M2305" s="28">
        <f>M2320+M2306</f>
        <v>0</v>
      </c>
      <c r="N2305" s="28">
        <f>N2320+N2306</f>
        <v>-10.300000000000001</v>
      </c>
      <c r="O2305" s="28">
        <f>O2320+O2306</f>
        <v>0</v>
      </c>
      <c r="P2305" s="28">
        <f>P2320+P2306</f>
        <v>0</v>
      </c>
      <c r="Q2305" s="28">
        <f>Q2320+Q2306</f>
        <v>0</v>
      </c>
      <c r="R2305" s="28">
        <f>R2320+R2306</f>
        <v>0</v>
      </c>
      <c r="S2305" s="28">
        <f>S2320+S2306</f>
        <v>0</v>
      </c>
      <c r="T2305" s="28">
        <f>T2320+T2306</f>
        <v>0</v>
      </c>
      <c r="U2305" s="28">
        <v>0</v>
      </c>
      <c r="V2305" s="28">
        <f t="shared" si="4499"/>
        <v>2048.8000000000002</v>
      </c>
      <c r="W2305" s="28">
        <f>W2320+W2306</f>
        <v>0</v>
      </c>
      <c r="X2305" s="28">
        <f>X2320+X2306</f>
        <v>0</v>
      </c>
      <c r="Y2305" s="28">
        <f>Y2320+Y2306</f>
        <v>0</v>
      </c>
      <c r="Z2305" s="28">
        <f>Z2320+Z2306</f>
        <v>0</v>
      </c>
      <c r="AA2305" s="28">
        <f>AA2320+AA2306</f>
        <v>0</v>
      </c>
      <c r="AB2305" s="28">
        <f>AB2320+AB2306</f>
        <v>1094.1586499999999</v>
      </c>
      <c r="AC2305" s="29">
        <f>AC2320+AC2306</f>
        <v>1701.634</v>
      </c>
      <c r="AD2305" s="29">
        <f>AD2320+AD2306</f>
        <v>1695.8500899999999</v>
      </c>
      <c r="AE2305" s="30">
        <f t="shared" si="4495"/>
        <v>99.660096707047458</v>
      </c>
      <c r="AF2305" s="28">
        <f>AF2320+AF2306</f>
        <v>1701.634</v>
      </c>
      <c r="AG2305" s="28">
        <f>AG2320+AG2306</f>
        <v>0</v>
      </c>
      <c r="AH2305" s="28">
        <f>AH2320+AH2306</f>
        <v>0</v>
      </c>
      <c r="AI2305" s="28">
        <f>AI2320+AI2306</f>
        <v>0</v>
      </c>
      <c r="AJ2305" s="28">
        <f>AJ2320+AJ2306</f>
        <v>0</v>
      </c>
      <c r="AK2305" s="28">
        <f>AK2320+AK2306</f>
        <v>0</v>
      </c>
      <c r="AL2305" s="28">
        <f t="shared" si="4496"/>
        <v>1701.634</v>
      </c>
      <c r="AM2305" s="28">
        <f t="shared" si="4497"/>
        <v>347.16600000000017</v>
      </c>
      <c r="AN2305" s="31"/>
      <c r="AO2305" s="24"/>
      <c r="AP2305" s="24"/>
      <c r="AQ2305" s="24"/>
      <c r="AR2305" s="24"/>
      <c r="AS2305" s="24"/>
    </row>
    <row r="2306" s="33" customFormat="1" ht="47.25">
      <c r="B2306" s="34" t="s">
        <v>850</v>
      </c>
      <c r="C2306" s="34" t="s">
        <v>117</v>
      </c>
      <c r="D2306" s="34" t="s">
        <v>446</v>
      </c>
      <c r="E2306" s="35" t="str">
        <f t="shared" si="4498"/>
        <v>0310</v>
      </c>
      <c r="F2306" s="34"/>
      <c r="G2306" s="34"/>
      <c r="H2306" s="36" t="s">
        <v>700</v>
      </c>
      <c r="I2306" s="37">
        <f>I2307</f>
        <v>852.40000000000009</v>
      </c>
      <c r="J2306" s="37">
        <f>J2307</f>
        <v>882.80000000000007</v>
      </c>
      <c r="K2306" s="37">
        <f>K2307</f>
        <v>467.60000000000002</v>
      </c>
      <c r="L2306" s="37">
        <f>L2307</f>
        <v>0</v>
      </c>
      <c r="M2306" s="37">
        <f>M2307</f>
        <v>0</v>
      </c>
      <c r="N2306" s="37">
        <f>N2307</f>
        <v>-10.300000000000001</v>
      </c>
      <c r="O2306" s="37">
        <f>O2307</f>
        <v>0</v>
      </c>
      <c r="P2306" s="37">
        <f>P2307</f>
        <v>0</v>
      </c>
      <c r="Q2306" s="37">
        <f>Q2307</f>
        <v>0</v>
      </c>
      <c r="R2306" s="37">
        <f>R2307</f>
        <v>0</v>
      </c>
      <c r="S2306" s="37">
        <f>S2307</f>
        <v>0</v>
      </c>
      <c r="T2306" s="37">
        <f>T2307</f>
        <v>0</v>
      </c>
      <c r="U2306" s="37">
        <v>0</v>
      </c>
      <c r="V2306" s="37">
        <f t="shared" si="4499"/>
        <v>852.40000000000009</v>
      </c>
      <c r="W2306" s="37">
        <f>W2307</f>
        <v>0</v>
      </c>
      <c r="X2306" s="37">
        <f>X2307</f>
        <v>0</v>
      </c>
      <c r="Y2306" s="37">
        <f>Y2307</f>
        <v>0</v>
      </c>
      <c r="Z2306" s="37">
        <f>Z2307</f>
        <v>0</v>
      </c>
      <c r="AA2306" s="37">
        <f>AA2307</f>
        <v>0</v>
      </c>
      <c r="AB2306" s="37">
        <f>AB2307</f>
        <v>350.07974999999999</v>
      </c>
      <c r="AC2306" s="38">
        <f>AC2307</f>
        <v>402.03400000000005</v>
      </c>
      <c r="AD2306" s="38">
        <f>AD2307</f>
        <v>400.86705000000001</v>
      </c>
      <c r="AE2306" s="39">
        <f t="shared" si="4495"/>
        <v>99.709738479830051</v>
      </c>
      <c r="AF2306" s="37">
        <f>AF2307</f>
        <v>402.03400000000005</v>
      </c>
      <c r="AG2306" s="37">
        <f>AG2307</f>
        <v>0</v>
      </c>
      <c r="AH2306" s="37">
        <f>AH2307</f>
        <v>0</v>
      </c>
      <c r="AI2306" s="37">
        <f>AI2307</f>
        <v>0</v>
      </c>
      <c r="AJ2306" s="37">
        <f>AJ2307</f>
        <v>0</v>
      </c>
      <c r="AK2306" s="37">
        <f>AK2307</f>
        <v>0</v>
      </c>
      <c r="AL2306" s="37">
        <f t="shared" si="4496"/>
        <v>402.03400000000005</v>
      </c>
      <c r="AM2306" s="37">
        <f t="shared" si="4497"/>
        <v>450.36600000000004</v>
      </c>
      <c r="AN2306" s="40"/>
      <c r="AO2306" s="33"/>
      <c r="AP2306" s="33"/>
      <c r="AQ2306" s="33"/>
      <c r="AR2306" s="33"/>
      <c r="AS2306" s="33"/>
    </row>
    <row r="2307">
      <c r="B2307" s="41" t="s">
        <v>850</v>
      </c>
      <c r="C2307" s="41" t="s">
        <v>117</v>
      </c>
      <c r="D2307" s="41" t="s">
        <v>446</v>
      </c>
      <c r="E2307" s="26" t="str">
        <f t="shared" si="4498"/>
        <v>0310</v>
      </c>
      <c r="F2307" s="41" t="s">
        <v>351</v>
      </c>
      <c r="G2307" s="41"/>
      <c r="H2307" s="42" t="s">
        <v>352</v>
      </c>
      <c r="I2307" s="43">
        <f>I2313+I2308</f>
        <v>852.40000000000009</v>
      </c>
      <c r="J2307" s="43">
        <f>J2313+J2308</f>
        <v>882.80000000000007</v>
      </c>
      <c r="K2307" s="43">
        <f>K2313+K2308</f>
        <v>467.60000000000002</v>
      </c>
      <c r="L2307" s="43">
        <f>L2313+L2308</f>
        <v>0</v>
      </c>
      <c r="M2307" s="43">
        <f>M2313+M2308</f>
        <v>0</v>
      </c>
      <c r="N2307" s="43">
        <f>N2313+N2308</f>
        <v>-10.300000000000001</v>
      </c>
      <c r="O2307" s="43">
        <f>O2313+O2308</f>
        <v>0</v>
      </c>
      <c r="P2307" s="43">
        <f>P2313+P2308</f>
        <v>0</v>
      </c>
      <c r="Q2307" s="43">
        <f>Q2313+Q2308</f>
        <v>0</v>
      </c>
      <c r="R2307" s="43">
        <f>R2313+R2308</f>
        <v>0</v>
      </c>
      <c r="S2307" s="43">
        <f>S2313+S2308</f>
        <v>0</v>
      </c>
      <c r="T2307" s="43">
        <f>T2313+T2308</f>
        <v>0</v>
      </c>
      <c r="U2307" s="43">
        <v>0</v>
      </c>
      <c r="V2307" s="43">
        <f t="shared" si="4499"/>
        <v>852.40000000000009</v>
      </c>
      <c r="W2307" s="43">
        <f>W2313+W2308</f>
        <v>0</v>
      </c>
      <c r="X2307" s="43">
        <f>X2313+X2308</f>
        <v>0</v>
      </c>
      <c r="Y2307" s="43">
        <f>Y2313+Y2308</f>
        <v>0</v>
      </c>
      <c r="Z2307" s="43">
        <f>Z2313+Z2308</f>
        <v>0</v>
      </c>
      <c r="AA2307" s="43">
        <f>AA2313+AA2308</f>
        <v>0</v>
      </c>
      <c r="AB2307" s="43">
        <f>AB2313+AB2308</f>
        <v>350.07974999999999</v>
      </c>
      <c r="AC2307" s="44">
        <f>AC2313+AC2308</f>
        <v>402.03400000000005</v>
      </c>
      <c r="AD2307" s="44">
        <f>AD2313+AD2308</f>
        <v>400.86705000000001</v>
      </c>
      <c r="AE2307" s="45">
        <f t="shared" si="4495"/>
        <v>99.709738479830051</v>
      </c>
      <c r="AF2307" s="43">
        <f>AF2313+AF2308</f>
        <v>402.03400000000005</v>
      </c>
      <c r="AG2307" s="43">
        <f>AG2313+AG2308</f>
        <v>0</v>
      </c>
      <c r="AH2307" s="43">
        <f>AH2313+AH2308</f>
        <v>0</v>
      </c>
      <c r="AI2307" s="43">
        <f>AI2313+AI2308</f>
        <v>0</v>
      </c>
      <c r="AJ2307" s="43">
        <f>AJ2313+AJ2308</f>
        <v>0</v>
      </c>
      <c r="AK2307" s="43">
        <f>AK2313+AK2308</f>
        <v>0</v>
      </c>
      <c r="AL2307" s="43">
        <f t="shared" si="4496"/>
        <v>402.03400000000005</v>
      </c>
      <c r="AM2307" s="43">
        <f t="shared" si="4497"/>
        <v>450.36600000000004</v>
      </c>
      <c r="AN2307" s="2"/>
      <c r="AO2307" s="1"/>
      <c r="AP2307" s="1"/>
      <c r="AQ2307" s="1"/>
      <c r="AR2307" s="1"/>
      <c r="AS2307" s="1"/>
    </row>
    <row r="2308" ht="63">
      <c r="B2308" s="41" t="s">
        <v>850</v>
      </c>
      <c r="C2308" s="41" t="s">
        <v>117</v>
      </c>
      <c r="D2308" s="41" t="s">
        <v>446</v>
      </c>
      <c r="E2308" s="26" t="str">
        <f t="shared" si="4498"/>
        <v>0310</v>
      </c>
      <c r="F2308" s="41" t="s">
        <v>701</v>
      </c>
      <c r="G2308" s="41"/>
      <c r="H2308" s="42" t="s">
        <v>702</v>
      </c>
      <c r="I2308" s="43">
        <f t="shared" ref="I2308:I2314" si="4526">I2309</f>
        <v>27.600000000000001</v>
      </c>
      <c r="J2308" s="43">
        <f t="shared" ref="J2308:J2314" si="4527">J2309</f>
        <v>27.600000000000001</v>
      </c>
      <c r="K2308" s="43">
        <f t="shared" ref="K2308:K2314" si="4528">K2309</f>
        <v>27.600000000000001</v>
      </c>
      <c r="L2308" s="43">
        <f t="shared" ref="L2308:L2314" si="4529">L2309</f>
        <v>0</v>
      </c>
      <c r="M2308" s="43">
        <f t="shared" ref="M2308:M2314" si="4530">M2309</f>
        <v>0</v>
      </c>
      <c r="N2308" s="43">
        <f t="shared" ref="N2308:N2314" si="4531">N2309</f>
        <v>0</v>
      </c>
      <c r="O2308" s="43">
        <f t="shared" ref="O2308:O2314" si="4532">O2309</f>
        <v>0</v>
      </c>
      <c r="P2308" s="43">
        <f t="shared" ref="P2308:P2314" si="4533">P2309</f>
        <v>0</v>
      </c>
      <c r="Q2308" s="43">
        <f t="shared" ref="Q2308:Q2314" si="4534">Q2309</f>
        <v>0</v>
      </c>
      <c r="R2308" s="43">
        <f t="shared" ref="R2308:R2314" si="4535">R2309</f>
        <v>0</v>
      </c>
      <c r="S2308" s="43">
        <f t="shared" ref="S2308:S2314" si="4536">S2309</f>
        <v>0</v>
      </c>
      <c r="T2308" s="43">
        <f t="shared" ref="T2308:T2314" si="4537">T2309</f>
        <v>0</v>
      </c>
      <c r="U2308" s="43">
        <v>0</v>
      </c>
      <c r="V2308" s="43">
        <f t="shared" si="4499"/>
        <v>27.600000000000001</v>
      </c>
      <c r="W2308" s="43">
        <f t="shared" ref="W2308:W2314" si="4538">W2309</f>
        <v>0</v>
      </c>
      <c r="X2308" s="43">
        <f t="shared" ref="X2308:X2314" si="4539">X2309</f>
        <v>0</v>
      </c>
      <c r="Y2308" s="43">
        <f t="shared" ref="Y2308:Y2314" si="4540">Y2309</f>
        <v>0</v>
      </c>
      <c r="Z2308" s="43">
        <f t="shared" ref="Z2308:Z2314" si="4541">Z2309</f>
        <v>0</v>
      </c>
      <c r="AA2308" s="43">
        <f t="shared" ref="AA2308:AA2314" si="4542">AA2309</f>
        <v>0</v>
      </c>
      <c r="AB2308" s="43">
        <f t="shared" ref="AB2308:AB2314" si="4543">AB2309</f>
        <v>27.600000000000001</v>
      </c>
      <c r="AC2308" s="44">
        <f t="shared" ref="AC2308:AC2314" si="4544">AC2309</f>
        <v>27.600000000000001</v>
      </c>
      <c r="AD2308" s="44">
        <f t="shared" ref="AD2308:AD2314" si="4545">AD2309</f>
        <v>27.600000000000001</v>
      </c>
      <c r="AE2308" s="45">
        <f t="shared" si="4495"/>
        <v>100</v>
      </c>
      <c r="AF2308" s="43">
        <f t="shared" ref="AF2308:AF2314" si="4546">AF2309</f>
        <v>27.600000000000001</v>
      </c>
      <c r="AG2308" s="43">
        <f t="shared" ref="AG2308:AG2314" si="4547">AG2309</f>
        <v>0</v>
      </c>
      <c r="AH2308" s="43">
        <f t="shared" ref="AH2308:AH2314" si="4548">AH2309</f>
        <v>0</v>
      </c>
      <c r="AI2308" s="43">
        <f t="shared" ref="AI2308:AI2314" si="4549">AI2309</f>
        <v>0</v>
      </c>
      <c r="AJ2308" s="43">
        <f t="shared" ref="AJ2308:AJ2314" si="4550">AJ2309</f>
        <v>0</v>
      </c>
      <c r="AK2308" s="43">
        <f t="shared" ref="AK2308:AK2314" si="4551">AK2309</f>
        <v>0</v>
      </c>
      <c r="AL2308" s="43">
        <f t="shared" si="4496"/>
        <v>27.600000000000001</v>
      </c>
      <c r="AM2308" s="43">
        <f t="shared" si="4497"/>
        <v>0</v>
      </c>
      <c r="AN2308" s="2"/>
      <c r="AO2308" s="1"/>
      <c r="AP2308" s="1"/>
      <c r="AQ2308" s="1"/>
      <c r="AR2308" s="1"/>
      <c r="AS2308" s="1"/>
    </row>
    <row r="2309" ht="47.25">
      <c r="B2309" s="41" t="s">
        <v>850</v>
      </c>
      <c r="C2309" s="41" t="s">
        <v>117</v>
      </c>
      <c r="D2309" s="41" t="s">
        <v>446</v>
      </c>
      <c r="E2309" s="26" t="str">
        <f t="shared" si="4498"/>
        <v>0310</v>
      </c>
      <c r="F2309" s="41" t="s">
        <v>703</v>
      </c>
      <c r="G2309" s="41"/>
      <c r="H2309" s="42" t="s">
        <v>704</v>
      </c>
      <c r="I2309" s="43">
        <f t="shared" si="4526"/>
        <v>27.600000000000001</v>
      </c>
      <c r="J2309" s="43">
        <f t="shared" si="4527"/>
        <v>27.600000000000001</v>
      </c>
      <c r="K2309" s="43">
        <f t="shared" si="4528"/>
        <v>27.600000000000001</v>
      </c>
      <c r="L2309" s="43">
        <f t="shared" si="4529"/>
        <v>0</v>
      </c>
      <c r="M2309" s="43">
        <f t="shared" si="4530"/>
        <v>0</v>
      </c>
      <c r="N2309" s="43">
        <f t="shared" si="4531"/>
        <v>0</v>
      </c>
      <c r="O2309" s="43">
        <f t="shared" si="4532"/>
        <v>0</v>
      </c>
      <c r="P2309" s="43">
        <f t="shared" si="4533"/>
        <v>0</v>
      </c>
      <c r="Q2309" s="43">
        <f t="shared" si="4534"/>
        <v>0</v>
      </c>
      <c r="R2309" s="43">
        <f t="shared" si="4535"/>
        <v>0</v>
      </c>
      <c r="S2309" s="43">
        <f t="shared" si="4536"/>
        <v>0</v>
      </c>
      <c r="T2309" s="43">
        <f t="shared" si="4537"/>
        <v>0</v>
      </c>
      <c r="U2309" s="43">
        <v>0</v>
      </c>
      <c r="V2309" s="43">
        <f t="shared" si="4499"/>
        <v>27.600000000000001</v>
      </c>
      <c r="W2309" s="43">
        <f t="shared" si="4538"/>
        <v>0</v>
      </c>
      <c r="X2309" s="43">
        <f t="shared" si="4539"/>
        <v>0</v>
      </c>
      <c r="Y2309" s="43">
        <f t="shared" si="4540"/>
        <v>0</v>
      </c>
      <c r="Z2309" s="43">
        <f t="shared" si="4541"/>
        <v>0</v>
      </c>
      <c r="AA2309" s="43">
        <f t="shared" si="4542"/>
        <v>0</v>
      </c>
      <c r="AB2309" s="43">
        <f t="shared" si="4543"/>
        <v>27.600000000000001</v>
      </c>
      <c r="AC2309" s="44">
        <f t="shared" si="4544"/>
        <v>27.600000000000001</v>
      </c>
      <c r="AD2309" s="44">
        <f t="shared" si="4545"/>
        <v>27.600000000000001</v>
      </c>
      <c r="AE2309" s="45">
        <f t="shared" si="4495"/>
        <v>100</v>
      </c>
      <c r="AF2309" s="43">
        <f t="shared" si="4546"/>
        <v>27.600000000000001</v>
      </c>
      <c r="AG2309" s="43">
        <f t="shared" si="4547"/>
        <v>0</v>
      </c>
      <c r="AH2309" s="43">
        <f t="shared" si="4548"/>
        <v>0</v>
      </c>
      <c r="AI2309" s="43">
        <f t="shared" si="4549"/>
        <v>0</v>
      </c>
      <c r="AJ2309" s="43">
        <f t="shared" si="4550"/>
        <v>0</v>
      </c>
      <c r="AK2309" s="43">
        <f t="shared" si="4551"/>
        <v>0</v>
      </c>
      <c r="AL2309" s="43">
        <f t="shared" si="4496"/>
        <v>27.600000000000001</v>
      </c>
      <c r="AM2309" s="43">
        <f t="shared" si="4497"/>
        <v>0</v>
      </c>
      <c r="AN2309" s="2"/>
      <c r="AR2309" s="1"/>
      <c r="AS2309" s="1"/>
    </row>
    <row r="2310" ht="31.5">
      <c r="B2310" s="41" t="s">
        <v>850</v>
      </c>
      <c r="C2310" s="41" t="s">
        <v>117</v>
      </c>
      <c r="D2310" s="41" t="s">
        <v>446</v>
      </c>
      <c r="E2310" s="26" t="str">
        <f t="shared" si="4498"/>
        <v>0310</v>
      </c>
      <c r="F2310" s="41" t="s">
        <v>705</v>
      </c>
      <c r="G2310" s="41"/>
      <c r="H2310" s="42" t="s">
        <v>706</v>
      </c>
      <c r="I2310" s="43">
        <f t="shared" si="4526"/>
        <v>27.600000000000001</v>
      </c>
      <c r="J2310" s="43">
        <f t="shared" si="4527"/>
        <v>27.600000000000001</v>
      </c>
      <c r="K2310" s="43">
        <f t="shared" si="4528"/>
        <v>27.600000000000001</v>
      </c>
      <c r="L2310" s="43">
        <f t="shared" si="4529"/>
        <v>0</v>
      </c>
      <c r="M2310" s="43">
        <f t="shared" si="4530"/>
        <v>0</v>
      </c>
      <c r="N2310" s="43">
        <f t="shared" si="4531"/>
        <v>0</v>
      </c>
      <c r="O2310" s="43">
        <f t="shared" si="4532"/>
        <v>0</v>
      </c>
      <c r="P2310" s="43">
        <f t="shared" si="4533"/>
        <v>0</v>
      </c>
      <c r="Q2310" s="43">
        <f t="shared" si="4534"/>
        <v>0</v>
      </c>
      <c r="R2310" s="43">
        <f t="shared" si="4535"/>
        <v>0</v>
      </c>
      <c r="S2310" s="43">
        <f t="shared" si="4536"/>
        <v>0</v>
      </c>
      <c r="T2310" s="43">
        <f t="shared" si="4537"/>
        <v>0</v>
      </c>
      <c r="U2310" s="43">
        <v>0</v>
      </c>
      <c r="V2310" s="43">
        <f t="shared" si="4499"/>
        <v>27.600000000000001</v>
      </c>
      <c r="W2310" s="43">
        <f t="shared" si="4538"/>
        <v>0</v>
      </c>
      <c r="X2310" s="43">
        <f t="shared" si="4539"/>
        <v>0</v>
      </c>
      <c r="Y2310" s="43">
        <f t="shared" si="4540"/>
        <v>0</v>
      </c>
      <c r="Z2310" s="43">
        <f t="shared" si="4541"/>
        <v>0</v>
      </c>
      <c r="AA2310" s="43">
        <f t="shared" si="4542"/>
        <v>0</v>
      </c>
      <c r="AB2310" s="43">
        <f t="shared" si="4543"/>
        <v>27.600000000000001</v>
      </c>
      <c r="AC2310" s="44">
        <f t="shared" si="4544"/>
        <v>27.600000000000001</v>
      </c>
      <c r="AD2310" s="44">
        <f t="shared" si="4545"/>
        <v>27.600000000000001</v>
      </c>
      <c r="AE2310" s="45">
        <f t="shared" si="4495"/>
        <v>100</v>
      </c>
      <c r="AF2310" s="43">
        <f t="shared" si="4546"/>
        <v>27.600000000000001</v>
      </c>
      <c r="AG2310" s="43">
        <f t="shared" si="4547"/>
        <v>0</v>
      </c>
      <c r="AH2310" s="43">
        <f t="shared" si="4548"/>
        <v>0</v>
      </c>
      <c r="AI2310" s="43">
        <f t="shared" si="4549"/>
        <v>0</v>
      </c>
      <c r="AJ2310" s="43">
        <f t="shared" si="4550"/>
        <v>0</v>
      </c>
      <c r="AK2310" s="43">
        <f t="shared" si="4551"/>
        <v>0</v>
      </c>
      <c r="AL2310" s="43">
        <f t="shared" si="4496"/>
        <v>27.600000000000001</v>
      </c>
      <c r="AM2310" s="43">
        <f t="shared" si="4497"/>
        <v>0</v>
      </c>
      <c r="AN2310" s="2"/>
      <c r="AO2310" s="1"/>
      <c r="AP2310" s="1"/>
      <c r="AQ2310" s="1"/>
      <c r="AR2310" s="1"/>
      <c r="AS2310" s="1"/>
    </row>
    <row r="2311" ht="31.5">
      <c r="B2311" s="41" t="s">
        <v>850</v>
      </c>
      <c r="C2311" s="41" t="s">
        <v>117</v>
      </c>
      <c r="D2311" s="41" t="s">
        <v>446</v>
      </c>
      <c r="E2311" s="26" t="str">
        <f t="shared" si="4498"/>
        <v>0310</v>
      </c>
      <c r="F2311" s="41" t="s">
        <v>705</v>
      </c>
      <c r="G2311" s="41" t="s">
        <v>53</v>
      </c>
      <c r="H2311" s="42" t="s">
        <v>54</v>
      </c>
      <c r="I2311" s="43">
        <f t="shared" si="4526"/>
        <v>27.600000000000001</v>
      </c>
      <c r="J2311" s="43">
        <f t="shared" si="4527"/>
        <v>27.600000000000001</v>
      </c>
      <c r="K2311" s="43">
        <f t="shared" si="4528"/>
        <v>27.600000000000001</v>
      </c>
      <c r="L2311" s="43">
        <f t="shared" si="4529"/>
        <v>0</v>
      </c>
      <c r="M2311" s="43">
        <f t="shared" si="4530"/>
        <v>0</v>
      </c>
      <c r="N2311" s="43">
        <f t="shared" si="4531"/>
        <v>0</v>
      </c>
      <c r="O2311" s="43">
        <f t="shared" si="4532"/>
        <v>0</v>
      </c>
      <c r="P2311" s="43">
        <f t="shared" si="4533"/>
        <v>0</v>
      </c>
      <c r="Q2311" s="43">
        <f t="shared" si="4534"/>
        <v>0</v>
      </c>
      <c r="R2311" s="43">
        <f t="shared" si="4535"/>
        <v>0</v>
      </c>
      <c r="S2311" s="43">
        <f t="shared" si="4536"/>
        <v>0</v>
      </c>
      <c r="T2311" s="43">
        <f t="shared" si="4537"/>
        <v>0</v>
      </c>
      <c r="U2311" s="43">
        <v>0</v>
      </c>
      <c r="V2311" s="43">
        <f t="shared" si="4499"/>
        <v>27.600000000000001</v>
      </c>
      <c r="W2311" s="43">
        <f t="shared" si="4538"/>
        <v>0</v>
      </c>
      <c r="X2311" s="43">
        <f t="shared" si="4539"/>
        <v>0</v>
      </c>
      <c r="Y2311" s="43">
        <f t="shared" si="4540"/>
        <v>0</v>
      </c>
      <c r="Z2311" s="43">
        <f t="shared" si="4541"/>
        <v>0</v>
      </c>
      <c r="AA2311" s="43">
        <f t="shared" si="4542"/>
        <v>0</v>
      </c>
      <c r="AB2311" s="43">
        <f t="shared" si="4543"/>
        <v>27.600000000000001</v>
      </c>
      <c r="AC2311" s="44">
        <f t="shared" si="4544"/>
        <v>27.600000000000001</v>
      </c>
      <c r="AD2311" s="44">
        <f t="shared" si="4545"/>
        <v>27.600000000000001</v>
      </c>
      <c r="AE2311" s="45">
        <f t="shared" si="4495"/>
        <v>100</v>
      </c>
      <c r="AF2311" s="43">
        <f t="shared" si="4546"/>
        <v>27.600000000000001</v>
      </c>
      <c r="AG2311" s="43">
        <f t="shared" si="4547"/>
        <v>0</v>
      </c>
      <c r="AH2311" s="43">
        <f t="shared" si="4548"/>
        <v>0</v>
      </c>
      <c r="AI2311" s="43">
        <f t="shared" si="4549"/>
        <v>0</v>
      </c>
      <c r="AJ2311" s="43">
        <f t="shared" si="4550"/>
        <v>0</v>
      </c>
      <c r="AK2311" s="43">
        <f t="shared" si="4551"/>
        <v>0</v>
      </c>
      <c r="AL2311" s="43">
        <f t="shared" si="4496"/>
        <v>27.600000000000001</v>
      </c>
      <c r="AM2311" s="43">
        <f t="shared" si="4497"/>
        <v>0</v>
      </c>
      <c r="AN2311" s="2"/>
      <c r="AO2311" s="1"/>
      <c r="AP2311" s="1"/>
      <c r="AQ2311" s="1"/>
      <c r="AR2311" s="1"/>
      <c r="AS2311" s="1"/>
    </row>
    <row r="2312" ht="31.5">
      <c r="B2312" s="41" t="s">
        <v>850</v>
      </c>
      <c r="C2312" s="41" t="s">
        <v>117</v>
      </c>
      <c r="D2312" s="41" t="s">
        <v>446</v>
      </c>
      <c r="E2312" s="26" t="str">
        <f t="shared" si="4498"/>
        <v>0310</v>
      </c>
      <c r="F2312" s="41" t="s">
        <v>705</v>
      </c>
      <c r="G2312" s="41" t="s">
        <v>55</v>
      </c>
      <c r="H2312" s="42" t="s">
        <v>56</v>
      </c>
      <c r="I2312" s="43">
        <v>27.600000000000001</v>
      </c>
      <c r="J2312" s="43">
        <v>27.600000000000001</v>
      </c>
      <c r="K2312" s="43">
        <v>27.600000000000001</v>
      </c>
      <c r="L2312" s="43"/>
      <c r="M2312" s="43"/>
      <c r="N2312" s="43"/>
      <c r="O2312" s="43">
        <v>0</v>
      </c>
      <c r="P2312" s="43">
        <v>0</v>
      </c>
      <c r="Q2312" s="43">
        <v>0</v>
      </c>
      <c r="R2312" s="43">
        <v>0</v>
      </c>
      <c r="S2312" s="43">
        <v>0</v>
      </c>
      <c r="T2312" s="43">
        <v>0</v>
      </c>
      <c r="U2312" s="43">
        <v>0</v>
      </c>
      <c r="V2312" s="43">
        <f t="shared" si="4499"/>
        <v>27.600000000000001</v>
      </c>
      <c r="W2312" s="43"/>
      <c r="X2312" s="43"/>
      <c r="Y2312" s="43"/>
      <c r="Z2312" s="43"/>
      <c r="AA2312" s="43"/>
      <c r="AB2312" s="43">
        <v>27.600000000000001</v>
      </c>
      <c r="AC2312" s="44">
        <v>27.600000000000001</v>
      </c>
      <c r="AD2312" s="44">
        <v>27.600000000000001</v>
      </c>
      <c r="AE2312" s="45">
        <f t="shared" si="4495"/>
        <v>100</v>
      </c>
      <c r="AF2312" s="43">
        <v>27.600000000000001</v>
      </c>
      <c r="AG2312" s="43">
        <v>0</v>
      </c>
      <c r="AH2312" s="43">
        <v>0</v>
      </c>
      <c r="AI2312" s="43">
        <v>0</v>
      </c>
      <c r="AJ2312" s="43">
        <v>0</v>
      </c>
      <c r="AK2312" s="43">
        <v>0</v>
      </c>
      <c r="AL2312" s="43">
        <f t="shared" si="4496"/>
        <v>27.600000000000001</v>
      </c>
      <c r="AM2312" s="43">
        <f t="shared" si="4497"/>
        <v>0</v>
      </c>
      <c r="AN2312" s="19"/>
      <c r="AO2312" s="1"/>
      <c r="AP2312" s="1"/>
      <c r="AQ2312" s="1"/>
      <c r="AR2312" s="1"/>
      <c r="AS2312" s="1"/>
    </row>
    <row r="2313" ht="47.25">
      <c r="B2313" s="41" t="s">
        <v>850</v>
      </c>
      <c r="C2313" s="41" t="s">
        <v>117</v>
      </c>
      <c r="D2313" s="41" t="s">
        <v>446</v>
      </c>
      <c r="E2313" s="26" t="str">
        <f t="shared" si="4498"/>
        <v>0310</v>
      </c>
      <c r="F2313" s="41" t="s">
        <v>707</v>
      </c>
      <c r="G2313" s="41"/>
      <c r="H2313" s="42" t="s">
        <v>708</v>
      </c>
      <c r="I2313" s="43">
        <f t="shared" si="4526"/>
        <v>824.80000000000007</v>
      </c>
      <c r="J2313" s="43">
        <f t="shared" si="4527"/>
        <v>855.20000000000005</v>
      </c>
      <c r="K2313" s="43">
        <f t="shared" si="4528"/>
        <v>440</v>
      </c>
      <c r="L2313" s="43">
        <f t="shared" si="4529"/>
        <v>0</v>
      </c>
      <c r="M2313" s="43">
        <f t="shared" si="4530"/>
        <v>0</v>
      </c>
      <c r="N2313" s="43">
        <f t="shared" si="4531"/>
        <v>-10.300000000000001</v>
      </c>
      <c r="O2313" s="43">
        <f t="shared" si="4532"/>
        <v>0</v>
      </c>
      <c r="P2313" s="43">
        <f t="shared" si="4533"/>
        <v>0</v>
      </c>
      <c r="Q2313" s="43">
        <f t="shared" si="4534"/>
        <v>0</v>
      </c>
      <c r="R2313" s="43">
        <f t="shared" si="4535"/>
        <v>0</v>
      </c>
      <c r="S2313" s="43">
        <f t="shared" si="4536"/>
        <v>0</v>
      </c>
      <c r="T2313" s="43">
        <f t="shared" si="4537"/>
        <v>0</v>
      </c>
      <c r="U2313" s="43">
        <v>0</v>
      </c>
      <c r="V2313" s="43">
        <f t="shared" si="4499"/>
        <v>824.80000000000007</v>
      </c>
      <c r="W2313" s="43">
        <f t="shared" si="4538"/>
        <v>0</v>
      </c>
      <c r="X2313" s="43">
        <f t="shared" si="4539"/>
        <v>0</v>
      </c>
      <c r="Y2313" s="43">
        <f t="shared" si="4540"/>
        <v>0</v>
      </c>
      <c r="Z2313" s="43">
        <f t="shared" si="4541"/>
        <v>0</v>
      </c>
      <c r="AA2313" s="43">
        <f t="shared" si="4542"/>
        <v>0</v>
      </c>
      <c r="AB2313" s="43">
        <f t="shared" si="4543"/>
        <v>322.47974999999997</v>
      </c>
      <c r="AC2313" s="44">
        <f t="shared" si="4544"/>
        <v>374.43400000000003</v>
      </c>
      <c r="AD2313" s="44">
        <f t="shared" si="4545"/>
        <v>373.26704999999998</v>
      </c>
      <c r="AE2313" s="45">
        <f t="shared" si="4495"/>
        <v>99.688342938942498</v>
      </c>
      <c r="AF2313" s="43">
        <f t="shared" si="4546"/>
        <v>374.43400000000003</v>
      </c>
      <c r="AG2313" s="43">
        <f t="shared" si="4547"/>
        <v>0</v>
      </c>
      <c r="AH2313" s="43">
        <f t="shared" si="4548"/>
        <v>0</v>
      </c>
      <c r="AI2313" s="43">
        <f t="shared" si="4549"/>
        <v>0</v>
      </c>
      <c r="AJ2313" s="43">
        <f t="shared" si="4550"/>
        <v>0</v>
      </c>
      <c r="AK2313" s="43">
        <f t="shared" si="4551"/>
        <v>0</v>
      </c>
      <c r="AL2313" s="43">
        <f t="shared" si="4496"/>
        <v>374.43400000000003</v>
      </c>
      <c r="AM2313" s="43">
        <f t="shared" si="4497"/>
        <v>450.36600000000004</v>
      </c>
      <c r="AN2313" s="2"/>
      <c r="AO2313" s="1"/>
      <c r="AP2313" s="1"/>
      <c r="AQ2313" s="1"/>
      <c r="AR2313" s="1"/>
      <c r="AS2313" s="1"/>
    </row>
    <row r="2314" ht="31.5">
      <c r="B2314" s="41" t="s">
        <v>850</v>
      </c>
      <c r="C2314" s="41" t="s">
        <v>117</v>
      </c>
      <c r="D2314" s="41" t="s">
        <v>446</v>
      </c>
      <c r="E2314" s="26" t="str">
        <f t="shared" si="4498"/>
        <v>0310</v>
      </c>
      <c r="F2314" s="41" t="s">
        <v>709</v>
      </c>
      <c r="G2314" s="41"/>
      <c r="H2314" s="42" t="s">
        <v>710</v>
      </c>
      <c r="I2314" s="43">
        <f t="shared" si="4526"/>
        <v>824.80000000000007</v>
      </c>
      <c r="J2314" s="43">
        <f t="shared" si="4527"/>
        <v>855.20000000000005</v>
      </c>
      <c r="K2314" s="43">
        <f t="shared" si="4528"/>
        <v>440</v>
      </c>
      <c r="L2314" s="43">
        <f t="shared" si="4529"/>
        <v>0</v>
      </c>
      <c r="M2314" s="43">
        <f t="shared" si="4530"/>
        <v>0</v>
      </c>
      <c r="N2314" s="43">
        <f t="shared" si="4531"/>
        <v>-10.300000000000001</v>
      </c>
      <c r="O2314" s="43">
        <f t="shared" si="4532"/>
        <v>0</v>
      </c>
      <c r="P2314" s="43">
        <f t="shared" si="4533"/>
        <v>0</v>
      </c>
      <c r="Q2314" s="43">
        <f t="shared" si="4534"/>
        <v>0</v>
      </c>
      <c r="R2314" s="43">
        <f t="shared" si="4535"/>
        <v>0</v>
      </c>
      <c r="S2314" s="43">
        <f t="shared" si="4536"/>
        <v>0</v>
      </c>
      <c r="T2314" s="43">
        <f t="shared" si="4537"/>
        <v>0</v>
      </c>
      <c r="U2314" s="43">
        <v>0</v>
      </c>
      <c r="V2314" s="43">
        <f t="shared" si="4499"/>
        <v>824.80000000000007</v>
      </c>
      <c r="W2314" s="43">
        <f t="shared" si="4538"/>
        <v>0</v>
      </c>
      <c r="X2314" s="43">
        <f t="shared" si="4539"/>
        <v>0</v>
      </c>
      <c r="Y2314" s="43">
        <f t="shared" si="4540"/>
        <v>0</v>
      </c>
      <c r="Z2314" s="43">
        <f t="shared" si="4541"/>
        <v>0</v>
      </c>
      <c r="AA2314" s="43">
        <f t="shared" si="4542"/>
        <v>0</v>
      </c>
      <c r="AB2314" s="43">
        <f t="shared" si="4543"/>
        <v>322.47974999999997</v>
      </c>
      <c r="AC2314" s="44">
        <f t="shared" si="4544"/>
        <v>374.43400000000003</v>
      </c>
      <c r="AD2314" s="44">
        <f t="shared" si="4545"/>
        <v>373.26704999999998</v>
      </c>
      <c r="AE2314" s="45">
        <f t="shared" si="4495"/>
        <v>99.688342938942498</v>
      </c>
      <c r="AF2314" s="43">
        <f t="shared" si="4546"/>
        <v>374.43400000000003</v>
      </c>
      <c r="AG2314" s="43">
        <f t="shared" si="4547"/>
        <v>0</v>
      </c>
      <c r="AH2314" s="43">
        <f t="shared" si="4548"/>
        <v>0</v>
      </c>
      <c r="AI2314" s="43">
        <f t="shared" si="4549"/>
        <v>0</v>
      </c>
      <c r="AJ2314" s="43">
        <f t="shared" si="4550"/>
        <v>0</v>
      </c>
      <c r="AK2314" s="43">
        <f t="shared" si="4551"/>
        <v>0</v>
      </c>
      <c r="AL2314" s="43">
        <f t="shared" si="4496"/>
        <v>374.43400000000003</v>
      </c>
      <c r="AM2314" s="43">
        <f t="shared" si="4497"/>
        <v>450.36600000000004</v>
      </c>
      <c r="AN2314" s="2"/>
      <c r="AR2314" s="1"/>
      <c r="AS2314" s="1"/>
    </row>
    <row r="2315" ht="63">
      <c r="B2315" s="41" t="s">
        <v>850</v>
      </c>
      <c r="C2315" s="41" t="s">
        <v>117</v>
      </c>
      <c r="D2315" s="41" t="s">
        <v>446</v>
      </c>
      <c r="E2315" s="26" t="str">
        <f t="shared" si="4498"/>
        <v>0310</v>
      </c>
      <c r="F2315" s="41" t="s">
        <v>711</v>
      </c>
      <c r="G2315" s="41"/>
      <c r="H2315" s="42" t="s">
        <v>712</v>
      </c>
      <c r="I2315" s="43">
        <f>I2316+I2318</f>
        <v>824.80000000000007</v>
      </c>
      <c r="J2315" s="43">
        <f>J2316+J2318</f>
        <v>855.20000000000005</v>
      </c>
      <c r="K2315" s="43">
        <f>K2316+K2318</f>
        <v>440</v>
      </c>
      <c r="L2315" s="43">
        <f>L2316+L2318</f>
        <v>0</v>
      </c>
      <c r="M2315" s="43">
        <f>M2316+M2318</f>
        <v>0</v>
      </c>
      <c r="N2315" s="43">
        <f>N2316+N2318</f>
        <v>-10.300000000000001</v>
      </c>
      <c r="O2315" s="43">
        <f>O2316+O2318</f>
        <v>0</v>
      </c>
      <c r="P2315" s="43">
        <f>P2316+P2318</f>
        <v>0</v>
      </c>
      <c r="Q2315" s="43">
        <f>Q2316+Q2318</f>
        <v>0</v>
      </c>
      <c r="R2315" s="43">
        <f>R2316+R2318</f>
        <v>0</v>
      </c>
      <c r="S2315" s="43">
        <f>S2316+S2318</f>
        <v>0</v>
      </c>
      <c r="T2315" s="43">
        <f>T2316+T2318</f>
        <v>0</v>
      </c>
      <c r="U2315" s="43">
        <v>0</v>
      </c>
      <c r="V2315" s="43">
        <f t="shared" si="4499"/>
        <v>824.80000000000007</v>
      </c>
      <c r="W2315" s="43">
        <f>W2316+W2318</f>
        <v>0</v>
      </c>
      <c r="X2315" s="43">
        <f>X2316+X2318</f>
        <v>0</v>
      </c>
      <c r="Y2315" s="43">
        <f>Y2316+Y2318</f>
        <v>0</v>
      </c>
      <c r="Z2315" s="43">
        <f>Z2316+Z2318</f>
        <v>0</v>
      </c>
      <c r="AA2315" s="43">
        <f>AA2316+AA2318</f>
        <v>0</v>
      </c>
      <c r="AB2315" s="43">
        <f>AB2316+AB2318</f>
        <v>322.47974999999997</v>
      </c>
      <c r="AC2315" s="44">
        <f>AC2316+AC2318</f>
        <v>374.43400000000003</v>
      </c>
      <c r="AD2315" s="44">
        <f>AD2316+AD2318</f>
        <v>373.26704999999998</v>
      </c>
      <c r="AE2315" s="45">
        <f t="shared" si="4495"/>
        <v>99.688342938942498</v>
      </c>
      <c r="AF2315" s="43">
        <f>AF2316+AF2318</f>
        <v>374.43400000000003</v>
      </c>
      <c r="AG2315" s="43">
        <f>AG2316+AG2318</f>
        <v>0</v>
      </c>
      <c r="AH2315" s="43">
        <f>AH2316+AH2318</f>
        <v>0</v>
      </c>
      <c r="AI2315" s="43">
        <f>AI2316+AI2318</f>
        <v>0</v>
      </c>
      <c r="AJ2315" s="43">
        <f>AJ2316+AJ2318</f>
        <v>0</v>
      </c>
      <c r="AK2315" s="43">
        <f>AK2316+AK2318</f>
        <v>0</v>
      </c>
      <c r="AL2315" s="43">
        <f t="shared" si="4496"/>
        <v>374.43400000000003</v>
      </c>
      <c r="AM2315" s="43">
        <f t="shared" si="4497"/>
        <v>450.36600000000004</v>
      </c>
      <c r="AN2315" s="2"/>
      <c r="AO2315" s="1"/>
      <c r="AP2315" s="1"/>
      <c r="AQ2315" s="1"/>
      <c r="AR2315" s="1"/>
      <c r="AS2315" s="1"/>
    </row>
    <row r="2316" ht="31.5">
      <c r="B2316" s="41" t="s">
        <v>850</v>
      </c>
      <c r="C2316" s="41" t="s">
        <v>117</v>
      </c>
      <c r="D2316" s="41" t="s">
        <v>446</v>
      </c>
      <c r="E2316" s="26" t="str">
        <f t="shared" si="4498"/>
        <v>0310</v>
      </c>
      <c r="F2316" s="41" t="s">
        <v>711</v>
      </c>
      <c r="G2316" s="41" t="s">
        <v>53</v>
      </c>
      <c r="H2316" s="42" t="s">
        <v>54</v>
      </c>
      <c r="I2316" s="43">
        <f>I2317</f>
        <v>753.10000000000002</v>
      </c>
      <c r="J2316" s="43">
        <f>J2317</f>
        <v>783.5</v>
      </c>
      <c r="K2316" s="43">
        <f>K2317</f>
        <v>368.30000000000001</v>
      </c>
      <c r="L2316" s="43">
        <f>L2317</f>
        <v>0</v>
      </c>
      <c r="M2316" s="43">
        <f>M2317</f>
        <v>0</v>
      </c>
      <c r="N2316" s="43">
        <f>N2317</f>
        <v>-10.300000000000001</v>
      </c>
      <c r="O2316" s="43">
        <f>O2317</f>
        <v>0</v>
      </c>
      <c r="P2316" s="43">
        <f>P2317</f>
        <v>0</v>
      </c>
      <c r="Q2316" s="43">
        <f>Q2317</f>
        <v>0</v>
      </c>
      <c r="R2316" s="43">
        <f>R2317</f>
        <v>0</v>
      </c>
      <c r="S2316" s="43">
        <f>S2317</f>
        <v>0</v>
      </c>
      <c r="T2316" s="43">
        <f>T2317</f>
        <v>0</v>
      </c>
      <c r="U2316" s="43">
        <v>0</v>
      </c>
      <c r="V2316" s="43">
        <f t="shared" si="4499"/>
        <v>753.10000000000002</v>
      </c>
      <c r="W2316" s="43">
        <f>W2317</f>
        <v>0</v>
      </c>
      <c r="X2316" s="43">
        <f>X2317</f>
        <v>0</v>
      </c>
      <c r="Y2316" s="43">
        <f>Y2317</f>
        <v>0</v>
      </c>
      <c r="Z2316" s="43">
        <f>Z2317</f>
        <v>0</v>
      </c>
      <c r="AA2316" s="43">
        <f>AA2317</f>
        <v>0</v>
      </c>
      <c r="AB2316" s="43">
        <f>AB2317</f>
        <v>246.46775</v>
      </c>
      <c r="AC2316" s="44">
        <f>AC2317</f>
        <v>298.42200000000003</v>
      </c>
      <c r="AD2316" s="44">
        <f>AD2317</f>
        <v>297.25504999999998</v>
      </c>
      <c r="AE2316" s="45">
        <f t="shared" si="4495"/>
        <v>99.60895979518935</v>
      </c>
      <c r="AF2316" s="43">
        <f>AF2317</f>
        <v>298.42200000000003</v>
      </c>
      <c r="AG2316" s="43">
        <f>AG2317</f>
        <v>0</v>
      </c>
      <c r="AH2316" s="43">
        <f>AH2317</f>
        <v>0</v>
      </c>
      <c r="AI2316" s="43">
        <f>AI2317</f>
        <v>0</v>
      </c>
      <c r="AJ2316" s="43">
        <f>AJ2317</f>
        <v>0</v>
      </c>
      <c r="AK2316" s="43">
        <f>AK2317</f>
        <v>0</v>
      </c>
      <c r="AL2316" s="43">
        <f t="shared" si="4496"/>
        <v>298.42200000000003</v>
      </c>
      <c r="AM2316" s="43">
        <f t="shared" si="4497"/>
        <v>454.678</v>
      </c>
      <c r="AN2316" s="2"/>
      <c r="AR2316" s="1"/>
      <c r="AS2316" s="1"/>
    </row>
    <row r="2317" ht="31.5">
      <c r="B2317" s="41" t="s">
        <v>850</v>
      </c>
      <c r="C2317" s="41" t="s">
        <v>117</v>
      </c>
      <c r="D2317" s="41" t="s">
        <v>446</v>
      </c>
      <c r="E2317" s="26" t="str">
        <f t="shared" si="4498"/>
        <v>0310</v>
      </c>
      <c r="F2317" s="41" t="s">
        <v>711</v>
      </c>
      <c r="G2317" s="41" t="s">
        <v>55</v>
      </c>
      <c r="H2317" s="42" t="s">
        <v>56</v>
      </c>
      <c r="I2317" s="43">
        <v>753.10000000000002</v>
      </c>
      <c r="J2317" s="43">
        <v>783.5</v>
      </c>
      <c r="K2317" s="43">
        <v>368.30000000000001</v>
      </c>
      <c r="L2317" s="43"/>
      <c r="M2317" s="43"/>
      <c r="N2317" s="43">
        <v>-10.300000000000001</v>
      </c>
      <c r="O2317" s="43">
        <v>0</v>
      </c>
      <c r="P2317" s="43">
        <v>0</v>
      </c>
      <c r="Q2317" s="43">
        <v>0</v>
      </c>
      <c r="R2317" s="43">
        <v>0</v>
      </c>
      <c r="S2317" s="43">
        <v>0</v>
      </c>
      <c r="T2317" s="43">
        <v>0</v>
      </c>
      <c r="U2317" s="43">
        <v>0</v>
      </c>
      <c r="V2317" s="43">
        <f t="shared" si="4499"/>
        <v>753.10000000000002</v>
      </c>
      <c r="W2317" s="43"/>
      <c r="X2317" s="43"/>
      <c r="Y2317" s="43"/>
      <c r="Z2317" s="43"/>
      <c r="AA2317" s="43"/>
      <c r="AB2317" s="43">
        <v>246.46775</v>
      </c>
      <c r="AC2317" s="44">
        <v>298.42200000000003</v>
      </c>
      <c r="AD2317" s="44">
        <v>297.25504999999998</v>
      </c>
      <c r="AE2317" s="45">
        <f t="shared" si="4495"/>
        <v>99.60895979518935</v>
      </c>
      <c r="AF2317" s="43">
        <v>298.42200000000003</v>
      </c>
      <c r="AG2317" s="43">
        <v>0</v>
      </c>
      <c r="AH2317" s="43">
        <v>0</v>
      </c>
      <c r="AI2317" s="43">
        <v>0</v>
      </c>
      <c r="AJ2317" s="43">
        <v>0</v>
      </c>
      <c r="AK2317" s="43">
        <v>0</v>
      </c>
      <c r="AL2317" s="43">
        <f t="shared" si="4496"/>
        <v>298.42200000000003</v>
      </c>
      <c r="AM2317" s="43">
        <f t="shared" si="4497"/>
        <v>454.678</v>
      </c>
      <c r="AN2317" s="19"/>
      <c r="AO2317" s="1"/>
      <c r="AP2317" s="1"/>
      <c r="AQ2317" s="1"/>
      <c r="AR2317" s="1"/>
      <c r="AS2317" s="1"/>
    </row>
    <row r="2318">
      <c r="B2318" s="41" t="s">
        <v>850</v>
      </c>
      <c r="C2318" s="41" t="s">
        <v>117</v>
      </c>
      <c r="D2318" s="41" t="s">
        <v>446</v>
      </c>
      <c r="E2318" s="26" t="str">
        <f t="shared" si="4498"/>
        <v>0310</v>
      </c>
      <c r="F2318" s="41" t="s">
        <v>711</v>
      </c>
      <c r="G2318" s="41" t="s">
        <v>59</v>
      </c>
      <c r="H2318" s="42" t="s">
        <v>60</v>
      </c>
      <c r="I2318" s="43">
        <f>I2319</f>
        <v>71.700000000000003</v>
      </c>
      <c r="J2318" s="43">
        <f>J2319</f>
        <v>71.700000000000003</v>
      </c>
      <c r="K2318" s="43">
        <f>K2319</f>
        <v>71.700000000000003</v>
      </c>
      <c r="L2318" s="43">
        <f>L2319</f>
        <v>0</v>
      </c>
      <c r="M2318" s="43">
        <f>M2319</f>
        <v>0</v>
      </c>
      <c r="N2318" s="43">
        <f>N2319</f>
        <v>0</v>
      </c>
      <c r="O2318" s="43">
        <f>O2319</f>
        <v>0</v>
      </c>
      <c r="P2318" s="43">
        <f>P2319</f>
        <v>0</v>
      </c>
      <c r="Q2318" s="43">
        <f>Q2319</f>
        <v>0</v>
      </c>
      <c r="R2318" s="43">
        <f>R2319</f>
        <v>0</v>
      </c>
      <c r="S2318" s="43">
        <f>S2319</f>
        <v>0</v>
      </c>
      <c r="T2318" s="43">
        <f>T2319</f>
        <v>0</v>
      </c>
      <c r="U2318" s="43">
        <v>0</v>
      </c>
      <c r="V2318" s="43">
        <f t="shared" si="4499"/>
        <v>71.700000000000003</v>
      </c>
      <c r="W2318" s="43">
        <f>W2319</f>
        <v>0</v>
      </c>
      <c r="X2318" s="43">
        <f>X2319</f>
        <v>0</v>
      </c>
      <c r="Y2318" s="43">
        <f>Y2319</f>
        <v>0</v>
      </c>
      <c r="Z2318" s="43">
        <f>Z2319</f>
        <v>0</v>
      </c>
      <c r="AA2318" s="43">
        <f>AA2319</f>
        <v>0</v>
      </c>
      <c r="AB2318" s="43">
        <f>AB2319</f>
        <v>76.012</v>
      </c>
      <c r="AC2318" s="44">
        <f>AC2319</f>
        <v>76.012</v>
      </c>
      <c r="AD2318" s="44">
        <f>AD2319</f>
        <v>76.012</v>
      </c>
      <c r="AE2318" s="45">
        <f t="shared" si="4495"/>
        <v>100</v>
      </c>
      <c r="AF2318" s="43">
        <f>AF2319</f>
        <v>76.012</v>
      </c>
      <c r="AG2318" s="43">
        <f>AG2319</f>
        <v>0</v>
      </c>
      <c r="AH2318" s="43">
        <f>AH2319</f>
        <v>0</v>
      </c>
      <c r="AI2318" s="43">
        <f>AI2319</f>
        <v>0</v>
      </c>
      <c r="AJ2318" s="43">
        <f>AJ2319</f>
        <v>0</v>
      </c>
      <c r="AK2318" s="43">
        <f>AK2319</f>
        <v>0</v>
      </c>
      <c r="AL2318" s="43">
        <f t="shared" si="4496"/>
        <v>76.012</v>
      </c>
      <c r="AM2318" s="43">
        <f t="shared" si="4497"/>
        <v>-4.3119999999999976</v>
      </c>
      <c r="AN2318" s="2"/>
      <c r="AO2318" s="1"/>
      <c r="AP2318" s="1"/>
      <c r="AQ2318" s="1"/>
      <c r="AR2318" s="1"/>
      <c r="AS2318" s="1"/>
    </row>
    <row r="2319">
      <c r="B2319" s="41" t="s">
        <v>850</v>
      </c>
      <c r="C2319" s="41" t="s">
        <v>117</v>
      </c>
      <c r="D2319" s="41" t="s">
        <v>446</v>
      </c>
      <c r="E2319" s="26" t="str">
        <f t="shared" si="4498"/>
        <v>0310</v>
      </c>
      <c r="F2319" s="41" t="s">
        <v>711</v>
      </c>
      <c r="G2319" s="41" t="s">
        <v>63</v>
      </c>
      <c r="H2319" s="42" t="s">
        <v>64</v>
      </c>
      <c r="I2319" s="43">
        <v>71.700000000000003</v>
      </c>
      <c r="J2319" s="43">
        <v>71.700000000000003</v>
      </c>
      <c r="K2319" s="43">
        <v>71.700000000000003</v>
      </c>
      <c r="L2319" s="43"/>
      <c r="M2319" s="43"/>
      <c r="N2319" s="43"/>
      <c r="O2319" s="43">
        <v>0</v>
      </c>
      <c r="P2319" s="43">
        <v>0</v>
      </c>
      <c r="Q2319" s="43">
        <v>0</v>
      </c>
      <c r="R2319" s="43">
        <v>0</v>
      </c>
      <c r="S2319" s="43">
        <v>0</v>
      </c>
      <c r="T2319" s="43">
        <v>0</v>
      </c>
      <c r="U2319" s="43">
        <v>0</v>
      </c>
      <c r="V2319" s="43">
        <f t="shared" si="4499"/>
        <v>71.700000000000003</v>
      </c>
      <c r="W2319" s="43"/>
      <c r="X2319" s="43"/>
      <c r="Y2319" s="43"/>
      <c r="Z2319" s="43"/>
      <c r="AA2319" s="43"/>
      <c r="AB2319" s="43">
        <v>76.012</v>
      </c>
      <c r="AC2319" s="44">
        <v>76.012</v>
      </c>
      <c r="AD2319" s="44">
        <v>76.012</v>
      </c>
      <c r="AE2319" s="45">
        <f t="shared" si="4495"/>
        <v>100</v>
      </c>
      <c r="AF2319" s="43">
        <v>76.012</v>
      </c>
      <c r="AG2319" s="43">
        <v>0</v>
      </c>
      <c r="AH2319" s="43">
        <v>0</v>
      </c>
      <c r="AI2319" s="43">
        <v>0</v>
      </c>
      <c r="AJ2319" s="43">
        <v>0</v>
      </c>
      <c r="AK2319" s="43">
        <v>0</v>
      </c>
      <c r="AL2319" s="43">
        <f t="shared" si="4496"/>
        <v>76.012</v>
      </c>
      <c r="AM2319" s="43">
        <f t="shared" si="4497"/>
        <v>-4.3119999999999976</v>
      </c>
      <c r="AN2319" s="19"/>
      <c r="AO2319" s="1"/>
      <c r="AP2319" s="1"/>
      <c r="AQ2319" s="1"/>
      <c r="AR2319" s="1"/>
      <c r="AS2319" s="1"/>
    </row>
    <row r="2320" s="33" customFormat="1" ht="31.5">
      <c r="B2320" s="34" t="s">
        <v>850</v>
      </c>
      <c r="C2320" s="34" t="s">
        <v>117</v>
      </c>
      <c r="D2320" s="34" t="s">
        <v>200</v>
      </c>
      <c r="E2320" s="35" t="str">
        <f t="shared" si="4498"/>
        <v>0314</v>
      </c>
      <c r="F2320" s="34"/>
      <c r="G2320" s="34"/>
      <c r="H2320" s="36" t="s">
        <v>201</v>
      </c>
      <c r="I2320" s="37">
        <f t="shared" ref="I2320:I2321" si="4552">I2321</f>
        <v>1196.4000000000001</v>
      </c>
      <c r="J2320" s="37">
        <f t="shared" ref="J2320:J2321" si="4553">J2321</f>
        <v>1233.5999999999999</v>
      </c>
      <c r="K2320" s="37">
        <f t="shared" ref="K2320:K2321" si="4554">K2321</f>
        <v>1233.5999999999999</v>
      </c>
      <c r="L2320" s="37">
        <f t="shared" ref="L2320:L2321" si="4555">L2321</f>
        <v>0</v>
      </c>
      <c r="M2320" s="37">
        <f t="shared" ref="M2320:M2321" si="4556">M2321</f>
        <v>0</v>
      </c>
      <c r="N2320" s="37">
        <f t="shared" ref="N2320:N2321" si="4557">N2321</f>
        <v>0</v>
      </c>
      <c r="O2320" s="37">
        <f t="shared" ref="O2320:O2321" si="4558">O2321</f>
        <v>0</v>
      </c>
      <c r="P2320" s="37">
        <f t="shared" ref="P2320:P2321" si="4559">P2321</f>
        <v>0</v>
      </c>
      <c r="Q2320" s="37">
        <f t="shared" ref="Q2320:Q2321" si="4560">Q2321</f>
        <v>0</v>
      </c>
      <c r="R2320" s="37">
        <f t="shared" ref="R2320:R2321" si="4561">R2321</f>
        <v>0</v>
      </c>
      <c r="S2320" s="37">
        <f t="shared" ref="S2320:S2321" si="4562">S2321</f>
        <v>0</v>
      </c>
      <c r="T2320" s="37">
        <f t="shared" ref="T2320:T2321" si="4563">T2321</f>
        <v>0</v>
      </c>
      <c r="U2320" s="37">
        <v>0</v>
      </c>
      <c r="V2320" s="37">
        <f t="shared" si="4499"/>
        <v>1196.4000000000001</v>
      </c>
      <c r="W2320" s="37">
        <f t="shared" ref="W2320:W2321" si="4564">W2321</f>
        <v>0</v>
      </c>
      <c r="X2320" s="37">
        <f t="shared" ref="X2320:X2321" si="4565">X2321</f>
        <v>0</v>
      </c>
      <c r="Y2320" s="37">
        <f t="shared" ref="Y2320:Y2321" si="4566">Y2321</f>
        <v>0</v>
      </c>
      <c r="Z2320" s="37">
        <f t="shared" ref="Z2320:Z2321" si="4567">Z2321</f>
        <v>0</v>
      </c>
      <c r="AA2320" s="37">
        <f t="shared" ref="AA2320:AA2321" si="4568">AA2321</f>
        <v>0</v>
      </c>
      <c r="AB2320" s="43">
        <f t="shared" ref="AB2320:AB2321" si="4569">AB2321</f>
        <v>744.07889999999998</v>
      </c>
      <c r="AC2320" s="38">
        <f t="shared" ref="AC2320:AC2321" si="4570">AC2321</f>
        <v>1299.5999999999999</v>
      </c>
      <c r="AD2320" s="44">
        <f t="shared" ref="AD2320:AD2321" si="4571">AD2321</f>
        <v>1294.9830399999998</v>
      </c>
      <c r="AE2320" s="39">
        <f t="shared" si="4495"/>
        <v>99.644739919975365</v>
      </c>
      <c r="AF2320" s="37">
        <f t="shared" ref="AF2320:AF2321" si="4572">AF2321</f>
        <v>1299.5999999999999</v>
      </c>
      <c r="AG2320" s="37">
        <f t="shared" ref="AG2320:AG2321" si="4573">AG2321</f>
        <v>0</v>
      </c>
      <c r="AH2320" s="37">
        <f t="shared" ref="AH2320:AH2321" si="4574">AH2321</f>
        <v>0</v>
      </c>
      <c r="AI2320" s="37">
        <f t="shared" ref="AI2320:AI2321" si="4575">AI2321</f>
        <v>0</v>
      </c>
      <c r="AJ2320" s="37">
        <f t="shared" ref="AJ2320:AJ2321" si="4576">AJ2321</f>
        <v>0</v>
      </c>
      <c r="AK2320" s="37">
        <f t="shared" ref="AK2320:AK2321" si="4577">AK2321</f>
        <v>0</v>
      </c>
      <c r="AL2320" s="37">
        <f t="shared" si="4496"/>
        <v>1299.5999999999999</v>
      </c>
      <c r="AM2320" s="37">
        <f t="shared" si="4497"/>
        <v>-103.19999999999982</v>
      </c>
      <c r="AN2320" s="40"/>
      <c r="AO2320" s="33"/>
      <c r="AP2320" s="33"/>
      <c r="AQ2320" s="33"/>
      <c r="AR2320" s="33"/>
      <c r="AS2320" s="33"/>
    </row>
    <row r="2321" ht="31.5">
      <c r="B2321" s="41" t="s">
        <v>850</v>
      </c>
      <c r="C2321" s="41" t="s">
        <v>117</v>
      </c>
      <c r="D2321" s="41" t="s">
        <v>200</v>
      </c>
      <c r="E2321" s="26" t="str">
        <f t="shared" si="4498"/>
        <v>0314</v>
      </c>
      <c r="F2321" s="41" t="s">
        <v>81</v>
      </c>
      <c r="G2321" s="41"/>
      <c r="H2321" s="42" t="s">
        <v>82</v>
      </c>
      <c r="I2321" s="43">
        <f t="shared" si="4552"/>
        <v>1196.4000000000001</v>
      </c>
      <c r="J2321" s="43">
        <f t="shared" si="4553"/>
        <v>1233.5999999999999</v>
      </c>
      <c r="K2321" s="43">
        <f t="shared" si="4554"/>
        <v>1233.5999999999999</v>
      </c>
      <c r="L2321" s="43">
        <f t="shared" si="4555"/>
        <v>0</v>
      </c>
      <c r="M2321" s="43">
        <f t="shared" si="4556"/>
        <v>0</v>
      </c>
      <c r="N2321" s="43">
        <f t="shared" si="4557"/>
        <v>0</v>
      </c>
      <c r="O2321" s="43">
        <f t="shared" si="4558"/>
        <v>0</v>
      </c>
      <c r="P2321" s="43">
        <f t="shared" si="4559"/>
        <v>0</v>
      </c>
      <c r="Q2321" s="43">
        <f t="shared" si="4560"/>
        <v>0</v>
      </c>
      <c r="R2321" s="43">
        <f t="shared" si="4561"/>
        <v>0</v>
      </c>
      <c r="S2321" s="43">
        <f t="shared" si="4562"/>
        <v>0</v>
      </c>
      <c r="T2321" s="43">
        <f t="shared" si="4563"/>
        <v>0</v>
      </c>
      <c r="U2321" s="43">
        <v>0</v>
      </c>
      <c r="V2321" s="43">
        <f t="shared" si="4499"/>
        <v>1196.4000000000001</v>
      </c>
      <c r="W2321" s="43">
        <f t="shared" si="4564"/>
        <v>0</v>
      </c>
      <c r="X2321" s="43">
        <f t="shared" si="4565"/>
        <v>0</v>
      </c>
      <c r="Y2321" s="43">
        <f t="shared" si="4566"/>
        <v>0</v>
      </c>
      <c r="Z2321" s="43">
        <f t="shared" si="4567"/>
        <v>0</v>
      </c>
      <c r="AA2321" s="43">
        <f t="shared" si="4568"/>
        <v>0</v>
      </c>
      <c r="AB2321" s="43">
        <f t="shared" si="4569"/>
        <v>744.07889999999998</v>
      </c>
      <c r="AC2321" s="44">
        <f t="shared" si="4570"/>
        <v>1299.5999999999999</v>
      </c>
      <c r="AD2321" s="44">
        <f t="shared" si="4571"/>
        <v>1294.9830399999998</v>
      </c>
      <c r="AE2321" s="45">
        <f t="shared" si="4495"/>
        <v>99.644739919975365</v>
      </c>
      <c r="AF2321" s="43">
        <f t="shared" si="4572"/>
        <v>1299.5999999999999</v>
      </c>
      <c r="AG2321" s="43">
        <f t="shared" si="4573"/>
        <v>0</v>
      </c>
      <c r="AH2321" s="43">
        <f t="shared" si="4574"/>
        <v>0</v>
      </c>
      <c r="AI2321" s="43">
        <f t="shared" si="4575"/>
        <v>0</v>
      </c>
      <c r="AJ2321" s="43">
        <f t="shared" si="4576"/>
        <v>0</v>
      </c>
      <c r="AK2321" s="43">
        <f t="shared" si="4577"/>
        <v>0</v>
      </c>
      <c r="AL2321" s="43">
        <f t="shared" si="4496"/>
        <v>1299.5999999999999</v>
      </c>
      <c r="AM2321" s="43">
        <f t="shared" si="4497"/>
        <v>-103.19999999999982</v>
      </c>
      <c r="AN2321" s="2"/>
      <c r="AO2321" s="1"/>
      <c r="AP2321" s="1"/>
      <c r="AQ2321" s="1"/>
      <c r="AR2321" s="1"/>
      <c r="AS2321" s="1"/>
    </row>
    <row r="2322">
      <c r="B2322" s="41" t="s">
        <v>850</v>
      </c>
      <c r="C2322" s="41" t="s">
        <v>117</v>
      </c>
      <c r="D2322" s="41" t="s">
        <v>200</v>
      </c>
      <c r="E2322" s="26" t="str">
        <f t="shared" si="4498"/>
        <v>0314</v>
      </c>
      <c r="F2322" s="41" t="s">
        <v>83</v>
      </c>
      <c r="G2322" s="41"/>
      <c r="H2322" s="42" t="s">
        <v>84</v>
      </c>
      <c r="I2322" s="43">
        <f>I2326+I2329+I2323</f>
        <v>1196.4000000000001</v>
      </c>
      <c r="J2322" s="43">
        <f>J2326+J2329+J2323</f>
        <v>1233.5999999999999</v>
      </c>
      <c r="K2322" s="43">
        <f>K2326+K2329+K2323</f>
        <v>1233.5999999999999</v>
      </c>
      <c r="L2322" s="43">
        <f>L2326+L2329+L2323</f>
        <v>0</v>
      </c>
      <c r="M2322" s="43">
        <f>M2326+M2329+M2323</f>
        <v>0</v>
      </c>
      <c r="N2322" s="43">
        <f>N2326+N2329+N2323</f>
        <v>0</v>
      </c>
      <c r="O2322" s="43">
        <f>O2326+O2329+O2323</f>
        <v>0</v>
      </c>
      <c r="P2322" s="43">
        <f>P2326+P2329+P2323</f>
        <v>0</v>
      </c>
      <c r="Q2322" s="43">
        <f>Q2326+Q2329+Q2323</f>
        <v>0</v>
      </c>
      <c r="R2322" s="43">
        <f>R2326+R2329+R2323</f>
        <v>0</v>
      </c>
      <c r="S2322" s="43">
        <f>S2326+S2329+S2323</f>
        <v>0</v>
      </c>
      <c r="T2322" s="43">
        <f>T2326+T2329+T2323</f>
        <v>0</v>
      </c>
      <c r="U2322" s="43">
        <v>0</v>
      </c>
      <c r="V2322" s="43">
        <f t="shared" si="4499"/>
        <v>1196.4000000000001</v>
      </c>
      <c r="W2322" s="43">
        <f>W2326+W2329+W2323</f>
        <v>0</v>
      </c>
      <c r="X2322" s="43">
        <f>X2326+X2329+X2323</f>
        <v>0</v>
      </c>
      <c r="Y2322" s="43">
        <f>Y2326+Y2329+Y2323</f>
        <v>0</v>
      </c>
      <c r="Z2322" s="43">
        <f>Z2326+Z2329+Z2323</f>
        <v>0</v>
      </c>
      <c r="AA2322" s="43">
        <f>AA2326+AA2329+AA2323</f>
        <v>0</v>
      </c>
      <c r="AB2322" s="43">
        <f>AB2326+AB2329+AB2323</f>
        <v>744.07889999999998</v>
      </c>
      <c r="AC2322" s="44">
        <f>AC2326+AC2329+AC2323</f>
        <v>1299.5999999999999</v>
      </c>
      <c r="AD2322" s="44">
        <f>AD2326+AD2329+AD2323</f>
        <v>1294.9830399999998</v>
      </c>
      <c r="AE2322" s="45">
        <f t="shared" si="4495"/>
        <v>99.644739919975365</v>
      </c>
      <c r="AF2322" s="43">
        <f>AF2326+AF2329+AF2323</f>
        <v>1299.5999999999999</v>
      </c>
      <c r="AG2322" s="43">
        <f>AG2326+AG2329+AG2323</f>
        <v>0</v>
      </c>
      <c r="AH2322" s="43">
        <f>AH2326+AH2329+AH2323</f>
        <v>0</v>
      </c>
      <c r="AI2322" s="43">
        <f>AI2326+AI2329+AI2323</f>
        <v>0</v>
      </c>
      <c r="AJ2322" s="43">
        <f>AJ2326+AJ2329+AJ2323</f>
        <v>0</v>
      </c>
      <c r="AK2322" s="43">
        <f>AK2326+AK2329+AK2323</f>
        <v>0</v>
      </c>
      <c r="AL2322" s="43">
        <f t="shared" si="4496"/>
        <v>1299.5999999999999</v>
      </c>
      <c r="AM2322" s="43">
        <f t="shared" si="4497"/>
        <v>-103.19999999999982</v>
      </c>
      <c r="AN2322" s="2"/>
      <c r="AR2322" s="1"/>
      <c r="AS2322" s="1"/>
    </row>
    <row r="2323" ht="63" hidden="1">
      <c r="B2323" s="41" t="s">
        <v>850</v>
      </c>
      <c r="C2323" s="41" t="s">
        <v>117</v>
      </c>
      <c r="D2323" s="41" t="s">
        <v>200</v>
      </c>
      <c r="E2323" s="26" t="str">
        <f t="shared" si="4498"/>
        <v>0314</v>
      </c>
      <c r="F2323" s="41" t="s">
        <v>202</v>
      </c>
      <c r="G2323" s="41"/>
      <c r="H2323" s="42" t="s">
        <v>203</v>
      </c>
      <c r="I2323" s="43">
        <f t="shared" ref="I2323:I2327" si="4578">I2324</f>
        <v>0</v>
      </c>
      <c r="J2323" s="43">
        <f t="shared" ref="J2323:J2327" si="4579">J2324</f>
        <v>0</v>
      </c>
      <c r="K2323" s="43">
        <f t="shared" ref="K2323:K2327" si="4580">K2324</f>
        <v>0</v>
      </c>
      <c r="L2323" s="43">
        <f t="shared" ref="L2323:L2327" si="4581">L2324</f>
        <v>0</v>
      </c>
      <c r="M2323" s="43">
        <f t="shared" ref="M2323:M2327" si="4582">M2324</f>
        <v>0</v>
      </c>
      <c r="N2323" s="43">
        <f t="shared" ref="N2323:N2327" si="4583">N2324</f>
        <v>0</v>
      </c>
      <c r="O2323" s="43">
        <f t="shared" ref="O2323:O2327" si="4584">O2324</f>
        <v>0</v>
      </c>
      <c r="P2323" s="43">
        <f t="shared" ref="P2323:P2327" si="4585">P2324</f>
        <v>0</v>
      </c>
      <c r="Q2323" s="43">
        <f t="shared" ref="Q2323:Q2327" si="4586">Q2324</f>
        <v>0</v>
      </c>
      <c r="R2323" s="43">
        <f t="shared" ref="R2323:R2327" si="4587">R2324</f>
        <v>0</v>
      </c>
      <c r="S2323" s="43">
        <f t="shared" ref="S2323:S2327" si="4588">S2324</f>
        <v>0</v>
      </c>
      <c r="T2323" s="43">
        <f t="shared" ref="T2323:T2327" si="4589">T2324</f>
        <v>0</v>
      </c>
      <c r="U2323" s="43">
        <v>0</v>
      </c>
      <c r="V2323" s="43">
        <f t="shared" si="4499"/>
        <v>0</v>
      </c>
      <c r="W2323" s="43">
        <f t="shared" ref="W2323:W2327" si="4590">W2324</f>
        <v>0</v>
      </c>
      <c r="X2323" s="43">
        <f t="shared" ref="X2323:X2327" si="4591">X2324</f>
        <v>0</v>
      </c>
      <c r="Y2323" s="43">
        <f t="shared" ref="Y2323:Y2327" si="4592">Y2324</f>
        <v>0</v>
      </c>
      <c r="Z2323" s="43">
        <f t="shared" ref="Z2323:Z2327" si="4593">Z2324</f>
        <v>0</v>
      </c>
      <c r="AA2323" s="43">
        <f t="shared" ref="AA2323:AA2327" si="4594">AA2324</f>
        <v>0</v>
      </c>
      <c r="AB2323" s="43">
        <f t="shared" ref="AB2323:AB2327" si="4595">AB2324</f>
        <v>0</v>
      </c>
      <c r="AC2323" s="44">
        <f t="shared" ref="AC2323:AC2327" si="4596">AC2324</f>
        <v>0</v>
      </c>
      <c r="AD2323" s="44">
        <f t="shared" ref="AD2323:AD2327" si="4597">AD2324</f>
        <v>0</v>
      </c>
      <c r="AE2323" s="45" t="e">
        <f t="shared" si="4495"/>
        <v>#DIV/0!</v>
      </c>
      <c r="AF2323" s="46">
        <f t="shared" ref="AF2323:AF2327" si="4598">AF2324</f>
        <v>0</v>
      </c>
      <c r="AG2323" s="46">
        <f t="shared" ref="AG2323:AG2327" si="4599">AG2324</f>
        <v>0</v>
      </c>
      <c r="AH2323" s="47">
        <f t="shared" ref="AH2323:AH2327" si="4600">AH2324</f>
        <v>0</v>
      </c>
      <c r="AI2323" s="47">
        <f t="shared" ref="AI2323:AI2327" si="4601">AI2324</f>
        <v>0</v>
      </c>
      <c r="AJ2323" s="47">
        <f t="shared" ref="AJ2323:AJ2327" si="4602">AJ2324</f>
        <v>0</v>
      </c>
      <c r="AK2323" s="47">
        <f t="shared" ref="AK2323:AK2327" si="4603">AK2324</f>
        <v>0</v>
      </c>
      <c r="AL2323" s="47">
        <f t="shared" si="4496"/>
        <v>0</v>
      </c>
      <c r="AM2323" s="47">
        <f t="shared" si="4497"/>
        <v>0</v>
      </c>
      <c r="AN2323" s="48" t="s">
        <v>36</v>
      </c>
      <c r="AO2323" s="1"/>
      <c r="AP2323" s="1"/>
      <c r="AQ2323" s="1"/>
      <c r="AR2323" s="1"/>
      <c r="AS2323" s="1"/>
    </row>
    <row r="2324" ht="31.5" hidden="1">
      <c r="B2324" s="41" t="s">
        <v>850</v>
      </c>
      <c r="C2324" s="41" t="s">
        <v>117</v>
      </c>
      <c r="D2324" s="41" t="s">
        <v>200</v>
      </c>
      <c r="E2324" s="26" t="str">
        <f t="shared" si="4498"/>
        <v>0314</v>
      </c>
      <c r="F2324" s="41" t="s">
        <v>202</v>
      </c>
      <c r="G2324" s="41" t="s">
        <v>53</v>
      </c>
      <c r="H2324" s="42" t="s">
        <v>54</v>
      </c>
      <c r="I2324" s="43">
        <f t="shared" si="4578"/>
        <v>0</v>
      </c>
      <c r="J2324" s="43">
        <f t="shared" si="4579"/>
        <v>0</v>
      </c>
      <c r="K2324" s="43">
        <f t="shared" si="4580"/>
        <v>0</v>
      </c>
      <c r="L2324" s="43">
        <f t="shared" si="4581"/>
        <v>0</v>
      </c>
      <c r="M2324" s="43">
        <f t="shared" si="4582"/>
        <v>0</v>
      </c>
      <c r="N2324" s="43">
        <f t="shared" si="4583"/>
        <v>0</v>
      </c>
      <c r="O2324" s="43">
        <f t="shared" si="4584"/>
        <v>0</v>
      </c>
      <c r="P2324" s="43">
        <f t="shared" si="4585"/>
        <v>0</v>
      </c>
      <c r="Q2324" s="43">
        <f t="shared" si="4586"/>
        <v>0</v>
      </c>
      <c r="R2324" s="43">
        <f t="shared" si="4587"/>
        <v>0</v>
      </c>
      <c r="S2324" s="43">
        <f t="shared" si="4588"/>
        <v>0</v>
      </c>
      <c r="T2324" s="43">
        <f t="shared" si="4589"/>
        <v>0</v>
      </c>
      <c r="U2324" s="43">
        <v>0</v>
      </c>
      <c r="V2324" s="43">
        <f t="shared" si="4499"/>
        <v>0</v>
      </c>
      <c r="W2324" s="43">
        <f t="shared" si="4590"/>
        <v>0</v>
      </c>
      <c r="X2324" s="43">
        <f t="shared" si="4591"/>
        <v>0</v>
      </c>
      <c r="Y2324" s="43">
        <f t="shared" si="4592"/>
        <v>0</v>
      </c>
      <c r="Z2324" s="43">
        <f t="shared" si="4593"/>
        <v>0</v>
      </c>
      <c r="AA2324" s="43">
        <f t="shared" si="4594"/>
        <v>0</v>
      </c>
      <c r="AB2324" s="43">
        <f t="shared" si="4595"/>
        <v>0</v>
      </c>
      <c r="AC2324" s="44">
        <f t="shared" si="4596"/>
        <v>0</v>
      </c>
      <c r="AD2324" s="44">
        <f t="shared" si="4597"/>
        <v>0</v>
      </c>
      <c r="AE2324" s="45" t="e">
        <f t="shared" si="4495"/>
        <v>#DIV/0!</v>
      </c>
      <c r="AF2324" s="46">
        <f t="shared" si="4598"/>
        <v>0</v>
      </c>
      <c r="AG2324" s="46">
        <f t="shared" si="4599"/>
        <v>0</v>
      </c>
      <c r="AH2324" s="47">
        <f t="shared" si="4600"/>
        <v>0</v>
      </c>
      <c r="AI2324" s="47">
        <f t="shared" si="4601"/>
        <v>0</v>
      </c>
      <c r="AJ2324" s="47">
        <f t="shared" si="4602"/>
        <v>0</v>
      </c>
      <c r="AK2324" s="47">
        <f t="shared" si="4603"/>
        <v>0</v>
      </c>
      <c r="AL2324" s="47">
        <f t="shared" si="4496"/>
        <v>0</v>
      </c>
      <c r="AM2324" s="47">
        <f t="shared" si="4497"/>
        <v>0</v>
      </c>
      <c r="AN2324" s="48" t="s">
        <v>36</v>
      </c>
      <c r="AO2324" s="1"/>
      <c r="AP2324" s="1"/>
      <c r="AQ2324" s="1"/>
      <c r="AR2324" s="1"/>
      <c r="AS2324" s="1"/>
    </row>
    <row r="2325" ht="31.5" hidden="1">
      <c r="B2325" s="41" t="s">
        <v>850</v>
      </c>
      <c r="C2325" s="41" t="s">
        <v>117</v>
      </c>
      <c r="D2325" s="41" t="s">
        <v>200</v>
      </c>
      <c r="E2325" s="26" t="str">
        <f t="shared" si="4498"/>
        <v>0314</v>
      </c>
      <c r="F2325" s="41" t="s">
        <v>202</v>
      </c>
      <c r="G2325" s="41" t="s">
        <v>55</v>
      </c>
      <c r="H2325" s="42" t="s">
        <v>56</v>
      </c>
      <c r="I2325" s="43"/>
      <c r="J2325" s="43"/>
      <c r="K2325" s="43"/>
      <c r="L2325" s="43"/>
      <c r="M2325" s="43"/>
      <c r="N2325" s="43"/>
      <c r="O2325" s="43">
        <v>0</v>
      </c>
      <c r="P2325" s="43">
        <v>0</v>
      </c>
      <c r="Q2325" s="43">
        <v>0</v>
      </c>
      <c r="R2325" s="43">
        <v>0</v>
      </c>
      <c r="S2325" s="43">
        <v>0</v>
      </c>
      <c r="T2325" s="43">
        <v>0</v>
      </c>
      <c r="U2325" s="43">
        <v>0</v>
      </c>
      <c r="V2325" s="43">
        <f t="shared" si="4499"/>
        <v>0</v>
      </c>
      <c r="W2325" s="43"/>
      <c r="X2325" s="43"/>
      <c r="Y2325" s="43"/>
      <c r="Z2325" s="43"/>
      <c r="AA2325" s="43"/>
      <c r="AB2325" s="43">
        <v>0</v>
      </c>
      <c r="AC2325" s="44">
        <v>0</v>
      </c>
      <c r="AD2325" s="44">
        <v>0</v>
      </c>
      <c r="AE2325" s="45" t="e">
        <f t="shared" si="4495"/>
        <v>#DIV/0!</v>
      </c>
      <c r="AF2325" s="46">
        <v>0</v>
      </c>
      <c r="AG2325" s="46">
        <v>0</v>
      </c>
      <c r="AH2325" s="47">
        <v>0</v>
      </c>
      <c r="AI2325" s="47">
        <v>0</v>
      </c>
      <c r="AJ2325" s="47">
        <v>0</v>
      </c>
      <c r="AK2325" s="47">
        <v>0</v>
      </c>
      <c r="AL2325" s="47">
        <f t="shared" si="4496"/>
        <v>0</v>
      </c>
      <c r="AM2325" s="47">
        <f t="shared" si="4497"/>
        <v>0</v>
      </c>
      <c r="AN2325" s="48" t="s">
        <v>36</v>
      </c>
      <c r="AR2325" s="1"/>
      <c r="AS2325" s="1"/>
    </row>
    <row r="2326" ht="31.5">
      <c r="B2326" s="41" t="s">
        <v>850</v>
      </c>
      <c r="C2326" s="41" t="s">
        <v>117</v>
      </c>
      <c r="D2326" s="41" t="s">
        <v>200</v>
      </c>
      <c r="E2326" s="26" t="str">
        <f t="shared" si="4498"/>
        <v>0314</v>
      </c>
      <c r="F2326" s="41" t="s">
        <v>204</v>
      </c>
      <c r="G2326" s="41"/>
      <c r="H2326" s="42" t="s">
        <v>205</v>
      </c>
      <c r="I2326" s="43">
        <f t="shared" si="4578"/>
        <v>129.5</v>
      </c>
      <c r="J2326" s="43">
        <f t="shared" si="4579"/>
        <v>129.5</v>
      </c>
      <c r="K2326" s="43">
        <f t="shared" si="4580"/>
        <v>129.5</v>
      </c>
      <c r="L2326" s="43">
        <f t="shared" si="4581"/>
        <v>0</v>
      </c>
      <c r="M2326" s="43">
        <f t="shared" si="4582"/>
        <v>0</v>
      </c>
      <c r="N2326" s="43">
        <f t="shared" si="4583"/>
        <v>0</v>
      </c>
      <c r="O2326" s="43">
        <f t="shared" si="4584"/>
        <v>0</v>
      </c>
      <c r="P2326" s="43">
        <f t="shared" si="4585"/>
        <v>0</v>
      </c>
      <c r="Q2326" s="43">
        <f t="shared" si="4586"/>
        <v>0</v>
      </c>
      <c r="R2326" s="43">
        <f t="shared" si="4587"/>
        <v>0</v>
      </c>
      <c r="S2326" s="43">
        <f t="shared" si="4588"/>
        <v>0</v>
      </c>
      <c r="T2326" s="43">
        <f t="shared" si="4589"/>
        <v>0</v>
      </c>
      <c r="U2326" s="43">
        <v>0</v>
      </c>
      <c r="V2326" s="43">
        <f t="shared" si="4499"/>
        <v>129.5</v>
      </c>
      <c r="W2326" s="43">
        <f t="shared" si="4590"/>
        <v>0</v>
      </c>
      <c r="X2326" s="43">
        <f t="shared" si="4591"/>
        <v>0</v>
      </c>
      <c r="Y2326" s="43">
        <f t="shared" si="4592"/>
        <v>0</v>
      </c>
      <c r="Z2326" s="43">
        <f t="shared" si="4593"/>
        <v>0</v>
      </c>
      <c r="AA2326" s="43">
        <f t="shared" si="4594"/>
        <v>0</v>
      </c>
      <c r="AB2326" s="43">
        <f t="shared" si="4595"/>
        <v>62.192799999999998</v>
      </c>
      <c r="AC2326" s="44">
        <f t="shared" si="4596"/>
        <v>129.5</v>
      </c>
      <c r="AD2326" s="44">
        <f t="shared" si="4597"/>
        <v>127.85672</v>
      </c>
      <c r="AE2326" s="45">
        <f t="shared" si="4495"/>
        <v>98.731057915057903</v>
      </c>
      <c r="AF2326" s="43">
        <f t="shared" si="4598"/>
        <v>129.5</v>
      </c>
      <c r="AG2326" s="43">
        <f t="shared" si="4599"/>
        <v>0</v>
      </c>
      <c r="AH2326" s="43">
        <f t="shared" si="4600"/>
        <v>0</v>
      </c>
      <c r="AI2326" s="43">
        <f t="shared" si="4601"/>
        <v>0</v>
      </c>
      <c r="AJ2326" s="43">
        <f t="shared" si="4602"/>
        <v>0</v>
      </c>
      <c r="AK2326" s="43">
        <f t="shared" si="4603"/>
        <v>0</v>
      </c>
      <c r="AL2326" s="43">
        <f t="shared" si="4496"/>
        <v>129.5</v>
      </c>
      <c r="AM2326" s="43">
        <f t="shared" si="4497"/>
        <v>0</v>
      </c>
      <c r="AN2326" s="2"/>
      <c r="AO2326" s="1"/>
      <c r="AP2326" s="1"/>
      <c r="AQ2326" s="1"/>
      <c r="AR2326" s="1"/>
      <c r="AS2326" s="1"/>
    </row>
    <row r="2327" ht="31.5">
      <c r="B2327" s="41" t="s">
        <v>850</v>
      </c>
      <c r="C2327" s="41" t="s">
        <v>117</v>
      </c>
      <c r="D2327" s="41" t="s">
        <v>200</v>
      </c>
      <c r="E2327" s="26" t="str">
        <f t="shared" si="4498"/>
        <v>0314</v>
      </c>
      <c r="F2327" s="41" t="s">
        <v>204</v>
      </c>
      <c r="G2327" s="41" t="s">
        <v>53</v>
      </c>
      <c r="H2327" s="42" t="s">
        <v>54</v>
      </c>
      <c r="I2327" s="43">
        <f t="shared" si="4578"/>
        <v>129.5</v>
      </c>
      <c r="J2327" s="43">
        <f t="shared" si="4579"/>
        <v>129.5</v>
      </c>
      <c r="K2327" s="43">
        <f t="shared" si="4580"/>
        <v>129.5</v>
      </c>
      <c r="L2327" s="43">
        <f t="shared" si="4581"/>
        <v>0</v>
      </c>
      <c r="M2327" s="43">
        <f t="shared" si="4582"/>
        <v>0</v>
      </c>
      <c r="N2327" s="43">
        <f t="shared" si="4583"/>
        <v>0</v>
      </c>
      <c r="O2327" s="43">
        <f t="shared" si="4584"/>
        <v>0</v>
      </c>
      <c r="P2327" s="43">
        <f t="shared" si="4585"/>
        <v>0</v>
      </c>
      <c r="Q2327" s="43">
        <f t="shared" si="4586"/>
        <v>0</v>
      </c>
      <c r="R2327" s="43">
        <f t="shared" si="4587"/>
        <v>0</v>
      </c>
      <c r="S2327" s="43">
        <f t="shared" si="4588"/>
        <v>0</v>
      </c>
      <c r="T2327" s="43">
        <f t="shared" si="4589"/>
        <v>0</v>
      </c>
      <c r="U2327" s="43">
        <v>0</v>
      </c>
      <c r="V2327" s="43">
        <f t="shared" si="4499"/>
        <v>129.5</v>
      </c>
      <c r="W2327" s="43">
        <f t="shared" si="4590"/>
        <v>0</v>
      </c>
      <c r="X2327" s="43">
        <f t="shared" si="4591"/>
        <v>0</v>
      </c>
      <c r="Y2327" s="43">
        <f t="shared" si="4592"/>
        <v>0</v>
      </c>
      <c r="Z2327" s="43">
        <f t="shared" si="4593"/>
        <v>0</v>
      </c>
      <c r="AA2327" s="43">
        <f t="shared" si="4594"/>
        <v>0</v>
      </c>
      <c r="AB2327" s="43">
        <f t="shared" si="4595"/>
        <v>62.192799999999998</v>
      </c>
      <c r="AC2327" s="44">
        <f t="shared" si="4596"/>
        <v>129.5</v>
      </c>
      <c r="AD2327" s="44">
        <f t="shared" si="4597"/>
        <v>127.85672</v>
      </c>
      <c r="AE2327" s="45">
        <f t="shared" si="4495"/>
        <v>98.731057915057903</v>
      </c>
      <c r="AF2327" s="43">
        <f t="shared" si="4598"/>
        <v>129.5</v>
      </c>
      <c r="AG2327" s="43">
        <f t="shared" si="4599"/>
        <v>0</v>
      </c>
      <c r="AH2327" s="43">
        <f t="shared" si="4600"/>
        <v>0</v>
      </c>
      <c r="AI2327" s="43">
        <f t="shared" si="4601"/>
        <v>0</v>
      </c>
      <c r="AJ2327" s="43">
        <f t="shared" si="4602"/>
        <v>0</v>
      </c>
      <c r="AK2327" s="43">
        <f t="shared" si="4603"/>
        <v>0</v>
      </c>
      <c r="AL2327" s="43">
        <f t="shared" si="4496"/>
        <v>129.5</v>
      </c>
      <c r="AM2327" s="43">
        <f t="shared" si="4497"/>
        <v>0</v>
      </c>
      <c r="AN2327" s="2"/>
      <c r="AO2327" s="1"/>
      <c r="AP2327" s="1"/>
      <c r="AQ2327" s="1"/>
      <c r="AR2327" s="1"/>
      <c r="AS2327" s="1"/>
    </row>
    <row r="2328" ht="31.5">
      <c r="B2328" s="41" t="s">
        <v>850</v>
      </c>
      <c r="C2328" s="41" t="s">
        <v>117</v>
      </c>
      <c r="D2328" s="41" t="s">
        <v>200</v>
      </c>
      <c r="E2328" s="26" t="str">
        <f t="shared" si="4498"/>
        <v>0314</v>
      </c>
      <c r="F2328" s="41" t="s">
        <v>204</v>
      </c>
      <c r="G2328" s="41" t="s">
        <v>55</v>
      </c>
      <c r="H2328" s="42" t="s">
        <v>56</v>
      </c>
      <c r="I2328" s="43">
        <v>129.5</v>
      </c>
      <c r="J2328" s="43">
        <v>129.5</v>
      </c>
      <c r="K2328" s="43">
        <v>129.5</v>
      </c>
      <c r="L2328" s="43"/>
      <c r="M2328" s="43"/>
      <c r="N2328" s="43"/>
      <c r="O2328" s="43">
        <v>0</v>
      </c>
      <c r="P2328" s="43">
        <v>0</v>
      </c>
      <c r="Q2328" s="43">
        <v>0</v>
      </c>
      <c r="R2328" s="43">
        <v>0</v>
      </c>
      <c r="S2328" s="43">
        <v>0</v>
      </c>
      <c r="T2328" s="43">
        <v>0</v>
      </c>
      <c r="U2328" s="43">
        <v>0</v>
      </c>
      <c r="V2328" s="43">
        <f t="shared" si="4499"/>
        <v>129.5</v>
      </c>
      <c r="W2328" s="43"/>
      <c r="X2328" s="43"/>
      <c r="Y2328" s="43"/>
      <c r="Z2328" s="43"/>
      <c r="AA2328" s="43"/>
      <c r="AB2328" s="43">
        <v>62.192799999999998</v>
      </c>
      <c r="AC2328" s="44">
        <v>129.5</v>
      </c>
      <c r="AD2328" s="44">
        <v>127.85672</v>
      </c>
      <c r="AE2328" s="45">
        <f t="shared" si="4495"/>
        <v>98.731057915057903</v>
      </c>
      <c r="AF2328" s="43">
        <v>129.5</v>
      </c>
      <c r="AG2328" s="43">
        <v>0</v>
      </c>
      <c r="AH2328" s="43">
        <v>0</v>
      </c>
      <c r="AI2328" s="43">
        <v>0</v>
      </c>
      <c r="AJ2328" s="43">
        <v>0</v>
      </c>
      <c r="AK2328" s="43">
        <v>0</v>
      </c>
      <c r="AL2328" s="43">
        <f t="shared" si="4496"/>
        <v>129.5</v>
      </c>
      <c r="AM2328" s="43">
        <f t="shared" si="4497"/>
        <v>0</v>
      </c>
      <c r="AN2328" s="19"/>
      <c r="AR2328" s="1"/>
      <c r="AS2328" s="1"/>
    </row>
    <row r="2329" ht="47.25">
      <c r="B2329" s="41" t="s">
        <v>850</v>
      </c>
      <c r="C2329" s="41" t="s">
        <v>117</v>
      </c>
      <c r="D2329" s="41" t="s">
        <v>200</v>
      </c>
      <c r="E2329" s="26" t="str">
        <f t="shared" si="4498"/>
        <v>0314</v>
      </c>
      <c r="F2329" s="41" t="s">
        <v>713</v>
      </c>
      <c r="G2329" s="41"/>
      <c r="H2329" s="42" t="s">
        <v>714</v>
      </c>
      <c r="I2329" s="43">
        <f>I2332+I2330</f>
        <v>1066.9000000000001</v>
      </c>
      <c r="J2329" s="43">
        <f>J2332+J2330</f>
        <v>1104.0999999999999</v>
      </c>
      <c r="K2329" s="43">
        <f>K2332+K2330</f>
        <v>1104.0999999999999</v>
      </c>
      <c r="L2329" s="43">
        <f>L2332+L2330</f>
        <v>0</v>
      </c>
      <c r="M2329" s="43">
        <f>M2332+M2330</f>
        <v>0</v>
      </c>
      <c r="N2329" s="43">
        <f>N2332+N2330</f>
        <v>0</v>
      </c>
      <c r="O2329" s="43">
        <f>O2332+O2330</f>
        <v>0</v>
      </c>
      <c r="P2329" s="43">
        <f>P2332+P2330</f>
        <v>0</v>
      </c>
      <c r="Q2329" s="43">
        <f>Q2332+Q2330</f>
        <v>0</v>
      </c>
      <c r="R2329" s="43">
        <f>R2332+R2330</f>
        <v>0</v>
      </c>
      <c r="S2329" s="43">
        <f>S2332+S2330</f>
        <v>0</v>
      </c>
      <c r="T2329" s="43">
        <f>T2332+T2330</f>
        <v>0</v>
      </c>
      <c r="U2329" s="43">
        <v>0</v>
      </c>
      <c r="V2329" s="43">
        <f t="shared" si="4499"/>
        <v>1066.9000000000001</v>
      </c>
      <c r="W2329" s="43">
        <f>W2332+W2330</f>
        <v>0</v>
      </c>
      <c r="X2329" s="43">
        <f>X2332+X2330</f>
        <v>0</v>
      </c>
      <c r="Y2329" s="43">
        <f>Y2332+Y2330</f>
        <v>0</v>
      </c>
      <c r="Z2329" s="43">
        <f>Z2332+Z2330</f>
        <v>0</v>
      </c>
      <c r="AA2329" s="43">
        <f>AA2332+AA2330</f>
        <v>0</v>
      </c>
      <c r="AB2329" s="43">
        <f>AB2332+AB2330</f>
        <v>681.88609999999994</v>
      </c>
      <c r="AC2329" s="44">
        <f>AC2332+AC2330</f>
        <v>1170.0999999999999</v>
      </c>
      <c r="AD2329" s="44">
        <f>AD2332+AD2330</f>
        <v>1167.1263199999999</v>
      </c>
      <c r="AE2329" s="45">
        <f t="shared" si="4495"/>
        <v>99.745861037518154</v>
      </c>
      <c r="AF2329" s="43">
        <f>AF2332+AF2330</f>
        <v>1170.0999999999999</v>
      </c>
      <c r="AG2329" s="43">
        <f>AG2332+AG2330</f>
        <v>0</v>
      </c>
      <c r="AH2329" s="43">
        <f>AH2332+AH2330</f>
        <v>0</v>
      </c>
      <c r="AI2329" s="43">
        <f>AI2332+AI2330</f>
        <v>0</v>
      </c>
      <c r="AJ2329" s="43">
        <f>AJ2332+AJ2330</f>
        <v>0</v>
      </c>
      <c r="AK2329" s="43">
        <f>AK2332+AK2330</f>
        <v>0</v>
      </c>
      <c r="AL2329" s="43">
        <f t="shared" si="4496"/>
        <v>1170.0999999999999</v>
      </c>
      <c r="AM2329" s="43">
        <f t="shared" si="4497"/>
        <v>-103.19999999999982</v>
      </c>
      <c r="AN2329" s="2"/>
      <c r="AO2329" s="1"/>
      <c r="AP2329" s="1"/>
      <c r="AQ2329" s="1"/>
      <c r="AR2329" s="1"/>
      <c r="AS2329" s="1"/>
    </row>
    <row r="2330" ht="78.75">
      <c r="B2330" s="41" t="s">
        <v>850</v>
      </c>
      <c r="C2330" s="41" t="s">
        <v>117</v>
      </c>
      <c r="D2330" s="41" t="s">
        <v>200</v>
      </c>
      <c r="E2330" s="26" t="str">
        <f t="shared" si="4498"/>
        <v>0314</v>
      </c>
      <c r="F2330" s="41" t="s">
        <v>713</v>
      </c>
      <c r="G2330" s="41" t="s">
        <v>71</v>
      </c>
      <c r="H2330" s="42" t="s">
        <v>72</v>
      </c>
      <c r="I2330" s="43">
        <f>I2331</f>
        <v>698.60000000000002</v>
      </c>
      <c r="J2330" s="43">
        <f>J2331</f>
        <v>723.89999999999998</v>
      </c>
      <c r="K2330" s="43">
        <f>K2331</f>
        <v>723.89999999999998</v>
      </c>
      <c r="L2330" s="43">
        <f>L2331</f>
        <v>0</v>
      </c>
      <c r="M2330" s="43">
        <f>M2331</f>
        <v>0</v>
      </c>
      <c r="N2330" s="43">
        <f>N2331</f>
        <v>0</v>
      </c>
      <c r="O2330" s="43">
        <f>O2331</f>
        <v>0</v>
      </c>
      <c r="P2330" s="43">
        <f>P2331</f>
        <v>0</v>
      </c>
      <c r="Q2330" s="43">
        <f>Q2331</f>
        <v>0</v>
      </c>
      <c r="R2330" s="43">
        <f>R2331</f>
        <v>0</v>
      </c>
      <c r="S2330" s="43">
        <f>S2331</f>
        <v>0</v>
      </c>
      <c r="T2330" s="43">
        <f>T2331</f>
        <v>0</v>
      </c>
      <c r="U2330" s="43">
        <v>0</v>
      </c>
      <c r="V2330" s="43">
        <f t="shared" si="4499"/>
        <v>698.60000000000002</v>
      </c>
      <c r="W2330" s="43">
        <f>W2331</f>
        <v>0</v>
      </c>
      <c r="X2330" s="43">
        <f>X2331</f>
        <v>0</v>
      </c>
      <c r="Y2330" s="43">
        <f>Y2331</f>
        <v>0</v>
      </c>
      <c r="Z2330" s="43">
        <f>Z2331</f>
        <v>0</v>
      </c>
      <c r="AA2330" s="43">
        <f>AA2331</f>
        <v>0</v>
      </c>
      <c r="AB2330" s="43">
        <f>AB2331</f>
        <v>419.79509999999999</v>
      </c>
      <c r="AC2330" s="44">
        <f>AC2331</f>
        <v>808.79999999999995</v>
      </c>
      <c r="AD2330" s="44">
        <f>AD2331</f>
        <v>808.79999999999995</v>
      </c>
      <c r="AE2330" s="45">
        <f t="shared" si="4495"/>
        <v>100</v>
      </c>
      <c r="AF2330" s="43">
        <f>AF2331</f>
        <v>758.79999999999995</v>
      </c>
      <c r="AG2330" s="43">
        <f>AG2331</f>
        <v>0</v>
      </c>
      <c r="AH2330" s="43">
        <f>AH2331</f>
        <v>0</v>
      </c>
      <c r="AI2330" s="43">
        <f>AI2331</f>
        <v>0</v>
      </c>
      <c r="AJ2330" s="43">
        <f>AJ2331</f>
        <v>0</v>
      </c>
      <c r="AK2330" s="43">
        <f>AK2331</f>
        <v>0</v>
      </c>
      <c r="AL2330" s="43">
        <f t="shared" si="4496"/>
        <v>758.79999999999995</v>
      </c>
      <c r="AM2330" s="43">
        <f t="shared" si="4497"/>
        <v>-60.199999999999932</v>
      </c>
      <c r="AN2330" s="2"/>
      <c r="AR2330" s="1"/>
      <c r="AS2330" s="1"/>
    </row>
    <row r="2331" ht="31.5">
      <c r="B2331" s="41" t="s">
        <v>850</v>
      </c>
      <c r="C2331" s="41" t="s">
        <v>117</v>
      </c>
      <c r="D2331" s="41" t="s">
        <v>200</v>
      </c>
      <c r="E2331" s="26" t="str">
        <f t="shared" si="4498"/>
        <v>0314</v>
      </c>
      <c r="F2331" s="41" t="s">
        <v>713</v>
      </c>
      <c r="G2331" s="41" t="s">
        <v>93</v>
      </c>
      <c r="H2331" s="42" t="s">
        <v>94</v>
      </c>
      <c r="I2331" s="43">
        <v>698.60000000000002</v>
      </c>
      <c r="J2331" s="43">
        <v>723.89999999999998</v>
      </c>
      <c r="K2331" s="43">
        <v>723.89999999999998</v>
      </c>
      <c r="L2331" s="43"/>
      <c r="M2331" s="43"/>
      <c r="N2331" s="43"/>
      <c r="O2331" s="43">
        <v>0</v>
      </c>
      <c r="P2331" s="43">
        <v>0</v>
      </c>
      <c r="Q2331" s="43">
        <v>0</v>
      </c>
      <c r="R2331" s="43">
        <v>0</v>
      </c>
      <c r="S2331" s="43">
        <v>0</v>
      </c>
      <c r="T2331" s="43">
        <v>0</v>
      </c>
      <c r="U2331" s="43">
        <v>0</v>
      </c>
      <c r="V2331" s="43">
        <f t="shared" si="4499"/>
        <v>698.60000000000002</v>
      </c>
      <c r="W2331" s="43"/>
      <c r="X2331" s="43"/>
      <c r="Y2331" s="43"/>
      <c r="Z2331" s="43"/>
      <c r="AA2331" s="43"/>
      <c r="AB2331" s="43">
        <v>419.79509999999999</v>
      </c>
      <c r="AC2331" s="44">
        <v>808.79999999999995</v>
      </c>
      <c r="AD2331" s="44">
        <v>808.79999999999995</v>
      </c>
      <c r="AE2331" s="45">
        <f t="shared" si="4495"/>
        <v>100</v>
      </c>
      <c r="AF2331" s="43">
        <v>758.79999999999995</v>
      </c>
      <c r="AG2331" s="43">
        <v>0</v>
      </c>
      <c r="AH2331" s="43">
        <v>0</v>
      </c>
      <c r="AI2331" s="43">
        <v>0</v>
      </c>
      <c r="AJ2331" s="43">
        <v>0</v>
      </c>
      <c r="AK2331" s="43">
        <v>0</v>
      </c>
      <c r="AL2331" s="43">
        <f t="shared" si="4496"/>
        <v>758.79999999999995</v>
      </c>
      <c r="AM2331" s="43">
        <f t="shared" si="4497"/>
        <v>-60.199999999999932</v>
      </c>
      <c r="AN2331" s="19"/>
      <c r="AO2331" s="1"/>
      <c r="AP2331" s="1"/>
      <c r="AQ2331" s="1"/>
      <c r="AR2331" s="1"/>
      <c r="AS2331" s="1"/>
    </row>
    <row r="2332" ht="31.5">
      <c r="B2332" s="41" t="s">
        <v>850</v>
      </c>
      <c r="C2332" s="41" t="s">
        <v>117</v>
      </c>
      <c r="D2332" s="41" t="s">
        <v>200</v>
      </c>
      <c r="E2332" s="26" t="str">
        <f t="shared" si="4498"/>
        <v>0314</v>
      </c>
      <c r="F2332" s="41" t="s">
        <v>713</v>
      </c>
      <c r="G2332" s="41" t="s">
        <v>53</v>
      </c>
      <c r="H2332" s="42" t="s">
        <v>54</v>
      </c>
      <c r="I2332" s="43">
        <f>I2333</f>
        <v>368.30000000000001</v>
      </c>
      <c r="J2332" s="43">
        <f>J2333</f>
        <v>380.19999999999999</v>
      </c>
      <c r="K2332" s="43">
        <f>K2333</f>
        <v>380.19999999999999</v>
      </c>
      <c r="L2332" s="43">
        <f>L2333</f>
        <v>0</v>
      </c>
      <c r="M2332" s="43">
        <f>M2333</f>
        <v>0</v>
      </c>
      <c r="N2332" s="43">
        <f>N2333</f>
        <v>0</v>
      </c>
      <c r="O2332" s="43">
        <f>O2333</f>
        <v>0</v>
      </c>
      <c r="P2332" s="43">
        <f>P2333</f>
        <v>0</v>
      </c>
      <c r="Q2332" s="43">
        <f>Q2333</f>
        <v>0</v>
      </c>
      <c r="R2332" s="43">
        <f>R2333</f>
        <v>0</v>
      </c>
      <c r="S2332" s="43">
        <f>S2333</f>
        <v>0</v>
      </c>
      <c r="T2332" s="43">
        <f>T2333</f>
        <v>0</v>
      </c>
      <c r="U2332" s="43">
        <v>0</v>
      </c>
      <c r="V2332" s="43">
        <f t="shared" si="4499"/>
        <v>368.30000000000001</v>
      </c>
      <c r="W2332" s="43">
        <f>W2333</f>
        <v>0</v>
      </c>
      <c r="X2332" s="43">
        <f>X2333</f>
        <v>0</v>
      </c>
      <c r="Y2332" s="43">
        <f>Y2333</f>
        <v>0</v>
      </c>
      <c r="Z2332" s="43">
        <f>Z2333</f>
        <v>0</v>
      </c>
      <c r="AA2332" s="43">
        <f>AA2333</f>
        <v>0</v>
      </c>
      <c r="AB2332" s="43">
        <f>AB2333</f>
        <v>262.09100000000001</v>
      </c>
      <c r="AC2332" s="44">
        <f>AC2333</f>
        <v>361.30000000000001</v>
      </c>
      <c r="AD2332" s="44">
        <f>AD2333</f>
        <v>358.32632000000001</v>
      </c>
      <c r="AE2332" s="45">
        <f t="shared" si="4495"/>
        <v>99.176949903127593</v>
      </c>
      <c r="AF2332" s="43">
        <f>AF2333</f>
        <v>411.30000000000001</v>
      </c>
      <c r="AG2332" s="43">
        <f>AG2333</f>
        <v>0</v>
      </c>
      <c r="AH2332" s="43">
        <f>AH2333</f>
        <v>0</v>
      </c>
      <c r="AI2332" s="43">
        <f>AI2333</f>
        <v>0</v>
      </c>
      <c r="AJ2332" s="43">
        <f>AJ2333</f>
        <v>0</v>
      </c>
      <c r="AK2332" s="43">
        <f>AK2333</f>
        <v>0</v>
      </c>
      <c r="AL2332" s="43">
        <f t="shared" si="4496"/>
        <v>411.30000000000001</v>
      </c>
      <c r="AM2332" s="43">
        <f t="shared" si="4497"/>
        <v>-43</v>
      </c>
      <c r="AN2332" s="2"/>
      <c r="AO2332" s="1"/>
      <c r="AP2332" s="1"/>
      <c r="AQ2332" s="1"/>
      <c r="AR2332" s="1"/>
      <c r="AS2332" s="1"/>
    </row>
    <row r="2333" ht="31.5">
      <c r="B2333" s="41" t="s">
        <v>850</v>
      </c>
      <c r="C2333" s="41" t="s">
        <v>117</v>
      </c>
      <c r="D2333" s="41" t="s">
        <v>200</v>
      </c>
      <c r="E2333" s="26" t="str">
        <f t="shared" si="4498"/>
        <v>0314</v>
      </c>
      <c r="F2333" s="41" t="s">
        <v>713</v>
      </c>
      <c r="G2333" s="41" t="s">
        <v>55</v>
      </c>
      <c r="H2333" s="42" t="s">
        <v>56</v>
      </c>
      <c r="I2333" s="43">
        <v>368.30000000000001</v>
      </c>
      <c r="J2333" s="43">
        <v>380.19999999999999</v>
      </c>
      <c r="K2333" s="43">
        <v>380.19999999999999</v>
      </c>
      <c r="L2333" s="43"/>
      <c r="M2333" s="43"/>
      <c r="N2333" s="43"/>
      <c r="O2333" s="43">
        <v>0</v>
      </c>
      <c r="P2333" s="43">
        <v>0</v>
      </c>
      <c r="Q2333" s="43">
        <v>0</v>
      </c>
      <c r="R2333" s="43">
        <v>0</v>
      </c>
      <c r="S2333" s="43">
        <v>0</v>
      </c>
      <c r="T2333" s="43">
        <v>0</v>
      </c>
      <c r="U2333" s="43">
        <v>0</v>
      </c>
      <c r="V2333" s="43">
        <f t="shared" si="4499"/>
        <v>368.30000000000001</v>
      </c>
      <c r="W2333" s="43"/>
      <c r="X2333" s="43"/>
      <c r="Y2333" s="43"/>
      <c r="Z2333" s="43"/>
      <c r="AA2333" s="43"/>
      <c r="AB2333" s="43">
        <v>262.09100000000001</v>
      </c>
      <c r="AC2333" s="44">
        <v>361.30000000000001</v>
      </c>
      <c r="AD2333" s="44">
        <v>358.32632000000001</v>
      </c>
      <c r="AE2333" s="45">
        <f t="shared" si="4495"/>
        <v>99.176949903127593</v>
      </c>
      <c r="AF2333" s="43">
        <v>411.30000000000001</v>
      </c>
      <c r="AG2333" s="43">
        <v>0</v>
      </c>
      <c r="AH2333" s="43">
        <v>0</v>
      </c>
      <c r="AI2333" s="43">
        <v>0</v>
      </c>
      <c r="AJ2333" s="43">
        <v>0</v>
      </c>
      <c r="AK2333" s="43">
        <v>0</v>
      </c>
      <c r="AL2333" s="43">
        <f t="shared" si="4496"/>
        <v>411.30000000000001</v>
      </c>
      <c r="AM2333" s="43">
        <f t="shared" si="4497"/>
        <v>-43</v>
      </c>
      <c r="AN2333" s="19"/>
      <c r="AO2333" s="1"/>
      <c r="AP2333" s="1"/>
      <c r="AQ2333" s="1"/>
      <c r="AR2333" s="1"/>
      <c r="AS2333" s="1"/>
    </row>
    <row r="2334" s="24" customFormat="1">
      <c r="B2334" s="25" t="s">
        <v>850</v>
      </c>
      <c r="C2334" s="25" t="s">
        <v>107</v>
      </c>
      <c r="D2334" s="25"/>
      <c r="E2334" s="32" t="str">
        <f t="shared" si="4498"/>
        <v>04</v>
      </c>
      <c r="F2334" s="25"/>
      <c r="G2334" s="25"/>
      <c r="H2334" s="27" t="s">
        <v>108</v>
      </c>
      <c r="I2334" s="28">
        <f>I2342+I2410+I2335</f>
        <v>59608.700000000004</v>
      </c>
      <c r="J2334" s="28">
        <f>J2342+J2410+J2335</f>
        <v>19035.600000000002</v>
      </c>
      <c r="K2334" s="28">
        <f>K2342+K2410+K2335</f>
        <v>19046.400000000001</v>
      </c>
      <c r="L2334" s="28">
        <f>L2342+L2410+L2335</f>
        <v>-19157.299999999999</v>
      </c>
      <c r="M2334" s="28">
        <f>M2342+M2410+M2335</f>
        <v>0</v>
      </c>
      <c r="N2334" s="28">
        <f>N2342+N2410+N2335</f>
        <v>0</v>
      </c>
      <c r="O2334" s="28">
        <f>O2342+O2410+O2335</f>
        <v>0</v>
      </c>
      <c r="P2334" s="28">
        <f>P2342+P2410+P2335</f>
        <v>62.866999999999997</v>
      </c>
      <c r="Q2334" s="28">
        <f>Q2342+Q2410+Q2335</f>
        <v>0</v>
      </c>
      <c r="R2334" s="28">
        <f>R2342+R2410+R2335</f>
        <v>0</v>
      </c>
      <c r="S2334" s="28">
        <f>S2342+S2410+S2335</f>
        <v>0</v>
      </c>
      <c r="T2334" s="28">
        <f>T2342+T2410+T2335</f>
        <v>0</v>
      </c>
      <c r="U2334" s="28">
        <v>0</v>
      </c>
      <c r="V2334" s="28">
        <f t="shared" si="4499"/>
        <v>40514.267000000007</v>
      </c>
      <c r="W2334" s="28">
        <f>W2342+W2410+W2335</f>
        <v>0</v>
      </c>
      <c r="X2334" s="28">
        <f>X2342+X2410+X2335</f>
        <v>0</v>
      </c>
      <c r="Y2334" s="28">
        <f>Y2342+Y2410+Y2335</f>
        <v>0</v>
      </c>
      <c r="Z2334" s="28">
        <f>Z2342+Z2410+Z2335</f>
        <v>0</v>
      </c>
      <c r="AA2334" s="28">
        <f>AA2342+AA2410+AA2335</f>
        <v>0</v>
      </c>
      <c r="AB2334" s="28">
        <f>AB2342+AB2410+AB2335</f>
        <v>5022.3378199999997</v>
      </c>
      <c r="AC2334" s="29">
        <f>AC2342+AC2410+AC2335</f>
        <v>45427.518080000002</v>
      </c>
      <c r="AD2334" s="29">
        <f>AD2342+AD2410+AD2335</f>
        <v>40104.456259999999</v>
      </c>
      <c r="AE2334" s="30">
        <f t="shared" si="4495"/>
        <v>88.282296623324569</v>
      </c>
      <c r="AF2334" s="28">
        <f>AF2342+AF2410+AF2335</f>
        <v>45743.270599999996</v>
      </c>
      <c r="AG2334" s="28">
        <f>AG2342+AG2410+AG2335</f>
        <v>0</v>
      </c>
      <c r="AH2334" s="28">
        <f>AH2342+AH2410+AH2335</f>
        <v>0</v>
      </c>
      <c r="AI2334" s="28">
        <f>AI2342+AI2410+AI2335</f>
        <v>0</v>
      </c>
      <c r="AJ2334" s="28">
        <f>AJ2342+AJ2410+AJ2335</f>
        <v>0</v>
      </c>
      <c r="AK2334" s="28">
        <f>AK2342+AK2410+AK2335</f>
        <v>0</v>
      </c>
      <c r="AL2334" s="28">
        <f t="shared" si="4496"/>
        <v>45743.270599999996</v>
      </c>
      <c r="AM2334" s="28">
        <f t="shared" si="4497"/>
        <v>-5229.0035999999891</v>
      </c>
      <c r="AN2334" s="31"/>
      <c r="AO2334" s="24"/>
      <c r="AP2334" s="24"/>
      <c r="AQ2334" s="24"/>
      <c r="AR2334" s="24"/>
      <c r="AS2334" s="24"/>
    </row>
    <row r="2335" s="33" customFormat="1">
      <c r="B2335" s="34" t="s">
        <v>850</v>
      </c>
      <c r="C2335" s="34" t="s">
        <v>107</v>
      </c>
      <c r="D2335" s="34" t="s">
        <v>115</v>
      </c>
      <c r="E2335" s="35" t="str">
        <f t="shared" si="4498"/>
        <v>0405</v>
      </c>
      <c r="F2335" s="34"/>
      <c r="G2335" s="34"/>
      <c r="H2335" s="36" t="s">
        <v>206</v>
      </c>
      <c r="I2335" s="37">
        <f t="shared" ref="I2335:I2340" si="4604">I2336</f>
        <v>30.699999999999999</v>
      </c>
      <c r="J2335" s="37">
        <f t="shared" ref="J2335:J2340" si="4605">J2336</f>
        <v>30.699999999999999</v>
      </c>
      <c r="K2335" s="37">
        <f t="shared" ref="K2335:K2340" si="4606">K2336</f>
        <v>30.699999999999999</v>
      </c>
      <c r="L2335" s="37">
        <f t="shared" ref="L2335:L2340" si="4607">L2336</f>
        <v>0</v>
      </c>
      <c r="M2335" s="37">
        <f t="shared" ref="M2335:M2340" si="4608">M2336</f>
        <v>0</v>
      </c>
      <c r="N2335" s="37">
        <f t="shared" ref="N2335:N2340" si="4609">N2336</f>
        <v>0</v>
      </c>
      <c r="O2335" s="37">
        <f t="shared" ref="O2335:O2340" si="4610">O2336</f>
        <v>0</v>
      </c>
      <c r="P2335" s="37">
        <f t="shared" ref="P2335:P2340" si="4611">P2336</f>
        <v>0</v>
      </c>
      <c r="Q2335" s="37">
        <f t="shared" ref="Q2335:Q2340" si="4612">Q2336</f>
        <v>0</v>
      </c>
      <c r="R2335" s="37">
        <f t="shared" ref="R2335:R2340" si="4613">R2336</f>
        <v>0</v>
      </c>
      <c r="S2335" s="37">
        <f t="shared" ref="S2335:S2340" si="4614">S2336</f>
        <v>0</v>
      </c>
      <c r="T2335" s="37">
        <f t="shared" ref="T2335:T2340" si="4615">T2336</f>
        <v>0</v>
      </c>
      <c r="U2335" s="37">
        <v>0</v>
      </c>
      <c r="V2335" s="37">
        <f t="shared" si="4499"/>
        <v>30.699999999999999</v>
      </c>
      <c r="W2335" s="37">
        <f t="shared" ref="W2335:W2340" si="4616">W2336</f>
        <v>0</v>
      </c>
      <c r="X2335" s="37">
        <f t="shared" ref="X2335:X2340" si="4617">X2336</f>
        <v>0</v>
      </c>
      <c r="Y2335" s="37">
        <f t="shared" ref="Y2335:Y2340" si="4618">Y2336</f>
        <v>0</v>
      </c>
      <c r="Z2335" s="37">
        <f t="shared" ref="Z2335:Z2340" si="4619">Z2336</f>
        <v>0</v>
      </c>
      <c r="AA2335" s="37">
        <f t="shared" ref="AA2335:AA2340" si="4620">AA2336</f>
        <v>0</v>
      </c>
      <c r="AB2335" s="37">
        <f t="shared" ref="AB2335:AB2340" si="4621">AB2336</f>
        <v>30.699999999999999</v>
      </c>
      <c r="AC2335" s="38">
        <f t="shared" ref="AC2335:AC2340" si="4622">AC2336</f>
        <v>30.699999999999999</v>
      </c>
      <c r="AD2335" s="38">
        <f t="shared" ref="AD2335:AD2340" si="4623">AD2336</f>
        <v>30.699999999999999</v>
      </c>
      <c r="AE2335" s="39">
        <f t="shared" si="4495"/>
        <v>100</v>
      </c>
      <c r="AF2335" s="37">
        <f t="shared" ref="AF2335:AF2340" si="4624">AF2336</f>
        <v>30.699999999999999</v>
      </c>
      <c r="AG2335" s="37">
        <f t="shared" ref="AG2335:AG2340" si="4625">AG2336</f>
        <v>0</v>
      </c>
      <c r="AH2335" s="37">
        <f t="shared" ref="AH2335:AH2340" si="4626">AH2336</f>
        <v>0</v>
      </c>
      <c r="AI2335" s="37">
        <f t="shared" ref="AI2335:AI2340" si="4627">AI2336</f>
        <v>0</v>
      </c>
      <c r="AJ2335" s="37">
        <f t="shared" ref="AJ2335:AJ2340" si="4628">AJ2336</f>
        <v>0</v>
      </c>
      <c r="AK2335" s="37">
        <f t="shared" ref="AK2335:AK2340" si="4629">AK2336</f>
        <v>0</v>
      </c>
      <c r="AL2335" s="37">
        <f t="shared" si="4496"/>
        <v>30.699999999999999</v>
      </c>
      <c r="AM2335" s="37">
        <f t="shared" si="4497"/>
        <v>0</v>
      </c>
      <c r="AN2335" s="40"/>
      <c r="AO2335" s="33"/>
      <c r="AP2335" s="33"/>
      <c r="AQ2335" s="33"/>
      <c r="AR2335" s="33"/>
      <c r="AS2335" s="33"/>
    </row>
    <row r="2336" ht="31.5">
      <c r="B2336" s="41" t="s">
        <v>850</v>
      </c>
      <c r="C2336" s="41" t="s">
        <v>107</v>
      </c>
      <c r="D2336" s="41" t="s">
        <v>115</v>
      </c>
      <c r="E2336" s="26" t="str">
        <f t="shared" si="4498"/>
        <v>0405</v>
      </c>
      <c r="F2336" s="41" t="s">
        <v>207</v>
      </c>
      <c r="G2336" s="41"/>
      <c r="H2336" s="42" t="s">
        <v>208</v>
      </c>
      <c r="I2336" s="43">
        <f t="shared" si="4604"/>
        <v>30.699999999999999</v>
      </c>
      <c r="J2336" s="43">
        <f t="shared" si="4605"/>
        <v>30.699999999999999</v>
      </c>
      <c r="K2336" s="43">
        <f t="shared" si="4606"/>
        <v>30.699999999999999</v>
      </c>
      <c r="L2336" s="43">
        <f t="shared" si="4607"/>
        <v>0</v>
      </c>
      <c r="M2336" s="43">
        <f t="shared" si="4608"/>
        <v>0</v>
      </c>
      <c r="N2336" s="43">
        <f t="shared" si="4609"/>
        <v>0</v>
      </c>
      <c r="O2336" s="43">
        <f t="shared" si="4610"/>
        <v>0</v>
      </c>
      <c r="P2336" s="43">
        <f t="shared" si="4611"/>
        <v>0</v>
      </c>
      <c r="Q2336" s="43">
        <f t="shared" si="4612"/>
        <v>0</v>
      </c>
      <c r="R2336" s="43">
        <f t="shared" si="4613"/>
        <v>0</v>
      </c>
      <c r="S2336" s="43">
        <f t="shared" si="4614"/>
        <v>0</v>
      </c>
      <c r="T2336" s="43">
        <f t="shared" si="4615"/>
        <v>0</v>
      </c>
      <c r="U2336" s="43">
        <v>0</v>
      </c>
      <c r="V2336" s="43">
        <f t="shared" si="4499"/>
        <v>30.699999999999999</v>
      </c>
      <c r="W2336" s="43">
        <f t="shared" si="4616"/>
        <v>0</v>
      </c>
      <c r="X2336" s="43">
        <f t="shared" si="4617"/>
        <v>0</v>
      </c>
      <c r="Y2336" s="43">
        <f t="shared" si="4618"/>
        <v>0</v>
      </c>
      <c r="Z2336" s="43">
        <f t="shared" si="4619"/>
        <v>0</v>
      </c>
      <c r="AA2336" s="43">
        <f t="shared" si="4620"/>
        <v>0</v>
      </c>
      <c r="AB2336" s="43">
        <f t="shared" si="4621"/>
        <v>30.699999999999999</v>
      </c>
      <c r="AC2336" s="44">
        <f t="shared" si="4622"/>
        <v>30.699999999999999</v>
      </c>
      <c r="AD2336" s="44">
        <f t="shared" si="4623"/>
        <v>30.699999999999999</v>
      </c>
      <c r="AE2336" s="45">
        <f t="shared" si="4495"/>
        <v>100</v>
      </c>
      <c r="AF2336" s="43">
        <f t="shared" si="4624"/>
        <v>30.699999999999999</v>
      </c>
      <c r="AG2336" s="43">
        <f t="shared" si="4625"/>
        <v>0</v>
      </c>
      <c r="AH2336" s="43">
        <f t="shared" si="4626"/>
        <v>0</v>
      </c>
      <c r="AI2336" s="43">
        <f t="shared" si="4627"/>
        <v>0</v>
      </c>
      <c r="AJ2336" s="43">
        <f t="shared" si="4628"/>
        <v>0</v>
      </c>
      <c r="AK2336" s="43">
        <f t="shared" si="4629"/>
        <v>0</v>
      </c>
      <c r="AL2336" s="43">
        <f t="shared" si="4496"/>
        <v>30.699999999999999</v>
      </c>
      <c r="AM2336" s="43">
        <f t="shared" si="4497"/>
        <v>0</v>
      </c>
      <c r="AN2336" s="2"/>
      <c r="AO2336" s="1"/>
      <c r="AP2336" s="1"/>
      <c r="AQ2336" s="1"/>
      <c r="AR2336" s="1"/>
      <c r="AS2336" s="1"/>
    </row>
    <row r="2337" ht="31.5">
      <c r="B2337" s="41" t="s">
        <v>850</v>
      </c>
      <c r="C2337" s="41" t="s">
        <v>107</v>
      </c>
      <c r="D2337" s="41" t="s">
        <v>115</v>
      </c>
      <c r="E2337" s="26" t="str">
        <f t="shared" si="4498"/>
        <v>0405</v>
      </c>
      <c r="F2337" s="41" t="s">
        <v>209</v>
      </c>
      <c r="G2337" s="41"/>
      <c r="H2337" s="42" t="s">
        <v>210</v>
      </c>
      <c r="I2337" s="43">
        <f t="shared" si="4604"/>
        <v>30.699999999999999</v>
      </c>
      <c r="J2337" s="43">
        <f t="shared" si="4605"/>
        <v>30.699999999999999</v>
      </c>
      <c r="K2337" s="43">
        <f t="shared" si="4606"/>
        <v>30.699999999999999</v>
      </c>
      <c r="L2337" s="43">
        <f t="shared" si="4607"/>
        <v>0</v>
      </c>
      <c r="M2337" s="43">
        <f t="shared" si="4608"/>
        <v>0</v>
      </c>
      <c r="N2337" s="43">
        <f t="shared" si="4609"/>
        <v>0</v>
      </c>
      <c r="O2337" s="43">
        <f t="shared" si="4610"/>
        <v>0</v>
      </c>
      <c r="P2337" s="43">
        <f t="shared" si="4611"/>
        <v>0</v>
      </c>
      <c r="Q2337" s="43">
        <f t="shared" si="4612"/>
        <v>0</v>
      </c>
      <c r="R2337" s="43">
        <f t="shared" si="4613"/>
        <v>0</v>
      </c>
      <c r="S2337" s="43">
        <f t="shared" si="4614"/>
        <v>0</v>
      </c>
      <c r="T2337" s="43">
        <f t="shared" si="4615"/>
        <v>0</v>
      </c>
      <c r="U2337" s="43">
        <v>0</v>
      </c>
      <c r="V2337" s="43">
        <f t="shared" si="4499"/>
        <v>30.699999999999999</v>
      </c>
      <c r="W2337" s="43">
        <f t="shared" si="4616"/>
        <v>0</v>
      </c>
      <c r="X2337" s="43">
        <f t="shared" si="4617"/>
        <v>0</v>
      </c>
      <c r="Y2337" s="43">
        <f t="shared" si="4618"/>
        <v>0</v>
      </c>
      <c r="Z2337" s="43">
        <f t="shared" si="4619"/>
        <v>0</v>
      </c>
      <c r="AA2337" s="43">
        <f t="shared" si="4620"/>
        <v>0</v>
      </c>
      <c r="AB2337" s="43">
        <f t="shared" si="4621"/>
        <v>30.699999999999999</v>
      </c>
      <c r="AC2337" s="44">
        <f t="shared" si="4622"/>
        <v>30.699999999999999</v>
      </c>
      <c r="AD2337" s="44">
        <f t="shared" si="4623"/>
        <v>30.699999999999999</v>
      </c>
      <c r="AE2337" s="45">
        <f t="shared" si="4495"/>
        <v>100</v>
      </c>
      <c r="AF2337" s="43">
        <f t="shared" si="4624"/>
        <v>30.699999999999999</v>
      </c>
      <c r="AG2337" s="43">
        <f t="shared" si="4625"/>
        <v>0</v>
      </c>
      <c r="AH2337" s="43">
        <f t="shared" si="4626"/>
        <v>0</v>
      </c>
      <c r="AI2337" s="43">
        <f t="shared" si="4627"/>
        <v>0</v>
      </c>
      <c r="AJ2337" s="43">
        <f t="shared" si="4628"/>
        <v>0</v>
      </c>
      <c r="AK2337" s="43">
        <f t="shared" si="4629"/>
        <v>0</v>
      </c>
      <c r="AL2337" s="43">
        <f t="shared" si="4496"/>
        <v>30.699999999999999</v>
      </c>
      <c r="AM2337" s="43">
        <f t="shared" si="4497"/>
        <v>0</v>
      </c>
      <c r="AN2337" s="2"/>
      <c r="AO2337" s="1"/>
      <c r="AP2337" s="1"/>
      <c r="AQ2337" s="1"/>
      <c r="AR2337" s="1"/>
      <c r="AS2337" s="1"/>
    </row>
    <row r="2338" ht="31.5">
      <c r="B2338" s="41" t="s">
        <v>850</v>
      </c>
      <c r="C2338" s="41" t="s">
        <v>107</v>
      </c>
      <c r="D2338" s="41" t="s">
        <v>115</v>
      </c>
      <c r="E2338" s="26" t="str">
        <f t="shared" si="4498"/>
        <v>0405</v>
      </c>
      <c r="F2338" s="41" t="s">
        <v>211</v>
      </c>
      <c r="G2338" s="41"/>
      <c r="H2338" s="42" t="s">
        <v>212</v>
      </c>
      <c r="I2338" s="43">
        <f t="shared" si="4604"/>
        <v>30.699999999999999</v>
      </c>
      <c r="J2338" s="43">
        <f t="shared" si="4605"/>
        <v>30.699999999999999</v>
      </c>
      <c r="K2338" s="43">
        <f t="shared" si="4606"/>
        <v>30.699999999999999</v>
      </c>
      <c r="L2338" s="43">
        <f t="shared" si="4607"/>
        <v>0</v>
      </c>
      <c r="M2338" s="43">
        <f t="shared" si="4608"/>
        <v>0</v>
      </c>
      <c r="N2338" s="43">
        <f t="shared" si="4609"/>
        <v>0</v>
      </c>
      <c r="O2338" s="43">
        <f t="shared" si="4610"/>
        <v>0</v>
      </c>
      <c r="P2338" s="43">
        <f t="shared" si="4611"/>
        <v>0</v>
      </c>
      <c r="Q2338" s="43">
        <f t="shared" si="4612"/>
        <v>0</v>
      </c>
      <c r="R2338" s="43">
        <f t="shared" si="4613"/>
        <v>0</v>
      </c>
      <c r="S2338" s="43">
        <f t="shared" si="4614"/>
        <v>0</v>
      </c>
      <c r="T2338" s="43">
        <f t="shared" si="4615"/>
        <v>0</v>
      </c>
      <c r="U2338" s="43">
        <v>0</v>
      </c>
      <c r="V2338" s="43">
        <f t="shared" si="4499"/>
        <v>30.699999999999999</v>
      </c>
      <c r="W2338" s="43">
        <f t="shared" si="4616"/>
        <v>0</v>
      </c>
      <c r="X2338" s="43">
        <f t="shared" si="4617"/>
        <v>0</v>
      </c>
      <c r="Y2338" s="43">
        <f t="shared" si="4618"/>
        <v>0</v>
      </c>
      <c r="Z2338" s="43">
        <f t="shared" si="4619"/>
        <v>0</v>
      </c>
      <c r="AA2338" s="43">
        <f t="shared" si="4620"/>
        <v>0</v>
      </c>
      <c r="AB2338" s="43">
        <f t="shared" si="4621"/>
        <v>30.699999999999999</v>
      </c>
      <c r="AC2338" s="44">
        <f t="shared" si="4622"/>
        <v>30.699999999999999</v>
      </c>
      <c r="AD2338" s="44">
        <f t="shared" si="4623"/>
        <v>30.699999999999999</v>
      </c>
      <c r="AE2338" s="45">
        <f t="shared" si="4495"/>
        <v>100</v>
      </c>
      <c r="AF2338" s="43">
        <f t="shared" si="4624"/>
        <v>30.699999999999999</v>
      </c>
      <c r="AG2338" s="43">
        <f t="shared" si="4625"/>
        <v>0</v>
      </c>
      <c r="AH2338" s="43">
        <f t="shared" si="4626"/>
        <v>0</v>
      </c>
      <c r="AI2338" s="43">
        <f t="shared" si="4627"/>
        <v>0</v>
      </c>
      <c r="AJ2338" s="43">
        <f t="shared" si="4628"/>
        <v>0</v>
      </c>
      <c r="AK2338" s="43">
        <f t="shared" si="4629"/>
        <v>0</v>
      </c>
      <c r="AL2338" s="43">
        <f t="shared" si="4496"/>
        <v>30.699999999999999</v>
      </c>
      <c r="AM2338" s="43">
        <f t="shared" si="4497"/>
        <v>0</v>
      </c>
      <c r="AN2338" s="2"/>
      <c r="AR2338" s="1"/>
      <c r="AS2338" s="1"/>
    </row>
    <row r="2339" ht="63">
      <c r="B2339" s="41" t="s">
        <v>850</v>
      </c>
      <c r="C2339" s="41" t="s">
        <v>107</v>
      </c>
      <c r="D2339" s="41" t="s">
        <v>115</v>
      </c>
      <c r="E2339" s="26" t="str">
        <f t="shared" si="4498"/>
        <v>0405</v>
      </c>
      <c r="F2339" s="41" t="s">
        <v>213</v>
      </c>
      <c r="G2339" s="41"/>
      <c r="H2339" s="42" t="s">
        <v>214</v>
      </c>
      <c r="I2339" s="43">
        <f t="shared" si="4604"/>
        <v>30.699999999999999</v>
      </c>
      <c r="J2339" s="43">
        <f t="shared" si="4605"/>
        <v>30.699999999999999</v>
      </c>
      <c r="K2339" s="43">
        <f t="shared" si="4606"/>
        <v>30.699999999999999</v>
      </c>
      <c r="L2339" s="43">
        <f t="shared" si="4607"/>
        <v>0</v>
      </c>
      <c r="M2339" s="43">
        <f t="shared" si="4608"/>
        <v>0</v>
      </c>
      <c r="N2339" s="43">
        <f t="shared" si="4609"/>
        <v>0</v>
      </c>
      <c r="O2339" s="43">
        <f t="shared" si="4610"/>
        <v>0</v>
      </c>
      <c r="P2339" s="43">
        <f t="shared" si="4611"/>
        <v>0</v>
      </c>
      <c r="Q2339" s="43">
        <f t="shared" si="4612"/>
        <v>0</v>
      </c>
      <c r="R2339" s="43">
        <f t="shared" si="4613"/>
        <v>0</v>
      </c>
      <c r="S2339" s="43">
        <f t="shared" si="4614"/>
        <v>0</v>
      </c>
      <c r="T2339" s="43">
        <f t="shared" si="4615"/>
        <v>0</v>
      </c>
      <c r="U2339" s="43">
        <v>0</v>
      </c>
      <c r="V2339" s="43">
        <f t="shared" si="4499"/>
        <v>30.699999999999999</v>
      </c>
      <c r="W2339" s="43">
        <f t="shared" si="4616"/>
        <v>0</v>
      </c>
      <c r="X2339" s="43">
        <f t="shared" si="4617"/>
        <v>0</v>
      </c>
      <c r="Y2339" s="43">
        <f t="shared" si="4618"/>
        <v>0</v>
      </c>
      <c r="Z2339" s="43">
        <f t="shared" si="4619"/>
        <v>0</v>
      </c>
      <c r="AA2339" s="43">
        <f t="shared" si="4620"/>
        <v>0</v>
      </c>
      <c r="AB2339" s="43">
        <f t="shared" si="4621"/>
        <v>30.699999999999999</v>
      </c>
      <c r="AC2339" s="44">
        <f t="shared" si="4622"/>
        <v>30.699999999999999</v>
      </c>
      <c r="AD2339" s="44">
        <f t="shared" si="4623"/>
        <v>30.699999999999999</v>
      </c>
      <c r="AE2339" s="45">
        <f t="shared" si="4495"/>
        <v>100</v>
      </c>
      <c r="AF2339" s="43">
        <f t="shared" si="4624"/>
        <v>30.699999999999999</v>
      </c>
      <c r="AG2339" s="43">
        <f t="shared" si="4625"/>
        <v>0</v>
      </c>
      <c r="AH2339" s="43">
        <f t="shared" si="4626"/>
        <v>0</v>
      </c>
      <c r="AI2339" s="43">
        <f t="shared" si="4627"/>
        <v>0</v>
      </c>
      <c r="AJ2339" s="43">
        <f t="shared" si="4628"/>
        <v>0</v>
      </c>
      <c r="AK2339" s="43">
        <f t="shared" si="4629"/>
        <v>0</v>
      </c>
      <c r="AL2339" s="43">
        <f t="shared" si="4496"/>
        <v>30.699999999999999</v>
      </c>
      <c r="AM2339" s="43">
        <f t="shared" si="4497"/>
        <v>0</v>
      </c>
      <c r="AN2339" s="2"/>
      <c r="AO2339" s="1"/>
      <c r="AP2339" s="1"/>
      <c r="AQ2339" s="1"/>
      <c r="AR2339" s="1"/>
      <c r="AS2339" s="1"/>
    </row>
    <row r="2340" ht="31.5">
      <c r="B2340" s="41" t="s">
        <v>850</v>
      </c>
      <c r="C2340" s="41" t="s">
        <v>107</v>
      </c>
      <c r="D2340" s="41" t="s">
        <v>115</v>
      </c>
      <c r="E2340" s="26" t="str">
        <f t="shared" si="4498"/>
        <v>0405</v>
      </c>
      <c r="F2340" s="41" t="s">
        <v>213</v>
      </c>
      <c r="G2340" s="41" t="s">
        <v>53</v>
      </c>
      <c r="H2340" s="42" t="s">
        <v>54</v>
      </c>
      <c r="I2340" s="43">
        <f t="shared" si="4604"/>
        <v>30.699999999999999</v>
      </c>
      <c r="J2340" s="43">
        <f t="shared" si="4605"/>
        <v>30.699999999999999</v>
      </c>
      <c r="K2340" s="43">
        <f t="shared" si="4606"/>
        <v>30.699999999999999</v>
      </c>
      <c r="L2340" s="43">
        <f t="shared" si="4607"/>
        <v>0</v>
      </c>
      <c r="M2340" s="43">
        <f t="shared" si="4608"/>
        <v>0</v>
      </c>
      <c r="N2340" s="43">
        <f t="shared" si="4609"/>
        <v>0</v>
      </c>
      <c r="O2340" s="43">
        <f t="shared" si="4610"/>
        <v>0</v>
      </c>
      <c r="P2340" s="43">
        <f t="shared" si="4611"/>
        <v>0</v>
      </c>
      <c r="Q2340" s="43">
        <f t="shared" si="4612"/>
        <v>0</v>
      </c>
      <c r="R2340" s="43">
        <f t="shared" si="4613"/>
        <v>0</v>
      </c>
      <c r="S2340" s="43">
        <f t="shared" si="4614"/>
        <v>0</v>
      </c>
      <c r="T2340" s="43">
        <f t="shared" si="4615"/>
        <v>0</v>
      </c>
      <c r="U2340" s="43">
        <v>0</v>
      </c>
      <c r="V2340" s="43">
        <f t="shared" si="4499"/>
        <v>30.699999999999999</v>
      </c>
      <c r="W2340" s="43">
        <f t="shared" si="4616"/>
        <v>0</v>
      </c>
      <c r="X2340" s="43">
        <f t="shared" si="4617"/>
        <v>0</v>
      </c>
      <c r="Y2340" s="43">
        <f t="shared" si="4618"/>
        <v>0</v>
      </c>
      <c r="Z2340" s="43">
        <f t="shared" si="4619"/>
        <v>0</v>
      </c>
      <c r="AA2340" s="43">
        <f t="shared" si="4620"/>
        <v>0</v>
      </c>
      <c r="AB2340" s="43">
        <f t="shared" si="4621"/>
        <v>30.699999999999999</v>
      </c>
      <c r="AC2340" s="44">
        <f t="shared" si="4622"/>
        <v>30.699999999999999</v>
      </c>
      <c r="AD2340" s="44">
        <f t="shared" si="4623"/>
        <v>30.699999999999999</v>
      </c>
      <c r="AE2340" s="45">
        <f t="shared" si="4495"/>
        <v>100</v>
      </c>
      <c r="AF2340" s="43">
        <f t="shared" si="4624"/>
        <v>30.699999999999999</v>
      </c>
      <c r="AG2340" s="43">
        <f t="shared" si="4625"/>
        <v>0</v>
      </c>
      <c r="AH2340" s="43">
        <f t="shared" si="4626"/>
        <v>0</v>
      </c>
      <c r="AI2340" s="43">
        <f t="shared" si="4627"/>
        <v>0</v>
      </c>
      <c r="AJ2340" s="43">
        <f t="shared" si="4628"/>
        <v>0</v>
      </c>
      <c r="AK2340" s="43">
        <f t="shared" si="4629"/>
        <v>0</v>
      </c>
      <c r="AL2340" s="43">
        <f t="shared" si="4496"/>
        <v>30.699999999999999</v>
      </c>
      <c r="AM2340" s="43">
        <f t="shared" si="4497"/>
        <v>0</v>
      </c>
      <c r="AN2340" s="2"/>
      <c r="AO2340" s="1"/>
      <c r="AP2340" s="1"/>
      <c r="AQ2340" s="1"/>
      <c r="AR2340" s="1"/>
      <c r="AS2340" s="1"/>
    </row>
    <row r="2341" ht="31.5">
      <c r="B2341" s="41" t="s">
        <v>850</v>
      </c>
      <c r="C2341" s="41" t="s">
        <v>107</v>
      </c>
      <c r="D2341" s="41" t="s">
        <v>115</v>
      </c>
      <c r="E2341" s="26" t="str">
        <f t="shared" si="4498"/>
        <v>0405</v>
      </c>
      <c r="F2341" s="41" t="s">
        <v>213</v>
      </c>
      <c r="G2341" s="41" t="s">
        <v>55</v>
      </c>
      <c r="H2341" s="42" t="s">
        <v>56</v>
      </c>
      <c r="I2341" s="43">
        <v>30.699999999999999</v>
      </c>
      <c r="J2341" s="43">
        <v>30.699999999999999</v>
      </c>
      <c r="K2341" s="43">
        <v>30.699999999999999</v>
      </c>
      <c r="L2341" s="43"/>
      <c r="M2341" s="43"/>
      <c r="N2341" s="43"/>
      <c r="O2341" s="43">
        <v>0</v>
      </c>
      <c r="P2341" s="43">
        <v>0</v>
      </c>
      <c r="Q2341" s="43">
        <v>0</v>
      </c>
      <c r="R2341" s="43">
        <v>0</v>
      </c>
      <c r="S2341" s="43">
        <v>0</v>
      </c>
      <c r="T2341" s="43">
        <v>0</v>
      </c>
      <c r="U2341" s="43">
        <v>0</v>
      </c>
      <c r="V2341" s="43">
        <f t="shared" si="4499"/>
        <v>30.699999999999999</v>
      </c>
      <c r="W2341" s="43"/>
      <c r="X2341" s="43"/>
      <c r="Y2341" s="43"/>
      <c r="Z2341" s="43"/>
      <c r="AA2341" s="43"/>
      <c r="AB2341" s="43">
        <v>30.699999999999999</v>
      </c>
      <c r="AC2341" s="44">
        <v>30.699999999999999</v>
      </c>
      <c r="AD2341" s="44">
        <v>30.699999999999999</v>
      </c>
      <c r="AE2341" s="45">
        <f t="shared" si="4495"/>
        <v>100</v>
      </c>
      <c r="AF2341" s="43">
        <v>30.699999999999999</v>
      </c>
      <c r="AG2341" s="43">
        <v>0</v>
      </c>
      <c r="AH2341" s="43">
        <v>0</v>
      </c>
      <c r="AI2341" s="43">
        <v>0</v>
      </c>
      <c r="AJ2341" s="43">
        <v>0</v>
      </c>
      <c r="AK2341" s="43">
        <v>0</v>
      </c>
      <c r="AL2341" s="43">
        <f t="shared" si="4496"/>
        <v>30.699999999999999</v>
      </c>
      <c r="AM2341" s="43">
        <f t="shared" si="4497"/>
        <v>0</v>
      </c>
      <c r="AN2341" s="19"/>
      <c r="AO2341" s="1"/>
      <c r="AP2341" s="1"/>
      <c r="AQ2341" s="1"/>
      <c r="AR2341" s="1"/>
      <c r="AS2341" s="1"/>
    </row>
    <row r="2342" s="33" customFormat="1">
      <c r="B2342" s="34" t="s">
        <v>850</v>
      </c>
      <c r="C2342" s="34" t="s">
        <v>107</v>
      </c>
      <c r="D2342" s="34" t="s">
        <v>109</v>
      </c>
      <c r="E2342" s="35" t="str">
        <f t="shared" si="4498"/>
        <v>0409</v>
      </c>
      <c r="F2342" s="34"/>
      <c r="G2342" s="34"/>
      <c r="H2342" s="36" t="s">
        <v>110</v>
      </c>
      <c r="I2342" s="37">
        <f>I2343+I2365+I2394+I2376+I2382+I2402</f>
        <v>59064.100000000006</v>
      </c>
      <c r="J2342" s="37">
        <f>J2343+J2365+J2394+J2376+J2382+J2402</f>
        <v>18480.700000000001</v>
      </c>
      <c r="K2342" s="37">
        <f>K2343+K2365+K2394+K2376+K2382+K2402</f>
        <v>18480.700000000001</v>
      </c>
      <c r="L2342" s="37">
        <f>L2343+L2365+L2394+L2376+L2382+L2402</f>
        <v>-19157.299999999999</v>
      </c>
      <c r="M2342" s="37">
        <f>M2343+M2365+M2394+M2376+M2382+M2402</f>
        <v>0</v>
      </c>
      <c r="N2342" s="37">
        <f>N2343+N2365+N2394+N2376+N2382+N2402</f>
        <v>0</v>
      </c>
      <c r="O2342" s="37">
        <f>O2343+O2365+O2394+O2376+O2382+O2402</f>
        <v>0</v>
      </c>
      <c r="P2342" s="37">
        <f>P2343+P2365+P2394+P2376+P2382+P2402</f>
        <v>0</v>
      </c>
      <c r="Q2342" s="37">
        <f>Q2343+Q2365+Q2394+Q2376+Q2382+Q2402</f>
        <v>0</v>
      </c>
      <c r="R2342" s="37">
        <f>R2343+R2365+R2394+R2376+R2382+R2402</f>
        <v>0</v>
      </c>
      <c r="S2342" s="37">
        <f>S2343+S2365+S2394+S2376+S2382+S2402</f>
        <v>0</v>
      </c>
      <c r="T2342" s="37">
        <f>T2343+T2365+T2394+T2376+T2382+T2402</f>
        <v>0</v>
      </c>
      <c r="U2342" s="37">
        <v>0</v>
      </c>
      <c r="V2342" s="37">
        <f t="shared" si="4499"/>
        <v>39906.800000000003</v>
      </c>
      <c r="W2342" s="37">
        <f>W2343+W2365+W2394+W2376+W2382+W2402</f>
        <v>0</v>
      </c>
      <c r="X2342" s="37">
        <f>X2343+X2365+X2394+X2376+X2382+X2402</f>
        <v>0</v>
      </c>
      <c r="Y2342" s="37">
        <f>Y2343+Y2365+Y2394+Y2376+Y2382+Y2402</f>
        <v>0</v>
      </c>
      <c r="Z2342" s="37">
        <f>Z2343+Z2365+Z2394+Z2376+Z2382+Z2402</f>
        <v>0</v>
      </c>
      <c r="AA2342" s="37">
        <f>AA2343+AA2365+AA2394+AA2376+AA2382+AA2402</f>
        <v>0</v>
      </c>
      <c r="AB2342" s="37">
        <f>AB2343+AB2365+AB2394+AB2376+AB2382+AB2402</f>
        <v>4148.0378199999996</v>
      </c>
      <c r="AC2342" s="38">
        <f>AC2343+AC2365+AC2394+AC2376+AC2382+AC2402</f>
        <v>44333.051930000001</v>
      </c>
      <c r="AD2342" s="38">
        <f>AD2343+AD2365+AD2394+AD2376+AD2382+AD2402</f>
        <v>39012.103009999999</v>
      </c>
      <c r="AE2342" s="39">
        <f t="shared" si="4495"/>
        <v>87.997783395554279</v>
      </c>
      <c r="AF2342" s="37">
        <f>AF2343+AF2365+AF2394+AF2376+AF2382+AF2402</f>
        <v>44630.940349999997</v>
      </c>
      <c r="AG2342" s="37">
        <f>AG2343+AG2365+AG2394+AG2376+AG2382+AG2402</f>
        <v>0</v>
      </c>
      <c r="AH2342" s="37">
        <f>AH2343+AH2365+AH2394+AH2376+AH2382+AH2402</f>
        <v>0</v>
      </c>
      <c r="AI2342" s="37">
        <f>AI2343+AI2365+AI2394+AI2376+AI2382+AI2402</f>
        <v>0</v>
      </c>
      <c r="AJ2342" s="37">
        <f>AJ2343+AJ2365+AJ2394+AJ2376+AJ2382+AJ2402</f>
        <v>0</v>
      </c>
      <c r="AK2342" s="37">
        <f>AK2343+AK2365+AK2394+AK2376+AK2382+AK2402</f>
        <v>0</v>
      </c>
      <c r="AL2342" s="37">
        <f t="shared" si="4496"/>
        <v>44630.940349999997</v>
      </c>
      <c r="AM2342" s="37">
        <f t="shared" si="4497"/>
        <v>-4724.1403499999942</v>
      </c>
      <c r="AN2342" s="40"/>
      <c r="AO2342" s="33"/>
      <c r="AP2342" s="33"/>
      <c r="AQ2342" s="33"/>
      <c r="AR2342" s="33"/>
      <c r="AS2342" s="33"/>
    </row>
    <row r="2343" ht="31.5">
      <c r="B2343" s="41" t="s">
        <v>850</v>
      </c>
      <c r="C2343" s="41" t="s">
        <v>107</v>
      </c>
      <c r="D2343" s="41" t="s">
        <v>109</v>
      </c>
      <c r="E2343" s="26" t="str">
        <f t="shared" si="4498"/>
        <v>0409</v>
      </c>
      <c r="F2343" s="41" t="s">
        <v>715</v>
      </c>
      <c r="G2343" s="41"/>
      <c r="H2343" s="42" t="s">
        <v>716</v>
      </c>
      <c r="I2343" s="43">
        <f>I2344+I2360</f>
        <v>2314.4000000000001</v>
      </c>
      <c r="J2343" s="43">
        <f>J2344+J2360</f>
        <v>2314.4000000000001</v>
      </c>
      <c r="K2343" s="43">
        <f>K2344+K2360</f>
        <v>2314.4000000000001</v>
      </c>
      <c r="L2343" s="43">
        <f>L2344+L2360</f>
        <v>0</v>
      </c>
      <c r="M2343" s="43">
        <f>M2344+M2360</f>
        <v>0</v>
      </c>
      <c r="N2343" s="43">
        <f>N2344+N2360</f>
        <v>0</v>
      </c>
      <c r="O2343" s="43">
        <f>O2344+O2360</f>
        <v>0</v>
      </c>
      <c r="P2343" s="43">
        <f>P2344+P2360</f>
        <v>0</v>
      </c>
      <c r="Q2343" s="43">
        <f>Q2344+Q2360</f>
        <v>0</v>
      </c>
      <c r="R2343" s="43">
        <f>R2344+R2360</f>
        <v>0</v>
      </c>
      <c r="S2343" s="43">
        <f>S2344+S2360</f>
        <v>0</v>
      </c>
      <c r="T2343" s="43">
        <f>T2344+T2360</f>
        <v>0</v>
      </c>
      <c r="U2343" s="43">
        <v>0</v>
      </c>
      <c r="V2343" s="43">
        <f t="shared" si="4499"/>
        <v>2314.4000000000001</v>
      </c>
      <c r="W2343" s="43">
        <f>W2344+W2360</f>
        <v>0</v>
      </c>
      <c r="X2343" s="43">
        <f>X2344+X2360</f>
        <v>0</v>
      </c>
      <c r="Y2343" s="43">
        <f>Y2344+Y2360</f>
        <v>0</v>
      </c>
      <c r="Z2343" s="43">
        <f>Z2344+Z2360</f>
        <v>0</v>
      </c>
      <c r="AA2343" s="43">
        <f>AA2344+AA2360</f>
        <v>0</v>
      </c>
      <c r="AB2343" s="43">
        <f>AB2344+AB2360</f>
        <v>0</v>
      </c>
      <c r="AC2343" s="44">
        <f>AC2344+AC2360</f>
        <v>1737.7349999999999</v>
      </c>
      <c r="AD2343" s="44">
        <f>AD2344+AD2360</f>
        <v>0</v>
      </c>
      <c r="AE2343" s="45">
        <f t="shared" si="4495"/>
        <v>0</v>
      </c>
      <c r="AF2343" s="43">
        <f>AF2344+AF2360</f>
        <v>1737.7349999999999</v>
      </c>
      <c r="AG2343" s="43">
        <f>AG2344+AG2360</f>
        <v>0</v>
      </c>
      <c r="AH2343" s="43">
        <f>AH2344+AH2360</f>
        <v>0</v>
      </c>
      <c r="AI2343" s="43">
        <f>AI2344+AI2360</f>
        <v>0</v>
      </c>
      <c r="AJ2343" s="43">
        <f>AJ2344+AJ2360</f>
        <v>0</v>
      </c>
      <c r="AK2343" s="43">
        <f>AK2344+AK2360</f>
        <v>0</v>
      </c>
      <c r="AL2343" s="43">
        <f t="shared" si="4496"/>
        <v>1737.7349999999999</v>
      </c>
      <c r="AM2343" s="43">
        <f t="shared" si="4497"/>
        <v>576.66500000000019</v>
      </c>
      <c r="AN2343" s="2"/>
      <c r="AO2343" s="1"/>
      <c r="AP2343" s="1"/>
      <c r="AQ2343" s="1"/>
      <c r="AR2343" s="1"/>
      <c r="AS2343" s="1"/>
    </row>
    <row r="2344" ht="47.25">
      <c r="B2344" s="41" t="s">
        <v>850</v>
      </c>
      <c r="C2344" s="41" t="s">
        <v>107</v>
      </c>
      <c r="D2344" s="41" t="s">
        <v>109</v>
      </c>
      <c r="E2344" s="26" t="str">
        <f t="shared" si="4498"/>
        <v>0409</v>
      </c>
      <c r="F2344" s="41" t="s">
        <v>717</v>
      </c>
      <c r="G2344" s="41"/>
      <c r="H2344" s="42" t="s">
        <v>718</v>
      </c>
      <c r="I2344" s="43">
        <f>I2345+I2356+I2352</f>
        <v>2314.4000000000001</v>
      </c>
      <c r="J2344" s="43">
        <f>J2345+J2356+J2352</f>
        <v>2314.4000000000001</v>
      </c>
      <c r="K2344" s="43">
        <f>K2345+K2356+K2352</f>
        <v>2314.4000000000001</v>
      </c>
      <c r="L2344" s="43">
        <f>L2345+L2356+L2352</f>
        <v>0</v>
      </c>
      <c r="M2344" s="43">
        <f>M2345+M2356+M2352</f>
        <v>0</v>
      </c>
      <c r="N2344" s="43">
        <f>N2345+N2356+N2352</f>
        <v>0</v>
      </c>
      <c r="O2344" s="43">
        <f>O2345+O2356+O2352</f>
        <v>0</v>
      </c>
      <c r="P2344" s="43">
        <f>P2345+P2356+P2352</f>
        <v>0</v>
      </c>
      <c r="Q2344" s="43">
        <f>Q2345+Q2356+Q2352</f>
        <v>0</v>
      </c>
      <c r="R2344" s="43">
        <f>R2345+R2356+R2352</f>
        <v>0</v>
      </c>
      <c r="S2344" s="43">
        <f>S2345+S2356+S2352</f>
        <v>0</v>
      </c>
      <c r="T2344" s="43">
        <f>T2345+T2356+T2352</f>
        <v>0</v>
      </c>
      <c r="U2344" s="43">
        <v>0</v>
      </c>
      <c r="V2344" s="43">
        <f t="shared" si="4499"/>
        <v>2314.4000000000001</v>
      </c>
      <c r="W2344" s="43">
        <f>W2345+W2356+W2352</f>
        <v>0</v>
      </c>
      <c r="X2344" s="43">
        <f>X2345+X2356+X2352</f>
        <v>0</v>
      </c>
      <c r="Y2344" s="43">
        <f>Y2345+Y2356+Y2352</f>
        <v>0</v>
      </c>
      <c r="Z2344" s="43">
        <f>Z2345+Z2356+Z2352</f>
        <v>0</v>
      </c>
      <c r="AA2344" s="43">
        <f>AA2345+AA2356+AA2352</f>
        <v>0</v>
      </c>
      <c r="AB2344" s="43">
        <f>AB2345+AB2356+AB2352</f>
        <v>0</v>
      </c>
      <c r="AC2344" s="44">
        <f>AC2345+AC2356+AC2352</f>
        <v>1737.7349999999999</v>
      </c>
      <c r="AD2344" s="44">
        <f>AD2345+AD2356+AD2352</f>
        <v>0</v>
      </c>
      <c r="AE2344" s="45">
        <f t="shared" ref="AE2344:AE2407" si="4630">AD2344/AC2344*100</f>
        <v>0</v>
      </c>
      <c r="AF2344" s="43">
        <f>AF2345+AF2356+AF2352</f>
        <v>1737.7349999999999</v>
      </c>
      <c r="AG2344" s="43">
        <f>AG2345+AG2356+AG2352</f>
        <v>0</v>
      </c>
      <c r="AH2344" s="43">
        <f>AH2345+AH2356+AH2352</f>
        <v>0</v>
      </c>
      <c r="AI2344" s="43">
        <f>AI2345+AI2356+AI2352</f>
        <v>0</v>
      </c>
      <c r="AJ2344" s="43">
        <f>AJ2345+AJ2356+AJ2352</f>
        <v>0</v>
      </c>
      <c r="AK2344" s="43">
        <f>AK2345+AK2356+AK2352</f>
        <v>0</v>
      </c>
      <c r="AL2344" s="43">
        <f t="shared" ref="AL2344:AL2407" si="4631">AF2344+AH2344+AK2344+AI2344+AJ2344+AG2344</f>
        <v>1737.7349999999999</v>
      </c>
      <c r="AM2344" s="43">
        <f t="shared" ref="AM2344:AM2407" si="4632">V2344-AL2344</f>
        <v>576.66500000000019</v>
      </c>
      <c r="AN2344" s="2"/>
      <c r="AO2344" s="1"/>
      <c r="AP2344" s="1"/>
      <c r="AQ2344" s="1"/>
      <c r="AR2344" s="1"/>
      <c r="AS2344" s="1"/>
    </row>
    <row r="2345" ht="47.25">
      <c r="B2345" s="41" t="s">
        <v>850</v>
      </c>
      <c r="C2345" s="41" t="s">
        <v>107</v>
      </c>
      <c r="D2345" s="41" t="s">
        <v>109</v>
      </c>
      <c r="E2345" s="26" t="str">
        <f t="shared" si="4498"/>
        <v>0409</v>
      </c>
      <c r="F2345" s="41" t="s">
        <v>719</v>
      </c>
      <c r="G2345" s="41"/>
      <c r="H2345" s="42" t="s">
        <v>720</v>
      </c>
      <c r="I2345" s="43">
        <f>I2346+I2349</f>
        <v>2314.4000000000001</v>
      </c>
      <c r="J2345" s="43">
        <f>J2346+J2349</f>
        <v>2314.4000000000001</v>
      </c>
      <c r="K2345" s="43">
        <f>K2346+K2349</f>
        <v>2314.4000000000001</v>
      </c>
      <c r="L2345" s="43">
        <f>L2346+L2349</f>
        <v>0</v>
      </c>
      <c r="M2345" s="43">
        <f>M2346+M2349</f>
        <v>0</v>
      </c>
      <c r="N2345" s="43">
        <f>N2346+N2349</f>
        <v>0</v>
      </c>
      <c r="O2345" s="43">
        <f>O2346+O2349</f>
        <v>0</v>
      </c>
      <c r="P2345" s="43">
        <f>P2346+P2349</f>
        <v>0</v>
      </c>
      <c r="Q2345" s="43">
        <f>Q2346+Q2349</f>
        <v>0</v>
      </c>
      <c r="R2345" s="43">
        <f>R2346+R2349</f>
        <v>0</v>
      </c>
      <c r="S2345" s="43">
        <f>S2346+S2349</f>
        <v>0</v>
      </c>
      <c r="T2345" s="43">
        <f>T2346+T2349</f>
        <v>0</v>
      </c>
      <c r="U2345" s="43">
        <v>0</v>
      </c>
      <c r="V2345" s="43">
        <f t="shared" si="4499"/>
        <v>2314.4000000000001</v>
      </c>
      <c r="W2345" s="43">
        <f>W2346+W2349</f>
        <v>0</v>
      </c>
      <c r="X2345" s="43">
        <f>X2346+X2349</f>
        <v>0</v>
      </c>
      <c r="Y2345" s="43">
        <f>Y2346+Y2349</f>
        <v>0</v>
      </c>
      <c r="Z2345" s="43">
        <f>Z2346+Z2349</f>
        <v>0</v>
      </c>
      <c r="AA2345" s="43">
        <f>AA2346+AA2349</f>
        <v>0</v>
      </c>
      <c r="AB2345" s="43">
        <f>AB2346+AB2349</f>
        <v>0</v>
      </c>
      <c r="AC2345" s="44">
        <f>AC2346+AC2349</f>
        <v>1737.7349999999999</v>
      </c>
      <c r="AD2345" s="44">
        <f>AD2346+AD2349</f>
        <v>0</v>
      </c>
      <c r="AE2345" s="45">
        <f t="shared" si="4630"/>
        <v>0</v>
      </c>
      <c r="AF2345" s="43">
        <f>AF2346+AF2349</f>
        <v>1737.7349999999999</v>
      </c>
      <c r="AG2345" s="43">
        <f>AG2346+AG2349</f>
        <v>0</v>
      </c>
      <c r="AH2345" s="43">
        <f>AH2346+AH2349</f>
        <v>0</v>
      </c>
      <c r="AI2345" s="43">
        <f>AI2346+AI2349</f>
        <v>0</v>
      </c>
      <c r="AJ2345" s="43">
        <f>AJ2346+AJ2349</f>
        <v>0</v>
      </c>
      <c r="AK2345" s="43">
        <f>AK2346+AK2349</f>
        <v>0</v>
      </c>
      <c r="AL2345" s="43">
        <f t="shared" si="4631"/>
        <v>1737.7349999999999</v>
      </c>
      <c r="AM2345" s="43">
        <f t="shared" si="4632"/>
        <v>576.66500000000019</v>
      </c>
      <c r="AN2345" s="2"/>
      <c r="AR2345" s="1"/>
      <c r="AS2345" s="1"/>
    </row>
    <row r="2346">
      <c r="B2346" s="41" t="s">
        <v>850</v>
      </c>
      <c r="C2346" s="41" t="s">
        <v>107</v>
      </c>
      <c r="D2346" s="41" t="s">
        <v>109</v>
      </c>
      <c r="E2346" s="26" t="str">
        <f t="shared" si="4498"/>
        <v>0409</v>
      </c>
      <c r="F2346" s="41" t="s">
        <v>721</v>
      </c>
      <c r="G2346" s="41"/>
      <c r="H2346" s="42" t="s">
        <v>722</v>
      </c>
      <c r="I2346" s="43">
        <f t="shared" ref="I2346:I2363" si="4633">I2347</f>
        <v>2314.4000000000001</v>
      </c>
      <c r="J2346" s="43">
        <f t="shared" ref="J2346:J2363" si="4634">J2347</f>
        <v>2314.4000000000001</v>
      </c>
      <c r="K2346" s="43">
        <f t="shared" ref="K2346:K2363" si="4635">K2347</f>
        <v>2314.4000000000001</v>
      </c>
      <c r="L2346" s="43">
        <f t="shared" ref="L2346:L2363" si="4636">L2347</f>
        <v>0</v>
      </c>
      <c r="M2346" s="43">
        <f t="shared" ref="M2346:M2363" si="4637">M2347</f>
        <v>0</v>
      </c>
      <c r="N2346" s="43">
        <f t="shared" ref="N2346:N2363" si="4638">N2347</f>
        <v>0</v>
      </c>
      <c r="O2346" s="43">
        <f t="shared" ref="O2346:O2363" si="4639">O2347</f>
        <v>0</v>
      </c>
      <c r="P2346" s="43">
        <f t="shared" ref="P2346:P2363" si="4640">P2347</f>
        <v>0</v>
      </c>
      <c r="Q2346" s="43">
        <f t="shared" ref="Q2346:Q2363" si="4641">Q2347</f>
        <v>0</v>
      </c>
      <c r="R2346" s="43">
        <f t="shared" ref="R2346:R2363" si="4642">R2347</f>
        <v>0</v>
      </c>
      <c r="S2346" s="43">
        <f t="shared" ref="S2346:S2363" si="4643">S2347</f>
        <v>0</v>
      </c>
      <c r="T2346" s="43">
        <f t="shared" ref="T2346:T2363" si="4644">T2347</f>
        <v>0</v>
      </c>
      <c r="U2346" s="43">
        <v>0</v>
      </c>
      <c r="V2346" s="43">
        <f t="shared" si="4499"/>
        <v>2314.4000000000001</v>
      </c>
      <c r="W2346" s="43">
        <f t="shared" ref="W2346:W2363" si="4645">W2347</f>
        <v>0</v>
      </c>
      <c r="X2346" s="43">
        <f t="shared" ref="X2346:X2363" si="4646">X2347</f>
        <v>0</v>
      </c>
      <c r="Y2346" s="43">
        <f t="shared" ref="Y2346:Y2363" si="4647">Y2347</f>
        <v>0</v>
      </c>
      <c r="Z2346" s="43">
        <f t="shared" ref="Z2346:Z2363" si="4648">Z2347</f>
        <v>0</v>
      </c>
      <c r="AA2346" s="43">
        <f t="shared" ref="AA2346:AA2363" si="4649">AA2347</f>
        <v>0</v>
      </c>
      <c r="AB2346" s="43">
        <f t="shared" ref="AB2346:AB2363" si="4650">AB2347</f>
        <v>0</v>
      </c>
      <c r="AC2346" s="44">
        <f t="shared" ref="AC2346:AC2363" si="4651">AC2347</f>
        <v>1737.7349999999999</v>
      </c>
      <c r="AD2346" s="44">
        <f t="shared" ref="AD2346:AD2363" si="4652">AD2347</f>
        <v>0</v>
      </c>
      <c r="AE2346" s="45">
        <f t="shared" si="4630"/>
        <v>0</v>
      </c>
      <c r="AF2346" s="43">
        <f t="shared" ref="AF2346:AF2363" si="4653">AF2347</f>
        <v>1737.7349999999999</v>
      </c>
      <c r="AG2346" s="43">
        <f t="shared" ref="AG2346:AG2363" si="4654">AG2347</f>
        <v>0</v>
      </c>
      <c r="AH2346" s="43">
        <f t="shared" ref="AH2346:AH2363" si="4655">AH2347</f>
        <v>0</v>
      </c>
      <c r="AI2346" s="43">
        <f t="shared" ref="AI2346:AI2363" si="4656">AI2347</f>
        <v>0</v>
      </c>
      <c r="AJ2346" s="43">
        <f t="shared" ref="AJ2346:AJ2363" si="4657">AJ2347</f>
        <v>0</v>
      </c>
      <c r="AK2346" s="43">
        <f t="shared" ref="AK2346:AK2363" si="4658">AK2347</f>
        <v>0</v>
      </c>
      <c r="AL2346" s="43">
        <f t="shared" si="4631"/>
        <v>1737.7349999999999</v>
      </c>
      <c r="AM2346" s="43">
        <f t="shared" si="4632"/>
        <v>576.66500000000019</v>
      </c>
      <c r="AN2346" s="2"/>
      <c r="AO2346" s="1"/>
      <c r="AP2346" s="1"/>
      <c r="AQ2346" s="1"/>
      <c r="AR2346" s="1"/>
      <c r="AS2346" s="1"/>
    </row>
    <row r="2347" ht="31.5">
      <c r="B2347" s="41" t="s">
        <v>850</v>
      </c>
      <c r="C2347" s="41" t="s">
        <v>107</v>
      </c>
      <c r="D2347" s="41" t="s">
        <v>109</v>
      </c>
      <c r="E2347" s="26" t="str">
        <f t="shared" si="4498"/>
        <v>0409</v>
      </c>
      <c r="F2347" s="41" t="s">
        <v>721</v>
      </c>
      <c r="G2347" s="41" t="s">
        <v>53</v>
      </c>
      <c r="H2347" s="42" t="s">
        <v>54</v>
      </c>
      <c r="I2347" s="43">
        <f t="shared" si="4633"/>
        <v>2314.4000000000001</v>
      </c>
      <c r="J2347" s="43">
        <f t="shared" si="4634"/>
        <v>2314.4000000000001</v>
      </c>
      <c r="K2347" s="43">
        <f t="shared" si="4635"/>
        <v>2314.4000000000001</v>
      </c>
      <c r="L2347" s="43">
        <f t="shared" si="4636"/>
        <v>0</v>
      </c>
      <c r="M2347" s="43">
        <f t="shared" si="4637"/>
        <v>0</v>
      </c>
      <c r="N2347" s="43">
        <f t="shared" si="4638"/>
        <v>0</v>
      </c>
      <c r="O2347" s="43">
        <f t="shared" si="4639"/>
        <v>0</v>
      </c>
      <c r="P2347" s="43">
        <f t="shared" si="4640"/>
        <v>0</v>
      </c>
      <c r="Q2347" s="43">
        <f t="shared" si="4641"/>
        <v>0</v>
      </c>
      <c r="R2347" s="43">
        <f t="shared" si="4642"/>
        <v>0</v>
      </c>
      <c r="S2347" s="43">
        <f t="shared" si="4643"/>
        <v>0</v>
      </c>
      <c r="T2347" s="43">
        <f t="shared" si="4644"/>
        <v>0</v>
      </c>
      <c r="U2347" s="43">
        <v>0</v>
      </c>
      <c r="V2347" s="43">
        <f t="shared" si="4499"/>
        <v>2314.4000000000001</v>
      </c>
      <c r="W2347" s="43">
        <f t="shared" si="4645"/>
        <v>0</v>
      </c>
      <c r="X2347" s="43">
        <f t="shared" si="4646"/>
        <v>0</v>
      </c>
      <c r="Y2347" s="43">
        <f t="shared" si="4647"/>
        <v>0</v>
      </c>
      <c r="Z2347" s="43">
        <f t="shared" si="4648"/>
        <v>0</v>
      </c>
      <c r="AA2347" s="43">
        <f t="shared" si="4649"/>
        <v>0</v>
      </c>
      <c r="AB2347" s="43">
        <f t="shared" si="4650"/>
        <v>0</v>
      </c>
      <c r="AC2347" s="44">
        <f t="shared" si="4651"/>
        <v>1737.7349999999999</v>
      </c>
      <c r="AD2347" s="44">
        <f t="shared" si="4652"/>
        <v>0</v>
      </c>
      <c r="AE2347" s="45">
        <f t="shared" si="4630"/>
        <v>0</v>
      </c>
      <c r="AF2347" s="43">
        <f t="shared" si="4653"/>
        <v>1737.7349999999999</v>
      </c>
      <c r="AG2347" s="43">
        <f t="shared" si="4654"/>
        <v>0</v>
      </c>
      <c r="AH2347" s="43">
        <f t="shared" si="4655"/>
        <v>0</v>
      </c>
      <c r="AI2347" s="43">
        <f t="shared" si="4656"/>
        <v>0</v>
      </c>
      <c r="AJ2347" s="43">
        <f t="shared" si="4657"/>
        <v>0</v>
      </c>
      <c r="AK2347" s="43">
        <f t="shared" si="4658"/>
        <v>0</v>
      </c>
      <c r="AL2347" s="43">
        <f t="shared" si="4631"/>
        <v>1737.7349999999999</v>
      </c>
      <c r="AM2347" s="43">
        <f t="shared" si="4632"/>
        <v>576.66500000000019</v>
      </c>
      <c r="AN2347" s="2"/>
      <c r="AO2347" s="1"/>
      <c r="AP2347" s="1"/>
      <c r="AQ2347" s="1"/>
      <c r="AR2347" s="1"/>
      <c r="AS2347" s="1"/>
    </row>
    <row r="2348" ht="31.5">
      <c r="B2348" s="41" t="s">
        <v>850</v>
      </c>
      <c r="C2348" s="41" t="s">
        <v>107</v>
      </c>
      <c r="D2348" s="41" t="s">
        <v>109</v>
      </c>
      <c r="E2348" s="26" t="str">
        <f t="shared" si="4498"/>
        <v>0409</v>
      </c>
      <c r="F2348" s="41" t="s">
        <v>721</v>
      </c>
      <c r="G2348" s="41" t="s">
        <v>55</v>
      </c>
      <c r="H2348" s="42" t="s">
        <v>56</v>
      </c>
      <c r="I2348" s="43">
        <v>2314.4000000000001</v>
      </c>
      <c r="J2348" s="43">
        <v>2314.4000000000001</v>
      </c>
      <c r="K2348" s="43">
        <v>2314.4000000000001</v>
      </c>
      <c r="L2348" s="43"/>
      <c r="M2348" s="43"/>
      <c r="N2348" s="43"/>
      <c r="O2348" s="43">
        <v>0</v>
      </c>
      <c r="P2348" s="43">
        <v>0</v>
      </c>
      <c r="Q2348" s="43">
        <v>0</v>
      </c>
      <c r="R2348" s="43">
        <v>0</v>
      </c>
      <c r="S2348" s="43">
        <v>0</v>
      </c>
      <c r="T2348" s="43">
        <v>0</v>
      </c>
      <c r="U2348" s="43">
        <v>0</v>
      </c>
      <c r="V2348" s="43">
        <f t="shared" si="4499"/>
        <v>2314.4000000000001</v>
      </c>
      <c r="W2348" s="43"/>
      <c r="X2348" s="43"/>
      <c r="Y2348" s="43"/>
      <c r="Z2348" s="43"/>
      <c r="AA2348" s="43"/>
      <c r="AB2348" s="43">
        <v>0</v>
      </c>
      <c r="AC2348" s="44">
        <v>1737.7349999999999</v>
      </c>
      <c r="AD2348" s="44">
        <v>0</v>
      </c>
      <c r="AE2348" s="45">
        <f t="shared" si="4630"/>
        <v>0</v>
      </c>
      <c r="AF2348" s="43">
        <v>1737.7349999999999</v>
      </c>
      <c r="AG2348" s="43">
        <v>0</v>
      </c>
      <c r="AH2348" s="43">
        <v>0</v>
      </c>
      <c r="AI2348" s="43">
        <v>0</v>
      </c>
      <c r="AJ2348" s="43">
        <v>0</v>
      </c>
      <c r="AK2348" s="43">
        <v>0</v>
      </c>
      <c r="AL2348" s="43">
        <f t="shared" si="4631"/>
        <v>1737.7349999999999</v>
      </c>
      <c r="AM2348" s="43">
        <f t="shared" si="4632"/>
        <v>576.66500000000019</v>
      </c>
      <c r="AN2348" s="19"/>
      <c r="AR2348" s="1"/>
      <c r="AS2348" s="1"/>
    </row>
    <row r="2349" ht="31.5" hidden="1">
      <c r="B2349" s="41" t="s">
        <v>850</v>
      </c>
      <c r="C2349" s="41" t="s">
        <v>107</v>
      </c>
      <c r="D2349" s="41" t="s">
        <v>109</v>
      </c>
      <c r="E2349" s="26" t="str">
        <f t="shared" si="4498"/>
        <v>0409</v>
      </c>
      <c r="F2349" s="41" t="s">
        <v>723</v>
      </c>
      <c r="G2349" s="41"/>
      <c r="H2349" s="42" t="s">
        <v>724</v>
      </c>
      <c r="I2349" s="43">
        <f t="shared" si="4633"/>
        <v>0</v>
      </c>
      <c r="J2349" s="43">
        <f t="shared" si="4634"/>
        <v>0</v>
      </c>
      <c r="K2349" s="43">
        <f t="shared" si="4635"/>
        <v>0</v>
      </c>
      <c r="L2349" s="43">
        <f t="shared" si="4636"/>
        <v>0</v>
      </c>
      <c r="M2349" s="43">
        <f t="shared" si="4637"/>
        <v>0</v>
      </c>
      <c r="N2349" s="43">
        <f t="shared" si="4638"/>
        <v>0</v>
      </c>
      <c r="O2349" s="43">
        <f t="shared" si="4639"/>
        <v>0</v>
      </c>
      <c r="P2349" s="43">
        <f t="shared" si="4640"/>
        <v>0</v>
      </c>
      <c r="Q2349" s="43">
        <f t="shared" si="4641"/>
        <v>0</v>
      </c>
      <c r="R2349" s="43">
        <f t="shared" si="4642"/>
        <v>0</v>
      </c>
      <c r="S2349" s="43">
        <f t="shared" si="4643"/>
        <v>0</v>
      </c>
      <c r="T2349" s="43">
        <f t="shared" si="4644"/>
        <v>0</v>
      </c>
      <c r="U2349" s="43">
        <v>0</v>
      </c>
      <c r="V2349" s="43">
        <f t="shared" si="4499"/>
        <v>0</v>
      </c>
      <c r="W2349" s="43">
        <f t="shared" si="4645"/>
        <v>0</v>
      </c>
      <c r="X2349" s="43">
        <f t="shared" si="4646"/>
        <v>0</v>
      </c>
      <c r="Y2349" s="43">
        <f t="shared" si="4647"/>
        <v>0</v>
      </c>
      <c r="Z2349" s="43">
        <f t="shared" si="4648"/>
        <v>0</v>
      </c>
      <c r="AA2349" s="43">
        <f t="shared" si="4649"/>
        <v>0</v>
      </c>
      <c r="AB2349" s="43">
        <f t="shared" si="4650"/>
        <v>0</v>
      </c>
      <c r="AC2349" s="44">
        <f t="shared" si="4651"/>
        <v>0</v>
      </c>
      <c r="AD2349" s="44">
        <f t="shared" si="4652"/>
        <v>0</v>
      </c>
      <c r="AE2349" s="45" t="e">
        <f t="shared" si="4630"/>
        <v>#DIV/0!</v>
      </c>
      <c r="AF2349" s="46">
        <f t="shared" si="4653"/>
        <v>0</v>
      </c>
      <c r="AG2349" s="46">
        <f t="shared" si="4654"/>
        <v>0</v>
      </c>
      <c r="AH2349" s="47">
        <f t="shared" si="4655"/>
        <v>0</v>
      </c>
      <c r="AI2349" s="47">
        <f t="shared" si="4656"/>
        <v>0</v>
      </c>
      <c r="AJ2349" s="47">
        <f t="shared" si="4657"/>
        <v>0</v>
      </c>
      <c r="AK2349" s="47">
        <f t="shared" si="4658"/>
        <v>0</v>
      </c>
      <c r="AL2349" s="47">
        <f t="shared" si="4631"/>
        <v>0</v>
      </c>
      <c r="AM2349" s="47">
        <f t="shared" si="4632"/>
        <v>0</v>
      </c>
      <c r="AN2349" s="48" t="s">
        <v>36</v>
      </c>
      <c r="AO2349" s="1"/>
      <c r="AP2349" s="1"/>
      <c r="AQ2349" s="1"/>
      <c r="AR2349" s="1"/>
      <c r="AS2349" s="1"/>
    </row>
    <row r="2350" ht="31.5" hidden="1">
      <c r="B2350" s="41" t="s">
        <v>850</v>
      </c>
      <c r="C2350" s="41" t="s">
        <v>107</v>
      </c>
      <c r="D2350" s="41" t="s">
        <v>109</v>
      </c>
      <c r="E2350" s="26" t="str">
        <f t="shared" si="4498"/>
        <v>0409</v>
      </c>
      <c r="F2350" s="41" t="s">
        <v>723</v>
      </c>
      <c r="G2350" s="41" t="s">
        <v>53</v>
      </c>
      <c r="H2350" s="42" t="s">
        <v>54</v>
      </c>
      <c r="I2350" s="43">
        <f t="shared" si="4633"/>
        <v>0</v>
      </c>
      <c r="J2350" s="43">
        <f t="shared" si="4634"/>
        <v>0</v>
      </c>
      <c r="K2350" s="43">
        <f t="shared" si="4635"/>
        <v>0</v>
      </c>
      <c r="L2350" s="43">
        <f t="shared" si="4636"/>
        <v>0</v>
      </c>
      <c r="M2350" s="43">
        <f t="shared" si="4637"/>
        <v>0</v>
      </c>
      <c r="N2350" s="43">
        <f t="shared" si="4638"/>
        <v>0</v>
      </c>
      <c r="O2350" s="43">
        <f t="shared" si="4639"/>
        <v>0</v>
      </c>
      <c r="P2350" s="43">
        <f t="shared" si="4640"/>
        <v>0</v>
      </c>
      <c r="Q2350" s="43">
        <f t="shared" si="4641"/>
        <v>0</v>
      </c>
      <c r="R2350" s="43">
        <f t="shared" si="4642"/>
        <v>0</v>
      </c>
      <c r="S2350" s="43">
        <f t="shared" si="4643"/>
        <v>0</v>
      </c>
      <c r="T2350" s="43">
        <f t="shared" si="4644"/>
        <v>0</v>
      </c>
      <c r="U2350" s="43">
        <v>0</v>
      </c>
      <c r="V2350" s="43">
        <f t="shared" si="4499"/>
        <v>0</v>
      </c>
      <c r="W2350" s="43">
        <f t="shared" si="4645"/>
        <v>0</v>
      </c>
      <c r="X2350" s="43">
        <f t="shared" si="4646"/>
        <v>0</v>
      </c>
      <c r="Y2350" s="43">
        <f t="shared" si="4647"/>
        <v>0</v>
      </c>
      <c r="Z2350" s="43">
        <f t="shared" si="4648"/>
        <v>0</v>
      </c>
      <c r="AA2350" s="43">
        <f t="shared" si="4649"/>
        <v>0</v>
      </c>
      <c r="AB2350" s="43">
        <f t="shared" si="4650"/>
        <v>0</v>
      </c>
      <c r="AC2350" s="44">
        <f t="shared" si="4651"/>
        <v>0</v>
      </c>
      <c r="AD2350" s="44">
        <f t="shared" si="4652"/>
        <v>0</v>
      </c>
      <c r="AE2350" s="45" t="e">
        <f t="shared" si="4630"/>
        <v>#DIV/0!</v>
      </c>
      <c r="AF2350" s="46">
        <f t="shared" si="4653"/>
        <v>0</v>
      </c>
      <c r="AG2350" s="46">
        <f t="shared" si="4654"/>
        <v>0</v>
      </c>
      <c r="AH2350" s="47">
        <f t="shared" si="4655"/>
        <v>0</v>
      </c>
      <c r="AI2350" s="47">
        <f t="shared" si="4656"/>
        <v>0</v>
      </c>
      <c r="AJ2350" s="47">
        <f t="shared" si="4657"/>
        <v>0</v>
      </c>
      <c r="AK2350" s="47">
        <f t="shared" si="4658"/>
        <v>0</v>
      </c>
      <c r="AL2350" s="47">
        <f t="shared" si="4631"/>
        <v>0</v>
      </c>
      <c r="AM2350" s="47">
        <f t="shared" si="4632"/>
        <v>0</v>
      </c>
      <c r="AN2350" s="48" t="s">
        <v>36</v>
      </c>
      <c r="AO2350" s="1"/>
      <c r="AP2350" s="1"/>
      <c r="AQ2350" s="1"/>
      <c r="AR2350" s="1"/>
      <c r="AS2350" s="1"/>
    </row>
    <row r="2351" ht="31.5" hidden="1">
      <c r="B2351" s="41" t="s">
        <v>850</v>
      </c>
      <c r="C2351" s="41" t="s">
        <v>107</v>
      </c>
      <c r="D2351" s="41" t="s">
        <v>109</v>
      </c>
      <c r="E2351" s="26" t="str">
        <f t="shared" ref="E2351:E2414" si="4659">CONCATENATE(C2351,D2351)</f>
        <v>0409</v>
      </c>
      <c r="F2351" s="41" t="s">
        <v>723</v>
      </c>
      <c r="G2351" s="41" t="s">
        <v>55</v>
      </c>
      <c r="H2351" s="42" t="s">
        <v>56</v>
      </c>
      <c r="I2351" s="43"/>
      <c r="J2351" s="43"/>
      <c r="K2351" s="43"/>
      <c r="L2351" s="43"/>
      <c r="M2351" s="43"/>
      <c r="N2351" s="43"/>
      <c r="O2351" s="43">
        <v>0</v>
      </c>
      <c r="P2351" s="43">
        <v>0</v>
      </c>
      <c r="Q2351" s="43">
        <v>0</v>
      </c>
      <c r="R2351" s="43">
        <v>0</v>
      </c>
      <c r="S2351" s="43">
        <v>0</v>
      </c>
      <c r="T2351" s="43">
        <v>0</v>
      </c>
      <c r="U2351" s="43">
        <v>0</v>
      </c>
      <c r="V2351" s="43">
        <f t="shared" ref="V2351:V2414" si="4660">I2351+L2351+U2351+T2351+S2351+R2351+Q2351+P2351+O2351</f>
        <v>0</v>
      </c>
      <c r="W2351" s="43"/>
      <c r="X2351" s="43"/>
      <c r="Y2351" s="43"/>
      <c r="Z2351" s="43"/>
      <c r="AA2351" s="43"/>
      <c r="AB2351" s="43">
        <v>0</v>
      </c>
      <c r="AC2351" s="44">
        <v>0</v>
      </c>
      <c r="AD2351" s="44">
        <v>0</v>
      </c>
      <c r="AE2351" s="45" t="e">
        <f t="shared" si="4630"/>
        <v>#DIV/0!</v>
      </c>
      <c r="AF2351" s="46">
        <v>0</v>
      </c>
      <c r="AG2351" s="46">
        <v>0</v>
      </c>
      <c r="AH2351" s="47">
        <v>0</v>
      </c>
      <c r="AI2351" s="47">
        <v>0</v>
      </c>
      <c r="AJ2351" s="47">
        <v>0</v>
      </c>
      <c r="AK2351" s="47">
        <v>0</v>
      </c>
      <c r="AL2351" s="47">
        <f t="shared" si="4631"/>
        <v>0</v>
      </c>
      <c r="AM2351" s="47">
        <f t="shared" si="4632"/>
        <v>0</v>
      </c>
      <c r="AN2351" s="48" t="s">
        <v>36</v>
      </c>
      <c r="AO2351" s="1"/>
      <c r="AP2351" s="1"/>
      <c r="AQ2351" s="1"/>
      <c r="AR2351" s="1"/>
      <c r="AS2351" s="1"/>
    </row>
    <row r="2352" ht="63" hidden="1">
      <c r="B2352" s="41" t="s">
        <v>850</v>
      </c>
      <c r="C2352" s="41" t="s">
        <v>107</v>
      </c>
      <c r="D2352" s="41" t="s">
        <v>109</v>
      </c>
      <c r="E2352" s="26" t="str">
        <f t="shared" si="4659"/>
        <v>0409</v>
      </c>
      <c r="F2352" s="41" t="s">
        <v>725</v>
      </c>
      <c r="G2352" s="41"/>
      <c r="H2352" s="42" t="s">
        <v>726</v>
      </c>
      <c r="I2352" s="43">
        <f t="shared" si="4633"/>
        <v>0</v>
      </c>
      <c r="J2352" s="43">
        <f t="shared" si="4634"/>
        <v>0</v>
      </c>
      <c r="K2352" s="43">
        <f t="shared" si="4635"/>
        <v>0</v>
      </c>
      <c r="L2352" s="43">
        <f t="shared" si="4636"/>
        <v>0</v>
      </c>
      <c r="M2352" s="43">
        <f t="shared" si="4637"/>
        <v>0</v>
      </c>
      <c r="N2352" s="43">
        <f t="shared" si="4638"/>
        <v>0</v>
      </c>
      <c r="O2352" s="43">
        <f t="shared" si="4639"/>
        <v>0</v>
      </c>
      <c r="P2352" s="43">
        <f t="shared" si="4640"/>
        <v>0</v>
      </c>
      <c r="Q2352" s="43">
        <f t="shared" si="4641"/>
        <v>0</v>
      </c>
      <c r="R2352" s="43">
        <f t="shared" si="4642"/>
        <v>0</v>
      </c>
      <c r="S2352" s="43">
        <f t="shared" si="4643"/>
        <v>0</v>
      </c>
      <c r="T2352" s="43">
        <f t="shared" si="4644"/>
        <v>0</v>
      </c>
      <c r="U2352" s="43">
        <v>0</v>
      </c>
      <c r="V2352" s="43">
        <f t="shared" si="4660"/>
        <v>0</v>
      </c>
      <c r="W2352" s="43">
        <f t="shared" si="4645"/>
        <v>0</v>
      </c>
      <c r="X2352" s="43">
        <f t="shared" si="4646"/>
        <v>0</v>
      </c>
      <c r="Y2352" s="43">
        <f t="shared" si="4647"/>
        <v>0</v>
      </c>
      <c r="Z2352" s="43">
        <f t="shared" si="4648"/>
        <v>0</v>
      </c>
      <c r="AA2352" s="43">
        <f t="shared" si="4649"/>
        <v>0</v>
      </c>
      <c r="AB2352" s="43">
        <f t="shared" si="4650"/>
        <v>0</v>
      </c>
      <c r="AC2352" s="44">
        <f t="shared" si="4651"/>
        <v>0</v>
      </c>
      <c r="AD2352" s="44">
        <f t="shared" si="4652"/>
        <v>0</v>
      </c>
      <c r="AE2352" s="45" t="e">
        <f t="shared" si="4630"/>
        <v>#DIV/0!</v>
      </c>
      <c r="AF2352" s="46">
        <f t="shared" si="4653"/>
        <v>0</v>
      </c>
      <c r="AG2352" s="46">
        <f t="shared" si="4654"/>
        <v>0</v>
      </c>
      <c r="AH2352" s="47">
        <f t="shared" si="4655"/>
        <v>0</v>
      </c>
      <c r="AI2352" s="47">
        <f t="shared" si="4656"/>
        <v>0</v>
      </c>
      <c r="AJ2352" s="47">
        <f t="shared" si="4657"/>
        <v>0</v>
      </c>
      <c r="AK2352" s="47">
        <f t="shared" si="4658"/>
        <v>0</v>
      </c>
      <c r="AL2352" s="47">
        <f t="shared" si="4631"/>
        <v>0</v>
      </c>
      <c r="AM2352" s="47">
        <f t="shared" si="4632"/>
        <v>0</v>
      </c>
      <c r="AN2352" s="48" t="s">
        <v>36</v>
      </c>
      <c r="AR2352" s="1"/>
      <c r="AS2352" s="1"/>
    </row>
    <row r="2353" ht="63" hidden="1">
      <c r="B2353" s="41" t="s">
        <v>850</v>
      </c>
      <c r="C2353" s="41" t="s">
        <v>107</v>
      </c>
      <c r="D2353" s="41" t="s">
        <v>109</v>
      </c>
      <c r="E2353" s="26" t="str">
        <f t="shared" si="4659"/>
        <v>0409</v>
      </c>
      <c r="F2353" s="41" t="s">
        <v>727</v>
      </c>
      <c r="G2353" s="41"/>
      <c r="H2353" s="42" t="s">
        <v>728</v>
      </c>
      <c r="I2353" s="43">
        <f t="shared" si="4633"/>
        <v>0</v>
      </c>
      <c r="J2353" s="43">
        <f t="shared" si="4634"/>
        <v>0</v>
      </c>
      <c r="K2353" s="43">
        <f t="shared" si="4635"/>
        <v>0</v>
      </c>
      <c r="L2353" s="43">
        <f t="shared" si="4636"/>
        <v>0</v>
      </c>
      <c r="M2353" s="43">
        <f t="shared" si="4637"/>
        <v>0</v>
      </c>
      <c r="N2353" s="43">
        <f t="shared" si="4638"/>
        <v>0</v>
      </c>
      <c r="O2353" s="43">
        <f t="shared" si="4639"/>
        <v>0</v>
      </c>
      <c r="P2353" s="43">
        <f t="shared" si="4640"/>
        <v>0</v>
      </c>
      <c r="Q2353" s="43">
        <f t="shared" si="4641"/>
        <v>0</v>
      </c>
      <c r="R2353" s="43">
        <f t="shared" si="4642"/>
        <v>0</v>
      </c>
      <c r="S2353" s="43">
        <f t="shared" si="4643"/>
        <v>0</v>
      </c>
      <c r="T2353" s="43">
        <f t="shared" si="4644"/>
        <v>0</v>
      </c>
      <c r="U2353" s="43">
        <v>0</v>
      </c>
      <c r="V2353" s="43">
        <f t="shared" si="4660"/>
        <v>0</v>
      </c>
      <c r="W2353" s="43">
        <f t="shared" si="4645"/>
        <v>0</v>
      </c>
      <c r="X2353" s="43">
        <f t="shared" si="4646"/>
        <v>0</v>
      </c>
      <c r="Y2353" s="43">
        <f t="shared" si="4647"/>
        <v>0</v>
      </c>
      <c r="Z2353" s="43">
        <f t="shared" si="4648"/>
        <v>0</v>
      </c>
      <c r="AA2353" s="43">
        <f t="shared" si="4649"/>
        <v>0</v>
      </c>
      <c r="AB2353" s="43">
        <f t="shared" si="4650"/>
        <v>0</v>
      </c>
      <c r="AC2353" s="44">
        <f t="shared" si="4651"/>
        <v>0</v>
      </c>
      <c r="AD2353" s="44">
        <f t="shared" si="4652"/>
        <v>0</v>
      </c>
      <c r="AE2353" s="45" t="e">
        <f t="shared" si="4630"/>
        <v>#DIV/0!</v>
      </c>
      <c r="AF2353" s="46">
        <f t="shared" si="4653"/>
        <v>0</v>
      </c>
      <c r="AG2353" s="46">
        <f t="shared" si="4654"/>
        <v>0</v>
      </c>
      <c r="AH2353" s="47">
        <f t="shared" si="4655"/>
        <v>0</v>
      </c>
      <c r="AI2353" s="47">
        <f t="shared" si="4656"/>
        <v>0</v>
      </c>
      <c r="AJ2353" s="47">
        <f t="shared" si="4657"/>
        <v>0</v>
      </c>
      <c r="AK2353" s="47">
        <f t="shared" si="4658"/>
        <v>0</v>
      </c>
      <c r="AL2353" s="47">
        <f t="shared" si="4631"/>
        <v>0</v>
      </c>
      <c r="AM2353" s="47">
        <f t="shared" si="4632"/>
        <v>0</v>
      </c>
      <c r="AN2353" s="48" t="s">
        <v>36</v>
      </c>
      <c r="AO2353" s="1"/>
      <c r="AP2353" s="1"/>
      <c r="AQ2353" s="1"/>
      <c r="AR2353" s="1"/>
      <c r="AS2353" s="1"/>
    </row>
    <row r="2354" ht="31.5" hidden="1">
      <c r="B2354" s="41" t="s">
        <v>850</v>
      </c>
      <c r="C2354" s="41" t="s">
        <v>107</v>
      </c>
      <c r="D2354" s="41" t="s">
        <v>109</v>
      </c>
      <c r="E2354" s="26" t="str">
        <f t="shared" si="4659"/>
        <v>0409</v>
      </c>
      <c r="F2354" s="41" t="s">
        <v>727</v>
      </c>
      <c r="G2354" s="41" t="s">
        <v>53</v>
      </c>
      <c r="H2354" s="42" t="s">
        <v>54</v>
      </c>
      <c r="I2354" s="43">
        <f t="shared" si="4633"/>
        <v>0</v>
      </c>
      <c r="J2354" s="43">
        <f t="shared" si="4634"/>
        <v>0</v>
      </c>
      <c r="K2354" s="43">
        <f t="shared" si="4635"/>
        <v>0</v>
      </c>
      <c r="L2354" s="43">
        <f t="shared" si="4636"/>
        <v>0</v>
      </c>
      <c r="M2354" s="43">
        <f t="shared" si="4637"/>
        <v>0</v>
      </c>
      <c r="N2354" s="43">
        <f t="shared" si="4638"/>
        <v>0</v>
      </c>
      <c r="O2354" s="43">
        <f t="shared" si="4639"/>
        <v>0</v>
      </c>
      <c r="P2354" s="43">
        <f t="shared" si="4640"/>
        <v>0</v>
      </c>
      <c r="Q2354" s="43">
        <f t="shared" si="4641"/>
        <v>0</v>
      </c>
      <c r="R2354" s="43">
        <f t="shared" si="4642"/>
        <v>0</v>
      </c>
      <c r="S2354" s="43">
        <f t="shared" si="4643"/>
        <v>0</v>
      </c>
      <c r="T2354" s="43">
        <f t="shared" si="4644"/>
        <v>0</v>
      </c>
      <c r="U2354" s="43">
        <v>0</v>
      </c>
      <c r="V2354" s="43">
        <f t="shared" si="4660"/>
        <v>0</v>
      </c>
      <c r="W2354" s="43">
        <f t="shared" si="4645"/>
        <v>0</v>
      </c>
      <c r="X2354" s="43">
        <f t="shared" si="4646"/>
        <v>0</v>
      </c>
      <c r="Y2354" s="43">
        <f t="shared" si="4647"/>
        <v>0</v>
      </c>
      <c r="Z2354" s="43">
        <f t="shared" si="4648"/>
        <v>0</v>
      </c>
      <c r="AA2354" s="43">
        <f t="shared" si="4649"/>
        <v>0</v>
      </c>
      <c r="AB2354" s="43">
        <f t="shared" si="4650"/>
        <v>0</v>
      </c>
      <c r="AC2354" s="44">
        <f t="shared" si="4651"/>
        <v>0</v>
      </c>
      <c r="AD2354" s="44">
        <f t="shared" si="4652"/>
        <v>0</v>
      </c>
      <c r="AE2354" s="45" t="e">
        <f t="shared" si="4630"/>
        <v>#DIV/0!</v>
      </c>
      <c r="AF2354" s="46">
        <f t="shared" si="4653"/>
        <v>0</v>
      </c>
      <c r="AG2354" s="46">
        <f t="shared" si="4654"/>
        <v>0</v>
      </c>
      <c r="AH2354" s="47">
        <f t="shared" si="4655"/>
        <v>0</v>
      </c>
      <c r="AI2354" s="47">
        <f t="shared" si="4656"/>
        <v>0</v>
      </c>
      <c r="AJ2354" s="47">
        <f t="shared" si="4657"/>
        <v>0</v>
      </c>
      <c r="AK2354" s="47">
        <f t="shared" si="4658"/>
        <v>0</v>
      </c>
      <c r="AL2354" s="47">
        <f t="shared" si="4631"/>
        <v>0</v>
      </c>
      <c r="AM2354" s="47">
        <f t="shared" si="4632"/>
        <v>0</v>
      </c>
      <c r="AN2354" s="48" t="s">
        <v>36</v>
      </c>
      <c r="AO2354" s="1"/>
      <c r="AP2354" s="1"/>
      <c r="AQ2354" s="1"/>
      <c r="AR2354" s="1"/>
      <c r="AS2354" s="1"/>
    </row>
    <row r="2355" ht="31.5" hidden="1">
      <c r="B2355" s="41" t="s">
        <v>850</v>
      </c>
      <c r="C2355" s="41" t="s">
        <v>107</v>
      </c>
      <c r="D2355" s="41" t="s">
        <v>109</v>
      </c>
      <c r="E2355" s="26" t="str">
        <f t="shared" si="4659"/>
        <v>0409</v>
      </c>
      <c r="F2355" s="41" t="s">
        <v>727</v>
      </c>
      <c r="G2355" s="41" t="s">
        <v>55</v>
      </c>
      <c r="H2355" s="42" t="s">
        <v>56</v>
      </c>
      <c r="I2355" s="43"/>
      <c r="J2355" s="43"/>
      <c r="K2355" s="43"/>
      <c r="L2355" s="43"/>
      <c r="M2355" s="43"/>
      <c r="N2355" s="43"/>
      <c r="O2355" s="43">
        <v>0</v>
      </c>
      <c r="P2355" s="43">
        <v>0</v>
      </c>
      <c r="Q2355" s="43">
        <v>0</v>
      </c>
      <c r="R2355" s="43">
        <v>0</v>
      </c>
      <c r="S2355" s="43">
        <v>0</v>
      </c>
      <c r="T2355" s="43">
        <v>0</v>
      </c>
      <c r="U2355" s="43">
        <v>0</v>
      </c>
      <c r="V2355" s="43">
        <f t="shared" si="4660"/>
        <v>0</v>
      </c>
      <c r="W2355" s="43"/>
      <c r="X2355" s="43"/>
      <c r="Y2355" s="43"/>
      <c r="Z2355" s="43"/>
      <c r="AA2355" s="43"/>
      <c r="AB2355" s="43">
        <v>0</v>
      </c>
      <c r="AC2355" s="44">
        <v>0</v>
      </c>
      <c r="AD2355" s="44">
        <v>0</v>
      </c>
      <c r="AE2355" s="45" t="e">
        <f t="shared" si="4630"/>
        <v>#DIV/0!</v>
      </c>
      <c r="AF2355" s="46">
        <v>0</v>
      </c>
      <c r="AG2355" s="46">
        <v>0</v>
      </c>
      <c r="AH2355" s="47">
        <v>0</v>
      </c>
      <c r="AI2355" s="47">
        <v>0</v>
      </c>
      <c r="AJ2355" s="47">
        <v>0</v>
      </c>
      <c r="AK2355" s="47">
        <v>0</v>
      </c>
      <c r="AL2355" s="47">
        <f t="shared" si="4631"/>
        <v>0</v>
      </c>
      <c r="AM2355" s="47">
        <f t="shared" si="4632"/>
        <v>0</v>
      </c>
      <c r="AN2355" s="48" t="s">
        <v>36</v>
      </c>
      <c r="AO2355" s="1"/>
      <c r="AP2355" s="1"/>
      <c r="AQ2355" s="1"/>
      <c r="AR2355" s="1"/>
      <c r="AS2355" s="1"/>
    </row>
    <row r="2356" ht="31.5" hidden="1">
      <c r="B2356" s="41" t="s">
        <v>850</v>
      </c>
      <c r="C2356" s="41" t="s">
        <v>107</v>
      </c>
      <c r="D2356" s="41" t="s">
        <v>109</v>
      </c>
      <c r="E2356" s="26" t="str">
        <f t="shared" si="4659"/>
        <v>0409</v>
      </c>
      <c r="F2356" s="41" t="s">
        <v>842</v>
      </c>
      <c r="G2356" s="41"/>
      <c r="H2356" s="42" t="s">
        <v>843</v>
      </c>
      <c r="I2356" s="43">
        <f t="shared" si="4633"/>
        <v>0</v>
      </c>
      <c r="J2356" s="43">
        <f t="shared" si="4634"/>
        <v>0</v>
      </c>
      <c r="K2356" s="43">
        <f t="shared" si="4635"/>
        <v>0</v>
      </c>
      <c r="L2356" s="43">
        <f t="shared" si="4636"/>
        <v>0</v>
      </c>
      <c r="M2356" s="43">
        <f t="shared" si="4637"/>
        <v>0</v>
      </c>
      <c r="N2356" s="43">
        <f t="shared" si="4638"/>
        <v>0</v>
      </c>
      <c r="O2356" s="43">
        <f t="shared" si="4639"/>
        <v>0</v>
      </c>
      <c r="P2356" s="43">
        <f t="shared" si="4640"/>
        <v>0</v>
      </c>
      <c r="Q2356" s="43">
        <f t="shared" si="4641"/>
        <v>0</v>
      </c>
      <c r="R2356" s="43">
        <f t="shared" si="4642"/>
        <v>0</v>
      </c>
      <c r="S2356" s="43">
        <f t="shared" si="4643"/>
        <v>0</v>
      </c>
      <c r="T2356" s="43">
        <f t="shared" si="4644"/>
        <v>0</v>
      </c>
      <c r="U2356" s="43">
        <v>0</v>
      </c>
      <c r="V2356" s="43">
        <f t="shared" si="4660"/>
        <v>0</v>
      </c>
      <c r="W2356" s="43">
        <f t="shared" si="4645"/>
        <v>0</v>
      </c>
      <c r="X2356" s="43">
        <f t="shared" si="4646"/>
        <v>0</v>
      </c>
      <c r="Y2356" s="43">
        <f t="shared" si="4647"/>
        <v>0</v>
      </c>
      <c r="Z2356" s="43">
        <f t="shared" si="4648"/>
        <v>0</v>
      </c>
      <c r="AA2356" s="43">
        <f t="shared" si="4649"/>
        <v>0</v>
      </c>
      <c r="AB2356" s="43">
        <f t="shared" si="4650"/>
        <v>0</v>
      </c>
      <c r="AC2356" s="44">
        <f t="shared" si="4651"/>
        <v>0</v>
      </c>
      <c r="AD2356" s="44">
        <f t="shared" si="4652"/>
        <v>0</v>
      </c>
      <c r="AE2356" s="45" t="e">
        <f t="shared" si="4630"/>
        <v>#DIV/0!</v>
      </c>
      <c r="AF2356" s="46">
        <f t="shared" si="4653"/>
        <v>0</v>
      </c>
      <c r="AG2356" s="46">
        <f t="shared" si="4654"/>
        <v>0</v>
      </c>
      <c r="AH2356" s="47">
        <f t="shared" si="4655"/>
        <v>0</v>
      </c>
      <c r="AI2356" s="47">
        <f t="shared" si="4656"/>
        <v>0</v>
      </c>
      <c r="AJ2356" s="47">
        <f t="shared" si="4657"/>
        <v>0</v>
      </c>
      <c r="AK2356" s="47">
        <f t="shared" si="4658"/>
        <v>0</v>
      </c>
      <c r="AL2356" s="47">
        <f t="shared" si="4631"/>
        <v>0</v>
      </c>
      <c r="AM2356" s="47">
        <f t="shared" si="4632"/>
        <v>0</v>
      </c>
      <c r="AN2356" s="48" t="s">
        <v>36</v>
      </c>
      <c r="AR2356" s="1"/>
      <c r="AS2356" s="1"/>
    </row>
    <row r="2357" ht="126" hidden="1">
      <c r="B2357" s="41" t="s">
        <v>850</v>
      </c>
      <c r="C2357" s="41" t="s">
        <v>107</v>
      </c>
      <c r="D2357" s="41" t="s">
        <v>109</v>
      </c>
      <c r="E2357" s="26" t="str">
        <f t="shared" si="4659"/>
        <v>0409</v>
      </c>
      <c r="F2357" s="41" t="s">
        <v>844</v>
      </c>
      <c r="G2357" s="41"/>
      <c r="H2357" s="42" t="s">
        <v>845</v>
      </c>
      <c r="I2357" s="43">
        <f t="shared" si="4633"/>
        <v>0</v>
      </c>
      <c r="J2357" s="43">
        <f t="shared" si="4634"/>
        <v>0</v>
      </c>
      <c r="K2357" s="43">
        <f t="shared" si="4635"/>
        <v>0</v>
      </c>
      <c r="L2357" s="43">
        <f t="shared" si="4636"/>
        <v>0</v>
      </c>
      <c r="M2357" s="43">
        <f t="shared" si="4637"/>
        <v>0</v>
      </c>
      <c r="N2357" s="43">
        <f t="shared" si="4638"/>
        <v>0</v>
      </c>
      <c r="O2357" s="43">
        <f t="shared" si="4639"/>
        <v>0</v>
      </c>
      <c r="P2357" s="43">
        <f t="shared" si="4640"/>
        <v>0</v>
      </c>
      <c r="Q2357" s="43">
        <f t="shared" si="4641"/>
        <v>0</v>
      </c>
      <c r="R2357" s="43">
        <f t="shared" si="4642"/>
        <v>0</v>
      </c>
      <c r="S2357" s="43">
        <f t="shared" si="4643"/>
        <v>0</v>
      </c>
      <c r="T2357" s="43">
        <f t="shared" si="4644"/>
        <v>0</v>
      </c>
      <c r="U2357" s="43">
        <v>0</v>
      </c>
      <c r="V2357" s="43">
        <f t="shared" si="4660"/>
        <v>0</v>
      </c>
      <c r="W2357" s="43">
        <f t="shared" si="4645"/>
        <v>0</v>
      </c>
      <c r="X2357" s="43">
        <f t="shared" si="4646"/>
        <v>0</v>
      </c>
      <c r="Y2357" s="43">
        <f t="shared" si="4647"/>
        <v>0</v>
      </c>
      <c r="Z2357" s="43">
        <f t="shared" si="4648"/>
        <v>0</v>
      </c>
      <c r="AA2357" s="43">
        <f t="shared" si="4649"/>
        <v>0</v>
      </c>
      <c r="AB2357" s="43">
        <f t="shared" si="4650"/>
        <v>0</v>
      </c>
      <c r="AC2357" s="44">
        <f t="shared" si="4651"/>
        <v>0</v>
      </c>
      <c r="AD2357" s="44">
        <f t="shared" si="4652"/>
        <v>0</v>
      </c>
      <c r="AE2357" s="45" t="e">
        <f t="shared" si="4630"/>
        <v>#DIV/0!</v>
      </c>
      <c r="AF2357" s="46">
        <f t="shared" si="4653"/>
        <v>0</v>
      </c>
      <c r="AG2357" s="46">
        <f t="shared" si="4654"/>
        <v>0</v>
      </c>
      <c r="AH2357" s="47">
        <f t="shared" si="4655"/>
        <v>0</v>
      </c>
      <c r="AI2357" s="47">
        <f t="shared" si="4656"/>
        <v>0</v>
      </c>
      <c r="AJ2357" s="47">
        <f t="shared" si="4657"/>
        <v>0</v>
      </c>
      <c r="AK2357" s="47">
        <f t="shared" si="4658"/>
        <v>0</v>
      </c>
      <c r="AL2357" s="47">
        <f t="shared" si="4631"/>
        <v>0</v>
      </c>
      <c r="AM2357" s="47">
        <f t="shared" si="4632"/>
        <v>0</v>
      </c>
      <c r="AN2357" s="48" t="s">
        <v>36</v>
      </c>
      <c r="AO2357" s="1"/>
      <c r="AP2357" s="1"/>
      <c r="AQ2357" s="1"/>
      <c r="AR2357" s="1"/>
      <c r="AS2357" s="1"/>
    </row>
    <row r="2358" ht="31.5" hidden="1">
      <c r="B2358" s="41" t="s">
        <v>850</v>
      </c>
      <c r="C2358" s="41" t="s">
        <v>107</v>
      </c>
      <c r="D2358" s="41" t="s">
        <v>109</v>
      </c>
      <c r="E2358" s="26" t="str">
        <f t="shared" si="4659"/>
        <v>0409</v>
      </c>
      <c r="F2358" s="41" t="s">
        <v>844</v>
      </c>
      <c r="G2358" s="41" t="s">
        <v>53</v>
      </c>
      <c r="H2358" s="42" t="s">
        <v>54</v>
      </c>
      <c r="I2358" s="43">
        <f t="shared" si="4633"/>
        <v>0</v>
      </c>
      <c r="J2358" s="43">
        <f t="shared" si="4634"/>
        <v>0</v>
      </c>
      <c r="K2358" s="43">
        <f t="shared" si="4635"/>
        <v>0</v>
      </c>
      <c r="L2358" s="43">
        <f t="shared" si="4636"/>
        <v>0</v>
      </c>
      <c r="M2358" s="43">
        <f t="shared" si="4637"/>
        <v>0</v>
      </c>
      <c r="N2358" s="43">
        <f t="shared" si="4638"/>
        <v>0</v>
      </c>
      <c r="O2358" s="43">
        <f t="shared" si="4639"/>
        <v>0</v>
      </c>
      <c r="P2358" s="43">
        <f t="shared" si="4640"/>
        <v>0</v>
      </c>
      <c r="Q2358" s="43">
        <f t="shared" si="4641"/>
        <v>0</v>
      </c>
      <c r="R2358" s="43">
        <f t="shared" si="4642"/>
        <v>0</v>
      </c>
      <c r="S2358" s="43">
        <f t="shared" si="4643"/>
        <v>0</v>
      </c>
      <c r="T2358" s="43">
        <f t="shared" si="4644"/>
        <v>0</v>
      </c>
      <c r="U2358" s="43">
        <v>0</v>
      </c>
      <c r="V2358" s="43">
        <f t="shared" si="4660"/>
        <v>0</v>
      </c>
      <c r="W2358" s="43">
        <f t="shared" si="4645"/>
        <v>0</v>
      </c>
      <c r="X2358" s="43">
        <f t="shared" si="4646"/>
        <v>0</v>
      </c>
      <c r="Y2358" s="43">
        <f t="shared" si="4647"/>
        <v>0</v>
      </c>
      <c r="Z2358" s="43">
        <f t="shared" si="4648"/>
        <v>0</v>
      </c>
      <c r="AA2358" s="43">
        <f t="shared" si="4649"/>
        <v>0</v>
      </c>
      <c r="AB2358" s="43">
        <f t="shared" si="4650"/>
        <v>0</v>
      </c>
      <c r="AC2358" s="44">
        <f t="shared" si="4651"/>
        <v>0</v>
      </c>
      <c r="AD2358" s="44">
        <f t="shared" si="4652"/>
        <v>0</v>
      </c>
      <c r="AE2358" s="45" t="e">
        <f t="shared" si="4630"/>
        <v>#DIV/0!</v>
      </c>
      <c r="AF2358" s="46">
        <f t="shared" si="4653"/>
        <v>0</v>
      </c>
      <c r="AG2358" s="46">
        <f t="shared" si="4654"/>
        <v>0</v>
      </c>
      <c r="AH2358" s="47">
        <f t="shared" si="4655"/>
        <v>0</v>
      </c>
      <c r="AI2358" s="47">
        <f t="shared" si="4656"/>
        <v>0</v>
      </c>
      <c r="AJ2358" s="47">
        <f t="shared" si="4657"/>
        <v>0</v>
      </c>
      <c r="AK2358" s="47">
        <f t="shared" si="4658"/>
        <v>0</v>
      </c>
      <c r="AL2358" s="47">
        <f t="shared" si="4631"/>
        <v>0</v>
      </c>
      <c r="AM2358" s="47">
        <f t="shared" si="4632"/>
        <v>0</v>
      </c>
      <c r="AN2358" s="48" t="s">
        <v>36</v>
      </c>
      <c r="AO2358" s="1"/>
      <c r="AP2358" s="1"/>
      <c r="AQ2358" s="1"/>
      <c r="AR2358" s="1"/>
      <c r="AS2358" s="1"/>
    </row>
    <row r="2359" ht="31.5" hidden="1">
      <c r="B2359" s="41" t="s">
        <v>850</v>
      </c>
      <c r="C2359" s="41" t="s">
        <v>107</v>
      </c>
      <c r="D2359" s="41" t="s">
        <v>109</v>
      </c>
      <c r="E2359" s="26" t="str">
        <f t="shared" si="4659"/>
        <v>0409</v>
      </c>
      <c r="F2359" s="41" t="s">
        <v>844</v>
      </c>
      <c r="G2359" s="41" t="s">
        <v>55</v>
      </c>
      <c r="H2359" s="42" t="s">
        <v>56</v>
      </c>
      <c r="I2359" s="43"/>
      <c r="J2359" s="43"/>
      <c r="K2359" s="43"/>
      <c r="L2359" s="43"/>
      <c r="M2359" s="43"/>
      <c r="N2359" s="43"/>
      <c r="O2359" s="43">
        <v>0</v>
      </c>
      <c r="P2359" s="43">
        <v>0</v>
      </c>
      <c r="Q2359" s="43">
        <v>0</v>
      </c>
      <c r="R2359" s="43">
        <v>0</v>
      </c>
      <c r="S2359" s="43">
        <v>0</v>
      </c>
      <c r="T2359" s="43">
        <v>0</v>
      </c>
      <c r="U2359" s="43">
        <v>0</v>
      </c>
      <c r="V2359" s="43">
        <f t="shared" si="4660"/>
        <v>0</v>
      </c>
      <c r="W2359" s="43"/>
      <c r="X2359" s="43"/>
      <c r="Y2359" s="43"/>
      <c r="Z2359" s="43"/>
      <c r="AA2359" s="43"/>
      <c r="AB2359" s="43">
        <v>0</v>
      </c>
      <c r="AC2359" s="44">
        <v>0</v>
      </c>
      <c r="AD2359" s="44">
        <v>0</v>
      </c>
      <c r="AE2359" s="45" t="e">
        <f t="shared" si="4630"/>
        <v>#DIV/0!</v>
      </c>
      <c r="AF2359" s="46">
        <v>0</v>
      </c>
      <c r="AG2359" s="46">
        <v>0</v>
      </c>
      <c r="AH2359" s="47">
        <v>0</v>
      </c>
      <c r="AI2359" s="47">
        <v>0</v>
      </c>
      <c r="AJ2359" s="47">
        <v>0</v>
      </c>
      <c r="AK2359" s="47">
        <v>0</v>
      </c>
      <c r="AL2359" s="47">
        <f t="shared" si="4631"/>
        <v>0</v>
      </c>
      <c r="AM2359" s="47">
        <f t="shared" si="4632"/>
        <v>0</v>
      </c>
      <c r="AN2359" s="48" t="s">
        <v>36</v>
      </c>
      <c r="AO2359" s="1"/>
      <c r="AP2359" s="1"/>
      <c r="AQ2359" s="1"/>
      <c r="AR2359" s="1"/>
      <c r="AS2359" s="1"/>
    </row>
    <row r="2360" ht="47.25" hidden="1">
      <c r="B2360" s="41" t="s">
        <v>850</v>
      </c>
      <c r="C2360" s="41" t="s">
        <v>107</v>
      </c>
      <c r="D2360" s="41" t="s">
        <v>109</v>
      </c>
      <c r="E2360" s="26" t="str">
        <f t="shared" si="4659"/>
        <v>0409</v>
      </c>
      <c r="F2360" s="41" t="s">
        <v>729</v>
      </c>
      <c r="G2360" s="41"/>
      <c r="H2360" s="42" t="s">
        <v>730</v>
      </c>
      <c r="I2360" s="43">
        <f t="shared" si="4633"/>
        <v>0</v>
      </c>
      <c r="J2360" s="43">
        <f t="shared" si="4634"/>
        <v>0</v>
      </c>
      <c r="K2360" s="43">
        <f t="shared" si="4635"/>
        <v>0</v>
      </c>
      <c r="L2360" s="43">
        <f t="shared" si="4636"/>
        <v>0</v>
      </c>
      <c r="M2360" s="43">
        <f t="shared" si="4637"/>
        <v>0</v>
      </c>
      <c r="N2360" s="43">
        <f t="shared" si="4638"/>
        <v>0</v>
      </c>
      <c r="O2360" s="43">
        <f t="shared" si="4639"/>
        <v>0</v>
      </c>
      <c r="P2360" s="43">
        <f t="shared" si="4640"/>
        <v>0</v>
      </c>
      <c r="Q2360" s="43">
        <f t="shared" si="4641"/>
        <v>0</v>
      </c>
      <c r="R2360" s="43">
        <f t="shared" si="4642"/>
        <v>0</v>
      </c>
      <c r="S2360" s="43">
        <f t="shared" si="4643"/>
        <v>0</v>
      </c>
      <c r="T2360" s="43">
        <f t="shared" si="4644"/>
        <v>0</v>
      </c>
      <c r="U2360" s="43">
        <v>0</v>
      </c>
      <c r="V2360" s="43">
        <f t="shared" si="4660"/>
        <v>0</v>
      </c>
      <c r="W2360" s="43">
        <f t="shared" si="4645"/>
        <v>0</v>
      </c>
      <c r="X2360" s="43">
        <f t="shared" si="4646"/>
        <v>0</v>
      </c>
      <c r="Y2360" s="43">
        <f t="shared" si="4647"/>
        <v>0</v>
      </c>
      <c r="Z2360" s="43">
        <f t="shared" si="4648"/>
        <v>0</v>
      </c>
      <c r="AA2360" s="43">
        <f t="shared" si="4649"/>
        <v>0</v>
      </c>
      <c r="AB2360" s="43">
        <f t="shared" si="4650"/>
        <v>0</v>
      </c>
      <c r="AC2360" s="44">
        <f t="shared" si="4651"/>
        <v>0</v>
      </c>
      <c r="AD2360" s="44">
        <f t="shared" si="4652"/>
        <v>0</v>
      </c>
      <c r="AE2360" s="45" t="e">
        <f t="shared" si="4630"/>
        <v>#DIV/0!</v>
      </c>
      <c r="AF2360" s="46">
        <f t="shared" si="4653"/>
        <v>0</v>
      </c>
      <c r="AG2360" s="46">
        <f t="shared" si="4654"/>
        <v>0</v>
      </c>
      <c r="AH2360" s="47">
        <f t="shared" si="4655"/>
        <v>0</v>
      </c>
      <c r="AI2360" s="47">
        <f t="shared" si="4656"/>
        <v>0</v>
      </c>
      <c r="AJ2360" s="47">
        <f t="shared" si="4657"/>
        <v>0</v>
      </c>
      <c r="AK2360" s="47">
        <f t="shared" si="4658"/>
        <v>0</v>
      </c>
      <c r="AL2360" s="47">
        <f t="shared" si="4631"/>
        <v>0</v>
      </c>
      <c r="AM2360" s="47">
        <f t="shared" si="4632"/>
        <v>0</v>
      </c>
      <c r="AN2360" s="48" t="s">
        <v>36</v>
      </c>
      <c r="AO2360" s="1"/>
      <c r="AP2360" s="1"/>
      <c r="AQ2360" s="1"/>
      <c r="AR2360" s="1"/>
      <c r="AS2360" s="1"/>
    </row>
    <row r="2361" ht="63" hidden="1">
      <c r="B2361" s="41" t="s">
        <v>850</v>
      </c>
      <c r="C2361" s="41" t="s">
        <v>107</v>
      </c>
      <c r="D2361" s="41" t="s">
        <v>109</v>
      </c>
      <c r="E2361" s="26" t="str">
        <f t="shared" si="4659"/>
        <v>0409</v>
      </c>
      <c r="F2361" s="41" t="s">
        <v>731</v>
      </c>
      <c r="G2361" s="41"/>
      <c r="H2361" s="42" t="s">
        <v>732</v>
      </c>
      <c r="I2361" s="43">
        <f t="shared" si="4633"/>
        <v>0</v>
      </c>
      <c r="J2361" s="43">
        <f t="shared" si="4634"/>
        <v>0</v>
      </c>
      <c r="K2361" s="43">
        <f t="shared" si="4635"/>
        <v>0</v>
      </c>
      <c r="L2361" s="43">
        <f t="shared" si="4636"/>
        <v>0</v>
      </c>
      <c r="M2361" s="43">
        <f t="shared" si="4637"/>
        <v>0</v>
      </c>
      <c r="N2361" s="43">
        <f t="shared" si="4638"/>
        <v>0</v>
      </c>
      <c r="O2361" s="43">
        <f t="shared" si="4639"/>
        <v>0</v>
      </c>
      <c r="P2361" s="43">
        <f t="shared" si="4640"/>
        <v>0</v>
      </c>
      <c r="Q2361" s="43">
        <f t="shared" si="4641"/>
        <v>0</v>
      </c>
      <c r="R2361" s="43">
        <f t="shared" si="4642"/>
        <v>0</v>
      </c>
      <c r="S2361" s="43">
        <f t="shared" si="4643"/>
        <v>0</v>
      </c>
      <c r="T2361" s="43">
        <f t="shared" si="4644"/>
        <v>0</v>
      </c>
      <c r="U2361" s="43">
        <v>0</v>
      </c>
      <c r="V2361" s="43">
        <f t="shared" si="4660"/>
        <v>0</v>
      </c>
      <c r="W2361" s="43">
        <f t="shared" si="4645"/>
        <v>0</v>
      </c>
      <c r="X2361" s="43">
        <f t="shared" si="4646"/>
        <v>0</v>
      </c>
      <c r="Y2361" s="43">
        <f t="shared" si="4647"/>
        <v>0</v>
      </c>
      <c r="Z2361" s="43">
        <f t="shared" si="4648"/>
        <v>0</v>
      </c>
      <c r="AA2361" s="43">
        <f t="shared" si="4649"/>
        <v>0</v>
      </c>
      <c r="AB2361" s="43">
        <f t="shared" si="4650"/>
        <v>0</v>
      </c>
      <c r="AC2361" s="44">
        <f t="shared" si="4651"/>
        <v>0</v>
      </c>
      <c r="AD2361" s="44">
        <f t="shared" si="4652"/>
        <v>0</v>
      </c>
      <c r="AE2361" s="45" t="e">
        <f t="shared" si="4630"/>
        <v>#DIV/0!</v>
      </c>
      <c r="AF2361" s="46">
        <f t="shared" si="4653"/>
        <v>0</v>
      </c>
      <c r="AG2361" s="46">
        <f t="shared" si="4654"/>
        <v>0</v>
      </c>
      <c r="AH2361" s="47">
        <f t="shared" si="4655"/>
        <v>0</v>
      </c>
      <c r="AI2361" s="47">
        <f t="shared" si="4656"/>
        <v>0</v>
      </c>
      <c r="AJ2361" s="47">
        <f t="shared" si="4657"/>
        <v>0</v>
      </c>
      <c r="AK2361" s="47">
        <f t="shared" si="4658"/>
        <v>0</v>
      </c>
      <c r="AL2361" s="47">
        <f t="shared" si="4631"/>
        <v>0</v>
      </c>
      <c r="AM2361" s="47">
        <f t="shared" si="4632"/>
        <v>0</v>
      </c>
      <c r="AN2361" s="48" t="s">
        <v>36</v>
      </c>
      <c r="AR2361" s="1"/>
      <c r="AS2361" s="1"/>
    </row>
    <row r="2362" ht="47.25" hidden="1">
      <c r="B2362" s="41" t="s">
        <v>850</v>
      </c>
      <c r="C2362" s="41" t="s">
        <v>107</v>
      </c>
      <c r="D2362" s="41" t="s">
        <v>109</v>
      </c>
      <c r="E2362" s="26" t="str">
        <f t="shared" si="4659"/>
        <v>0409</v>
      </c>
      <c r="F2362" s="41" t="s">
        <v>733</v>
      </c>
      <c r="G2362" s="41"/>
      <c r="H2362" s="42" t="s">
        <v>734</v>
      </c>
      <c r="I2362" s="43">
        <f t="shared" si="4633"/>
        <v>0</v>
      </c>
      <c r="J2362" s="43">
        <f t="shared" si="4634"/>
        <v>0</v>
      </c>
      <c r="K2362" s="43">
        <f t="shared" si="4635"/>
        <v>0</v>
      </c>
      <c r="L2362" s="43">
        <f t="shared" si="4636"/>
        <v>0</v>
      </c>
      <c r="M2362" s="43">
        <f t="shared" si="4637"/>
        <v>0</v>
      </c>
      <c r="N2362" s="43">
        <f t="shared" si="4638"/>
        <v>0</v>
      </c>
      <c r="O2362" s="43">
        <f t="shared" si="4639"/>
        <v>0</v>
      </c>
      <c r="P2362" s="43">
        <f t="shared" si="4640"/>
        <v>0</v>
      </c>
      <c r="Q2362" s="43">
        <f t="shared" si="4641"/>
        <v>0</v>
      </c>
      <c r="R2362" s="43">
        <f t="shared" si="4642"/>
        <v>0</v>
      </c>
      <c r="S2362" s="43">
        <f t="shared" si="4643"/>
        <v>0</v>
      </c>
      <c r="T2362" s="43">
        <f t="shared" si="4644"/>
        <v>0</v>
      </c>
      <c r="U2362" s="43">
        <v>0</v>
      </c>
      <c r="V2362" s="43">
        <f t="shared" si="4660"/>
        <v>0</v>
      </c>
      <c r="W2362" s="43">
        <f t="shared" si="4645"/>
        <v>0</v>
      </c>
      <c r="X2362" s="43">
        <f t="shared" si="4646"/>
        <v>0</v>
      </c>
      <c r="Y2362" s="43">
        <f t="shared" si="4647"/>
        <v>0</v>
      </c>
      <c r="Z2362" s="43">
        <f t="shared" si="4648"/>
        <v>0</v>
      </c>
      <c r="AA2362" s="43">
        <f t="shared" si="4649"/>
        <v>0</v>
      </c>
      <c r="AB2362" s="43">
        <f t="shared" si="4650"/>
        <v>0</v>
      </c>
      <c r="AC2362" s="44">
        <f t="shared" si="4651"/>
        <v>0</v>
      </c>
      <c r="AD2362" s="44">
        <f t="shared" si="4652"/>
        <v>0</v>
      </c>
      <c r="AE2362" s="45" t="e">
        <f t="shared" si="4630"/>
        <v>#DIV/0!</v>
      </c>
      <c r="AF2362" s="46">
        <f t="shared" si="4653"/>
        <v>0</v>
      </c>
      <c r="AG2362" s="46">
        <f t="shared" si="4654"/>
        <v>0</v>
      </c>
      <c r="AH2362" s="47">
        <f t="shared" si="4655"/>
        <v>0</v>
      </c>
      <c r="AI2362" s="47">
        <f t="shared" si="4656"/>
        <v>0</v>
      </c>
      <c r="AJ2362" s="47">
        <f t="shared" si="4657"/>
        <v>0</v>
      </c>
      <c r="AK2362" s="47">
        <f t="shared" si="4658"/>
        <v>0</v>
      </c>
      <c r="AL2362" s="47">
        <f t="shared" si="4631"/>
        <v>0</v>
      </c>
      <c r="AM2362" s="47">
        <f t="shared" si="4632"/>
        <v>0</v>
      </c>
      <c r="AN2362" s="48" t="s">
        <v>36</v>
      </c>
      <c r="AO2362" s="1"/>
      <c r="AP2362" s="1"/>
      <c r="AQ2362" s="1"/>
      <c r="AR2362" s="1"/>
      <c r="AS2362" s="1"/>
    </row>
    <row r="2363" ht="31.5" hidden="1">
      <c r="B2363" s="41" t="s">
        <v>850</v>
      </c>
      <c r="C2363" s="41" t="s">
        <v>107</v>
      </c>
      <c r="D2363" s="41" t="s">
        <v>109</v>
      </c>
      <c r="E2363" s="26" t="str">
        <f t="shared" si="4659"/>
        <v>0409</v>
      </c>
      <c r="F2363" s="41" t="s">
        <v>733</v>
      </c>
      <c r="G2363" s="41" t="s">
        <v>53</v>
      </c>
      <c r="H2363" s="42" t="s">
        <v>54</v>
      </c>
      <c r="I2363" s="43">
        <f t="shared" si="4633"/>
        <v>0</v>
      </c>
      <c r="J2363" s="43">
        <f t="shared" si="4634"/>
        <v>0</v>
      </c>
      <c r="K2363" s="43">
        <f t="shared" si="4635"/>
        <v>0</v>
      </c>
      <c r="L2363" s="43">
        <f t="shared" si="4636"/>
        <v>0</v>
      </c>
      <c r="M2363" s="43">
        <f t="shared" si="4637"/>
        <v>0</v>
      </c>
      <c r="N2363" s="43">
        <f t="shared" si="4638"/>
        <v>0</v>
      </c>
      <c r="O2363" s="43">
        <f t="shared" si="4639"/>
        <v>0</v>
      </c>
      <c r="P2363" s="43">
        <f t="shared" si="4640"/>
        <v>0</v>
      </c>
      <c r="Q2363" s="43">
        <f t="shared" si="4641"/>
        <v>0</v>
      </c>
      <c r="R2363" s="43">
        <f t="shared" si="4642"/>
        <v>0</v>
      </c>
      <c r="S2363" s="43">
        <f t="shared" si="4643"/>
        <v>0</v>
      </c>
      <c r="T2363" s="43">
        <f t="shared" si="4644"/>
        <v>0</v>
      </c>
      <c r="U2363" s="43">
        <v>0</v>
      </c>
      <c r="V2363" s="43">
        <f t="shared" si="4660"/>
        <v>0</v>
      </c>
      <c r="W2363" s="43">
        <f t="shared" si="4645"/>
        <v>0</v>
      </c>
      <c r="X2363" s="43">
        <f t="shared" si="4646"/>
        <v>0</v>
      </c>
      <c r="Y2363" s="43">
        <f t="shared" si="4647"/>
        <v>0</v>
      </c>
      <c r="Z2363" s="43">
        <f t="shared" si="4648"/>
        <v>0</v>
      </c>
      <c r="AA2363" s="43">
        <f t="shared" si="4649"/>
        <v>0</v>
      </c>
      <c r="AB2363" s="43">
        <f t="shared" si="4650"/>
        <v>0</v>
      </c>
      <c r="AC2363" s="44">
        <f t="shared" si="4651"/>
        <v>0</v>
      </c>
      <c r="AD2363" s="44">
        <f t="shared" si="4652"/>
        <v>0</v>
      </c>
      <c r="AE2363" s="45" t="e">
        <f t="shared" si="4630"/>
        <v>#DIV/0!</v>
      </c>
      <c r="AF2363" s="46">
        <f t="shared" si="4653"/>
        <v>0</v>
      </c>
      <c r="AG2363" s="46">
        <f t="shared" si="4654"/>
        <v>0</v>
      </c>
      <c r="AH2363" s="47">
        <f t="shared" si="4655"/>
        <v>0</v>
      </c>
      <c r="AI2363" s="47">
        <f t="shared" si="4656"/>
        <v>0</v>
      </c>
      <c r="AJ2363" s="47">
        <f t="shared" si="4657"/>
        <v>0</v>
      </c>
      <c r="AK2363" s="47">
        <f t="shared" si="4658"/>
        <v>0</v>
      </c>
      <c r="AL2363" s="47">
        <f t="shared" si="4631"/>
        <v>0</v>
      </c>
      <c r="AM2363" s="47">
        <f t="shared" si="4632"/>
        <v>0</v>
      </c>
      <c r="AN2363" s="48" t="s">
        <v>36</v>
      </c>
      <c r="AO2363" s="1"/>
      <c r="AP2363" s="1"/>
      <c r="AQ2363" s="1"/>
      <c r="AR2363" s="1"/>
      <c r="AS2363" s="1"/>
    </row>
    <row r="2364" ht="31.5" hidden="1">
      <c r="B2364" s="41" t="s">
        <v>850</v>
      </c>
      <c r="C2364" s="41" t="s">
        <v>107</v>
      </c>
      <c r="D2364" s="41" t="s">
        <v>109</v>
      </c>
      <c r="E2364" s="26" t="str">
        <f t="shared" si="4659"/>
        <v>0409</v>
      </c>
      <c r="F2364" s="41" t="s">
        <v>733</v>
      </c>
      <c r="G2364" s="41" t="s">
        <v>55</v>
      </c>
      <c r="H2364" s="42" t="s">
        <v>56</v>
      </c>
      <c r="I2364" s="43"/>
      <c r="J2364" s="43"/>
      <c r="K2364" s="43"/>
      <c r="L2364" s="43"/>
      <c r="M2364" s="43"/>
      <c r="N2364" s="43"/>
      <c r="O2364" s="43">
        <v>0</v>
      </c>
      <c r="P2364" s="43">
        <v>0</v>
      </c>
      <c r="Q2364" s="43">
        <v>0</v>
      </c>
      <c r="R2364" s="43">
        <v>0</v>
      </c>
      <c r="S2364" s="43">
        <v>0</v>
      </c>
      <c r="T2364" s="43">
        <v>0</v>
      </c>
      <c r="U2364" s="43">
        <v>0</v>
      </c>
      <c r="V2364" s="43">
        <f t="shared" si="4660"/>
        <v>0</v>
      </c>
      <c r="W2364" s="43"/>
      <c r="X2364" s="43"/>
      <c r="Y2364" s="43"/>
      <c r="Z2364" s="43"/>
      <c r="AA2364" s="43"/>
      <c r="AB2364" s="43">
        <v>0</v>
      </c>
      <c r="AC2364" s="44">
        <v>0</v>
      </c>
      <c r="AD2364" s="44">
        <v>0</v>
      </c>
      <c r="AE2364" s="45" t="e">
        <f t="shared" si="4630"/>
        <v>#DIV/0!</v>
      </c>
      <c r="AF2364" s="46">
        <v>0</v>
      </c>
      <c r="AG2364" s="46">
        <v>0</v>
      </c>
      <c r="AH2364" s="47">
        <v>0</v>
      </c>
      <c r="AI2364" s="47">
        <v>0</v>
      </c>
      <c r="AJ2364" s="47">
        <v>0</v>
      </c>
      <c r="AK2364" s="47">
        <v>0</v>
      </c>
      <c r="AL2364" s="47">
        <f t="shared" si="4631"/>
        <v>0</v>
      </c>
      <c r="AM2364" s="47">
        <f t="shared" si="4632"/>
        <v>0</v>
      </c>
      <c r="AN2364" s="48" t="s">
        <v>36</v>
      </c>
      <c r="AO2364" s="1"/>
      <c r="AP2364" s="1"/>
      <c r="AQ2364" s="1"/>
      <c r="AR2364" s="1"/>
      <c r="AS2364" s="1"/>
    </row>
    <row r="2365" ht="31.5" hidden="1">
      <c r="B2365" s="41" t="s">
        <v>850</v>
      </c>
      <c r="C2365" s="41" t="s">
        <v>107</v>
      </c>
      <c r="D2365" s="41" t="s">
        <v>109</v>
      </c>
      <c r="E2365" s="26" t="str">
        <f t="shared" si="4659"/>
        <v>0409</v>
      </c>
      <c r="F2365" s="41" t="s">
        <v>119</v>
      </c>
      <c r="G2365" s="41"/>
      <c r="H2365" s="42" t="s">
        <v>120</v>
      </c>
      <c r="I2365" s="43">
        <f>I2371+I2366</f>
        <v>0</v>
      </c>
      <c r="J2365" s="43">
        <f>J2371+J2366</f>
        <v>0</v>
      </c>
      <c r="K2365" s="43">
        <f>K2371+K2366</f>
        <v>0</v>
      </c>
      <c r="L2365" s="43">
        <f>L2371+L2366</f>
        <v>0</v>
      </c>
      <c r="M2365" s="43">
        <f>M2371+M2366</f>
        <v>0</v>
      </c>
      <c r="N2365" s="43">
        <f>N2371+N2366</f>
        <v>0</v>
      </c>
      <c r="O2365" s="43">
        <f>O2371+O2366</f>
        <v>0</v>
      </c>
      <c r="P2365" s="43">
        <f>P2371+P2366</f>
        <v>0</v>
      </c>
      <c r="Q2365" s="43">
        <f>Q2371+Q2366</f>
        <v>0</v>
      </c>
      <c r="R2365" s="43">
        <f>R2371+R2366</f>
        <v>0</v>
      </c>
      <c r="S2365" s="43">
        <f>S2371+S2366</f>
        <v>0</v>
      </c>
      <c r="T2365" s="43">
        <f>T2371+T2366</f>
        <v>0</v>
      </c>
      <c r="U2365" s="43">
        <v>0</v>
      </c>
      <c r="V2365" s="43">
        <f t="shared" si="4660"/>
        <v>0</v>
      </c>
      <c r="W2365" s="43">
        <f>W2371+W2366</f>
        <v>0</v>
      </c>
      <c r="X2365" s="43">
        <f>X2371+X2366</f>
        <v>0</v>
      </c>
      <c r="Y2365" s="43">
        <f>Y2371+Y2366</f>
        <v>0</v>
      </c>
      <c r="Z2365" s="43">
        <f>Z2371+Z2366</f>
        <v>0</v>
      </c>
      <c r="AA2365" s="43">
        <f>AA2371+AA2366</f>
        <v>0</v>
      </c>
      <c r="AB2365" s="43">
        <f>AB2371+AB2366</f>
        <v>0</v>
      </c>
      <c r="AC2365" s="44">
        <f>AC2371+AC2366</f>
        <v>0</v>
      </c>
      <c r="AD2365" s="44">
        <f>AD2371+AD2366</f>
        <v>0</v>
      </c>
      <c r="AE2365" s="45" t="e">
        <f t="shared" si="4630"/>
        <v>#DIV/0!</v>
      </c>
      <c r="AF2365" s="46">
        <f>AF2371+AF2366</f>
        <v>0</v>
      </c>
      <c r="AG2365" s="46">
        <f>AG2371+AG2366</f>
        <v>0</v>
      </c>
      <c r="AH2365" s="47">
        <f>AH2371+AH2366</f>
        <v>0</v>
      </c>
      <c r="AI2365" s="47">
        <f>AI2371+AI2366</f>
        <v>0</v>
      </c>
      <c r="AJ2365" s="47">
        <f>AJ2371+AJ2366</f>
        <v>0</v>
      </c>
      <c r="AK2365" s="47">
        <f>AK2371+AK2366</f>
        <v>0</v>
      </c>
      <c r="AL2365" s="47">
        <f t="shared" si="4631"/>
        <v>0</v>
      </c>
      <c r="AM2365" s="47">
        <f t="shared" si="4632"/>
        <v>0</v>
      </c>
      <c r="AN2365" s="48" t="s">
        <v>36</v>
      </c>
      <c r="AO2365" s="1"/>
      <c r="AP2365" s="1"/>
      <c r="AQ2365" s="1"/>
      <c r="AR2365" s="1"/>
      <c r="AS2365" s="1"/>
    </row>
    <row r="2366" ht="47.25" hidden="1">
      <c r="B2366" s="41" t="s">
        <v>850</v>
      </c>
      <c r="C2366" s="41" t="s">
        <v>107</v>
      </c>
      <c r="D2366" s="41" t="s">
        <v>109</v>
      </c>
      <c r="E2366" s="26" t="str">
        <f t="shared" si="4659"/>
        <v>0409</v>
      </c>
      <c r="F2366" s="41" t="s">
        <v>128</v>
      </c>
      <c r="G2366" s="41"/>
      <c r="H2366" s="42" t="s">
        <v>129</v>
      </c>
      <c r="I2366" s="43">
        <f t="shared" ref="I2366:I2382" si="4661">I2367</f>
        <v>0</v>
      </c>
      <c r="J2366" s="43">
        <f t="shared" ref="J2366:J2382" si="4662">J2367</f>
        <v>0</v>
      </c>
      <c r="K2366" s="43">
        <f t="shared" ref="K2366:K2382" si="4663">K2367</f>
        <v>0</v>
      </c>
      <c r="L2366" s="43">
        <f t="shared" ref="L2366:L2382" si="4664">L2367</f>
        <v>0</v>
      </c>
      <c r="M2366" s="43">
        <f t="shared" ref="M2366:M2382" si="4665">M2367</f>
        <v>0</v>
      </c>
      <c r="N2366" s="43">
        <f t="shared" ref="N2366:N2382" si="4666">N2367</f>
        <v>0</v>
      </c>
      <c r="O2366" s="43">
        <f t="shared" ref="O2366:O2382" si="4667">O2367</f>
        <v>0</v>
      </c>
      <c r="P2366" s="43">
        <f t="shared" ref="P2366:P2382" si="4668">P2367</f>
        <v>0</v>
      </c>
      <c r="Q2366" s="43">
        <f t="shared" ref="Q2366:Q2382" si="4669">Q2367</f>
        <v>0</v>
      </c>
      <c r="R2366" s="43">
        <f t="shared" ref="R2366:R2382" si="4670">R2367</f>
        <v>0</v>
      </c>
      <c r="S2366" s="43">
        <f t="shared" ref="S2366:S2382" si="4671">S2367</f>
        <v>0</v>
      </c>
      <c r="T2366" s="43">
        <f t="shared" ref="T2366:T2382" si="4672">T2367</f>
        <v>0</v>
      </c>
      <c r="U2366" s="43">
        <v>0</v>
      </c>
      <c r="V2366" s="43">
        <f t="shared" si="4660"/>
        <v>0</v>
      </c>
      <c r="W2366" s="43">
        <f t="shared" ref="W2366:W2382" si="4673">W2367</f>
        <v>0</v>
      </c>
      <c r="X2366" s="43">
        <f t="shared" ref="X2366:X2382" si="4674">X2367</f>
        <v>0</v>
      </c>
      <c r="Y2366" s="43">
        <f t="shared" ref="Y2366:Y2382" si="4675">Y2367</f>
        <v>0</v>
      </c>
      <c r="Z2366" s="43">
        <f t="shared" ref="Z2366:Z2382" si="4676">Z2367</f>
        <v>0</v>
      </c>
      <c r="AA2366" s="43">
        <f t="shared" ref="AA2366:AA2382" si="4677">AA2367</f>
        <v>0</v>
      </c>
      <c r="AB2366" s="43">
        <f t="shared" ref="AB2366:AB2382" si="4678">AB2367</f>
        <v>0</v>
      </c>
      <c r="AC2366" s="44">
        <f t="shared" ref="AC2366:AC2382" si="4679">AC2367</f>
        <v>0</v>
      </c>
      <c r="AD2366" s="44">
        <f t="shared" ref="AD2366:AD2382" si="4680">AD2367</f>
        <v>0</v>
      </c>
      <c r="AE2366" s="45" t="e">
        <f t="shared" si="4630"/>
        <v>#DIV/0!</v>
      </c>
      <c r="AF2366" s="46">
        <f t="shared" ref="AF2366:AF2382" si="4681">AF2367</f>
        <v>0</v>
      </c>
      <c r="AG2366" s="46">
        <f t="shared" ref="AG2366:AG2382" si="4682">AG2367</f>
        <v>0</v>
      </c>
      <c r="AH2366" s="47">
        <f t="shared" ref="AH2366:AH2382" si="4683">AH2367</f>
        <v>0</v>
      </c>
      <c r="AI2366" s="47">
        <f t="shared" ref="AI2366:AI2382" si="4684">AI2367</f>
        <v>0</v>
      </c>
      <c r="AJ2366" s="47">
        <f t="shared" ref="AJ2366:AJ2382" si="4685">AJ2367</f>
        <v>0</v>
      </c>
      <c r="AK2366" s="47">
        <f t="shared" ref="AK2366:AK2382" si="4686">AK2367</f>
        <v>0</v>
      </c>
      <c r="AL2366" s="47">
        <f t="shared" si="4631"/>
        <v>0</v>
      </c>
      <c r="AM2366" s="47">
        <f t="shared" si="4632"/>
        <v>0</v>
      </c>
      <c r="AN2366" s="48" t="s">
        <v>36</v>
      </c>
      <c r="AO2366" s="1"/>
      <c r="AP2366" s="1"/>
      <c r="AQ2366" s="1"/>
      <c r="AR2366" s="1"/>
      <c r="AS2366" s="1"/>
    </row>
    <row r="2367" ht="63" hidden="1">
      <c r="B2367" s="41" t="s">
        <v>850</v>
      </c>
      <c r="C2367" s="41" t="s">
        <v>107</v>
      </c>
      <c r="D2367" s="41" t="s">
        <v>109</v>
      </c>
      <c r="E2367" s="26" t="str">
        <f t="shared" si="4659"/>
        <v>0409</v>
      </c>
      <c r="F2367" s="41" t="s">
        <v>797</v>
      </c>
      <c r="G2367" s="41"/>
      <c r="H2367" s="42" t="s">
        <v>798</v>
      </c>
      <c r="I2367" s="43">
        <f t="shared" si="4661"/>
        <v>0</v>
      </c>
      <c r="J2367" s="43">
        <f t="shared" si="4662"/>
        <v>0</v>
      </c>
      <c r="K2367" s="43">
        <f t="shared" si="4663"/>
        <v>0</v>
      </c>
      <c r="L2367" s="43">
        <f t="shared" si="4664"/>
        <v>0</v>
      </c>
      <c r="M2367" s="43">
        <f t="shared" si="4665"/>
        <v>0</v>
      </c>
      <c r="N2367" s="43">
        <f t="shared" si="4666"/>
        <v>0</v>
      </c>
      <c r="O2367" s="43">
        <f t="shared" si="4667"/>
        <v>0</v>
      </c>
      <c r="P2367" s="43">
        <f t="shared" si="4668"/>
        <v>0</v>
      </c>
      <c r="Q2367" s="43">
        <f t="shared" si="4669"/>
        <v>0</v>
      </c>
      <c r="R2367" s="43">
        <f t="shared" si="4670"/>
        <v>0</v>
      </c>
      <c r="S2367" s="43">
        <f t="shared" si="4671"/>
        <v>0</v>
      </c>
      <c r="T2367" s="43">
        <f t="shared" si="4672"/>
        <v>0</v>
      </c>
      <c r="U2367" s="43">
        <v>0</v>
      </c>
      <c r="V2367" s="43">
        <f t="shared" si="4660"/>
        <v>0</v>
      </c>
      <c r="W2367" s="43">
        <f t="shared" si="4673"/>
        <v>0</v>
      </c>
      <c r="X2367" s="43">
        <f t="shared" si="4674"/>
        <v>0</v>
      </c>
      <c r="Y2367" s="43">
        <f t="shared" si="4675"/>
        <v>0</v>
      </c>
      <c r="Z2367" s="43">
        <f t="shared" si="4676"/>
        <v>0</v>
      </c>
      <c r="AA2367" s="43">
        <f t="shared" si="4677"/>
        <v>0</v>
      </c>
      <c r="AB2367" s="43">
        <f t="shared" si="4678"/>
        <v>0</v>
      </c>
      <c r="AC2367" s="44">
        <f t="shared" si="4679"/>
        <v>0</v>
      </c>
      <c r="AD2367" s="44">
        <f t="shared" si="4680"/>
        <v>0</v>
      </c>
      <c r="AE2367" s="45" t="e">
        <f t="shared" si="4630"/>
        <v>#DIV/0!</v>
      </c>
      <c r="AF2367" s="46">
        <f t="shared" si="4681"/>
        <v>0</v>
      </c>
      <c r="AG2367" s="46">
        <f t="shared" si="4682"/>
        <v>0</v>
      </c>
      <c r="AH2367" s="47">
        <f t="shared" si="4683"/>
        <v>0</v>
      </c>
      <c r="AI2367" s="47">
        <f t="shared" si="4684"/>
        <v>0</v>
      </c>
      <c r="AJ2367" s="47">
        <f t="shared" si="4685"/>
        <v>0</v>
      </c>
      <c r="AK2367" s="47">
        <f t="shared" si="4686"/>
        <v>0</v>
      </c>
      <c r="AL2367" s="47">
        <f t="shared" si="4631"/>
        <v>0</v>
      </c>
      <c r="AM2367" s="47">
        <f t="shared" si="4632"/>
        <v>0</v>
      </c>
      <c r="AN2367" s="48" t="s">
        <v>36</v>
      </c>
      <c r="AR2367" s="1"/>
      <c r="AS2367" s="1"/>
    </row>
    <row r="2368" ht="31.5" hidden="1">
      <c r="B2368" s="41" t="s">
        <v>850</v>
      </c>
      <c r="C2368" s="41" t="s">
        <v>107</v>
      </c>
      <c r="D2368" s="41" t="s">
        <v>109</v>
      </c>
      <c r="E2368" s="26" t="str">
        <f t="shared" si="4659"/>
        <v>0409</v>
      </c>
      <c r="F2368" s="41" t="s">
        <v>799</v>
      </c>
      <c r="G2368" s="41"/>
      <c r="H2368" s="42" t="s">
        <v>800</v>
      </c>
      <c r="I2368" s="43">
        <f t="shared" si="4661"/>
        <v>0</v>
      </c>
      <c r="J2368" s="43">
        <f t="shared" si="4662"/>
        <v>0</v>
      </c>
      <c r="K2368" s="43">
        <f t="shared" si="4663"/>
        <v>0</v>
      </c>
      <c r="L2368" s="43">
        <f t="shared" si="4664"/>
        <v>0</v>
      </c>
      <c r="M2368" s="43">
        <f t="shared" si="4665"/>
        <v>0</v>
      </c>
      <c r="N2368" s="43">
        <f t="shared" si="4666"/>
        <v>0</v>
      </c>
      <c r="O2368" s="43">
        <f t="shared" si="4667"/>
        <v>0</v>
      </c>
      <c r="P2368" s="43">
        <f t="shared" si="4668"/>
        <v>0</v>
      </c>
      <c r="Q2368" s="43">
        <f t="shared" si="4669"/>
        <v>0</v>
      </c>
      <c r="R2368" s="43">
        <f t="shared" si="4670"/>
        <v>0</v>
      </c>
      <c r="S2368" s="43">
        <f t="shared" si="4671"/>
        <v>0</v>
      </c>
      <c r="T2368" s="43">
        <f t="shared" si="4672"/>
        <v>0</v>
      </c>
      <c r="U2368" s="43">
        <v>0</v>
      </c>
      <c r="V2368" s="43">
        <f t="shared" si="4660"/>
        <v>0</v>
      </c>
      <c r="W2368" s="43">
        <f t="shared" si="4673"/>
        <v>0</v>
      </c>
      <c r="X2368" s="43">
        <f t="shared" si="4674"/>
        <v>0</v>
      </c>
      <c r="Y2368" s="43">
        <f t="shared" si="4675"/>
        <v>0</v>
      </c>
      <c r="Z2368" s="43">
        <f t="shared" si="4676"/>
        <v>0</v>
      </c>
      <c r="AA2368" s="43">
        <f t="shared" si="4677"/>
        <v>0</v>
      </c>
      <c r="AB2368" s="43">
        <f t="shared" si="4678"/>
        <v>0</v>
      </c>
      <c r="AC2368" s="44">
        <f t="shared" si="4679"/>
        <v>0</v>
      </c>
      <c r="AD2368" s="44">
        <f t="shared" si="4680"/>
        <v>0</v>
      </c>
      <c r="AE2368" s="45" t="e">
        <f t="shared" si="4630"/>
        <v>#DIV/0!</v>
      </c>
      <c r="AF2368" s="46">
        <f t="shared" si="4681"/>
        <v>0</v>
      </c>
      <c r="AG2368" s="46">
        <f t="shared" si="4682"/>
        <v>0</v>
      </c>
      <c r="AH2368" s="47">
        <f t="shared" si="4683"/>
        <v>0</v>
      </c>
      <c r="AI2368" s="47">
        <f t="shared" si="4684"/>
        <v>0</v>
      </c>
      <c r="AJ2368" s="47">
        <f t="shared" si="4685"/>
        <v>0</v>
      </c>
      <c r="AK2368" s="47">
        <f t="shared" si="4686"/>
        <v>0</v>
      </c>
      <c r="AL2368" s="47">
        <f t="shared" si="4631"/>
        <v>0</v>
      </c>
      <c r="AM2368" s="47">
        <f t="shared" si="4632"/>
        <v>0</v>
      </c>
      <c r="AN2368" s="48" t="s">
        <v>36</v>
      </c>
      <c r="AO2368" s="1"/>
      <c r="AP2368" s="1"/>
      <c r="AQ2368" s="1"/>
      <c r="AR2368" s="1"/>
      <c r="AS2368" s="1"/>
    </row>
    <row r="2369" ht="31.5" hidden="1">
      <c r="B2369" s="41" t="s">
        <v>850</v>
      </c>
      <c r="C2369" s="41" t="s">
        <v>107</v>
      </c>
      <c r="D2369" s="41" t="s">
        <v>109</v>
      </c>
      <c r="E2369" s="26" t="str">
        <f t="shared" si="4659"/>
        <v>0409</v>
      </c>
      <c r="F2369" s="41" t="s">
        <v>799</v>
      </c>
      <c r="G2369" s="41" t="s">
        <v>53</v>
      </c>
      <c r="H2369" s="42" t="s">
        <v>54</v>
      </c>
      <c r="I2369" s="43">
        <f t="shared" si="4661"/>
        <v>0</v>
      </c>
      <c r="J2369" s="43">
        <f t="shared" si="4662"/>
        <v>0</v>
      </c>
      <c r="K2369" s="43">
        <f t="shared" si="4663"/>
        <v>0</v>
      </c>
      <c r="L2369" s="43">
        <f t="shared" si="4664"/>
        <v>0</v>
      </c>
      <c r="M2369" s="43">
        <f t="shared" si="4665"/>
        <v>0</v>
      </c>
      <c r="N2369" s="43">
        <f t="shared" si="4666"/>
        <v>0</v>
      </c>
      <c r="O2369" s="43">
        <f t="shared" si="4667"/>
        <v>0</v>
      </c>
      <c r="P2369" s="43">
        <f t="shared" si="4668"/>
        <v>0</v>
      </c>
      <c r="Q2369" s="43">
        <f t="shared" si="4669"/>
        <v>0</v>
      </c>
      <c r="R2369" s="43">
        <f t="shared" si="4670"/>
        <v>0</v>
      </c>
      <c r="S2369" s="43">
        <f t="shared" si="4671"/>
        <v>0</v>
      </c>
      <c r="T2369" s="43">
        <f t="shared" si="4672"/>
        <v>0</v>
      </c>
      <c r="U2369" s="43">
        <v>0</v>
      </c>
      <c r="V2369" s="43">
        <f t="shared" si="4660"/>
        <v>0</v>
      </c>
      <c r="W2369" s="43">
        <f t="shared" si="4673"/>
        <v>0</v>
      </c>
      <c r="X2369" s="43">
        <f t="shared" si="4674"/>
        <v>0</v>
      </c>
      <c r="Y2369" s="43">
        <f t="shared" si="4675"/>
        <v>0</v>
      </c>
      <c r="Z2369" s="43">
        <f t="shared" si="4676"/>
        <v>0</v>
      </c>
      <c r="AA2369" s="43">
        <f t="shared" si="4677"/>
        <v>0</v>
      </c>
      <c r="AB2369" s="43">
        <f t="shared" si="4678"/>
        <v>0</v>
      </c>
      <c r="AC2369" s="44">
        <f t="shared" si="4679"/>
        <v>0</v>
      </c>
      <c r="AD2369" s="44">
        <f t="shared" si="4680"/>
        <v>0</v>
      </c>
      <c r="AE2369" s="45" t="e">
        <f t="shared" si="4630"/>
        <v>#DIV/0!</v>
      </c>
      <c r="AF2369" s="46">
        <f t="shared" si="4681"/>
        <v>0</v>
      </c>
      <c r="AG2369" s="46">
        <f t="shared" si="4682"/>
        <v>0</v>
      </c>
      <c r="AH2369" s="47">
        <f t="shared" si="4683"/>
        <v>0</v>
      </c>
      <c r="AI2369" s="47">
        <f t="shared" si="4684"/>
        <v>0</v>
      </c>
      <c r="AJ2369" s="47">
        <f t="shared" si="4685"/>
        <v>0</v>
      </c>
      <c r="AK2369" s="47">
        <f t="shared" si="4686"/>
        <v>0</v>
      </c>
      <c r="AL2369" s="47">
        <f t="shared" si="4631"/>
        <v>0</v>
      </c>
      <c r="AM2369" s="47">
        <f t="shared" si="4632"/>
        <v>0</v>
      </c>
      <c r="AN2369" s="48" t="s">
        <v>36</v>
      </c>
      <c r="AO2369" s="1"/>
      <c r="AP2369" s="1"/>
      <c r="AQ2369" s="1"/>
      <c r="AR2369" s="1"/>
      <c r="AS2369" s="1"/>
    </row>
    <row r="2370" ht="31.5" hidden="1">
      <c r="B2370" s="41" t="s">
        <v>850</v>
      </c>
      <c r="C2370" s="41" t="s">
        <v>107</v>
      </c>
      <c r="D2370" s="41" t="s">
        <v>109</v>
      </c>
      <c r="E2370" s="26" t="str">
        <f t="shared" si="4659"/>
        <v>0409</v>
      </c>
      <c r="F2370" s="41" t="s">
        <v>799</v>
      </c>
      <c r="G2370" s="41" t="s">
        <v>55</v>
      </c>
      <c r="H2370" s="42" t="s">
        <v>56</v>
      </c>
      <c r="I2370" s="43"/>
      <c r="J2370" s="43"/>
      <c r="K2370" s="43"/>
      <c r="L2370" s="43"/>
      <c r="M2370" s="43"/>
      <c r="N2370" s="43"/>
      <c r="O2370" s="43">
        <v>0</v>
      </c>
      <c r="P2370" s="43">
        <v>0</v>
      </c>
      <c r="Q2370" s="43">
        <v>0</v>
      </c>
      <c r="R2370" s="43">
        <v>0</v>
      </c>
      <c r="S2370" s="43">
        <v>0</v>
      </c>
      <c r="T2370" s="43">
        <v>0</v>
      </c>
      <c r="U2370" s="43">
        <v>0</v>
      </c>
      <c r="V2370" s="43">
        <f t="shared" si="4660"/>
        <v>0</v>
      </c>
      <c r="W2370" s="43"/>
      <c r="X2370" s="43"/>
      <c r="Y2370" s="43"/>
      <c r="Z2370" s="43"/>
      <c r="AA2370" s="43"/>
      <c r="AB2370" s="43">
        <v>0</v>
      </c>
      <c r="AC2370" s="44">
        <v>0</v>
      </c>
      <c r="AD2370" s="44">
        <v>0</v>
      </c>
      <c r="AE2370" s="45" t="e">
        <f t="shared" si="4630"/>
        <v>#DIV/0!</v>
      </c>
      <c r="AF2370" s="46">
        <v>0</v>
      </c>
      <c r="AG2370" s="46">
        <v>0</v>
      </c>
      <c r="AH2370" s="47">
        <v>0</v>
      </c>
      <c r="AI2370" s="47">
        <v>0</v>
      </c>
      <c r="AJ2370" s="47">
        <v>0</v>
      </c>
      <c r="AK2370" s="47">
        <v>0</v>
      </c>
      <c r="AL2370" s="47">
        <f t="shared" si="4631"/>
        <v>0</v>
      </c>
      <c r="AM2370" s="47">
        <f t="shared" si="4632"/>
        <v>0</v>
      </c>
      <c r="AN2370" s="48" t="s">
        <v>36</v>
      </c>
      <c r="AO2370" s="1"/>
      <c r="AP2370" s="1"/>
      <c r="AQ2370" s="1"/>
      <c r="AR2370" s="1"/>
      <c r="AS2370" s="1"/>
    </row>
    <row r="2371" ht="47.25" hidden="1">
      <c r="B2371" s="41" t="s">
        <v>850</v>
      </c>
      <c r="C2371" s="41" t="s">
        <v>107</v>
      </c>
      <c r="D2371" s="41" t="s">
        <v>109</v>
      </c>
      <c r="E2371" s="26" t="str">
        <f t="shared" si="4659"/>
        <v>0409</v>
      </c>
      <c r="F2371" s="41" t="s">
        <v>739</v>
      </c>
      <c r="G2371" s="41"/>
      <c r="H2371" s="42" t="s">
        <v>740</v>
      </c>
      <c r="I2371" s="43">
        <f t="shared" si="4661"/>
        <v>0</v>
      </c>
      <c r="J2371" s="43">
        <f t="shared" si="4662"/>
        <v>0</v>
      </c>
      <c r="K2371" s="43">
        <f t="shared" si="4663"/>
        <v>0</v>
      </c>
      <c r="L2371" s="43">
        <f t="shared" si="4664"/>
        <v>0</v>
      </c>
      <c r="M2371" s="43">
        <f t="shared" si="4665"/>
        <v>0</v>
      </c>
      <c r="N2371" s="43">
        <f t="shared" si="4666"/>
        <v>0</v>
      </c>
      <c r="O2371" s="43">
        <f t="shared" si="4667"/>
        <v>0</v>
      </c>
      <c r="P2371" s="43">
        <f t="shared" si="4668"/>
        <v>0</v>
      </c>
      <c r="Q2371" s="43">
        <f t="shared" si="4669"/>
        <v>0</v>
      </c>
      <c r="R2371" s="43">
        <f t="shared" si="4670"/>
        <v>0</v>
      </c>
      <c r="S2371" s="43">
        <f t="shared" si="4671"/>
        <v>0</v>
      </c>
      <c r="T2371" s="43">
        <f t="shared" si="4672"/>
        <v>0</v>
      </c>
      <c r="U2371" s="43">
        <v>0</v>
      </c>
      <c r="V2371" s="43">
        <f t="shared" si="4660"/>
        <v>0</v>
      </c>
      <c r="W2371" s="43">
        <f t="shared" si="4673"/>
        <v>0</v>
      </c>
      <c r="X2371" s="43">
        <f t="shared" si="4674"/>
        <v>0</v>
      </c>
      <c r="Y2371" s="43">
        <f t="shared" si="4675"/>
        <v>0</v>
      </c>
      <c r="Z2371" s="43">
        <f t="shared" si="4676"/>
        <v>0</v>
      </c>
      <c r="AA2371" s="43">
        <f t="shared" si="4677"/>
        <v>0</v>
      </c>
      <c r="AB2371" s="43">
        <f t="shared" si="4678"/>
        <v>0</v>
      </c>
      <c r="AC2371" s="44">
        <f t="shared" si="4679"/>
        <v>0</v>
      </c>
      <c r="AD2371" s="44">
        <f t="shared" si="4680"/>
        <v>0</v>
      </c>
      <c r="AE2371" s="45" t="e">
        <f t="shared" si="4630"/>
        <v>#DIV/0!</v>
      </c>
      <c r="AF2371" s="46">
        <f t="shared" si="4681"/>
        <v>0</v>
      </c>
      <c r="AG2371" s="46">
        <f t="shared" si="4682"/>
        <v>0</v>
      </c>
      <c r="AH2371" s="47">
        <f t="shared" si="4683"/>
        <v>0</v>
      </c>
      <c r="AI2371" s="47">
        <f t="shared" si="4684"/>
        <v>0</v>
      </c>
      <c r="AJ2371" s="47">
        <f t="shared" si="4685"/>
        <v>0</v>
      </c>
      <c r="AK2371" s="47">
        <f t="shared" si="4686"/>
        <v>0</v>
      </c>
      <c r="AL2371" s="47">
        <f t="shared" si="4631"/>
        <v>0</v>
      </c>
      <c r="AM2371" s="47">
        <f t="shared" si="4632"/>
        <v>0</v>
      </c>
      <c r="AN2371" s="48" t="s">
        <v>36</v>
      </c>
      <c r="AO2371" s="1"/>
      <c r="AP2371" s="1"/>
      <c r="AQ2371" s="1"/>
      <c r="AR2371" s="1"/>
      <c r="AS2371" s="1"/>
    </row>
    <row r="2372" ht="63" hidden="1">
      <c r="B2372" s="41" t="s">
        <v>850</v>
      </c>
      <c r="C2372" s="41" t="s">
        <v>107</v>
      </c>
      <c r="D2372" s="41" t="s">
        <v>109</v>
      </c>
      <c r="E2372" s="26" t="str">
        <f t="shared" si="4659"/>
        <v>0409</v>
      </c>
      <c r="F2372" s="41" t="s">
        <v>741</v>
      </c>
      <c r="G2372" s="41"/>
      <c r="H2372" s="42" t="s">
        <v>742</v>
      </c>
      <c r="I2372" s="43">
        <f t="shared" si="4661"/>
        <v>0</v>
      </c>
      <c r="J2372" s="43">
        <f t="shared" si="4662"/>
        <v>0</v>
      </c>
      <c r="K2372" s="43">
        <f t="shared" si="4663"/>
        <v>0</v>
      </c>
      <c r="L2372" s="43">
        <f t="shared" si="4664"/>
        <v>0</v>
      </c>
      <c r="M2372" s="43">
        <f t="shared" si="4665"/>
        <v>0</v>
      </c>
      <c r="N2372" s="43">
        <f t="shared" si="4666"/>
        <v>0</v>
      </c>
      <c r="O2372" s="43">
        <f t="shared" si="4667"/>
        <v>0</v>
      </c>
      <c r="P2372" s="43">
        <f t="shared" si="4668"/>
        <v>0</v>
      </c>
      <c r="Q2372" s="43">
        <f t="shared" si="4669"/>
        <v>0</v>
      </c>
      <c r="R2372" s="43">
        <f t="shared" si="4670"/>
        <v>0</v>
      </c>
      <c r="S2372" s="43">
        <f t="shared" si="4671"/>
        <v>0</v>
      </c>
      <c r="T2372" s="43">
        <f t="shared" si="4672"/>
        <v>0</v>
      </c>
      <c r="U2372" s="43">
        <v>0</v>
      </c>
      <c r="V2372" s="43">
        <f t="shared" si="4660"/>
        <v>0</v>
      </c>
      <c r="W2372" s="43">
        <f t="shared" si="4673"/>
        <v>0</v>
      </c>
      <c r="X2372" s="43">
        <f t="shared" si="4674"/>
        <v>0</v>
      </c>
      <c r="Y2372" s="43">
        <f t="shared" si="4675"/>
        <v>0</v>
      </c>
      <c r="Z2372" s="43">
        <f t="shared" si="4676"/>
        <v>0</v>
      </c>
      <c r="AA2372" s="43">
        <f t="shared" si="4677"/>
        <v>0</v>
      </c>
      <c r="AB2372" s="43">
        <f t="shared" si="4678"/>
        <v>0</v>
      </c>
      <c r="AC2372" s="44">
        <f t="shared" si="4679"/>
        <v>0</v>
      </c>
      <c r="AD2372" s="44">
        <f t="shared" si="4680"/>
        <v>0</v>
      </c>
      <c r="AE2372" s="45" t="e">
        <f t="shared" si="4630"/>
        <v>#DIV/0!</v>
      </c>
      <c r="AF2372" s="46">
        <f t="shared" si="4681"/>
        <v>0</v>
      </c>
      <c r="AG2372" s="46">
        <f t="shared" si="4682"/>
        <v>0</v>
      </c>
      <c r="AH2372" s="47">
        <f t="shared" si="4683"/>
        <v>0</v>
      </c>
      <c r="AI2372" s="47">
        <f t="shared" si="4684"/>
        <v>0</v>
      </c>
      <c r="AJ2372" s="47">
        <f t="shared" si="4685"/>
        <v>0</v>
      </c>
      <c r="AK2372" s="47">
        <f t="shared" si="4686"/>
        <v>0</v>
      </c>
      <c r="AL2372" s="47">
        <f t="shared" si="4631"/>
        <v>0</v>
      </c>
      <c r="AM2372" s="47">
        <f t="shared" si="4632"/>
        <v>0</v>
      </c>
      <c r="AN2372" s="48" t="s">
        <v>36</v>
      </c>
      <c r="AR2372" s="1"/>
      <c r="AS2372" s="1"/>
    </row>
    <row r="2373" ht="31.5" hidden="1">
      <c r="B2373" s="41" t="s">
        <v>850</v>
      </c>
      <c r="C2373" s="41" t="s">
        <v>107</v>
      </c>
      <c r="D2373" s="41" t="s">
        <v>109</v>
      </c>
      <c r="E2373" s="26" t="str">
        <f t="shared" si="4659"/>
        <v>0409</v>
      </c>
      <c r="F2373" s="41" t="s">
        <v>743</v>
      </c>
      <c r="G2373" s="41"/>
      <c r="H2373" s="42" t="s">
        <v>744</v>
      </c>
      <c r="I2373" s="43">
        <f t="shared" si="4661"/>
        <v>0</v>
      </c>
      <c r="J2373" s="43">
        <f t="shared" si="4662"/>
        <v>0</v>
      </c>
      <c r="K2373" s="43">
        <f t="shared" si="4663"/>
        <v>0</v>
      </c>
      <c r="L2373" s="43">
        <f t="shared" si="4664"/>
        <v>0</v>
      </c>
      <c r="M2373" s="43">
        <f t="shared" si="4665"/>
        <v>0</v>
      </c>
      <c r="N2373" s="43">
        <f t="shared" si="4666"/>
        <v>0</v>
      </c>
      <c r="O2373" s="43">
        <f t="shared" si="4667"/>
        <v>0</v>
      </c>
      <c r="P2373" s="43">
        <f t="shared" si="4668"/>
        <v>0</v>
      </c>
      <c r="Q2373" s="43">
        <f t="shared" si="4669"/>
        <v>0</v>
      </c>
      <c r="R2373" s="43">
        <f t="shared" si="4670"/>
        <v>0</v>
      </c>
      <c r="S2373" s="43">
        <f t="shared" si="4671"/>
        <v>0</v>
      </c>
      <c r="T2373" s="43">
        <f t="shared" si="4672"/>
        <v>0</v>
      </c>
      <c r="U2373" s="43">
        <v>0</v>
      </c>
      <c r="V2373" s="43">
        <f t="shared" si="4660"/>
        <v>0</v>
      </c>
      <c r="W2373" s="43">
        <f t="shared" si="4673"/>
        <v>0</v>
      </c>
      <c r="X2373" s="43">
        <f t="shared" si="4674"/>
        <v>0</v>
      </c>
      <c r="Y2373" s="43">
        <f t="shared" si="4675"/>
        <v>0</v>
      </c>
      <c r="Z2373" s="43">
        <f t="shared" si="4676"/>
        <v>0</v>
      </c>
      <c r="AA2373" s="43">
        <f t="shared" si="4677"/>
        <v>0</v>
      </c>
      <c r="AB2373" s="43">
        <f t="shared" si="4678"/>
        <v>0</v>
      </c>
      <c r="AC2373" s="44">
        <f t="shared" si="4679"/>
        <v>0</v>
      </c>
      <c r="AD2373" s="44">
        <f t="shared" si="4680"/>
        <v>0</v>
      </c>
      <c r="AE2373" s="45" t="e">
        <f t="shared" si="4630"/>
        <v>#DIV/0!</v>
      </c>
      <c r="AF2373" s="46">
        <f t="shared" si="4681"/>
        <v>0</v>
      </c>
      <c r="AG2373" s="46">
        <f t="shared" si="4682"/>
        <v>0</v>
      </c>
      <c r="AH2373" s="47">
        <f t="shared" si="4683"/>
        <v>0</v>
      </c>
      <c r="AI2373" s="47">
        <f t="shared" si="4684"/>
        <v>0</v>
      </c>
      <c r="AJ2373" s="47">
        <f t="shared" si="4685"/>
        <v>0</v>
      </c>
      <c r="AK2373" s="47">
        <f t="shared" si="4686"/>
        <v>0</v>
      </c>
      <c r="AL2373" s="47">
        <f t="shared" si="4631"/>
        <v>0</v>
      </c>
      <c r="AM2373" s="47">
        <f t="shared" si="4632"/>
        <v>0</v>
      </c>
      <c r="AN2373" s="48" t="s">
        <v>36</v>
      </c>
      <c r="AO2373" s="1"/>
      <c r="AP2373" s="1"/>
      <c r="AQ2373" s="1"/>
      <c r="AR2373" s="1"/>
      <c r="AS2373" s="1"/>
    </row>
    <row r="2374" ht="31.5" hidden="1">
      <c r="B2374" s="41" t="s">
        <v>850</v>
      </c>
      <c r="C2374" s="41" t="s">
        <v>107</v>
      </c>
      <c r="D2374" s="41" t="s">
        <v>109</v>
      </c>
      <c r="E2374" s="26" t="str">
        <f t="shared" si="4659"/>
        <v>0409</v>
      </c>
      <c r="F2374" s="41" t="s">
        <v>743</v>
      </c>
      <c r="G2374" s="41" t="s">
        <v>53</v>
      </c>
      <c r="H2374" s="42" t="s">
        <v>54</v>
      </c>
      <c r="I2374" s="43">
        <f t="shared" si="4661"/>
        <v>0</v>
      </c>
      <c r="J2374" s="43">
        <f t="shared" si="4662"/>
        <v>0</v>
      </c>
      <c r="K2374" s="43">
        <f t="shared" si="4663"/>
        <v>0</v>
      </c>
      <c r="L2374" s="43">
        <f t="shared" si="4664"/>
        <v>0</v>
      </c>
      <c r="M2374" s="43">
        <f t="shared" si="4665"/>
        <v>0</v>
      </c>
      <c r="N2374" s="43">
        <f t="shared" si="4666"/>
        <v>0</v>
      </c>
      <c r="O2374" s="43">
        <f t="shared" si="4667"/>
        <v>0</v>
      </c>
      <c r="P2374" s="43">
        <f t="shared" si="4668"/>
        <v>0</v>
      </c>
      <c r="Q2374" s="43">
        <f t="shared" si="4669"/>
        <v>0</v>
      </c>
      <c r="R2374" s="43">
        <f t="shared" si="4670"/>
        <v>0</v>
      </c>
      <c r="S2374" s="43">
        <f t="shared" si="4671"/>
        <v>0</v>
      </c>
      <c r="T2374" s="43">
        <f t="shared" si="4672"/>
        <v>0</v>
      </c>
      <c r="U2374" s="43">
        <v>0</v>
      </c>
      <c r="V2374" s="43">
        <f t="shared" si="4660"/>
        <v>0</v>
      </c>
      <c r="W2374" s="43">
        <f t="shared" si="4673"/>
        <v>0</v>
      </c>
      <c r="X2374" s="43">
        <f t="shared" si="4674"/>
        <v>0</v>
      </c>
      <c r="Y2374" s="43">
        <f t="shared" si="4675"/>
        <v>0</v>
      </c>
      <c r="Z2374" s="43">
        <f t="shared" si="4676"/>
        <v>0</v>
      </c>
      <c r="AA2374" s="43">
        <f t="shared" si="4677"/>
        <v>0</v>
      </c>
      <c r="AB2374" s="43">
        <f t="shared" si="4678"/>
        <v>0</v>
      </c>
      <c r="AC2374" s="44">
        <f t="shared" si="4679"/>
        <v>0</v>
      </c>
      <c r="AD2374" s="44">
        <f t="shared" si="4680"/>
        <v>0</v>
      </c>
      <c r="AE2374" s="45" t="e">
        <f t="shared" si="4630"/>
        <v>#DIV/0!</v>
      </c>
      <c r="AF2374" s="46">
        <f t="shared" si="4681"/>
        <v>0</v>
      </c>
      <c r="AG2374" s="46">
        <f t="shared" si="4682"/>
        <v>0</v>
      </c>
      <c r="AH2374" s="47">
        <f t="shared" si="4683"/>
        <v>0</v>
      </c>
      <c r="AI2374" s="47">
        <f t="shared" si="4684"/>
        <v>0</v>
      </c>
      <c r="AJ2374" s="47">
        <f t="shared" si="4685"/>
        <v>0</v>
      </c>
      <c r="AK2374" s="47">
        <f t="shared" si="4686"/>
        <v>0</v>
      </c>
      <c r="AL2374" s="47">
        <f t="shared" si="4631"/>
        <v>0</v>
      </c>
      <c r="AM2374" s="47">
        <f t="shared" si="4632"/>
        <v>0</v>
      </c>
      <c r="AN2374" s="48" t="s">
        <v>36</v>
      </c>
      <c r="AO2374" s="1"/>
      <c r="AP2374" s="1"/>
      <c r="AQ2374" s="1"/>
      <c r="AR2374" s="1"/>
      <c r="AS2374" s="1"/>
    </row>
    <row r="2375" ht="31.5" hidden="1">
      <c r="B2375" s="41" t="s">
        <v>850</v>
      </c>
      <c r="C2375" s="41" t="s">
        <v>107</v>
      </c>
      <c r="D2375" s="41" t="s">
        <v>109</v>
      </c>
      <c r="E2375" s="26" t="str">
        <f t="shared" si="4659"/>
        <v>0409</v>
      </c>
      <c r="F2375" s="41" t="s">
        <v>743</v>
      </c>
      <c r="G2375" s="41" t="s">
        <v>55</v>
      </c>
      <c r="H2375" s="42" t="s">
        <v>56</v>
      </c>
      <c r="I2375" s="43"/>
      <c r="J2375" s="43"/>
      <c r="K2375" s="43"/>
      <c r="L2375" s="43"/>
      <c r="M2375" s="43"/>
      <c r="N2375" s="43"/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f t="shared" si="4660"/>
        <v>0</v>
      </c>
      <c r="W2375" s="43"/>
      <c r="X2375" s="43"/>
      <c r="Y2375" s="43"/>
      <c r="Z2375" s="43"/>
      <c r="AA2375" s="43"/>
      <c r="AB2375" s="43">
        <v>0</v>
      </c>
      <c r="AC2375" s="44">
        <v>0</v>
      </c>
      <c r="AD2375" s="44">
        <v>0</v>
      </c>
      <c r="AE2375" s="45" t="e">
        <f t="shared" si="4630"/>
        <v>#DIV/0!</v>
      </c>
      <c r="AF2375" s="46">
        <v>0</v>
      </c>
      <c r="AG2375" s="46">
        <v>0</v>
      </c>
      <c r="AH2375" s="47">
        <v>0</v>
      </c>
      <c r="AI2375" s="47">
        <v>0</v>
      </c>
      <c r="AJ2375" s="47">
        <v>0</v>
      </c>
      <c r="AK2375" s="47">
        <v>0</v>
      </c>
      <c r="AL2375" s="47">
        <f t="shared" si="4631"/>
        <v>0</v>
      </c>
      <c r="AM2375" s="47">
        <f t="shared" si="4632"/>
        <v>0</v>
      </c>
      <c r="AN2375" s="48" t="s">
        <v>36</v>
      </c>
      <c r="AO2375" s="1"/>
      <c r="AP2375" s="1"/>
      <c r="AQ2375" s="1"/>
      <c r="AR2375" s="1"/>
      <c r="AS2375" s="1"/>
    </row>
    <row r="2376" ht="47.25" hidden="1">
      <c r="B2376" s="41" t="s">
        <v>850</v>
      </c>
      <c r="C2376" s="41" t="s">
        <v>107</v>
      </c>
      <c r="D2376" s="41" t="s">
        <v>109</v>
      </c>
      <c r="E2376" s="26" t="str">
        <f t="shared" si="4659"/>
        <v>0409</v>
      </c>
      <c r="F2376" s="41" t="s">
        <v>745</v>
      </c>
      <c r="G2376" s="41"/>
      <c r="H2376" s="42" t="s">
        <v>746</v>
      </c>
      <c r="I2376" s="43">
        <f t="shared" si="4661"/>
        <v>0</v>
      </c>
      <c r="J2376" s="43">
        <f t="shared" si="4662"/>
        <v>0</v>
      </c>
      <c r="K2376" s="43">
        <f t="shared" si="4663"/>
        <v>0</v>
      </c>
      <c r="L2376" s="43">
        <f t="shared" si="4664"/>
        <v>0</v>
      </c>
      <c r="M2376" s="43">
        <f t="shared" si="4665"/>
        <v>0</v>
      </c>
      <c r="N2376" s="43">
        <f t="shared" si="4666"/>
        <v>0</v>
      </c>
      <c r="O2376" s="43">
        <f t="shared" si="4667"/>
        <v>0</v>
      </c>
      <c r="P2376" s="43">
        <f t="shared" si="4668"/>
        <v>0</v>
      </c>
      <c r="Q2376" s="43">
        <f t="shared" si="4669"/>
        <v>0</v>
      </c>
      <c r="R2376" s="43">
        <f t="shared" si="4670"/>
        <v>0</v>
      </c>
      <c r="S2376" s="43">
        <f t="shared" si="4671"/>
        <v>0</v>
      </c>
      <c r="T2376" s="43">
        <f t="shared" si="4672"/>
        <v>0</v>
      </c>
      <c r="U2376" s="43">
        <v>0</v>
      </c>
      <c r="V2376" s="43">
        <f t="shared" si="4660"/>
        <v>0</v>
      </c>
      <c r="W2376" s="43">
        <f t="shared" si="4673"/>
        <v>0</v>
      </c>
      <c r="X2376" s="43">
        <f t="shared" si="4674"/>
        <v>0</v>
      </c>
      <c r="Y2376" s="43">
        <f t="shared" si="4675"/>
        <v>0</v>
      </c>
      <c r="Z2376" s="43">
        <f t="shared" si="4676"/>
        <v>0</v>
      </c>
      <c r="AA2376" s="43">
        <f t="shared" si="4677"/>
        <v>0</v>
      </c>
      <c r="AB2376" s="43">
        <f t="shared" si="4678"/>
        <v>0</v>
      </c>
      <c r="AC2376" s="44">
        <f t="shared" si="4679"/>
        <v>0</v>
      </c>
      <c r="AD2376" s="44">
        <f t="shared" si="4680"/>
        <v>0</v>
      </c>
      <c r="AE2376" s="45" t="e">
        <f t="shared" si="4630"/>
        <v>#DIV/0!</v>
      </c>
      <c r="AF2376" s="46">
        <f t="shared" si="4681"/>
        <v>0</v>
      </c>
      <c r="AG2376" s="46">
        <f t="shared" si="4682"/>
        <v>0</v>
      </c>
      <c r="AH2376" s="47">
        <f t="shared" si="4683"/>
        <v>0</v>
      </c>
      <c r="AI2376" s="47">
        <f t="shared" si="4684"/>
        <v>0</v>
      </c>
      <c r="AJ2376" s="47">
        <f t="shared" si="4685"/>
        <v>0</v>
      </c>
      <c r="AK2376" s="47">
        <f t="shared" si="4686"/>
        <v>0</v>
      </c>
      <c r="AL2376" s="47">
        <f t="shared" si="4631"/>
        <v>0</v>
      </c>
      <c r="AM2376" s="47">
        <f t="shared" si="4632"/>
        <v>0</v>
      </c>
      <c r="AN2376" s="48" t="s">
        <v>36</v>
      </c>
      <c r="AO2376" s="1"/>
      <c r="AP2376" s="1"/>
      <c r="AQ2376" s="1"/>
      <c r="AR2376" s="1"/>
      <c r="AS2376" s="1"/>
    </row>
    <row r="2377" ht="31.5" hidden="1">
      <c r="B2377" s="41" t="s">
        <v>850</v>
      </c>
      <c r="C2377" s="41" t="s">
        <v>107</v>
      </c>
      <c r="D2377" s="41" t="s">
        <v>109</v>
      </c>
      <c r="E2377" s="26" t="str">
        <f t="shared" si="4659"/>
        <v>0409</v>
      </c>
      <c r="F2377" s="41" t="s">
        <v>747</v>
      </c>
      <c r="G2377" s="41"/>
      <c r="H2377" s="42" t="s">
        <v>748</v>
      </c>
      <c r="I2377" s="43">
        <f t="shared" si="4661"/>
        <v>0</v>
      </c>
      <c r="J2377" s="43">
        <f t="shared" si="4662"/>
        <v>0</v>
      </c>
      <c r="K2377" s="43">
        <f t="shared" si="4663"/>
        <v>0</v>
      </c>
      <c r="L2377" s="43">
        <f t="shared" si="4664"/>
        <v>0</v>
      </c>
      <c r="M2377" s="43">
        <f t="shared" si="4665"/>
        <v>0</v>
      </c>
      <c r="N2377" s="43">
        <f t="shared" si="4666"/>
        <v>0</v>
      </c>
      <c r="O2377" s="43">
        <f t="shared" si="4667"/>
        <v>0</v>
      </c>
      <c r="P2377" s="43">
        <f t="shared" si="4668"/>
        <v>0</v>
      </c>
      <c r="Q2377" s="43">
        <f t="shared" si="4669"/>
        <v>0</v>
      </c>
      <c r="R2377" s="43">
        <f t="shared" si="4670"/>
        <v>0</v>
      </c>
      <c r="S2377" s="43">
        <f t="shared" si="4671"/>
        <v>0</v>
      </c>
      <c r="T2377" s="43">
        <f t="shared" si="4672"/>
        <v>0</v>
      </c>
      <c r="U2377" s="43">
        <v>0</v>
      </c>
      <c r="V2377" s="43">
        <f t="shared" si="4660"/>
        <v>0</v>
      </c>
      <c r="W2377" s="43">
        <f t="shared" si="4673"/>
        <v>0</v>
      </c>
      <c r="X2377" s="43">
        <f t="shared" si="4674"/>
        <v>0</v>
      </c>
      <c r="Y2377" s="43">
        <f t="shared" si="4675"/>
        <v>0</v>
      </c>
      <c r="Z2377" s="43">
        <f t="shared" si="4676"/>
        <v>0</v>
      </c>
      <c r="AA2377" s="43">
        <f t="shared" si="4677"/>
        <v>0</v>
      </c>
      <c r="AB2377" s="43">
        <f t="shared" si="4678"/>
        <v>0</v>
      </c>
      <c r="AC2377" s="44">
        <f t="shared" si="4679"/>
        <v>0</v>
      </c>
      <c r="AD2377" s="44">
        <f t="shared" si="4680"/>
        <v>0</v>
      </c>
      <c r="AE2377" s="45" t="e">
        <f t="shared" si="4630"/>
        <v>#DIV/0!</v>
      </c>
      <c r="AF2377" s="46">
        <f t="shared" si="4681"/>
        <v>0</v>
      </c>
      <c r="AG2377" s="46">
        <f t="shared" si="4682"/>
        <v>0</v>
      </c>
      <c r="AH2377" s="47">
        <f t="shared" si="4683"/>
        <v>0</v>
      </c>
      <c r="AI2377" s="47">
        <f t="shared" si="4684"/>
        <v>0</v>
      </c>
      <c r="AJ2377" s="47">
        <f t="shared" si="4685"/>
        <v>0</v>
      </c>
      <c r="AK2377" s="47">
        <f t="shared" si="4686"/>
        <v>0</v>
      </c>
      <c r="AL2377" s="47">
        <f t="shared" si="4631"/>
        <v>0</v>
      </c>
      <c r="AM2377" s="47">
        <f t="shared" si="4632"/>
        <v>0</v>
      </c>
      <c r="AN2377" s="48" t="s">
        <v>36</v>
      </c>
      <c r="AO2377" s="1"/>
      <c r="AP2377" s="1"/>
      <c r="AQ2377" s="1"/>
      <c r="AR2377" s="1"/>
      <c r="AS2377" s="1"/>
    </row>
    <row r="2378" ht="31.5" hidden="1">
      <c r="B2378" s="41" t="s">
        <v>850</v>
      </c>
      <c r="C2378" s="41" t="s">
        <v>107</v>
      </c>
      <c r="D2378" s="41" t="s">
        <v>109</v>
      </c>
      <c r="E2378" s="26" t="str">
        <f t="shared" si="4659"/>
        <v>0409</v>
      </c>
      <c r="F2378" s="41" t="s">
        <v>749</v>
      </c>
      <c r="G2378" s="41"/>
      <c r="H2378" s="42" t="s">
        <v>750</v>
      </c>
      <c r="I2378" s="43">
        <f t="shared" si="4661"/>
        <v>0</v>
      </c>
      <c r="J2378" s="43">
        <f t="shared" si="4662"/>
        <v>0</v>
      </c>
      <c r="K2378" s="43">
        <f t="shared" si="4663"/>
        <v>0</v>
      </c>
      <c r="L2378" s="43">
        <f t="shared" si="4664"/>
        <v>0</v>
      </c>
      <c r="M2378" s="43">
        <f t="shared" si="4665"/>
        <v>0</v>
      </c>
      <c r="N2378" s="43">
        <f t="shared" si="4666"/>
        <v>0</v>
      </c>
      <c r="O2378" s="43">
        <f t="shared" si="4667"/>
        <v>0</v>
      </c>
      <c r="P2378" s="43">
        <f t="shared" si="4668"/>
        <v>0</v>
      </c>
      <c r="Q2378" s="43">
        <f t="shared" si="4669"/>
        <v>0</v>
      </c>
      <c r="R2378" s="43">
        <f t="shared" si="4670"/>
        <v>0</v>
      </c>
      <c r="S2378" s="43">
        <f t="shared" si="4671"/>
        <v>0</v>
      </c>
      <c r="T2378" s="43">
        <f t="shared" si="4672"/>
        <v>0</v>
      </c>
      <c r="U2378" s="43">
        <v>0</v>
      </c>
      <c r="V2378" s="43">
        <f t="shared" si="4660"/>
        <v>0</v>
      </c>
      <c r="W2378" s="43">
        <f t="shared" si="4673"/>
        <v>0</v>
      </c>
      <c r="X2378" s="43">
        <f t="shared" si="4674"/>
        <v>0</v>
      </c>
      <c r="Y2378" s="43">
        <f t="shared" si="4675"/>
        <v>0</v>
      </c>
      <c r="Z2378" s="43">
        <f t="shared" si="4676"/>
        <v>0</v>
      </c>
      <c r="AA2378" s="43">
        <f t="shared" si="4677"/>
        <v>0</v>
      </c>
      <c r="AB2378" s="43">
        <f t="shared" si="4678"/>
        <v>0</v>
      </c>
      <c r="AC2378" s="44">
        <f t="shared" si="4679"/>
        <v>0</v>
      </c>
      <c r="AD2378" s="44">
        <f t="shared" si="4680"/>
        <v>0</v>
      </c>
      <c r="AE2378" s="45" t="e">
        <f t="shared" si="4630"/>
        <v>#DIV/0!</v>
      </c>
      <c r="AF2378" s="46">
        <f t="shared" si="4681"/>
        <v>0</v>
      </c>
      <c r="AG2378" s="46">
        <f t="shared" si="4682"/>
        <v>0</v>
      </c>
      <c r="AH2378" s="47">
        <f t="shared" si="4683"/>
        <v>0</v>
      </c>
      <c r="AI2378" s="47">
        <f t="shared" si="4684"/>
        <v>0</v>
      </c>
      <c r="AJ2378" s="47">
        <f t="shared" si="4685"/>
        <v>0</v>
      </c>
      <c r="AK2378" s="47">
        <f t="shared" si="4686"/>
        <v>0</v>
      </c>
      <c r="AL2378" s="47">
        <f t="shared" si="4631"/>
        <v>0</v>
      </c>
      <c r="AM2378" s="47">
        <f t="shared" si="4632"/>
        <v>0</v>
      </c>
      <c r="AN2378" s="48" t="s">
        <v>36</v>
      </c>
      <c r="AR2378" s="1"/>
      <c r="AS2378" s="1"/>
    </row>
    <row r="2379" ht="31.5" hidden="1">
      <c r="B2379" s="41" t="s">
        <v>850</v>
      </c>
      <c r="C2379" s="41" t="s">
        <v>107</v>
      </c>
      <c r="D2379" s="41" t="s">
        <v>109</v>
      </c>
      <c r="E2379" s="26" t="str">
        <f t="shared" si="4659"/>
        <v>0409</v>
      </c>
      <c r="F2379" s="41" t="s">
        <v>751</v>
      </c>
      <c r="G2379" s="41"/>
      <c r="H2379" s="42" t="s">
        <v>752</v>
      </c>
      <c r="I2379" s="43">
        <f t="shared" si="4661"/>
        <v>0</v>
      </c>
      <c r="J2379" s="43">
        <f t="shared" si="4662"/>
        <v>0</v>
      </c>
      <c r="K2379" s="43">
        <f t="shared" si="4663"/>
        <v>0</v>
      </c>
      <c r="L2379" s="43">
        <f t="shared" si="4664"/>
        <v>0</v>
      </c>
      <c r="M2379" s="43">
        <f t="shared" si="4665"/>
        <v>0</v>
      </c>
      <c r="N2379" s="43">
        <f t="shared" si="4666"/>
        <v>0</v>
      </c>
      <c r="O2379" s="43">
        <f t="shared" si="4667"/>
        <v>0</v>
      </c>
      <c r="P2379" s="43">
        <f t="shared" si="4668"/>
        <v>0</v>
      </c>
      <c r="Q2379" s="43">
        <f t="shared" si="4669"/>
        <v>0</v>
      </c>
      <c r="R2379" s="43">
        <f t="shared" si="4670"/>
        <v>0</v>
      </c>
      <c r="S2379" s="43">
        <f t="shared" si="4671"/>
        <v>0</v>
      </c>
      <c r="T2379" s="43">
        <f t="shared" si="4672"/>
        <v>0</v>
      </c>
      <c r="U2379" s="43">
        <v>0</v>
      </c>
      <c r="V2379" s="43">
        <f t="shared" si="4660"/>
        <v>0</v>
      </c>
      <c r="W2379" s="43">
        <f t="shared" si="4673"/>
        <v>0</v>
      </c>
      <c r="X2379" s="43">
        <f t="shared" si="4674"/>
        <v>0</v>
      </c>
      <c r="Y2379" s="43">
        <f t="shared" si="4675"/>
        <v>0</v>
      </c>
      <c r="Z2379" s="43">
        <f t="shared" si="4676"/>
        <v>0</v>
      </c>
      <c r="AA2379" s="43">
        <f t="shared" si="4677"/>
        <v>0</v>
      </c>
      <c r="AB2379" s="43">
        <f t="shared" si="4678"/>
        <v>0</v>
      </c>
      <c r="AC2379" s="44">
        <f t="shared" si="4679"/>
        <v>0</v>
      </c>
      <c r="AD2379" s="44">
        <f t="shared" si="4680"/>
        <v>0</v>
      </c>
      <c r="AE2379" s="45" t="e">
        <f t="shared" si="4630"/>
        <v>#DIV/0!</v>
      </c>
      <c r="AF2379" s="46">
        <f t="shared" si="4681"/>
        <v>0</v>
      </c>
      <c r="AG2379" s="46">
        <f t="shared" si="4682"/>
        <v>0</v>
      </c>
      <c r="AH2379" s="47">
        <f t="shared" si="4683"/>
        <v>0</v>
      </c>
      <c r="AI2379" s="47">
        <f t="shared" si="4684"/>
        <v>0</v>
      </c>
      <c r="AJ2379" s="47">
        <f t="shared" si="4685"/>
        <v>0</v>
      </c>
      <c r="AK2379" s="47">
        <f t="shared" si="4686"/>
        <v>0</v>
      </c>
      <c r="AL2379" s="47">
        <f t="shared" si="4631"/>
        <v>0</v>
      </c>
      <c r="AM2379" s="47">
        <f t="shared" si="4632"/>
        <v>0</v>
      </c>
      <c r="AN2379" s="48" t="s">
        <v>36</v>
      </c>
      <c r="AO2379" s="1"/>
      <c r="AP2379" s="1"/>
      <c r="AQ2379" s="1"/>
      <c r="AR2379" s="1"/>
      <c r="AS2379" s="1"/>
    </row>
    <row r="2380" ht="31.5" hidden="1">
      <c r="B2380" s="41" t="s">
        <v>850</v>
      </c>
      <c r="C2380" s="41" t="s">
        <v>107</v>
      </c>
      <c r="D2380" s="41" t="s">
        <v>109</v>
      </c>
      <c r="E2380" s="26" t="str">
        <f t="shared" si="4659"/>
        <v>0409</v>
      </c>
      <c r="F2380" s="41" t="s">
        <v>751</v>
      </c>
      <c r="G2380" s="41" t="s">
        <v>53</v>
      </c>
      <c r="H2380" s="42" t="s">
        <v>54</v>
      </c>
      <c r="I2380" s="43">
        <f t="shared" si="4661"/>
        <v>0</v>
      </c>
      <c r="J2380" s="43">
        <f t="shared" si="4662"/>
        <v>0</v>
      </c>
      <c r="K2380" s="43">
        <f t="shared" si="4663"/>
        <v>0</v>
      </c>
      <c r="L2380" s="43">
        <f t="shared" si="4664"/>
        <v>0</v>
      </c>
      <c r="M2380" s="43">
        <f t="shared" si="4665"/>
        <v>0</v>
      </c>
      <c r="N2380" s="43">
        <f t="shared" si="4666"/>
        <v>0</v>
      </c>
      <c r="O2380" s="43">
        <f t="shared" si="4667"/>
        <v>0</v>
      </c>
      <c r="P2380" s="43">
        <f t="shared" si="4668"/>
        <v>0</v>
      </c>
      <c r="Q2380" s="43">
        <f t="shared" si="4669"/>
        <v>0</v>
      </c>
      <c r="R2380" s="43">
        <f t="shared" si="4670"/>
        <v>0</v>
      </c>
      <c r="S2380" s="43">
        <f t="shared" si="4671"/>
        <v>0</v>
      </c>
      <c r="T2380" s="43">
        <f t="shared" si="4672"/>
        <v>0</v>
      </c>
      <c r="U2380" s="43">
        <v>0</v>
      </c>
      <c r="V2380" s="43">
        <f t="shared" si="4660"/>
        <v>0</v>
      </c>
      <c r="W2380" s="43">
        <f t="shared" si="4673"/>
        <v>0</v>
      </c>
      <c r="X2380" s="43">
        <f t="shared" si="4674"/>
        <v>0</v>
      </c>
      <c r="Y2380" s="43">
        <f t="shared" si="4675"/>
        <v>0</v>
      </c>
      <c r="Z2380" s="43">
        <f t="shared" si="4676"/>
        <v>0</v>
      </c>
      <c r="AA2380" s="43">
        <f t="shared" si="4677"/>
        <v>0</v>
      </c>
      <c r="AB2380" s="43">
        <f t="shared" si="4678"/>
        <v>0</v>
      </c>
      <c r="AC2380" s="44">
        <f t="shared" si="4679"/>
        <v>0</v>
      </c>
      <c r="AD2380" s="44">
        <f t="shared" si="4680"/>
        <v>0</v>
      </c>
      <c r="AE2380" s="45" t="e">
        <f t="shared" si="4630"/>
        <v>#DIV/0!</v>
      </c>
      <c r="AF2380" s="46">
        <f t="shared" si="4681"/>
        <v>0</v>
      </c>
      <c r="AG2380" s="46">
        <f t="shared" si="4682"/>
        <v>0</v>
      </c>
      <c r="AH2380" s="47">
        <f t="shared" si="4683"/>
        <v>0</v>
      </c>
      <c r="AI2380" s="47">
        <f t="shared" si="4684"/>
        <v>0</v>
      </c>
      <c r="AJ2380" s="47">
        <f t="shared" si="4685"/>
        <v>0</v>
      </c>
      <c r="AK2380" s="47">
        <f t="shared" si="4686"/>
        <v>0</v>
      </c>
      <c r="AL2380" s="47">
        <f t="shared" si="4631"/>
        <v>0</v>
      </c>
      <c r="AM2380" s="47">
        <f t="shared" si="4632"/>
        <v>0</v>
      </c>
      <c r="AN2380" s="48" t="s">
        <v>36</v>
      </c>
      <c r="AO2380" s="1"/>
      <c r="AP2380" s="1"/>
      <c r="AQ2380" s="1"/>
      <c r="AR2380" s="1"/>
      <c r="AS2380" s="1"/>
    </row>
    <row r="2381" ht="31.5" hidden="1">
      <c r="B2381" s="41" t="s">
        <v>850</v>
      </c>
      <c r="C2381" s="41" t="s">
        <v>107</v>
      </c>
      <c r="D2381" s="41" t="s">
        <v>109</v>
      </c>
      <c r="E2381" s="26" t="str">
        <f t="shared" si="4659"/>
        <v>0409</v>
      </c>
      <c r="F2381" s="41" t="s">
        <v>751</v>
      </c>
      <c r="G2381" s="41" t="s">
        <v>55</v>
      </c>
      <c r="H2381" s="42" t="s">
        <v>56</v>
      </c>
      <c r="I2381" s="43"/>
      <c r="J2381" s="43"/>
      <c r="K2381" s="43"/>
      <c r="L2381" s="43"/>
      <c r="M2381" s="43"/>
      <c r="N2381" s="43"/>
      <c r="O2381" s="43">
        <v>0</v>
      </c>
      <c r="P2381" s="43">
        <v>0</v>
      </c>
      <c r="Q2381" s="43">
        <v>0</v>
      </c>
      <c r="R2381" s="43">
        <v>0</v>
      </c>
      <c r="S2381" s="43">
        <v>0</v>
      </c>
      <c r="T2381" s="43">
        <v>0</v>
      </c>
      <c r="U2381" s="43">
        <v>0</v>
      </c>
      <c r="V2381" s="43">
        <f t="shared" si="4660"/>
        <v>0</v>
      </c>
      <c r="W2381" s="43"/>
      <c r="X2381" s="43"/>
      <c r="Y2381" s="43"/>
      <c r="Z2381" s="43"/>
      <c r="AA2381" s="43"/>
      <c r="AB2381" s="43">
        <v>0</v>
      </c>
      <c r="AC2381" s="44">
        <v>0</v>
      </c>
      <c r="AD2381" s="44">
        <v>0</v>
      </c>
      <c r="AE2381" s="45" t="e">
        <f t="shared" si="4630"/>
        <v>#DIV/0!</v>
      </c>
      <c r="AF2381" s="46">
        <v>0</v>
      </c>
      <c r="AG2381" s="46">
        <v>0</v>
      </c>
      <c r="AH2381" s="47">
        <v>0</v>
      </c>
      <c r="AI2381" s="47">
        <v>0</v>
      </c>
      <c r="AJ2381" s="47">
        <v>0</v>
      </c>
      <c r="AK2381" s="47">
        <v>0</v>
      </c>
      <c r="AL2381" s="47">
        <f t="shared" si="4631"/>
        <v>0</v>
      </c>
      <c r="AM2381" s="47">
        <f t="shared" si="4632"/>
        <v>0</v>
      </c>
      <c r="AN2381" s="48" t="s">
        <v>36</v>
      </c>
      <c r="AO2381" s="1"/>
      <c r="AP2381" s="1"/>
      <c r="AQ2381" s="1"/>
      <c r="AR2381" s="1"/>
      <c r="AS2381" s="1"/>
    </row>
    <row r="2382" ht="31.5">
      <c r="B2382" s="41" t="s">
        <v>850</v>
      </c>
      <c r="C2382" s="41" t="s">
        <v>107</v>
      </c>
      <c r="D2382" s="41" t="s">
        <v>109</v>
      </c>
      <c r="E2382" s="26" t="str">
        <f t="shared" si="4659"/>
        <v>0409</v>
      </c>
      <c r="F2382" s="41" t="s">
        <v>252</v>
      </c>
      <c r="G2382" s="41"/>
      <c r="H2382" s="42" t="s">
        <v>253</v>
      </c>
      <c r="I2382" s="43">
        <f t="shared" si="4661"/>
        <v>40583.400000000001</v>
      </c>
      <c r="J2382" s="43">
        <f t="shared" si="4662"/>
        <v>0</v>
      </c>
      <c r="K2382" s="43">
        <f t="shared" si="4663"/>
        <v>0</v>
      </c>
      <c r="L2382" s="43">
        <f t="shared" si="4664"/>
        <v>-19157.299999999999</v>
      </c>
      <c r="M2382" s="43">
        <f t="shared" si="4665"/>
        <v>0</v>
      </c>
      <c r="N2382" s="43">
        <f t="shared" si="4666"/>
        <v>0</v>
      </c>
      <c r="O2382" s="43">
        <f t="shared" si="4667"/>
        <v>0</v>
      </c>
      <c r="P2382" s="43">
        <f t="shared" si="4668"/>
        <v>0</v>
      </c>
      <c r="Q2382" s="43">
        <f t="shared" si="4669"/>
        <v>0</v>
      </c>
      <c r="R2382" s="43">
        <f t="shared" si="4670"/>
        <v>0</v>
      </c>
      <c r="S2382" s="43">
        <f t="shared" si="4671"/>
        <v>0</v>
      </c>
      <c r="T2382" s="43">
        <f t="shared" si="4672"/>
        <v>0</v>
      </c>
      <c r="U2382" s="43">
        <v>0</v>
      </c>
      <c r="V2382" s="43">
        <f t="shared" si="4660"/>
        <v>21426.100000000002</v>
      </c>
      <c r="W2382" s="43">
        <f t="shared" si="4673"/>
        <v>0</v>
      </c>
      <c r="X2382" s="43">
        <f t="shared" si="4674"/>
        <v>0</v>
      </c>
      <c r="Y2382" s="43">
        <f t="shared" si="4675"/>
        <v>0</v>
      </c>
      <c r="Z2382" s="43">
        <f t="shared" si="4676"/>
        <v>0</v>
      </c>
      <c r="AA2382" s="43">
        <f t="shared" si="4677"/>
        <v>0</v>
      </c>
      <c r="AB2382" s="43">
        <f t="shared" si="4678"/>
        <v>4148.0378199999996</v>
      </c>
      <c r="AC2382" s="44">
        <f t="shared" si="4679"/>
        <v>25413.85988</v>
      </c>
      <c r="AD2382" s="44">
        <f t="shared" si="4680"/>
        <v>25198.497780000002</v>
      </c>
      <c r="AE2382" s="45">
        <f t="shared" si="4630"/>
        <v>99.152580123535344</v>
      </c>
      <c r="AF2382" s="43">
        <f t="shared" si="4681"/>
        <v>25711.748299999999</v>
      </c>
      <c r="AG2382" s="43">
        <f t="shared" si="4682"/>
        <v>0</v>
      </c>
      <c r="AH2382" s="43">
        <f t="shared" si="4683"/>
        <v>0</v>
      </c>
      <c r="AI2382" s="43">
        <f t="shared" si="4684"/>
        <v>0</v>
      </c>
      <c r="AJ2382" s="43">
        <f t="shared" si="4685"/>
        <v>0</v>
      </c>
      <c r="AK2382" s="43">
        <f t="shared" si="4686"/>
        <v>0</v>
      </c>
      <c r="AL2382" s="43">
        <f t="shared" si="4631"/>
        <v>25711.748299999999</v>
      </c>
      <c r="AM2382" s="43">
        <f t="shared" si="4632"/>
        <v>-4285.6482999999971</v>
      </c>
      <c r="AN2382" s="2"/>
      <c r="AO2382" s="1"/>
      <c r="AP2382" s="1"/>
      <c r="AQ2382" s="1"/>
      <c r="AR2382" s="1"/>
      <c r="AS2382" s="1"/>
    </row>
    <row r="2383" ht="47.25">
      <c r="B2383" s="41" t="s">
        <v>850</v>
      </c>
      <c r="C2383" s="41" t="s">
        <v>107</v>
      </c>
      <c r="D2383" s="41" t="s">
        <v>109</v>
      </c>
      <c r="E2383" s="26" t="str">
        <f t="shared" si="4659"/>
        <v>0409</v>
      </c>
      <c r="F2383" s="41" t="s">
        <v>753</v>
      </c>
      <c r="G2383" s="41"/>
      <c r="H2383" s="42" t="s">
        <v>754</v>
      </c>
      <c r="I2383" s="43">
        <f>I2388</f>
        <v>40583.400000000001</v>
      </c>
      <c r="J2383" s="43">
        <f>J2388</f>
        <v>0</v>
      </c>
      <c r="K2383" s="43">
        <f>K2388</f>
        <v>0</v>
      </c>
      <c r="L2383" s="43">
        <f>L2388</f>
        <v>-19157.299999999999</v>
      </c>
      <c r="M2383" s="43">
        <f>M2388</f>
        <v>0</v>
      </c>
      <c r="N2383" s="43">
        <f>N2388</f>
        <v>0</v>
      </c>
      <c r="O2383" s="43">
        <f>O2388+O2384</f>
        <v>0</v>
      </c>
      <c r="P2383" s="43">
        <f>P2388+P2384</f>
        <v>0</v>
      </c>
      <c r="Q2383" s="43">
        <f>Q2388</f>
        <v>0</v>
      </c>
      <c r="R2383" s="43">
        <f>R2388</f>
        <v>0</v>
      </c>
      <c r="S2383" s="43">
        <f>S2388</f>
        <v>0</v>
      </c>
      <c r="T2383" s="43">
        <f>T2388</f>
        <v>0</v>
      </c>
      <c r="U2383" s="43">
        <v>0</v>
      </c>
      <c r="V2383" s="43">
        <f t="shared" si="4660"/>
        <v>21426.100000000002</v>
      </c>
      <c r="W2383" s="43">
        <f>W2388</f>
        <v>0</v>
      </c>
      <c r="X2383" s="43">
        <f>X2388</f>
        <v>0</v>
      </c>
      <c r="Y2383" s="43">
        <f>Y2388</f>
        <v>0</v>
      </c>
      <c r="Z2383" s="43">
        <f>Z2388</f>
        <v>0</v>
      </c>
      <c r="AA2383" s="43">
        <f>AA2388</f>
        <v>0</v>
      </c>
      <c r="AB2383" s="43">
        <f>AB2388+AB2384</f>
        <v>4148.0378199999996</v>
      </c>
      <c r="AC2383" s="44">
        <f>AC2388+AC2384</f>
        <v>25413.85988</v>
      </c>
      <c r="AD2383" s="44">
        <f>AD2388+AD2384</f>
        <v>25198.497780000002</v>
      </c>
      <c r="AE2383" s="45">
        <f t="shared" si="4630"/>
        <v>99.152580123535344</v>
      </c>
      <c r="AF2383" s="43">
        <f>AF2388+AF2384</f>
        <v>25711.748299999999</v>
      </c>
      <c r="AG2383" s="43">
        <f>AG2388+AG2384</f>
        <v>0</v>
      </c>
      <c r="AH2383" s="43">
        <f>AH2388+AH2384</f>
        <v>0</v>
      </c>
      <c r="AI2383" s="43">
        <f>AI2388+AI2384</f>
        <v>0</v>
      </c>
      <c r="AJ2383" s="43">
        <f>AJ2388+AJ2384</f>
        <v>0</v>
      </c>
      <c r="AK2383" s="43">
        <f>AK2388+AK2384</f>
        <v>0</v>
      </c>
      <c r="AL2383" s="43">
        <f t="shared" si="4631"/>
        <v>25711.748299999999</v>
      </c>
      <c r="AM2383" s="43">
        <f t="shared" si="4632"/>
        <v>-4285.6482999999971</v>
      </c>
      <c r="AN2383" s="2"/>
      <c r="AO2383" s="1"/>
      <c r="AP2383" s="1"/>
      <c r="AQ2383" s="1"/>
      <c r="AR2383" s="1"/>
      <c r="AS2383" s="1"/>
    </row>
    <row r="2384" ht="47.25">
      <c r="B2384" s="41" t="s">
        <v>850</v>
      </c>
      <c r="C2384" s="41" t="s">
        <v>107</v>
      </c>
      <c r="D2384" s="41" t="s">
        <v>109</v>
      </c>
      <c r="E2384" s="26" t="str">
        <f t="shared" si="4659"/>
        <v>0409</v>
      </c>
      <c r="F2384" s="41" t="s">
        <v>755</v>
      </c>
      <c r="G2384" s="41"/>
      <c r="H2384" s="42" t="s">
        <v>756</v>
      </c>
      <c r="I2384" s="43"/>
      <c r="J2384" s="43"/>
      <c r="K2384" s="43"/>
      <c r="L2384" s="43"/>
      <c r="M2384" s="43"/>
      <c r="N2384" s="43"/>
      <c r="O2384" s="43">
        <f t="shared" ref="O2384:O2388" si="4687">O2385</f>
        <v>0</v>
      </c>
      <c r="P2384" s="43">
        <f t="shared" ref="P2384:P2388" si="4688">P2385</f>
        <v>0</v>
      </c>
      <c r="Q2384" s="43"/>
      <c r="R2384" s="43"/>
      <c r="S2384" s="43"/>
      <c r="T2384" s="43"/>
      <c r="U2384" s="43"/>
      <c r="V2384" s="43">
        <f t="shared" si="4660"/>
        <v>0</v>
      </c>
      <c r="W2384" s="43"/>
      <c r="X2384" s="43"/>
      <c r="Y2384" s="43"/>
      <c r="Z2384" s="43"/>
      <c r="AA2384" s="43"/>
      <c r="AB2384" s="43">
        <f t="shared" ref="AB2384:AB2388" si="4689">AB2385</f>
        <v>0</v>
      </c>
      <c r="AC2384" s="44">
        <f t="shared" ref="AC2384:AC2388" si="4690">AC2385</f>
        <v>3987.7495800000002</v>
      </c>
      <c r="AD2384" s="44">
        <f t="shared" ref="AD2384:AD2388" si="4691">AD2385</f>
        <v>3772.38751</v>
      </c>
      <c r="AE2384" s="45">
        <f t="shared" si="4630"/>
        <v>94.59940837107429</v>
      </c>
      <c r="AF2384" s="43">
        <f t="shared" ref="AF2384:AF2388" si="4692">AF2385</f>
        <v>4285.6379999999999</v>
      </c>
      <c r="AG2384" s="43">
        <f t="shared" ref="AG2384:AG2388" si="4693">AG2385</f>
        <v>0</v>
      </c>
      <c r="AH2384" s="43">
        <f t="shared" ref="AH2384:AH2388" si="4694">AH2385</f>
        <v>0</v>
      </c>
      <c r="AI2384" s="43">
        <f t="shared" ref="AI2384:AI2388" si="4695">AI2385</f>
        <v>0</v>
      </c>
      <c r="AJ2384" s="43">
        <f t="shared" ref="AJ2384:AJ2388" si="4696">AJ2385</f>
        <v>0</v>
      </c>
      <c r="AK2384" s="43">
        <f t="shared" ref="AK2384:AK2388" si="4697">AK2385</f>
        <v>0</v>
      </c>
      <c r="AL2384" s="43">
        <f t="shared" si="4631"/>
        <v>4285.6379999999999</v>
      </c>
      <c r="AM2384" s="43">
        <f t="shared" si="4632"/>
        <v>-4285.6379999999999</v>
      </c>
      <c r="AN2384" s="2"/>
      <c r="AR2384" s="1"/>
      <c r="AS2384" s="1"/>
    </row>
    <row r="2385" ht="47.25">
      <c r="B2385" s="41" t="s">
        <v>850</v>
      </c>
      <c r="C2385" s="41" t="s">
        <v>107</v>
      </c>
      <c r="D2385" s="41" t="s">
        <v>109</v>
      </c>
      <c r="E2385" s="26" t="str">
        <f t="shared" si="4659"/>
        <v>0409</v>
      </c>
      <c r="F2385" s="41" t="s">
        <v>757</v>
      </c>
      <c r="G2385" s="41"/>
      <c r="H2385" s="42" t="s">
        <v>758</v>
      </c>
      <c r="I2385" s="43"/>
      <c r="J2385" s="43"/>
      <c r="K2385" s="43"/>
      <c r="L2385" s="43"/>
      <c r="M2385" s="43"/>
      <c r="N2385" s="43"/>
      <c r="O2385" s="43">
        <f t="shared" si="4687"/>
        <v>0</v>
      </c>
      <c r="P2385" s="43">
        <f t="shared" si="4688"/>
        <v>0</v>
      </c>
      <c r="Q2385" s="43"/>
      <c r="R2385" s="43"/>
      <c r="S2385" s="43"/>
      <c r="T2385" s="43"/>
      <c r="U2385" s="43"/>
      <c r="V2385" s="43">
        <f t="shared" si="4660"/>
        <v>0</v>
      </c>
      <c r="W2385" s="43"/>
      <c r="X2385" s="43"/>
      <c r="Y2385" s="43"/>
      <c r="Z2385" s="43"/>
      <c r="AA2385" s="43"/>
      <c r="AB2385" s="43">
        <f t="shared" si="4689"/>
        <v>0</v>
      </c>
      <c r="AC2385" s="44">
        <f t="shared" si="4690"/>
        <v>3987.7495800000002</v>
      </c>
      <c r="AD2385" s="44">
        <f t="shared" si="4691"/>
        <v>3772.38751</v>
      </c>
      <c r="AE2385" s="45">
        <f t="shared" si="4630"/>
        <v>94.59940837107429</v>
      </c>
      <c r="AF2385" s="43">
        <f t="shared" si="4692"/>
        <v>4285.6379999999999</v>
      </c>
      <c r="AG2385" s="43">
        <f t="shared" si="4693"/>
        <v>0</v>
      </c>
      <c r="AH2385" s="43">
        <f t="shared" si="4694"/>
        <v>0</v>
      </c>
      <c r="AI2385" s="43">
        <f t="shared" si="4695"/>
        <v>0</v>
      </c>
      <c r="AJ2385" s="43">
        <f t="shared" si="4696"/>
        <v>0</v>
      </c>
      <c r="AK2385" s="43">
        <f t="shared" si="4697"/>
        <v>0</v>
      </c>
      <c r="AL2385" s="43">
        <f t="shared" si="4631"/>
        <v>4285.6379999999999</v>
      </c>
      <c r="AM2385" s="43">
        <f t="shared" si="4632"/>
        <v>-4285.6379999999999</v>
      </c>
      <c r="AN2385" s="2"/>
      <c r="AO2385" s="1"/>
      <c r="AP2385" s="1"/>
      <c r="AQ2385" s="1"/>
      <c r="AR2385" s="1"/>
      <c r="AS2385" s="1"/>
    </row>
    <row r="2386" ht="47.25">
      <c r="B2386" s="41" t="s">
        <v>850</v>
      </c>
      <c r="C2386" s="41" t="s">
        <v>107</v>
      </c>
      <c r="D2386" s="41" t="s">
        <v>109</v>
      </c>
      <c r="E2386" s="26" t="str">
        <f t="shared" si="4659"/>
        <v>0409</v>
      </c>
      <c r="F2386" s="41" t="s">
        <v>757</v>
      </c>
      <c r="G2386" s="41" t="s">
        <v>177</v>
      </c>
      <c r="H2386" s="42" t="s">
        <v>178</v>
      </c>
      <c r="I2386" s="43"/>
      <c r="J2386" s="43"/>
      <c r="K2386" s="43"/>
      <c r="L2386" s="43"/>
      <c r="M2386" s="43"/>
      <c r="N2386" s="43"/>
      <c r="O2386" s="43">
        <f t="shared" si="4687"/>
        <v>0</v>
      </c>
      <c r="P2386" s="43">
        <f t="shared" si="4688"/>
        <v>0</v>
      </c>
      <c r="Q2386" s="43"/>
      <c r="R2386" s="43"/>
      <c r="S2386" s="43"/>
      <c r="T2386" s="43"/>
      <c r="U2386" s="43"/>
      <c r="V2386" s="43">
        <f t="shared" si="4660"/>
        <v>0</v>
      </c>
      <c r="W2386" s="43"/>
      <c r="X2386" s="43"/>
      <c r="Y2386" s="43"/>
      <c r="Z2386" s="43"/>
      <c r="AA2386" s="43"/>
      <c r="AB2386" s="43">
        <f t="shared" si="4689"/>
        <v>0</v>
      </c>
      <c r="AC2386" s="44">
        <f t="shared" si="4690"/>
        <v>3987.7495800000002</v>
      </c>
      <c r="AD2386" s="44">
        <f t="shared" si="4691"/>
        <v>3772.38751</v>
      </c>
      <c r="AE2386" s="45">
        <f t="shared" si="4630"/>
        <v>94.59940837107429</v>
      </c>
      <c r="AF2386" s="43">
        <f t="shared" si="4692"/>
        <v>4285.6379999999999</v>
      </c>
      <c r="AG2386" s="43">
        <f t="shared" si="4693"/>
        <v>0</v>
      </c>
      <c r="AH2386" s="43">
        <f t="shared" si="4694"/>
        <v>0</v>
      </c>
      <c r="AI2386" s="43">
        <f t="shared" si="4695"/>
        <v>0</v>
      </c>
      <c r="AJ2386" s="43">
        <f t="shared" si="4696"/>
        <v>0</v>
      </c>
      <c r="AK2386" s="43">
        <f t="shared" si="4697"/>
        <v>0</v>
      </c>
      <c r="AL2386" s="43">
        <f t="shared" si="4631"/>
        <v>4285.6379999999999</v>
      </c>
      <c r="AM2386" s="43">
        <f t="shared" si="4632"/>
        <v>-4285.6379999999999</v>
      </c>
      <c r="AN2386" s="2"/>
      <c r="AO2386" s="1"/>
      <c r="AP2386" s="1"/>
      <c r="AQ2386" s="1"/>
      <c r="AR2386" s="1"/>
      <c r="AS2386" s="1"/>
    </row>
    <row r="2387" ht="47.25">
      <c r="B2387" s="41" t="s">
        <v>850</v>
      </c>
      <c r="C2387" s="41" t="s">
        <v>107</v>
      </c>
      <c r="D2387" s="41" t="s">
        <v>109</v>
      </c>
      <c r="E2387" s="26" t="str">
        <f t="shared" si="4659"/>
        <v>0409</v>
      </c>
      <c r="F2387" s="41" t="s">
        <v>757</v>
      </c>
      <c r="G2387" s="41" t="s">
        <v>373</v>
      </c>
      <c r="H2387" s="42" t="s">
        <v>374</v>
      </c>
      <c r="I2387" s="43"/>
      <c r="J2387" s="43"/>
      <c r="K2387" s="43"/>
      <c r="L2387" s="43"/>
      <c r="M2387" s="43"/>
      <c r="N2387" s="43"/>
      <c r="O2387" s="43">
        <v>0</v>
      </c>
      <c r="P2387" s="43">
        <v>0</v>
      </c>
      <c r="Q2387" s="43"/>
      <c r="R2387" s="43"/>
      <c r="S2387" s="43"/>
      <c r="T2387" s="43"/>
      <c r="U2387" s="43"/>
      <c r="V2387" s="43">
        <f t="shared" si="4660"/>
        <v>0</v>
      </c>
      <c r="W2387" s="43"/>
      <c r="X2387" s="43"/>
      <c r="Y2387" s="43"/>
      <c r="Z2387" s="43"/>
      <c r="AA2387" s="43"/>
      <c r="AB2387" s="43">
        <v>0</v>
      </c>
      <c r="AC2387" s="44">
        <v>3987.7495800000002</v>
      </c>
      <c r="AD2387" s="44">
        <v>3772.38751</v>
      </c>
      <c r="AE2387" s="45">
        <f t="shared" si="4630"/>
        <v>94.59940837107429</v>
      </c>
      <c r="AF2387" s="43">
        <v>4285.6379999999999</v>
      </c>
      <c r="AG2387" s="43">
        <v>0</v>
      </c>
      <c r="AH2387" s="43">
        <v>0</v>
      </c>
      <c r="AI2387" s="43">
        <v>0</v>
      </c>
      <c r="AJ2387" s="43">
        <v>0</v>
      </c>
      <c r="AK2387" s="43">
        <v>0</v>
      </c>
      <c r="AL2387" s="43">
        <f t="shared" si="4631"/>
        <v>4285.6379999999999</v>
      </c>
      <c r="AM2387" s="43">
        <f t="shared" si="4632"/>
        <v>-4285.6379999999999</v>
      </c>
      <c r="AN2387" s="2"/>
      <c r="AO2387" s="1"/>
      <c r="AP2387" s="1"/>
      <c r="AQ2387" s="1"/>
      <c r="AR2387" s="1"/>
      <c r="AS2387" s="1"/>
    </row>
    <row r="2388" ht="31.5">
      <c r="B2388" s="41" t="s">
        <v>850</v>
      </c>
      <c r="C2388" s="41" t="s">
        <v>107</v>
      </c>
      <c r="D2388" s="41" t="s">
        <v>109</v>
      </c>
      <c r="E2388" s="26" t="str">
        <f t="shared" si="4659"/>
        <v>0409</v>
      </c>
      <c r="F2388" s="41" t="s">
        <v>759</v>
      </c>
      <c r="G2388" s="41"/>
      <c r="H2388" s="42" t="s">
        <v>760</v>
      </c>
      <c r="I2388" s="43">
        <f>I2389</f>
        <v>40583.400000000001</v>
      </c>
      <c r="J2388" s="43">
        <f>J2389</f>
        <v>0</v>
      </c>
      <c r="K2388" s="43">
        <f>K2389</f>
        <v>0</v>
      </c>
      <c r="L2388" s="43">
        <f>L2389</f>
        <v>-19157.299999999999</v>
      </c>
      <c r="M2388" s="43">
        <f>M2389</f>
        <v>0</v>
      </c>
      <c r="N2388" s="43">
        <f>N2389</f>
        <v>0</v>
      </c>
      <c r="O2388" s="43">
        <f t="shared" si="4687"/>
        <v>0</v>
      </c>
      <c r="P2388" s="43">
        <f t="shared" si="4688"/>
        <v>0</v>
      </c>
      <c r="Q2388" s="43">
        <f>Q2389</f>
        <v>0</v>
      </c>
      <c r="R2388" s="43">
        <f>R2389</f>
        <v>0</v>
      </c>
      <c r="S2388" s="43">
        <f>S2389</f>
        <v>0</v>
      </c>
      <c r="T2388" s="43">
        <f>T2389</f>
        <v>0</v>
      </c>
      <c r="U2388" s="43">
        <v>0</v>
      </c>
      <c r="V2388" s="43">
        <f t="shared" si="4660"/>
        <v>21426.100000000002</v>
      </c>
      <c r="W2388" s="43">
        <f>W2389</f>
        <v>0</v>
      </c>
      <c r="X2388" s="43">
        <f>X2389</f>
        <v>0</v>
      </c>
      <c r="Y2388" s="43">
        <f>Y2389</f>
        <v>0</v>
      </c>
      <c r="Z2388" s="43">
        <f>Z2389</f>
        <v>0</v>
      </c>
      <c r="AA2388" s="43">
        <f>AA2389</f>
        <v>0</v>
      </c>
      <c r="AB2388" s="43">
        <f t="shared" si="4689"/>
        <v>4148.0378199999996</v>
      </c>
      <c r="AC2388" s="44">
        <f t="shared" si="4690"/>
        <v>21426.1103</v>
      </c>
      <c r="AD2388" s="44">
        <f t="shared" si="4691"/>
        <v>21426.110270000001</v>
      </c>
      <c r="AE2388" s="45">
        <f t="shared" si="4630"/>
        <v>99.99999985998393</v>
      </c>
      <c r="AF2388" s="43">
        <f t="shared" si="4692"/>
        <v>21426.1103</v>
      </c>
      <c r="AG2388" s="43">
        <f t="shared" si="4693"/>
        <v>0</v>
      </c>
      <c r="AH2388" s="43">
        <f t="shared" si="4694"/>
        <v>0</v>
      </c>
      <c r="AI2388" s="43">
        <f t="shared" si="4695"/>
        <v>0</v>
      </c>
      <c r="AJ2388" s="43">
        <f t="shared" si="4696"/>
        <v>0</v>
      </c>
      <c r="AK2388" s="43">
        <f t="shared" si="4697"/>
        <v>0</v>
      </c>
      <c r="AL2388" s="43">
        <f t="shared" si="4631"/>
        <v>21426.1103</v>
      </c>
      <c r="AM2388" s="43">
        <f t="shared" si="4632"/>
        <v>-0.010299999998096609</v>
      </c>
      <c r="AN2388" s="2"/>
      <c r="AR2388" s="1"/>
      <c r="AS2388" s="1"/>
    </row>
    <row r="2389" ht="31.5">
      <c r="B2389" s="41" t="s">
        <v>850</v>
      </c>
      <c r="C2389" s="41" t="s">
        <v>107</v>
      </c>
      <c r="D2389" s="41" t="s">
        <v>109</v>
      </c>
      <c r="E2389" s="26" t="str">
        <f t="shared" si="4659"/>
        <v>0409</v>
      </c>
      <c r="F2389" s="41" t="s">
        <v>761</v>
      </c>
      <c r="G2389" s="41"/>
      <c r="H2389" s="42" t="s">
        <v>762</v>
      </c>
      <c r="I2389" s="43">
        <f>I2390+I2392</f>
        <v>40583.400000000001</v>
      </c>
      <c r="J2389" s="43">
        <f>J2390+J2392</f>
        <v>0</v>
      </c>
      <c r="K2389" s="43">
        <f>K2390+K2392</f>
        <v>0</v>
      </c>
      <c r="L2389" s="43">
        <f>L2390+L2392</f>
        <v>-19157.299999999999</v>
      </c>
      <c r="M2389" s="43">
        <f>M2390+M2392</f>
        <v>0</v>
      </c>
      <c r="N2389" s="43">
        <f>N2390+N2392</f>
        <v>0</v>
      </c>
      <c r="O2389" s="43">
        <f>O2390+O2392</f>
        <v>0</v>
      </c>
      <c r="P2389" s="43">
        <f>P2390+P2392</f>
        <v>0</v>
      </c>
      <c r="Q2389" s="43">
        <f>Q2390+Q2392</f>
        <v>0</v>
      </c>
      <c r="R2389" s="43">
        <f>R2390+R2392</f>
        <v>0</v>
      </c>
      <c r="S2389" s="43">
        <f>S2390+S2392</f>
        <v>0</v>
      </c>
      <c r="T2389" s="43">
        <f>T2390+T2392</f>
        <v>0</v>
      </c>
      <c r="U2389" s="43">
        <v>0</v>
      </c>
      <c r="V2389" s="43">
        <f t="shared" si="4660"/>
        <v>21426.100000000002</v>
      </c>
      <c r="W2389" s="43">
        <f>W2390+W2392</f>
        <v>0</v>
      </c>
      <c r="X2389" s="43">
        <f>X2390+X2392</f>
        <v>0</v>
      </c>
      <c r="Y2389" s="43">
        <f>Y2390+Y2392</f>
        <v>0</v>
      </c>
      <c r="Z2389" s="43">
        <f>Z2390+Z2392</f>
        <v>0</v>
      </c>
      <c r="AA2389" s="43">
        <f>AA2390+AA2392</f>
        <v>0</v>
      </c>
      <c r="AB2389" s="43">
        <f>AB2390+AB2392</f>
        <v>4148.0378199999996</v>
      </c>
      <c r="AC2389" s="44">
        <f>AC2390+AC2392</f>
        <v>21426.1103</v>
      </c>
      <c r="AD2389" s="44">
        <f>AD2390+AD2392</f>
        <v>21426.110270000001</v>
      </c>
      <c r="AE2389" s="45">
        <f t="shared" si="4630"/>
        <v>99.99999985998393</v>
      </c>
      <c r="AF2389" s="43">
        <f>AF2390+AF2392</f>
        <v>21426.1103</v>
      </c>
      <c r="AG2389" s="43">
        <f>AG2390+AG2392</f>
        <v>0</v>
      </c>
      <c r="AH2389" s="43">
        <f>AH2390+AH2392</f>
        <v>0</v>
      </c>
      <c r="AI2389" s="43">
        <f>AI2390+AI2392</f>
        <v>0</v>
      </c>
      <c r="AJ2389" s="43">
        <f>AJ2390+AJ2392</f>
        <v>0</v>
      </c>
      <c r="AK2389" s="43">
        <f>AK2390+AK2392</f>
        <v>0</v>
      </c>
      <c r="AL2389" s="43">
        <f t="shared" si="4631"/>
        <v>21426.1103</v>
      </c>
      <c r="AM2389" s="43">
        <f t="shared" si="4632"/>
        <v>-0.010299999998096609</v>
      </c>
      <c r="AN2389" s="2"/>
      <c r="AO2389" s="1"/>
      <c r="AP2389" s="1"/>
      <c r="AQ2389" s="1"/>
      <c r="AR2389" s="1"/>
      <c r="AS2389" s="1"/>
    </row>
    <row r="2390" ht="31.5">
      <c r="B2390" s="41" t="s">
        <v>850</v>
      </c>
      <c r="C2390" s="41" t="s">
        <v>107</v>
      </c>
      <c r="D2390" s="41" t="s">
        <v>109</v>
      </c>
      <c r="E2390" s="26" t="str">
        <f t="shared" si="4659"/>
        <v>0409</v>
      </c>
      <c r="F2390" s="41" t="s">
        <v>761</v>
      </c>
      <c r="G2390" s="41" t="s">
        <v>177</v>
      </c>
      <c r="H2390" s="42" t="s">
        <v>178</v>
      </c>
      <c r="I2390" s="43">
        <f>I2391</f>
        <v>40583.400000000001</v>
      </c>
      <c r="J2390" s="43">
        <f>J2391</f>
        <v>0</v>
      </c>
      <c r="K2390" s="43">
        <f>K2391</f>
        <v>0</v>
      </c>
      <c r="L2390" s="43">
        <f>L2391</f>
        <v>-19157.299999999999</v>
      </c>
      <c r="M2390" s="43">
        <f>M2391</f>
        <v>0</v>
      </c>
      <c r="N2390" s="43">
        <f>N2391</f>
        <v>0</v>
      </c>
      <c r="O2390" s="43">
        <f>O2391</f>
        <v>0</v>
      </c>
      <c r="P2390" s="43">
        <f>P2391</f>
        <v>0</v>
      </c>
      <c r="Q2390" s="43">
        <f>Q2391</f>
        <v>0</v>
      </c>
      <c r="R2390" s="43">
        <f>R2391</f>
        <v>0</v>
      </c>
      <c r="S2390" s="43">
        <f>S2391</f>
        <v>0</v>
      </c>
      <c r="T2390" s="43">
        <f>T2391</f>
        <v>0</v>
      </c>
      <c r="U2390" s="43">
        <v>0</v>
      </c>
      <c r="V2390" s="43">
        <f t="shared" si="4660"/>
        <v>21426.100000000002</v>
      </c>
      <c r="W2390" s="43">
        <f>W2391</f>
        <v>0</v>
      </c>
      <c r="X2390" s="43">
        <f>X2391</f>
        <v>0</v>
      </c>
      <c r="Y2390" s="43">
        <f>Y2391</f>
        <v>0</v>
      </c>
      <c r="Z2390" s="43">
        <f>Z2391</f>
        <v>0</v>
      </c>
      <c r="AA2390" s="43">
        <f>AA2391</f>
        <v>0</v>
      </c>
      <c r="AB2390" s="43">
        <f>AB2391</f>
        <v>4148.0378199999996</v>
      </c>
      <c r="AC2390" s="44">
        <f>AC2391</f>
        <v>7766.7599499999997</v>
      </c>
      <c r="AD2390" s="44">
        <f>AD2391</f>
        <v>7766.7599200000004</v>
      </c>
      <c r="AE2390" s="45">
        <f t="shared" si="4630"/>
        <v>99.999999613738552</v>
      </c>
      <c r="AF2390" s="43">
        <f>AF2391</f>
        <v>7466.22991</v>
      </c>
      <c r="AG2390" s="43">
        <f>AG2391</f>
        <v>0</v>
      </c>
      <c r="AH2390" s="43">
        <f>AH2391</f>
        <v>0</v>
      </c>
      <c r="AI2390" s="43">
        <f>AI2391</f>
        <v>0</v>
      </c>
      <c r="AJ2390" s="43">
        <f>AJ2391</f>
        <v>0</v>
      </c>
      <c r="AK2390" s="43">
        <f>AK2391</f>
        <v>0</v>
      </c>
      <c r="AL2390" s="43">
        <f t="shared" si="4631"/>
        <v>7466.22991</v>
      </c>
      <c r="AM2390" s="43">
        <f t="shared" si="4632"/>
        <v>13959.870090000002</v>
      </c>
      <c r="AN2390" s="2"/>
      <c r="AR2390" s="1"/>
      <c r="AS2390" s="1"/>
    </row>
    <row r="2391" ht="63">
      <c r="B2391" s="41" t="s">
        <v>850</v>
      </c>
      <c r="C2391" s="41" t="s">
        <v>107</v>
      </c>
      <c r="D2391" s="41" t="s">
        <v>109</v>
      </c>
      <c r="E2391" s="26" t="str">
        <f t="shared" si="4659"/>
        <v>0409</v>
      </c>
      <c r="F2391" s="41" t="s">
        <v>761</v>
      </c>
      <c r="G2391" s="41" t="s">
        <v>373</v>
      </c>
      <c r="H2391" s="42" t="s">
        <v>374</v>
      </c>
      <c r="I2391" s="43">
        <v>40583.400000000001</v>
      </c>
      <c r="J2391" s="43"/>
      <c r="K2391" s="43"/>
      <c r="L2391" s="43">
        <v>-19157.299999999999</v>
      </c>
      <c r="M2391" s="43"/>
      <c r="N2391" s="43"/>
      <c r="O2391" s="43">
        <v>0</v>
      </c>
      <c r="P2391" s="43">
        <v>0</v>
      </c>
      <c r="Q2391" s="43">
        <v>0</v>
      </c>
      <c r="R2391" s="43">
        <v>0</v>
      </c>
      <c r="S2391" s="43">
        <v>0</v>
      </c>
      <c r="T2391" s="43">
        <v>0</v>
      </c>
      <c r="U2391" s="43">
        <v>0</v>
      </c>
      <c r="V2391" s="43">
        <f t="shared" si="4660"/>
        <v>21426.100000000002</v>
      </c>
      <c r="W2391" s="43"/>
      <c r="X2391" s="43"/>
      <c r="Y2391" s="43"/>
      <c r="Z2391" s="43"/>
      <c r="AA2391" s="43"/>
      <c r="AB2391" s="43">
        <v>4148.0378199999996</v>
      </c>
      <c r="AC2391" s="44">
        <v>7766.7599499999997</v>
      </c>
      <c r="AD2391" s="44">
        <v>7766.7599200000004</v>
      </c>
      <c r="AE2391" s="45">
        <f t="shared" si="4630"/>
        <v>99.999999613738552</v>
      </c>
      <c r="AF2391" s="43">
        <v>7466.22991</v>
      </c>
      <c r="AG2391" s="43">
        <v>0</v>
      </c>
      <c r="AH2391" s="43">
        <v>0</v>
      </c>
      <c r="AI2391" s="43">
        <v>0</v>
      </c>
      <c r="AJ2391" s="43">
        <v>0</v>
      </c>
      <c r="AK2391" s="43">
        <v>0</v>
      </c>
      <c r="AL2391" s="43">
        <f t="shared" si="4631"/>
        <v>7466.22991</v>
      </c>
      <c r="AM2391" s="43">
        <f t="shared" si="4632"/>
        <v>13959.870090000002</v>
      </c>
      <c r="AN2391" s="19"/>
      <c r="AO2391" s="1"/>
      <c r="AP2391" s="1"/>
      <c r="AQ2391" s="1"/>
      <c r="AR2391" s="1"/>
      <c r="AS2391" s="1"/>
    </row>
    <row r="2392">
      <c r="B2392" s="41" t="s">
        <v>850</v>
      </c>
      <c r="C2392" s="41" t="s">
        <v>107</v>
      </c>
      <c r="D2392" s="41" t="s">
        <v>109</v>
      </c>
      <c r="E2392" s="26" t="str">
        <f t="shared" si="4659"/>
        <v>0409</v>
      </c>
      <c r="F2392" s="41" t="s">
        <v>761</v>
      </c>
      <c r="G2392" s="41" t="s">
        <v>59</v>
      </c>
      <c r="H2392" s="42" t="s">
        <v>60</v>
      </c>
      <c r="I2392" s="43">
        <f>I2393</f>
        <v>0</v>
      </c>
      <c r="J2392" s="43">
        <f>J2393</f>
        <v>0</v>
      </c>
      <c r="K2392" s="43">
        <f>K2393</f>
        <v>0</v>
      </c>
      <c r="L2392" s="43">
        <f>L2393</f>
        <v>0</v>
      </c>
      <c r="M2392" s="43">
        <f>M2393</f>
        <v>0</v>
      </c>
      <c r="N2392" s="43">
        <f>N2393</f>
        <v>0</v>
      </c>
      <c r="O2392" s="43">
        <f>O2393</f>
        <v>0</v>
      </c>
      <c r="P2392" s="43">
        <f>P2393</f>
        <v>0</v>
      </c>
      <c r="Q2392" s="43">
        <f>Q2393</f>
        <v>0</v>
      </c>
      <c r="R2392" s="43">
        <f>R2393</f>
        <v>0</v>
      </c>
      <c r="S2392" s="43">
        <f>S2393</f>
        <v>0</v>
      </c>
      <c r="T2392" s="43">
        <f>T2393</f>
        <v>0</v>
      </c>
      <c r="U2392" s="43">
        <v>0</v>
      </c>
      <c r="V2392" s="43">
        <f t="shared" si="4660"/>
        <v>0</v>
      </c>
      <c r="W2392" s="43">
        <f>W2393</f>
        <v>0</v>
      </c>
      <c r="X2392" s="43">
        <f>X2393</f>
        <v>0</v>
      </c>
      <c r="Y2392" s="43">
        <f>Y2393</f>
        <v>0</v>
      </c>
      <c r="Z2392" s="43">
        <f>Z2393</f>
        <v>0</v>
      </c>
      <c r="AA2392" s="43">
        <f>AA2393</f>
        <v>0</v>
      </c>
      <c r="AB2392" s="43">
        <f>AB2393</f>
        <v>0</v>
      </c>
      <c r="AC2392" s="44">
        <f>AC2393</f>
        <v>13659.350350000001</v>
      </c>
      <c r="AD2392" s="44">
        <f>AD2393</f>
        <v>13659.350350000001</v>
      </c>
      <c r="AE2392" s="45">
        <f t="shared" si="4630"/>
        <v>100</v>
      </c>
      <c r="AF2392" s="43">
        <f>AF2393</f>
        <v>13959.88039</v>
      </c>
      <c r="AG2392" s="43">
        <f>AG2393</f>
        <v>0</v>
      </c>
      <c r="AH2392" s="43">
        <f>AH2393</f>
        <v>0</v>
      </c>
      <c r="AI2392" s="43">
        <f>AI2393</f>
        <v>0</v>
      </c>
      <c r="AJ2392" s="43">
        <f>AJ2393</f>
        <v>0</v>
      </c>
      <c r="AK2392" s="43">
        <f>AK2393</f>
        <v>0</v>
      </c>
      <c r="AL2392" s="43">
        <f t="shared" si="4631"/>
        <v>13959.88039</v>
      </c>
      <c r="AM2392" s="43">
        <f t="shared" si="4632"/>
        <v>-13959.88039</v>
      </c>
      <c r="AN2392" s="2"/>
      <c r="AO2392" s="1"/>
      <c r="AP2392" s="1"/>
      <c r="AQ2392" s="1"/>
      <c r="AR2392" s="1"/>
      <c r="AS2392" s="1"/>
    </row>
    <row r="2393" ht="63">
      <c r="B2393" s="41" t="s">
        <v>850</v>
      </c>
      <c r="C2393" s="41" t="s">
        <v>107</v>
      </c>
      <c r="D2393" s="41" t="s">
        <v>109</v>
      </c>
      <c r="E2393" s="26" t="str">
        <f t="shared" si="4659"/>
        <v>0409</v>
      </c>
      <c r="F2393" s="41" t="s">
        <v>761</v>
      </c>
      <c r="G2393" s="41" t="s">
        <v>475</v>
      </c>
      <c r="H2393" s="42" t="s">
        <v>476</v>
      </c>
      <c r="I2393" s="43"/>
      <c r="J2393" s="43"/>
      <c r="K2393" s="43"/>
      <c r="L2393" s="43"/>
      <c r="M2393" s="43"/>
      <c r="N2393" s="43"/>
      <c r="O2393" s="43">
        <v>0</v>
      </c>
      <c r="P2393" s="43">
        <v>0</v>
      </c>
      <c r="Q2393" s="43">
        <v>0</v>
      </c>
      <c r="R2393" s="43">
        <v>0</v>
      </c>
      <c r="S2393" s="43">
        <v>0</v>
      </c>
      <c r="T2393" s="43">
        <v>0</v>
      </c>
      <c r="U2393" s="43">
        <v>0</v>
      </c>
      <c r="V2393" s="43">
        <f t="shared" si="4660"/>
        <v>0</v>
      </c>
      <c r="W2393" s="43"/>
      <c r="X2393" s="43"/>
      <c r="Y2393" s="43"/>
      <c r="Z2393" s="43"/>
      <c r="AA2393" s="43"/>
      <c r="AB2393" s="43">
        <v>0</v>
      </c>
      <c r="AC2393" s="44">
        <v>13659.350350000001</v>
      </c>
      <c r="AD2393" s="44">
        <v>13659.350350000001</v>
      </c>
      <c r="AE2393" s="45">
        <f t="shared" si="4630"/>
        <v>100</v>
      </c>
      <c r="AF2393" s="43">
        <v>13959.88039</v>
      </c>
      <c r="AG2393" s="43">
        <v>0</v>
      </c>
      <c r="AH2393" s="43">
        <v>0</v>
      </c>
      <c r="AI2393" s="43">
        <v>0</v>
      </c>
      <c r="AJ2393" s="43">
        <v>0</v>
      </c>
      <c r="AK2393" s="43">
        <v>0</v>
      </c>
      <c r="AL2393" s="43">
        <f t="shared" si="4631"/>
        <v>13959.88039</v>
      </c>
      <c r="AM2393" s="43">
        <f t="shared" si="4632"/>
        <v>-13959.88039</v>
      </c>
      <c r="AN2393" s="19"/>
      <c r="AO2393" s="1"/>
      <c r="AP2393" s="1"/>
      <c r="AQ2393" s="1"/>
      <c r="AR2393" s="1"/>
      <c r="AS2393" s="1"/>
    </row>
    <row r="2394" ht="31.5">
      <c r="B2394" s="41" t="s">
        <v>850</v>
      </c>
      <c r="C2394" s="41" t="s">
        <v>107</v>
      </c>
      <c r="D2394" s="41" t="s">
        <v>109</v>
      </c>
      <c r="E2394" s="26" t="str">
        <f t="shared" si="4659"/>
        <v>0409</v>
      </c>
      <c r="F2394" s="41" t="s">
        <v>763</v>
      </c>
      <c r="G2394" s="41"/>
      <c r="H2394" s="42" t="s">
        <v>764</v>
      </c>
      <c r="I2394" s="43">
        <f t="shared" ref="I2394:I2396" si="4698">I2395</f>
        <v>16166.299999999999</v>
      </c>
      <c r="J2394" s="43">
        <f t="shared" ref="J2394:J2396" si="4699">J2395</f>
        <v>16166.299999999999</v>
      </c>
      <c r="K2394" s="43">
        <f t="shared" ref="K2394:K2396" si="4700">K2395</f>
        <v>16166.299999999999</v>
      </c>
      <c r="L2394" s="43">
        <f t="shared" ref="L2394:L2396" si="4701">L2395</f>
        <v>0</v>
      </c>
      <c r="M2394" s="43">
        <f t="shared" ref="M2394:M2396" si="4702">M2395</f>
        <v>0</v>
      </c>
      <c r="N2394" s="43">
        <f t="shared" ref="N2394:N2396" si="4703">N2395</f>
        <v>0</v>
      </c>
      <c r="O2394" s="43">
        <f t="shared" ref="O2394:O2396" si="4704">O2395</f>
        <v>0</v>
      </c>
      <c r="P2394" s="43">
        <f t="shared" ref="P2394:P2396" si="4705">P2395</f>
        <v>0</v>
      </c>
      <c r="Q2394" s="43">
        <f t="shared" ref="Q2394:Q2396" si="4706">Q2395</f>
        <v>0</v>
      </c>
      <c r="R2394" s="43">
        <f t="shared" ref="R2394:R2396" si="4707">R2395</f>
        <v>0</v>
      </c>
      <c r="S2394" s="43">
        <f t="shared" ref="S2394:S2396" si="4708">S2395</f>
        <v>0</v>
      </c>
      <c r="T2394" s="43">
        <f t="shared" ref="T2394:T2396" si="4709">T2395</f>
        <v>0</v>
      </c>
      <c r="U2394" s="43">
        <v>0</v>
      </c>
      <c r="V2394" s="43">
        <f t="shared" si="4660"/>
        <v>16166.299999999999</v>
      </c>
      <c r="W2394" s="43">
        <f t="shared" ref="W2394:W2396" si="4710">W2395</f>
        <v>0</v>
      </c>
      <c r="X2394" s="43">
        <f t="shared" ref="X2394:X2396" si="4711">X2395</f>
        <v>0</v>
      </c>
      <c r="Y2394" s="43">
        <f t="shared" ref="Y2394:Y2396" si="4712">Y2395</f>
        <v>0</v>
      </c>
      <c r="Z2394" s="43">
        <f t="shared" ref="Z2394:Z2396" si="4713">Z2395</f>
        <v>0</v>
      </c>
      <c r="AA2394" s="43">
        <f t="shared" ref="AA2394:AA2396" si="4714">AA2395</f>
        <v>0</v>
      </c>
      <c r="AB2394" s="43">
        <f t="shared" ref="AB2394:AB2396" si="4715">AB2395</f>
        <v>0</v>
      </c>
      <c r="AC2394" s="44">
        <f t="shared" ref="AC2394:AC2396" si="4716">AC2395</f>
        <v>13227</v>
      </c>
      <c r="AD2394" s="44">
        <f t="shared" ref="AD2394:AD2396" si="4717">AD2395</f>
        <v>11728.324689999999</v>
      </c>
      <c r="AE2394" s="45">
        <f t="shared" si="4630"/>
        <v>88.669575035911379</v>
      </c>
      <c r="AF2394" s="43">
        <f t="shared" ref="AF2394:AF2396" si="4718">AF2395</f>
        <v>13227</v>
      </c>
      <c r="AG2394" s="43">
        <f t="shared" ref="AG2394:AG2396" si="4719">AG2395</f>
        <v>0</v>
      </c>
      <c r="AH2394" s="43">
        <f t="shared" ref="AH2394:AH2396" si="4720">AH2395</f>
        <v>0</v>
      </c>
      <c r="AI2394" s="43">
        <f t="shared" ref="AI2394:AI2396" si="4721">AI2395</f>
        <v>0</v>
      </c>
      <c r="AJ2394" s="43">
        <f t="shared" ref="AJ2394:AJ2396" si="4722">AJ2395</f>
        <v>0</v>
      </c>
      <c r="AK2394" s="43">
        <f t="shared" ref="AK2394:AK2396" si="4723">AK2395</f>
        <v>0</v>
      </c>
      <c r="AL2394" s="43">
        <f t="shared" si="4631"/>
        <v>13227</v>
      </c>
      <c r="AM2394" s="43">
        <f t="shared" si="4632"/>
        <v>2939.2999999999993</v>
      </c>
      <c r="AN2394" s="2"/>
      <c r="AO2394" s="1"/>
      <c r="AP2394" s="1"/>
      <c r="AQ2394" s="1"/>
      <c r="AR2394" s="1"/>
      <c r="AS2394" s="1"/>
    </row>
    <row r="2395" ht="31.5">
      <c r="B2395" s="41" t="s">
        <v>850</v>
      </c>
      <c r="C2395" s="41" t="s">
        <v>107</v>
      </c>
      <c r="D2395" s="41" t="s">
        <v>109</v>
      </c>
      <c r="E2395" s="26" t="str">
        <f t="shared" si="4659"/>
        <v>0409</v>
      </c>
      <c r="F2395" s="41" t="s">
        <v>765</v>
      </c>
      <c r="G2395" s="41"/>
      <c r="H2395" s="42" t="s">
        <v>766</v>
      </c>
      <c r="I2395" s="43">
        <f t="shared" si="4698"/>
        <v>16166.299999999999</v>
      </c>
      <c r="J2395" s="43">
        <f t="shared" si="4699"/>
        <v>16166.299999999999</v>
      </c>
      <c r="K2395" s="43">
        <f t="shared" si="4700"/>
        <v>16166.299999999999</v>
      </c>
      <c r="L2395" s="43">
        <f t="shared" si="4701"/>
        <v>0</v>
      </c>
      <c r="M2395" s="43">
        <f t="shared" si="4702"/>
        <v>0</v>
      </c>
      <c r="N2395" s="43">
        <f t="shared" si="4703"/>
        <v>0</v>
      </c>
      <c r="O2395" s="43">
        <f t="shared" si="4704"/>
        <v>0</v>
      </c>
      <c r="P2395" s="43">
        <f t="shared" si="4705"/>
        <v>0</v>
      </c>
      <c r="Q2395" s="43">
        <f t="shared" si="4706"/>
        <v>0</v>
      </c>
      <c r="R2395" s="43">
        <f t="shared" si="4707"/>
        <v>0</v>
      </c>
      <c r="S2395" s="43">
        <f t="shared" si="4708"/>
        <v>0</v>
      </c>
      <c r="T2395" s="43">
        <f t="shared" si="4709"/>
        <v>0</v>
      </c>
      <c r="U2395" s="43">
        <v>0</v>
      </c>
      <c r="V2395" s="43">
        <f t="shared" si="4660"/>
        <v>16166.299999999999</v>
      </c>
      <c r="W2395" s="43">
        <f t="shared" si="4710"/>
        <v>0</v>
      </c>
      <c r="X2395" s="43">
        <f t="shared" si="4711"/>
        <v>0</v>
      </c>
      <c r="Y2395" s="43">
        <f t="shared" si="4712"/>
        <v>0</v>
      </c>
      <c r="Z2395" s="43">
        <f t="shared" si="4713"/>
        <v>0</v>
      </c>
      <c r="AA2395" s="43">
        <f t="shared" si="4714"/>
        <v>0</v>
      </c>
      <c r="AB2395" s="43">
        <f t="shared" si="4715"/>
        <v>0</v>
      </c>
      <c r="AC2395" s="44">
        <f t="shared" si="4716"/>
        <v>13227</v>
      </c>
      <c r="AD2395" s="44">
        <f t="shared" si="4717"/>
        <v>11728.324689999999</v>
      </c>
      <c r="AE2395" s="45">
        <f t="shared" si="4630"/>
        <v>88.669575035911379</v>
      </c>
      <c r="AF2395" s="43">
        <f t="shared" si="4718"/>
        <v>13227</v>
      </c>
      <c r="AG2395" s="43">
        <f t="shared" si="4719"/>
        <v>0</v>
      </c>
      <c r="AH2395" s="43">
        <f t="shared" si="4720"/>
        <v>0</v>
      </c>
      <c r="AI2395" s="43">
        <f t="shared" si="4721"/>
        <v>0</v>
      </c>
      <c r="AJ2395" s="43">
        <f t="shared" si="4722"/>
        <v>0</v>
      </c>
      <c r="AK2395" s="43">
        <f t="shared" si="4723"/>
        <v>0</v>
      </c>
      <c r="AL2395" s="43">
        <f t="shared" si="4631"/>
        <v>13227</v>
      </c>
      <c r="AM2395" s="43">
        <f t="shared" si="4632"/>
        <v>2939.2999999999993</v>
      </c>
      <c r="AN2395" s="2"/>
      <c r="AO2395" s="1"/>
      <c r="AP2395" s="1"/>
      <c r="AQ2395" s="1"/>
      <c r="AR2395" s="1"/>
      <c r="AS2395" s="1"/>
    </row>
    <row r="2396" ht="47.25">
      <c r="B2396" s="41" t="s">
        <v>850</v>
      </c>
      <c r="C2396" s="41" t="s">
        <v>107</v>
      </c>
      <c r="D2396" s="41" t="s">
        <v>109</v>
      </c>
      <c r="E2396" s="26" t="str">
        <f t="shared" si="4659"/>
        <v>0409</v>
      </c>
      <c r="F2396" s="41" t="s">
        <v>767</v>
      </c>
      <c r="G2396" s="41"/>
      <c r="H2396" s="42" t="s">
        <v>768</v>
      </c>
      <c r="I2396" s="43">
        <f t="shared" si="4698"/>
        <v>16166.299999999999</v>
      </c>
      <c r="J2396" s="43">
        <f t="shared" si="4699"/>
        <v>16166.299999999999</v>
      </c>
      <c r="K2396" s="43">
        <f t="shared" si="4700"/>
        <v>16166.299999999999</v>
      </c>
      <c r="L2396" s="43">
        <f t="shared" si="4701"/>
        <v>0</v>
      </c>
      <c r="M2396" s="43">
        <f t="shared" si="4702"/>
        <v>0</v>
      </c>
      <c r="N2396" s="43">
        <f t="shared" si="4703"/>
        <v>0</v>
      </c>
      <c r="O2396" s="43">
        <f t="shared" si="4704"/>
        <v>0</v>
      </c>
      <c r="P2396" s="43">
        <f t="shared" si="4705"/>
        <v>0</v>
      </c>
      <c r="Q2396" s="43">
        <f t="shared" si="4706"/>
        <v>0</v>
      </c>
      <c r="R2396" s="43">
        <f t="shared" si="4707"/>
        <v>0</v>
      </c>
      <c r="S2396" s="43">
        <f t="shared" si="4708"/>
        <v>0</v>
      </c>
      <c r="T2396" s="43">
        <f t="shared" si="4709"/>
        <v>0</v>
      </c>
      <c r="U2396" s="43">
        <v>0</v>
      </c>
      <c r="V2396" s="43">
        <f t="shared" si="4660"/>
        <v>16166.299999999999</v>
      </c>
      <c r="W2396" s="43">
        <f t="shared" si="4710"/>
        <v>0</v>
      </c>
      <c r="X2396" s="43">
        <f t="shared" si="4711"/>
        <v>0</v>
      </c>
      <c r="Y2396" s="43">
        <f t="shared" si="4712"/>
        <v>0</v>
      </c>
      <c r="Z2396" s="43">
        <f t="shared" si="4713"/>
        <v>0</v>
      </c>
      <c r="AA2396" s="43">
        <f t="shared" si="4714"/>
        <v>0</v>
      </c>
      <c r="AB2396" s="43">
        <f t="shared" si="4715"/>
        <v>0</v>
      </c>
      <c r="AC2396" s="44">
        <f t="shared" si="4716"/>
        <v>13227</v>
      </c>
      <c r="AD2396" s="44">
        <f t="shared" si="4717"/>
        <v>11728.324689999999</v>
      </c>
      <c r="AE2396" s="45">
        <f t="shared" si="4630"/>
        <v>88.669575035911379</v>
      </c>
      <c r="AF2396" s="43">
        <f t="shared" si="4718"/>
        <v>13227</v>
      </c>
      <c r="AG2396" s="43">
        <f t="shared" si="4719"/>
        <v>0</v>
      </c>
      <c r="AH2396" s="43">
        <f t="shared" si="4720"/>
        <v>0</v>
      </c>
      <c r="AI2396" s="43">
        <f t="shared" si="4721"/>
        <v>0</v>
      </c>
      <c r="AJ2396" s="43">
        <f t="shared" si="4722"/>
        <v>0</v>
      </c>
      <c r="AK2396" s="43">
        <f t="shared" si="4723"/>
        <v>0</v>
      </c>
      <c r="AL2396" s="43">
        <f t="shared" si="4631"/>
        <v>13227</v>
      </c>
      <c r="AM2396" s="43">
        <f t="shared" si="4632"/>
        <v>2939.2999999999993</v>
      </c>
      <c r="AN2396" s="2"/>
      <c r="AR2396" s="1"/>
      <c r="AS2396" s="1"/>
    </row>
    <row r="2397" ht="31.5">
      <c r="B2397" s="41" t="s">
        <v>850</v>
      </c>
      <c r="C2397" s="41" t="s">
        <v>107</v>
      </c>
      <c r="D2397" s="41" t="s">
        <v>109</v>
      </c>
      <c r="E2397" s="26" t="str">
        <f t="shared" si="4659"/>
        <v>0409</v>
      </c>
      <c r="F2397" s="41" t="s">
        <v>769</v>
      </c>
      <c r="G2397" s="41"/>
      <c r="H2397" s="42" t="s">
        <v>770</v>
      </c>
      <c r="I2397" s="43">
        <f>I2400</f>
        <v>16166.299999999999</v>
      </c>
      <c r="J2397" s="43">
        <f>J2400</f>
        <v>16166.299999999999</v>
      </c>
      <c r="K2397" s="43">
        <f>K2400</f>
        <v>16166.299999999999</v>
      </c>
      <c r="L2397" s="43">
        <f>L2400</f>
        <v>0</v>
      </c>
      <c r="M2397" s="43">
        <f>M2400</f>
        <v>0</v>
      </c>
      <c r="N2397" s="43">
        <f>N2400</f>
        <v>0</v>
      </c>
      <c r="O2397" s="43">
        <f>O2400+O2398</f>
        <v>0</v>
      </c>
      <c r="P2397" s="43">
        <f>P2400+P2398</f>
        <v>0</v>
      </c>
      <c r="Q2397" s="43">
        <f>Q2400</f>
        <v>0</v>
      </c>
      <c r="R2397" s="43">
        <f>R2400</f>
        <v>0</v>
      </c>
      <c r="S2397" s="43">
        <f>S2400</f>
        <v>0</v>
      </c>
      <c r="T2397" s="43">
        <f>T2400</f>
        <v>0</v>
      </c>
      <c r="U2397" s="43">
        <v>0</v>
      </c>
      <c r="V2397" s="43">
        <f t="shared" si="4660"/>
        <v>16166.299999999999</v>
      </c>
      <c r="W2397" s="43">
        <f>W2400</f>
        <v>0</v>
      </c>
      <c r="X2397" s="43">
        <f>X2400</f>
        <v>0</v>
      </c>
      <c r="Y2397" s="43">
        <f>Y2400</f>
        <v>0</v>
      </c>
      <c r="Z2397" s="43">
        <f>Z2400</f>
        <v>0</v>
      </c>
      <c r="AA2397" s="43">
        <f>AA2400</f>
        <v>0</v>
      </c>
      <c r="AB2397" s="43">
        <f>AB2400+AB2398</f>
        <v>0</v>
      </c>
      <c r="AC2397" s="44">
        <f>AC2400+AC2398</f>
        <v>13227</v>
      </c>
      <c r="AD2397" s="44">
        <f>AD2400+AD2398</f>
        <v>11728.324689999999</v>
      </c>
      <c r="AE2397" s="45">
        <f t="shared" si="4630"/>
        <v>88.669575035911379</v>
      </c>
      <c r="AF2397" s="43">
        <f>AF2400+AF2398</f>
        <v>13227</v>
      </c>
      <c r="AG2397" s="43">
        <f>AG2400+AG2398</f>
        <v>0</v>
      </c>
      <c r="AH2397" s="43">
        <f>AH2400+AH2398</f>
        <v>0</v>
      </c>
      <c r="AI2397" s="43">
        <f>AI2400+AI2398</f>
        <v>0</v>
      </c>
      <c r="AJ2397" s="43">
        <f>AJ2400+AJ2398</f>
        <v>0</v>
      </c>
      <c r="AK2397" s="43">
        <f>AK2400+AK2398</f>
        <v>0</v>
      </c>
      <c r="AL2397" s="43">
        <f t="shared" si="4631"/>
        <v>13227</v>
      </c>
      <c r="AM2397" s="43">
        <f t="shared" si="4632"/>
        <v>2939.2999999999993</v>
      </c>
      <c r="AN2397" s="2"/>
      <c r="AO2397" s="1"/>
      <c r="AP2397" s="1"/>
      <c r="AQ2397" s="1"/>
      <c r="AR2397" s="1"/>
      <c r="AS2397" s="1"/>
    </row>
    <row r="2398" ht="31.5">
      <c r="B2398" s="41" t="s">
        <v>850</v>
      </c>
      <c r="C2398" s="41" t="s">
        <v>107</v>
      </c>
      <c r="D2398" s="41" t="s">
        <v>109</v>
      </c>
      <c r="E2398" s="26" t="str">
        <f t="shared" si="4659"/>
        <v>0409</v>
      </c>
      <c r="F2398" s="41" t="s">
        <v>769</v>
      </c>
      <c r="G2398" s="41" t="s">
        <v>177</v>
      </c>
      <c r="H2398" s="42" t="s">
        <v>178</v>
      </c>
      <c r="I2398" s="43"/>
      <c r="J2398" s="43"/>
      <c r="K2398" s="43"/>
      <c r="L2398" s="43"/>
      <c r="M2398" s="43"/>
      <c r="N2398" s="43"/>
      <c r="O2398" s="43">
        <f>O2399</f>
        <v>0</v>
      </c>
      <c r="P2398" s="43">
        <f>P2399</f>
        <v>0</v>
      </c>
      <c r="Q2398" s="43"/>
      <c r="R2398" s="43"/>
      <c r="S2398" s="43"/>
      <c r="T2398" s="43"/>
      <c r="U2398" s="43"/>
      <c r="V2398" s="43">
        <f t="shared" si="4660"/>
        <v>0</v>
      </c>
      <c r="W2398" s="43"/>
      <c r="X2398" s="43"/>
      <c r="Y2398" s="43"/>
      <c r="Z2398" s="43"/>
      <c r="AA2398" s="43"/>
      <c r="AB2398" s="43">
        <f>AB2399</f>
        <v>0</v>
      </c>
      <c r="AC2398" s="44">
        <f>AC2399</f>
        <v>4409.0016900000001</v>
      </c>
      <c r="AD2398" s="44">
        <f>AD2399</f>
        <v>3039.3246899999999</v>
      </c>
      <c r="AE2398" s="45">
        <f t="shared" si="4630"/>
        <v>68.934532206994916</v>
      </c>
      <c r="AF2398" s="43">
        <f>AF2399</f>
        <v>3039.3246899999999</v>
      </c>
      <c r="AG2398" s="43">
        <f>AG2399</f>
        <v>0</v>
      </c>
      <c r="AH2398" s="43">
        <f>AH2399</f>
        <v>0</v>
      </c>
      <c r="AI2398" s="43">
        <f>AI2399</f>
        <v>0</v>
      </c>
      <c r="AJ2398" s="43">
        <f>AJ2399</f>
        <v>0</v>
      </c>
      <c r="AK2398" s="43">
        <f>AK2399</f>
        <v>0</v>
      </c>
      <c r="AL2398" s="43">
        <f t="shared" si="4631"/>
        <v>3039.3246899999999</v>
      </c>
      <c r="AM2398" s="43">
        <f t="shared" si="4632"/>
        <v>-3039.3246899999999</v>
      </c>
      <c r="AN2398" s="2"/>
      <c r="AR2398" s="1"/>
      <c r="AS2398" s="1"/>
    </row>
    <row r="2399" ht="31.5">
      <c r="B2399" s="41" t="s">
        <v>850</v>
      </c>
      <c r="C2399" s="41" t="s">
        <v>107</v>
      </c>
      <c r="D2399" s="41" t="s">
        <v>109</v>
      </c>
      <c r="E2399" s="26" t="str">
        <f t="shared" si="4659"/>
        <v>0409</v>
      </c>
      <c r="F2399" s="41" t="s">
        <v>769</v>
      </c>
      <c r="G2399" s="41" t="s">
        <v>373</v>
      </c>
      <c r="H2399" s="42" t="s">
        <v>374</v>
      </c>
      <c r="I2399" s="43"/>
      <c r="J2399" s="43"/>
      <c r="K2399" s="43"/>
      <c r="L2399" s="43"/>
      <c r="M2399" s="43"/>
      <c r="N2399" s="43"/>
      <c r="O2399" s="43">
        <v>0</v>
      </c>
      <c r="P2399" s="43">
        <v>0</v>
      </c>
      <c r="Q2399" s="43"/>
      <c r="R2399" s="43"/>
      <c r="S2399" s="43"/>
      <c r="T2399" s="43"/>
      <c r="U2399" s="43"/>
      <c r="V2399" s="43">
        <f t="shared" si="4660"/>
        <v>0</v>
      </c>
      <c r="W2399" s="43"/>
      <c r="X2399" s="43"/>
      <c r="Y2399" s="43"/>
      <c r="Z2399" s="43"/>
      <c r="AA2399" s="43"/>
      <c r="AB2399" s="43">
        <v>0</v>
      </c>
      <c r="AC2399" s="44">
        <v>4409.0016900000001</v>
      </c>
      <c r="AD2399" s="44">
        <v>3039.3246899999999</v>
      </c>
      <c r="AE2399" s="45">
        <f t="shared" si="4630"/>
        <v>68.934532206994916</v>
      </c>
      <c r="AF2399" s="43">
        <v>3039.3246899999999</v>
      </c>
      <c r="AG2399" s="43">
        <v>0</v>
      </c>
      <c r="AH2399" s="43">
        <v>0</v>
      </c>
      <c r="AI2399" s="43">
        <v>0</v>
      </c>
      <c r="AJ2399" s="43">
        <v>0</v>
      </c>
      <c r="AK2399" s="43">
        <v>0</v>
      </c>
      <c r="AL2399" s="43">
        <f t="shared" si="4631"/>
        <v>3039.3246899999999</v>
      </c>
      <c r="AM2399" s="43">
        <f t="shared" si="4632"/>
        <v>-3039.3246899999999</v>
      </c>
      <c r="AN2399" s="2"/>
      <c r="AO2399" s="1"/>
      <c r="AP2399" s="1"/>
      <c r="AQ2399" s="1"/>
      <c r="AR2399" s="1"/>
      <c r="AS2399" s="1"/>
    </row>
    <row r="2400">
      <c r="B2400" s="41" t="s">
        <v>850</v>
      </c>
      <c r="C2400" s="41" t="s">
        <v>107</v>
      </c>
      <c r="D2400" s="41" t="s">
        <v>109</v>
      </c>
      <c r="E2400" s="26" t="str">
        <f t="shared" si="4659"/>
        <v>0409</v>
      </c>
      <c r="F2400" s="41" t="s">
        <v>769</v>
      </c>
      <c r="G2400" s="41" t="s">
        <v>59</v>
      </c>
      <c r="H2400" s="42" t="s">
        <v>60</v>
      </c>
      <c r="I2400" s="43">
        <f>I2401</f>
        <v>16166.299999999999</v>
      </c>
      <c r="J2400" s="43">
        <f>J2401</f>
        <v>16166.299999999999</v>
      </c>
      <c r="K2400" s="43">
        <f>K2401</f>
        <v>16166.299999999999</v>
      </c>
      <c r="L2400" s="43">
        <f>L2401</f>
        <v>0</v>
      </c>
      <c r="M2400" s="43">
        <f>M2401</f>
        <v>0</v>
      </c>
      <c r="N2400" s="43">
        <f>N2401</f>
        <v>0</v>
      </c>
      <c r="O2400" s="43">
        <f>O2401</f>
        <v>0</v>
      </c>
      <c r="P2400" s="43">
        <f>P2401</f>
        <v>0</v>
      </c>
      <c r="Q2400" s="43">
        <f>Q2401</f>
        <v>0</v>
      </c>
      <c r="R2400" s="43">
        <f>R2401</f>
        <v>0</v>
      </c>
      <c r="S2400" s="43">
        <f>S2401</f>
        <v>0</v>
      </c>
      <c r="T2400" s="43">
        <f>T2401</f>
        <v>0</v>
      </c>
      <c r="U2400" s="43">
        <v>0</v>
      </c>
      <c r="V2400" s="43">
        <f t="shared" si="4660"/>
        <v>16166.299999999999</v>
      </c>
      <c r="W2400" s="43">
        <f>W2401</f>
        <v>0</v>
      </c>
      <c r="X2400" s="43">
        <f>X2401</f>
        <v>0</v>
      </c>
      <c r="Y2400" s="43">
        <f>Y2401</f>
        <v>0</v>
      </c>
      <c r="Z2400" s="43">
        <f>Z2401</f>
        <v>0</v>
      </c>
      <c r="AA2400" s="43">
        <f>AA2401</f>
        <v>0</v>
      </c>
      <c r="AB2400" s="43">
        <f>AB2401</f>
        <v>0</v>
      </c>
      <c r="AC2400" s="44">
        <f>AC2401</f>
        <v>8817.9983100000009</v>
      </c>
      <c r="AD2400" s="44">
        <f>AD2401</f>
        <v>8689</v>
      </c>
      <c r="AE2400" s="45">
        <f t="shared" si="4630"/>
        <v>98.537102123803862</v>
      </c>
      <c r="AF2400" s="43">
        <f>AF2401</f>
        <v>10187.675310000001</v>
      </c>
      <c r="AG2400" s="43">
        <f>AG2401</f>
        <v>0</v>
      </c>
      <c r="AH2400" s="43">
        <f>AH2401</f>
        <v>0</v>
      </c>
      <c r="AI2400" s="43">
        <f>AI2401</f>
        <v>0</v>
      </c>
      <c r="AJ2400" s="43">
        <f>AJ2401</f>
        <v>0</v>
      </c>
      <c r="AK2400" s="43">
        <f>AK2401</f>
        <v>0</v>
      </c>
      <c r="AL2400" s="43">
        <f t="shared" si="4631"/>
        <v>10187.675310000001</v>
      </c>
      <c r="AM2400" s="43">
        <f t="shared" si="4632"/>
        <v>5978.6246899999987</v>
      </c>
      <c r="AN2400" s="2"/>
      <c r="AO2400" s="1"/>
      <c r="AP2400" s="1"/>
      <c r="AQ2400" s="1"/>
      <c r="AR2400" s="1"/>
      <c r="AS2400" s="1"/>
    </row>
    <row r="2401" ht="63">
      <c r="B2401" s="41" t="s">
        <v>850</v>
      </c>
      <c r="C2401" s="41" t="s">
        <v>107</v>
      </c>
      <c r="D2401" s="41" t="s">
        <v>109</v>
      </c>
      <c r="E2401" s="26" t="str">
        <f t="shared" si="4659"/>
        <v>0409</v>
      </c>
      <c r="F2401" s="41" t="s">
        <v>769</v>
      </c>
      <c r="G2401" s="41" t="s">
        <v>475</v>
      </c>
      <c r="H2401" s="42" t="s">
        <v>476</v>
      </c>
      <c r="I2401" s="43">
        <v>16166.299999999999</v>
      </c>
      <c r="J2401" s="43">
        <v>16166.299999999999</v>
      </c>
      <c r="K2401" s="43">
        <v>16166.299999999999</v>
      </c>
      <c r="L2401" s="43"/>
      <c r="M2401" s="43"/>
      <c r="N2401" s="43"/>
      <c r="O2401" s="43">
        <v>0</v>
      </c>
      <c r="P2401" s="43">
        <v>0</v>
      </c>
      <c r="Q2401" s="43">
        <v>0</v>
      </c>
      <c r="R2401" s="43">
        <v>0</v>
      </c>
      <c r="S2401" s="43">
        <v>0</v>
      </c>
      <c r="T2401" s="43">
        <v>0</v>
      </c>
      <c r="U2401" s="43">
        <v>0</v>
      </c>
      <c r="V2401" s="43">
        <f t="shared" si="4660"/>
        <v>16166.299999999999</v>
      </c>
      <c r="W2401" s="43"/>
      <c r="X2401" s="43"/>
      <c r="Y2401" s="43"/>
      <c r="Z2401" s="43"/>
      <c r="AA2401" s="43"/>
      <c r="AB2401" s="43">
        <v>0</v>
      </c>
      <c r="AC2401" s="44">
        <v>8817.9983100000009</v>
      </c>
      <c r="AD2401" s="44">
        <v>8689</v>
      </c>
      <c r="AE2401" s="45">
        <f t="shared" si="4630"/>
        <v>98.537102123803862</v>
      </c>
      <c r="AF2401" s="43">
        <v>10187.675310000001</v>
      </c>
      <c r="AG2401" s="43">
        <v>0</v>
      </c>
      <c r="AH2401" s="43">
        <v>0</v>
      </c>
      <c r="AI2401" s="43">
        <v>0</v>
      </c>
      <c r="AJ2401" s="43">
        <v>0</v>
      </c>
      <c r="AK2401" s="43">
        <v>0</v>
      </c>
      <c r="AL2401" s="43">
        <f t="shared" si="4631"/>
        <v>10187.675310000001</v>
      </c>
      <c r="AM2401" s="43">
        <f t="shared" si="4632"/>
        <v>5978.6246899999987</v>
      </c>
      <c r="AN2401" s="19"/>
      <c r="AO2401" s="1"/>
      <c r="AP2401" s="1"/>
      <c r="AQ2401" s="1"/>
      <c r="AR2401" s="1"/>
      <c r="AS2401" s="1"/>
    </row>
    <row r="2402" ht="31.5">
      <c r="B2402" s="41" t="s">
        <v>850</v>
      </c>
      <c r="C2402" s="41" t="s">
        <v>107</v>
      </c>
      <c r="D2402" s="41" t="s">
        <v>109</v>
      </c>
      <c r="E2402" s="26" t="str">
        <f t="shared" si="4659"/>
        <v>0409</v>
      </c>
      <c r="F2402" s="41" t="s">
        <v>81</v>
      </c>
      <c r="G2402" s="41"/>
      <c r="H2402" s="42" t="s">
        <v>82</v>
      </c>
      <c r="I2402" s="43">
        <f>I2403</f>
        <v>0</v>
      </c>
      <c r="J2402" s="43">
        <f>J2403</f>
        <v>0</v>
      </c>
      <c r="K2402" s="43">
        <f>K2403</f>
        <v>0</v>
      </c>
      <c r="L2402" s="43">
        <f>L2403</f>
        <v>0</v>
      </c>
      <c r="M2402" s="43">
        <f>M2403</f>
        <v>0</v>
      </c>
      <c r="N2402" s="43">
        <f>N2403</f>
        <v>0</v>
      </c>
      <c r="O2402" s="43">
        <f>O2403</f>
        <v>0</v>
      </c>
      <c r="P2402" s="43">
        <f>P2403</f>
        <v>0</v>
      </c>
      <c r="Q2402" s="43">
        <f>Q2403</f>
        <v>0</v>
      </c>
      <c r="R2402" s="43">
        <f>R2403</f>
        <v>0</v>
      </c>
      <c r="S2402" s="43">
        <f>S2403</f>
        <v>0</v>
      </c>
      <c r="T2402" s="43">
        <f>T2403</f>
        <v>0</v>
      </c>
      <c r="U2402" s="43">
        <v>0</v>
      </c>
      <c r="V2402" s="43">
        <f t="shared" si="4660"/>
        <v>0</v>
      </c>
      <c r="W2402" s="43">
        <f>W2403</f>
        <v>0</v>
      </c>
      <c r="X2402" s="43">
        <f>X2403</f>
        <v>0</v>
      </c>
      <c r="Y2402" s="43">
        <f>Y2403</f>
        <v>0</v>
      </c>
      <c r="Z2402" s="43">
        <f>Z2403</f>
        <v>0</v>
      </c>
      <c r="AA2402" s="43">
        <f>AA2403</f>
        <v>0</v>
      </c>
      <c r="AB2402" s="43">
        <f>AB2403</f>
        <v>0</v>
      </c>
      <c r="AC2402" s="44">
        <f>AC2403</f>
        <v>3954.45705</v>
      </c>
      <c r="AD2402" s="44">
        <f>AD2403</f>
        <v>2085.2805399999997</v>
      </c>
      <c r="AE2402" s="45">
        <f t="shared" si="4630"/>
        <v>52.732410888114202</v>
      </c>
      <c r="AF2402" s="43">
        <f>AF2403</f>
        <v>3954.45705</v>
      </c>
      <c r="AG2402" s="43">
        <f>AG2403</f>
        <v>0</v>
      </c>
      <c r="AH2402" s="43">
        <f>AH2403</f>
        <v>0</v>
      </c>
      <c r="AI2402" s="43">
        <f>AI2403</f>
        <v>0</v>
      </c>
      <c r="AJ2402" s="43">
        <f>AJ2403</f>
        <v>0</v>
      </c>
      <c r="AK2402" s="43">
        <f>AK2403</f>
        <v>0</v>
      </c>
      <c r="AL2402" s="43">
        <f t="shared" si="4631"/>
        <v>3954.45705</v>
      </c>
      <c r="AM2402" s="43">
        <f t="shared" si="4632"/>
        <v>-3954.45705</v>
      </c>
      <c r="AN2402" s="2"/>
      <c r="AR2402" s="1"/>
      <c r="AS2402" s="1"/>
    </row>
    <row r="2403" ht="47.25">
      <c r="B2403" s="41" t="s">
        <v>850</v>
      </c>
      <c r="C2403" s="41" t="s">
        <v>107</v>
      </c>
      <c r="D2403" s="41" t="s">
        <v>109</v>
      </c>
      <c r="E2403" s="26" t="str">
        <f t="shared" si="4659"/>
        <v>0409</v>
      </c>
      <c r="F2403" s="41" t="s">
        <v>381</v>
      </c>
      <c r="G2403" s="41"/>
      <c r="H2403" s="42" t="s">
        <v>382</v>
      </c>
      <c r="I2403" s="43">
        <f>I2406+I2408+I2404</f>
        <v>0</v>
      </c>
      <c r="J2403" s="43">
        <f>J2406+J2408+J2404</f>
        <v>0</v>
      </c>
      <c r="K2403" s="43">
        <f>K2406+K2408+K2404</f>
        <v>0</v>
      </c>
      <c r="L2403" s="43">
        <f>L2406+L2408+L2404</f>
        <v>0</v>
      </c>
      <c r="M2403" s="43">
        <f>M2406+M2408+M2404</f>
        <v>0</v>
      </c>
      <c r="N2403" s="43">
        <f>N2406+N2408+N2404</f>
        <v>0</v>
      </c>
      <c r="O2403" s="43">
        <f>O2406+O2408+O2404</f>
        <v>0</v>
      </c>
      <c r="P2403" s="43">
        <f>P2406+P2408+P2404</f>
        <v>0</v>
      </c>
      <c r="Q2403" s="43">
        <f>Q2406+Q2408+Q2404</f>
        <v>0</v>
      </c>
      <c r="R2403" s="43">
        <f>R2406+R2408+R2404</f>
        <v>0</v>
      </c>
      <c r="S2403" s="43">
        <f>S2406+S2408+S2404</f>
        <v>0</v>
      </c>
      <c r="T2403" s="43">
        <f>T2406+T2408+T2404</f>
        <v>0</v>
      </c>
      <c r="U2403" s="43">
        <v>0</v>
      </c>
      <c r="V2403" s="43">
        <f t="shared" si="4660"/>
        <v>0</v>
      </c>
      <c r="W2403" s="43">
        <f>W2406+W2408+W2404</f>
        <v>0</v>
      </c>
      <c r="X2403" s="43">
        <f>X2406+X2408+X2404</f>
        <v>0</v>
      </c>
      <c r="Y2403" s="43">
        <f>Y2406+Y2408+Y2404</f>
        <v>0</v>
      </c>
      <c r="Z2403" s="43">
        <f>Z2406+Z2408+Z2404</f>
        <v>0</v>
      </c>
      <c r="AA2403" s="43">
        <f>AA2406+AA2408+AA2404</f>
        <v>0</v>
      </c>
      <c r="AB2403" s="43">
        <f>AB2406+AB2408+AB2404</f>
        <v>0</v>
      </c>
      <c r="AC2403" s="44">
        <f>AC2406+AC2408+AC2404</f>
        <v>3954.45705</v>
      </c>
      <c r="AD2403" s="44">
        <f>AD2406+AD2408+AD2404</f>
        <v>2085.2805399999997</v>
      </c>
      <c r="AE2403" s="45">
        <f t="shared" si="4630"/>
        <v>52.732410888114202</v>
      </c>
      <c r="AF2403" s="43">
        <f>AF2406+AF2408+AF2404</f>
        <v>3954.45705</v>
      </c>
      <c r="AG2403" s="43">
        <f>AG2406+AG2408+AG2404</f>
        <v>0</v>
      </c>
      <c r="AH2403" s="43">
        <f>AH2406+AH2408+AH2404</f>
        <v>0</v>
      </c>
      <c r="AI2403" s="43">
        <f>AI2406+AI2408+AI2404</f>
        <v>0</v>
      </c>
      <c r="AJ2403" s="43">
        <f>AJ2406+AJ2408+AJ2404</f>
        <v>0</v>
      </c>
      <c r="AK2403" s="43">
        <f>AK2406+AK2408+AK2404</f>
        <v>0</v>
      </c>
      <c r="AL2403" s="43">
        <f t="shared" si="4631"/>
        <v>3954.45705</v>
      </c>
      <c r="AM2403" s="43">
        <f t="shared" si="4632"/>
        <v>-3954.45705</v>
      </c>
      <c r="AN2403" s="2"/>
      <c r="AO2403" s="1"/>
      <c r="AP2403" s="1"/>
      <c r="AQ2403" s="1"/>
      <c r="AR2403" s="1"/>
      <c r="AS2403" s="1"/>
    </row>
    <row r="2404" ht="31.5" hidden="1">
      <c r="B2404" s="41" t="s">
        <v>850</v>
      </c>
      <c r="C2404" s="41" t="s">
        <v>107</v>
      </c>
      <c r="D2404" s="41" t="s">
        <v>109</v>
      </c>
      <c r="E2404" s="26" t="str">
        <f t="shared" si="4659"/>
        <v>0409</v>
      </c>
      <c r="F2404" s="41" t="s">
        <v>381</v>
      </c>
      <c r="G2404" s="41" t="s">
        <v>53</v>
      </c>
      <c r="H2404" s="42" t="s">
        <v>54</v>
      </c>
      <c r="I2404" s="43">
        <f>I2405</f>
        <v>0</v>
      </c>
      <c r="J2404" s="43">
        <f>J2405</f>
        <v>0</v>
      </c>
      <c r="K2404" s="43">
        <f>K2405</f>
        <v>0</v>
      </c>
      <c r="L2404" s="43">
        <f>L2405</f>
        <v>0</v>
      </c>
      <c r="M2404" s="43">
        <f>M2405</f>
        <v>0</v>
      </c>
      <c r="N2404" s="43">
        <f>N2405</f>
        <v>0</v>
      </c>
      <c r="O2404" s="43">
        <f>O2405</f>
        <v>0</v>
      </c>
      <c r="P2404" s="43">
        <f>P2405</f>
        <v>0</v>
      </c>
      <c r="Q2404" s="43">
        <f>Q2405</f>
        <v>0</v>
      </c>
      <c r="R2404" s="43">
        <f>R2405</f>
        <v>0</v>
      </c>
      <c r="S2404" s="43">
        <f>S2405</f>
        <v>0</v>
      </c>
      <c r="T2404" s="43">
        <f>T2405</f>
        <v>0</v>
      </c>
      <c r="U2404" s="43">
        <v>0</v>
      </c>
      <c r="V2404" s="43">
        <f t="shared" si="4660"/>
        <v>0</v>
      </c>
      <c r="W2404" s="43">
        <f>W2405</f>
        <v>0</v>
      </c>
      <c r="X2404" s="43">
        <f>X2405</f>
        <v>0</v>
      </c>
      <c r="Y2404" s="43">
        <f>Y2405</f>
        <v>0</v>
      </c>
      <c r="Z2404" s="43">
        <f>Z2405</f>
        <v>0</v>
      </c>
      <c r="AA2404" s="43">
        <f>AA2405</f>
        <v>0</v>
      </c>
      <c r="AB2404" s="43">
        <f>AB2405</f>
        <v>0</v>
      </c>
      <c r="AC2404" s="44">
        <f>AC2405</f>
        <v>0</v>
      </c>
      <c r="AD2404" s="44">
        <f>AD2405</f>
        <v>0</v>
      </c>
      <c r="AE2404" s="45" t="e">
        <f t="shared" si="4630"/>
        <v>#DIV/0!</v>
      </c>
      <c r="AF2404" s="46">
        <f>AF2405</f>
        <v>0</v>
      </c>
      <c r="AG2404" s="46">
        <f>AG2405</f>
        <v>0</v>
      </c>
      <c r="AH2404" s="47">
        <f>AH2405</f>
        <v>0</v>
      </c>
      <c r="AI2404" s="47">
        <f>AI2405</f>
        <v>0</v>
      </c>
      <c r="AJ2404" s="47">
        <f>AJ2405</f>
        <v>0</v>
      </c>
      <c r="AK2404" s="47">
        <f>AK2405</f>
        <v>0</v>
      </c>
      <c r="AL2404" s="47">
        <f t="shared" si="4631"/>
        <v>0</v>
      </c>
      <c r="AM2404" s="47">
        <f t="shared" si="4632"/>
        <v>0</v>
      </c>
      <c r="AN2404" s="48" t="s">
        <v>36</v>
      </c>
      <c r="AR2404" s="1"/>
      <c r="AS2404" s="1"/>
    </row>
    <row r="2405" ht="31.5" hidden="1">
      <c r="B2405" s="41" t="s">
        <v>850</v>
      </c>
      <c r="C2405" s="41" t="s">
        <v>107</v>
      </c>
      <c r="D2405" s="41" t="s">
        <v>109</v>
      </c>
      <c r="E2405" s="26" t="str">
        <f t="shared" si="4659"/>
        <v>0409</v>
      </c>
      <c r="F2405" s="41" t="s">
        <v>381</v>
      </c>
      <c r="G2405" s="41" t="s">
        <v>55</v>
      </c>
      <c r="H2405" s="42" t="s">
        <v>56</v>
      </c>
      <c r="I2405" s="43"/>
      <c r="J2405" s="43"/>
      <c r="K2405" s="43"/>
      <c r="L2405" s="43"/>
      <c r="M2405" s="43"/>
      <c r="N2405" s="43"/>
      <c r="O2405" s="43">
        <v>0</v>
      </c>
      <c r="P2405" s="43">
        <v>0</v>
      </c>
      <c r="Q2405" s="43">
        <v>0</v>
      </c>
      <c r="R2405" s="43">
        <v>0</v>
      </c>
      <c r="S2405" s="43">
        <v>0</v>
      </c>
      <c r="T2405" s="43">
        <v>0</v>
      </c>
      <c r="U2405" s="43">
        <v>0</v>
      </c>
      <c r="V2405" s="43">
        <f t="shared" si="4660"/>
        <v>0</v>
      </c>
      <c r="W2405" s="43"/>
      <c r="X2405" s="43"/>
      <c r="Y2405" s="43"/>
      <c r="Z2405" s="43"/>
      <c r="AA2405" s="43"/>
      <c r="AB2405" s="43">
        <v>0</v>
      </c>
      <c r="AC2405" s="44">
        <v>0</v>
      </c>
      <c r="AD2405" s="44">
        <v>0</v>
      </c>
      <c r="AE2405" s="45" t="e">
        <f t="shared" si="4630"/>
        <v>#DIV/0!</v>
      </c>
      <c r="AF2405" s="46">
        <v>0</v>
      </c>
      <c r="AG2405" s="46">
        <v>0</v>
      </c>
      <c r="AH2405" s="47">
        <v>0</v>
      </c>
      <c r="AI2405" s="47">
        <v>0</v>
      </c>
      <c r="AJ2405" s="47">
        <v>0</v>
      </c>
      <c r="AK2405" s="47">
        <v>0</v>
      </c>
      <c r="AL2405" s="47">
        <f t="shared" si="4631"/>
        <v>0</v>
      </c>
      <c r="AM2405" s="47">
        <f t="shared" si="4632"/>
        <v>0</v>
      </c>
      <c r="AN2405" s="48" t="s">
        <v>36</v>
      </c>
      <c r="AO2405" s="1"/>
      <c r="AP2405" s="1"/>
      <c r="AQ2405" s="1"/>
      <c r="AR2405" s="1"/>
      <c r="AS2405" s="1"/>
    </row>
    <row r="2406" ht="31.5">
      <c r="B2406" s="41" t="s">
        <v>850</v>
      </c>
      <c r="C2406" s="41" t="s">
        <v>107</v>
      </c>
      <c r="D2406" s="41" t="s">
        <v>109</v>
      </c>
      <c r="E2406" s="26" t="str">
        <f t="shared" si="4659"/>
        <v>0409</v>
      </c>
      <c r="F2406" s="41" t="s">
        <v>381</v>
      </c>
      <c r="G2406" s="41" t="s">
        <v>177</v>
      </c>
      <c r="H2406" s="42" t="s">
        <v>178</v>
      </c>
      <c r="I2406" s="43">
        <f>I2407</f>
        <v>0</v>
      </c>
      <c r="J2406" s="43">
        <f>J2407</f>
        <v>0</v>
      </c>
      <c r="K2406" s="43">
        <f>K2407</f>
        <v>0</v>
      </c>
      <c r="L2406" s="43">
        <f>L2407</f>
        <v>0</v>
      </c>
      <c r="M2406" s="43">
        <f>M2407</f>
        <v>0</v>
      </c>
      <c r="N2406" s="43">
        <f>N2407</f>
        <v>0</v>
      </c>
      <c r="O2406" s="43">
        <f>O2407</f>
        <v>0</v>
      </c>
      <c r="P2406" s="43">
        <f>P2407</f>
        <v>0</v>
      </c>
      <c r="Q2406" s="43">
        <f>Q2407</f>
        <v>0</v>
      </c>
      <c r="R2406" s="43">
        <f>R2407</f>
        <v>0</v>
      </c>
      <c r="S2406" s="43">
        <f>S2407</f>
        <v>0</v>
      </c>
      <c r="T2406" s="43">
        <f>T2407</f>
        <v>0</v>
      </c>
      <c r="U2406" s="43">
        <v>0</v>
      </c>
      <c r="V2406" s="43">
        <f t="shared" si="4660"/>
        <v>0</v>
      </c>
      <c r="W2406" s="43">
        <f>W2407</f>
        <v>0</v>
      </c>
      <c r="X2406" s="43">
        <f>X2407</f>
        <v>0</v>
      </c>
      <c r="Y2406" s="43">
        <f>Y2407</f>
        <v>0</v>
      </c>
      <c r="Z2406" s="43">
        <f>Z2407</f>
        <v>0</v>
      </c>
      <c r="AA2406" s="43">
        <f>AA2407</f>
        <v>0</v>
      </c>
      <c r="AB2406" s="43">
        <f>AB2407</f>
        <v>0</v>
      </c>
      <c r="AC2406" s="44">
        <f>AC2407</f>
        <v>2789.7669999999998</v>
      </c>
      <c r="AD2406" s="44">
        <f>AD2407</f>
        <v>1385.28054</v>
      </c>
      <c r="AE2406" s="45">
        <f t="shared" si="4630"/>
        <v>49.655779138544546</v>
      </c>
      <c r="AF2406" s="43">
        <f>AF2407</f>
        <v>1420.0899999999999</v>
      </c>
      <c r="AG2406" s="43">
        <f>AG2407</f>
        <v>0</v>
      </c>
      <c r="AH2406" s="43">
        <f>AH2407</f>
        <v>0</v>
      </c>
      <c r="AI2406" s="43">
        <f>AI2407</f>
        <v>0</v>
      </c>
      <c r="AJ2406" s="43">
        <f>AJ2407</f>
        <v>0</v>
      </c>
      <c r="AK2406" s="43">
        <f>AK2407</f>
        <v>0</v>
      </c>
      <c r="AL2406" s="43">
        <f t="shared" si="4631"/>
        <v>1420.0899999999999</v>
      </c>
      <c r="AM2406" s="43">
        <f t="shared" si="4632"/>
        <v>-1420.0899999999999</v>
      </c>
      <c r="AN2406" s="2"/>
      <c r="AR2406" s="1"/>
      <c r="AS2406" s="1"/>
    </row>
    <row r="2407" ht="63">
      <c r="B2407" s="41" t="s">
        <v>850</v>
      </c>
      <c r="C2407" s="41" t="s">
        <v>107</v>
      </c>
      <c r="D2407" s="41" t="s">
        <v>109</v>
      </c>
      <c r="E2407" s="26" t="str">
        <f t="shared" si="4659"/>
        <v>0409</v>
      </c>
      <c r="F2407" s="41" t="s">
        <v>381</v>
      </c>
      <c r="G2407" s="41" t="s">
        <v>373</v>
      </c>
      <c r="H2407" s="42" t="s">
        <v>374</v>
      </c>
      <c r="I2407" s="43"/>
      <c r="J2407" s="43"/>
      <c r="K2407" s="43"/>
      <c r="L2407" s="43"/>
      <c r="M2407" s="43"/>
      <c r="N2407" s="43"/>
      <c r="O2407" s="43">
        <v>0</v>
      </c>
      <c r="P2407" s="43">
        <v>0</v>
      </c>
      <c r="Q2407" s="43">
        <v>0</v>
      </c>
      <c r="R2407" s="43">
        <v>0</v>
      </c>
      <c r="S2407" s="43">
        <v>0</v>
      </c>
      <c r="T2407" s="43">
        <v>0</v>
      </c>
      <c r="U2407" s="43">
        <v>0</v>
      </c>
      <c r="V2407" s="43">
        <f t="shared" si="4660"/>
        <v>0</v>
      </c>
      <c r="W2407" s="43"/>
      <c r="X2407" s="43"/>
      <c r="Y2407" s="43"/>
      <c r="Z2407" s="43"/>
      <c r="AA2407" s="43"/>
      <c r="AB2407" s="43">
        <v>0</v>
      </c>
      <c r="AC2407" s="44">
        <v>2789.7669999999998</v>
      </c>
      <c r="AD2407" s="44">
        <v>1385.28054</v>
      </c>
      <c r="AE2407" s="45">
        <f t="shared" si="4630"/>
        <v>49.655779138544546</v>
      </c>
      <c r="AF2407" s="43">
        <v>1420.0899999999999</v>
      </c>
      <c r="AG2407" s="43">
        <v>0</v>
      </c>
      <c r="AH2407" s="43">
        <v>0</v>
      </c>
      <c r="AI2407" s="43">
        <v>0</v>
      </c>
      <c r="AJ2407" s="43">
        <v>0</v>
      </c>
      <c r="AK2407" s="43">
        <v>0</v>
      </c>
      <c r="AL2407" s="43">
        <f t="shared" si="4631"/>
        <v>1420.0899999999999</v>
      </c>
      <c r="AM2407" s="43">
        <f t="shared" si="4632"/>
        <v>-1420.0899999999999</v>
      </c>
      <c r="AN2407" s="19"/>
      <c r="AO2407" s="1"/>
      <c r="AP2407" s="1"/>
      <c r="AQ2407" s="1"/>
      <c r="AR2407" s="1"/>
      <c r="AS2407" s="1"/>
    </row>
    <row r="2408">
      <c r="B2408" s="41" t="s">
        <v>850</v>
      </c>
      <c r="C2408" s="41" t="s">
        <v>107</v>
      </c>
      <c r="D2408" s="41" t="s">
        <v>109</v>
      </c>
      <c r="E2408" s="26" t="str">
        <f t="shared" si="4659"/>
        <v>0409</v>
      </c>
      <c r="F2408" s="41" t="s">
        <v>381</v>
      </c>
      <c r="G2408" s="41" t="s">
        <v>59</v>
      </c>
      <c r="H2408" s="42" t="s">
        <v>60</v>
      </c>
      <c r="I2408" s="43">
        <f>I2409</f>
        <v>0</v>
      </c>
      <c r="J2408" s="43">
        <f>J2409</f>
        <v>0</v>
      </c>
      <c r="K2408" s="43">
        <f>K2409</f>
        <v>0</v>
      </c>
      <c r="L2408" s="43">
        <f>L2409</f>
        <v>0</v>
      </c>
      <c r="M2408" s="43">
        <f>M2409</f>
        <v>0</v>
      </c>
      <c r="N2408" s="43">
        <f>N2409</f>
        <v>0</v>
      </c>
      <c r="O2408" s="43">
        <f>O2409</f>
        <v>0</v>
      </c>
      <c r="P2408" s="43">
        <f>P2409</f>
        <v>0</v>
      </c>
      <c r="Q2408" s="43">
        <f>Q2409</f>
        <v>0</v>
      </c>
      <c r="R2408" s="43">
        <f>R2409</f>
        <v>0</v>
      </c>
      <c r="S2408" s="43">
        <f>S2409</f>
        <v>0</v>
      </c>
      <c r="T2408" s="43">
        <f>T2409</f>
        <v>0</v>
      </c>
      <c r="U2408" s="43">
        <v>0</v>
      </c>
      <c r="V2408" s="43">
        <f t="shared" si="4660"/>
        <v>0</v>
      </c>
      <c r="W2408" s="43">
        <f>W2409</f>
        <v>0</v>
      </c>
      <c r="X2408" s="43">
        <f>X2409</f>
        <v>0</v>
      </c>
      <c r="Y2408" s="43">
        <f>Y2409</f>
        <v>0</v>
      </c>
      <c r="Z2408" s="43">
        <f>Z2409</f>
        <v>0</v>
      </c>
      <c r="AA2408" s="43">
        <f>AA2409</f>
        <v>0</v>
      </c>
      <c r="AB2408" s="43">
        <f>AB2409</f>
        <v>0</v>
      </c>
      <c r="AC2408" s="44">
        <f>AC2409</f>
        <v>1164.6900499999999</v>
      </c>
      <c r="AD2408" s="44">
        <f>AD2409</f>
        <v>700</v>
      </c>
      <c r="AE2408" s="45">
        <f t="shared" ref="AE2408:AE2471" si="4724">AD2408/AC2408*100</f>
        <v>60.101827091250591</v>
      </c>
      <c r="AF2408" s="43">
        <f>AF2409</f>
        <v>2534.3670499999998</v>
      </c>
      <c r="AG2408" s="43">
        <f>AG2409</f>
        <v>0</v>
      </c>
      <c r="AH2408" s="43">
        <f>AH2409</f>
        <v>0</v>
      </c>
      <c r="AI2408" s="43">
        <f>AI2409</f>
        <v>0</v>
      </c>
      <c r="AJ2408" s="43">
        <f>AJ2409</f>
        <v>0</v>
      </c>
      <c r="AK2408" s="43">
        <f>AK2409</f>
        <v>0</v>
      </c>
      <c r="AL2408" s="43">
        <f t="shared" ref="AL2408:AL2471" si="4725">AF2408+AH2408+AK2408+AI2408+AJ2408+AG2408</f>
        <v>2534.3670499999998</v>
      </c>
      <c r="AM2408" s="43">
        <f t="shared" ref="AM2408:AM2471" si="4726">V2408-AL2408</f>
        <v>-2534.3670499999998</v>
      </c>
      <c r="AN2408" s="2"/>
      <c r="AO2408" s="1"/>
      <c r="AP2408" s="1"/>
      <c r="AQ2408" s="1"/>
      <c r="AR2408" s="1"/>
      <c r="AS2408" s="1"/>
    </row>
    <row r="2409" ht="63">
      <c r="B2409" s="41" t="s">
        <v>850</v>
      </c>
      <c r="C2409" s="41" t="s">
        <v>107</v>
      </c>
      <c r="D2409" s="41" t="s">
        <v>109</v>
      </c>
      <c r="E2409" s="26" t="str">
        <f t="shared" si="4659"/>
        <v>0409</v>
      </c>
      <c r="F2409" s="41" t="s">
        <v>381</v>
      </c>
      <c r="G2409" s="41" t="s">
        <v>475</v>
      </c>
      <c r="H2409" s="42" t="s">
        <v>476</v>
      </c>
      <c r="I2409" s="43"/>
      <c r="J2409" s="43"/>
      <c r="K2409" s="43"/>
      <c r="L2409" s="43"/>
      <c r="M2409" s="43"/>
      <c r="N2409" s="43"/>
      <c r="O2409" s="43">
        <v>0</v>
      </c>
      <c r="P2409" s="43">
        <v>0</v>
      </c>
      <c r="Q2409" s="43">
        <v>0</v>
      </c>
      <c r="R2409" s="43">
        <v>0</v>
      </c>
      <c r="S2409" s="43">
        <v>0</v>
      </c>
      <c r="T2409" s="43">
        <v>0</v>
      </c>
      <c r="U2409" s="43">
        <v>0</v>
      </c>
      <c r="V2409" s="43">
        <f t="shared" si="4660"/>
        <v>0</v>
      </c>
      <c r="W2409" s="43"/>
      <c r="X2409" s="43"/>
      <c r="Y2409" s="43"/>
      <c r="Z2409" s="43"/>
      <c r="AA2409" s="43"/>
      <c r="AB2409" s="43">
        <v>0</v>
      </c>
      <c r="AC2409" s="44">
        <v>1164.6900499999999</v>
      </c>
      <c r="AD2409" s="44">
        <v>700</v>
      </c>
      <c r="AE2409" s="45">
        <f t="shared" si="4724"/>
        <v>60.101827091250591</v>
      </c>
      <c r="AF2409" s="43">
        <v>2534.3670499999998</v>
      </c>
      <c r="AG2409" s="43">
        <v>0</v>
      </c>
      <c r="AH2409" s="43">
        <v>0</v>
      </c>
      <c r="AI2409" s="43">
        <v>0</v>
      </c>
      <c r="AJ2409" s="43">
        <v>0</v>
      </c>
      <c r="AK2409" s="43">
        <v>0</v>
      </c>
      <c r="AL2409" s="43">
        <f t="shared" si="4725"/>
        <v>2534.3670499999998</v>
      </c>
      <c r="AM2409" s="43">
        <f t="shared" si="4726"/>
        <v>-2534.3670499999998</v>
      </c>
      <c r="AN2409" s="19"/>
      <c r="AO2409" s="1"/>
      <c r="AP2409" s="1"/>
      <c r="AQ2409" s="1"/>
      <c r="AR2409" s="1"/>
      <c r="AS2409" s="1"/>
    </row>
    <row r="2410" s="33" customFormat="1">
      <c r="B2410" s="34" t="s">
        <v>850</v>
      </c>
      <c r="C2410" s="34" t="s">
        <v>107</v>
      </c>
      <c r="D2410" s="34" t="s">
        <v>155</v>
      </c>
      <c r="E2410" s="35" t="str">
        <f t="shared" si="4659"/>
        <v>0412</v>
      </c>
      <c r="F2410" s="34"/>
      <c r="G2410" s="34"/>
      <c r="H2410" s="36" t="s">
        <v>156</v>
      </c>
      <c r="I2410" s="37">
        <f>I2411+I2417</f>
        <v>513.89999999999998</v>
      </c>
      <c r="J2410" s="37">
        <f>J2411+J2417</f>
        <v>524.20000000000005</v>
      </c>
      <c r="K2410" s="37">
        <f>K2411+K2417</f>
        <v>535</v>
      </c>
      <c r="L2410" s="37">
        <f>L2411+L2417</f>
        <v>0</v>
      </c>
      <c r="M2410" s="37">
        <f>M2411+M2417</f>
        <v>0</v>
      </c>
      <c r="N2410" s="37">
        <f>N2411+N2417</f>
        <v>0</v>
      </c>
      <c r="O2410" s="37">
        <f>O2411+O2417</f>
        <v>0</v>
      </c>
      <c r="P2410" s="37">
        <f>P2411+P2417</f>
        <v>62.866999999999997</v>
      </c>
      <c r="Q2410" s="37">
        <f>Q2411+Q2417</f>
        <v>0</v>
      </c>
      <c r="R2410" s="37">
        <f>R2411+R2417</f>
        <v>0</v>
      </c>
      <c r="S2410" s="37">
        <f>S2411+S2417</f>
        <v>0</v>
      </c>
      <c r="T2410" s="37">
        <f>T2411+T2417</f>
        <v>0</v>
      </c>
      <c r="U2410" s="37">
        <v>0</v>
      </c>
      <c r="V2410" s="37">
        <f t="shared" si="4660"/>
        <v>576.76699999999994</v>
      </c>
      <c r="W2410" s="37">
        <f>W2411+W2417</f>
        <v>0</v>
      </c>
      <c r="X2410" s="37">
        <f>X2411+X2417</f>
        <v>0</v>
      </c>
      <c r="Y2410" s="37">
        <f>Y2411+Y2417</f>
        <v>0</v>
      </c>
      <c r="Z2410" s="37">
        <f>Z2411+Z2417</f>
        <v>0</v>
      </c>
      <c r="AA2410" s="37">
        <f>AA2411+AA2417</f>
        <v>0</v>
      </c>
      <c r="AB2410" s="37">
        <f>AB2411+AB2417</f>
        <v>843.60000000000002</v>
      </c>
      <c r="AC2410" s="38">
        <f>AC2411+AC2417</f>
        <v>1063.7661499999999</v>
      </c>
      <c r="AD2410" s="38">
        <f>AD2411+AD2417</f>
        <v>1061.6532500000001</v>
      </c>
      <c r="AE2410" s="39">
        <f t="shared" si="4724"/>
        <v>99.801375518482146</v>
      </c>
      <c r="AF2410" s="37">
        <f>AF2411+AF2417</f>
        <v>1081.6302499999999</v>
      </c>
      <c r="AG2410" s="37">
        <f>AG2411+AG2417</f>
        <v>0</v>
      </c>
      <c r="AH2410" s="37">
        <f>AH2411+AH2417</f>
        <v>0</v>
      </c>
      <c r="AI2410" s="37">
        <f>AI2411+AI2417</f>
        <v>0</v>
      </c>
      <c r="AJ2410" s="37">
        <f>AJ2411+AJ2417</f>
        <v>0</v>
      </c>
      <c r="AK2410" s="37">
        <f>AK2411+AK2417</f>
        <v>0</v>
      </c>
      <c r="AL2410" s="37">
        <f t="shared" si="4725"/>
        <v>1081.6302499999999</v>
      </c>
      <c r="AM2410" s="37">
        <f t="shared" si="4726"/>
        <v>-504.86324999999999</v>
      </c>
      <c r="AN2410" s="40"/>
      <c r="AO2410" s="33"/>
      <c r="AP2410" s="33"/>
      <c r="AQ2410" s="33"/>
      <c r="AR2410" s="33"/>
      <c r="AS2410" s="33"/>
    </row>
    <row r="2411" ht="31.5">
      <c r="B2411" s="41" t="s">
        <v>850</v>
      </c>
      <c r="C2411" s="41" t="s">
        <v>107</v>
      </c>
      <c r="D2411" s="41" t="s">
        <v>155</v>
      </c>
      <c r="E2411" s="26" t="str">
        <f t="shared" si="4659"/>
        <v>0412</v>
      </c>
      <c r="F2411" s="41" t="s">
        <v>119</v>
      </c>
      <c r="G2411" s="41"/>
      <c r="H2411" s="42" t="s">
        <v>120</v>
      </c>
      <c r="I2411" s="43">
        <f t="shared" ref="I2411:I2415" si="4727">I2412</f>
        <v>258.39999999999998</v>
      </c>
      <c r="J2411" s="43">
        <f t="shared" ref="J2411:J2415" si="4728">J2412</f>
        <v>268.69999999999999</v>
      </c>
      <c r="K2411" s="43">
        <f t="shared" ref="K2411:K2415" si="4729">K2412</f>
        <v>279.5</v>
      </c>
      <c r="L2411" s="43">
        <f t="shared" ref="L2411:L2419" si="4730">L2412</f>
        <v>0</v>
      </c>
      <c r="M2411" s="43">
        <f t="shared" ref="M2411:M2419" si="4731">M2412</f>
        <v>0</v>
      </c>
      <c r="N2411" s="43">
        <f t="shared" ref="N2411:N2419" si="4732">N2412</f>
        <v>0</v>
      </c>
      <c r="O2411" s="43">
        <f t="shared" ref="O2411:O2417" si="4733">O2412</f>
        <v>0</v>
      </c>
      <c r="P2411" s="43">
        <f t="shared" ref="P2411:P2417" si="4734">P2412</f>
        <v>0</v>
      </c>
      <c r="Q2411" s="43">
        <f t="shared" ref="Q2411:Q2419" si="4735">Q2412</f>
        <v>0</v>
      </c>
      <c r="R2411" s="43">
        <f t="shared" ref="R2411:R2415" si="4736">R2412</f>
        <v>0</v>
      </c>
      <c r="S2411" s="43">
        <f t="shared" ref="S2411:S2419" si="4737">S2412</f>
        <v>0</v>
      </c>
      <c r="T2411" s="43">
        <f t="shared" ref="T2411:T2419" si="4738">T2412</f>
        <v>0</v>
      </c>
      <c r="U2411" s="43">
        <v>0</v>
      </c>
      <c r="V2411" s="43">
        <f t="shared" si="4660"/>
        <v>258.39999999999998</v>
      </c>
      <c r="W2411" s="43">
        <f t="shared" ref="W2411:W2419" si="4739">W2412</f>
        <v>0</v>
      </c>
      <c r="X2411" s="43">
        <f t="shared" ref="X2411:X2419" si="4740">X2412</f>
        <v>0</v>
      </c>
      <c r="Y2411" s="43">
        <f t="shared" ref="Y2411:Y2419" si="4741">Y2412</f>
        <v>0</v>
      </c>
      <c r="Z2411" s="43">
        <f t="shared" ref="Z2411:Z2419" si="4742">Z2412</f>
        <v>0</v>
      </c>
      <c r="AA2411" s="43">
        <f t="shared" ref="AA2411:AA2419" si="4743">AA2412</f>
        <v>0</v>
      </c>
      <c r="AB2411" s="43">
        <f t="shared" ref="AB2411:AB2417" si="4744">AB2412</f>
        <v>31.600000000000001</v>
      </c>
      <c r="AC2411" s="44">
        <f t="shared" ref="AC2411:AC2417" si="4745">AC2412</f>
        <v>206.76325</v>
      </c>
      <c r="AD2411" s="44">
        <f t="shared" ref="AD2411:AD2417" si="4746">AD2412</f>
        <v>206.76325</v>
      </c>
      <c r="AE2411" s="45">
        <f t="shared" si="4724"/>
        <v>100</v>
      </c>
      <c r="AF2411" s="43">
        <f t="shared" ref="AF2411:AF2417" si="4747">AF2412</f>
        <v>206.76325</v>
      </c>
      <c r="AG2411" s="43">
        <f t="shared" ref="AG2411:AG2417" si="4748">AG2412</f>
        <v>0</v>
      </c>
      <c r="AH2411" s="43">
        <f t="shared" ref="AH2411:AH2417" si="4749">AH2412</f>
        <v>0</v>
      </c>
      <c r="AI2411" s="43">
        <f t="shared" ref="AI2411:AI2417" si="4750">AI2412</f>
        <v>0</v>
      </c>
      <c r="AJ2411" s="43">
        <f t="shared" ref="AJ2411:AJ2417" si="4751">AJ2412</f>
        <v>0</v>
      </c>
      <c r="AK2411" s="43">
        <f t="shared" ref="AK2411:AK2417" si="4752">AK2412</f>
        <v>0</v>
      </c>
      <c r="AL2411" s="43">
        <f t="shared" si="4725"/>
        <v>206.76325</v>
      </c>
      <c r="AM2411" s="43">
        <f t="shared" si="4726"/>
        <v>51.636749999999978</v>
      </c>
      <c r="AN2411" s="2"/>
      <c r="AO2411" s="1"/>
      <c r="AP2411" s="1"/>
      <c r="AQ2411" s="1"/>
      <c r="AR2411" s="1"/>
      <c r="AS2411" s="1"/>
    </row>
    <row r="2412" ht="47.25">
      <c r="B2412" s="41" t="s">
        <v>850</v>
      </c>
      <c r="C2412" s="41" t="s">
        <v>107</v>
      </c>
      <c r="D2412" s="41" t="s">
        <v>155</v>
      </c>
      <c r="E2412" s="26" t="str">
        <f t="shared" si="4659"/>
        <v>0412</v>
      </c>
      <c r="F2412" s="41" t="s">
        <v>128</v>
      </c>
      <c r="G2412" s="41"/>
      <c r="H2412" s="42" t="s">
        <v>129</v>
      </c>
      <c r="I2412" s="43">
        <f t="shared" si="4727"/>
        <v>258.39999999999998</v>
      </c>
      <c r="J2412" s="43">
        <f t="shared" si="4728"/>
        <v>268.69999999999999</v>
      </c>
      <c r="K2412" s="43">
        <f t="shared" si="4729"/>
        <v>279.5</v>
      </c>
      <c r="L2412" s="43">
        <f t="shared" si="4730"/>
        <v>0</v>
      </c>
      <c r="M2412" s="43">
        <f t="shared" si="4731"/>
        <v>0</v>
      </c>
      <c r="N2412" s="43">
        <f t="shared" si="4732"/>
        <v>0</v>
      </c>
      <c r="O2412" s="43">
        <f t="shared" si="4733"/>
        <v>0</v>
      </c>
      <c r="P2412" s="43">
        <f t="shared" si="4734"/>
        <v>0</v>
      </c>
      <c r="Q2412" s="43">
        <f t="shared" si="4735"/>
        <v>0</v>
      </c>
      <c r="R2412" s="43">
        <f t="shared" si="4736"/>
        <v>0</v>
      </c>
      <c r="S2412" s="43">
        <f t="shared" si="4737"/>
        <v>0</v>
      </c>
      <c r="T2412" s="43">
        <f t="shared" si="4738"/>
        <v>0</v>
      </c>
      <c r="U2412" s="43">
        <v>0</v>
      </c>
      <c r="V2412" s="43">
        <f t="shared" si="4660"/>
        <v>258.39999999999998</v>
      </c>
      <c r="W2412" s="43">
        <f t="shared" si="4739"/>
        <v>0</v>
      </c>
      <c r="X2412" s="43">
        <f t="shared" si="4740"/>
        <v>0</v>
      </c>
      <c r="Y2412" s="43">
        <f t="shared" si="4741"/>
        <v>0</v>
      </c>
      <c r="Z2412" s="43">
        <f t="shared" si="4742"/>
        <v>0</v>
      </c>
      <c r="AA2412" s="43">
        <f t="shared" si="4743"/>
        <v>0</v>
      </c>
      <c r="AB2412" s="43">
        <f t="shared" si="4744"/>
        <v>31.600000000000001</v>
      </c>
      <c r="AC2412" s="44">
        <f t="shared" si="4745"/>
        <v>206.76325</v>
      </c>
      <c r="AD2412" s="44">
        <f t="shared" si="4746"/>
        <v>206.76325</v>
      </c>
      <c r="AE2412" s="45">
        <f t="shared" si="4724"/>
        <v>100</v>
      </c>
      <c r="AF2412" s="43">
        <f t="shared" si="4747"/>
        <v>206.76325</v>
      </c>
      <c r="AG2412" s="43">
        <f t="shared" si="4748"/>
        <v>0</v>
      </c>
      <c r="AH2412" s="43">
        <f t="shared" si="4749"/>
        <v>0</v>
      </c>
      <c r="AI2412" s="43">
        <f t="shared" si="4750"/>
        <v>0</v>
      </c>
      <c r="AJ2412" s="43">
        <f t="shared" si="4751"/>
        <v>0</v>
      </c>
      <c r="AK2412" s="43">
        <f t="shared" si="4752"/>
        <v>0</v>
      </c>
      <c r="AL2412" s="43">
        <f t="shared" si="4725"/>
        <v>206.76325</v>
      </c>
      <c r="AM2412" s="43">
        <f t="shared" si="4726"/>
        <v>51.636749999999978</v>
      </c>
      <c r="AN2412" s="2"/>
      <c r="AO2412" s="1"/>
      <c r="AP2412" s="1"/>
      <c r="AQ2412" s="1"/>
      <c r="AR2412" s="1"/>
      <c r="AS2412" s="1"/>
    </row>
    <row r="2413" ht="47.25">
      <c r="B2413" s="41" t="s">
        <v>850</v>
      </c>
      <c r="C2413" s="41" t="s">
        <v>107</v>
      </c>
      <c r="D2413" s="41" t="s">
        <v>155</v>
      </c>
      <c r="E2413" s="26" t="str">
        <f t="shared" si="4659"/>
        <v>0412</v>
      </c>
      <c r="F2413" s="41" t="s">
        <v>130</v>
      </c>
      <c r="G2413" s="41"/>
      <c r="H2413" s="42" t="s">
        <v>131</v>
      </c>
      <c r="I2413" s="43">
        <f t="shared" si="4727"/>
        <v>258.39999999999998</v>
      </c>
      <c r="J2413" s="43">
        <f t="shared" si="4728"/>
        <v>268.69999999999999</v>
      </c>
      <c r="K2413" s="43">
        <f t="shared" si="4729"/>
        <v>279.5</v>
      </c>
      <c r="L2413" s="43">
        <f t="shared" si="4730"/>
        <v>0</v>
      </c>
      <c r="M2413" s="43">
        <f t="shared" si="4731"/>
        <v>0</v>
      </c>
      <c r="N2413" s="43">
        <f t="shared" si="4732"/>
        <v>0</v>
      </c>
      <c r="O2413" s="43">
        <f t="shared" si="4733"/>
        <v>0</v>
      </c>
      <c r="P2413" s="43">
        <f t="shared" si="4734"/>
        <v>0</v>
      </c>
      <c r="Q2413" s="43">
        <f t="shared" si="4735"/>
        <v>0</v>
      </c>
      <c r="R2413" s="43">
        <f t="shared" si="4736"/>
        <v>0</v>
      </c>
      <c r="S2413" s="43">
        <f t="shared" si="4737"/>
        <v>0</v>
      </c>
      <c r="T2413" s="43">
        <f t="shared" si="4738"/>
        <v>0</v>
      </c>
      <c r="U2413" s="43">
        <v>0</v>
      </c>
      <c r="V2413" s="43">
        <f t="shared" si="4660"/>
        <v>258.39999999999998</v>
      </c>
      <c r="W2413" s="43">
        <f t="shared" si="4739"/>
        <v>0</v>
      </c>
      <c r="X2413" s="43">
        <f t="shared" si="4740"/>
        <v>0</v>
      </c>
      <c r="Y2413" s="43">
        <f t="shared" si="4741"/>
        <v>0</v>
      </c>
      <c r="Z2413" s="43">
        <f t="shared" si="4742"/>
        <v>0</v>
      </c>
      <c r="AA2413" s="43">
        <f t="shared" si="4743"/>
        <v>0</v>
      </c>
      <c r="AB2413" s="43">
        <f t="shared" si="4744"/>
        <v>31.600000000000001</v>
      </c>
      <c r="AC2413" s="44">
        <f t="shared" si="4745"/>
        <v>206.76325</v>
      </c>
      <c r="AD2413" s="44">
        <f t="shared" si="4746"/>
        <v>206.76325</v>
      </c>
      <c r="AE2413" s="45">
        <f t="shared" si="4724"/>
        <v>100</v>
      </c>
      <c r="AF2413" s="43">
        <f t="shared" si="4747"/>
        <v>206.76325</v>
      </c>
      <c r="AG2413" s="43">
        <f t="shared" si="4748"/>
        <v>0</v>
      </c>
      <c r="AH2413" s="43">
        <f t="shared" si="4749"/>
        <v>0</v>
      </c>
      <c r="AI2413" s="43">
        <f t="shared" si="4750"/>
        <v>0</v>
      </c>
      <c r="AJ2413" s="43">
        <f t="shared" si="4751"/>
        <v>0</v>
      </c>
      <c r="AK2413" s="43">
        <f t="shared" si="4752"/>
        <v>0</v>
      </c>
      <c r="AL2413" s="43">
        <f t="shared" si="4725"/>
        <v>206.76325</v>
      </c>
      <c r="AM2413" s="43">
        <f t="shared" si="4726"/>
        <v>51.636749999999978</v>
      </c>
      <c r="AN2413" s="2"/>
      <c r="AR2413" s="1"/>
      <c r="AS2413" s="1"/>
    </row>
    <row r="2414" ht="63">
      <c r="B2414" s="41" t="s">
        <v>850</v>
      </c>
      <c r="C2414" s="41" t="s">
        <v>107</v>
      </c>
      <c r="D2414" s="41" t="s">
        <v>155</v>
      </c>
      <c r="E2414" s="26" t="str">
        <f t="shared" si="4659"/>
        <v>0412</v>
      </c>
      <c r="F2414" s="41" t="s">
        <v>771</v>
      </c>
      <c r="G2414" s="41"/>
      <c r="H2414" s="42" t="s">
        <v>772</v>
      </c>
      <c r="I2414" s="43">
        <f t="shared" si="4727"/>
        <v>258.39999999999998</v>
      </c>
      <c r="J2414" s="43">
        <f t="shared" si="4728"/>
        <v>268.69999999999999</v>
      </c>
      <c r="K2414" s="43">
        <f t="shared" si="4729"/>
        <v>279.5</v>
      </c>
      <c r="L2414" s="43">
        <f t="shared" si="4730"/>
        <v>0</v>
      </c>
      <c r="M2414" s="43">
        <f t="shared" si="4731"/>
        <v>0</v>
      </c>
      <c r="N2414" s="43">
        <f t="shared" si="4732"/>
        <v>0</v>
      </c>
      <c r="O2414" s="43">
        <f t="shared" si="4733"/>
        <v>0</v>
      </c>
      <c r="P2414" s="43">
        <f t="shared" si="4734"/>
        <v>0</v>
      </c>
      <c r="Q2414" s="43">
        <f t="shared" si="4735"/>
        <v>0</v>
      </c>
      <c r="R2414" s="43">
        <f t="shared" si="4736"/>
        <v>0</v>
      </c>
      <c r="S2414" s="43">
        <f t="shared" si="4737"/>
        <v>0</v>
      </c>
      <c r="T2414" s="43">
        <f t="shared" si="4738"/>
        <v>0</v>
      </c>
      <c r="U2414" s="43">
        <v>0</v>
      </c>
      <c r="V2414" s="43">
        <f t="shared" si="4660"/>
        <v>258.39999999999998</v>
      </c>
      <c r="W2414" s="43">
        <f t="shared" si="4739"/>
        <v>0</v>
      </c>
      <c r="X2414" s="43">
        <f t="shared" si="4740"/>
        <v>0</v>
      </c>
      <c r="Y2414" s="43">
        <f t="shared" si="4741"/>
        <v>0</v>
      </c>
      <c r="Z2414" s="43">
        <f t="shared" si="4742"/>
        <v>0</v>
      </c>
      <c r="AA2414" s="43">
        <f t="shared" si="4743"/>
        <v>0</v>
      </c>
      <c r="AB2414" s="43">
        <f t="shared" si="4744"/>
        <v>31.600000000000001</v>
      </c>
      <c r="AC2414" s="44">
        <f t="shared" si="4745"/>
        <v>206.76325</v>
      </c>
      <c r="AD2414" s="44">
        <f t="shared" si="4746"/>
        <v>206.76325</v>
      </c>
      <c r="AE2414" s="45">
        <f t="shared" si="4724"/>
        <v>100</v>
      </c>
      <c r="AF2414" s="43">
        <f t="shared" si="4747"/>
        <v>206.76325</v>
      </c>
      <c r="AG2414" s="43">
        <f t="shared" si="4748"/>
        <v>0</v>
      </c>
      <c r="AH2414" s="43">
        <f t="shared" si="4749"/>
        <v>0</v>
      </c>
      <c r="AI2414" s="43">
        <f t="shared" si="4750"/>
        <v>0</v>
      </c>
      <c r="AJ2414" s="43">
        <f t="shared" si="4751"/>
        <v>0</v>
      </c>
      <c r="AK2414" s="43">
        <f t="shared" si="4752"/>
        <v>0</v>
      </c>
      <c r="AL2414" s="43">
        <f t="shared" si="4725"/>
        <v>206.76325</v>
      </c>
      <c r="AM2414" s="43">
        <f t="shared" si="4726"/>
        <v>51.636749999999978</v>
      </c>
      <c r="AN2414" s="2"/>
      <c r="AO2414" s="1"/>
      <c r="AP2414" s="1"/>
      <c r="AQ2414" s="1"/>
      <c r="AR2414" s="1"/>
      <c r="AS2414" s="1"/>
    </row>
    <row r="2415" ht="31.5">
      <c r="B2415" s="41" t="s">
        <v>850</v>
      </c>
      <c r="C2415" s="41" t="s">
        <v>107</v>
      </c>
      <c r="D2415" s="41" t="s">
        <v>155</v>
      </c>
      <c r="E2415" s="26" t="str">
        <f t="shared" ref="E2415:E2478" si="4753">CONCATENATE(C2415,D2415)</f>
        <v>0412</v>
      </c>
      <c r="F2415" s="41" t="s">
        <v>771</v>
      </c>
      <c r="G2415" s="41" t="s">
        <v>53</v>
      </c>
      <c r="H2415" s="42" t="s">
        <v>54</v>
      </c>
      <c r="I2415" s="43">
        <f t="shared" si="4727"/>
        <v>258.39999999999998</v>
      </c>
      <c r="J2415" s="43">
        <f t="shared" si="4728"/>
        <v>268.69999999999999</v>
      </c>
      <c r="K2415" s="43">
        <f t="shared" si="4729"/>
        <v>279.5</v>
      </c>
      <c r="L2415" s="43">
        <f t="shared" si="4730"/>
        <v>0</v>
      </c>
      <c r="M2415" s="43">
        <f t="shared" si="4731"/>
        <v>0</v>
      </c>
      <c r="N2415" s="43">
        <f t="shared" si="4732"/>
        <v>0</v>
      </c>
      <c r="O2415" s="43">
        <f t="shared" si="4733"/>
        <v>0</v>
      </c>
      <c r="P2415" s="43">
        <f t="shared" si="4734"/>
        <v>0</v>
      </c>
      <c r="Q2415" s="43">
        <f t="shared" si="4735"/>
        <v>0</v>
      </c>
      <c r="R2415" s="43">
        <f t="shared" si="4736"/>
        <v>0</v>
      </c>
      <c r="S2415" s="43">
        <f t="shared" si="4737"/>
        <v>0</v>
      </c>
      <c r="T2415" s="43">
        <f t="shared" si="4738"/>
        <v>0</v>
      </c>
      <c r="U2415" s="43">
        <v>0</v>
      </c>
      <c r="V2415" s="43">
        <f t="shared" ref="V2415:V2478" si="4754">I2415+L2415+U2415+T2415+S2415+R2415+Q2415+P2415+O2415</f>
        <v>258.39999999999998</v>
      </c>
      <c r="W2415" s="43">
        <f t="shared" si="4739"/>
        <v>0</v>
      </c>
      <c r="X2415" s="43">
        <f t="shared" si="4740"/>
        <v>0</v>
      </c>
      <c r="Y2415" s="43">
        <f t="shared" si="4741"/>
        <v>0</v>
      </c>
      <c r="Z2415" s="43">
        <f t="shared" si="4742"/>
        <v>0</v>
      </c>
      <c r="AA2415" s="43">
        <f t="shared" si="4743"/>
        <v>0</v>
      </c>
      <c r="AB2415" s="43">
        <f t="shared" si="4744"/>
        <v>31.600000000000001</v>
      </c>
      <c r="AC2415" s="44">
        <f t="shared" si="4745"/>
        <v>206.76325</v>
      </c>
      <c r="AD2415" s="44">
        <f t="shared" si="4746"/>
        <v>206.76325</v>
      </c>
      <c r="AE2415" s="45">
        <f t="shared" si="4724"/>
        <v>100</v>
      </c>
      <c r="AF2415" s="43">
        <f t="shared" si="4747"/>
        <v>206.76325</v>
      </c>
      <c r="AG2415" s="43">
        <f t="shared" si="4748"/>
        <v>0</v>
      </c>
      <c r="AH2415" s="43">
        <f t="shared" si="4749"/>
        <v>0</v>
      </c>
      <c r="AI2415" s="43">
        <f t="shared" si="4750"/>
        <v>0</v>
      </c>
      <c r="AJ2415" s="43">
        <f t="shared" si="4751"/>
        <v>0</v>
      </c>
      <c r="AK2415" s="43">
        <f t="shared" si="4752"/>
        <v>0</v>
      </c>
      <c r="AL2415" s="43">
        <f t="shared" si="4725"/>
        <v>206.76325</v>
      </c>
      <c r="AM2415" s="43">
        <f t="shared" si="4726"/>
        <v>51.636749999999978</v>
      </c>
      <c r="AN2415" s="2"/>
      <c r="AO2415" s="1"/>
      <c r="AP2415" s="1"/>
      <c r="AQ2415" s="1"/>
      <c r="AR2415" s="1"/>
      <c r="AS2415" s="1"/>
    </row>
    <row r="2416" ht="31.5">
      <c r="B2416" s="41" t="s">
        <v>850</v>
      </c>
      <c r="C2416" s="41" t="s">
        <v>107</v>
      </c>
      <c r="D2416" s="41" t="s">
        <v>155</v>
      </c>
      <c r="E2416" s="26" t="str">
        <f t="shared" si="4753"/>
        <v>0412</v>
      </c>
      <c r="F2416" s="41" t="s">
        <v>771</v>
      </c>
      <c r="G2416" s="41" t="s">
        <v>55</v>
      </c>
      <c r="H2416" s="42" t="s">
        <v>56</v>
      </c>
      <c r="I2416" s="43">
        <f>224.2+34.2</f>
        <v>258.39999999999998</v>
      </c>
      <c r="J2416" s="43">
        <f>233.2+35.5</f>
        <v>268.69999999999999</v>
      </c>
      <c r="K2416" s="43">
        <f>242.6+36.9</f>
        <v>279.5</v>
      </c>
      <c r="L2416" s="43"/>
      <c r="M2416" s="43"/>
      <c r="N2416" s="43"/>
      <c r="O2416" s="43">
        <v>0</v>
      </c>
      <c r="P2416" s="43">
        <v>0</v>
      </c>
      <c r="Q2416" s="43">
        <v>0</v>
      </c>
      <c r="R2416" s="43">
        <f>5988.052-5988.052</f>
        <v>0</v>
      </c>
      <c r="S2416" s="43">
        <v>0</v>
      </c>
      <c r="T2416" s="43">
        <v>0</v>
      </c>
      <c r="U2416" s="43">
        <v>0</v>
      </c>
      <c r="V2416" s="43">
        <f t="shared" si="4754"/>
        <v>258.39999999999998</v>
      </c>
      <c r="W2416" s="43"/>
      <c r="X2416" s="43"/>
      <c r="Y2416" s="43"/>
      <c r="Z2416" s="43"/>
      <c r="AA2416" s="43"/>
      <c r="AB2416" s="43">
        <v>31.600000000000001</v>
      </c>
      <c r="AC2416" s="44">
        <v>206.76325</v>
      </c>
      <c r="AD2416" s="44">
        <v>206.76325</v>
      </c>
      <c r="AE2416" s="45">
        <f t="shared" si="4724"/>
        <v>100</v>
      </c>
      <c r="AF2416" s="43">
        <v>206.76325</v>
      </c>
      <c r="AG2416" s="43">
        <v>0</v>
      </c>
      <c r="AH2416" s="43">
        <v>0</v>
      </c>
      <c r="AI2416" s="43">
        <v>0</v>
      </c>
      <c r="AJ2416" s="43">
        <v>0</v>
      </c>
      <c r="AK2416" s="43">
        <v>0</v>
      </c>
      <c r="AL2416" s="43">
        <f t="shared" si="4725"/>
        <v>206.76325</v>
      </c>
      <c r="AM2416" s="43">
        <f t="shared" si="4726"/>
        <v>51.636749999999978</v>
      </c>
      <c r="AN2416" s="19"/>
      <c r="AO2416" s="1"/>
      <c r="AP2416" s="1"/>
      <c r="AQ2416" s="1"/>
      <c r="AR2416" s="1"/>
      <c r="AS2416" s="1"/>
    </row>
    <row r="2417" ht="31.5">
      <c r="B2417" s="41" t="s">
        <v>850</v>
      </c>
      <c r="C2417" s="41" t="s">
        <v>107</v>
      </c>
      <c r="D2417" s="41" t="s">
        <v>155</v>
      </c>
      <c r="E2417" s="26" t="str">
        <f t="shared" si="4753"/>
        <v>0412</v>
      </c>
      <c r="F2417" s="41" t="s">
        <v>157</v>
      </c>
      <c r="G2417" s="41"/>
      <c r="H2417" s="42" t="s">
        <v>158</v>
      </c>
      <c r="I2417" s="43">
        <f t="shared" ref="I2417:I2419" si="4755">I2418</f>
        <v>255.5</v>
      </c>
      <c r="J2417" s="43">
        <f t="shared" ref="J2417:J2419" si="4756">J2418</f>
        <v>255.5</v>
      </c>
      <c r="K2417" s="43">
        <f t="shared" ref="K2417:K2419" si="4757">K2418</f>
        <v>255.5</v>
      </c>
      <c r="L2417" s="43">
        <f t="shared" si="4730"/>
        <v>0</v>
      </c>
      <c r="M2417" s="43">
        <f t="shared" si="4731"/>
        <v>0</v>
      </c>
      <c r="N2417" s="43">
        <f t="shared" si="4732"/>
        <v>0</v>
      </c>
      <c r="O2417" s="43">
        <f t="shared" si="4733"/>
        <v>0</v>
      </c>
      <c r="P2417" s="43">
        <f t="shared" si="4734"/>
        <v>62.866999999999997</v>
      </c>
      <c r="Q2417" s="43">
        <f t="shared" si="4735"/>
        <v>0</v>
      </c>
      <c r="R2417" s="43">
        <f t="shared" ref="R2417:R2419" si="4758">R2418</f>
        <v>0</v>
      </c>
      <c r="S2417" s="43">
        <f t="shared" si="4737"/>
        <v>0</v>
      </c>
      <c r="T2417" s="43">
        <f t="shared" si="4738"/>
        <v>0</v>
      </c>
      <c r="U2417" s="43">
        <v>0</v>
      </c>
      <c r="V2417" s="43">
        <f t="shared" si="4754"/>
        <v>318.36700000000002</v>
      </c>
      <c r="W2417" s="43">
        <f t="shared" si="4739"/>
        <v>0</v>
      </c>
      <c r="X2417" s="43">
        <f t="shared" si="4740"/>
        <v>0</v>
      </c>
      <c r="Y2417" s="43">
        <f t="shared" si="4741"/>
        <v>0</v>
      </c>
      <c r="Z2417" s="43">
        <f t="shared" si="4742"/>
        <v>0</v>
      </c>
      <c r="AA2417" s="43">
        <f t="shared" si="4743"/>
        <v>0</v>
      </c>
      <c r="AB2417" s="43">
        <f t="shared" si="4744"/>
        <v>812</v>
      </c>
      <c r="AC2417" s="44">
        <f t="shared" si="4745"/>
        <v>857.00289999999995</v>
      </c>
      <c r="AD2417" s="44">
        <f t="shared" si="4746"/>
        <v>854.88999999999999</v>
      </c>
      <c r="AE2417" s="45">
        <f t="shared" si="4724"/>
        <v>99.753454743268662</v>
      </c>
      <c r="AF2417" s="43">
        <f t="shared" si="4747"/>
        <v>874.86699999999996</v>
      </c>
      <c r="AG2417" s="43">
        <f t="shared" si="4748"/>
        <v>0</v>
      </c>
      <c r="AH2417" s="43">
        <f t="shared" si="4749"/>
        <v>0</v>
      </c>
      <c r="AI2417" s="43">
        <f t="shared" si="4750"/>
        <v>0</v>
      </c>
      <c r="AJ2417" s="43">
        <f t="shared" si="4751"/>
        <v>0</v>
      </c>
      <c r="AK2417" s="43">
        <f t="shared" si="4752"/>
        <v>0</v>
      </c>
      <c r="AL2417" s="43">
        <f t="shared" si="4725"/>
        <v>874.86699999999996</v>
      </c>
      <c r="AM2417" s="43">
        <f t="shared" si="4726"/>
        <v>-556.5</v>
      </c>
      <c r="AN2417" s="2"/>
      <c r="AO2417" s="1"/>
      <c r="AP2417" s="1"/>
      <c r="AQ2417" s="1"/>
      <c r="AR2417" s="1"/>
      <c r="AS2417" s="1"/>
    </row>
    <row r="2418" ht="31.5">
      <c r="B2418" s="41" t="s">
        <v>850</v>
      </c>
      <c r="C2418" s="41" t="s">
        <v>107</v>
      </c>
      <c r="D2418" s="41" t="s">
        <v>155</v>
      </c>
      <c r="E2418" s="26" t="str">
        <f t="shared" si="4753"/>
        <v>0412</v>
      </c>
      <c r="F2418" s="41" t="s">
        <v>169</v>
      </c>
      <c r="G2418" s="41"/>
      <c r="H2418" s="42" t="s">
        <v>170</v>
      </c>
      <c r="I2418" s="43">
        <f t="shared" si="4755"/>
        <v>255.5</v>
      </c>
      <c r="J2418" s="43">
        <f t="shared" si="4756"/>
        <v>255.5</v>
      </c>
      <c r="K2418" s="43">
        <f t="shared" si="4757"/>
        <v>255.5</v>
      </c>
      <c r="L2418" s="43">
        <f t="shared" si="4730"/>
        <v>0</v>
      </c>
      <c r="M2418" s="43">
        <f t="shared" si="4731"/>
        <v>0</v>
      </c>
      <c r="N2418" s="43">
        <f t="shared" si="4732"/>
        <v>0</v>
      </c>
      <c r="O2418" s="43">
        <f>O2419+O2425</f>
        <v>0</v>
      </c>
      <c r="P2418" s="43">
        <f>P2419+P2425</f>
        <v>62.866999999999997</v>
      </c>
      <c r="Q2418" s="43">
        <f t="shared" si="4735"/>
        <v>0</v>
      </c>
      <c r="R2418" s="43">
        <f t="shared" si="4758"/>
        <v>0</v>
      </c>
      <c r="S2418" s="43">
        <f t="shared" si="4737"/>
        <v>0</v>
      </c>
      <c r="T2418" s="43">
        <f t="shared" si="4738"/>
        <v>0</v>
      </c>
      <c r="U2418" s="43">
        <v>0</v>
      </c>
      <c r="V2418" s="43">
        <f t="shared" si="4754"/>
        <v>318.36700000000002</v>
      </c>
      <c r="W2418" s="43">
        <f t="shared" si="4739"/>
        <v>0</v>
      </c>
      <c r="X2418" s="43">
        <f t="shared" si="4740"/>
        <v>0</v>
      </c>
      <c r="Y2418" s="43">
        <f t="shared" si="4741"/>
        <v>0</v>
      </c>
      <c r="Z2418" s="43">
        <f t="shared" si="4742"/>
        <v>0</v>
      </c>
      <c r="AA2418" s="43">
        <f t="shared" si="4743"/>
        <v>0</v>
      </c>
      <c r="AB2418" s="43">
        <f>AB2419+AB2425</f>
        <v>812</v>
      </c>
      <c r="AC2418" s="44">
        <f>AC2419+AC2425</f>
        <v>857.00289999999995</v>
      </c>
      <c r="AD2418" s="44">
        <f>AD2419+AD2425</f>
        <v>854.88999999999999</v>
      </c>
      <c r="AE2418" s="45">
        <f t="shared" si="4724"/>
        <v>99.753454743268662</v>
      </c>
      <c r="AF2418" s="43">
        <f>AF2419+AF2425</f>
        <v>874.86699999999996</v>
      </c>
      <c r="AG2418" s="43">
        <f>AG2419+AG2425</f>
        <v>0</v>
      </c>
      <c r="AH2418" s="43">
        <f>AH2419+AH2425</f>
        <v>0</v>
      </c>
      <c r="AI2418" s="43">
        <f>AI2419+AI2425</f>
        <v>0</v>
      </c>
      <c r="AJ2418" s="43">
        <f>AJ2419+AJ2425</f>
        <v>0</v>
      </c>
      <c r="AK2418" s="43">
        <f>AK2419+AK2425</f>
        <v>0</v>
      </c>
      <c r="AL2418" s="43">
        <f t="shared" si="4725"/>
        <v>874.86699999999996</v>
      </c>
      <c r="AM2418" s="43">
        <f t="shared" si="4726"/>
        <v>-556.5</v>
      </c>
      <c r="AN2418" s="2"/>
      <c r="AO2418" s="1"/>
      <c r="AP2418" s="1"/>
      <c r="AQ2418" s="1"/>
      <c r="AR2418" s="1"/>
      <c r="AS2418" s="1"/>
    </row>
    <row r="2419" ht="63">
      <c r="B2419" s="41" t="s">
        <v>850</v>
      </c>
      <c r="C2419" s="41" t="s">
        <v>107</v>
      </c>
      <c r="D2419" s="41" t="s">
        <v>155</v>
      </c>
      <c r="E2419" s="26" t="str">
        <f t="shared" si="4753"/>
        <v>0412</v>
      </c>
      <c r="F2419" s="41" t="s">
        <v>773</v>
      </c>
      <c r="G2419" s="41"/>
      <c r="H2419" s="42" t="s">
        <v>774</v>
      </c>
      <c r="I2419" s="43">
        <f t="shared" si="4755"/>
        <v>255.5</v>
      </c>
      <c r="J2419" s="43">
        <f t="shared" si="4756"/>
        <v>255.5</v>
      </c>
      <c r="K2419" s="43">
        <f t="shared" si="4757"/>
        <v>255.5</v>
      </c>
      <c r="L2419" s="43">
        <f t="shared" si="4730"/>
        <v>0</v>
      </c>
      <c r="M2419" s="43">
        <f t="shared" si="4731"/>
        <v>0</v>
      </c>
      <c r="N2419" s="43">
        <f t="shared" si="4732"/>
        <v>0</v>
      </c>
      <c r="O2419" s="43">
        <f>O2420</f>
        <v>0</v>
      </c>
      <c r="P2419" s="43">
        <f>P2420</f>
        <v>0</v>
      </c>
      <c r="Q2419" s="43">
        <f t="shared" si="4735"/>
        <v>0</v>
      </c>
      <c r="R2419" s="43">
        <f t="shared" si="4758"/>
        <v>0</v>
      </c>
      <c r="S2419" s="43">
        <f t="shared" si="4737"/>
        <v>0</v>
      </c>
      <c r="T2419" s="43">
        <f t="shared" si="4738"/>
        <v>0</v>
      </c>
      <c r="U2419" s="43">
        <v>0</v>
      </c>
      <c r="V2419" s="43">
        <f t="shared" si="4754"/>
        <v>255.5</v>
      </c>
      <c r="W2419" s="43">
        <f t="shared" si="4739"/>
        <v>0</v>
      </c>
      <c r="X2419" s="43">
        <f t="shared" si="4740"/>
        <v>0</v>
      </c>
      <c r="Y2419" s="43">
        <f t="shared" si="4741"/>
        <v>0</v>
      </c>
      <c r="Z2419" s="43">
        <f t="shared" si="4742"/>
        <v>0</v>
      </c>
      <c r="AA2419" s="43">
        <f t="shared" si="4743"/>
        <v>0</v>
      </c>
      <c r="AB2419" s="43">
        <f>AB2420</f>
        <v>812</v>
      </c>
      <c r="AC2419" s="44">
        <f>AC2420</f>
        <v>812</v>
      </c>
      <c r="AD2419" s="44">
        <f>AD2420</f>
        <v>812</v>
      </c>
      <c r="AE2419" s="45">
        <f t="shared" si="4724"/>
        <v>100</v>
      </c>
      <c r="AF2419" s="43">
        <f>AF2420</f>
        <v>812</v>
      </c>
      <c r="AG2419" s="43">
        <f>AG2420</f>
        <v>0</v>
      </c>
      <c r="AH2419" s="43">
        <f>AH2420</f>
        <v>0</v>
      </c>
      <c r="AI2419" s="43">
        <f>AI2420</f>
        <v>0</v>
      </c>
      <c r="AJ2419" s="43">
        <f>AJ2420</f>
        <v>0</v>
      </c>
      <c r="AK2419" s="43">
        <f>AK2420</f>
        <v>0</v>
      </c>
      <c r="AL2419" s="43">
        <f t="shared" si="4725"/>
        <v>812</v>
      </c>
      <c r="AM2419" s="43">
        <f t="shared" si="4726"/>
        <v>-556.5</v>
      </c>
      <c r="AN2419" s="2"/>
      <c r="AR2419" s="1"/>
      <c r="AS2419" s="1"/>
    </row>
    <row r="2420" ht="47.25">
      <c r="B2420" s="41" t="s">
        <v>850</v>
      </c>
      <c r="C2420" s="41" t="s">
        <v>107</v>
      </c>
      <c r="D2420" s="41" t="s">
        <v>155</v>
      </c>
      <c r="E2420" s="26" t="str">
        <f t="shared" si="4753"/>
        <v>0412</v>
      </c>
      <c r="F2420" s="41" t="s">
        <v>775</v>
      </c>
      <c r="G2420" s="41"/>
      <c r="H2420" s="42" t="s">
        <v>776</v>
      </c>
      <c r="I2420" s="43">
        <f>I2421+I2423</f>
        <v>255.5</v>
      </c>
      <c r="J2420" s="43">
        <f>J2421+J2423</f>
        <v>255.5</v>
      </c>
      <c r="K2420" s="43">
        <f>K2421+K2423</f>
        <v>255.5</v>
      </c>
      <c r="L2420" s="43">
        <f>L2421+L2423</f>
        <v>0</v>
      </c>
      <c r="M2420" s="43">
        <f>M2421+M2423</f>
        <v>0</v>
      </c>
      <c r="N2420" s="43">
        <f>N2421+N2423</f>
        <v>0</v>
      </c>
      <c r="O2420" s="43">
        <f>O2421+O2423</f>
        <v>0</v>
      </c>
      <c r="P2420" s="43">
        <f>P2421+P2423</f>
        <v>0</v>
      </c>
      <c r="Q2420" s="43">
        <f>Q2421+Q2423</f>
        <v>0</v>
      </c>
      <c r="R2420" s="43">
        <f>R2421+R2423</f>
        <v>0</v>
      </c>
      <c r="S2420" s="43">
        <f>S2421+S2423</f>
        <v>0</v>
      </c>
      <c r="T2420" s="43">
        <f>T2421+T2423</f>
        <v>0</v>
      </c>
      <c r="U2420" s="43">
        <v>0</v>
      </c>
      <c r="V2420" s="43">
        <f t="shared" si="4754"/>
        <v>255.5</v>
      </c>
      <c r="W2420" s="43">
        <f>W2421+W2423</f>
        <v>0</v>
      </c>
      <c r="X2420" s="43">
        <f>X2421+X2423</f>
        <v>0</v>
      </c>
      <c r="Y2420" s="43">
        <f>Y2421+Y2423</f>
        <v>0</v>
      </c>
      <c r="Z2420" s="43">
        <f>Z2421+Z2423</f>
        <v>0</v>
      </c>
      <c r="AA2420" s="43">
        <f>AA2421+AA2423</f>
        <v>0</v>
      </c>
      <c r="AB2420" s="43">
        <f>AB2421+AB2423</f>
        <v>812</v>
      </c>
      <c r="AC2420" s="44">
        <f>AC2421+AC2423</f>
        <v>812</v>
      </c>
      <c r="AD2420" s="44">
        <f>AD2421+AD2423</f>
        <v>812</v>
      </c>
      <c r="AE2420" s="45">
        <f t="shared" si="4724"/>
        <v>100</v>
      </c>
      <c r="AF2420" s="43">
        <f>AF2421+AF2423</f>
        <v>812</v>
      </c>
      <c r="AG2420" s="43">
        <f>AG2421+AG2423</f>
        <v>0</v>
      </c>
      <c r="AH2420" s="43">
        <f>AH2421+AH2423</f>
        <v>0</v>
      </c>
      <c r="AI2420" s="43">
        <f>AI2421+AI2423</f>
        <v>0</v>
      </c>
      <c r="AJ2420" s="43">
        <f>AJ2421+AJ2423</f>
        <v>0</v>
      </c>
      <c r="AK2420" s="43">
        <f>AK2421+AK2423</f>
        <v>0</v>
      </c>
      <c r="AL2420" s="43">
        <f t="shared" si="4725"/>
        <v>812</v>
      </c>
      <c r="AM2420" s="43">
        <f t="shared" si="4726"/>
        <v>-556.5</v>
      </c>
      <c r="AN2420" s="2"/>
      <c r="AO2420" s="1"/>
      <c r="AP2420" s="1"/>
      <c r="AQ2420" s="1"/>
      <c r="AR2420" s="1"/>
      <c r="AS2420" s="1"/>
    </row>
    <row r="2421" ht="31.5" hidden="1">
      <c r="B2421" s="41" t="s">
        <v>850</v>
      </c>
      <c r="C2421" s="41" t="s">
        <v>107</v>
      </c>
      <c r="D2421" s="41" t="s">
        <v>155</v>
      </c>
      <c r="E2421" s="26" t="str">
        <f t="shared" si="4753"/>
        <v>0412</v>
      </c>
      <c r="F2421" s="41" t="s">
        <v>775</v>
      </c>
      <c r="G2421" s="41" t="s">
        <v>53</v>
      </c>
      <c r="H2421" s="42" t="s">
        <v>54</v>
      </c>
      <c r="I2421" s="43">
        <f>I2422</f>
        <v>0</v>
      </c>
      <c r="J2421" s="43">
        <f>J2422</f>
        <v>0</v>
      </c>
      <c r="K2421" s="43">
        <f>K2422</f>
        <v>0</v>
      </c>
      <c r="L2421" s="43">
        <f>L2422</f>
        <v>0</v>
      </c>
      <c r="M2421" s="43">
        <f>M2422</f>
        <v>0</v>
      </c>
      <c r="N2421" s="43">
        <f>N2422</f>
        <v>0</v>
      </c>
      <c r="O2421" s="43">
        <f>O2422</f>
        <v>0</v>
      </c>
      <c r="P2421" s="43">
        <f>P2422</f>
        <v>0</v>
      </c>
      <c r="Q2421" s="43">
        <f>Q2422</f>
        <v>0</v>
      </c>
      <c r="R2421" s="43">
        <f>R2422</f>
        <v>0</v>
      </c>
      <c r="S2421" s="43">
        <f>S2422</f>
        <v>0</v>
      </c>
      <c r="T2421" s="43">
        <f>T2422</f>
        <v>0</v>
      </c>
      <c r="U2421" s="43">
        <v>0</v>
      </c>
      <c r="V2421" s="43">
        <f t="shared" si="4754"/>
        <v>0</v>
      </c>
      <c r="W2421" s="43">
        <f>W2422</f>
        <v>0</v>
      </c>
      <c r="X2421" s="43">
        <f>X2422</f>
        <v>0</v>
      </c>
      <c r="Y2421" s="43">
        <f>Y2422</f>
        <v>0</v>
      </c>
      <c r="Z2421" s="43">
        <f>Z2422</f>
        <v>0</v>
      </c>
      <c r="AA2421" s="43">
        <f>AA2422</f>
        <v>0</v>
      </c>
      <c r="AB2421" s="43">
        <f>AB2422</f>
        <v>0</v>
      </c>
      <c r="AC2421" s="44">
        <f>AC2422</f>
        <v>0</v>
      </c>
      <c r="AD2421" s="44">
        <f>AD2422</f>
        <v>0</v>
      </c>
      <c r="AE2421" s="45" t="e">
        <f t="shared" si="4724"/>
        <v>#DIV/0!</v>
      </c>
      <c r="AF2421" s="46">
        <f>AF2422</f>
        <v>0</v>
      </c>
      <c r="AG2421" s="46">
        <f>AG2422</f>
        <v>0</v>
      </c>
      <c r="AH2421" s="47">
        <f>AH2422</f>
        <v>0</v>
      </c>
      <c r="AI2421" s="47">
        <f>AI2422</f>
        <v>0</v>
      </c>
      <c r="AJ2421" s="47">
        <f>AJ2422</f>
        <v>0</v>
      </c>
      <c r="AK2421" s="47">
        <f>AK2422</f>
        <v>0</v>
      </c>
      <c r="AL2421" s="47">
        <f t="shared" si="4725"/>
        <v>0</v>
      </c>
      <c r="AM2421" s="47">
        <f t="shared" si="4726"/>
        <v>0</v>
      </c>
      <c r="AN2421" s="48" t="s">
        <v>36</v>
      </c>
      <c r="AR2421" s="1"/>
      <c r="AS2421" s="1"/>
    </row>
    <row r="2422" ht="31.5" hidden="1">
      <c r="B2422" s="41" t="s">
        <v>850</v>
      </c>
      <c r="C2422" s="41" t="s">
        <v>107</v>
      </c>
      <c r="D2422" s="41" t="s">
        <v>155</v>
      </c>
      <c r="E2422" s="26" t="str">
        <f t="shared" si="4753"/>
        <v>0412</v>
      </c>
      <c r="F2422" s="41" t="s">
        <v>775</v>
      </c>
      <c r="G2422" s="41" t="s">
        <v>55</v>
      </c>
      <c r="H2422" s="42" t="s">
        <v>56</v>
      </c>
      <c r="I2422" s="43"/>
      <c r="J2422" s="43"/>
      <c r="K2422" s="43"/>
      <c r="L2422" s="43"/>
      <c r="M2422" s="43"/>
      <c r="N2422" s="43"/>
      <c r="O2422" s="43">
        <v>0</v>
      </c>
      <c r="P2422" s="43">
        <v>0</v>
      </c>
      <c r="Q2422" s="43">
        <v>0</v>
      </c>
      <c r="R2422" s="43">
        <v>0</v>
      </c>
      <c r="S2422" s="43">
        <v>0</v>
      </c>
      <c r="T2422" s="43">
        <v>0</v>
      </c>
      <c r="U2422" s="43">
        <v>0</v>
      </c>
      <c r="V2422" s="43">
        <f t="shared" si="4754"/>
        <v>0</v>
      </c>
      <c r="W2422" s="43"/>
      <c r="X2422" s="43"/>
      <c r="Y2422" s="43"/>
      <c r="Z2422" s="43"/>
      <c r="AA2422" s="43"/>
      <c r="AB2422" s="43">
        <v>0</v>
      </c>
      <c r="AC2422" s="44">
        <v>0</v>
      </c>
      <c r="AD2422" s="44">
        <v>0</v>
      </c>
      <c r="AE2422" s="45" t="e">
        <f t="shared" si="4724"/>
        <v>#DIV/0!</v>
      </c>
      <c r="AF2422" s="46">
        <v>0</v>
      </c>
      <c r="AG2422" s="46">
        <v>0</v>
      </c>
      <c r="AH2422" s="47">
        <v>0</v>
      </c>
      <c r="AI2422" s="47">
        <v>0</v>
      </c>
      <c r="AJ2422" s="47">
        <v>0</v>
      </c>
      <c r="AK2422" s="47">
        <v>0</v>
      </c>
      <c r="AL2422" s="47">
        <f t="shared" si="4725"/>
        <v>0</v>
      </c>
      <c r="AM2422" s="47">
        <f t="shared" si="4726"/>
        <v>0</v>
      </c>
      <c r="AN2422" s="48" t="s">
        <v>36</v>
      </c>
      <c r="AO2422" s="1"/>
      <c r="AP2422" s="1"/>
      <c r="AQ2422" s="1"/>
      <c r="AR2422" s="1"/>
      <c r="AS2422" s="1"/>
    </row>
    <row r="2423">
      <c r="B2423" s="41" t="s">
        <v>850</v>
      </c>
      <c r="C2423" s="41" t="s">
        <v>107</v>
      </c>
      <c r="D2423" s="41" t="s">
        <v>155</v>
      </c>
      <c r="E2423" s="26" t="str">
        <f t="shared" si="4753"/>
        <v>0412</v>
      </c>
      <c r="F2423" s="41" t="s">
        <v>775</v>
      </c>
      <c r="G2423" s="41" t="s">
        <v>59</v>
      </c>
      <c r="H2423" s="42" t="s">
        <v>60</v>
      </c>
      <c r="I2423" s="43">
        <f>I2424</f>
        <v>255.5</v>
      </c>
      <c r="J2423" s="43">
        <f>J2424</f>
        <v>255.5</v>
      </c>
      <c r="K2423" s="43">
        <f>K2424</f>
        <v>255.5</v>
      </c>
      <c r="L2423" s="43">
        <f>L2424</f>
        <v>0</v>
      </c>
      <c r="M2423" s="43">
        <f>M2424</f>
        <v>0</v>
      </c>
      <c r="N2423" s="43">
        <f>N2424</f>
        <v>0</v>
      </c>
      <c r="O2423" s="43">
        <f>O2424</f>
        <v>0</v>
      </c>
      <c r="P2423" s="43">
        <f>P2424</f>
        <v>0</v>
      </c>
      <c r="Q2423" s="43">
        <f>Q2424</f>
        <v>0</v>
      </c>
      <c r="R2423" s="43">
        <f>R2424</f>
        <v>0</v>
      </c>
      <c r="S2423" s="43">
        <f>S2424</f>
        <v>0</v>
      </c>
      <c r="T2423" s="43">
        <f>T2424</f>
        <v>0</v>
      </c>
      <c r="U2423" s="43">
        <v>0</v>
      </c>
      <c r="V2423" s="43">
        <f t="shared" si="4754"/>
        <v>255.5</v>
      </c>
      <c r="W2423" s="43">
        <f>W2424</f>
        <v>0</v>
      </c>
      <c r="X2423" s="43">
        <f>X2424</f>
        <v>0</v>
      </c>
      <c r="Y2423" s="43">
        <f>Y2424</f>
        <v>0</v>
      </c>
      <c r="Z2423" s="43">
        <f>Z2424</f>
        <v>0</v>
      </c>
      <c r="AA2423" s="43">
        <f>AA2424</f>
        <v>0</v>
      </c>
      <c r="AB2423" s="43">
        <f>AB2424</f>
        <v>812</v>
      </c>
      <c r="AC2423" s="44">
        <f>AC2424</f>
        <v>812</v>
      </c>
      <c r="AD2423" s="44">
        <f>AD2424</f>
        <v>812</v>
      </c>
      <c r="AE2423" s="45">
        <f t="shared" si="4724"/>
        <v>100</v>
      </c>
      <c r="AF2423" s="43">
        <f>AF2424</f>
        <v>812</v>
      </c>
      <c r="AG2423" s="43">
        <f>AG2424</f>
        <v>0</v>
      </c>
      <c r="AH2423" s="43">
        <f>AH2424</f>
        <v>0</v>
      </c>
      <c r="AI2423" s="43">
        <f>AI2424</f>
        <v>0</v>
      </c>
      <c r="AJ2423" s="43">
        <f>AJ2424</f>
        <v>0</v>
      </c>
      <c r="AK2423" s="43">
        <f>AK2424</f>
        <v>0</v>
      </c>
      <c r="AL2423" s="43">
        <f t="shared" si="4725"/>
        <v>812</v>
      </c>
      <c r="AM2423" s="43">
        <f t="shared" si="4726"/>
        <v>-556.5</v>
      </c>
      <c r="AN2423" s="2"/>
      <c r="AO2423" s="1"/>
      <c r="AP2423" s="1"/>
      <c r="AQ2423" s="1"/>
      <c r="AR2423" s="1"/>
      <c r="AS2423" s="1"/>
    </row>
    <row r="2424">
      <c r="B2424" s="41" t="s">
        <v>850</v>
      </c>
      <c r="C2424" s="41" t="s">
        <v>107</v>
      </c>
      <c r="D2424" s="41" t="s">
        <v>155</v>
      </c>
      <c r="E2424" s="26" t="str">
        <f t="shared" si="4753"/>
        <v>0412</v>
      </c>
      <c r="F2424" s="41" t="s">
        <v>775</v>
      </c>
      <c r="G2424" s="41" t="s">
        <v>61</v>
      </c>
      <c r="H2424" s="42" t="s">
        <v>62</v>
      </c>
      <c r="I2424" s="43">
        <v>255.5</v>
      </c>
      <c r="J2424" s="43">
        <v>255.5</v>
      </c>
      <c r="K2424" s="43">
        <v>255.5</v>
      </c>
      <c r="L2424" s="43"/>
      <c r="M2424" s="43"/>
      <c r="N2424" s="43"/>
      <c r="O2424" s="43">
        <v>0</v>
      </c>
      <c r="P2424" s="43">
        <v>0</v>
      </c>
      <c r="Q2424" s="43">
        <v>0</v>
      </c>
      <c r="R2424" s="43">
        <v>0</v>
      </c>
      <c r="S2424" s="43">
        <v>0</v>
      </c>
      <c r="T2424" s="43">
        <v>0</v>
      </c>
      <c r="U2424" s="43">
        <v>0</v>
      </c>
      <c r="V2424" s="43">
        <f t="shared" si="4754"/>
        <v>255.5</v>
      </c>
      <c r="W2424" s="43"/>
      <c r="X2424" s="43"/>
      <c r="Y2424" s="43"/>
      <c r="Z2424" s="43"/>
      <c r="AA2424" s="43"/>
      <c r="AB2424" s="43">
        <v>812</v>
      </c>
      <c r="AC2424" s="44">
        <v>812</v>
      </c>
      <c r="AD2424" s="44">
        <v>812</v>
      </c>
      <c r="AE2424" s="45">
        <f t="shared" si="4724"/>
        <v>100</v>
      </c>
      <c r="AF2424" s="43">
        <v>812</v>
      </c>
      <c r="AG2424" s="43">
        <v>0</v>
      </c>
      <c r="AH2424" s="43">
        <v>0</v>
      </c>
      <c r="AI2424" s="43">
        <v>0</v>
      </c>
      <c r="AJ2424" s="43">
        <v>0</v>
      </c>
      <c r="AK2424" s="43">
        <v>0</v>
      </c>
      <c r="AL2424" s="43">
        <f t="shared" si="4725"/>
        <v>812</v>
      </c>
      <c r="AM2424" s="43">
        <f t="shared" si="4726"/>
        <v>-556.5</v>
      </c>
      <c r="AN2424" s="19"/>
      <c r="AO2424" s="1"/>
      <c r="AP2424" s="1"/>
      <c r="AQ2424" s="1"/>
      <c r="AR2424" s="1"/>
      <c r="AS2424" s="1"/>
    </row>
    <row r="2425">
      <c r="B2425" s="41" t="s">
        <v>850</v>
      </c>
      <c r="C2425" s="41" t="s">
        <v>107</v>
      </c>
      <c r="D2425" s="41" t="s">
        <v>155</v>
      </c>
      <c r="E2425" s="26" t="str">
        <f t="shared" si="4753"/>
        <v>0412</v>
      </c>
      <c r="F2425" s="41" t="s">
        <v>777</v>
      </c>
      <c r="G2425" s="41"/>
      <c r="H2425" s="42" t="s">
        <v>778</v>
      </c>
      <c r="I2425" s="43"/>
      <c r="J2425" s="43"/>
      <c r="K2425" s="43"/>
      <c r="L2425" s="43"/>
      <c r="M2425" s="43"/>
      <c r="N2425" s="43"/>
      <c r="O2425" s="43">
        <f t="shared" ref="O2425:O2427" si="4759">O2426</f>
        <v>0</v>
      </c>
      <c r="P2425" s="43">
        <f t="shared" ref="P2425:P2427" si="4760">P2426</f>
        <v>62.866999999999997</v>
      </c>
      <c r="Q2425" s="43"/>
      <c r="R2425" s="43"/>
      <c r="S2425" s="43"/>
      <c r="T2425" s="43"/>
      <c r="U2425" s="43"/>
      <c r="V2425" s="43">
        <f t="shared" si="4754"/>
        <v>62.866999999999997</v>
      </c>
      <c r="W2425" s="43"/>
      <c r="X2425" s="43"/>
      <c r="Y2425" s="43"/>
      <c r="Z2425" s="43"/>
      <c r="AA2425" s="43"/>
      <c r="AB2425" s="43">
        <f t="shared" ref="AB2425:AB2427" si="4761">AB2426</f>
        <v>0</v>
      </c>
      <c r="AC2425" s="44">
        <f t="shared" ref="AC2425:AC2427" si="4762">AC2426</f>
        <v>45.002899999999997</v>
      </c>
      <c r="AD2425" s="44">
        <f t="shared" ref="AD2425:AD2427" si="4763">AD2426</f>
        <v>42.890000000000001</v>
      </c>
      <c r="AE2425" s="45">
        <f t="shared" si="4724"/>
        <v>95.304969235315951</v>
      </c>
      <c r="AF2425" s="43">
        <f t="shared" ref="AF2425:AF2427" si="4764">AF2426</f>
        <v>62.866999999999997</v>
      </c>
      <c r="AG2425" s="43">
        <f t="shared" ref="AG2425:AG2427" si="4765">AG2426</f>
        <v>0</v>
      </c>
      <c r="AH2425" s="43">
        <f t="shared" ref="AH2425:AH2427" si="4766">AH2426</f>
        <v>0</v>
      </c>
      <c r="AI2425" s="43">
        <f t="shared" ref="AI2425:AI2427" si="4767">AI2426</f>
        <v>0</v>
      </c>
      <c r="AJ2425" s="43">
        <f t="shared" ref="AJ2425:AJ2427" si="4768">AJ2426</f>
        <v>0</v>
      </c>
      <c r="AK2425" s="43">
        <f t="shared" ref="AK2425:AK2427" si="4769">AK2426</f>
        <v>0</v>
      </c>
      <c r="AL2425" s="43">
        <f t="shared" si="4725"/>
        <v>62.866999999999997</v>
      </c>
      <c r="AM2425" s="43">
        <f t="shared" si="4726"/>
        <v>0</v>
      </c>
      <c r="AN2425" s="19"/>
      <c r="AR2425" s="1"/>
      <c r="AS2425" s="1"/>
    </row>
    <row r="2426">
      <c r="B2426" s="41" t="s">
        <v>850</v>
      </c>
      <c r="C2426" s="41" t="s">
        <v>107</v>
      </c>
      <c r="D2426" s="41" t="s">
        <v>155</v>
      </c>
      <c r="E2426" s="26" t="str">
        <f t="shared" si="4753"/>
        <v>0412</v>
      </c>
      <c r="F2426" s="41" t="s">
        <v>779</v>
      </c>
      <c r="G2426" s="41"/>
      <c r="H2426" s="42" t="s">
        <v>780</v>
      </c>
      <c r="I2426" s="43"/>
      <c r="J2426" s="43"/>
      <c r="K2426" s="43"/>
      <c r="L2426" s="43"/>
      <c r="M2426" s="43"/>
      <c r="N2426" s="43"/>
      <c r="O2426" s="43">
        <f t="shared" si="4759"/>
        <v>0</v>
      </c>
      <c r="P2426" s="43">
        <f t="shared" si="4760"/>
        <v>62.866999999999997</v>
      </c>
      <c r="Q2426" s="43"/>
      <c r="R2426" s="43"/>
      <c r="S2426" s="43"/>
      <c r="T2426" s="43"/>
      <c r="U2426" s="43"/>
      <c r="V2426" s="43">
        <f t="shared" si="4754"/>
        <v>62.866999999999997</v>
      </c>
      <c r="W2426" s="43"/>
      <c r="X2426" s="43"/>
      <c r="Y2426" s="43"/>
      <c r="Z2426" s="43"/>
      <c r="AA2426" s="43"/>
      <c r="AB2426" s="43">
        <f t="shared" si="4761"/>
        <v>0</v>
      </c>
      <c r="AC2426" s="44">
        <f t="shared" si="4762"/>
        <v>45.002899999999997</v>
      </c>
      <c r="AD2426" s="44">
        <f t="shared" si="4763"/>
        <v>42.890000000000001</v>
      </c>
      <c r="AE2426" s="45">
        <f t="shared" si="4724"/>
        <v>95.304969235315951</v>
      </c>
      <c r="AF2426" s="43">
        <f t="shared" si="4764"/>
        <v>62.866999999999997</v>
      </c>
      <c r="AG2426" s="43">
        <f t="shared" si="4765"/>
        <v>0</v>
      </c>
      <c r="AH2426" s="43">
        <f t="shared" si="4766"/>
        <v>0</v>
      </c>
      <c r="AI2426" s="43">
        <f t="shared" si="4767"/>
        <v>0</v>
      </c>
      <c r="AJ2426" s="43">
        <f t="shared" si="4768"/>
        <v>0</v>
      </c>
      <c r="AK2426" s="43">
        <f t="shared" si="4769"/>
        <v>0</v>
      </c>
      <c r="AL2426" s="43">
        <f t="shared" si="4725"/>
        <v>62.866999999999997</v>
      </c>
      <c r="AM2426" s="43">
        <f t="shared" si="4726"/>
        <v>0</v>
      </c>
      <c r="AN2426" s="19"/>
      <c r="AO2426" s="1"/>
      <c r="AP2426" s="1"/>
      <c r="AQ2426" s="1"/>
      <c r="AR2426" s="1"/>
      <c r="AS2426" s="1"/>
    </row>
    <row r="2427">
      <c r="B2427" s="41" t="s">
        <v>850</v>
      </c>
      <c r="C2427" s="41" t="s">
        <v>107</v>
      </c>
      <c r="D2427" s="41" t="s">
        <v>155</v>
      </c>
      <c r="E2427" s="26" t="str">
        <f t="shared" si="4753"/>
        <v>0412</v>
      </c>
      <c r="F2427" s="41" t="s">
        <v>779</v>
      </c>
      <c r="G2427" s="41" t="s">
        <v>53</v>
      </c>
      <c r="H2427" s="42" t="s">
        <v>54</v>
      </c>
      <c r="I2427" s="43"/>
      <c r="J2427" s="43"/>
      <c r="K2427" s="43"/>
      <c r="L2427" s="43"/>
      <c r="M2427" s="43"/>
      <c r="N2427" s="43"/>
      <c r="O2427" s="43">
        <f t="shared" si="4759"/>
        <v>0</v>
      </c>
      <c r="P2427" s="43">
        <f t="shared" si="4760"/>
        <v>62.866999999999997</v>
      </c>
      <c r="Q2427" s="43"/>
      <c r="R2427" s="43"/>
      <c r="S2427" s="43"/>
      <c r="T2427" s="43"/>
      <c r="U2427" s="43"/>
      <c r="V2427" s="43">
        <f t="shared" si="4754"/>
        <v>62.866999999999997</v>
      </c>
      <c r="W2427" s="43"/>
      <c r="X2427" s="43"/>
      <c r="Y2427" s="43"/>
      <c r="Z2427" s="43"/>
      <c r="AA2427" s="43"/>
      <c r="AB2427" s="43">
        <f t="shared" si="4761"/>
        <v>0</v>
      </c>
      <c r="AC2427" s="44">
        <f t="shared" si="4762"/>
        <v>45.002899999999997</v>
      </c>
      <c r="AD2427" s="44">
        <f t="shared" si="4763"/>
        <v>42.890000000000001</v>
      </c>
      <c r="AE2427" s="45">
        <f t="shared" si="4724"/>
        <v>95.304969235315951</v>
      </c>
      <c r="AF2427" s="43">
        <f t="shared" si="4764"/>
        <v>62.866999999999997</v>
      </c>
      <c r="AG2427" s="43">
        <f t="shared" si="4765"/>
        <v>0</v>
      </c>
      <c r="AH2427" s="43">
        <f t="shared" si="4766"/>
        <v>0</v>
      </c>
      <c r="AI2427" s="43">
        <f t="shared" si="4767"/>
        <v>0</v>
      </c>
      <c r="AJ2427" s="43">
        <f t="shared" si="4768"/>
        <v>0</v>
      </c>
      <c r="AK2427" s="43">
        <f t="shared" si="4769"/>
        <v>0</v>
      </c>
      <c r="AL2427" s="43">
        <f t="shared" si="4725"/>
        <v>62.866999999999997</v>
      </c>
      <c r="AM2427" s="43">
        <f t="shared" si="4726"/>
        <v>0</v>
      </c>
      <c r="AN2427" s="19"/>
      <c r="AO2427" s="1"/>
      <c r="AP2427" s="1"/>
      <c r="AQ2427" s="1"/>
      <c r="AR2427" s="1"/>
      <c r="AS2427" s="1"/>
    </row>
    <row r="2428">
      <c r="B2428" s="41" t="s">
        <v>850</v>
      </c>
      <c r="C2428" s="41" t="s">
        <v>107</v>
      </c>
      <c r="D2428" s="41" t="s">
        <v>155</v>
      </c>
      <c r="E2428" s="26" t="str">
        <f t="shared" si="4753"/>
        <v>0412</v>
      </c>
      <c r="F2428" s="41" t="s">
        <v>779</v>
      </c>
      <c r="G2428" s="41" t="s">
        <v>55</v>
      </c>
      <c r="H2428" s="42" t="s">
        <v>56</v>
      </c>
      <c r="I2428" s="43"/>
      <c r="J2428" s="43"/>
      <c r="K2428" s="43"/>
      <c r="L2428" s="43"/>
      <c r="M2428" s="43"/>
      <c r="N2428" s="43"/>
      <c r="O2428" s="43">
        <v>0</v>
      </c>
      <c r="P2428" s="43">
        <v>62.866999999999997</v>
      </c>
      <c r="Q2428" s="43"/>
      <c r="R2428" s="43"/>
      <c r="S2428" s="43"/>
      <c r="T2428" s="43"/>
      <c r="U2428" s="43"/>
      <c r="V2428" s="43">
        <f t="shared" si="4754"/>
        <v>62.866999999999997</v>
      </c>
      <c r="W2428" s="43"/>
      <c r="X2428" s="43"/>
      <c r="Y2428" s="43"/>
      <c r="Z2428" s="43"/>
      <c r="AA2428" s="43"/>
      <c r="AB2428" s="43">
        <v>0</v>
      </c>
      <c r="AC2428" s="44">
        <v>45.002899999999997</v>
      </c>
      <c r="AD2428" s="44">
        <v>42.890000000000001</v>
      </c>
      <c r="AE2428" s="45">
        <f t="shared" si="4724"/>
        <v>95.304969235315951</v>
      </c>
      <c r="AF2428" s="43">
        <v>62.866999999999997</v>
      </c>
      <c r="AG2428" s="43">
        <v>0</v>
      </c>
      <c r="AH2428" s="43">
        <v>0</v>
      </c>
      <c r="AI2428" s="43">
        <v>0</v>
      </c>
      <c r="AJ2428" s="43">
        <v>0</v>
      </c>
      <c r="AK2428" s="43">
        <v>0</v>
      </c>
      <c r="AL2428" s="43">
        <f t="shared" si="4725"/>
        <v>62.866999999999997</v>
      </c>
      <c r="AM2428" s="43">
        <f t="shared" si="4726"/>
        <v>0</v>
      </c>
      <c r="AN2428" s="19"/>
      <c r="AO2428" s="1"/>
      <c r="AP2428" s="1"/>
      <c r="AQ2428" s="1"/>
      <c r="AR2428" s="1"/>
      <c r="AS2428" s="1"/>
    </row>
    <row r="2429" s="24" customFormat="1">
      <c r="B2429" s="25" t="s">
        <v>850</v>
      </c>
      <c r="C2429" s="25" t="s">
        <v>115</v>
      </c>
      <c r="D2429" s="25"/>
      <c r="E2429" s="32" t="str">
        <f t="shared" si="4753"/>
        <v>05</v>
      </c>
      <c r="F2429" s="25"/>
      <c r="G2429" s="25"/>
      <c r="H2429" s="27" t="s">
        <v>116</v>
      </c>
      <c r="I2429" s="28">
        <f>I2437+I2496+I2430</f>
        <v>9694.7999999999993</v>
      </c>
      <c r="J2429" s="28">
        <f>J2437+J2496+J2430</f>
        <v>3792</v>
      </c>
      <c r="K2429" s="28">
        <f>K2437+K2496+K2430</f>
        <v>2992</v>
      </c>
      <c r="L2429" s="28">
        <f>L2437+L2496+L2430</f>
        <v>4250</v>
      </c>
      <c r="M2429" s="28">
        <f>M2437+M2496+M2430</f>
        <v>4250</v>
      </c>
      <c r="N2429" s="28">
        <f>N2437+N2496+N2430</f>
        <v>4165</v>
      </c>
      <c r="O2429" s="28">
        <f>O2437+O2496+O2430</f>
        <v>0</v>
      </c>
      <c r="P2429" s="28">
        <f>P2437+P2496+P2430</f>
        <v>0</v>
      </c>
      <c r="Q2429" s="28">
        <f>Q2437+Q2496+Q2430</f>
        <v>0</v>
      </c>
      <c r="R2429" s="28">
        <f>R2437+R2496+R2430</f>
        <v>4550.1369999999997</v>
      </c>
      <c r="S2429" s="28">
        <f>S2437+S2496+S2430</f>
        <v>-23.123000000000001</v>
      </c>
      <c r="T2429" s="28">
        <f>T2437+T2496+T2430</f>
        <v>0</v>
      </c>
      <c r="U2429" s="28">
        <f>U2437+U2496+U2430</f>
        <v>0</v>
      </c>
      <c r="V2429" s="28">
        <f t="shared" si="4754"/>
        <v>18471.813999999998</v>
      </c>
      <c r="W2429" s="28">
        <f>W2437+W2496+W2430</f>
        <v>1200</v>
      </c>
      <c r="X2429" s="28">
        <f>X2437+X2496+X2430</f>
        <v>0</v>
      </c>
      <c r="Y2429" s="28">
        <f>Y2437+Y2496+Y2430</f>
        <v>0</v>
      </c>
      <c r="Z2429" s="28">
        <f>Z2437+Z2496+Z2430</f>
        <v>0</v>
      </c>
      <c r="AA2429" s="28">
        <f>AA2437+AA2496+AA2430</f>
        <v>0</v>
      </c>
      <c r="AB2429" s="28">
        <f>AB2437+AB2496+AB2430</f>
        <v>3160.6874400000002</v>
      </c>
      <c r="AC2429" s="29">
        <f>AC2437+AC2496+AC2430</f>
        <v>10360.061670000001</v>
      </c>
      <c r="AD2429" s="29">
        <f>AD2437+AD2496+AD2430</f>
        <v>10119.847109999999</v>
      </c>
      <c r="AE2429" s="30">
        <f t="shared" si="4724"/>
        <v>97.681340443217636</v>
      </c>
      <c r="AF2429" s="28">
        <f>AF2437+AF2496+AF2430</f>
        <v>21534.842919999999</v>
      </c>
      <c r="AG2429" s="28">
        <f>AG2437+AG2496+AG2430</f>
        <v>0</v>
      </c>
      <c r="AH2429" s="28">
        <f>AH2437+AH2496+AH2430</f>
        <v>0</v>
      </c>
      <c r="AI2429" s="28">
        <f>AI2437+AI2496+AI2430</f>
        <v>0</v>
      </c>
      <c r="AJ2429" s="28">
        <f>AJ2437+AJ2496+AJ2430</f>
        <v>0</v>
      </c>
      <c r="AK2429" s="28">
        <f>AK2437+AK2496+AK2430</f>
        <v>0</v>
      </c>
      <c r="AL2429" s="28">
        <f t="shared" si="4725"/>
        <v>21534.842919999999</v>
      </c>
      <c r="AM2429" s="28">
        <f t="shared" si="4726"/>
        <v>-3063.0289200000007</v>
      </c>
      <c r="AN2429" s="31"/>
      <c r="AO2429" s="24"/>
      <c r="AP2429" s="24"/>
      <c r="AQ2429" s="24"/>
      <c r="AR2429" s="24"/>
      <c r="AS2429" s="24"/>
    </row>
    <row r="2430" s="33" customFormat="1">
      <c r="B2430" s="34" t="s">
        <v>850</v>
      </c>
      <c r="C2430" s="34" t="s">
        <v>115</v>
      </c>
      <c r="D2430" s="34" t="s">
        <v>505</v>
      </c>
      <c r="E2430" s="35" t="str">
        <f t="shared" si="4753"/>
        <v>0502</v>
      </c>
      <c r="F2430" s="34"/>
      <c r="G2430" s="34"/>
      <c r="H2430" s="36" t="s">
        <v>781</v>
      </c>
      <c r="I2430" s="37">
        <f t="shared" ref="I2430:I2435" si="4770">I2431</f>
        <v>1157.8</v>
      </c>
      <c r="J2430" s="37">
        <f t="shared" ref="J2430:J2435" si="4771">J2431</f>
        <v>0</v>
      </c>
      <c r="K2430" s="37">
        <f t="shared" ref="K2430:K2435" si="4772">K2431</f>
        <v>0</v>
      </c>
      <c r="L2430" s="37">
        <f t="shared" ref="L2430:L2435" si="4773">L2431</f>
        <v>0</v>
      </c>
      <c r="M2430" s="37">
        <f t="shared" ref="M2430:M2435" si="4774">M2431</f>
        <v>0</v>
      </c>
      <c r="N2430" s="37">
        <f t="shared" ref="N2430:N2435" si="4775">N2431</f>
        <v>0</v>
      </c>
      <c r="O2430" s="37">
        <f t="shared" ref="O2430:O2435" si="4776">O2431</f>
        <v>0</v>
      </c>
      <c r="P2430" s="37">
        <f t="shared" ref="P2430:P2435" si="4777">P2431</f>
        <v>0</v>
      </c>
      <c r="Q2430" s="37">
        <f t="shared" ref="Q2430:Q2435" si="4778">Q2431</f>
        <v>0</v>
      </c>
      <c r="R2430" s="37">
        <f t="shared" ref="R2430:R2435" si="4779">R2431</f>
        <v>0</v>
      </c>
      <c r="S2430" s="37">
        <f t="shared" ref="S2430:S2435" si="4780">S2431</f>
        <v>0</v>
      </c>
      <c r="T2430" s="37">
        <f t="shared" ref="T2430:T2435" si="4781">T2431</f>
        <v>0</v>
      </c>
      <c r="U2430" s="37">
        <f t="shared" ref="U2430:U2435" si="4782">U2431</f>
        <v>0</v>
      </c>
      <c r="V2430" s="37">
        <f t="shared" si="4754"/>
        <v>1157.8</v>
      </c>
      <c r="W2430" s="37">
        <f t="shared" ref="W2430:W2435" si="4783">W2431</f>
        <v>0</v>
      </c>
      <c r="X2430" s="37">
        <f t="shared" ref="X2430:X2435" si="4784">X2431</f>
        <v>0</v>
      </c>
      <c r="Y2430" s="37">
        <f t="shared" ref="Y2430:Y2435" si="4785">Y2431</f>
        <v>0</v>
      </c>
      <c r="Z2430" s="37">
        <f t="shared" ref="Z2430:Z2435" si="4786">Z2431</f>
        <v>-1157.8</v>
      </c>
      <c r="AA2430" s="37">
        <f t="shared" ref="AA2430:AA2435" si="4787">AA2431</f>
        <v>0</v>
      </c>
      <c r="AB2430" s="37">
        <f t="shared" ref="AB2430:AB2435" si="4788">AB2431</f>
        <v>250.13646</v>
      </c>
      <c r="AC2430" s="38">
        <f t="shared" ref="AC2430:AC2435" si="4789">AC2431</f>
        <v>436.35199999999998</v>
      </c>
      <c r="AD2430" s="38">
        <f t="shared" ref="AD2430:AD2435" si="4790">AD2431</f>
        <v>250.13646</v>
      </c>
      <c r="AE2430" s="39">
        <f t="shared" si="4724"/>
        <v>57.324467402464073</v>
      </c>
      <c r="AF2430" s="37">
        <f t="shared" ref="AF2430:AF2435" si="4791">AF2431</f>
        <v>436.35199999999998</v>
      </c>
      <c r="AG2430" s="37">
        <f t="shared" ref="AG2430:AG2435" si="4792">AG2431</f>
        <v>0</v>
      </c>
      <c r="AH2430" s="37">
        <f t="shared" ref="AH2430:AH2435" si="4793">AH2431</f>
        <v>0</v>
      </c>
      <c r="AI2430" s="37">
        <f t="shared" ref="AI2430:AI2435" si="4794">AI2431</f>
        <v>0</v>
      </c>
      <c r="AJ2430" s="37">
        <f t="shared" ref="AJ2430:AJ2435" si="4795">AJ2431</f>
        <v>0</v>
      </c>
      <c r="AK2430" s="37">
        <f t="shared" ref="AK2430:AK2435" si="4796">AK2431</f>
        <v>0</v>
      </c>
      <c r="AL2430" s="37">
        <f t="shared" si="4725"/>
        <v>436.35199999999998</v>
      </c>
      <c r="AM2430" s="37">
        <f t="shared" si="4726"/>
        <v>721.44799999999998</v>
      </c>
      <c r="AN2430" s="2"/>
      <c r="AO2430" s="33"/>
      <c r="AP2430" s="33"/>
      <c r="AQ2430" s="33"/>
      <c r="AR2430" s="33"/>
      <c r="AS2430" s="33"/>
    </row>
    <row r="2431" ht="31.5">
      <c r="B2431" s="41" t="s">
        <v>850</v>
      </c>
      <c r="C2431" s="41" t="s">
        <v>115</v>
      </c>
      <c r="D2431" s="41" t="s">
        <v>505</v>
      </c>
      <c r="E2431" s="26" t="str">
        <f t="shared" si="4753"/>
        <v>0502</v>
      </c>
      <c r="F2431" s="41" t="s">
        <v>763</v>
      </c>
      <c r="G2431" s="41"/>
      <c r="H2431" s="42" t="s">
        <v>764</v>
      </c>
      <c r="I2431" s="43">
        <f t="shared" si="4770"/>
        <v>1157.8</v>
      </c>
      <c r="J2431" s="43">
        <f t="shared" si="4771"/>
        <v>0</v>
      </c>
      <c r="K2431" s="43">
        <f t="shared" si="4772"/>
        <v>0</v>
      </c>
      <c r="L2431" s="43">
        <f t="shared" si="4773"/>
        <v>0</v>
      </c>
      <c r="M2431" s="43">
        <f t="shared" si="4774"/>
        <v>0</v>
      </c>
      <c r="N2431" s="43">
        <f t="shared" si="4775"/>
        <v>0</v>
      </c>
      <c r="O2431" s="43">
        <f t="shared" si="4776"/>
        <v>0</v>
      </c>
      <c r="P2431" s="43">
        <f t="shared" si="4777"/>
        <v>0</v>
      </c>
      <c r="Q2431" s="43">
        <f t="shared" si="4778"/>
        <v>0</v>
      </c>
      <c r="R2431" s="43">
        <f t="shared" si="4779"/>
        <v>0</v>
      </c>
      <c r="S2431" s="43">
        <f t="shared" si="4780"/>
        <v>0</v>
      </c>
      <c r="T2431" s="43">
        <f t="shared" si="4781"/>
        <v>0</v>
      </c>
      <c r="U2431" s="43">
        <f t="shared" si="4782"/>
        <v>0</v>
      </c>
      <c r="V2431" s="43">
        <f t="shared" si="4754"/>
        <v>1157.8</v>
      </c>
      <c r="W2431" s="43">
        <f t="shared" si="4783"/>
        <v>0</v>
      </c>
      <c r="X2431" s="43">
        <f t="shared" si="4784"/>
        <v>0</v>
      </c>
      <c r="Y2431" s="43">
        <f t="shared" si="4785"/>
        <v>0</v>
      </c>
      <c r="Z2431" s="43">
        <f t="shared" si="4786"/>
        <v>-1157.8</v>
      </c>
      <c r="AA2431" s="43">
        <f t="shared" si="4787"/>
        <v>0</v>
      </c>
      <c r="AB2431" s="43">
        <f t="shared" si="4788"/>
        <v>250.13646</v>
      </c>
      <c r="AC2431" s="44">
        <f t="shared" si="4789"/>
        <v>436.35199999999998</v>
      </c>
      <c r="AD2431" s="44">
        <f t="shared" si="4790"/>
        <v>250.13646</v>
      </c>
      <c r="AE2431" s="45">
        <f t="shared" si="4724"/>
        <v>57.324467402464073</v>
      </c>
      <c r="AF2431" s="43">
        <f t="shared" si="4791"/>
        <v>436.35199999999998</v>
      </c>
      <c r="AG2431" s="43">
        <f t="shared" si="4792"/>
        <v>0</v>
      </c>
      <c r="AH2431" s="43">
        <f t="shared" si="4793"/>
        <v>0</v>
      </c>
      <c r="AI2431" s="43">
        <f t="shared" si="4794"/>
        <v>0</v>
      </c>
      <c r="AJ2431" s="43">
        <f t="shared" si="4795"/>
        <v>0</v>
      </c>
      <c r="AK2431" s="43">
        <f t="shared" si="4796"/>
        <v>0</v>
      </c>
      <c r="AL2431" s="43">
        <f t="shared" si="4725"/>
        <v>436.35199999999998</v>
      </c>
      <c r="AM2431" s="43">
        <f t="shared" si="4726"/>
        <v>721.44799999999998</v>
      </c>
      <c r="AN2431" s="2"/>
      <c r="AO2431" s="1"/>
      <c r="AP2431" s="1"/>
      <c r="AQ2431" s="1"/>
      <c r="AR2431" s="1"/>
      <c r="AS2431" s="1"/>
    </row>
    <row r="2432" ht="31.5">
      <c r="B2432" s="41" t="s">
        <v>850</v>
      </c>
      <c r="C2432" s="41" t="s">
        <v>115</v>
      </c>
      <c r="D2432" s="41" t="s">
        <v>505</v>
      </c>
      <c r="E2432" s="26" t="str">
        <f t="shared" si="4753"/>
        <v>0502</v>
      </c>
      <c r="F2432" s="41" t="s">
        <v>782</v>
      </c>
      <c r="G2432" s="41"/>
      <c r="H2432" s="42" t="s">
        <v>783</v>
      </c>
      <c r="I2432" s="43">
        <f t="shared" si="4770"/>
        <v>1157.8</v>
      </c>
      <c r="J2432" s="43">
        <f t="shared" si="4771"/>
        <v>0</v>
      </c>
      <c r="K2432" s="43">
        <f t="shared" si="4772"/>
        <v>0</v>
      </c>
      <c r="L2432" s="43">
        <f t="shared" si="4773"/>
        <v>0</v>
      </c>
      <c r="M2432" s="43">
        <f t="shared" si="4774"/>
        <v>0</v>
      </c>
      <c r="N2432" s="43">
        <f t="shared" si="4775"/>
        <v>0</v>
      </c>
      <c r="O2432" s="43">
        <f t="shared" si="4776"/>
        <v>0</v>
      </c>
      <c r="P2432" s="43">
        <f t="shared" si="4777"/>
        <v>0</v>
      </c>
      <c r="Q2432" s="43">
        <f t="shared" si="4778"/>
        <v>0</v>
      </c>
      <c r="R2432" s="43">
        <f t="shared" si="4779"/>
        <v>0</v>
      </c>
      <c r="S2432" s="43">
        <f t="shared" si="4780"/>
        <v>0</v>
      </c>
      <c r="T2432" s="43">
        <f t="shared" si="4781"/>
        <v>0</v>
      </c>
      <c r="U2432" s="43">
        <f t="shared" si="4782"/>
        <v>0</v>
      </c>
      <c r="V2432" s="43">
        <f t="shared" si="4754"/>
        <v>1157.8</v>
      </c>
      <c r="W2432" s="43">
        <f t="shared" si="4783"/>
        <v>0</v>
      </c>
      <c r="X2432" s="43">
        <f t="shared" si="4784"/>
        <v>0</v>
      </c>
      <c r="Y2432" s="43">
        <f t="shared" si="4785"/>
        <v>0</v>
      </c>
      <c r="Z2432" s="43">
        <f t="shared" si="4786"/>
        <v>-1157.8</v>
      </c>
      <c r="AA2432" s="43">
        <f t="shared" si="4787"/>
        <v>0</v>
      </c>
      <c r="AB2432" s="43">
        <f t="shared" si="4788"/>
        <v>250.13646</v>
      </c>
      <c r="AC2432" s="44">
        <f t="shared" si="4789"/>
        <v>436.35199999999998</v>
      </c>
      <c r="AD2432" s="44">
        <f t="shared" si="4790"/>
        <v>250.13646</v>
      </c>
      <c r="AE2432" s="45">
        <f t="shared" si="4724"/>
        <v>57.324467402464073</v>
      </c>
      <c r="AF2432" s="43">
        <f t="shared" si="4791"/>
        <v>436.35199999999998</v>
      </c>
      <c r="AG2432" s="43">
        <f t="shared" si="4792"/>
        <v>0</v>
      </c>
      <c r="AH2432" s="43">
        <f t="shared" si="4793"/>
        <v>0</v>
      </c>
      <c r="AI2432" s="43">
        <f t="shared" si="4794"/>
        <v>0</v>
      </c>
      <c r="AJ2432" s="43">
        <f t="shared" si="4795"/>
        <v>0</v>
      </c>
      <c r="AK2432" s="43">
        <f t="shared" si="4796"/>
        <v>0</v>
      </c>
      <c r="AL2432" s="43">
        <f t="shared" si="4725"/>
        <v>436.35199999999998</v>
      </c>
      <c r="AM2432" s="43">
        <f t="shared" si="4726"/>
        <v>721.44799999999998</v>
      </c>
      <c r="AN2432" s="2"/>
      <c r="AO2432" s="1"/>
      <c r="AP2432" s="1"/>
      <c r="AQ2432" s="1"/>
      <c r="AR2432" s="1"/>
      <c r="AS2432" s="1"/>
    </row>
    <row r="2433" ht="63">
      <c r="B2433" s="41" t="s">
        <v>850</v>
      </c>
      <c r="C2433" s="41" t="s">
        <v>115</v>
      </c>
      <c r="D2433" s="41" t="s">
        <v>505</v>
      </c>
      <c r="E2433" s="26" t="str">
        <f t="shared" si="4753"/>
        <v>0502</v>
      </c>
      <c r="F2433" s="41" t="s">
        <v>784</v>
      </c>
      <c r="G2433" s="41"/>
      <c r="H2433" s="42" t="s">
        <v>785</v>
      </c>
      <c r="I2433" s="43">
        <f t="shared" si="4770"/>
        <v>1157.8</v>
      </c>
      <c r="J2433" s="43">
        <f t="shared" si="4771"/>
        <v>0</v>
      </c>
      <c r="K2433" s="43">
        <f t="shared" si="4772"/>
        <v>0</v>
      </c>
      <c r="L2433" s="43">
        <f t="shared" si="4773"/>
        <v>0</v>
      </c>
      <c r="M2433" s="43">
        <f t="shared" si="4774"/>
        <v>0</v>
      </c>
      <c r="N2433" s="43">
        <f t="shared" si="4775"/>
        <v>0</v>
      </c>
      <c r="O2433" s="43">
        <f t="shared" si="4776"/>
        <v>0</v>
      </c>
      <c r="P2433" s="43">
        <f t="shared" si="4777"/>
        <v>0</v>
      </c>
      <c r="Q2433" s="43">
        <f t="shared" si="4778"/>
        <v>0</v>
      </c>
      <c r="R2433" s="43">
        <f t="shared" si="4779"/>
        <v>0</v>
      </c>
      <c r="S2433" s="43">
        <f t="shared" si="4780"/>
        <v>0</v>
      </c>
      <c r="T2433" s="43">
        <f t="shared" si="4781"/>
        <v>0</v>
      </c>
      <c r="U2433" s="43">
        <f t="shared" si="4782"/>
        <v>0</v>
      </c>
      <c r="V2433" s="43">
        <f t="shared" si="4754"/>
        <v>1157.8</v>
      </c>
      <c r="W2433" s="43">
        <f t="shared" si="4783"/>
        <v>0</v>
      </c>
      <c r="X2433" s="43">
        <f t="shared" si="4784"/>
        <v>0</v>
      </c>
      <c r="Y2433" s="43">
        <f t="shared" si="4785"/>
        <v>0</v>
      </c>
      <c r="Z2433" s="43">
        <f t="shared" si="4786"/>
        <v>-1157.8</v>
      </c>
      <c r="AA2433" s="43">
        <f t="shared" si="4787"/>
        <v>0</v>
      </c>
      <c r="AB2433" s="43">
        <f t="shared" si="4788"/>
        <v>250.13646</v>
      </c>
      <c r="AC2433" s="44">
        <f t="shared" si="4789"/>
        <v>436.35199999999998</v>
      </c>
      <c r="AD2433" s="44">
        <f t="shared" si="4790"/>
        <v>250.13646</v>
      </c>
      <c r="AE2433" s="45">
        <f t="shared" si="4724"/>
        <v>57.324467402464073</v>
      </c>
      <c r="AF2433" s="43">
        <f t="shared" si="4791"/>
        <v>436.35199999999998</v>
      </c>
      <c r="AG2433" s="43">
        <f t="shared" si="4792"/>
        <v>0</v>
      </c>
      <c r="AH2433" s="43">
        <f t="shared" si="4793"/>
        <v>0</v>
      </c>
      <c r="AI2433" s="43">
        <f t="shared" si="4794"/>
        <v>0</v>
      </c>
      <c r="AJ2433" s="43">
        <f t="shared" si="4795"/>
        <v>0</v>
      </c>
      <c r="AK2433" s="43">
        <f t="shared" si="4796"/>
        <v>0</v>
      </c>
      <c r="AL2433" s="43">
        <f t="shared" si="4725"/>
        <v>436.35199999999998</v>
      </c>
      <c r="AM2433" s="43">
        <f t="shared" si="4726"/>
        <v>721.44799999999998</v>
      </c>
      <c r="AN2433" s="2"/>
      <c r="AR2433" s="1"/>
      <c r="AS2433" s="1"/>
    </row>
    <row r="2434" ht="31.5">
      <c r="B2434" s="41" t="s">
        <v>850</v>
      </c>
      <c r="C2434" s="41" t="s">
        <v>115</v>
      </c>
      <c r="D2434" s="41" t="s">
        <v>505</v>
      </c>
      <c r="E2434" s="26" t="str">
        <f t="shared" si="4753"/>
        <v>0502</v>
      </c>
      <c r="F2434" s="41" t="s">
        <v>786</v>
      </c>
      <c r="G2434" s="41"/>
      <c r="H2434" s="42" t="s">
        <v>787</v>
      </c>
      <c r="I2434" s="43">
        <f t="shared" si="4770"/>
        <v>1157.8</v>
      </c>
      <c r="J2434" s="43">
        <f t="shared" si="4771"/>
        <v>0</v>
      </c>
      <c r="K2434" s="43">
        <f t="shared" si="4772"/>
        <v>0</v>
      </c>
      <c r="L2434" s="43">
        <f t="shared" si="4773"/>
        <v>0</v>
      </c>
      <c r="M2434" s="43">
        <f t="shared" si="4774"/>
        <v>0</v>
      </c>
      <c r="N2434" s="43">
        <f t="shared" si="4775"/>
        <v>0</v>
      </c>
      <c r="O2434" s="43">
        <f t="shared" si="4776"/>
        <v>0</v>
      </c>
      <c r="P2434" s="43">
        <f t="shared" si="4777"/>
        <v>0</v>
      </c>
      <c r="Q2434" s="43">
        <f t="shared" si="4778"/>
        <v>0</v>
      </c>
      <c r="R2434" s="43">
        <f t="shared" si="4779"/>
        <v>0</v>
      </c>
      <c r="S2434" s="43">
        <f t="shared" si="4780"/>
        <v>0</v>
      </c>
      <c r="T2434" s="43">
        <f t="shared" si="4781"/>
        <v>0</v>
      </c>
      <c r="U2434" s="43">
        <f t="shared" si="4782"/>
        <v>0</v>
      </c>
      <c r="V2434" s="43">
        <f t="shared" si="4754"/>
        <v>1157.8</v>
      </c>
      <c r="W2434" s="43">
        <f t="shared" si="4783"/>
        <v>0</v>
      </c>
      <c r="X2434" s="43">
        <f t="shared" si="4784"/>
        <v>0</v>
      </c>
      <c r="Y2434" s="43">
        <f t="shared" si="4785"/>
        <v>0</v>
      </c>
      <c r="Z2434" s="43">
        <f t="shared" si="4786"/>
        <v>-1157.8</v>
      </c>
      <c r="AA2434" s="43">
        <f t="shared" si="4787"/>
        <v>0</v>
      </c>
      <c r="AB2434" s="43">
        <f t="shared" si="4788"/>
        <v>250.13646</v>
      </c>
      <c r="AC2434" s="44">
        <f t="shared" si="4789"/>
        <v>436.35199999999998</v>
      </c>
      <c r="AD2434" s="44">
        <f t="shared" si="4790"/>
        <v>250.13646</v>
      </c>
      <c r="AE2434" s="45">
        <f t="shared" si="4724"/>
        <v>57.324467402464073</v>
      </c>
      <c r="AF2434" s="43">
        <f t="shared" si="4791"/>
        <v>436.35199999999998</v>
      </c>
      <c r="AG2434" s="43">
        <f t="shared" si="4792"/>
        <v>0</v>
      </c>
      <c r="AH2434" s="43">
        <f t="shared" si="4793"/>
        <v>0</v>
      </c>
      <c r="AI2434" s="43">
        <f t="shared" si="4794"/>
        <v>0</v>
      </c>
      <c r="AJ2434" s="43">
        <f t="shared" si="4795"/>
        <v>0</v>
      </c>
      <c r="AK2434" s="43">
        <f t="shared" si="4796"/>
        <v>0</v>
      </c>
      <c r="AL2434" s="43">
        <f t="shared" si="4725"/>
        <v>436.35199999999998</v>
      </c>
      <c r="AM2434" s="43">
        <f t="shared" si="4726"/>
        <v>721.44799999999998</v>
      </c>
      <c r="AN2434" s="2"/>
      <c r="AO2434" s="1"/>
      <c r="AP2434" s="1"/>
      <c r="AQ2434" s="1"/>
      <c r="AR2434" s="1"/>
      <c r="AS2434" s="1"/>
    </row>
    <row r="2435" ht="31.5">
      <c r="B2435" s="41" t="s">
        <v>850</v>
      </c>
      <c r="C2435" s="41" t="s">
        <v>115</v>
      </c>
      <c r="D2435" s="41" t="s">
        <v>505</v>
      </c>
      <c r="E2435" s="26" t="str">
        <f t="shared" si="4753"/>
        <v>0502</v>
      </c>
      <c r="F2435" s="41" t="s">
        <v>786</v>
      </c>
      <c r="G2435" s="41" t="s">
        <v>53</v>
      </c>
      <c r="H2435" s="42" t="s">
        <v>54</v>
      </c>
      <c r="I2435" s="43">
        <f t="shared" si="4770"/>
        <v>1157.8</v>
      </c>
      <c r="J2435" s="43">
        <f t="shared" si="4771"/>
        <v>0</v>
      </c>
      <c r="K2435" s="43">
        <f t="shared" si="4772"/>
        <v>0</v>
      </c>
      <c r="L2435" s="43">
        <f t="shared" si="4773"/>
        <v>0</v>
      </c>
      <c r="M2435" s="43">
        <f t="shared" si="4774"/>
        <v>0</v>
      </c>
      <c r="N2435" s="43">
        <f t="shared" si="4775"/>
        <v>0</v>
      </c>
      <c r="O2435" s="43">
        <f t="shared" si="4776"/>
        <v>0</v>
      </c>
      <c r="P2435" s="43">
        <f t="shared" si="4777"/>
        <v>0</v>
      </c>
      <c r="Q2435" s="43">
        <f t="shared" si="4778"/>
        <v>0</v>
      </c>
      <c r="R2435" s="43">
        <f t="shared" si="4779"/>
        <v>0</v>
      </c>
      <c r="S2435" s="43">
        <f t="shared" si="4780"/>
        <v>0</v>
      </c>
      <c r="T2435" s="43">
        <f t="shared" si="4781"/>
        <v>0</v>
      </c>
      <c r="U2435" s="43">
        <f t="shared" si="4782"/>
        <v>0</v>
      </c>
      <c r="V2435" s="43">
        <f t="shared" si="4754"/>
        <v>1157.8</v>
      </c>
      <c r="W2435" s="43">
        <f t="shared" si="4783"/>
        <v>0</v>
      </c>
      <c r="X2435" s="43">
        <f t="shared" si="4784"/>
        <v>0</v>
      </c>
      <c r="Y2435" s="43">
        <f t="shared" si="4785"/>
        <v>0</v>
      </c>
      <c r="Z2435" s="43">
        <f t="shared" si="4786"/>
        <v>-1157.8</v>
      </c>
      <c r="AA2435" s="43">
        <f t="shared" si="4787"/>
        <v>0</v>
      </c>
      <c r="AB2435" s="43">
        <f t="shared" si="4788"/>
        <v>250.13646</v>
      </c>
      <c r="AC2435" s="44">
        <f t="shared" si="4789"/>
        <v>436.35199999999998</v>
      </c>
      <c r="AD2435" s="44">
        <f t="shared" si="4790"/>
        <v>250.13646</v>
      </c>
      <c r="AE2435" s="45">
        <f t="shared" si="4724"/>
        <v>57.324467402464073</v>
      </c>
      <c r="AF2435" s="43">
        <f t="shared" si="4791"/>
        <v>436.35199999999998</v>
      </c>
      <c r="AG2435" s="43">
        <f t="shared" si="4792"/>
        <v>0</v>
      </c>
      <c r="AH2435" s="43">
        <f t="shared" si="4793"/>
        <v>0</v>
      </c>
      <c r="AI2435" s="43">
        <f t="shared" si="4794"/>
        <v>0</v>
      </c>
      <c r="AJ2435" s="43">
        <f t="shared" si="4795"/>
        <v>0</v>
      </c>
      <c r="AK2435" s="43">
        <f t="shared" si="4796"/>
        <v>0</v>
      </c>
      <c r="AL2435" s="43">
        <f t="shared" si="4725"/>
        <v>436.35199999999998</v>
      </c>
      <c r="AM2435" s="43">
        <f t="shared" si="4726"/>
        <v>721.44799999999998</v>
      </c>
      <c r="AN2435" s="2"/>
      <c r="AO2435" s="1"/>
      <c r="AP2435" s="1"/>
      <c r="AQ2435" s="1"/>
      <c r="AR2435" s="1"/>
      <c r="AS2435" s="1"/>
    </row>
    <row r="2436" ht="31.5">
      <c r="B2436" s="41" t="s">
        <v>850</v>
      </c>
      <c r="C2436" s="41" t="s">
        <v>115</v>
      </c>
      <c r="D2436" s="41" t="s">
        <v>505</v>
      </c>
      <c r="E2436" s="26" t="str">
        <f t="shared" si="4753"/>
        <v>0502</v>
      </c>
      <c r="F2436" s="41" t="s">
        <v>786</v>
      </c>
      <c r="G2436" s="41" t="s">
        <v>55</v>
      </c>
      <c r="H2436" s="42" t="s">
        <v>56</v>
      </c>
      <c r="I2436" s="43">
        <v>1157.8</v>
      </c>
      <c r="J2436" s="43"/>
      <c r="K2436" s="43"/>
      <c r="L2436" s="43"/>
      <c r="M2436" s="43"/>
      <c r="N2436" s="43"/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f>-1157.8+1157.8</f>
        <v>0</v>
      </c>
      <c r="V2436" s="43">
        <f t="shared" si="4754"/>
        <v>1157.8</v>
      </c>
      <c r="W2436" s="43"/>
      <c r="X2436" s="43"/>
      <c r="Y2436" s="43"/>
      <c r="Z2436" s="43">
        <v>-1157.8</v>
      </c>
      <c r="AA2436" s="43"/>
      <c r="AB2436" s="43">
        <v>250.13646</v>
      </c>
      <c r="AC2436" s="44">
        <v>436.35199999999998</v>
      </c>
      <c r="AD2436" s="44">
        <v>250.13646</v>
      </c>
      <c r="AE2436" s="45">
        <f t="shared" si="4724"/>
        <v>57.324467402464073</v>
      </c>
      <c r="AF2436" s="43">
        <v>436.35199999999998</v>
      </c>
      <c r="AG2436" s="43">
        <v>0</v>
      </c>
      <c r="AH2436" s="43">
        <v>0</v>
      </c>
      <c r="AI2436" s="43">
        <v>0</v>
      </c>
      <c r="AJ2436" s="43">
        <v>0</v>
      </c>
      <c r="AK2436" s="43">
        <v>0</v>
      </c>
      <c r="AL2436" s="43">
        <f t="shared" si="4725"/>
        <v>436.35199999999998</v>
      </c>
      <c r="AM2436" s="43">
        <f t="shared" si="4726"/>
        <v>721.44799999999998</v>
      </c>
      <c r="AN2436" s="2"/>
      <c r="AO2436" s="1"/>
      <c r="AP2436" s="1"/>
      <c r="AQ2436" s="1"/>
      <c r="AR2436" s="1"/>
      <c r="AS2436" s="1"/>
    </row>
    <row r="2437" s="33" customFormat="1">
      <c r="B2437" s="34" t="s">
        <v>850</v>
      </c>
      <c r="C2437" s="34" t="s">
        <v>115</v>
      </c>
      <c r="D2437" s="34" t="s">
        <v>117</v>
      </c>
      <c r="E2437" s="35" t="str">
        <f t="shared" si="4753"/>
        <v>0503</v>
      </c>
      <c r="F2437" s="34"/>
      <c r="G2437" s="34"/>
      <c r="H2437" s="36" t="s">
        <v>118</v>
      </c>
      <c r="I2437" s="37">
        <f>I2438+I2452+I2475+I2492+I2464</f>
        <v>8537</v>
      </c>
      <c r="J2437" s="37">
        <f>J2438+J2452+J2475+J2492+J2464</f>
        <v>3792</v>
      </c>
      <c r="K2437" s="37">
        <f>K2438+K2452+K2475+K2492+K2464</f>
        <v>2992</v>
      </c>
      <c r="L2437" s="37">
        <f>L2438+L2452+L2475+L2492+L2464</f>
        <v>4250</v>
      </c>
      <c r="M2437" s="37">
        <f>M2438+M2452+M2475+M2492+M2464</f>
        <v>4250</v>
      </c>
      <c r="N2437" s="37">
        <f>N2438+N2452+N2475+N2492+N2464</f>
        <v>4165</v>
      </c>
      <c r="O2437" s="37">
        <f>O2438+O2452+O2475+O2492+O2464</f>
        <v>0</v>
      </c>
      <c r="P2437" s="37">
        <f>P2438+P2452+P2475+P2492+P2464</f>
        <v>0</v>
      </c>
      <c r="Q2437" s="37">
        <f>Q2438+Q2452+Q2475+Q2492+Q2464</f>
        <v>0</v>
      </c>
      <c r="R2437" s="37">
        <f>R2438+R2452+R2475+R2492+R2464</f>
        <v>4550.1369999999997</v>
      </c>
      <c r="S2437" s="37">
        <f>S2438+S2452+S2475+S2492+S2464</f>
        <v>-23.123000000000001</v>
      </c>
      <c r="T2437" s="37">
        <f>T2438+T2452+T2475+T2492+T2464</f>
        <v>0</v>
      </c>
      <c r="U2437" s="37">
        <v>0</v>
      </c>
      <c r="V2437" s="37">
        <f t="shared" si="4754"/>
        <v>17314.013999999999</v>
      </c>
      <c r="W2437" s="37">
        <f>W2438+W2452+W2475+W2492+W2464</f>
        <v>0</v>
      </c>
      <c r="X2437" s="37">
        <f>X2438+X2452+X2475+X2492+X2464</f>
        <v>0</v>
      </c>
      <c r="Y2437" s="37">
        <f>Y2438+Y2452+Y2475+Y2492+Y2464</f>
        <v>0</v>
      </c>
      <c r="Z2437" s="37">
        <f>Z2438+Z2452+Z2475+Z2492+Z2464</f>
        <v>0</v>
      </c>
      <c r="AA2437" s="37">
        <f>AA2438+AA2452+AA2475+AA2492+AA2464</f>
        <v>0</v>
      </c>
      <c r="AB2437" s="37">
        <f>AB2438+AB2452+AB2475+AB2492+AB2464</f>
        <v>2910.55098</v>
      </c>
      <c r="AC2437" s="38">
        <f>AC2438+AC2452+AC2475+AC2492+AC2464</f>
        <v>9923.7096700000002</v>
      </c>
      <c r="AD2437" s="38">
        <f>AD2438+AD2452+AD2475+AD2492+AD2464</f>
        <v>9869.7106499999991</v>
      </c>
      <c r="AE2437" s="39">
        <f t="shared" si="4724"/>
        <v>99.455858526743839</v>
      </c>
      <c r="AF2437" s="37">
        <f>AF2438+AF2452+AF2475+AF2492+AF2464</f>
        <v>21098.49092</v>
      </c>
      <c r="AG2437" s="37">
        <f>AG2438+AG2452+AG2475+AG2492+AG2464</f>
        <v>0</v>
      </c>
      <c r="AH2437" s="37">
        <f>AH2438+AH2452+AH2475+AH2492+AH2464</f>
        <v>0</v>
      </c>
      <c r="AI2437" s="37">
        <f>AI2438+AI2452+AI2475+AI2492+AI2464</f>
        <v>0</v>
      </c>
      <c r="AJ2437" s="37">
        <f>AJ2438+AJ2452+AJ2475+AJ2492+AJ2464</f>
        <v>0</v>
      </c>
      <c r="AK2437" s="37">
        <f>AK2438+AK2452+AK2475+AK2492+AK2464</f>
        <v>0</v>
      </c>
      <c r="AL2437" s="37">
        <f t="shared" si="4725"/>
        <v>21098.49092</v>
      </c>
      <c r="AM2437" s="37">
        <f t="shared" si="4726"/>
        <v>-3784.476920000001</v>
      </c>
      <c r="AN2437" s="40"/>
      <c r="AO2437" s="33"/>
      <c r="AP2437" s="33"/>
      <c r="AQ2437" s="33"/>
      <c r="AR2437" s="33"/>
      <c r="AS2437" s="33"/>
    </row>
    <row r="2438" ht="31.5" hidden="1">
      <c r="B2438" s="41" t="s">
        <v>850</v>
      </c>
      <c r="C2438" s="41" t="s">
        <v>115</v>
      </c>
      <c r="D2438" s="41" t="s">
        <v>117</v>
      </c>
      <c r="E2438" s="26" t="str">
        <f t="shared" si="4753"/>
        <v>0503</v>
      </c>
      <c r="F2438" s="41" t="s">
        <v>119</v>
      </c>
      <c r="G2438" s="41"/>
      <c r="H2438" s="42" t="s">
        <v>120</v>
      </c>
      <c r="I2438" s="43">
        <f>I2439</f>
        <v>0</v>
      </c>
      <c r="J2438" s="43">
        <f>J2439</f>
        <v>0</v>
      </c>
      <c r="K2438" s="43">
        <f>K2439</f>
        <v>0</v>
      </c>
      <c r="L2438" s="43">
        <f>L2439</f>
        <v>0</v>
      </c>
      <c r="M2438" s="43">
        <f>M2439</f>
        <v>0</v>
      </c>
      <c r="N2438" s="43">
        <f>N2439</f>
        <v>0</v>
      </c>
      <c r="O2438" s="43">
        <f>O2439</f>
        <v>0</v>
      </c>
      <c r="P2438" s="43">
        <f>P2439</f>
        <v>0</v>
      </c>
      <c r="Q2438" s="43">
        <f>Q2439</f>
        <v>0</v>
      </c>
      <c r="R2438" s="43">
        <f>R2439</f>
        <v>0</v>
      </c>
      <c r="S2438" s="43">
        <f>S2439</f>
        <v>0</v>
      </c>
      <c r="T2438" s="43">
        <f>T2439</f>
        <v>0</v>
      </c>
      <c r="U2438" s="43">
        <v>0</v>
      </c>
      <c r="V2438" s="43">
        <f t="shared" si="4754"/>
        <v>0</v>
      </c>
      <c r="W2438" s="43">
        <f>W2439</f>
        <v>0</v>
      </c>
      <c r="X2438" s="43">
        <f>X2439</f>
        <v>0</v>
      </c>
      <c r="Y2438" s="43">
        <f>Y2439</f>
        <v>0</v>
      </c>
      <c r="Z2438" s="43">
        <f>Z2439</f>
        <v>0</v>
      </c>
      <c r="AA2438" s="43">
        <f>AA2439</f>
        <v>0</v>
      </c>
      <c r="AB2438" s="43">
        <f>AB2439</f>
        <v>0</v>
      </c>
      <c r="AC2438" s="44">
        <f>AC2439</f>
        <v>0</v>
      </c>
      <c r="AD2438" s="44">
        <f>AD2439</f>
        <v>0</v>
      </c>
      <c r="AE2438" s="45" t="e">
        <f t="shared" si="4724"/>
        <v>#DIV/0!</v>
      </c>
      <c r="AF2438" s="46">
        <f>AF2439</f>
        <v>0</v>
      </c>
      <c r="AG2438" s="46">
        <f>AG2439</f>
        <v>0</v>
      </c>
      <c r="AH2438" s="47">
        <f>AH2439</f>
        <v>0</v>
      </c>
      <c r="AI2438" s="47">
        <f>AI2439</f>
        <v>0</v>
      </c>
      <c r="AJ2438" s="47">
        <f>AJ2439</f>
        <v>0</v>
      </c>
      <c r="AK2438" s="47">
        <f>AK2439</f>
        <v>0</v>
      </c>
      <c r="AL2438" s="47">
        <f t="shared" si="4725"/>
        <v>0</v>
      </c>
      <c r="AM2438" s="47">
        <f t="shared" si="4726"/>
        <v>0</v>
      </c>
      <c r="AN2438" s="48" t="s">
        <v>36</v>
      </c>
      <c r="AO2438" s="1"/>
      <c r="AP2438" s="1"/>
      <c r="AQ2438" s="1"/>
      <c r="AR2438" s="1"/>
      <c r="AS2438" s="1"/>
    </row>
    <row r="2439" ht="47.25" hidden="1">
      <c r="B2439" s="41" t="s">
        <v>850</v>
      </c>
      <c r="C2439" s="41" t="s">
        <v>115</v>
      </c>
      <c r="D2439" s="41" t="s">
        <v>117</v>
      </c>
      <c r="E2439" s="26" t="str">
        <f t="shared" si="4753"/>
        <v>0503</v>
      </c>
      <c r="F2439" s="41" t="s">
        <v>128</v>
      </c>
      <c r="G2439" s="41"/>
      <c r="H2439" s="42" t="s">
        <v>129</v>
      </c>
      <c r="I2439" s="43">
        <f>I2440+I2444+I2448</f>
        <v>0</v>
      </c>
      <c r="J2439" s="43">
        <f>J2440+J2444+J2448</f>
        <v>0</v>
      </c>
      <c r="K2439" s="43">
        <f>K2440+K2444+K2448</f>
        <v>0</v>
      </c>
      <c r="L2439" s="43">
        <f>L2440+L2444+L2448</f>
        <v>0</v>
      </c>
      <c r="M2439" s="43">
        <f>M2440+M2444+M2448</f>
        <v>0</v>
      </c>
      <c r="N2439" s="43">
        <f>N2440+N2444+N2448</f>
        <v>0</v>
      </c>
      <c r="O2439" s="43">
        <f>O2440+O2444+O2448</f>
        <v>0</v>
      </c>
      <c r="P2439" s="43">
        <f>P2440+P2444+P2448</f>
        <v>0</v>
      </c>
      <c r="Q2439" s="43">
        <f>Q2440+Q2444+Q2448</f>
        <v>0</v>
      </c>
      <c r="R2439" s="43">
        <f>R2440+R2444+R2448</f>
        <v>0</v>
      </c>
      <c r="S2439" s="43">
        <f>S2440+S2444+S2448</f>
        <v>0</v>
      </c>
      <c r="T2439" s="43">
        <f>T2440+T2444+T2448</f>
        <v>0</v>
      </c>
      <c r="U2439" s="43">
        <v>0</v>
      </c>
      <c r="V2439" s="43">
        <f t="shared" si="4754"/>
        <v>0</v>
      </c>
      <c r="W2439" s="43">
        <f>W2440+W2444+W2448</f>
        <v>0</v>
      </c>
      <c r="X2439" s="43">
        <f>X2440+X2444+X2448</f>
        <v>0</v>
      </c>
      <c r="Y2439" s="43">
        <f>Y2440+Y2444+Y2448</f>
        <v>0</v>
      </c>
      <c r="Z2439" s="43">
        <f>Z2440+Z2444+Z2448</f>
        <v>0</v>
      </c>
      <c r="AA2439" s="43">
        <f>AA2440+AA2444+AA2448</f>
        <v>0</v>
      </c>
      <c r="AB2439" s="43">
        <f>AB2440+AB2444+AB2448</f>
        <v>0</v>
      </c>
      <c r="AC2439" s="44">
        <f>AC2440+AC2444+AC2448</f>
        <v>0</v>
      </c>
      <c r="AD2439" s="44">
        <f>AD2440+AD2444+AD2448</f>
        <v>0</v>
      </c>
      <c r="AE2439" s="45" t="e">
        <f t="shared" si="4724"/>
        <v>#DIV/0!</v>
      </c>
      <c r="AF2439" s="46">
        <f>AF2440+AF2444+AF2448</f>
        <v>0</v>
      </c>
      <c r="AG2439" s="46">
        <f>AG2440+AG2444+AG2448</f>
        <v>0</v>
      </c>
      <c r="AH2439" s="47">
        <f>AH2440+AH2444+AH2448</f>
        <v>0</v>
      </c>
      <c r="AI2439" s="47">
        <f>AI2440+AI2444+AI2448</f>
        <v>0</v>
      </c>
      <c r="AJ2439" s="47">
        <f>AJ2440+AJ2444+AJ2448</f>
        <v>0</v>
      </c>
      <c r="AK2439" s="47">
        <f>AK2440+AK2444+AK2448</f>
        <v>0</v>
      </c>
      <c r="AL2439" s="47">
        <f t="shared" si="4725"/>
        <v>0</v>
      </c>
      <c r="AM2439" s="47">
        <f t="shared" si="4726"/>
        <v>0</v>
      </c>
      <c r="AN2439" s="48" t="s">
        <v>36</v>
      </c>
      <c r="AO2439" s="1"/>
      <c r="AP2439" s="1"/>
      <c r="AQ2439" s="1"/>
      <c r="AR2439" s="1"/>
      <c r="AS2439" s="1"/>
    </row>
    <row r="2440" ht="31.5" hidden="1">
      <c r="B2440" s="41" t="s">
        <v>850</v>
      </c>
      <c r="C2440" s="41" t="s">
        <v>115</v>
      </c>
      <c r="D2440" s="41" t="s">
        <v>117</v>
      </c>
      <c r="E2440" s="26" t="str">
        <f t="shared" si="4753"/>
        <v>0503</v>
      </c>
      <c r="F2440" s="41" t="s">
        <v>788</v>
      </c>
      <c r="G2440" s="41"/>
      <c r="H2440" s="42" t="s">
        <v>789</v>
      </c>
      <c r="I2440" s="43">
        <f t="shared" ref="I2440:I2452" si="4797">I2441</f>
        <v>0</v>
      </c>
      <c r="J2440" s="43">
        <f t="shared" ref="J2440:J2452" si="4798">J2441</f>
        <v>0</v>
      </c>
      <c r="K2440" s="43">
        <f t="shared" ref="K2440:K2452" si="4799">K2441</f>
        <v>0</v>
      </c>
      <c r="L2440" s="43">
        <f t="shared" ref="L2440:L2452" si="4800">L2441</f>
        <v>0</v>
      </c>
      <c r="M2440" s="43">
        <f t="shared" ref="M2440:M2452" si="4801">M2441</f>
        <v>0</v>
      </c>
      <c r="N2440" s="43">
        <f t="shared" ref="N2440:N2452" si="4802">N2441</f>
        <v>0</v>
      </c>
      <c r="O2440" s="43">
        <f t="shared" ref="O2440:O2452" si="4803">O2441</f>
        <v>0</v>
      </c>
      <c r="P2440" s="43">
        <f t="shared" ref="P2440:P2452" si="4804">P2441</f>
        <v>0</v>
      </c>
      <c r="Q2440" s="43">
        <f t="shared" ref="Q2440:Q2452" si="4805">Q2441</f>
        <v>0</v>
      </c>
      <c r="R2440" s="43">
        <f t="shared" ref="R2440:R2452" si="4806">R2441</f>
        <v>0</v>
      </c>
      <c r="S2440" s="43">
        <f t="shared" ref="S2440:S2452" si="4807">S2441</f>
        <v>0</v>
      </c>
      <c r="T2440" s="43">
        <f t="shared" ref="T2440:T2452" si="4808">T2441</f>
        <v>0</v>
      </c>
      <c r="U2440" s="43">
        <v>0</v>
      </c>
      <c r="V2440" s="43">
        <f t="shared" si="4754"/>
        <v>0</v>
      </c>
      <c r="W2440" s="43">
        <f t="shared" ref="W2440:W2452" si="4809">W2441</f>
        <v>0</v>
      </c>
      <c r="X2440" s="43">
        <f t="shared" ref="X2440:X2452" si="4810">X2441</f>
        <v>0</v>
      </c>
      <c r="Y2440" s="43">
        <f t="shared" ref="Y2440:Y2452" si="4811">Y2441</f>
        <v>0</v>
      </c>
      <c r="Z2440" s="43">
        <f t="shared" ref="Z2440:Z2452" si="4812">Z2441</f>
        <v>0</v>
      </c>
      <c r="AA2440" s="43">
        <f t="shared" ref="AA2440:AA2452" si="4813">AA2441</f>
        <v>0</v>
      </c>
      <c r="AB2440" s="43">
        <f t="shared" ref="AB2440:AB2452" si="4814">AB2441</f>
        <v>0</v>
      </c>
      <c r="AC2440" s="44">
        <f t="shared" ref="AC2440:AC2452" si="4815">AC2441</f>
        <v>0</v>
      </c>
      <c r="AD2440" s="44">
        <f t="shared" ref="AD2440:AD2452" si="4816">AD2441</f>
        <v>0</v>
      </c>
      <c r="AE2440" s="45" t="e">
        <f t="shared" si="4724"/>
        <v>#DIV/0!</v>
      </c>
      <c r="AF2440" s="46">
        <f t="shared" ref="AF2440:AF2452" si="4817">AF2441</f>
        <v>0</v>
      </c>
      <c r="AG2440" s="46">
        <f t="shared" ref="AG2440:AG2452" si="4818">AG2441</f>
        <v>0</v>
      </c>
      <c r="AH2440" s="47">
        <f t="shared" ref="AH2440:AH2452" si="4819">AH2441</f>
        <v>0</v>
      </c>
      <c r="AI2440" s="47">
        <f t="shared" ref="AI2440:AI2452" si="4820">AI2441</f>
        <v>0</v>
      </c>
      <c r="AJ2440" s="47">
        <f t="shared" ref="AJ2440:AJ2452" si="4821">AJ2441</f>
        <v>0</v>
      </c>
      <c r="AK2440" s="47">
        <f t="shared" ref="AK2440:AK2452" si="4822">AK2441</f>
        <v>0</v>
      </c>
      <c r="AL2440" s="47">
        <f t="shared" si="4725"/>
        <v>0</v>
      </c>
      <c r="AM2440" s="47">
        <f t="shared" si="4726"/>
        <v>0</v>
      </c>
      <c r="AN2440" s="48" t="s">
        <v>36</v>
      </c>
      <c r="AR2440" s="1"/>
      <c r="AS2440" s="1"/>
    </row>
    <row r="2441" ht="31.5" hidden="1">
      <c r="B2441" s="41" t="s">
        <v>850</v>
      </c>
      <c r="C2441" s="41" t="s">
        <v>115</v>
      </c>
      <c r="D2441" s="41" t="s">
        <v>117</v>
      </c>
      <c r="E2441" s="26" t="str">
        <f t="shared" si="4753"/>
        <v>0503</v>
      </c>
      <c r="F2441" s="41" t="s">
        <v>790</v>
      </c>
      <c r="G2441" s="41"/>
      <c r="H2441" s="42" t="s">
        <v>791</v>
      </c>
      <c r="I2441" s="43">
        <f t="shared" si="4797"/>
        <v>0</v>
      </c>
      <c r="J2441" s="43">
        <f t="shared" si="4798"/>
        <v>0</v>
      </c>
      <c r="K2441" s="43">
        <f t="shared" si="4799"/>
        <v>0</v>
      </c>
      <c r="L2441" s="43">
        <f t="shared" si="4800"/>
        <v>0</v>
      </c>
      <c r="M2441" s="43">
        <f t="shared" si="4801"/>
        <v>0</v>
      </c>
      <c r="N2441" s="43">
        <f t="shared" si="4802"/>
        <v>0</v>
      </c>
      <c r="O2441" s="43">
        <f t="shared" si="4803"/>
        <v>0</v>
      </c>
      <c r="P2441" s="43">
        <f t="shared" si="4804"/>
        <v>0</v>
      </c>
      <c r="Q2441" s="43">
        <f t="shared" si="4805"/>
        <v>0</v>
      </c>
      <c r="R2441" s="43">
        <f t="shared" si="4806"/>
        <v>0</v>
      </c>
      <c r="S2441" s="43">
        <f t="shared" si="4807"/>
        <v>0</v>
      </c>
      <c r="T2441" s="43">
        <f t="shared" si="4808"/>
        <v>0</v>
      </c>
      <c r="U2441" s="43">
        <v>0</v>
      </c>
      <c r="V2441" s="43">
        <f t="shared" si="4754"/>
        <v>0</v>
      </c>
      <c r="W2441" s="43">
        <f t="shared" si="4809"/>
        <v>0</v>
      </c>
      <c r="X2441" s="43">
        <f t="shared" si="4810"/>
        <v>0</v>
      </c>
      <c r="Y2441" s="43">
        <f t="shared" si="4811"/>
        <v>0</v>
      </c>
      <c r="Z2441" s="43">
        <f t="shared" si="4812"/>
        <v>0</v>
      </c>
      <c r="AA2441" s="43">
        <f t="shared" si="4813"/>
        <v>0</v>
      </c>
      <c r="AB2441" s="43">
        <f t="shared" si="4814"/>
        <v>0</v>
      </c>
      <c r="AC2441" s="44">
        <f t="shared" si="4815"/>
        <v>0</v>
      </c>
      <c r="AD2441" s="44">
        <f t="shared" si="4816"/>
        <v>0</v>
      </c>
      <c r="AE2441" s="45" t="e">
        <f t="shared" si="4724"/>
        <v>#DIV/0!</v>
      </c>
      <c r="AF2441" s="46">
        <f t="shared" si="4817"/>
        <v>0</v>
      </c>
      <c r="AG2441" s="46">
        <f t="shared" si="4818"/>
        <v>0</v>
      </c>
      <c r="AH2441" s="47">
        <f t="shared" si="4819"/>
        <v>0</v>
      </c>
      <c r="AI2441" s="47">
        <f t="shared" si="4820"/>
        <v>0</v>
      </c>
      <c r="AJ2441" s="47">
        <f t="shared" si="4821"/>
        <v>0</v>
      </c>
      <c r="AK2441" s="47">
        <f t="shared" si="4822"/>
        <v>0</v>
      </c>
      <c r="AL2441" s="47">
        <f t="shared" si="4725"/>
        <v>0</v>
      </c>
      <c r="AM2441" s="47">
        <f t="shared" si="4726"/>
        <v>0</v>
      </c>
      <c r="AN2441" s="48" t="s">
        <v>36</v>
      </c>
      <c r="AO2441" s="1"/>
      <c r="AP2441" s="1"/>
      <c r="AQ2441" s="1"/>
      <c r="AR2441" s="1"/>
      <c r="AS2441" s="1"/>
    </row>
    <row r="2442" ht="31.5" hidden="1">
      <c r="B2442" s="41" t="s">
        <v>850</v>
      </c>
      <c r="C2442" s="41" t="s">
        <v>115</v>
      </c>
      <c r="D2442" s="41" t="s">
        <v>117</v>
      </c>
      <c r="E2442" s="26" t="str">
        <f t="shared" si="4753"/>
        <v>0503</v>
      </c>
      <c r="F2442" s="41" t="s">
        <v>790</v>
      </c>
      <c r="G2442" s="41" t="s">
        <v>53</v>
      </c>
      <c r="H2442" s="42" t="s">
        <v>54</v>
      </c>
      <c r="I2442" s="43">
        <f t="shared" si="4797"/>
        <v>0</v>
      </c>
      <c r="J2442" s="43">
        <f t="shared" si="4798"/>
        <v>0</v>
      </c>
      <c r="K2442" s="43">
        <f t="shared" si="4799"/>
        <v>0</v>
      </c>
      <c r="L2442" s="43">
        <f t="shared" si="4800"/>
        <v>0</v>
      </c>
      <c r="M2442" s="43">
        <f t="shared" si="4801"/>
        <v>0</v>
      </c>
      <c r="N2442" s="43">
        <f t="shared" si="4802"/>
        <v>0</v>
      </c>
      <c r="O2442" s="43">
        <f t="shared" si="4803"/>
        <v>0</v>
      </c>
      <c r="P2442" s="43">
        <f t="shared" si="4804"/>
        <v>0</v>
      </c>
      <c r="Q2442" s="43">
        <f t="shared" si="4805"/>
        <v>0</v>
      </c>
      <c r="R2442" s="43">
        <f t="shared" si="4806"/>
        <v>0</v>
      </c>
      <c r="S2442" s="43">
        <f t="shared" si="4807"/>
        <v>0</v>
      </c>
      <c r="T2442" s="43">
        <f t="shared" si="4808"/>
        <v>0</v>
      </c>
      <c r="U2442" s="43">
        <v>0</v>
      </c>
      <c r="V2442" s="43">
        <f t="shared" si="4754"/>
        <v>0</v>
      </c>
      <c r="W2442" s="43">
        <f t="shared" si="4809"/>
        <v>0</v>
      </c>
      <c r="X2442" s="43">
        <f t="shared" si="4810"/>
        <v>0</v>
      </c>
      <c r="Y2442" s="43">
        <f t="shared" si="4811"/>
        <v>0</v>
      </c>
      <c r="Z2442" s="43">
        <f t="shared" si="4812"/>
        <v>0</v>
      </c>
      <c r="AA2442" s="43">
        <f t="shared" si="4813"/>
        <v>0</v>
      </c>
      <c r="AB2442" s="43">
        <f t="shared" si="4814"/>
        <v>0</v>
      </c>
      <c r="AC2442" s="44">
        <f t="shared" si="4815"/>
        <v>0</v>
      </c>
      <c r="AD2442" s="44">
        <f t="shared" si="4816"/>
        <v>0</v>
      </c>
      <c r="AE2442" s="45" t="e">
        <f t="shared" si="4724"/>
        <v>#DIV/0!</v>
      </c>
      <c r="AF2442" s="46">
        <f t="shared" si="4817"/>
        <v>0</v>
      </c>
      <c r="AG2442" s="46">
        <f t="shared" si="4818"/>
        <v>0</v>
      </c>
      <c r="AH2442" s="47">
        <f t="shared" si="4819"/>
        <v>0</v>
      </c>
      <c r="AI2442" s="47">
        <f t="shared" si="4820"/>
        <v>0</v>
      </c>
      <c r="AJ2442" s="47">
        <f t="shared" si="4821"/>
        <v>0</v>
      </c>
      <c r="AK2442" s="47">
        <f t="shared" si="4822"/>
        <v>0</v>
      </c>
      <c r="AL2442" s="47">
        <f t="shared" si="4725"/>
        <v>0</v>
      </c>
      <c r="AM2442" s="47">
        <f t="shared" si="4726"/>
        <v>0</v>
      </c>
      <c r="AN2442" s="48" t="s">
        <v>36</v>
      </c>
      <c r="AO2442" s="1"/>
      <c r="AP2442" s="1"/>
      <c r="AQ2442" s="1"/>
      <c r="AR2442" s="1"/>
      <c r="AS2442" s="1"/>
    </row>
    <row r="2443" ht="31.5" hidden="1">
      <c r="B2443" s="41" t="s">
        <v>850</v>
      </c>
      <c r="C2443" s="41" t="s">
        <v>115</v>
      </c>
      <c r="D2443" s="41" t="s">
        <v>117</v>
      </c>
      <c r="E2443" s="26" t="str">
        <f t="shared" si="4753"/>
        <v>0503</v>
      </c>
      <c r="F2443" s="41" t="s">
        <v>790</v>
      </c>
      <c r="G2443" s="41" t="s">
        <v>55</v>
      </c>
      <c r="H2443" s="42" t="s">
        <v>56</v>
      </c>
      <c r="I2443" s="43"/>
      <c r="J2443" s="43"/>
      <c r="K2443" s="43"/>
      <c r="L2443" s="43"/>
      <c r="M2443" s="43"/>
      <c r="N2443" s="43"/>
      <c r="O2443" s="43">
        <v>0</v>
      </c>
      <c r="P2443" s="43">
        <v>0</v>
      </c>
      <c r="Q2443" s="43">
        <v>0</v>
      </c>
      <c r="R2443" s="43">
        <v>0</v>
      </c>
      <c r="S2443" s="43">
        <v>0</v>
      </c>
      <c r="T2443" s="43">
        <v>0</v>
      </c>
      <c r="U2443" s="43">
        <v>0</v>
      </c>
      <c r="V2443" s="43">
        <f t="shared" si="4754"/>
        <v>0</v>
      </c>
      <c r="W2443" s="43"/>
      <c r="X2443" s="43"/>
      <c r="Y2443" s="43"/>
      <c r="Z2443" s="43"/>
      <c r="AA2443" s="43"/>
      <c r="AB2443" s="43">
        <v>0</v>
      </c>
      <c r="AC2443" s="44">
        <v>0</v>
      </c>
      <c r="AD2443" s="44">
        <v>0</v>
      </c>
      <c r="AE2443" s="45" t="e">
        <f t="shared" si="4724"/>
        <v>#DIV/0!</v>
      </c>
      <c r="AF2443" s="46">
        <v>0</v>
      </c>
      <c r="AG2443" s="46">
        <v>0</v>
      </c>
      <c r="AH2443" s="47">
        <v>0</v>
      </c>
      <c r="AI2443" s="47">
        <v>0</v>
      </c>
      <c r="AJ2443" s="47">
        <v>0</v>
      </c>
      <c r="AK2443" s="47">
        <v>0</v>
      </c>
      <c r="AL2443" s="47">
        <f t="shared" si="4725"/>
        <v>0</v>
      </c>
      <c r="AM2443" s="47">
        <f t="shared" si="4726"/>
        <v>0</v>
      </c>
      <c r="AN2443" s="48" t="s">
        <v>36</v>
      </c>
      <c r="AO2443" s="1"/>
      <c r="AP2443" s="1"/>
      <c r="AQ2443" s="1"/>
      <c r="AR2443" s="1"/>
      <c r="AS2443" s="1"/>
    </row>
    <row r="2444" ht="47.25" hidden="1">
      <c r="B2444" s="41" t="s">
        <v>850</v>
      </c>
      <c r="C2444" s="41" t="s">
        <v>115</v>
      </c>
      <c r="D2444" s="41" t="s">
        <v>117</v>
      </c>
      <c r="E2444" s="26" t="str">
        <f t="shared" si="4753"/>
        <v>0503</v>
      </c>
      <c r="F2444" s="41" t="s">
        <v>793</v>
      </c>
      <c r="G2444" s="41"/>
      <c r="H2444" s="42" t="s">
        <v>794</v>
      </c>
      <c r="I2444" s="43">
        <f t="shared" si="4797"/>
        <v>0</v>
      </c>
      <c r="J2444" s="43">
        <f t="shared" si="4798"/>
        <v>0</v>
      </c>
      <c r="K2444" s="43">
        <f t="shared" si="4799"/>
        <v>0</v>
      </c>
      <c r="L2444" s="43">
        <f t="shared" si="4800"/>
        <v>0</v>
      </c>
      <c r="M2444" s="43">
        <f t="shared" si="4801"/>
        <v>0</v>
      </c>
      <c r="N2444" s="43">
        <f t="shared" si="4802"/>
        <v>0</v>
      </c>
      <c r="O2444" s="43">
        <f t="shared" si="4803"/>
        <v>0</v>
      </c>
      <c r="P2444" s="43">
        <f t="shared" si="4804"/>
        <v>0</v>
      </c>
      <c r="Q2444" s="43">
        <f t="shared" si="4805"/>
        <v>0</v>
      </c>
      <c r="R2444" s="43">
        <f t="shared" si="4806"/>
        <v>0</v>
      </c>
      <c r="S2444" s="43">
        <f t="shared" si="4807"/>
        <v>0</v>
      </c>
      <c r="T2444" s="43">
        <f t="shared" si="4808"/>
        <v>0</v>
      </c>
      <c r="U2444" s="43">
        <v>0</v>
      </c>
      <c r="V2444" s="43">
        <f t="shared" si="4754"/>
        <v>0</v>
      </c>
      <c r="W2444" s="43">
        <f t="shared" si="4809"/>
        <v>0</v>
      </c>
      <c r="X2444" s="43">
        <f t="shared" si="4810"/>
        <v>0</v>
      </c>
      <c r="Y2444" s="43">
        <f t="shared" si="4811"/>
        <v>0</v>
      </c>
      <c r="Z2444" s="43">
        <f t="shared" si="4812"/>
        <v>0</v>
      </c>
      <c r="AA2444" s="43">
        <f t="shared" si="4813"/>
        <v>0</v>
      </c>
      <c r="AB2444" s="43">
        <f t="shared" si="4814"/>
        <v>0</v>
      </c>
      <c r="AC2444" s="44">
        <f t="shared" si="4815"/>
        <v>0</v>
      </c>
      <c r="AD2444" s="44">
        <f t="shared" si="4816"/>
        <v>0</v>
      </c>
      <c r="AE2444" s="45" t="e">
        <f t="shared" si="4724"/>
        <v>#DIV/0!</v>
      </c>
      <c r="AF2444" s="46">
        <f t="shared" si="4817"/>
        <v>0</v>
      </c>
      <c r="AG2444" s="46">
        <f t="shared" si="4818"/>
        <v>0</v>
      </c>
      <c r="AH2444" s="47">
        <f t="shared" si="4819"/>
        <v>0</v>
      </c>
      <c r="AI2444" s="47">
        <f t="shared" si="4820"/>
        <v>0</v>
      </c>
      <c r="AJ2444" s="47">
        <f t="shared" si="4821"/>
        <v>0</v>
      </c>
      <c r="AK2444" s="47">
        <f t="shared" si="4822"/>
        <v>0</v>
      </c>
      <c r="AL2444" s="47">
        <f t="shared" si="4725"/>
        <v>0</v>
      </c>
      <c r="AM2444" s="47">
        <f t="shared" si="4726"/>
        <v>0</v>
      </c>
      <c r="AN2444" s="48" t="s">
        <v>36</v>
      </c>
      <c r="AR2444" s="1"/>
      <c r="AS2444" s="1"/>
    </row>
    <row r="2445" ht="31.5" hidden="1">
      <c r="B2445" s="41" t="s">
        <v>850</v>
      </c>
      <c r="C2445" s="41" t="s">
        <v>115</v>
      </c>
      <c r="D2445" s="41" t="s">
        <v>117</v>
      </c>
      <c r="E2445" s="26" t="str">
        <f t="shared" si="4753"/>
        <v>0503</v>
      </c>
      <c r="F2445" s="41" t="s">
        <v>795</v>
      </c>
      <c r="G2445" s="41"/>
      <c r="H2445" s="42" t="s">
        <v>796</v>
      </c>
      <c r="I2445" s="43">
        <f t="shared" si="4797"/>
        <v>0</v>
      </c>
      <c r="J2445" s="43">
        <f t="shared" si="4798"/>
        <v>0</v>
      </c>
      <c r="K2445" s="43">
        <f t="shared" si="4799"/>
        <v>0</v>
      </c>
      <c r="L2445" s="43">
        <f t="shared" si="4800"/>
        <v>0</v>
      </c>
      <c r="M2445" s="43">
        <f t="shared" si="4801"/>
        <v>0</v>
      </c>
      <c r="N2445" s="43">
        <f t="shared" si="4802"/>
        <v>0</v>
      </c>
      <c r="O2445" s="43">
        <f t="shared" si="4803"/>
        <v>0</v>
      </c>
      <c r="P2445" s="43">
        <f t="shared" si="4804"/>
        <v>0</v>
      </c>
      <c r="Q2445" s="43">
        <f t="shared" si="4805"/>
        <v>0</v>
      </c>
      <c r="R2445" s="43">
        <f t="shared" si="4806"/>
        <v>0</v>
      </c>
      <c r="S2445" s="43">
        <f t="shared" si="4807"/>
        <v>0</v>
      </c>
      <c r="T2445" s="43">
        <f t="shared" si="4808"/>
        <v>0</v>
      </c>
      <c r="U2445" s="43">
        <v>0</v>
      </c>
      <c r="V2445" s="43">
        <f t="shared" si="4754"/>
        <v>0</v>
      </c>
      <c r="W2445" s="43">
        <f t="shared" si="4809"/>
        <v>0</v>
      </c>
      <c r="X2445" s="43">
        <f t="shared" si="4810"/>
        <v>0</v>
      </c>
      <c r="Y2445" s="43">
        <f t="shared" si="4811"/>
        <v>0</v>
      </c>
      <c r="Z2445" s="43">
        <f t="shared" si="4812"/>
        <v>0</v>
      </c>
      <c r="AA2445" s="43">
        <f t="shared" si="4813"/>
        <v>0</v>
      </c>
      <c r="AB2445" s="43">
        <f t="shared" si="4814"/>
        <v>0</v>
      </c>
      <c r="AC2445" s="44">
        <f t="shared" si="4815"/>
        <v>0</v>
      </c>
      <c r="AD2445" s="44">
        <f t="shared" si="4816"/>
        <v>0</v>
      </c>
      <c r="AE2445" s="45" t="e">
        <f t="shared" si="4724"/>
        <v>#DIV/0!</v>
      </c>
      <c r="AF2445" s="46">
        <f t="shared" si="4817"/>
        <v>0</v>
      </c>
      <c r="AG2445" s="46">
        <f t="shared" si="4818"/>
        <v>0</v>
      </c>
      <c r="AH2445" s="47">
        <f t="shared" si="4819"/>
        <v>0</v>
      </c>
      <c r="AI2445" s="47">
        <f t="shared" si="4820"/>
        <v>0</v>
      </c>
      <c r="AJ2445" s="47">
        <f t="shared" si="4821"/>
        <v>0</v>
      </c>
      <c r="AK2445" s="47">
        <f t="shared" si="4822"/>
        <v>0</v>
      </c>
      <c r="AL2445" s="47">
        <f t="shared" si="4725"/>
        <v>0</v>
      </c>
      <c r="AM2445" s="47">
        <f t="shared" si="4726"/>
        <v>0</v>
      </c>
      <c r="AN2445" s="48" t="s">
        <v>36</v>
      </c>
      <c r="AO2445" s="1"/>
      <c r="AP2445" s="1"/>
      <c r="AQ2445" s="1"/>
      <c r="AR2445" s="1"/>
      <c r="AS2445" s="1"/>
    </row>
    <row r="2446" ht="31.5" hidden="1">
      <c r="B2446" s="41" t="s">
        <v>850</v>
      </c>
      <c r="C2446" s="41" t="s">
        <v>115</v>
      </c>
      <c r="D2446" s="41" t="s">
        <v>117</v>
      </c>
      <c r="E2446" s="26" t="str">
        <f t="shared" si="4753"/>
        <v>0503</v>
      </c>
      <c r="F2446" s="41" t="s">
        <v>795</v>
      </c>
      <c r="G2446" s="41" t="s">
        <v>53</v>
      </c>
      <c r="H2446" s="42" t="s">
        <v>54</v>
      </c>
      <c r="I2446" s="43">
        <f t="shared" si="4797"/>
        <v>0</v>
      </c>
      <c r="J2446" s="43">
        <f t="shared" si="4798"/>
        <v>0</v>
      </c>
      <c r="K2446" s="43">
        <f t="shared" si="4799"/>
        <v>0</v>
      </c>
      <c r="L2446" s="43">
        <f t="shared" si="4800"/>
        <v>0</v>
      </c>
      <c r="M2446" s="43">
        <f t="shared" si="4801"/>
        <v>0</v>
      </c>
      <c r="N2446" s="43">
        <f t="shared" si="4802"/>
        <v>0</v>
      </c>
      <c r="O2446" s="43">
        <f t="shared" si="4803"/>
        <v>0</v>
      </c>
      <c r="P2446" s="43">
        <f t="shared" si="4804"/>
        <v>0</v>
      </c>
      <c r="Q2446" s="43">
        <f t="shared" si="4805"/>
        <v>0</v>
      </c>
      <c r="R2446" s="43">
        <f t="shared" si="4806"/>
        <v>0</v>
      </c>
      <c r="S2446" s="43">
        <f t="shared" si="4807"/>
        <v>0</v>
      </c>
      <c r="T2446" s="43">
        <f t="shared" si="4808"/>
        <v>0</v>
      </c>
      <c r="U2446" s="43">
        <v>0</v>
      </c>
      <c r="V2446" s="43">
        <f t="shared" si="4754"/>
        <v>0</v>
      </c>
      <c r="W2446" s="43">
        <f t="shared" si="4809"/>
        <v>0</v>
      </c>
      <c r="X2446" s="43">
        <f t="shared" si="4810"/>
        <v>0</v>
      </c>
      <c r="Y2446" s="43">
        <f t="shared" si="4811"/>
        <v>0</v>
      </c>
      <c r="Z2446" s="43">
        <f t="shared" si="4812"/>
        <v>0</v>
      </c>
      <c r="AA2446" s="43">
        <f t="shared" si="4813"/>
        <v>0</v>
      </c>
      <c r="AB2446" s="43">
        <f t="shared" si="4814"/>
        <v>0</v>
      </c>
      <c r="AC2446" s="44">
        <f t="shared" si="4815"/>
        <v>0</v>
      </c>
      <c r="AD2446" s="44">
        <f t="shared" si="4816"/>
        <v>0</v>
      </c>
      <c r="AE2446" s="45" t="e">
        <f t="shared" si="4724"/>
        <v>#DIV/0!</v>
      </c>
      <c r="AF2446" s="46">
        <f t="shared" si="4817"/>
        <v>0</v>
      </c>
      <c r="AG2446" s="46">
        <f t="shared" si="4818"/>
        <v>0</v>
      </c>
      <c r="AH2446" s="47">
        <f t="shared" si="4819"/>
        <v>0</v>
      </c>
      <c r="AI2446" s="47">
        <f t="shared" si="4820"/>
        <v>0</v>
      </c>
      <c r="AJ2446" s="47">
        <f t="shared" si="4821"/>
        <v>0</v>
      </c>
      <c r="AK2446" s="47">
        <f t="shared" si="4822"/>
        <v>0</v>
      </c>
      <c r="AL2446" s="47">
        <f t="shared" si="4725"/>
        <v>0</v>
      </c>
      <c r="AM2446" s="47">
        <f t="shared" si="4726"/>
        <v>0</v>
      </c>
      <c r="AN2446" s="48" t="s">
        <v>36</v>
      </c>
      <c r="AO2446" s="1"/>
      <c r="AP2446" s="1"/>
      <c r="AQ2446" s="1"/>
      <c r="AR2446" s="1"/>
      <c r="AS2446" s="1"/>
    </row>
    <row r="2447" ht="31.5" hidden="1">
      <c r="B2447" s="41" t="s">
        <v>850</v>
      </c>
      <c r="C2447" s="41" t="s">
        <v>115</v>
      </c>
      <c r="D2447" s="41" t="s">
        <v>117</v>
      </c>
      <c r="E2447" s="26" t="str">
        <f t="shared" si="4753"/>
        <v>0503</v>
      </c>
      <c r="F2447" s="41" t="s">
        <v>795</v>
      </c>
      <c r="G2447" s="41" t="s">
        <v>55</v>
      </c>
      <c r="H2447" s="42" t="s">
        <v>56</v>
      </c>
      <c r="I2447" s="43"/>
      <c r="J2447" s="43"/>
      <c r="K2447" s="43"/>
      <c r="L2447" s="43"/>
      <c r="M2447" s="43"/>
      <c r="N2447" s="43"/>
      <c r="O2447" s="43">
        <v>0</v>
      </c>
      <c r="P2447" s="43">
        <v>0</v>
      </c>
      <c r="Q2447" s="43">
        <v>0</v>
      </c>
      <c r="R2447" s="43">
        <v>0</v>
      </c>
      <c r="S2447" s="43">
        <v>0</v>
      </c>
      <c r="T2447" s="43">
        <v>0</v>
      </c>
      <c r="U2447" s="43">
        <v>0</v>
      </c>
      <c r="V2447" s="43">
        <f t="shared" si="4754"/>
        <v>0</v>
      </c>
      <c r="W2447" s="43"/>
      <c r="X2447" s="43"/>
      <c r="Y2447" s="43"/>
      <c r="Z2447" s="43"/>
      <c r="AA2447" s="43"/>
      <c r="AB2447" s="43">
        <v>0</v>
      </c>
      <c r="AC2447" s="44">
        <v>0</v>
      </c>
      <c r="AD2447" s="44">
        <v>0</v>
      </c>
      <c r="AE2447" s="45" t="e">
        <f t="shared" si="4724"/>
        <v>#DIV/0!</v>
      </c>
      <c r="AF2447" s="46">
        <v>0</v>
      </c>
      <c r="AG2447" s="46">
        <v>0</v>
      </c>
      <c r="AH2447" s="47">
        <v>0</v>
      </c>
      <c r="AI2447" s="47">
        <v>0</v>
      </c>
      <c r="AJ2447" s="47">
        <v>0</v>
      </c>
      <c r="AK2447" s="47">
        <v>0</v>
      </c>
      <c r="AL2447" s="47">
        <f t="shared" si="4725"/>
        <v>0</v>
      </c>
      <c r="AM2447" s="47">
        <f t="shared" si="4726"/>
        <v>0</v>
      </c>
      <c r="AN2447" s="48" t="s">
        <v>36</v>
      </c>
      <c r="AO2447" s="1"/>
      <c r="AP2447" s="1"/>
      <c r="AQ2447" s="1"/>
      <c r="AR2447" s="1"/>
      <c r="AS2447" s="1"/>
    </row>
    <row r="2448" ht="63" hidden="1">
      <c r="B2448" s="41" t="s">
        <v>850</v>
      </c>
      <c r="C2448" s="41" t="s">
        <v>115</v>
      </c>
      <c r="D2448" s="41" t="s">
        <v>117</v>
      </c>
      <c r="E2448" s="26" t="str">
        <f t="shared" si="4753"/>
        <v>0503</v>
      </c>
      <c r="F2448" s="41" t="s">
        <v>797</v>
      </c>
      <c r="G2448" s="41"/>
      <c r="H2448" s="42" t="s">
        <v>798</v>
      </c>
      <c r="I2448" s="43">
        <f t="shared" si="4797"/>
        <v>0</v>
      </c>
      <c r="J2448" s="43">
        <f t="shared" si="4798"/>
        <v>0</v>
      </c>
      <c r="K2448" s="43">
        <f t="shared" si="4799"/>
        <v>0</v>
      </c>
      <c r="L2448" s="43">
        <f t="shared" si="4800"/>
        <v>0</v>
      </c>
      <c r="M2448" s="43">
        <f t="shared" si="4801"/>
        <v>0</v>
      </c>
      <c r="N2448" s="43">
        <f t="shared" si="4802"/>
        <v>0</v>
      </c>
      <c r="O2448" s="43">
        <f t="shared" si="4803"/>
        <v>0</v>
      </c>
      <c r="P2448" s="43">
        <f t="shared" si="4804"/>
        <v>0</v>
      </c>
      <c r="Q2448" s="43">
        <f t="shared" si="4805"/>
        <v>0</v>
      </c>
      <c r="R2448" s="43">
        <f t="shared" si="4806"/>
        <v>0</v>
      </c>
      <c r="S2448" s="43">
        <f t="shared" si="4807"/>
        <v>0</v>
      </c>
      <c r="T2448" s="43">
        <f t="shared" si="4808"/>
        <v>0</v>
      </c>
      <c r="U2448" s="43">
        <v>0</v>
      </c>
      <c r="V2448" s="43">
        <f t="shared" si="4754"/>
        <v>0</v>
      </c>
      <c r="W2448" s="43">
        <f t="shared" si="4809"/>
        <v>0</v>
      </c>
      <c r="X2448" s="43">
        <f t="shared" si="4810"/>
        <v>0</v>
      </c>
      <c r="Y2448" s="43">
        <f t="shared" si="4811"/>
        <v>0</v>
      </c>
      <c r="Z2448" s="43">
        <f t="shared" si="4812"/>
        <v>0</v>
      </c>
      <c r="AA2448" s="43">
        <f t="shared" si="4813"/>
        <v>0</v>
      </c>
      <c r="AB2448" s="43">
        <f t="shared" si="4814"/>
        <v>0</v>
      </c>
      <c r="AC2448" s="44">
        <f t="shared" si="4815"/>
        <v>0</v>
      </c>
      <c r="AD2448" s="44">
        <f t="shared" si="4816"/>
        <v>0</v>
      </c>
      <c r="AE2448" s="45" t="e">
        <f t="shared" si="4724"/>
        <v>#DIV/0!</v>
      </c>
      <c r="AF2448" s="46">
        <f t="shared" si="4817"/>
        <v>0</v>
      </c>
      <c r="AG2448" s="46">
        <f t="shared" si="4818"/>
        <v>0</v>
      </c>
      <c r="AH2448" s="47">
        <f t="shared" si="4819"/>
        <v>0</v>
      </c>
      <c r="AI2448" s="47">
        <f t="shared" si="4820"/>
        <v>0</v>
      </c>
      <c r="AJ2448" s="47">
        <f t="shared" si="4821"/>
        <v>0</v>
      </c>
      <c r="AK2448" s="47">
        <f t="shared" si="4822"/>
        <v>0</v>
      </c>
      <c r="AL2448" s="47">
        <f t="shared" si="4725"/>
        <v>0</v>
      </c>
      <c r="AM2448" s="47">
        <f t="shared" si="4726"/>
        <v>0</v>
      </c>
      <c r="AN2448" s="48" t="s">
        <v>36</v>
      </c>
      <c r="AR2448" s="1"/>
      <c r="AS2448" s="1"/>
    </row>
    <row r="2449" ht="31.5" hidden="1">
      <c r="B2449" s="41" t="s">
        <v>850</v>
      </c>
      <c r="C2449" s="41" t="s">
        <v>115</v>
      </c>
      <c r="D2449" s="41" t="s">
        <v>117</v>
      </c>
      <c r="E2449" s="26" t="str">
        <f t="shared" si="4753"/>
        <v>0503</v>
      </c>
      <c r="F2449" s="41" t="s">
        <v>799</v>
      </c>
      <c r="G2449" s="41"/>
      <c r="H2449" s="42" t="s">
        <v>800</v>
      </c>
      <c r="I2449" s="43">
        <f t="shared" si="4797"/>
        <v>0</v>
      </c>
      <c r="J2449" s="43">
        <f t="shared" si="4798"/>
        <v>0</v>
      </c>
      <c r="K2449" s="43">
        <f t="shared" si="4799"/>
        <v>0</v>
      </c>
      <c r="L2449" s="43">
        <f t="shared" si="4800"/>
        <v>0</v>
      </c>
      <c r="M2449" s="43">
        <f t="shared" si="4801"/>
        <v>0</v>
      </c>
      <c r="N2449" s="43">
        <f t="shared" si="4802"/>
        <v>0</v>
      </c>
      <c r="O2449" s="43">
        <f t="shared" si="4803"/>
        <v>0</v>
      </c>
      <c r="P2449" s="43">
        <f t="shared" si="4804"/>
        <v>0</v>
      </c>
      <c r="Q2449" s="43">
        <f t="shared" si="4805"/>
        <v>0</v>
      </c>
      <c r="R2449" s="43">
        <f t="shared" si="4806"/>
        <v>0</v>
      </c>
      <c r="S2449" s="43">
        <f t="shared" si="4807"/>
        <v>0</v>
      </c>
      <c r="T2449" s="43">
        <f t="shared" si="4808"/>
        <v>0</v>
      </c>
      <c r="U2449" s="43">
        <v>0</v>
      </c>
      <c r="V2449" s="43">
        <f t="shared" si="4754"/>
        <v>0</v>
      </c>
      <c r="W2449" s="43">
        <f t="shared" si="4809"/>
        <v>0</v>
      </c>
      <c r="X2449" s="43">
        <f t="shared" si="4810"/>
        <v>0</v>
      </c>
      <c r="Y2449" s="43">
        <f t="shared" si="4811"/>
        <v>0</v>
      </c>
      <c r="Z2449" s="43">
        <f t="shared" si="4812"/>
        <v>0</v>
      </c>
      <c r="AA2449" s="43">
        <f t="shared" si="4813"/>
        <v>0</v>
      </c>
      <c r="AB2449" s="43">
        <f t="shared" si="4814"/>
        <v>0</v>
      </c>
      <c r="AC2449" s="44">
        <f t="shared" si="4815"/>
        <v>0</v>
      </c>
      <c r="AD2449" s="44">
        <f t="shared" si="4816"/>
        <v>0</v>
      </c>
      <c r="AE2449" s="45" t="e">
        <f t="shared" si="4724"/>
        <v>#DIV/0!</v>
      </c>
      <c r="AF2449" s="46">
        <f t="shared" si="4817"/>
        <v>0</v>
      </c>
      <c r="AG2449" s="46">
        <f t="shared" si="4818"/>
        <v>0</v>
      </c>
      <c r="AH2449" s="47">
        <f t="shared" si="4819"/>
        <v>0</v>
      </c>
      <c r="AI2449" s="47">
        <f t="shared" si="4820"/>
        <v>0</v>
      </c>
      <c r="AJ2449" s="47">
        <f t="shared" si="4821"/>
        <v>0</v>
      </c>
      <c r="AK2449" s="47">
        <f t="shared" si="4822"/>
        <v>0</v>
      </c>
      <c r="AL2449" s="47">
        <f t="shared" si="4725"/>
        <v>0</v>
      </c>
      <c r="AM2449" s="47">
        <f t="shared" si="4726"/>
        <v>0</v>
      </c>
      <c r="AN2449" s="48" t="s">
        <v>36</v>
      </c>
      <c r="AO2449" s="1"/>
      <c r="AP2449" s="1"/>
      <c r="AQ2449" s="1"/>
      <c r="AR2449" s="1"/>
      <c r="AS2449" s="1"/>
    </row>
    <row r="2450" ht="31.5" hidden="1">
      <c r="B2450" s="41" t="s">
        <v>850</v>
      </c>
      <c r="C2450" s="41" t="s">
        <v>115</v>
      </c>
      <c r="D2450" s="41" t="s">
        <v>117</v>
      </c>
      <c r="E2450" s="26" t="str">
        <f t="shared" si="4753"/>
        <v>0503</v>
      </c>
      <c r="F2450" s="41" t="s">
        <v>799</v>
      </c>
      <c r="G2450" s="41" t="s">
        <v>53</v>
      </c>
      <c r="H2450" s="42" t="s">
        <v>54</v>
      </c>
      <c r="I2450" s="43">
        <f t="shared" si="4797"/>
        <v>0</v>
      </c>
      <c r="J2450" s="43">
        <f t="shared" si="4798"/>
        <v>0</v>
      </c>
      <c r="K2450" s="43">
        <f t="shared" si="4799"/>
        <v>0</v>
      </c>
      <c r="L2450" s="43">
        <f t="shared" si="4800"/>
        <v>0</v>
      </c>
      <c r="M2450" s="43">
        <f t="shared" si="4801"/>
        <v>0</v>
      </c>
      <c r="N2450" s="43">
        <f t="shared" si="4802"/>
        <v>0</v>
      </c>
      <c r="O2450" s="43">
        <f t="shared" si="4803"/>
        <v>0</v>
      </c>
      <c r="P2450" s="43">
        <f t="shared" si="4804"/>
        <v>0</v>
      </c>
      <c r="Q2450" s="43">
        <f t="shared" si="4805"/>
        <v>0</v>
      </c>
      <c r="R2450" s="43">
        <f t="shared" si="4806"/>
        <v>0</v>
      </c>
      <c r="S2450" s="43">
        <f t="shared" si="4807"/>
        <v>0</v>
      </c>
      <c r="T2450" s="43">
        <f t="shared" si="4808"/>
        <v>0</v>
      </c>
      <c r="U2450" s="43">
        <v>0</v>
      </c>
      <c r="V2450" s="43">
        <f t="shared" si="4754"/>
        <v>0</v>
      </c>
      <c r="W2450" s="43">
        <f t="shared" si="4809"/>
        <v>0</v>
      </c>
      <c r="X2450" s="43">
        <f t="shared" si="4810"/>
        <v>0</v>
      </c>
      <c r="Y2450" s="43">
        <f t="shared" si="4811"/>
        <v>0</v>
      </c>
      <c r="Z2450" s="43">
        <f t="shared" si="4812"/>
        <v>0</v>
      </c>
      <c r="AA2450" s="43">
        <f t="shared" si="4813"/>
        <v>0</v>
      </c>
      <c r="AB2450" s="43">
        <f t="shared" si="4814"/>
        <v>0</v>
      </c>
      <c r="AC2450" s="44">
        <f t="shared" si="4815"/>
        <v>0</v>
      </c>
      <c r="AD2450" s="44">
        <f t="shared" si="4816"/>
        <v>0</v>
      </c>
      <c r="AE2450" s="45" t="e">
        <f t="shared" si="4724"/>
        <v>#DIV/0!</v>
      </c>
      <c r="AF2450" s="46">
        <f t="shared" si="4817"/>
        <v>0</v>
      </c>
      <c r="AG2450" s="46">
        <f t="shared" si="4818"/>
        <v>0</v>
      </c>
      <c r="AH2450" s="47">
        <f t="shared" si="4819"/>
        <v>0</v>
      </c>
      <c r="AI2450" s="47">
        <f t="shared" si="4820"/>
        <v>0</v>
      </c>
      <c r="AJ2450" s="47">
        <f t="shared" si="4821"/>
        <v>0</v>
      </c>
      <c r="AK2450" s="47">
        <f t="shared" si="4822"/>
        <v>0</v>
      </c>
      <c r="AL2450" s="47">
        <f t="shared" si="4725"/>
        <v>0</v>
      </c>
      <c r="AM2450" s="47">
        <f t="shared" si="4726"/>
        <v>0</v>
      </c>
      <c r="AN2450" s="48" t="s">
        <v>36</v>
      </c>
      <c r="AO2450" s="1"/>
      <c r="AP2450" s="1"/>
      <c r="AQ2450" s="1"/>
      <c r="AR2450" s="1"/>
      <c r="AS2450" s="1"/>
    </row>
    <row r="2451" ht="31.5" hidden="1">
      <c r="B2451" s="41" t="s">
        <v>850</v>
      </c>
      <c r="C2451" s="41" t="s">
        <v>115</v>
      </c>
      <c r="D2451" s="41" t="s">
        <v>117</v>
      </c>
      <c r="E2451" s="26" t="str">
        <f t="shared" si="4753"/>
        <v>0503</v>
      </c>
      <c r="F2451" s="41" t="s">
        <v>799</v>
      </c>
      <c r="G2451" s="41" t="s">
        <v>55</v>
      </c>
      <c r="H2451" s="42" t="s">
        <v>56</v>
      </c>
      <c r="I2451" s="43"/>
      <c r="J2451" s="43"/>
      <c r="K2451" s="43"/>
      <c r="L2451" s="43"/>
      <c r="M2451" s="43"/>
      <c r="N2451" s="43"/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0</v>
      </c>
      <c r="U2451" s="43">
        <v>0</v>
      </c>
      <c r="V2451" s="43">
        <f t="shared" si="4754"/>
        <v>0</v>
      </c>
      <c r="W2451" s="43"/>
      <c r="X2451" s="43"/>
      <c r="Y2451" s="43"/>
      <c r="Z2451" s="43"/>
      <c r="AA2451" s="43"/>
      <c r="AB2451" s="43">
        <v>0</v>
      </c>
      <c r="AC2451" s="44">
        <v>0</v>
      </c>
      <c r="AD2451" s="44">
        <v>0</v>
      </c>
      <c r="AE2451" s="45" t="e">
        <f t="shared" si="4724"/>
        <v>#DIV/0!</v>
      </c>
      <c r="AF2451" s="46">
        <v>0</v>
      </c>
      <c r="AG2451" s="46">
        <v>0</v>
      </c>
      <c r="AH2451" s="47">
        <v>0</v>
      </c>
      <c r="AI2451" s="47">
        <v>0</v>
      </c>
      <c r="AJ2451" s="47">
        <v>0</v>
      </c>
      <c r="AK2451" s="47">
        <v>0</v>
      </c>
      <c r="AL2451" s="47">
        <f t="shared" si="4725"/>
        <v>0</v>
      </c>
      <c r="AM2451" s="47">
        <f t="shared" si="4726"/>
        <v>0</v>
      </c>
      <c r="AN2451" s="48" t="s">
        <v>36</v>
      </c>
      <c r="AO2451" s="1"/>
      <c r="AP2451" s="1"/>
      <c r="AQ2451" s="1"/>
      <c r="AR2451" s="1"/>
      <c r="AS2451" s="1"/>
    </row>
    <row r="2452" ht="31.5" hidden="1">
      <c r="B2452" s="41" t="s">
        <v>850</v>
      </c>
      <c r="C2452" s="41" t="s">
        <v>115</v>
      </c>
      <c r="D2452" s="41" t="s">
        <v>117</v>
      </c>
      <c r="E2452" s="26" t="str">
        <f t="shared" si="4753"/>
        <v>0503</v>
      </c>
      <c r="F2452" s="41" t="s">
        <v>252</v>
      </c>
      <c r="G2452" s="41"/>
      <c r="H2452" s="42" t="s">
        <v>253</v>
      </c>
      <c r="I2452" s="43">
        <f t="shared" si="4797"/>
        <v>0</v>
      </c>
      <c r="J2452" s="43">
        <f t="shared" si="4798"/>
        <v>0</v>
      </c>
      <c r="K2452" s="43">
        <f t="shared" si="4799"/>
        <v>0</v>
      </c>
      <c r="L2452" s="43">
        <f t="shared" si="4800"/>
        <v>0</v>
      </c>
      <c r="M2452" s="43">
        <f t="shared" si="4801"/>
        <v>0</v>
      </c>
      <c r="N2452" s="43">
        <f t="shared" si="4802"/>
        <v>0</v>
      </c>
      <c r="O2452" s="43">
        <f t="shared" si="4803"/>
        <v>0</v>
      </c>
      <c r="P2452" s="43">
        <f t="shared" si="4804"/>
        <v>0</v>
      </c>
      <c r="Q2452" s="43">
        <f t="shared" si="4805"/>
        <v>0</v>
      </c>
      <c r="R2452" s="43">
        <f t="shared" si="4806"/>
        <v>4285.6379999999999</v>
      </c>
      <c r="S2452" s="43">
        <f t="shared" si="4807"/>
        <v>0</v>
      </c>
      <c r="T2452" s="43">
        <f t="shared" si="4808"/>
        <v>0</v>
      </c>
      <c r="U2452" s="43">
        <v>0</v>
      </c>
      <c r="V2452" s="43">
        <f t="shared" si="4754"/>
        <v>4285.6379999999999</v>
      </c>
      <c r="W2452" s="43">
        <f t="shared" si="4809"/>
        <v>0</v>
      </c>
      <c r="X2452" s="43">
        <f t="shared" si="4810"/>
        <v>0</v>
      </c>
      <c r="Y2452" s="43">
        <f t="shared" si="4811"/>
        <v>0</v>
      </c>
      <c r="Z2452" s="43">
        <f t="shared" si="4812"/>
        <v>0</v>
      </c>
      <c r="AA2452" s="43">
        <f t="shared" si="4813"/>
        <v>0</v>
      </c>
      <c r="AB2452" s="43">
        <f t="shared" si="4814"/>
        <v>0</v>
      </c>
      <c r="AC2452" s="44">
        <f t="shared" si="4815"/>
        <v>0</v>
      </c>
      <c r="AD2452" s="44">
        <f t="shared" si="4816"/>
        <v>0</v>
      </c>
      <c r="AE2452" s="45" t="e">
        <f t="shared" si="4724"/>
        <v>#DIV/0!</v>
      </c>
      <c r="AF2452" s="43">
        <f t="shared" si="4817"/>
        <v>0</v>
      </c>
      <c r="AG2452" s="43">
        <f t="shared" si="4818"/>
        <v>0</v>
      </c>
      <c r="AH2452" s="43">
        <f t="shared" si="4819"/>
        <v>0</v>
      </c>
      <c r="AI2452" s="43">
        <f t="shared" si="4820"/>
        <v>0</v>
      </c>
      <c r="AJ2452" s="43">
        <f t="shared" si="4821"/>
        <v>0</v>
      </c>
      <c r="AK2452" s="43">
        <f t="shared" si="4822"/>
        <v>0</v>
      </c>
      <c r="AL2452" s="43">
        <f t="shared" si="4725"/>
        <v>0</v>
      </c>
      <c r="AM2452" s="43">
        <f t="shared" si="4726"/>
        <v>4285.6379999999999</v>
      </c>
      <c r="AN2452" s="19" t="s">
        <v>36</v>
      </c>
      <c r="AO2452" s="1"/>
      <c r="AP2452" s="1"/>
      <c r="AQ2452" s="1"/>
      <c r="AR2452" s="1"/>
      <c r="AS2452" s="1"/>
    </row>
    <row r="2453" ht="47.25" hidden="1">
      <c r="B2453" s="41" t="s">
        <v>850</v>
      </c>
      <c r="C2453" s="41" t="s">
        <v>115</v>
      </c>
      <c r="D2453" s="41" t="s">
        <v>117</v>
      </c>
      <c r="E2453" s="26" t="str">
        <f t="shared" si="4753"/>
        <v>0503</v>
      </c>
      <c r="F2453" s="41" t="s">
        <v>753</v>
      </c>
      <c r="G2453" s="41"/>
      <c r="H2453" s="42" t="s">
        <v>754</v>
      </c>
      <c r="I2453" s="43">
        <f>I2458</f>
        <v>0</v>
      </c>
      <c r="J2453" s="43">
        <f>J2458</f>
        <v>0</v>
      </c>
      <c r="K2453" s="43">
        <f>K2458</f>
        <v>0</v>
      </c>
      <c r="L2453" s="43">
        <f>L2458</f>
        <v>0</v>
      </c>
      <c r="M2453" s="43">
        <f>M2458</f>
        <v>0</v>
      </c>
      <c r="N2453" s="43">
        <f>N2458</f>
        <v>0</v>
      </c>
      <c r="O2453" s="43">
        <f>O2458+O2454</f>
        <v>0</v>
      </c>
      <c r="P2453" s="43">
        <f>P2458+P2454</f>
        <v>0</v>
      </c>
      <c r="Q2453" s="43">
        <f>Q2458+Q2454</f>
        <v>0</v>
      </c>
      <c r="R2453" s="43">
        <f>R2458+R2454</f>
        <v>4285.6379999999999</v>
      </c>
      <c r="S2453" s="43">
        <f>S2458</f>
        <v>0</v>
      </c>
      <c r="T2453" s="43">
        <f>T2458</f>
        <v>0</v>
      </c>
      <c r="U2453" s="43">
        <v>0</v>
      </c>
      <c r="V2453" s="43">
        <f t="shared" si="4754"/>
        <v>4285.6379999999999</v>
      </c>
      <c r="W2453" s="43">
        <f>W2458</f>
        <v>0</v>
      </c>
      <c r="X2453" s="43">
        <f>X2458</f>
        <v>0</v>
      </c>
      <c r="Y2453" s="43">
        <f>Y2458</f>
        <v>0</v>
      </c>
      <c r="Z2453" s="43">
        <f>Z2458</f>
        <v>0</v>
      </c>
      <c r="AA2453" s="43">
        <f>AA2458</f>
        <v>0</v>
      </c>
      <c r="AB2453" s="43">
        <f>AB2458+AB2454</f>
        <v>0</v>
      </c>
      <c r="AC2453" s="44">
        <f>AC2458+AC2454</f>
        <v>0</v>
      </c>
      <c r="AD2453" s="44">
        <f>AD2458+AD2454</f>
        <v>0</v>
      </c>
      <c r="AE2453" s="45" t="e">
        <f t="shared" si="4724"/>
        <v>#DIV/0!</v>
      </c>
      <c r="AF2453" s="43">
        <f>AF2458+AF2454</f>
        <v>0</v>
      </c>
      <c r="AG2453" s="43">
        <f>AG2458+AG2454</f>
        <v>0</v>
      </c>
      <c r="AH2453" s="43">
        <f>AH2458+AH2454</f>
        <v>0</v>
      </c>
      <c r="AI2453" s="43">
        <f>AI2458+AI2454</f>
        <v>0</v>
      </c>
      <c r="AJ2453" s="43">
        <f>AJ2458+AJ2454</f>
        <v>0</v>
      </c>
      <c r="AK2453" s="43">
        <f>AK2458+AK2454</f>
        <v>0</v>
      </c>
      <c r="AL2453" s="43">
        <f t="shared" si="4725"/>
        <v>0</v>
      </c>
      <c r="AM2453" s="43">
        <f t="shared" si="4726"/>
        <v>4285.6379999999999</v>
      </c>
      <c r="AN2453" s="19" t="s">
        <v>36</v>
      </c>
      <c r="AO2453" s="1"/>
      <c r="AP2453" s="1"/>
      <c r="AQ2453" s="1"/>
      <c r="AR2453" s="1"/>
      <c r="AS2453" s="1"/>
    </row>
    <row r="2454" ht="31.5" hidden="1">
      <c r="B2454" s="41" t="s">
        <v>850</v>
      </c>
      <c r="C2454" s="41" t="s">
        <v>115</v>
      </c>
      <c r="D2454" s="41" t="s">
        <v>117</v>
      </c>
      <c r="E2454" s="26" t="str">
        <f t="shared" si="4753"/>
        <v>0503</v>
      </c>
      <c r="F2454" s="41" t="s">
        <v>755</v>
      </c>
      <c r="G2454" s="41"/>
      <c r="H2454" s="42" t="s">
        <v>756</v>
      </c>
      <c r="I2454" s="43"/>
      <c r="J2454" s="43"/>
      <c r="K2454" s="43"/>
      <c r="L2454" s="43"/>
      <c r="M2454" s="43"/>
      <c r="N2454" s="43"/>
      <c r="O2454" s="43">
        <f t="shared" ref="O2454:O2458" si="4823">O2455</f>
        <v>0</v>
      </c>
      <c r="P2454" s="43">
        <f t="shared" ref="P2454:P2458" si="4824">P2455</f>
        <v>0</v>
      </c>
      <c r="Q2454" s="43">
        <f t="shared" ref="Q2454:Q2458" si="4825">Q2455</f>
        <v>0</v>
      </c>
      <c r="R2454" s="43">
        <f t="shared" ref="R2454:R2458" si="4826">R2455</f>
        <v>4285.6379999999999</v>
      </c>
      <c r="S2454" s="43"/>
      <c r="T2454" s="43"/>
      <c r="U2454" s="43"/>
      <c r="V2454" s="43">
        <f t="shared" si="4754"/>
        <v>4285.6379999999999</v>
      </c>
      <c r="W2454" s="43"/>
      <c r="X2454" s="43"/>
      <c r="Y2454" s="43"/>
      <c r="Z2454" s="43"/>
      <c r="AA2454" s="43"/>
      <c r="AB2454" s="43">
        <f t="shared" ref="AB2454:AB2458" si="4827">AB2455</f>
        <v>0</v>
      </c>
      <c r="AC2454" s="44">
        <f t="shared" ref="AC2454:AC2458" si="4828">AC2455</f>
        <v>0</v>
      </c>
      <c r="AD2454" s="44">
        <f t="shared" ref="AD2454:AD2458" si="4829">AD2455</f>
        <v>0</v>
      </c>
      <c r="AE2454" s="45" t="e">
        <f t="shared" si="4724"/>
        <v>#DIV/0!</v>
      </c>
      <c r="AF2454" s="43">
        <f t="shared" ref="AF2454:AF2458" si="4830">AF2455</f>
        <v>0</v>
      </c>
      <c r="AG2454" s="43">
        <f t="shared" ref="AG2454:AG2458" si="4831">AG2455</f>
        <v>0</v>
      </c>
      <c r="AH2454" s="43">
        <f t="shared" ref="AH2454:AH2458" si="4832">AH2455</f>
        <v>0</v>
      </c>
      <c r="AI2454" s="43">
        <f t="shared" ref="AI2454:AI2458" si="4833">AI2455</f>
        <v>0</v>
      </c>
      <c r="AJ2454" s="43">
        <f t="shared" ref="AJ2454:AJ2458" si="4834">AJ2455</f>
        <v>0</v>
      </c>
      <c r="AK2454" s="43">
        <f t="shared" ref="AK2454:AK2458" si="4835">AK2455</f>
        <v>0</v>
      </c>
      <c r="AL2454" s="43">
        <f t="shared" si="4725"/>
        <v>0</v>
      </c>
      <c r="AM2454" s="43">
        <f t="shared" si="4726"/>
        <v>4285.6379999999999</v>
      </c>
      <c r="AN2454" s="19" t="s">
        <v>36</v>
      </c>
      <c r="AR2454" s="1"/>
      <c r="AS2454" s="1"/>
    </row>
    <row r="2455" ht="47.25" hidden="1">
      <c r="B2455" s="41" t="s">
        <v>850</v>
      </c>
      <c r="C2455" s="41" t="s">
        <v>115</v>
      </c>
      <c r="D2455" s="41" t="s">
        <v>117</v>
      </c>
      <c r="E2455" s="26" t="str">
        <f t="shared" si="4753"/>
        <v>0503</v>
      </c>
      <c r="F2455" s="41" t="s">
        <v>757</v>
      </c>
      <c r="G2455" s="41"/>
      <c r="H2455" s="42" t="s">
        <v>758</v>
      </c>
      <c r="I2455" s="43"/>
      <c r="J2455" s="43"/>
      <c r="K2455" s="43"/>
      <c r="L2455" s="43"/>
      <c r="M2455" s="43"/>
      <c r="N2455" s="43"/>
      <c r="O2455" s="43">
        <f t="shared" si="4823"/>
        <v>0</v>
      </c>
      <c r="P2455" s="43">
        <f t="shared" si="4824"/>
        <v>0</v>
      </c>
      <c r="Q2455" s="43">
        <f t="shared" si="4825"/>
        <v>0</v>
      </c>
      <c r="R2455" s="43">
        <f t="shared" si="4826"/>
        <v>4285.6379999999999</v>
      </c>
      <c r="S2455" s="43"/>
      <c r="T2455" s="43"/>
      <c r="U2455" s="43"/>
      <c r="V2455" s="43">
        <f t="shared" si="4754"/>
        <v>4285.6379999999999</v>
      </c>
      <c r="W2455" s="43"/>
      <c r="X2455" s="43"/>
      <c r="Y2455" s="43"/>
      <c r="Z2455" s="43"/>
      <c r="AA2455" s="43"/>
      <c r="AB2455" s="43">
        <f t="shared" si="4827"/>
        <v>0</v>
      </c>
      <c r="AC2455" s="44">
        <f t="shared" si="4828"/>
        <v>0</v>
      </c>
      <c r="AD2455" s="44">
        <f t="shared" si="4829"/>
        <v>0</v>
      </c>
      <c r="AE2455" s="45" t="e">
        <f t="shared" si="4724"/>
        <v>#DIV/0!</v>
      </c>
      <c r="AF2455" s="43">
        <f t="shared" si="4830"/>
        <v>0</v>
      </c>
      <c r="AG2455" s="43">
        <f t="shared" si="4831"/>
        <v>0</v>
      </c>
      <c r="AH2455" s="43">
        <f t="shared" si="4832"/>
        <v>0</v>
      </c>
      <c r="AI2455" s="43">
        <f t="shared" si="4833"/>
        <v>0</v>
      </c>
      <c r="AJ2455" s="43">
        <f t="shared" si="4834"/>
        <v>0</v>
      </c>
      <c r="AK2455" s="43">
        <f t="shared" si="4835"/>
        <v>0</v>
      </c>
      <c r="AL2455" s="43">
        <f t="shared" si="4725"/>
        <v>0</v>
      </c>
      <c r="AM2455" s="43">
        <f t="shared" si="4726"/>
        <v>4285.6379999999999</v>
      </c>
      <c r="AN2455" s="19" t="s">
        <v>36</v>
      </c>
      <c r="AO2455" s="1"/>
      <c r="AP2455" s="1"/>
      <c r="AQ2455" s="1"/>
      <c r="AR2455" s="1"/>
      <c r="AS2455" s="1"/>
    </row>
    <row r="2456" hidden="1">
      <c r="B2456" s="41" t="s">
        <v>850</v>
      </c>
      <c r="C2456" s="41" t="s">
        <v>115</v>
      </c>
      <c r="D2456" s="41" t="s">
        <v>117</v>
      </c>
      <c r="E2456" s="26" t="str">
        <f t="shared" si="4753"/>
        <v>0503</v>
      </c>
      <c r="F2456" s="41" t="s">
        <v>757</v>
      </c>
      <c r="G2456" s="41" t="s">
        <v>59</v>
      </c>
      <c r="H2456" s="42" t="s">
        <v>60</v>
      </c>
      <c r="I2456" s="43"/>
      <c r="J2456" s="43"/>
      <c r="K2456" s="43"/>
      <c r="L2456" s="43"/>
      <c r="M2456" s="43"/>
      <c r="N2456" s="43"/>
      <c r="O2456" s="43">
        <f t="shared" si="4823"/>
        <v>0</v>
      </c>
      <c r="P2456" s="43">
        <f t="shared" si="4824"/>
        <v>0</v>
      </c>
      <c r="Q2456" s="43">
        <f t="shared" si="4825"/>
        <v>0</v>
      </c>
      <c r="R2456" s="43">
        <f t="shared" si="4826"/>
        <v>4285.6379999999999</v>
      </c>
      <c r="S2456" s="43"/>
      <c r="T2456" s="43"/>
      <c r="U2456" s="43"/>
      <c r="V2456" s="43">
        <f t="shared" si="4754"/>
        <v>4285.6379999999999</v>
      </c>
      <c r="W2456" s="43"/>
      <c r="X2456" s="43"/>
      <c r="Y2456" s="43"/>
      <c r="Z2456" s="43"/>
      <c r="AA2456" s="43"/>
      <c r="AB2456" s="43">
        <f t="shared" si="4827"/>
        <v>0</v>
      </c>
      <c r="AC2456" s="44">
        <f t="shared" si="4828"/>
        <v>0</v>
      </c>
      <c r="AD2456" s="44">
        <f t="shared" si="4829"/>
        <v>0</v>
      </c>
      <c r="AE2456" s="45" t="e">
        <f t="shared" si="4724"/>
        <v>#DIV/0!</v>
      </c>
      <c r="AF2456" s="43">
        <f t="shared" si="4830"/>
        <v>0</v>
      </c>
      <c r="AG2456" s="43">
        <f t="shared" si="4831"/>
        <v>0</v>
      </c>
      <c r="AH2456" s="43">
        <f t="shared" si="4832"/>
        <v>0</v>
      </c>
      <c r="AI2456" s="43">
        <f t="shared" si="4833"/>
        <v>0</v>
      </c>
      <c r="AJ2456" s="43">
        <f t="shared" si="4834"/>
        <v>0</v>
      </c>
      <c r="AK2456" s="43">
        <f t="shared" si="4835"/>
        <v>0</v>
      </c>
      <c r="AL2456" s="43">
        <f t="shared" si="4725"/>
        <v>0</v>
      </c>
      <c r="AM2456" s="43">
        <f t="shared" si="4726"/>
        <v>4285.6379999999999</v>
      </c>
      <c r="AN2456" s="19" t="s">
        <v>36</v>
      </c>
      <c r="AO2456" s="1"/>
      <c r="AP2456" s="1"/>
      <c r="AQ2456" s="1"/>
      <c r="AR2456" s="1"/>
      <c r="AS2456" s="1"/>
    </row>
    <row r="2457" ht="63" hidden="1">
      <c r="B2457" s="41" t="s">
        <v>850</v>
      </c>
      <c r="C2457" s="41" t="s">
        <v>115</v>
      </c>
      <c r="D2457" s="41" t="s">
        <v>117</v>
      </c>
      <c r="E2457" s="26" t="str">
        <f t="shared" si="4753"/>
        <v>0503</v>
      </c>
      <c r="F2457" s="41" t="s">
        <v>757</v>
      </c>
      <c r="G2457" s="41" t="s">
        <v>475</v>
      </c>
      <c r="H2457" s="42" t="s">
        <v>476</v>
      </c>
      <c r="I2457" s="43"/>
      <c r="J2457" s="43"/>
      <c r="K2457" s="43"/>
      <c r="L2457" s="43"/>
      <c r="M2457" s="43"/>
      <c r="N2457" s="43"/>
      <c r="O2457" s="43">
        <v>0</v>
      </c>
      <c r="P2457" s="43">
        <v>0</v>
      </c>
      <c r="Q2457" s="43">
        <v>0</v>
      </c>
      <c r="R2457" s="43">
        <v>4285.6379999999999</v>
      </c>
      <c r="S2457" s="43"/>
      <c r="T2457" s="43"/>
      <c r="U2457" s="43"/>
      <c r="V2457" s="43">
        <f t="shared" si="4754"/>
        <v>4285.6379999999999</v>
      </c>
      <c r="W2457" s="43"/>
      <c r="X2457" s="43"/>
      <c r="Y2457" s="43"/>
      <c r="Z2457" s="43"/>
      <c r="AA2457" s="43"/>
      <c r="AB2457" s="43">
        <v>0</v>
      </c>
      <c r="AC2457" s="44">
        <v>0</v>
      </c>
      <c r="AD2457" s="44">
        <v>0</v>
      </c>
      <c r="AE2457" s="45" t="e">
        <f t="shared" si="4724"/>
        <v>#DIV/0!</v>
      </c>
      <c r="AF2457" s="43">
        <v>0</v>
      </c>
      <c r="AG2457" s="43">
        <v>0</v>
      </c>
      <c r="AH2457" s="43">
        <v>0</v>
      </c>
      <c r="AI2457" s="43">
        <v>0</v>
      </c>
      <c r="AJ2457" s="43">
        <v>0</v>
      </c>
      <c r="AK2457" s="43">
        <v>0</v>
      </c>
      <c r="AL2457" s="43">
        <f t="shared" si="4725"/>
        <v>0</v>
      </c>
      <c r="AM2457" s="43">
        <f t="shared" si="4726"/>
        <v>4285.6379999999999</v>
      </c>
      <c r="AN2457" s="19" t="s">
        <v>36</v>
      </c>
      <c r="AO2457" s="1"/>
      <c r="AP2457" s="1"/>
      <c r="AQ2457" s="1"/>
      <c r="AR2457" s="1"/>
      <c r="AS2457" s="1"/>
    </row>
    <row r="2458" ht="31.5" hidden="1">
      <c r="B2458" s="41" t="s">
        <v>850</v>
      </c>
      <c r="C2458" s="41" t="s">
        <v>115</v>
      </c>
      <c r="D2458" s="41" t="s">
        <v>117</v>
      </c>
      <c r="E2458" s="26" t="str">
        <f t="shared" si="4753"/>
        <v>0503</v>
      </c>
      <c r="F2458" s="41" t="s">
        <v>759</v>
      </c>
      <c r="G2458" s="41"/>
      <c r="H2458" s="42" t="s">
        <v>760</v>
      </c>
      <c r="I2458" s="43">
        <f>I2459</f>
        <v>0</v>
      </c>
      <c r="J2458" s="43">
        <f>J2459</f>
        <v>0</v>
      </c>
      <c r="K2458" s="43">
        <f>K2459</f>
        <v>0</v>
      </c>
      <c r="L2458" s="43">
        <f>L2459</f>
        <v>0</v>
      </c>
      <c r="M2458" s="43">
        <f>M2459</f>
        <v>0</v>
      </c>
      <c r="N2458" s="43">
        <f>N2459</f>
        <v>0</v>
      </c>
      <c r="O2458" s="43">
        <f t="shared" si="4823"/>
        <v>0</v>
      </c>
      <c r="P2458" s="43">
        <f t="shared" si="4824"/>
        <v>0</v>
      </c>
      <c r="Q2458" s="43">
        <f t="shared" si="4825"/>
        <v>0</v>
      </c>
      <c r="R2458" s="43">
        <f t="shared" si="4826"/>
        <v>0</v>
      </c>
      <c r="S2458" s="43">
        <f>S2459</f>
        <v>0</v>
      </c>
      <c r="T2458" s="43">
        <f>T2459</f>
        <v>0</v>
      </c>
      <c r="U2458" s="43">
        <v>0</v>
      </c>
      <c r="V2458" s="43">
        <f t="shared" si="4754"/>
        <v>0</v>
      </c>
      <c r="W2458" s="43">
        <f>W2459</f>
        <v>0</v>
      </c>
      <c r="X2458" s="43">
        <f>X2459</f>
        <v>0</v>
      </c>
      <c r="Y2458" s="43">
        <f>Y2459</f>
        <v>0</v>
      </c>
      <c r="Z2458" s="43">
        <f>Z2459</f>
        <v>0</v>
      </c>
      <c r="AA2458" s="43">
        <f>AA2459</f>
        <v>0</v>
      </c>
      <c r="AB2458" s="43">
        <f t="shared" si="4827"/>
        <v>0</v>
      </c>
      <c r="AC2458" s="44">
        <f t="shared" si="4828"/>
        <v>0</v>
      </c>
      <c r="AD2458" s="44">
        <f t="shared" si="4829"/>
        <v>0</v>
      </c>
      <c r="AE2458" s="45" t="e">
        <f t="shared" si="4724"/>
        <v>#DIV/0!</v>
      </c>
      <c r="AF2458" s="46">
        <f t="shared" si="4830"/>
        <v>0</v>
      </c>
      <c r="AG2458" s="46">
        <f t="shared" si="4831"/>
        <v>0</v>
      </c>
      <c r="AH2458" s="47">
        <f t="shared" si="4832"/>
        <v>0</v>
      </c>
      <c r="AI2458" s="47">
        <f t="shared" si="4833"/>
        <v>0</v>
      </c>
      <c r="AJ2458" s="47">
        <f t="shared" si="4834"/>
        <v>0</v>
      </c>
      <c r="AK2458" s="47">
        <f t="shared" si="4835"/>
        <v>0</v>
      </c>
      <c r="AL2458" s="47">
        <f t="shared" si="4725"/>
        <v>0</v>
      </c>
      <c r="AM2458" s="47">
        <f t="shared" si="4726"/>
        <v>0</v>
      </c>
      <c r="AN2458" s="48" t="s">
        <v>36</v>
      </c>
      <c r="AR2458" s="1"/>
      <c r="AS2458" s="1"/>
    </row>
    <row r="2459" ht="31.5" hidden="1">
      <c r="B2459" s="41" t="s">
        <v>850</v>
      </c>
      <c r="C2459" s="41" t="s">
        <v>115</v>
      </c>
      <c r="D2459" s="41" t="s">
        <v>117</v>
      </c>
      <c r="E2459" s="26" t="str">
        <f t="shared" si="4753"/>
        <v>0503</v>
      </c>
      <c r="F2459" s="41" t="s">
        <v>761</v>
      </c>
      <c r="G2459" s="41"/>
      <c r="H2459" s="42" t="s">
        <v>762</v>
      </c>
      <c r="I2459" s="43">
        <f>I2462+I2460</f>
        <v>0</v>
      </c>
      <c r="J2459" s="43">
        <f>J2462+J2460</f>
        <v>0</v>
      </c>
      <c r="K2459" s="43">
        <f>K2462+K2460</f>
        <v>0</v>
      </c>
      <c r="L2459" s="43">
        <f>L2462+L2460</f>
        <v>0</v>
      </c>
      <c r="M2459" s="43">
        <f>M2462+M2460</f>
        <v>0</v>
      </c>
      <c r="N2459" s="43">
        <f>N2462+N2460</f>
        <v>0</v>
      </c>
      <c r="O2459" s="43">
        <f>O2462+O2460</f>
        <v>0</v>
      </c>
      <c r="P2459" s="43">
        <f>P2462+P2460</f>
        <v>0</v>
      </c>
      <c r="Q2459" s="43">
        <f>Q2462+Q2460</f>
        <v>0</v>
      </c>
      <c r="R2459" s="43">
        <f>R2462+R2460</f>
        <v>0</v>
      </c>
      <c r="S2459" s="43">
        <f>S2462+S2460</f>
        <v>0</v>
      </c>
      <c r="T2459" s="43">
        <f>T2462+T2460</f>
        <v>0</v>
      </c>
      <c r="U2459" s="43">
        <v>0</v>
      </c>
      <c r="V2459" s="43">
        <f t="shared" si="4754"/>
        <v>0</v>
      </c>
      <c r="W2459" s="43">
        <f>W2462+W2460</f>
        <v>0</v>
      </c>
      <c r="X2459" s="43">
        <f>X2462+X2460</f>
        <v>0</v>
      </c>
      <c r="Y2459" s="43">
        <f>Y2462+Y2460</f>
        <v>0</v>
      </c>
      <c r="Z2459" s="43">
        <f>Z2462+Z2460</f>
        <v>0</v>
      </c>
      <c r="AA2459" s="43">
        <f>AA2462+AA2460</f>
        <v>0</v>
      </c>
      <c r="AB2459" s="43">
        <f>AB2462+AB2460</f>
        <v>0</v>
      </c>
      <c r="AC2459" s="44">
        <f>AC2462+AC2460</f>
        <v>0</v>
      </c>
      <c r="AD2459" s="44">
        <f>AD2462+AD2460</f>
        <v>0</v>
      </c>
      <c r="AE2459" s="45" t="e">
        <f t="shared" si="4724"/>
        <v>#DIV/0!</v>
      </c>
      <c r="AF2459" s="46">
        <f>AF2462+AF2460</f>
        <v>0</v>
      </c>
      <c r="AG2459" s="46">
        <f>AG2462+AG2460</f>
        <v>0</v>
      </c>
      <c r="AH2459" s="47">
        <f>AH2462+AH2460</f>
        <v>0</v>
      </c>
      <c r="AI2459" s="47">
        <f>AI2462+AI2460</f>
        <v>0</v>
      </c>
      <c r="AJ2459" s="47">
        <f>AJ2462+AJ2460</f>
        <v>0</v>
      </c>
      <c r="AK2459" s="47">
        <f>AK2462+AK2460</f>
        <v>0</v>
      </c>
      <c r="AL2459" s="47">
        <f t="shared" si="4725"/>
        <v>0</v>
      </c>
      <c r="AM2459" s="47">
        <f t="shared" si="4726"/>
        <v>0</v>
      </c>
      <c r="AN2459" s="48" t="s">
        <v>36</v>
      </c>
      <c r="AO2459" s="1"/>
      <c r="AP2459" s="1"/>
      <c r="AQ2459" s="1"/>
      <c r="AR2459" s="1"/>
      <c r="AS2459" s="1"/>
    </row>
    <row r="2460" ht="31.5" hidden="1">
      <c r="B2460" s="41" t="s">
        <v>850</v>
      </c>
      <c r="C2460" s="41" t="s">
        <v>115</v>
      </c>
      <c r="D2460" s="41" t="s">
        <v>117</v>
      </c>
      <c r="E2460" s="26" t="str">
        <f t="shared" si="4753"/>
        <v>0503</v>
      </c>
      <c r="F2460" s="41" t="s">
        <v>761</v>
      </c>
      <c r="G2460" s="41" t="s">
        <v>177</v>
      </c>
      <c r="H2460" s="42" t="s">
        <v>178</v>
      </c>
      <c r="I2460" s="43">
        <f>I2461</f>
        <v>0</v>
      </c>
      <c r="J2460" s="43">
        <f>J2461</f>
        <v>0</v>
      </c>
      <c r="K2460" s="43">
        <f>K2461</f>
        <v>0</v>
      </c>
      <c r="L2460" s="43">
        <f>L2461</f>
        <v>0</v>
      </c>
      <c r="M2460" s="43">
        <f>M2461</f>
        <v>0</v>
      </c>
      <c r="N2460" s="43">
        <f>N2461</f>
        <v>0</v>
      </c>
      <c r="O2460" s="43">
        <f>O2461</f>
        <v>0</v>
      </c>
      <c r="P2460" s="43">
        <f>P2461</f>
        <v>0</v>
      </c>
      <c r="Q2460" s="43">
        <f>Q2461</f>
        <v>0</v>
      </c>
      <c r="R2460" s="43">
        <f>R2461</f>
        <v>0</v>
      </c>
      <c r="S2460" s="43">
        <f>S2461</f>
        <v>0</v>
      </c>
      <c r="T2460" s="43">
        <f>T2461</f>
        <v>0</v>
      </c>
      <c r="U2460" s="43">
        <v>0</v>
      </c>
      <c r="V2460" s="43">
        <f t="shared" si="4754"/>
        <v>0</v>
      </c>
      <c r="W2460" s="43">
        <f>W2461</f>
        <v>0</v>
      </c>
      <c r="X2460" s="43">
        <f>X2461</f>
        <v>0</v>
      </c>
      <c r="Y2460" s="43">
        <f>Y2461</f>
        <v>0</v>
      </c>
      <c r="Z2460" s="43">
        <f>Z2461</f>
        <v>0</v>
      </c>
      <c r="AA2460" s="43">
        <f>AA2461</f>
        <v>0</v>
      </c>
      <c r="AB2460" s="43">
        <f>AB2461</f>
        <v>0</v>
      </c>
      <c r="AC2460" s="44">
        <f>AC2461</f>
        <v>0</v>
      </c>
      <c r="AD2460" s="44">
        <f>AD2461</f>
        <v>0</v>
      </c>
      <c r="AE2460" s="45" t="e">
        <f t="shared" si="4724"/>
        <v>#DIV/0!</v>
      </c>
      <c r="AF2460" s="46">
        <f>AF2461</f>
        <v>0</v>
      </c>
      <c r="AG2460" s="46">
        <f>AG2461</f>
        <v>0</v>
      </c>
      <c r="AH2460" s="47">
        <f>AH2461</f>
        <v>0</v>
      </c>
      <c r="AI2460" s="47">
        <f>AI2461</f>
        <v>0</v>
      </c>
      <c r="AJ2460" s="47">
        <f>AJ2461</f>
        <v>0</v>
      </c>
      <c r="AK2460" s="47">
        <f>AK2461</f>
        <v>0</v>
      </c>
      <c r="AL2460" s="47">
        <f t="shared" si="4725"/>
        <v>0</v>
      </c>
      <c r="AM2460" s="47">
        <f t="shared" si="4726"/>
        <v>0</v>
      </c>
      <c r="AN2460" s="48" t="s">
        <v>36</v>
      </c>
      <c r="AR2460" s="1"/>
      <c r="AS2460" s="1"/>
    </row>
    <row r="2461" ht="63" hidden="1">
      <c r="B2461" s="41" t="s">
        <v>850</v>
      </c>
      <c r="C2461" s="41" t="s">
        <v>115</v>
      </c>
      <c r="D2461" s="41" t="s">
        <v>117</v>
      </c>
      <c r="E2461" s="26" t="str">
        <f t="shared" si="4753"/>
        <v>0503</v>
      </c>
      <c r="F2461" s="41" t="s">
        <v>761</v>
      </c>
      <c r="G2461" s="41" t="s">
        <v>373</v>
      </c>
      <c r="H2461" s="42" t="s">
        <v>374</v>
      </c>
      <c r="I2461" s="43"/>
      <c r="J2461" s="43"/>
      <c r="K2461" s="43"/>
      <c r="L2461" s="43"/>
      <c r="M2461" s="43"/>
      <c r="N2461" s="43"/>
      <c r="O2461" s="43">
        <v>0</v>
      </c>
      <c r="P2461" s="43">
        <v>0</v>
      </c>
      <c r="Q2461" s="43">
        <v>0</v>
      </c>
      <c r="R2461" s="43">
        <v>0</v>
      </c>
      <c r="S2461" s="43">
        <v>0</v>
      </c>
      <c r="T2461" s="43">
        <v>0</v>
      </c>
      <c r="U2461" s="43">
        <v>0</v>
      </c>
      <c r="V2461" s="43">
        <f t="shared" si="4754"/>
        <v>0</v>
      </c>
      <c r="W2461" s="43"/>
      <c r="X2461" s="43"/>
      <c r="Y2461" s="43"/>
      <c r="Z2461" s="43"/>
      <c r="AA2461" s="43"/>
      <c r="AB2461" s="43">
        <v>0</v>
      </c>
      <c r="AC2461" s="44">
        <v>0</v>
      </c>
      <c r="AD2461" s="44">
        <v>0</v>
      </c>
      <c r="AE2461" s="45" t="e">
        <f t="shared" si="4724"/>
        <v>#DIV/0!</v>
      </c>
      <c r="AF2461" s="46">
        <v>0</v>
      </c>
      <c r="AG2461" s="46">
        <v>0</v>
      </c>
      <c r="AH2461" s="47">
        <v>0</v>
      </c>
      <c r="AI2461" s="47">
        <v>0</v>
      </c>
      <c r="AJ2461" s="47">
        <v>0</v>
      </c>
      <c r="AK2461" s="47">
        <v>0</v>
      </c>
      <c r="AL2461" s="47">
        <f t="shared" si="4725"/>
        <v>0</v>
      </c>
      <c r="AM2461" s="47">
        <f t="shared" si="4726"/>
        <v>0</v>
      </c>
      <c r="AN2461" s="48" t="s">
        <v>36</v>
      </c>
      <c r="AO2461" s="1"/>
      <c r="AP2461" s="1"/>
      <c r="AQ2461" s="1"/>
      <c r="AR2461" s="1"/>
      <c r="AS2461" s="1"/>
    </row>
    <row r="2462" hidden="1">
      <c r="B2462" s="41" t="s">
        <v>850</v>
      </c>
      <c r="C2462" s="41" t="s">
        <v>115</v>
      </c>
      <c r="D2462" s="41" t="s">
        <v>117</v>
      </c>
      <c r="E2462" s="26" t="str">
        <f t="shared" si="4753"/>
        <v>0503</v>
      </c>
      <c r="F2462" s="41" t="s">
        <v>761</v>
      </c>
      <c r="G2462" s="41" t="s">
        <v>59</v>
      </c>
      <c r="H2462" s="42" t="s">
        <v>60</v>
      </c>
      <c r="I2462" s="43">
        <f>I2463</f>
        <v>0</v>
      </c>
      <c r="J2462" s="43">
        <f>J2463</f>
        <v>0</v>
      </c>
      <c r="K2462" s="43">
        <f>K2463</f>
        <v>0</v>
      </c>
      <c r="L2462" s="43">
        <f>L2463</f>
        <v>0</v>
      </c>
      <c r="M2462" s="43">
        <f>M2463</f>
        <v>0</v>
      </c>
      <c r="N2462" s="43">
        <f>N2463</f>
        <v>0</v>
      </c>
      <c r="O2462" s="43">
        <f>O2463</f>
        <v>0</v>
      </c>
      <c r="P2462" s="43">
        <f>P2463</f>
        <v>0</v>
      </c>
      <c r="Q2462" s="43">
        <f>Q2463</f>
        <v>0</v>
      </c>
      <c r="R2462" s="43">
        <f>R2463</f>
        <v>0</v>
      </c>
      <c r="S2462" s="43">
        <f>S2463</f>
        <v>0</v>
      </c>
      <c r="T2462" s="43">
        <f>T2463</f>
        <v>0</v>
      </c>
      <c r="U2462" s="43">
        <v>0</v>
      </c>
      <c r="V2462" s="43">
        <f t="shared" si="4754"/>
        <v>0</v>
      </c>
      <c r="W2462" s="43">
        <f>W2463</f>
        <v>0</v>
      </c>
      <c r="X2462" s="43">
        <f>X2463</f>
        <v>0</v>
      </c>
      <c r="Y2462" s="43">
        <f>Y2463</f>
        <v>0</v>
      </c>
      <c r="Z2462" s="43">
        <f>Z2463</f>
        <v>0</v>
      </c>
      <c r="AA2462" s="43">
        <f>AA2463</f>
        <v>0</v>
      </c>
      <c r="AB2462" s="43">
        <f>AB2463</f>
        <v>0</v>
      </c>
      <c r="AC2462" s="44">
        <f>AC2463</f>
        <v>0</v>
      </c>
      <c r="AD2462" s="44">
        <f>AD2463</f>
        <v>0</v>
      </c>
      <c r="AE2462" s="45" t="e">
        <f t="shared" si="4724"/>
        <v>#DIV/0!</v>
      </c>
      <c r="AF2462" s="46">
        <f>AF2463</f>
        <v>0</v>
      </c>
      <c r="AG2462" s="46">
        <f>AG2463</f>
        <v>0</v>
      </c>
      <c r="AH2462" s="47">
        <f>AH2463</f>
        <v>0</v>
      </c>
      <c r="AI2462" s="47">
        <f>AI2463</f>
        <v>0</v>
      </c>
      <c r="AJ2462" s="47">
        <f>AJ2463</f>
        <v>0</v>
      </c>
      <c r="AK2462" s="47">
        <f>AK2463</f>
        <v>0</v>
      </c>
      <c r="AL2462" s="47">
        <f t="shared" si="4725"/>
        <v>0</v>
      </c>
      <c r="AM2462" s="47">
        <f t="shared" si="4726"/>
        <v>0</v>
      </c>
      <c r="AN2462" s="48" t="s">
        <v>36</v>
      </c>
      <c r="AO2462" s="1"/>
      <c r="AP2462" s="1"/>
      <c r="AQ2462" s="1"/>
      <c r="AR2462" s="1"/>
      <c r="AS2462" s="1"/>
    </row>
    <row r="2463" ht="63" hidden="1">
      <c r="B2463" s="41" t="s">
        <v>850</v>
      </c>
      <c r="C2463" s="41" t="s">
        <v>115</v>
      </c>
      <c r="D2463" s="41" t="s">
        <v>117</v>
      </c>
      <c r="E2463" s="26" t="str">
        <f t="shared" si="4753"/>
        <v>0503</v>
      </c>
      <c r="F2463" s="41" t="s">
        <v>761</v>
      </c>
      <c r="G2463" s="41" t="s">
        <v>475</v>
      </c>
      <c r="H2463" s="42" t="s">
        <v>476</v>
      </c>
      <c r="I2463" s="43"/>
      <c r="J2463" s="43"/>
      <c r="K2463" s="43"/>
      <c r="L2463" s="43"/>
      <c r="M2463" s="43"/>
      <c r="N2463" s="43"/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0</v>
      </c>
      <c r="U2463" s="43">
        <v>0</v>
      </c>
      <c r="V2463" s="43">
        <f t="shared" si="4754"/>
        <v>0</v>
      </c>
      <c r="W2463" s="43"/>
      <c r="X2463" s="43"/>
      <c r="Y2463" s="43"/>
      <c r="Z2463" s="43"/>
      <c r="AA2463" s="43"/>
      <c r="AB2463" s="43">
        <v>0</v>
      </c>
      <c r="AC2463" s="44">
        <v>0</v>
      </c>
      <c r="AD2463" s="44">
        <v>0</v>
      </c>
      <c r="AE2463" s="45" t="e">
        <f t="shared" si="4724"/>
        <v>#DIV/0!</v>
      </c>
      <c r="AF2463" s="46">
        <v>0</v>
      </c>
      <c r="AG2463" s="46">
        <v>0</v>
      </c>
      <c r="AH2463" s="47">
        <v>0</v>
      </c>
      <c r="AI2463" s="47">
        <v>0</v>
      </c>
      <c r="AJ2463" s="47">
        <v>0</v>
      </c>
      <c r="AK2463" s="47">
        <v>0</v>
      </c>
      <c r="AL2463" s="47">
        <f t="shared" si="4725"/>
        <v>0</v>
      </c>
      <c r="AM2463" s="47">
        <f t="shared" si="4726"/>
        <v>0</v>
      </c>
      <c r="AN2463" s="48" t="s">
        <v>36</v>
      </c>
      <c r="AO2463" s="1"/>
      <c r="AP2463" s="1"/>
      <c r="AQ2463" s="1"/>
      <c r="AR2463" s="1"/>
      <c r="AS2463" s="1"/>
    </row>
    <row r="2464" ht="31.5">
      <c r="B2464" s="41" t="s">
        <v>850</v>
      </c>
      <c r="C2464" s="41" t="s">
        <v>115</v>
      </c>
      <c r="D2464" s="41" t="s">
        <v>117</v>
      </c>
      <c r="E2464" s="26" t="str">
        <f t="shared" si="4753"/>
        <v>0503</v>
      </c>
      <c r="F2464" s="41" t="s">
        <v>207</v>
      </c>
      <c r="G2464" s="41"/>
      <c r="H2464" s="42" t="s">
        <v>208</v>
      </c>
      <c r="I2464" s="43">
        <f>I2470+I2465</f>
        <v>589.60000000000002</v>
      </c>
      <c r="J2464" s="43">
        <f>J2470+J2465</f>
        <v>1284.5999999999999</v>
      </c>
      <c r="K2464" s="43">
        <f>K2470+K2465</f>
        <v>484.60000000000002</v>
      </c>
      <c r="L2464" s="43">
        <f>L2470+L2465</f>
        <v>0</v>
      </c>
      <c r="M2464" s="43">
        <f>M2470+M2465</f>
        <v>0</v>
      </c>
      <c r="N2464" s="43">
        <f>N2470+N2465</f>
        <v>0</v>
      </c>
      <c r="O2464" s="43">
        <f>O2470+O2465</f>
        <v>0</v>
      </c>
      <c r="P2464" s="43">
        <f>P2470+P2465</f>
        <v>0</v>
      </c>
      <c r="Q2464" s="43">
        <f>Q2470+Q2465</f>
        <v>0</v>
      </c>
      <c r="R2464" s="43">
        <f>R2470+R2465</f>
        <v>0</v>
      </c>
      <c r="S2464" s="43">
        <f>S2470+S2465</f>
        <v>-23.123000000000001</v>
      </c>
      <c r="T2464" s="43">
        <f>T2470+T2465</f>
        <v>0</v>
      </c>
      <c r="U2464" s="43">
        <v>0</v>
      </c>
      <c r="V2464" s="43">
        <f t="shared" si="4754"/>
        <v>566.47699999999998</v>
      </c>
      <c r="W2464" s="43">
        <f>W2470+W2465</f>
        <v>0</v>
      </c>
      <c r="X2464" s="43">
        <f>X2470+X2465</f>
        <v>0</v>
      </c>
      <c r="Y2464" s="43">
        <f>Y2470+Y2465</f>
        <v>0</v>
      </c>
      <c r="Z2464" s="43">
        <f>Z2470+Z2465</f>
        <v>0</v>
      </c>
      <c r="AA2464" s="43">
        <f>AA2470+AA2465</f>
        <v>0</v>
      </c>
      <c r="AB2464" s="43">
        <f>AB2470+AB2465</f>
        <v>147.06522000000001</v>
      </c>
      <c r="AC2464" s="44">
        <f>AC2470+AC2465</f>
        <v>209.33699999999999</v>
      </c>
      <c r="AD2464" s="44">
        <f>AD2470+AD2465</f>
        <v>209.33699999999999</v>
      </c>
      <c r="AE2464" s="45">
        <f t="shared" si="4724"/>
        <v>100</v>
      </c>
      <c r="AF2464" s="43">
        <f>AF2470+AF2465</f>
        <v>209.33699999999999</v>
      </c>
      <c r="AG2464" s="43">
        <f>AG2470+AG2465</f>
        <v>0</v>
      </c>
      <c r="AH2464" s="43">
        <f>AH2470+AH2465</f>
        <v>0</v>
      </c>
      <c r="AI2464" s="43">
        <f>AI2470+AI2465</f>
        <v>0</v>
      </c>
      <c r="AJ2464" s="43">
        <f>AJ2470+AJ2465</f>
        <v>0</v>
      </c>
      <c r="AK2464" s="43">
        <f>AK2470+AK2465</f>
        <v>0</v>
      </c>
      <c r="AL2464" s="43">
        <f t="shared" si="4725"/>
        <v>209.33699999999999</v>
      </c>
      <c r="AM2464" s="43">
        <f t="shared" si="4726"/>
        <v>357.13999999999999</v>
      </c>
      <c r="AN2464" s="2"/>
      <c r="AO2464" s="1"/>
      <c r="AP2464" s="1"/>
      <c r="AQ2464" s="1"/>
      <c r="AR2464" s="1"/>
      <c r="AS2464" s="1"/>
    </row>
    <row r="2465" ht="31.5" hidden="1">
      <c r="B2465" s="41" t="s">
        <v>850</v>
      </c>
      <c r="C2465" s="41" t="s">
        <v>115</v>
      </c>
      <c r="D2465" s="41" t="s">
        <v>117</v>
      </c>
      <c r="E2465" s="26" t="str">
        <f t="shared" si="4753"/>
        <v>0503</v>
      </c>
      <c r="F2465" s="41" t="s">
        <v>209</v>
      </c>
      <c r="G2465" s="41"/>
      <c r="H2465" s="42" t="s">
        <v>210</v>
      </c>
      <c r="I2465" s="43">
        <f t="shared" ref="I2465:I2475" si="4836">I2466</f>
        <v>105</v>
      </c>
      <c r="J2465" s="43">
        <f t="shared" ref="J2465:J2475" si="4837">J2466</f>
        <v>0</v>
      </c>
      <c r="K2465" s="43">
        <f t="shared" ref="K2465:K2475" si="4838">K2466</f>
        <v>0</v>
      </c>
      <c r="L2465" s="43">
        <f t="shared" ref="L2465:L2475" si="4839">L2466</f>
        <v>0</v>
      </c>
      <c r="M2465" s="43">
        <f t="shared" ref="M2465:M2475" si="4840">M2466</f>
        <v>0</v>
      </c>
      <c r="N2465" s="43">
        <f t="shared" ref="N2465:N2475" si="4841">N2466</f>
        <v>0</v>
      </c>
      <c r="O2465" s="43">
        <f t="shared" ref="O2465:O2475" si="4842">O2466</f>
        <v>0</v>
      </c>
      <c r="P2465" s="43">
        <f t="shared" ref="P2465:P2475" si="4843">P2466</f>
        <v>0</v>
      </c>
      <c r="Q2465" s="43">
        <f t="shared" ref="Q2465:Q2475" si="4844">Q2466</f>
        <v>0</v>
      </c>
      <c r="R2465" s="43">
        <f t="shared" ref="R2465:R2475" si="4845">R2466</f>
        <v>0</v>
      </c>
      <c r="S2465" s="43">
        <f t="shared" ref="S2465:S2475" si="4846">S2466</f>
        <v>0</v>
      </c>
      <c r="T2465" s="43">
        <f t="shared" ref="T2465:T2475" si="4847">T2466</f>
        <v>0</v>
      </c>
      <c r="U2465" s="43">
        <v>0</v>
      </c>
      <c r="V2465" s="43">
        <f t="shared" si="4754"/>
        <v>105</v>
      </c>
      <c r="W2465" s="43">
        <f t="shared" ref="W2465:W2475" si="4848">W2466</f>
        <v>0</v>
      </c>
      <c r="X2465" s="43">
        <f t="shared" ref="X2465:X2475" si="4849">X2466</f>
        <v>0</v>
      </c>
      <c r="Y2465" s="43">
        <f t="shared" ref="Y2465:Y2475" si="4850">Y2466</f>
        <v>0</v>
      </c>
      <c r="Z2465" s="43">
        <f t="shared" ref="Z2465:Z2475" si="4851">Z2466</f>
        <v>0</v>
      </c>
      <c r="AA2465" s="43">
        <f t="shared" ref="AA2465:AA2475" si="4852">AA2466</f>
        <v>0</v>
      </c>
      <c r="AB2465" s="43">
        <f t="shared" ref="AB2465:AB2475" si="4853">AB2466</f>
        <v>0</v>
      </c>
      <c r="AC2465" s="44">
        <f t="shared" ref="AC2465:AC2475" si="4854">AC2466</f>
        <v>0</v>
      </c>
      <c r="AD2465" s="44">
        <f t="shared" ref="AD2465:AD2475" si="4855">AD2466</f>
        <v>0</v>
      </c>
      <c r="AE2465" s="45" t="e">
        <f t="shared" si="4724"/>
        <v>#DIV/0!</v>
      </c>
      <c r="AF2465" s="43">
        <f t="shared" ref="AF2465:AF2475" si="4856">AF2466</f>
        <v>0</v>
      </c>
      <c r="AG2465" s="43">
        <f t="shared" ref="AG2465:AG2475" si="4857">AG2466</f>
        <v>0</v>
      </c>
      <c r="AH2465" s="43">
        <f t="shared" ref="AH2465:AH2475" si="4858">AH2466</f>
        <v>0</v>
      </c>
      <c r="AI2465" s="43">
        <f t="shared" ref="AI2465:AI2475" si="4859">AI2466</f>
        <v>0</v>
      </c>
      <c r="AJ2465" s="43">
        <f t="shared" ref="AJ2465:AJ2475" si="4860">AJ2466</f>
        <v>0</v>
      </c>
      <c r="AK2465" s="43">
        <f t="shared" ref="AK2465:AK2475" si="4861">AK2466</f>
        <v>0</v>
      </c>
      <c r="AL2465" s="43">
        <f t="shared" si="4725"/>
        <v>0</v>
      </c>
      <c r="AM2465" s="43">
        <f t="shared" si="4726"/>
        <v>105</v>
      </c>
      <c r="AN2465" s="19" t="s">
        <v>36</v>
      </c>
      <c r="AO2465" s="1"/>
      <c r="AP2465" s="1"/>
      <c r="AQ2465" s="1"/>
      <c r="AR2465" s="1"/>
      <c r="AS2465" s="1"/>
    </row>
    <row r="2466" ht="31.5" hidden="1">
      <c r="B2466" s="41" t="s">
        <v>850</v>
      </c>
      <c r="C2466" s="41" t="s">
        <v>115</v>
      </c>
      <c r="D2466" s="41" t="s">
        <v>117</v>
      </c>
      <c r="E2466" s="26" t="str">
        <f t="shared" si="4753"/>
        <v>0503</v>
      </c>
      <c r="F2466" s="41" t="s">
        <v>260</v>
      </c>
      <c r="G2466" s="41"/>
      <c r="H2466" s="42" t="s">
        <v>261</v>
      </c>
      <c r="I2466" s="43">
        <f t="shared" si="4836"/>
        <v>105</v>
      </c>
      <c r="J2466" s="43">
        <f t="shared" si="4837"/>
        <v>0</v>
      </c>
      <c r="K2466" s="43">
        <f t="shared" si="4838"/>
        <v>0</v>
      </c>
      <c r="L2466" s="43">
        <f t="shared" si="4839"/>
        <v>0</v>
      </c>
      <c r="M2466" s="43">
        <f t="shared" si="4840"/>
        <v>0</v>
      </c>
      <c r="N2466" s="43">
        <f t="shared" si="4841"/>
        <v>0</v>
      </c>
      <c r="O2466" s="43">
        <f t="shared" si="4842"/>
        <v>0</v>
      </c>
      <c r="P2466" s="43">
        <f t="shared" si="4843"/>
        <v>0</v>
      </c>
      <c r="Q2466" s="43">
        <f t="shared" si="4844"/>
        <v>0</v>
      </c>
      <c r="R2466" s="43">
        <f t="shared" si="4845"/>
        <v>0</v>
      </c>
      <c r="S2466" s="43">
        <f t="shared" si="4846"/>
        <v>0</v>
      </c>
      <c r="T2466" s="43">
        <f t="shared" si="4847"/>
        <v>0</v>
      </c>
      <c r="U2466" s="43">
        <v>0</v>
      </c>
      <c r="V2466" s="43">
        <f t="shared" si="4754"/>
        <v>105</v>
      </c>
      <c r="W2466" s="43">
        <f t="shared" si="4848"/>
        <v>0</v>
      </c>
      <c r="X2466" s="43">
        <f t="shared" si="4849"/>
        <v>0</v>
      </c>
      <c r="Y2466" s="43">
        <f t="shared" si="4850"/>
        <v>0</v>
      </c>
      <c r="Z2466" s="43">
        <f t="shared" si="4851"/>
        <v>0</v>
      </c>
      <c r="AA2466" s="43">
        <f t="shared" si="4852"/>
        <v>0</v>
      </c>
      <c r="AB2466" s="43">
        <f t="shared" si="4853"/>
        <v>0</v>
      </c>
      <c r="AC2466" s="44">
        <f t="shared" si="4854"/>
        <v>0</v>
      </c>
      <c r="AD2466" s="44">
        <f t="shared" si="4855"/>
        <v>0</v>
      </c>
      <c r="AE2466" s="45" t="e">
        <f t="shared" si="4724"/>
        <v>#DIV/0!</v>
      </c>
      <c r="AF2466" s="43">
        <f t="shared" si="4856"/>
        <v>0</v>
      </c>
      <c r="AG2466" s="43">
        <f t="shared" si="4857"/>
        <v>0</v>
      </c>
      <c r="AH2466" s="43">
        <f t="shared" si="4858"/>
        <v>0</v>
      </c>
      <c r="AI2466" s="43">
        <f t="shared" si="4859"/>
        <v>0</v>
      </c>
      <c r="AJ2466" s="43">
        <f t="shared" si="4860"/>
        <v>0</v>
      </c>
      <c r="AK2466" s="43">
        <f t="shared" si="4861"/>
        <v>0</v>
      </c>
      <c r="AL2466" s="43">
        <f t="shared" si="4725"/>
        <v>0</v>
      </c>
      <c r="AM2466" s="43">
        <f t="shared" si="4726"/>
        <v>105</v>
      </c>
      <c r="AN2466" s="19" t="s">
        <v>36</v>
      </c>
      <c r="AR2466" s="1"/>
      <c r="AS2466" s="1"/>
    </row>
    <row r="2467" hidden="1">
      <c r="B2467" s="41" t="s">
        <v>850</v>
      </c>
      <c r="C2467" s="41" t="s">
        <v>115</v>
      </c>
      <c r="D2467" s="41" t="s">
        <v>117</v>
      </c>
      <c r="E2467" s="26" t="str">
        <f t="shared" si="4753"/>
        <v>0503</v>
      </c>
      <c r="F2467" s="41" t="s">
        <v>262</v>
      </c>
      <c r="G2467" s="41"/>
      <c r="H2467" s="42" t="s">
        <v>263</v>
      </c>
      <c r="I2467" s="43">
        <f t="shared" si="4836"/>
        <v>105</v>
      </c>
      <c r="J2467" s="43">
        <f t="shared" si="4837"/>
        <v>0</v>
      </c>
      <c r="K2467" s="43">
        <f t="shared" si="4838"/>
        <v>0</v>
      </c>
      <c r="L2467" s="43">
        <f t="shared" si="4839"/>
        <v>0</v>
      </c>
      <c r="M2467" s="43">
        <f t="shared" si="4840"/>
        <v>0</v>
      </c>
      <c r="N2467" s="43">
        <f t="shared" si="4841"/>
        <v>0</v>
      </c>
      <c r="O2467" s="43">
        <f t="shared" si="4842"/>
        <v>0</v>
      </c>
      <c r="P2467" s="43">
        <f t="shared" si="4843"/>
        <v>0</v>
      </c>
      <c r="Q2467" s="43">
        <f t="shared" si="4844"/>
        <v>0</v>
      </c>
      <c r="R2467" s="43">
        <f t="shared" si="4845"/>
        <v>0</v>
      </c>
      <c r="S2467" s="43">
        <f t="shared" si="4846"/>
        <v>0</v>
      </c>
      <c r="T2467" s="43">
        <f t="shared" si="4847"/>
        <v>0</v>
      </c>
      <c r="U2467" s="43">
        <v>0</v>
      </c>
      <c r="V2467" s="43">
        <f t="shared" si="4754"/>
        <v>105</v>
      </c>
      <c r="W2467" s="43">
        <f t="shared" si="4848"/>
        <v>0</v>
      </c>
      <c r="X2467" s="43">
        <f t="shared" si="4849"/>
        <v>0</v>
      </c>
      <c r="Y2467" s="43">
        <f t="shared" si="4850"/>
        <v>0</v>
      </c>
      <c r="Z2467" s="43">
        <f t="shared" si="4851"/>
        <v>0</v>
      </c>
      <c r="AA2467" s="43">
        <f t="shared" si="4852"/>
        <v>0</v>
      </c>
      <c r="AB2467" s="43">
        <f t="shared" si="4853"/>
        <v>0</v>
      </c>
      <c r="AC2467" s="44">
        <f t="shared" si="4854"/>
        <v>0</v>
      </c>
      <c r="AD2467" s="44">
        <f t="shared" si="4855"/>
        <v>0</v>
      </c>
      <c r="AE2467" s="45" t="e">
        <f t="shared" si="4724"/>
        <v>#DIV/0!</v>
      </c>
      <c r="AF2467" s="43">
        <f t="shared" si="4856"/>
        <v>0</v>
      </c>
      <c r="AG2467" s="43">
        <f t="shared" si="4857"/>
        <v>0</v>
      </c>
      <c r="AH2467" s="43">
        <f t="shared" si="4858"/>
        <v>0</v>
      </c>
      <c r="AI2467" s="43">
        <f t="shared" si="4859"/>
        <v>0</v>
      </c>
      <c r="AJ2467" s="43">
        <f t="shared" si="4860"/>
        <v>0</v>
      </c>
      <c r="AK2467" s="43">
        <f t="shared" si="4861"/>
        <v>0</v>
      </c>
      <c r="AL2467" s="43">
        <f t="shared" si="4725"/>
        <v>0</v>
      </c>
      <c r="AM2467" s="43">
        <f t="shared" si="4726"/>
        <v>105</v>
      </c>
      <c r="AN2467" s="19" t="s">
        <v>36</v>
      </c>
      <c r="AO2467" s="1"/>
      <c r="AP2467" s="1"/>
      <c r="AQ2467" s="1"/>
      <c r="AR2467" s="1"/>
      <c r="AS2467" s="1"/>
    </row>
    <row r="2468" ht="31.5" hidden="1">
      <c r="B2468" s="41" t="s">
        <v>850</v>
      </c>
      <c r="C2468" s="41" t="s">
        <v>115</v>
      </c>
      <c r="D2468" s="41" t="s">
        <v>117</v>
      </c>
      <c r="E2468" s="26" t="str">
        <f t="shared" si="4753"/>
        <v>0503</v>
      </c>
      <c r="F2468" s="41" t="s">
        <v>262</v>
      </c>
      <c r="G2468" s="41" t="s">
        <v>53</v>
      </c>
      <c r="H2468" s="42" t="s">
        <v>54</v>
      </c>
      <c r="I2468" s="43">
        <f t="shared" si="4836"/>
        <v>105</v>
      </c>
      <c r="J2468" s="43">
        <f t="shared" si="4837"/>
        <v>0</v>
      </c>
      <c r="K2468" s="43">
        <f t="shared" si="4838"/>
        <v>0</v>
      </c>
      <c r="L2468" s="43">
        <f t="shared" si="4839"/>
        <v>0</v>
      </c>
      <c r="M2468" s="43">
        <f t="shared" si="4840"/>
        <v>0</v>
      </c>
      <c r="N2468" s="43">
        <f t="shared" si="4841"/>
        <v>0</v>
      </c>
      <c r="O2468" s="43">
        <f t="shared" si="4842"/>
        <v>0</v>
      </c>
      <c r="P2468" s="43">
        <f t="shared" si="4843"/>
        <v>0</v>
      </c>
      <c r="Q2468" s="43">
        <f t="shared" si="4844"/>
        <v>0</v>
      </c>
      <c r="R2468" s="43">
        <f t="shared" si="4845"/>
        <v>0</v>
      </c>
      <c r="S2468" s="43">
        <f t="shared" si="4846"/>
        <v>0</v>
      </c>
      <c r="T2468" s="43">
        <f t="shared" si="4847"/>
        <v>0</v>
      </c>
      <c r="U2468" s="43">
        <v>0</v>
      </c>
      <c r="V2468" s="43">
        <f t="shared" si="4754"/>
        <v>105</v>
      </c>
      <c r="W2468" s="43">
        <f t="shared" si="4848"/>
        <v>0</v>
      </c>
      <c r="X2468" s="43">
        <f t="shared" si="4849"/>
        <v>0</v>
      </c>
      <c r="Y2468" s="43">
        <f t="shared" si="4850"/>
        <v>0</v>
      </c>
      <c r="Z2468" s="43">
        <f t="shared" si="4851"/>
        <v>0</v>
      </c>
      <c r="AA2468" s="43">
        <f t="shared" si="4852"/>
        <v>0</v>
      </c>
      <c r="AB2468" s="43">
        <f t="shared" si="4853"/>
        <v>0</v>
      </c>
      <c r="AC2468" s="44">
        <f t="shared" si="4854"/>
        <v>0</v>
      </c>
      <c r="AD2468" s="44">
        <f t="shared" si="4855"/>
        <v>0</v>
      </c>
      <c r="AE2468" s="45" t="e">
        <f t="shared" si="4724"/>
        <v>#DIV/0!</v>
      </c>
      <c r="AF2468" s="43">
        <f t="shared" si="4856"/>
        <v>0</v>
      </c>
      <c r="AG2468" s="43">
        <f t="shared" si="4857"/>
        <v>0</v>
      </c>
      <c r="AH2468" s="43">
        <f t="shared" si="4858"/>
        <v>0</v>
      </c>
      <c r="AI2468" s="43">
        <f t="shared" si="4859"/>
        <v>0</v>
      </c>
      <c r="AJ2468" s="43">
        <f t="shared" si="4860"/>
        <v>0</v>
      </c>
      <c r="AK2468" s="43">
        <f t="shared" si="4861"/>
        <v>0</v>
      </c>
      <c r="AL2468" s="43">
        <f t="shared" si="4725"/>
        <v>0</v>
      </c>
      <c r="AM2468" s="43">
        <f t="shared" si="4726"/>
        <v>105</v>
      </c>
      <c r="AN2468" s="19" t="s">
        <v>36</v>
      </c>
      <c r="AO2468" s="1"/>
      <c r="AP2468" s="1"/>
      <c r="AQ2468" s="1"/>
      <c r="AR2468" s="1"/>
      <c r="AS2468" s="1"/>
    </row>
    <row r="2469" ht="31.5" hidden="1">
      <c r="B2469" s="41" t="s">
        <v>850</v>
      </c>
      <c r="C2469" s="41" t="s">
        <v>115</v>
      </c>
      <c r="D2469" s="41" t="s">
        <v>117</v>
      </c>
      <c r="E2469" s="26" t="str">
        <f t="shared" si="4753"/>
        <v>0503</v>
      </c>
      <c r="F2469" s="41" t="s">
        <v>262</v>
      </c>
      <c r="G2469" s="41" t="s">
        <v>55</v>
      </c>
      <c r="H2469" s="42" t="s">
        <v>56</v>
      </c>
      <c r="I2469" s="43">
        <v>105</v>
      </c>
      <c r="J2469" s="43"/>
      <c r="K2469" s="43"/>
      <c r="L2469" s="43"/>
      <c r="M2469" s="43"/>
      <c r="N2469" s="43"/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f t="shared" si="4754"/>
        <v>105</v>
      </c>
      <c r="W2469" s="43"/>
      <c r="X2469" s="43"/>
      <c r="Y2469" s="43"/>
      <c r="Z2469" s="43"/>
      <c r="AA2469" s="43"/>
      <c r="AB2469" s="43">
        <v>0</v>
      </c>
      <c r="AC2469" s="44">
        <v>0</v>
      </c>
      <c r="AD2469" s="44">
        <v>0</v>
      </c>
      <c r="AE2469" s="45" t="e">
        <f t="shared" si="4724"/>
        <v>#DIV/0!</v>
      </c>
      <c r="AF2469" s="43">
        <v>0</v>
      </c>
      <c r="AG2469" s="43">
        <v>0</v>
      </c>
      <c r="AH2469" s="43">
        <v>0</v>
      </c>
      <c r="AI2469" s="43">
        <v>0</v>
      </c>
      <c r="AJ2469" s="43">
        <v>0</v>
      </c>
      <c r="AK2469" s="43">
        <v>0</v>
      </c>
      <c r="AL2469" s="43">
        <f t="shared" si="4725"/>
        <v>0</v>
      </c>
      <c r="AM2469" s="43">
        <f t="shared" si="4726"/>
        <v>105</v>
      </c>
      <c r="AN2469" s="19" t="s">
        <v>36</v>
      </c>
      <c r="AO2469" s="1"/>
      <c r="AP2469" s="1"/>
      <c r="AQ2469" s="1"/>
      <c r="AR2469" s="1"/>
      <c r="AS2469" s="1"/>
    </row>
    <row r="2470" ht="31.5">
      <c r="B2470" s="41" t="s">
        <v>850</v>
      </c>
      <c r="C2470" s="41" t="s">
        <v>115</v>
      </c>
      <c r="D2470" s="41" t="s">
        <v>117</v>
      </c>
      <c r="E2470" s="26" t="str">
        <f t="shared" si="4753"/>
        <v>0503</v>
      </c>
      <c r="F2470" s="41" t="s">
        <v>215</v>
      </c>
      <c r="G2470" s="41"/>
      <c r="H2470" s="42" t="s">
        <v>216</v>
      </c>
      <c r="I2470" s="43">
        <f t="shared" si="4836"/>
        <v>484.60000000000002</v>
      </c>
      <c r="J2470" s="43">
        <f t="shared" si="4837"/>
        <v>1284.5999999999999</v>
      </c>
      <c r="K2470" s="43">
        <f t="shared" si="4838"/>
        <v>484.60000000000002</v>
      </c>
      <c r="L2470" s="43">
        <f t="shared" si="4839"/>
        <v>0</v>
      </c>
      <c r="M2470" s="43">
        <f t="shared" si="4840"/>
        <v>0</v>
      </c>
      <c r="N2470" s="43">
        <f t="shared" si="4841"/>
        <v>0</v>
      </c>
      <c r="O2470" s="43">
        <f t="shared" si="4842"/>
        <v>0</v>
      </c>
      <c r="P2470" s="43">
        <f t="shared" si="4843"/>
        <v>0</v>
      </c>
      <c r="Q2470" s="43">
        <f t="shared" si="4844"/>
        <v>0</v>
      </c>
      <c r="R2470" s="43">
        <f t="shared" si="4845"/>
        <v>0</v>
      </c>
      <c r="S2470" s="43">
        <f t="shared" si="4846"/>
        <v>-23.123000000000001</v>
      </c>
      <c r="T2470" s="43">
        <f t="shared" si="4847"/>
        <v>0</v>
      </c>
      <c r="U2470" s="43">
        <v>0</v>
      </c>
      <c r="V2470" s="43">
        <f t="shared" si="4754"/>
        <v>461.47700000000003</v>
      </c>
      <c r="W2470" s="43">
        <f t="shared" si="4848"/>
        <v>0</v>
      </c>
      <c r="X2470" s="43">
        <f t="shared" si="4849"/>
        <v>0</v>
      </c>
      <c r="Y2470" s="43">
        <f t="shared" si="4850"/>
        <v>0</v>
      </c>
      <c r="Z2470" s="43">
        <f t="shared" si="4851"/>
        <v>0</v>
      </c>
      <c r="AA2470" s="43">
        <f t="shared" si="4852"/>
        <v>0</v>
      </c>
      <c r="AB2470" s="43">
        <f t="shared" si="4853"/>
        <v>147.06522000000001</v>
      </c>
      <c r="AC2470" s="44">
        <f t="shared" si="4854"/>
        <v>209.33699999999999</v>
      </c>
      <c r="AD2470" s="44">
        <f t="shared" si="4855"/>
        <v>209.33699999999999</v>
      </c>
      <c r="AE2470" s="45">
        <f t="shared" si="4724"/>
        <v>100</v>
      </c>
      <c r="AF2470" s="43">
        <f t="shared" si="4856"/>
        <v>209.33699999999999</v>
      </c>
      <c r="AG2470" s="43">
        <f t="shared" si="4857"/>
        <v>0</v>
      </c>
      <c r="AH2470" s="43">
        <f t="shared" si="4858"/>
        <v>0</v>
      </c>
      <c r="AI2470" s="43">
        <f t="shared" si="4859"/>
        <v>0</v>
      </c>
      <c r="AJ2470" s="43">
        <f t="shared" si="4860"/>
        <v>0</v>
      </c>
      <c r="AK2470" s="43">
        <f t="shared" si="4861"/>
        <v>0</v>
      </c>
      <c r="AL2470" s="43">
        <f t="shared" si="4725"/>
        <v>209.33699999999999</v>
      </c>
      <c r="AM2470" s="43">
        <f t="shared" si="4726"/>
        <v>252.14000000000004</v>
      </c>
      <c r="AN2470" s="2"/>
      <c r="AO2470" s="1"/>
      <c r="AP2470" s="1"/>
      <c r="AQ2470" s="1"/>
      <c r="AR2470" s="1"/>
      <c r="AS2470" s="1"/>
    </row>
    <row r="2471" ht="31.5">
      <c r="B2471" s="41" t="s">
        <v>850</v>
      </c>
      <c r="C2471" s="41" t="s">
        <v>115</v>
      </c>
      <c r="D2471" s="41" t="s">
        <v>117</v>
      </c>
      <c r="E2471" s="26" t="str">
        <f t="shared" si="4753"/>
        <v>0503</v>
      </c>
      <c r="F2471" s="41" t="s">
        <v>801</v>
      </c>
      <c r="G2471" s="41"/>
      <c r="H2471" s="42" t="s">
        <v>802</v>
      </c>
      <c r="I2471" s="43">
        <f t="shared" si="4836"/>
        <v>484.60000000000002</v>
      </c>
      <c r="J2471" s="43">
        <f t="shared" si="4837"/>
        <v>1284.5999999999999</v>
      </c>
      <c r="K2471" s="43">
        <f t="shared" si="4838"/>
        <v>484.60000000000002</v>
      </c>
      <c r="L2471" s="43">
        <f t="shared" si="4839"/>
        <v>0</v>
      </c>
      <c r="M2471" s="43">
        <f t="shared" si="4840"/>
        <v>0</v>
      </c>
      <c r="N2471" s="43">
        <f t="shared" si="4841"/>
        <v>0</v>
      </c>
      <c r="O2471" s="43">
        <f t="shared" si="4842"/>
        <v>0</v>
      </c>
      <c r="P2471" s="43">
        <f t="shared" si="4843"/>
        <v>0</v>
      </c>
      <c r="Q2471" s="43">
        <f t="shared" si="4844"/>
        <v>0</v>
      </c>
      <c r="R2471" s="43">
        <f t="shared" si="4845"/>
        <v>0</v>
      </c>
      <c r="S2471" s="43">
        <f t="shared" si="4846"/>
        <v>-23.123000000000001</v>
      </c>
      <c r="T2471" s="43">
        <f t="shared" si="4847"/>
        <v>0</v>
      </c>
      <c r="U2471" s="43">
        <v>0</v>
      </c>
      <c r="V2471" s="43">
        <f t="shared" si="4754"/>
        <v>461.47700000000003</v>
      </c>
      <c r="W2471" s="43">
        <f t="shared" si="4848"/>
        <v>0</v>
      </c>
      <c r="X2471" s="43">
        <f t="shared" si="4849"/>
        <v>0</v>
      </c>
      <c r="Y2471" s="43">
        <f t="shared" si="4850"/>
        <v>0</v>
      </c>
      <c r="Z2471" s="43">
        <f t="shared" si="4851"/>
        <v>0</v>
      </c>
      <c r="AA2471" s="43">
        <f t="shared" si="4852"/>
        <v>0</v>
      </c>
      <c r="AB2471" s="43">
        <f t="shared" si="4853"/>
        <v>147.06522000000001</v>
      </c>
      <c r="AC2471" s="44">
        <f t="shared" si="4854"/>
        <v>209.33699999999999</v>
      </c>
      <c r="AD2471" s="44">
        <f t="shared" si="4855"/>
        <v>209.33699999999999</v>
      </c>
      <c r="AE2471" s="45">
        <f t="shared" si="4724"/>
        <v>100</v>
      </c>
      <c r="AF2471" s="43">
        <f t="shared" si="4856"/>
        <v>209.33699999999999</v>
      </c>
      <c r="AG2471" s="43">
        <f t="shared" si="4857"/>
        <v>0</v>
      </c>
      <c r="AH2471" s="43">
        <f t="shared" si="4858"/>
        <v>0</v>
      </c>
      <c r="AI2471" s="43">
        <f t="shared" si="4859"/>
        <v>0</v>
      </c>
      <c r="AJ2471" s="43">
        <f t="shared" si="4860"/>
        <v>0</v>
      </c>
      <c r="AK2471" s="43">
        <f t="shared" si="4861"/>
        <v>0</v>
      </c>
      <c r="AL2471" s="43">
        <f t="shared" si="4725"/>
        <v>209.33699999999999</v>
      </c>
      <c r="AM2471" s="43">
        <f t="shared" si="4726"/>
        <v>252.14000000000004</v>
      </c>
      <c r="AN2471" s="2"/>
      <c r="AR2471" s="1"/>
      <c r="AS2471" s="1"/>
    </row>
    <row r="2472" ht="31.5">
      <c r="B2472" s="41" t="s">
        <v>850</v>
      </c>
      <c r="C2472" s="41" t="s">
        <v>115</v>
      </c>
      <c r="D2472" s="41" t="s">
        <v>117</v>
      </c>
      <c r="E2472" s="26" t="str">
        <f t="shared" si="4753"/>
        <v>0503</v>
      </c>
      <c r="F2472" s="41" t="s">
        <v>803</v>
      </c>
      <c r="G2472" s="41"/>
      <c r="H2472" s="42" t="s">
        <v>804</v>
      </c>
      <c r="I2472" s="43">
        <f t="shared" si="4836"/>
        <v>484.60000000000002</v>
      </c>
      <c r="J2472" s="43">
        <f t="shared" si="4837"/>
        <v>1284.5999999999999</v>
      </c>
      <c r="K2472" s="43">
        <f t="shared" si="4838"/>
        <v>484.60000000000002</v>
      </c>
      <c r="L2472" s="43">
        <f t="shared" si="4839"/>
        <v>0</v>
      </c>
      <c r="M2472" s="43">
        <f t="shared" si="4840"/>
        <v>0</v>
      </c>
      <c r="N2472" s="43">
        <f t="shared" si="4841"/>
        <v>0</v>
      </c>
      <c r="O2472" s="43">
        <f t="shared" si="4842"/>
        <v>0</v>
      </c>
      <c r="P2472" s="43">
        <f t="shared" si="4843"/>
        <v>0</v>
      </c>
      <c r="Q2472" s="43">
        <f t="shared" si="4844"/>
        <v>0</v>
      </c>
      <c r="R2472" s="43">
        <f t="shared" si="4845"/>
        <v>0</v>
      </c>
      <c r="S2472" s="43">
        <f t="shared" si="4846"/>
        <v>-23.123000000000001</v>
      </c>
      <c r="T2472" s="43">
        <f t="shared" si="4847"/>
        <v>0</v>
      </c>
      <c r="U2472" s="43">
        <v>0</v>
      </c>
      <c r="V2472" s="43">
        <f t="shared" si="4754"/>
        <v>461.47700000000003</v>
      </c>
      <c r="W2472" s="43">
        <f t="shared" si="4848"/>
        <v>0</v>
      </c>
      <c r="X2472" s="43">
        <f t="shared" si="4849"/>
        <v>0</v>
      </c>
      <c r="Y2472" s="43">
        <f t="shared" si="4850"/>
        <v>0</v>
      </c>
      <c r="Z2472" s="43">
        <f t="shared" si="4851"/>
        <v>0</v>
      </c>
      <c r="AA2472" s="43">
        <f t="shared" si="4852"/>
        <v>0</v>
      </c>
      <c r="AB2472" s="43">
        <f t="shared" si="4853"/>
        <v>147.06522000000001</v>
      </c>
      <c r="AC2472" s="44">
        <f t="shared" si="4854"/>
        <v>209.33699999999999</v>
      </c>
      <c r="AD2472" s="44">
        <f t="shared" si="4855"/>
        <v>209.33699999999999</v>
      </c>
      <c r="AE2472" s="45">
        <f t="shared" ref="AE2472:AE2535" si="4862">AD2472/AC2472*100</f>
        <v>100</v>
      </c>
      <c r="AF2472" s="43">
        <f t="shared" si="4856"/>
        <v>209.33699999999999</v>
      </c>
      <c r="AG2472" s="43">
        <f t="shared" si="4857"/>
        <v>0</v>
      </c>
      <c r="AH2472" s="43">
        <f t="shared" si="4858"/>
        <v>0</v>
      </c>
      <c r="AI2472" s="43">
        <f t="shared" si="4859"/>
        <v>0</v>
      </c>
      <c r="AJ2472" s="43">
        <f t="shared" si="4860"/>
        <v>0</v>
      </c>
      <c r="AK2472" s="43">
        <f t="shared" si="4861"/>
        <v>0</v>
      </c>
      <c r="AL2472" s="43">
        <f t="shared" ref="AL2472:AL2535" si="4863">AF2472+AH2472+AK2472+AI2472+AJ2472+AG2472</f>
        <v>209.33699999999999</v>
      </c>
      <c r="AM2472" s="43">
        <f t="shared" ref="AM2472:AM2535" si="4864">V2472-AL2472</f>
        <v>252.14000000000004</v>
      </c>
      <c r="AN2472" s="2"/>
      <c r="AO2472" s="1"/>
      <c r="AP2472" s="1"/>
      <c r="AQ2472" s="1"/>
      <c r="AR2472" s="1"/>
      <c r="AS2472" s="1"/>
    </row>
    <row r="2473" ht="31.5">
      <c r="B2473" s="41" t="s">
        <v>850</v>
      </c>
      <c r="C2473" s="41" t="s">
        <v>115</v>
      </c>
      <c r="D2473" s="41" t="s">
        <v>117</v>
      </c>
      <c r="E2473" s="26" t="str">
        <f t="shared" si="4753"/>
        <v>0503</v>
      </c>
      <c r="F2473" s="41" t="s">
        <v>803</v>
      </c>
      <c r="G2473" s="41" t="s">
        <v>53</v>
      </c>
      <c r="H2473" s="42" t="s">
        <v>54</v>
      </c>
      <c r="I2473" s="43">
        <f t="shared" si="4836"/>
        <v>484.60000000000002</v>
      </c>
      <c r="J2473" s="43">
        <f t="shared" si="4837"/>
        <v>1284.5999999999999</v>
      </c>
      <c r="K2473" s="43">
        <f t="shared" si="4838"/>
        <v>484.60000000000002</v>
      </c>
      <c r="L2473" s="43">
        <f t="shared" si="4839"/>
        <v>0</v>
      </c>
      <c r="M2473" s="43">
        <f t="shared" si="4840"/>
        <v>0</v>
      </c>
      <c r="N2473" s="43">
        <f t="shared" si="4841"/>
        <v>0</v>
      </c>
      <c r="O2473" s="43">
        <f t="shared" si="4842"/>
        <v>0</v>
      </c>
      <c r="P2473" s="43">
        <f t="shared" si="4843"/>
        <v>0</v>
      </c>
      <c r="Q2473" s="43">
        <f t="shared" si="4844"/>
        <v>0</v>
      </c>
      <c r="R2473" s="43">
        <f t="shared" si="4845"/>
        <v>0</v>
      </c>
      <c r="S2473" s="43">
        <f t="shared" si="4846"/>
        <v>-23.123000000000001</v>
      </c>
      <c r="T2473" s="43">
        <f t="shared" si="4847"/>
        <v>0</v>
      </c>
      <c r="U2473" s="43">
        <v>0</v>
      </c>
      <c r="V2473" s="43">
        <f t="shared" si="4754"/>
        <v>461.47700000000003</v>
      </c>
      <c r="W2473" s="43">
        <f t="shared" si="4848"/>
        <v>0</v>
      </c>
      <c r="X2473" s="43">
        <f t="shared" si="4849"/>
        <v>0</v>
      </c>
      <c r="Y2473" s="43">
        <f t="shared" si="4850"/>
        <v>0</v>
      </c>
      <c r="Z2473" s="43">
        <f t="shared" si="4851"/>
        <v>0</v>
      </c>
      <c r="AA2473" s="43">
        <f t="shared" si="4852"/>
        <v>0</v>
      </c>
      <c r="AB2473" s="43">
        <f t="shared" si="4853"/>
        <v>147.06522000000001</v>
      </c>
      <c r="AC2473" s="44">
        <f t="shared" si="4854"/>
        <v>209.33699999999999</v>
      </c>
      <c r="AD2473" s="44">
        <f t="shared" si="4855"/>
        <v>209.33699999999999</v>
      </c>
      <c r="AE2473" s="45">
        <f t="shared" si="4862"/>
        <v>100</v>
      </c>
      <c r="AF2473" s="43">
        <f t="shared" si="4856"/>
        <v>209.33699999999999</v>
      </c>
      <c r="AG2473" s="43">
        <f t="shared" si="4857"/>
        <v>0</v>
      </c>
      <c r="AH2473" s="43">
        <f t="shared" si="4858"/>
        <v>0</v>
      </c>
      <c r="AI2473" s="43">
        <f t="shared" si="4859"/>
        <v>0</v>
      </c>
      <c r="AJ2473" s="43">
        <f t="shared" si="4860"/>
        <v>0</v>
      </c>
      <c r="AK2473" s="43">
        <f t="shared" si="4861"/>
        <v>0</v>
      </c>
      <c r="AL2473" s="43">
        <f t="shared" si="4863"/>
        <v>209.33699999999999</v>
      </c>
      <c r="AM2473" s="43">
        <f t="shared" si="4864"/>
        <v>252.14000000000004</v>
      </c>
      <c r="AN2473" s="2"/>
      <c r="AO2473" s="1"/>
      <c r="AP2473" s="1"/>
      <c r="AQ2473" s="1"/>
      <c r="AR2473" s="1"/>
      <c r="AS2473" s="1"/>
    </row>
    <row r="2474" ht="31.5">
      <c r="B2474" s="41" t="s">
        <v>850</v>
      </c>
      <c r="C2474" s="41" t="s">
        <v>115</v>
      </c>
      <c r="D2474" s="41" t="s">
        <v>117</v>
      </c>
      <c r="E2474" s="26" t="str">
        <f t="shared" si="4753"/>
        <v>0503</v>
      </c>
      <c r="F2474" s="41" t="s">
        <v>803</v>
      </c>
      <c r="G2474" s="41" t="s">
        <v>55</v>
      </c>
      <c r="H2474" s="42" t="s">
        <v>56</v>
      </c>
      <c r="I2474" s="43">
        <v>484.60000000000002</v>
      </c>
      <c r="J2474" s="43">
        <v>1284.5999999999999</v>
      </c>
      <c r="K2474" s="43">
        <v>484.60000000000002</v>
      </c>
      <c r="L2474" s="43"/>
      <c r="M2474" s="43"/>
      <c r="N2474" s="43"/>
      <c r="O2474" s="43">
        <v>0</v>
      </c>
      <c r="P2474" s="43">
        <v>0</v>
      </c>
      <c r="Q2474" s="43">
        <v>0</v>
      </c>
      <c r="R2474" s="43">
        <v>0</v>
      </c>
      <c r="S2474" s="43">
        <v>-23.123000000000001</v>
      </c>
      <c r="T2474" s="43">
        <v>0</v>
      </c>
      <c r="U2474" s="43">
        <v>0</v>
      </c>
      <c r="V2474" s="43">
        <f t="shared" si="4754"/>
        <v>461.47700000000003</v>
      </c>
      <c r="W2474" s="43"/>
      <c r="X2474" s="43"/>
      <c r="Y2474" s="43"/>
      <c r="Z2474" s="43"/>
      <c r="AA2474" s="43"/>
      <c r="AB2474" s="43">
        <v>147.06522000000001</v>
      </c>
      <c r="AC2474" s="44">
        <v>209.33699999999999</v>
      </c>
      <c r="AD2474" s="44">
        <v>209.33699999999999</v>
      </c>
      <c r="AE2474" s="45">
        <f t="shared" si="4862"/>
        <v>100</v>
      </c>
      <c r="AF2474" s="43">
        <v>209.33699999999999</v>
      </c>
      <c r="AG2474" s="43">
        <v>0</v>
      </c>
      <c r="AH2474" s="43">
        <v>0</v>
      </c>
      <c r="AI2474" s="43">
        <v>0</v>
      </c>
      <c r="AJ2474" s="43">
        <v>0</v>
      </c>
      <c r="AK2474" s="43">
        <v>0</v>
      </c>
      <c r="AL2474" s="43">
        <f t="shared" si="4863"/>
        <v>209.33699999999999</v>
      </c>
      <c r="AM2474" s="43">
        <f t="shared" si="4864"/>
        <v>252.14000000000004</v>
      </c>
      <c r="AN2474" s="19"/>
      <c r="AO2474" s="1"/>
      <c r="AP2474" s="1"/>
      <c r="AQ2474" s="1"/>
      <c r="AR2474" s="1"/>
      <c r="AS2474" s="1"/>
    </row>
    <row r="2475" ht="31.5">
      <c r="B2475" s="41" t="s">
        <v>850</v>
      </c>
      <c r="C2475" s="41" t="s">
        <v>115</v>
      </c>
      <c r="D2475" s="41" t="s">
        <v>117</v>
      </c>
      <c r="E2475" s="26" t="str">
        <f t="shared" si="4753"/>
        <v>0503</v>
      </c>
      <c r="F2475" s="41" t="s">
        <v>763</v>
      </c>
      <c r="G2475" s="41"/>
      <c r="H2475" s="42" t="s">
        <v>764</v>
      </c>
      <c r="I2475" s="43">
        <f t="shared" si="4836"/>
        <v>7947.3999999999996</v>
      </c>
      <c r="J2475" s="43">
        <f t="shared" si="4837"/>
        <v>2507.4000000000001</v>
      </c>
      <c r="K2475" s="43">
        <f t="shared" si="4838"/>
        <v>2507.4000000000001</v>
      </c>
      <c r="L2475" s="43">
        <f t="shared" si="4839"/>
        <v>4250</v>
      </c>
      <c r="M2475" s="43">
        <f t="shared" si="4840"/>
        <v>4250</v>
      </c>
      <c r="N2475" s="43">
        <f t="shared" si="4841"/>
        <v>4165</v>
      </c>
      <c r="O2475" s="43">
        <f t="shared" si="4842"/>
        <v>0</v>
      </c>
      <c r="P2475" s="43">
        <f t="shared" si="4843"/>
        <v>0</v>
      </c>
      <c r="Q2475" s="43">
        <f t="shared" si="4844"/>
        <v>0</v>
      </c>
      <c r="R2475" s="43">
        <f t="shared" si="4845"/>
        <v>264.49900000000002</v>
      </c>
      <c r="S2475" s="43">
        <f t="shared" si="4846"/>
        <v>0</v>
      </c>
      <c r="T2475" s="43">
        <f t="shared" si="4847"/>
        <v>0</v>
      </c>
      <c r="U2475" s="43">
        <v>0</v>
      </c>
      <c r="V2475" s="43">
        <f t="shared" si="4754"/>
        <v>12461.898999999999</v>
      </c>
      <c r="W2475" s="43">
        <f t="shared" si="4848"/>
        <v>0</v>
      </c>
      <c r="X2475" s="43">
        <f t="shared" si="4849"/>
        <v>0</v>
      </c>
      <c r="Y2475" s="43">
        <f t="shared" si="4850"/>
        <v>0</v>
      </c>
      <c r="Z2475" s="43">
        <f t="shared" si="4851"/>
        <v>0</v>
      </c>
      <c r="AA2475" s="43">
        <f t="shared" si="4852"/>
        <v>0</v>
      </c>
      <c r="AB2475" s="43">
        <f t="shared" si="4853"/>
        <v>2763.48576</v>
      </c>
      <c r="AC2475" s="44">
        <f t="shared" si="4854"/>
        <v>9059.3726700000007</v>
      </c>
      <c r="AD2475" s="44">
        <f t="shared" si="4855"/>
        <v>9055.3736499999995</v>
      </c>
      <c r="AE2475" s="45">
        <f t="shared" si="4862"/>
        <v>99.955857649909433</v>
      </c>
      <c r="AF2475" s="43">
        <f t="shared" si="4856"/>
        <v>20234.153920000001</v>
      </c>
      <c r="AG2475" s="43">
        <f t="shared" si="4857"/>
        <v>0</v>
      </c>
      <c r="AH2475" s="43">
        <f t="shared" si="4858"/>
        <v>0</v>
      </c>
      <c r="AI2475" s="43">
        <f t="shared" si="4859"/>
        <v>0</v>
      </c>
      <c r="AJ2475" s="43">
        <f t="shared" si="4860"/>
        <v>0</v>
      </c>
      <c r="AK2475" s="43">
        <f t="shared" si="4861"/>
        <v>0</v>
      </c>
      <c r="AL2475" s="43">
        <f t="shared" si="4863"/>
        <v>20234.153920000001</v>
      </c>
      <c r="AM2475" s="43">
        <f t="shared" si="4864"/>
        <v>-7772.2549200000012</v>
      </c>
      <c r="AN2475" s="2"/>
      <c r="AO2475" s="1"/>
      <c r="AP2475" s="1"/>
      <c r="AQ2475" s="1"/>
      <c r="AR2475" s="1"/>
      <c r="AS2475" s="1"/>
    </row>
    <row r="2476" ht="31.5">
      <c r="B2476" s="41" t="s">
        <v>850</v>
      </c>
      <c r="C2476" s="41" t="s">
        <v>115</v>
      </c>
      <c r="D2476" s="41" t="s">
        <v>117</v>
      </c>
      <c r="E2476" s="26" t="str">
        <f t="shared" si="4753"/>
        <v>0503</v>
      </c>
      <c r="F2476" s="41" t="s">
        <v>805</v>
      </c>
      <c r="G2476" s="41"/>
      <c r="H2476" s="42" t="s">
        <v>806</v>
      </c>
      <c r="I2476" s="43">
        <f>I2477+I2481</f>
        <v>7947.3999999999996</v>
      </c>
      <c r="J2476" s="43">
        <f>J2477+J2481</f>
        <v>2507.4000000000001</v>
      </c>
      <c r="K2476" s="43">
        <f>K2477+K2481</f>
        <v>2507.4000000000001</v>
      </c>
      <c r="L2476" s="43">
        <f>L2477+L2481</f>
        <v>4250</v>
      </c>
      <c r="M2476" s="43">
        <f>M2477+M2481</f>
        <v>4250</v>
      </c>
      <c r="N2476" s="43">
        <f>N2477+N2481</f>
        <v>4165</v>
      </c>
      <c r="O2476" s="43">
        <f>O2477+O2481</f>
        <v>0</v>
      </c>
      <c r="P2476" s="43">
        <f>P2477+P2481</f>
        <v>0</v>
      </c>
      <c r="Q2476" s="43">
        <f>Q2477+Q2481</f>
        <v>0</v>
      </c>
      <c r="R2476" s="43">
        <f>R2477+R2481</f>
        <v>264.49900000000002</v>
      </c>
      <c r="S2476" s="43">
        <f>S2477+S2481</f>
        <v>0</v>
      </c>
      <c r="T2476" s="43">
        <f>T2477+T2481</f>
        <v>0</v>
      </c>
      <c r="U2476" s="43">
        <v>0</v>
      </c>
      <c r="V2476" s="43">
        <f t="shared" si="4754"/>
        <v>12461.898999999999</v>
      </c>
      <c r="W2476" s="43">
        <f>W2477+W2481</f>
        <v>0</v>
      </c>
      <c r="X2476" s="43">
        <f>X2477+X2481</f>
        <v>0</v>
      </c>
      <c r="Y2476" s="43">
        <f>Y2477+Y2481</f>
        <v>0</v>
      </c>
      <c r="Z2476" s="43">
        <f>Z2477+Z2481</f>
        <v>0</v>
      </c>
      <c r="AA2476" s="43">
        <f>AA2477+AA2481</f>
        <v>0</v>
      </c>
      <c r="AB2476" s="43">
        <f>AB2477+AB2481</f>
        <v>2763.48576</v>
      </c>
      <c r="AC2476" s="44">
        <f>AC2477+AC2481</f>
        <v>9059.3726700000007</v>
      </c>
      <c r="AD2476" s="44">
        <f>AD2477+AD2481</f>
        <v>9055.3736499999995</v>
      </c>
      <c r="AE2476" s="45">
        <f t="shared" si="4862"/>
        <v>99.955857649909433</v>
      </c>
      <c r="AF2476" s="43">
        <f>AF2477+AF2481</f>
        <v>20234.153920000001</v>
      </c>
      <c r="AG2476" s="43">
        <f>AG2477+AG2481</f>
        <v>0</v>
      </c>
      <c r="AH2476" s="43">
        <f>AH2477+AH2481</f>
        <v>0</v>
      </c>
      <c r="AI2476" s="43">
        <f>AI2477+AI2481</f>
        <v>0</v>
      </c>
      <c r="AJ2476" s="43">
        <f>AJ2477+AJ2481</f>
        <v>0</v>
      </c>
      <c r="AK2476" s="43">
        <f>AK2477+AK2481</f>
        <v>0</v>
      </c>
      <c r="AL2476" s="43">
        <f t="shared" si="4863"/>
        <v>20234.153920000001</v>
      </c>
      <c r="AM2476" s="43">
        <f t="shared" si="4864"/>
        <v>-7772.2549200000012</v>
      </c>
      <c r="AN2476" s="2"/>
      <c r="AO2476" s="1"/>
      <c r="AP2476" s="1"/>
      <c r="AQ2476" s="1"/>
      <c r="AR2476" s="1"/>
      <c r="AS2476" s="1"/>
    </row>
    <row r="2477" ht="47.25">
      <c r="B2477" s="41" t="s">
        <v>850</v>
      </c>
      <c r="C2477" s="41" t="s">
        <v>115</v>
      </c>
      <c r="D2477" s="41" t="s">
        <v>117</v>
      </c>
      <c r="E2477" s="26" t="str">
        <f t="shared" si="4753"/>
        <v>0503</v>
      </c>
      <c r="F2477" s="41" t="s">
        <v>807</v>
      </c>
      <c r="G2477" s="41"/>
      <c r="H2477" s="42" t="s">
        <v>808</v>
      </c>
      <c r="I2477" s="43">
        <f t="shared" ref="I2477:I2479" si="4865">I2478</f>
        <v>2507.4000000000001</v>
      </c>
      <c r="J2477" s="43">
        <f t="shared" ref="J2477:J2479" si="4866">J2478</f>
        <v>2507.4000000000001</v>
      </c>
      <c r="K2477" s="43">
        <f t="shared" ref="K2477:K2479" si="4867">K2478</f>
        <v>2507.4000000000001</v>
      </c>
      <c r="L2477" s="43">
        <f t="shared" ref="L2477:L2479" si="4868">L2478</f>
        <v>0</v>
      </c>
      <c r="M2477" s="43">
        <f t="shared" ref="M2477:M2479" si="4869">M2478</f>
        <v>0</v>
      </c>
      <c r="N2477" s="43">
        <f t="shared" ref="N2477:N2479" si="4870">N2478</f>
        <v>0</v>
      </c>
      <c r="O2477" s="43">
        <f t="shared" ref="O2477:O2479" si="4871">O2478</f>
        <v>0</v>
      </c>
      <c r="P2477" s="43">
        <f t="shared" ref="P2477:P2479" si="4872">P2478</f>
        <v>0</v>
      </c>
      <c r="Q2477" s="43">
        <f t="shared" ref="Q2477:Q2479" si="4873">Q2478</f>
        <v>0</v>
      </c>
      <c r="R2477" s="43">
        <f t="shared" ref="R2477:R2479" si="4874">R2478</f>
        <v>264.49900000000002</v>
      </c>
      <c r="S2477" s="43">
        <f t="shared" ref="S2477:S2479" si="4875">S2478</f>
        <v>0</v>
      </c>
      <c r="T2477" s="43">
        <f t="shared" ref="T2477:T2479" si="4876">T2478</f>
        <v>0</v>
      </c>
      <c r="U2477" s="43">
        <v>0</v>
      </c>
      <c r="V2477" s="43">
        <f t="shared" si="4754"/>
        <v>2771.8990000000003</v>
      </c>
      <c r="W2477" s="43">
        <f t="shared" ref="W2477:W2479" si="4877">W2478</f>
        <v>0</v>
      </c>
      <c r="X2477" s="43">
        <f t="shared" ref="X2477:X2479" si="4878">X2478</f>
        <v>0</v>
      </c>
      <c r="Y2477" s="43">
        <f t="shared" ref="Y2477:Y2479" si="4879">Y2478</f>
        <v>0</v>
      </c>
      <c r="Z2477" s="43">
        <f t="shared" ref="Z2477:Z2479" si="4880">Z2478</f>
        <v>0</v>
      </c>
      <c r="AA2477" s="43">
        <f t="shared" ref="AA2477:AA2479" si="4881">AA2478</f>
        <v>0</v>
      </c>
      <c r="AB2477" s="43">
        <f t="shared" ref="AB2477:AB2479" si="4882">AB2478</f>
        <v>2103.8421600000001</v>
      </c>
      <c r="AC2477" s="44">
        <f t="shared" ref="AC2477:AC2479" si="4883">AC2478</f>
        <v>2744.2663600000001</v>
      </c>
      <c r="AD2477" s="44">
        <f t="shared" ref="AD2477:AD2479" si="4884">AD2478</f>
        <v>2740.2673399999999</v>
      </c>
      <c r="AE2477" s="45">
        <f t="shared" si="4862"/>
        <v>99.854277264835176</v>
      </c>
      <c r="AF2477" s="43">
        <f t="shared" ref="AF2477:AF2479" si="4885">AF2478</f>
        <v>2744.2663600000001</v>
      </c>
      <c r="AG2477" s="43">
        <f t="shared" ref="AG2477:AG2479" si="4886">AG2478</f>
        <v>0</v>
      </c>
      <c r="AH2477" s="43">
        <f t="shared" ref="AH2477:AH2479" si="4887">AH2478</f>
        <v>0</v>
      </c>
      <c r="AI2477" s="43">
        <f t="shared" ref="AI2477:AI2479" si="4888">AI2478</f>
        <v>0</v>
      </c>
      <c r="AJ2477" s="43">
        <f t="shared" ref="AJ2477:AJ2479" si="4889">AJ2478</f>
        <v>0</v>
      </c>
      <c r="AK2477" s="43">
        <f t="shared" ref="AK2477:AK2479" si="4890">AK2478</f>
        <v>0</v>
      </c>
      <c r="AL2477" s="43">
        <f t="shared" si="4863"/>
        <v>2744.2663600000001</v>
      </c>
      <c r="AM2477" s="43">
        <f t="shared" si="4864"/>
        <v>27.632640000000265</v>
      </c>
      <c r="AN2477" s="2"/>
      <c r="AR2477" s="1"/>
      <c r="AS2477" s="1"/>
    </row>
    <row r="2478" ht="31.5">
      <c r="B2478" s="41" t="s">
        <v>850</v>
      </c>
      <c r="C2478" s="41" t="s">
        <v>115</v>
      </c>
      <c r="D2478" s="41" t="s">
        <v>117</v>
      </c>
      <c r="E2478" s="26" t="str">
        <f t="shared" si="4753"/>
        <v>0503</v>
      </c>
      <c r="F2478" s="41" t="s">
        <v>809</v>
      </c>
      <c r="G2478" s="41"/>
      <c r="H2478" s="42" t="s">
        <v>810</v>
      </c>
      <c r="I2478" s="43">
        <f t="shared" si="4865"/>
        <v>2507.4000000000001</v>
      </c>
      <c r="J2478" s="43">
        <f t="shared" si="4866"/>
        <v>2507.4000000000001</v>
      </c>
      <c r="K2478" s="43">
        <f t="shared" si="4867"/>
        <v>2507.4000000000001</v>
      </c>
      <c r="L2478" s="43">
        <f t="shared" si="4868"/>
        <v>0</v>
      </c>
      <c r="M2478" s="43">
        <f t="shared" si="4869"/>
        <v>0</v>
      </c>
      <c r="N2478" s="43">
        <f t="shared" si="4870"/>
        <v>0</v>
      </c>
      <c r="O2478" s="43">
        <f t="shared" si="4871"/>
        <v>0</v>
      </c>
      <c r="P2478" s="43">
        <f t="shared" si="4872"/>
        <v>0</v>
      </c>
      <c r="Q2478" s="43">
        <f t="shared" si="4873"/>
        <v>0</v>
      </c>
      <c r="R2478" s="43">
        <f t="shared" si="4874"/>
        <v>264.49900000000002</v>
      </c>
      <c r="S2478" s="43">
        <f t="shared" si="4875"/>
        <v>0</v>
      </c>
      <c r="T2478" s="43">
        <f t="shared" si="4876"/>
        <v>0</v>
      </c>
      <c r="U2478" s="43">
        <v>0</v>
      </c>
      <c r="V2478" s="43">
        <f t="shared" si="4754"/>
        <v>2771.8990000000003</v>
      </c>
      <c r="W2478" s="43">
        <f t="shared" si="4877"/>
        <v>0</v>
      </c>
      <c r="X2478" s="43">
        <f t="shared" si="4878"/>
        <v>0</v>
      </c>
      <c r="Y2478" s="43">
        <f t="shared" si="4879"/>
        <v>0</v>
      </c>
      <c r="Z2478" s="43">
        <f t="shared" si="4880"/>
        <v>0</v>
      </c>
      <c r="AA2478" s="43">
        <f t="shared" si="4881"/>
        <v>0</v>
      </c>
      <c r="AB2478" s="43">
        <f t="shared" si="4882"/>
        <v>2103.8421600000001</v>
      </c>
      <c r="AC2478" s="44">
        <f t="shared" si="4883"/>
        <v>2744.2663600000001</v>
      </c>
      <c r="AD2478" s="44">
        <f t="shared" si="4884"/>
        <v>2740.2673399999999</v>
      </c>
      <c r="AE2478" s="45">
        <f t="shared" si="4862"/>
        <v>99.854277264835176</v>
      </c>
      <c r="AF2478" s="43">
        <f t="shared" si="4885"/>
        <v>2744.2663600000001</v>
      </c>
      <c r="AG2478" s="43">
        <f t="shared" si="4886"/>
        <v>0</v>
      </c>
      <c r="AH2478" s="43">
        <f t="shared" si="4887"/>
        <v>0</v>
      </c>
      <c r="AI2478" s="43">
        <f t="shared" si="4888"/>
        <v>0</v>
      </c>
      <c r="AJ2478" s="43">
        <f t="shared" si="4889"/>
        <v>0</v>
      </c>
      <c r="AK2478" s="43">
        <f t="shared" si="4890"/>
        <v>0</v>
      </c>
      <c r="AL2478" s="43">
        <f t="shared" si="4863"/>
        <v>2744.2663600000001</v>
      </c>
      <c r="AM2478" s="43">
        <f t="shared" si="4864"/>
        <v>27.632640000000265</v>
      </c>
      <c r="AN2478" s="2"/>
      <c r="AO2478" s="1"/>
      <c r="AP2478" s="1"/>
      <c r="AQ2478" s="1"/>
      <c r="AR2478" s="1"/>
      <c r="AS2478" s="1"/>
    </row>
    <row r="2479" ht="31.5">
      <c r="B2479" s="41" t="s">
        <v>850</v>
      </c>
      <c r="C2479" s="41" t="s">
        <v>115</v>
      </c>
      <c r="D2479" s="41" t="s">
        <v>117</v>
      </c>
      <c r="E2479" s="26" t="str">
        <f t="shared" ref="E2479:E2542" si="4891">CONCATENATE(C2479,D2479)</f>
        <v>0503</v>
      </c>
      <c r="F2479" s="41" t="s">
        <v>809</v>
      </c>
      <c r="G2479" s="41" t="s">
        <v>53</v>
      </c>
      <c r="H2479" s="42" t="s">
        <v>54</v>
      </c>
      <c r="I2479" s="43">
        <f t="shared" si="4865"/>
        <v>2507.4000000000001</v>
      </c>
      <c r="J2479" s="43">
        <f t="shared" si="4866"/>
        <v>2507.4000000000001</v>
      </c>
      <c r="K2479" s="43">
        <f t="shared" si="4867"/>
        <v>2507.4000000000001</v>
      </c>
      <c r="L2479" s="43">
        <f t="shared" si="4868"/>
        <v>0</v>
      </c>
      <c r="M2479" s="43">
        <f t="shared" si="4869"/>
        <v>0</v>
      </c>
      <c r="N2479" s="43">
        <f t="shared" si="4870"/>
        <v>0</v>
      </c>
      <c r="O2479" s="43">
        <f t="shared" si="4871"/>
        <v>0</v>
      </c>
      <c r="P2479" s="43">
        <f t="shared" si="4872"/>
        <v>0</v>
      </c>
      <c r="Q2479" s="43">
        <f t="shared" si="4873"/>
        <v>0</v>
      </c>
      <c r="R2479" s="43">
        <f t="shared" si="4874"/>
        <v>264.49900000000002</v>
      </c>
      <c r="S2479" s="43">
        <f t="shared" si="4875"/>
        <v>0</v>
      </c>
      <c r="T2479" s="43">
        <f t="shared" si="4876"/>
        <v>0</v>
      </c>
      <c r="U2479" s="43">
        <v>0</v>
      </c>
      <c r="V2479" s="43">
        <f t="shared" ref="V2479:V2542" si="4892">I2479+L2479+U2479+T2479+S2479+R2479+Q2479+P2479+O2479</f>
        <v>2771.8990000000003</v>
      </c>
      <c r="W2479" s="43">
        <f t="shared" si="4877"/>
        <v>0</v>
      </c>
      <c r="X2479" s="43">
        <f t="shared" si="4878"/>
        <v>0</v>
      </c>
      <c r="Y2479" s="43">
        <f t="shared" si="4879"/>
        <v>0</v>
      </c>
      <c r="Z2479" s="43">
        <f t="shared" si="4880"/>
        <v>0</v>
      </c>
      <c r="AA2479" s="43">
        <f t="shared" si="4881"/>
        <v>0</v>
      </c>
      <c r="AB2479" s="43">
        <f t="shared" si="4882"/>
        <v>2103.8421600000001</v>
      </c>
      <c r="AC2479" s="44">
        <f t="shared" si="4883"/>
        <v>2744.2663600000001</v>
      </c>
      <c r="AD2479" s="44">
        <f t="shared" si="4884"/>
        <v>2740.2673399999999</v>
      </c>
      <c r="AE2479" s="45">
        <f t="shared" si="4862"/>
        <v>99.854277264835176</v>
      </c>
      <c r="AF2479" s="43">
        <f t="shared" si="4885"/>
        <v>2744.2663600000001</v>
      </c>
      <c r="AG2479" s="43">
        <f t="shared" si="4886"/>
        <v>0</v>
      </c>
      <c r="AH2479" s="43">
        <f t="shared" si="4887"/>
        <v>0</v>
      </c>
      <c r="AI2479" s="43">
        <f t="shared" si="4888"/>
        <v>0</v>
      </c>
      <c r="AJ2479" s="43">
        <f t="shared" si="4889"/>
        <v>0</v>
      </c>
      <c r="AK2479" s="43">
        <f t="shared" si="4890"/>
        <v>0</v>
      </c>
      <c r="AL2479" s="43">
        <f t="shared" si="4863"/>
        <v>2744.2663600000001</v>
      </c>
      <c r="AM2479" s="43">
        <f t="shared" si="4864"/>
        <v>27.632640000000265</v>
      </c>
      <c r="AN2479" s="2"/>
      <c r="AO2479" s="1"/>
      <c r="AP2479" s="1"/>
      <c r="AQ2479" s="1"/>
      <c r="AR2479" s="1"/>
      <c r="AS2479" s="1"/>
    </row>
    <row r="2480" ht="31.5">
      <c r="B2480" s="41" t="s">
        <v>850</v>
      </c>
      <c r="C2480" s="41" t="s">
        <v>115</v>
      </c>
      <c r="D2480" s="41" t="s">
        <v>117</v>
      </c>
      <c r="E2480" s="26" t="str">
        <f t="shared" si="4891"/>
        <v>0503</v>
      </c>
      <c r="F2480" s="41" t="s">
        <v>809</v>
      </c>
      <c r="G2480" s="41" t="s">
        <v>55</v>
      </c>
      <c r="H2480" s="42" t="s">
        <v>56</v>
      </c>
      <c r="I2480" s="43">
        <v>2507.4000000000001</v>
      </c>
      <c r="J2480" s="43">
        <v>2507.4000000000001</v>
      </c>
      <c r="K2480" s="43">
        <v>2507.4000000000001</v>
      </c>
      <c r="L2480" s="43"/>
      <c r="M2480" s="43"/>
      <c r="N2480" s="43"/>
      <c r="O2480" s="43">
        <v>0</v>
      </c>
      <c r="P2480" s="43">
        <v>0</v>
      </c>
      <c r="Q2480" s="43">
        <v>0</v>
      </c>
      <c r="R2480" s="43">
        <f>666.932-402.433</f>
        <v>264.49900000000002</v>
      </c>
      <c r="S2480" s="43">
        <v>0</v>
      </c>
      <c r="T2480" s="43">
        <v>0</v>
      </c>
      <c r="U2480" s="43">
        <v>0</v>
      </c>
      <c r="V2480" s="43">
        <f t="shared" si="4892"/>
        <v>2771.8990000000003</v>
      </c>
      <c r="W2480" s="43"/>
      <c r="X2480" s="43"/>
      <c r="Y2480" s="43"/>
      <c r="Z2480" s="43"/>
      <c r="AA2480" s="43"/>
      <c r="AB2480" s="43">
        <v>2103.8421600000001</v>
      </c>
      <c r="AC2480" s="44">
        <v>2744.2663600000001</v>
      </c>
      <c r="AD2480" s="44">
        <v>2740.2673399999999</v>
      </c>
      <c r="AE2480" s="45">
        <f t="shared" si="4862"/>
        <v>99.854277264835176</v>
      </c>
      <c r="AF2480" s="43">
        <v>2744.2663600000001</v>
      </c>
      <c r="AG2480" s="43">
        <v>0</v>
      </c>
      <c r="AH2480" s="43">
        <v>0</v>
      </c>
      <c r="AI2480" s="43">
        <v>0</v>
      </c>
      <c r="AJ2480" s="43">
        <v>0</v>
      </c>
      <c r="AK2480" s="43">
        <v>0</v>
      </c>
      <c r="AL2480" s="43">
        <f t="shared" si="4863"/>
        <v>2744.2663600000001</v>
      </c>
      <c r="AM2480" s="43">
        <f t="shared" si="4864"/>
        <v>27.632640000000265</v>
      </c>
      <c r="AN2480" s="19"/>
      <c r="AO2480" s="1"/>
      <c r="AP2480" s="1"/>
      <c r="AQ2480" s="1"/>
      <c r="AR2480" s="1"/>
      <c r="AS2480" s="1"/>
    </row>
    <row r="2481" ht="31.5">
      <c r="B2481" s="41" t="s">
        <v>850</v>
      </c>
      <c r="C2481" s="41" t="s">
        <v>115</v>
      </c>
      <c r="D2481" s="41" t="s">
        <v>117</v>
      </c>
      <c r="E2481" s="26" t="str">
        <f t="shared" si="4891"/>
        <v>0503</v>
      </c>
      <c r="F2481" s="41" t="s">
        <v>811</v>
      </c>
      <c r="G2481" s="41"/>
      <c r="H2481" s="42" t="s">
        <v>812</v>
      </c>
      <c r="I2481" s="43">
        <f>I2487+I2482</f>
        <v>5440</v>
      </c>
      <c r="J2481" s="43">
        <f>J2487+J2482</f>
        <v>0</v>
      </c>
      <c r="K2481" s="43">
        <f>K2487+K2482</f>
        <v>0</v>
      </c>
      <c r="L2481" s="43">
        <f>L2487+L2482</f>
        <v>4250</v>
      </c>
      <c r="M2481" s="43">
        <f>M2487+M2482</f>
        <v>4250</v>
      </c>
      <c r="N2481" s="43">
        <f>N2487+N2482</f>
        <v>4165</v>
      </c>
      <c r="O2481" s="43">
        <f>O2487+O2482</f>
        <v>0</v>
      </c>
      <c r="P2481" s="43">
        <f>P2487+P2482</f>
        <v>0</v>
      </c>
      <c r="Q2481" s="43">
        <f>Q2487+Q2482</f>
        <v>0</v>
      </c>
      <c r="R2481" s="43">
        <f>R2487+R2482</f>
        <v>0</v>
      </c>
      <c r="S2481" s="43">
        <f>S2487+S2482</f>
        <v>0</v>
      </c>
      <c r="T2481" s="43">
        <f>T2487+T2482</f>
        <v>0</v>
      </c>
      <c r="U2481" s="43">
        <v>0</v>
      </c>
      <c r="V2481" s="43">
        <f t="shared" si="4892"/>
        <v>9690</v>
      </c>
      <c r="W2481" s="43">
        <f>W2487+W2482</f>
        <v>0</v>
      </c>
      <c r="X2481" s="43">
        <f>X2487+X2482</f>
        <v>0</v>
      </c>
      <c r="Y2481" s="43">
        <f>Y2487+Y2482</f>
        <v>0</v>
      </c>
      <c r="Z2481" s="43">
        <f>Z2487+Z2482</f>
        <v>0</v>
      </c>
      <c r="AA2481" s="43">
        <f>AA2487+AA2482</f>
        <v>0</v>
      </c>
      <c r="AB2481" s="43">
        <f>AB2487+AB2482</f>
        <v>659.64359999999999</v>
      </c>
      <c r="AC2481" s="44">
        <f>AC2487+AC2482</f>
        <v>6315.1063100000001</v>
      </c>
      <c r="AD2481" s="44">
        <f>AD2487+AD2482</f>
        <v>6315.1063100000001</v>
      </c>
      <c r="AE2481" s="45">
        <f t="shared" si="4862"/>
        <v>100</v>
      </c>
      <c r="AF2481" s="43">
        <f>AF2487+AF2482</f>
        <v>17489.887559999999</v>
      </c>
      <c r="AG2481" s="43">
        <f>AG2487+AG2482</f>
        <v>0</v>
      </c>
      <c r="AH2481" s="43">
        <f>AH2487+AH2482</f>
        <v>0</v>
      </c>
      <c r="AI2481" s="43">
        <f>AI2487+AI2482</f>
        <v>0</v>
      </c>
      <c r="AJ2481" s="43">
        <f>AJ2487+AJ2482</f>
        <v>0</v>
      </c>
      <c r="AK2481" s="43">
        <f>AK2487+AK2482</f>
        <v>0</v>
      </c>
      <c r="AL2481" s="43">
        <f t="shared" si="4863"/>
        <v>17489.887559999999</v>
      </c>
      <c r="AM2481" s="43">
        <f t="shared" si="4864"/>
        <v>-7799.8875599999992</v>
      </c>
      <c r="AN2481" s="2"/>
      <c r="AR2481" s="1"/>
      <c r="AS2481" s="1"/>
    </row>
    <row r="2482" ht="31.5">
      <c r="B2482" s="41" t="s">
        <v>850</v>
      </c>
      <c r="C2482" s="41" t="s">
        <v>115</v>
      </c>
      <c r="D2482" s="41" t="s">
        <v>117</v>
      </c>
      <c r="E2482" s="26" t="str">
        <f t="shared" si="4891"/>
        <v>0503</v>
      </c>
      <c r="F2482" s="41" t="s">
        <v>813</v>
      </c>
      <c r="G2482" s="41"/>
      <c r="H2482" s="42" t="s">
        <v>814</v>
      </c>
      <c r="I2482" s="43">
        <f>I2485</f>
        <v>5440</v>
      </c>
      <c r="J2482" s="43">
        <f>J2485</f>
        <v>0</v>
      </c>
      <c r="K2482" s="43">
        <f>K2485</f>
        <v>0</v>
      </c>
      <c r="L2482" s="43">
        <f>L2485</f>
        <v>4250</v>
      </c>
      <c r="M2482" s="43">
        <f>M2485</f>
        <v>4250</v>
      </c>
      <c r="N2482" s="43">
        <f>N2485</f>
        <v>4165</v>
      </c>
      <c r="O2482" s="43">
        <f>O2485+O2483</f>
        <v>0</v>
      </c>
      <c r="P2482" s="43">
        <f>P2485+P2483</f>
        <v>0</v>
      </c>
      <c r="Q2482" s="43">
        <f>Q2485</f>
        <v>0</v>
      </c>
      <c r="R2482" s="43">
        <f>R2485</f>
        <v>0</v>
      </c>
      <c r="S2482" s="43">
        <f>S2485</f>
        <v>0</v>
      </c>
      <c r="T2482" s="43">
        <f>T2485</f>
        <v>0</v>
      </c>
      <c r="U2482" s="43">
        <v>0</v>
      </c>
      <c r="V2482" s="43">
        <f t="shared" si="4892"/>
        <v>9690</v>
      </c>
      <c r="W2482" s="43">
        <f>W2485</f>
        <v>0</v>
      </c>
      <c r="X2482" s="43">
        <f>X2485</f>
        <v>0</v>
      </c>
      <c r="Y2482" s="43">
        <f>Y2485</f>
        <v>0</v>
      </c>
      <c r="Z2482" s="43">
        <f>Z2485</f>
        <v>0</v>
      </c>
      <c r="AA2482" s="43">
        <f>AA2485</f>
        <v>0</v>
      </c>
      <c r="AB2482" s="43">
        <f>AB2485+AB2483</f>
        <v>138.52516</v>
      </c>
      <c r="AC2482" s="44">
        <f>AC2485+AC2483</f>
        <v>540.57088999999996</v>
      </c>
      <c r="AD2482" s="44">
        <f>AD2485+AD2483</f>
        <v>540.57088999999996</v>
      </c>
      <c r="AE2482" s="45">
        <f t="shared" si="4862"/>
        <v>100</v>
      </c>
      <c r="AF2482" s="43">
        <f>AF2485+AF2483</f>
        <v>3686.8021699999999</v>
      </c>
      <c r="AG2482" s="43">
        <f>AG2485+AG2483</f>
        <v>0</v>
      </c>
      <c r="AH2482" s="43">
        <f>AH2485+AH2483</f>
        <v>0</v>
      </c>
      <c r="AI2482" s="43">
        <f>AI2485+AI2483</f>
        <v>0</v>
      </c>
      <c r="AJ2482" s="43">
        <f>AJ2485+AJ2483</f>
        <v>0</v>
      </c>
      <c r="AK2482" s="43">
        <f>AK2485+AK2483</f>
        <v>0</v>
      </c>
      <c r="AL2482" s="43">
        <f t="shared" si="4863"/>
        <v>3686.8021699999999</v>
      </c>
      <c r="AM2482" s="43">
        <f t="shared" si="4864"/>
        <v>6003.1978300000001</v>
      </c>
      <c r="AN2482" s="2"/>
      <c r="AO2482" s="1"/>
      <c r="AP2482" s="1"/>
      <c r="AQ2482" s="1"/>
      <c r="AR2482" s="1"/>
      <c r="AS2482" s="1"/>
    </row>
    <row r="2483" ht="31.5">
      <c r="B2483" s="41" t="s">
        <v>850</v>
      </c>
      <c r="C2483" s="41" t="s">
        <v>115</v>
      </c>
      <c r="D2483" s="41" t="s">
        <v>117</v>
      </c>
      <c r="E2483" s="26" t="str">
        <f t="shared" si="4891"/>
        <v>0503</v>
      </c>
      <c r="F2483" s="41" t="s">
        <v>813</v>
      </c>
      <c r="G2483" s="41" t="s">
        <v>177</v>
      </c>
      <c r="H2483" s="42" t="s">
        <v>178</v>
      </c>
      <c r="I2483" s="43"/>
      <c r="J2483" s="43"/>
      <c r="K2483" s="43"/>
      <c r="L2483" s="43"/>
      <c r="M2483" s="43"/>
      <c r="N2483" s="43"/>
      <c r="O2483" s="43">
        <f>O2484</f>
        <v>0</v>
      </c>
      <c r="P2483" s="43">
        <f>P2484</f>
        <v>0</v>
      </c>
      <c r="Q2483" s="43"/>
      <c r="R2483" s="43"/>
      <c r="S2483" s="43"/>
      <c r="T2483" s="43"/>
      <c r="U2483" s="43"/>
      <c r="V2483" s="43">
        <f t="shared" si="4892"/>
        <v>0</v>
      </c>
      <c r="W2483" s="43"/>
      <c r="X2483" s="43"/>
      <c r="Y2483" s="43"/>
      <c r="Z2483" s="43"/>
      <c r="AA2483" s="43"/>
      <c r="AB2483" s="43">
        <f>AB2484</f>
        <v>138.52516</v>
      </c>
      <c r="AC2483" s="44">
        <f>AC2484</f>
        <v>540.57088999999996</v>
      </c>
      <c r="AD2483" s="44">
        <f>AD2484</f>
        <v>540.57088999999996</v>
      </c>
      <c r="AE2483" s="45">
        <f t="shared" si="4862"/>
        <v>100</v>
      </c>
      <c r="AF2483" s="43">
        <f>AF2484</f>
        <v>840.57187999999996</v>
      </c>
      <c r="AG2483" s="43">
        <f>AG2484</f>
        <v>0</v>
      </c>
      <c r="AH2483" s="43">
        <f>AH2484</f>
        <v>0</v>
      </c>
      <c r="AI2483" s="43">
        <f>AI2484</f>
        <v>0</v>
      </c>
      <c r="AJ2483" s="43">
        <f>AJ2484</f>
        <v>0</v>
      </c>
      <c r="AK2483" s="43">
        <f>AK2484</f>
        <v>0</v>
      </c>
      <c r="AL2483" s="43">
        <f t="shared" si="4863"/>
        <v>840.57187999999996</v>
      </c>
      <c r="AM2483" s="43">
        <f t="shared" si="4864"/>
        <v>-840.57187999999996</v>
      </c>
      <c r="AN2483" s="2"/>
      <c r="AR2483" s="1"/>
      <c r="AS2483" s="1"/>
    </row>
    <row r="2484" ht="31.5">
      <c r="B2484" s="41" t="s">
        <v>850</v>
      </c>
      <c r="C2484" s="41" t="s">
        <v>115</v>
      </c>
      <c r="D2484" s="41" t="s">
        <v>117</v>
      </c>
      <c r="E2484" s="26" t="str">
        <f t="shared" si="4891"/>
        <v>0503</v>
      </c>
      <c r="F2484" s="41" t="s">
        <v>813</v>
      </c>
      <c r="G2484" s="41" t="s">
        <v>373</v>
      </c>
      <c r="H2484" s="42" t="s">
        <v>374</v>
      </c>
      <c r="I2484" s="43"/>
      <c r="J2484" s="43"/>
      <c r="K2484" s="43"/>
      <c r="L2484" s="43"/>
      <c r="M2484" s="43"/>
      <c r="N2484" s="43"/>
      <c r="O2484" s="43">
        <v>0</v>
      </c>
      <c r="P2484" s="43">
        <v>0</v>
      </c>
      <c r="Q2484" s="43"/>
      <c r="R2484" s="43"/>
      <c r="S2484" s="43"/>
      <c r="T2484" s="43"/>
      <c r="U2484" s="43"/>
      <c r="V2484" s="43">
        <f t="shared" si="4892"/>
        <v>0</v>
      </c>
      <c r="W2484" s="43"/>
      <c r="X2484" s="43"/>
      <c r="Y2484" s="43"/>
      <c r="Z2484" s="43"/>
      <c r="AA2484" s="43"/>
      <c r="AB2484" s="43">
        <v>138.52516</v>
      </c>
      <c r="AC2484" s="44">
        <v>540.57088999999996</v>
      </c>
      <c r="AD2484" s="44">
        <v>540.57088999999996</v>
      </c>
      <c r="AE2484" s="45">
        <f t="shared" si="4862"/>
        <v>100</v>
      </c>
      <c r="AF2484" s="43">
        <v>840.57187999999996</v>
      </c>
      <c r="AG2484" s="43">
        <v>0</v>
      </c>
      <c r="AH2484" s="43">
        <v>0</v>
      </c>
      <c r="AI2484" s="43">
        <v>0</v>
      </c>
      <c r="AJ2484" s="43">
        <v>0</v>
      </c>
      <c r="AK2484" s="43">
        <v>0</v>
      </c>
      <c r="AL2484" s="43">
        <f t="shared" si="4863"/>
        <v>840.57187999999996</v>
      </c>
      <c r="AM2484" s="43">
        <f t="shared" si="4864"/>
        <v>-840.57187999999996</v>
      </c>
      <c r="AN2484" s="2"/>
      <c r="AO2484" s="1"/>
      <c r="AP2484" s="1"/>
      <c r="AQ2484" s="1"/>
      <c r="AR2484" s="1"/>
      <c r="AS2484" s="1"/>
    </row>
    <row r="2485" hidden="1">
      <c r="B2485" s="41" t="s">
        <v>850</v>
      </c>
      <c r="C2485" s="41" t="s">
        <v>115</v>
      </c>
      <c r="D2485" s="41" t="s">
        <v>117</v>
      </c>
      <c r="E2485" s="26" t="str">
        <f t="shared" si="4891"/>
        <v>0503</v>
      </c>
      <c r="F2485" s="41" t="s">
        <v>813</v>
      </c>
      <c r="G2485" s="41" t="s">
        <v>59</v>
      </c>
      <c r="H2485" s="42" t="s">
        <v>60</v>
      </c>
      <c r="I2485" s="43">
        <f>I2486</f>
        <v>5440</v>
      </c>
      <c r="J2485" s="43">
        <f>J2486</f>
        <v>0</v>
      </c>
      <c r="K2485" s="43">
        <f>K2486</f>
        <v>0</v>
      </c>
      <c r="L2485" s="43">
        <f>L2486</f>
        <v>4250</v>
      </c>
      <c r="M2485" s="43">
        <f>M2486</f>
        <v>4250</v>
      </c>
      <c r="N2485" s="43">
        <f>N2486</f>
        <v>4165</v>
      </c>
      <c r="O2485" s="43">
        <f>O2486</f>
        <v>0</v>
      </c>
      <c r="P2485" s="43">
        <f>P2486</f>
        <v>0</v>
      </c>
      <c r="Q2485" s="43">
        <f>Q2486</f>
        <v>0</v>
      </c>
      <c r="R2485" s="43">
        <f>R2486</f>
        <v>0</v>
      </c>
      <c r="S2485" s="43">
        <f>S2486</f>
        <v>0</v>
      </c>
      <c r="T2485" s="43">
        <f>T2486</f>
        <v>0</v>
      </c>
      <c r="U2485" s="43">
        <v>0</v>
      </c>
      <c r="V2485" s="43">
        <f t="shared" si="4892"/>
        <v>9690</v>
      </c>
      <c r="W2485" s="43">
        <f>W2486</f>
        <v>0</v>
      </c>
      <c r="X2485" s="43">
        <f>X2486</f>
        <v>0</v>
      </c>
      <c r="Y2485" s="43">
        <f>Y2486</f>
        <v>0</v>
      </c>
      <c r="Z2485" s="43">
        <f>Z2486</f>
        <v>0</v>
      </c>
      <c r="AA2485" s="43">
        <f>AA2486</f>
        <v>0</v>
      </c>
      <c r="AB2485" s="43">
        <f>AB2486</f>
        <v>0</v>
      </c>
      <c r="AC2485" s="44">
        <f>AC2486</f>
        <v>0</v>
      </c>
      <c r="AD2485" s="44">
        <f>AD2486</f>
        <v>0</v>
      </c>
      <c r="AE2485" s="45" t="e">
        <f t="shared" si="4862"/>
        <v>#DIV/0!</v>
      </c>
      <c r="AF2485" s="43">
        <f>AF2486</f>
        <v>2846.23029</v>
      </c>
      <c r="AG2485" s="43">
        <f>AG2486</f>
        <v>0</v>
      </c>
      <c r="AH2485" s="43">
        <f>AH2486</f>
        <v>0</v>
      </c>
      <c r="AI2485" s="43">
        <f>AI2486</f>
        <v>0</v>
      </c>
      <c r="AJ2485" s="43">
        <f>AJ2486</f>
        <v>0</v>
      </c>
      <c r="AK2485" s="43">
        <f>AK2486</f>
        <v>0</v>
      </c>
      <c r="AL2485" s="43">
        <f t="shared" si="4863"/>
        <v>2846.23029</v>
      </c>
      <c r="AM2485" s="43">
        <f t="shared" si="4864"/>
        <v>6843.7697100000005</v>
      </c>
      <c r="AN2485" s="19" t="s">
        <v>36</v>
      </c>
      <c r="AO2485" s="1"/>
      <c r="AP2485" s="1"/>
      <c r="AQ2485" s="1"/>
      <c r="AR2485" s="1"/>
      <c r="AS2485" s="1"/>
    </row>
    <row r="2486" ht="63" hidden="1">
      <c r="B2486" s="41" t="s">
        <v>850</v>
      </c>
      <c r="C2486" s="41" t="s">
        <v>115</v>
      </c>
      <c r="D2486" s="41" t="s">
        <v>117</v>
      </c>
      <c r="E2486" s="26" t="str">
        <f t="shared" si="4891"/>
        <v>0503</v>
      </c>
      <c r="F2486" s="41" t="s">
        <v>813</v>
      </c>
      <c r="G2486" s="41" t="s">
        <v>475</v>
      </c>
      <c r="H2486" s="42" t="s">
        <v>476</v>
      </c>
      <c r="I2486" s="43">
        <v>5440</v>
      </c>
      <c r="J2486" s="43"/>
      <c r="K2486" s="43"/>
      <c r="L2486" s="43">
        <v>4250</v>
      </c>
      <c r="M2486" s="43">
        <v>4250</v>
      </c>
      <c r="N2486" s="43">
        <v>4165</v>
      </c>
      <c r="O2486" s="43">
        <v>0</v>
      </c>
      <c r="P2486" s="43">
        <v>0</v>
      </c>
      <c r="Q2486" s="43">
        <v>0</v>
      </c>
      <c r="R2486" s="43">
        <v>0</v>
      </c>
      <c r="S2486" s="43">
        <v>0</v>
      </c>
      <c r="T2486" s="43">
        <v>0</v>
      </c>
      <c r="U2486" s="43">
        <v>0</v>
      </c>
      <c r="V2486" s="43">
        <f t="shared" si="4892"/>
        <v>9690</v>
      </c>
      <c r="W2486" s="43"/>
      <c r="X2486" s="43"/>
      <c r="Y2486" s="43"/>
      <c r="Z2486" s="43"/>
      <c r="AA2486" s="43"/>
      <c r="AB2486" s="43">
        <v>0</v>
      </c>
      <c r="AC2486" s="44">
        <v>0</v>
      </c>
      <c r="AD2486" s="44">
        <v>0</v>
      </c>
      <c r="AE2486" s="45" t="e">
        <f t="shared" si="4862"/>
        <v>#DIV/0!</v>
      </c>
      <c r="AF2486" s="43">
        <v>2846.23029</v>
      </c>
      <c r="AG2486" s="43">
        <v>0</v>
      </c>
      <c r="AH2486" s="43">
        <v>0</v>
      </c>
      <c r="AI2486" s="43">
        <v>0</v>
      </c>
      <c r="AJ2486" s="43">
        <v>0</v>
      </c>
      <c r="AK2486" s="43">
        <v>0</v>
      </c>
      <c r="AL2486" s="43">
        <f t="shared" si="4863"/>
        <v>2846.23029</v>
      </c>
      <c r="AM2486" s="43">
        <f t="shared" si="4864"/>
        <v>6843.7697100000005</v>
      </c>
      <c r="AN2486" s="19" t="s">
        <v>36</v>
      </c>
      <c r="AR2486" s="1"/>
      <c r="AS2486" s="1"/>
    </row>
    <row r="2487">
      <c r="B2487" s="41" t="s">
        <v>850</v>
      </c>
      <c r="C2487" s="41" t="s">
        <v>115</v>
      </c>
      <c r="D2487" s="41" t="s">
        <v>117</v>
      </c>
      <c r="E2487" s="26" t="str">
        <f t="shared" si="4891"/>
        <v>0503</v>
      </c>
      <c r="F2487" s="41" t="s">
        <v>815</v>
      </c>
      <c r="G2487" s="41"/>
      <c r="H2487" s="42" t="s">
        <v>267</v>
      </c>
      <c r="I2487" s="43">
        <f>I2490</f>
        <v>0</v>
      </c>
      <c r="J2487" s="43">
        <f>J2490</f>
        <v>0</v>
      </c>
      <c r="K2487" s="43">
        <f>K2490</f>
        <v>0</v>
      </c>
      <c r="L2487" s="43">
        <f>L2490</f>
        <v>0</v>
      </c>
      <c r="M2487" s="43">
        <f>M2490</f>
        <v>0</v>
      </c>
      <c r="N2487" s="43">
        <f>N2490</f>
        <v>0</v>
      </c>
      <c r="O2487" s="43">
        <f>O2490+O2488</f>
        <v>0</v>
      </c>
      <c r="P2487" s="43">
        <f>P2490+P2488</f>
        <v>0</v>
      </c>
      <c r="Q2487" s="43">
        <f>Q2490</f>
        <v>0</v>
      </c>
      <c r="R2487" s="43">
        <f>R2490</f>
        <v>0</v>
      </c>
      <c r="S2487" s="43">
        <f>S2490</f>
        <v>0</v>
      </c>
      <c r="T2487" s="43">
        <f>T2490</f>
        <v>0</v>
      </c>
      <c r="U2487" s="43">
        <v>0</v>
      </c>
      <c r="V2487" s="43">
        <f t="shared" si="4892"/>
        <v>0</v>
      </c>
      <c r="W2487" s="43">
        <f>W2490</f>
        <v>0</v>
      </c>
      <c r="X2487" s="43">
        <f>X2490</f>
        <v>0</v>
      </c>
      <c r="Y2487" s="43">
        <f>Y2490</f>
        <v>0</v>
      </c>
      <c r="Z2487" s="43">
        <f>Z2490</f>
        <v>0</v>
      </c>
      <c r="AA2487" s="43">
        <f>AA2490</f>
        <v>0</v>
      </c>
      <c r="AB2487" s="43">
        <f>AB2490+AB2488</f>
        <v>521.11843999999996</v>
      </c>
      <c r="AC2487" s="44">
        <f>AC2490+AC2488</f>
        <v>5774.5354200000002</v>
      </c>
      <c r="AD2487" s="44">
        <f>AD2490+AD2488</f>
        <v>5774.5354200000002</v>
      </c>
      <c r="AE2487" s="45">
        <f t="shared" si="4862"/>
        <v>100</v>
      </c>
      <c r="AF2487" s="43">
        <f>AF2490+AF2488</f>
        <v>13803.08539</v>
      </c>
      <c r="AG2487" s="43">
        <f>AG2490+AG2488</f>
        <v>0</v>
      </c>
      <c r="AH2487" s="43">
        <f>AH2490+AH2488</f>
        <v>0</v>
      </c>
      <c r="AI2487" s="43">
        <f>AI2490+AI2488</f>
        <v>0</v>
      </c>
      <c r="AJ2487" s="43">
        <f>AJ2490+AJ2488</f>
        <v>0</v>
      </c>
      <c r="AK2487" s="43">
        <f>AK2490+AK2488</f>
        <v>0</v>
      </c>
      <c r="AL2487" s="43">
        <f t="shared" si="4863"/>
        <v>13803.08539</v>
      </c>
      <c r="AM2487" s="43">
        <f t="shared" si="4864"/>
        <v>-13803.08539</v>
      </c>
      <c r="AN2487" s="2"/>
      <c r="AO2487" s="1"/>
      <c r="AP2487" s="1"/>
      <c r="AQ2487" s="1"/>
      <c r="AR2487" s="1"/>
      <c r="AS2487" s="1"/>
    </row>
    <row r="2488">
      <c r="B2488" s="41" t="s">
        <v>850</v>
      </c>
      <c r="C2488" s="41" t="s">
        <v>115</v>
      </c>
      <c r="D2488" s="41" t="s">
        <v>117</v>
      </c>
      <c r="E2488" s="26" t="str">
        <f t="shared" si="4891"/>
        <v>0503</v>
      </c>
      <c r="F2488" s="41" t="s">
        <v>815</v>
      </c>
      <c r="G2488" s="41" t="s">
        <v>177</v>
      </c>
      <c r="H2488" s="42" t="s">
        <v>178</v>
      </c>
      <c r="I2488" s="43"/>
      <c r="J2488" s="43"/>
      <c r="K2488" s="43"/>
      <c r="L2488" s="43"/>
      <c r="M2488" s="43"/>
      <c r="N2488" s="43"/>
      <c r="O2488" s="43">
        <f>O2489</f>
        <v>0</v>
      </c>
      <c r="P2488" s="43">
        <f>P2489</f>
        <v>0</v>
      </c>
      <c r="Q2488" s="43"/>
      <c r="R2488" s="43"/>
      <c r="S2488" s="43"/>
      <c r="T2488" s="43"/>
      <c r="U2488" s="43"/>
      <c r="V2488" s="43">
        <f t="shared" si="4892"/>
        <v>0</v>
      </c>
      <c r="W2488" s="43"/>
      <c r="X2488" s="43"/>
      <c r="Y2488" s="43"/>
      <c r="Z2488" s="43"/>
      <c r="AA2488" s="43"/>
      <c r="AB2488" s="43">
        <f>AB2489</f>
        <v>521.11843999999996</v>
      </c>
      <c r="AC2488" s="44">
        <f>AC2489</f>
        <v>2912.0677999999998</v>
      </c>
      <c r="AD2488" s="44">
        <f>AD2489</f>
        <v>2912.0677999999998</v>
      </c>
      <c r="AE2488" s="45">
        <f t="shared" si="4862"/>
        <v>100</v>
      </c>
      <c r="AF2488" s="43">
        <f>AF2489</f>
        <v>3633.5772499999998</v>
      </c>
      <c r="AG2488" s="43">
        <f>AG2489</f>
        <v>0</v>
      </c>
      <c r="AH2488" s="43">
        <f>AH2489</f>
        <v>0</v>
      </c>
      <c r="AI2488" s="43">
        <f>AI2489</f>
        <v>0</v>
      </c>
      <c r="AJ2488" s="43">
        <f>AJ2489</f>
        <v>0</v>
      </c>
      <c r="AK2488" s="43">
        <f>AK2489</f>
        <v>0</v>
      </c>
      <c r="AL2488" s="43">
        <f t="shared" si="4863"/>
        <v>3633.5772499999998</v>
      </c>
      <c r="AM2488" s="43">
        <f t="shared" si="4864"/>
        <v>-3633.5772499999998</v>
      </c>
      <c r="AN2488" s="2"/>
      <c r="AR2488" s="1"/>
      <c r="AS2488" s="1"/>
    </row>
    <row r="2489">
      <c r="B2489" s="41" t="s">
        <v>850</v>
      </c>
      <c r="C2489" s="41" t="s">
        <v>115</v>
      </c>
      <c r="D2489" s="41" t="s">
        <v>117</v>
      </c>
      <c r="E2489" s="26" t="str">
        <f t="shared" si="4891"/>
        <v>0503</v>
      </c>
      <c r="F2489" s="41" t="s">
        <v>815</v>
      </c>
      <c r="G2489" s="41" t="s">
        <v>373</v>
      </c>
      <c r="H2489" s="42" t="s">
        <v>374</v>
      </c>
      <c r="I2489" s="43"/>
      <c r="J2489" s="43"/>
      <c r="K2489" s="43"/>
      <c r="L2489" s="43"/>
      <c r="M2489" s="43"/>
      <c r="N2489" s="43"/>
      <c r="O2489" s="43">
        <v>0</v>
      </c>
      <c r="P2489" s="43">
        <v>0</v>
      </c>
      <c r="Q2489" s="43"/>
      <c r="R2489" s="43"/>
      <c r="S2489" s="43"/>
      <c r="T2489" s="43"/>
      <c r="U2489" s="43"/>
      <c r="V2489" s="43">
        <f t="shared" si="4892"/>
        <v>0</v>
      </c>
      <c r="W2489" s="43"/>
      <c r="X2489" s="43"/>
      <c r="Y2489" s="43"/>
      <c r="Z2489" s="43"/>
      <c r="AA2489" s="43"/>
      <c r="AB2489" s="43">
        <v>521.11843999999996</v>
      </c>
      <c r="AC2489" s="44">
        <v>2912.0677999999998</v>
      </c>
      <c r="AD2489" s="44">
        <v>2912.0677999999998</v>
      </c>
      <c r="AE2489" s="45">
        <f t="shared" si="4862"/>
        <v>100</v>
      </c>
      <c r="AF2489" s="43">
        <v>3633.5772499999998</v>
      </c>
      <c r="AG2489" s="43">
        <v>0</v>
      </c>
      <c r="AH2489" s="43">
        <v>0</v>
      </c>
      <c r="AI2489" s="43">
        <v>0</v>
      </c>
      <c r="AJ2489" s="43">
        <v>0</v>
      </c>
      <c r="AK2489" s="43">
        <v>0</v>
      </c>
      <c r="AL2489" s="43">
        <f t="shared" si="4863"/>
        <v>3633.5772499999998</v>
      </c>
      <c r="AM2489" s="43">
        <f t="shared" si="4864"/>
        <v>-3633.5772499999998</v>
      </c>
      <c r="AN2489" s="2"/>
      <c r="AO2489" s="1"/>
      <c r="AP2489" s="1"/>
      <c r="AQ2489" s="1"/>
      <c r="AR2489" s="1"/>
      <c r="AS2489" s="1"/>
    </row>
    <row r="2490">
      <c r="B2490" s="41" t="s">
        <v>850</v>
      </c>
      <c r="C2490" s="41" t="s">
        <v>115</v>
      </c>
      <c r="D2490" s="41" t="s">
        <v>117</v>
      </c>
      <c r="E2490" s="26" t="str">
        <f t="shared" si="4891"/>
        <v>0503</v>
      </c>
      <c r="F2490" s="41" t="s">
        <v>815</v>
      </c>
      <c r="G2490" s="41" t="s">
        <v>59</v>
      </c>
      <c r="H2490" s="42" t="s">
        <v>60</v>
      </c>
      <c r="I2490" s="43">
        <f>I2491</f>
        <v>0</v>
      </c>
      <c r="J2490" s="43">
        <f>J2491</f>
        <v>0</v>
      </c>
      <c r="K2490" s="43">
        <f>K2491</f>
        <v>0</v>
      </c>
      <c r="L2490" s="43">
        <f>L2491</f>
        <v>0</v>
      </c>
      <c r="M2490" s="43">
        <f>M2491</f>
        <v>0</v>
      </c>
      <c r="N2490" s="43">
        <f>N2491</f>
        <v>0</v>
      </c>
      <c r="O2490" s="43">
        <f>O2491</f>
        <v>0</v>
      </c>
      <c r="P2490" s="43">
        <f>P2491</f>
        <v>0</v>
      </c>
      <c r="Q2490" s="43">
        <f>Q2491</f>
        <v>0</v>
      </c>
      <c r="R2490" s="43">
        <f>R2491</f>
        <v>0</v>
      </c>
      <c r="S2490" s="43">
        <f>S2491</f>
        <v>0</v>
      </c>
      <c r="T2490" s="43">
        <f>T2491</f>
        <v>0</v>
      </c>
      <c r="U2490" s="43">
        <v>0</v>
      </c>
      <c r="V2490" s="43">
        <f t="shared" si="4892"/>
        <v>0</v>
      </c>
      <c r="W2490" s="43">
        <f>W2491</f>
        <v>0</v>
      </c>
      <c r="X2490" s="43">
        <f>X2491</f>
        <v>0</v>
      </c>
      <c r="Y2490" s="43">
        <f>Y2491</f>
        <v>0</v>
      </c>
      <c r="Z2490" s="43">
        <f>Z2491</f>
        <v>0</v>
      </c>
      <c r="AA2490" s="43">
        <f>AA2491</f>
        <v>0</v>
      </c>
      <c r="AB2490" s="43">
        <f>AB2491</f>
        <v>0</v>
      </c>
      <c r="AC2490" s="44">
        <f>AC2491</f>
        <v>2862.4676199999999</v>
      </c>
      <c r="AD2490" s="44">
        <f>AD2491</f>
        <v>2862.4676199999999</v>
      </c>
      <c r="AE2490" s="45">
        <f t="shared" si="4862"/>
        <v>100</v>
      </c>
      <c r="AF2490" s="43">
        <f>AF2491</f>
        <v>10169.50814</v>
      </c>
      <c r="AG2490" s="43">
        <f>AG2491</f>
        <v>0</v>
      </c>
      <c r="AH2490" s="43">
        <f>AH2491</f>
        <v>0</v>
      </c>
      <c r="AI2490" s="43">
        <f>AI2491</f>
        <v>0</v>
      </c>
      <c r="AJ2490" s="43">
        <f>AJ2491</f>
        <v>0</v>
      </c>
      <c r="AK2490" s="43">
        <f>AK2491</f>
        <v>0</v>
      </c>
      <c r="AL2490" s="43">
        <f t="shared" si="4863"/>
        <v>10169.50814</v>
      </c>
      <c r="AM2490" s="43">
        <f t="shared" si="4864"/>
        <v>-10169.50814</v>
      </c>
      <c r="AN2490" s="2"/>
      <c r="AO2490" s="1"/>
      <c r="AP2490" s="1"/>
      <c r="AQ2490" s="1"/>
      <c r="AR2490" s="1"/>
      <c r="AS2490" s="1"/>
    </row>
    <row r="2491" ht="63">
      <c r="B2491" s="41" t="s">
        <v>850</v>
      </c>
      <c r="C2491" s="41" t="s">
        <v>115</v>
      </c>
      <c r="D2491" s="41" t="s">
        <v>117</v>
      </c>
      <c r="E2491" s="26" t="str">
        <f t="shared" si="4891"/>
        <v>0503</v>
      </c>
      <c r="F2491" s="41" t="s">
        <v>815</v>
      </c>
      <c r="G2491" s="41" t="s">
        <v>475</v>
      </c>
      <c r="H2491" s="42" t="s">
        <v>476</v>
      </c>
      <c r="I2491" s="43"/>
      <c r="J2491" s="43"/>
      <c r="K2491" s="43"/>
      <c r="L2491" s="43"/>
      <c r="M2491" s="43"/>
      <c r="N2491" s="43"/>
      <c r="O2491" s="43">
        <v>0</v>
      </c>
      <c r="P2491" s="43">
        <v>0</v>
      </c>
      <c r="Q2491" s="43">
        <v>0</v>
      </c>
      <c r="R2491" s="43">
        <v>0</v>
      </c>
      <c r="S2491" s="43">
        <v>0</v>
      </c>
      <c r="T2491" s="43">
        <v>0</v>
      </c>
      <c r="U2491" s="43">
        <v>0</v>
      </c>
      <c r="V2491" s="43">
        <f t="shared" si="4892"/>
        <v>0</v>
      </c>
      <c r="W2491" s="43"/>
      <c r="X2491" s="43"/>
      <c r="Y2491" s="43"/>
      <c r="Z2491" s="43"/>
      <c r="AA2491" s="43"/>
      <c r="AB2491" s="43">
        <v>0</v>
      </c>
      <c r="AC2491" s="44">
        <v>2862.4676199999999</v>
      </c>
      <c r="AD2491" s="44">
        <v>2862.4676199999999</v>
      </c>
      <c r="AE2491" s="45">
        <f t="shared" si="4862"/>
        <v>100</v>
      </c>
      <c r="AF2491" s="43">
        <v>10169.50814</v>
      </c>
      <c r="AG2491" s="43">
        <v>0</v>
      </c>
      <c r="AH2491" s="43">
        <v>0</v>
      </c>
      <c r="AI2491" s="43">
        <v>0</v>
      </c>
      <c r="AJ2491" s="43">
        <v>0</v>
      </c>
      <c r="AK2491" s="43">
        <v>0</v>
      </c>
      <c r="AL2491" s="43">
        <f t="shared" si="4863"/>
        <v>10169.50814</v>
      </c>
      <c r="AM2491" s="43">
        <f t="shared" si="4864"/>
        <v>-10169.50814</v>
      </c>
      <c r="AN2491" s="19"/>
      <c r="AO2491" s="1"/>
      <c r="AP2491" s="1"/>
      <c r="AQ2491" s="1"/>
      <c r="AR2491" s="1"/>
      <c r="AS2491" s="1"/>
    </row>
    <row r="2492" ht="31.5">
      <c r="B2492" s="41" t="s">
        <v>850</v>
      </c>
      <c r="C2492" s="41" t="s">
        <v>115</v>
      </c>
      <c r="D2492" s="41" t="s">
        <v>117</v>
      </c>
      <c r="E2492" s="26" t="str">
        <f t="shared" si="4891"/>
        <v>0503</v>
      </c>
      <c r="F2492" s="41" t="s">
        <v>81</v>
      </c>
      <c r="G2492" s="41"/>
      <c r="H2492" s="42" t="s">
        <v>82</v>
      </c>
      <c r="I2492" s="43">
        <f t="shared" ref="I2492:I2499" si="4893">I2493</f>
        <v>0</v>
      </c>
      <c r="J2492" s="43">
        <f t="shared" ref="J2492:J2499" si="4894">J2493</f>
        <v>0</v>
      </c>
      <c r="K2492" s="43">
        <f t="shared" ref="K2492:K2499" si="4895">K2493</f>
        <v>0</v>
      </c>
      <c r="L2492" s="43">
        <f t="shared" ref="L2492:L2499" si="4896">L2493</f>
        <v>0</v>
      </c>
      <c r="M2492" s="43">
        <f t="shared" ref="M2492:M2499" si="4897">M2493</f>
        <v>0</v>
      </c>
      <c r="N2492" s="43">
        <f t="shared" ref="N2492:N2499" si="4898">N2493</f>
        <v>0</v>
      </c>
      <c r="O2492" s="43">
        <f t="shared" ref="O2492:O2494" si="4899">O2493</f>
        <v>0</v>
      </c>
      <c r="P2492" s="43">
        <f t="shared" ref="P2492:P2494" si="4900">P2493</f>
        <v>0</v>
      </c>
      <c r="Q2492" s="43">
        <f t="shared" ref="Q2492:Q2494" si="4901">Q2493</f>
        <v>0</v>
      </c>
      <c r="R2492" s="43">
        <f t="shared" ref="R2492:R2494" si="4902">R2493</f>
        <v>0</v>
      </c>
      <c r="S2492" s="43">
        <f t="shared" ref="S2492:S2494" si="4903">S2493</f>
        <v>0</v>
      </c>
      <c r="T2492" s="43">
        <f t="shared" ref="T2492:T2494" si="4904">T2493</f>
        <v>0</v>
      </c>
      <c r="U2492" s="43">
        <v>0</v>
      </c>
      <c r="V2492" s="43">
        <f t="shared" si="4892"/>
        <v>0</v>
      </c>
      <c r="W2492" s="43">
        <f t="shared" ref="W2492:W2494" si="4905">W2493</f>
        <v>0</v>
      </c>
      <c r="X2492" s="43">
        <f t="shared" ref="X2492:X2494" si="4906">X2493</f>
        <v>0</v>
      </c>
      <c r="Y2492" s="43">
        <f t="shared" ref="Y2492:Y2494" si="4907">Y2493</f>
        <v>0</v>
      </c>
      <c r="Z2492" s="43">
        <f t="shared" ref="Z2492:Z2494" si="4908">Z2493</f>
        <v>0</v>
      </c>
      <c r="AA2492" s="43">
        <f t="shared" ref="AA2492:AA2494" si="4909">AA2493</f>
        <v>0</v>
      </c>
      <c r="AB2492" s="43">
        <f t="shared" ref="AB2492:AB2494" si="4910">AB2493</f>
        <v>0</v>
      </c>
      <c r="AC2492" s="44">
        <f t="shared" ref="AC2492:AC2494" si="4911">AC2493</f>
        <v>655</v>
      </c>
      <c r="AD2492" s="44">
        <f t="shared" ref="AD2492:AD2494" si="4912">AD2493</f>
        <v>605</v>
      </c>
      <c r="AE2492" s="45">
        <f t="shared" si="4862"/>
        <v>92.36641221374046</v>
      </c>
      <c r="AF2492" s="43">
        <f t="shared" ref="AF2492:AF2494" si="4913">AF2493</f>
        <v>655</v>
      </c>
      <c r="AG2492" s="43">
        <f t="shared" ref="AG2492:AG2494" si="4914">AG2493</f>
        <v>0</v>
      </c>
      <c r="AH2492" s="43">
        <f t="shared" ref="AH2492:AH2494" si="4915">AH2493</f>
        <v>0</v>
      </c>
      <c r="AI2492" s="43">
        <f t="shared" ref="AI2492:AI2494" si="4916">AI2493</f>
        <v>0</v>
      </c>
      <c r="AJ2492" s="43">
        <f t="shared" ref="AJ2492:AJ2494" si="4917">AJ2493</f>
        <v>0</v>
      </c>
      <c r="AK2492" s="43">
        <f t="shared" ref="AK2492:AK2494" si="4918">AK2493</f>
        <v>0</v>
      </c>
      <c r="AL2492" s="43">
        <f t="shared" si="4863"/>
        <v>655</v>
      </c>
      <c r="AM2492" s="43">
        <f t="shared" si="4864"/>
        <v>-655</v>
      </c>
      <c r="AN2492" s="19"/>
      <c r="AR2492" s="1"/>
      <c r="AS2492" s="1"/>
    </row>
    <row r="2493" ht="47.25">
      <c r="B2493" s="41" t="s">
        <v>850</v>
      </c>
      <c r="C2493" s="41" t="s">
        <v>115</v>
      </c>
      <c r="D2493" s="41" t="s">
        <v>117</v>
      </c>
      <c r="E2493" s="26" t="str">
        <f t="shared" si="4891"/>
        <v>0503</v>
      </c>
      <c r="F2493" s="41" t="s">
        <v>381</v>
      </c>
      <c r="G2493" s="41"/>
      <c r="H2493" s="42" t="s">
        <v>382</v>
      </c>
      <c r="I2493" s="43">
        <f t="shared" si="4893"/>
        <v>0</v>
      </c>
      <c r="J2493" s="43">
        <f t="shared" si="4894"/>
        <v>0</v>
      </c>
      <c r="K2493" s="43">
        <f t="shared" si="4895"/>
        <v>0</v>
      </c>
      <c r="L2493" s="43">
        <f t="shared" si="4896"/>
        <v>0</v>
      </c>
      <c r="M2493" s="43">
        <f t="shared" si="4897"/>
        <v>0</v>
      </c>
      <c r="N2493" s="43">
        <f t="shared" si="4898"/>
        <v>0</v>
      </c>
      <c r="O2493" s="43">
        <f t="shared" si="4899"/>
        <v>0</v>
      </c>
      <c r="P2493" s="43">
        <f t="shared" si="4900"/>
        <v>0</v>
      </c>
      <c r="Q2493" s="43">
        <f t="shared" si="4901"/>
        <v>0</v>
      </c>
      <c r="R2493" s="43">
        <f t="shared" si="4902"/>
        <v>0</v>
      </c>
      <c r="S2493" s="43">
        <f t="shared" si="4903"/>
        <v>0</v>
      </c>
      <c r="T2493" s="43">
        <f t="shared" si="4904"/>
        <v>0</v>
      </c>
      <c r="U2493" s="43">
        <v>0</v>
      </c>
      <c r="V2493" s="43">
        <f t="shared" si="4892"/>
        <v>0</v>
      </c>
      <c r="W2493" s="43">
        <f t="shared" si="4905"/>
        <v>0</v>
      </c>
      <c r="X2493" s="43">
        <f t="shared" si="4906"/>
        <v>0</v>
      </c>
      <c r="Y2493" s="43">
        <f t="shared" si="4907"/>
        <v>0</v>
      </c>
      <c r="Z2493" s="43">
        <f t="shared" si="4908"/>
        <v>0</v>
      </c>
      <c r="AA2493" s="43">
        <f t="shared" si="4909"/>
        <v>0</v>
      </c>
      <c r="AB2493" s="43">
        <f t="shared" si="4910"/>
        <v>0</v>
      </c>
      <c r="AC2493" s="44">
        <f t="shared" si="4911"/>
        <v>655</v>
      </c>
      <c r="AD2493" s="44">
        <f t="shared" si="4912"/>
        <v>605</v>
      </c>
      <c r="AE2493" s="45">
        <f t="shared" si="4862"/>
        <v>92.36641221374046</v>
      </c>
      <c r="AF2493" s="43">
        <f t="shared" si="4913"/>
        <v>655</v>
      </c>
      <c r="AG2493" s="43">
        <f t="shared" si="4914"/>
        <v>0</v>
      </c>
      <c r="AH2493" s="43">
        <f t="shared" si="4915"/>
        <v>0</v>
      </c>
      <c r="AI2493" s="43">
        <f t="shared" si="4916"/>
        <v>0</v>
      </c>
      <c r="AJ2493" s="43">
        <f t="shared" si="4917"/>
        <v>0</v>
      </c>
      <c r="AK2493" s="43">
        <f t="shared" si="4918"/>
        <v>0</v>
      </c>
      <c r="AL2493" s="43">
        <f t="shared" si="4863"/>
        <v>655</v>
      </c>
      <c r="AM2493" s="43">
        <f t="shared" si="4864"/>
        <v>-655</v>
      </c>
      <c r="AN2493" s="19"/>
      <c r="AO2493" s="1"/>
      <c r="AP2493" s="1"/>
      <c r="AQ2493" s="1"/>
      <c r="AR2493" s="1"/>
      <c r="AS2493" s="1"/>
    </row>
    <row r="2494">
      <c r="B2494" s="41" t="s">
        <v>850</v>
      </c>
      <c r="C2494" s="41" t="s">
        <v>115</v>
      </c>
      <c r="D2494" s="41" t="s">
        <v>117</v>
      </c>
      <c r="E2494" s="26" t="str">
        <f t="shared" si="4891"/>
        <v>0503</v>
      </c>
      <c r="F2494" s="41" t="s">
        <v>381</v>
      </c>
      <c r="G2494" s="41" t="s">
        <v>59</v>
      </c>
      <c r="H2494" s="42" t="s">
        <v>60</v>
      </c>
      <c r="I2494" s="43">
        <f t="shared" si="4893"/>
        <v>0</v>
      </c>
      <c r="J2494" s="43">
        <f t="shared" si="4894"/>
        <v>0</v>
      </c>
      <c r="K2494" s="43">
        <f t="shared" si="4895"/>
        <v>0</v>
      </c>
      <c r="L2494" s="43">
        <f t="shared" si="4896"/>
        <v>0</v>
      </c>
      <c r="M2494" s="43">
        <f t="shared" si="4897"/>
        <v>0</v>
      </c>
      <c r="N2494" s="43">
        <f t="shared" si="4898"/>
        <v>0</v>
      </c>
      <c r="O2494" s="43">
        <f t="shared" si="4899"/>
        <v>0</v>
      </c>
      <c r="P2494" s="43">
        <f t="shared" si="4900"/>
        <v>0</v>
      </c>
      <c r="Q2494" s="43">
        <f t="shared" si="4901"/>
        <v>0</v>
      </c>
      <c r="R2494" s="43">
        <f t="shared" si="4902"/>
        <v>0</v>
      </c>
      <c r="S2494" s="43">
        <f t="shared" si="4903"/>
        <v>0</v>
      </c>
      <c r="T2494" s="43">
        <f t="shared" si="4904"/>
        <v>0</v>
      </c>
      <c r="U2494" s="43">
        <v>0</v>
      </c>
      <c r="V2494" s="43">
        <f t="shared" si="4892"/>
        <v>0</v>
      </c>
      <c r="W2494" s="43">
        <f t="shared" si="4905"/>
        <v>0</v>
      </c>
      <c r="X2494" s="43">
        <f t="shared" si="4906"/>
        <v>0</v>
      </c>
      <c r="Y2494" s="43">
        <f t="shared" si="4907"/>
        <v>0</v>
      </c>
      <c r="Z2494" s="43">
        <f t="shared" si="4908"/>
        <v>0</v>
      </c>
      <c r="AA2494" s="43">
        <f t="shared" si="4909"/>
        <v>0</v>
      </c>
      <c r="AB2494" s="43">
        <f t="shared" si="4910"/>
        <v>0</v>
      </c>
      <c r="AC2494" s="44">
        <f t="shared" si="4911"/>
        <v>655</v>
      </c>
      <c r="AD2494" s="44">
        <f t="shared" si="4912"/>
        <v>605</v>
      </c>
      <c r="AE2494" s="45">
        <f t="shared" si="4862"/>
        <v>92.36641221374046</v>
      </c>
      <c r="AF2494" s="43">
        <f t="shared" si="4913"/>
        <v>655</v>
      </c>
      <c r="AG2494" s="43">
        <f t="shared" si="4914"/>
        <v>0</v>
      </c>
      <c r="AH2494" s="43">
        <f t="shared" si="4915"/>
        <v>0</v>
      </c>
      <c r="AI2494" s="43">
        <f t="shared" si="4916"/>
        <v>0</v>
      </c>
      <c r="AJ2494" s="43">
        <f t="shared" si="4917"/>
        <v>0</v>
      </c>
      <c r="AK2494" s="43">
        <f t="shared" si="4918"/>
        <v>0</v>
      </c>
      <c r="AL2494" s="43">
        <f t="shared" si="4863"/>
        <v>655</v>
      </c>
      <c r="AM2494" s="43">
        <f t="shared" si="4864"/>
        <v>-655</v>
      </c>
      <c r="AN2494" s="19"/>
      <c r="AO2494" s="1"/>
      <c r="AP2494" s="1"/>
      <c r="AQ2494" s="1"/>
      <c r="AR2494" s="1"/>
      <c r="AS2494" s="1"/>
    </row>
    <row r="2495" ht="63">
      <c r="B2495" s="41" t="s">
        <v>850</v>
      </c>
      <c r="C2495" s="41" t="s">
        <v>115</v>
      </c>
      <c r="D2495" s="41" t="s">
        <v>117</v>
      </c>
      <c r="E2495" s="26" t="str">
        <f t="shared" si="4891"/>
        <v>0503</v>
      </c>
      <c r="F2495" s="41" t="s">
        <v>381</v>
      </c>
      <c r="G2495" s="41" t="s">
        <v>475</v>
      </c>
      <c r="H2495" s="42" t="s">
        <v>476</v>
      </c>
      <c r="I2495" s="43"/>
      <c r="J2495" s="43"/>
      <c r="K2495" s="43"/>
      <c r="L2495" s="43"/>
      <c r="M2495" s="43"/>
      <c r="N2495" s="43"/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f t="shared" si="4892"/>
        <v>0</v>
      </c>
      <c r="W2495" s="43"/>
      <c r="X2495" s="43"/>
      <c r="Y2495" s="43"/>
      <c r="Z2495" s="43"/>
      <c r="AA2495" s="43"/>
      <c r="AB2495" s="43">
        <v>0</v>
      </c>
      <c r="AC2495" s="44">
        <v>655</v>
      </c>
      <c r="AD2495" s="44">
        <v>605</v>
      </c>
      <c r="AE2495" s="45">
        <f t="shared" si="4862"/>
        <v>92.36641221374046</v>
      </c>
      <c r="AF2495" s="43">
        <v>655</v>
      </c>
      <c r="AG2495" s="43">
        <v>0</v>
      </c>
      <c r="AH2495" s="43">
        <v>0</v>
      </c>
      <c r="AI2495" s="43">
        <v>0</v>
      </c>
      <c r="AJ2495" s="43">
        <v>0</v>
      </c>
      <c r="AK2495" s="43">
        <v>0</v>
      </c>
      <c r="AL2495" s="43">
        <f t="shared" si="4863"/>
        <v>655</v>
      </c>
      <c r="AM2495" s="43">
        <f t="shared" si="4864"/>
        <v>-655</v>
      </c>
      <c r="AN2495" s="19"/>
      <c r="AO2495" s="1"/>
      <c r="AP2495" s="1"/>
      <c r="AQ2495" s="1"/>
      <c r="AR2495" s="1"/>
      <c r="AS2495" s="1"/>
    </row>
    <row r="2496" s="33" customFormat="1" ht="31.5" hidden="1">
      <c r="B2496" s="34" t="s">
        <v>850</v>
      </c>
      <c r="C2496" s="34" t="s">
        <v>115</v>
      </c>
      <c r="D2496" s="34" t="s">
        <v>115</v>
      </c>
      <c r="E2496" s="35" t="str">
        <f t="shared" si="4891"/>
        <v>0505</v>
      </c>
      <c r="F2496" s="34"/>
      <c r="G2496" s="34"/>
      <c r="H2496" s="36" t="s">
        <v>127</v>
      </c>
      <c r="I2496" s="37">
        <f t="shared" si="4893"/>
        <v>0</v>
      </c>
      <c r="J2496" s="37">
        <f t="shared" si="4894"/>
        <v>0</v>
      </c>
      <c r="K2496" s="37">
        <f t="shared" si="4895"/>
        <v>0</v>
      </c>
      <c r="L2496" s="37">
        <f t="shared" si="4896"/>
        <v>0</v>
      </c>
      <c r="M2496" s="37">
        <f t="shared" si="4897"/>
        <v>0</v>
      </c>
      <c r="N2496" s="37">
        <f t="shared" si="4898"/>
        <v>0</v>
      </c>
      <c r="O2496" s="37">
        <f>O2497+O2507</f>
        <v>0</v>
      </c>
      <c r="P2496" s="37">
        <f>P2497+P2507</f>
        <v>0</v>
      </c>
      <c r="Q2496" s="37">
        <f>Q2497+Q2507</f>
        <v>0</v>
      </c>
      <c r="R2496" s="37">
        <f>R2497+R2507</f>
        <v>0</v>
      </c>
      <c r="S2496" s="37">
        <f>S2497+S2507</f>
        <v>0</v>
      </c>
      <c r="T2496" s="37">
        <f>T2497+T2507</f>
        <v>0</v>
      </c>
      <c r="U2496" s="37">
        <f>U2497+U2507</f>
        <v>0</v>
      </c>
      <c r="V2496" s="37">
        <f t="shared" si="4892"/>
        <v>0</v>
      </c>
      <c r="W2496" s="37">
        <f>W2497+W2507</f>
        <v>1200</v>
      </c>
      <c r="X2496" s="37">
        <f>X2497+X2507</f>
        <v>0</v>
      </c>
      <c r="Y2496" s="37">
        <f>Y2497+Y2507</f>
        <v>0</v>
      </c>
      <c r="Z2496" s="37">
        <f>Z2497+Z2507</f>
        <v>1157.8</v>
      </c>
      <c r="AA2496" s="37">
        <f>AA2497+AA2507</f>
        <v>0</v>
      </c>
      <c r="AB2496" s="37">
        <f>AB2497+AB2507</f>
        <v>0</v>
      </c>
      <c r="AC2496" s="38">
        <f>AC2497+AC2507</f>
        <v>0</v>
      </c>
      <c r="AD2496" s="38">
        <f>AD2497+AD2507</f>
        <v>0</v>
      </c>
      <c r="AE2496" s="39" t="e">
        <f t="shared" si="4862"/>
        <v>#DIV/0!</v>
      </c>
      <c r="AF2496" s="53">
        <f>AF2497+AF2507</f>
        <v>0</v>
      </c>
      <c r="AG2496" s="53">
        <f>AG2497+AG2507</f>
        <v>0</v>
      </c>
      <c r="AH2496" s="54">
        <f>AH2497+AH2507</f>
        <v>0</v>
      </c>
      <c r="AI2496" s="54">
        <f>AI2497+AI2507</f>
        <v>0</v>
      </c>
      <c r="AJ2496" s="54">
        <f>AJ2497+AJ2507</f>
        <v>0</v>
      </c>
      <c r="AK2496" s="54">
        <f>AK2497+AK2507</f>
        <v>0</v>
      </c>
      <c r="AL2496" s="54">
        <f t="shared" si="4863"/>
        <v>0</v>
      </c>
      <c r="AM2496" s="54">
        <f t="shared" si="4864"/>
        <v>0</v>
      </c>
      <c r="AN2496" s="48" t="s">
        <v>36</v>
      </c>
      <c r="AO2496" s="33"/>
      <c r="AP2496" s="33"/>
      <c r="AQ2496" s="33"/>
      <c r="AR2496" s="33"/>
      <c r="AS2496" s="33"/>
    </row>
    <row r="2497" ht="31.5" hidden="1">
      <c r="B2497" s="41" t="s">
        <v>850</v>
      </c>
      <c r="C2497" s="41" t="s">
        <v>115</v>
      </c>
      <c r="D2497" s="41" t="s">
        <v>115</v>
      </c>
      <c r="E2497" s="26" t="str">
        <f t="shared" si="4891"/>
        <v>0505</v>
      </c>
      <c r="F2497" s="41" t="s">
        <v>715</v>
      </c>
      <c r="G2497" s="41"/>
      <c r="H2497" s="42" t="s">
        <v>716</v>
      </c>
      <c r="I2497" s="43">
        <f t="shared" si="4893"/>
        <v>0</v>
      </c>
      <c r="J2497" s="43">
        <f t="shared" si="4894"/>
        <v>0</v>
      </c>
      <c r="K2497" s="43">
        <f t="shared" si="4895"/>
        <v>0</v>
      </c>
      <c r="L2497" s="43">
        <f t="shared" si="4896"/>
        <v>0</v>
      </c>
      <c r="M2497" s="43">
        <f t="shared" si="4897"/>
        <v>0</v>
      </c>
      <c r="N2497" s="43">
        <f t="shared" si="4898"/>
        <v>0</v>
      </c>
      <c r="O2497" s="43">
        <f t="shared" ref="O2497:O2499" si="4919">O2498</f>
        <v>0</v>
      </c>
      <c r="P2497" s="43">
        <f t="shared" ref="P2497:P2499" si="4920">P2498</f>
        <v>0</v>
      </c>
      <c r="Q2497" s="43">
        <f t="shared" ref="Q2497:Q2499" si="4921">Q2498</f>
        <v>0</v>
      </c>
      <c r="R2497" s="43">
        <f t="shared" ref="R2497:R2499" si="4922">R2498</f>
        <v>0</v>
      </c>
      <c r="S2497" s="43">
        <f t="shared" ref="S2497:S2499" si="4923">S2498</f>
        <v>0</v>
      </c>
      <c r="T2497" s="43">
        <f t="shared" ref="T2497:T2499" si="4924">T2498</f>
        <v>0</v>
      </c>
      <c r="U2497" s="43">
        <v>0</v>
      </c>
      <c r="V2497" s="43">
        <f t="shared" si="4892"/>
        <v>0</v>
      </c>
      <c r="W2497" s="43">
        <f t="shared" ref="W2497:W2499" si="4925">W2498</f>
        <v>0</v>
      </c>
      <c r="X2497" s="43">
        <f t="shared" ref="X2497:X2499" si="4926">X2498</f>
        <v>0</v>
      </c>
      <c r="Y2497" s="43">
        <f t="shared" ref="Y2497:Y2499" si="4927">Y2498</f>
        <v>0</v>
      </c>
      <c r="Z2497" s="43">
        <f t="shared" ref="Z2497:Z2499" si="4928">Z2498</f>
        <v>0</v>
      </c>
      <c r="AA2497" s="43">
        <f t="shared" ref="AA2497:AA2499" si="4929">AA2498</f>
        <v>0</v>
      </c>
      <c r="AB2497" s="43">
        <f t="shared" ref="AB2497:AB2499" si="4930">AB2498</f>
        <v>0</v>
      </c>
      <c r="AC2497" s="44">
        <f t="shared" ref="AC2497:AC2499" si="4931">AC2498</f>
        <v>0</v>
      </c>
      <c r="AD2497" s="44">
        <f t="shared" ref="AD2497:AD2499" si="4932">AD2498</f>
        <v>0</v>
      </c>
      <c r="AE2497" s="45" t="e">
        <f t="shared" si="4862"/>
        <v>#DIV/0!</v>
      </c>
      <c r="AF2497" s="46">
        <f t="shared" ref="AF2497:AF2499" si="4933">AF2498</f>
        <v>0</v>
      </c>
      <c r="AG2497" s="46">
        <f t="shared" ref="AG2497:AG2499" si="4934">AG2498</f>
        <v>0</v>
      </c>
      <c r="AH2497" s="47">
        <f t="shared" ref="AH2497:AH2499" si="4935">AH2498</f>
        <v>0</v>
      </c>
      <c r="AI2497" s="47">
        <f t="shared" ref="AI2497:AI2499" si="4936">AI2498</f>
        <v>0</v>
      </c>
      <c r="AJ2497" s="47">
        <f t="shared" ref="AJ2497:AJ2499" si="4937">AJ2498</f>
        <v>0</v>
      </c>
      <c r="AK2497" s="47">
        <f t="shared" ref="AK2497:AK2499" si="4938">AK2498</f>
        <v>0</v>
      </c>
      <c r="AL2497" s="47">
        <f t="shared" si="4863"/>
        <v>0</v>
      </c>
      <c r="AM2497" s="47">
        <f t="shared" si="4864"/>
        <v>0</v>
      </c>
      <c r="AN2497" s="48" t="s">
        <v>36</v>
      </c>
      <c r="AO2497" s="1"/>
      <c r="AP2497" s="1"/>
      <c r="AQ2497" s="1"/>
      <c r="AR2497" s="1"/>
      <c r="AS2497" s="1"/>
    </row>
    <row r="2498" ht="31.5" hidden="1">
      <c r="B2498" s="41" t="s">
        <v>850</v>
      </c>
      <c r="C2498" s="41" t="s">
        <v>115</v>
      </c>
      <c r="D2498" s="41" t="s">
        <v>115</v>
      </c>
      <c r="E2498" s="26" t="str">
        <f t="shared" si="4891"/>
        <v>0505</v>
      </c>
      <c r="F2498" s="41" t="s">
        <v>816</v>
      </c>
      <c r="G2498" s="41"/>
      <c r="H2498" s="42" t="s">
        <v>817</v>
      </c>
      <c r="I2498" s="43">
        <f t="shared" si="4893"/>
        <v>0</v>
      </c>
      <c r="J2498" s="43">
        <f t="shared" si="4894"/>
        <v>0</v>
      </c>
      <c r="K2498" s="43">
        <f t="shared" si="4895"/>
        <v>0</v>
      </c>
      <c r="L2498" s="43">
        <f t="shared" si="4896"/>
        <v>0</v>
      </c>
      <c r="M2498" s="43">
        <f t="shared" si="4897"/>
        <v>0</v>
      </c>
      <c r="N2498" s="43">
        <f t="shared" si="4898"/>
        <v>0</v>
      </c>
      <c r="O2498" s="43">
        <f t="shared" si="4919"/>
        <v>0</v>
      </c>
      <c r="P2498" s="43">
        <f t="shared" si="4920"/>
        <v>0</v>
      </c>
      <c r="Q2498" s="43">
        <f t="shared" si="4921"/>
        <v>0</v>
      </c>
      <c r="R2498" s="43">
        <f t="shared" si="4922"/>
        <v>0</v>
      </c>
      <c r="S2498" s="43">
        <f t="shared" si="4923"/>
        <v>0</v>
      </c>
      <c r="T2498" s="43">
        <f t="shared" si="4924"/>
        <v>0</v>
      </c>
      <c r="U2498" s="43">
        <v>0</v>
      </c>
      <c r="V2498" s="43">
        <f t="shared" si="4892"/>
        <v>0</v>
      </c>
      <c r="W2498" s="43">
        <f t="shared" si="4925"/>
        <v>0</v>
      </c>
      <c r="X2498" s="43">
        <f t="shared" si="4926"/>
        <v>0</v>
      </c>
      <c r="Y2498" s="43">
        <f t="shared" si="4927"/>
        <v>0</v>
      </c>
      <c r="Z2498" s="43">
        <f t="shared" si="4928"/>
        <v>0</v>
      </c>
      <c r="AA2498" s="43">
        <f t="shared" si="4929"/>
        <v>0</v>
      </c>
      <c r="AB2498" s="43">
        <f t="shared" si="4930"/>
        <v>0</v>
      </c>
      <c r="AC2498" s="44">
        <f t="shared" si="4931"/>
        <v>0</v>
      </c>
      <c r="AD2498" s="44">
        <f t="shared" si="4932"/>
        <v>0</v>
      </c>
      <c r="AE2498" s="45" t="e">
        <f t="shared" si="4862"/>
        <v>#DIV/0!</v>
      </c>
      <c r="AF2498" s="46">
        <f t="shared" si="4933"/>
        <v>0</v>
      </c>
      <c r="AG2498" s="46">
        <f t="shared" si="4934"/>
        <v>0</v>
      </c>
      <c r="AH2498" s="47">
        <f t="shared" si="4935"/>
        <v>0</v>
      </c>
      <c r="AI2498" s="47">
        <f t="shared" si="4936"/>
        <v>0</v>
      </c>
      <c r="AJ2498" s="47">
        <f t="shared" si="4937"/>
        <v>0</v>
      </c>
      <c r="AK2498" s="47">
        <f t="shared" si="4938"/>
        <v>0</v>
      </c>
      <c r="AL2498" s="47">
        <f t="shared" si="4863"/>
        <v>0</v>
      </c>
      <c r="AM2498" s="47">
        <f t="shared" si="4864"/>
        <v>0</v>
      </c>
      <c r="AN2498" s="48" t="s">
        <v>36</v>
      </c>
      <c r="AO2498" s="1"/>
      <c r="AP2498" s="1"/>
      <c r="AQ2498" s="1"/>
      <c r="AR2498" s="1"/>
      <c r="AS2498" s="1"/>
    </row>
    <row r="2499" ht="31.5" hidden="1">
      <c r="B2499" s="41" t="s">
        <v>850</v>
      </c>
      <c r="C2499" s="41" t="s">
        <v>115</v>
      </c>
      <c r="D2499" s="41" t="s">
        <v>115</v>
      </c>
      <c r="E2499" s="26" t="str">
        <f t="shared" si="4891"/>
        <v>0505</v>
      </c>
      <c r="F2499" s="41" t="s">
        <v>818</v>
      </c>
      <c r="G2499" s="41"/>
      <c r="H2499" s="42" t="s">
        <v>819</v>
      </c>
      <c r="I2499" s="43">
        <f t="shared" si="4893"/>
        <v>0</v>
      </c>
      <c r="J2499" s="43">
        <f t="shared" si="4894"/>
        <v>0</v>
      </c>
      <c r="K2499" s="43">
        <f t="shared" si="4895"/>
        <v>0</v>
      </c>
      <c r="L2499" s="43">
        <f t="shared" si="4896"/>
        <v>0</v>
      </c>
      <c r="M2499" s="43">
        <f t="shared" si="4897"/>
        <v>0</v>
      </c>
      <c r="N2499" s="43">
        <f t="shared" si="4898"/>
        <v>0</v>
      </c>
      <c r="O2499" s="43">
        <f t="shared" si="4919"/>
        <v>0</v>
      </c>
      <c r="P2499" s="43">
        <f t="shared" si="4920"/>
        <v>0</v>
      </c>
      <c r="Q2499" s="43">
        <f t="shared" si="4921"/>
        <v>0</v>
      </c>
      <c r="R2499" s="43">
        <f t="shared" si="4922"/>
        <v>0</v>
      </c>
      <c r="S2499" s="43">
        <f t="shared" si="4923"/>
        <v>0</v>
      </c>
      <c r="T2499" s="43">
        <f t="shared" si="4924"/>
        <v>0</v>
      </c>
      <c r="U2499" s="43">
        <v>0</v>
      </c>
      <c r="V2499" s="43">
        <f t="shared" si="4892"/>
        <v>0</v>
      </c>
      <c r="W2499" s="43">
        <f t="shared" si="4925"/>
        <v>0</v>
      </c>
      <c r="X2499" s="43">
        <f t="shared" si="4926"/>
        <v>0</v>
      </c>
      <c r="Y2499" s="43">
        <f t="shared" si="4927"/>
        <v>0</v>
      </c>
      <c r="Z2499" s="43">
        <f t="shared" si="4928"/>
        <v>0</v>
      </c>
      <c r="AA2499" s="43">
        <f t="shared" si="4929"/>
        <v>0</v>
      </c>
      <c r="AB2499" s="43">
        <f t="shared" si="4930"/>
        <v>0</v>
      </c>
      <c r="AC2499" s="44">
        <f t="shared" si="4931"/>
        <v>0</v>
      </c>
      <c r="AD2499" s="44">
        <f t="shared" si="4932"/>
        <v>0</v>
      </c>
      <c r="AE2499" s="45" t="e">
        <f t="shared" si="4862"/>
        <v>#DIV/0!</v>
      </c>
      <c r="AF2499" s="46">
        <f t="shared" si="4933"/>
        <v>0</v>
      </c>
      <c r="AG2499" s="46">
        <f t="shared" si="4934"/>
        <v>0</v>
      </c>
      <c r="AH2499" s="47">
        <f t="shared" si="4935"/>
        <v>0</v>
      </c>
      <c r="AI2499" s="47">
        <f t="shared" si="4936"/>
        <v>0</v>
      </c>
      <c r="AJ2499" s="47">
        <f t="shared" si="4937"/>
        <v>0</v>
      </c>
      <c r="AK2499" s="47">
        <f t="shared" si="4938"/>
        <v>0</v>
      </c>
      <c r="AL2499" s="47">
        <f t="shared" si="4863"/>
        <v>0</v>
      </c>
      <c r="AM2499" s="47">
        <f t="shared" si="4864"/>
        <v>0</v>
      </c>
      <c r="AN2499" s="48" t="s">
        <v>36</v>
      </c>
      <c r="AR2499" s="1"/>
      <c r="AS2499" s="1"/>
    </row>
    <row r="2500" ht="47.25" hidden="1">
      <c r="B2500" s="41" t="s">
        <v>850</v>
      </c>
      <c r="C2500" s="41" t="s">
        <v>115</v>
      </c>
      <c r="D2500" s="41" t="s">
        <v>115</v>
      </c>
      <c r="E2500" s="26" t="str">
        <f t="shared" si="4891"/>
        <v>0505</v>
      </c>
      <c r="F2500" s="41" t="s">
        <v>820</v>
      </c>
      <c r="G2500" s="41"/>
      <c r="H2500" s="42" t="s">
        <v>70</v>
      </c>
      <c r="I2500" s="43">
        <f>I2501+I2503+I2505</f>
        <v>0</v>
      </c>
      <c r="J2500" s="43">
        <f>J2501+J2503+J2505</f>
        <v>0</v>
      </c>
      <c r="K2500" s="43">
        <f>K2501+K2503+K2505</f>
        <v>0</v>
      </c>
      <c r="L2500" s="43">
        <f>L2501+L2503+L2505</f>
        <v>0</v>
      </c>
      <c r="M2500" s="43">
        <f>M2501+M2503+M2505</f>
        <v>0</v>
      </c>
      <c r="N2500" s="43">
        <f>N2501+N2503+N2505</f>
        <v>0</v>
      </c>
      <c r="O2500" s="43">
        <f>O2501+O2503+O2505</f>
        <v>0</v>
      </c>
      <c r="P2500" s="43">
        <f>P2501+P2503+P2505</f>
        <v>0</v>
      </c>
      <c r="Q2500" s="43">
        <f>Q2501+Q2503+Q2505</f>
        <v>0</v>
      </c>
      <c r="R2500" s="43">
        <f>R2501+R2503+R2505</f>
        <v>0</v>
      </c>
      <c r="S2500" s="43">
        <f>S2501+S2503+S2505</f>
        <v>0</v>
      </c>
      <c r="T2500" s="43">
        <f>T2501+T2503+T2505</f>
        <v>0</v>
      </c>
      <c r="U2500" s="43">
        <v>0</v>
      </c>
      <c r="V2500" s="43">
        <f t="shared" si="4892"/>
        <v>0</v>
      </c>
      <c r="W2500" s="43">
        <f>W2501+W2503+W2505</f>
        <v>0</v>
      </c>
      <c r="X2500" s="43">
        <f>X2501+X2503+X2505</f>
        <v>0</v>
      </c>
      <c r="Y2500" s="43">
        <f>Y2501+Y2503+Y2505</f>
        <v>0</v>
      </c>
      <c r="Z2500" s="43">
        <f>Z2501+Z2503+Z2505</f>
        <v>0</v>
      </c>
      <c r="AA2500" s="43">
        <f>AA2501+AA2503+AA2505</f>
        <v>0</v>
      </c>
      <c r="AB2500" s="43">
        <f>AB2501+AB2503+AB2505</f>
        <v>0</v>
      </c>
      <c r="AC2500" s="44">
        <f>AC2501+AC2503+AC2505</f>
        <v>0</v>
      </c>
      <c r="AD2500" s="44">
        <f>AD2501+AD2503+AD2505</f>
        <v>0</v>
      </c>
      <c r="AE2500" s="45" t="e">
        <f t="shared" si="4862"/>
        <v>#DIV/0!</v>
      </c>
      <c r="AF2500" s="46">
        <f>AF2501+AF2503+AF2505</f>
        <v>0</v>
      </c>
      <c r="AG2500" s="46">
        <f>AG2501+AG2503+AG2505</f>
        <v>0</v>
      </c>
      <c r="AH2500" s="47">
        <f>AH2501+AH2503+AH2505</f>
        <v>0</v>
      </c>
      <c r="AI2500" s="47">
        <f>AI2501+AI2503+AI2505</f>
        <v>0</v>
      </c>
      <c r="AJ2500" s="47">
        <f>AJ2501+AJ2503+AJ2505</f>
        <v>0</v>
      </c>
      <c r="AK2500" s="47">
        <f>AK2501+AK2503+AK2505</f>
        <v>0</v>
      </c>
      <c r="AL2500" s="47">
        <f t="shared" si="4863"/>
        <v>0</v>
      </c>
      <c r="AM2500" s="47">
        <f t="shared" si="4864"/>
        <v>0</v>
      </c>
      <c r="AN2500" s="48" t="s">
        <v>36</v>
      </c>
      <c r="AO2500" s="1"/>
      <c r="AP2500" s="1"/>
      <c r="AQ2500" s="1"/>
      <c r="AR2500" s="1"/>
      <c r="AS2500" s="1"/>
    </row>
    <row r="2501" ht="78.75" hidden="1">
      <c r="B2501" s="41" t="s">
        <v>850</v>
      </c>
      <c r="C2501" s="41" t="s">
        <v>115</v>
      </c>
      <c r="D2501" s="41" t="s">
        <v>115</v>
      </c>
      <c r="E2501" s="26" t="str">
        <f t="shared" si="4891"/>
        <v>0505</v>
      </c>
      <c r="F2501" s="41" t="s">
        <v>820</v>
      </c>
      <c r="G2501" s="41" t="s">
        <v>71</v>
      </c>
      <c r="H2501" s="42" t="s">
        <v>72</v>
      </c>
      <c r="I2501" s="43">
        <f>I2502</f>
        <v>0</v>
      </c>
      <c r="J2501" s="43">
        <f>J2502</f>
        <v>0</v>
      </c>
      <c r="K2501" s="43">
        <f>K2502</f>
        <v>0</v>
      </c>
      <c r="L2501" s="43">
        <f>L2502</f>
        <v>0</v>
      </c>
      <c r="M2501" s="43">
        <f>M2502</f>
        <v>0</v>
      </c>
      <c r="N2501" s="43">
        <f>N2502</f>
        <v>0</v>
      </c>
      <c r="O2501" s="43">
        <f>O2502</f>
        <v>0</v>
      </c>
      <c r="P2501" s="43">
        <f>P2502</f>
        <v>0</v>
      </c>
      <c r="Q2501" s="43">
        <f>Q2502</f>
        <v>0</v>
      </c>
      <c r="R2501" s="43">
        <f>R2502</f>
        <v>0</v>
      </c>
      <c r="S2501" s="43">
        <f>S2502</f>
        <v>0</v>
      </c>
      <c r="T2501" s="43">
        <f>T2502</f>
        <v>0</v>
      </c>
      <c r="U2501" s="43">
        <v>0</v>
      </c>
      <c r="V2501" s="43">
        <f t="shared" si="4892"/>
        <v>0</v>
      </c>
      <c r="W2501" s="43">
        <f>W2502</f>
        <v>0</v>
      </c>
      <c r="X2501" s="43">
        <f>X2502</f>
        <v>0</v>
      </c>
      <c r="Y2501" s="43">
        <f>Y2502</f>
        <v>0</v>
      </c>
      <c r="Z2501" s="43">
        <f>Z2502</f>
        <v>0</v>
      </c>
      <c r="AA2501" s="43">
        <f>AA2502</f>
        <v>0</v>
      </c>
      <c r="AB2501" s="43">
        <f>AB2502</f>
        <v>0</v>
      </c>
      <c r="AC2501" s="44">
        <f>AC2502</f>
        <v>0</v>
      </c>
      <c r="AD2501" s="44">
        <f>AD2502</f>
        <v>0</v>
      </c>
      <c r="AE2501" s="45" t="e">
        <f t="shared" si="4862"/>
        <v>#DIV/0!</v>
      </c>
      <c r="AF2501" s="46">
        <f>AF2502</f>
        <v>0</v>
      </c>
      <c r="AG2501" s="46">
        <f>AG2502</f>
        <v>0</v>
      </c>
      <c r="AH2501" s="47">
        <f>AH2502</f>
        <v>0</v>
      </c>
      <c r="AI2501" s="47">
        <f>AI2502</f>
        <v>0</v>
      </c>
      <c r="AJ2501" s="47">
        <f>AJ2502</f>
        <v>0</v>
      </c>
      <c r="AK2501" s="47">
        <f>AK2502</f>
        <v>0</v>
      </c>
      <c r="AL2501" s="47">
        <f t="shared" si="4863"/>
        <v>0</v>
      </c>
      <c r="AM2501" s="47">
        <f t="shared" si="4864"/>
        <v>0</v>
      </c>
      <c r="AN2501" s="48" t="s">
        <v>36</v>
      </c>
      <c r="AR2501" s="1"/>
      <c r="AS2501" s="1"/>
    </row>
    <row r="2502" hidden="1">
      <c r="B2502" s="41" t="s">
        <v>850</v>
      </c>
      <c r="C2502" s="41" t="s">
        <v>115</v>
      </c>
      <c r="D2502" s="41" t="s">
        <v>115</v>
      </c>
      <c r="E2502" s="26" t="str">
        <f t="shared" si="4891"/>
        <v>0505</v>
      </c>
      <c r="F2502" s="41" t="s">
        <v>820</v>
      </c>
      <c r="G2502" s="41" t="s">
        <v>73</v>
      </c>
      <c r="H2502" s="42" t="s">
        <v>74</v>
      </c>
      <c r="I2502" s="43"/>
      <c r="J2502" s="43"/>
      <c r="K2502" s="43"/>
      <c r="L2502" s="43"/>
      <c r="M2502" s="43"/>
      <c r="N2502" s="43"/>
      <c r="O2502" s="43">
        <v>0</v>
      </c>
      <c r="P2502" s="43">
        <v>0</v>
      </c>
      <c r="Q2502" s="43">
        <v>0</v>
      </c>
      <c r="R2502" s="43">
        <v>0</v>
      </c>
      <c r="S2502" s="43">
        <v>0</v>
      </c>
      <c r="T2502" s="43">
        <v>0</v>
      </c>
      <c r="U2502" s="43">
        <v>0</v>
      </c>
      <c r="V2502" s="43">
        <f t="shared" si="4892"/>
        <v>0</v>
      </c>
      <c r="W2502" s="43"/>
      <c r="X2502" s="43"/>
      <c r="Y2502" s="43"/>
      <c r="Z2502" s="43"/>
      <c r="AA2502" s="43"/>
      <c r="AB2502" s="43">
        <v>0</v>
      </c>
      <c r="AC2502" s="44">
        <v>0</v>
      </c>
      <c r="AD2502" s="44">
        <v>0</v>
      </c>
      <c r="AE2502" s="45" t="e">
        <f t="shared" si="4862"/>
        <v>#DIV/0!</v>
      </c>
      <c r="AF2502" s="46">
        <v>0</v>
      </c>
      <c r="AG2502" s="46">
        <v>0</v>
      </c>
      <c r="AH2502" s="47">
        <v>0</v>
      </c>
      <c r="AI2502" s="47">
        <v>0</v>
      </c>
      <c r="AJ2502" s="47">
        <v>0</v>
      </c>
      <c r="AK2502" s="47">
        <v>0</v>
      </c>
      <c r="AL2502" s="47">
        <f t="shared" si="4863"/>
        <v>0</v>
      </c>
      <c r="AM2502" s="47">
        <f t="shared" si="4864"/>
        <v>0</v>
      </c>
      <c r="AN2502" s="48" t="s">
        <v>36</v>
      </c>
      <c r="AO2502" s="1"/>
      <c r="AP2502" s="1"/>
      <c r="AQ2502" s="1"/>
      <c r="AR2502" s="1"/>
      <c r="AS2502" s="1"/>
    </row>
    <row r="2503" ht="31.5" hidden="1">
      <c r="B2503" s="41" t="s">
        <v>850</v>
      </c>
      <c r="C2503" s="41" t="s">
        <v>115</v>
      </c>
      <c r="D2503" s="41" t="s">
        <v>115</v>
      </c>
      <c r="E2503" s="26" t="str">
        <f t="shared" si="4891"/>
        <v>0505</v>
      </c>
      <c r="F2503" s="41" t="s">
        <v>820</v>
      </c>
      <c r="G2503" s="41" t="s">
        <v>53</v>
      </c>
      <c r="H2503" s="42" t="s">
        <v>54</v>
      </c>
      <c r="I2503" s="43">
        <f>I2504</f>
        <v>0</v>
      </c>
      <c r="J2503" s="43">
        <f>J2504</f>
        <v>0</v>
      </c>
      <c r="K2503" s="43">
        <f>K2504</f>
        <v>0</v>
      </c>
      <c r="L2503" s="43">
        <f>L2504</f>
        <v>0</v>
      </c>
      <c r="M2503" s="43">
        <f>M2504</f>
        <v>0</v>
      </c>
      <c r="N2503" s="43">
        <f>N2504</f>
        <v>0</v>
      </c>
      <c r="O2503" s="43">
        <f>O2504</f>
        <v>0</v>
      </c>
      <c r="P2503" s="43">
        <f>P2504</f>
        <v>0</v>
      </c>
      <c r="Q2503" s="43">
        <f>Q2504</f>
        <v>0</v>
      </c>
      <c r="R2503" s="43">
        <f>R2504</f>
        <v>0</v>
      </c>
      <c r="S2503" s="43">
        <f>S2504</f>
        <v>0</v>
      </c>
      <c r="T2503" s="43">
        <f>T2504</f>
        <v>0</v>
      </c>
      <c r="U2503" s="43">
        <v>0</v>
      </c>
      <c r="V2503" s="43">
        <f t="shared" si="4892"/>
        <v>0</v>
      </c>
      <c r="W2503" s="43">
        <f>W2504</f>
        <v>0</v>
      </c>
      <c r="X2503" s="43">
        <f>X2504</f>
        <v>0</v>
      </c>
      <c r="Y2503" s="43">
        <f>Y2504</f>
        <v>0</v>
      </c>
      <c r="Z2503" s="43">
        <f>Z2504</f>
        <v>0</v>
      </c>
      <c r="AA2503" s="43">
        <f>AA2504</f>
        <v>0</v>
      </c>
      <c r="AB2503" s="43">
        <f>AB2504</f>
        <v>0</v>
      </c>
      <c r="AC2503" s="44">
        <f>AC2504</f>
        <v>0</v>
      </c>
      <c r="AD2503" s="44">
        <f>AD2504</f>
        <v>0</v>
      </c>
      <c r="AE2503" s="45" t="e">
        <f t="shared" si="4862"/>
        <v>#DIV/0!</v>
      </c>
      <c r="AF2503" s="46">
        <f>AF2504</f>
        <v>0</v>
      </c>
      <c r="AG2503" s="46">
        <f>AG2504</f>
        <v>0</v>
      </c>
      <c r="AH2503" s="47">
        <f>AH2504</f>
        <v>0</v>
      </c>
      <c r="AI2503" s="47">
        <f>AI2504</f>
        <v>0</v>
      </c>
      <c r="AJ2503" s="47">
        <f>AJ2504</f>
        <v>0</v>
      </c>
      <c r="AK2503" s="47">
        <f>AK2504</f>
        <v>0</v>
      </c>
      <c r="AL2503" s="47">
        <f t="shared" si="4863"/>
        <v>0</v>
      </c>
      <c r="AM2503" s="47">
        <f t="shared" si="4864"/>
        <v>0</v>
      </c>
      <c r="AN2503" s="48" t="s">
        <v>36</v>
      </c>
      <c r="AR2503" s="1"/>
      <c r="AS2503" s="1"/>
    </row>
    <row r="2504" ht="31.5" hidden="1">
      <c r="B2504" s="41" t="s">
        <v>850</v>
      </c>
      <c r="C2504" s="41" t="s">
        <v>115</v>
      </c>
      <c r="D2504" s="41" t="s">
        <v>115</v>
      </c>
      <c r="E2504" s="26" t="str">
        <f t="shared" si="4891"/>
        <v>0505</v>
      </c>
      <c r="F2504" s="41" t="s">
        <v>820</v>
      </c>
      <c r="G2504" s="41" t="s">
        <v>55</v>
      </c>
      <c r="H2504" s="42" t="s">
        <v>56</v>
      </c>
      <c r="I2504" s="43"/>
      <c r="J2504" s="43"/>
      <c r="K2504" s="43"/>
      <c r="L2504" s="43"/>
      <c r="M2504" s="43"/>
      <c r="N2504" s="43"/>
      <c r="O2504" s="43">
        <v>0</v>
      </c>
      <c r="P2504" s="43">
        <v>0</v>
      </c>
      <c r="Q2504" s="43">
        <v>0</v>
      </c>
      <c r="R2504" s="43">
        <v>0</v>
      </c>
      <c r="S2504" s="43">
        <v>0</v>
      </c>
      <c r="T2504" s="43">
        <v>0</v>
      </c>
      <c r="U2504" s="43">
        <v>0</v>
      </c>
      <c r="V2504" s="43">
        <f t="shared" si="4892"/>
        <v>0</v>
      </c>
      <c r="W2504" s="43"/>
      <c r="X2504" s="43"/>
      <c r="Y2504" s="43"/>
      <c r="Z2504" s="43"/>
      <c r="AA2504" s="43"/>
      <c r="AB2504" s="43">
        <v>0</v>
      </c>
      <c r="AC2504" s="44">
        <v>0</v>
      </c>
      <c r="AD2504" s="44">
        <v>0</v>
      </c>
      <c r="AE2504" s="45" t="e">
        <f t="shared" si="4862"/>
        <v>#DIV/0!</v>
      </c>
      <c r="AF2504" s="46">
        <v>0</v>
      </c>
      <c r="AG2504" s="46">
        <v>0</v>
      </c>
      <c r="AH2504" s="47">
        <v>0</v>
      </c>
      <c r="AI2504" s="47">
        <v>0</v>
      </c>
      <c r="AJ2504" s="47">
        <v>0</v>
      </c>
      <c r="AK2504" s="47">
        <v>0</v>
      </c>
      <c r="AL2504" s="47">
        <f t="shared" si="4863"/>
        <v>0</v>
      </c>
      <c r="AM2504" s="47">
        <f t="shared" si="4864"/>
        <v>0</v>
      </c>
      <c r="AN2504" s="48" t="s">
        <v>36</v>
      </c>
      <c r="AO2504" s="1"/>
      <c r="AP2504" s="1"/>
      <c r="AQ2504" s="1"/>
      <c r="AR2504" s="1"/>
      <c r="AS2504" s="1"/>
    </row>
    <row r="2505" hidden="1">
      <c r="B2505" s="41" t="s">
        <v>850</v>
      </c>
      <c r="C2505" s="41" t="s">
        <v>115</v>
      </c>
      <c r="D2505" s="41" t="s">
        <v>115</v>
      </c>
      <c r="E2505" s="26" t="str">
        <f t="shared" si="4891"/>
        <v>0505</v>
      </c>
      <c r="F2505" s="41" t="s">
        <v>820</v>
      </c>
      <c r="G2505" s="41" t="s">
        <v>59</v>
      </c>
      <c r="H2505" s="42" t="s">
        <v>60</v>
      </c>
      <c r="I2505" s="43">
        <f>I2506</f>
        <v>0</v>
      </c>
      <c r="J2505" s="43">
        <f>J2506</f>
        <v>0</v>
      </c>
      <c r="K2505" s="43">
        <f>K2506</f>
        <v>0</v>
      </c>
      <c r="L2505" s="43">
        <f>L2506</f>
        <v>0</v>
      </c>
      <c r="M2505" s="43">
        <f>M2506</f>
        <v>0</v>
      </c>
      <c r="N2505" s="43">
        <f>N2506</f>
        <v>0</v>
      </c>
      <c r="O2505" s="43">
        <f>O2506</f>
        <v>0</v>
      </c>
      <c r="P2505" s="43">
        <f>P2506</f>
        <v>0</v>
      </c>
      <c r="Q2505" s="43">
        <f>Q2506</f>
        <v>0</v>
      </c>
      <c r="R2505" s="43">
        <f>R2506</f>
        <v>0</v>
      </c>
      <c r="S2505" s="43">
        <f>S2506</f>
        <v>0</v>
      </c>
      <c r="T2505" s="43">
        <f>T2506</f>
        <v>0</v>
      </c>
      <c r="U2505" s="43">
        <v>0</v>
      </c>
      <c r="V2505" s="43">
        <f t="shared" si="4892"/>
        <v>0</v>
      </c>
      <c r="W2505" s="43">
        <f>W2506</f>
        <v>0</v>
      </c>
      <c r="X2505" s="43">
        <f>X2506</f>
        <v>0</v>
      </c>
      <c r="Y2505" s="43">
        <f>Y2506</f>
        <v>0</v>
      </c>
      <c r="Z2505" s="43">
        <f>Z2506</f>
        <v>0</v>
      </c>
      <c r="AA2505" s="43">
        <f>AA2506</f>
        <v>0</v>
      </c>
      <c r="AB2505" s="43">
        <f>AB2506</f>
        <v>0</v>
      </c>
      <c r="AC2505" s="44">
        <f>AC2506</f>
        <v>0</v>
      </c>
      <c r="AD2505" s="44">
        <f>AD2506</f>
        <v>0</v>
      </c>
      <c r="AE2505" s="45" t="e">
        <f t="shared" si="4862"/>
        <v>#DIV/0!</v>
      </c>
      <c r="AF2505" s="46">
        <f>AF2506</f>
        <v>0</v>
      </c>
      <c r="AG2505" s="46">
        <f>AG2506</f>
        <v>0</v>
      </c>
      <c r="AH2505" s="47">
        <f>AH2506</f>
        <v>0</v>
      </c>
      <c r="AI2505" s="47">
        <f>AI2506</f>
        <v>0</v>
      </c>
      <c r="AJ2505" s="47">
        <f>AJ2506</f>
        <v>0</v>
      </c>
      <c r="AK2505" s="47">
        <f>AK2506</f>
        <v>0</v>
      </c>
      <c r="AL2505" s="47">
        <f t="shared" si="4863"/>
        <v>0</v>
      </c>
      <c r="AM2505" s="47">
        <f t="shared" si="4864"/>
        <v>0</v>
      </c>
      <c r="AN2505" s="48" t="s">
        <v>36</v>
      </c>
      <c r="AO2505" s="1"/>
      <c r="AP2505" s="1"/>
      <c r="AQ2505" s="1"/>
      <c r="AR2505" s="1"/>
      <c r="AS2505" s="1"/>
    </row>
    <row r="2506" hidden="1">
      <c r="B2506" s="41" t="s">
        <v>850</v>
      </c>
      <c r="C2506" s="41" t="s">
        <v>115</v>
      </c>
      <c r="D2506" s="41" t="s">
        <v>115</v>
      </c>
      <c r="E2506" s="26" t="str">
        <f t="shared" si="4891"/>
        <v>0505</v>
      </c>
      <c r="F2506" s="41" t="s">
        <v>820</v>
      </c>
      <c r="G2506" s="41" t="s">
        <v>63</v>
      </c>
      <c r="H2506" s="42" t="s">
        <v>64</v>
      </c>
      <c r="I2506" s="43"/>
      <c r="J2506" s="43"/>
      <c r="K2506" s="43"/>
      <c r="L2506" s="43"/>
      <c r="M2506" s="43"/>
      <c r="N2506" s="43"/>
      <c r="O2506" s="43">
        <v>0</v>
      </c>
      <c r="P2506" s="43">
        <v>0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f t="shared" si="4892"/>
        <v>0</v>
      </c>
      <c r="W2506" s="43"/>
      <c r="X2506" s="43"/>
      <c r="Y2506" s="43"/>
      <c r="Z2506" s="43"/>
      <c r="AA2506" s="43"/>
      <c r="AB2506" s="43">
        <v>0</v>
      </c>
      <c r="AC2506" s="44">
        <v>0</v>
      </c>
      <c r="AD2506" s="44">
        <v>0</v>
      </c>
      <c r="AE2506" s="45" t="e">
        <f t="shared" si="4862"/>
        <v>#DIV/0!</v>
      </c>
      <c r="AF2506" s="46">
        <v>0</v>
      </c>
      <c r="AG2506" s="46">
        <v>0</v>
      </c>
      <c r="AH2506" s="47">
        <v>0</v>
      </c>
      <c r="AI2506" s="47">
        <v>0</v>
      </c>
      <c r="AJ2506" s="47">
        <v>0</v>
      </c>
      <c r="AK2506" s="47">
        <v>0</v>
      </c>
      <c r="AL2506" s="47">
        <f t="shared" si="4863"/>
        <v>0</v>
      </c>
      <c r="AM2506" s="47">
        <f t="shared" si="4864"/>
        <v>0</v>
      </c>
      <c r="AN2506" s="48" t="s">
        <v>36</v>
      </c>
      <c r="AO2506" s="1"/>
      <c r="AP2506" s="1"/>
      <c r="AQ2506" s="1"/>
      <c r="AR2506" s="1"/>
      <c r="AS2506" s="1"/>
    </row>
    <row r="2507" ht="31.5" hidden="1">
      <c r="B2507" s="41" t="s">
        <v>850</v>
      </c>
      <c r="C2507" s="41" t="s">
        <v>115</v>
      </c>
      <c r="D2507" s="41" t="s">
        <v>115</v>
      </c>
      <c r="E2507" s="26" t="str">
        <f t="shared" si="4891"/>
        <v>0505</v>
      </c>
      <c r="F2507" s="41" t="s">
        <v>81</v>
      </c>
      <c r="G2507" s="41"/>
      <c r="H2507" s="42" t="s">
        <v>82</v>
      </c>
      <c r="I2507" s="43"/>
      <c r="J2507" s="43"/>
      <c r="K2507" s="43"/>
      <c r="L2507" s="43"/>
      <c r="M2507" s="43"/>
      <c r="N2507" s="43"/>
      <c r="O2507" s="43">
        <f t="shared" ref="O2507:O2514" si="4939">O2508</f>
        <v>0</v>
      </c>
      <c r="P2507" s="43">
        <f t="shared" ref="P2507:P2514" si="4940">P2508</f>
        <v>0</v>
      </c>
      <c r="Q2507" s="43">
        <f t="shared" ref="Q2507:Q2514" si="4941">Q2508</f>
        <v>0</v>
      </c>
      <c r="R2507" s="43">
        <f t="shared" ref="R2507:R2514" si="4942">R2508</f>
        <v>0</v>
      </c>
      <c r="S2507" s="43">
        <f t="shared" ref="S2507:S2514" si="4943">S2508</f>
        <v>0</v>
      </c>
      <c r="T2507" s="43">
        <f t="shared" ref="T2507:T2514" si="4944">T2508</f>
        <v>0</v>
      </c>
      <c r="U2507" s="43">
        <f t="shared" ref="U2507:U2510" si="4945">U2508</f>
        <v>0</v>
      </c>
      <c r="V2507" s="43">
        <f t="shared" si="4892"/>
        <v>0</v>
      </c>
      <c r="W2507" s="43">
        <f t="shared" ref="W2507:W2514" si="4946">W2508</f>
        <v>1200</v>
      </c>
      <c r="X2507" s="43">
        <f t="shared" ref="X2507:X2514" si="4947">X2508</f>
        <v>0</v>
      </c>
      <c r="Y2507" s="43">
        <f t="shared" ref="Y2507:Y2514" si="4948">Y2508</f>
        <v>0</v>
      </c>
      <c r="Z2507" s="43">
        <f t="shared" ref="Z2507:Z2514" si="4949">Z2508</f>
        <v>1157.8</v>
      </c>
      <c r="AA2507" s="43">
        <f t="shared" ref="AA2507:AA2514" si="4950">AA2508</f>
        <v>0</v>
      </c>
      <c r="AB2507" s="43">
        <f t="shared" ref="AB2507:AB2514" si="4951">AB2508</f>
        <v>0</v>
      </c>
      <c r="AC2507" s="44">
        <f t="shared" ref="AC2507:AC2514" si="4952">AC2508</f>
        <v>0</v>
      </c>
      <c r="AD2507" s="44">
        <f t="shared" ref="AD2507:AD2514" si="4953">AD2508</f>
        <v>0</v>
      </c>
      <c r="AE2507" s="45" t="e">
        <f t="shared" si="4862"/>
        <v>#DIV/0!</v>
      </c>
      <c r="AF2507" s="46">
        <f t="shared" ref="AF2507:AF2514" si="4954">AF2508</f>
        <v>0</v>
      </c>
      <c r="AG2507" s="46">
        <f t="shared" ref="AG2507:AG2514" si="4955">AG2508</f>
        <v>0</v>
      </c>
      <c r="AH2507" s="47">
        <f t="shared" ref="AH2507:AH2514" si="4956">AH2508</f>
        <v>0</v>
      </c>
      <c r="AI2507" s="47">
        <f t="shared" ref="AI2507:AI2514" si="4957">AI2508</f>
        <v>0</v>
      </c>
      <c r="AJ2507" s="47">
        <f t="shared" ref="AJ2507:AJ2514" si="4958">AJ2508</f>
        <v>0</v>
      </c>
      <c r="AK2507" s="47">
        <f t="shared" ref="AK2507:AK2514" si="4959">AK2508</f>
        <v>0</v>
      </c>
      <c r="AL2507" s="47">
        <f t="shared" si="4863"/>
        <v>0</v>
      </c>
      <c r="AM2507" s="47">
        <f t="shared" si="4864"/>
        <v>0</v>
      </c>
      <c r="AN2507" s="48" t="s">
        <v>36</v>
      </c>
      <c r="AO2507" s="1"/>
      <c r="AP2507" s="1"/>
      <c r="AQ2507" s="1"/>
      <c r="AR2507" s="1"/>
      <c r="AS2507" s="1"/>
    </row>
    <row r="2508" hidden="1">
      <c r="B2508" s="41" t="s">
        <v>850</v>
      </c>
      <c r="C2508" s="41" t="s">
        <v>115</v>
      </c>
      <c r="D2508" s="41" t="s">
        <v>115</v>
      </c>
      <c r="E2508" s="26" t="str">
        <f t="shared" si="4891"/>
        <v>0505</v>
      </c>
      <c r="F2508" s="41" t="s">
        <v>83</v>
      </c>
      <c r="G2508" s="41"/>
      <c r="H2508" s="42" t="s">
        <v>84</v>
      </c>
      <c r="I2508" s="43"/>
      <c r="J2508" s="43"/>
      <c r="K2508" s="43"/>
      <c r="L2508" s="43"/>
      <c r="M2508" s="43"/>
      <c r="N2508" s="43"/>
      <c r="O2508" s="43">
        <f t="shared" si="4939"/>
        <v>0</v>
      </c>
      <c r="P2508" s="43">
        <f t="shared" si="4940"/>
        <v>0</v>
      </c>
      <c r="Q2508" s="43">
        <f t="shared" si="4941"/>
        <v>0</v>
      </c>
      <c r="R2508" s="43">
        <f t="shared" si="4942"/>
        <v>0</v>
      </c>
      <c r="S2508" s="43">
        <f t="shared" si="4943"/>
        <v>0</v>
      </c>
      <c r="T2508" s="43">
        <f t="shared" si="4944"/>
        <v>0</v>
      </c>
      <c r="U2508" s="43">
        <f t="shared" si="4945"/>
        <v>0</v>
      </c>
      <c r="V2508" s="43">
        <f t="shared" si="4892"/>
        <v>0</v>
      </c>
      <c r="W2508" s="43">
        <f t="shared" si="4946"/>
        <v>1200</v>
      </c>
      <c r="X2508" s="43">
        <f t="shared" si="4947"/>
        <v>0</v>
      </c>
      <c r="Y2508" s="43">
        <f t="shared" si="4948"/>
        <v>0</v>
      </c>
      <c r="Z2508" s="43">
        <f t="shared" si="4949"/>
        <v>1157.8</v>
      </c>
      <c r="AA2508" s="43">
        <f t="shared" si="4950"/>
        <v>0</v>
      </c>
      <c r="AB2508" s="43">
        <f t="shared" si="4951"/>
        <v>0</v>
      </c>
      <c r="AC2508" s="44">
        <f t="shared" si="4952"/>
        <v>0</v>
      </c>
      <c r="AD2508" s="44">
        <f t="shared" si="4953"/>
        <v>0</v>
      </c>
      <c r="AE2508" s="45" t="e">
        <f t="shared" si="4862"/>
        <v>#DIV/0!</v>
      </c>
      <c r="AF2508" s="46">
        <f t="shared" si="4954"/>
        <v>0</v>
      </c>
      <c r="AG2508" s="46">
        <f t="shared" si="4955"/>
        <v>0</v>
      </c>
      <c r="AH2508" s="47">
        <f t="shared" si="4956"/>
        <v>0</v>
      </c>
      <c r="AI2508" s="47">
        <f t="shared" si="4957"/>
        <v>0</v>
      </c>
      <c r="AJ2508" s="47">
        <f t="shared" si="4958"/>
        <v>0</v>
      </c>
      <c r="AK2508" s="47">
        <f t="shared" si="4959"/>
        <v>0</v>
      </c>
      <c r="AL2508" s="47">
        <f t="shared" si="4863"/>
        <v>0</v>
      </c>
      <c r="AM2508" s="47">
        <f t="shared" si="4864"/>
        <v>0</v>
      </c>
      <c r="AN2508" s="48" t="s">
        <v>36</v>
      </c>
      <c r="AR2508" s="1"/>
      <c r="AS2508" s="1"/>
    </row>
    <row r="2509" ht="31.5" hidden="1">
      <c r="B2509" s="41" t="s">
        <v>850</v>
      </c>
      <c r="C2509" s="41" t="s">
        <v>115</v>
      </c>
      <c r="D2509" s="41" t="s">
        <v>115</v>
      </c>
      <c r="E2509" s="26" t="str">
        <f t="shared" si="4891"/>
        <v>0505</v>
      </c>
      <c r="F2509" s="41" t="s">
        <v>821</v>
      </c>
      <c r="G2509" s="41"/>
      <c r="H2509" s="42" t="s">
        <v>822</v>
      </c>
      <c r="I2509" s="43"/>
      <c r="J2509" s="43"/>
      <c r="K2509" s="43"/>
      <c r="L2509" s="43"/>
      <c r="M2509" s="43"/>
      <c r="N2509" s="43"/>
      <c r="O2509" s="43">
        <f t="shared" si="4939"/>
        <v>0</v>
      </c>
      <c r="P2509" s="43">
        <f t="shared" si="4940"/>
        <v>0</v>
      </c>
      <c r="Q2509" s="43">
        <f t="shared" si="4941"/>
        <v>0</v>
      </c>
      <c r="R2509" s="43">
        <f t="shared" si="4942"/>
        <v>0</v>
      </c>
      <c r="S2509" s="43">
        <f t="shared" si="4943"/>
        <v>0</v>
      </c>
      <c r="T2509" s="43">
        <f t="shared" si="4944"/>
        <v>0</v>
      </c>
      <c r="U2509" s="43">
        <f t="shared" si="4945"/>
        <v>0</v>
      </c>
      <c r="V2509" s="43">
        <f t="shared" si="4892"/>
        <v>0</v>
      </c>
      <c r="W2509" s="43">
        <f t="shared" si="4946"/>
        <v>1200</v>
      </c>
      <c r="X2509" s="43">
        <f t="shared" si="4947"/>
        <v>0</v>
      </c>
      <c r="Y2509" s="43">
        <f t="shared" si="4948"/>
        <v>0</v>
      </c>
      <c r="Z2509" s="43">
        <f t="shared" si="4949"/>
        <v>1157.8</v>
      </c>
      <c r="AA2509" s="43">
        <f t="shared" si="4950"/>
        <v>0</v>
      </c>
      <c r="AB2509" s="43">
        <f t="shared" si="4951"/>
        <v>0</v>
      </c>
      <c r="AC2509" s="44">
        <f t="shared" si="4952"/>
        <v>0</v>
      </c>
      <c r="AD2509" s="44">
        <f t="shared" si="4953"/>
        <v>0</v>
      </c>
      <c r="AE2509" s="45" t="e">
        <f t="shared" si="4862"/>
        <v>#DIV/0!</v>
      </c>
      <c r="AF2509" s="46">
        <f t="shared" si="4954"/>
        <v>0</v>
      </c>
      <c r="AG2509" s="46">
        <f t="shared" si="4955"/>
        <v>0</v>
      </c>
      <c r="AH2509" s="47">
        <f t="shared" si="4956"/>
        <v>0</v>
      </c>
      <c r="AI2509" s="47">
        <f t="shared" si="4957"/>
        <v>0</v>
      </c>
      <c r="AJ2509" s="47">
        <f t="shared" si="4958"/>
        <v>0</v>
      </c>
      <c r="AK2509" s="47">
        <f t="shared" si="4959"/>
        <v>0</v>
      </c>
      <c r="AL2509" s="47">
        <f t="shared" si="4863"/>
        <v>0</v>
      </c>
      <c r="AM2509" s="47">
        <f t="shared" si="4864"/>
        <v>0</v>
      </c>
      <c r="AN2509" s="48" t="s">
        <v>36</v>
      </c>
      <c r="AO2509" s="1"/>
      <c r="AP2509" s="1"/>
      <c r="AQ2509" s="1"/>
      <c r="AR2509" s="1"/>
      <c r="AS2509" s="1"/>
    </row>
    <row r="2510" ht="31.5" hidden="1">
      <c r="B2510" s="41" t="s">
        <v>850</v>
      </c>
      <c r="C2510" s="41" t="s">
        <v>115</v>
      </c>
      <c r="D2510" s="41" t="s">
        <v>115</v>
      </c>
      <c r="E2510" s="26" t="str">
        <f t="shared" si="4891"/>
        <v>0505</v>
      </c>
      <c r="F2510" s="41" t="s">
        <v>821</v>
      </c>
      <c r="G2510" s="41" t="s">
        <v>53</v>
      </c>
      <c r="H2510" s="42" t="s">
        <v>54</v>
      </c>
      <c r="I2510" s="43"/>
      <c r="J2510" s="43"/>
      <c r="K2510" s="43"/>
      <c r="L2510" s="43"/>
      <c r="M2510" s="43"/>
      <c r="N2510" s="43"/>
      <c r="O2510" s="43">
        <f t="shared" si="4939"/>
        <v>0</v>
      </c>
      <c r="P2510" s="43">
        <f t="shared" si="4940"/>
        <v>0</v>
      </c>
      <c r="Q2510" s="43">
        <f t="shared" si="4941"/>
        <v>0</v>
      </c>
      <c r="R2510" s="43">
        <f t="shared" si="4942"/>
        <v>0</v>
      </c>
      <c r="S2510" s="43">
        <f t="shared" si="4943"/>
        <v>0</v>
      </c>
      <c r="T2510" s="43">
        <f t="shared" si="4944"/>
        <v>0</v>
      </c>
      <c r="U2510" s="43">
        <f t="shared" si="4945"/>
        <v>0</v>
      </c>
      <c r="V2510" s="43">
        <f t="shared" si="4892"/>
        <v>0</v>
      </c>
      <c r="W2510" s="43">
        <f t="shared" si="4946"/>
        <v>1200</v>
      </c>
      <c r="X2510" s="43">
        <f t="shared" si="4947"/>
        <v>0</v>
      </c>
      <c r="Y2510" s="43">
        <f t="shared" si="4948"/>
        <v>0</v>
      </c>
      <c r="Z2510" s="43">
        <f t="shared" si="4949"/>
        <v>1157.8</v>
      </c>
      <c r="AA2510" s="43">
        <f t="shared" si="4950"/>
        <v>0</v>
      </c>
      <c r="AB2510" s="43">
        <f t="shared" si="4951"/>
        <v>0</v>
      </c>
      <c r="AC2510" s="44">
        <f t="shared" si="4952"/>
        <v>0</v>
      </c>
      <c r="AD2510" s="44">
        <f t="shared" si="4953"/>
        <v>0</v>
      </c>
      <c r="AE2510" s="45" t="e">
        <f t="shared" si="4862"/>
        <v>#DIV/0!</v>
      </c>
      <c r="AF2510" s="46">
        <f t="shared" si="4954"/>
        <v>0</v>
      </c>
      <c r="AG2510" s="46">
        <f t="shared" si="4955"/>
        <v>0</v>
      </c>
      <c r="AH2510" s="47">
        <f t="shared" si="4956"/>
        <v>0</v>
      </c>
      <c r="AI2510" s="47">
        <f t="shared" si="4957"/>
        <v>0</v>
      </c>
      <c r="AJ2510" s="47">
        <f t="shared" si="4958"/>
        <v>0</v>
      </c>
      <c r="AK2510" s="47">
        <f t="shared" si="4959"/>
        <v>0</v>
      </c>
      <c r="AL2510" s="47">
        <f t="shared" si="4863"/>
        <v>0</v>
      </c>
      <c r="AM2510" s="47">
        <f t="shared" si="4864"/>
        <v>0</v>
      </c>
      <c r="AN2510" s="48" t="s">
        <v>36</v>
      </c>
      <c r="AO2510" s="1"/>
      <c r="AP2510" s="1"/>
      <c r="AQ2510" s="1"/>
      <c r="AR2510" s="1"/>
      <c r="AS2510" s="1"/>
    </row>
    <row r="2511" ht="31.5" hidden="1">
      <c r="B2511" s="41" t="s">
        <v>850</v>
      </c>
      <c r="C2511" s="41" t="s">
        <v>115</v>
      </c>
      <c r="D2511" s="41" t="s">
        <v>115</v>
      </c>
      <c r="E2511" s="26" t="str">
        <f t="shared" si="4891"/>
        <v>0505</v>
      </c>
      <c r="F2511" s="41" t="s">
        <v>821</v>
      </c>
      <c r="G2511" s="41" t="s">
        <v>55</v>
      </c>
      <c r="H2511" s="42" t="s">
        <v>56</v>
      </c>
      <c r="I2511" s="43"/>
      <c r="J2511" s="43"/>
      <c r="K2511" s="43"/>
      <c r="L2511" s="43"/>
      <c r="M2511" s="43"/>
      <c r="N2511" s="43"/>
      <c r="O2511" s="43">
        <v>0</v>
      </c>
      <c r="P2511" s="43">
        <v>0</v>
      </c>
      <c r="Q2511" s="43">
        <v>0</v>
      </c>
      <c r="R2511" s="43">
        <v>0</v>
      </c>
      <c r="S2511" s="43">
        <v>0</v>
      </c>
      <c r="T2511" s="43">
        <v>0</v>
      </c>
      <c r="U2511" s="43">
        <f>2357.8-2357.8</f>
        <v>0</v>
      </c>
      <c r="V2511" s="43">
        <f t="shared" si="4892"/>
        <v>0</v>
      </c>
      <c r="W2511" s="43">
        <v>1200</v>
      </c>
      <c r="X2511" s="43"/>
      <c r="Y2511" s="43"/>
      <c r="Z2511" s="43">
        <v>1157.8</v>
      </c>
      <c r="AA2511" s="43"/>
      <c r="AB2511" s="43">
        <v>0</v>
      </c>
      <c r="AC2511" s="44">
        <v>0</v>
      </c>
      <c r="AD2511" s="44">
        <v>0</v>
      </c>
      <c r="AE2511" s="45" t="e">
        <f t="shared" si="4862"/>
        <v>#DIV/0!</v>
      </c>
      <c r="AF2511" s="46">
        <v>0</v>
      </c>
      <c r="AG2511" s="46">
        <v>0</v>
      </c>
      <c r="AH2511" s="47">
        <v>0</v>
      </c>
      <c r="AI2511" s="47">
        <v>0</v>
      </c>
      <c r="AJ2511" s="47">
        <v>0</v>
      </c>
      <c r="AK2511" s="47">
        <v>0</v>
      </c>
      <c r="AL2511" s="47">
        <f t="shared" si="4863"/>
        <v>0</v>
      </c>
      <c r="AM2511" s="47">
        <f t="shared" si="4864"/>
        <v>0</v>
      </c>
      <c r="AN2511" s="48" t="s">
        <v>36</v>
      </c>
      <c r="AO2511" s="1"/>
      <c r="AP2511" s="1"/>
      <c r="AQ2511" s="1"/>
      <c r="AR2511" s="1"/>
      <c r="AS2511" s="1"/>
    </row>
    <row r="2512" s="24" customFormat="1" hidden="1">
      <c r="B2512" s="25" t="s">
        <v>850</v>
      </c>
      <c r="C2512" s="25" t="s">
        <v>135</v>
      </c>
      <c r="D2512" s="25"/>
      <c r="E2512" s="32" t="str">
        <f t="shared" si="4891"/>
        <v>06</v>
      </c>
      <c r="F2512" s="25"/>
      <c r="G2512" s="25"/>
      <c r="H2512" s="27" t="s">
        <v>274</v>
      </c>
      <c r="I2512" s="28">
        <f t="shared" ref="I2512:I2514" si="4960">I2513</f>
        <v>0</v>
      </c>
      <c r="J2512" s="28">
        <f t="shared" ref="J2512:J2514" si="4961">J2513</f>
        <v>0</v>
      </c>
      <c r="K2512" s="28">
        <f t="shared" ref="K2512:K2514" si="4962">K2513</f>
        <v>0</v>
      </c>
      <c r="L2512" s="28">
        <f t="shared" ref="L2512:L2514" si="4963">L2513</f>
        <v>0</v>
      </c>
      <c r="M2512" s="28">
        <f t="shared" ref="M2512:M2514" si="4964">M2513</f>
        <v>0</v>
      </c>
      <c r="N2512" s="28">
        <f t="shared" ref="N2512:N2514" si="4965">N2513</f>
        <v>0</v>
      </c>
      <c r="O2512" s="28">
        <f t="shared" si="4939"/>
        <v>0</v>
      </c>
      <c r="P2512" s="28">
        <f t="shared" si="4940"/>
        <v>0</v>
      </c>
      <c r="Q2512" s="28">
        <f t="shared" si="4941"/>
        <v>0</v>
      </c>
      <c r="R2512" s="28">
        <f t="shared" si="4942"/>
        <v>0</v>
      </c>
      <c r="S2512" s="28">
        <f t="shared" si="4943"/>
        <v>0</v>
      </c>
      <c r="T2512" s="28">
        <f t="shared" si="4944"/>
        <v>0</v>
      </c>
      <c r="U2512" s="28">
        <v>0</v>
      </c>
      <c r="V2512" s="28">
        <f t="shared" si="4892"/>
        <v>0</v>
      </c>
      <c r="W2512" s="28">
        <f t="shared" si="4946"/>
        <v>0</v>
      </c>
      <c r="X2512" s="28">
        <f t="shared" si="4947"/>
        <v>0</v>
      </c>
      <c r="Y2512" s="28">
        <f t="shared" si="4948"/>
        <v>0</v>
      </c>
      <c r="Z2512" s="28">
        <f t="shared" si="4949"/>
        <v>0</v>
      </c>
      <c r="AA2512" s="28">
        <f t="shared" si="4950"/>
        <v>0</v>
      </c>
      <c r="AB2512" s="28">
        <f t="shared" si="4951"/>
        <v>0</v>
      </c>
      <c r="AC2512" s="29">
        <f t="shared" si="4952"/>
        <v>0</v>
      </c>
      <c r="AD2512" s="29">
        <f t="shared" si="4953"/>
        <v>0</v>
      </c>
      <c r="AE2512" s="30" t="e">
        <f t="shared" si="4862"/>
        <v>#DIV/0!</v>
      </c>
      <c r="AF2512" s="65">
        <f t="shared" si="4954"/>
        <v>0</v>
      </c>
      <c r="AG2512" s="65">
        <f t="shared" si="4955"/>
        <v>0</v>
      </c>
      <c r="AH2512" s="66">
        <f t="shared" si="4956"/>
        <v>0</v>
      </c>
      <c r="AI2512" s="66">
        <f t="shared" si="4957"/>
        <v>0</v>
      </c>
      <c r="AJ2512" s="66">
        <f t="shared" si="4958"/>
        <v>0</v>
      </c>
      <c r="AK2512" s="66">
        <f t="shared" si="4959"/>
        <v>0</v>
      </c>
      <c r="AL2512" s="66">
        <f t="shared" si="4863"/>
        <v>0</v>
      </c>
      <c r="AM2512" s="66">
        <f t="shared" si="4864"/>
        <v>0</v>
      </c>
      <c r="AN2512" s="48" t="s">
        <v>36</v>
      </c>
      <c r="AO2512" s="24"/>
      <c r="AP2512" s="24"/>
      <c r="AQ2512" s="24"/>
      <c r="AR2512" s="24"/>
      <c r="AS2512" s="24"/>
    </row>
    <row r="2513" s="33" customFormat="1" ht="31.5" hidden="1">
      <c r="B2513" s="34" t="s">
        <v>850</v>
      </c>
      <c r="C2513" s="34" t="s">
        <v>135</v>
      </c>
      <c r="D2513" s="34" t="s">
        <v>117</v>
      </c>
      <c r="E2513" s="35" t="str">
        <f t="shared" si="4891"/>
        <v>0603</v>
      </c>
      <c r="F2513" s="34"/>
      <c r="G2513" s="34"/>
      <c r="H2513" s="36" t="s">
        <v>275</v>
      </c>
      <c r="I2513" s="37">
        <f t="shared" si="4960"/>
        <v>0</v>
      </c>
      <c r="J2513" s="37">
        <f t="shared" si="4961"/>
        <v>0</v>
      </c>
      <c r="K2513" s="37">
        <f t="shared" si="4962"/>
        <v>0</v>
      </c>
      <c r="L2513" s="37">
        <f t="shared" si="4963"/>
        <v>0</v>
      </c>
      <c r="M2513" s="37">
        <f t="shared" si="4964"/>
        <v>0</v>
      </c>
      <c r="N2513" s="37">
        <f t="shared" si="4965"/>
        <v>0</v>
      </c>
      <c r="O2513" s="37">
        <f t="shared" si="4939"/>
        <v>0</v>
      </c>
      <c r="P2513" s="37">
        <f t="shared" si="4940"/>
        <v>0</v>
      </c>
      <c r="Q2513" s="37">
        <f t="shared" si="4941"/>
        <v>0</v>
      </c>
      <c r="R2513" s="37">
        <f t="shared" si="4942"/>
        <v>0</v>
      </c>
      <c r="S2513" s="37">
        <f t="shared" si="4943"/>
        <v>0</v>
      </c>
      <c r="T2513" s="37">
        <f t="shared" si="4944"/>
        <v>0</v>
      </c>
      <c r="U2513" s="37">
        <v>0</v>
      </c>
      <c r="V2513" s="37">
        <f t="shared" si="4892"/>
        <v>0</v>
      </c>
      <c r="W2513" s="37">
        <f t="shared" si="4946"/>
        <v>0</v>
      </c>
      <c r="X2513" s="37">
        <f t="shared" si="4947"/>
        <v>0</v>
      </c>
      <c r="Y2513" s="37">
        <f t="shared" si="4948"/>
        <v>0</v>
      </c>
      <c r="Z2513" s="37">
        <f t="shared" si="4949"/>
        <v>0</v>
      </c>
      <c r="AA2513" s="37">
        <f t="shared" si="4950"/>
        <v>0</v>
      </c>
      <c r="AB2513" s="37">
        <f t="shared" si="4951"/>
        <v>0</v>
      </c>
      <c r="AC2513" s="38">
        <f t="shared" si="4952"/>
        <v>0</v>
      </c>
      <c r="AD2513" s="38">
        <f t="shared" si="4953"/>
        <v>0</v>
      </c>
      <c r="AE2513" s="39" t="e">
        <f t="shared" si="4862"/>
        <v>#DIV/0!</v>
      </c>
      <c r="AF2513" s="53">
        <f t="shared" si="4954"/>
        <v>0</v>
      </c>
      <c r="AG2513" s="53">
        <f t="shared" si="4955"/>
        <v>0</v>
      </c>
      <c r="AH2513" s="54">
        <f t="shared" si="4956"/>
        <v>0</v>
      </c>
      <c r="AI2513" s="54">
        <f t="shared" si="4957"/>
        <v>0</v>
      </c>
      <c r="AJ2513" s="54">
        <f t="shared" si="4958"/>
        <v>0</v>
      </c>
      <c r="AK2513" s="54">
        <f t="shared" si="4959"/>
        <v>0</v>
      </c>
      <c r="AL2513" s="54">
        <f t="shared" si="4863"/>
        <v>0</v>
      </c>
      <c r="AM2513" s="54">
        <f t="shared" si="4864"/>
        <v>0</v>
      </c>
      <c r="AN2513" s="48" t="s">
        <v>36</v>
      </c>
      <c r="AO2513" s="33"/>
      <c r="AP2513" s="33"/>
      <c r="AQ2513" s="33"/>
      <c r="AR2513" s="33"/>
      <c r="AS2513" s="33"/>
    </row>
    <row r="2514" ht="31.5" hidden="1">
      <c r="B2514" s="41" t="s">
        <v>850</v>
      </c>
      <c r="C2514" s="41" t="s">
        <v>135</v>
      </c>
      <c r="D2514" s="41" t="s">
        <v>117</v>
      </c>
      <c r="E2514" s="26" t="str">
        <f t="shared" si="4891"/>
        <v>0603</v>
      </c>
      <c r="F2514" s="41" t="s">
        <v>207</v>
      </c>
      <c r="G2514" s="41"/>
      <c r="H2514" s="42" t="s">
        <v>208</v>
      </c>
      <c r="I2514" s="43">
        <f t="shared" si="4960"/>
        <v>0</v>
      </c>
      <c r="J2514" s="43">
        <f t="shared" si="4961"/>
        <v>0</v>
      </c>
      <c r="K2514" s="43">
        <f t="shared" si="4962"/>
        <v>0</v>
      </c>
      <c r="L2514" s="43">
        <f t="shared" si="4963"/>
        <v>0</v>
      </c>
      <c r="M2514" s="43">
        <f t="shared" si="4964"/>
        <v>0</v>
      </c>
      <c r="N2514" s="43">
        <f t="shared" si="4965"/>
        <v>0</v>
      </c>
      <c r="O2514" s="43">
        <f t="shared" si="4939"/>
        <v>0</v>
      </c>
      <c r="P2514" s="43">
        <f t="shared" si="4940"/>
        <v>0</v>
      </c>
      <c r="Q2514" s="43">
        <f t="shared" si="4941"/>
        <v>0</v>
      </c>
      <c r="R2514" s="43">
        <f t="shared" si="4942"/>
        <v>0</v>
      </c>
      <c r="S2514" s="43">
        <f t="shared" si="4943"/>
        <v>0</v>
      </c>
      <c r="T2514" s="43">
        <f t="shared" si="4944"/>
        <v>0</v>
      </c>
      <c r="U2514" s="43">
        <v>0</v>
      </c>
      <c r="V2514" s="43">
        <f t="shared" si="4892"/>
        <v>0</v>
      </c>
      <c r="W2514" s="43">
        <f t="shared" si="4946"/>
        <v>0</v>
      </c>
      <c r="X2514" s="43">
        <f t="shared" si="4947"/>
        <v>0</v>
      </c>
      <c r="Y2514" s="43">
        <f t="shared" si="4948"/>
        <v>0</v>
      </c>
      <c r="Z2514" s="43">
        <f t="shared" si="4949"/>
        <v>0</v>
      </c>
      <c r="AA2514" s="43">
        <f t="shared" si="4950"/>
        <v>0</v>
      </c>
      <c r="AB2514" s="43">
        <f t="shared" si="4951"/>
        <v>0</v>
      </c>
      <c r="AC2514" s="44">
        <f t="shared" si="4952"/>
        <v>0</v>
      </c>
      <c r="AD2514" s="44">
        <f t="shared" si="4953"/>
        <v>0</v>
      </c>
      <c r="AE2514" s="45" t="e">
        <f t="shared" si="4862"/>
        <v>#DIV/0!</v>
      </c>
      <c r="AF2514" s="46">
        <f t="shared" si="4954"/>
        <v>0</v>
      </c>
      <c r="AG2514" s="46">
        <f t="shared" si="4955"/>
        <v>0</v>
      </c>
      <c r="AH2514" s="47">
        <f t="shared" si="4956"/>
        <v>0</v>
      </c>
      <c r="AI2514" s="47">
        <f t="shared" si="4957"/>
        <v>0</v>
      </c>
      <c r="AJ2514" s="47">
        <f t="shared" si="4958"/>
        <v>0</v>
      </c>
      <c r="AK2514" s="47">
        <f t="shared" si="4959"/>
        <v>0</v>
      </c>
      <c r="AL2514" s="47">
        <f t="shared" si="4863"/>
        <v>0</v>
      </c>
      <c r="AM2514" s="47">
        <f t="shared" si="4864"/>
        <v>0</v>
      </c>
      <c r="AN2514" s="48" t="s">
        <v>36</v>
      </c>
      <c r="AO2514" s="1"/>
      <c r="AP2514" s="1"/>
      <c r="AQ2514" s="1"/>
      <c r="AR2514" s="1"/>
      <c r="AS2514" s="1"/>
    </row>
    <row r="2515" ht="31.5" hidden="1">
      <c r="B2515" s="41" t="s">
        <v>850</v>
      </c>
      <c r="C2515" s="41" t="s">
        <v>135</v>
      </c>
      <c r="D2515" s="41" t="s">
        <v>117</v>
      </c>
      <c r="E2515" s="26" t="str">
        <f t="shared" si="4891"/>
        <v>0603</v>
      </c>
      <c r="F2515" s="41" t="s">
        <v>209</v>
      </c>
      <c r="G2515" s="41"/>
      <c r="H2515" s="42" t="s">
        <v>210</v>
      </c>
      <c r="I2515" s="43">
        <f>I2520+I2516</f>
        <v>0</v>
      </c>
      <c r="J2515" s="43">
        <f>J2520+J2516</f>
        <v>0</v>
      </c>
      <c r="K2515" s="43">
        <f>K2520+K2516</f>
        <v>0</v>
      </c>
      <c r="L2515" s="43">
        <f>L2520+L2516</f>
        <v>0</v>
      </c>
      <c r="M2515" s="43">
        <f>M2520+M2516</f>
        <v>0</v>
      </c>
      <c r="N2515" s="43">
        <f>N2520+N2516</f>
        <v>0</v>
      </c>
      <c r="O2515" s="43">
        <f>O2520+O2516</f>
        <v>0</v>
      </c>
      <c r="P2515" s="43">
        <f>P2520+P2516</f>
        <v>0</v>
      </c>
      <c r="Q2515" s="43">
        <f>Q2520+Q2516</f>
        <v>0</v>
      </c>
      <c r="R2515" s="43">
        <f>R2520+R2516</f>
        <v>0</v>
      </c>
      <c r="S2515" s="43">
        <f>S2520+S2516</f>
        <v>0</v>
      </c>
      <c r="T2515" s="43">
        <f>T2520+T2516</f>
        <v>0</v>
      </c>
      <c r="U2515" s="43">
        <v>0</v>
      </c>
      <c r="V2515" s="43">
        <f t="shared" si="4892"/>
        <v>0</v>
      </c>
      <c r="W2515" s="43">
        <f>W2520+W2516</f>
        <v>0</v>
      </c>
      <c r="X2515" s="43">
        <f>X2520+X2516</f>
        <v>0</v>
      </c>
      <c r="Y2515" s="43">
        <f>Y2520+Y2516</f>
        <v>0</v>
      </c>
      <c r="Z2515" s="43">
        <f>Z2520+Z2516</f>
        <v>0</v>
      </c>
      <c r="AA2515" s="43">
        <f>AA2520+AA2516</f>
        <v>0</v>
      </c>
      <c r="AB2515" s="43">
        <f>AB2520+AB2516</f>
        <v>0</v>
      </c>
      <c r="AC2515" s="44">
        <f>AC2520+AC2516</f>
        <v>0</v>
      </c>
      <c r="AD2515" s="44">
        <f>AD2520+AD2516</f>
        <v>0</v>
      </c>
      <c r="AE2515" s="45" t="e">
        <f t="shared" si="4862"/>
        <v>#DIV/0!</v>
      </c>
      <c r="AF2515" s="46">
        <f>AF2520+AF2516</f>
        <v>0</v>
      </c>
      <c r="AG2515" s="46">
        <f>AG2520+AG2516</f>
        <v>0</v>
      </c>
      <c r="AH2515" s="47">
        <f>AH2520+AH2516</f>
        <v>0</v>
      </c>
      <c r="AI2515" s="47">
        <f>AI2520+AI2516</f>
        <v>0</v>
      </c>
      <c r="AJ2515" s="47">
        <f>AJ2520+AJ2516</f>
        <v>0</v>
      </c>
      <c r="AK2515" s="47">
        <f>AK2520+AK2516</f>
        <v>0</v>
      </c>
      <c r="AL2515" s="47">
        <f t="shared" si="4863"/>
        <v>0</v>
      </c>
      <c r="AM2515" s="47">
        <f t="shared" si="4864"/>
        <v>0</v>
      </c>
      <c r="AN2515" s="48" t="s">
        <v>36</v>
      </c>
      <c r="AO2515" s="1"/>
      <c r="AP2515" s="1"/>
      <c r="AQ2515" s="1"/>
      <c r="AR2515" s="1"/>
      <c r="AS2515" s="1"/>
    </row>
    <row r="2516" ht="31.5" hidden="1">
      <c r="B2516" s="41" t="s">
        <v>850</v>
      </c>
      <c r="C2516" s="41" t="s">
        <v>135</v>
      </c>
      <c r="D2516" s="41" t="s">
        <v>117</v>
      </c>
      <c r="E2516" s="26" t="str">
        <f t="shared" si="4891"/>
        <v>0603</v>
      </c>
      <c r="F2516" s="41" t="s">
        <v>260</v>
      </c>
      <c r="G2516" s="41"/>
      <c r="H2516" s="42" t="s">
        <v>261</v>
      </c>
      <c r="I2516" s="43">
        <f t="shared" ref="I2516:I2524" si="4966">I2517</f>
        <v>0</v>
      </c>
      <c r="J2516" s="43">
        <f t="shared" ref="J2516:J2524" si="4967">J2517</f>
        <v>0</v>
      </c>
      <c r="K2516" s="43">
        <f t="shared" ref="K2516:K2524" si="4968">K2517</f>
        <v>0</v>
      </c>
      <c r="L2516" s="43">
        <f t="shared" ref="L2516:L2524" si="4969">L2517</f>
        <v>0</v>
      </c>
      <c r="M2516" s="43">
        <f t="shared" ref="M2516:M2524" si="4970">M2517</f>
        <v>0</v>
      </c>
      <c r="N2516" s="43">
        <f t="shared" ref="N2516:N2524" si="4971">N2517</f>
        <v>0</v>
      </c>
      <c r="O2516" s="43">
        <f t="shared" ref="O2516:O2524" si="4972">O2517</f>
        <v>0</v>
      </c>
      <c r="P2516" s="43">
        <f t="shared" ref="P2516:P2524" si="4973">P2517</f>
        <v>0</v>
      </c>
      <c r="Q2516" s="43">
        <f t="shared" ref="Q2516:Q2524" si="4974">Q2517</f>
        <v>0</v>
      </c>
      <c r="R2516" s="43">
        <f t="shared" ref="R2516:R2524" si="4975">R2517</f>
        <v>0</v>
      </c>
      <c r="S2516" s="43">
        <f t="shared" ref="S2516:S2524" si="4976">S2517</f>
        <v>0</v>
      </c>
      <c r="T2516" s="43">
        <f t="shared" ref="T2516:T2524" si="4977">T2517</f>
        <v>0</v>
      </c>
      <c r="U2516" s="43">
        <v>0</v>
      </c>
      <c r="V2516" s="43">
        <f t="shared" si="4892"/>
        <v>0</v>
      </c>
      <c r="W2516" s="43">
        <f t="shared" ref="W2516:W2524" si="4978">W2517</f>
        <v>0</v>
      </c>
      <c r="X2516" s="43">
        <f t="shared" ref="X2516:X2524" si="4979">X2517</f>
        <v>0</v>
      </c>
      <c r="Y2516" s="43">
        <f t="shared" ref="Y2516:Y2524" si="4980">Y2517</f>
        <v>0</v>
      </c>
      <c r="Z2516" s="43">
        <f t="shared" ref="Z2516:Z2524" si="4981">Z2517</f>
        <v>0</v>
      </c>
      <c r="AA2516" s="43">
        <f t="shared" ref="AA2516:AA2524" si="4982">AA2517</f>
        <v>0</v>
      </c>
      <c r="AB2516" s="43">
        <f t="shared" ref="AB2516:AB2524" si="4983">AB2517</f>
        <v>0</v>
      </c>
      <c r="AC2516" s="44">
        <f t="shared" ref="AC2516:AC2524" si="4984">AC2517</f>
        <v>0</v>
      </c>
      <c r="AD2516" s="44">
        <f t="shared" ref="AD2516:AD2524" si="4985">AD2517</f>
        <v>0</v>
      </c>
      <c r="AE2516" s="45" t="e">
        <f t="shared" si="4862"/>
        <v>#DIV/0!</v>
      </c>
      <c r="AF2516" s="46">
        <f t="shared" ref="AF2516:AF2524" si="4986">AF2517</f>
        <v>0</v>
      </c>
      <c r="AG2516" s="46">
        <f t="shared" ref="AG2516:AG2524" si="4987">AG2517</f>
        <v>0</v>
      </c>
      <c r="AH2516" s="47">
        <f t="shared" ref="AH2516:AH2524" si="4988">AH2517</f>
        <v>0</v>
      </c>
      <c r="AI2516" s="47">
        <f t="shared" ref="AI2516:AI2524" si="4989">AI2517</f>
        <v>0</v>
      </c>
      <c r="AJ2516" s="47">
        <f t="shared" ref="AJ2516:AJ2524" si="4990">AJ2517</f>
        <v>0</v>
      </c>
      <c r="AK2516" s="47">
        <f t="shared" ref="AK2516:AK2524" si="4991">AK2517</f>
        <v>0</v>
      </c>
      <c r="AL2516" s="47">
        <f t="shared" si="4863"/>
        <v>0</v>
      </c>
      <c r="AM2516" s="47">
        <f t="shared" si="4864"/>
        <v>0</v>
      </c>
      <c r="AN2516" s="48" t="s">
        <v>36</v>
      </c>
      <c r="AR2516" s="1"/>
      <c r="AS2516" s="1"/>
    </row>
    <row r="2517" hidden="1">
      <c r="B2517" s="41" t="s">
        <v>850</v>
      </c>
      <c r="C2517" s="41" t="s">
        <v>135</v>
      </c>
      <c r="D2517" s="41" t="s">
        <v>117</v>
      </c>
      <c r="E2517" s="26" t="str">
        <f t="shared" si="4891"/>
        <v>0603</v>
      </c>
      <c r="F2517" s="41" t="s">
        <v>262</v>
      </c>
      <c r="G2517" s="41"/>
      <c r="H2517" s="42" t="s">
        <v>263</v>
      </c>
      <c r="I2517" s="43">
        <f t="shared" si="4966"/>
        <v>0</v>
      </c>
      <c r="J2517" s="43">
        <f t="shared" si="4967"/>
        <v>0</v>
      </c>
      <c r="K2517" s="43">
        <f t="shared" si="4968"/>
        <v>0</v>
      </c>
      <c r="L2517" s="43">
        <f t="shared" si="4969"/>
        <v>0</v>
      </c>
      <c r="M2517" s="43">
        <f t="shared" si="4970"/>
        <v>0</v>
      </c>
      <c r="N2517" s="43">
        <f t="shared" si="4971"/>
        <v>0</v>
      </c>
      <c r="O2517" s="43">
        <f t="shared" si="4972"/>
        <v>0</v>
      </c>
      <c r="P2517" s="43">
        <f t="shared" si="4973"/>
        <v>0</v>
      </c>
      <c r="Q2517" s="43">
        <f t="shared" si="4974"/>
        <v>0</v>
      </c>
      <c r="R2517" s="43">
        <f t="shared" si="4975"/>
        <v>0</v>
      </c>
      <c r="S2517" s="43">
        <f t="shared" si="4976"/>
        <v>0</v>
      </c>
      <c r="T2517" s="43">
        <f t="shared" si="4977"/>
        <v>0</v>
      </c>
      <c r="U2517" s="43">
        <v>0</v>
      </c>
      <c r="V2517" s="43">
        <f t="shared" si="4892"/>
        <v>0</v>
      </c>
      <c r="W2517" s="43">
        <f t="shared" si="4978"/>
        <v>0</v>
      </c>
      <c r="X2517" s="43">
        <f t="shared" si="4979"/>
        <v>0</v>
      </c>
      <c r="Y2517" s="43">
        <f t="shared" si="4980"/>
        <v>0</v>
      </c>
      <c r="Z2517" s="43">
        <f t="shared" si="4981"/>
        <v>0</v>
      </c>
      <c r="AA2517" s="43">
        <f t="shared" si="4982"/>
        <v>0</v>
      </c>
      <c r="AB2517" s="43">
        <f t="shared" si="4983"/>
        <v>0</v>
      </c>
      <c r="AC2517" s="44">
        <f t="shared" si="4984"/>
        <v>0</v>
      </c>
      <c r="AD2517" s="44">
        <f t="shared" si="4985"/>
        <v>0</v>
      </c>
      <c r="AE2517" s="45" t="e">
        <f t="shared" si="4862"/>
        <v>#DIV/0!</v>
      </c>
      <c r="AF2517" s="46">
        <f t="shared" si="4986"/>
        <v>0</v>
      </c>
      <c r="AG2517" s="46">
        <f t="shared" si="4987"/>
        <v>0</v>
      </c>
      <c r="AH2517" s="47">
        <f t="shared" si="4988"/>
        <v>0</v>
      </c>
      <c r="AI2517" s="47">
        <f t="shared" si="4989"/>
        <v>0</v>
      </c>
      <c r="AJ2517" s="47">
        <f t="shared" si="4990"/>
        <v>0</v>
      </c>
      <c r="AK2517" s="47">
        <f t="shared" si="4991"/>
        <v>0</v>
      </c>
      <c r="AL2517" s="47">
        <f t="shared" si="4863"/>
        <v>0</v>
      </c>
      <c r="AM2517" s="47">
        <f t="shared" si="4864"/>
        <v>0</v>
      </c>
      <c r="AN2517" s="48" t="s">
        <v>36</v>
      </c>
      <c r="AO2517" s="1"/>
      <c r="AP2517" s="1"/>
      <c r="AQ2517" s="1"/>
      <c r="AR2517" s="1"/>
      <c r="AS2517" s="1"/>
    </row>
    <row r="2518" ht="31.5" hidden="1">
      <c r="B2518" s="41" t="s">
        <v>850</v>
      </c>
      <c r="C2518" s="41" t="s">
        <v>135</v>
      </c>
      <c r="D2518" s="41" t="s">
        <v>117</v>
      </c>
      <c r="E2518" s="26" t="str">
        <f t="shared" si="4891"/>
        <v>0603</v>
      </c>
      <c r="F2518" s="41" t="s">
        <v>262</v>
      </c>
      <c r="G2518" s="41" t="s">
        <v>53</v>
      </c>
      <c r="H2518" s="42" t="s">
        <v>54</v>
      </c>
      <c r="I2518" s="43">
        <f t="shared" si="4966"/>
        <v>0</v>
      </c>
      <c r="J2518" s="43">
        <f t="shared" si="4967"/>
        <v>0</v>
      </c>
      <c r="K2518" s="43">
        <f t="shared" si="4968"/>
        <v>0</v>
      </c>
      <c r="L2518" s="43">
        <f t="shared" si="4969"/>
        <v>0</v>
      </c>
      <c r="M2518" s="43">
        <f t="shared" si="4970"/>
        <v>0</v>
      </c>
      <c r="N2518" s="43">
        <f t="shared" si="4971"/>
        <v>0</v>
      </c>
      <c r="O2518" s="43">
        <f t="shared" si="4972"/>
        <v>0</v>
      </c>
      <c r="P2518" s="43">
        <f t="shared" si="4973"/>
        <v>0</v>
      </c>
      <c r="Q2518" s="43">
        <f t="shared" si="4974"/>
        <v>0</v>
      </c>
      <c r="R2518" s="43">
        <f t="shared" si="4975"/>
        <v>0</v>
      </c>
      <c r="S2518" s="43">
        <f t="shared" si="4976"/>
        <v>0</v>
      </c>
      <c r="T2518" s="43">
        <f t="shared" si="4977"/>
        <v>0</v>
      </c>
      <c r="U2518" s="43">
        <v>0</v>
      </c>
      <c r="V2518" s="43">
        <f t="shared" si="4892"/>
        <v>0</v>
      </c>
      <c r="W2518" s="43">
        <f t="shared" si="4978"/>
        <v>0</v>
      </c>
      <c r="X2518" s="43">
        <f t="shared" si="4979"/>
        <v>0</v>
      </c>
      <c r="Y2518" s="43">
        <f t="shared" si="4980"/>
        <v>0</v>
      </c>
      <c r="Z2518" s="43">
        <f t="shared" si="4981"/>
        <v>0</v>
      </c>
      <c r="AA2518" s="43">
        <f t="shared" si="4982"/>
        <v>0</v>
      </c>
      <c r="AB2518" s="43">
        <f t="shared" si="4983"/>
        <v>0</v>
      </c>
      <c r="AC2518" s="44">
        <f t="shared" si="4984"/>
        <v>0</v>
      </c>
      <c r="AD2518" s="44">
        <f t="shared" si="4985"/>
        <v>0</v>
      </c>
      <c r="AE2518" s="45" t="e">
        <f t="shared" si="4862"/>
        <v>#DIV/0!</v>
      </c>
      <c r="AF2518" s="46">
        <f t="shared" si="4986"/>
        <v>0</v>
      </c>
      <c r="AG2518" s="46">
        <f t="shared" si="4987"/>
        <v>0</v>
      </c>
      <c r="AH2518" s="47">
        <f t="shared" si="4988"/>
        <v>0</v>
      </c>
      <c r="AI2518" s="47">
        <f t="shared" si="4989"/>
        <v>0</v>
      </c>
      <c r="AJ2518" s="47">
        <f t="shared" si="4990"/>
        <v>0</v>
      </c>
      <c r="AK2518" s="47">
        <f t="shared" si="4991"/>
        <v>0</v>
      </c>
      <c r="AL2518" s="47">
        <f t="shared" si="4863"/>
        <v>0</v>
      </c>
      <c r="AM2518" s="47">
        <f t="shared" si="4864"/>
        <v>0</v>
      </c>
      <c r="AN2518" s="48" t="s">
        <v>36</v>
      </c>
      <c r="AO2518" s="1"/>
      <c r="AP2518" s="1"/>
      <c r="AQ2518" s="1"/>
      <c r="AR2518" s="1"/>
      <c r="AS2518" s="1"/>
    </row>
    <row r="2519" ht="31.5" hidden="1">
      <c r="B2519" s="41" t="s">
        <v>850</v>
      </c>
      <c r="C2519" s="41" t="s">
        <v>135</v>
      </c>
      <c r="D2519" s="41" t="s">
        <v>117</v>
      </c>
      <c r="E2519" s="26" t="str">
        <f t="shared" si="4891"/>
        <v>0603</v>
      </c>
      <c r="F2519" s="41" t="s">
        <v>262</v>
      </c>
      <c r="G2519" s="41" t="s">
        <v>55</v>
      </c>
      <c r="H2519" s="42" t="s">
        <v>56</v>
      </c>
      <c r="I2519" s="43"/>
      <c r="J2519" s="43"/>
      <c r="K2519" s="43"/>
      <c r="L2519" s="43"/>
      <c r="M2519" s="43"/>
      <c r="N2519" s="43"/>
      <c r="O2519" s="43">
        <v>0</v>
      </c>
      <c r="P2519" s="43">
        <v>0</v>
      </c>
      <c r="Q2519" s="43">
        <v>0</v>
      </c>
      <c r="R2519" s="43">
        <v>0</v>
      </c>
      <c r="S2519" s="43">
        <v>0</v>
      </c>
      <c r="T2519" s="43">
        <v>0</v>
      </c>
      <c r="U2519" s="43">
        <v>0</v>
      </c>
      <c r="V2519" s="43">
        <f t="shared" si="4892"/>
        <v>0</v>
      </c>
      <c r="W2519" s="43"/>
      <c r="X2519" s="43"/>
      <c r="Y2519" s="43"/>
      <c r="Z2519" s="43"/>
      <c r="AA2519" s="43"/>
      <c r="AB2519" s="43">
        <v>0</v>
      </c>
      <c r="AC2519" s="44">
        <v>0</v>
      </c>
      <c r="AD2519" s="44">
        <v>0</v>
      </c>
      <c r="AE2519" s="45" t="e">
        <f t="shared" si="4862"/>
        <v>#DIV/0!</v>
      </c>
      <c r="AF2519" s="46">
        <v>0</v>
      </c>
      <c r="AG2519" s="46">
        <v>0</v>
      </c>
      <c r="AH2519" s="47">
        <v>0</v>
      </c>
      <c r="AI2519" s="47">
        <v>0</v>
      </c>
      <c r="AJ2519" s="47">
        <v>0</v>
      </c>
      <c r="AK2519" s="47">
        <v>0</v>
      </c>
      <c r="AL2519" s="47">
        <f t="shared" si="4863"/>
        <v>0</v>
      </c>
      <c r="AM2519" s="47">
        <f t="shared" si="4864"/>
        <v>0</v>
      </c>
      <c r="AN2519" s="48" t="s">
        <v>36</v>
      </c>
      <c r="AO2519" s="1"/>
      <c r="AP2519" s="1"/>
      <c r="AQ2519" s="1"/>
      <c r="AR2519" s="1"/>
      <c r="AS2519" s="1"/>
    </row>
    <row r="2520" ht="31.5" hidden="1">
      <c r="B2520" s="41" t="s">
        <v>850</v>
      </c>
      <c r="C2520" s="41" t="s">
        <v>135</v>
      </c>
      <c r="D2520" s="41" t="s">
        <v>117</v>
      </c>
      <c r="E2520" s="26" t="str">
        <f t="shared" si="4891"/>
        <v>0603</v>
      </c>
      <c r="F2520" s="41" t="s">
        <v>282</v>
      </c>
      <c r="G2520" s="41"/>
      <c r="H2520" s="42" t="s">
        <v>283</v>
      </c>
      <c r="I2520" s="43">
        <f t="shared" si="4966"/>
        <v>0</v>
      </c>
      <c r="J2520" s="43">
        <f t="shared" si="4967"/>
        <v>0</v>
      </c>
      <c r="K2520" s="43">
        <f t="shared" si="4968"/>
        <v>0</v>
      </c>
      <c r="L2520" s="43">
        <f t="shared" si="4969"/>
        <v>0</v>
      </c>
      <c r="M2520" s="43">
        <f t="shared" si="4970"/>
        <v>0</v>
      </c>
      <c r="N2520" s="43">
        <f t="shared" si="4971"/>
        <v>0</v>
      </c>
      <c r="O2520" s="43">
        <f t="shared" si="4972"/>
        <v>0</v>
      </c>
      <c r="P2520" s="43">
        <f t="shared" si="4973"/>
        <v>0</v>
      </c>
      <c r="Q2520" s="43">
        <f t="shared" si="4974"/>
        <v>0</v>
      </c>
      <c r="R2520" s="43">
        <f t="shared" si="4975"/>
        <v>0</v>
      </c>
      <c r="S2520" s="43">
        <f t="shared" si="4976"/>
        <v>0</v>
      </c>
      <c r="T2520" s="43">
        <f t="shared" si="4977"/>
        <v>0</v>
      </c>
      <c r="U2520" s="43">
        <v>0</v>
      </c>
      <c r="V2520" s="43">
        <f t="shared" si="4892"/>
        <v>0</v>
      </c>
      <c r="W2520" s="43">
        <f t="shared" si="4978"/>
        <v>0</v>
      </c>
      <c r="X2520" s="43">
        <f t="shared" si="4979"/>
        <v>0</v>
      </c>
      <c r="Y2520" s="43">
        <f t="shared" si="4980"/>
        <v>0</v>
      </c>
      <c r="Z2520" s="43">
        <f t="shared" si="4981"/>
        <v>0</v>
      </c>
      <c r="AA2520" s="43">
        <f t="shared" si="4982"/>
        <v>0</v>
      </c>
      <c r="AB2520" s="43">
        <f t="shared" si="4983"/>
        <v>0</v>
      </c>
      <c r="AC2520" s="44">
        <f t="shared" si="4984"/>
        <v>0</v>
      </c>
      <c r="AD2520" s="44">
        <f t="shared" si="4985"/>
        <v>0</v>
      </c>
      <c r="AE2520" s="45" t="e">
        <f t="shared" si="4862"/>
        <v>#DIV/0!</v>
      </c>
      <c r="AF2520" s="46">
        <f t="shared" si="4986"/>
        <v>0</v>
      </c>
      <c r="AG2520" s="46">
        <f t="shared" si="4987"/>
        <v>0</v>
      </c>
      <c r="AH2520" s="47">
        <f t="shared" si="4988"/>
        <v>0</v>
      </c>
      <c r="AI2520" s="47">
        <f t="shared" si="4989"/>
        <v>0</v>
      </c>
      <c r="AJ2520" s="47">
        <f t="shared" si="4990"/>
        <v>0</v>
      </c>
      <c r="AK2520" s="47">
        <f t="shared" si="4991"/>
        <v>0</v>
      </c>
      <c r="AL2520" s="47">
        <f t="shared" si="4863"/>
        <v>0</v>
      </c>
      <c r="AM2520" s="47">
        <f t="shared" si="4864"/>
        <v>0</v>
      </c>
      <c r="AN2520" s="48" t="s">
        <v>36</v>
      </c>
      <c r="AR2520" s="1"/>
      <c r="AS2520" s="1"/>
    </row>
    <row r="2521" ht="31.5" hidden="1">
      <c r="B2521" s="41" t="s">
        <v>850</v>
      </c>
      <c r="C2521" s="41" t="s">
        <v>135</v>
      </c>
      <c r="D2521" s="41" t="s">
        <v>117</v>
      </c>
      <c r="E2521" s="26" t="str">
        <f t="shared" si="4891"/>
        <v>0603</v>
      </c>
      <c r="F2521" s="41" t="s">
        <v>284</v>
      </c>
      <c r="G2521" s="41"/>
      <c r="H2521" s="42" t="s">
        <v>285</v>
      </c>
      <c r="I2521" s="43">
        <f t="shared" si="4966"/>
        <v>0</v>
      </c>
      <c r="J2521" s="43">
        <f t="shared" si="4967"/>
        <v>0</v>
      </c>
      <c r="K2521" s="43">
        <f t="shared" si="4968"/>
        <v>0</v>
      </c>
      <c r="L2521" s="43">
        <f t="shared" si="4969"/>
        <v>0</v>
      </c>
      <c r="M2521" s="43">
        <f t="shared" si="4970"/>
        <v>0</v>
      </c>
      <c r="N2521" s="43">
        <f t="shared" si="4971"/>
        <v>0</v>
      </c>
      <c r="O2521" s="43">
        <f t="shared" si="4972"/>
        <v>0</v>
      </c>
      <c r="P2521" s="43">
        <f t="shared" si="4973"/>
        <v>0</v>
      </c>
      <c r="Q2521" s="43">
        <f t="shared" si="4974"/>
        <v>0</v>
      </c>
      <c r="R2521" s="43">
        <f t="shared" si="4975"/>
        <v>0</v>
      </c>
      <c r="S2521" s="43">
        <f t="shared" si="4976"/>
        <v>0</v>
      </c>
      <c r="T2521" s="43">
        <f t="shared" si="4977"/>
        <v>0</v>
      </c>
      <c r="U2521" s="43">
        <v>0</v>
      </c>
      <c r="V2521" s="43">
        <f t="shared" si="4892"/>
        <v>0</v>
      </c>
      <c r="W2521" s="43">
        <f t="shared" si="4978"/>
        <v>0</v>
      </c>
      <c r="X2521" s="43">
        <f t="shared" si="4979"/>
        <v>0</v>
      </c>
      <c r="Y2521" s="43">
        <f t="shared" si="4980"/>
        <v>0</v>
      </c>
      <c r="Z2521" s="43">
        <f t="shared" si="4981"/>
        <v>0</v>
      </c>
      <c r="AA2521" s="43">
        <f t="shared" si="4982"/>
        <v>0</v>
      </c>
      <c r="AB2521" s="43">
        <f t="shared" si="4983"/>
        <v>0</v>
      </c>
      <c r="AC2521" s="44">
        <f t="shared" si="4984"/>
        <v>0</v>
      </c>
      <c r="AD2521" s="44">
        <f t="shared" si="4985"/>
        <v>0</v>
      </c>
      <c r="AE2521" s="45" t="e">
        <f t="shared" si="4862"/>
        <v>#DIV/0!</v>
      </c>
      <c r="AF2521" s="46">
        <f t="shared" si="4986"/>
        <v>0</v>
      </c>
      <c r="AG2521" s="46">
        <f t="shared" si="4987"/>
        <v>0</v>
      </c>
      <c r="AH2521" s="47">
        <f t="shared" si="4988"/>
        <v>0</v>
      </c>
      <c r="AI2521" s="47">
        <f t="shared" si="4989"/>
        <v>0</v>
      </c>
      <c r="AJ2521" s="47">
        <f t="shared" si="4990"/>
        <v>0</v>
      </c>
      <c r="AK2521" s="47">
        <f t="shared" si="4991"/>
        <v>0</v>
      </c>
      <c r="AL2521" s="47">
        <f t="shared" si="4863"/>
        <v>0</v>
      </c>
      <c r="AM2521" s="47">
        <f t="shared" si="4864"/>
        <v>0</v>
      </c>
      <c r="AN2521" s="48" t="s">
        <v>36</v>
      </c>
      <c r="AO2521" s="1"/>
      <c r="AP2521" s="1"/>
      <c r="AQ2521" s="1"/>
      <c r="AR2521" s="1"/>
      <c r="AS2521" s="1"/>
    </row>
    <row r="2522" ht="31.5" hidden="1">
      <c r="B2522" s="41" t="s">
        <v>850</v>
      </c>
      <c r="C2522" s="41" t="s">
        <v>135</v>
      </c>
      <c r="D2522" s="41" t="s">
        <v>117</v>
      </c>
      <c r="E2522" s="26" t="str">
        <f t="shared" si="4891"/>
        <v>0603</v>
      </c>
      <c r="F2522" s="41" t="s">
        <v>284</v>
      </c>
      <c r="G2522" s="41" t="s">
        <v>53</v>
      </c>
      <c r="H2522" s="42" t="s">
        <v>54</v>
      </c>
      <c r="I2522" s="43">
        <f t="shared" si="4966"/>
        <v>0</v>
      </c>
      <c r="J2522" s="43">
        <f t="shared" si="4967"/>
        <v>0</v>
      </c>
      <c r="K2522" s="43">
        <f t="shared" si="4968"/>
        <v>0</v>
      </c>
      <c r="L2522" s="43">
        <f t="shared" si="4969"/>
        <v>0</v>
      </c>
      <c r="M2522" s="43">
        <f t="shared" si="4970"/>
        <v>0</v>
      </c>
      <c r="N2522" s="43">
        <f t="shared" si="4971"/>
        <v>0</v>
      </c>
      <c r="O2522" s="43">
        <f t="shared" si="4972"/>
        <v>0</v>
      </c>
      <c r="P2522" s="43">
        <f t="shared" si="4973"/>
        <v>0</v>
      </c>
      <c r="Q2522" s="43">
        <f t="shared" si="4974"/>
        <v>0</v>
      </c>
      <c r="R2522" s="43">
        <f t="shared" si="4975"/>
        <v>0</v>
      </c>
      <c r="S2522" s="43">
        <f t="shared" si="4976"/>
        <v>0</v>
      </c>
      <c r="T2522" s="43">
        <f t="shared" si="4977"/>
        <v>0</v>
      </c>
      <c r="U2522" s="43">
        <v>0</v>
      </c>
      <c r="V2522" s="43">
        <f t="shared" si="4892"/>
        <v>0</v>
      </c>
      <c r="W2522" s="43">
        <f t="shared" si="4978"/>
        <v>0</v>
      </c>
      <c r="X2522" s="43">
        <f t="shared" si="4979"/>
        <v>0</v>
      </c>
      <c r="Y2522" s="43">
        <f t="shared" si="4980"/>
        <v>0</v>
      </c>
      <c r="Z2522" s="43">
        <f t="shared" si="4981"/>
        <v>0</v>
      </c>
      <c r="AA2522" s="43">
        <f t="shared" si="4982"/>
        <v>0</v>
      </c>
      <c r="AB2522" s="43">
        <f t="shared" si="4983"/>
        <v>0</v>
      </c>
      <c r="AC2522" s="44">
        <f t="shared" si="4984"/>
        <v>0</v>
      </c>
      <c r="AD2522" s="44">
        <f t="shared" si="4985"/>
        <v>0</v>
      </c>
      <c r="AE2522" s="45" t="e">
        <f t="shared" si="4862"/>
        <v>#DIV/0!</v>
      </c>
      <c r="AF2522" s="46">
        <f t="shared" si="4986"/>
        <v>0</v>
      </c>
      <c r="AG2522" s="46">
        <f t="shared" si="4987"/>
        <v>0</v>
      </c>
      <c r="AH2522" s="47">
        <f t="shared" si="4988"/>
        <v>0</v>
      </c>
      <c r="AI2522" s="47">
        <f t="shared" si="4989"/>
        <v>0</v>
      </c>
      <c r="AJ2522" s="47">
        <f t="shared" si="4990"/>
        <v>0</v>
      </c>
      <c r="AK2522" s="47">
        <f t="shared" si="4991"/>
        <v>0</v>
      </c>
      <c r="AL2522" s="47">
        <f t="shared" si="4863"/>
        <v>0</v>
      </c>
      <c r="AM2522" s="47">
        <f t="shared" si="4864"/>
        <v>0</v>
      </c>
      <c r="AN2522" s="48" t="s">
        <v>36</v>
      </c>
      <c r="AO2522" s="1"/>
      <c r="AP2522" s="1"/>
      <c r="AQ2522" s="1"/>
      <c r="AR2522" s="1"/>
      <c r="AS2522" s="1"/>
    </row>
    <row r="2523" ht="31.5" hidden="1">
      <c r="B2523" s="41" t="s">
        <v>850</v>
      </c>
      <c r="C2523" s="41" t="s">
        <v>135</v>
      </c>
      <c r="D2523" s="41" t="s">
        <v>117</v>
      </c>
      <c r="E2523" s="26" t="str">
        <f t="shared" si="4891"/>
        <v>0603</v>
      </c>
      <c r="F2523" s="41" t="s">
        <v>284</v>
      </c>
      <c r="G2523" s="41" t="s">
        <v>55</v>
      </c>
      <c r="H2523" s="42" t="s">
        <v>56</v>
      </c>
      <c r="I2523" s="43"/>
      <c r="J2523" s="43"/>
      <c r="K2523" s="43"/>
      <c r="L2523" s="43"/>
      <c r="M2523" s="43"/>
      <c r="N2523" s="43"/>
      <c r="O2523" s="43">
        <v>0</v>
      </c>
      <c r="P2523" s="43">
        <v>0</v>
      </c>
      <c r="Q2523" s="43">
        <v>0</v>
      </c>
      <c r="R2523" s="43">
        <v>0</v>
      </c>
      <c r="S2523" s="43">
        <v>0</v>
      </c>
      <c r="T2523" s="43">
        <v>0</v>
      </c>
      <c r="U2523" s="43">
        <v>0</v>
      </c>
      <c r="V2523" s="43">
        <f t="shared" si="4892"/>
        <v>0</v>
      </c>
      <c r="W2523" s="43"/>
      <c r="X2523" s="43"/>
      <c r="Y2523" s="43"/>
      <c r="Z2523" s="43"/>
      <c r="AA2523" s="43"/>
      <c r="AB2523" s="43">
        <v>0</v>
      </c>
      <c r="AC2523" s="44">
        <v>0</v>
      </c>
      <c r="AD2523" s="44">
        <v>0</v>
      </c>
      <c r="AE2523" s="45" t="e">
        <f t="shared" si="4862"/>
        <v>#DIV/0!</v>
      </c>
      <c r="AF2523" s="46">
        <v>0</v>
      </c>
      <c r="AG2523" s="46">
        <v>0</v>
      </c>
      <c r="AH2523" s="47">
        <v>0</v>
      </c>
      <c r="AI2523" s="47">
        <v>0</v>
      </c>
      <c r="AJ2523" s="47">
        <v>0</v>
      </c>
      <c r="AK2523" s="47">
        <v>0</v>
      </c>
      <c r="AL2523" s="47">
        <f t="shared" si="4863"/>
        <v>0</v>
      </c>
      <c r="AM2523" s="47">
        <f t="shared" si="4864"/>
        <v>0</v>
      </c>
      <c r="AN2523" s="48" t="s">
        <v>36</v>
      </c>
      <c r="AO2523" s="1"/>
      <c r="AP2523" s="1"/>
      <c r="AQ2523" s="1"/>
      <c r="AR2523" s="1"/>
      <c r="AS2523" s="1"/>
    </row>
    <row r="2524" s="24" customFormat="1">
      <c r="B2524" s="25" t="s">
        <v>850</v>
      </c>
      <c r="C2524" s="25" t="s">
        <v>227</v>
      </c>
      <c r="D2524" s="25"/>
      <c r="E2524" s="32" t="str">
        <f t="shared" si="4891"/>
        <v>07</v>
      </c>
      <c r="F2524" s="25"/>
      <c r="G2524" s="25"/>
      <c r="H2524" s="27" t="s">
        <v>295</v>
      </c>
      <c r="I2524" s="28">
        <f t="shared" si="4966"/>
        <v>4331.6000000000004</v>
      </c>
      <c r="J2524" s="28">
        <f t="shared" si="4967"/>
        <v>4331.6000000000004</v>
      </c>
      <c r="K2524" s="28">
        <f t="shared" si="4968"/>
        <v>4331.6000000000004</v>
      </c>
      <c r="L2524" s="28">
        <f t="shared" si="4969"/>
        <v>0</v>
      </c>
      <c r="M2524" s="28">
        <f t="shared" si="4970"/>
        <v>0</v>
      </c>
      <c r="N2524" s="28">
        <f t="shared" si="4971"/>
        <v>0</v>
      </c>
      <c r="O2524" s="28">
        <f t="shared" si="4972"/>
        <v>0</v>
      </c>
      <c r="P2524" s="28">
        <f t="shared" si="4973"/>
        <v>0</v>
      </c>
      <c r="Q2524" s="28">
        <f t="shared" si="4974"/>
        <v>0</v>
      </c>
      <c r="R2524" s="28">
        <f t="shared" si="4975"/>
        <v>0</v>
      </c>
      <c r="S2524" s="28">
        <f t="shared" si="4976"/>
        <v>0</v>
      </c>
      <c r="T2524" s="28">
        <f t="shared" si="4977"/>
        <v>0</v>
      </c>
      <c r="U2524" s="28">
        <v>0</v>
      </c>
      <c r="V2524" s="28">
        <f t="shared" si="4892"/>
        <v>4331.6000000000004</v>
      </c>
      <c r="W2524" s="28">
        <f t="shared" si="4978"/>
        <v>0</v>
      </c>
      <c r="X2524" s="28">
        <f t="shared" si="4979"/>
        <v>0</v>
      </c>
      <c r="Y2524" s="28">
        <f t="shared" si="4980"/>
        <v>0</v>
      </c>
      <c r="Z2524" s="28">
        <f t="shared" si="4981"/>
        <v>0</v>
      </c>
      <c r="AA2524" s="28">
        <f t="shared" si="4982"/>
        <v>0</v>
      </c>
      <c r="AB2524" s="28">
        <f t="shared" si="4983"/>
        <v>4331.5820000000003</v>
      </c>
      <c r="AC2524" s="29">
        <f t="shared" si="4984"/>
        <v>4331.6000000000004</v>
      </c>
      <c r="AD2524" s="29">
        <f t="shared" si="4985"/>
        <v>4331.5820000000003</v>
      </c>
      <c r="AE2524" s="30">
        <f t="shared" si="4862"/>
        <v>99.999584449164274</v>
      </c>
      <c r="AF2524" s="28">
        <f t="shared" si="4986"/>
        <v>4331.6000000000004</v>
      </c>
      <c r="AG2524" s="28">
        <f t="shared" si="4987"/>
        <v>0</v>
      </c>
      <c r="AH2524" s="28">
        <f t="shared" si="4988"/>
        <v>0</v>
      </c>
      <c r="AI2524" s="28">
        <f t="shared" si="4989"/>
        <v>0</v>
      </c>
      <c r="AJ2524" s="28">
        <f t="shared" si="4990"/>
        <v>0</v>
      </c>
      <c r="AK2524" s="28">
        <f t="shared" si="4991"/>
        <v>0</v>
      </c>
      <c r="AL2524" s="28">
        <f t="shared" si="4863"/>
        <v>4331.6000000000004</v>
      </c>
      <c r="AM2524" s="28">
        <f t="shared" si="4864"/>
        <v>0</v>
      </c>
      <c r="AN2524" s="2"/>
      <c r="AO2524" s="24"/>
      <c r="AP2524" s="24"/>
      <c r="AQ2524" s="24"/>
      <c r="AR2524" s="24"/>
      <c r="AS2524" s="24"/>
    </row>
    <row r="2525" s="33" customFormat="1">
      <c r="B2525" s="34" t="s">
        <v>850</v>
      </c>
      <c r="C2525" s="34" t="s">
        <v>227</v>
      </c>
      <c r="D2525" s="34" t="s">
        <v>227</v>
      </c>
      <c r="E2525" s="35" t="str">
        <f t="shared" si="4891"/>
        <v>0707</v>
      </c>
      <c r="F2525" s="34"/>
      <c r="G2525" s="34"/>
      <c r="H2525" s="36" t="s">
        <v>336</v>
      </c>
      <c r="I2525" s="37">
        <f>I2526+I2532</f>
        <v>4331.6000000000004</v>
      </c>
      <c r="J2525" s="37">
        <f>J2526+J2532</f>
        <v>4331.6000000000004</v>
      </c>
      <c r="K2525" s="37">
        <f>K2526+K2532</f>
        <v>4331.6000000000004</v>
      </c>
      <c r="L2525" s="37">
        <f>L2526+L2532</f>
        <v>0</v>
      </c>
      <c r="M2525" s="37">
        <f>M2526+M2532</f>
        <v>0</v>
      </c>
      <c r="N2525" s="37">
        <f>N2526+N2532</f>
        <v>0</v>
      </c>
      <c r="O2525" s="37">
        <f>O2526+O2532</f>
        <v>0</v>
      </c>
      <c r="P2525" s="37">
        <f>P2526+P2532</f>
        <v>0</v>
      </c>
      <c r="Q2525" s="37">
        <f>Q2526+Q2532</f>
        <v>0</v>
      </c>
      <c r="R2525" s="37">
        <f>R2526+R2532</f>
        <v>0</v>
      </c>
      <c r="S2525" s="37">
        <f>S2526+S2532</f>
        <v>0</v>
      </c>
      <c r="T2525" s="37">
        <f>T2526+T2532</f>
        <v>0</v>
      </c>
      <c r="U2525" s="37">
        <v>0</v>
      </c>
      <c r="V2525" s="37">
        <f t="shared" si="4892"/>
        <v>4331.6000000000004</v>
      </c>
      <c r="W2525" s="37">
        <f>W2526+W2532</f>
        <v>0</v>
      </c>
      <c r="X2525" s="37">
        <f>X2526+X2532</f>
        <v>0</v>
      </c>
      <c r="Y2525" s="37">
        <f>Y2526+Y2532</f>
        <v>0</v>
      </c>
      <c r="Z2525" s="37">
        <f>Z2526+Z2532</f>
        <v>0</v>
      </c>
      <c r="AA2525" s="37">
        <f>AA2526+AA2532</f>
        <v>0</v>
      </c>
      <c r="AB2525" s="37">
        <f>AB2526+AB2532</f>
        <v>4331.5820000000003</v>
      </c>
      <c r="AC2525" s="38">
        <f>AC2526+AC2532</f>
        <v>4331.6000000000004</v>
      </c>
      <c r="AD2525" s="38">
        <f>AD2526+AD2532</f>
        <v>4331.5820000000003</v>
      </c>
      <c r="AE2525" s="39">
        <f t="shared" si="4862"/>
        <v>99.999584449164274</v>
      </c>
      <c r="AF2525" s="37">
        <f>AF2526+AF2532</f>
        <v>4331.6000000000004</v>
      </c>
      <c r="AG2525" s="37">
        <f>AG2526+AG2532</f>
        <v>0</v>
      </c>
      <c r="AH2525" s="37">
        <f>AH2526+AH2532</f>
        <v>0</v>
      </c>
      <c r="AI2525" s="37">
        <f>AI2526+AI2532</f>
        <v>0</v>
      </c>
      <c r="AJ2525" s="37">
        <f>AJ2526+AJ2532</f>
        <v>0</v>
      </c>
      <c r="AK2525" s="37">
        <f>AK2526+AK2532</f>
        <v>0</v>
      </c>
      <c r="AL2525" s="37">
        <f t="shared" si="4863"/>
        <v>4331.6000000000004</v>
      </c>
      <c r="AM2525" s="37">
        <f t="shared" si="4864"/>
        <v>0</v>
      </c>
      <c r="AN2525" s="40"/>
      <c r="AO2525" s="33"/>
      <c r="AP2525" s="33"/>
      <c r="AQ2525" s="33"/>
      <c r="AR2525" s="33"/>
      <c r="AS2525" s="33"/>
    </row>
    <row r="2526">
      <c r="B2526" s="41" t="s">
        <v>850</v>
      </c>
      <c r="C2526" s="41" t="s">
        <v>227</v>
      </c>
      <c r="D2526" s="41" t="s">
        <v>227</v>
      </c>
      <c r="E2526" s="26" t="str">
        <f t="shared" si="4891"/>
        <v>0707</v>
      </c>
      <c r="F2526" s="41" t="s">
        <v>359</v>
      </c>
      <c r="G2526" s="41"/>
      <c r="H2526" s="42" t="s">
        <v>360</v>
      </c>
      <c r="I2526" s="43">
        <f t="shared" ref="I2526:I2538" si="4992">I2527</f>
        <v>4131.6000000000004</v>
      </c>
      <c r="J2526" s="43">
        <f t="shared" ref="J2526:J2538" si="4993">J2527</f>
        <v>4131.6000000000004</v>
      </c>
      <c r="K2526" s="43">
        <f t="shared" ref="K2526:K2538" si="4994">K2527</f>
        <v>4131.6000000000004</v>
      </c>
      <c r="L2526" s="43">
        <f t="shared" ref="L2526:L2538" si="4995">L2527</f>
        <v>0</v>
      </c>
      <c r="M2526" s="43">
        <f t="shared" ref="M2526:M2538" si="4996">M2527</f>
        <v>0</v>
      </c>
      <c r="N2526" s="43">
        <f t="shared" ref="N2526:N2538" si="4997">N2527</f>
        <v>0</v>
      </c>
      <c r="O2526" s="43">
        <f t="shared" ref="O2526:O2538" si="4998">O2527</f>
        <v>0</v>
      </c>
      <c r="P2526" s="43">
        <f t="shared" ref="P2526:P2538" si="4999">P2527</f>
        <v>0</v>
      </c>
      <c r="Q2526" s="43">
        <f t="shared" ref="Q2526:Q2538" si="5000">Q2527</f>
        <v>0</v>
      </c>
      <c r="R2526" s="43">
        <f t="shared" ref="R2526:R2538" si="5001">R2527</f>
        <v>0</v>
      </c>
      <c r="S2526" s="43">
        <f t="shared" ref="S2526:S2538" si="5002">S2527</f>
        <v>0</v>
      </c>
      <c r="T2526" s="43">
        <f t="shared" ref="T2526:T2538" si="5003">T2527</f>
        <v>0</v>
      </c>
      <c r="U2526" s="43">
        <v>0</v>
      </c>
      <c r="V2526" s="43">
        <f t="shared" si="4892"/>
        <v>4131.6000000000004</v>
      </c>
      <c r="W2526" s="43">
        <f t="shared" ref="W2526:W2538" si="5004">W2527</f>
        <v>0</v>
      </c>
      <c r="X2526" s="43">
        <f t="shared" ref="X2526:X2538" si="5005">X2527</f>
        <v>0</v>
      </c>
      <c r="Y2526" s="43">
        <f t="shared" ref="Y2526:Y2538" si="5006">Y2527</f>
        <v>0</v>
      </c>
      <c r="Z2526" s="43">
        <f t="shared" ref="Z2526:Z2538" si="5007">Z2527</f>
        <v>0</v>
      </c>
      <c r="AA2526" s="43">
        <f t="shared" ref="AA2526:AA2538" si="5008">AA2527</f>
        <v>0</v>
      </c>
      <c r="AB2526" s="43">
        <f t="shared" ref="AB2526:AB2538" si="5009">AB2527</f>
        <v>4131.5820000000003</v>
      </c>
      <c r="AC2526" s="44">
        <f t="shared" ref="AC2526:AC2538" si="5010">AC2527</f>
        <v>4131.6000000000004</v>
      </c>
      <c r="AD2526" s="44">
        <f t="shared" ref="AD2526:AD2538" si="5011">AD2527</f>
        <v>4131.5820000000003</v>
      </c>
      <c r="AE2526" s="45">
        <f t="shared" si="4862"/>
        <v>99.999564333430143</v>
      </c>
      <c r="AF2526" s="43">
        <f t="shared" ref="AF2526:AF2538" si="5012">AF2527</f>
        <v>4131.6000000000004</v>
      </c>
      <c r="AG2526" s="43">
        <f t="shared" ref="AG2526:AG2538" si="5013">AG2527</f>
        <v>0</v>
      </c>
      <c r="AH2526" s="43">
        <f t="shared" ref="AH2526:AH2538" si="5014">AH2527</f>
        <v>0</v>
      </c>
      <c r="AI2526" s="43">
        <f t="shared" ref="AI2526:AI2538" si="5015">AI2527</f>
        <v>0</v>
      </c>
      <c r="AJ2526" s="43">
        <f t="shared" ref="AJ2526:AJ2538" si="5016">AJ2527</f>
        <v>0</v>
      </c>
      <c r="AK2526" s="43">
        <f t="shared" ref="AK2526:AK2538" si="5017">AK2527</f>
        <v>0</v>
      </c>
      <c r="AL2526" s="43">
        <f t="shared" si="4863"/>
        <v>4131.6000000000004</v>
      </c>
      <c r="AM2526" s="43">
        <f t="shared" si="4864"/>
        <v>0</v>
      </c>
      <c r="AN2526" s="2"/>
      <c r="AO2526" s="1"/>
      <c r="AP2526" s="1"/>
      <c r="AQ2526" s="1"/>
      <c r="AR2526" s="1"/>
      <c r="AS2526" s="1"/>
    </row>
    <row r="2527" ht="47.25">
      <c r="B2527" s="41" t="s">
        <v>850</v>
      </c>
      <c r="C2527" s="41" t="s">
        <v>227</v>
      </c>
      <c r="D2527" s="41" t="s">
        <v>227</v>
      </c>
      <c r="E2527" s="26" t="str">
        <f t="shared" si="4891"/>
        <v>0707</v>
      </c>
      <c r="F2527" s="41" t="s">
        <v>375</v>
      </c>
      <c r="G2527" s="41"/>
      <c r="H2527" s="42" t="s">
        <v>376</v>
      </c>
      <c r="I2527" s="43">
        <f t="shared" si="4992"/>
        <v>4131.6000000000004</v>
      </c>
      <c r="J2527" s="43">
        <f t="shared" si="4993"/>
        <v>4131.6000000000004</v>
      </c>
      <c r="K2527" s="43">
        <f t="shared" si="4994"/>
        <v>4131.6000000000004</v>
      </c>
      <c r="L2527" s="43">
        <f t="shared" si="4995"/>
        <v>0</v>
      </c>
      <c r="M2527" s="43">
        <f t="shared" si="4996"/>
        <v>0</v>
      </c>
      <c r="N2527" s="43">
        <f t="shared" si="4997"/>
        <v>0</v>
      </c>
      <c r="O2527" s="43">
        <f t="shared" si="4998"/>
        <v>0</v>
      </c>
      <c r="P2527" s="43">
        <f t="shared" si="4999"/>
        <v>0</v>
      </c>
      <c r="Q2527" s="43">
        <f t="shared" si="5000"/>
        <v>0</v>
      </c>
      <c r="R2527" s="43">
        <f t="shared" si="5001"/>
        <v>0</v>
      </c>
      <c r="S2527" s="43">
        <f t="shared" si="5002"/>
        <v>0</v>
      </c>
      <c r="T2527" s="43">
        <f t="shared" si="5003"/>
        <v>0</v>
      </c>
      <c r="U2527" s="43">
        <v>0</v>
      </c>
      <c r="V2527" s="43">
        <f t="shared" si="4892"/>
        <v>4131.6000000000004</v>
      </c>
      <c r="W2527" s="43">
        <f t="shared" si="5004"/>
        <v>0</v>
      </c>
      <c r="X2527" s="43">
        <f t="shared" si="5005"/>
        <v>0</v>
      </c>
      <c r="Y2527" s="43">
        <f t="shared" si="5006"/>
        <v>0</v>
      </c>
      <c r="Z2527" s="43">
        <f t="shared" si="5007"/>
        <v>0</v>
      </c>
      <c r="AA2527" s="43">
        <f t="shared" si="5008"/>
        <v>0</v>
      </c>
      <c r="AB2527" s="43">
        <f t="shared" si="5009"/>
        <v>4131.5820000000003</v>
      </c>
      <c r="AC2527" s="44">
        <f t="shared" si="5010"/>
        <v>4131.6000000000004</v>
      </c>
      <c r="AD2527" s="44">
        <f t="shared" si="5011"/>
        <v>4131.5820000000003</v>
      </c>
      <c r="AE2527" s="45">
        <f t="shared" si="4862"/>
        <v>99.999564333430143</v>
      </c>
      <c r="AF2527" s="43">
        <f t="shared" si="5012"/>
        <v>4131.6000000000004</v>
      </c>
      <c r="AG2527" s="43">
        <f t="shared" si="5013"/>
        <v>0</v>
      </c>
      <c r="AH2527" s="43">
        <f t="shared" si="5014"/>
        <v>0</v>
      </c>
      <c r="AI2527" s="43">
        <f t="shared" si="5015"/>
        <v>0</v>
      </c>
      <c r="AJ2527" s="43">
        <f t="shared" si="5016"/>
        <v>0</v>
      </c>
      <c r="AK2527" s="43">
        <f t="shared" si="5017"/>
        <v>0</v>
      </c>
      <c r="AL2527" s="43">
        <f t="shared" si="4863"/>
        <v>4131.6000000000004</v>
      </c>
      <c r="AM2527" s="43">
        <f t="shared" si="4864"/>
        <v>0</v>
      </c>
      <c r="AN2527" s="2"/>
      <c r="AO2527" s="1"/>
      <c r="AP2527" s="1"/>
      <c r="AQ2527" s="1"/>
      <c r="AR2527" s="1"/>
      <c r="AS2527" s="1"/>
    </row>
    <row r="2528" ht="31.5">
      <c r="B2528" s="41" t="s">
        <v>850</v>
      </c>
      <c r="C2528" s="41" t="s">
        <v>227</v>
      </c>
      <c r="D2528" s="41" t="s">
        <v>227</v>
      </c>
      <c r="E2528" s="26" t="str">
        <f t="shared" si="4891"/>
        <v>0707</v>
      </c>
      <c r="F2528" s="41" t="s">
        <v>377</v>
      </c>
      <c r="G2528" s="41"/>
      <c r="H2528" s="42" t="s">
        <v>378</v>
      </c>
      <c r="I2528" s="43">
        <f t="shared" si="4992"/>
        <v>4131.6000000000004</v>
      </c>
      <c r="J2528" s="43">
        <f t="shared" si="4993"/>
        <v>4131.6000000000004</v>
      </c>
      <c r="K2528" s="43">
        <f t="shared" si="4994"/>
        <v>4131.6000000000004</v>
      </c>
      <c r="L2528" s="43">
        <f t="shared" si="4995"/>
        <v>0</v>
      </c>
      <c r="M2528" s="43">
        <f t="shared" si="4996"/>
        <v>0</v>
      </c>
      <c r="N2528" s="43">
        <f t="shared" si="4997"/>
        <v>0</v>
      </c>
      <c r="O2528" s="43">
        <f t="shared" si="4998"/>
        <v>0</v>
      </c>
      <c r="P2528" s="43">
        <f t="shared" si="4999"/>
        <v>0</v>
      </c>
      <c r="Q2528" s="43">
        <f t="shared" si="5000"/>
        <v>0</v>
      </c>
      <c r="R2528" s="43">
        <f t="shared" si="5001"/>
        <v>0</v>
      </c>
      <c r="S2528" s="43">
        <f t="shared" si="5002"/>
        <v>0</v>
      </c>
      <c r="T2528" s="43">
        <f t="shared" si="5003"/>
        <v>0</v>
      </c>
      <c r="U2528" s="43">
        <v>0</v>
      </c>
      <c r="V2528" s="43">
        <f t="shared" si="4892"/>
        <v>4131.6000000000004</v>
      </c>
      <c r="W2528" s="43">
        <f t="shared" si="5004"/>
        <v>0</v>
      </c>
      <c r="X2528" s="43">
        <f t="shared" si="5005"/>
        <v>0</v>
      </c>
      <c r="Y2528" s="43">
        <f t="shared" si="5006"/>
        <v>0</v>
      </c>
      <c r="Z2528" s="43">
        <f t="shared" si="5007"/>
        <v>0</v>
      </c>
      <c r="AA2528" s="43">
        <f t="shared" si="5008"/>
        <v>0</v>
      </c>
      <c r="AB2528" s="43">
        <f t="shared" si="5009"/>
        <v>4131.5820000000003</v>
      </c>
      <c r="AC2528" s="44">
        <f t="shared" si="5010"/>
        <v>4131.6000000000004</v>
      </c>
      <c r="AD2528" s="44">
        <f t="shared" si="5011"/>
        <v>4131.5820000000003</v>
      </c>
      <c r="AE2528" s="45">
        <f t="shared" si="4862"/>
        <v>99.999564333430143</v>
      </c>
      <c r="AF2528" s="43">
        <f t="shared" si="5012"/>
        <v>4131.6000000000004</v>
      </c>
      <c r="AG2528" s="43">
        <f t="shared" si="5013"/>
        <v>0</v>
      </c>
      <c r="AH2528" s="43">
        <f t="shared" si="5014"/>
        <v>0</v>
      </c>
      <c r="AI2528" s="43">
        <f t="shared" si="5015"/>
        <v>0</v>
      </c>
      <c r="AJ2528" s="43">
        <f t="shared" si="5016"/>
        <v>0</v>
      </c>
      <c r="AK2528" s="43">
        <f t="shared" si="5017"/>
        <v>0</v>
      </c>
      <c r="AL2528" s="43">
        <f t="shared" si="4863"/>
        <v>4131.6000000000004</v>
      </c>
      <c r="AM2528" s="43">
        <f t="shared" si="4864"/>
        <v>0</v>
      </c>
      <c r="AN2528" s="2"/>
      <c r="AR2528" s="1"/>
      <c r="AS2528" s="1"/>
    </row>
    <row r="2529" ht="63">
      <c r="B2529" s="41" t="s">
        <v>850</v>
      </c>
      <c r="C2529" s="41" t="s">
        <v>227</v>
      </c>
      <c r="D2529" s="41" t="s">
        <v>227</v>
      </c>
      <c r="E2529" s="26" t="str">
        <f t="shared" si="4891"/>
        <v>0707</v>
      </c>
      <c r="F2529" s="41" t="s">
        <v>823</v>
      </c>
      <c r="G2529" s="41"/>
      <c r="H2529" s="42" t="s">
        <v>824</v>
      </c>
      <c r="I2529" s="43">
        <f t="shared" si="4992"/>
        <v>4131.6000000000004</v>
      </c>
      <c r="J2529" s="43">
        <f t="shared" si="4993"/>
        <v>4131.6000000000004</v>
      </c>
      <c r="K2529" s="43">
        <f t="shared" si="4994"/>
        <v>4131.6000000000004</v>
      </c>
      <c r="L2529" s="43">
        <f t="shared" si="4995"/>
        <v>0</v>
      </c>
      <c r="M2529" s="43">
        <f t="shared" si="4996"/>
        <v>0</v>
      </c>
      <c r="N2529" s="43">
        <f t="shared" si="4997"/>
        <v>0</v>
      </c>
      <c r="O2529" s="43">
        <f t="shared" si="4998"/>
        <v>0</v>
      </c>
      <c r="P2529" s="43">
        <f t="shared" si="4999"/>
        <v>0</v>
      </c>
      <c r="Q2529" s="43">
        <f t="shared" si="5000"/>
        <v>0</v>
      </c>
      <c r="R2529" s="43">
        <f t="shared" si="5001"/>
        <v>0</v>
      </c>
      <c r="S2529" s="43">
        <f t="shared" si="5002"/>
        <v>0</v>
      </c>
      <c r="T2529" s="43">
        <f t="shared" si="5003"/>
        <v>0</v>
      </c>
      <c r="U2529" s="43">
        <v>0</v>
      </c>
      <c r="V2529" s="43">
        <f t="shared" si="4892"/>
        <v>4131.6000000000004</v>
      </c>
      <c r="W2529" s="43">
        <f t="shared" si="5004"/>
        <v>0</v>
      </c>
      <c r="X2529" s="43">
        <f t="shared" si="5005"/>
        <v>0</v>
      </c>
      <c r="Y2529" s="43">
        <f t="shared" si="5006"/>
        <v>0</v>
      </c>
      <c r="Z2529" s="43">
        <f t="shared" si="5007"/>
        <v>0</v>
      </c>
      <c r="AA2529" s="43">
        <f t="shared" si="5008"/>
        <v>0</v>
      </c>
      <c r="AB2529" s="43">
        <f t="shared" si="5009"/>
        <v>4131.5820000000003</v>
      </c>
      <c r="AC2529" s="44">
        <f t="shared" si="5010"/>
        <v>4131.6000000000004</v>
      </c>
      <c r="AD2529" s="44">
        <f t="shared" si="5011"/>
        <v>4131.5820000000003</v>
      </c>
      <c r="AE2529" s="45">
        <f t="shared" si="4862"/>
        <v>99.999564333430143</v>
      </c>
      <c r="AF2529" s="43">
        <f t="shared" si="5012"/>
        <v>4131.6000000000004</v>
      </c>
      <c r="AG2529" s="43">
        <f t="shared" si="5013"/>
        <v>0</v>
      </c>
      <c r="AH2529" s="43">
        <f t="shared" si="5014"/>
        <v>0</v>
      </c>
      <c r="AI2529" s="43">
        <f t="shared" si="5015"/>
        <v>0</v>
      </c>
      <c r="AJ2529" s="43">
        <f t="shared" si="5016"/>
        <v>0</v>
      </c>
      <c r="AK2529" s="43">
        <f t="shared" si="5017"/>
        <v>0</v>
      </c>
      <c r="AL2529" s="43">
        <f t="shared" si="4863"/>
        <v>4131.6000000000004</v>
      </c>
      <c r="AM2529" s="43">
        <f t="shared" si="4864"/>
        <v>0</v>
      </c>
      <c r="AN2529" s="2"/>
      <c r="AO2529" s="1"/>
      <c r="AP2529" s="1"/>
      <c r="AQ2529" s="1"/>
      <c r="AR2529" s="1"/>
      <c r="AS2529" s="1"/>
    </row>
    <row r="2530" ht="31.5">
      <c r="B2530" s="41" t="s">
        <v>850</v>
      </c>
      <c r="C2530" s="41" t="s">
        <v>227</v>
      </c>
      <c r="D2530" s="41" t="s">
        <v>227</v>
      </c>
      <c r="E2530" s="26" t="str">
        <f t="shared" si="4891"/>
        <v>0707</v>
      </c>
      <c r="F2530" s="41" t="s">
        <v>823</v>
      </c>
      <c r="G2530" s="41" t="s">
        <v>177</v>
      </c>
      <c r="H2530" s="42" t="s">
        <v>178</v>
      </c>
      <c r="I2530" s="43">
        <f t="shared" si="4992"/>
        <v>4131.6000000000004</v>
      </c>
      <c r="J2530" s="43">
        <f t="shared" si="4993"/>
        <v>4131.6000000000004</v>
      </c>
      <c r="K2530" s="43">
        <f t="shared" si="4994"/>
        <v>4131.6000000000004</v>
      </c>
      <c r="L2530" s="43">
        <f t="shared" si="4995"/>
        <v>0</v>
      </c>
      <c r="M2530" s="43">
        <f t="shared" si="4996"/>
        <v>0</v>
      </c>
      <c r="N2530" s="43">
        <f t="shared" si="4997"/>
        <v>0</v>
      </c>
      <c r="O2530" s="43">
        <f t="shared" si="4998"/>
        <v>0</v>
      </c>
      <c r="P2530" s="43">
        <f t="shared" si="4999"/>
        <v>0</v>
      </c>
      <c r="Q2530" s="43">
        <f t="shared" si="5000"/>
        <v>0</v>
      </c>
      <c r="R2530" s="43">
        <f t="shared" si="5001"/>
        <v>0</v>
      </c>
      <c r="S2530" s="43">
        <f t="shared" si="5002"/>
        <v>0</v>
      </c>
      <c r="T2530" s="43">
        <f t="shared" si="5003"/>
        <v>0</v>
      </c>
      <c r="U2530" s="43">
        <v>0</v>
      </c>
      <c r="V2530" s="43">
        <f t="shared" si="4892"/>
        <v>4131.6000000000004</v>
      </c>
      <c r="W2530" s="43">
        <f t="shared" si="5004"/>
        <v>0</v>
      </c>
      <c r="X2530" s="43">
        <f t="shared" si="5005"/>
        <v>0</v>
      </c>
      <c r="Y2530" s="43">
        <f t="shared" si="5006"/>
        <v>0</v>
      </c>
      <c r="Z2530" s="43">
        <f t="shared" si="5007"/>
        <v>0</v>
      </c>
      <c r="AA2530" s="43">
        <f t="shared" si="5008"/>
        <v>0</v>
      </c>
      <c r="AB2530" s="43">
        <f t="shared" si="5009"/>
        <v>4131.5820000000003</v>
      </c>
      <c r="AC2530" s="44">
        <f t="shared" si="5010"/>
        <v>4131.6000000000004</v>
      </c>
      <c r="AD2530" s="44">
        <f t="shared" si="5011"/>
        <v>4131.5820000000003</v>
      </c>
      <c r="AE2530" s="45">
        <f t="shared" si="4862"/>
        <v>99.999564333430143</v>
      </c>
      <c r="AF2530" s="43">
        <f t="shared" si="5012"/>
        <v>4131.6000000000004</v>
      </c>
      <c r="AG2530" s="43">
        <f t="shared" si="5013"/>
        <v>0</v>
      </c>
      <c r="AH2530" s="43">
        <f t="shared" si="5014"/>
        <v>0</v>
      </c>
      <c r="AI2530" s="43">
        <f t="shared" si="5015"/>
        <v>0</v>
      </c>
      <c r="AJ2530" s="43">
        <f t="shared" si="5016"/>
        <v>0</v>
      </c>
      <c r="AK2530" s="43">
        <f t="shared" si="5017"/>
        <v>0</v>
      </c>
      <c r="AL2530" s="43">
        <f t="shared" si="4863"/>
        <v>4131.6000000000004</v>
      </c>
      <c r="AM2530" s="43">
        <f t="shared" si="4864"/>
        <v>0</v>
      </c>
      <c r="AN2530" s="2"/>
      <c r="AO2530" s="1"/>
      <c r="AP2530" s="1"/>
      <c r="AQ2530" s="1"/>
      <c r="AR2530" s="1"/>
      <c r="AS2530" s="1"/>
    </row>
    <row r="2531" ht="63">
      <c r="B2531" s="41" t="s">
        <v>850</v>
      </c>
      <c r="C2531" s="41" t="s">
        <v>227</v>
      </c>
      <c r="D2531" s="41" t="s">
        <v>227</v>
      </c>
      <c r="E2531" s="26" t="str">
        <f t="shared" si="4891"/>
        <v>0707</v>
      </c>
      <c r="F2531" s="41" t="s">
        <v>823</v>
      </c>
      <c r="G2531" s="41" t="s">
        <v>373</v>
      </c>
      <c r="H2531" s="42" t="s">
        <v>374</v>
      </c>
      <c r="I2531" s="43">
        <v>4131.6000000000004</v>
      </c>
      <c r="J2531" s="43">
        <v>4131.6000000000004</v>
      </c>
      <c r="K2531" s="43">
        <v>4131.6000000000004</v>
      </c>
      <c r="L2531" s="43"/>
      <c r="M2531" s="43"/>
      <c r="N2531" s="43"/>
      <c r="O2531" s="43">
        <v>0</v>
      </c>
      <c r="P2531" s="43">
        <v>0</v>
      </c>
      <c r="Q2531" s="43">
        <v>0</v>
      </c>
      <c r="R2531" s="43">
        <v>0</v>
      </c>
      <c r="S2531" s="43">
        <v>0</v>
      </c>
      <c r="T2531" s="43">
        <v>0</v>
      </c>
      <c r="U2531" s="43">
        <v>0</v>
      </c>
      <c r="V2531" s="43">
        <f t="shared" si="4892"/>
        <v>4131.6000000000004</v>
      </c>
      <c r="W2531" s="43"/>
      <c r="X2531" s="43"/>
      <c r="Y2531" s="43"/>
      <c r="Z2531" s="43"/>
      <c r="AA2531" s="43"/>
      <c r="AB2531" s="43">
        <v>4131.5820000000003</v>
      </c>
      <c r="AC2531" s="44">
        <v>4131.6000000000004</v>
      </c>
      <c r="AD2531" s="44">
        <v>4131.5820000000003</v>
      </c>
      <c r="AE2531" s="45">
        <f t="shared" si="4862"/>
        <v>99.999564333430143</v>
      </c>
      <c r="AF2531" s="43">
        <v>4131.6000000000004</v>
      </c>
      <c r="AG2531" s="43">
        <v>0</v>
      </c>
      <c r="AH2531" s="43">
        <v>0</v>
      </c>
      <c r="AI2531" s="43">
        <v>0</v>
      </c>
      <c r="AJ2531" s="43">
        <v>0</v>
      </c>
      <c r="AK2531" s="43">
        <v>0</v>
      </c>
      <c r="AL2531" s="43">
        <f t="shared" si="4863"/>
        <v>4131.6000000000004</v>
      </c>
      <c r="AM2531" s="43">
        <f t="shared" si="4864"/>
        <v>0</v>
      </c>
      <c r="AN2531" s="19"/>
      <c r="AO2531" s="1"/>
      <c r="AP2531" s="1"/>
      <c r="AQ2531" s="1"/>
      <c r="AR2531" s="1"/>
      <c r="AS2531" s="1"/>
    </row>
    <row r="2532" ht="47.25">
      <c r="B2532" s="41" t="s">
        <v>850</v>
      </c>
      <c r="C2532" s="41" t="s">
        <v>227</v>
      </c>
      <c r="D2532" s="41" t="s">
        <v>227</v>
      </c>
      <c r="E2532" s="26" t="str">
        <f t="shared" si="4891"/>
        <v>0707</v>
      </c>
      <c r="F2532" s="41" t="s">
        <v>328</v>
      </c>
      <c r="G2532" s="41"/>
      <c r="H2532" s="42" t="s">
        <v>329</v>
      </c>
      <c r="I2532" s="43">
        <f t="shared" si="4992"/>
        <v>200</v>
      </c>
      <c r="J2532" s="43">
        <f t="shared" si="4993"/>
        <v>200</v>
      </c>
      <c r="K2532" s="43">
        <f t="shared" si="4994"/>
        <v>200</v>
      </c>
      <c r="L2532" s="43">
        <f t="shared" si="4995"/>
        <v>0</v>
      </c>
      <c r="M2532" s="43">
        <f t="shared" si="4996"/>
        <v>0</v>
      </c>
      <c r="N2532" s="43">
        <f t="shared" si="4997"/>
        <v>0</v>
      </c>
      <c r="O2532" s="43">
        <f t="shared" si="4998"/>
        <v>0</v>
      </c>
      <c r="P2532" s="43">
        <f t="shared" si="4999"/>
        <v>0</v>
      </c>
      <c r="Q2532" s="43">
        <f t="shared" si="5000"/>
        <v>0</v>
      </c>
      <c r="R2532" s="43">
        <f t="shared" si="5001"/>
        <v>0</v>
      </c>
      <c r="S2532" s="43">
        <f t="shared" si="5002"/>
        <v>0</v>
      </c>
      <c r="T2532" s="43">
        <f t="shared" si="5003"/>
        <v>0</v>
      </c>
      <c r="U2532" s="43">
        <v>0</v>
      </c>
      <c r="V2532" s="43">
        <f t="shared" si="4892"/>
        <v>200</v>
      </c>
      <c r="W2532" s="43">
        <f t="shared" si="5004"/>
        <v>0</v>
      </c>
      <c r="X2532" s="43">
        <f t="shared" si="5005"/>
        <v>0</v>
      </c>
      <c r="Y2532" s="43">
        <f t="shared" si="5006"/>
        <v>0</v>
      </c>
      <c r="Z2532" s="43">
        <f t="shared" si="5007"/>
        <v>0</v>
      </c>
      <c r="AA2532" s="43">
        <f t="shared" si="5008"/>
        <v>0</v>
      </c>
      <c r="AB2532" s="43">
        <f t="shared" si="5009"/>
        <v>200</v>
      </c>
      <c r="AC2532" s="44">
        <f t="shared" si="5010"/>
        <v>200</v>
      </c>
      <c r="AD2532" s="44">
        <f t="shared" si="5011"/>
        <v>200</v>
      </c>
      <c r="AE2532" s="45">
        <f t="shared" si="4862"/>
        <v>100</v>
      </c>
      <c r="AF2532" s="43">
        <f t="shared" si="5012"/>
        <v>200</v>
      </c>
      <c r="AG2532" s="43">
        <f t="shared" si="5013"/>
        <v>0</v>
      </c>
      <c r="AH2532" s="43">
        <f t="shared" si="5014"/>
        <v>0</v>
      </c>
      <c r="AI2532" s="43">
        <f t="shared" si="5015"/>
        <v>0</v>
      </c>
      <c r="AJ2532" s="43">
        <f t="shared" si="5016"/>
        <v>0</v>
      </c>
      <c r="AK2532" s="43">
        <f t="shared" si="5017"/>
        <v>0</v>
      </c>
      <c r="AL2532" s="43">
        <f t="shared" si="4863"/>
        <v>200</v>
      </c>
      <c r="AM2532" s="43">
        <f t="shared" si="4864"/>
        <v>0</v>
      </c>
      <c r="AN2532" s="2"/>
      <c r="AO2532" s="1"/>
      <c r="AP2532" s="1"/>
      <c r="AQ2532" s="1"/>
      <c r="AR2532" s="1"/>
      <c r="AS2532" s="1"/>
    </row>
    <row r="2533" ht="31.5">
      <c r="B2533" s="41" t="s">
        <v>850</v>
      </c>
      <c r="C2533" s="41" t="s">
        <v>227</v>
      </c>
      <c r="D2533" s="41" t="s">
        <v>227</v>
      </c>
      <c r="E2533" s="26" t="str">
        <f t="shared" si="4891"/>
        <v>0707</v>
      </c>
      <c r="F2533" s="41" t="s">
        <v>390</v>
      </c>
      <c r="G2533" s="41"/>
      <c r="H2533" s="42" t="s">
        <v>391</v>
      </c>
      <c r="I2533" s="43">
        <f t="shared" si="4992"/>
        <v>200</v>
      </c>
      <c r="J2533" s="43">
        <f t="shared" si="4993"/>
        <v>200</v>
      </c>
      <c r="K2533" s="43">
        <f t="shared" si="4994"/>
        <v>200</v>
      </c>
      <c r="L2533" s="43">
        <f t="shared" si="4995"/>
        <v>0</v>
      </c>
      <c r="M2533" s="43">
        <f t="shared" si="4996"/>
        <v>0</v>
      </c>
      <c r="N2533" s="43">
        <f t="shared" si="4997"/>
        <v>0</v>
      </c>
      <c r="O2533" s="43">
        <f t="shared" si="4998"/>
        <v>0</v>
      </c>
      <c r="P2533" s="43">
        <f t="shared" si="4999"/>
        <v>0</v>
      </c>
      <c r="Q2533" s="43">
        <f t="shared" si="5000"/>
        <v>0</v>
      </c>
      <c r="R2533" s="43">
        <f t="shared" si="5001"/>
        <v>0</v>
      </c>
      <c r="S2533" s="43">
        <f t="shared" si="5002"/>
        <v>0</v>
      </c>
      <c r="T2533" s="43">
        <f t="shared" si="5003"/>
        <v>0</v>
      </c>
      <c r="U2533" s="43">
        <v>0</v>
      </c>
      <c r="V2533" s="43">
        <f t="shared" si="4892"/>
        <v>200</v>
      </c>
      <c r="W2533" s="43">
        <f t="shared" si="5004"/>
        <v>0</v>
      </c>
      <c r="X2533" s="43">
        <f t="shared" si="5005"/>
        <v>0</v>
      </c>
      <c r="Y2533" s="43">
        <f t="shared" si="5006"/>
        <v>0</v>
      </c>
      <c r="Z2533" s="43">
        <f t="shared" si="5007"/>
        <v>0</v>
      </c>
      <c r="AA2533" s="43">
        <f t="shared" si="5008"/>
        <v>0</v>
      </c>
      <c r="AB2533" s="43">
        <f t="shared" si="5009"/>
        <v>200</v>
      </c>
      <c r="AC2533" s="44">
        <f t="shared" si="5010"/>
        <v>200</v>
      </c>
      <c r="AD2533" s="44">
        <f t="shared" si="5011"/>
        <v>200</v>
      </c>
      <c r="AE2533" s="45">
        <f t="shared" si="4862"/>
        <v>100</v>
      </c>
      <c r="AF2533" s="43">
        <f t="shared" si="5012"/>
        <v>200</v>
      </c>
      <c r="AG2533" s="43">
        <f t="shared" si="5013"/>
        <v>0</v>
      </c>
      <c r="AH2533" s="43">
        <f t="shared" si="5014"/>
        <v>0</v>
      </c>
      <c r="AI2533" s="43">
        <f t="shared" si="5015"/>
        <v>0</v>
      </c>
      <c r="AJ2533" s="43">
        <f t="shared" si="5016"/>
        <v>0</v>
      </c>
      <c r="AK2533" s="43">
        <f t="shared" si="5017"/>
        <v>0</v>
      </c>
      <c r="AL2533" s="43">
        <f t="shared" si="4863"/>
        <v>200</v>
      </c>
      <c r="AM2533" s="43">
        <f t="shared" si="4864"/>
        <v>0</v>
      </c>
      <c r="AN2533" s="2"/>
      <c r="AO2533" s="1"/>
      <c r="AP2533" s="1"/>
      <c r="AQ2533" s="1"/>
      <c r="AR2533" s="1"/>
      <c r="AS2533" s="1"/>
    </row>
    <row r="2534" ht="47.25">
      <c r="B2534" s="41" t="s">
        <v>850</v>
      </c>
      <c r="C2534" s="41" t="s">
        <v>227</v>
      </c>
      <c r="D2534" s="41" t="s">
        <v>227</v>
      </c>
      <c r="E2534" s="26" t="str">
        <f t="shared" si="4891"/>
        <v>0707</v>
      </c>
      <c r="F2534" s="41" t="s">
        <v>825</v>
      </c>
      <c r="G2534" s="41"/>
      <c r="H2534" s="42" t="s">
        <v>826</v>
      </c>
      <c r="I2534" s="43">
        <f t="shared" si="4992"/>
        <v>200</v>
      </c>
      <c r="J2534" s="43">
        <f t="shared" si="4993"/>
        <v>200</v>
      </c>
      <c r="K2534" s="43">
        <f t="shared" si="4994"/>
        <v>200</v>
      </c>
      <c r="L2534" s="43">
        <f t="shared" si="4995"/>
        <v>0</v>
      </c>
      <c r="M2534" s="43">
        <f t="shared" si="4996"/>
        <v>0</v>
      </c>
      <c r="N2534" s="43">
        <f t="shared" si="4997"/>
        <v>0</v>
      </c>
      <c r="O2534" s="43">
        <f t="shared" si="4998"/>
        <v>0</v>
      </c>
      <c r="P2534" s="43">
        <f t="shared" si="4999"/>
        <v>0</v>
      </c>
      <c r="Q2534" s="43">
        <f t="shared" si="5000"/>
        <v>0</v>
      </c>
      <c r="R2534" s="43">
        <f t="shared" si="5001"/>
        <v>0</v>
      </c>
      <c r="S2534" s="43">
        <f t="shared" si="5002"/>
        <v>0</v>
      </c>
      <c r="T2534" s="43">
        <f t="shared" si="5003"/>
        <v>0</v>
      </c>
      <c r="U2534" s="43">
        <v>0</v>
      </c>
      <c r="V2534" s="43">
        <f t="shared" si="4892"/>
        <v>200</v>
      </c>
      <c r="W2534" s="43">
        <f t="shared" si="5004"/>
        <v>0</v>
      </c>
      <c r="X2534" s="43">
        <f t="shared" si="5005"/>
        <v>0</v>
      </c>
      <c r="Y2534" s="43">
        <f t="shared" si="5006"/>
        <v>0</v>
      </c>
      <c r="Z2534" s="43">
        <f t="shared" si="5007"/>
        <v>0</v>
      </c>
      <c r="AA2534" s="43">
        <f t="shared" si="5008"/>
        <v>0</v>
      </c>
      <c r="AB2534" s="43">
        <f t="shared" si="5009"/>
        <v>200</v>
      </c>
      <c r="AC2534" s="44">
        <f t="shared" si="5010"/>
        <v>200</v>
      </c>
      <c r="AD2534" s="44">
        <f t="shared" si="5011"/>
        <v>200</v>
      </c>
      <c r="AE2534" s="45">
        <f t="shared" si="4862"/>
        <v>100</v>
      </c>
      <c r="AF2534" s="43">
        <f t="shared" si="5012"/>
        <v>200</v>
      </c>
      <c r="AG2534" s="43">
        <f t="shared" si="5013"/>
        <v>0</v>
      </c>
      <c r="AH2534" s="43">
        <f t="shared" si="5014"/>
        <v>0</v>
      </c>
      <c r="AI2534" s="43">
        <f t="shared" si="5015"/>
        <v>0</v>
      </c>
      <c r="AJ2534" s="43">
        <f t="shared" si="5016"/>
        <v>0</v>
      </c>
      <c r="AK2534" s="43">
        <f t="shared" si="5017"/>
        <v>0</v>
      </c>
      <c r="AL2534" s="43">
        <f t="shared" si="4863"/>
        <v>200</v>
      </c>
      <c r="AM2534" s="43">
        <f t="shared" si="4864"/>
        <v>0</v>
      </c>
      <c r="AN2534" s="2"/>
      <c r="AR2534" s="1"/>
      <c r="AS2534" s="1"/>
    </row>
    <row r="2535" ht="31.5">
      <c r="B2535" s="41" t="s">
        <v>850</v>
      </c>
      <c r="C2535" s="41" t="s">
        <v>227</v>
      </c>
      <c r="D2535" s="41" t="s">
        <v>227</v>
      </c>
      <c r="E2535" s="26" t="str">
        <f t="shared" si="4891"/>
        <v>0707</v>
      </c>
      <c r="F2535" s="41" t="s">
        <v>827</v>
      </c>
      <c r="G2535" s="41"/>
      <c r="H2535" s="42" t="s">
        <v>828</v>
      </c>
      <c r="I2535" s="43">
        <f t="shared" si="4992"/>
        <v>200</v>
      </c>
      <c r="J2535" s="43">
        <f t="shared" si="4993"/>
        <v>200</v>
      </c>
      <c r="K2535" s="43">
        <f t="shared" si="4994"/>
        <v>200</v>
      </c>
      <c r="L2535" s="43">
        <f t="shared" si="4995"/>
        <v>0</v>
      </c>
      <c r="M2535" s="43">
        <f t="shared" si="4996"/>
        <v>0</v>
      </c>
      <c r="N2535" s="43">
        <f t="shared" si="4997"/>
        <v>0</v>
      </c>
      <c r="O2535" s="43">
        <f t="shared" si="4998"/>
        <v>0</v>
      </c>
      <c r="P2535" s="43">
        <f t="shared" si="4999"/>
        <v>0</v>
      </c>
      <c r="Q2535" s="43">
        <f t="shared" si="5000"/>
        <v>0</v>
      </c>
      <c r="R2535" s="43">
        <f t="shared" si="5001"/>
        <v>0</v>
      </c>
      <c r="S2535" s="43">
        <f t="shared" si="5002"/>
        <v>0</v>
      </c>
      <c r="T2535" s="43">
        <f t="shared" si="5003"/>
        <v>0</v>
      </c>
      <c r="U2535" s="43">
        <v>0</v>
      </c>
      <c r="V2535" s="43">
        <f t="shared" si="4892"/>
        <v>200</v>
      </c>
      <c r="W2535" s="43">
        <f t="shared" si="5004"/>
        <v>0</v>
      </c>
      <c r="X2535" s="43">
        <f t="shared" si="5005"/>
        <v>0</v>
      </c>
      <c r="Y2535" s="43">
        <f t="shared" si="5006"/>
        <v>0</v>
      </c>
      <c r="Z2535" s="43">
        <f t="shared" si="5007"/>
        <v>0</v>
      </c>
      <c r="AA2535" s="43">
        <f t="shared" si="5008"/>
        <v>0</v>
      </c>
      <c r="AB2535" s="43">
        <f t="shared" si="5009"/>
        <v>200</v>
      </c>
      <c r="AC2535" s="44">
        <f t="shared" si="5010"/>
        <v>200</v>
      </c>
      <c r="AD2535" s="44">
        <f t="shared" si="5011"/>
        <v>200</v>
      </c>
      <c r="AE2535" s="45">
        <f t="shared" si="4862"/>
        <v>100</v>
      </c>
      <c r="AF2535" s="43">
        <f t="shared" si="5012"/>
        <v>200</v>
      </c>
      <c r="AG2535" s="43">
        <f t="shared" si="5013"/>
        <v>0</v>
      </c>
      <c r="AH2535" s="43">
        <f t="shared" si="5014"/>
        <v>0</v>
      </c>
      <c r="AI2535" s="43">
        <f t="shared" si="5015"/>
        <v>0</v>
      </c>
      <c r="AJ2535" s="43">
        <f t="shared" si="5016"/>
        <v>0</v>
      </c>
      <c r="AK2535" s="43">
        <f t="shared" si="5017"/>
        <v>0</v>
      </c>
      <c r="AL2535" s="43">
        <f t="shared" si="4863"/>
        <v>200</v>
      </c>
      <c r="AM2535" s="43">
        <f t="shared" si="4864"/>
        <v>0</v>
      </c>
      <c r="AN2535" s="2"/>
      <c r="AO2535" s="1"/>
      <c r="AP2535" s="1"/>
      <c r="AQ2535" s="1"/>
      <c r="AR2535" s="1"/>
      <c r="AS2535" s="1"/>
    </row>
    <row r="2536" ht="31.5">
      <c r="B2536" s="41" t="s">
        <v>850</v>
      </c>
      <c r="C2536" s="41" t="s">
        <v>227</v>
      </c>
      <c r="D2536" s="41" t="s">
        <v>227</v>
      </c>
      <c r="E2536" s="26" t="str">
        <f t="shared" si="4891"/>
        <v>0707</v>
      </c>
      <c r="F2536" s="41" t="s">
        <v>827</v>
      </c>
      <c r="G2536" s="41" t="s">
        <v>53</v>
      </c>
      <c r="H2536" s="42" t="s">
        <v>54</v>
      </c>
      <c r="I2536" s="43">
        <f t="shared" si="4992"/>
        <v>200</v>
      </c>
      <c r="J2536" s="43">
        <f t="shared" si="4993"/>
        <v>200</v>
      </c>
      <c r="K2536" s="43">
        <f t="shared" si="4994"/>
        <v>200</v>
      </c>
      <c r="L2536" s="43">
        <f t="shared" si="4995"/>
        <v>0</v>
      </c>
      <c r="M2536" s="43">
        <f t="shared" si="4996"/>
        <v>0</v>
      </c>
      <c r="N2536" s="43">
        <f t="shared" si="4997"/>
        <v>0</v>
      </c>
      <c r="O2536" s="43">
        <f t="shared" si="4998"/>
        <v>0</v>
      </c>
      <c r="P2536" s="43">
        <f t="shared" si="4999"/>
        <v>0</v>
      </c>
      <c r="Q2536" s="43">
        <f t="shared" si="5000"/>
        <v>0</v>
      </c>
      <c r="R2536" s="43">
        <f t="shared" si="5001"/>
        <v>0</v>
      </c>
      <c r="S2536" s="43">
        <f t="shared" si="5002"/>
        <v>0</v>
      </c>
      <c r="T2536" s="43">
        <f t="shared" si="5003"/>
        <v>0</v>
      </c>
      <c r="U2536" s="43">
        <v>0</v>
      </c>
      <c r="V2536" s="43">
        <f t="shared" si="4892"/>
        <v>200</v>
      </c>
      <c r="W2536" s="43">
        <f t="shared" si="5004"/>
        <v>0</v>
      </c>
      <c r="X2536" s="43">
        <f t="shared" si="5005"/>
        <v>0</v>
      </c>
      <c r="Y2536" s="43">
        <f t="shared" si="5006"/>
        <v>0</v>
      </c>
      <c r="Z2536" s="43">
        <f t="shared" si="5007"/>
        <v>0</v>
      </c>
      <c r="AA2536" s="43">
        <f t="shared" si="5008"/>
        <v>0</v>
      </c>
      <c r="AB2536" s="43">
        <f t="shared" si="5009"/>
        <v>200</v>
      </c>
      <c r="AC2536" s="44">
        <f t="shared" si="5010"/>
        <v>200</v>
      </c>
      <c r="AD2536" s="44">
        <f t="shared" si="5011"/>
        <v>200</v>
      </c>
      <c r="AE2536" s="45">
        <f t="shared" ref="AE2536:AE2599" si="5018">AD2536/AC2536*100</f>
        <v>100</v>
      </c>
      <c r="AF2536" s="43">
        <f t="shared" si="5012"/>
        <v>200</v>
      </c>
      <c r="AG2536" s="43">
        <f t="shared" si="5013"/>
        <v>0</v>
      </c>
      <c r="AH2536" s="43">
        <f t="shared" si="5014"/>
        <v>0</v>
      </c>
      <c r="AI2536" s="43">
        <f t="shared" si="5015"/>
        <v>0</v>
      </c>
      <c r="AJ2536" s="43">
        <f t="shared" si="5016"/>
        <v>0</v>
      </c>
      <c r="AK2536" s="43">
        <f t="shared" si="5017"/>
        <v>0</v>
      </c>
      <c r="AL2536" s="43">
        <f t="shared" ref="AL2536:AL2599" si="5019">AF2536+AH2536+AK2536+AI2536+AJ2536+AG2536</f>
        <v>200</v>
      </c>
      <c r="AM2536" s="43">
        <f t="shared" ref="AM2536:AM2599" si="5020">V2536-AL2536</f>
        <v>0</v>
      </c>
      <c r="AN2536" s="2"/>
      <c r="AO2536" s="1"/>
      <c r="AP2536" s="1"/>
      <c r="AQ2536" s="1"/>
      <c r="AR2536" s="1"/>
      <c r="AS2536" s="1"/>
    </row>
    <row r="2537" ht="31.5">
      <c r="B2537" s="41" t="s">
        <v>850</v>
      </c>
      <c r="C2537" s="41" t="s">
        <v>227</v>
      </c>
      <c r="D2537" s="41" t="s">
        <v>227</v>
      </c>
      <c r="E2537" s="26" t="str">
        <f t="shared" si="4891"/>
        <v>0707</v>
      </c>
      <c r="F2537" s="41" t="s">
        <v>827</v>
      </c>
      <c r="G2537" s="41" t="s">
        <v>55</v>
      </c>
      <c r="H2537" s="42" t="s">
        <v>56</v>
      </c>
      <c r="I2537" s="43">
        <v>200</v>
      </c>
      <c r="J2537" s="43">
        <v>200</v>
      </c>
      <c r="K2537" s="43">
        <v>200</v>
      </c>
      <c r="L2537" s="43"/>
      <c r="M2537" s="43"/>
      <c r="N2537" s="43"/>
      <c r="O2537" s="43">
        <v>0</v>
      </c>
      <c r="P2537" s="43">
        <v>0</v>
      </c>
      <c r="Q2537" s="43">
        <v>0</v>
      </c>
      <c r="R2537" s="43">
        <v>0</v>
      </c>
      <c r="S2537" s="43">
        <v>0</v>
      </c>
      <c r="T2537" s="43">
        <v>0</v>
      </c>
      <c r="U2537" s="43">
        <v>0</v>
      </c>
      <c r="V2537" s="43">
        <f t="shared" si="4892"/>
        <v>200</v>
      </c>
      <c r="W2537" s="43"/>
      <c r="X2537" s="43"/>
      <c r="Y2537" s="43"/>
      <c r="Z2537" s="43"/>
      <c r="AA2537" s="43"/>
      <c r="AB2537" s="43">
        <v>200</v>
      </c>
      <c r="AC2537" s="44">
        <v>200</v>
      </c>
      <c r="AD2537" s="44">
        <v>200</v>
      </c>
      <c r="AE2537" s="45">
        <f t="shared" si="5018"/>
        <v>100</v>
      </c>
      <c r="AF2537" s="43">
        <v>200</v>
      </c>
      <c r="AG2537" s="43">
        <v>0</v>
      </c>
      <c r="AH2537" s="43">
        <v>0</v>
      </c>
      <c r="AI2537" s="43">
        <v>0</v>
      </c>
      <c r="AJ2537" s="43">
        <v>0</v>
      </c>
      <c r="AK2537" s="43">
        <v>0</v>
      </c>
      <c r="AL2537" s="43">
        <f t="shared" si="5019"/>
        <v>200</v>
      </c>
      <c r="AM2537" s="43">
        <f t="shared" si="5020"/>
        <v>0</v>
      </c>
      <c r="AN2537" s="19"/>
      <c r="AO2537" s="1"/>
      <c r="AP2537" s="1"/>
      <c r="AQ2537" s="1"/>
      <c r="AR2537" s="1"/>
      <c r="AS2537" s="1"/>
    </row>
    <row r="2538" s="24" customFormat="1">
      <c r="B2538" s="25" t="s">
        <v>850</v>
      </c>
      <c r="C2538" s="25" t="s">
        <v>395</v>
      </c>
      <c r="D2538" s="25"/>
      <c r="E2538" s="32" t="str">
        <f t="shared" si="4891"/>
        <v>08</v>
      </c>
      <c r="F2538" s="25"/>
      <c r="G2538" s="25"/>
      <c r="H2538" s="27" t="s">
        <v>396</v>
      </c>
      <c r="I2538" s="28">
        <f t="shared" si="4992"/>
        <v>2482.4000000000001</v>
      </c>
      <c r="J2538" s="28">
        <f t="shared" si="4993"/>
        <v>1452.4000000000001</v>
      </c>
      <c r="K2538" s="28">
        <f t="shared" si="4994"/>
        <v>2152.4000000000001</v>
      </c>
      <c r="L2538" s="28">
        <f t="shared" si="4995"/>
        <v>0</v>
      </c>
      <c r="M2538" s="28">
        <f t="shared" si="4996"/>
        <v>0</v>
      </c>
      <c r="N2538" s="28">
        <f t="shared" si="4997"/>
        <v>0</v>
      </c>
      <c r="O2538" s="28">
        <f t="shared" si="4998"/>
        <v>0</v>
      </c>
      <c r="P2538" s="28">
        <f t="shared" si="4999"/>
        <v>0</v>
      </c>
      <c r="Q2538" s="28">
        <f t="shared" si="5000"/>
        <v>0</v>
      </c>
      <c r="R2538" s="28">
        <f t="shared" si="5001"/>
        <v>0</v>
      </c>
      <c r="S2538" s="28">
        <f t="shared" si="5002"/>
        <v>0</v>
      </c>
      <c r="T2538" s="28">
        <f t="shared" si="5003"/>
        <v>0</v>
      </c>
      <c r="U2538" s="28">
        <v>2.3999999999999999</v>
      </c>
      <c r="V2538" s="28">
        <f t="shared" si="4892"/>
        <v>2484.8000000000002</v>
      </c>
      <c r="W2538" s="28">
        <f t="shared" si="5004"/>
        <v>2.3999999999999999</v>
      </c>
      <c r="X2538" s="28">
        <f t="shared" si="5005"/>
        <v>0</v>
      </c>
      <c r="Y2538" s="28">
        <f t="shared" si="5006"/>
        <v>0</v>
      </c>
      <c r="Z2538" s="28">
        <f t="shared" si="5007"/>
        <v>0</v>
      </c>
      <c r="AA2538" s="28">
        <f t="shared" si="5008"/>
        <v>0</v>
      </c>
      <c r="AB2538" s="28">
        <f t="shared" si="5009"/>
        <v>1673.5</v>
      </c>
      <c r="AC2538" s="29">
        <f t="shared" si="5010"/>
        <v>3821.28476</v>
      </c>
      <c r="AD2538" s="29">
        <f t="shared" si="5011"/>
        <v>3813.9847600000003</v>
      </c>
      <c r="AE2538" s="30">
        <f t="shared" si="5018"/>
        <v>99.80896477340778</v>
      </c>
      <c r="AF2538" s="28">
        <f t="shared" si="5012"/>
        <v>3513.9000000000001</v>
      </c>
      <c r="AG2538" s="28">
        <f t="shared" si="5013"/>
        <v>0</v>
      </c>
      <c r="AH2538" s="28">
        <f t="shared" si="5014"/>
        <v>0</v>
      </c>
      <c r="AI2538" s="28">
        <f t="shared" si="5015"/>
        <v>0</v>
      </c>
      <c r="AJ2538" s="28">
        <f t="shared" si="5016"/>
        <v>0</v>
      </c>
      <c r="AK2538" s="28">
        <f t="shared" si="5017"/>
        <v>0</v>
      </c>
      <c r="AL2538" s="28">
        <f t="shared" si="5019"/>
        <v>3513.9000000000001</v>
      </c>
      <c r="AM2538" s="28">
        <f t="shared" si="5020"/>
        <v>-1029.0999999999999</v>
      </c>
      <c r="AN2538" s="2"/>
      <c r="AO2538" s="24"/>
      <c r="AP2538" s="24"/>
      <c r="AQ2538" s="24"/>
      <c r="AR2538" s="24"/>
      <c r="AS2538" s="24"/>
    </row>
    <row r="2539" s="33" customFormat="1">
      <c r="B2539" s="34" t="s">
        <v>850</v>
      </c>
      <c r="C2539" s="34" t="s">
        <v>395</v>
      </c>
      <c r="D2539" s="34" t="s">
        <v>41</v>
      </c>
      <c r="E2539" s="35" t="str">
        <f t="shared" si="4891"/>
        <v>0801</v>
      </c>
      <c r="F2539" s="34"/>
      <c r="G2539" s="34"/>
      <c r="H2539" s="36" t="s">
        <v>397</v>
      </c>
      <c r="I2539" s="37">
        <f>I2540+I2546</f>
        <v>2482.4000000000001</v>
      </c>
      <c r="J2539" s="37">
        <f>J2540+J2546</f>
        <v>1452.4000000000001</v>
      </c>
      <c r="K2539" s="37">
        <f>K2540+K2546</f>
        <v>2152.4000000000001</v>
      </c>
      <c r="L2539" s="37">
        <f>L2540+L2546</f>
        <v>0</v>
      </c>
      <c r="M2539" s="37">
        <f>M2540+M2546</f>
        <v>0</v>
      </c>
      <c r="N2539" s="37">
        <f>N2540+N2546</f>
        <v>0</v>
      </c>
      <c r="O2539" s="37">
        <f>O2540+O2546</f>
        <v>0</v>
      </c>
      <c r="P2539" s="37">
        <f>P2540+P2546</f>
        <v>0</v>
      </c>
      <c r="Q2539" s="37">
        <f>Q2540+Q2546</f>
        <v>0</v>
      </c>
      <c r="R2539" s="37">
        <f>R2540+R2546</f>
        <v>0</v>
      </c>
      <c r="S2539" s="37">
        <f>S2540+S2546</f>
        <v>0</v>
      </c>
      <c r="T2539" s="37">
        <f>T2540+T2546</f>
        <v>0</v>
      </c>
      <c r="U2539" s="37">
        <v>2.3999999999999999</v>
      </c>
      <c r="V2539" s="37">
        <f t="shared" si="4892"/>
        <v>2484.8000000000002</v>
      </c>
      <c r="W2539" s="37">
        <f>W2540+W2546</f>
        <v>2.3999999999999999</v>
      </c>
      <c r="X2539" s="37">
        <f>X2540+X2546</f>
        <v>0</v>
      </c>
      <c r="Y2539" s="37">
        <f>Y2540+Y2546</f>
        <v>0</v>
      </c>
      <c r="Z2539" s="37">
        <f>Z2540+Z2546</f>
        <v>0</v>
      </c>
      <c r="AA2539" s="37">
        <f>AA2540+AA2546</f>
        <v>0</v>
      </c>
      <c r="AB2539" s="37">
        <f>AB2540+AB2546</f>
        <v>1673.5</v>
      </c>
      <c r="AC2539" s="38">
        <f>AC2540+AC2546</f>
        <v>3821.28476</v>
      </c>
      <c r="AD2539" s="38">
        <f>AD2540+AD2546</f>
        <v>3813.9847600000003</v>
      </c>
      <c r="AE2539" s="39">
        <f t="shared" si="5018"/>
        <v>99.80896477340778</v>
      </c>
      <c r="AF2539" s="37">
        <f>AF2540+AF2546</f>
        <v>3513.9000000000001</v>
      </c>
      <c r="AG2539" s="37">
        <f>AG2540+AG2546</f>
        <v>0</v>
      </c>
      <c r="AH2539" s="37">
        <f>AH2540+AH2546</f>
        <v>0</v>
      </c>
      <c r="AI2539" s="37">
        <f>AI2540+AI2546</f>
        <v>0</v>
      </c>
      <c r="AJ2539" s="37">
        <f>AJ2540+AJ2546</f>
        <v>0</v>
      </c>
      <c r="AK2539" s="37">
        <f>AK2540+AK2546</f>
        <v>0</v>
      </c>
      <c r="AL2539" s="37">
        <f t="shared" si="5019"/>
        <v>3513.9000000000001</v>
      </c>
      <c r="AM2539" s="37">
        <f t="shared" si="5020"/>
        <v>-1029.0999999999999</v>
      </c>
      <c r="AN2539" s="40"/>
      <c r="AO2539" s="33"/>
      <c r="AP2539" s="33"/>
      <c r="AQ2539" s="33"/>
      <c r="AR2539" s="33"/>
      <c r="AS2539" s="33"/>
    </row>
    <row r="2540">
      <c r="B2540" s="41" t="s">
        <v>850</v>
      </c>
      <c r="C2540" s="41" t="s">
        <v>395</v>
      </c>
      <c r="D2540" s="41" t="s">
        <v>41</v>
      </c>
      <c r="E2540" s="26" t="str">
        <f t="shared" si="4891"/>
        <v>0801</v>
      </c>
      <c r="F2540" s="41" t="s">
        <v>297</v>
      </c>
      <c r="G2540" s="41"/>
      <c r="H2540" s="42" t="s">
        <v>298</v>
      </c>
      <c r="I2540" s="43">
        <f t="shared" ref="I2540:I2546" si="5021">I2541</f>
        <v>2482.4000000000001</v>
      </c>
      <c r="J2540" s="43">
        <f t="shared" ref="J2540:J2546" si="5022">J2541</f>
        <v>1452.4000000000001</v>
      </c>
      <c r="K2540" s="43">
        <f t="shared" ref="K2540:K2546" si="5023">K2541</f>
        <v>2152.4000000000001</v>
      </c>
      <c r="L2540" s="43">
        <f t="shared" ref="L2540:L2546" si="5024">L2541</f>
        <v>0</v>
      </c>
      <c r="M2540" s="43">
        <f t="shared" ref="M2540:M2546" si="5025">M2541</f>
        <v>0</v>
      </c>
      <c r="N2540" s="43">
        <f t="shared" ref="N2540:N2546" si="5026">N2541</f>
        <v>0</v>
      </c>
      <c r="O2540" s="43">
        <f t="shared" ref="O2540:O2546" si="5027">O2541</f>
        <v>0</v>
      </c>
      <c r="P2540" s="43">
        <f t="shared" ref="P2540:P2546" si="5028">P2541</f>
        <v>0</v>
      </c>
      <c r="Q2540" s="43">
        <f t="shared" ref="Q2540:Q2546" si="5029">Q2541</f>
        <v>0</v>
      </c>
      <c r="R2540" s="43">
        <f t="shared" ref="R2540:R2546" si="5030">R2541</f>
        <v>0</v>
      </c>
      <c r="S2540" s="43">
        <f t="shared" ref="S2540:S2546" si="5031">S2541</f>
        <v>0</v>
      </c>
      <c r="T2540" s="43">
        <f t="shared" ref="T2540:T2546" si="5032">T2541</f>
        <v>0</v>
      </c>
      <c r="U2540" s="43">
        <v>0</v>
      </c>
      <c r="V2540" s="43">
        <f t="shared" si="4892"/>
        <v>2482.4000000000001</v>
      </c>
      <c r="W2540" s="43">
        <f t="shared" ref="W2540:W2546" si="5033">W2541</f>
        <v>0</v>
      </c>
      <c r="X2540" s="43">
        <f t="shared" ref="X2540:X2546" si="5034">X2541</f>
        <v>0</v>
      </c>
      <c r="Y2540" s="43">
        <f t="shared" ref="Y2540:Y2546" si="5035">Y2541</f>
        <v>0</v>
      </c>
      <c r="Z2540" s="43">
        <f t="shared" ref="Z2540:Z2546" si="5036">Z2541</f>
        <v>0</v>
      </c>
      <c r="AA2540" s="43">
        <f t="shared" ref="AA2540:AA2546" si="5037">AA2541</f>
        <v>0</v>
      </c>
      <c r="AB2540" s="43">
        <f t="shared" ref="AB2540:AB2546" si="5038">AB2541</f>
        <v>710.39999999999998</v>
      </c>
      <c r="AC2540" s="44">
        <f t="shared" ref="AC2540:AC2546" si="5039">AC2541</f>
        <v>2482.4000000000001</v>
      </c>
      <c r="AD2540" s="44">
        <f t="shared" ref="AD2540:AD2546" si="5040">AD2541</f>
        <v>2478.5</v>
      </c>
      <c r="AE2540" s="45">
        <f t="shared" si="5018"/>
        <v>99.84289397357395</v>
      </c>
      <c r="AF2540" s="43">
        <f t="shared" ref="AF2540:AF2546" si="5041">AF2541</f>
        <v>2482.4000000000001</v>
      </c>
      <c r="AG2540" s="43">
        <f t="shared" ref="AG2540:AG2546" si="5042">AG2541</f>
        <v>0</v>
      </c>
      <c r="AH2540" s="43">
        <f t="shared" ref="AH2540:AH2546" si="5043">AH2541</f>
        <v>0</v>
      </c>
      <c r="AI2540" s="43">
        <f t="shared" ref="AI2540:AI2546" si="5044">AI2541</f>
        <v>0</v>
      </c>
      <c r="AJ2540" s="43">
        <f t="shared" ref="AJ2540:AJ2546" si="5045">AJ2541</f>
        <v>0</v>
      </c>
      <c r="AK2540" s="43">
        <f t="shared" ref="AK2540:AK2546" si="5046">AK2541</f>
        <v>0</v>
      </c>
      <c r="AL2540" s="43">
        <f t="shared" si="5019"/>
        <v>2482.4000000000001</v>
      </c>
      <c r="AM2540" s="43">
        <f t="shared" si="5020"/>
        <v>0</v>
      </c>
      <c r="AN2540" s="2"/>
      <c r="AO2540" s="1"/>
      <c r="AP2540" s="1"/>
      <c r="AQ2540" s="1"/>
      <c r="AR2540" s="1"/>
      <c r="AS2540" s="1"/>
    </row>
    <row r="2541" ht="31.5">
      <c r="B2541" s="41" t="s">
        <v>850</v>
      </c>
      <c r="C2541" s="41" t="s">
        <v>395</v>
      </c>
      <c r="D2541" s="41" t="s">
        <v>41</v>
      </c>
      <c r="E2541" s="26" t="str">
        <f t="shared" si="4891"/>
        <v>0801</v>
      </c>
      <c r="F2541" s="41" t="s">
        <v>400</v>
      </c>
      <c r="G2541" s="41"/>
      <c r="H2541" s="42" t="s">
        <v>401</v>
      </c>
      <c r="I2541" s="43">
        <f t="shared" si="5021"/>
        <v>2482.4000000000001</v>
      </c>
      <c r="J2541" s="43">
        <f t="shared" si="5022"/>
        <v>1452.4000000000001</v>
      </c>
      <c r="K2541" s="43">
        <f t="shared" si="5023"/>
        <v>2152.4000000000001</v>
      </c>
      <c r="L2541" s="43">
        <f t="shared" si="5024"/>
        <v>0</v>
      </c>
      <c r="M2541" s="43">
        <f t="shared" si="5025"/>
        <v>0</v>
      </c>
      <c r="N2541" s="43">
        <f t="shared" si="5026"/>
        <v>0</v>
      </c>
      <c r="O2541" s="43">
        <f t="shared" si="5027"/>
        <v>0</v>
      </c>
      <c r="P2541" s="43">
        <f t="shared" si="5028"/>
        <v>0</v>
      </c>
      <c r="Q2541" s="43">
        <f t="shared" si="5029"/>
        <v>0</v>
      </c>
      <c r="R2541" s="43">
        <f t="shared" si="5030"/>
        <v>0</v>
      </c>
      <c r="S2541" s="43">
        <f t="shared" si="5031"/>
        <v>0</v>
      </c>
      <c r="T2541" s="43">
        <f t="shared" si="5032"/>
        <v>0</v>
      </c>
      <c r="U2541" s="43">
        <v>0</v>
      </c>
      <c r="V2541" s="43">
        <f t="shared" si="4892"/>
        <v>2482.4000000000001</v>
      </c>
      <c r="W2541" s="43">
        <f t="shared" si="5033"/>
        <v>0</v>
      </c>
      <c r="X2541" s="43">
        <f t="shared" si="5034"/>
        <v>0</v>
      </c>
      <c r="Y2541" s="43">
        <f t="shared" si="5035"/>
        <v>0</v>
      </c>
      <c r="Z2541" s="43">
        <f t="shared" si="5036"/>
        <v>0</v>
      </c>
      <c r="AA2541" s="43">
        <f t="shared" si="5037"/>
        <v>0</v>
      </c>
      <c r="AB2541" s="43">
        <f t="shared" si="5038"/>
        <v>710.39999999999998</v>
      </c>
      <c r="AC2541" s="44">
        <f t="shared" si="5039"/>
        <v>2482.4000000000001</v>
      </c>
      <c r="AD2541" s="44">
        <f t="shared" si="5040"/>
        <v>2478.5</v>
      </c>
      <c r="AE2541" s="45">
        <f t="shared" si="5018"/>
        <v>99.84289397357395</v>
      </c>
      <c r="AF2541" s="43">
        <f t="shared" si="5041"/>
        <v>2482.4000000000001</v>
      </c>
      <c r="AG2541" s="43">
        <f t="shared" si="5042"/>
        <v>0</v>
      </c>
      <c r="AH2541" s="43">
        <f t="shared" si="5043"/>
        <v>0</v>
      </c>
      <c r="AI2541" s="43">
        <f t="shared" si="5044"/>
        <v>0</v>
      </c>
      <c r="AJ2541" s="43">
        <f t="shared" si="5045"/>
        <v>0</v>
      </c>
      <c r="AK2541" s="43">
        <f t="shared" si="5046"/>
        <v>0</v>
      </c>
      <c r="AL2541" s="43">
        <f t="shared" si="5019"/>
        <v>2482.4000000000001</v>
      </c>
      <c r="AM2541" s="43">
        <f t="shared" si="5020"/>
        <v>0</v>
      </c>
      <c r="AN2541" s="2"/>
      <c r="AO2541" s="1"/>
      <c r="AP2541" s="1"/>
      <c r="AQ2541" s="1"/>
      <c r="AR2541" s="1"/>
      <c r="AS2541" s="1"/>
    </row>
    <row r="2542" ht="31.5">
      <c r="B2542" s="41" t="s">
        <v>850</v>
      </c>
      <c r="C2542" s="41" t="s">
        <v>395</v>
      </c>
      <c r="D2542" s="41" t="s">
        <v>41</v>
      </c>
      <c r="E2542" s="26" t="str">
        <f t="shared" si="4891"/>
        <v>0801</v>
      </c>
      <c r="F2542" s="41" t="s">
        <v>402</v>
      </c>
      <c r="G2542" s="41"/>
      <c r="H2542" s="42" t="s">
        <v>403</v>
      </c>
      <c r="I2542" s="43">
        <f t="shared" si="5021"/>
        <v>2482.4000000000001</v>
      </c>
      <c r="J2542" s="43">
        <f t="shared" si="5022"/>
        <v>1452.4000000000001</v>
      </c>
      <c r="K2542" s="43">
        <f t="shared" si="5023"/>
        <v>2152.4000000000001</v>
      </c>
      <c r="L2542" s="43">
        <f t="shared" si="5024"/>
        <v>0</v>
      </c>
      <c r="M2542" s="43">
        <f t="shared" si="5025"/>
        <v>0</v>
      </c>
      <c r="N2542" s="43">
        <f t="shared" si="5026"/>
        <v>0</v>
      </c>
      <c r="O2542" s="43">
        <f t="shared" si="5027"/>
        <v>0</v>
      </c>
      <c r="P2542" s="43">
        <f t="shared" si="5028"/>
        <v>0</v>
      </c>
      <c r="Q2542" s="43">
        <f t="shared" si="5029"/>
        <v>0</v>
      </c>
      <c r="R2542" s="43">
        <f t="shared" si="5030"/>
        <v>0</v>
      </c>
      <c r="S2542" s="43">
        <f t="shared" si="5031"/>
        <v>0</v>
      </c>
      <c r="T2542" s="43">
        <f t="shared" si="5032"/>
        <v>0</v>
      </c>
      <c r="U2542" s="43">
        <v>0</v>
      </c>
      <c r="V2542" s="43">
        <f t="shared" si="4892"/>
        <v>2482.4000000000001</v>
      </c>
      <c r="W2542" s="43">
        <f t="shared" si="5033"/>
        <v>0</v>
      </c>
      <c r="X2542" s="43">
        <f t="shared" si="5034"/>
        <v>0</v>
      </c>
      <c r="Y2542" s="43">
        <f t="shared" si="5035"/>
        <v>0</v>
      </c>
      <c r="Z2542" s="43">
        <f t="shared" si="5036"/>
        <v>0</v>
      </c>
      <c r="AA2542" s="43">
        <f t="shared" si="5037"/>
        <v>0</v>
      </c>
      <c r="AB2542" s="43">
        <f t="shared" si="5038"/>
        <v>710.39999999999998</v>
      </c>
      <c r="AC2542" s="44">
        <f t="shared" si="5039"/>
        <v>2482.4000000000001</v>
      </c>
      <c r="AD2542" s="44">
        <f t="shared" si="5040"/>
        <v>2478.5</v>
      </c>
      <c r="AE2542" s="45">
        <f t="shared" si="5018"/>
        <v>99.84289397357395</v>
      </c>
      <c r="AF2542" s="43">
        <f t="shared" si="5041"/>
        <v>2482.4000000000001</v>
      </c>
      <c r="AG2542" s="43">
        <f t="shared" si="5042"/>
        <v>0</v>
      </c>
      <c r="AH2542" s="43">
        <f t="shared" si="5043"/>
        <v>0</v>
      </c>
      <c r="AI2542" s="43">
        <f t="shared" si="5044"/>
        <v>0</v>
      </c>
      <c r="AJ2542" s="43">
        <f t="shared" si="5045"/>
        <v>0</v>
      </c>
      <c r="AK2542" s="43">
        <f t="shared" si="5046"/>
        <v>0</v>
      </c>
      <c r="AL2542" s="43">
        <f t="shared" si="5019"/>
        <v>2482.4000000000001</v>
      </c>
      <c r="AM2542" s="43">
        <f t="shared" si="5020"/>
        <v>0</v>
      </c>
      <c r="AN2542" s="2"/>
      <c r="AR2542" s="1"/>
      <c r="AS2542" s="1"/>
    </row>
    <row r="2543" ht="47.25">
      <c r="B2543" s="41" t="s">
        <v>850</v>
      </c>
      <c r="C2543" s="41" t="s">
        <v>395</v>
      </c>
      <c r="D2543" s="41" t="s">
        <v>41</v>
      </c>
      <c r="E2543" s="26" t="str">
        <f t="shared" ref="E2543:E2606" si="5047">CONCATENATE(C2543,D2543)</f>
        <v>0801</v>
      </c>
      <c r="F2543" s="41" t="s">
        <v>405</v>
      </c>
      <c r="G2543" s="41"/>
      <c r="H2543" s="42" t="s">
        <v>406</v>
      </c>
      <c r="I2543" s="43">
        <f t="shared" si="5021"/>
        <v>2482.4000000000001</v>
      </c>
      <c r="J2543" s="43">
        <f t="shared" si="5022"/>
        <v>1452.4000000000001</v>
      </c>
      <c r="K2543" s="43">
        <f t="shared" si="5023"/>
        <v>2152.4000000000001</v>
      </c>
      <c r="L2543" s="43">
        <f t="shared" si="5024"/>
        <v>0</v>
      </c>
      <c r="M2543" s="43">
        <f t="shared" si="5025"/>
        <v>0</v>
      </c>
      <c r="N2543" s="43">
        <f t="shared" si="5026"/>
        <v>0</v>
      </c>
      <c r="O2543" s="43">
        <f t="shared" si="5027"/>
        <v>0</v>
      </c>
      <c r="P2543" s="43">
        <f t="shared" si="5028"/>
        <v>0</v>
      </c>
      <c r="Q2543" s="43">
        <f t="shared" si="5029"/>
        <v>0</v>
      </c>
      <c r="R2543" s="43">
        <f t="shared" si="5030"/>
        <v>0</v>
      </c>
      <c r="S2543" s="43">
        <f t="shared" si="5031"/>
        <v>0</v>
      </c>
      <c r="T2543" s="43">
        <f t="shared" si="5032"/>
        <v>0</v>
      </c>
      <c r="U2543" s="43">
        <v>0</v>
      </c>
      <c r="V2543" s="43">
        <f t="shared" ref="V2543:V2606" si="5048">I2543+L2543+U2543+T2543+S2543+R2543+Q2543+P2543+O2543</f>
        <v>2482.4000000000001</v>
      </c>
      <c r="W2543" s="43">
        <f t="shared" si="5033"/>
        <v>0</v>
      </c>
      <c r="X2543" s="43">
        <f t="shared" si="5034"/>
        <v>0</v>
      </c>
      <c r="Y2543" s="43">
        <f t="shared" si="5035"/>
        <v>0</v>
      </c>
      <c r="Z2543" s="43">
        <f t="shared" si="5036"/>
        <v>0</v>
      </c>
      <c r="AA2543" s="43">
        <f t="shared" si="5037"/>
        <v>0</v>
      </c>
      <c r="AB2543" s="43">
        <f t="shared" si="5038"/>
        <v>710.39999999999998</v>
      </c>
      <c r="AC2543" s="44">
        <f t="shared" si="5039"/>
        <v>2482.4000000000001</v>
      </c>
      <c r="AD2543" s="44">
        <f t="shared" si="5040"/>
        <v>2478.5</v>
      </c>
      <c r="AE2543" s="45">
        <f t="shared" si="5018"/>
        <v>99.84289397357395</v>
      </c>
      <c r="AF2543" s="43">
        <f t="shared" si="5041"/>
        <v>2482.4000000000001</v>
      </c>
      <c r="AG2543" s="43">
        <f t="shared" si="5042"/>
        <v>0</v>
      </c>
      <c r="AH2543" s="43">
        <f t="shared" si="5043"/>
        <v>0</v>
      </c>
      <c r="AI2543" s="43">
        <f t="shared" si="5044"/>
        <v>0</v>
      </c>
      <c r="AJ2543" s="43">
        <f t="shared" si="5045"/>
        <v>0</v>
      </c>
      <c r="AK2543" s="43">
        <f t="shared" si="5046"/>
        <v>0</v>
      </c>
      <c r="AL2543" s="43">
        <f t="shared" si="5019"/>
        <v>2482.4000000000001</v>
      </c>
      <c r="AM2543" s="43">
        <f t="shared" si="5020"/>
        <v>0</v>
      </c>
      <c r="AN2543" s="2"/>
      <c r="AO2543" s="1"/>
      <c r="AP2543" s="1"/>
      <c r="AQ2543" s="1"/>
      <c r="AR2543" s="1"/>
      <c r="AS2543" s="1"/>
    </row>
    <row r="2544" ht="31.5">
      <c r="B2544" s="41" t="s">
        <v>850</v>
      </c>
      <c r="C2544" s="41" t="s">
        <v>395</v>
      </c>
      <c r="D2544" s="41" t="s">
        <v>41</v>
      </c>
      <c r="E2544" s="26" t="str">
        <f t="shared" si="5047"/>
        <v>0801</v>
      </c>
      <c r="F2544" s="41" t="s">
        <v>405</v>
      </c>
      <c r="G2544" s="41" t="s">
        <v>53</v>
      </c>
      <c r="H2544" s="42" t="s">
        <v>54</v>
      </c>
      <c r="I2544" s="43">
        <f t="shared" si="5021"/>
        <v>2482.4000000000001</v>
      </c>
      <c r="J2544" s="43">
        <f t="shared" si="5022"/>
        <v>1452.4000000000001</v>
      </c>
      <c r="K2544" s="43">
        <f t="shared" si="5023"/>
        <v>2152.4000000000001</v>
      </c>
      <c r="L2544" s="43">
        <f t="shared" si="5024"/>
        <v>0</v>
      </c>
      <c r="M2544" s="43">
        <f t="shared" si="5025"/>
        <v>0</v>
      </c>
      <c r="N2544" s="43">
        <f t="shared" si="5026"/>
        <v>0</v>
      </c>
      <c r="O2544" s="43">
        <f t="shared" si="5027"/>
        <v>0</v>
      </c>
      <c r="P2544" s="43">
        <f t="shared" si="5028"/>
        <v>0</v>
      </c>
      <c r="Q2544" s="43">
        <f t="shared" si="5029"/>
        <v>0</v>
      </c>
      <c r="R2544" s="43">
        <f t="shared" si="5030"/>
        <v>0</v>
      </c>
      <c r="S2544" s="43">
        <f t="shared" si="5031"/>
        <v>0</v>
      </c>
      <c r="T2544" s="43">
        <f t="shared" si="5032"/>
        <v>0</v>
      </c>
      <c r="U2544" s="43">
        <v>0</v>
      </c>
      <c r="V2544" s="43">
        <f t="shared" si="5048"/>
        <v>2482.4000000000001</v>
      </c>
      <c r="W2544" s="43">
        <f t="shared" si="5033"/>
        <v>0</v>
      </c>
      <c r="X2544" s="43">
        <f t="shared" si="5034"/>
        <v>0</v>
      </c>
      <c r="Y2544" s="43">
        <f t="shared" si="5035"/>
        <v>0</v>
      </c>
      <c r="Z2544" s="43">
        <f t="shared" si="5036"/>
        <v>0</v>
      </c>
      <c r="AA2544" s="43">
        <f t="shared" si="5037"/>
        <v>0</v>
      </c>
      <c r="AB2544" s="43">
        <f t="shared" si="5038"/>
        <v>710.39999999999998</v>
      </c>
      <c r="AC2544" s="44">
        <f t="shared" si="5039"/>
        <v>2482.4000000000001</v>
      </c>
      <c r="AD2544" s="44">
        <f t="shared" si="5040"/>
        <v>2478.5</v>
      </c>
      <c r="AE2544" s="45">
        <f t="shared" si="5018"/>
        <v>99.84289397357395</v>
      </c>
      <c r="AF2544" s="43">
        <f t="shared" si="5041"/>
        <v>2482.4000000000001</v>
      </c>
      <c r="AG2544" s="43">
        <f t="shared" si="5042"/>
        <v>0</v>
      </c>
      <c r="AH2544" s="43">
        <f t="shared" si="5043"/>
        <v>0</v>
      </c>
      <c r="AI2544" s="43">
        <f t="shared" si="5044"/>
        <v>0</v>
      </c>
      <c r="AJ2544" s="43">
        <f t="shared" si="5045"/>
        <v>0</v>
      </c>
      <c r="AK2544" s="43">
        <f t="shared" si="5046"/>
        <v>0</v>
      </c>
      <c r="AL2544" s="43">
        <f t="shared" si="5019"/>
        <v>2482.4000000000001</v>
      </c>
      <c r="AM2544" s="43">
        <f t="shared" si="5020"/>
        <v>0</v>
      </c>
      <c r="AN2544" s="2"/>
      <c r="AO2544" s="1"/>
      <c r="AP2544" s="1"/>
      <c r="AQ2544" s="1"/>
      <c r="AR2544" s="1"/>
      <c r="AS2544" s="1"/>
    </row>
    <row r="2545" ht="31.5">
      <c r="B2545" s="41" t="s">
        <v>850</v>
      </c>
      <c r="C2545" s="41" t="s">
        <v>395</v>
      </c>
      <c r="D2545" s="41" t="s">
        <v>41</v>
      </c>
      <c r="E2545" s="26" t="str">
        <f t="shared" si="5047"/>
        <v>0801</v>
      </c>
      <c r="F2545" s="41" t="s">
        <v>405</v>
      </c>
      <c r="G2545" s="41" t="s">
        <v>55</v>
      </c>
      <c r="H2545" s="42" t="s">
        <v>56</v>
      </c>
      <c r="I2545" s="43">
        <v>2482.4000000000001</v>
      </c>
      <c r="J2545" s="43">
        <v>1452.4000000000001</v>
      </c>
      <c r="K2545" s="43">
        <v>2152.4000000000001</v>
      </c>
      <c r="L2545" s="43"/>
      <c r="M2545" s="43"/>
      <c r="N2545" s="43"/>
      <c r="O2545" s="43">
        <v>0</v>
      </c>
      <c r="P2545" s="43">
        <v>0</v>
      </c>
      <c r="Q2545" s="43">
        <v>0</v>
      </c>
      <c r="R2545" s="43">
        <v>0</v>
      </c>
      <c r="S2545" s="43">
        <v>0</v>
      </c>
      <c r="T2545" s="43">
        <v>0</v>
      </c>
      <c r="U2545" s="43">
        <v>0</v>
      </c>
      <c r="V2545" s="43">
        <f t="shared" si="5048"/>
        <v>2482.4000000000001</v>
      </c>
      <c r="W2545" s="43"/>
      <c r="X2545" s="43"/>
      <c r="Y2545" s="43"/>
      <c r="Z2545" s="43"/>
      <c r="AA2545" s="43"/>
      <c r="AB2545" s="43">
        <v>710.39999999999998</v>
      </c>
      <c r="AC2545" s="44">
        <v>2482.4000000000001</v>
      </c>
      <c r="AD2545" s="44">
        <v>2478.5</v>
      </c>
      <c r="AE2545" s="45">
        <f t="shared" si="5018"/>
        <v>99.84289397357395</v>
      </c>
      <c r="AF2545" s="43">
        <v>2482.4000000000001</v>
      </c>
      <c r="AG2545" s="43">
        <v>0</v>
      </c>
      <c r="AH2545" s="43">
        <v>0</v>
      </c>
      <c r="AI2545" s="43">
        <v>0</v>
      </c>
      <c r="AJ2545" s="43">
        <v>0</v>
      </c>
      <c r="AK2545" s="43">
        <v>0</v>
      </c>
      <c r="AL2545" s="43">
        <f t="shared" si="5019"/>
        <v>2482.4000000000001</v>
      </c>
      <c r="AM2545" s="43">
        <f t="shared" si="5020"/>
        <v>0</v>
      </c>
      <c r="AN2545" s="19"/>
      <c r="AO2545" s="1"/>
      <c r="AP2545" s="1"/>
      <c r="AQ2545" s="1"/>
      <c r="AR2545" s="1"/>
      <c r="AS2545" s="1"/>
    </row>
    <row r="2546" ht="31.5">
      <c r="B2546" s="41" t="s">
        <v>850</v>
      </c>
      <c r="C2546" s="41" t="s">
        <v>395</v>
      </c>
      <c r="D2546" s="41" t="s">
        <v>41</v>
      </c>
      <c r="E2546" s="26" t="str">
        <f t="shared" si="5047"/>
        <v>0801</v>
      </c>
      <c r="F2546" s="41" t="s">
        <v>81</v>
      </c>
      <c r="G2546" s="41"/>
      <c r="H2546" s="42" t="s">
        <v>82</v>
      </c>
      <c r="I2546" s="43">
        <f t="shared" si="5021"/>
        <v>0</v>
      </c>
      <c r="J2546" s="43">
        <f t="shared" si="5022"/>
        <v>0</v>
      </c>
      <c r="K2546" s="43">
        <f t="shared" si="5023"/>
        <v>0</v>
      </c>
      <c r="L2546" s="43">
        <f t="shared" si="5024"/>
        <v>0</v>
      </c>
      <c r="M2546" s="43">
        <f t="shared" si="5025"/>
        <v>0</v>
      </c>
      <c r="N2546" s="43">
        <f t="shared" si="5026"/>
        <v>0</v>
      </c>
      <c r="O2546" s="43">
        <f t="shared" si="5027"/>
        <v>0</v>
      </c>
      <c r="P2546" s="43">
        <f t="shared" si="5028"/>
        <v>0</v>
      </c>
      <c r="Q2546" s="43">
        <f t="shared" si="5029"/>
        <v>0</v>
      </c>
      <c r="R2546" s="43">
        <f t="shared" si="5030"/>
        <v>0</v>
      </c>
      <c r="S2546" s="43">
        <f t="shared" si="5031"/>
        <v>0</v>
      </c>
      <c r="T2546" s="43">
        <f t="shared" si="5032"/>
        <v>0</v>
      </c>
      <c r="U2546" s="43">
        <v>2.3999999999999999</v>
      </c>
      <c r="V2546" s="43">
        <f t="shared" si="5048"/>
        <v>2.3999999999999999</v>
      </c>
      <c r="W2546" s="43">
        <f t="shared" si="5033"/>
        <v>2.3999999999999999</v>
      </c>
      <c r="X2546" s="43">
        <f t="shared" si="5034"/>
        <v>0</v>
      </c>
      <c r="Y2546" s="43">
        <f t="shared" si="5035"/>
        <v>0</v>
      </c>
      <c r="Z2546" s="43">
        <f t="shared" si="5036"/>
        <v>0</v>
      </c>
      <c r="AA2546" s="43">
        <f t="shared" si="5037"/>
        <v>0</v>
      </c>
      <c r="AB2546" s="43">
        <f t="shared" si="5038"/>
        <v>963.09999999999991</v>
      </c>
      <c r="AC2546" s="44">
        <f t="shared" si="5039"/>
        <v>1338.8847599999999</v>
      </c>
      <c r="AD2546" s="44">
        <f t="shared" si="5040"/>
        <v>1335.4847600000001</v>
      </c>
      <c r="AE2546" s="45">
        <f t="shared" si="5018"/>
        <v>99.74605730817342</v>
      </c>
      <c r="AF2546" s="43">
        <f t="shared" si="5041"/>
        <v>1031.5</v>
      </c>
      <c r="AG2546" s="43">
        <f t="shared" si="5042"/>
        <v>0</v>
      </c>
      <c r="AH2546" s="43">
        <f t="shared" si="5043"/>
        <v>0</v>
      </c>
      <c r="AI2546" s="43">
        <f t="shared" si="5044"/>
        <v>0</v>
      </c>
      <c r="AJ2546" s="43">
        <f t="shared" si="5045"/>
        <v>0</v>
      </c>
      <c r="AK2546" s="43">
        <f t="shared" si="5046"/>
        <v>0</v>
      </c>
      <c r="AL2546" s="43">
        <f t="shared" si="5019"/>
        <v>1031.5</v>
      </c>
      <c r="AM2546" s="43">
        <f t="shared" si="5020"/>
        <v>-1029.0999999999999</v>
      </c>
      <c r="AN2546" s="2"/>
      <c r="AR2546" s="1"/>
      <c r="AS2546" s="1"/>
    </row>
    <row r="2547" ht="47.25">
      <c r="B2547" s="41" t="s">
        <v>850</v>
      </c>
      <c r="C2547" s="41" t="s">
        <v>395</v>
      </c>
      <c r="D2547" s="41" t="s">
        <v>41</v>
      </c>
      <c r="E2547" s="26" t="str">
        <f t="shared" si="5047"/>
        <v>0801</v>
      </c>
      <c r="F2547" s="41" t="s">
        <v>381</v>
      </c>
      <c r="G2547" s="41"/>
      <c r="H2547" s="42" t="s">
        <v>382</v>
      </c>
      <c r="I2547" s="43">
        <f>I2548+I2550</f>
        <v>0</v>
      </c>
      <c r="J2547" s="43">
        <f>J2548+J2550</f>
        <v>0</v>
      </c>
      <c r="K2547" s="43">
        <f>K2548+K2550</f>
        <v>0</v>
      </c>
      <c r="L2547" s="43">
        <f>L2548+L2550</f>
        <v>0</v>
      </c>
      <c r="M2547" s="43">
        <f>M2548+M2550</f>
        <v>0</v>
      </c>
      <c r="N2547" s="43">
        <f>N2548+N2550</f>
        <v>0</v>
      </c>
      <c r="O2547" s="43">
        <f>O2548+O2550</f>
        <v>0</v>
      </c>
      <c r="P2547" s="43">
        <f>P2548+P2550</f>
        <v>0</v>
      </c>
      <c r="Q2547" s="43">
        <f>Q2548+Q2550</f>
        <v>0</v>
      </c>
      <c r="R2547" s="43">
        <f>R2548+R2550</f>
        <v>0</v>
      </c>
      <c r="S2547" s="43">
        <f>S2548+S2550</f>
        <v>0</v>
      </c>
      <c r="T2547" s="43">
        <f>T2548+T2550</f>
        <v>0</v>
      </c>
      <c r="U2547" s="43">
        <v>2.3999999999999999</v>
      </c>
      <c r="V2547" s="43">
        <f t="shared" si="5048"/>
        <v>2.3999999999999999</v>
      </c>
      <c r="W2547" s="43">
        <f>W2548+W2550</f>
        <v>2.3999999999999999</v>
      </c>
      <c r="X2547" s="43">
        <f>X2548+X2550</f>
        <v>0</v>
      </c>
      <c r="Y2547" s="43">
        <f>Y2548+Y2550</f>
        <v>0</v>
      </c>
      <c r="Z2547" s="43">
        <f>Z2548+Z2550</f>
        <v>0</v>
      </c>
      <c r="AA2547" s="43">
        <f>AA2548+AA2550</f>
        <v>0</v>
      </c>
      <c r="AB2547" s="43">
        <f>AB2548+AB2550</f>
        <v>963.09999999999991</v>
      </c>
      <c r="AC2547" s="44">
        <f>AC2548+AC2550</f>
        <v>1338.8847599999999</v>
      </c>
      <c r="AD2547" s="44">
        <f>AD2548+AD2550</f>
        <v>1335.4847600000001</v>
      </c>
      <c r="AE2547" s="45">
        <f t="shared" si="5018"/>
        <v>99.74605730817342</v>
      </c>
      <c r="AF2547" s="43">
        <f>AF2548+AF2550</f>
        <v>1031.5</v>
      </c>
      <c r="AG2547" s="43">
        <f>AG2548+AG2550</f>
        <v>0</v>
      </c>
      <c r="AH2547" s="43">
        <f>AH2548+AH2550</f>
        <v>0</v>
      </c>
      <c r="AI2547" s="43">
        <f>AI2548+AI2550</f>
        <v>0</v>
      </c>
      <c r="AJ2547" s="43">
        <f>AJ2548+AJ2550</f>
        <v>0</v>
      </c>
      <c r="AK2547" s="43">
        <f>AK2548+AK2550</f>
        <v>0</v>
      </c>
      <c r="AL2547" s="43">
        <f t="shared" si="5019"/>
        <v>1031.5</v>
      </c>
      <c r="AM2547" s="43">
        <f t="shared" si="5020"/>
        <v>-1029.0999999999999</v>
      </c>
      <c r="AN2547" s="2"/>
      <c r="AO2547" s="1"/>
      <c r="AP2547" s="1"/>
      <c r="AQ2547" s="1"/>
      <c r="AR2547" s="1"/>
      <c r="AS2547" s="1"/>
    </row>
    <row r="2548" ht="31.5">
      <c r="B2548" s="41" t="s">
        <v>850</v>
      </c>
      <c r="C2548" s="41" t="s">
        <v>395</v>
      </c>
      <c r="D2548" s="41" t="s">
        <v>41</v>
      </c>
      <c r="E2548" s="26" t="str">
        <f t="shared" si="5047"/>
        <v>0801</v>
      </c>
      <c r="F2548" s="41" t="s">
        <v>381</v>
      </c>
      <c r="G2548" s="41" t="s">
        <v>53</v>
      </c>
      <c r="H2548" s="42" t="s">
        <v>54</v>
      </c>
      <c r="I2548" s="43">
        <f>I2549</f>
        <v>0</v>
      </c>
      <c r="J2548" s="43">
        <f>J2549</f>
        <v>0</v>
      </c>
      <c r="K2548" s="43">
        <f>K2549</f>
        <v>0</v>
      </c>
      <c r="L2548" s="43">
        <f>L2549</f>
        <v>0</v>
      </c>
      <c r="M2548" s="43">
        <f>M2549</f>
        <v>0</v>
      </c>
      <c r="N2548" s="43">
        <f>N2549</f>
        <v>0</v>
      </c>
      <c r="O2548" s="43">
        <f>O2549</f>
        <v>0</v>
      </c>
      <c r="P2548" s="43">
        <f>P2549</f>
        <v>0</v>
      </c>
      <c r="Q2548" s="43">
        <f>Q2549</f>
        <v>0</v>
      </c>
      <c r="R2548" s="43">
        <f>R2549</f>
        <v>0</v>
      </c>
      <c r="S2548" s="43">
        <f>S2549</f>
        <v>0</v>
      </c>
      <c r="T2548" s="43">
        <f>T2549</f>
        <v>0</v>
      </c>
      <c r="U2548" s="43">
        <v>2.3999999999999999</v>
      </c>
      <c r="V2548" s="43">
        <f t="shared" si="5048"/>
        <v>2.3999999999999999</v>
      </c>
      <c r="W2548" s="43">
        <f>W2549</f>
        <v>2.3999999999999999</v>
      </c>
      <c r="X2548" s="43">
        <f>X2549</f>
        <v>0</v>
      </c>
      <c r="Y2548" s="43">
        <f>Y2549</f>
        <v>0</v>
      </c>
      <c r="Z2548" s="43">
        <f>Z2549</f>
        <v>0</v>
      </c>
      <c r="AA2548" s="43">
        <f>AA2549</f>
        <v>0</v>
      </c>
      <c r="AB2548" s="43">
        <f>AB2549</f>
        <v>392.80000000000001</v>
      </c>
      <c r="AC2548" s="44">
        <f>AC2549</f>
        <v>396.19999999999999</v>
      </c>
      <c r="AD2548" s="44">
        <f>AD2549</f>
        <v>392.80000000000001</v>
      </c>
      <c r="AE2548" s="45">
        <f t="shared" si="5018"/>
        <v>99.141847551741549</v>
      </c>
      <c r="AF2548" s="43">
        <f>AF2549</f>
        <v>396.19999999999999</v>
      </c>
      <c r="AG2548" s="43">
        <f>AG2549</f>
        <v>0</v>
      </c>
      <c r="AH2548" s="43">
        <f>AH2549</f>
        <v>0</v>
      </c>
      <c r="AI2548" s="43">
        <f>AI2549</f>
        <v>0</v>
      </c>
      <c r="AJ2548" s="43">
        <f>AJ2549</f>
        <v>0</v>
      </c>
      <c r="AK2548" s="43">
        <f>AK2549</f>
        <v>0</v>
      </c>
      <c r="AL2548" s="43">
        <f t="shared" si="5019"/>
        <v>396.19999999999999</v>
      </c>
      <c r="AM2548" s="43">
        <f t="shared" si="5020"/>
        <v>-393.80000000000001</v>
      </c>
      <c r="AN2548" s="2"/>
      <c r="AR2548" s="1"/>
      <c r="AS2548" s="1"/>
    </row>
    <row r="2549" ht="31.5">
      <c r="B2549" s="41" t="s">
        <v>850</v>
      </c>
      <c r="C2549" s="41" t="s">
        <v>395</v>
      </c>
      <c r="D2549" s="41" t="s">
        <v>41</v>
      </c>
      <c r="E2549" s="26" t="str">
        <f t="shared" si="5047"/>
        <v>0801</v>
      </c>
      <c r="F2549" s="41" t="s">
        <v>381</v>
      </c>
      <c r="G2549" s="41" t="s">
        <v>55</v>
      </c>
      <c r="H2549" s="42" t="s">
        <v>56</v>
      </c>
      <c r="I2549" s="43"/>
      <c r="J2549" s="43"/>
      <c r="K2549" s="43"/>
      <c r="L2549" s="43"/>
      <c r="M2549" s="43"/>
      <c r="N2549" s="43"/>
      <c r="O2549" s="43">
        <v>0</v>
      </c>
      <c r="P2549" s="43">
        <v>0</v>
      </c>
      <c r="Q2549" s="43">
        <v>0</v>
      </c>
      <c r="R2549" s="43">
        <v>0</v>
      </c>
      <c r="S2549" s="43">
        <v>0</v>
      </c>
      <c r="T2549" s="43">
        <v>0</v>
      </c>
      <c r="U2549" s="43">
        <v>2.3999999999999999</v>
      </c>
      <c r="V2549" s="43">
        <f t="shared" si="5048"/>
        <v>2.3999999999999999</v>
      </c>
      <c r="W2549" s="43">
        <v>2.3999999999999999</v>
      </c>
      <c r="X2549" s="43"/>
      <c r="Y2549" s="43"/>
      <c r="Z2549" s="43"/>
      <c r="AA2549" s="43"/>
      <c r="AB2549" s="43">
        <v>392.80000000000001</v>
      </c>
      <c r="AC2549" s="44">
        <v>396.19999999999999</v>
      </c>
      <c r="AD2549" s="44">
        <v>392.80000000000001</v>
      </c>
      <c r="AE2549" s="45">
        <f t="shared" si="5018"/>
        <v>99.141847551741549</v>
      </c>
      <c r="AF2549" s="43">
        <v>396.19999999999999</v>
      </c>
      <c r="AG2549" s="43">
        <v>0</v>
      </c>
      <c r="AH2549" s="43">
        <v>0</v>
      </c>
      <c r="AI2549" s="43">
        <v>0</v>
      </c>
      <c r="AJ2549" s="43">
        <v>0</v>
      </c>
      <c r="AK2549" s="43">
        <v>0</v>
      </c>
      <c r="AL2549" s="43">
        <f t="shared" si="5019"/>
        <v>396.19999999999999</v>
      </c>
      <c r="AM2549" s="43">
        <f t="shared" si="5020"/>
        <v>-393.80000000000001</v>
      </c>
      <c r="AN2549" s="2"/>
      <c r="AO2549" s="1"/>
      <c r="AP2549" s="1"/>
      <c r="AQ2549" s="1"/>
      <c r="AR2549" s="1"/>
      <c r="AS2549" s="1"/>
    </row>
    <row r="2550" ht="31.5">
      <c r="B2550" s="41" t="s">
        <v>850</v>
      </c>
      <c r="C2550" s="41" t="s">
        <v>395</v>
      </c>
      <c r="D2550" s="41" t="s">
        <v>41</v>
      </c>
      <c r="E2550" s="26" t="str">
        <f t="shared" si="5047"/>
        <v>0801</v>
      </c>
      <c r="F2550" s="41" t="s">
        <v>381</v>
      </c>
      <c r="G2550" s="41" t="s">
        <v>177</v>
      </c>
      <c r="H2550" s="42" t="s">
        <v>178</v>
      </c>
      <c r="I2550" s="43">
        <f>I2551</f>
        <v>0</v>
      </c>
      <c r="J2550" s="43">
        <f>J2551</f>
        <v>0</v>
      </c>
      <c r="K2550" s="43">
        <f>K2551</f>
        <v>0</v>
      </c>
      <c r="L2550" s="43">
        <f>L2551</f>
        <v>0</v>
      </c>
      <c r="M2550" s="43">
        <f>M2551</f>
        <v>0</v>
      </c>
      <c r="N2550" s="43">
        <f>N2551</f>
        <v>0</v>
      </c>
      <c r="O2550" s="43">
        <f>O2551</f>
        <v>0</v>
      </c>
      <c r="P2550" s="43">
        <f>P2551</f>
        <v>0</v>
      </c>
      <c r="Q2550" s="43">
        <f>Q2551</f>
        <v>0</v>
      </c>
      <c r="R2550" s="43">
        <f>R2551</f>
        <v>0</v>
      </c>
      <c r="S2550" s="43">
        <f>S2551</f>
        <v>0</v>
      </c>
      <c r="T2550" s="43">
        <f>T2551</f>
        <v>0</v>
      </c>
      <c r="U2550" s="43">
        <v>0</v>
      </c>
      <c r="V2550" s="43">
        <f t="shared" si="5048"/>
        <v>0</v>
      </c>
      <c r="W2550" s="43">
        <f>W2551</f>
        <v>0</v>
      </c>
      <c r="X2550" s="43">
        <f>X2551</f>
        <v>0</v>
      </c>
      <c r="Y2550" s="43">
        <f>Y2551</f>
        <v>0</v>
      </c>
      <c r="Z2550" s="43">
        <f>Z2551</f>
        <v>0</v>
      </c>
      <c r="AA2550" s="43">
        <f>AA2551</f>
        <v>0</v>
      </c>
      <c r="AB2550" s="43">
        <f>AB2551</f>
        <v>570.29999999999995</v>
      </c>
      <c r="AC2550" s="44">
        <f>AC2551</f>
        <v>942.68475999999998</v>
      </c>
      <c r="AD2550" s="44">
        <f>AD2551</f>
        <v>942.68475999999998</v>
      </c>
      <c r="AE2550" s="45">
        <f t="shared" si="5018"/>
        <v>100</v>
      </c>
      <c r="AF2550" s="43">
        <f>AF2551</f>
        <v>635.29999999999995</v>
      </c>
      <c r="AG2550" s="43">
        <f>AG2551</f>
        <v>0</v>
      </c>
      <c r="AH2550" s="43">
        <f>AH2551</f>
        <v>0</v>
      </c>
      <c r="AI2550" s="43">
        <f>AI2551</f>
        <v>0</v>
      </c>
      <c r="AJ2550" s="43">
        <f>AJ2551</f>
        <v>0</v>
      </c>
      <c r="AK2550" s="43">
        <f>AK2551</f>
        <v>0</v>
      </c>
      <c r="AL2550" s="43">
        <f t="shared" si="5019"/>
        <v>635.29999999999995</v>
      </c>
      <c r="AM2550" s="43">
        <f t="shared" si="5020"/>
        <v>-635.29999999999995</v>
      </c>
      <c r="AN2550" s="2"/>
      <c r="AO2550" s="1"/>
      <c r="AP2550" s="1"/>
      <c r="AQ2550" s="1"/>
      <c r="AR2550" s="1"/>
      <c r="AS2550" s="1"/>
    </row>
    <row r="2551" ht="63">
      <c r="B2551" s="41" t="s">
        <v>850</v>
      </c>
      <c r="C2551" s="41" t="s">
        <v>395</v>
      </c>
      <c r="D2551" s="41" t="s">
        <v>41</v>
      </c>
      <c r="E2551" s="26" t="str">
        <f t="shared" si="5047"/>
        <v>0801</v>
      </c>
      <c r="F2551" s="41" t="s">
        <v>381</v>
      </c>
      <c r="G2551" s="41" t="s">
        <v>373</v>
      </c>
      <c r="H2551" s="42" t="s">
        <v>374</v>
      </c>
      <c r="I2551" s="43"/>
      <c r="J2551" s="43"/>
      <c r="K2551" s="43"/>
      <c r="L2551" s="43"/>
      <c r="M2551" s="43"/>
      <c r="N2551" s="43"/>
      <c r="O2551" s="43">
        <v>0</v>
      </c>
      <c r="P2551" s="43">
        <v>0</v>
      </c>
      <c r="Q2551" s="43">
        <v>0</v>
      </c>
      <c r="R2551" s="43">
        <v>0</v>
      </c>
      <c r="S2551" s="43">
        <v>0</v>
      </c>
      <c r="T2551" s="43">
        <v>0</v>
      </c>
      <c r="U2551" s="43">
        <v>0</v>
      </c>
      <c r="V2551" s="43">
        <f t="shared" si="5048"/>
        <v>0</v>
      </c>
      <c r="W2551" s="43"/>
      <c r="X2551" s="43"/>
      <c r="Y2551" s="43"/>
      <c r="Z2551" s="43"/>
      <c r="AA2551" s="43"/>
      <c r="AB2551" s="43">
        <v>570.29999999999995</v>
      </c>
      <c r="AC2551" s="44">
        <v>942.68475999999998</v>
      </c>
      <c r="AD2551" s="44">
        <v>942.68475999999998</v>
      </c>
      <c r="AE2551" s="45">
        <f t="shared" si="5018"/>
        <v>100</v>
      </c>
      <c r="AF2551" s="43">
        <v>635.29999999999995</v>
      </c>
      <c r="AG2551" s="43">
        <v>0</v>
      </c>
      <c r="AH2551" s="43">
        <v>0</v>
      </c>
      <c r="AI2551" s="43">
        <v>0</v>
      </c>
      <c r="AJ2551" s="43">
        <v>0</v>
      </c>
      <c r="AK2551" s="43">
        <v>0</v>
      </c>
      <c r="AL2551" s="43">
        <f t="shared" si="5019"/>
        <v>635.29999999999995</v>
      </c>
      <c r="AM2551" s="43">
        <f t="shared" si="5020"/>
        <v>-635.29999999999995</v>
      </c>
      <c r="AN2551" s="19"/>
      <c r="AO2551" s="1"/>
      <c r="AP2551" s="1"/>
      <c r="AQ2551" s="1"/>
      <c r="AR2551" s="1"/>
      <c r="AS2551" s="1"/>
    </row>
    <row r="2552" s="24" customFormat="1">
      <c r="B2552" s="25" t="s">
        <v>850</v>
      </c>
      <c r="C2552" s="25" t="s">
        <v>137</v>
      </c>
      <c r="D2552" s="25"/>
      <c r="E2552" s="32" t="str">
        <f t="shared" si="5047"/>
        <v>11</v>
      </c>
      <c r="F2552" s="25"/>
      <c r="G2552" s="25"/>
      <c r="H2552" s="27" t="s">
        <v>657</v>
      </c>
      <c r="I2552" s="28">
        <f>I2553+I2560</f>
        <v>1502</v>
      </c>
      <c r="J2552" s="28">
        <f>J2553+J2560</f>
        <v>1502</v>
      </c>
      <c r="K2552" s="28">
        <f>K2553+K2560</f>
        <v>1502</v>
      </c>
      <c r="L2552" s="28">
        <f>L2553+L2560</f>
        <v>-105.3</v>
      </c>
      <c r="M2552" s="28">
        <f>M2553+M2560</f>
        <v>-105.3</v>
      </c>
      <c r="N2552" s="28">
        <f>N2553+N2560</f>
        <v>-105.3</v>
      </c>
      <c r="O2552" s="28">
        <f>O2553</f>
        <v>0</v>
      </c>
      <c r="P2552" s="28">
        <f>P2553</f>
        <v>0</v>
      </c>
      <c r="Q2552" s="28">
        <f>Q2553</f>
        <v>0</v>
      </c>
      <c r="R2552" s="28">
        <f>R2553</f>
        <v>0</v>
      </c>
      <c r="S2552" s="28">
        <f>S2553</f>
        <v>0</v>
      </c>
      <c r="T2552" s="28">
        <f>T2553</f>
        <v>0</v>
      </c>
      <c r="U2552" s="28">
        <v>0</v>
      </c>
      <c r="V2552" s="28">
        <f t="shared" si="5048"/>
        <v>1396.7</v>
      </c>
      <c r="W2552" s="28">
        <f>W2553+W2560</f>
        <v>0</v>
      </c>
      <c r="X2552" s="28">
        <f>X2553+X2560</f>
        <v>0</v>
      </c>
      <c r="Y2552" s="28">
        <f>Y2553+Y2560</f>
        <v>0</v>
      </c>
      <c r="Z2552" s="28">
        <f>Z2553+Z2560</f>
        <v>0</v>
      </c>
      <c r="AA2552" s="28">
        <f>AA2553+AA2560</f>
        <v>0</v>
      </c>
      <c r="AB2552" s="28">
        <f>AB2553</f>
        <v>917</v>
      </c>
      <c r="AC2552" s="29">
        <f>AC2553</f>
        <v>1515</v>
      </c>
      <c r="AD2552" s="29">
        <f>AD2553</f>
        <v>1515</v>
      </c>
      <c r="AE2552" s="30">
        <f t="shared" si="5018"/>
        <v>100</v>
      </c>
      <c r="AF2552" s="28">
        <f>AF2553</f>
        <v>1515</v>
      </c>
      <c r="AG2552" s="28">
        <f>AG2553</f>
        <v>0</v>
      </c>
      <c r="AH2552" s="28">
        <f>AH2553</f>
        <v>0</v>
      </c>
      <c r="AI2552" s="28">
        <f>AI2553</f>
        <v>0</v>
      </c>
      <c r="AJ2552" s="28">
        <f>AJ2553</f>
        <v>0</v>
      </c>
      <c r="AK2552" s="28">
        <f>AK2553</f>
        <v>0</v>
      </c>
      <c r="AL2552" s="28">
        <f t="shared" si="5019"/>
        <v>1515</v>
      </c>
      <c r="AM2552" s="28">
        <f t="shared" si="5020"/>
        <v>-118.29999999999995</v>
      </c>
      <c r="AN2552" s="31"/>
      <c r="AO2552" s="24"/>
      <c r="AP2552" s="24"/>
      <c r="AQ2552" s="24"/>
      <c r="AR2552" s="24"/>
      <c r="AS2552" s="24"/>
    </row>
    <row r="2553" s="33" customFormat="1">
      <c r="B2553" s="34" t="s">
        <v>850</v>
      </c>
      <c r="C2553" s="34" t="s">
        <v>137</v>
      </c>
      <c r="D2553" s="34" t="s">
        <v>41</v>
      </c>
      <c r="E2553" s="35" t="str">
        <f t="shared" si="5047"/>
        <v>1101</v>
      </c>
      <c r="F2553" s="34"/>
      <c r="G2553" s="34"/>
      <c r="H2553" s="36" t="s">
        <v>829</v>
      </c>
      <c r="I2553" s="37">
        <f t="shared" ref="I2553:I2560" si="5049">I2554</f>
        <v>1502</v>
      </c>
      <c r="J2553" s="37">
        <f t="shared" ref="J2553:J2560" si="5050">J2554</f>
        <v>1502</v>
      </c>
      <c r="K2553" s="37">
        <f t="shared" ref="K2553:K2560" si="5051">K2554</f>
        <v>1502</v>
      </c>
      <c r="L2553" s="37">
        <f t="shared" ref="L2553:L2560" si="5052">L2554</f>
        <v>-105.3</v>
      </c>
      <c r="M2553" s="37">
        <f t="shared" ref="M2553:M2560" si="5053">M2554</f>
        <v>-105.3</v>
      </c>
      <c r="N2553" s="37">
        <f t="shared" ref="N2553:N2560" si="5054">N2554</f>
        <v>-105.3</v>
      </c>
      <c r="O2553" s="37">
        <f>O2554+O2560</f>
        <v>0</v>
      </c>
      <c r="P2553" s="37">
        <f>P2554+P2560</f>
        <v>0</v>
      </c>
      <c r="Q2553" s="37">
        <f>Q2554+Q2560</f>
        <v>0</v>
      </c>
      <c r="R2553" s="37">
        <f>R2554+R2560</f>
        <v>0</v>
      </c>
      <c r="S2553" s="37">
        <f>S2554+S2560</f>
        <v>0</v>
      </c>
      <c r="T2553" s="37">
        <f>T2554+T2560</f>
        <v>0</v>
      </c>
      <c r="U2553" s="37">
        <v>0</v>
      </c>
      <c r="V2553" s="37">
        <f t="shared" si="5048"/>
        <v>1396.7</v>
      </c>
      <c r="W2553" s="37">
        <f t="shared" ref="W2553:W2560" si="5055">W2554</f>
        <v>0</v>
      </c>
      <c r="X2553" s="37">
        <f t="shared" ref="X2553:X2560" si="5056">X2554</f>
        <v>0</v>
      </c>
      <c r="Y2553" s="37">
        <f t="shared" ref="Y2553:Y2560" si="5057">Y2554</f>
        <v>0</v>
      </c>
      <c r="Z2553" s="37">
        <f t="shared" ref="Z2553:Z2560" si="5058">Z2554</f>
        <v>0</v>
      </c>
      <c r="AA2553" s="37">
        <f t="shared" ref="AA2553:AA2560" si="5059">AA2554</f>
        <v>0</v>
      </c>
      <c r="AB2553" s="37">
        <f>AB2554+AB2560</f>
        <v>917</v>
      </c>
      <c r="AC2553" s="38">
        <f>AC2554+AC2560</f>
        <v>1515</v>
      </c>
      <c r="AD2553" s="38">
        <f>AD2554+AD2560</f>
        <v>1515</v>
      </c>
      <c r="AE2553" s="39">
        <f t="shared" si="5018"/>
        <v>100</v>
      </c>
      <c r="AF2553" s="37">
        <f>AF2554+AF2560</f>
        <v>1515</v>
      </c>
      <c r="AG2553" s="37">
        <f>AG2554+AG2560</f>
        <v>0</v>
      </c>
      <c r="AH2553" s="37">
        <f>AH2554+AH2560</f>
        <v>0</v>
      </c>
      <c r="AI2553" s="37">
        <f>AI2554+AI2560</f>
        <v>0</v>
      </c>
      <c r="AJ2553" s="37">
        <f>AJ2554+AJ2560</f>
        <v>0</v>
      </c>
      <c r="AK2553" s="37">
        <f>AK2554+AK2560</f>
        <v>0</v>
      </c>
      <c r="AL2553" s="37">
        <f t="shared" si="5019"/>
        <v>1515</v>
      </c>
      <c r="AM2553" s="37">
        <f t="shared" si="5020"/>
        <v>-118.29999999999995</v>
      </c>
      <c r="AN2553" s="40"/>
      <c r="AO2553" s="33"/>
      <c r="AP2553" s="33"/>
      <c r="AQ2553" s="33"/>
      <c r="AR2553" s="33"/>
      <c r="AS2553" s="33"/>
    </row>
    <row r="2554" ht="31.5">
      <c r="B2554" s="41" t="s">
        <v>850</v>
      </c>
      <c r="C2554" s="41" t="s">
        <v>137</v>
      </c>
      <c r="D2554" s="41" t="s">
        <v>41</v>
      </c>
      <c r="E2554" s="26" t="str">
        <f t="shared" si="5047"/>
        <v>1101</v>
      </c>
      <c r="F2554" s="41" t="s">
        <v>662</v>
      </c>
      <c r="G2554" s="41"/>
      <c r="H2554" s="42" t="s">
        <v>663</v>
      </c>
      <c r="I2554" s="43">
        <f t="shared" si="5049"/>
        <v>1502</v>
      </c>
      <c r="J2554" s="43">
        <f t="shared" si="5050"/>
        <v>1502</v>
      </c>
      <c r="K2554" s="43">
        <f t="shared" si="5051"/>
        <v>1502</v>
      </c>
      <c r="L2554" s="43">
        <f t="shared" si="5052"/>
        <v>-105.3</v>
      </c>
      <c r="M2554" s="43">
        <f t="shared" si="5053"/>
        <v>-105.3</v>
      </c>
      <c r="N2554" s="43">
        <f t="shared" si="5054"/>
        <v>-105.3</v>
      </c>
      <c r="O2554" s="43">
        <f t="shared" ref="O2554:O2560" si="5060">O2555</f>
        <v>0</v>
      </c>
      <c r="P2554" s="43">
        <f t="shared" ref="P2554:P2560" si="5061">P2555</f>
        <v>0</v>
      </c>
      <c r="Q2554" s="43">
        <f t="shared" ref="Q2554:Q2560" si="5062">Q2555</f>
        <v>0</v>
      </c>
      <c r="R2554" s="43">
        <f t="shared" ref="R2554:R2560" si="5063">R2555</f>
        <v>0</v>
      </c>
      <c r="S2554" s="43">
        <f t="shared" ref="S2554:S2560" si="5064">S2555</f>
        <v>0</v>
      </c>
      <c r="T2554" s="43">
        <f t="shared" ref="T2554:T2560" si="5065">T2555</f>
        <v>0</v>
      </c>
      <c r="U2554" s="43">
        <v>0</v>
      </c>
      <c r="V2554" s="43">
        <f t="shared" si="5048"/>
        <v>1396.7</v>
      </c>
      <c r="W2554" s="43">
        <f t="shared" si="5055"/>
        <v>0</v>
      </c>
      <c r="X2554" s="43">
        <f t="shared" si="5056"/>
        <v>0</v>
      </c>
      <c r="Y2554" s="43">
        <f t="shared" si="5057"/>
        <v>0</v>
      </c>
      <c r="Z2554" s="43">
        <f t="shared" si="5058"/>
        <v>0</v>
      </c>
      <c r="AA2554" s="43">
        <f t="shared" si="5059"/>
        <v>0</v>
      </c>
      <c r="AB2554" s="43">
        <f t="shared" ref="AB2554:AB2560" si="5066">AB2555</f>
        <v>797</v>
      </c>
      <c r="AC2554" s="44">
        <f t="shared" ref="AC2554:AC2560" si="5067">AC2555</f>
        <v>1395</v>
      </c>
      <c r="AD2554" s="44">
        <f t="shared" ref="AD2554:AD2560" si="5068">AD2555</f>
        <v>1395</v>
      </c>
      <c r="AE2554" s="45">
        <f t="shared" si="5018"/>
        <v>100</v>
      </c>
      <c r="AF2554" s="43">
        <f t="shared" ref="AF2554:AF2560" si="5069">AF2555</f>
        <v>1395</v>
      </c>
      <c r="AG2554" s="43">
        <f t="shared" ref="AG2554:AG2560" si="5070">AG2555</f>
        <v>0</v>
      </c>
      <c r="AH2554" s="43">
        <f t="shared" ref="AH2554:AH2560" si="5071">AH2555</f>
        <v>0</v>
      </c>
      <c r="AI2554" s="43">
        <f t="shared" ref="AI2554:AI2560" si="5072">AI2555</f>
        <v>0</v>
      </c>
      <c r="AJ2554" s="43">
        <f t="shared" ref="AJ2554:AJ2560" si="5073">AJ2555</f>
        <v>0</v>
      </c>
      <c r="AK2554" s="43">
        <f t="shared" ref="AK2554:AK2560" si="5074">AK2555</f>
        <v>0</v>
      </c>
      <c r="AL2554" s="43">
        <f t="shared" si="5019"/>
        <v>1395</v>
      </c>
      <c r="AM2554" s="43">
        <f t="shared" si="5020"/>
        <v>1.7000000000000455</v>
      </c>
      <c r="AN2554" s="2"/>
      <c r="AO2554" s="1"/>
      <c r="AP2554" s="1"/>
      <c r="AQ2554" s="1"/>
      <c r="AR2554" s="1"/>
      <c r="AS2554" s="1"/>
    </row>
    <row r="2555" ht="31.5">
      <c r="B2555" s="41" t="s">
        <v>850</v>
      </c>
      <c r="C2555" s="41" t="s">
        <v>137</v>
      </c>
      <c r="D2555" s="41" t="s">
        <v>41</v>
      </c>
      <c r="E2555" s="26" t="str">
        <f t="shared" si="5047"/>
        <v>1101</v>
      </c>
      <c r="F2555" s="41" t="s">
        <v>664</v>
      </c>
      <c r="G2555" s="41"/>
      <c r="H2555" s="42" t="s">
        <v>665</v>
      </c>
      <c r="I2555" s="43">
        <f t="shared" si="5049"/>
        <v>1502</v>
      </c>
      <c r="J2555" s="43">
        <f t="shared" si="5050"/>
        <v>1502</v>
      </c>
      <c r="K2555" s="43">
        <f t="shared" si="5051"/>
        <v>1502</v>
      </c>
      <c r="L2555" s="43">
        <f t="shared" si="5052"/>
        <v>-105.3</v>
      </c>
      <c r="M2555" s="43">
        <f t="shared" si="5053"/>
        <v>-105.3</v>
      </c>
      <c r="N2555" s="43">
        <f t="shared" si="5054"/>
        <v>-105.3</v>
      </c>
      <c r="O2555" s="43">
        <f t="shared" si="5060"/>
        <v>0</v>
      </c>
      <c r="P2555" s="43">
        <f t="shared" si="5061"/>
        <v>0</v>
      </c>
      <c r="Q2555" s="43">
        <f t="shared" si="5062"/>
        <v>0</v>
      </c>
      <c r="R2555" s="43">
        <f t="shared" si="5063"/>
        <v>0</v>
      </c>
      <c r="S2555" s="43">
        <f t="shared" si="5064"/>
        <v>0</v>
      </c>
      <c r="T2555" s="43">
        <f t="shared" si="5065"/>
        <v>0</v>
      </c>
      <c r="U2555" s="43">
        <v>0</v>
      </c>
      <c r="V2555" s="43">
        <f t="shared" si="5048"/>
        <v>1396.7</v>
      </c>
      <c r="W2555" s="43">
        <f t="shared" si="5055"/>
        <v>0</v>
      </c>
      <c r="X2555" s="43">
        <f t="shared" si="5056"/>
        <v>0</v>
      </c>
      <c r="Y2555" s="43">
        <f t="shared" si="5057"/>
        <v>0</v>
      </c>
      <c r="Z2555" s="43">
        <f t="shared" si="5058"/>
        <v>0</v>
      </c>
      <c r="AA2555" s="43">
        <f t="shared" si="5059"/>
        <v>0</v>
      </c>
      <c r="AB2555" s="43">
        <f t="shared" si="5066"/>
        <v>797</v>
      </c>
      <c r="AC2555" s="44">
        <f t="shared" si="5067"/>
        <v>1395</v>
      </c>
      <c r="AD2555" s="44">
        <f t="shared" si="5068"/>
        <v>1395</v>
      </c>
      <c r="AE2555" s="45">
        <f t="shared" si="5018"/>
        <v>100</v>
      </c>
      <c r="AF2555" s="43">
        <f t="shared" si="5069"/>
        <v>1395</v>
      </c>
      <c r="AG2555" s="43">
        <f t="shared" si="5070"/>
        <v>0</v>
      </c>
      <c r="AH2555" s="43">
        <f t="shared" si="5071"/>
        <v>0</v>
      </c>
      <c r="AI2555" s="43">
        <f t="shared" si="5072"/>
        <v>0</v>
      </c>
      <c r="AJ2555" s="43">
        <f t="shared" si="5073"/>
        <v>0</v>
      </c>
      <c r="AK2555" s="43">
        <f t="shared" si="5074"/>
        <v>0</v>
      </c>
      <c r="AL2555" s="43">
        <f t="shared" si="5019"/>
        <v>1395</v>
      </c>
      <c r="AM2555" s="43">
        <f t="shared" si="5020"/>
        <v>1.7000000000000455</v>
      </c>
      <c r="AN2555" s="2"/>
      <c r="AO2555" s="1"/>
      <c r="AP2555" s="1"/>
      <c r="AQ2555" s="1"/>
      <c r="AR2555" s="1"/>
      <c r="AS2555" s="1"/>
    </row>
    <row r="2556" ht="78.75">
      <c r="B2556" s="41" t="s">
        <v>850</v>
      </c>
      <c r="C2556" s="41" t="s">
        <v>137</v>
      </c>
      <c r="D2556" s="41" t="s">
        <v>41</v>
      </c>
      <c r="E2556" s="26" t="str">
        <f t="shared" si="5047"/>
        <v>1101</v>
      </c>
      <c r="F2556" s="41" t="s">
        <v>830</v>
      </c>
      <c r="G2556" s="41"/>
      <c r="H2556" s="42" t="s">
        <v>831</v>
      </c>
      <c r="I2556" s="43">
        <f t="shared" si="5049"/>
        <v>1502</v>
      </c>
      <c r="J2556" s="43">
        <f t="shared" si="5050"/>
        <v>1502</v>
      </c>
      <c r="K2556" s="43">
        <f t="shared" si="5051"/>
        <v>1502</v>
      </c>
      <c r="L2556" s="43">
        <f t="shared" si="5052"/>
        <v>-105.3</v>
      </c>
      <c r="M2556" s="43">
        <f t="shared" si="5053"/>
        <v>-105.3</v>
      </c>
      <c r="N2556" s="43">
        <f t="shared" si="5054"/>
        <v>-105.3</v>
      </c>
      <c r="O2556" s="43">
        <f t="shared" si="5060"/>
        <v>0</v>
      </c>
      <c r="P2556" s="43">
        <f t="shared" si="5061"/>
        <v>0</v>
      </c>
      <c r="Q2556" s="43">
        <f t="shared" si="5062"/>
        <v>0</v>
      </c>
      <c r="R2556" s="43">
        <f t="shared" si="5063"/>
        <v>0</v>
      </c>
      <c r="S2556" s="43">
        <f t="shared" si="5064"/>
        <v>0</v>
      </c>
      <c r="T2556" s="43">
        <f t="shared" si="5065"/>
        <v>0</v>
      </c>
      <c r="U2556" s="43">
        <v>0</v>
      </c>
      <c r="V2556" s="43">
        <f t="shared" si="5048"/>
        <v>1396.7</v>
      </c>
      <c r="W2556" s="43">
        <f t="shared" si="5055"/>
        <v>0</v>
      </c>
      <c r="X2556" s="43">
        <f t="shared" si="5056"/>
        <v>0</v>
      </c>
      <c r="Y2556" s="43">
        <f t="shared" si="5057"/>
        <v>0</v>
      </c>
      <c r="Z2556" s="43">
        <f t="shared" si="5058"/>
        <v>0</v>
      </c>
      <c r="AA2556" s="43">
        <f t="shared" si="5059"/>
        <v>0</v>
      </c>
      <c r="AB2556" s="43">
        <f t="shared" si="5066"/>
        <v>797</v>
      </c>
      <c r="AC2556" s="44">
        <f t="shared" si="5067"/>
        <v>1395</v>
      </c>
      <c r="AD2556" s="44">
        <f t="shared" si="5068"/>
        <v>1395</v>
      </c>
      <c r="AE2556" s="45">
        <f t="shared" si="5018"/>
        <v>100</v>
      </c>
      <c r="AF2556" s="43">
        <f t="shared" si="5069"/>
        <v>1395</v>
      </c>
      <c r="AG2556" s="43">
        <f t="shared" si="5070"/>
        <v>0</v>
      </c>
      <c r="AH2556" s="43">
        <f t="shared" si="5071"/>
        <v>0</v>
      </c>
      <c r="AI2556" s="43">
        <f t="shared" si="5072"/>
        <v>0</v>
      </c>
      <c r="AJ2556" s="43">
        <f t="shared" si="5073"/>
        <v>0</v>
      </c>
      <c r="AK2556" s="43">
        <f t="shared" si="5074"/>
        <v>0</v>
      </c>
      <c r="AL2556" s="43">
        <f t="shared" si="5019"/>
        <v>1395</v>
      </c>
      <c r="AM2556" s="43">
        <f t="shared" si="5020"/>
        <v>1.7000000000000455</v>
      </c>
      <c r="AN2556" s="2"/>
      <c r="AR2556" s="1"/>
      <c r="AS2556" s="1"/>
    </row>
    <row r="2557" ht="31.5">
      <c r="B2557" s="41" t="s">
        <v>850</v>
      </c>
      <c r="C2557" s="41" t="s">
        <v>137</v>
      </c>
      <c r="D2557" s="41" t="s">
        <v>41</v>
      </c>
      <c r="E2557" s="26" t="str">
        <f t="shared" si="5047"/>
        <v>1101</v>
      </c>
      <c r="F2557" s="41" t="s">
        <v>832</v>
      </c>
      <c r="G2557" s="41"/>
      <c r="H2557" s="42" t="s">
        <v>833</v>
      </c>
      <c r="I2557" s="43">
        <f t="shared" si="5049"/>
        <v>1502</v>
      </c>
      <c r="J2557" s="43">
        <f t="shared" si="5050"/>
        <v>1502</v>
      </c>
      <c r="K2557" s="43">
        <f t="shared" si="5051"/>
        <v>1502</v>
      </c>
      <c r="L2557" s="43">
        <f t="shared" si="5052"/>
        <v>-105.3</v>
      </c>
      <c r="M2557" s="43">
        <f t="shared" si="5053"/>
        <v>-105.3</v>
      </c>
      <c r="N2557" s="43">
        <f t="shared" si="5054"/>
        <v>-105.3</v>
      </c>
      <c r="O2557" s="43">
        <f t="shared" si="5060"/>
        <v>0</v>
      </c>
      <c r="P2557" s="43">
        <f t="shared" si="5061"/>
        <v>0</v>
      </c>
      <c r="Q2557" s="43">
        <f t="shared" si="5062"/>
        <v>0</v>
      </c>
      <c r="R2557" s="43">
        <f t="shared" si="5063"/>
        <v>0</v>
      </c>
      <c r="S2557" s="43">
        <f t="shared" si="5064"/>
        <v>0</v>
      </c>
      <c r="T2557" s="43">
        <f t="shared" si="5065"/>
        <v>0</v>
      </c>
      <c r="U2557" s="43">
        <v>0</v>
      </c>
      <c r="V2557" s="43">
        <f t="shared" si="5048"/>
        <v>1396.7</v>
      </c>
      <c r="W2557" s="43">
        <f t="shared" si="5055"/>
        <v>0</v>
      </c>
      <c r="X2557" s="43">
        <f t="shared" si="5056"/>
        <v>0</v>
      </c>
      <c r="Y2557" s="43">
        <f t="shared" si="5057"/>
        <v>0</v>
      </c>
      <c r="Z2557" s="43">
        <f t="shared" si="5058"/>
        <v>0</v>
      </c>
      <c r="AA2557" s="43">
        <f t="shared" si="5059"/>
        <v>0</v>
      </c>
      <c r="AB2557" s="43">
        <f t="shared" si="5066"/>
        <v>797</v>
      </c>
      <c r="AC2557" s="44">
        <f t="shared" si="5067"/>
        <v>1395</v>
      </c>
      <c r="AD2557" s="44">
        <f t="shared" si="5068"/>
        <v>1395</v>
      </c>
      <c r="AE2557" s="45">
        <f t="shared" si="5018"/>
        <v>100</v>
      </c>
      <c r="AF2557" s="43">
        <f t="shared" si="5069"/>
        <v>1395</v>
      </c>
      <c r="AG2557" s="43">
        <f t="shared" si="5070"/>
        <v>0</v>
      </c>
      <c r="AH2557" s="43">
        <f t="shared" si="5071"/>
        <v>0</v>
      </c>
      <c r="AI2557" s="43">
        <f t="shared" si="5072"/>
        <v>0</v>
      </c>
      <c r="AJ2557" s="43">
        <f t="shared" si="5073"/>
        <v>0</v>
      </c>
      <c r="AK2557" s="43">
        <f t="shared" si="5074"/>
        <v>0</v>
      </c>
      <c r="AL2557" s="43">
        <f t="shared" si="5019"/>
        <v>1395</v>
      </c>
      <c r="AM2557" s="43">
        <f t="shared" si="5020"/>
        <v>1.7000000000000455</v>
      </c>
      <c r="AN2557" s="2"/>
      <c r="AO2557" s="1"/>
      <c r="AP2557" s="1"/>
      <c r="AQ2557" s="1"/>
      <c r="AR2557" s="1"/>
      <c r="AS2557" s="1"/>
    </row>
    <row r="2558" ht="31.5">
      <c r="B2558" s="41" t="s">
        <v>850</v>
      </c>
      <c r="C2558" s="41" t="s">
        <v>137</v>
      </c>
      <c r="D2558" s="41" t="s">
        <v>41</v>
      </c>
      <c r="E2558" s="26" t="str">
        <f t="shared" si="5047"/>
        <v>1101</v>
      </c>
      <c r="F2558" s="41" t="s">
        <v>832</v>
      </c>
      <c r="G2558" s="41" t="s">
        <v>53</v>
      </c>
      <c r="H2558" s="42" t="s">
        <v>54</v>
      </c>
      <c r="I2558" s="43">
        <f t="shared" si="5049"/>
        <v>1502</v>
      </c>
      <c r="J2558" s="43">
        <f t="shared" si="5050"/>
        <v>1502</v>
      </c>
      <c r="K2558" s="43">
        <f t="shared" si="5051"/>
        <v>1502</v>
      </c>
      <c r="L2558" s="43">
        <f t="shared" si="5052"/>
        <v>-105.3</v>
      </c>
      <c r="M2558" s="43">
        <f t="shared" si="5053"/>
        <v>-105.3</v>
      </c>
      <c r="N2558" s="43">
        <f t="shared" si="5054"/>
        <v>-105.3</v>
      </c>
      <c r="O2558" s="43">
        <f t="shared" si="5060"/>
        <v>0</v>
      </c>
      <c r="P2558" s="43">
        <f t="shared" si="5061"/>
        <v>0</v>
      </c>
      <c r="Q2558" s="43">
        <f t="shared" si="5062"/>
        <v>0</v>
      </c>
      <c r="R2558" s="43">
        <f t="shared" si="5063"/>
        <v>0</v>
      </c>
      <c r="S2558" s="43">
        <f t="shared" si="5064"/>
        <v>0</v>
      </c>
      <c r="T2558" s="43">
        <f t="shared" si="5065"/>
        <v>0</v>
      </c>
      <c r="U2558" s="43">
        <v>0</v>
      </c>
      <c r="V2558" s="43">
        <f t="shared" si="5048"/>
        <v>1396.7</v>
      </c>
      <c r="W2558" s="43">
        <f t="shared" si="5055"/>
        <v>0</v>
      </c>
      <c r="X2558" s="43">
        <f t="shared" si="5056"/>
        <v>0</v>
      </c>
      <c r="Y2558" s="43">
        <f t="shared" si="5057"/>
        <v>0</v>
      </c>
      <c r="Z2558" s="43">
        <f t="shared" si="5058"/>
        <v>0</v>
      </c>
      <c r="AA2558" s="43">
        <f t="shared" si="5059"/>
        <v>0</v>
      </c>
      <c r="AB2558" s="43">
        <f t="shared" si="5066"/>
        <v>797</v>
      </c>
      <c r="AC2558" s="44">
        <f t="shared" si="5067"/>
        <v>1395</v>
      </c>
      <c r="AD2558" s="44">
        <f t="shared" si="5068"/>
        <v>1395</v>
      </c>
      <c r="AE2558" s="45">
        <f t="shared" si="5018"/>
        <v>100</v>
      </c>
      <c r="AF2558" s="43">
        <f t="shared" si="5069"/>
        <v>1395</v>
      </c>
      <c r="AG2558" s="43">
        <f t="shared" si="5070"/>
        <v>0</v>
      </c>
      <c r="AH2558" s="43">
        <f t="shared" si="5071"/>
        <v>0</v>
      </c>
      <c r="AI2558" s="43">
        <f t="shared" si="5072"/>
        <v>0</v>
      </c>
      <c r="AJ2558" s="43">
        <f t="shared" si="5073"/>
        <v>0</v>
      </c>
      <c r="AK2558" s="43">
        <f t="shared" si="5074"/>
        <v>0</v>
      </c>
      <c r="AL2558" s="43">
        <f t="shared" si="5019"/>
        <v>1395</v>
      </c>
      <c r="AM2558" s="43">
        <f t="shared" si="5020"/>
        <v>1.7000000000000455</v>
      </c>
      <c r="AN2558" s="2"/>
      <c r="AO2558" s="1"/>
      <c r="AP2558" s="1"/>
      <c r="AQ2558" s="1"/>
      <c r="AR2558" s="1"/>
      <c r="AS2558" s="1"/>
    </row>
    <row r="2559" ht="31.5">
      <c r="B2559" s="41" t="s">
        <v>850</v>
      </c>
      <c r="C2559" s="41" t="s">
        <v>137</v>
      </c>
      <c r="D2559" s="41" t="s">
        <v>41</v>
      </c>
      <c r="E2559" s="26" t="str">
        <f t="shared" si="5047"/>
        <v>1101</v>
      </c>
      <c r="F2559" s="41" t="s">
        <v>832</v>
      </c>
      <c r="G2559" s="41" t="s">
        <v>55</v>
      </c>
      <c r="H2559" s="42" t="s">
        <v>56</v>
      </c>
      <c r="I2559" s="43">
        <v>1502</v>
      </c>
      <c r="J2559" s="43">
        <v>1502</v>
      </c>
      <c r="K2559" s="43">
        <v>1502</v>
      </c>
      <c r="L2559" s="43">
        <v>-105.3</v>
      </c>
      <c r="M2559" s="43">
        <v>-105.3</v>
      </c>
      <c r="N2559" s="43">
        <v>-105.3</v>
      </c>
      <c r="O2559" s="43">
        <v>0</v>
      </c>
      <c r="P2559" s="43">
        <v>0</v>
      </c>
      <c r="Q2559" s="43">
        <v>0</v>
      </c>
      <c r="R2559" s="43">
        <v>0</v>
      </c>
      <c r="S2559" s="43">
        <v>0</v>
      </c>
      <c r="T2559" s="43">
        <v>0</v>
      </c>
      <c r="U2559" s="43">
        <v>0</v>
      </c>
      <c r="V2559" s="43">
        <f t="shared" si="5048"/>
        <v>1396.7</v>
      </c>
      <c r="W2559" s="43"/>
      <c r="X2559" s="43"/>
      <c r="Y2559" s="43"/>
      <c r="Z2559" s="43"/>
      <c r="AA2559" s="43"/>
      <c r="AB2559" s="43">
        <v>797</v>
      </c>
      <c r="AC2559" s="44">
        <v>1395</v>
      </c>
      <c r="AD2559" s="44">
        <v>1395</v>
      </c>
      <c r="AE2559" s="45">
        <f t="shared" si="5018"/>
        <v>100</v>
      </c>
      <c r="AF2559" s="43">
        <v>1395</v>
      </c>
      <c r="AG2559" s="43">
        <v>0</v>
      </c>
      <c r="AH2559" s="43">
        <v>0</v>
      </c>
      <c r="AI2559" s="43">
        <v>0</v>
      </c>
      <c r="AJ2559" s="43">
        <v>0</v>
      </c>
      <c r="AK2559" s="43">
        <v>0</v>
      </c>
      <c r="AL2559" s="43">
        <f t="shared" si="5019"/>
        <v>1395</v>
      </c>
      <c r="AM2559" s="43">
        <f t="shared" si="5020"/>
        <v>1.7000000000000455</v>
      </c>
      <c r="AN2559" s="19"/>
      <c r="AO2559" s="1"/>
      <c r="AP2559" s="1"/>
      <c r="AQ2559" s="1"/>
      <c r="AR2559" s="1"/>
      <c r="AS2559" s="1"/>
    </row>
    <row r="2560" ht="31.5">
      <c r="B2560" s="41" t="s">
        <v>850</v>
      </c>
      <c r="C2560" s="41" t="s">
        <v>137</v>
      </c>
      <c r="D2560" s="41" t="s">
        <v>41</v>
      </c>
      <c r="E2560" s="26" t="str">
        <f t="shared" si="5047"/>
        <v>1101</v>
      </c>
      <c r="F2560" s="41" t="s">
        <v>81</v>
      </c>
      <c r="G2560" s="41"/>
      <c r="H2560" s="42" t="s">
        <v>82</v>
      </c>
      <c r="I2560" s="43">
        <f t="shared" si="5049"/>
        <v>0</v>
      </c>
      <c r="J2560" s="43">
        <f t="shared" si="5050"/>
        <v>0</v>
      </c>
      <c r="K2560" s="43">
        <f t="shared" si="5051"/>
        <v>0</v>
      </c>
      <c r="L2560" s="43">
        <f t="shared" si="5052"/>
        <v>0</v>
      </c>
      <c r="M2560" s="43">
        <f t="shared" si="5053"/>
        <v>0</v>
      </c>
      <c r="N2560" s="43">
        <f t="shared" si="5054"/>
        <v>0</v>
      </c>
      <c r="O2560" s="43">
        <f t="shared" si="5060"/>
        <v>0</v>
      </c>
      <c r="P2560" s="43">
        <f t="shared" si="5061"/>
        <v>0</v>
      </c>
      <c r="Q2560" s="43">
        <f t="shared" si="5062"/>
        <v>0</v>
      </c>
      <c r="R2560" s="43">
        <f t="shared" si="5063"/>
        <v>0</v>
      </c>
      <c r="S2560" s="43">
        <f t="shared" si="5064"/>
        <v>0</v>
      </c>
      <c r="T2560" s="43">
        <f t="shared" si="5065"/>
        <v>0</v>
      </c>
      <c r="U2560" s="43">
        <v>0</v>
      </c>
      <c r="V2560" s="43">
        <f t="shared" si="5048"/>
        <v>0</v>
      </c>
      <c r="W2560" s="43">
        <f t="shared" si="5055"/>
        <v>0</v>
      </c>
      <c r="X2560" s="43">
        <f t="shared" si="5056"/>
        <v>0</v>
      </c>
      <c r="Y2560" s="43">
        <f t="shared" si="5057"/>
        <v>0</v>
      </c>
      <c r="Z2560" s="43">
        <f t="shared" si="5058"/>
        <v>0</v>
      </c>
      <c r="AA2560" s="43">
        <f t="shared" si="5059"/>
        <v>0</v>
      </c>
      <c r="AB2560" s="43">
        <f t="shared" si="5066"/>
        <v>120</v>
      </c>
      <c r="AC2560" s="44">
        <f t="shared" si="5067"/>
        <v>120</v>
      </c>
      <c r="AD2560" s="44">
        <f t="shared" si="5068"/>
        <v>120</v>
      </c>
      <c r="AE2560" s="45">
        <f t="shared" si="5018"/>
        <v>100</v>
      </c>
      <c r="AF2560" s="43">
        <f t="shared" si="5069"/>
        <v>120</v>
      </c>
      <c r="AG2560" s="43">
        <f t="shared" si="5070"/>
        <v>0</v>
      </c>
      <c r="AH2560" s="43">
        <f t="shared" si="5071"/>
        <v>0</v>
      </c>
      <c r="AI2560" s="43">
        <f t="shared" si="5072"/>
        <v>0</v>
      </c>
      <c r="AJ2560" s="43">
        <f t="shared" si="5073"/>
        <v>0</v>
      </c>
      <c r="AK2560" s="43">
        <f t="shared" si="5074"/>
        <v>0</v>
      </c>
      <c r="AL2560" s="43">
        <f t="shared" si="5019"/>
        <v>120</v>
      </c>
      <c r="AM2560" s="43">
        <f t="shared" si="5020"/>
        <v>-120</v>
      </c>
      <c r="AN2560" s="2"/>
      <c r="AR2560" s="1"/>
      <c r="AS2560" s="1"/>
    </row>
    <row r="2561" ht="47.25">
      <c r="B2561" s="41" t="s">
        <v>850</v>
      </c>
      <c r="C2561" s="41" t="s">
        <v>137</v>
      </c>
      <c r="D2561" s="41" t="s">
        <v>41</v>
      </c>
      <c r="E2561" s="26" t="str">
        <f t="shared" si="5047"/>
        <v>1101</v>
      </c>
      <c r="F2561" s="41" t="s">
        <v>381</v>
      </c>
      <c r="G2561" s="41"/>
      <c r="H2561" s="42" t="s">
        <v>382</v>
      </c>
      <c r="I2561" s="43">
        <f>I2564</f>
        <v>0</v>
      </c>
      <c r="J2561" s="43">
        <f>J2564</f>
        <v>0</v>
      </c>
      <c r="K2561" s="43">
        <f>K2564</f>
        <v>0</v>
      </c>
      <c r="L2561" s="43">
        <f>L2564</f>
        <v>0</v>
      </c>
      <c r="M2561" s="43">
        <f>M2564</f>
        <v>0</v>
      </c>
      <c r="N2561" s="43">
        <f>N2564</f>
        <v>0</v>
      </c>
      <c r="O2561" s="43">
        <f>O2564+O2562</f>
        <v>0</v>
      </c>
      <c r="P2561" s="43">
        <f>P2564+P2562</f>
        <v>0</v>
      </c>
      <c r="Q2561" s="43">
        <f>Q2564+Q2562</f>
        <v>0</v>
      </c>
      <c r="R2561" s="43">
        <f>R2564+R2562</f>
        <v>0</v>
      </c>
      <c r="S2561" s="43">
        <f>S2564+S2562</f>
        <v>0</v>
      </c>
      <c r="T2561" s="43">
        <f>T2564+T2562</f>
        <v>0</v>
      </c>
      <c r="U2561" s="43">
        <v>0</v>
      </c>
      <c r="V2561" s="43">
        <f t="shared" si="5048"/>
        <v>0</v>
      </c>
      <c r="W2561" s="43">
        <f>W2564</f>
        <v>0</v>
      </c>
      <c r="X2561" s="43">
        <f>X2564</f>
        <v>0</v>
      </c>
      <c r="Y2561" s="43">
        <f>Y2564</f>
        <v>0</v>
      </c>
      <c r="Z2561" s="43">
        <f>Z2564</f>
        <v>0</v>
      </c>
      <c r="AA2561" s="43">
        <f>AA2564</f>
        <v>0</v>
      </c>
      <c r="AB2561" s="43">
        <f>AB2564+AB2562</f>
        <v>120</v>
      </c>
      <c r="AC2561" s="44">
        <f>AC2564+AC2562</f>
        <v>120</v>
      </c>
      <c r="AD2561" s="44">
        <f>AD2564+AD2562</f>
        <v>120</v>
      </c>
      <c r="AE2561" s="45">
        <f t="shared" si="5018"/>
        <v>100</v>
      </c>
      <c r="AF2561" s="43">
        <f>AF2564+AF2562</f>
        <v>120</v>
      </c>
      <c r="AG2561" s="43">
        <f>AG2564+AG2562</f>
        <v>0</v>
      </c>
      <c r="AH2561" s="43">
        <f>AH2564+AH2562</f>
        <v>0</v>
      </c>
      <c r="AI2561" s="43">
        <f>AI2564+AI2562</f>
        <v>0</v>
      </c>
      <c r="AJ2561" s="43">
        <f>AJ2564+AJ2562</f>
        <v>0</v>
      </c>
      <c r="AK2561" s="43">
        <f>AK2564+AK2562</f>
        <v>0</v>
      </c>
      <c r="AL2561" s="43">
        <f t="shared" si="5019"/>
        <v>120</v>
      </c>
      <c r="AM2561" s="43">
        <f t="shared" si="5020"/>
        <v>-120</v>
      </c>
      <c r="AN2561" s="2"/>
      <c r="AO2561" s="1"/>
      <c r="AP2561" s="1"/>
      <c r="AQ2561" s="1"/>
      <c r="AR2561" s="1"/>
      <c r="AS2561" s="1"/>
    </row>
    <row r="2562" ht="31.5">
      <c r="B2562" s="41" t="s">
        <v>850</v>
      </c>
      <c r="C2562" s="41" t="s">
        <v>137</v>
      </c>
      <c r="D2562" s="41" t="s">
        <v>41</v>
      </c>
      <c r="E2562" s="26" t="str">
        <f t="shared" si="5047"/>
        <v>1101</v>
      </c>
      <c r="F2562" s="41" t="s">
        <v>381</v>
      </c>
      <c r="G2562" s="41" t="s">
        <v>53</v>
      </c>
      <c r="H2562" s="42" t="s">
        <v>54</v>
      </c>
      <c r="I2562" s="43"/>
      <c r="J2562" s="43"/>
      <c r="K2562" s="43"/>
      <c r="L2562" s="43"/>
      <c r="M2562" s="43"/>
      <c r="N2562" s="43"/>
      <c r="O2562" s="43">
        <f>O2563</f>
        <v>0</v>
      </c>
      <c r="P2562" s="43">
        <f>P2563</f>
        <v>0</v>
      </c>
      <c r="Q2562" s="43">
        <f>Q2563</f>
        <v>0</v>
      </c>
      <c r="R2562" s="43">
        <f>R2563</f>
        <v>0</v>
      </c>
      <c r="S2562" s="43">
        <f>S2563</f>
        <v>0</v>
      </c>
      <c r="T2562" s="43">
        <f>T2563</f>
        <v>0</v>
      </c>
      <c r="U2562" s="43"/>
      <c r="V2562" s="43">
        <f t="shared" si="5048"/>
        <v>0</v>
      </c>
      <c r="W2562" s="43"/>
      <c r="X2562" s="43"/>
      <c r="Y2562" s="43"/>
      <c r="Z2562" s="43"/>
      <c r="AA2562" s="43"/>
      <c r="AB2562" s="43">
        <f>AB2563</f>
        <v>60</v>
      </c>
      <c r="AC2562" s="44">
        <f>AC2563</f>
        <v>60</v>
      </c>
      <c r="AD2562" s="44">
        <f>AD2563</f>
        <v>60</v>
      </c>
      <c r="AE2562" s="45">
        <f t="shared" si="5018"/>
        <v>100</v>
      </c>
      <c r="AF2562" s="43">
        <f>AF2563</f>
        <v>60</v>
      </c>
      <c r="AG2562" s="43">
        <f>AG2563</f>
        <v>0</v>
      </c>
      <c r="AH2562" s="43">
        <f>AH2563</f>
        <v>0</v>
      </c>
      <c r="AI2562" s="43">
        <f>AI2563</f>
        <v>0</v>
      </c>
      <c r="AJ2562" s="43">
        <f>AJ2563</f>
        <v>0</v>
      </c>
      <c r="AK2562" s="43">
        <f>AK2563</f>
        <v>0</v>
      </c>
      <c r="AL2562" s="43">
        <f t="shared" si="5019"/>
        <v>60</v>
      </c>
      <c r="AM2562" s="43">
        <f t="shared" si="5020"/>
        <v>-60</v>
      </c>
      <c r="AN2562" s="2"/>
      <c r="AR2562" s="1"/>
      <c r="AS2562" s="1"/>
    </row>
    <row r="2563" ht="31.5">
      <c r="B2563" s="41" t="s">
        <v>850</v>
      </c>
      <c r="C2563" s="41" t="s">
        <v>137</v>
      </c>
      <c r="D2563" s="41" t="s">
        <v>41</v>
      </c>
      <c r="E2563" s="26" t="str">
        <f t="shared" si="5047"/>
        <v>1101</v>
      </c>
      <c r="F2563" s="41" t="s">
        <v>381</v>
      </c>
      <c r="G2563" s="41" t="s">
        <v>55</v>
      </c>
      <c r="H2563" s="42" t="s">
        <v>56</v>
      </c>
      <c r="I2563" s="43"/>
      <c r="J2563" s="43"/>
      <c r="K2563" s="43"/>
      <c r="L2563" s="43"/>
      <c r="M2563" s="43"/>
      <c r="N2563" s="43"/>
      <c r="O2563" s="43">
        <v>0</v>
      </c>
      <c r="P2563" s="43">
        <v>0</v>
      </c>
      <c r="Q2563" s="43">
        <v>0</v>
      </c>
      <c r="R2563" s="43">
        <v>0</v>
      </c>
      <c r="S2563" s="43">
        <v>0</v>
      </c>
      <c r="T2563" s="43">
        <v>0</v>
      </c>
      <c r="U2563" s="43"/>
      <c r="V2563" s="43">
        <f t="shared" si="5048"/>
        <v>0</v>
      </c>
      <c r="W2563" s="43"/>
      <c r="X2563" s="43"/>
      <c r="Y2563" s="43"/>
      <c r="Z2563" s="43"/>
      <c r="AA2563" s="43"/>
      <c r="AB2563" s="43">
        <v>60</v>
      </c>
      <c r="AC2563" s="44">
        <v>60</v>
      </c>
      <c r="AD2563" s="44">
        <v>60</v>
      </c>
      <c r="AE2563" s="45">
        <f t="shared" si="5018"/>
        <v>100</v>
      </c>
      <c r="AF2563" s="43">
        <v>60</v>
      </c>
      <c r="AG2563" s="43">
        <v>0</v>
      </c>
      <c r="AH2563" s="43">
        <v>0</v>
      </c>
      <c r="AI2563" s="43">
        <v>0</v>
      </c>
      <c r="AJ2563" s="43">
        <v>0</v>
      </c>
      <c r="AK2563" s="43">
        <v>0</v>
      </c>
      <c r="AL2563" s="43">
        <f t="shared" si="5019"/>
        <v>60</v>
      </c>
      <c r="AM2563" s="43">
        <f t="shared" si="5020"/>
        <v>-60</v>
      </c>
      <c r="AN2563" s="2"/>
      <c r="AO2563" s="1"/>
      <c r="AP2563" s="1"/>
      <c r="AQ2563" s="1"/>
      <c r="AR2563" s="1"/>
      <c r="AS2563" s="1"/>
    </row>
    <row r="2564" ht="31.5">
      <c r="B2564" s="41" t="s">
        <v>850</v>
      </c>
      <c r="C2564" s="41" t="s">
        <v>137</v>
      </c>
      <c r="D2564" s="41" t="s">
        <v>41</v>
      </c>
      <c r="E2564" s="26" t="str">
        <f t="shared" si="5047"/>
        <v>1101</v>
      </c>
      <c r="F2564" s="41" t="s">
        <v>381</v>
      </c>
      <c r="G2564" s="41" t="s">
        <v>177</v>
      </c>
      <c r="H2564" s="42" t="s">
        <v>178</v>
      </c>
      <c r="I2564" s="43">
        <f>I2565</f>
        <v>0</v>
      </c>
      <c r="J2564" s="43">
        <f>J2565</f>
        <v>0</v>
      </c>
      <c r="K2564" s="43">
        <f>K2565</f>
        <v>0</v>
      </c>
      <c r="L2564" s="43">
        <f>L2565</f>
        <v>0</v>
      </c>
      <c r="M2564" s="43">
        <f>M2565</f>
        <v>0</v>
      </c>
      <c r="N2564" s="43">
        <f>N2565</f>
        <v>0</v>
      </c>
      <c r="O2564" s="43">
        <f>O2565</f>
        <v>0</v>
      </c>
      <c r="P2564" s="43">
        <f>P2565</f>
        <v>0</v>
      </c>
      <c r="Q2564" s="43">
        <f>Q2565</f>
        <v>0</v>
      </c>
      <c r="R2564" s="43">
        <f>R2565</f>
        <v>0</v>
      </c>
      <c r="S2564" s="43">
        <f>S2565</f>
        <v>0</v>
      </c>
      <c r="T2564" s="43">
        <f>T2565</f>
        <v>0</v>
      </c>
      <c r="U2564" s="43">
        <v>0</v>
      </c>
      <c r="V2564" s="43">
        <f t="shared" si="5048"/>
        <v>0</v>
      </c>
      <c r="W2564" s="43">
        <f>W2565</f>
        <v>0</v>
      </c>
      <c r="X2564" s="43">
        <f>X2565</f>
        <v>0</v>
      </c>
      <c r="Y2564" s="43">
        <f>Y2565</f>
        <v>0</v>
      </c>
      <c r="Z2564" s="43">
        <f>Z2565</f>
        <v>0</v>
      </c>
      <c r="AA2564" s="43">
        <f>AA2565</f>
        <v>0</v>
      </c>
      <c r="AB2564" s="43">
        <v>60</v>
      </c>
      <c r="AC2564" s="44">
        <f>AC2565</f>
        <v>60</v>
      </c>
      <c r="AD2564" s="44">
        <v>60</v>
      </c>
      <c r="AE2564" s="45">
        <f t="shared" si="5018"/>
        <v>100</v>
      </c>
      <c r="AF2564" s="43">
        <f>AF2565</f>
        <v>60</v>
      </c>
      <c r="AG2564" s="43">
        <f>AG2565</f>
        <v>0</v>
      </c>
      <c r="AH2564" s="43">
        <f>AH2565</f>
        <v>0</v>
      </c>
      <c r="AI2564" s="43">
        <f>AI2565</f>
        <v>0</v>
      </c>
      <c r="AJ2564" s="43">
        <f>AJ2565</f>
        <v>0</v>
      </c>
      <c r="AK2564" s="43">
        <f>AK2565</f>
        <v>0</v>
      </c>
      <c r="AL2564" s="43">
        <f t="shared" si="5019"/>
        <v>60</v>
      </c>
      <c r="AM2564" s="43">
        <f t="shared" si="5020"/>
        <v>-60</v>
      </c>
      <c r="AN2564" s="19"/>
      <c r="AO2564" s="1"/>
      <c r="AP2564" s="1"/>
      <c r="AQ2564" s="1"/>
      <c r="AR2564" s="1"/>
      <c r="AS2564" s="1"/>
    </row>
    <row r="2565" ht="63">
      <c r="B2565" s="41" t="s">
        <v>850</v>
      </c>
      <c r="C2565" s="41" t="s">
        <v>137</v>
      </c>
      <c r="D2565" s="41" t="s">
        <v>41</v>
      </c>
      <c r="E2565" s="26" t="str">
        <f t="shared" si="5047"/>
        <v>1101</v>
      </c>
      <c r="F2565" s="41" t="s">
        <v>381</v>
      </c>
      <c r="G2565" s="41" t="s">
        <v>373</v>
      </c>
      <c r="H2565" s="42" t="s">
        <v>374</v>
      </c>
      <c r="I2565" s="43"/>
      <c r="J2565" s="43"/>
      <c r="K2565" s="43"/>
      <c r="L2565" s="43"/>
      <c r="M2565" s="43"/>
      <c r="N2565" s="43"/>
      <c r="O2565" s="43">
        <v>0</v>
      </c>
      <c r="P2565" s="43">
        <v>0</v>
      </c>
      <c r="Q2565" s="43">
        <v>0</v>
      </c>
      <c r="R2565" s="43">
        <v>0</v>
      </c>
      <c r="S2565" s="43">
        <v>0</v>
      </c>
      <c r="T2565" s="43">
        <v>0</v>
      </c>
      <c r="U2565" s="43">
        <v>0</v>
      </c>
      <c r="V2565" s="43">
        <f t="shared" si="5048"/>
        <v>0</v>
      </c>
      <c r="W2565" s="43"/>
      <c r="X2565" s="43"/>
      <c r="Y2565" s="43"/>
      <c r="Z2565" s="43"/>
      <c r="AA2565" s="43"/>
      <c r="AB2565" s="43">
        <v>60</v>
      </c>
      <c r="AC2565" s="44">
        <v>60</v>
      </c>
      <c r="AD2565" s="44">
        <v>60</v>
      </c>
      <c r="AE2565" s="45">
        <f t="shared" si="5018"/>
        <v>100</v>
      </c>
      <c r="AF2565" s="43">
        <v>60</v>
      </c>
      <c r="AG2565" s="43">
        <v>0</v>
      </c>
      <c r="AH2565" s="43">
        <v>0</v>
      </c>
      <c r="AI2565" s="43">
        <v>0</v>
      </c>
      <c r="AJ2565" s="43">
        <v>0</v>
      </c>
      <c r="AK2565" s="43">
        <v>0</v>
      </c>
      <c r="AL2565" s="43">
        <f t="shared" si="5019"/>
        <v>60</v>
      </c>
      <c r="AM2565" s="43">
        <f t="shared" si="5020"/>
        <v>-60</v>
      </c>
      <c r="AN2565" s="19"/>
      <c r="AO2565" s="1"/>
      <c r="AP2565" s="1"/>
      <c r="AQ2565" s="1"/>
      <c r="AR2565" s="1"/>
      <c r="AS2565" s="1"/>
    </row>
    <row r="2566" s="24" customFormat="1" ht="31.5">
      <c r="B2566" s="25" t="s">
        <v>852</v>
      </c>
      <c r="C2566" s="25"/>
      <c r="D2566" s="25"/>
      <c r="E2566" s="26" t="str">
        <f t="shared" si="5047"/>
        <v/>
      </c>
      <c r="F2566" s="25"/>
      <c r="G2566" s="25"/>
      <c r="H2566" s="27" t="s">
        <v>853</v>
      </c>
      <c r="I2566" s="28">
        <f>I2567+I2642+I2676+I2762+I2864+I2878+I2856+I2892</f>
        <v>162291.60000000003</v>
      </c>
      <c r="J2566" s="28">
        <f>J2567+J2642+J2676+J2762+J2864+J2878+J2856+J2892</f>
        <v>108971.3</v>
      </c>
      <c r="K2566" s="28">
        <f>K2567+K2642+K2676+K2762+K2864+K2878+K2856+K2892</f>
        <v>108908.60000000001</v>
      </c>
      <c r="L2566" s="28">
        <f>L2567+L2642+L2676+L2762+L2864+L2878+L2856+L2892</f>
        <v>-11609.799999999999</v>
      </c>
      <c r="M2566" s="28">
        <f>M2567+M2642+M2676+M2762+M2864+M2878+M2856+M2892</f>
        <v>7154.9000000000005</v>
      </c>
      <c r="N2566" s="28">
        <f>N2567+N2642+N2676+N2762+N2864+N2878+N2856+N2892</f>
        <v>7277.1999999999998</v>
      </c>
      <c r="O2566" s="28">
        <f>O2567+O2642+O2676+O2762+O2864+O2878+O2856+O2892</f>
        <v>0</v>
      </c>
      <c r="P2566" s="28">
        <f>P2567+P2642+P2676+P2762+P2864+P2878+P2856+P2892</f>
        <v>-608.67700000000002</v>
      </c>
      <c r="Q2566" s="28">
        <f>Q2567+Q2642+Q2676+Q2762+Q2864+Q2878+Q2856+Q2892</f>
        <v>-154.21899999999999</v>
      </c>
      <c r="R2566" s="28">
        <f>R2567+R2642+R2676+R2762+R2864+R2878+R2856+R2892</f>
        <v>11271.760999999999</v>
      </c>
      <c r="S2566" s="28">
        <f>S2567+S2642+S2676+S2762+S2864+S2878+S2856+S2892</f>
        <v>0</v>
      </c>
      <c r="T2566" s="28">
        <f>T2567+T2642+T2676+T2762+T2864+T2878+T2856+T2892</f>
        <v>0</v>
      </c>
      <c r="U2566" s="28">
        <f>U2567+U2642+U2676+U2762+U2864+U2878+U2856+U2892</f>
        <v>1695.8869999999997</v>
      </c>
      <c r="V2566" s="28">
        <f t="shared" si="5048"/>
        <v>162886.55200000003</v>
      </c>
      <c r="W2566" s="28">
        <f>W2567+W2642+W2676+W2762+W2864+W2878+W2856+W2892</f>
        <v>2895.8869999999997</v>
      </c>
      <c r="X2566" s="28">
        <f>X2567+X2642+X2676+X2762+X2864+X2878+X2856+X2892</f>
        <v>0</v>
      </c>
      <c r="Y2566" s="28">
        <f>Y2567+Y2642+Y2676+Y2762+Y2864+Y2878+Y2856+Y2892</f>
        <v>0</v>
      </c>
      <c r="Z2566" s="28">
        <f>Z2567+Z2642+Z2676+Z2762+Z2864+Z2878+Z2856+Z2892</f>
        <v>0</v>
      </c>
      <c r="AA2566" s="28">
        <f>AA2567+AA2642+AA2676+AA2762+AA2864+AA2878+AA2856+AA2892</f>
        <v>0</v>
      </c>
      <c r="AB2566" s="28">
        <f>AB2567+AB2642+AB2676+AB2762+AB2864+AB2878+AB2856+AB2892</f>
        <v>125011.42178</v>
      </c>
      <c r="AC2566" s="29">
        <f>AC2567+AC2642+AC2676+AC2762+AC2864+AC2878+AC2856+AC2892</f>
        <v>181910.09834000003</v>
      </c>
      <c r="AD2566" s="29">
        <f>AD2567+AD2642+AD2676+AD2762+AD2864+AD2878+AD2856+AD2892</f>
        <v>181247.83565000005</v>
      </c>
      <c r="AE2566" s="30">
        <f t="shared" si="5018"/>
        <v>99.635939567927579</v>
      </c>
      <c r="AF2566" s="28">
        <f>AF2567+AF2642+AF2676+AF2762+AF2864+AF2878+AF2856+AF2892</f>
        <v>197343.34294000003</v>
      </c>
      <c r="AG2566" s="28">
        <f>AG2567+AG2642+AG2676+AG2762+AG2864+AG2878+AG2856+AG2892</f>
        <v>0</v>
      </c>
      <c r="AH2566" s="28">
        <f>AH2567+AH2642+AH2676+AH2762+AH2864+AH2878+AH2856+AH2892</f>
        <v>0</v>
      </c>
      <c r="AI2566" s="28">
        <f>AI2567+AI2642+AI2676+AI2762+AI2864+AI2878+AI2856+AI2892</f>
        <v>0</v>
      </c>
      <c r="AJ2566" s="28">
        <f>AJ2567+AJ2642+AJ2676+AJ2762+AJ2864+AJ2878+AJ2856+AJ2892</f>
        <v>0</v>
      </c>
      <c r="AK2566" s="28">
        <f>AK2567+AK2642+AK2676+AK2762+AK2864+AK2878+AK2856+AK2892</f>
        <v>-8085.6999999999998</v>
      </c>
      <c r="AL2566" s="28">
        <f t="shared" si="5019"/>
        <v>189257.64294000002</v>
      </c>
      <c r="AM2566" s="28">
        <f t="shared" si="5020"/>
        <v>-26371.090939999995</v>
      </c>
      <c r="AN2566" s="31"/>
      <c r="AO2566" s="24"/>
      <c r="AP2566" s="24"/>
      <c r="AQ2566" s="24"/>
      <c r="AR2566" s="24"/>
      <c r="AS2566" s="24"/>
    </row>
    <row r="2567" s="24" customFormat="1">
      <c r="B2567" s="25" t="s">
        <v>852</v>
      </c>
      <c r="C2567" s="25" t="s">
        <v>41</v>
      </c>
      <c r="D2567" s="25"/>
      <c r="E2567" s="32" t="str">
        <f t="shared" si="5047"/>
        <v>01</v>
      </c>
      <c r="F2567" s="25"/>
      <c r="G2567" s="25"/>
      <c r="H2567" s="27" t="s">
        <v>42</v>
      </c>
      <c r="I2567" s="28">
        <f>I2568+I2599</f>
        <v>77869.100000000006</v>
      </c>
      <c r="J2567" s="28">
        <f>J2568+J2599</f>
        <v>77495.199999999997</v>
      </c>
      <c r="K2567" s="28">
        <f>K2568+K2599</f>
        <v>77495.199999999997</v>
      </c>
      <c r="L2567" s="28">
        <f>L2568+L2599</f>
        <v>2803.7000000000003</v>
      </c>
      <c r="M2567" s="28">
        <f>M2568+M2599</f>
        <v>3003.0999999999999</v>
      </c>
      <c r="N2567" s="28">
        <f>N2568+N2599</f>
        <v>3210.4000000000001</v>
      </c>
      <c r="O2567" s="28">
        <f>O2568+O2599</f>
        <v>0</v>
      </c>
      <c r="P2567" s="28">
        <f>P2568+P2599</f>
        <v>0</v>
      </c>
      <c r="Q2567" s="28">
        <f>Q2568+Q2599</f>
        <v>-154.21899999999999</v>
      </c>
      <c r="R2567" s="28">
        <f>R2568+R2599</f>
        <v>644.08299999999986</v>
      </c>
      <c r="S2567" s="28">
        <f>S2568+S2599</f>
        <v>0</v>
      </c>
      <c r="T2567" s="28">
        <f>T2568+T2599</f>
        <v>0</v>
      </c>
      <c r="U2567" s="28">
        <v>35.057000000000002</v>
      </c>
      <c r="V2567" s="28">
        <f t="shared" si="5048"/>
        <v>81197.721000000005</v>
      </c>
      <c r="W2567" s="28">
        <f>W2568+W2599</f>
        <v>35.057000000000002</v>
      </c>
      <c r="X2567" s="28">
        <f>X2568+X2599</f>
        <v>0</v>
      </c>
      <c r="Y2567" s="28">
        <f>Y2568+Y2599</f>
        <v>0</v>
      </c>
      <c r="Z2567" s="28">
        <f>Z2568+Z2599</f>
        <v>0</v>
      </c>
      <c r="AA2567" s="28">
        <f>AA2568+AA2599</f>
        <v>0</v>
      </c>
      <c r="AB2567" s="28">
        <f>AB2568+AB2599</f>
        <v>62105.189059999997</v>
      </c>
      <c r="AC2567" s="29">
        <f>AC2568+AC2599</f>
        <v>84752.019530000005</v>
      </c>
      <c r="AD2567" s="29">
        <f>AD2568+AD2599</f>
        <v>84624.072000000015</v>
      </c>
      <c r="AE2567" s="30">
        <f t="shared" si="5018"/>
        <v>99.849033060557687</v>
      </c>
      <c r="AF2567" s="28">
        <f>AF2568+AF2599</f>
        <v>91802.853380000015</v>
      </c>
      <c r="AG2567" s="28">
        <f>AG2568+AG2599</f>
        <v>0</v>
      </c>
      <c r="AH2567" s="28">
        <f>AH2568+AH2599</f>
        <v>0</v>
      </c>
      <c r="AI2567" s="28">
        <f>AI2568+AI2599</f>
        <v>0</v>
      </c>
      <c r="AJ2567" s="28">
        <f>AJ2568+AJ2599</f>
        <v>0</v>
      </c>
      <c r="AK2567" s="28">
        <f>AK2568+AK2599</f>
        <v>-8085.6999999999998</v>
      </c>
      <c r="AL2567" s="28">
        <f t="shared" si="5019"/>
        <v>83717.153380000018</v>
      </c>
      <c r="AM2567" s="28">
        <f t="shared" si="5020"/>
        <v>-2519.4323800000129</v>
      </c>
      <c r="AN2567" s="31"/>
      <c r="AO2567" s="24"/>
      <c r="AP2567" s="24"/>
      <c r="AQ2567" s="24"/>
      <c r="AR2567" s="24"/>
      <c r="AS2567" s="24"/>
    </row>
    <row r="2568" s="33" customFormat="1" ht="63">
      <c r="B2568" s="34" t="s">
        <v>852</v>
      </c>
      <c r="C2568" s="34" t="s">
        <v>41</v>
      </c>
      <c r="D2568" s="34" t="s">
        <v>107</v>
      </c>
      <c r="E2568" s="35" t="str">
        <f t="shared" si="5047"/>
        <v>0104</v>
      </c>
      <c r="F2568" s="34"/>
      <c r="G2568" s="34"/>
      <c r="H2568" s="36" t="s">
        <v>672</v>
      </c>
      <c r="I2568" s="37">
        <f>I2569+I2587+I2582</f>
        <v>64528.700000000012</v>
      </c>
      <c r="J2568" s="37">
        <f>J2569+J2587+J2582</f>
        <v>64154.800000000003</v>
      </c>
      <c r="K2568" s="37">
        <f>K2569+K2587+K2582</f>
        <v>64154.800000000003</v>
      </c>
      <c r="L2568" s="37">
        <f>L2569+L2587+L2582</f>
        <v>0</v>
      </c>
      <c r="M2568" s="37">
        <f>M2569+M2587+M2582</f>
        <v>0</v>
      </c>
      <c r="N2568" s="37">
        <f>N2569+N2587+N2582</f>
        <v>0</v>
      </c>
      <c r="O2568" s="37">
        <f>O2569+O2587+O2582</f>
        <v>0</v>
      </c>
      <c r="P2568" s="37">
        <f>P2569+P2587+P2582</f>
        <v>0</v>
      </c>
      <c r="Q2568" s="37">
        <f>Q2569+Q2587+Q2582</f>
        <v>0</v>
      </c>
      <c r="R2568" s="37">
        <f>R2569+R2587+R2582</f>
        <v>705.20000000000005</v>
      </c>
      <c r="S2568" s="37">
        <f>S2569+S2587+S2582</f>
        <v>0</v>
      </c>
      <c r="T2568" s="37">
        <f>T2569+T2587+T2582</f>
        <v>0</v>
      </c>
      <c r="U2568" s="37">
        <v>0</v>
      </c>
      <c r="V2568" s="37">
        <f t="shared" si="5048"/>
        <v>65233.900000000009</v>
      </c>
      <c r="W2568" s="37">
        <f>W2569+W2587+W2582</f>
        <v>0</v>
      </c>
      <c r="X2568" s="37">
        <f>X2569+X2587+X2582</f>
        <v>0</v>
      </c>
      <c r="Y2568" s="37">
        <f>Y2569+Y2587+Y2582</f>
        <v>0</v>
      </c>
      <c r="Z2568" s="37">
        <f>Z2569+Z2587+Z2582</f>
        <v>0</v>
      </c>
      <c r="AA2568" s="37">
        <f>AA2569+AA2587+AA2582</f>
        <v>0</v>
      </c>
      <c r="AB2568" s="37">
        <f>AB2569+AB2587+AB2582</f>
        <v>48430.0429</v>
      </c>
      <c r="AC2568" s="38">
        <f>AC2569+AC2587+AC2582</f>
        <v>65410.525000000009</v>
      </c>
      <c r="AD2568" s="38">
        <f>AD2569+AD2587+AD2582</f>
        <v>65410.525000000009</v>
      </c>
      <c r="AE2568" s="39">
        <f t="shared" si="5018"/>
        <v>100</v>
      </c>
      <c r="AF2568" s="37">
        <f>AF2569+AF2587+AF2582</f>
        <v>73496.225000000006</v>
      </c>
      <c r="AG2568" s="37">
        <f>AG2569+AG2587+AG2582</f>
        <v>0</v>
      </c>
      <c r="AH2568" s="37">
        <f>AH2569+AH2587+AH2582</f>
        <v>0</v>
      </c>
      <c r="AI2568" s="37">
        <f>AI2569+AI2587+AI2582</f>
        <v>0</v>
      </c>
      <c r="AJ2568" s="37">
        <f>AJ2569+AJ2587+AJ2582</f>
        <v>0</v>
      </c>
      <c r="AK2568" s="37">
        <f>AK2569+AK2587+AK2582</f>
        <v>-8085.6999999999998</v>
      </c>
      <c r="AL2568" s="37">
        <f t="shared" si="5019"/>
        <v>65410.525000000009</v>
      </c>
      <c r="AM2568" s="37">
        <f t="shared" si="5020"/>
        <v>-176.625</v>
      </c>
      <c r="AN2568" s="40"/>
      <c r="AO2568" s="33"/>
      <c r="AP2568" s="33"/>
      <c r="AQ2568" s="33"/>
      <c r="AR2568" s="33"/>
      <c r="AS2568" s="33"/>
    </row>
    <row r="2569" ht="47.25">
      <c r="B2569" s="41" t="s">
        <v>852</v>
      </c>
      <c r="C2569" s="41" t="s">
        <v>41</v>
      </c>
      <c r="D2569" s="41" t="s">
        <v>107</v>
      </c>
      <c r="E2569" s="26" t="str">
        <f t="shared" si="5047"/>
        <v>0104</v>
      </c>
      <c r="F2569" s="41" t="s">
        <v>328</v>
      </c>
      <c r="G2569" s="41"/>
      <c r="H2569" s="42" t="s">
        <v>329</v>
      </c>
      <c r="I2569" s="43">
        <f t="shared" ref="I2569:I2571" si="5075">I2570</f>
        <v>7719.7000000000007</v>
      </c>
      <c r="J2569" s="43">
        <f t="shared" ref="J2569:J2571" si="5076">J2570</f>
        <v>7989.7999999999993</v>
      </c>
      <c r="K2569" s="43">
        <f t="shared" ref="K2569:K2571" si="5077">K2570</f>
        <v>7989.7999999999993</v>
      </c>
      <c r="L2569" s="43">
        <f t="shared" ref="L2569:L2571" si="5078">L2570</f>
        <v>0</v>
      </c>
      <c r="M2569" s="43">
        <f t="shared" ref="M2569:M2571" si="5079">M2570</f>
        <v>0</v>
      </c>
      <c r="N2569" s="43">
        <f t="shared" ref="N2569:N2571" si="5080">N2570</f>
        <v>0</v>
      </c>
      <c r="O2569" s="43">
        <f t="shared" ref="O2569:O2570" si="5081">O2570</f>
        <v>0</v>
      </c>
      <c r="P2569" s="43">
        <f t="shared" ref="P2569:P2571" si="5082">P2570</f>
        <v>0</v>
      </c>
      <c r="Q2569" s="43">
        <f t="shared" ref="Q2569:Q2571" si="5083">Q2570</f>
        <v>0</v>
      </c>
      <c r="R2569" s="43">
        <f t="shared" ref="R2569:R2571" si="5084">R2570</f>
        <v>0</v>
      </c>
      <c r="S2569" s="43">
        <f t="shared" ref="S2569:S2571" si="5085">S2570</f>
        <v>0</v>
      </c>
      <c r="T2569" s="43">
        <f t="shared" ref="T2569:T2571" si="5086">T2570</f>
        <v>0</v>
      </c>
      <c r="U2569" s="43">
        <v>0</v>
      </c>
      <c r="V2569" s="43">
        <f t="shared" si="5048"/>
        <v>7719.7000000000007</v>
      </c>
      <c r="W2569" s="43">
        <f t="shared" ref="W2569:W2571" si="5087">W2570</f>
        <v>0</v>
      </c>
      <c r="X2569" s="43">
        <f t="shared" ref="X2569:X2571" si="5088">X2570</f>
        <v>0</v>
      </c>
      <c r="Y2569" s="43">
        <f t="shared" ref="Y2569:Y2571" si="5089">Y2570</f>
        <v>0</v>
      </c>
      <c r="Z2569" s="43">
        <f t="shared" ref="Z2569:Z2571" si="5090">Z2570</f>
        <v>0</v>
      </c>
      <c r="AA2569" s="43">
        <f t="shared" ref="AA2569:AA2571" si="5091">AA2570</f>
        <v>0</v>
      </c>
      <c r="AB2569" s="43">
        <f t="shared" ref="AB2569:AB2570" si="5092">AB2570</f>
        <v>5383.0584699999999</v>
      </c>
      <c r="AC2569" s="44">
        <f t="shared" ref="AC2569:AC2570" si="5093">AC2570</f>
        <v>8085.7000000000007</v>
      </c>
      <c r="AD2569" s="44">
        <f t="shared" ref="AD2569:AD2570" si="5094">AD2570</f>
        <v>8085.7000000000007</v>
      </c>
      <c r="AE2569" s="45">
        <f t="shared" si="5018"/>
        <v>100</v>
      </c>
      <c r="AF2569" s="43">
        <f t="shared" ref="AF2569:AF2570" si="5095">AF2570</f>
        <v>16171.4</v>
      </c>
      <c r="AG2569" s="43">
        <f t="shared" ref="AG2569:AG2570" si="5096">AG2570</f>
        <v>0</v>
      </c>
      <c r="AH2569" s="43">
        <f t="shared" ref="AH2569:AH2570" si="5097">AH2570</f>
        <v>0</v>
      </c>
      <c r="AI2569" s="43">
        <f t="shared" ref="AI2569:AI2570" si="5098">AI2570</f>
        <v>0</v>
      </c>
      <c r="AJ2569" s="43">
        <f t="shared" ref="AJ2569:AJ2570" si="5099">AJ2570</f>
        <v>0</v>
      </c>
      <c r="AK2569" s="43">
        <f t="shared" ref="AK2569:AK2570" si="5100">AK2570</f>
        <v>-8085.6999999999998</v>
      </c>
      <c r="AL2569" s="43">
        <f t="shared" si="5019"/>
        <v>8085.6999999999998</v>
      </c>
      <c r="AM2569" s="43">
        <f t="shared" si="5020"/>
        <v>-365.99999999999909</v>
      </c>
      <c r="AN2569" s="2"/>
      <c r="AO2569" s="1"/>
      <c r="AP2569" s="1"/>
      <c r="AQ2569" s="1"/>
      <c r="AR2569" s="1"/>
      <c r="AS2569" s="1"/>
    </row>
    <row r="2570" ht="31.5">
      <c r="B2570" s="41" t="s">
        <v>852</v>
      </c>
      <c r="C2570" s="41" t="s">
        <v>41</v>
      </c>
      <c r="D2570" s="41" t="s">
        <v>107</v>
      </c>
      <c r="E2570" s="26" t="str">
        <f t="shared" si="5047"/>
        <v>0104</v>
      </c>
      <c r="F2570" s="41" t="s">
        <v>613</v>
      </c>
      <c r="G2570" s="41"/>
      <c r="H2570" s="42" t="s">
        <v>614</v>
      </c>
      <c r="I2570" s="43">
        <f t="shared" si="5075"/>
        <v>7719.7000000000007</v>
      </c>
      <c r="J2570" s="43">
        <f t="shared" si="5076"/>
        <v>7989.7999999999993</v>
      </c>
      <c r="K2570" s="43">
        <f t="shared" si="5077"/>
        <v>7989.7999999999993</v>
      </c>
      <c r="L2570" s="43">
        <f t="shared" si="5078"/>
        <v>0</v>
      </c>
      <c r="M2570" s="43">
        <f t="shared" si="5079"/>
        <v>0</v>
      </c>
      <c r="N2570" s="43">
        <f t="shared" si="5080"/>
        <v>0</v>
      </c>
      <c r="O2570" s="43">
        <f t="shared" si="5081"/>
        <v>0</v>
      </c>
      <c r="P2570" s="43">
        <f t="shared" si="5082"/>
        <v>0</v>
      </c>
      <c r="Q2570" s="43">
        <f t="shared" si="5083"/>
        <v>0</v>
      </c>
      <c r="R2570" s="43">
        <f t="shared" si="5084"/>
        <v>0</v>
      </c>
      <c r="S2570" s="43">
        <f t="shared" si="5085"/>
        <v>0</v>
      </c>
      <c r="T2570" s="43">
        <f t="shared" si="5086"/>
        <v>0</v>
      </c>
      <c r="U2570" s="43">
        <v>0</v>
      </c>
      <c r="V2570" s="43">
        <f t="shared" si="5048"/>
        <v>7719.7000000000007</v>
      </c>
      <c r="W2570" s="43">
        <f t="shared" si="5087"/>
        <v>0</v>
      </c>
      <c r="X2570" s="43">
        <f t="shared" si="5088"/>
        <v>0</v>
      </c>
      <c r="Y2570" s="43">
        <f t="shared" si="5089"/>
        <v>0</v>
      </c>
      <c r="Z2570" s="43">
        <f t="shared" si="5090"/>
        <v>0</v>
      </c>
      <c r="AA2570" s="43">
        <f t="shared" si="5091"/>
        <v>0</v>
      </c>
      <c r="AB2570" s="43">
        <f t="shared" si="5092"/>
        <v>5383.0584699999999</v>
      </c>
      <c r="AC2570" s="44">
        <f t="shared" si="5093"/>
        <v>8085.7000000000007</v>
      </c>
      <c r="AD2570" s="44">
        <f t="shared" si="5094"/>
        <v>8085.7000000000007</v>
      </c>
      <c r="AE2570" s="45">
        <f t="shared" si="5018"/>
        <v>100</v>
      </c>
      <c r="AF2570" s="43">
        <f t="shared" si="5095"/>
        <v>16171.4</v>
      </c>
      <c r="AG2570" s="43">
        <f t="shared" si="5096"/>
        <v>0</v>
      </c>
      <c r="AH2570" s="43">
        <f t="shared" si="5097"/>
        <v>0</v>
      </c>
      <c r="AI2570" s="43">
        <f t="shared" si="5098"/>
        <v>0</v>
      </c>
      <c r="AJ2570" s="43">
        <f t="shared" si="5099"/>
        <v>0</v>
      </c>
      <c r="AK2570" s="43">
        <f t="shared" si="5100"/>
        <v>-8085.6999999999998</v>
      </c>
      <c r="AL2570" s="43">
        <f t="shared" si="5019"/>
        <v>8085.6999999999998</v>
      </c>
      <c r="AM2570" s="43">
        <f t="shared" si="5020"/>
        <v>-365.99999999999909</v>
      </c>
      <c r="AN2570" s="2"/>
      <c r="AO2570" s="1"/>
      <c r="AP2570" s="1"/>
      <c r="AQ2570" s="1"/>
      <c r="AR2570" s="1"/>
      <c r="AS2570" s="1"/>
    </row>
    <row r="2571" ht="63">
      <c r="B2571" s="41" t="s">
        <v>852</v>
      </c>
      <c r="C2571" s="41" t="s">
        <v>41</v>
      </c>
      <c r="D2571" s="41" t="s">
        <v>107</v>
      </c>
      <c r="E2571" s="26" t="str">
        <f t="shared" si="5047"/>
        <v>0104</v>
      </c>
      <c r="F2571" s="41" t="s">
        <v>673</v>
      </c>
      <c r="G2571" s="41"/>
      <c r="H2571" s="42" t="s">
        <v>674</v>
      </c>
      <c r="I2571" s="43">
        <f t="shared" si="5075"/>
        <v>7719.7000000000007</v>
      </c>
      <c r="J2571" s="43">
        <f t="shared" si="5076"/>
        <v>7989.7999999999993</v>
      </c>
      <c r="K2571" s="43">
        <f t="shared" si="5077"/>
        <v>7989.7999999999993</v>
      </c>
      <c r="L2571" s="43">
        <f t="shared" si="5078"/>
        <v>0</v>
      </c>
      <c r="M2571" s="43">
        <f t="shared" si="5079"/>
        <v>0</v>
      </c>
      <c r="N2571" s="43">
        <f t="shared" si="5080"/>
        <v>0</v>
      </c>
      <c r="O2571" s="43">
        <f>O2572+O2577</f>
        <v>0</v>
      </c>
      <c r="P2571" s="43">
        <f t="shared" si="5082"/>
        <v>0</v>
      </c>
      <c r="Q2571" s="43">
        <f t="shared" si="5083"/>
        <v>0</v>
      </c>
      <c r="R2571" s="43">
        <f t="shared" si="5084"/>
        <v>0</v>
      </c>
      <c r="S2571" s="43">
        <f t="shared" si="5085"/>
        <v>0</v>
      </c>
      <c r="T2571" s="43">
        <f t="shared" si="5086"/>
        <v>0</v>
      </c>
      <c r="U2571" s="43">
        <v>0</v>
      </c>
      <c r="V2571" s="43">
        <f t="shared" si="5048"/>
        <v>7719.7000000000007</v>
      </c>
      <c r="W2571" s="43">
        <f t="shared" si="5087"/>
        <v>0</v>
      </c>
      <c r="X2571" s="43">
        <f t="shared" si="5088"/>
        <v>0</v>
      </c>
      <c r="Y2571" s="43">
        <f t="shared" si="5089"/>
        <v>0</v>
      </c>
      <c r="Z2571" s="43">
        <f t="shared" si="5090"/>
        <v>0</v>
      </c>
      <c r="AA2571" s="43">
        <f t="shared" si="5091"/>
        <v>0</v>
      </c>
      <c r="AB2571" s="43">
        <f>AB2572+AB2577</f>
        <v>5383.0584699999999</v>
      </c>
      <c r="AC2571" s="44">
        <f>AC2572+AC2577</f>
        <v>8085.7000000000007</v>
      </c>
      <c r="AD2571" s="44">
        <f>AD2572+AD2577</f>
        <v>8085.7000000000007</v>
      </c>
      <c r="AE2571" s="45">
        <f t="shared" si="5018"/>
        <v>100</v>
      </c>
      <c r="AF2571" s="43">
        <f>AF2572+AF2577</f>
        <v>16171.4</v>
      </c>
      <c r="AG2571" s="43">
        <f>AG2572+AG2577</f>
        <v>0</v>
      </c>
      <c r="AH2571" s="43">
        <f>AH2572+AH2577</f>
        <v>0</v>
      </c>
      <c r="AI2571" s="43">
        <f>AI2572+AI2577</f>
        <v>0</v>
      </c>
      <c r="AJ2571" s="43">
        <f>AJ2572+AJ2577</f>
        <v>0</v>
      </c>
      <c r="AK2571" s="43">
        <f>AK2572+AK2577</f>
        <v>-8085.6999999999998</v>
      </c>
      <c r="AL2571" s="43">
        <f t="shared" si="5019"/>
        <v>8085.6999999999998</v>
      </c>
      <c r="AM2571" s="43">
        <f t="shared" si="5020"/>
        <v>-365.99999999999909</v>
      </c>
      <c r="AN2571" s="2"/>
      <c r="AR2571" s="1"/>
      <c r="AS2571" s="1"/>
    </row>
    <row r="2572" ht="31.5" hidden="1">
      <c r="B2572" s="41" t="s">
        <v>852</v>
      </c>
      <c r="C2572" s="41" t="s">
        <v>41</v>
      </c>
      <c r="D2572" s="41" t="s">
        <v>107</v>
      </c>
      <c r="E2572" s="26" t="str">
        <f t="shared" si="5047"/>
        <v>0104</v>
      </c>
      <c r="F2572" s="41" t="s">
        <v>675</v>
      </c>
      <c r="G2572" s="41"/>
      <c r="H2572" s="42" t="s">
        <v>676</v>
      </c>
      <c r="I2572" s="43">
        <f>I2573+I2575</f>
        <v>7719.7000000000007</v>
      </c>
      <c r="J2572" s="43">
        <f>J2573+J2575</f>
        <v>7989.7999999999993</v>
      </c>
      <c r="K2572" s="43">
        <f>K2573+K2575</f>
        <v>7989.7999999999993</v>
      </c>
      <c r="L2572" s="43">
        <f>L2573+L2575</f>
        <v>0</v>
      </c>
      <c r="M2572" s="43">
        <f>M2573+M2575</f>
        <v>0</v>
      </c>
      <c r="N2572" s="43">
        <f>N2573+N2575</f>
        <v>0</v>
      </c>
      <c r="O2572" s="43">
        <f>O2573+O2575</f>
        <v>0</v>
      </c>
      <c r="P2572" s="43">
        <f>P2573+P2575</f>
        <v>0</v>
      </c>
      <c r="Q2572" s="43">
        <f>Q2573+Q2575</f>
        <v>0</v>
      </c>
      <c r="R2572" s="43">
        <f>R2573+R2575</f>
        <v>0</v>
      </c>
      <c r="S2572" s="43">
        <f>S2573+S2575</f>
        <v>0</v>
      </c>
      <c r="T2572" s="43">
        <f>T2573+T2575</f>
        <v>0</v>
      </c>
      <c r="U2572" s="43">
        <v>0</v>
      </c>
      <c r="V2572" s="43">
        <f t="shared" si="5048"/>
        <v>7719.7000000000007</v>
      </c>
      <c r="W2572" s="43">
        <f>W2573+W2575</f>
        <v>0</v>
      </c>
      <c r="X2572" s="43">
        <f>X2573+X2575</f>
        <v>0</v>
      </c>
      <c r="Y2572" s="43">
        <f>Y2573+Y2575</f>
        <v>0</v>
      </c>
      <c r="Z2572" s="43">
        <f>Z2573+Z2575</f>
        <v>0</v>
      </c>
      <c r="AA2572" s="43">
        <f>AA2573+AA2575</f>
        <v>0</v>
      </c>
      <c r="AB2572" s="43">
        <f>AB2573+AB2575</f>
        <v>5383.0584699999999</v>
      </c>
      <c r="AC2572" s="44">
        <f>AC2573+AC2575</f>
        <v>0</v>
      </c>
      <c r="AD2572" s="44">
        <f>AD2573+AD2575</f>
        <v>0</v>
      </c>
      <c r="AE2572" s="45" t="e">
        <f t="shared" si="5018"/>
        <v>#DIV/0!</v>
      </c>
      <c r="AF2572" s="43">
        <f>AF2573+AF2575</f>
        <v>8085.6999999999998</v>
      </c>
      <c r="AG2572" s="43">
        <f>AG2573+AG2575</f>
        <v>0</v>
      </c>
      <c r="AH2572" s="43">
        <f>AH2573+AH2575</f>
        <v>0</v>
      </c>
      <c r="AI2572" s="43">
        <f>AI2573+AI2575</f>
        <v>0</v>
      </c>
      <c r="AJ2572" s="43">
        <f>AJ2573+AJ2575</f>
        <v>0</v>
      </c>
      <c r="AK2572" s="43">
        <f>AK2573+AK2575</f>
        <v>0</v>
      </c>
      <c r="AL2572" s="43">
        <f t="shared" si="5019"/>
        <v>8085.6999999999998</v>
      </c>
      <c r="AM2572" s="43">
        <f t="shared" si="5020"/>
        <v>-365.99999999999909</v>
      </c>
      <c r="AN2572" s="19" t="s">
        <v>36</v>
      </c>
      <c r="AO2572" s="1"/>
      <c r="AP2572" s="1"/>
      <c r="AQ2572" s="1"/>
      <c r="AR2572" s="1"/>
      <c r="AS2572" s="1"/>
    </row>
    <row r="2573" ht="78.75" hidden="1">
      <c r="B2573" s="41" t="s">
        <v>852</v>
      </c>
      <c r="C2573" s="41" t="s">
        <v>41</v>
      </c>
      <c r="D2573" s="41" t="s">
        <v>107</v>
      </c>
      <c r="E2573" s="26" t="str">
        <f t="shared" si="5047"/>
        <v>0104</v>
      </c>
      <c r="F2573" s="41" t="s">
        <v>675</v>
      </c>
      <c r="G2573" s="41" t="s">
        <v>71</v>
      </c>
      <c r="H2573" s="42" t="s">
        <v>72</v>
      </c>
      <c r="I2573" s="43">
        <f>I2574</f>
        <v>7397.4000000000005</v>
      </c>
      <c r="J2573" s="43">
        <f>J2574</f>
        <v>7665.8999999999996</v>
      </c>
      <c r="K2573" s="43">
        <f>K2574</f>
        <v>7665.8999999999996</v>
      </c>
      <c r="L2573" s="43">
        <f>L2574</f>
        <v>0</v>
      </c>
      <c r="M2573" s="43">
        <f>M2574</f>
        <v>0</v>
      </c>
      <c r="N2573" s="43">
        <f>N2574</f>
        <v>0</v>
      </c>
      <c r="O2573" s="43">
        <f>O2574</f>
        <v>0</v>
      </c>
      <c r="P2573" s="43">
        <f>P2574</f>
        <v>0</v>
      </c>
      <c r="Q2573" s="43">
        <f>Q2574</f>
        <v>0</v>
      </c>
      <c r="R2573" s="43">
        <f>R2574</f>
        <v>0</v>
      </c>
      <c r="S2573" s="43">
        <f>S2574</f>
        <v>0</v>
      </c>
      <c r="T2573" s="43">
        <f>T2574</f>
        <v>0</v>
      </c>
      <c r="U2573" s="43">
        <v>0</v>
      </c>
      <c r="V2573" s="43">
        <f t="shared" si="5048"/>
        <v>7397.4000000000005</v>
      </c>
      <c r="W2573" s="43">
        <f>W2574</f>
        <v>0</v>
      </c>
      <c r="X2573" s="43">
        <f>X2574</f>
        <v>0</v>
      </c>
      <c r="Y2573" s="43">
        <f>Y2574</f>
        <v>0</v>
      </c>
      <c r="Z2573" s="43">
        <f>Z2574</f>
        <v>0</v>
      </c>
      <c r="AA2573" s="43">
        <f>AA2574</f>
        <v>0</v>
      </c>
      <c r="AB2573" s="43">
        <f>AB2574</f>
        <v>5131.2917799999996</v>
      </c>
      <c r="AC2573" s="44">
        <f>AC2574</f>
        <v>0</v>
      </c>
      <c r="AD2573" s="44">
        <f>AD2574</f>
        <v>0</v>
      </c>
      <c r="AE2573" s="45" t="e">
        <f t="shared" si="5018"/>
        <v>#DIV/0!</v>
      </c>
      <c r="AF2573" s="43">
        <f>AF2574</f>
        <v>7754.3999999999996</v>
      </c>
      <c r="AG2573" s="43">
        <f>AG2574</f>
        <v>0</v>
      </c>
      <c r="AH2573" s="43">
        <f>AH2574</f>
        <v>0</v>
      </c>
      <c r="AI2573" s="43">
        <f>AI2574</f>
        <v>0</v>
      </c>
      <c r="AJ2573" s="43">
        <f>AJ2574</f>
        <v>0</v>
      </c>
      <c r="AK2573" s="43">
        <f>AK2574</f>
        <v>0</v>
      </c>
      <c r="AL2573" s="43">
        <f t="shared" si="5019"/>
        <v>7754.3999999999996</v>
      </c>
      <c r="AM2573" s="43">
        <f t="shared" si="5020"/>
        <v>-356.99999999999909</v>
      </c>
      <c r="AN2573" s="19" t="s">
        <v>36</v>
      </c>
      <c r="AR2573" s="1"/>
      <c r="AS2573" s="1"/>
    </row>
    <row r="2574" ht="31.5" hidden="1">
      <c r="B2574" s="41" t="s">
        <v>852</v>
      </c>
      <c r="C2574" s="41" t="s">
        <v>41</v>
      </c>
      <c r="D2574" s="41" t="s">
        <v>107</v>
      </c>
      <c r="E2574" s="26" t="str">
        <f t="shared" si="5047"/>
        <v>0104</v>
      </c>
      <c r="F2574" s="41" t="s">
        <v>675</v>
      </c>
      <c r="G2574" s="41" t="s">
        <v>93</v>
      </c>
      <c r="H2574" s="42" t="s">
        <v>94</v>
      </c>
      <c r="I2574" s="43">
        <v>7397.4000000000005</v>
      </c>
      <c r="J2574" s="43">
        <v>7665.8999999999996</v>
      </c>
      <c r="K2574" s="43">
        <v>7665.8999999999996</v>
      </c>
      <c r="L2574" s="43"/>
      <c r="M2574" s="43"/>
      <c r="N2574" s="43"/>
      <c r="O2574" s="43">
        <v>0</v>
      </c>
      <c r="P2574" s="43">
        <v>0</v>
      </c>
      <c r="Q2574" s="43">
        <v>0</v>
      </c>
      <c r="R2574" s="43">
        <v>0</v>
      </c>
      <c r="S2574" s="43">
        <v>0</v>
      </c>
      <c r="T2574" s="43">
        <v>0</v>
      </c>
      <c r="U2574" s="43">
        <v>0</v>
      </c>
      <c r="V2574" s="43">
        <f t="shared" si="5048"/>
        <v>7397.4000000000005</v>
      </c>
      <c r="W2574" s="43"/>
      <c r="X2574" s="43"/>
      <c r="Y2574" s="43"/>
      <c r="Z2574" s="43"/>
      <c r="AA2574" s="43"/>
      <c r="AB2574" s="43">
        <v>5131.2917799999996</v>
      </c>
      <c r="AC2574" s="44">
        <v>0</v>
      </c>
      <c r="AD2574" s="44">
        <v>0</v>
      </c>
      <c r="AE2574" s="45" t="e">
        <f t="shared" si="5018"/>
        <v>#DIV/0!</v>
      </c>
      <c r="AF2574" s="43">
        <v>7754.3999999999996</v>
      </c>
      <c r="AG2574" s="43">
        <v>0</v>
      </c>
      <c r="AH2574" s="43">
        <v>0</v>
      </c>
      <c r="AI2574" s="43">
        <v>0</v>
      </c>
      <c r="AJ2574" s="43">
        <v>0</v>
      </c>
      <c r="AK2574" s="43">
        <v>0</v>
      </c>
      <c r="AL2574" s="43">
        <f t="shared" si="5019"/>
        <v>7754.3999999999996</v>
      </c>
      <c r="AM2574" s="43">
        <f t="shared" si="5020"/>
        <v>-356.99999999999909</v>
      </c>
      <c r="AN2574" s="19" t="s">
        <v>36</v>
      </c>
      <c r="AO2574" s="1"/>
      <c r="AP2574" s="1"/>
      <c r="AQ2574" s="1"/>
      <c r="AR2574" s="1"/>
      <c r="AS2574" s="1"/>
    </row>
    <row r="2575" ht="31.5" hidden="1">
      <c r="B2575" s="41" t="s">
        <v>852</v>
      </c>
      <c r="C2575" s="41" t="s">
        <v>41</v>
      </c>
      <c r="D2575" s="41" t="s">
        <v>107</v>
      </c>
      <c r="E2575" s="26" t="str">
        <f t="shared" si="5047"/>
        <v>0104</v>
      </c>
      <c r="F2575" s="41" t="s">
        <v>675</v>
      </c>
      <c r="G2575" s="41" t="s">
        <v>53</v>
      </c>
      <c r="H2575" s="42" t="s">
        <v>54</v>
      </c>
      <c r="I2575" s="43">
        <f>I2576</f>
        <v>322.30000000000001</v>
      </c>
      <c r="J2575" s="43">
        <f>J2576</f>
        <v>323.89999999999998</v>
      </c>
      <c r="K2575" s="43">
        <f>K2576</f>
        <v>323.89999999999998</v>
      </c>
      <c r="L2575" s="43">
        <f>L2576</f>
        <v>0</v>
      </c>
      <c r="M2575" s="43">
        <f>M2576</f>
        <v>0</v>
      </c>
      <c r="N2575" s="43">
        <f>N2576</f>
        <v>0</v>
      </c>
      <c r="O2575" s="43">
        <f>O2576</f>
        <v>0</v>
      </c>
      <c r="P2575" s="43">
        <f>P2576</f>
        <v>0</v>
      </c>
      <c r="Q2575" s="43">
        <f>Q2576</f>
        <v>0</v>
      </c>
      <c r="R2575" s="43">
        <f>R2576</f>
        <v>0</v>
      </c>
      <c r="S2575" s="43">
        <f>S2576</f>
        <v>0</v>
      </c>
      <c r="T2575" s="43">
        <f>T2576</f>
        <v>0</v>
      </c>
      <c r="U2575" s="43">
        <v>0</v>
      </c>
      <c r="V2575" s="43">
        <f t="shared" si="5048"/>
        <v>322.30000000000001</v>
      </c>
      <c r="W2575" s="43">
        <f>W2576</f>
        <v>0</v>
      </c>
      <c r="X2575" s="43">
        <f>X2576</f>
        <v>0</v>
      </c>
      <c r="Y2575" s="43">
        <f>Y2576</f>
        <v>0</v>
      </c>
      <c r="Z2575" s="43">
        <f>Z2576</f>
        <v>0</v>
      </c>
      <c r="AA2575" s="43">
        <f>AA2576</f>
        <v>0</v>
      </c>
      <c r="AB2575" s="43">
        <f>AB2576</f>
        <v>251.76669000000001</v>
      </c>
      <c r="AC2575" s="44">
        <f>AC2576</f>
        <v>0</v>
      </c>
      <c r="AD2575" s="44">
        <f>AD2576</f>
        <v>0</v>
      </c>
      <c r="AE2575" s="45" t="e">
        <f t="shared" si="5018"/>
        <v>#DIV/0!</v>
      </c>
      <c r="AF2575" s="43">
        <f>AF2576</f>
        <v>331.30000000000001</v>
      </c>
      <c r="AG2575" s="43">
        <f>AG2576</f>
        <v>0</v>
      </c>
      <c r="AH2575" s="43">
        <f>AH2576</f>
        <v>0</v>
      </c>
      <c r="AI2575" s="43">
        <f>AI2576</f>
        <v>0</v>
      </c>
      <c r="AJ2575" s="43">
        <f>AJ2576</f>
        <v>0</v>
      </c>
      <c r="AK2575" s="43">
        <f>AK2576</f>
        <v>0</v>
      </c>
      <c r="AL2575" s="43">
        <f t="shared" si="5019"/>
        <v>331.30000000000001</v>
      </c>
      <c r="AM2575" s="43">
        <f t="shared" si="5020"/>
        <v>-9</v>
      </c>
      <c r="AN2575" s="19" t="s">
        <v>36</v>
      </c>
      <c r="AO2575" s="1"/>
      <c r="AP2575" s="1"/>
      <c r="AQ2575" s="1"/>
      <c r="AR2575" s="1"/>
      <c r="AS2575" s="1"/>
    </row>
    <row r="2576" ht="31.5" hidden="1">
      <c r="B2576" s="41" t="s">
        <v>852</v>
      </c>
      <c r="C2576" s="41" t="s">
        <v>41</v>
      </c>
      <c r="D2576" s="41" t="s">
        <v>107</v>
      </c>
      <c r="E2576" s="26" t="str">
        <f t="shared" si="5047"/>
        <v>0104</v>
      </c>
      <c r="F2576" s="41" t="s">
        <v>675</v>
      </c>
      <c r="G2576" s="41" t="s">
        <v>55</v>
      </c>
      <c r="H2576" s="42" t="s">
        <v>56</v>
      </c>
      <c r="I2576" s="43">
        <v>322.30000000000001</v>
      </c>
      <c r="J2576" s="43">
        <v>323.89999999999998</v>
      </c>
      <c r="K2576" s="43">
        <v>323.89999999999998</v>
      </c>
      <c r="L2576" s="43"/>
      <c r="M2576" s="43"/>
      <c r="N2576" s="43"/>
      <c r="O2576" s="43">
        <v>0</v>
      </c>
      <c r="P2576" s="43">
        <v>0</v>
      </c>
      <c r="Q2576" s="43">
        <v>0</v>
      </c>
      <c r="R2576" s="43">
        <v>0</v>
      </c>
      <c r="S2576" s="43">
        <v>0</v>
      </c>
      <c r="T2576" s="43">
        <v>0</v>
      </c>
      <c r="U2576" s="43">
        <v>0</v>
      </c>
      <c r="V2576" s="43">
        <f t="shared" si="5048"/>
        <v>322.30000000000001</v>
      </c>
      <c r="W2576" s="43"/>
      <c r="X2576" s="43"/>
      <c r="Y2576" s="43"/>
      <c r="Z2576" s="43"/>
      <c r="AA2576" s="43"/>
      <c r="AB2576" s="43">
        <v>251.76669000000001</v>
      </c>
      <c r="AC2576" s="44">
        <v>0</v>
      </c>
      <c r="AD2576" s="44">
        <v>0</v>
      </c>
      <c r="AE2576" s="45" t="e">
        <f t="shared" si="5018"/>
        <v>#DIV/0!</v>
      </c>
      <c r="AF2576" s="43">
        <v>331.30000000000001</v>
      </c>
      <c r="AG2576" s="43">
        <v>0</v>
      </c>
      <c r="AH2576" s="43">
        <v>0</v>
      </c>
      <c r="AI2576" s="43">
        <v>0</v>
      </c>
      <c r="AJ2576" s="43">
        <v>0</v>
      </c>
      <c r="AK2576" s="43">
        <v>0</v>
      </c>
      <c r="AL2576" s="43">
        <f t="shared" si="5019"/>
        <v>331.30000000000001</v>
      </c>
      <c r="AM2576" s="43">
        <f t="shared" si="5020"/>
        <v>-9</v>
      </c>
      <c r="AN2576" s="19" t="s">
        <v>36</v>
      </c>
      <c r="AR2576" s="1"/>
      <c r="AS2576" s="1"/>
    </row>
    <row r="2577" ht="31.5">
      <c r="B2577" s="41" t="s">
        <v>852</v>
      </c>
      <c r="C2577" s="41" t="s">
        <v>41</v>
      </c>
      <c r="D2577" s="41" t="s">
        <v>107</v>
      </c>
      <c r="E2577" s="26" t="str">
        <f t="shared" si="5047"/>
        <v>0104</v>
      </c>
      <c r="F2577" s="41" t="s">
        <v>679</v>
      </c>
      <c r="G2577" s="41"/>
      <c r="H2577" s="42" t="s">
        <v>676</v>
      </c>
      <c r="I2577" s="43"/>
      <c r="J2577" s="43"/>
      <c r="K2577" s="43"/>
      <c r="L2577" s="43"/>
      <c r="M2577" s="43"/>
      <c r="N2577" s="43"/>
      <c r="O2577" s="43">
        <f>O2578+O2580</f>
        <v>0</v>
      </c>
      <c r="P2577" s="43"/>
      <c r="Q2577" s="43"/>
      <c r="R2577" s="43"/>
      <c r="S2577" s="43"/>
      <c r="T2577" s="43"/>
      <c r="U2577" s="43"/>
      <c r="V2577" s="43">
        <f t="shared" si="5048"/>
        <v>0</v>
      </c>
      <c r="W2577" s="43"/>
      <c r="X2577" s="43"/>
      <c r="Y2577" s="43"/>
      <c r="Z2577" s="43"/>
      <c r="AA2577" s="43"/>
      <c r="AB2577" s="43">
        <f>AB2578+AB2580</f>
        <v>0</v>
      </c>
      <c r="AC2577" s="44">
        <f>AC2578+AC2580</f>
        <v>8085.7000000000007</v>
      </c>
      <c r="AD2577" s="44">
        <f>AD2578+AD2580</f>
        <v>8085.7000000000007</v>
      </c>
      <c r="AE2577" s="45">
        <f t="shared" si="5018"/>
        <v>100</v>
      </c>
      <c r="AF2577" s="43">
        <f>AF2578+AF2580</f>
        <v>8085.6999999999998</v>
      </c>
      <c r="AG2577" s="43">
        <f>AG2578+AG2580</f>
        <v>0</v>
      </c>
      <c r="AH2577" s="43">
        <f>AH2578+AH2580</f>
        <v>0</v>
      </c>
      <c r="AI2577" s="43">
        <f>AI2578+AI2580</f>
        <v>0</v>
      </c>
      <c r="AJ2577" s="43">
        <f>AJ2578+AJ2580</f>
        <v>0</v>
      </c>
      <c r="AK2577" s="43">
        <f>AK2578+AK2580</f>
        <v>-8085.6999999999998</v>
      </c>
      <c r="AL2577" s="43">
        <f t="shared" si="5019"/>
        <v>0</v>
      </c>
      <c r="AM2577" s="43">
        <f t="shared" si="5020"/>
        <v>0</v>
      </c>
      <c r="AN2577" s="19"/>
      <c r="AO2577" s="1"/>
      <c r="AP2577" s="1"/>
      <c r="AQ2577" s="1"/>
      <c r="AR2577" s="1"/>
      <c r="AS2577" s="1"/>
    </row>
    <row r="2578" ht="31.5">
      <c r="B2578" s="41" t="s">
        <v>852</v>
      </c>
      <c r="C2578" s="41" t="s">
        <v>41</v>
      </c>
      <c r="D2578" s="41" t="s">
        <v>107</v>
      </c>
      <c r="E2578" s="26" t="str">
        <f t="shared" si="5047"/>
        <v>0104</v>
      </c>
      <c r="F2578" s="41" t="s">
        <v>679</v>
      </c>
      <c r="G2578" s="41" t="s">
        <v>71</v>
      </c>
      <c r="H2578" s="42" t="s">
        <v>72</v>
      </c>
      <c r="I2578" s="43"/>
      <c r="J2578" s="43"/>
      <c r="K2578" s="43"/>
      <c r="L2578" s="43"/>
      <c r="M2578" s="43"/>
      <c r="N2578" s="43"/>
      <c r="O2578" s="43">
        <f>O2579</f>
        <v>0</v>
      </c>
      <c r="P2578" s="43"/>
      <c r="Q2578" s="43"/>
      <c r="R2578" s="43"/>
      <c r="S2578" s="43"/>
      <c r="T2578" s="43"/>
      <c r="U2578" s="43"/>
      <c r="V2578" s="43">
        <f t="shared" si="5048"/>
        <v>0</v>
      </c>
      <c r="W2578" s="43"/>
      <c r="X2578" s="43"/>
      <c r="Y2578" s="43"/>
      <c r="Z2578" s="43"/>
      <c r="AA2578" s="43"/>
      <c r="AB2578" s="43">
        <f>AB2579</f>
        <v>0</v>
      </c>
      <c r="AC2578" s="44">
        <f>AC2579</f>
        <v>7548.6701300000004</v>
      </c>
      <c r="AD2578" s="44">
        <f>AD2579</f>
        <v>7548.6701300000004</v>
      </c>
      <c r="AE2578" s="45">
        <f t="shared" si="5018"/>
        <v>100</v>
      </c>
      <c r="AF2578" s="43">
        <f>AF2579</f>
        <v>7754.3999999999996</v>
      </c>
      <c r="AG2578" s="43">
        <f>AG2579</f>
        <v>0</v>
      </c>
      <c r="AH2578" s="43">
        <f>AH2579</f>
        <v>0</v>
      </c>
      <c r="AI2578" s="43">
        <f>AI2579</f>
        <v>0</v>
      </c>
      <c r="AJ2578" s="43">
        <f>AJ2579</f>
        <v>0</v>
      </c>
      <c r="AK2578" s="43">
        <f>AK2579</f>
        <v>-7754.3999999999996</v>
      </c>
      <c r="AL2578" s="43">
        <f t="shared" si="5019"/>
        <v>0</v>
      </c>
      <c r="AM2578" s="43">
        <f t="shared" si="5020"/>
        <v>0</v>
      </c>
      <c r="AN2578" s="19"/>
      <c r="AR2578" s="1"/>
      <c r="AS2578" s="1"/>
    </row>
    <row r="2579" ht="31.5">
      <c r="B2579" s="41" t="s">
        <v>852</v>
      </c>
      <c r="C2579" s="41" t="s">
        <v>41</v>
      </c>
      <c r="D2579" s="41" t="s">
        <v>107</v>
      </c>
      <c r="E2579" s="26" t="str">
        <f t="shared" si="5047"/>
        <v>0104</v>
      </c>
      <c r="F2579" s="41" t="s">
        <v>679</v>
      </c>
      <c r="G2579" s="41" t="s">
        <v>93</v>
      </c>
      <c r="H2579" s="42" t="s">
        <v>94</v>
      </c>
      <c r="I2579" s="43"/>
      <c r="J2579" s="43"/>
      <c r="K2579" s="43"/>
      <c r="L2579" s="43"/>
      <c r="M2579" s="43"/>
      <c r="N2579" s="43"/>
      <c r="O2579" s="43">
        <v>0</v>
      </c>
      <c r="P2579" s="43"/>
      <c r="Q2579" s="43"/>
      <c r="R2579" s="43"/>
      <c r="S2579" s="43"/>
      <c r="T2579" s="43"/>
      <c r="U2579" s="43"/>
      <c r="V2579" s="43">
        <f t="shared" si="5048"/>
        <v>0</v>
      </c>
      <c r="W2579" s="43"/>
      <c r="X2579" s="43"/>
      <c r="Y2579" s="43"/>
      <c r="Z2579" s="43"/>
      <c r="AA2579" s="43"/>
      <c r="AB2579" s="43">
        <v>0</v>
      </c>
      <c r="AC2579" s="44">
        <v>7548.6701300000004</v>
      </c>
      <c r="AD2579" s="44">
        <v>7548.6701300000004</v>
      </c>
      <c r="AE2579" s="45">
        <f t="shared" si="5018"/>
        <v>100</v>
      </c>
      <c r="AF2579" s="43">
        <v>7754.3999999999996</v>
      </c>
      <c r="AG2579" s="43">
        <v>0</v>
      </c>
      <c r="AH2579" s="43">
        <v>0</v>
      </c>
      <c r="AI2579" s="43">
        <v>0</v>
      </c>
      <c r="AJ2579" s="43">
        <v>0</v>
      </c>
      <c r="AK2579" s="43">
        <v>-7754.3999999999996</v>
      </c>
      <c r="AL2579" s="43">
        <f t="shared" si="5019"/>
        <v>0</v>
      </c>
      <c r="AM2579" s="43">
        <f t="shared" si="5020"/>
        <v>0</v>
      </c>
      <c r="AN2579" s="19"/>
      <c r="AO2579" s="1"/>
      <c r="AP2579" s="1"/>
      <c r="AQ2579" s="1"/>
      <c r="AR2579" s="1"/>
      <c r="AS2579" s="1"/>
    </row>
    <row r="2580" ht="31.5">
      <c r="B2580" s="41" t="s">
        <v>852</v>
      </c>
      <c r="C2580" s="41" t="s">
        <v>41</v>
      </c>
      <c r="D2580" s="41" t="s">
        <v>107</v>
      </c>
      <c r="E2580" s="26" t="str">
        <f t="shared" si="5047"/>
        <v>0104</v>
      </c>
      <c r="F2580" s="41" t="s">
        <v>679</v>
      </c>
      <c r="G2580" s="41" t="s">
        <v>53</v>
      </c>
      <c r="H2580" s="42" t="s">
        <v>54</v>
      </c>
      <c r="I2580" s="43"/>
      <c r="J2580" s="43"/>
      <c r="K2580" s="43"/>
      <c r="L2580" s="43"/>
      <c r="M2580" s="43"/>
      <c r="N2580" s="43"/>
      <c r="O2580" s="43">
        <f>O2581</f>
        <v>0</v>
      </c>
      <c r="P2580" s="43"/>
      <c r="Q2580" s="43"/>
      <c r="R2580" s="43"/>
      <c r="S2580" s="43"/>
      <c r="T2580" s="43"/>
      <c r="U2580" s="43"/>
      <c r="V2580" s="43">
        <f t="shared" si="5048"/>
        <v>0</v>
      </c>
      <c r="W2580" s="43"/>
      <c r="X2580" s="43"/>
      <c r="Y2580" s="43"/>
      <c r="Z2580" s="43"/>
      <c r="AA2580" s="43"/>
      <c r="AB2580" s="43">
        <f>AB2581</f>
        <v>0</v>
      </c>
      <c r="AC2580" s="44">
        <f>AC2581</f>
        <v>537.02986999999996</v>
      </c>
      <c r="AD2580" s="44">
        <f>AD2581</f>
        <v>537.02986999999996</v>
      </c>
      <c r="AE2580" s="45">
        <f t="shared" si="5018"/>
        <v>100</v>
      </c>
      <c r="AF2580" s="43">
        <f>AF2581</f>
        <v>331.30000000000001</v>
      </c>
      <c r="AG2580" s="43">
        <f>AG2581</f>
        <v>0</v>
      </c>
      <c r="AH2580" s="43">
        <f>AH2581</f>
        <v>0</v>
      </c>
      <c r="AI2580" s="43">
        <f>AI2581</f>
        <v>0</v>
      </c>
      <c r="AJ2580" s="43">
        <f>AJ2581</f>
        <v>0</v>
      </c>
      <c r="AK2580" s="43">
        <f>AK2581</f>
        <v>-331.30000000000001</v>
      </c>
      <c r="AL2580" s="43">
        <f t="shared" si="5019"/>
        <v>0</v>
      </c>
      <c r="AM2580" s="43">
        <f t="shared" si="5020"/>
        <v>0</v>
      </c>
      <c r="AN2580" s="19"/>
      <c r="AO2580" s="1"/>
      <c r="AP2580" s="1"/>
      <c r="AQ2580" s="1"/>
      <c r="AR2580" s="1"/>
      <c r="AS2580" s="1"/>
    </row>
    <row r="2581" ht="31.5">
      <c r="B2581" s="41" t="s">
        <v>852</v>
      </c>
      <c r="C2581" s="41" t="s">
        <v>41</v>
      </c>
      <c r="D2581" s="41" t="s">
        <v>107</v>
      </c>
      <c r="E2581" s="26" t="str">
        <f t="shared" si="5047"/>
        <v>0104</v>
      </c>
      <c r="F2581" s="41" t="s">
        <v>679</v>
      </c>
      <c r="G2581" s="41" t="s">
        <v>55</v>
      </c>
      <c r="H2581" s="42" t="s">
        <v>56</v>
      </c>
      <c r="I2581" s="43"/>
      <c r="J2581" s="43"/>
      <c r="K2581" s="43"/>
      <c r="L2581" s="43"/>
      <c r="M2581" s="43"/>
      <c r="N2581" s="43"/>
      <c r="O2581" s="43">
        <v>0</v>
      </c>
      <c r="P2581" s="43"/>
      <c r="Q2581" s="43"/>
      <c r="R2581" s="43"/>
      <c r="S2581" s="43"/>
      <c r="T2581" s="43"/>
      <c r="U2581" s="43"/>
      <c r="V2581" s="43">
        <f t="shared" si="5048"/>
        <v>0</v>
      </c>
      <c r="W2581" s="43"/>
      <c r="X2581" s="43"/>
      <c r="Y2581" s="43"/>
      <c r="Z2581" s="43"/>
      <c r="AA2581" s="43"/>
      <c r="AB2581" s="43">
        <v>0</v>
      </c>
      <c r="AC2581" s="44">
        <v>537.02986999999996</v>
      </c>
      <c r="AD2581" s="44">
        <v>537.02986999999996</v>
      </c>
      <c r="AE2581" s="45">
        <f t="shared" si="5018"/>
        <v>100</v>
      </c>
      <c r="AF2581" s="43">
        <v>331.30000000000001</v>
      </c>
      <c r="AG2581" s="43">
        <v>0</v>
      </c>
      <c r="AH2581" s="43">
        <v>0</v>
      </c>
      <c r="AI2581" s="43">
        <v>0</v>
      </c>
      <c r="AJ2581" s="43">
        <v>0</v>
      </c>
      <c r="AK2581" s="43">
        <v>-331.30000000000001</v>
      </c>
      <c r="AL2581" s="43">
        <f t="shared" si="5019"/>
        <v>0</v>
      </c>
      <c r="AM2581" s="43">
        <f t="shared" si="5020"/>
        <v>0</v>
      </c>
      <c r="AN2581" s="19"/>
      <c r="AO2581" s="1"/>
      <c r="AP2581" s="1"/>
      <c r="AQ2581" s="1"/>
      <c r="AR2581" s="1"/>
      <c r="AS2581" s="1"/>
    </row>
    <row r="2582" ht="31.5" hidden="1">
      <c r="B2582" s="41" t="s">
        <v>852</v>
      </c>
      <c r="C2582" s="41" t="s">
        <v>41</v>
      </c>
      <c r="D2582" s="41" t="s">
        <v>107</v>
      </c>
      <c r="E2582" s="26" t="str">
        <f t="shared" si="5047"/>
        <v>0104</v>
      </c>
      <c r="F2582" s="41" t="s">
        <v>81</v>
      </c>
      <c r="G2582" s="41"/>
      <c r="H2582" s="42" t="s">
        <v>82</v>
      </c>
      <c r="I2582" s="43">
        <f t="shared" ref="I2582:I2587" si="5101">I2583</f>
        <v>0</v>
      </c>
      <c r="J2582" s="43">
        <f t="shared" ref="J2582:J2587" si="5102">J2583</f>
        <v>0</v>
      </c>
      <c r="K2582" s="43">
        <f t="shared" ref="K2582:K2587" si="5103">K2583</f>
        <v>0</v>
      </c>
      <c r="L2582" s="43">
        <f t="shared" ref="L2582:L2587" si="5104">L2583</f>
        <v>0</v>
      </c>
      <c r="M2582" s="43">
        <f t="shared" ref="M2582:M2587" si="5105">M2583</f>
        <v>0</v>
      </c>
      <c r="N2582" s="43">
        <f t="shared" ref="N2582:N2587" si="5106">N2583</f>
        <v>0</v>
      </c>
      <c r="O2582" s="43">
        <f t="shared" ref="O2582:O2587" si="5107">O2583</f>
        <v>0</v>
      </c>
      <c r="P2582" s="43">
        <f t="shared" ref="P2582:P2587" si="5108">P2583</f>
        <v>0</v>
      </c>
      <c r="Q2582" s="43">
        <f t="shared" ref="Q2582:Q2587" si="5109">Q2583</f>
        <v>0</v>
      </c>
      <c r="R2582" s="43">
        <f t="shared" ref="R2582:R2587" si="5110">R2583</f>
        <v>0</v>
      </c>
      <c r="S2582" s="43">
        <f t="shared" ref="S2582:S2587" si="5111">S2583</f>
        <v>0</v>
      </c>
      <c r="T2582" s="43">
        <f t="shared" ref="T2582:T2587" si="5112">T2583</f>
        <v>0</v>
      </c>
      <c r="U2582" s="43">
        <v>0</v>
      </c>
      <c r="V2582" s="43">
        <f t="shared" si="5048"/>
        <v>0</v>
      </c>
      <c r="W2582" s="43">
        <f t="shared" ref="W2582:W2587" si="5113">W2583</f>
        <v>0</v>
      </c>
      <c r="X2582" s="43">
        <f t="shared" ref="X2582:X2587" si="5114">X2583</f>
        <v>0</v>
      </c>
      <c r="Y2582" s="43">
        <f t="shared" ref="Y2582:Y2587" si="5115">Y2583</f>
        <v>0</v>
      </c>
      <c r="Z2582" s="43">
        <f t="shared" ref="Z2582:Z2587" si="5116">Z2583</f>
        <v>0</v>
      </c>
      <c r="AA2582" s="43">
        <f t="shared" ref="AA2582:AA2587" si="5117">AA2583</f>
        <v>0</v>
      </c>
      <c r="AB2582" s="43">
        <f t="shared" ref="AB2582:AB2587" si="5118">AB2583</f>
        <v>0</v>
      </c>
      <c r="AC2582" s="44">
        <f t="shared" ref="AC2582:AC2587" si="5119">AC2583</f>
        <v>0</v>
      </c>
      <c r="AD2582" s="44">
        <f t="shared" ref="AD2582:AD2587" si="5120">AD2583</f>
        <v>0</v>
      </c>
      <c r="AE2582" s="45" t="e">
        <f t="shared" si="5018"/>
        <v>#DIV/0!</v>
      </c>
      <c r="AF2582" s="49">
        <f t="shared" ref="AF2582:AF2587" si="5121">AF2583</f>
        <v>0</v>
      </c>
      <c r="AG2582" s="49">
        <f t="shared" ref="AG2582:AG2587" si="5122">AG2583</f>
        <v>0</v>
      </c>
      <c r="AH2582" s="50">
        <f t="shared" ref="AH2582:AH2587" si="5123">AH2583</f>
        <v>0</v>
      </c>
      <c r="AI2582" s="50">
        <f t="shared" ref="AI2582:AI2587" si="5124">AI2583</f>
        <v>0</v>
      </c>
      <c r="AJ2582" s="50">
        <f t="shared" ref="AJ2582:AJ2587" si="5125">AJ2583</f>
        <v>0</v>
      </c>
      <c r="AK2582" s="50">
        <f t="shared" ref="AK2582:AK2587" si="5126">AK2583</f>
        <v>0</v>
      </c>
      <c r="AL2582" s="47">
        <f t="shared" si="5019"/>
        <v>0</v>
      </c>
      <c r="AM2582" s="47">
        <f t="shared" si="5020"/>
        <v>0</v>
      </c>
      <c r="AN2582" s="48" t="s">
        <v>36</v>
      </c>
      <c r="AO2582" s="1"/>
      <c r="AP2582" s="1"/>
      <c r="AQ2582" s="1"/>
      <c r="AR2582" s="1"/>
      <c r="AS2582" s="1"/>
    </row>
    <row r="2583" hidden="1">
      <c r="B2583" s="41" t="s">
        <v>852</v>
      </c>
      <c r="C2583" s="41" t="s">
        <v>41</v>
      </c>
      <c r="D2583" s="41" t="s">
        <v>107</v>
      </c>
      <c r="E2583" s="26" t="str">
        <f t="shared" si="5047"/>
        <v>0104</v>
      </c>
      <c r="F2583" s="41" t="s">
        <v>83</v>
      </c>
      <c r="G2583" s="41"/>
      <c r="H2583" s="42" t="s">
        <v>84</v>
      </c>
      <c r="I2583" s="43">
        <f t="shared" si="5101"/>
        <v>0</v>
      </c>
      <c r="J2583" s="43">
        <f t="shared" si="5102"/>
        <v>0</v>
      </c>
      <c r="K2583" s="43">
        <f t="shared" si="5103"/>
        <v>0</v>
      </c>
      <c r="L2583" s="43">
        <f t="shared" si="5104"/>
        <v>0</v>
      </c>
      <c r="M2583" s="43">
        <f t="shared" si="5105"/>
        <v>0</v>
      </c>
      <c r="N2583" s="43">
        <f t="shared" si="5106"/>
        <v>0</v>
      </c>
      <c r="O2583" s="43">
        <f t="shared" si="5107"/>
        <v>0</v>
      </c>
      <c r="P2583" s="43">
        <f t="shared" si="5108"/>
        <v>0</v>
      </c>
      <c r="Q2583" s="43">
        <f t="shared" si="5109"/>
        <v>0</v>
      </c>
      <c r="R2583" s="43">
        <f t="shared" si="5110"/>
        <v>0</v>
      </c>
      <c r="S2583" s="43">
        <f t="shared" si="5111"/>
        <v>0</v>
      </c>
      <c r="T2583" s="43">
        <f t="shared" si="5112"/>
        <v>0</v>
      </c>
      <c r="U2583" s="43">
        <v>0</v>
      </c>
      <c r="V2583" s="43">
        <f t="shared" si="5048"/>
        <v>0</v>
      </c>
      <c r="W2583" s="43">
        <f t="shared" si="5113"/>
        <v>0</v>
      </c>
      <c r="X2583" s="43">
        <f t="shared" si="5114"/>
        <v>0</v>
      </c>
      <c r="Y2583" s="43">
        <f t="shared" si="5115"/>
        <v>0</v>
      </c>
      <c r="Z2583" s="43">
        <f t="shared" si="5116"/>
        <v>0</v>
      </c>
      <c r="AA2583" s="43">
        <f t="shared" si="5117"/>
        <v>0</v>
      </c>
      <c r="AB2583" s="43">
        <f t="shared" si="5118"/>
        <v>0</v>
      </c>
      <c r="AC2583" s="44">
        <f t="shared" si="5119"/>
        <v>0</v>
      </c>
      <c r="AD2583" s="44">
        <f t="shared" si="5120"/>
        <v>0</v>
      </c>
      <c r="AE2583" s="45" t="e">
        <f t="shared" si="5018"/>
        <v>#DIV/0!</v>
      </c>
      <c r="AF2583" s="46">
        <f t="shared" si="5121"/>
        <v>0</v>
      </c>
      <c r="AG2583" s="46">
        <f t="shared" si="5122"/>
        <v>0</v>
      </c>
      <c r="AH2583" s="47">
        <f t="shared" si="5123"/>
        <v>0</v>
      </c>
      <c r="AI2583" s="47">
        <f t="shared" si="5124"/>
        <v>0</v>
      </c>
      <c r="AJ2583" s="47">
        <f t="shared" si="5125"/>
        <v>0</v>
      </c>
      <c r="AK2583" s="47">
        <f t="shared" si="5126"/>
        <v>0</v>
      </c>
      <c r="AL2583" s="47">
        <f t="shared" si="5019"/>
        <v>0</v>
      </c>
      <c r="AM2583" s="47">
        <f t="shared" si="5020"/>
        <v>0</v>
      </c>
      <c r="AN2583" s="48" t="s">
        <v>36</v>
      </c>
      <c r="AR2583" s="1"/>
      <c r="AS2583" s="1"/>
    </row>
    <row r="2584" ht="47.25" hidden="1">
      <c r="B2584" s="41" t="s">
        <v>852</v>
      </c>
      <c r="C2584" s="41" t="s">
        <v>41</v>
      </c>
      <c r="D2584" s="41" t="s">
        <v>107</v>
      </c>
      <c r="E2584" s="26" t="str">
        <f t="shared" si="5047"/>
        <v>0104</v>
      </c>
      <c r="F2584" s="41" t="s">
        <v>677</v>
      </c>
      <c r="G2584" s="41"/>
      <c r="H2584" s="42" t="s">
        <v>678</v>
      </c>
      <c r="I2584" s="43">
        <f t="shared" si="5101"/>
        <v>0</v>
      </c>
      <c r="J2584" s="43">
        <f t="shared" si="5102"/>
        <v>0</v>
      </c>
      <c r="K2584" s="43">
        <f t="shared" si="5103"/>
        <v>0</v>
      </c>
      <c r="L2584" s="43">
        <f t="shared" si="5104"/>
        <v>0</v>
      </c>
      <c r="M2584" s="43">
        <f t="shared" si="5105"/>
        <v>0</v>
      </c>
      <c r="N2584" s="43">
        <f t="shared" si="5106"/>
        <v>0</v>
      </c>
      <c r="O2584" s="43">
        <f t="shared" si="5107"/>
        <v>0</v>
      </c>
      <c r="P2584" s="43">
        <f t="shared" si="5108"/>
        <v>0</v>
      </c>
      <c r="Q2584" s="43">
        <f t="shared" si="5109"/>
        <v>0</v>
      </c>
      <c r="R2584" s="43">
        <f t="shared" si="5110"/>
        <v>0</v>
      </c>
      <c r="S2584" s="43">
        <f t="shared" si="5111"/>
        <v>0</v>
      </c>
      <c r="T2584" s="43">
        <f t="shared" si="5112"/>
        <v>0</v>
      </c>
      <c r="U2584" s="43">
        <v>0</v>
      </c>
      <c r="V2584" s="43">
        <f t="shared" si="5048"/>
        <v>0</v>
      </c>
      <c r="W2584" s="43">
        <f t="shared" si="5113"/>
        <v>0</v>
      </c>
      <c r="X2584" s="43">
        <f t="shared" si="5114"/>
        <v>0</v>
      </c>
      <c r="Y2584" s="43">
        <f t="shared" si="5115"/>
        <v>0</v>
      </c>
      <c r="Z2584" s="43">
        <f t="shared" si="5116"/>
        <v>0</v>
      </c>
      <c r="AA2584" s="43">
        <f t="shared" si="5117"/>
        <v>0</v>
      </c>
      <c r="AB2584" s="43">
        <f t="shared" si="5118"/>
        <v>0</v>
      </c>
      <c r="AC2584" s="44">
        <f t="shared" si="5119"/>
        <v>0</v>
      </c>
      <c r="AD2584" s="44">
        <f t="shared" si="5120"/>
        <v>0</v>
      </c>
      <c r="AE2584" s="45" t="e">
        <f t="shared" si="5018"/>
        <v>#DIV/0!</v>
      </c>
      <c r="AF2584" s="46">
        <f t="shared" si="5121"/>
        <v>0</v>
      </c>
      <c r="AG2584" s="46">
        <f t="shared" si="5122"/>
        <v>0</v>
      </c>
      <c r="AH2584" s="47">
        <f t="shared" si="5123"/>
        <v>0</v>
      </c>
      <c r="AI2584" s="47">
        <f t="shared" si="5124"/>
        <v>0</v>
      </c>
      <c r="AJ2584" s="47">
        <f t="shared" si="5125"/>
        <v>0</v>
      </c>
      <c r="AK2584" s="47">
        <f t="shared" si="5126"/>
        <v>0</v>
      </c>
      <c r="AL2584" s="47">
        <f t="shared" si="5019"/>
        <v>0</v>
      </c>
      <c r="AM2584" s="47">
        <f t="shared" si="5020"/>
        <v>0</v>
      </c>
      <c r="AN2584" s="48" t="s">
        <v>36</v>
      </c>
      <c r="AO2584" s="1"/>
      <c r="AP2584" s="1"/>
      <c r="AQ2584" s="1"/>
      <c r="AR2584" s="1"/>
      <c r="AS2584" s="1"/>
    </row>
    <row r="2585" ht="31.5" hidden="1">
      <c r="B2585" s="41" t="s">
        <v>852</v>
      </c>
      <c r="C2585" s="41" t="s">
        <v>41</v>
      </c>
      <c r="D2585" s="41" t="s">
        <v>107</v>
      </c>
      <c r="E2585" s="26" t="str">
        <f t="shared" si="5047"/>
        <v>0104</v>
      </c>
      <c r="F2585" s="41" t="s">
        <v>677</v>
      </c>
      <c r="G2585" s="41" t="s">
        <v>53</v>
      </c>
      <c r="H2585" s="42" t="s">
        <v>54</v>
      </c>
      <c r="I2585" s="43">
        <f t="shared" si="5101"/>
        <v>0</v>
      </c>
      <c r="J2585" s="43">
        <f t="shared" si="5102"/>
        <v>0</v>
      </c>
      <c r="K2585" s="43">
        <f t="shared" si="5103"/>
        <v>0</v>
      </c>
      <c r="L2585" s="43">
        <f t="shared" si="5104"/>
        <v>0</v>
      </c>
      <c r="M2585" s="43">
        <f t="shared" si="5105"/>
        <v>0</v>
      </c>
      <c r="N2585" s="43">
        <f t="shared" si="5106"/>
        <v>0</v>
      </c>
      <c r="O2585" s="43">
        <f t="shared" si="5107"/>
        <v>0</v>
      </c>
      <c r="P2585" s="43">
        <f t="shared" si="5108"/>
        <v>0</v>
      </c>
      <c r="Q2585" s="43">
        <f t="shared" si="5109"/>
        <v>0</v>
      </c>
      <c r="R2585" s="43">
        <f t="shared" si="5110"/>
        <v>0</v>
      </c>
      <c r="S2585" s="43">
        <f t="shared" si="5111"/>
        <v>0</v>
      </c>
      <c r="T2585" s="43">
        <f t="shared" si="5112"/>
        <v>0</v>
      </c>
      <c r="U2585" s="43">
        <v>0</v>
      </c>
      <c r="V2585" s="43">
        <f t="shared" si="5048"/>
        <v>0</v>
      </c>
      <c r="W2585" s="43">
        <f t="shared" si="5113"/>
        <v>0</v>
      </c>
      <c r="X2585" s="43">
        <f t="shared" si="5114"/>
        <v>0</v>
      </c>
      <c r="Y2585" s="43">
        <f t="shared" si="5115"/>
        <v>0</v>
      </c>
      <c r="Z2585" s="43">
        <f t="shared" si="5116"/>
        <v>0</v>
      </c>
      <c r="AA2585" s="43">
        <f t="shared" si="5117"/>
        <v>0</v>
      </c>
      <c r="AB2585" s="43">
        <f t="shared" si="5118"/>
        <v>0</v>
      </c>
      <c r="AC2585" s="44">
        <f t="shared" si="5119"/>
        <v>0</v>
      </c>
      <c r="AD2585" s="44">
        <f t="shared" si="5120"/>
        <v>0</v>
      </c>
      <c r="AE2585" s="45" t="e">
        <f t="shared" si="5018"/>
        <v>#DIV/0!</v>
      </c>
      <c r="AF2585" s="46">
        <f t="shared" si="5121"/>
        <v>0</v>
      </c>
      <c r="AG2585" s="46">
        <f t="shared" si="5122"/>
        <v>0</v>
      </c>
      <c r="AH2585" s="47">
        <f t="shared" si="5123"/>
        <v>0</v>
      </c>
      <c r="AI2585" s="47">
        <f t="shared" si="5124"/>
        <v>0</v>
      </c>
      <c r="AJ2585" s="47">
        <f t="shared" si="5125"/>
        <v>0</v>
      </c>
      <c r="AK2585" s="47">
        <f t="shared" si="5126"/>
        <v>0</v>
      </c>
      <c r="AL2585" s="47">
        <f t="shared" si="5019"/>
        <v>0</v>
      </c>
      <c r="AM2585" s="47">
        <f t="shared" si="5020"/>
        <v>0</v>
      </c>
      <c r="AN2585" s="48" t="s">
        <v>36</v>
      </c>
      <c r="AO2585" s="1"/>
      <c r="AP2585" s="1"/>
      <c r="AQ2585" s="1"/>
      <c r="AR2585" s="1"/>
      <c r="AS2585" s="1"/>
    </row>
    <row r="2586" ht="31.5" hidden="1">
      <c r="B2586" s="41" t="s">
        <v>852</v>
      </c>
      <c r="C2586" s="41" t="s">
        <v>41</v>
      </c>
      <c r="D2586" s="41" t="s">
        <v>107</v>
      </c>
      <c r="E2586" s="26" t="str">
        <f t="shared" si="5047"/>
        <v>0104</v>
      </c>
      <c r="F2586" s="41" t="s">
        <v>677</v>
      </c>
      <c r="G2586" s="41" t="s">
        <v>55</v>
      </c>
      <c r="H2586" s="42" t="s">
        <v>56</v>
      </c>
      <c r="I2586" s="43"/>
      <c r="J2586" s="43"/>
      <c r="K2586" s="43"/>
      <c r="L2586" s="43"/>
      <c r="M2586" s="43"/>
      <c r="N2586" s="43"/>
      <c r="O2586" s="43">
        <v>0</v>
      </c>
      <c r="P2586" s="43">
        <v>0</v>
      </c>
      <c r="Q2586" s="43">
        <v>0</v>
      </c>
      <c r="R2586" s="43">
        <v>0</v>
      </c>
      <c r="S2586" s="43">
        <v>0</v>
      </c>
      <c r="T2586" s="43">
        <v>0</v>
      </c>
      <c r="U2586" s="43">
        <v>0</v>
      </c>
      <c r="V2586" s="43">
        <f t="shared" si="5048"/>
        <v>0</v>
      </c>
      <c r="W2586" s="43"/>
      <c r="X2586" s="43"/>
      <c r="Y2586" s="43"/>
      <c r="Z2586" s="43"/>
      <c r="AA2586" s="43"/>
      <c r="AB2586" s="43">
        <v>0</v>
      </c>
      <c r="AC2586" s="44">
        <v>0</v>
      </c>
      <c r="AD2586" s="44">
        <v>0</v>
      </c>
      <c r="AE2586" s="45" t="e">
        <f t="shared" si="5018"/>
        <v>#DIV/0!</v>
      </c>
      <c r="AF2586" s="46">
        <v>0</v>
      </c>
      <c r="AG2586" s="46">
        <v>0</v>
      </c>
      <c r="AH2586" s="47">
        <v>0</v>
      </c>
      <c r="AI2586" s="47">
        <v>0</v>
      </c>
      <c r="AJ2586" s="47">
        <v>0</v>
      </c>
      <c r="AK2586" s="47">
        <v>0</v>
      </c>
      <c r="AL2586" s="47">
        <f t="shared" si="5019"/>
        <v>0</v>
      </c>
      <c r="AM2586" s="47">
        <f t="shared" si="5020"/>
        <v>0</v>
      </c>
      <c r="AN2586" s="48" t="s">
        <v>36</v>
      </c>
      <c r="AO2586" s="1"/>
      <c r="AP2586" s="1"/>
      <c r="AQ2586" s="1"/>
      <c r="AR2586" s="1"/>
      <c r="AS2586" s="1"/>
    </row>
    <row r="2587" ht="31.5">
      <c r="B2587" s="41" t="s">
        <v>852</v>
      </c>
      <c r="C2587" s="41" t="s">
        <v>41</v>
      </c>
      <c r="D2587" s="41" t="s">
        <v>107</v>
      </c>
      <c r="E2587" s="26" t="str">
        <f t="shared" si="5047"/>
        <v>0104</v>
      </c>
      <c r="F2587" s="41" t="s">
        <v>87</v>
      </c>
      <c r="G2587" s="41"/>
      <c r="H2587" s="42" t="s">
        <v>88</v>
      </c>
      <c r="I2587" s="43">
        <f t="shared" si="5101"/>
        <v>56809.000000000007</v>
      </c>
      <c r="J2587" s="43">
        <f t="shared" si="5102"/>
        <v>56165</v>
      </c>
      <c r="K2587" s="43">
        <f t="shared" si="5103"/>
        <v>56165</v>
      </c>
      <c r="L2587" s="43">
        <f t="shared" si="5104"/>
        <v>0</v>
      </c>
      <c r="M2587" s="43">
        <f t="shared" si="5105"/>
        <v>0</v>
      </c>
      <c r="N2587" s="43">
        <f t="shared" si="5106"/>
        <v>0</v>
      </c>
      <c r="O2587" s="43">
        <f t="shared" si="5107"/>
        <v>0</v>
      </c>
      <c r="P2587" s="43">
        <f t="shared" si="5108"/>
        <v>0</v>
      </c>
      <c r="Q2587" s="43">
        <f t="shared" si="5109"/>
        <v>0</v>
      </c>
      <c r="R2587" s="43">
        <f t="shared" si="5110"/>
        <v>705.20000000000005</v>
      </c>
      <c r="S2587" s="43">
        <f t="shared" si="5111"/>
        <v>0</v>
      </c>
      <c r="T2587" s="43">
        <f t="shared" si="5112"/>
        <v>0</v>
      </c>
      <c r="U2587" s="43">
        <v>0</v>
      </c>
      <c r="V2587" s="43">
        <f t="shared" si="5048"/>
        <v>57514.200000000004</v>
      </c>
      <c r="W2587" s="43">
        <f t="shared" si="5113"/>
        <v>0</v>
      </c>
      <c r="X2587" s="43">
        <f t="shared" si="5114"/>
        <v>0</v>
      </c>
      <c r="Y2587" s="43">
        <f t="shared" si="5115"/>
        <v>0</v>
      </c>
      <c r="Z2587" s="43">
        <f t="shared" si="5116"/>
        <v>0</v>
      </c>
      <c r="AA2587" s="43">
        <f t="shared" si="5117"/>
        <v>0</v>
      </c>
      <c r="AB2587" s="43">
        <f t="shared" si="5118"/>
        <v>43046.984430000004</v>
      </c>
      <c r="AC2587" s="44">
        <f t="shared" si="5119"/>
        <v>57324.825000000004</v>
      </c>
      <c r="AD2587" s="44">
        <f t="shared" si="5120"/>
        <v>57324.825000000004</v>
      </c>
      <c r="AE2587" s="45">
        <f t="shared" si="5018"/>
        <v>100</v>
      </c>
      <c r="AF2587" s="43">
        <f t="shared" si="5121"/>
        <v>57324.825000000004</v>
      </c>
      <c r="AG2587" s="43">
        <f t="shared" si="5122"/>
        <v>0</v>
      </c>
      <c r="AH2587" s="43">
        <f t="shared" si="5123"/>
        <v>0</v>
      </c>
      <c r="AI2587" s="43">
        <f t="shared" si="5124"/>
        <v>0</v>
      </c>
      <c r="AJ2587" s="43">
        <f t="shared" si="5125"/>
        <v>0</v>
      </c>
      <c r="AK2587" s="43">
        <f t="shared" si="5126"/>
        <v>0</v>
      </c>
      <c r="AL2587" s="43">
        <f t="shared" si="5019"/>
        <v>57324.825000000004</v>
      </c>
      <c r="AM2587" s="43">
        <f t="shared" si="5020"/>
        <v>189.375</v>
      </c>
      <c r="AN2587" s="2"/>
      <c r="AO2587" s="1"/>
      <c r="AP2587" s="1"/>
      <c r="AQ2587" s="1"/>
      <c r="AR2587" s="1"/>
      <c r="AS2587" s="1"/>
    </row>
    <row r="2588">
      <c r="B2588" s="41" t="s">
        <v>852</v>
      </c>
      <c r="C2588" s="41" t="s">
        <v>41</v>
      </c>
      <c r="D2588" s="41" t="s">
        <v>107</v>
      </c>
      <c r="E2588" s="26" t="str">
        <f t="shared" si="5047"/>
        <v>0104</v>
      </c>
      <c r="F2588" s="41" t="s">
        <v>680</v>
      </c>
      <c r="G2588" s="41"/>
      <c r="H2588" s="42" t="s">
        <v>681</v>
      </c>
      <c r="I2588" s="43">
        <f>I2589+I2594</f>
        <v>56809.000000000007</v>
      </c>
      <c r="J2588" s="43">
        <f>J2589+J2594</f>
        <v>56165</v>
      </c>
      <c r="K2588" s="43">
        <f>K2589+K2594</f>
        <v>56165</v>
      </c>
      <c r="L2588" s="43">
        <f>L2589+L2594</f>
        <v>0</v>
      </c>
      <c r="M2588" s="43">
        <f>M2589+M2594</f>
        <v>0</v>
      </c>
      <c r="N2588" s="43">
        <f>N2589+N2594</f>
        <v>0</v>
      </c>
      <c r="O2588" s="43">
        <f>O2589+O2594</f>
        <v>0</v>
      </c>
      <c r="P2588" s="43">
        <f>P2589+P2594</f>
        <v>0</v>
      </c>
      <c r="Q2588" s="43">
        <f>Q2589+Q2594</f>
        <v>0</v>
      </c>
      <c r="R2588" s="43">
        <f>R2589+R2594</f>
        <v>705.20000000000005</v>
      </c>
      <c r="S2588" s="43">
        <f>S2589+S2594</f>
        <v>0</v>
      </c>
      <c r="T2588" s="43">
        <f>T2589+T2594</f>
        <v>0</v>
      </c>
      <c r="U2588" s="43">
        <v>0</v>
      </c>
      <c r="V2588" s="43">
        <f t="shared" si="5048"/>
        <v>57514.200000000004</v>
      </c>
      <c r="W2588" s="43">
        <f>W2589+W2594</f>
        <v>0</v>
      </c>
      <c r="X2588" s="43">
        <f>X2589+X2594</f>
        <v>0</v>
      </c>
      <c r="Y2588" s="43">
        <f>Y2589+Y2594</f>
        <v>0</v>
      </c>
      <c r="Z2588" s="43">
        <f>Z2589+Z2594</f>
        <v>0</v>
      </c>
      <c r="AA2588" s="43">
        <f>AA2589+AA2594</f>
        <v>0</v>
      </c>
      <c r="AB2588" s="43">
        <f>AB2589+AB2594</f>
        <v>43046.984430000004</v>
      </c>
      <c r="AC2588" s="44">
        <f>AC2589+AC2594</f>
        <v>57324.825000000004</v>
      </c>
      <c r="AD2588" s="44">
        <f>AD2589+AD2594</f>
        <v>57324.825000000004</v>
      </c>
      <c r="AE2588" s="45">
        <f t="shared" si="5018"/>
        <v>100</v>
      </c>
      <c r="AF2588" s="43">
        <f>AF2589+AF2594</f>
        <v>57324.825000000004</v>
      </c>
      <c r="AG2588" s="43">
        <f>AG2589+AG2594</f>
        <v>0</v>
      </c>
      <c r="AH2588" s="43">
        <f>AH2589+AH2594</f>
        <v>0</v>
      </c>
      <c r="AI2588" s="43">
        <f>AI2589+AI2594</f>
        <v>0</v>
      </c>
      <c r="AJ2588" s="43">
        <f>AJ2589+AJ2594</f>
        <v>0</v>
      </c>
      <c r="AK2588" s="43">
        <f>AK2589+AK2594</f>
        <v>0</v>
      </c>
      <c r="AL2588" s="43">
        <f t="shared" si="5019"/>
        <v>57324.825000000004</v>
      </c>
      <c r="AM2588" s="43">
        <f t="shared" si="5020"/>
        <v>189.375</v>
      </c>
      <c r="AN2588" s="2"/>
      <c r="AR2588" s="1"/>
      <c r="AS2588" s="1"/>
    </row>
    <row r="2589" ht="31.5">
      <c r="B2589" s="41" t="s">
        <v>852</v>
      </c>
      <c r="C2589" s="41" t="s">
        <v>41</v>
      </c>
      <c r="D2589" s="41" t="s">
        <v>107</v>
      </c>
      <c r="E2589" s="26" t="str">
        <f t="shared" si="5047"/>
        <v>0104</v>
      </c>
      <c r="F2589" s="41" t="s">
        <v>682</v>
      </c>
      <c r="G2589" s="41"/>
      <c r="H2589" s="42" t="s">
        <v>92</v>
      </c>
      <c r="I2589" s="43">
        <f t="shared" ref="I2589:I2597" si="5127">I2590</f>
        <v>53230.100000000006</v>
      </c>
      <c r="J2589" s="43">
        <f t="shared" ref="J2589:J2597" si="5128">J2590</f>
        <v>52586.099999999999</v>
      </c>
      <c r="K2589" s="43">
        <f t="shared" ref="K2589:K2597" si="5129">K2590</f>
        <v>52586.099999999999</v>
      </c>
      <c r="L2589" s="43">
        <f t="shared" ref="L2589:L2597" si="5130">L2590</f>
        <v>0</v>
      </c>
      <c r="M2589" s="43">
        <f t="shared" ref="M2589:M2597" si="5131">M2590</f>
        <v>0</v>
      </c>
      <c r="N2589" s="43">
        <f t="shared" ref="N2589:N2597" si="5132">N2590</f>
        <v>0</v>
      </c>
      <c r="O2589" s="43">
        <f>O2590+O2592</f>
        <v>0</v>
      </c>
      <c r="P2589" s="43">
        <f>P2590+P2592</f>
        <v>0</v>
      </c>
      <c r="Q2589" s="43">
        <f>Q2590+Q2592</f>
        <v>0</v>
      </c>
      <c r="R2589" s="43">
        <f>R2590+R2592</f>
        <v>705.20000000000005</v>
      </c>
      <c r="S2589" s="43">
        <f>S2590+S2592</f>
        <v>0</v>
      </c>
      <c r="T2589" s="43">
        <f t="shared" ref="T2589:T2590" si="5133">T2590</f>
        <v>0</v>
      </c>
      <c r="U2589" s="43">
        <v>0</v>
      </c>
      <c r="V2589" s="43">
        <f t="shared" si="5048"/>
        <v>53935.300000000003</v>
      </c>
      <c r="W2589" s="43">
        <f t="shared" ref="W2589:W2590" si="5134">W2590</f>
        <v>0</v>
      </c>
      <c r="X2589" s="43">
        <f t="shared" ref="X2589:X2590" si="5135">X2590</f>
        <v>0</v>
      </c>
      <c r="Y2589" s="43">
        <f t="shared" ref="Y2589:Y2590" si="5136">Y2590</f>
        <v>0</v>
      </c>
      <c r="Z2589" s="43">
        <f t="shared" ref="Z2589:Z2590" si="5137">Z2590</f>
        <v>0</v>
      </c>
      <c r="AA2589" s="43">
        <f t="shared" ref="AA2589:AA2590" si="5138">AA2590</f>
        <v>0</v>
      </c>
      <c r="AB2589" s="43">
        <f>AB2590+AB2592</f>
        <v>40184.763420000003</v>
      </c>
      <c r="AC2589" s="44">
        <f>AC2590+AC2592</f>
        <v>53844.656600000002</v>
      </c>
      <c r="AD2589" s="44">
        <f>AD2590+AD2592</f>
        <v>53844.656600000002</v>
      </c>
      <c r="AE2589" s="45">
        <f t="shared" si="5018"/>
        <v>100</v>
      </c>
      <c r="AF2589" s="43">
        <f>AF2590+AF2592</f>
        <v>53771.300000000003</v>
      </c>
      <c r="AG2589" s="43">
        <f>AG2590+AG2592</f>
        <v>0</v>
      </c>
      <c r="AH2589" s="43">
        <f>AH2590+AH2592</f>
        <v>0</v>
      </c>
      <c r="AI2589" s="43">
        <f>AI2590+AI2592</f>
        <v>0</v>
      </c>
      <c r="AJ2589" s="43">
        <f>AJ2590+AJ2592</f>
        <v>0</v>
      </c>
      <c r="AK2589" s="43">
        <f>AK2590+AK2592</f>
        <v>0</v>
      </c>
      <c r="AL2589" s="43">
        <f t="shared" si="5019"/>
        <v>53771.300000000003</v>
      </c>
      <c r="AM2589" s="43">
        <f t="shared" si="5020"/>
        <v>164</v>
      </c>
      <c r="AN2589" s="2"/>
      <c r="AO2589" s="1"/>
      <c r="AP2589" s="1"/>
      <c r="AQ2589" s="1"/>
      <c r="AR2589" s="1"/>
      <c r="AS2589" s="1"/>
    </row>
    <row r="2590" ht="78.75">
      <c r="B2590" s="41" t="s">
        <v>852</v>
      </c>
      <c r="C2590" s="41" t="s">
        <v>41</v>
      </c>
      <c r="D2590" s="41" t="s">
        <v>107</v>
      </c>
      <c r="E2590" s="26" t="str">
        <f t="shared" si="5047"/>
        <v>0104</v>
      </c>
      <c r="F2590" s="41" t="s">
        <v>682</v>
      </c>
      <c r="G2590" s="41" t="s">
        <v>71</v>
      </c>
      <c r="H2590" s="42" t="s">
        <v>72</v>
      </c>
      <c r="I2590" s="43">
        <f t="shared" si="5127"/>
        <v>53230.100000000006</v>
      </c>
      <c r="J2590" s="43">
        <f t="shared" si="5128"/>
        <v>52586.099999999999</v>
      </c>
      <c r="K2590" s="43">
        <f t="shared" si="5129"/>
        <v>52586.099999999999</v>
      </c>
      <c r="L2590" s="43">
        <f t="shared" si="5130"/>
        <v>0</v>
      </c>
      <c r="M2590" s="43">
        <f t="shared" si="5131"/>
        <v>0</v>
      </c>
      <c r="N2590" s="43">
        <f t="shared" si="5132"/>
        <v>0</v>
      </c>
      <c r="O2590" s="43">
        <f>O2591</f>
        <v>0</v>
      </c>
      <c r="P2590" s="43">
        <f>P2591</f>
        <v>0</v>
      </c>
      <c r="Q2590" s="43">
        <f>Q2591</f>
        <v>0</v>
      </c>
      <c r="R2590" s="43">
        <f>R2591</f>
        <v>705.20000000000005</v>
      </c>
      <c r="S2590" s="43">
        <f>S2591</f>
        <v>0</v>
      </c>
      <c r="T2590" s="43">
        <f t="shared" si="5133"/>
        <v>0</v>
      </c>
      <c r="U2590" s="43">
        <v>0</v>
      </c>
      <c r="V2590" s="43">
        <f t="shared" si="5048"/>
        <v>53935.300000000003</v>
      </c>
      <c r="W2590" s="43">
        <f t="shared" si="5134"/>
        <v>0</v>
      </c>
      <c r="X2590" s="43">
        <f t="shared" si="5135"/>
        <v>0</v>
      </c>
      <c r="Y2590" s="43">
        <f t="shared" si="5136"/>
        <v>0</v>
      </c>
      <c r="Z2590" s="43">
        <f t="shared" si="5137"/>
        <v>0</v>
      </c>
      <c r="AA2590" s="43">
        <f t="shared" si="5138"/>
        <v>0</v>
      </c>
      <c r="AB2590" s="43">
        <f>AB2591</f>
        <v>40162.14705</v>
      </c>
      <c r="AC2590" s="44">
        <f>AC2591</f>
        <v>53822.040229999999</v>
      </c>
      <c r="AD2590" s="44">
        <f>AD2591</f>
        <v>53822.040229999999</v>
      </c>
      <c r="AE2590" s="45">
        <f t="shared" si="5018"/>
        <v>100</v>
      </c>
      <c r="AF2590" s="43">
        <f>AF2591</f>
        <v>53748.68363</v>
      </c>
      <c r="AG2590" s="43">
        <f>AG2591</f>
        <v>0</v>
      </c>
      <c r="AH2590" s="43">
        <f>AH2591</f>
        <v>0</v>
      </c>
      <c r="AI2590" s="43">
        <f>AI2591</f>
        <v>0</v>
      </c>
      <c r="AJ2590" s="43">
        <f>AJ2591</f>
        <v>0</v>
      </c>
      <c r="AK2590" s="43">
        <f>AK2591</f>
        <v>0</v>
      </c>
      <c r="AL2590" s="43">
        <f t="shared" si="5019"/>
        <v>53748.68363</v>
      </c>
      <c r="AM2590" s="43">
        <f t="shared" si="5020"/>
        <v>186.61637000000337</v>
      </c>
      <c r="AN2590" s="2"/>
      <c r="AR2590" s="1"/>
      <c r="AS2590" s="1"/>
    </row>
    <row r="2591" ht="31.5">
      <c r="B2591" s="41" t="s">
        <v>852</v>
      </c>
      <c r="C2591" s="41" t="s">
        <v>41</v>
      </c>
      <c r="D2591" s="41" t="s">
        <v>107</v>
      </c>
      <c r="E2591" s="26" t="str">
        <f t="shared" si="5047"/>
        <v>0104</v>
      </c>
      <c r="F2591" s="41" t="s">
        <v>682</v>
      </c>
      <c r="G2591" s="41" t="s">
        <v>93</v>
      </c>
      <c r="H2591" s="42" t="s">
        <v>94</v>
      </c>
      <c r="I2591" s="43">
        <v>53230.100000000006</v>
      </c>
      <c r="J2591" s="43">
        <v>52586.099999999999</v>
      </c>
      <c r="K2591" s="43">
        <v>52586.099999999999</v>
      </c>
      <c r="L2591" s="43"/>
      <c r="M2591" s="43"/>
      <c r="N2591" s="43"/>
      <c r="O2591" s="43">
        <v>0</v>
      </c>
      <c r="P2591" s="43">
        <v>0</v>
      </c>
      <c r="Q2591" s="43">
        <v>0</v>
      </c>
      <c r="R2591" s="43">
        <v>705.20000000000005</v>
      </c>
      <c r="S2591" s="43">
        <v>0</v>
      </c>
      <c r="T2591" s="43">
        <v>0</v>
      </c>
      <c r="U2591" s="43">
        <v>0</v>
      </c>
      <c r="V2591" s="43">
        <f t="shared" si="5048"/>
        <v>53935.300000000003</v>
      </c>
      <c r="W2591" s="43"/>
      <c r="X2591" s="43"/>
      <c r="Y2591" s="43"/>
      <c r="Z2591" s="43"/>
      <c r="AA2591" s="43"/>
      <c r="AB2591" s="43">
        <v>40162.14705</v>
      </c>
      <c r="AC2591" s="44">
        <v>53822.040229999999</v>
      </c>
      <c r="AD2591" s="44">
        <v>53822.040229999999</v>
      </c>
      <c r="AE2591" s="45">
        <f t="shared" si="5018"/>
        <v>100</v>
      </c>
      <c r="AF2591" s="43">
        <v>53748.68363</v>
      </c>
      <c r="AG2591" s="43">
        <v>0</v>
      </c>
      <c r="AH2591" s="43">
        <v>0</v>
      </c>
      <c r="AI2591" s="43">
        <v>0</v>
      </c>
      <c r="AJ2591" s="43">
        <v>0</v>
      </c>
      <c r="AK2591" s="43">
        <v>0</v>
      </c>
      <c r="AL2591" s="43">
        <f t="shared" si="5019"/>
        <v>53748.68363</v>
      </c>
      <c r="AM2591" s="43">
        <f t="shared" si="5020"/>
        <v>186.61637000000337</v>
      </c>
      <c r="AN2591" s="19"/>
      <c r="AO2591" s="1"/>
      <c r="AP2591" s="1"/>
      <c r="AQ2591" s="1"/>
      <c r="AR2591" s="1"/>
      <c r="AS2591" s="1"/>
    </row>
    <row r="2592">
      <c r="B2592" s="41" t="s">
        <v>852</v>
      </c>
      <c r="C2592" s="41" t="s">
        <v>41</v>
      </c>
      <c r="D2592" s="41" t="s">
        <v>107</v>
      </c>
      <c r="E2592" s="26" t="str">
        <f t="shared" si="5047"/>
        <v>0104</v>
      </c>
      <c r="F2592" s="41" t="s">
        <v>682</v>
      </c>
      <c r="G2592" s="41" t="s">
        <v>95</v>
      </c>
      <c r="H2592" s="42" t="s">
        <v>96</v>
      </c>
      <c r="I2592" s="43"/>
      <c r="J2592" s="43"/>
      <c r="K2592" s="43"/>
      <c r="L2592" s="43"/>
      <c r="M2592" s="43"/>
      <c r="N2592" s="43"/>
      <c r="O2592" s="43">
        <f>O2593</f>
        <v>0</v>
      </c>
      <c r="P2592" s="43">
        <f>P2593</f>
        <v>0</v>
      </c>
      <c r="Q2592" s="43">
        <f>Q2593</f>
        <v>0</v>
      </c>
      <c r="R2592" s="43">
        <f>R2593</f>
        <v>0</v>
      </c>
      <c r="S2592" s="43">
        <f>S2593</f>
        <v>0</v>
      </c>
      <c r="T2592" s="43"/>
      <c r="U2592" s="43"/>
      <c r="V2592" s="43">
        <f t="shared" si="5048"/>
        <v>0</v>
      </c>
      <c r="W2592" s="43"/>
      <c r="X2592" s="43"/>
      <c r="Y2592" s="43"/>
      <c r="Z2592" s="43"/>
      <c r="AA2592" s="43"/>
      <c r="AB2592" s="43">
        <f>AB2593</f>
        <v>22.61637</v>
      </c>
      <c r="AC2592" s="44">
        <f>AC2593</f>
        <v>22.61637</v>
      </c>
      <c r="AD2592" s="44">
        <f>AD2593</f>
        <v>22.61637</v>
      </c>
      <c r="AE2592" s="45">
        <f t="shared" si="5018"/>
        <v>100</v>
      </c>
      <c r="AF2592" s="43">
        <f>AF2593</f>
        <v>22.61637</v>
      </c>
      <c r="AG2592" s="43">
        <f>AG2593</f>
        <v>0</v>
      </c>
      <c r="AH2592" s="43">
        <f>AH2593</f>
        <v>0</v>
      </c>
      <c r="AI2592" s="43">
        <f>AI2593</f>
        <v>0</v>
      </c>
      <c r="AJ2592" s="43">
        <f>AJ2593</f>
        <v>0</v>
      </c>
      <c r="AK2592" s="43">
        <f>AK2593</f>
        <v>0</v>
      </c>
      <c r="AL2592" s="43">
        <f t="shared" si="5019"/>
        <v>22.61637</v>
      </c>
      <c r="AM2592" s="43">
        <f t="shared" si="5020"/>
        <v>-22.61637</v>
      </c>
      <c r="AN2592" s="19"/>
      <c r="AO2592" s="1"/>
      <c r="AP2592" s="1"/>
      <c r="AQ2592" s="1"/>
      <c r="AR2592" s="1"/>
      <c r="AS2592" s="1"/>
    </row>
    <row r="2593" ht="31.5">
      <c r="B2593" s="41" t="s">
        <v>852</v>
      </c>
      <c r="C2593" s="41" t="s">
        <v>41</v>
      </c>
      <c r="D2593" s="41" t="s">
        <v>107</v>
      </c>
      <c r="E2593" s="26" t="str">
        <f t="shared" si="5047"/>
        <v>0104</v>
      </c>
      <c r="F2593" s="41" t="s">
        <v>682</v>
      </c>
      <c r="G2593" s="41" t="s">
        <v>97</v>
      </c>
      <c r="H2593" s="42" t="s">
        <v>98</v>
      </c>
      <c r="I2593" s="43"/>
      <c r="J2593" s="43"/>
      <c r="K2593" s="43"/>
      <c r="L2593" s="43"/>
      <c r="M2593" s="43"/>
      <c r="N2593" s="43"/>
      <c r="O2593" s="43">
        <v>0</v>
      </c>
      <c r="P2593" s="43">
        <v>0</v>
      </c>
      <c r="Q2593" s="43">
        <v>0</v>
      </c>
      <c r="R2593" s="43">
        <v>0</v>
      </c>
      <c r="S2593" s="43">
        <v>0</v>
      </c>
      <c r="T2593" s="43"/>
      <c r="U2593" s="43"/>
      <c r="V2593" s="43">
        <f t="shared" si="5048"/>
        <v>0</v>
      </c>
      <c r="W2593" s="43"/>
      <c r="X2593" s="43"/>
      <c r="Y2593" s="43"/>
      <c r="Z2593" s="43"/>
      <c r="AA2593" s="43"/>
      <c r="AB2593" s="43">
        <v>22.61637</v>
      </c>
      <c r="AC2593" s="44">
        <v>22.61637</v>
      </c>
      <c r="AD2593" s="44">
        <v>22.61637</v>
      </c>
      <c r="AE2593" s="45">
        <f t="shared" si="5018"/>
        <v>100</v>
      </c>
      <c r="AF2593" s="43">
        <v>22.61637</v>
      </c>
      <c r="AG2593" s="43">
        <v>0</v>
      </c>
      <c r="AH2593" s="43">
        <v>0</v>
      </c>
      <c r="AI2593" s="43">
        <v>0</v>
      </c>
      <c r="AJ2593" s="43">
        <v>0</v>
      </c>
      <c r="AK2593" s="43">
        <v>0</v>
      </c>
      <c r="AL2593" s="43">
        <f t="shared" si="5019"/>
        <v>22.61637</v>
      </c>
      <c r="AM2593" s="43">
        <f t="shared" si="5020"/>
        <v>-22.61637</v>
      </c>
      <c r="AN2593" s="19"/>
      <c r="AR2593" s="1"/>
      <c r="AS2593" s="1"/>
    </row>
    <row r="2594" ht="31.5">
      <c r="B2594" s="41" t="s">
        <v>852</v>
      </c>
      <c r="C2594" s="41" t="s">
        <v>41</v>
      </c>
      <c r="D2594" s="41" t="s">
        <v>107</v>
      </c>
      <c r="E2594" s="26" t="str">
        <f t="shared" si="5047"/>
        <v>0104</v>
      </c>
      <c r="F2594" s="41" t="s">
        <v>683</v>
      </c>
      <c r="G2594" s="41"/>
      <c r="H2594" s="42" t="s">
        <v>100</v>
      </c>
      <c r="I2594" s="43">
        <f>I2597</f>
        <v>3578.9000000000001</v>
      </c>
      <c r="J2594" s="43">
        <f>J2597</f>
        <v>3578.9000000000001</v>
      </c>
      <c r="K2594" s="43">
        <f>K2597</f>
        <v>3578.9000000000001</v>
      </c>
      <c r="L2594" s="43">
        <f>L2597</f>
        <v>0</v>
      </c>
      <c r="M2594" s="43">
        <f>M2597</f>
        <v>0</v>
      </c>
      <c r="N2594" s="43">
        <f>N2597</f>
        <v>0</v>
      </c>
      <c r="O2594" s="43">
        <f>O2597+O2595</f>
        <v>0</v>
      </c>
      <c r="P2594" s="43">
        <f>P2597</f>
        <v>0</v>
      </c>
      <c r="Q2594" s="43">
        <f>Q2597</f>
        <v>0</v>
      </c>
      <c r="R2594" s="43">
        <f>R2597</f>
        <v>0</v>
      </c>
      <c r="S2594" s="43">
        <f>S2597</f>
        <v>0</v>
      </c>
      <c r="T2594" s="43">
        <f>T2597</f>
        <v>0</v>
      </c>
      <c r="U2594" s="43">
        <v>0</v>
      </c>
      <c r="V2594" s="43">
        <f t="shared" si="5048"/>
        <v>3578.9000000000001</v>
      </c>
      <c r="W2594" s="43">
        <f>W2597</f>
        <v>0</v>
      </c>
      <c r="X2594" s="43">
        <f>X2597</f>
        <v>0</v>
      </c>
      <c r="Y2594" s="43">
        <f>Y2597</f>
        <v>0</v>
      </c>
      <c r="Z2594" s="43">
        <f>Z2597</f>
        <v>0</v>
      </c>
      <c r="AA2594" s="43">
        <f>AA2597</f>
        <v>0</v>
      </c>
      <c r="AB2594" s="43">
        <f>AB2597+AB2595</f>
        <v>2862.2210100000002</v>
      </c>
      <c r="AC2594" s="44">
        <f>AC2597+AC2595</f>
        <v>3480.1684</v>
      </c>
      <c r="AD2594" s="44">
        <f>AD2597+AD2595</f>
        <v>3480.1684</v>
      </c>
      <c r="AE2594" s="45">
        <f t="shared" si="5018"/>
        <v>100</v>
      </c>
      <c r="AF2594" s="43">
        <f>AF2597+AF2595</f>
        <v>3553.5250000000001</v>
      </c>
      <c r="AG2594" s="43">
        <f>AG2597+AG2595</f>
        <v>0</v>
      </c>
      <c r="AH2594" s="43">
        <f>AH2597+AH2595</f>
        <v>0</v>
      </c>
      <c r="AI2594" s="43">
        <f>AI2597+AI2595</f>
        <v>0</v>
      </c>
      <c r="AJ2594" s="43">
        <f>AJ2597+AJ2595</f>
        <v>0</v>
      </c>
      <c r="AK2594" s="43">
        <f>AK2597+AK2595</f>
        <v>0</v>
      </c>
      <c r="AL2594" s="43">
        <f t="shared" si="5019"/>
        <v>3553.5250000000001</v>
      </c>
      <c r="AM2594" s="43">
        <f t="shared" si="5020"/>
        <v>25.375</v>
      </c>
      <c r="AN2594" s="2"/>
      <c r="AO2594" s="1"/>
      <c r="AP2594" s="1"/>
      <c r="AQ2594" s="1"/>
      <c r="AR2594" s="1"/>
      <c r="AS2594" s="1"/>
    </row>
    <row r="2595" ht="31.5">
      <c r="B2595" s="41" t="s">
        <v>852</v>
      </c>
      <c r="C2595" s="41" t="s">
        <v>41</v>
      </c>
      <c r="D2595" s="41" t="s">
        <v>107</v>
      </c>
      <c r="E2595" s="26" t="str">
        <f t="shared" si="5047"/>
        <v>0104</v>
      </c>
      <c r="F2595" s="41" t="s">
        <v>683</v>
      </c>
      <c r="G2595" s="41" t="s">
        <v>71</v>
      </c>
      <c r="H2595" s="42" t="s">
        <v>72</v>
      </c>
      <c r="I2595" s="43"/>
      <c r="J2595" s="43"/>
      <c r="K2595" s="43"/>
      <c r="L2595" s="43"/>
      <c r="M2595" s="43"/>
      <c r="N2595" s="43"/>
      <c r="O2595" s="43">
        <f>O2596</f>
        <v>0</v>
      </c>
      <c r="P2595" s="43"/>
      <c r="Q2595" s="43"/>
      <c r="R2595" s="43"/>
      <c r="S2595" s="43"/>
      <c r="T2595" s="43"/>
      <c r="U2595" s="43"/>
      <c r="V2595" s="43">
        <f t="shared" si="5048"/>
        <v>0</v>
      </c>
      <c r="W2595" s="43"/>
      <c r="X2595" s="43"/>
      <c r="Y2595" s="43"/>
      <c r="Z2595" s="43"/>
      <c r="AA2595" s="43"/>
      <c r="AB2595" s="43">
        <f>AB2596</f>
        <v>18.300000000000001</v>
      </c>
      <c r="AC2595" s="44">
        <f>AC2596</f>
        <v>18.300000000000001</v>
      </c>
      <c r="AD2595" s="44">
        <f>AD2596</f>
        <v>18.300000000000001</v>
      </c>
      <c r="AE2595" s="45">
        <f t="shared" si="5018"/>
        <v>100</v>
      </c>
      <c r="AF2595" s="43">
        <f>AF2596</f>
        <v>18.300000000000001</v>
      </c>
      <c r="AG2595" s="43">
        <f>AG2596</f>
        <v>0</v>
      </c>
      <c r="AH2595" s="43">
        <f>AH2596</f>
        <v>0</v>
      </c>
      <c r="AI2595" s="43">
        <f>AI2596</f>
        <v>0</v>
      </c>
      <c r="AJ2595" s="43">
        <f>AJ2596</f>
        <v>0</v>
      </c>
      <c r="AK2595" s="43">
        <f>AK2596</f>
        <v>0</v>
      </c>
      <c r="AL2595" s="43">
        <f t="shared" si="5019"/>
        <v>18.300000000000001</v>
      </c>
      <c r="AM2595" s="43">
        <f t="shared" si="5020"/>
        <v>-18.300000000000001</v>
      </c>
      <c r="AN2595" s="2"/>
      <c r="AR2595" s="1"/>
      <c r="AS2595" s="1"/>
    </row>
    <row r="2596" ht="31.5">
      <c r="B2596" s="41" t="s">
        <v>852</v>
      </c>
      <c r="C2596" s="41" t="s">
        <v>41</v>
      </c>
      <c r="D2596" s="41" t="s">
        <v>107</v>
      </c>
      <c r="E2596" s="26" t="str">
        <f t="shared" si="5047"/>
        <v>0104</v>
      </c>
      <c r="F2596" s="41" t="s">
        <v>683</v>
      </c>
      <c r="G2596" s="41" t="s">
        <v>93</v>
      </c>
      <c r="H2596" s="42" t="s">
        <v>94</v>
      </c>
      <c r="I2596" s="43"/>
      <c r="J2596" s="43"/>
      <c r="K2596" s="43"/>
      <c r="L2596" s="43"/>
      <c r="M2596" s="43"/>
      <c r="N2596" s="43"/>
      <c r="O2596" s="43">
        <v>0</v>
      </c>
      <c r="P2596" s="43"/>
      <c r="Q2596" s="43"/>
      <c r="R2596" s="43"/>
      <c r="S2596" s="43"/>
      <c r="T2596" s="43"/>
      <c r="U2596" s="43"/>
      <c r="V2596" s="43">
        <f t="shared" si="5048"/>
        <v>0</v>
      </c>
      <c r="W2596" s="43"/>
      <c r="X2596" s="43"/>
      <c r="Y2596" s="43"/>
      <c r="Z2596" s="43"/>
      <c r="AA2596" s="43"/>
      <c r="AB2596" s="43">
        <v>18.300000000000001</v>
      </c>
      <c r="AC2596" s="44">
        <v>18.300000000000001</v>
      </c>
      <c r="AD2596" s="44">
        <v>18.300000000000001</v>
      </c>
      <c r="AE2596" s="45">
        <f t="shared" si="5018"/>
        <v>100</v>
      </c>
      <c r="AF2596" s="43">
        <v>18.300000000000001</v>
      </c>
      <c r="AG2596" s="43">
        <v>0</v>
      </c>
      <c r="AH2596" s="43">
        <v>0</v>
      </c>
      <c r="AI2596" s="43">
        <v>0</v>
      </c>
      <c r="AJ2596" s="43">
        <v>0</v>
      </c>
      <c r="AK2596" s="43">
        <v>0</v>
      </c>
      <c r="AL2596" s="43">
        <f t="shared" si="5019"/>
        <v>18.300000000000001</v>
      </c>
      <c r="AM2596" s="43">
        <f t="shared" si="5020"/>
        <v>-18.300000000000001</v>
      </c>
      <c r="AN2596" s="2"/>
      <c r="AO2596" s="1"/>
      <c r="AP2596" s="1"/>
      <c r="AQ2596" s="1"/>
      <c r="AR2596" s="1"/>
      <c r="AS2596" s="1"/>
    </row>
    <row r="2597" ht="31.5">
      <c r="B2597" s="41" t="s">
        <v>852</v>
      </c>
      <c r="C2597" s="41" t="s">
        <v>41</v>
      </c>
      <c r="D2597" s="41" t="s">
        <v>107</v>
      </c>
      <c r="E2597" s="26" t="str">
        <f t="shared" si="5047"/>
        <v>0104</v>
      </c>
      <c r="F2597" s="41" t="s">
        <v>683</v>
      </c>
      <c r="G2597" s="41" t="s">
        <v>53</v>
      </c>
      <c r="H2597" s="42" t="s">
        <v>54</v>
      </c>
      <c r="I2597" s="43">
        <f t="shared" si="5127"/>
        <v>3578.9000000000001</v>
      </c>
      <c r="J2597" s="43">
        <f t="shared" si="5128"/>
        <v>3578.9000000000001</v>
      </c>
      <c r="K2597" s="43">
        <f t="shared" si="5129"/>
        <v>3578.9000000000001</v>
      </c>
      <c r="L2597" s="43">
        <f t="shared" si="5130"/>
        <v>0</v>
      </c>
      <c r="M2597" s="43">
        <f t="shared" si="5131"/>
        <v>0</v>
      </c>
      <c r="N2597" s="43">
        <f t="shared" si="5132"/>
        <v>0</v>
      </c>
      <c r="O2597" s="43">
        <f>O2598</f>
        <v>0</v>
      </c>
      <c r="P2597" s="43">
        <f>P2598</f>
        <v>0</v>
      </c>
      <c r="Q2597" s="43">
        <f>Q2598</f>
        <v>0</v>
      </c>
      <c r="R2597" s="43">
        <f>R2598</f>
        <v>0</v>
      </c>
      <c r="S2597" s="43">
        <f>S2598</f>
        <v>0</v>
      </c>
      <c r="T2597" s="43">
        <f>T2598</f>
        <v>0</v>
      </c>
      <c r="U2597" s="43">
        <v>0</v>
      </c>
      <c r="V2597" s="43">
        <f t="shared" si="5048"/>
        <v>3578.9000000000001</v>
      </c>
      <c r="W2597" s="43">
        <f>W2598</f>
        <v>0</v>
      </c>
      <c r="X2597" s="43">
        <f>X2598</f>
        <v>0</v>
      </c>
      <c r="Y2597" s="43">
        <f>Y2598</f>
        <v>0</v>
      </c>
      <c r="Z2597" s="43">
        <f>Z2598</f>
        <v>0</v>
      </c>
      <c r="AA2597" s="43">
        <f>AA2598</f>
        <v>0</v>
      </c>
      <c r="AB2597" s="43">
        <f>AB2598</f>
        <v>2843.92101</v>
      </c>
      <c r="AC2597" s="44">
        <f>AC2598</f>
        <v>3461.8683999999998</v>
      </c>
      <c r="AD2597" s="44">
        <f>AD2598</f>
        <v>3461.8683999999998</v>
      </c>
      <c r="AE2597" s="45">
        <f t="shared" si="5018"/>
        <v>100</v>
      </c>
      <c r="AF2597" s="43">
        <f>AF2598</f>
        <v>3535.2249999999999</v>
      </c>
      <c r="AG2597" s="43">
        <f>AG2598</f>
        <v>0</v>
      </c>
      <c r="AH2597" s="43">
        <f>AH2598</f>
        <v>0</v>
      </c>
      <c r="AI2597" s="43">
        <f>AI2598</f>
        <v>0</v>
      </c>
      <c r="AJ2597" s="43">
        <f>AJ2598</f>
        <v>0</v>
      </c>
      <c r="AK2597" s="43">
        <f>AK2598</f>
        <v>0</v>
      </c>
      <c r="AL2597" s="43">
        <f t="shared" si="5019"/>
        <v>3535.2249999999999</v>
      </c>
      <c r="AM2597" s="43">
        <f t="shared" si="5020"/>
        <v>43.675000000000182</v>
      </c>
      <c r="AN2597" s="2"/>
      <c r="AO2597" s="1"/>
      <c r="AP2597" s="1"/>
      <c r="AQ2597" s="1"/>
      <c r="AR2597" s="1"/>
      <c r="AS2597" s="1"/>
    </row>
    <row r="2598" ht="31.5">
      <c r="B2598" s="41" t="s">
        <v>852</v>
      </c>
      <c r="C2598" s="41" t="s">
        <v>41</v>
      </c>
      <c r="D2598" s="41" t="s">
        <v>107</v>
      </c>
      <c r="E2598" s="26" t="str">
        <f t="shared" si="5047"/>
        <v>0104</v>
      </c>
      <c r="F2598" s="41" t="s">
        <v>683</v>
      </c>
      <c r="G2598" s="41" t="s">
        <v>55</v>
      </c>
      <c r="H2598" s="42" t="s">
        <v>56</v>
      </c>
      <c r="I2598" s="43">
        <v>3578.9000000000001</v>
      </c>
      <c r="J2598" s="43">
        <v>3578.9000000000001</v>
      </c>
      <c r="K2598" s="43">
        <v>3578.9000000000001</v>
      </c>
      <c r="L2598" s="43"/>
      <c r="M2598" s="43"/>
      <c r="N2598" s="43"/>
      <c r="O2598" s="43">
        <v>0</v>
      </c>
      <c r="P2598" s="43">
        <v>0</v>
      </c>
      <c r="Q2598" s="43">
        <v>0</v>
      </c>
      <c r="R2598" s="43">
        <v>0</v>
      </c>
      <c r="S2598" s="43">
        <v>0</v>
      </c>
      <c r="T2598" s="43">
        <v>0</v>
      </c>
      <c r="U2598" s="43">
        <v>0</v>
      </c>
      <c r="V2598" s="43">
        <f t="shared" si="5048"/>
        <v>3578.9000000000001</v>
      </c>
      <c r="W2598" s="43"/>
      <c r="X2598" s="43"/>
      <c r="Y2598" s="43"/>
      <c r="Z2598" s="43"/>
      <c r="AA2598" s="43"/>
      <c r="AB2598" s="43">
        <v>2843.92101</v>
      </c>
      <c r="AC2598" s="44">
        <v>3461.8683999999998</v>
      </c>
      <c r="AD2598" s="44">
        <v>3461.8683999999998</v>
      </c>
      <c r="AE2598" s="45">
        <f t="shared" si="5018"/>
        <v>100</v>
      </c>
      <c r="AF2598" s="43">
        <v>3535.2249999999999</v>
      </c>
      <c r="AG2598" s="43">
        <v>0</v>
      </c>
      <c r="AH2598" s="43">
        <v>0</v>
      </c>
      <c r="AI2598" s="43">
        <v>0</v>
      </c>
      <c r="AJ2598" s="43">
        <v>0</v>
      </c>
      <c r="AK2598" s="43">
        <v>0</v>
      </c>
      <c r="AL2598" s="43">
        <f t="shared" si="5019"/>
        <v>3535.2249999999999</v>
      </c>
      <c r="AM2598" s="43">
        <f t="shared" si="5020"/>
        <v>43.675000000000182</v>
      </c>
      <c r="AN2598" s="19"/>
      <c r="AO2598" s="1"/>
      <c r="AP2598" s="1"/>
      <c r="AQ2598" s="1"/>
      <c r="AR2598" s="1"/>
      <c r="AS2598" s="1"/>
    </row>
    <row r="2599" s="33" customFormat="1">
      <c r="B2599" s="34" t="s">
        <v>852</v>
      </c>
      <c r="C2599" s="34" t="s">
        <v>41</v>
      </c>
      <c r="D2599" s="34" t="s">
        <v>43</v>
      </c>
      <c r="E2599" s="35" t="str">
        <f t="shared" si="5047"/>
        <v>0113</v>
      </c>
      <c r="F2599" s="34"/>
      <c r="G2599" s="34"/>
      <c r="H2599" s="36" t="s">
        <v>44</v>
      </c>
      <c r="I2599" s="37">
        <f>I2600+I2633</f>
        <v>13340.399999999998</v>
      </c>
      <c r="J2599" s="37">
        <f>J2600+J2633</f>
        <v>13340.399999999998</v>
      </c>
      <c r="K2599" s="37">
        <f>K2600+K2633</f>
        <v>13340.399999999998</v>
      </c>
      <c r="L2599" s="37">
        <f>L2600+L2633</f>
        <v>2803.7000000000003</v>
      </c>
      <c r="M2599" s="37">
        <f>M2600+M2633</f>
        <v>3003.0999999999999</v>
      </c>
      <c r="N2599" s="37">
        <f>N2600+N2633</f>
        <v>3210.4000000000001</v>
      </c>
      <c r="O2599" s="37">
        <f>O2600+O2633+O2637</f>
        <v>0</v>
      </c>
      <c r="P2599" s="37">
        <f>P2600+P2633+P2637</f>
        <v>0</v>
      </c>
      <c r="Q2599" s="37">
        <f>Q2600+Q2633+Q2637</f>
        <v>-154.21899999999999</v>
      </c>
      <c r="R2599" s="37">
        <f>R2600+R2633+R2637</f>
        <v>-61.117000000000189</v>
      </c>
      <c r="S2599" s="37">
        <f>S2600+S2633+S2637</f>
        <v>0</v>
      </c>
      <c r="T2599" s="37">
        <f>T2600+T2633</f>
        <v>0</v>
      </c>
      <c r="U2599" s="37">
        <v>35.057000000000002</v>
      </c>
      <c r="V2599" s="37">
        <f t="shared" si="5048"/>
        <v>15963.821</v>
      </c>
      <c r="W2599" s="37">
        <f>W2600+W2633</f>
        <v>35.057000000000002</v>
      </c>
      <c r="X2599" s="37">
        <f>X2600+X2633</f>
        <v>0</v>
      </c>
      <c r="Y2599" s="37">
        <f>Y2600+Y2633</f>
        <v>0</v>
      </c>
      <c r="Z2599" s="37">
        <f>Z2600+Z2633</f>
        <v>0</v>
      </c>
      <c r="AA2599" s="37">
        <f>AA2600+AA2633</f>
        <v>0</v>
      </c>
      <c r="AB2599" s="37">
        <f>AB2600+AB2633+AB2637</f>
        <v>13675.146159999998</v>
      </c>
      <c r="AC2599" s="38">
        <f>AC2600+AC2633+AC2637</f>
        <v>19341.494529999996</v>
      </c>
      <c r="AD2599" s="38">
        <f>AD2600+AD2633+AD2637</f>
        <v>19213.546999999999</v>
      </c>
      <c r="AE2599" s="39">
        <f t="shared" si="5018"/>
        <v>99.338481678333892</v>
      </c>
      <c r="AF2599" s="37">
        <f>AF2600+AF2633+AF2637</f>
        <v>18306.628380000002</v>
      </c>
      <c r="AG2599" s="37">
        <f>AG2600+AG2633+AG2637</f>
        <v>0</v>
      </c>
      <c r="AH2599" s="37">
        <f>AH2600+AH2633+AH2637</f>
        <v>0</v>
      </c>
      <c r="AI2599" s="37">
        <f>AI2600+AI2633+AI2637</f>
        <v>0</v>
      </c>
      <c r="AJ2599" s="37">
        <f>AJ2600+AJ2633+AJ2637</f>
        <v>0</v>
      </c>
      <c r="AK2599" s="37">
        <f>AK2600+AK2633+AK2637</f>
        <v>0</v>
      </c>
      <c r="AL2599" s="37">
        <f t="shared" si="5019"/>
        <v>18306.628380000002</v>
      </c>
      <c r="AM2599" s="37">
        <f t="shared" si="5020"/>
        <v>-2342.807380000002</v>
      </c>
      <c r="AN2599" s="40"/>
      <c r="AO2599" s="33"/>
      <c r="AP2599" s="33"/>
      <c r="AQ2599" s="33"/>
      <c r="AR2599" s="33"/>
      <c r="AS2599" s="33"/>
    </row>
    <row r="2600">
      <c r="B2600" s="41" t="s">
        <v>852</v>
      </c>
      <c r="C2600" s="41" t="s">
        <v>41</v>
      </c>
      <c r="D2600" s="41" t="s">
        <v>43</v>
      </c>
      <c r="E2600" s="26" t="str">
        <f t="shared" si="5047"/>
        <v>0113</v>
      </c>
      <c r="F2600" s="41" t="s">
        <v>337</v>
      </c>
      <c r="G2600" s="41"/>
      <c r="H2600" s="42" t="s">
        <v>338</v>
      </c>
      <c r="I2600" s="43">
        <f>I2601+I2625</f>
        <v>13340.399999999998</v>
      </c>
      <c r="J2600" s="43">
        <f>J2601+J2625</f>
        <v>13340.399999999998</v>
      </c>
      <c r="K2600" s="43">
        <f>K2601+K2625</f>
        <v>13340.399999999998</v>
      </c>
      <c r="L2600" s="43">
        <f>L2601+L2625</f>
        <v>2803.7000000000003</v>
      </c>
      <c r="M2600" s="43">
        <f>M2601+M2625</f>
        <v>3003.0999999999999</v>
      </c>
      <c r="N2600" s="43">
        <f>N2601+N2625</f>
        <v>3210.4000000000001</v>
      </c>
      <c r="O2600" s="43">
        <f>O2601+O2625</f>
        <v>0</v>
      </c>
      <c r="P2600" s="43">
        <f>P2601+P2625</f>
        <v>0</v>
      </c>
      <c r="Q2600" s="43">
        <f>Q2601+Q2625</f>
        <v>-154.21899999999999</v>
      </c>
      <c r="R2600" s="43">
        <f>R2601+R2625</f>
        <v>-61.117000000000189</v>
      </c>
      <c r="S2600" s="43">
        <f>S2601+S2625</f>
        <v>0</v>
      </c>
      <c r="T2600" s="43">
        <f>T2601+T2625</f>
        <v>0</v>
      </c>
      <c r="U2600" s="43">
        <v>0</v>
      </c>
      <c r="V2600" s="43">
        <f t="shared" si="5048"/>
        <v>15928.763999999999</v>
      </c>
      <c r="W2600" s="43">
        <f>W2601+W2625</f>
        <v>0</v>
      </c>
      <c r="X2600" s="43">
        <f>X2601+X2625</f>
        <v>0</v>
      </c>
      <c r="Y2600" s="43">
        <f>Y2601+Y2625</f>
        <v>0</v>
      </c>
      <c r="Z2600" s="43">
        <f>Z2601+Z2625</f>
        <v>0</v>
      </c>
      <c r="AA2600" s="43">
        <f>AA2601+AA2625</f>
        <v>0</v>
      </c>
      <c r="AB2600" s="43">
        <f>AB2601+AB2625</f>
        <v>12577.407909999998</v>
      </c>
      <c r="AC2600" s="44">
        <f>AC2601+AC2625</f>
        <v>16663.957289999998</v>
      </c>
      <c r="AD2600" s="44">
        <f>AD2601+AD2625</f>
        <v>16663.9316</v>
      </c>
      <c r="AE2600" s="45">
        <f t="shared" ref="AE2600:AE2663" si="5139">AD2600/AC2600*100</f>
        <v>99.99984583493854</v>
      </c>
      <c r="AF2600" s="43">
        <f>AF2601+AF2625</f>
        <v>16912.482380000001</v>
      </c>
      <c r="AG2600" s="43">
        <f>AG2601+AG2625</f>
        <v>0</v>
      </c>
      <c r="AH2600" s="43">
        <f>AH2601+AH2625</f>
        <v>0</v>
      </c>
      <c r="AI2600" s="43">
        <f>AI2601+AI2625</f>
        <v>0</v>
      </c>
      <c r="AJ2600" s="43">
        <f>AJ2601+AJ2625</f>
        <v>0</v>
      </c>
      <c r="AK2600" s="43">
        <f>AK2601+AK2625</f>
        <v>0</v>
      </c>
      <c r="AL2600" s="43">
        <f t="shared" ref="AL2600:AL2663" si="5140">AF2600+AH2600+AK2600+AI2600+AJ2600+AG2600</f>
        <v>16912.482380000001</v>
      </c>
      <c r="AM2600" s="43">
        <f t="shared" ref="AM2600:AM2663" si="5141">V2600-AL2600</f>
        <v>-983.71838000000207</v>
      </c>
      <c r="AN2600" s="2"/>
      <c r="AO2600" s="1"/>
      <c r="AP2600" s="1"/>
      <c r="AQ2600" s="1"/>
      <c r="AR2600" s="1"/>
      <c r="AS2600" s="1"/>
    </row>
    <row r="2601" ht="31.5">
      <c r="B2601" s="41" t="s">
        <v>852</v>
      </c>
      <c r="C2601" s="41" t="s">
        <v>41</v>
      </c>
      <c r="D2601" s="41" t="s">
        <v>43</v>
      </c>
      <c r="E2601" s="26" t="str">
        <f t="shared" si="5047"/>
        <v>0113</v>
      </c>
      <c r="F2601" s="41" t="s">
        <v>339</v>
      </c>
      <c r="G2601" s="41"/>
      <c r="H2601" s="42" t="s">
        <v>340</v>
      </c>
      <c r="I2601" s="43">
        <f>I2602+I2615+I2619</f>
        <v>13340.399999999998</v>
      </c>
      <c r="J2601" s="43">
        <f>J2602+J2615+J2619</f>
        <v>13340.399999999998</v>
      </c>
      <c r="K2601" s="43">
        <f>K2602+K2615+K2619</f>
        <v>13340.399999999998</v>
      </c>
      <c r="L2601" s="43">
        <f>L2602+L2615+L2619</f>
        <v>2803.7000000000003</v>
      </c>
      <c r="M2601" s="43">
        <f>M2602+M2615+M2619</f>
        <v>3003.0999999999999</v>
      </c>
      <c r="N2601" s="43">
        <f>N2602+N2615+N2619</f>
        <v>3210.4000000000001</v>
      </c>
      <c r="O2601" s="43">
        <f>O2602+O2615+O2619</f>
        <v>0</v>
      </c>
      <c r="P2601" s="43">
        <f>P2602+P2615+P2619</f>
        <v>0</v>
      </c>
      <c r="Q2601" s="43">
        <f>Q2602+Q2615+Q2619</f>
        <v>-154.21899999999999</v>
      </c>
      <c r="R2601" s="43">
        <f>R2602+R2615+R2619</f>
        <v>-61.117000000000189</v>
      </c>
      <c r="S2601" s="43">
        <f>S2602+S2615+S2619</f>
        <v>0</v>
      </c>
      <c r="T2601" s="43">
        <f>T2602+T2615+T2619</f>
        <v>0</v>
      </c>
      <c r="U2601" s="43">
        <v>0</v>
      </c>
      <c r="V2601" s="43">
        <f t="shared" si="5048"/>
        <v>15928.763999999999</v>
      </c>
      <c r="W2601" s="43">
        <f>W2602+W2615+W2619</f>
        <v>0</v>
      </c>
      <c r="X2601" s="43">
        <f>X2602+X2615+X2619</f>
        <v>0</v>
      </c>
      <c r="Y2601" s="43">
        <f>Y2602+Y2615+Y2619</f>
        <v>0</v>
      </c>
      <c r="Z2601" s="43">
        <f>Z2602+Z2615+Z2619</f>
        <v>0</v>
      </c>
      <c r="AA2601" s="43">
        <f>AA2602+AA2615+AA2619</f>
        <v>0</v>
      </c>
      <c r="AB2601" s="43">
        <f>AB2602+AB2615+AB2619</f>
        <v>12577.407909999998</v>
      </c>
      <c r="AC2601" s="44">
        <f>AC2602+AC2615+AC2619</f>
        <v>16663.957289999998</v>
      </c>
      <c r="AD2601" s="44">
        <f>AD2602+AD2615+AD2619</f>
        <v>16663.9316</v>
      </c>
      <c r="AE2601" s="45">
        <f t="shared" si="5139"/>
        <v>99.99984583493854</v>
      </c>
      <c r="AF2601" s="43">
        <f>AF2602+AF2615+AF2619</f>
        <v>16912.482380000001</v>
      </c>
      <c r="AG2601" s="43">
        <f>AG2602+AG2615+AG2619</f>
        <v>0</v>
      </c>
      <c r="AH2601" s="43">
        <f>AH2602+AH2615+AH2619</f>
        <v>0</v>
      </c>
      <c r="AI2601" s="43">
        <f>AI2602+AI2615+AI2619</f>
        <v>0</v>
      </c>
      <c r="AJ2601" s="43">
        <f>AJ2602+AJ2615+AJ2619</f>
        <v>0</v>
      </c>
      <c r="AK2601" s="43">
        <f>AK2602+AK2615+AK2619</f>
        <v>0</v>
      </c>
      <c r="AL2601" s="43">
        <f t="shared" si="5140"/>
        <v>16912.482380000001</v>
      </c>
      <c r="AM2601" s="43">
        <f t="shared" si="5141"/>
        <v>-983.71838000000207</v>
      </c>
      <c r="AN2601" s="2"/>
      <c r="AO2601" s="1"/>
      <c r="AP2601" s="1"/>
      <c r="AQ2601" s="1"/>
      <c r="AR2601" s="1"/>
      <c r="AS2601" s="1"/>
    </row>
    <row r="2602" ht="63">
      <c r="B2602" s="41" t="s">
        <v>852</v>
      </c>
      <c r="C2602" s="41" t="s">
        <v>41</v>
      </c>
      <c r="D2602" s="41" t="s">
        <v>43</v>
      </c>
      <c r="E2602" s="26" t="str">
        <f t="shared" si="5047"/>
        <v>0113</v>
      </c>
      <c r="F2602" s="41" t="s">
        <v>341</v>
      </c>
      <c r="G2602" s="41"/>
      <c r="H2602" s="42" t="s">
        <v>342</v>
      </c>
      <c r="I2602" s="43">
        <f>I2603+I2609+I2606+I2612</f>
        <v>4567.1000000000004</v>
      </c>
      <c r="J2602" s="43">
        <f>J2603+J2609+J2606+J2612</f>
        <v>4567.1000000000004</v>
      </c>
      <c r="K2602" s="43">
        <f>K2603+K2609+K2606+K2612</f>
        <v>4567.1000000000004</v>
      </c>
      <c r="L2602" s="43">
        <f>L2603+L2609+L2606+L2612</f>
        <v>1207.5</v>
      </c>
      <c r="M2602" s="43">
        <f>M2603+M2609+M2606+M2612</f>
        <v>1207.5</v>
      </c>
      <c r="N2602" s="43">
        <f>N2603+N2609+N2606+N2612</f>
        <v>1207.5</v>
      </c>
      <c r="O2602" s="43">
        <f>O2603+O2609+O2606+O2612</f>
        <v>0</v>
      </c>
      <c r="P2602" s="43">
        <f>P2603+P2609+P2606+P2612</f>
        <v>0</v>
      </c>
      <c r="Q2602" s="43">
        <f>Q2603+Q2609+Q2606+Q2612</f>
        <v>-297.995</v>
      </c>
      <c r="R2602" s="43">
        <f>R2603+R2609+R2606+R2612</f>
        <v>-2950</v>
      </c>
      <c r="S2602" s="43">
        <f>S2603+S2609+S2606+S2612</f>
        <v>0</v>
      </c>
      <c r="T2602" s="43">
        <f>T2603+T2609+T2606+T2612</f>
        <v>0</v>
      </c>
      <c r="U2602" s="43">
        <v>0</v>
      </c>
      <c r="V2602" s="43">
        <f t="shared" si="5048"/>
        <v>2526.6050000000005</v>
      </c>
      <c r="W2602" s="43">
        <f>W2603+W2609+W2606+W2612</f>
        <v>0</v>
      </c>
      <c r="X2602" s="43">
        <f>X2603+X2609+X2606+X2612</f>
        <v>0</v>
      </c>
      <c r="Y2602" s="43">
        <f>Y2603+Y2609+Y2606+Y2612</f>
        <v>0</v>
      </c>
      <c r="Z2602" s="43">
        <f>Z2603+Z2609+Z2606+Z2612</f>
        <v>0</v>
      </c>
      <c r="AA2602" s="43">
        <f>AA2603+AA2609+AA2606+AA2612</f>
        <v>0</v>
      </c>
      <c r="AB2602" s="43">
        <f>AB2603+AB2609+AB2606+AB2612</f>
        <v>2813.67013</v>
      </c>
      <c r="AC2602" s="44">
        <f>AC2603+AC2609+AC2606+AC2612</f>
        <v>2947.9701299999997</v>
      </c>
      <c r="AD2602" s="44">
        <f>AD2603+AD2609+AD2606+AD2612</f>
        <v>2947.9701299999997</v>
      </c>
      <c r="AE2602" s="45">
        <f t="shared" si="5139"/>
        <v>100</v>
      </c>
      <c r="AF2602" s="43">
        <f>AF2603+AF2609+AF2606+AF2612</f>
        <v>2976.7243799999997</v>
      </c>
      <c r="AG2602" s="43">
        <f>AG2603+AG2609+AG2606+AG2612</f>
        <v>0</v>
      </c>
      <c r="AH2602" s="43">
        <f>AH2603+AH2609+AH2606+AH2612</f>
        <v>0</v>
      </c>
      <c r="AI2602" s="43">
        <f>AI2603+AI2609+AI2606+AI2612</f>
        <v>0</v>
      </c>
      <c r="AJ2602" s="43">
        <f>AJ2603+AJ2609+AJ2606+AJ2612</f>
        <v>0</v>
      </c>
      <c r="AK2602" s="43">
        <f>AK2603+AK2609+AK2606+AK2612</f>
        <v>0</v>
      </c>
      <c r="AL2602" s="43">
        <f t="shared" si="5140"/>
        <v>2976.7243799999997</v>
      </c>
      <c r="AM2602" s="43">
        <f t="shared" si="5141"/>
        <v>-450.11937999999918</v>
      </c>
      <c r="AN2602" s="2"/>
      <c r="AR2602" s="1"/>
      <c r="AS2602" s="1"/>
    </row>
    <row r="2603" ht="63">
      <c r="B2603" s="41" t="s">
        <v>852</v>
      </c>
      <c r="C2603" s="41" t="s">
        <v>41</v>
      </c>
      <c r="D2603" s="41" t="s">
        <v>43</v>
      </c>
      <c r="E2603" s="26" t="str">
        <f t="shared" si="5047"/>
        <v>0113</v>
      </c>
      <c r="F2603" s="41" t="s">
        <v>343</v>
      </c>
      <c r="G2603" s="41"/>
      <c r="H2603" s="42" t="s">
        <v>344</v>
      </c>
      <c r="I2603" s="43">
        <f t="shared" ref="I2603:I2619" si="5142">I2604</f>
        <v>221.5</v>
      </c>
      <c r="J2603" s="43">
        <f t="shared" ref="J2603:J2619" si="5143">J2604</f>
        <v>221.5</v>
      </c>
      <c r="K2603" s="43">
        <f t="shared" ref="K2603:K2619" si="5144">K2604</f>
        <v>221.5</v>
      </c>
      <c r="L2603" s="43">
        <f t="shared" ref="L2603:L2619" si="5145">L2604</f>
        <v>0</v>
      </c>
      <c r="M2603" s="43">
        <f t="shared" ref="M2603:M2619" si="5146">M2604</f>
        <v>0</v>
      </c>
      <c r="N2603" s="43">
        <f t="shared" ref="N2603:N2619" si="5147">N2604</f>
        <v>0</v>
      </c>
      <c r="O2603" s="43">
        <f t="shared" ref="O2603:O2619" si="5148">O2604</f>
        <v>0</v>
      </c>
      <c r="P2603" s="43">
        <f t="shared" ref="P2603:P2619" si="5149">P2604</f>
        <v>0</v>
      </c>
      <c r="Q2603" s="43">
        <f t="shared" ref="Q2603:Q2619" si="5150">Q2604</f>
        <v>0</v>
      </c>
      <c r="R2603" s="43">
        <f t="shared" ref="R2603:R2619" si="5151">R2604</f>
        <v>50</v>
      </c>
      <c r="S2603" s="43">
        <f t="shared" ref="S2603:S2619" si="5152">S2604</f>
        <v>0</v>
      </c>
      <c r="T2603" s="43">
        <f t="shared" ref="T2603:T2619" si="5153">T2604</f>
        <v>0</v>
      </c>
      <c r="U2603" s="43">
        <v>0</v>
      </c>
      <c r="V2603" s="43">
        <f t="shared" si="5048"/>
        <v>271.5</v>
      </c>
      <c r="W2603" s="43">
        <f t="shared" ref="W2603:W2619" si="5154">W2604</f>
        <v>0</v>
      </c>
      <c r="X2603" s="43">
        <f t="shared" ref="X2603:X2619" si="5155">X2604</f>
        <v>0</v>
      </c>
      <c r="Y2603" s="43">
        <f t="shared" ref="Y2603:Y2619" si="5156">Y2604</f>
        <v>0</v>
      </c>
      <c r="Z2603" s="43">
        <f t="shared" ref="Z2603:Z2619" si="5157">Z2604</f>
        <v>0</v>
      </c>
      <c r="AA2603" s="43">
        <f t="shared" ref="AA2603:AA2619" si="5158">AA2604</f>
        <v>0</v>
      </c>
      <c r="AB2603" s="43">
        <f t="shared" ref="AB2603:AB2619" si="5159">AB2604</f>
        <v>137.19999999999999</v>
      </c>
      <c r="AC2603" s="44">
        <f t="shared" ref="AC2603:AC2619" si="5160">AC2604</f>
        <v>271.5</v>
      </c>
      <c r="AD2603" s="44">
        <f t="shared" ref="AD2603:AD2619" si="5161">AD2604</f>
        <v>271.5</v>
      </c>
      <c r="AE2603" s="45">
        <f t="shared" si="5139"/>
        <v>100</v>
      </c>
      <c r="AF2603" s="43">
        <f t="shared" ref="AF2603:AF2619" si="5162">AF2604</f>
        <v>271.5</v>
      </c>
      <c r="AG2603" s="43">
        <f t="shared" ref="AG2603:AG2619" si="5163">AG2604</f>
        <v>0</v>
      </c>
      <c r="AH2603" s="43">
        <f t="shared" ref="AH2603:AH2619" si="5164">AH2604</f>
        <v>0</v>
      </c>
      <c r="AI2603" s="43">
        <f t="shared" ref="AI2603:AI2619" si="5165">AI2604</f>
        <v>0</v>
      </c>
      <c r="AJ2603" s="43">
        <f t="shared" ref="AJ2603:AJ2619" si="5166">AJ2604</f>
        <v>0</v>
      </c>
      <c r="AK2603" s="43">
        <f t="shared" ref="AK2603:AK2619" si="5167">AK2604</f>
        <v>0</v>
      </c>
      <c r="AL2603" s="43">
        <f t="shared" si="5140"/>
        <v>271.5</v>
      </c>
      <c r="AM2603" s="43">
        <f t="shared" si="5141"/>
        <v>0</v>
      </c>
      <c r="AN2603" s="2"/>
      <c r="AO2603" s="1"/>
      <c r="AP2603" s="1"/>
      <c r="AQ2603" s="1"/>
      <c r="AR2603" s="1"/>
      <c r="AS2603" s="1"/>
    </row>
    <row r="2604" ht="31.5">
      <c r="B2604" s="41" t="s">
        <v>852</v>
      </c>
      <c r="C2604" s="41" t="s">
        <v>41</v>
      </c>
      <c r="D2604" s="41" t="s">
        <v>43</v>
      </c>
      <c r="E2604" s="26" t="str">
        <f t="shared" si="5047"/>
        <v>0113</v>
      </c>
      <c r="F2604" s="41" t="s">
        <v>343</v>
      </c>
      <c r="G2604" s="41" t="s">
        <v>177</v>
      </c>
      <c r="H2604" s="42" t="s">
        <v>178</v>
      </c>
      <c r="I2604" s="43">
        <f t="shared" si="5142"/>
        <v>221.5</v>
      </c>
      <c r="J2604" s="43">
        <f t="shared" si="5143"/>
        <v>221.5</v>
      </c>
      <c r="K2604" s="43">
        <f t="shared" si="5144"/>
        <v>221.5</v>
      </c>
      <c r="L2604" s="43">
        <f t="shared" si="5145"/>
        <v>0</v>
      </c>
      <c r="M2604" s="43">
        <f t="shared" si="5146"/>
        <v>0</v>
      </c>
      <c r="N2604" s="43">
        <f t="shared" si="5147"/>
        <v>0</v>
      </c>
      <c r="O2604" s="43">
        <f t="shared" si="5148"/>
        <v>0</v>
      </c>
      <c r="P2604" s="43">
        <f t="shared" si="5149"/>
        <v>0</v>
      </c>
      <c r="Q2604" s="43">
        <f t="shared" si="5150"/>
        <v>0</v>
      </c>
      <c r="R2604" s="43">
        <f t="shared" si="5151"/>
        <v>50</v>
      </c>
      <c r="S2604" s="43">
        <f t="shared" si="5152"/>
        <v>0</v>
      </c>
      <c r="T2604" s="43">
        <f t="shared" si="5153"/>
        <v>0</v>
      </c>
      <c r="U2604" s="43">
        <v>0</v>
      </c>
      <c r="V2604" s="43">
        <f t="shared" si="5048"/>
        <v>271.5</v>
      </c>
      <c r="W2604" s="43">
        <f t="shared" si="5154"/>
        <v>0</v>
      </c>
      <c r="X2604" s="43">
        <f t="shared" si="5155"/>
        <v>0</v>
      </c>
      <c r="Y2604" s="43">
        <f t="shared" si="5156"/>
        <v>0</v>
      </c>
      <c r="Z2604" s="43">
        <f t="shared" si="5157"/>
        <v>0</v>
      </c>
      <c r="AA2604" s="43">
        <f t="shared" si="5158"/>
        <v>0</v>
      </c>
      <c r="AB2604" s="43">
        <f t="shared" si="5159"/>
        <v>137.19999999999999</v>
      </c>
      <c r="AC2604" s="44">
        <f t="shared" si="5160"/>
        <v>271.5</v>
      </c>
      <c r="AD2604" s="44">
        <f t="shared" si="5161"/>
        <v>271.5</v>
      </c>
      <c r="AE2604" s="45">
        <f t="shared" si="5139"/>
        <v>100</v>
      </c>
      <c r="AF2604" s="43">
        <f t="shared" si="5162"/>
        <v>271.5</v>
      </c>
      <c r="AG2604" s="43">
        <f t="shared" si="5163"/>
        <v>0</v>
      </c>
      <c r="AH2604" s="43">
        <f t="shared" si="5164"/>
        <v>0</v>
      </c>
      <c r="AI2604" s="43">
        <f t="shared" si="5165"/>
        <v>0</v>
      </c>
      <c r="AJ2604" s="43">
        <f t="shared" si="5166"/>
        <v>0</v>
      </c>
      <c r="AK2604" s="43">
        <f t="shared" si="5167"/>
        <v>0</v>
      </c>
      <c r="AL2604" s="43">
        <f t="shared" si="5140"/>
        <v>271.5</v>
      </c>
      <c r="AM2604" s="43">
        <f t="shared" si="5141"/>
        <v>0</v>
      </c>
      <c r="AN2604" s="2"/>
      <c r="AO2604" s="1"/>
      <c r="AP2604" s="1"/>
      <c r="AQ2604" s="1"/>
      <c r="AR2604" s="1"/>
      <c r="AS2604" s="1"/>
    </row>
    <row r="2605" ht="63">
      <c r="B2605" s="41" t="s">
        <v>852</v>
      </c>
      <c r="C2605" s="41" t="s">
        <v>41</v>
      </c>
      <c r="D2605" s="41" t="s">
        <v>43</v>
      </c>
      <c r="E2605" s="26" t="str">
        <f t="shared" si="5047"/>
        <v>0113</v>
      </c>
      <c r="F2605" s="41" t="s">
        <v>343</v>
      </c>
      <c r="G2605" s="41" t="s">
        <v>373</v>
      </c>
      <c r="H2605" s="42" t="s">
        <v>374</v>
      </c>
      <c r="I2605" s="43">
        <v>221.5</v>
      </c>
      <c r="J2605" s="43">
        <v>221.5</v>
      </c>
      <c r="K2605" s="43">
        <v>221.5</v>
      </c>
      <c r="L2605" s="43"/>
      <c r="M2605" s="43"/>
      <c r="N2605" s="43"/>
      <c r="O2605" s="43">
        <v>0</v>
      </c>
      <c r="P2605" s="43">
        <v>0</v>
      </c>
      <c r="Q2605" s="43">
        <v>0</v>
      </c>
      <c r="R2605" s="43">
        <v>50</v>
      </c>
      <c r="S2605" s="43">
        <v>0</v>
      </c>
      <c r="T2605" s="43">
        <v>0</v>
      </c>
      <c r="U2605" s="43">
        <v>0</v>
      </c>
      <c r="V2605" s="43">
        <f t="shared" si="5048"/>
        <v>271.5</v>
      </c>
      <c r="W2605" s="43"/>
      <c r="X2605" s="43"/>
      <c r="Y2605" s="43"/>
      <c r="Z2605" s="43"/>
      <c r="AA2605" s="43"/>
      <c r="AB2605" s="43">
        <v>137.19999999999999</v>
      </c>
      <c r="AC2605" s="44">
        <v>271.5</v>
      </c>
      <c r="AD2605" s="44">
        <v>271.5</v>
      </c>
      <c r="AE2605" s="45">
        <f t="shared" si="5139"/>
        <v>100</v>
      </c>
      <c r="AF2605" s="43">
        <v>271.5</v>
      </c>
      <c r="AG2605" s="43">
        <v>0</v>
      </c>
      <c r="AH2605" s="43">
        <v>0</v>
      </c>
      <c r="AI2605" s="43">
        <v>0</v>
      </c>
      <c r="AJ2605" s="43">
        <v>0</v>
      </c>
      <c r="AK2605" s="43">
        <v>0</v>
      </c>
      <c r="AL2605" s="43">
        <f t="shared" si="5140"/>
        <v>271.5</v>
      </c>
      <c r="AM2605" s="43">
        <f t="shared" si="5141"/>
        <v>0</v>
      </c>
      <c r="AN2605" s="19"/>
      <c r="AR2605" s="1"/>
      <c r="AS2605" s="1"/>
    </row>
    <row r="2606" ht="31.5">
      <c r="B2606" s="41" t="s">
        <v>852</v>
      </c>
      <c r="C2606" s="41" t="s">
        <v>41</v>
      </c>
      <c r="D2606" s="41" t="s">
        <v>43</v>
      </c>
      <c r="E2606" s="26" t="str">
        <f t="shared" si="5047"/>
        <v>0113</v>
      </c>
      <c r="F2606" s="41" t="s">
        <v>684</v>
      </c>
      <c r="G2606" s="41"/>
      <c r="H2606" s="42" t="s">
        <v>685</v>
      </c>
      <c r="I2606" s="43">
        <f t="shared" si="5142"/>
        <v>3000</v>
      </c>
      <c r="J2606" s="43">
        <f t="shared" si="5143"/>
        <v>3000</v>
      </c>
      <c r="K2606" s="43">
        <f t="shared" si="5144"/>
        <v>3000</v>
      </c>
      <c r="L2606" s="43">
        <f t="shared" si="5145"/>
        <v>1000</v>
      </c>
      <c r="M2606" s="43">
        <f t="shared" si="5146"/>
        <v>1000</v>
      </c>
      <c r="N2606" s="43">
        <f t="shared" si="5147"/>
        <v>1000</v>
      </c>
      <c r="O2606" s="43">
        <f t="shared" si="5148"/>
        <v>0</v>
      </c>
      <c r="P2606" s="43">
        <f t="shared" si="5149"/>
        <v>0</v>
      </c>
      <c r="Q2606" s="43">
        <f t="shared" si="5150"/>
        <v>-297.995</v>
      </c>
      <c r="R2606" s="43">
        <f t="shared" si="5151"/>
        <v>-3000</v>
      </c>
      <c r="S2606" s="43">
        <f t="shared" si="5152"/>
        <v>0</v>
      </c>
      <c r="T2606" s="43">
        <f t="shared" si="5153"/>
        <v>0</v>
      </c>
      <c r="U2606" s="43">
        <v>0</v>
      </c>
      <c r="V2606" s="43">
        <f t="shared" si="5048"/>
        <v>702.005</v>
      </c>
      <c r="W2606" s="43">
        <f t="shared" si="5154"/>
        <v>0</v>
      </c>
      <c r="X2606" s="43">
        <f t="shared" si="5155"/>
        <v>0</v>
      </c>
      <c r="Y2606" s="43">
        <f t="shared" si="5156"/>
        <v>0</v>
      </c>
      <c r="Z2606" s="43">
        <f t="shared" si="5157"/>
        <v>0</v>
      </c>
      <c r="AA2606" s="43">
        <f t="shared" si="5158"/>
        <v>0</v>
      </c>
      <c r="AB2606" s="43">
        <f t="shared" si="5159"/>
        <v>1123.37013</v>
      </c>
      <c r="AC2606" s="44">
        <f t="shared" si="5160"/>
        <v>1123.37013</v>
      </c>
      <c r="AD2606" s="44">
        <f t="shared" si="5161"/>
        <v>1123.37013</v>
      </c>
      <c r="AE2606" s="45">
        <f t="shared" si="5139"/>
        <v>100</v>
      </c>
      <c r="AF2606" s="43">
        <f t="shared" si="5162"/>
        <v>1152.12438</v>
      </c>
      <c r="AG2606" s="43">
        <f t="shared" si="5163"/>
        <v>0</v>
      </c>
      <c r="AH2606" s="43">
        <f t="shared" si="5164"/>
        <v>0</v>
      </c>
      <c r="AI2606" s="43">
        <f t="shared" si="5165"/>
        <v>0</v>
      </c>
      <c r="AJ2606" s="43">
        <f t="shared" si="5166"/>
        <v>0</v>
      </c>
      <c r="AK2606" s="43">
        <f t="shared" si="5167"/>
        <v>0</v>
      </c>
      <c r="AL2606" s="43">
        <f t="shared" si="5140"/>
        <v>1152.12438</v>
      </c>
      <c r="AM2606" s="43">
        <f t="shared" si="5141"/>
        <v>-450.11937999999998</v>
      </c>
      <c r="AN2606" s="2"/>
      <c r="AO2606" s="1"/>
      <c r="AP2606" s="1"/>
      <c r="AQ2606" s="1"/>
      <c r="AR2606" s="1"/>
      <c r="AS2606" s="1"/>
    </row>
    <row r="2607" ht="31.5">
      <c r="B2607" s="41" t="s">
        <v>852</v>
      </c>
      <c r="C2607" s="41" t="s">
        <v>41</v>
      </c>
      <c r="D2607" s="41" t="s">
        <v>43</v>
      </c>
      <c r="E2607" s="26" t="str">
        <f t="shared" ref="E2607:E2670" si="5168">CONCATENATE(C2607,D2607)</f>
        <v>0113</v>
      </c>
      <c r="F2607" s="41" t="s">
        <v>684</v>
      </c>
      <c r="G2607" s="41" t="s">
        <v>53</v>
      </c>
      <c r="H2607" s="42" t="s">
        <v>54</v>
      </c>
      <c r="I2607" s="43">
        <f t="shared" si="5142"/>
        <v>3000</v>
      </c>
      <c r="J2607" s="43">
        <f t="shared" si="5143"/>
        <v>3000</v>
      </c>
      <c r="K2607" s="43">
        <f t="shared" si="5144"/>
        <v>3000</v>
      </c>
      <c r="L2607" s="43">
        <f t="shared" si="5145"/>
        <v>1000</v>
      </c>
      <c r="M2607" s="43">
        <f t="shared" si="5146"/>
        <v>1000</v>
      </c>
      <c r="N2607" s="43">
        <f t="shared" si="5147"/>
        <v>1000</v>
      </c>
      <c r="O2607" s="43">
        <f t="shared" si="5148"/>
        <v>0</v>
      </c>
      <c r="P2607" s="43">
        <f t="shared" si="5149"/>
        <v>0</v>
      </c>
      <c r="Q2607" s="43">
        <f t="shared" si="5150"/>
        <v>-297.995</v>
      </c>
      <c r="R2607" s="43">
        <f t="shared" si="5151"/>
        <v>-3000</v>
      </c>
      <c r="S2607" s="43">
        <f t="shared" si="5152"/>
        <v>0</v>
      </c>
      <c r="T2607" s="43">
        <f t="shared" si="5153"/>
        <v>0</v>
      </c>
      <c r="U2607" s="43">
        <v>0</v>
      </c>
      <c r="V2607" s="43">
        <f t="shared" ref="V2607:V2670" si="5169">I2607+L2607+U2607+T2607+S2607+R2607+Q2607+P2607+O2607</f>
        <v>702.005</v>
      </c>
      <c r="W2607" s="43">
        <f t="shared" si="5154"/>
        <v>0</v>
      </c>
      <c r="X2607" s="43">
        <f t="shared" si="5155"/>
        <v>0</v>
      </c>
      <c r="Y2607" s="43">
        <f t="shared" si="5156"/>
        <v>0</v>
      </c>
      <c r="Z2607" s="43">
        <f t="shared" si="5157"/>
        <v>0</v>
      </c>
      <c r="AA2607" s="43">
        <f t="shared" si="5158"/>
        <v>0</v>
      </c>
      <c r="AB2607" s="43">
        <f t="shared" si="5159"/>
        <v>1123.37013</v>
      </c>
      <c r="AC2607" s="44">
        <f t="shared" si="5160"/>
        <v>1123.37013</v>
      </c>
      <c r="AD2607" s="44">
        <f t="shared" si="5161"/>
        <v>1123.37013</v>
      </c>
      <c r="AE2607" s="45">
        <f t="shared" si="5139"/>
        <v>100</v>
      </c>
      <c r="AF2607" s="43">
        <f t="shared" si="5162"/>
        <v>1152.12438</v>
      </c>
      <c r="AG2607" s="43">
        <f t="shared" si="5163"/>
        <v>0</v>
      </c>
      <c r="AH2607" s="43">
        <f t="shared" si="5164"/>
        <v>0</v>
      </c>
      <c r="AI2607" s="43">
        <f t="shared" si="5165"/>
        <v>0</v>
      </c>
      <c r="AJ2607" s="43">
        <f t="shared" si="5166"/>
        <v>0</v>
      </c>
      <c r="AK2607" s="43">
        <f t="shared" si="5167"/>
        <v>0</v>
      </c>
      <c r="AL2607" s="43">
        <f t="shared" si="5140"/>
        <v>1152.12438</v>
      </c>
      <c r="AM2607" s="43">
        <f t="shared" si="5141"/>
        <v>-450.11937999999998</v>
      </c>
      <c r="AN2607" s="2"/>
      <c r="AO2607" s="1"/>
      <c r="AP2607" s="1"/>
      <c r="AQ2607" s="1"/>
      <c r="AR2607" s="1"/>
      <c r="AS2607" s="1"/>
    </row>
    <row r="2608" ht="31.5">
      <c r="B2608" s="41" t="s">
        <v>852</v>
      </c>
      <c r="C2608" s="41" t="s">
        <v>41</v>
      </c>
      <c r="D2608" s="41" t="s">
        <v>43</v>
      </c>
      <c r="E2608" s="26" t="str">
        <f t="shared" si="5168"/>
        <v>0113</v>
      </c>
      <c r="F2608" s="41" t="s">
        <v>684</v>
      </c>
      <c r="G2608" s="41" t="s">
        <v>55</v>
      </c>
      <c r="H2608" s="42" t="s">
        <v>56</v>
      </c>
      <c r="I2608" s="43">
        <v>3000</v>
      </c>
      <c r="J2608" s="43">
        <v>3000</v>
      </c>
      <c r="K2608" s="43">
        <v>3000</v>
      </c>
      <c r="L2608" s="43">
        <v>1000</v>
      </c>
      <c r="M2608" s="43">
        <v>1000</v>
      </c>
      <c r="N2608" s="43">
        <v>1000</v>
      </c>
      <c r="O2608" s="43">
        <v>0</v>
      </c>
      <c r="P2608" s="43">
        <v>0</v>
      </c>
      <c r="Q2608" s="43">
        <v>-297.995</v>
      </c>
      <c r="R2608" s="43">
        <v>-3000</v>
      </c>
      <c r="S2608" s="43">
        <v>0</v>
      </c>
      <c r="T2608" s="43">
        <v>0</v>
      </c>
      <c r="U2608" s="43">
        <v>0</v>
      </c>
      <c r="V2608" s="43">
        <f t="shared" si="5169"/>
        <v>702.005</v>
      </c>
      <c r="W2608" s="43"/>
      <c r="X2608" s="43"/>
      <c r="Y2608" s="43"/>
      <c r="Z2608" s="43"/>
      <c r="AA2608" s="43"/>
      <c r="AB2608" s="43">
        <v>1123.37013</v>
      </c>
      <c r="AC2608" s="44">
        <v>1123.37013</v>
      </c>
      <c r="AD2608" s="44">
        <v>1123.37013</v>
      </c>
      <c r="AE2608" s="45">
        <f t="shared" si="5139"/>
        <v>100</v>
      </c>
      <c r="AF2608" s="43">
        <v>1152.12438</v>
      </c>
      <c r="AG2608" s="43">
        <v>0</v>
      </c>
      <c r="AH2608" s="43">
        <v>0</v>
      </c>
      <c r="AI2608" s="43">
        <v>0</v>
      </c>
      <c r="AJ2608" s="43">
        <v>0</v>
      </c>
      <c r="AK2608" s="43">
        <v>0</v>
      </c>
      <c r="AL2608" s="43">
        <f t="shared" si="5140"/>
        <v>1152.12438</v>
      </c>
      <c r="AM2608" s="43">
        <f t="shared" si="5141"/>
        <v>-450.11937999999998</v>
      </c>
      <c r="AN2608" s="19"/>
      <c r="AR2608" s="1"/>
      <c r="AS2608" s="1"/>
    </row>
    <row r="2609" ht="47.25">
      <c r="B2609" s="41" t="s">
        <v>852</v>
      </c>
      <c r="C2609" s="41" t="s">
        <v>41</v>
      </c>
      <c r="D2609" s="41" t="s">
        <v>43</v>
      </c>
      <c r="E2609" s="26" t="str">
        <f t="shared" si="5168"/>
        <v>0113</v>
      </c>
      <c r="F2609" s="41" t="s">
        <v>686</v>
      </c>
      <c r="G2609" s="41"/>
      <c r="H2609" s="42" t="s">
        <v>687</v>
      </c>
      <c r="I2609" s="43">
        <f t="shared" si="5142"/>
        <v>998.10000000000002</v>
      </c>
      <c r="J2609" s="43">
        <f t="shared" si="5143"/>
        <v>998.10000000000002</v>
      </c>
      <c r="K2609" s="43">
        <f t="shared" si="5144"/>
        <v>998.10000000000002</v>
      </c>
      <c r="L2609" s="43">
        <f t="shared" si="5145"/>
        <v>0</v>
      </c>
      <c r="M2609" s="43">
        <f t="shared" si="5146"/>
        <v>0</v>
      </c>
      <c r="N2609" s="43">
        <f t="shared" si="5147"/>
        <v>0</v>
      </c>
      <c r="O2609" s="43">
        <f t="shared" si="5148"/>
        <v>0</v>
      </c>
      <c r="P2609" s="43">
        <f t="shared" si="5149"/>
        <v>0</v>
      </c>
      <c r="Q2609" s="43">
        <f t="shared" si="5150"/>
        <v>0</v>
      </c>
      <c r="R2609" s="43">
        <f t="shared" si="5151"/>
        <v>0</v>
      </c>
      <c r="S2609" s="43">
        <f t="shared" si="5152"/>
        <v>0</v>
      </c>
      <c r="T2609" s="43">
        <f t="shared" si="5153"/>
        <v>0</v>
      </c>
      <c r="U2609" s="43">
        <v>0</v>
      </c>
      <c r="V2609" s="43">
        <f t="shared" si="5169"/>
        <v>998.10000000000002</v>
      </c>
      <c r="W2609" s="43">
        <f t="shared" si="5154"/>
        <v>0</v>
      </c>
      <c r="X2609" s="43">
        <f t="shared" si="5155"/>
        <v>0</v>
      </c>
      <c r="Y2609" s="43">
        <f t="shared" si="5156"/>
        <v>0</v>
      </c>
      <c r="Z2609" s="43">
        <f t="shared" si="5157"/>
        <v>0</v>
      </c>
      <c r="AA2609" s="43">
        <f t="shared" si="5158"/>
        <v>0</v>
      </c>
      <c r="AB2609" s="43">
        <f t="shared" si="5159"/>
        <v>998.10000000000002</v>
      </c>
      <c r="AC2609" s="44">
        <f t="shared" si="5160"/>
        <v>998.10000000000002</v>
      </c>
      <c r="AD2609" s="44">
        <f t="shared" si="5161"/>
        <v>998.10000000000002</v>
      </c>
      <c r="AE2609" s="45">
        <f t="shared" si="5139"/>
        <v>100</v>
      </c>
      <c r="AF2609" s="43">
        <f t="shared" si="5162"/>
        <v>998.10000000000002</v>
      </c>
      <c r="AG2609" s="43">
        <f t="shared" si="5163"/>
        <v>0</v>
      </c>
      <c r="AH2609" s="43">
        <f t="shared" si="5164"/>
        <v>0</v>
      </c>
      <c r="AI2609" s="43">
        <f t="shared" si="5165"/>
        <v>0</v>
      </c>
      <c r="AJ2609" s="43">
        <f t="shared" si="5166"/>
        <v>0</v>
      </c>
      <c r="AK2609" s="43">
        <f t="shared" si="5167"/>
        <v>0</v>
      </c>
      <c r="AL2609" s="43">
        <f t="shared" si="5140"/>
        <v>998.10000000000002</v>
      </c>
      <c r="AM2609" s="43">
        <f t="shared" si="5141"/>
        <v>0</v>
      </c>
      <c r="AN2609" s="2"/>
      <c r="AO2609" s="1"/>
      <c r="AP2609" s="1"/>
      <c r="AQ2609" s="1"/>
      <c r="AR2609" s="1"/>
      <c r="AS2609" s="1"/>
    </row>
    <row r="2610" ht="31.5">
      <c r="B2610" s="41" t="s">
        <v>852</v>
      </c>
      <c r="C2610" s="41" t="s">
        <v>41</v>
      </c>
      <c r="D2610" s="41" t="s">
        <v>43</v>
      </c>
      <c r="E2610" s="26" t="str">
        <f t="shared" si="5168"/>
        <v>0113</v>
      </c>
      <c r="F2610" s="41" t="s">
        <v>686</v>
      </c>
      <c r="G2610" s="41" t="s">
        <v>177</v>
      </c>
      <c r="H2610" s="42" t="s">
        <v>178</v>
      </c>
      <c r="I2610" s="43">
        <f t="shared" si="5142"/>
        <v>998.10000000000002</v>
      </c>
      <c r="J2610" s="43">
        <f t="shared" si="5143"/>
        <v>998.10000000000002</v>
      </c>
      <c r="K2610" s="43">
        <f t="shared" si="5144"/>
        <v>998.10000000000002</v>
      </c>
      <c r="L2610" s="43">
        <f t="shared" si="5145"/>
        <v>0</v>
      </c>
      <c r="M2610" s="43">
        <f t="shared" si="5146"/>
        <v>0</v>
      </c>
      <c r="N2610" s="43">
        <f t="shared" si="5147"/>
        <v>0</v>
      </c>
      <c r="O2610" s="43">
        <f t="shared" si="5148"/>
        <v>0</v>
      </c>
      <c r="P2610" s="43">
        <f t="shared" si="5149"/>
        <v>0</v>
      </c>
      <c r="Q2610" s="43">
        <f t="shared" si="5150"/>
        <v>0</v>
      </c>
      <c r="R2610" s="43">
        <f t="shared" si="5151"/>
        <v>0</v>
      </c>
      <c r="S2610" s="43">
        <f t="shared" si="5152"/>
        <v>0</v>
      </c>
      <c r="T2610" s="43">
        <f t="shared" si="5153"/>
        <v>0</v>
      </c>
      <c r="U2610" s="43">
        <v>0</v>
      </c>
      <c r="V2610" s="43">
        <f t="shared" si="5169"/>
        <v>998.10000000000002</v>
      </c>
      <c r="W2610" s="43">
        <f t="shared" si="5154"/>
        <v>0</v>
      </c>
      <c r="X2610" s="43">
        <f t="shared" si="5155"/>
        <v>0</v>
      </c>
      <c r="Y2610" s="43">
        <f t="shared" si="5156"/>
        <v>0</v>
      </c>
      <c r="Z2610" s="43">
        <f t="shared" si="5157"/>
        <v>0</v>
      </c>
      <c r="AA2610" s="43">
        <f t="shared" si="5158"/>
        <v>0</v>
      </c>
      <c r="AB2610" s="43">
        <f t="shared" si="5159"/>
        <v>998.10000000000002</v>
      </c>
      <c r="AC2610" s="44">
        <f t="shared" si="5160"/>
        <v>998.10000000000002</v>
      </c>
      <c r="AD2610" s="44">
        <f t="shared" si="5161"/>
        <v>998.10000000000002</v>
      </c>
      <c r="AE2610" s="45">
        <f t="shared" si="5139"/>
        <v>100</v>
      </c>
      <c r="AF2610" s="43">
        <f t="shared" si="5162"/>
        <v>998.10000000000002</v>
      </c>
      <c r="AG2610" s="43">
        <f t="shared" si="5163"/>
        <v>0</v>
      </c>
      <c r="AH2610" s="43">
        <f t="shared" si="5164"/>
        <v>0</v>
      </c>
      <c r="AI2610" s="43">
        <f t="shared" si="5165"/>
        <v>0</v>
      </c>
      <c r="AJ2610" s="43">
        <f t="shared" si="5166"/>
        <v>0</v>
      </c>
      <c r="AK2610" s="43">
        <f t="shared" si="5167"/>
        <v>0</v>
      </c>
      <c r="AL2610" s="43">
        <f t="shared" si="5140"/>
        <v>998.10000000000002</v>
      </c>
      <c r="AM2610" s="43">
        <f t="shared" si="5141"/>
        <v>0</v>
      </c>
      <c r="AN2610" s="2"/>
      <c r="AO2610" s="1"/>
      <c r="AP2610" s="1"/>
      <c r="AQ2610" s="1"/>
      <c r="AR2610" s="1"/>
      <c r="AS2610" s="1"/>
    </row>
    <row r="2611" ht="63">
      <c r="B2611" s="41" t="s">
        <v>852</v>
      </c>
      <c r="C2611" s="41" t="s">
        <v>41</v>
      </c>
      <c r="D2611" s="41" t="s">
        <v>43</v>
      </c>
      <c r="E2611" s="26" t="str">
        <f t="shared" si="5168"/>
        <v>0113</v>
      </c>
      <c r="F2611" s="41" t="s">
        <v>686</v>
      </c>
      <c r="G2611" s="41" t="s">
        <v>373</v>
      </c>
      <c r="H2611" s="42" t="s">
        <v>374</v>
      </c>
      <c r="I2611" s="43">
        <v>998.10000000000002</v>
      </c>
      <c r="J2611" s="43">
        <v>998.10000000000002</v>
      </c>
      <c r="K2611" s="43">
        <v>998.10000000000002</v>
      </c>
      <c r="L2611" s="43"/>
      <c r="M2611" s="43"/>
      <c r="N2611" s="43"/>
      <c r="O2611" s="43">
        <v>0</v>
      </c>
      <c r="P2611" s="43">
        <v>0</v>
      </c>
      <c r="Q2611" s="43">
        <v>0</v>
      </c>
      <c r="R2611" s="43">
        <v>0</v>
      </c>
      <c r="S2611" s="43">
        <v>0</v>
      </c>
      <c r="T2611" s="43">
        <v>0</v>
      </c>
      <c r="U2611" s="43">
        <v>0</v>
      </c>
      <c r="V2611" s="43">
        <f t="shared" si="5169"/>
        <v>998.10000000000002</v>
      </c>
      <c r="W2611" s="43"/>
      <c r="X2611" s="43"/>
      <c r="Y2611" s="43"/>
      <c r="Z2611" s="43"/>
      <c r="AA2611" s="43"/>
      <c r="AB2611" s="43">
        <v>998.10000000000002</v>
      </c>
      <c r="AC2611" s="44">
        <v>998.10000000000002</v>
      </c>
      <c r="AD2611" s="44">
        <v>998.10000000000002</v>
      </c>
      <c r="AE2611" s="45">
        <f t="shared" si="5139"/>
        <v>100</v>
      </c>
      <c r="AF2611" s="43">
        <v>998.10000000000002</v>
      </c>
      <c r="AG2611" s="43">
        <v>0</v>
      </c>
      <c r="AH2611" s="43">
        <v>0</v>
      </c>
      <c r="AI2611" s="43">
        <v>0</v>
      </c>
      <c r="AJ2611" s="43">
        <v>0</v>
      </c>
      <c r="AK2611" s="43">
        <v>0</v>
      </c>
      <c r="AL2611" s="43">
        <f t="shared" si="5140"/>
        <v>998.10000000000002</v>
      </c>
      <c r="AM2611" s="43">
        <f t="shared" si="5141"/>
        <v>0</v>
      </c>
      <c r="AN2611" s="19"/>
      <c r="AR2611" s="1"/>
      <c r="AS2611" s="1"/>
    </row>
    <row r="2612" ht="63">
      <c r="B2612" s="41" t="s">
        <v>852</v>
      </c>
      <c r="C2612" s="41" t="s">
        <v>41</v>
      </c>
      <c r="D2612" s="41" t="s">
        <v>43</v>
      </c>
      <c r="E2612" s="26" t="str">
        <f t="shared" si="5168"/>
        <v>0113</v>
      </c>
      <c r="F2612" s="41" t="s">
        <v>688</v>
      </c>
      <c r="G2612" s="41"/>
      <c r="H2612" s="42" t="s">
        <v>689</v>
      </c>
      <c r="I2612" s="43">
        <f t="shared" si="5142"/>
        <v>347.5</v>
      </c>
      <c r="J2612" s="43">
        <f t="shared" si="5143"/>
        <v>347.5</v>
      </c>
      <c r="K2612" s="43">
        <f t="shared" si="5144"/>
        <v>347.5</v>
      </c>
      <c r="L2612" s="43">
        <f t="shared" si="5145"/>
        <v>207.5</v>
      </c>
      <c r="M2612" s="43">
        <f t="shared" si="5146"/>
        <v>207.5</v>
      </c>
      <c r="N2612" s="43">
        <f t="shared" si="5147"/>
        <v>207.5</v>
      </c>
      <c r="O2612" s="43">
        <f t="shared" si="5148"/>
        <v>0</v>
      </c>
      <c r="P2612" s="43">
        <f t="shared" si="5149"/>
        <v>0</v>
      </c>
      <c r="Q2612" s="43">
        <f t="shared" si="5150"/>
        <v>0</v>
      </c>
      <c r="R2612" s="43">
        <f t="shared" si="5151"/>
        <v>0</v>
      </c>
      <c r="S2612" s="43">
        <f t="shared" si="5152"/>
        <v>0</v>
      </c>
      <c r="T2612" s="43">
        <f t="shared" si="5153"/>
        <v>0</v>
      </c>
      <c r="U2612" s="43">
        <v>0</v>
      </c>
      <c r="V2612" s="43">
        <f t="shared" si="5169"/>
        <v>555</v>
      </c>
      <c r="W2612" s="43">
        <f t="shared" si="5154"/>
        <v>0</v>
      </c>
      <c r="X2612" s="43">
        <f t="shared" si="5155"/>
        <v>0</v>
      </c>
      <c r="Y2612" s="43">
        <f t="shared" si="5156"/>
        <v>0</v>
      </c>
      <c r="Z2612" s="43">
        <f t="shared" si="5157"/>
        <v>0</v>
      </c>
      <c r="AA2612" s="43">
        <f t="shared" si="5158"/>
        <v>0</v>
      </c>
      <c r="AB2612" s="43">
        <f t="shared" si="5159"/>
        <v>555</v>
      </c>
      <c r="AC2612" s="44">
        <f t="shared" si="5160"/>
        <v>555</v>
      </c>
      <c r="AD2612" s="44">
        <f t="shared" si="5161"/>
        <v>555</v>
      </c>
      <c r="AE2612" s="45">
        <f t="shared" si="5139"/>
        <v>100</v>
      </c>
      <c r="AF2612" s="43">
        <f t="shared" si="5162"/>
        <v>555</v>
      </c>
      <c r="AG2612" s="43">
        <f t="shared" si="5163"/>
        <v>0</v>
      </c>
      <c r="AH2612" s="43">
        <f t="shared" si="5164"/>
        <v>0</v>
      </c>
      <c r="AI2612" s="43">
        <f t="shared" si="5165"/>
        <v>0</v>
      </c>
      <c r="AJ2612" s="43">
        <f t="shared" si="5166"/>
        <v>0</v>
      </c>
      <c r="AK2612" s="43">
        <f t="shared" si="5167"/>
        <v>0</v>
      </c>
      <c r="AL2612" s="43">
        <f t="shared" si="5140"/>
        <v>555</v>
      </c>
      <c r="AM2612" s="43">
        <f t="shared" si="5141"/>
        <v>0</v>
      </c>
      <c r="AN2612" s="2"/>
      <c r="AO2612" s="1"/>
      <c r="AP2612" s="1"/>
      <c r="AQ2612" s="1"/>
      <c r="AR2612" s="1"/>
      <c r="AS2612" s="1"/>
    </row>
    <row r="2613" ht="31.5">
      <c r="B2613" s="41" t="s">
        <v>852</v>
      </c>
      <c r="C2613" s="41" t="s">
        <v>41</v>
      </c>
      <c r="D2613" s="41" t="s">
        <v>43</v>
      </c>
      <c r="E2613" s="26" t="str">
        <f t="shared" si="5168"/>
        <v>0113</v>
      </c>
      <c r="F2613" s="41" t="s">
        <v>688</v>
      </c>
      <c r="G2613" s="41" t="s">
        <v>177</v>
      </c>
      <c r="H2613" s="42" t="s">
        <v>178</v>
      </c>
      <c r="I2613" s="43">
        <f t="shared" si="5142"/>
        <v>347.5</v>
      </c>
      <c r="J2613" s="43">
        <f t="shared" si="5143"/>
        <v>347.5</v>
      </c>
      <c r="K2613" s="43">
        <f t="shared" si="5144"/>
        <v>347.5</v>
      </c>
      <c r="L2613" s="43">
        <f t="shared" si="5145"/>
        <v>207.5</v>
      </c>
      <c r="M2613" s="43">
        <f t="shared" si="5146"/>
        <v>207.5</v>
      </c>
      <c r="N2613" s="43">
        <f t="shared" si="5147"/>
        <v>207.5</v>
      </c>
      <c r="O2613" s="43">
        <f t="shared" si="5148"/>
        <v>0</v>
      </c>
      <c r="P2613" s="43">
        <f t="shared" si="5149"/>
        <v>0</v>
      </c>
      <c r="Q2613" s="43">
        <f t="shared" si="5150"/>
        <v>0</v>
      </c>
      <c r="R2613" s="43">
        <f t="shared" si="5151"/>
        <v>0</v>
      </c>
      <c r="S2613" s="43">
        <f t="shared" si="5152"/>
        <v>0</v>
      </c>
      <c r="T2613" s="43">
        <f t="shared" si="5153"/>
        <v>0</v>
      </c>
      <c r="U2613" s="43">
        <v>0</v>
      </c>
      <c r="V2613" s="43">
        <f t="shared" si="5169"/>
        <v>555</v>
      </c>
      <c r="W2613" s="43">
        <f t="shared" si="5154"/>
        <v>0</v>
      </c>
      <c r="X2613" s="43">
        <f t="shared" si="5155"/>
        <v>0</v>
      </c>
      <c r="Y2613" s="43">
        <f t="shared" si="5156"/>
        <v>0</v>
      </c>
      <c r="Z2613" s="43">
        <f t="shared" si="5157"/>
        <v>0</v>
      </c>
      <c r="AA2613" s="43">
        <f t="shared" si="5158"/>
        <v>0</v>
      </c>
      <c r="AB2613" s="43">
        <f t="shared" si="5159"/>
        <v>555</v>
      </c>
      <c r="AC2613" s="44">
        <f t="shared" si="5160"/>
        <v>555</v>
      </c>
      <c r="AD2613" s="44">
        <f t="shared" si="5161"/>
        <v>555</v>
      </c>
      <c r="AE2613" s="45">
        <f t="shared" si="5139"/>
        <v>100</v>
      </c>
      <c r="AF2613" s="43">
        <f t="shared" si="5162"/>
        <v>555</v>
      </c>
      <c r="AG2613" s="43">
        <f t="shared" si="5163"/>
        <v>0</v>
      </c>
      <c r="AH2613" s="43">
        <f t="shared" si="5164"/>
        <v>0</v>
      </c>
      <c r="AI2613" s="43">
        <f t="shared" si="5165"/>
        <v>0</v>
      </c>
      <c r="AJ2613" s="43">
        <f t="shared" si="5166"/>
        <v>0</v>
      </c>
      <c r="AK2613" s="43">
        <f t="shared" si="5167"/>
        <v>0</v>
      </c>
      <c r="AL2613" s="43">
        <f t="shared" si="5140"/>
        <v>555</v>
      </c>
      <c r="AM2613" s="43">
        <f t="shared" si="5141"/>
        <v>0</v>
      </c>
      <c r="AN2613" s="2"/>
      <c r="AO2613" s="1"/>
      <c r="AP2613" s="1"/>
      <c r="AQ2613" s="1"/>
      <c r="AR2613" s="1"/>
      <c r="AS2613" s="1"/>
    </row>
    <row r="2614" ht="63">
      <c r="B2614" s="41" t="s">
        <v>852</v>
      </c>
      <c r="C2614" s="41" t="s">
        <v>41</v>
      </c>
      <c r="D2614" s="41" t="s">
        <v>43</v>
      </c>
      <c r="E2614" s="26" t="str">
        <f t="shared" si="5168"/>
        <v>0113</v>
      </c>
      <c r="F2614" s="41" t="s">
        <v>688</v>
      </c>
      <c r="G2614" s="41" t="s">
        <v>373</v>
      </c>
      <c r="H2614" s="42" t="s">
        <v>374</v>
      </c>
      <c r="I2614" s="43">
        <v>347.5</v>
      </c>
      <c r="J2614" s="43">
        <v>347.5</v>
      </c>
      <c r="K2614" s="43">
        <v>347.5</v>
      </c>
      <c r="L2614" s="43">
        <v>207.5</v>
      </c>
      <c r="M2614" s="43">
        <v>207.5</v>
      </c>
      <c r="N2614" s="43">
        <v>207.5</v>
      </c>
      <c r="O2614" s="43">
        <v>0</v>
      </c>
      <c r="P2614" s="43">
        <v>0</v>
      </c>
      <c r="Q2614" s="43">
        <v>0</v>
      </c>
      <c r="R2614" s="43">
        <v>0</v>
      </c>
      <c r="S2614" s="43">
        <v>0</v>
      </c>
      <c r="T2614" s="43">
        <v>0</v>
      </c>
      <c r="U2614" s="43">
        <v>0</v>
      </c>
      <c r="V2614" s="43">
        <f t="shared" si="5169"/>
        <v>555</v>
      </c>
      <c r="W2614" s="43"/>
      <c r="X2614" s="43"/>
      <c r="Y2614" s="43"/>
      <c r="Z2614" s="43"/>
      <c r="AA2614" s="43"/>
      <c r="AB2614" s="43">
        <v>555</v>
      </c>
      <c r="AC2614" s="44">
        <v>555</v>
      </c>
      <c r="AD2614" s="44">
        <v>555</v>
      </c>
      <c r="AE2614" s="45">
        <f t="shared" si="5139"/>
        <v>100</v>
      </c>
      <c r="AF2614" s="43">
        <v>555</v>
      </c>
      <c r="AG2614" s="43">
        <v>0</v>
      </c>
      <c r="AH2614" s="43">
        <v>0</v>
      </c>
      <c r="AI2614" s="43">
        <v>0</v>
      </c>
      <c r="AJ2614" s="43">
        <v>0</v>
      </c>
      <c r="AK2614" s="43">
        <v>0</v>
      </c>
      <c r="AL2614" s="43">
        <f t="shared" si="5140"/>
        <v>555</v>
      </c>
      <c r="AM2614" s="43">
        <f t="shared" si="5141"/>
        <v>0</v>
      </c>
      <c r="AN2614" s="19"/>
      <c r="AO2614" s="1"/>
      <c r="AP2614" s="1"/>
      <c r="AQ2614" s="1"/>
      <c r="AR2614" s="1"/>
      <c r="AS2614" s="1"/>
    </row>
    <row r="2615" ht="63">
      <c r="B2615" s="41" t="s">
        <v>852</v>
      </c>
      <c r="C2615" s="41" t="s">
        <v>41</v>
      </c>
      <c r="D2615" s="41" t="s">
        <v>43</v>
      </c>
      <c r="E2615" s="26" t="str">
        <f t="shared" si="5168"/>
        <v>0113</v>
      </c>
      <c r="F2615" s="41" t="s">
        <v>690</v>
      </c>
      <c r="G2615" s="41"/>
      <c r="H2615" s="42" t="s">
        <v>691</v>
      </c>
      <c r="I2615" s="43">
        <f t="shared" si="5142"/>
        <v>4022.1999999999998</v>
      </c>
      <c r="J2615" s="43">
        <f t="shared" si="5143"/>
        <v>4022.1999999999998</v>
      </c>
      <c r="K2615" s="43">
        <f t="shared" si="5144"/>
        <v>4022.1999999999998</v>
      </c>
      <c r="L2615" s="43">
        <f t="shared" si="5145"/>
        <v>1363.4000000000001</v>
      </c>
      <c r="M2615" s="43">
        <f t="shared" si="5146"/>
        <v>1363.4000000000001</v>
      </c>
      <c r="N2615" s="43">
        <f t="shared" si="5147"/>
        <v>1363.4000000000001</v>
      </c>
      <c r="O2615" s="43">
        <f t="shared" si="5148"/>
        <v>0</v>
      </c>
      <c r="P2615" s="43">
        <f t="shared" si="5149"/>
        <v>0</v>
      </c>
      <c r="Q2615" s="43">
        <f t="shared" si="5150"/>
        <v>0</v>
      </c>
      <c r="R2615" s="43">
        <f t="shared" si="5151"/>
        <v>0</v>
      </c>
      <c r="S2615" s="43">
        <f t="shared" si="5152"/>
        <v>0</v>
      </c>
      <c r="T2615" s="43">
        <f t="shared" si="5153"/>
        <v>0</v>
      </c>
      <c r="U2615" s="43">
        <v>0</v>
      </c>
      <c r="V2615" s="43">
        <f t="shared" si="5169"/>
        <v>5385.6000000000004</v>
      </c>
      <c r="W2615" s="43">
        <f t="shared" si="5154"/>
        <v>0</v>
      </c>
      <c r="X2615" s="43">
        <f t="shared" si="5155"/>
        <v>0</v>
      </c>
      <c r="Y2615" s="43">
        <f t="shared" si="5156"/>
        <v>0</v>
      </c>
      <c r="Z2615" s="43">
        <f t="shared" si="5157"/>
        <v>0</v>
      </c>
      <c r="AA2615" s="43">
        <f t="shared" si="5158"/>
        <v>0</v>
      </c>
      <c r="AB2615" s="43">
        <f t="shared" si="5159"/>
        <v>5919.1732899999997</v>
      </c>
      <c r="AC2615" s="44">
        <f t="shared" si="5160"/>
        <v>5919.1732899999997</v>
      </c>
      <c r="AD2615" s="44">
        <f t="shared" si="5161"/>
        <v>5919.1732899999997</v>
      </c>
      <c r="AE2615" s="45">
        <f t="shared" si="5139"/>
        <v>100</v>
      </c>
      <c r="AF2615" s="43">
        <f t="shared" si="5162"/>
        <v>5919.1989999999996</v>
      </c>
      <c r="AG2615" s="43">
        <f t="shared" si="5163"/>
        <v>0</v>
      </c>
      <c r="AH2615" s="43">
        <f t="shared" si="5164"/>
        <v>0</v>
      </c>
      <c r="AI2615" s="43">
        <f t="shared" si="5165"/>
        <v>0</v>
      </c>
      <c r="AJ2615" s="43">
        <f t="shared" si="5166"/>
        <v>0</v>
      </c>
      <c r="AK2615" s="43">
        <f t="shared" si="5167"/>
        <v>0</v>
      </c>
      <c r="AL2615" s="43">
        <f t="shared" si="5140"/>
        <v>5919.1989999999996</v>
      </c>
      <c r="AM2615" s="43">
        <f t="shared" si="5141"/>
        <v>-533.59899999999925</v>
      </c>
      <c r="AN2615" s="2"/>
      <c r="AR2615" s="1"/>
      <c r="AS2615" s="1"/>
    </row>
    <row r="2616" ht="31.5">
      <c r="B2616" s="41" t="s">
        <v>852</v>
      </c>
      <c r="C2616" s="41" t="s">
        <v>41</v>
      </c>
      <c r="D2616" s="41" t="s">
        <v>43</v>
      </c>
      <c r="E2616" s="26" t="str">
        <f t="shared" si="5168"/>
        <v>0113</v>
      </c>
      <c r="F2616" s="41" t="s">
        <v>692</v>
      </c>
      <c r="G2616" s="41"/>
      <c r="H2616" s="42" t="s">
        <v>693</v>
      </c>
      <c r="I2616" s="43">
        <f t="shared" si="5142"/>
        <v>4022.1999999999998</v>
      </c>
      <c r="J2616" s="43">
        <f t="shared" si="5143"/>
        <v>4022.1999999999998</v>
      </c>
      <c r="K2616" s="43">
        <f t="shared" si="5144"/>
        <v>4022.1999999999998</v>
      </c>
      <c r="L2616" s="43">
        <f t="shared" si="5145"/>
        <v>1363.4000000000001</v>
      </c>
      <c r="M2616" s="43">
        <f t="shared" si="5146"/>
        <v>1363.4000000000001</v>
      </c>
      <c r="N2616" s="43">
        <f t="shared" si="5147"/>
        <v>1363.4000000000001</v>
      </c>
      <c r="O2616" s="43">
        <f t="shared" si="5148"/>
        <v>0</v>
      </c>
      <c r="P2616" s="43">
        <f t="shared" si="5149"/>
        <v>0</v>
      </c>
      <c r="Q2616" s="43">
        <f t="shared" si="5150"/>
        <v>0</v>
      </c>
      <c r="R2616" s="43">
        <f t="shared" si="5151"/>
        <v>0</v>
      </c>
      <c r="S2616" s="43">
        <f t="shared" si="5152"/>
        <v>0</v>
      </c>
      <c r="T2616" s="43">
        <f t="shared" si="5153"/>
        <v>0</v>
      </c>
      <c r="U2616" s="43">
        <v>0</v>
      </c>
      <c r="V2616" s="43">
        <f t="shared" si="5169"/>
        <v>5385.6000000000004</v>
      </c>
      <c r="W2616" s="43">
        <f t="shared" si="5154"/>
        <v>0</v>
      </c>
      <c r="X2616" s="43">
        <f t="shared" si="5155"/>
        <v>0</v>
      </c>
      <c r="Y2616" s="43">
        <f t="shared" si="5156"/>
        <v>0</v>
      </c>
      <c r="Z2616" s="43">
        <f t="shared" si="5157"/>
        <v>0</v>
      </c>
      <c r="AA2616" s="43">
        <f t="shared" si="5158"/>
        <v>0</v>
      </c>
      <c r="AB2616" s="43">
        <f t="shared" si="5159"/>
        <v>5919.1732899999997</v>
      </c>
      <c r="AC2616" s="44">
        <f t="shared" si="5160"/>
        <v>5919.1732899999997</v>
      </c>
      <c r="AD2616" s="44">
        <f t="shared" si="5161"/>
        <v>5919.1732899999997</v>
      </c>
      <c r="AE2616" s="45">
        <f t="shared" si="5139"/>
        <v>100</v>
      </c>
      <c r="AF2616" s="43">
        <f t="shared" si="5162"/>
        <v>5919.1989999999996</v>
      </c>
      <c r="AG2616" s="43">
        <f t="shared" si="5163"/>
        <v>0</v>
      </c>
      <c r="AH2616" s="43">
        <f t="shared" si="5164"/>
        <v>0</v>
      </c>
      <c r="AI2616" s="43">
        <f t="shared" si="5165"/>
        <v>0</v>
      </c>
      <c r="AJ2616" s="43">
        <f t="shared" si="5166"/>
        <v>0</v>
      </c>
      <c r="AK2616" s="43">
        <f t="shared" si="5167"/>
        <v>0</v>
      </c>
      <c r="AL2616" s="43">
        <f t="shared" si="5140"/>
        <v>5919.1989999999996</v>
      </c>
      <c r="AM2616" s="43">
        <f t="shared" si="5141"/>
        <v>-533.59899999999925</v>
      </c>
      <c r="AN2616" s="2"/>
      <c r="AO2616" s="1"/>
      <c r="AP2616" s="1"/>
      <c r="AQ2616" s="1"/>
      <c r="AR2616" s="1"/>
      <c r="AS2616" s="1"/>
    </row>
    <row r="2617" ht="31.5">
      <c r="B2617" s="41" t="s">
        <v>852</v>
      </c>
      <c r="C2617" s="41" t="s">
        <v>41</v>
      </c>
      <c r="D2617" s="41" t="s">
        <v>43</v>
      </c>
      <c r="E2617" s="26" t="str">
        <f t="shared" si="5168"/>
        <v>0113</v>
      </c>
      <c r="F2617" s="41" t="s">
        <v>692</v>
      </c>
      <c r="G2617" s="41" t="s">
        <v>177</v>
      </c>
      <c r="H2617" s="42" t="s">
        <v>178</v>
      </c>
      <c r="I2617" s="43">
        <f t="shared" si="5142"/>
        <v>4022.1999999999998</v>
      </c>
      <c r="J2617" s="43">
        <f t="shared" si="5143"/>
        <v>4022.1999999999998</v>
      </c>
      <c r="K2617" s="43">
        <f t="shared" si="5144"/>
        <v>4022.1999999999998</v>
      </c>
      <c r="L2617" s="43">
        <f t="shared" si="5145"/>
        <v>1363.4000000000001</v>
      </c>
      <c r="M2617" s="43">
        <f t="shared" si="5146"/>
        <v>1363.4000000000001</v>
      </c>
      <c r="N2617" s="43">
        <f t="shared" si="5147"/>
        <v>1363.4000000000001</v>
      </c>
      <c r="O2617" s="43">
        <f t="shared" si="5148"/>
        <v>0</v>
      </c>
      <c r="P2617" s="43">
        <f t="shared" si="5149"/>
        <v>0</v>
      </c>
      <c r="Q2617" s="43">
        <f t="shared" si="5150"/>
        <v>0</v>
      </c>
      <c r="R2617" s="43">
        <f t="shared" si="5151"/>
        <v>0</v>
      </c>
      <c r="S2617" s="43">
        <f t="shared" si="5152"/>
        <v>0</v>
      </c>
      <c r="T2617" s="43">
        <f t="shared" si="5153"/>
        <v>0</v>
      </c>
      <c r="U2617" s="43">
        <v>0</v>
      </c>
      <c r="V2617" s="43">
        <f t="shared" si="5169"/>
        <v>5385.6000000000004</v>
      </c>
      <c r="W2617" s="43">
        <f t="shared" si="5154"/>
        <v>0</v>
      </c>
      <c r="X2617" s="43">
        <f t="shared" si="5155"/>
        <v>0</v>
      </c>
      <c r="Y2617" s="43">
        <f t="shared" si="5156"/>
        <v>0</v>
      </c>
      <c r="Z2617" s="43">
        <f t="shared" si="5157"/>
        <v>0</v>
      </c>
      <c r="AA2617" s="43">
        <f t="shared" si="5158"/>
        <v>0</v>
      </c>
      <c r="AB2617" s="43">
        <f t="shared" si="5159"/>
        <v>5919.1732899999997</v>
      </c>
      <c r="AC2617" s="44">
        <f t="shared" si="5160"/>
        <v>5919.1732899999997</v>
      </c>
      <c r="AD2617" s="44">
        <f t="shared" si="5161"/>
        <v>5919.1732899999997</v>
      </c>
      <c r="AE2617" s="45">
        <f t="shared" si="5139"/>
        <v>100</v>
      </c>
      <c r="AF2617" s="43">
        <f t="shared" si="5162"/>
        <v>5919.1989999999996</v>
      </c>
      <c r="AG2617" s="43">
        <f t="shared" si="5163"/>
        <v>0</v>
      </c>
      <c r="AH2617" s="43">
        <f t="shared" si="5164"/>
        <v>0</v>
      </c>
      <c r="AI2617" s="43">
        <f t="shared" si="5165"/>
        <v>0</v>
      </c>
      <c r="AJ2617" s="43">
        <f t="shared" si="5166"/>
        <v>0</v>
      </c>
      <c r="AK2617" s="43">
        <f t="shared" si="5167"/>
        <v>0</v>
      </c>
      <c r="AL2617" s="43">
        <f t="shared" si="5140"/>
        <v>5919.1989999999996</v>
      </c>
      <c r="AM2617" s="43">
        <f t="shared" si="5141"/>
        <v>-533.59899999999925</v>
      </c>
      <c r="AN2617" s="2"/>
      <c r="AO2617" s="1"/>
      <c r="AP2617" s="1"/>
      <c r="AQ2617" s="1"/>
      <c r="AR2617" s="1"/>
      <c r="AS2617" s="1"/>
    </row>
    <row r="2618" ht="63">
      <c r="B2618" s="41" t="s">
        <v>852</v>
      </c>
      <c r="C2618" s="41" t="s">
        <v>41</v>
      </c>
      <c r="D2618" s="41" t="s">
        <v>43</v>
      </c>
      <c r="E2618" s="26" t="str">
        <f t="shared" si="5168"/>
        <v>0113</v>
      </c>
      <c r="F2618" s="41" t="s">
        <v>692</v>
      </c>
      <c r="G2618" s="41" t="s">
        <v>373</v>
      </c>
      <c r="H2618" s="42" t="s">
        <v>374</v>
      </c>
      <c r="I2618" s="43">
        <v>4022.1999999999998</v>
      </c>
      <c r="J2618" s="43">
        <v>4022.1999999999998</v>
      </c>
      <c r="K2618" s="43">
        <v>4022.1999999999998</v>
      </c>
      <c r="L2618" s="43">
        <v>1363.4000000000001</v>
      </c>
      <c r="M2618" s="43">
        <v>1363.4000000000001</v>
      </c>
      <c r="N2618" s="43">
        <v>1363.4000000000001</v>
      </c>
      <c r="O2618" s="43">
        <v>0</v>
      </c>
      <c r="P2618" s="43">
        <v>0</v>
      </c>
      <c r="Q2618" s="43">
        <v>0</v>
      </c>
      <c r="R2618" s="43">
        <v>0</v>
      </c>
      <c r="S2618" s="43">
        <v>0</v>
      </c>
      <c r="T2618" s="43">
        <v>0</v>
      </c>
      <c r="U2618" s="43">
        <v>0</v>
      </c>
      <c r="V2618" s="43">
        <f t="shared" si="5169"/>
        <v>5385.6000000000004</v>
      </c>
      <c r="W2618" s="43"/>
      <c r="X2618" s="43"/>
      <c r="Y2618" s="43"/>
      <c r="Z2618" s="43"/>
      <c r="AA2618" s="43"/>
      <c r="AB2618" s="43">
        <v>5919.1732899999997</v>
      </c>
      <c r="AC2618" s="44">
        <v>5919.1732899999997</v>
      </c>
      <c r="AD2618" s="44">
        <v>5919.1732899999997</v>
      </c>
      <c r="AE2618" s="45">
        <f t="shared" si="5139"/>
        <v>100</v>
      </c>
      <c r="AF2618" s="43">
        <v>5919.1989999999996</v>
      </c>
      <c r="AG2618" s="43">
        <v>0</v>
      </c>
      <c r="AH2618" s="43">
        <v>0</v>
      </c>
      <c r="AI2618" s="43">
        <v>0</v>
      </c>
      <c r="AJ2618" s="43">
        <v>0</v>
      </c>
      <c r="AK2618" s="43">
        <v>0</v>
      </c>
      <c r="AL2618" s="43">
        <f t="shared" si="5140"/>
        <v>5919.1989999999996</v>
      </c>
      <c r="AM2618" s="43">
        <f t="shared" si="5141"/>
        <v>-533.59899999999925</v>
      </c>
      <c r="AN2618" s="19"/>
      <c r="AO2618" s="1"/>
      <c r="AP2618" s="1"/>
      <c r="AQ2618" s="1"/>
      <c r="AR2618" s="1"/>
      <c r="AS2618" s="1"/>
    </row>
    <row r="2619" ht="47.25">
      <c r="B2619" s="41" t="s">
        <v>852</v>
      </c>
      <c r="C2619" s="41" t="s">
        <v>41</v>
      </c>
      <c r="D2619" s="41" t="s">
        <v>43</v>
      </c>
      <c r="E2619" s="26" t="str">
        <f t="shared" si="5168"/>
        <v>0113</v>
      </c>
      <c r="F2619" s="41" t="s">
        <v>694</v>
      </c>
      <c r="G2619" s="41"/>
      <c r="H2619" s="42" t="s">
        <v>695</v>
      </c>
      <c r="I2619" s="43">
        <f t="shared" si="5142"/>
        <v>4751.0999999999995</v>
      </c>
      <c r="J2619" s="43">
        <f t="shared" si="5143"/>
        <v>4751.0999999999995</v>
      </c>
      <c r="K2619" s="43">
        <f t="shared" si="5144"/>
        <v>4751.0999999999995</v>
      </c>
      <c r="L2619" s="43">
        <f t="shared" si="5145"/>
        <v>232.80000000000001</v>
      </c>
      <c r="M2619" s="43">
        <f t="shared" si="5146"/>
        <v>432.19999999999999</v>
      </c>
      <c r="N2619" s="43">
        <f t="shared" si="5147"/>
        <v>639.5</v>
      </c>
      <c r="O2619" s="43">
        <f t="shared" si="5148"/>
        <v>0</v>
      </c>
      <c r="P2619" s="43">
        <f t="shared" si="5149"/>
        <v>0</v>
      </c>
      <c r="Q2619" s="43">
        <f t="shared" si="5150"/>
        <v>143.77600000000001</v>
      </c>
      <c r="R2619" s="43">
        <f t="shared" si="5151"/>
        <v>2888.8829999999998</v>
      </c>
      <c r="S2619" s="43">
        <f t="shared" si="5152"/>
        <v>0</v>
      </c>
      <c r="T2619" s="43">
        <f t="shared" si="5153"/>
        <v>0</v>
      </c>
      <c r="U2619" s="43">
        <v>0</v>
      </c>
      <c r="V2619" s="43">
        <f t="shared" si="5169"/>
        <v>8016.5589999999993</v>
      </c>
      <c r="W2619" s="43">
        <f t="shared" si="5154"/>
        <v>0</v>
      </c>
      <c r="X2619" s="43">
        <f t="shared" si="5155"/>
        <v>0</v>
      </c>
      <c r="Y2619" s="43">
        <f t="shared" si="5156"/>
        <v>0</v>
      </c>
      <c r="Z2619" s="43">
        <f t="shared" si="5157"/>
        <v>0</v>
      </c>
      <c r="AA2619" s="43">
        <f t="shared" si="5158"/>
        <v>0</v>
      </c>
      <c r="AB2619" s="43">
        <f t="shared" si="5159"/>
        <v>3844.5644899999998</v>
      </c>
      <c r="AC2619" s="44">
        <f t="shared" si="5160"/>
        <v>7796.81387</v>
      </c>
      <c r="AD2619" s="44">
        <f t="shared" si="5161"/>
        <v>7796.7881799999996</v>
      </c>
      <c r="AE2619" s="45">
        <f t="shared" si="5139"/>
        <v>99.999670506434697</v>
      </c>
      <c r="AF2619" s="43">
        <f t="shared" si="5162"/>
        <v>8016.5590000000002</v>
      </c>
      <c r="AG2619" s="43">
        <f t="shared" si="5163"/>
        <v>0</v>
      </c>
      <c r="AH2619" s="43">
        <f t="shared" si="5164"/>
        <v>0</v>
      </c>
      <c r="AI2619" s="43">
        <f t="shared" si="5165"/>
        <v>0</v>
      </c>
      <c r="AJ2619" s="43">
        <f t="shared" si="5166"/>
        <v>0</v>
      </c>
      <c r="AK2619" s="43">
        <f t="shared" si="5167"/>
        <v>0</v>
      </c>
      <c r="AL2619" s="43">
        <f t="shared" si="5140"/>
        <v>8016.5590000000002</v>
      </c>
      <c r="AM2619" s="43">
        <f t="shared" si="5141"/>
        <v>-9.0949470177292824e-13</v>
      </c>
      <c r="AN2619" s="2"/>
      <c r="AR2619" s="1"/>
      <c r="AS2619" s="1"/>
    </row>
    <row r="2620" ht="31.5">
      <c r="B2620" s="41" t="s">
        <v>852</v>
      </c>
      <c r="C2620" s="41" t="s">
        <v>41</v>
      </c>
      <c r="D2620" s="41" t="s">
        <v>43</v>
      </c>
      <c r="E2620" s="26" t="str">
        <f t="shared" si="5168"/>
        <v>0113</v>
      </c>
      <c r="F2620" s="41" t="s">
        <v>696</v>
      </c>
      <c r="G2620" s="41"/>
      <c r="H2620" s="42" t="s">
        <v>697</v>
      </c>
      <c r="I2620" s="43">
        <f>I2621+I2623</f>
        <v>4751.0999999999995</v>
      </c>
      <c r="J2620" s="43">
        <f>J2621+J2623</f>
        <v>4751.0999999999995</v>
      </c>
      <c r="K2620" s="43">
        <f>K2621+K2623</f>
        <v>4751.0999999999995</v>
      </c>
      <c r="L2620" s="43">
        <f>L2621+L2623</f>
        <v>232.80000000000001</v>
      </c>
      <c r="M2620" s="43">
        <f>M2621+M2623</f>
        <v>432.19999999999999</v>
      </c>
      <c r="N2620" s="43">
        <f>N2621+N2623</f>
        <v>639.5</v>
      </c>
      <c r="O2620" s="43">
        <f>O2621+O2623</f>
        <v>0</v>
      </c>
      <c r="P2620" s="43">
        <f>P2621+P2623</f>
        <v>0</v>
      </c>
      <c r="Q2620" s="43">
        <f>Q2621+Q2623</f>
        <v>143.77600000000001</v>
      </c>
      <c r="R2620" s="43">
        <f>R2621+R2623</f>
        <v>2888.8829999999998</v>
      </c>
      <c r="S2620" s="43">
        <f>S2621+S2623</f>
        <v>0</v>
      </c>
      <c r="T2620" s="43">
        <f>T2621+T2623</f>
        <v>0</v>
      </c>
      <c r="U2620" s="43">
        <v>0</v>
      </c>
      <c r="V2620" s="43">
        <f t="shared" si="5169"/>
        <v>8016.5589999999993</v>
      </c>
      <c r="W2620" s="43">
        <f>W2621+W2623</f>
        <v>0</v>
      </c>
      <c r="X2620" s="43">
        <f>X2621+X2623</f>
        <v>0</v>
      </c>
      <c r="Y2620" s="43">
        <f>Y2621+Y2623</f>
        <v>0</v>
      </c>
      <c r="Z2620" s="43">
        <f>Z2621+Z2623</f>
        <v>0</v>
      </c>
      <c r="AA2620" s="43">
        <f>AA2621+AA2623</f>
        <v>0</v>
      </c>
      <c r="AB2620" s="43">
        <f>AB2621+AB2623</f>
        <v>3844.5644899999998</v>
      </c>
      <c r="AC2620" s="44">
        <f>AC2621+AC2623</f>
        <v>7796.81387</v>
      </c>
      <c r="AD2620" s="44">
        <f>AD2621+AD2623</f>
        <v>7796.7881799999996</v>
      </c>
      <c r="AE2620" s="45">
        <f t="shared" si="5139"/>
        <v>99.999670506434697</v>
      </c>
      <c r="AF2620" s="43">
        <f>AF2621+AF2623</f>
        <v>8016.5590000000002</v>
      </c>
      <c r="AG2620" s="43">
        <f>AG2621+AG2623</f>
        <v>0</v>
      </c>
      <c r="AH2620" s="43">
        <f>AH2621+AH2623</f>
        <v>0</v>
      </c>
      <c r="AI2620" s="43">
        <f>AI2621+AI2623</f>
        <v>0</v>
      </c>
      <c r="AJ2620" s="43">
        <f>AJ2621+AJ2623</f>
        <v>0</v>
      </c>
      <c r="AK2620" s="43">
        <f>AK2621+AK2623</f>
        <v>0</v>
      </c>
      <c r="AL2620" s="43">
        <f t="shared" si="5140"/>
        <v>8016.5590000000002</v>
      </c>
      <c r="AM2620" s="43">
        <f t="shared" si="5141"/>
        <v>-9.0949470177292824e-13</v>
      </c>
      <c r="AN2620" s="2"/>
      <c r="AO2620" s="1"/>
      <c r="AP2620" s="1"/>
      <c r="AQ2620" s="1"/>
      <c r="AR2620" s="1"/>
      <c r="AS2620" s="1"/>
    </row>
    <row r="2621" ht="31.5">
      <c r="B2621" s="41" t="s">
        <v>852</v>
      </c>
      <c r="C2621" s="41" t="s">
        <v>41</v>
      </c>
      <c r="D2621" s="41" t="s">
        <v>43</v>
      </c>
      <c r="E2621" s="26" t="str">
        <f t="shared" si="5168"/>
        <v>0113</v>
      </c>
      <c r="F2621" s="41" t="s">
        <v>696</v>
      </c>
      <c r="G2621" s="41" t="s">
        <v>53</v>
      </c>
      <c r="H2621" s="42" t="s">
        <v>54</v>
      </c>
      <c r="I2621" s="43">
        <f>I2622</f>
        <v>4642.3999999999996</v>
      </c>
      <c r="J2621" s="43">
        <f>J2622</f>
        <v>4642.3999999999996</v>
      </c>
      <c r="K2621" s="43">
        <f>K2622</f>
        <v>4642.3999999999996</v>
      </c>
      <c r="L2621" s="43">
        <f>L2622</f>
        <v>232.80000000000001</v>
      </c>
      <c r="M2621" s="43">
        <f>M2622</f>
        <v>432.19999999999999</v>
      </c>
      <c r="N2621" s="43">
        <f>N2622</f>
        <v>639.5</v>
      </c>
      <c r="O2621" s="43">
        <f>O2622</f>
        <v>0</v>
      </c>
      <c r="P2621" s="43">
        <f>P2622</f>
        <v>0</v>
      </c>
      <c r="Q2621" s="43">
        <f>Q2622</f>
        <v>143.77600000000001</v>
      </c>
      <c r="R2621" s="43">
        <f>R2622</f>
        <v>2888.8829999999998</v>
      </c>
      <c r="S2621" s="43">
        <f>S2622</f>
        <v>0</v>
      </c>
      <c r="T2621" s="43">
        <f>T2622</f>
        <v>0</v>
      </c>
      <c r="U2621" s="43">
        <v>0</v>
      </c>
      <c r="V2621" s="43">
        <f t="shared" si="5169"/>
        <v>7907.8589999999995</v>
      </c>
      <c r="W2621" s="43">
        <f>W2622</f>
        <v>0</v>
      </c>
      <c r="X2621" s="43">
        <f>X2622</f>
        <v>0</v>
      </c>
      <c r="Y2621" s="43">
        <f>Y2622</f>
        <v>0</v>
      </c>
      <c r="Z2621" s="43">
        <f>Z2622</f>
        <v>0</v>
      </c>
      <c r="AA2621" s="43">
        <f>AA2622</f>
        <v>0</v>
      </c>
      <c r="AB2621" s="43">
        <f>AB2622</f>
        <v>3741.5114899999999</v>
      </c>
      <c r="AC2621" s="44">
        <f>AC2622</f>
        <v>7693.7608700000001</v>
      </c>
      <c r="AD2621" s="44">
        <f>AD2622</f>
        <v>7693.7351799999997</v>
      </c>
      <c r="AE2621" s="45">
        <f t="shared" si="5139"/>
        <v>99.999666093079384</v>
      </c>
      <c r="AF2621" s="43">
        <f>AF2622</f>
        <v>7907.8349699999999</v>
      </c>
      <c r="AG2621" s="43">
        <f>AG2622</f>
        <v>0</v>
      </c>
      <c r="AH2621" s="43">
        <f>AH2622</f>
        <v>0</v>
      </c>
      <c r="AI2621" s="43">
        <f>AI2622</f>
        <v>0</v>
      </c>
      <c r="AJ2621" s="43">
        <f>AJ2622</f>
        <v>0</v>
      </c>
      <c r="AK2621" s="43">
        <f>AK2622</f>
        <v>0</v>
      </c>
      <c r="AL2621" s="43">
        <f t="shared" si="5140"/>
        <v>7907.8349699999999</v>
      </c>
      <c r="AM2621" s="43">
        <f t="shared" si="5141"/>
        <v>0.024029999999584106</v>
      </c>
      <c r="AN2621" s="2"/>
      <c r="AR2621" s="1"/>
      <c r="AS2621" s="1"/>
    </row>
    <row r="2622" ht="31.5">
      <c r="B2622" s="41" t="s">
        <v>852</v>
      </c>
      <c r="C2622" s="41" t="s">
        <v>41</v>
      </c>
      <c r="D2622" s="41" t="s">
        <v>43</v>
      </c>
      <c r="E2622" s="26" t="str">
        <f t="shared" si="5168"/>
        <v>0113</v>
      </c>
      <c r="F2622" s="41" t="s">
        <v>696</v>
      </c>
      <c r="G2622" s="41" t="s">
        <v>55</v>
      </c>
      <c r="H2622" s="42" t="s">
        <v>56</v>
      </c>
      <c r="I2622" s="43">
        <v>4642.3999999999996</v>
      </c>
      <c r="J2622" s="43">
        <v>4642.3999999999996</v>
      </c>
      <c r="K2622" s="43">
        <v>4642.3999999999996</v>
      </c>
      <c r="L2622" s="43">
        <v>232.80000000000001</v>
      </c>
      <c r="M2622" s="43">
        <v>432.19999999999999</v>
      </c>
      <c r="N2622" s="43">
        <v>639.5</v>
      </c>
      <c r="O2622" s="43">
        <v>0</v>
      </c>
      <c r="P2622" s="43">
        <v>0</v>
      </c>
      <c r="Q2622" s="43">
        <v>143.77600000000001</v>
      </c>
      <c r="R2622" s="43">
        <v>2888.8829999999998</v>
      </c>
      <c r="S2622" s="43">
        <v>0</v>
      </c>
      <c r="T2622" s="43">
        <v>0</v>
      </c>
      <c r="U2622" s="43">
        <v>0</v>
      </c>
      <c r="V2622" s="43">
        <f t="shared" si="5169"/>
        <v>7907.8589999999995</v>
      </c>
      <c r="W2622" s="43"/>
      <c r="X2622" s="43"/>
      <c r="Y2622" s="43"/>
      <c r="Z2622" s="43"/>
      <c r="AA2622" s="43"/>
      <c r="AB2622" s="43">
        <v>3741.5114899999999</v>
      </c>
      <c r="AC2622" s="44">
        <v>7693.7608700000001</v>
      </c>
      <c r="AD2622" s="44">
        <v>7693.7351799999997</v>
      </c>
      <c r="AE2622" s="45">
        <f t="shared" si="5139"/>
        <v>99.999666093079384</v>
      </c>
      <c r="AF2622" s="43">
        <v>7907.8349699999999</v>
      </c>
      <c r="AG2622" s="43">
        <v>0</v>
      </c>
      <c r="AH2622" s="43">
        <v>0</v>
      </c>
      <c r="AI2622" s="43">
        <v>0</v>
      </c>
      <c r="AJ2622" s="43">
        <v>0</v>
      </c>
      <c r="AK2622" s="43">
        <v>0</v>
      </c>
      <c r="AL2622" s="43">
        <f t="shared" si="5140"/>
        <v>7907.8349699999999</v>
      </c>
      <c r="AM2622" s="43">
        <f t="shared" si="5141"/>
        <v>0.024029999999584106</v>
      </c>
      <c r="AN2622" s="19"/>
      <c r="AO2622" s="1"/>
      <c r="AP2622" s="1"/>
      <c r="AQ2622" s="1"/>
      <c r="AR2622" s="1"/>
      <c r="AS2622" s="1"/>
    </row>
    <row r="2623">
      <c r="B2623" s="41" t="s">
        <v>852</v>
      </c>
      <c r="C2623" s="41" t="s">
        <v>41</v>
      </c>
      <c r="D2623" s="41" t="s">
        <v>43</v>
      </c>
      <c r="E2623" s="26" t="str">
        <f t="shared" si="5168"/>
        <v>0113</v>
      </c>
      <c r="F2623" s="41" t="s">
        <v>696</v>
      </c>
      <c r="G2623" s="41" t="s">
        <v>59</v>
      </c>
      <c r="H2623" s="42" t="s">
        <v>60</v>
      </c>
      <c r="I2623" s="43">
        <f>I2624</f>
        <v>108.7</v>
      </c>
      <c r="J2623" s="43">
        <f>J2624</f>
        <v>108.7</v>
      </c>
      <c r="K2623" s="43">
        <f>K2624</f>
        <v>108.7</v>
      </c>
      <c r="L2623" s="43">
        <f>L2624</f>
        <v>0</v>
      </c>
      <c r="M2623" s="43">
        <f>M2624</f>
        <v>0</v>
      </c>
      <c r="N2623" s="43">
        <f>N2624</f>
        <v>0</v>
      </c>
      <c r="O2623" s="43">
        <f>O2624</f>
        <v>0</v>
      </c>
      <c r="P2623" s="43">
        <f>P2624</f>
        <v>0</v>
      </c>
      <c r="Q2623" s="43">
        <f>Q2624</f>
        <v>0</v>
      </c>
      <c r="R2623" s="43">
        <f>R2624</f>
        <v>0</v>
      </c>
      <c r="S2623" s="43">
        <f>S2624</f>
        <v>0</v>
      </c>
      <c r="T2623" s="43">
        <f>T2624</f>
        <v>0</v>
      </c>
      <c r="U2623" s="43">
        <v>0</v>
      </c>
      <c r="V2623" s="43">
        <f t="shared" si="5169"/>
        <v>108.7</v>
      </c>
      <c r="W2623" s="43">
        <f>W2624</f>
        <v>0</v>
      </c>
      <c r="X2623" s="43">
        <f>X2624</f>
        <v>0</v>
      </c>
      <c r="Y2623" s="43">
        <f>Y2624</f>
        <v>0</v>
      </c>
      <c r="Z2623" s="43">
        <f>Z2624</f>
        <v>0</v>
      </c>
      <c r="AA2623" s="43">
        <f>AA2624</f>
        <v>0</v>
      </c>
      <c r="AB2623" s="43">
        <f>AB2624</f>
        <v>103.053</v>
      </c>
      <c r="AC2623" s="44">
        <f>AC2624</f>
        <v>103.053</v>
      </c>
      <c r="AD2623" s="44">
        <f>AD2624</f>
        <v>103.053</v>
      </c>
      <c r="AE2623" s="45">
        <f t="shared" si="5139"/>
        <v>100</v>
      </c>
      <c r="AF2623" s="43">
        <f>AF2624</f>
        <v>108.72403</v>
      </c>
      <c r="AG2623" s="43">
        <f>AG2624</f>
        <v>0</v>
      </c>
      <c r="AH2623" s="43">
        <f>AH2624</f>
        <v>0</v>
      </c>
      <c r="AI2623" s="43">
        <f>AI2624</f>
        <v>0</v>
      </c>
      <c r="AJ2623" s="43">
        <f>AJ2624</f>
        <v>0</v>
      </c>
      <c r="AK2623" s="43">
        <f>AK2624</f>
        <v>0</v>
      </c>
      <c r="AL2623" s="43">
        <f t="shared" si="5140"/>
        <v>108.72403</v>
      </c>
      <c r="AM2623" s="43">
        <f t="shared" si="5141"/>
        <v>-0.024029999999996221</v>
      </c>
      <c r="AN2623" s="2"/>
      <c r="AO2623" s="1"/>
      <c r="AP2623" s="1"/>
      <c r="AQ2623" s="1"/>
      <c r="AR2623" s="1"/>
      <c r="AS2623" s="1"/>
    </row>
    <row r="2624">
      <c r="B2624" s="41" t="s">
        <v>852</v>
      </c>
      <c r="C2624" s="41" t="s">
        <v>41</v>
      </c>
      <c r="D2624" s="41" t="s">
        <v>43</v>
      </c>
      <c r="E2624" s="26" t="str">
        <f t="shared" si="5168"/>
        <v>0113</v>
      </c>
      <c r="F2624" s="41" t="s">
        <v>696</v>
      </c>
      <c r="G2624" s="41" t="s">
        <v>63</v>
      </c>
      <c r="H2624" s="42" t="s">
        <v>64</v>
      </c>
      <c r="I2624" s="43">
        <v>108.7</v>
      </c>
      <c r="J2624" s="43">
        <v>108.7</v>
      </c>
      <c r="K2624" s="43">
        <v>108.7</v>
      </c>
      <c r="L2624" s="43"/>
      <c r="M2624" s="43"/>
      <c r="N2624" s="43"/>
      <c r="O2624" s="43">
        <v>0</v>
      </c>
      <c r="P2624" s="43">
        <v>0</v>
      </c>
      <c r="Q2624" s="43">
        <v>0</v>
      </c>
      <c r="R2624" s="43">
        <v>0</v>
      </c>
      <c r="S2624" s="43">
        <v>0</v>
      </c>
      <c r="T2624" s="43">
        <v>0</v>
      </c>
      <c r="U2624" s="43">
        <v>0</v>
      </c>
      <c r="V2624" s="43">
        <f t="shared" si="5169"/>
        <v>108.7</v>
      </c>
      <c r="W2624" s="43"/>
      <c r="X2624" s="43"/>
      <c r="Y2624" s="43"/>
      <c r="Z2624" s="43"/>
      <c r="AA2624" s="43"/>
      <c r="AB2624" s="43">
        <v>103.053</v>
      </c>
      <c r="AC2624" s="44">
        <v>103.053</v>
      </c>
      <c r="AD2624" s="44">
        <v>103.053</v>
      </c>
      <c r="AE2624" s="45">
        <f t="shared" si="5139"/>
        <v>100</v>
      </c>
      <c r="AF2624" s="43">
        <v>108.72403</v>
      </c>
      <c r="AG2624" s="43">
        <v>0</v>
      </c>
      <c r="AH2624" s="43">
        <v>0</v>
      </c>
      <c r="AI2624" s="43">
        <v>0</v>
      </c>
      <c r="AJ2624" s="43">
        <v>0</v>
      </c>
      <c r="AK2624" s="43">
        <v>0</v>
      </c>
      <c r="AL2624" s="43">
        <f t="shared" si="5140"/>
        <v>108.72403</v>
      </c>
      <c r="AM2624" s="43">
        <f t="shared" si="5141"/>
        <v>-0.024029999999996221</v>
      </c>
      <c r="AN2624" s="19"/>
      <c r="AO2624" s="1"/>
      <c r="AP2624" s="1"/>
      <c r="AQ2624" s="1"/>
      <c r="AR2624" s="1"/>
      <c r="AS2624" s="1"/>
    </row>
    <row r="2625" ht="31.5" hidden="1">
      <c r="B2625" s="41" t="s">
        <v>852</v>
      </c>
      <c r="C2625" s="41" t="s">
        <v>41</v>
      </c>
      <c r="D2625" s="41" t="s">
        <v>43</v>
      </c>
      <c r="E2625" s="26" t="str">
        <f t="shared" si="5168"/>
        <v>0113</v>
      </c>
      <c r="F2625" s="41" t="s">
        <v>345</v>
      </c>
      <c r="G2625" s="41"/>
      <c r="H2625" s="42" t="s">
        <v>346</v>
      </c>
      <c r="I2625" s="43">
        <f>I2626</f>
        <v>0</v>
      </c>
      <c r="J2625" s="43">
        <f>J2626</f>
        <v>0</v>
      </c>
      <c r="K2625" s="43">
        <f>K2626</f>
        <v>0</v>
      </c>
      <c r="L2625" s="43">
        <f>L2626</f>
        <v>0</v>
      </c>
      <c r="M2625" s="43">
        <f>M2626</f>
        <v>0</v>
      </c>
      <c r="N2625" s="43">
        <f>N2626</f>
        <v>0</v>
      </c>
      <c r="O2625" s="43">
        <f>O2626</f>
        <v>0</v>
      </c>
      <c r="P2625" s="43">
        <f>P2626</f>
        <v>0</v>
      </c>
      <c r="Q2625" s="43">
        <f>Q2626</f>
        <v>0</v>
      </c>
      <c r="R2625" s="43">
        <f>R2626</f>
        <v>0</v>
      </c>
      <c r="S2625" s="43">
        <f>S2626</f>
        <v>0</v>
      </c>
      <c r="T2625" s="43">
        <f>T2626</f>
        <v>0</v>
      </c>
      <c r="U2625" s="43">
        <v>0</v>
      </c>
      <c r="V2625" s="43">
        <f t="shared" si="5169"/>
        <v>0</v>
      </c>
      <c r="W2625" s="43">
        <f>W2626</f>
        <v>0</v>
      </c>
      <c r="X2625" s="43">
        <f>X2626</f>
        <v>0</v>
      </c>
      <c r="Y2625" s="43">
        <f>Y2626</f>
        <v>0</v>
      </c>
      <c r="Z2625" s="43">
        <f>Z2626</f>
        <v>0</v>
      </c>
      <c r="AA2625" s="43">
        <f>AA2626</f>
        <v>0</v>
      </c>
      <c r="AB2625" s="43">
        <f>AB2626</f>
        <v>0</v>
      </c>
      <c r="AC2625" s="44">
        <f>AC2626</f>
        <v>0</v>
      </c>
      <c r="AD2625" s="44">
        <f>AD2626</f>
        <v>0</v>
      </c>
      <c r="AE2625" s="45" t="e">
        <f t="shared" si="5139"/>
        <v>#DIV/0!</v>
      </c>
      <c r="AF2625" s="46">
        <f>AF2626</f>
        <v>0</v>
      </c>
      <c r="AG2625" s="46">
        <f>AG2626</f>
        <v>0</v>
      </c>
      <c r="AH2625" s="47">
        <f>AH2626</f>
        <v>0</v>
      </c>
      <c r="AI2625" s="47">
        <f>AI2626</f>
        <v>0</v>
      </c>
      <c r="AJ2625" s="47">
        <f>AJ2626</f>
        <v>0</v>
      </c>
      <c r="AK2625" s="47">
        <f>AK2626</f>
        <v>0</v>
      </c>
      <c r="AL2625" s="47">
        <f t="shared" si="5140"/>
        <v>0</v>
      </c>
      <c r="AM2625" s="47">
        <f t="shared" si="5141"/>
        <v>0</v>
      </c>
      <c r="AN2625" s="48" t="s">
        <v>36</v>
      </c>
      <c r="AO2625" s="1"/>
      <c r="AP2625" s="1"/>
      <c r="AQ2625" s="1"/>
      <c r="AR2625" s="1"/>
      <c r="AS2625" s="1"/>
    </row>
    <row r="2626" ht="63" hidden="1">
      <c r="B2626" s="41" t="s">
        <v>852</v>
      </c>
      <c r="C2626" s="41" t="s">
        <v>41</v>
      </c>
      <c r="D2626" s="41" t="s">
        <v>43</v>
      </c>
      <c r="E2626" s="26" t="str">
        <f t="shared" si="5168"/>
        <v>0113</v>
      </c>
      <c r="F2626" s="41" t="s">
        <v>347</v>
      </c>
      <c r="G2626" s="41"/>
      <c r="H2626" s="42" t="s">
        <v>348</v>
      </c>
      <c r="I2626" s="43">
        <f>I2627+I2630</f>
        <v>0</v>
      </c>
      <c r="J2626" s="43">
        <f>J2627+J2630</f>
        <v>0</v>
      </c>
      <c r="K2626" s="43">
        <f>K2627+K2630</f>
        <v>0</v>
      </c>
      <c r="L2626" s="43">
        <f>L2627+L2630</f>
        <v>0</v>
      </c>
      <c r="M2626" s="43">
        <f>M2627+M2630</f>
        <v>0</v>
      </c>
      <c r="N2626" s="43">
        <f>N2627+N2630</f>
        <v>0</v>
      </c>
      <c r="O2626" s="43">
        <f>O2627+O2630</f>
        <v>0</v>
      </c>
      <c r="P2626" s="43">
        <f>P2627+P2630</f>
        <v>0</v>
      </c>
      <c r="Q2626" s="43">
        <f>Q2627+Q2630</f>
        <v>0</v>
      </c>
      <c r="R2626" s="43">
        <f>R2627+R2630</f>
        <v>0</v>
      </c>
      <c r="S2626" s="43">
        <f>S2627+S2630</f>
        <v>0</v>
      </c>
      <c r="T2626" s="43">
        <f>T2627+T2630</f>
        <v>0</v>
      </c>
      <c r="U2626" s="43">
        <v>0</v>
      </c>
      <c r="V2626" s="43">
        <f t="shared" si="5169"/>
        <v>0</v>
      </c>
      <c r="W2626" s="43">
        <f>W2627+W2630</f>
        <v>0</v>
      </c>
      <c r="X2626" s="43">
        <f>X2627+X2630</f>
        <v>0</v>
      </c>
      <c r="Y2626" s="43">
        <f>Y2627+Y2630</f>
        <v>0</v>
      </c>
      <c r="Z2626" s="43">
        <f>Z2627+Z2630</f>
        <v>0</v>
      </c>
      <c r="AA2626" s="43">
        <f>AA2627+AA2630</f>
        <v>0</v>
      </c>
      <c r="AB2626" s="43">
        <f>AB2627+AB2630</f>
        <v>0</v>
      </c>
      <c r="AC2626" s="44">
        <f>AC2627+AC2630</f>
        <v>0</v>
      </c>
      <c r="AD2626" s="44">
        <f>AD2627+AD2630</f>
        <v>0</v>
      </c>
      <c r="AE2626" s="45" t="e">
        <f t="shared" si="5139"/>
        <v>#DIV/0!</v>
      </c>
      <c r="AF2626" s="46">
        <f>AF2627+AF2630</f>
        <v>0</v>
      </c>
      <c r="AG2626" s="46">
        <f>AG2627+AG2630</f>
        <v>0</v>
      </c>
      <c r="AH2626" s="47">
        <f>AH2627+AH2630</f>
        <v>0</v>
      </c>
      <c r="AI2626" s="47">
        <f>AI2627+AI2630</f>
        <v>0</v>
      </c>
      <c r="AJ2626" s="47">
        <f>AJ2627+AJ2630</f>
        <v>0</v>
      </c>
      <c r="AK2626" s="47">
        <f>AK2627+AK2630</f>
        <v>0</v>
      </c>
      <c r="AL2626" s="47">
        <f t="shared" si="5140"/>
        <v>0</v>
      </c>
      <c r="AM2626" s="47">
        <f t="shared" si="5141"/>
        <v>0</v>
      </c>
      <c r="AN2626" s="48" t="s">
        <v>36</v>
      </c>
      <c r="AR2626" s="1"/>
      <c r="AS2626" s="1"/>
    </row>
    <row r="2627" ht="78.75" hidden="1">
      <c r="B2627" s="41" t="s">
        <v>852</v>
      </c>
      <c r="C2627" s="41" t="s">
        <v>41</v>
      </c>
      <c r="D2627" s="41" t="s">
        <v>43</v>
      </c>
      <c r="E2627" s="26" t="str">
        <f t="shared" si="5168"/>
        <v>0113</v>
      </c>
      <c r="F2627" s="41" t="s">
        <v>398</v>
      </c>
      <c r="G2627" s="41"/>
      <c r="H2627" s="42" t="s">
        <v>399</v>
      </c>
      <c r="I2627" s="43">
        <f t="shared" ref="I2627:I2635" si="5170">I2628</f>
        <v>0</v>
      </c>
      <c r="J2627" s="43">
        <f t="shared" ref="J2627:J2635" si="5171">J2628</f>
        <v>0</v>
      </c>
      <c r="K2627" s="43">
        <f t="shared" ref="K2627:K2635" si="5172">K2628</f>
        <v>0</v>
      </c>
      <c r="L2627" s="43">
        <f t="shared" ref="L2627:L2635" si="5173">L2628</f>
        <v>0</v>
      </c>
      <c r="M2627" s="43">
        <f t="shared" ref="M2627:M2635" si="5174">M2628</f>
        <v>0</v>
      </c>
      <c r="N2627" s="43">
        <f t="shared" ref="N2627:N2635" si="5175">N2628</f>
        <v>0</v>
      </c>
      <c r="O2627" s="43">
        <f t="shared" ref="O2627:O2640" si="5176">O2628</f>
        <v>0</v>
      </c>
      <c r="P2627" s="43">
        <f t="shared" ref="P2627:P2640" si="5177">P2628</f>
        <v>0</v>
      </c>
      <c r="Q2627" s="43">
        <f t="shared" ref="Q2627:Q2640" si="5178">Q2628</f>
        <v>0</v>
      </c>
      <c r="R2627" s="43">
        <f t="shared" ref="R2627:R2640" si="5179">R2628</f>
        <v>0</v>
      </c>
      <c r="S2627" s="43">
        <f t="shared" ref="S2627:S2640" si="5180">S2628</f>
        <v>0</v>
      </c>
      <c r="T2627" s="43">
        <f t="shared" ref="T2627:T2635" si="5181">T2628</f>
        <v>0</v>
      </c>
      <c r="U2627" s="43">
        <v>0</v>
      </c>
      <c r="V2627" s="43">
        <f t="shared" si="5169"/>
        <v>0</v>
      </c>
      <c r="W2627" s="43">
        <f t="shared" ref="W2627:W2635" si="5182">W2628</f>
        <v>0</v>
      </c>
      <c r="X2627" s="43">
        <f t="shared" ref="X2627:X2635" si="5183">X2628</f>
        <v>0</v>
      </c>
      <c r="Y2627" s="43">
        <f t="shared" ref="Y2627:Y2635" si="5184">Y2628</f>
        <v>0</v>
      </c>
      <c r="Z2627" s="43">
        <f t="shared" ref="Z2627:Z2635" si="5185">Z2628</f>
        <v>0</v>
      </c>
      <c r="AA2627" s="43">
        <f t="shared" ref="AA2627:AA2635" si="5186">AA2628</f>
        <v>0</v>
      </c>
      <c r="AB2627" s="43">
        <f t="shared" ref="AB2627:AB2640" si="5187">AB2628</f>
        <v>0</v>
      </c>
      <c r="AC2627" s="44">
        <f t="shared" ref="AC2627:AC2640" si="5188">AC2628</f>
        <v>0</v>
      </c>
      <c r="AD2627" s="44">
        <f t="shared" ref="AD2627:AD2640" si="5189">AD2628</f>
        <v>0</v>
      </c>
      <c r="AE2627" s="45" t="e">
        <f t="shared" si="5139"/>
        <v>#DIV/0!</v>
      </c>
      <c r="AF2627" s="46">
        <f t="shared" ref="AF2627:AF2640" si="5190">AF2628</f>
        <v>0</v>
      </c>
      <c r="AG2627" s="46">
        <f t="shared" ref="AG2627:AG2640" si="5191">AG2628</f>
        <v>0</v>
      </c>
      <c r="AH2627" s="47">
        <f t="shared" ref="AH2627:AH2640" si="5192">AH2628</f>
        <v>0</v>
      </c>
      <c r="AI2627" s="47">
        <f t="shared" ref="AI2627:AI2640" si="5193">AI2628</f>
        <v>0</v>
      </c>
      <c r="AJ2627" s="47">
        <f t="shared" ref="AJ2627:AJ2640" si="5194">AJ2628</f>
        <v>0</v>
      </c>
      <c r="AK2627" s="47">
        <f t="shared" ref="AK2627:AK2640" si="5195">AK2628</f>
        <v>0</v>
      </c>
      <c r="AL2627" s="47">
        <f t="shared" si="5140"/>
        <v>0</v>
      </c>
      <c r="AM2627" s="47">
        <f t="shared" si="5141"/>
        <v>0</v>
      </c>
      <c r="AN2627" s="48" t="s">
        <v>36</v>
      </c>
      <c r="AO2627" s="1"/>
      <c r="AP2627" s="1"/>
      <c r="AQ2627" s="1"/>
      <c r="AR2627" s="1"/>
      <c r="AS2627" s="1"/>
    </row>
    <row r="2628" ht="31.5" hidden="1">
      <c r="B2628" s="41" t="s">
        <v>852</v>
      </c>
      <c r="C2628" s="41" t="s">
        <v>41</v>
      </c>
      <c r="D2628" s="41" t="s">
        <v>43</v>
      </c>
      <c r="E2628" s="26" t="str">
        <f t="shared" si="5168"/>
        <v>0113</v>
      </c>
      <c r="F2628" s="41" t="s">
        <v>398</v>
      </c>
      <c r="G2628" s="41" t="s">
        <v>177</v>
      </c>
      <c r="H2628" s="42" t="s">
        <v>178</v>
      </c>
      <c r="I2628" s="43">
        <f t="shared" si="5170"/>
        <v>0</v>
      </c>
      <c r="J2628" s="43">
        <f t="shared" si="5171"/>
        <v>0</v>
      </c>
      <c r="K2628" s="43">
        <f t="shared" si="5172"/>
        <v>0</v>
      </c>
      <c r="L2628" s="43">
        <f t="shared" si="5173"/>
        <v>0</v>
      </c>
      <c r="M2628" s="43">
        <f t="shared" si="5174"/>
        <v>0</v>
      </c>
      <c r="N2628" s="43">
        <f t="shared" si="5175"/>
        <v>0</v>
      </c>
      <c r="O2628" s="43">
        <f t="shared" si="5176"/>
        <v>0</v>
      </c>
      <c r="P2628" s="43">
        <f t="shared" si="5177"/>
        <v>0</v>
      </c>
      <c r="Q2628" s="43">
        <f t="shared" si="5178"/>
        <v>0</v>
      </c>
      <c r="R2628" s="43">
        <f t="shared" si="5179"/>
        <v>0</v>
      </c>
      <c r="S2628" s="43">
        <f t="shared" si="5180"/>
        <v>0</v>
      </c>
      <c r="T2628" s="43">
        <f t="shared" si="5181"/>
        <v>0</v>
      </c>
      <c r="U2628" s="43">
        <v>0</v>
      </c>
      <c r="V2628" s="43">
        <f t="shared" si="5169"/>
        <v>0</v>
      </c>
      <c r="W2628" s="43">
        <f t="shared" si="5182"/>
        <v>0</v>
      </c>
      <c r="X2628" s="43">
        <f t="shared" si="5183"/>
        <v>0</v>
      </c>
      <c r="Y2628" s="43">
        <f t="shared" si="5184"/>
        <v>0</v>
      </c>
      <c r="Z2628" s="43">
        <f t="shared" si="5185"/>
        <v>0</v>
      </c>
      <c r="AA2628" s="43">
        <f t="shared" si="5186"/>
        <v>0</v>
      </c>
      <c r="AB2628" s="43">
        <f t="shared" si="5187"/>
        <v>0</v>
      </c>
      <c r="AC2628" s="44">
        <f t="shared" si="5188"/>
        <v>0</v>
      </c>
      <c r="AD2628" s="44">
        <f t="shared" si="5189"/>
        <v>0</v>
      </c>
      <c r="AE2628" s="45" t="e">
        <f t="shared" si="5139"/>
        <v>#DIV/0!</v>
      </c>
      <c r="AF2628" s="46">
        <f t="shared" si="5190"/>
        <v>0</v>
      </c>
      <c r="AG2628" s="46">
        <f t="shared" si="5191"/>
        <v>0</v>
      </c>
      <c r="AH2628" s="47">
        <f t="shared" si="5192"/>
        <v>0</v>
      </c>
      <c r="AI2628" s="47">
        <f t="shared" si="5193"/>
        <v>0</v>
      </c>
      <c r="AJ2628" s="47">
        <f t="shared" si="5194"/>
        <v>0</v>
      </c>
      <c r="AK2628" s="47">
        <f t="shared" si="5195"/>
        <v>0</v>
      </c>
      <c r="AL2628" s="47">
        <f t="shared" si="5140"/>
        <v>0</v>
      </c>
      <c r="AM2628" s="47">
        <f t="shared" si="5141"/>
        <v>0</v>
      </c>
      <c r="AN2628" s="48" t="s">
        <v>36</v>
      </c>
      <c r="AO2628" s="1"/>
      <c r="AP2628" s="1"/>
      <c r="AQ2628" s="1"/>
      <c r="AR2628" s="1"/>
      <c r="AS2628" s="1"/>
    </row>
    <row r="2629" ht="63" hidden="1">
      <c r="B2629" s="41" t="s">
        <v>852</v>
      </c>
      <c r="C2629" s="41" t="s">
        <v>41</v>
      </c>
      <c r="D2629" s="41" t="s">
        <v>43</v>
      </c>
      <c r="E2629" s="26" t="str">
        <f t="shared" si="5168"/>
        <v>0113</v>
      </c>
      <c r="F2629" s="41" t="s">
        <v>398</v>
      </c>
      <c r="G2629" s="41" t="s">
        <v>373</v>
      </c>
      <c r="H2629" s="42" t="s">
        <v>374</v>
      </c>
      <c r="I2629" s="43"/>
      <c r="J2629" s="43"/>
      <c r="K2629" s="43"/>
      <c r="L2629" s="43"/>
      <c r="M2629" s="43"/>
      <c r="N2629" s="43"/>
      <c r="O2629" s="43">
        <v>0</v>
      </c>
      <c r="P2629" s="43">
        <v>0</v>
      </c>
      <c r="Q2629" s="43">
        <v>0</v>
      </c>
      <c r="R2629" s="43">
        <v>0</v>
      </c>
      <c r="S2629" s="43">
        <v>0</v>
      </c>
      <c r="T2629" s="43">
        <v>0</v>
      </c>
      <c r="U2629" s="43">
        <v>0</v>
      </c>
      <c r="V2629" s="43">
        <f t="shared" si="5169"/>
        <v>0</v>
      </c>
      <c r="W2629" s="43"/>
      <c r="X2629" s="43"/>
      <c r="Y2629" s="43"/>
      <c r="Z2629" s="43"/>
      <c r="AA2629" s="43"/>
      <c r="AB2629" s="43">
        <v>0</v>
      </c>
      <c r="AC2629" s="44">
        <v>0</v>
      </c>
      <c r="AD2629" s="44">
        <v>0</v>
      </c>
      <c r="AE2629" s="45" t="e">
        <f t="shared" si="5139"/>
        <v>#DIV/0!</v>
      </c>
      <c r="AF2629" s="46">
        <v>0</v>
      </c>
      <c r="AG2629" s="46">
        <v>0</v>
      </c>
      <c r="AH2629" s="47">
        <v>0</v>
      </c>
      <c r="AI2629" s="47">
        <v>0</v>
      </c>
      <c r="AJ2629" s="47">
        <v>0</v>
      </c>
      <c r="AK2629" s="47">
        <v>0</v>
      </c>
      <c r="AL2629" s="47">
        <f t="shared" si="5140"/>
        <v>0</v>
      </c>
      <c r="AM2629" s="47">
        <f t="shared" si="5141"/>
        <v>0</v>
      </c>
      <c r="AN2629" s="48" t="s">
        <v>36</v>
      </c>
      <c r="AR2629" s="1"/>
      <c r="AS2629" s="1"/>
    </row>
    <row r="2630" ht="63" hidden="1">
      <c r="B2630" s="41" t="s">
        <v>852</v>
      </c>
      <c r="C2630" s="41" t="s">
        <v>41</v>
      </c>
      <c r="D2630" s="41" t="s">
        <v>43</v>
      </c>
      <c r="E2630" s="26" t="str">
        <f t="shared" si="5168"/>
        <v>0113</v>
      </c>
      <c r="F2630" s="41" t="s">
        <v>349</v>
      </c>
      <c r="G2630" s="41"/>
      <c r="H2630" s="42" t="s">
        <v>350</v>
      </c>
      <c r="I2630" s="43">
        <f t="shared" si="5170"/>
        <v>0</v>
      </c>
      <c r="J2630" s="43">
        <f t="shared" si="5171"/>
        <v>0</v>
      </c>
      <c r="K2630" s="43">
        <f t="shared" si="5172"/>
        <v>0</v>
      </c>
      <c r="L2630" s="43">
        <f t="shared" si="5173"/>
        <v>0</v>
      </c>
      <c r="M2630" s="43">
        <f t="shared" si="5174"/>
        <v>0</v>
      </c>
      <c r="N2630" s="43">
        <f t="shared" si="5175"/>
        <v>0</v>
      </c>
      <c r="O2630" s="43">
        <f t="shared" si="5176"/>
        <v>0</v>
      </c>
      <c r="P2630" s="43">
        <f t="shared" si="5177"/>
        <v>0</v>
      </c>
      <c r="Q2630" s="43">
        <f t="shared" si="5178"/>
        <v>0</v>
      </c>
      <c r="R2630" s="43">
        <f t="shared" si="5179"/>
        <v>0</v>
      </c>
      <c r="S2630" s="43">
        <f t="shared" si="5180"/>
        <v>0</v>
      </c>
      <c r="T2630" s="43">
        <f t="shared" si="5181"/>
        <v>0</v>
      </c>
      <c r="U2630" s="43">
        <v>0</v>
      </c>
      <c r="V2630" s="43">
        <f t="shared" si="5169"/>
        <v>0</v>
      </c>
      <c r="W2630" s="43">
        <f t="shared" si="5182"/>
        <v>0</v>
      </c>
      <c r="X2630" s="43">
        <f t="shared" si="5183"/>
        <v>0</v>
      </c>
      <c r="Y2630" s="43">
        <f t="shared" si="5184"/>
        <v>0</v>
      </c>
      <c r="Z2630" s="43">
        <f t="shared" si="5185"/>
        <v>0</v>
      </c>
      <c r="AA2630" s="43">
        <f t="shared" si="5186"/>
        <v>0</v>
      </c>
      <c r="AB2630" s="43">
        <f t="shared" si="5187"/>
        <v>0</v>
      </c>
      <c r="AC2630" s="44">
        <f t="shared" si="5188"/>
        <v>0</v>
      </c>
      <c r="AD2630" s="44">
        <f t="shared" si="5189"/>
        <v>0</v>
      </c>
      <c r="AE2630" s="45" t="e">
        <f t="shared" si="5139"/>
        <v>#DIV/0!</v>
      </c>
      <c r="AF2630" s="46">
        <f t="shared" si="5190"/>
        <v>0</v>
      </c>
      <c r="AG2630" s="46">
        <f t="shared" si="5191"/>
        <v>0</v>
      </c>
      <c r="AH2630" s="47">
        <f t="shared" si="5192"/>
        <v>0</v>
      </c>
      <c r="AI2630" s="47">
        <f t="shared" si="5193"/>
        <v>0</v>
      </c>
      <c r="AJ2630" s="47">
        <f t="shared" si="5194"/>
        <v>0</v>
      </c>
      <c r="AK2630" s="47">
        <f t="shared" si="5195"/>
        <v>0</v>
      </c>
      <c r="AL2630" s="47">
        <f t="shared" si="5140"/>
        <v>0</v>
      </c>
      <c r="AM2630" s="47">
        <f t="shared" si="5141"/>
        <v>0</v>
      </c>
      <c r="AN2630" s="48" t="s">
        <v>36</v>
      </c>
      <c r="AO2630" s="1"/>
      <c r="AP2630" s="1"/>
      <c r="AQ2630" s="1"/>
      <c r="AR2630" s="1"/>
      <c r="AS2630" s="1"/>
    </row>
    <row r="2631" ht="31.5" hidden="1">
      <c r="B2631" s="41" t="s">
        <v>852</v>
      </c>
      <c r="C2631" s="41" t="s">
        <v>41</v>
      </c>
      <c r="D2631" s="41" t="s">
        <v>43</v>
      </c>
      <c r="E2631" s="26" t="str">
        <f t="shared" si="5168"/>
        <v>0113</v>
      </c>
      <c r="F2631" s="41" t="s">
        <v>349</v>
      </c>
      <c r="G2631" s="41" t="s">
        <v>177</v>
      </c>
      <c r="H2631" s="42" t="s">
        <v>178</v>
      </c>
      <c r="I2631" s="43">
        <f t="shared" si="5170"/>
        <v>0</v>
      </c>
      <c r="J2631" s="43">
        <f t="shared" si="5171"/>
        <v>0</v>
      </c>
      <c r="K2631" s="43">
        <f t="shared" si="5172"/>
        <v>0</v>
      </c>
      <c r="L2631" s="43">
        <f t="shared" si="5173"/>
        <v>0</v>
      </c>
      <c r="M2631" s="43">
        <f t="shared" si="5174"/>
        <v>0</v>
      </c>
      <c r="N2631" s="43">
        <f t="shared" si="5175"/>
        <v>0</v>
      </c>
      <c r="O2631" s="43">
        <f t="shared" si="5176"/>
        <v>0</v>
      </c>
      <c r="P2631" s="43">
        <f t="shared" si="5177"/>
        <v>0</v>
      </c>
      <c r="Q2631" s="43">
        <f t="shared" si="5178"/>
        <v>0</v>
      </c>
      <c r="R2631" s="43">
        <f t="shared" si="5179"/>
        <v>0</v>
      </c>
      <c r="S2631" s="43">
        <f t="shared" si="5180"/>
        <v>0</v>
      </c>
      <c r="T2631" s="43">
        <f t="shared" si="5181"/>
        <v>0</v>
      </c>
      <c r="U2631" s="43">
        <v>0</v>
      </c>
      <c r="V2631" s="43">
        <f t="shared" si="5169"/>
        <v>0</v>
      </c>
      <c r="W2631" s="43">
        <f t="shared" si="5182"/>
        <v>0</v>
      </c>
      <c r="X2631" s="43">
        <f t="shared" si="5183"/>
        <v>0</v>
      </c>
      <c r="Y2631" s="43">
        <f t="shared" si="5184"/>
        <v>0</v>
      </c>
      <c r="Z2631" s="43">
        <f t="shared" si="5185"/>
        <v>0</v>
      </c>
      <c r="AA2631" s="43">
        <f t="shared" si="5186"/>
        <v>0</v>
      </c>
      <c r="AB2631" s="43">
        <f t="shared" si="5187"/>
        <v>0</v>
      </c>
      <c r="AC2631" s="44">
        <f t="shared" si="5188"/>
        <v>0</v>
      </c>
      <c r="AD2631" s="44">
        <f t="shared" si="5189"/>
        <v>0</v>
      </c>
      <c r="AE2631" s="45" t="e">
        <f t="shared" si="5139"/>
        <v>#DIV/0!</v>
      </c>
      <c r="AF2631" s="46">
        <f t="shared" si="5190"/>
        <v>0</v>
      </c>
      <c r="AG2631" s="46">
        <f t="shared" si="5191"/>
        <v>0</v>
      </c>
      <c r="AH2631" s="47">
        <f t="shared" si="5192"/>
        <v>0</v>
      </c>
      <c r="AI2631" s="47">
        <f t="shared" si="5193"/>
        <v>0</v>
      </c>
      <c r="AJ2631" s="47">
        <f t="shared" si="5194"/>
        <v>0</v>
      </c>
      <c r="AK2631" s="47">
        <f t="shared" si="5195"/>
        <v>0</v>
      </c>
      <c r="AL2631" s="47">
        <f t="shared" si="5140"/>
        <v>0</v>
      </c>
      <c r="AM2631" s="47">
        <f t="shared" si="5141"/>
        <v>0</v>
      </c>
      <c r="AN2631" s="48" t="s">
        <v>36</v>
      </c>
      <c r="AO2631" s="1"/>
      <c r="AP2631" s="1"/>
      <c r="AQ2631" s="1"/>
      <c r="AR2631" s="1"/>
      <c r="AS2631" s="1"/>
    </row>
    <row r="2632" ht="63" hidden="1">
      <c r="B2632" s="41" t="s">
        <v>852</v>
      </c>
      <c r="C2632" s="41" t="s">
        <v>41</v>
      </c>
      <c r="D2632" s="41" t="s">
        <v>43</v>
      </c>
      <c r="E2632" s="26" t="str">
        <f t="shared" si="5168"/>
        <v>0113</v>
      </c>
      <c r="F2632" s="41" t="s">
        <v>349</v>
      </c>
      <c r="G2632" s="41" t="s">
        <v>373</v>
      </c>
      <c r="H2632" s="42" t="s">
        <v>374</v>
      </c>
      <c r="I2632" s="43"/>
      <c r="J2632" s="43"/>
      <c r="K2632" s="43"/>
      <c r="L2632" s="43"/>
      <c r="M2632" s="43"/>
      <c r="N2632" s="43"/>
      <c r="O2632" s="43">
        <v>0</v>
      </c>
      <c r="P2632" s="43">
        <v>0</v>
      </c>
      <c r="Q2632" s="43">
        <v>0</v>
      </c>
      <c r="R2632" s="43">
        <v>0</v>
      </c>
      <c r="S2632" s="43">
        <v>0</v>
      </c>
      <c r="T2632" s="43">
        <v>0</v>
      </c>
      <c r="U2632" s="43">
        <v>0</v>
      </c>
      <c r="V2632" s="43">
        <f t="shared" si="5169"/>
        <v>0</v>
      </c>
      <c r="W2632" s="43"/>
      <c r="X2632" s="43"/>
      <c r="Y2632" s="43"/>
      <c r="Z2632" s="43"/>
      <c r="AA2632" s="43"/>
      <c r="AB2632" s="43">
        <v>0</v>
      </c>
      <c r="AC2632" s="44">
        <v>0</v>
      </c>
      <c r="AD2632" s="44">
        <v>0</v>
      </c>
      <c r="AE2632" s="45" t="e">
        <f t="shared" si="5139"/>
        <v>#DIV/0!</v>
      </c>
      <c r="AF2632" s="46">
        <v>0</v>
      </c>
      <c r="AG2632" s="46">
        <v>0</v>
      </c>
      <c r="AH2632" s="47">
        <v>0</v>
      </c>
      <c r="AI2632" s="47">
        <v>0</v>
      </c>
      <c r="AJ2632" s="47">
        <v>0</v>
      </c>
      <c r="AK2632" s="47">
        <v>0</v>
      </c>
      <c r="AL2632" s="47">
        <f t="shared" si="5140"/>
        <v>0</v>
      </c>
      <c r="AM2632" s="47">
        <f t="shared" si="5141"/>
        <v>0</v>
      </c>
      <c r="AN2632" s="48" t="s">
        <v>36</v>
      </c>
      <c r="AO2632" s="1"/>
      <c r="AP2632" s="1"/>
      <c r="AQ2632" s="1"/>
      <c r="AR2632" s="1"/>
      <c r="AS2632" s="1"/>
    </row>
    <row r="2633" ht="31.5">
      <c r="B2633" s="41" t="s">
        <v>852</v>
      </c>
      <c r="C2633" s="41" t="s">
        <v>41</v>
      </c>
      <c r="D2633" s="41" t="s">
        <v>43</v>
      </c>
      <c r="E2633" s="26" t="str">
        <f t="shared" si="5168"/>
        <v>0113</v>
      </c>
      <c r="F2633" s="41" t="s">
        <v>81</v>
      </c>
      <c r="G2633" s="41"/>
      <c r="H2633" s="42" t="s">
        <v>82</v>
      </c>
      <c r="I2633" s="43">
        <f t="shared" si="5170"/>
        <v>0</v>
      </c>
      <c r="J2633" s="43">
        <f t="shared" si="5171"/>
        <v>0</v>
      </c>
      <c r="K2633" s="43">
        <f t="shared" si="5172"/>
        <v>0</v>
      </c>
      <c r="L2633" s="43">
        <f t="shared" si="5173"/>
        <v>0</v>
      </c>
      <c r="M2633" s="43">
        <f t="shared" si="5174"/>
        <v>0</v>
      </c>
      <c r="N2633" s="43">
        <f t="shared" si="5175"/>
        <v>0</v>
      </c>
      <c r="O2633" s="43">
        <f t="shared" si="5176"/>
        <v>0</v>
      </c>
      <c r="P2633" s="43">
        <f t="shared" si="5177"/>
        <v>0</v>
      </c>
      <c r="Q2633" s="43">
        <f t="shared" si="5178"/>
        <v>0</v>
      </c>
      <c r="R2633" s="43">
        <f t="shared" si="5179"/>
        <v>0</v>
      </c>
      <c r="S2633" s="43">
        <f t="shared" si="5180"/>
        <v>0</v>
      </c>
      <c r="T2633" s="43">
        <f t="shared" si="5181"/>
        <v>0</v>
      </c>
      <c r="U2633" s="43">
        <v>35.057000000000002</v>
      </c>
      <c r="V2633" s="43">
        <f t="shared" si="5169"/>
        <v>35.057000000000002</v>
      </c>
      <c r="W2633" s="43">
        <f t="shared" si="5182"/>
        <v>35.057000000000002</v>
      </c>
      <c r="X2633" s="43">
        <f t="shared" si="5183"/>
        <v>0</v>
      </c>
      <c r="Y2633" s="43">
        <f t="shared" si="5184"/>
        <v>0</v>
      </c>
      <c r="Z2633" s="43">
        <f t="shared" si="5185"/>
        <v>0</v>
      </c>
      <c r="AA2633" s="43">
        <f t="shared" si="5186"/>
        <v>0</v>
      </c>
      <c r="AB2633" s="43">
        <f t="shared" si="5187"/>
        <v>74.55498</v>
      </c>
      <c r="AC2633" s="44">
        <f t="shared" si="5188"/>
        <v>370.96273000000002</v>
      </c>
      <c r="AD2633" s="44">
        <f t="shared" si="5189"/>
        <v>243.04088999999999</v>
      </c>
      <c r="AE2633" s="45">
        <f t="shared" si="5139"/>
        <v>65.516255500923222</v>
      </c>
      <c r="AF2633" s="43">
        <f t="shared" si="5190"/>
        <v>370.96273000000002</v>
      </c>
      <c r="AG2633" s="43">
        <f t="shared" si="5191"/>
        <v>0</v>
      </c>
      <c r="AH2633" s="43">
        <f t="shared" si="5192"/>
        <v>0</v>
      </c>
      <c r="AI2633" s="43">
        <f t="shared" si="5193"/>
        <v>0</v>
      </c>
      <c r="AJ2633" s="43">
        <f t="shared" si="5194"/>
        <v>0</v>
      </c>
      <c r="AK2633" s="43">
        <f t="shared" si="5195"/>
        <v>0</v>
      </c>
      <c r="AL2633" s="43">
        <f t="shared" si="5140"/>
        <v>370.96273000000002</v>
      </c>
      <c r="AM2633" s="43">
        <f t="shared" si="5141"/>
        <v>-335.90573000000001</v>
      </c>
      <c r="AN2633" s="2"/>
      <c r="AR2633" s="1"/>
      <c r="AS2633" s="1"/>
    </row>
    <row r="2634" ht="47.25">
      <c r="B2634" s="41" t="s">
        <v>852</v>
      </c>
      <c r="C2634" s="41" t="s">
        <v>41</v>
      </c>
      <c r="D2634" s="41" t="s">
        <v>43</v>
      </c>
      <c r="E2634" s="26" t="str">
        <f t="shared" si="5168"/>
        <v>0113</v>
      </c>
      <c r="F2634" s="41" t="s">
        <v>381</v>
      </c>
      <c r="G2634" s="41"/>
      <c r="H2634" s="42" t="s">
        <v>382</v>
      </c>
      <c r="I2634" s="43">
        <f t="shared" si="5170"/>
        <v>0</v>
      </c>
      <c r="J2634" s="43">
        <f t="shared" si="5171"/>
        <v>0</v>
      </c>
      <c r="K2634" s="43">
        <f t="shared" si="5172"/>
        <v>0</v>
      </c>
      <c r="L2634" s="43">
        <f t="shared" si="5173"/>
        <v>0</v>
      </c>
      <c r="M2634" s="43">
        <f t="shared" si="5174"/>
        <v>0</v>
      </c>
      <c r="N2634" s="43">
        <f t="shared" si="5175"/>
        <v>0</v>
      </c>
      <c r="O2634" s="43">
        <f t="shared" si="5176"/>
        <v>0</v>
      </c>
      <c r="P2634" s="43">
        <f t="shared" si="5177"/>
        <v>0</v>
      </c>
      <c r="Q2634" s="43">
        <f t="shared" si="5178"/>
        <v>0</v>
      </c>
      <c r="R2634" s="43">
        <f t="shared" si="5179"/>
        <v>0</v>
      </c>
      <c r="S2634" s="43">
        <f t="shared" si="5180"/>
        <v>0</v>
      </c>
      <c r="T2634" s="43">
        <f t="shared" si="5181"/>
        <v>0</v>
      </c>
      <c r="U2634" s="43">
        <v>35.057000000000002</v>
      </c>
      <c r="V2634" s="43">
        <f t="shared" si="5169"/>
        <v>35.057000000000002</v>
      </c>
      <c r="W2634" s="43">
        <f t="shared" si="5182"/>
        <v>35.057000000000002</v>
      </c>
      <c r="X2634" s="43">
        <f t="shared" si="5183"/>
        <v>0</v>
      </c>
      <c r="Y2634" s="43">
        <f t="shared" si="5184"/>
        <v>0</v>
      </c>
      <c r="Z2634" s="43">
        <f t="shared" si="5185"/>
        <v>0</v>
      </c>
      <c r="AA2634" s="43">
        <f t="shared" si="5186"/>
        <v>0</v>
      </c>
      <c r="AB2634" s="43">
        <f t="shared" si="5187"/>
        <v>74.55498</v>
      </c>
      <c r="AC2634" s="44">
        <f t="shared" si="5188"/>
        <v>370.96273000000002</v>
      </c>
      <c r="AD2634" s="44">
        <f t="shared" si="5189"/>
        <v>243.04088999999999</v>
      </c>
      <c r="AE2634" s="45">
        <f t="shared" si="5139"/>
        <v>65.516255500923222</v>
      </c>
      <c r="AF2634" s="43">
        <f t="shared" si="5190"/>
        <v>370.96273000000002</v>
      </c>
      <c r="AG2634" s="43">
        <f t="shared" si="5191"/>
        <v>0</v>
      </c>
      <c r="AH2634" s="43">
        <f t="shared" si="5192"/>
        <v>0</v>
      </c>
      <c r="AI2634" s="43">
        <f t="shared" si="5193"/>
        <v>0</v>
      </c>
      <c r="AJ2634" s="43">
        <f t="shared" si="5194"/>
        <v>0</v>
      </c>
      <c r="AK2634" s="43">
        <f t="shared" si="5195"/>
        <v>0</v>
      </c>
      <c r="AL2634" s="43">
        <f t="shared" si="5140"/>
        <v>370.96273000000002</v>
      </c>
      <c r="AM2634" s="43">
        <f t="shared" si="5141"/>
        <v>-335.90573000000001</v>
      </c>
      <c r="AN2634" s="2"/>
      <c r="AO2634" s="1"/>
      <c r="AP2634" s="1"/>
      <c r="AQ2634" s="1"/>
      <c r="AR2634" s="1"/>
      <c r="AS2634" s="1"/>
    </row>
    <row r="2635" ht="31.5">
      <c r="B2635" s="41" t="s">
        <v>852</v>
      </c>
      <c r="C2635" s="41" t="s">
        <v>41</v>
      </c>
      <c r="D2635" s="41" t="s">
        <v>43</v>
      </c>
      <c r="E2635" s="26" t="str">
        <f t="shared" si="5168"/>
        <v>0113</v>
      </c>
      <c r="F2635" s="41" t="s">
        <v>381</v>
      </c>
      <c r="G2635" s="41" t="s">
        <v>53</v>
      </c>
      <c r="H2635" s="42" t="s">
        <v>54</v>
      </c>
      <c r="I2635" s="43">
        <f t="shared" si="5170"/>
        <v>0</v>
      </c>
      <c r="J2635" s="43">
        <f t="shared" si="5171"/>
        <v>0</v>
      </c>
      <c r="K2635" s="43">
        <f t="shared" si="5172"/>
        <v>0</v>
      </c>
      <c r="L2635" s="43">
        <f t="shared" si="5173"/>
        <v>0</v>
      </c>
      <c r="M2635" s="43">
        <f t="shared" si="5174"/>
        <v>0</v>
      </c>
      <c r="N2635" s="43">
        <f t="shared" si="5175"/>
        <v>0</v>
      </c>
      <c r="O2635" s="43">
        <f t="shared" si="5176"/>
        <v>0</v>
      </c>
      <c r="P2635" s="43">
        <f t="shared" si="5177"/>
        <v>0</v>
      </c>
      <c r="Q2635" s="43">
        <f t="shared" si="5178"/>
        <v>0</v>
      </c>
      <c r="R2635" s="43">
        <f t="shared" si="5179"/>
        <v>0</v>
      </c>
      <c r="S2635" s="43">
        <f t="shared" si="5180"/>
        <v>0</v>
      </c>
      <c r="T2635" s="43">
        <f t="shared" si="5181"/>
        <v>0</v>
      </c>
      <c r="U2635" s="43">
        <v>35.057000000000002</v>
      </c>
      <c r="V2635" s="43">
        <f t="shared" si="5169"/>
        <v>35.057000000000002</v>
      </c>
      <c r="W2635" s="43">
        <f t="shared" si="5182"/>
        <v>35.057000000000002</v>
      </c>
      <c r="X2635" s="43">
        <f t="shared" si="5183"/>
        <v>0</v>
      </c>
      <c r="Y2635" s="43">
        <f t="shared" si="5184"/>
        <v>0</v>
      </c>
      <c r="Z2635" s="43">
        <f t="shared" si="5185"/>
        <v>0</v>
      </c>
      <c r="AA2635" s="43">
        <f t="shared" si="5186"/>
        <v>0</v>
      </c>
      <c r="AB2635" s="43">
        <f t="shared" si="5187"/>
        <v>74.55498</v>
      </c>
      <c r="AC2635" s="44">
        <f t="shared" si="5188"/>
        <v>370.96273000000002</v>
      </c>
      <c r="AD2635" s="44">
        <f t="shared" si="5189"/>
        <v>243.04088999999999</v>
      </c>
      <c r="AE2635" s="45">
        <f t="shared" si="5139"/>
        <v>65.516255500923222</v>
      </c>
      <c r="AF2635" s="43">
        <f t="shared" si="5190"/>
        <v>370.96273000000002</v>
      </c>
      <c r="AG2635" s="43">
        <f t="shared" si="5191"/>
        <v>0</v>
      </c>
      <c r="AH2635" s="43">
        <f t="shared" si="5192"/>
        <v>0</v>
      </c>
      <c r="AI2635" s="43">
        <f t="shared" si="5193"/>
        <v>0</v>
      </c>
      <c r="AJ2635" s="43">
        <f t="shared" si="5194"/>
        <v>0</v>
      </c>
      <c r="AK2635" s="43">
        <f t="shared" si="5195"/>
        <v>0</v>
      </c>
      <c r="AL2635" s="43">
        <f t="shared" si="5140"/>
        <v>370.96273000000002</v>
      </c>
      <c r="AM2635" s="43">
        <f t="shared" si="5141"/>
        <v>-335.90573000000001</v>
      </c>
      <c r="AN2635" s="2"/>
      <c r="AO2635" s="1"/>
      <c r="AP2635" s="1"/>
      <c r="AQ2635" s="1"/>
      <c r="AR2635" s="1"/>
      <c r="AS2635" s="1"/>
    </row>
    <row r="2636" ht="31.5">
      <c r="B2636" s="41" t="s">
        <v>852</v>
      </c>
      <c r="C2636" s="41" t="s">
        <v>41</v>
      </c>
      <c r="D2636" s="41" t="s">
        <v>43</v>
      </c>
      <c r="E2636" s="26" t="str">
        <f t="shared" si="5168"/>
        <v>0113</v>
      </c>
      <c r="F2636" s="41" t="s">
        <v>381</v>
      </c>
      <c r="G2636" s="41" t="s">
        <v>55</v>
      </c>
      <c r="H2636" s="42" t="s">
        <v>56</v>
      </c>
      <c r="I2636" s="43"/>
      <c r="J2636" s="43"/>
      <c r="K2636" s="43"/>
      <c r="L2636" s="43"/>
      <c r="M2636" s="43"/>
      <c r="N2636" s="43"/>
      <c r="O2636" s="43">
        <v>0</v>
      </c>
      <c r="P2636" s="43">
        <v>0</v>
      </c>
      <c r="Q2636" s="43">
        <v>0</v>
      </c>
      <c r="R2636" s="43">
        <v>0</v>
      </c>
      <c r="S2636" s="43">
        <v>0</v>
      </c>
      <c r="T2636" s="43">
        <v>0</v>
      </c>
      <c r="U2636" s="43">
        <v>35.057000000000002</v>
      </c>
      <c r="V2636" s="43">
        <f t="shared" si="5169"/>
        <v>35.057000000000002</v>
      </c>
      <c r="W2636" s="43">
        <v>35.057000000000002</v>
      </c>
      <c r="X2636" s="43"/>
      <c r="Y2636" s="43"/>
      <c r="Z2636" s="43"/>
      <c r="AA2636" s="43"/>
      <c r="AB2636" s="43">
        <v>74.55498</v>
      </c>
      <c r="AC2636" s="44">
        <v>370.96273000000002</v>
      </c>
      <c r="AD2636" s="44">
        <v>243.04088999999999</v>
      </c>
      <c r="AE2636" s="45">
        <f t="shared" si="5139"/>
        <v>65.516255500923222</v>
      </c>
      <c r="AF2636" s="43">
        <v>370.96273000000002</v>
      </c>
      <c r="AG2636" s="43">
        <v>0</v>
      </c>
      <c r="AH2636" s="43">
        <v>0</v>
      </c>
      <c r="AI2636" s="43">
        <v>0</v>
      </c>
      <c r="AJ2636" s="43">
        <v>0</v>
      </c>
      <c r="AK2636" s="43">
        <v>0</v>
      </c>
      <c r="AL2636" s="43">
        <f t="shared" si="5140"/>
        <v>370.96273000000002</v>
      </c>
      <c r="AM2636" s="43">
        <f t="shared" si="5141"/>
        <v>-335.90573000000001</v>
      </c>
      <c r="AN2636" s="2"/>
      <c r="AO2636" s="1"/>
      <c r="AP2636" s="1"/>
      <c r="AQ2636" s="1"/>
      <c r="AR2636" s="1"/>
      <c r="AS2636" s="1"/>
    </row>
    <row r="2637" ht="47.25">
      <c r="B2637" s="41" t="s">
        <v>852</v>
      </c>
      <c r="C2637" s="41" t="s">
        <v>41</v>
      </c>
      <c r="D2637" s="41" t="s">
        <v>43</v>
      </c>
      <c r="E2637" s="26" t="str">
        <f t="shared" si="5168"/>
        <v>0113</v>
      </c>
      <c r="F2637" s="41" t="s">
        <v>101</v>
      </c>
      <c r="G2637" s="41"/>
      <c r="H2637" s="42" t="s">
        <v>102</v>
      </c>
      <c r="I2637" s="43"/>
      <c r="J2637" s="43"/>
      <c r="K2637" s="43"/>
      <c r="L2637" s="43"/>
      <c r="M2637" s="43"/>
      <c r="N2637" s="43"/>
      <c r="O2637" s="43">
        <f t="shared" si="5176"/>
        <v>0</v>
      </c>
      <c r="P2637" s="43">
        <f t="shared" si="5177"/>
        <v>0</v>
      </c>
      <c r="Q2637" s="43">
        <f t="shared" si="5178"/>
        <v>0</v>
      </c>
      <c r="R2637" s="43">
        <f t="shared" si="5179"/>
        <v>0</v>
      </c>
      <c r="S2637" s="43">
        <f t="shared" si="5180"/>
        <v>0</v>
      </c>
      <c r="T2637" s="43"/>
      <c r="U2637" s="43"/>
      <c r="V2637" s="43">
        <f t="shared" si="5169"/>
        <v>0</v>
      </c>
      <c r="W2637" s="43"/>
      <c r="X2637" s="43"/>
      <c r="Y2637" s="43"/>
      <c r="Z2637" s="43"/>
      <c r="AA2637" s="43"/>
      <c r="AB2637" s="43">
        <f t="shared" si="5187"/>
        <v>1023.18327</v>
      </c>
      <c r="AC2637" s="44">
        <f t="shared" si="5188"/>
        <v>2306.5745099999999</v>
      </c>
      <c r="AD2637" s="44">
        <f t="shared" si="5189"/>
        <v>2306.5745099999999</v>
      </c>
      <c r="AE2637" s="45">
        <f t="shared" si="5139"/>
        <v>100</v>
      </c>
      <c r="AF2637" s="43">
        <f t="shared" si="5190"/>
        <v>1023.18327</v>
      </c>
      <c r="AG2637" s="43">
        <f t="shared" si="5191"/>
        <v>0</v>
      </c>
      <c r="AH2637" s="43">
        <f t="shared" si="5192"/>
        <v>0</v>
      </c>
      <c r="AI2637" s="43">
        <f t="shared" si="5193"/>
        <v>0</v>
      </c>
      <c r="AJ2637" s="43">
        <f t="shared" si="5194"/>
        <v>0</v>
      </c>
      <c r="AK2637" s="43">
        <f t="shared" si="5195"/>
        <v>0</v>
      </c>
      <c r="AL2637" s="43">
        <f t="shared" si="5140"/>
        <v>1023.18327</v>
      </c>
      <c r="AM2637" s="43">
        <f t="shared" si="5141"/>
        <v>-1023.18327</v>
      </c>
      <c r="AN2637" s="2"/>
      <c r="AO2637" s="1"/>
      <c r="AP2637" s="1"/>
      <c r="AQ2637" s="1"/>
      <c r="AR2637" s="1"/>
      <c r="AS2637" s="1"/>
    </row>
    <row r="2638" ht="31.5">
      <c r="B2638" s="41" t="s">
        <v>852</v>
      </c>
      <c r="C2638" s="41" t="s">
        <v>41</v>
      </c>
      <c r="D2638" s="41" t="s">
        <v>43</v>
      </c>
      <c r="E2638" s="26" t="str">
        <f t="shared" si="5168"/>
        <v>0113</v>
      </c>
      <c r="F2638" s="41" t="s">
        <v>103</v>
      </c>
      <c r="G2638" s="41"/>
      <c r="H2638" s="42" t="s">
        <v>104</v>
      </c>
      <c r="I2638" s="43"/>
      <c r="J2638" s="43"/>
      <c r="K2638" s="43"/>
      <c r="L2638" s="43"/>
      <c r="M2638" s="43"/>
      <c r="N2638" s="43"/>
      <c r="O2638" s="43">
        <f t="shared" si="5176"/>
        <v>0</v>
      </c>
      <c r="P2638" s="43">
        <f t="shared" si="5177"/>
        <v>0</v>
      </c>
      <c r="Q2638" s="43">
        <f t="shared" si="5178"/>
        <v>0</v>
      </c>
      <c r="R2638" s="43">
        <f t="shared" si="5179"/>
        <v>0</v>
      </c>
      <c r="S2638" s="43">
        <f t="shared" si="5180"/>
        <v>0</v>
      </c>
      <c r="T2638" s="43"/>
      <c r="U2638" s="43"/>
      <c r="V2638" s="43">
        <f t="shared" si="5169"/>
        <v>0</v>
      </c>
      <c r="W2638" s="43"/>
      <c r="X2638" s="43"/>
      <c r="Y2638" s="43"/>
      <c r="Z2638" s="43"/>
      <c r="AA2638" s="43"/>
      <c r="AB2638" s="43">
        <f t="shared" si="5187"/>
        <v>1023.18327</v>
      </c>
      <c r="AC2638" s="44">
        <f t="shared" si="5188"/>
        <v>2306.5745099999999</v>
      </c>
      <c r="AD2638" s="44">
        <f t="shared" si="5189"/>
        <v>2306.5745099999999</v>
      </c>
      <c r="AE2638" s="45">
        <f t="shared" si="5139"/>
        <v>100</v>
      </c>
      <c r="AF2638" s="43">
        <f t="shared" si="5190"/>
        <v>1023.18327</v>
      </c>
      <c r="AG2638" s="43">
        <f t="shared" si="5191"/>
        <v>0</v>
      </c>
      <c r="AH2638" s="43">
        <f t="shared" si="5192"/>
        <v>0</v>
      </c>
      <c r="AI2638" s="43">
        <f t="shared" si="5193"/>
        <v>0</v>
      </c>
      <c r="AJ2638" s="43">
        <f t="shared" si="5194"/>
        <v>0</v>
      </c>
      <c r="AK2638" s="43">
        <f t="shared" si="5195"/>
        <v>0</v>
      </c>
      <c r="AL2638" s="43">
        <f t="shared" si="5140"/>
        <v>1023.18327</v>
      </c>
      <c r="AM2638" s="43">
        <f t="shared" si="5141"/>
        <v>-1023.18327</v>
      </c>
      <c r="AN2638" s="2"/>
      <c r="AR2638" s="1"/>
      <c r="AS2638" s="1"/>
    </row>
    <row r="2639" ht="31.5">
      <c r="B2639" s="41" t="s">
        <v>852</v>
      </c>
      <c r="C2639" s="41" t="s">
        <v>41</v>
      </c>
      <c r="D2639" s="41" t="s">
        <v>43</v>
      </c>
      <c r="E2639" s="26" t="str">
        <f t="shared" si="5168"/>
        <v>0113</v>
      </c>
      <c r="F2639" s="41" t="s">
        <v>105</v>
      </c>
      <c r="G2639" s="41"/>
      <c r="H2639" s="42" t="s">
        <v>106</v>
      </c>
      <c r="I2639" s="43"/>
      <c r="J2639" s="43"/>
      <c r="K2639" s="43"/>
      <c r="L2639" s="43"/>
      <c r="M2639" s="43"/>
      <c r="N2639" s="43"/>
      <c r="O2639" s="43">
        <f t="shared" si="5176"/>
        <v>0</v>
      </c>
      <c r="P2639" s="43">
        <f t="shared" si="5177"/>
        <v>0</v>
      </c>
      <c r="Q2639" s="43">
        <f t="shared" si="5178"/>
        <v>0</v>
      </c>
      <c r="R2639" s="43">
        <f t="shared" si="5179"/>
        <v>0</v>
      </c>
      <c r="S2639" s="43">
        <f t="shared" si="5180"/>
        <v>0</v>
      </c>
      <c r="T2639" s="43"/>
      <c r="U2639" s="43"/>
      <c r="V2639" s="43">
        <f t="shared" si="5169"/>
        <v>0</v>
      </c>
      <c r="W2639" s="43"/>
      <c r="X2639" s="43"/>
      <c r="Y2639" s="43"/>
      <c r="Z2639" s="43"/>
      <c r="AA2639" s="43"/>
      <c r="AB2639" s="43">
        <f t="shared" si="5187"/>
        <v>1023.18327</v>
      </c>
      <c r="AC2639" s="44">
        <f t="shared" si="5188"/>
        <v>2306.5745099999999</v>
      </c>
      <c r="AD2639" s="44">
        <f t="shared" si="5189"/>
        <v>2306.5745099999999</v>
      </c>
      <c r="AE2639" s="45">
        <f t="shared" si="5139"/>
        <v>100</v>
      </c>
      <c r="AF2639" s="43">
        <f t="shared" si="5190"/>
        <v>1023.18327</v>
      </c>
      <c r="AG2639" s="43">
        <f t="shared" si="5191"/>
        <v>0</v>
      </c>
      <c r="AH2639" s="43">
        <f t="shared" si="5192"/>
        <v>0</v>
      </c>
      <c r="AI2639" s="43">
        <f t="shared" si="5193"/>
        <v>0</v>
      </c>
      <c r="AJ2639" s="43">
        <f t="shared" si="5194"/>
        <v>0</v>
      </c>
      <c r="AK2639" s="43">
        <f t="shared" si="5195"/>
        <v>0</v>
      </c>
      <c r="AL2639" s="43">
        <f t="shared" si="5140"/>
        <v>1023.18327</v>
      </c>
      <c r="AM2639" s="43">
        <f t="shared" si="5141"/>
        <v>-1023.18327</v>
      </c>
      <c r="AN2639" s="2"/>
      <c r="AO2639" s="1"/>
      <c r="AP2639" s="1"/>
      <c r="AQ2639" s="1"/>
      <c r="AR2639" s="1"/>
      <c r="AS2639" s="1"/>
    </row>
    <row r="2640">
      <c r="B2640" s="41" t="s">
        <v>852</v>
      </c>
      <c r="C2640" s="41" t="s">
        <v>41</v>
      </c>
      <c r="D2640" s="41" t="s">
        <v>43</v>
      </c>
      <c r="E2640" s="26" t="str">
        <f t="shared" si="5168"/>
        <v>0113</v>
      </c>
      <c r="F2640" s="41" t="s">
        <v>105</v>
      </c>
      <c r="G2640" s="41" t="s">
        <v>59</v>
      </c>
      <c r="H2640" s="42" t="s">
        <v>60</v>
      </c>
      <c r="I2640" s="43"/>
      <c r="J2640" s="43"/>
      <c r="K2640" s="43"/>
      <c r="L2640" s="43"/>
      <c r="M2640" s="43"/>
      <c r="N2640" s="43"/>
      <c r="O2640" s="43">
        <f t="shared" si="5176"/>
        <v>0</v>
      </c>
      <c r="P2640" s="43">
        <f t="shared" si="5177"/>
        <v>0</v>
      </c>
      <c r="Q2640" s="43">
        <f t="shared" si="5178"/>
        <v>0</v>
      </c>
      <c r="R2640" s="43">
        <f t="shared" si="5179"/>
        <v>0</v>
      </c>
      <c r="S2640" s="43">
        <f t="shared" si="5180"/>
        <v>0</v>
      </c>
      <c r="T2640" s="43"/>
      <c r="U2640" s="43"/>
      <c r="V2640" s="43">
        <f t="shared" si="5169"/>
        <v>0</v>
      </c>
      <c r="W2640" s="43"/>
      <c r="X2640" s="43"/>
      <c r="Y2640" s="43"/>
      <c r="Z2640" s="43"/>
      <c r="AA2640" s="43"/>
      <c r="AB2640" s="43">
        <f t="shared" si="5187"/>
        <v>1023.18327</v>
      </c>
      <c r="AC2640" s="44">
        <f t="shared" si="5188"/>
        <v>2306.5745099999999</v>
      </c>
      <c r="AD2640" s="44">
        <f t="shared" si="5189"/>
        <v>2306.5745099999999</v>
      </c>
      <c r="AE2640" s="45">
        <f t="shared" si="5139"/>
        <v>100</v>
      </c>
      <c r="AF2640" s="43">
        <f t="shared" si="5190"/>
        <v>1023.18327</v>
      </c>
      <c r="AG2640" s="43">
        <f t="shared" si="5191"/>
        <v>0</v>
      </c>
      <c r="AH2640" s="43">
        <f t="shared" si="5192"/>
        <v>0</v>
      </c>
      <c r="AI2640" s="43">
        <f t="shared" si="5193"/>
        <v>0</v>
      </c>
      <c r="AJ2640" s="43">
        <f t="shared" si="5194"/>
        <v>0</v>
      </c>
      <c r="AK2640" s="43">
        <f t="shared" si="5195"/>
        <v>0</v>
      </c>
      <c r="AL2640" s="43">
        <f t="shared" si="5140"/>
        <v>1023.18327</v>
      </c>
      <c r="AM2640" s="43">
        <f t="shared" si="5141"/>
        <v>-1023.18327</v>
      </c>
      <c r="AN2640" s="2"/>
      <c r="AO2640" s="1"/>
      <c r="AP2640" s="1"/>
      <c r="AQ2640" s="1"/>
      <c r="AR2640" s="1"/>
      <c r="AS2640" s="1"/>
    </row>
    <row r="2641">
      <c r="B2641" s="41" t="s">
        <v>852</v>
      </c>
      <c r="C2641" s="41" t="s">
        <v>41</v>
      </c>
      <c r="D2641" s="41" t="s">
        <v>43</v>
      </c>
      <c r="E2641" s="26" t="str">
        <f t="shared" si="5168"/>
        <v>0113</v>
      </c>
      <c r="F2641" s="41" t="s">
        <v>105</v>
      </c>
      <c r="G2641" s="41" t="s">
        <v>61</v>
      </c>
      <c r="H2641" s="42" t="s">
        <v>62</v>
      </c>
      <c r="I2641" s="43"/>
      <c r="J2641" s="43"/>
      <c r="K2641" s="43"/>
      <c r="L2641" s="43"/>
      <c r="M2641" s="43"/>
      <c r="N2641" s="43"/>
      <c r="O2641" s="43">
        <v>0</v>
      </c>
      <c r="P2641" s="43">
        <v>0</v>
      </c>
      <c r="Q2641" s="43">
        <v>0</v>
      </c>
      <c r="R2641" s="43">
        <v>0</v>
      </c>
      <c r="S2641" s="43">
        <v>0</v>
      </c>
      <c r="T2641" s="43"/>
      <c r="U2641" s="43"/>
      <c r="V2641" s="43">
        <f t="shared" si="5169"/>
        <v>0</v>
      </c>
      <c r="W2641" s="43"/>
      <c r="X2641" s="43"/>
      <c r="Y2641" s="43"/>
      <c r="Z2641" s="43"/>
      <c r="AA2641" s="43"/>
      <c r="AB2641" s="43">
        <v>1023.18327</v>
      </c>
      <c r="AC2641" s="44">
        <v>2306.5745099999999</v>
      </c>
      <c r="AD2641" s="44">
        <v>2306.5745099999999</v>
      </c>
      <c r="AE2641" s="45">
        <f t="shared" si="5139"/>
        <v>100</v>
      </c>
      <c r="AF2641" s="43">
        <v>1023.18327</v>
      </c>
      <c r="AG2641" s="43">
        <v>0</v>
      </c>
      <c r="AH2641" s="43">
        <v>0</v>
      </c>
      <c r="AI2641" s="43">
        <v>0</v>
      </c>
      <c r="AJ2641" s="43">
        <v>0</v>
      </c>
      <c r="AK2641" s="43">
        <v>0</v>
      </c>
      <c r="AL2641" s="43">
        <f t="shared" si="5140"/>
        <v>1023.18327</v>
      </c>
      <c r="AM2641" s="43">
        <f t="shared" si="5141"/>
        <v>-1023.18327</v>
      </c>
      <c r="AN2641" s="2"/>
      <c r="AO2641" s="1"/>
      <c r="AP2641" s="1"/>
      <c r="AQ2641" s="1"/>
      <c r="AR2641" s="1"/>
      <c r="AS2641" s="1"/>
    </row>
    <row r="2642" s="24" customFormat="1" ht="31.5">
      <c r="B2642" s="25" t="s">
        <v>852</v>
      </c>
      <c r="C2642" s="25" t="s">
        <v>117</v>
      </c>
      <c r="D2642" s="25"/>
      <c r="E2642" s="32" t="str">
        <f t="shared" si="5168"/>
        <v>03</v>
      </c>
      <c r="F2642" s="25"/>
      <c r="G2642" s="25"/>
      <c r="H2642" s="27" t="s">
        <v>199</v>
      </c>
      <c r="I2642" s="28">
        <f>I2662+I2643</f>
        <v>1551.3000000000002</v>
      </c>
      <c r="J2642" s="28">
        <f>J2662+J2643</f>
        <v>1596.8000000000002</v>
      </c>
      <c r="K2642" s="28">
        <f>K2662+K2643</f>
        <v>1521.6000000000001</v>
      </c>
      <c r="L2642" s="28">
        <f>L2662+L2643</f>
        <v>0</v>
      </c>
      <c r="M2642" s="28">
        <f>M2662+M2643</f>
        <v>0</v>
      </c>
      <c r="N2642" s="28">
        <f>N2662+N2643</f>
        <v>0</v>
      </c>
      <c r="O2642" s="28">
        <f>O2662+O2643</f>
        <v>0</v>
      </c>
      <c r="P2642" s="28">
        <f>P2662+P2643</f>
        <v>0</v>
      </c>
      <c r="Q2642" s="28">
        <f>Q2662+Q2643</f>
        <v>0</v>
      </c>
      <c r="R2642" s="28">
        <f>R2662+R2643</f>
        <v>0</v>
      </c>
      <c r="S2642" s="28">
        <f>S2662+S2643</f>
        <v>0</v>
      </c>
      <c r="T2642" s="28">
        <f>T2662+T2643</f>
        <v>0</v>
      </c>
      <c r="U2642" s="28">
        <v>0</v>
      </c>
      <c r="V2642" s="28">
        <f t="shared" si="5169"/>
        <v>1551.3000000000002</v>
      </c>
      <c r="W2642" s="28">
        <f>W2662+W2643</f>
        <v>0</v>
      </c>
      <c r="X2642" s="28">
        <f>X2662+X2643</f>
        <v>0</v>
      </c>
      <c r="Y2642" s="28">
        <f>Y2662+Y2643</f>
        <v>0</v>
      </c>
      <c r="Z2642" s="28">
        <f>Z2662+Z2643</f>
        <v>0</v>
      </c>
      <c r="AA2642" s="28">
        <f>AA2662+AA2643</f>
        <v>0</v>
      </c>
      <c r="AB2642" s="28">
        <f>AB2662+AB2643</f>
        <v>2939.7745</v>
      </c>
      <c r="AC2642" s="29">
        <f>AC2662+AC2643</f>
        <v>3432.1431600000005</v>
      </c>
      <c r="AD2642" s="29">
        <f>AD2662+AD2643</f>
        <v>3432.1431600000005</v>
      </c>
      <c r="AE2642" s="30">
        <f t="shared" si="5139"/>
        <v>100</v>
      </c>
      <c r="AF2642" s="28">
        <f>AF2662+AF2643</f>
        <v>3432.6431600000005</v>
      </c>
      <c r="AG2642" s="28">
        <f>AG2662+AG2643</f>
        <v>0</v>
      </c>
      <c r="AH2642" s="28">
        <f>AH2662+AH2643</f>
        <v>0</v>
      </c>
      <c r="AI2642" s="28">
        <f>AI2662+AI2643</f>
        <v>0</v>
      </c>
      <c r="AJ2642" s="28">
        <f>AJ2662+AJ2643</f>
        <v>0</v>
      </c>
      <c r="AK2642" s="28">
        <f>AK2662+AK2643</f>
        <v>0</v>
      </c>
      <c r="AL2642" s="28">
        <f t="shared" si="5140"/>
        <v>3432.6431600000005</v>
      </c>
      <c r="AM2642" s="28">
        <f t="shared" si="5141"/>
        <v>-1881.3431600000004</v>
      </c>
      <c r="AN2642" s="31"/>
      <c r="AO2642" s="24"/>
      <c r="AP2642" s="24"/>
      <c r="AQ2642" s="24"/>
      <c r="AR2642" s="24"/>
      <c r="AS2642" s="24"/>
    </row>
    <row r="2643" s="33" customFormat="1" ht="47.25">
      <c r="B2643" s="34" t="s">
        <v>852</v>
      </c>
      <c r="C2643" s="34" t="s">
        <v>117</v>
      </c>
      <c r="D2643" s="34" t="s">
        <v>446</v>
      </c>
      <c r="E2643" s="35" t="str">
        <f t="shared" si="5168"/>
        <v>0310</v>
      </c>
      <c r="F2643" s="34"/>
      <c r="G2643" s="34"/>
      <c r="H2643" s="36" t="s">
        <v>700</v>
      </c>
      <c r="I2643" s="37">
        <f>I2644</f>
        <v>221.69999999999999</v>
      </c>
      <c r="J2643" s="37">
        <f>J2644</f>
        <v>228.69999999999999</v>
      </c>
      <c r="K2643" s="37">
        <f>K2644</f>
        <v>153.5</v>
      </c>
      <c r="L2643" s="37">
        <f>L2644</f>
        <v>0</v>
      </c>
      <c r="M2643" s="37">
        <f>M2644</f>
        <v>0</v>
      </c>
      <c r="N2643" s="37">
        <f>N2644</f>
        <v>0</v>
      </c>
      <c r="O2643" s="37">
        <f>O2644+O2657</f>
        <v>0</v>
      </c>
      <c r="P2643" s="37">
        <f>P2644+P2657</f>
        <v>0</v>
      </c>
      <c r="Q2643" s="37">
        <f>Q2644+Q2657</f>
        <v>0</v>
      </c>
      <c r="R2643" s="37">
        <f>R2644+R2657</f>
        <v>0</v>
      </c>
      <c r="S2643" s="37">
        <f>S2644+S2657</f>
        <v>0</v>
      </c>
      <c r="T2643" s="37">
        <f>T2644+T2657</f>
        <v>0</v>
      </c>
      <c r="U2643" s="37">
        <v>0</v>
      </c>
      <c r="V2643" s="37">
        <f t="shared" si="5169"/>
        <v>221.69999999999999</v>
      </c>
      <c r="W2643" s="37">
        <f>W2644</f>
        <v>0</v>
      </c>
      <c r="X2643" s="37">
        <f>X2644</f>
        <v>0</v>
      </c>
      <c r="Y2643" s="37">
        <f>Y2644</f>
        <v>0</v>
      </c>
      <c r="Z2643" s="37">
        <f>Z2644</f>
        <v>0</v>
      </c>
      <c r="AA2643" s="37">
        <f>AA2644</f>
        <v>0</v>
      </c>
      <c r="AB2643" s="37">
        <f>AB2644+AB2657</f>
        <v>1954.2526600000001</v>
      </c>
      <c r="AC2643" s="38">
        <f>AC2644+AC2657</f>
        <v>1999.3431600000001</v>
      </c>
      <c r="AD2643" s="38">
        <f>AD2644+AD2657</f>
        <v>1999.3431600000001</v>
      </c>
      <c r="AE2643" s="39">
        <f t="shared" si="5139"/>
        <v>100</v>
      </c>
      <c r="AF2643" s="37">
        <f>AF2644+AF2657</f>
        <v>1999.8431600000001</v>
      </c>
      <c r="AG2643" s="37">
        <f>AG2644+AG2657</f>
        <v>0</v>
      </c>
      <c r="AH2643" s="37">
        <f>AH2644+AH2657</f>
        <v>0</v>
      </c>
      <c r="AI2643" s="37">
        <f>AI2644+AI2657</f>
        <v>0</v>
      </c>
      <c r="AJ2643" s="37">
        <f>AJ2644+AJ2657</f>
        <v>0</v>
      </c>
      <c r="AK2643" s="37">
        <f>AK2644+AK2657</f>
        <v>0</v>
      </c>
      <c r="AL2643" s="37">
        <f t="shared" si="5140"/>
        <v>1999.8431600000001</v>
      </c>
      <c r="AM2643" s="37">
        <f t="shared" si="5141"/>
        <v>-1778.1431600000001</v>
      </c>
      <c r="AN2643" s="40"/>
      <c r="AO2643" s="33"/>
      <c r="AP2643" s="33"/>
      <c r="AQ2643" s="33"/>
      <c r="AR2643" s="33"/>
      <c r="AS2643" s="33"/>
    </row>
    <row r="2644">
      <c r="B2644" s="41" t="s">
        <v>852</v>
      </c>
      <c r="C2644" s="41" t="s">
        <v>117</v>
      </c>
      <c r="D2644" s="41" t="s">
        <v>446</v>
      </c>
      <c r="E2644" s="26" t="str">
        <f t="shared" si="5168"/>
        <v>0310</v>
      </c>
      <c r="F2644" s="41" t="s">
        <v>351</v>
      </c>
      <c r="G2644" s="41"/>
      <c r="H2644" s="42" t="s">
        <v>352</v>
      </c>
      <c r="I2644" s="43">
        <f>I2650+I2645</f>
        <v>221.69999999999999</v>
      </c>
      <c r="J2644" s="43">
        <f>J2650+J2645</f>
        <v>228.69999999999999</v>
      </c>
      <c r="K2644" s="43">
        <f>K2650+K2645</f>
        <v>153.5</v>
      </c>
      <c r="L2644" s="43">
        <f>L2650+L2645</f>
        <v>0</v>
      </c>
      <c r="M2644" s="43">
        <f>M2650+M2645</f>
        <v>0</v>
      </c>
      <c r="N2644" s="43">
        <f>N2650+N2645</f>
        <v>0</v>
      </c>
      <c r="O2644" s="43">
        <f>O2650+O2645</f>
        <v>0</v>
      </c>
      <c r="P2644" s="43">
        <f>P2650+P2645</f>
        <v>0</v>
      </c>
      <c r="Q2644" s="43">
        <f>Q2650+Q2645</f>
        <v>0</v>
      </c>
      <c r="R2644" s="43">
        <f>R2650+R2645</f>
        <v>0</v>
      </c>
      <c r="S2644" s="43">
        <f>S2650+S2645</f>
        <v>0</v>
      </c>
      <c r="T2644" s="43">
        <f>T2650+T2645</f>
        <v>0</v>
      </c>
      <c r="U2644" s="43">
        <v>0</v>
      </c>
      <c r="V2644" s="43">
        <f t="shared" si="5169"/>
        <v>221.69999999999999</v>
      </c>
      <c r="W2644" s="43">
        <f>W2650+W2645</f>
        <v>0</v>
      </c>
      <c r="X2644" s="43">
        <f>X2650+X2645</f>
        <v>0</v>
      </c>
      <c r="Y2644" s="43">
        <f>Y2650+Y2645</f>
        <v>0</v>
      </c>
      <c r="Z2644" s="43">
        <f>Z2650+Z2645</f>
        <v>0</v>
      </c>
      <c r="AA2644" s="43">
        <f>AA2650+AA2645</f>
        <v>0</v>
      </c>
      <c r="AB2644" s="43">
        <f>AB2650+AB2645</f>
        <v>364.77926000000002</v>
      </c>
      <c r="AC2644" s="44">
        <f>AC2650+AC2645</f>
        <v>409.86975999999999</v>
      </c>
      <c r="AD2644" s="44">
        <f>AD2650+AD2645</f>
        <v>409.86975999999999</v>
      </c>
      <c r="AE2644" s="45">
        <f t="shared" si="5139"/>
        <v>100</v>
      </c>
      <c r="AF2644" s="43">
        <f>AF2650+AF2645</f>
        <v>410.36975999999999</v>
      </c>
      <c r="AG2644" s="43">
        <f>AG2650+AG2645</f>
        <v>0</v>
      </c>
      <c r="AH2644" s="43">
        <f>AH2650+AH2645</f>
        <v>0</v>
      </c>
      <c r="AI2644" s="43">
        <f>AI2650+AI2645</f>
        <v>0</v>
      </c>
      <c r="AJ2644" s="43">
        <f>AJ2650+AJ2645</f>
        <v>0</v>
      </c>
      <c r="AK2644" s="43">
        <f>AK2650+AK2645</f>
        <v>0</v>
      </c>
      <c r="AL2644" s="43">
        <f t="shared" si="5140"/>
        <v>410.36975999999999</v>
      </c>
      <c r="AM2644" s="43">
        <f t="shared" si="5141"/>
        <v>-188.66976</v>
      </c>
      <c r="AN2644" s="2"/>
      <c r="AO2644" s="1"/>
      <c r="AP2644" s="1"/>
      <c r="AQ2644" s="1"/>
      <c r="AR2644" s="1"/>
      <c r="AS2644" s="1"/>
    </row>
    <row r="2645" ht="63">
      <c r="B2645" s="41" t="s">
        <v>852</v>
      </c>
      <c r="C2645" s="41" t="s">
        <v>117</v>
      </c>
      <c r="D2645" s="41" t="s">
        <v>446</v>
      </c>
      <c r="E2645" s="26" t="str">
        <f t="shared" si="5168"/>
        <v>0310</v>
      </c>
      <c r="F2645" s="41" t="s">
        <v>701</v>
      </c>
      <c r="G2645" s="41"/>
      <c r="H2645" s="42" t="s">
        <v>702</v>
      </c>
      <c r="I2645" s="43">
        <f t="shared" ref="I2645:I2651" si="5196">I2646</f>
        <v>11.5</v>
      </c>
      <c r="J2645" s="43">
        <f t="shared" ref="J2645:J2651" si="5197">J2646</f>
        <v>11.5</v>
      </c>
      <c r="K2645" s="43">
        <f t="shared" ref="K2645:K2651" si="5198">K2646</f>
        <v>11.5</v>
      </c>
      <c r="L2645" s="43">
        <f t="shared" ref="L2645:L2651" si="5199">L2646</f>
        <v>0</v>
      </c>
      <c r="M2645" s="43">
        <f t="shared" ref="M2645:M2651" si="5200">M2646</f>
        <v>0</v>
      </c>
      <c r="N2645" s="43">
        <f t="shared" ref="N2645:N2651" si="5201">N2646</f>
        <v>0</v>
      </c>
      <c r="O2645" s="43">
        <f t="shared" ref="O2645:O2651" si="5202">O2646</f>
        <v>0</v>
      </c>
      <c r="P2645" s="43">
        <f t="shared" ref="P2645:P2651" si="5203">P2646</f>
        <v>0</v>
      </c>
      <c r="Q2645" s="43">
        <f t="shared" ref="Q2645:Q2651" si="5204">Q2646</f>
        <v>0</v>
      </c>
      <c r="R2645" s="43">
        <f t="shared" ref="R2645:R2651" si="5205">R2646</f>
        <v>0</v>
      </c>
      <c r="S2645" s="43">
        <f t="shared" ref="S2645:S2651" si="5206">S2646</f>
        <v>0</v>
      </c>
      <c r="T2645" s="43">
        <f t="shared" ref="T2645:T2651" si="5207">T2646</f>
        <v>0</v>
      </c>
      <c r="U2645" s="43">
        <v>0</v>
      </c>
      <c r="V2645" s="43">
        <f t="shared" si="5169"/>
        <v>11.5</v>
      </c>
      <c r="W2645" s="43">
        <f t="shared" ref="W2645:W2651" si="5208">W2646</f>
        <v>0</v>
      </c>
      <c r="X2645" s="43">
        <f t="shared" ref="X2645:X2651" si="5209">X2646</f>
        <v>0</v>
      </c>
      <c r="Y2645" s="43">
        <f t="shared" ref="Y2645:Y2651" si="5210">Y2646</f>
        <v>0</v>
      </c>
      <c r="Z2645" s="43">
        <f t="shared" ref="Z2645:Z2651" si="5211">Z2646</f>
        <v>0</v>
      </c>
      <c r="AA2645" s="43">
        <f t="shared" ref="AA2645:AA2651" si="5212">AA2646</f>
        <v>0</v>
      </c>
      <c r="AB2645" s="43">
        <f t="shared" ref="AB2645:AB2651" si="5213">AB2646</f>
        <v>11</v>
      </c>
      <c r="AC2645" s="44">
        <f t="shared" ref="AC2645:AC2651" si="5214">AC2646</f>
        <v>11</v>
      </c>
      <c r="AD2645" s="44">
        <f t="shared" ref="AD2645:AD2651" si="5215">AD2646</f>
        <v>11</v>
      </c>
      <c r="AE2645" s="45">
        <f t="shared" si="5139"/>
        <v>100</v>
      </c>
      <c r="AF2645" s="43">
        <f t="shared" ref="AF2645:AF2651" si="5216">AF2646</f>
        <v>11.5</v>
      </c>
      <c r="AG2645" s="43">
        <f t="shared" ref="AG2645:AG2651" si="5217">AG2646</f>
        <v>0</v>
      </c>
      <c r="AH2645" s="43">
        <f t="shared" ref="AH2645:AH2651" si="5218">AH2646</f>
        <v>0</v>
      </c>
      <c r="AI2645" s="43">
        <f t="shared" ref="AI2645:AI2651" si="5219">AI2646</f>
        <v>0</v>
      </c>
      <c r="AJ2645" s="43">
        <f t="shared" ref="AJ2645:AJ2651" si="5220">AJ2646</f>
        <v>0</v>
      </c>
      <c r="AK2645" s="43">
        <f t="shared" ref="AK2645:AK2651" si="5221">AK2646</f>
        <v>0</v>
      </c>
      <c r="AL2645" s="43">
        <f t="shared" si="5140"/>
        <v>11.5</v>
      </c>
      <c r="AM2645" s="43">
        <f t="shared" si="5141"/>
        <v>0</v>
      </c>
      <c r="AN2645" s="2"/>
      <c r="AO2645" s="1"/>
      <c r="AP2645" s="1"/>
      <c r="AQ2645" s="1"/>
      <c r="AR2645" s="1"/>
      <c r="AS2645" s="1"/>
    </row>
    <row r="2646" ht="47.25">
      <c r="B2646" s="41" t="s">
        <v>852</v>
      </c>
      <c r="C2646" s="41" t="s">
        <v>117</v>
      </c>
      <c r="D2646" s="41" t="s">
        <v>446</v>
      </c>
      <c r="E2646" s="26" t="str">
        <f t="shared" si="5168"/>
        <v>0310</v>
      </c>
      <c r="F2646" s="41" t="s">
        <v>703</v>
      </c>
      <c r="G2646" s="41"/>
      <c r="H2646" s="42" t="s">
        <v>704</v>
      </c>
      <c r="I2646" s="43">
        <f t="shared" si="5196"/>
        <v>11.5</v>
      </c>
      <c r="J2646" s="43">
        <f t="shared" si="5197"/>
        <v>11.5</v>
      </c>
      <c r="K2646" s="43">
        <f t="shared" si="5198"/>
        <v>11.5</v>
      </c>
      <c r="L2646" s="43">
        <f t="shared" si="5199"/>
        <v>0</v>
      </c>
      <c r="M2646" s="43">
        <f t="shared" si="5200"/>
        <v>0</v>
      </c>
      <c r="N2646" s="43">
        <f t="shared" si="5201"/>
        <v>0</v>
      </c>
      <c r="O2646" s="43">
        <f t="shared" si="5202"/>
        <v>0</v>
      </c>
      <c r="P2646" s="43">
        <f t="shared" si="5203"/>
        <v>0</v>
      </c>
      <c r="Q2646" s="43">
        <f t="shared" si="5204"/>
        <v>0</v>
      </c>
      <c r="R2646" s="43">
        <f t="shared" si="5205"/>
        <v>0</v>
      </c>
      <c r="S2646" s="43">
        <f t="shared" si="5206"/>
        <v>0</v>
      </c>
      <c r="T2646" s="43">
        <f t="shared" si="5207"/>
        <v>0</v>
      </c>
      <c r="U2646" s="43">
        <v>0</v>
      </c>
      <c r="V2646" s="43">
        <f t="shared" si="5169"/>
        <v>11.5</v>
      </c>
      <c r="W2646" s="43">
        <f t="shared" si="5208"/>
        <v>0</v>
      </c>
      <c r="X2646" s="43">
        <f t="shared" si="5209"/>
        <v>0</v>
      </c>
      <c r="Y2646" s="43">
        <f t="shared" si="5210"/>
        <v>0</v>
      </c>
      <c r="Z2646" s="43">
        <f t="shared" si="5211"/>
        <v>0</v>
      </c>
      <c r="AA2646" s="43">
        <f t="shared" si="5212"/>
        <v>0</v>
      </c>
      <c r="AB2646" s="43">
        <f t="shared" si="5213"/>
        <v>11</v>
      </c>
      <c r="AC2646" s="44">
        <f t="shared" si="5214"/>
        <v>11</v>
      </c>
      <c r="AD2646" s="44">
        <f t="shared" si="5215"/>
        <v>11</v>
      </c>
      <c r="AE2646" s="45">
        <f t="shared" si="5139"/>
        <v>100</v>
      </c>
      <c r="AF2646" s="43">
        <f t="shared" si="5216"/>
        <v>11.5</v>
      </c>
      <c r="AG2646" s="43">
        <f t="shared" si="5217"/>
        <v>0</v>
      </c>
      <c r="AH2646" s="43">
        <f t="shared" si="5218"/>
        <v>0</v>
      </c>
      <c r="AI2646" s="43">
        <f t="shared" si="5219"/>
        <v>0</v>
      </c>
      <c r="AJ2646" s="43">
        <f t="shared" si="5220"/>
        <v>0</v>
      </c>
      <c r="AK2646" s="43">
        <f t="shared" si="5221"/>
        <v>0</v>
      </c>
      <c r="AL2646" s="43">
        <f t="shared" si="5140"/>
        <v>11.5</v>
      </c>
      <c r="AM2646" s="43">
        <f t="shared" si="5141"/>
        <v>0</v>
      </c>
      <c r="AN2646" s="2"/>
      <c r="AR2646" s="1"/>
      <c r="AS2646" s="1"/>
    </row>
    <row r="2647" ht="31.5">
      <c r="B2647" s="41" t="s">
        <v>852</v>
      </c>
      <c r="C2647" s="41" t="s">
        <v>117</v>
      </c>
      <c r="D2647" s="41" t="s">
        <v>446</v>
      </c>
      <c r="E2647" s="26" t="str">
        <f t="shared" si="5168"/>
        <v>0310</v>
      </c>
      <c r="F2647" s="41" t="s">
        <v>705</v>
      </c>
      <c r="G2647" s="41"/>
      <c r="H2647" s="42" t="s">
        <v>706</v>
      </c>
      <c r="I2647" s="43">
        <f t="shared" si="5196"/>
        <v>11.5</v>
      </c>
      <c r="J2647" s="43">
        <f t="shared" si="5197"/>
        <v>11.5</v>
      </c>
      <c r="K2647" s="43">
        <f t="shared" si="5198"/>
        <v>11.5</v>
      </c>
      <c r="L2647" s="43">
        <f t="shared" si="5199"/>
        <v>0</v>
      </c>
      <c r="M2647" s="43">
        <f t="shared" si="5200"/>
        <v>0</v>
      </c>
      <c r="N2647" s="43">
        <f t="shared" si="5201"/>
        <v>0</v>
      </c>
      <c r="O2647" s="43">
        <f t="shared" si="5202"/>
        <v>0</v>
      </c>
      <c r="P2647" s="43">
        <f t="shared" si="5203"/>
        <v>0</v>
      </c>
      <c r="Q2647" s="43">
        <f t="shared" si="5204"/>
        <v>0</v>
      </c>
      <c r="R2647" s="43">
        <f t="shared" si="5205"/>
        <v>0</v>
      </c>
      <c r="S2647" s="43">
        <f t="shared" si="5206"/>
        <v>0</v>
      </c>
      <c r="T2647" s="43">
        <f t="shared" si="5207"/>
        <v>0</v>
      </c>
      <c r="U2647" s="43">
        <v>0</v>
      </c>
      <c r="V2647" s="43">
        <f t="shared" si="5169"/>
        <v>11.5</v>
      </c>
      <c r="W2647" s="43">
        <f t="shared" si="5208"/>
        <v>0</v>
      </c>
      <c r="X2647" s="43">
        <f t="shared" si="5209"/>
        <v>0</v>
      </c>
      <c r="Y2647" s="43">
        <f t="shared" si="5210"/>
        <v>0</v>
      </c>
      <c r="Z2647" s="43">
        <f t="shared" si="5211"/>
        <v>0</v>
      </c>
      <c r="AA2647" s="43">
        <f t="shared" si="5212"/>
        <v>0</v>
      </c>
      <c r="AB2647" s="43">
        <f t="shared" si="5213"/>
        <v>11</v>
      </c>
      <c r="AC2647" s="44">
        <f t="shared" si="5214"/>
        <v>11</v>
      </c>
      <c r="AD2647" s="44">
        <f t="shared" si="5215"/>
        <v>11</v>
      </c>
      <c r="AE2647" s="45">
        <f t="shared" si="5139"/>
        <v>100</v>
      </c>
      <c r="AF2647" s="43">
        <f t="shared" si="5216"/>
        <v>11.5</v>
      </c>
      <c r="AG2647" s="43">
        <f t="shared" si="5217"/>
        <v>0</v>
      </c>
      <c r="AH2647" s="43">
        <f t="shared" si="5218"/>
        <v>0</v>
      </c>
      <c r="AI2647" s="43">
        <f t="shared" si="5219"/>
        <v>0</v>
      </c>
      <c r="AJ2647" s="43">
        <f t="shared" si="5220"/>
        <v>0</v>
      </c>
      <c r="AK2647" s="43">
        <f t="shared" si="5221"/>
        <v>0</v>
      </c>
      <c r="AL2647" s="43">
        <f t="shared" si="5140"/>
        <v>11.5</v>
      </c>
      <c r="AM2647" s="43">
        <f t="shared" si="5141"/>
        <v>0</v>
      </c>
      <c r="AN2647" s="2"/>
      <c r="AO2647" s="1"/>
      <c r="AP2647" s="1"/>
      <c r="AQ2647" s="1"/>
      <c r="AR2647" s="1"/>
      <c r="AS2647" s="1"/>
    </row>
    <row r="2648" ht="31.5">
      <c r="B2648" s="41" t="s">
        <v>852</v>
      </c>
      <c r="C2648" s="41" t="s">
        <v>117</v>
      </c>
      <c r="D2648" s="41" t="s">
        <v>446</v>
      </c>
      <c r="E2648" s="26" t="str">
        <f t="shared" si="5168"/>
        <v>0310</v>
      </c>
      <c r="F2648" s="41" t="s">
        <v>705</v>
      </c>
      <c r="G2648" s="41" t="s">
        <v>53</v>
      </c>
      <c r="H2648" s="42" t="s">
        <v>54</v>
      </c>
      <c r="I2648" s="43">
        <f t="shared" si="5196"/>
        <v>11.5</v>
      </c>
      <c r="J2648" s="43">
        <f t="shared" si="5197"/>
        <v>11.5</v>
      </c>
      <c r="K2648" s="43">
        <f t="shared" si="5198"/>
        <v>11.5</v>
      </c>
      <c r="L2648" s="43">
        <f t="shared" si="5199"/>
        <v>0</v>
      </c>
      <c r="M2648" s="43">
        <f t="shared" si="5200"/>
        <v>0</v>
      </c>
      <c r="N2648" s="43">
        <f t="shared" si="5201"/>
        <v>0</v>
      </c>
      <c r="O2648" s="43">
        <f t="shared" si="5202"/>
        <v>0</v>
      </c>
      <c r="P2648" s="43">
        <f t="shared" si="5203"/>
        <v>0</v>
      </c>
      <c r="Q2648" s="43">
        <f t="shared" si="5204"/>
        <v>0</v>
      </c>
      <c r="R2648" s="43">
        <f t="shared" si="5205"/>
        <v>0</v>
      </c>
      <c r="S2648" s="43">
        <f t="shared" si="5206"/>
        <v>0</v>
      </c>
      <c r="T2648" s="43">
        <f t="shared" si="5207"/>
        <v>0</v>
      </c>
      <c r="U2648" s="43">
        <v>0</v>
      </c>
      <c r="V2648" s="43">
        <f t="shared" si="5169"/>
        <v>11.5</v>
      </c>
      <c r="W2648" s="43">
        <f t="shared" si="5208"/>
        <v>0</v>
      </c>
      <c r="X2648" s="43">
        <f t="shared" si="5209"/>
        <v>0</v>
      </c>
      <c r="Y2648" s="43">
        <f t="shared" si="5210"/>
        <v>0</v>
      </c>
      <c r="Z2648" s="43">
        <f t="shared" si="5211"/>
        <v>0</v>
      </c>
      <c r="AA2648" s="43">
        <f t="shared" si="5212"/>
        <v>0</v>
      </c>
      <c r="AB2648" s="43">
        <f t="shared" si="5213"/>
        <v>11</v>
      </c>
      <c r="AC2648" s="44">
        <f t="shared" si="5214"/>
        <v>11</v>
      </c>
      <c r="AD2648" s="44">
        <f t="shared" si="5215"/>
        <v>11</v>
      </c>
      <c r="AE2648" s="45">
        <f t="shared" si="5139"/>
        <v>100</v>
      </c>
      <c r="AF2648" s="43">
        <f t="shared" si="5216"/>
        <v>11.5</v>
      </c>
      <c r="AG2648" s="43">
        <f t="shared" si="5217"/>
        <v>0</v>
      </c>
      <c r="AH2648" s="43">
        <f t="shared" si="5218"/>
        <v>0</v>
      </c>
      <c r="AI2648" s="43">
        <f t="shared" si="5219"/>
        <v>0</v>
      </c>
      <c r="AJ2648" s="43">
        <f t="shared" si="5220"/>
        <v>0</v>
      </c>
      <c r="AK2648" s="43">
        <f t="shared" si="5221"/>
        <v>0</v>
      </c>
      <c r="AL2648" s="43">
        <f t="shared" si="5140"/>
        <v>11.5</v>
      </c>
      <c r="AM2648" s="43">
        <f t="shared" si="5141"/>
        <v>0</v>
      </c>
      <c r="AN2648" s="2"/>
      <c r="AO2648" s="1"/>
      <c r="AP2648" s="1"/>
      <c r="AQ2648" s="1"/>
      <c r="AR2648" s="1"/>
      <c r="AS2648" s="1"/>
    </row>
    <row r="2649" ht="31.5">
      <c r="B2649" s="41" t="s">
        <v>852</v>
      </c>
      <c r="C2649" s="41" t="s">
        <v>117</v>
      </c>
      <c r="D2649" s="41" t="s">
        <v>446</v>
      </c>
      <c r="E2649" s="26" t="str">
        <f t="shared" si="5168"/>
        <v>0310</v>
      </c>
      <c r="F2649" s="41" t="s">
        <v>705</v>
      </c>
      <c r="G2649" s="41" t="s">
        <v>55</v>
      </c>
      <c r="H2649" s="42" t="s">
        <v>56</v>
      </c>
      <c r="I2649" s="43">
        <v>11.5</v>
      </c>
      <c r="J2649" s="43">
        <v>11.5</v>
      </c>
      <c r="K2649" s="43">
        <v>11.5</v>
      </c>
      <c r="L2649" s="43"/>
      <c r="M2649" s="43"/>
      <c r="N2649" s="43"/>
      <c r="O2649" s="43">
        <v>0</v>
      </c>
      <c r="P2649" s="43">
        <v>0</v>
      </c>
      <c r="Q2649" s="43">
        <v>0</v>
      </c>
      <c r="R2649" s="43">
        <v>0</v>
      </c>
      <c r="S2649" s="43">
        <v>0</v>
      </c>
      <c r="T2649" s="43">
        <v>0</v>
      </c>
      <c r="U2649" s="43">
        <v>0</v>
      </c>
      <c r="V2649" s="43">
        <f t="shared" si="5169"/>
        <v>11.5</v>
      </c>
      <c r="W2649" s="43"/>
      <c r="X2649" s="43"/>
      <c r="Y2649" s="43"/>
      <c r="Z2649" s="43"/>
      <c r="AA2649" s="43"/>
      <c r="AB2649" s="43">
        <v>11</v>
      </c>
      <c r="AC2649" s="44">
        <v>11</v>
      </c>
      <c r="AD2649" s="44">
        <v>11</v>
      </c>
      <c r="AE2649" s="45">
        <f t="shared" si="5139"/>
        <v>100</v>
      </c>
      <c r="AF2649" s="43">
        <v>11.5</v>
      </c>
      <c r="AG2649" s="43">
        <v>0</v>
      </c>
      <c r="AH2649" s="43">
        <v>0</v>
      </c>
      <c r="AI2649" s="43">
        <v>0</v>
      </c>
      <c r="AJ2649" s="43">
        <v>0</v>
      </c>
      <c r="AK2649" s="43">
        <v>0</v>
      </c>
      <c r="AL2649" s="43">
        <f t="shared" si="5140"/>
        <v>11.5</v>
      </c>
      <c r="AM2649" s="43">
        <f t="shared" si="5141"/>
        <v>0</v>
      </c>
      <c r="AN2649" s="19"/>
      <c r="AO2649" s="1"/>
      <c r="AP2649" s="1"/>
      <c r="AQ2649" s="1"/>
      <c r="AR2649" s="1"/>
      <c r="AS2649" s="1"/>
    </row>
    <row r="2650" ht="47.25">
      <c r="B2650" s="41" t="s">
        <v>852</v>
      </c>
      <c r="C2650" s="41" t="s">
        <v>117</v>
      </c>
      <c r="D2650" s="41" t="s">
        <v>446</v>
      </c>
      <c r="E2650" s="26" t="str">
        <f t="shared" si="5168"/>
        <v>0310</v>
      </c>
      <c r="F2650" s="41" t="s">
        <v>707</v>
      </c>
      <c r="G2650" s="41"/>
      <c r="H2650" s="42" t="s">
        <v>708</v>
      </c>
      <c r="I2650" s="43">
        <f t="shared" si="5196"/>
        <v>210.19999999999999</v>
      </c>
      <c r="J2650" s="43">
        <f t="shared" si="5197"/>
        <v>217.19999999999999</v>
      </c>
      <c r="K2650" s="43">
        <f t="shared" si="5198"/>
        <v>142</v>
      </c>
      <c r="L2650" s="43">
        <f t="shared" si="5199"/>
        <v>0</v>
      </c>
      <c r="M2650" s="43">
        <f t="shared" si="5200"/>
        <v>0</v>
      </c>
      <c r="N2650" s="43">
        <f t="shared" si="5201"/>
        <v>0</v>
      </c>
      <c r="O2650" s="43">
        <f t="shared" si="5202"/>
        <v>0</v>
      </c>
      <c r="P2650" s="43">
        <f t="shared" si="5203"/>
        <v>0</v>
      </c>
      <c r="Q2650" s="43">
        <f t="shared" si="5204"/>
        <v>0</v>
      </c>
      <c r="R2650" s="43">
        <f t="shared" si="5205"/>
        <v>0</v>
      </c>
      <c r="S2650" s="43">
        <f t="shared" si="5206"/>
        <v>0</v>
      </c>
      <c r="T2650" s="43">
        <f t="shared" si="5207"/>
        <v>0</v>
      </c>
      <c r="U2650" s="43">
        <v>0</v>
      </c>
      <c r="V2650" s="43">
        <f t="shared" si="5169"/>
        <v>210.19999999999999</v>
      </c>
      <c r="W2650" s="43">
        <f t="shared" si="5208"/>
        <v>0</v>
      </c>
      <c r="X2650" s="43">
        <f t="shared" si="5209"/>
        <v>0</v>
      </c>
      <c r="Y2650" s="43">
        <f t="shared" si="5210"/>
        <v>0</v>
      </c>
      <c r="Z2650" s="43">
        <f t="shared" si="5211"/>
        <v>0</v>
      </c>
      <c r="AA2650" s="43">
        <f t="shared" si="5212"/>
        <v>0</v>
      </c>
      <c r="AB2650" s="43">
        <f t="shared" si="5213"/>
        <v>353.77926000000002</v>
      </c>
      <c r="AC2650" s="44">
        <f t="shared" si="5214"/>
        <v>398.86975999999999</v>
      </c>
      <c r="AD2650" s="44">
        <f t="shared" si="5215"/>
        <v>398.86975999999999</v>
      </c>
      <c r="AE2650" s="45">
        <f t="shared" si="5139"/>
        <v>100</v>
      </c>
      <c r="AF2650" s="43">
        <f t="shared" si="5216"/>
        <v>398.86975999999999</v>
      </c>
      <c r="AG2650" s="43">
        <f t="shared" si="5217"/>
        <v>0</v>
      </c>
      <c r="AH2650" s="43">
        <f t="shared" si="5218"/>
        <v>0</v>
      </c>
      <c r="AI2650" s="43">
        <f t="shared" si="5219"/>
        <v>0</v>
      </c>
      <c r="AJ2650" s="43">
        <f t="shared" si="5220"/>
        <v>0</v>
      </c>
      <c r="AK2650" s="43">
        <f t="shared" si="5221"/>
        <v>0</v>
      </c>
      <c r="AL2650" s="43">
        <f t="shared" si="5140"/>
        <v>398.86975999999999</v>
      </c>
      <c r="AM2650" s="43">
        <f t="shared" si="5141"/>
        <v>-188.66976</v>
      </c>
      <c r="AN2650" s="2"/>
      <c r="AO2650" s="1"/>
      <c r="AP2650" s="1"/>
      <c r="AQ2650" s="1"/>
      <c r="AR2650" s="1"/>
      <c r="AS2650" s="1"/>
    </row>
    <row r="2651" ht="31.5">
      <c r="B2651" s="41" t="s">
        <v>852</v>
      </c>
      <c r="C2651" s="41" t="s">
        <v>117</v>
      </c>
      <c r="D2651" s="41" t="s">
        <v>446</v>
      </c>
      <c r="E2651" s="26" t="str">
        <f t="shared" si="5168"/>
        <v>0310</v>
      </c>
      <c r="F2651" s="41" t="s">
        <v>709</v>
      </c>
      <c r="G2651" s="41"/>
      <c r="H2651" s="42" t="s">
        <v>710</v>
      </c>
      <c r="I2651" s="43">
        <f t="shared" si="5196"/>
        <v>210.19999999999999</v>
      </c>
      <c r="J2651" s="43">
        <f t="shared" si="5197"/>
        <v>217.19999999999999</v>
      </c>
      <c r="K2651" s="43">
        <f t="shared" si="5198"/>
        <v>142</v>
      </c>
      <c r="L2651" s="43">
        <f t="shared" si="5199"/>
        <v>0</v>
      </c>
      <c r="M2651" s="43">
        <f t="shared" si="5200"/>
        <v>0</v>
      </c>
      <c r="N2651" s="43">
        <f t="shared" si="5201"/>
        <v>0</v>
      </c>
      <c r="O2651" s="43">
        <f t="shared" si="5202"/>
        <v>0</v>
      </c>
      <c r="P2651" s="43">
        <f t="shared" si="5203"/>
        <v>0</v>
      </c>
      <c r="Q2651" s="43">
        <f t="shared" si="5204"/>
        <v>0</v>
      </c>
      <c r="R2651" s="43">
        <f t="shared" si="5205"/>
        <v>0</v>
      </c>
      <c r="S2651" s="43">
        <f t="shared" si="5206"/>
        <v>0</v>
      </c>
      <c r="T2651" s="43">
        <f t="shared" si="5207"/>
        <v>0</v>
      </c>
      <c r="U2651" s="43">
        <v>0</v>
      </c>
      <c r="V2651" s="43">
        <f t="shared" si="5169"/>
        <v>210.19999999999999</v>
      </c>
      <c r="W2651" s="43">
        <f t="shared" si="5208"/>
        <v>0</v>
      </c>
      <c r="X2651" s="43">
        <f t="shared" si="5209"/>
        <v>0</v>
      </c>
      <c r="Y2651" s="43">
        <f t="shared" si="5210"/>
        <v>0</v>
      </c>
      <c r="Z2651" s="43">
        <f t="shared" si="5211"/>
        <v>0</v>
      </c>
      <c r="AA2651" s="43">
        <f t="shared" si="5212"/>
        <v>0</v>
      </c>
      <c r="AB2651" s="43">
        <f t="shared" si="5213"/>
        <v>353.77926000000002</v>
      </c>
      <c r="AC2651" s="44">
        <f t="shared" si="5214"/>
        <v>398.86975999999999</v>
      </c>
      <c r="AD2651" s="44">
        <f t="shared" si="5215"/>
        <v>398.86975999999999</v>
      </c>
      <c r="AE2651" s="45">
        <f t="shared" si="5139"/>
        <v>100</v>
      </c>
      <c r="AF2651" s="43">
        <f t="shared" si="5216"/>
        <v>398.86975999999999</v>
      </c>
      <c r="AG2651" s="43">
        <f t="shared" si="5217"/>
        <v>0</v>
      </c>
      <c r="AH2651" s="43">
        <f t="shared" si="5218"/>
        <v>0</v>
      </c>
      <c r="AI2651" s="43">
        <f t="shared" si="5219"/>
        <v>0</v>
      </c>
      <c r="AJ2651" s="43">
        <f t="shared" si="5220"/>
        <v>0</v>
      </c>
      <c r="AK2651" s="43">
        <f t="shared" si="5221"/>
        <v>0</v>
      </c>
      <c r="AL2651" s="43">
        <f t="shared" si="5140"/>
        <v>398.86975999999999</v>
      </c>
      <c r="AM2651" s="43">
        <f t="shared" si="5141"/>
        <v>-188.66976</v>
      </c>
      <c r="AN2651" s="2"/>
      <c r="AR2651" s="1"/>
      <c r="AS2651" s="1"/>
    </row>
    <row r="2652" ht="63">
      <c r="B2652" s="41" t="s">
        <v>852</v>
      </c>
      <c r="C2652" s="41" t="s">
        <v>117</v>
      </c>
      <c r="D2652" s="41" t="s">
        <v>446</v>
      </c>
      <c r="E2652" s="26" t="str">
        <f t="shared" si="5168"/>
        <v>0310</v>
      </c>
      <c r="F2652" s="41" t="s">
        <v>711</v>
      </c>
      <c r="G2652" s="41"/>
      <c r="H2652" s="42" t="s">
        <v>712</v>
      </c>
      <c r="I2652" s="43">
        <f>I2653+I2655</f>
        <v>210.19999999999999</v>
      </c>
      <c r="J2652" s="43">
        <f>J2653+J2655</f>
        <v>217.19999999999999</v>
      </c>
      <c r="K2652" s="43">
        <f>K2653+K2655</f>
        <v>142</v>
      </c>
      <c r="L2652" s="43">
        <f>L2653+L2655</f>
        <v>0</v>
      </c>
      <c r="M2652" s="43">
        <f>M2653+M2655</f>
        <v>0</v>
      </c>
      <c r="N2652" s="43">
        <f>N2653+N2655</f>
        <v>0</v>
      </c>
      <c r="O2652" s="43">
        <f>O2653+O2655</f>
        <v>0</v>
      </c>
      <c r="P2652" s="43">
        <f>P2653+P2655</f>
        <v>0</v>
      </c>
      <c r="Q2652" s="43">
        <f>Q2653+Q2655</f>
        <v>0</v>
      </c>
      <c r="R2652" s="43">
        <f>R2653+R2655</f>
        <v>0</v>
      </c>
      <c r="S2652" s="43">
        <f>S2653+S2655</f>
        <v>0</v>
      </c>
      <c r="T2652" s="43">
        <f>T2653+T2655</f>
        <v>0</v>
      </c>
      <c r="U2652" s="43">
        <v>0</v>
      </c>
      <c r="V2652" s="43">
        <f t="shared" si="5169"/>
        <v>210.19999999999999</v>
      </c>
      <c r="W2652" s="43">
        <f>W2653+W2655</f>
        <v>0</v>
      </c>
      <c r="X2652" s="43">
        <f>X2653+X2655</f>
        <v>0</v>
      </c>
      <c r="Y2652" s="43">
        <f>Y2653+Y2655</f>
        <v>0</v>
      </c>
      <c r="Z2652" s="43">
        <f>Z2653+Z2655</f>
        <v>0</v>
      </c>
      <c r="AA2652" s="43">
        <f>AA2653+AA2655</f>
        <v>0</v>
      </c>
      <c r="AB2652" s="43">
        <f>AB2653+AB2655</f>
        <v>353.77926000000002</v>
      </c>
      <c r="AC2652" s="44">
        <f>AC2653+AC2655</f>
        <v>398.86975999999999</v>
      </c>
      <c r="AD2652" s="44">
        <f>AD2653+AD2655</f>
        <v>398.86975999999999</v>
      </c>
      <c r="AE2652" s="45">
        <f t="shared" si="5139"/>
        <v>100</v>
      </c>
      <c r="AF2652" s="43">
        <f>AF2653+AF2655</f>
        <v>398.86975999999999</v>
      </c>
      <c r="AG2652" s="43">
        <f>AG2653+AG2655</f>
        <v>0</v>
      </c>
      <c r="AH2652" s="43">
        <f>AH2653+AH2655</f>
        <v>0</v>
      </c>
      <c r="AI2652" s="43">
        <f>AI2653+AI2655</f>
        <v>0</v>
      </c>
      <c r="AJ2652" s="43">
        <f>AJ2653+AJ2655</f>
        <v>0</v>
      </c>
      <c r="AK2652" s="43">
        <f>AK2653+AK2655</f>
        <v>0</v>
      </c>
      <c r="AL2652" s="43">
        <f t="shared" si="5140"/>
        <v>398.86975999999999</v>
      </c>
      <c r="AM2652" s="43">
        <f t="shared" si="5141"/>
        <v>-188.66976</v>
      </c>
      <c r="AN2652" s="2"/>
      <c r="AO2652" s="1"/>
      <c r="AP2652" s="1"/>
      <c r="AQ2652" s="1"/>
      <c r="AR2652" s="1"/>
      <c r="AS2652" s="1"/>
    </row>
    <row r="2653" ht="31.5">
      <c r="B2653" s="41" t="s">
        <v>852</v>
      </c>
      <c r="C2653" s="41" t="s">
        <v>117</v>
      </c>
      <c r="D2653" s="41" t="s">
        <v>446</v>
      </c>
      <c r="E2653" s="26" t="str">
        <f t="shared" si="5168"/>
        <v>0310</v>
      </c>
      <c r="F2653" s="41" t="s">
        <v>711</v>
      </c>
      <c r="G2653" s="41" t="s">
        <v>53</v>
      </c>
      <c r="H2653" s="42" t="s">
        <v>54</v>
      </c>
      <c r="I2653" s="43">
        <f>I2654</f>
        <v>178.09999999999999</v>
      </c>
      <c r="J2653" s="43">
        <f>J2654</f>
        <v>185.09999999999999</v>
      </c>
      <c r="K2653" s="43">
        <f>K2654</f>
        <v>109.90000000000001</v>
      </c>
      <c r="L2653" s="43">
        <f>L2654</f>
        <v>0</v>
      </c>
      <c r="M2653" s="43">
        <f>M2654</f>
        <v>0</v>
      </c>
      <c r="N2653" s="43">
        <f>N2654</f>
        <v>0</v>
      </c>
      <c r="O2653" s="43">
        <f>O2654</f>
        <v>0</v>
      </c>
      <c r="P2653" s="43">
        <f>P2654</f>
        <v>0</v>
      </c>
      <c r="Q2653" s="43">
        <f>Q2654</f>
        <v>0</v>
      </c>
      <c r="R2653" s="43">
        <f>R2654</f>
        <v>0</v>
      </c>
      <c r="S2653" s="43">
        <f>S2654</f>
        <v>0</v>
      </c>
      <c r="T2653" s="43">
        <f>T2654</f>
        <v>0</v>
      </c>
      <c r="U2653" s="43">
        <v>0</v>
      </c>
      <c r="V2653" s="43">
        <f t="shared" si="5169"/>
        <v>178.09999999999999</v>
      </c>
      <c r="W2653" s="43">
        <f>W2654</f>
        <v>0</v>
      </c>
      <c r="X2653" s="43">
        <f>X2654</f>
        <v>0</v>
      </c>
      <c r="Y2653" s="43">
        <f>Y2654</f>
        <v>0</v>
      </c>
      <c r="Z2653" s="43">
        <f>Z2654</f>
        <v>0</v>
      </c>
      <c r="AA2653" s="43">
        <f>AA2654</f>
        <v>0</v>
      </c>
      <c r="AB2653" s="43">
        <f>AB2654</f>
        <v>132.79326</v>
      </c>
      <c r="AC2653" s="44">
        <f>AC2654</f>
        <v>177.88376</v>
      </c>
      <c r="AD2653" s="44">
        <f>AD2654</f>
        <v>177.88376</v>
      </c>
      <c r="AE2653" s="45">
        <f t="shared" si="5139"/>
        <v>100</v>
      </c>
      <c r="AF2653" s="43">
        <f>AF2654</f>
        <v>177.88376</v>
      </c>
      <c r="AG2653" s="43">
        <f>AG2654</f>
        <v>0</v>
      </c>
      <c r="AH2653" s="43">
        <f>AH2654</f>
        <v>0</v>
      </c>
      <c r="AI2653" s="43">
        <f>AI2654</f>
        <v>0</v>
      </c>
      <c r="AJ2653" s="43">
        <f>AJ2654</f>
        <v>0</v>
      </c>
      <c r="AK2653" s="43">
        <f>AK2654</f>
        <v>0</v>
      </c>
      <c r="AL2653" s="43">
        <f t="shared" si="5140"/>
        <v>177.88376</v>
      </c>
      <c r="AM2653" s="43">
        <f t="shared" si="5141"/>
        <v>0.2162399999999991</v>
      </c>
      <c r="AN2653" s="2"/>
      <c r="AR2653" s="1"/>
      <c r="AS2653" s="1"/>
    </row>
    <row r="2654" ht="31.5">
      <c r="B2654" s="41" t="s">
        <v>852</v>
      </c>
      <c r="C2654" s="41" t="s">
        <v>117</v>
      </c>
      <c r="D2654" s="41" t="s">
        <v>446</v>
      </c>
      <c r="E2654" s="26" t="str">
        <f t="shared" si="5168"/>
        <v>0310</v>
      </c>
      <c r="F2654" s="41" t="s">
        <v>711</v>
      </c>
      <c r="G2654" s="41" t="s">
        <v>55</v>
      </c>
      <c r="H2654" s="42" t="s">
        <v>56</v>
      </c>
      <c r="I2654" s="43">
        <v>178.09999999999999</v>
      </c>
      <c r="J2654" s="43">
        <v>185.09999999999999</v>
      </c>
      <c r="K2654" s="43">
        <v>109.90000000000001</v>
      </c>
      <c r="L2654" s="43"/>
      <c r="M2654" s="43"/>
      <c r="N2654" s="43"/>
      <c r="O2654" s="43">
        <v>0</v>
      </c>
      <c r="P2654" s="43">
        <v>0</v>
      </c>
      <c r="Q2654" s="43">
        <v>0</v>
      </c>
      <c r="R2654" s="43">
        <v>0</v>
      </c>
      <c r="S2654" s="43">
        <v>0</v>
      </c>
      <c r="T2654" s="43">
        <v>0</v>
      </c>
      <c r="U2654" s="43">
        <v>0</v>
      </c>
      <c r="V2654" s="43">
        <f t="shared" si="5169"/>
        <v>178.09999999999999</v>
      </c>
      <c r="W2654" s="43"/>
      <c r="X2654" s="43"/>
      <c r="Y2654" s="43"/>
      <c r="Z2654" s="43"/>
      <c r="AA2654" s="43"/>
      <c r="AB2654" s="43">
        <v>132.79326</v>
      </c>
      <c r="AC2654" s="44">
        <v>177.88376</v>
      </c>
      <c r="AD2654" s="44">
        <v>177.88376</v>
      </c>
      <c r="AE2654" s="45">
        <f t="shared" si="5139"/>
        <v>100</v>
      </c>
      <c r="AF2654" s="43">
        <v>177.88376</v>
      </c>
      <c r="AG2654" s="43">
        <v>0</v>
      </c>
      <c r="AH2654" s="43">
        <v>0</v>
      </c>
      <c r="AI2654" s="43">
        <v>0</v>
      </c>
      <c r="AJ2654" s="43">
        <v>0</v>
      </c>
      <c r="AK2654" s="43">
        <v>0</v>
      </c>
      <c r="AL2654" s="43">
        <f t="shared" si="5140"/>
        <v>177.88376</v>
      </c>
      <c r="AM2654" s="43">
        <f t="shared" si="5141"/>
        <v>0.2162399999999991</v>
      </c>
      <c r="AN2654" s="19"/>
      <c r="AO2654" s="1"/>
      <c r="AP2654" s="1"/>
      <c r="AQ2654" s="1"/>
      <c r="AR2654" s="1"/>
      <c r="AS2654" s="1"/>
    </row>
    <row r="2655">
      <c r="B2655" s="41" t="s">
        <v>852</v>
      </c>
      <c r="C2655" s="41" t="s">
        <v>117</v>
      </c>
      <c r="D2655" s="41" t="s">
        <v>446</v>
      </c>
      <c r="E2655" s="26" t="str">
        <f t="shared" si="5168"/>
        <v>0310</v>
      </c>
      <c r="F2655" s="41" t="s">
        <v>711</v>
      </c>
      <c r="G2655" s="41" t="s">
        <v>59</v>
      </c>
      <c r="H2655" s="42" t="s">
        <v>60</v>
      </c>
      <c r="I2655" s="43">
        <f>I2656</f>
        <v>32.100000000000001</v>
      </c>
      <c r="J2655" s="43">
        <f>J2656</f>
        <v>32.100000000000001</v>
      </c>
      <c r="K2655" s="43">
        <f>K2656</f>
        <v>32.100000000000001</v>
      </c>
      <c r="L2655" s="43">
        <f>L2656</f>
        <v>0</v>
      </c>
      <c r="M2655" s="43">
        <f>M2656</f>
        <v>0</v>
      </c>
      <c r="N2655" s="43">
        <f>N2656</f>
        <v>0</v>
      </c>
      <c r="O2655" s="43">
        <f>O2656</f>
        <v>0</v>
      </c>
      <c r="P2655" s="43">
        <f>P2656</f>
        <v>0</v>
      </c>
      <c r="Q2655" s="43">
        <f>Q2656</f>
        <v>0</v>
      </c>
      <c r="R2655" s="43">
        <f>R2656</f>
        <v>0</v>
      </c>
      <c r="S2655" s="43">
        <f>S2656</f>
        <v>0</v>
      </c>
      <c r="T2655" s="43">
        <f>T2656</f>
        <v>0</v>
      </c>
      <c r="U2655" s="43">
        <v>0</v>
      </c>
      <c r="V2655" s="43">
        <f t="shared" si="5169"/>
        <v>32.100000000000001</v>
      </c>
      <c r="W2655" s="43">
        <f>W2656</f>
        <v>0</v>
      </c>
      <c r="X2655" s="43">
        <f>X2656</f>
        <v>0</v>
      </c>
      <c r="Y2655" s="43">
        <f>Y2656</f>
        <v>0</v>
      </c>
      <c r="Z2655" s="43">
        <f>Z2656</f>
        <v>0</v>
      </c>
      <c r="AA2655" s="43">
        <f>AA2656</f>
        <v>0</v>
      </c>
      <c r="AB2655" s="43">
        <f>AB2656</f>
        <v>220.98599999999999</v>
      </c>
      <c r="AC2655" s="44">
        <f>AC2656</f>
        <v>220.98599999999999</v>
      </c>
      <c r="AD2655" s="44">
        <f>AD2656</f>
        <v>220.98599999999999</v>
      </c>
      <c r="AE2655" s="45">
        <f t="shared" si="5139"/>
        <v>100</v>
      </c>
      <c r="AF2655" s="43">
        <f>AF2656</f>
        <v>220.98599999999999</v>
      </c>
      <c r="AG2655" s="43">
        <f>AG2656</f>
        <v>0</v>
      </c>
      <c r="AH2655" s="43">
        <f>AH2656</f>
        <v>0</v>
      </c>
      <c r="AI2655" s="43">
        <f>AI2656</f>
        <v>0</v>
      </c>
      <c r="AJ2655" s="43">
        <f>AJ2656</f>
        <v>0</v>
      </c>
      <c r="AK2655" s="43">
        <f>AK2656</f>
        <v>0</v>
      </c>
      <c r="AL2655" s="43">
        <f t="shared" si="5140"/>
        <v>220.98599999999999</v>
      </c>
      <c r="AM2655" s="43">
        <f t="shared" si="5141"/>
        <v>-188.886</v>
      </c>
      <c r="AN2655" s="2"/>
      <c r="AO2655" s="1"/>
      <c r="AP2655" s="1"/>
      <c r="AQ2655" s="1"/>
      <c r="AR2655" s="1"/>
      <c r="AS2655" s="1"/>
    </row>
    <row r="2656">
      <c r="B2656" s="41" t="s">
        <v>852</v>
      </c>
      <c r="C2656" s="41" t="s">
        <v>117</v>
      </c>
      <c r="D2656" s="41" t="s">
        <v>446</v>
      </c>
      <c r="E2656" s="26" t="str">
        <f t="shared" si="5168"/>
        <v>0310</v>
      </c>
      <c r="F2656" s="41" t="s">
        <v>711</v>
      </c>
      <c r="G2656" s="41" t="s">
        <v>63</v>
      </c>
      <c r="H2656" s="42" t="s">
        <v>64</v>
      </c>
      <c r="I2656" s="43">
        <v>32.100000000000001</v>
      </c>
      <c r="J2656" s="43">
        <v>32.100000000000001</v>
      </c>
      <c r="K2656" s="43">
        <v>32.100000000000001</v>
      </c>
      <c r="L2656" s="43"/>
      <c r="M2656" s="43"/>
      <c r="N2656" s="43"/>
      <c r="O2656" s="43">
        <v>0</v>
      </c>
      <c r="P2656" s="43">
        <v>0</v>
      </c>
      <c r="Q2656" s="43">
        <v>0</v>
      </c>
      <c r="R2656" s="43">
        <v>0</v>
      </c>
      <c r="S2656" s="43">
        <v>0</v>
      </c>
      <c r="T2656" s="43">
        <v>0</v>
      </c>
      <c r="U2656" s="43">
        <v>0</v>
      </c>
      <c r="V2656" s="43">
        <f t="shared" si="5169"/>
        <v>32.100000000000001</v>
      </c>
      <c r="W2656" s="43"/>
      <c r="X2656" s="43"/>
      <c r="Y2656" s="43"/>
      <c r="Z2656" s="43"/>
      <c r="AA2656" s="43"/>
      <c r="AB2656" s="43">
        <v>220.98599999999999</v>
      </c>
      <c r="AC2656" s="44">
        <v>220.98599999999999</v>
      </c>
      <c r="AD2656" s="44">
        <v>220.98599999999999</v>
      </c>
      <c r="AE2656" s="45">
        <f t="shared" si="5139"/>
        <v>100</v>
      </c>
      <c r="AF2656" s="43">
        <v>220.98599999999999</v>
      </c>
      <c r="AG2656" s="43">
        <v>0</v>
      </c>
      <c r="AH2656" s="43">
        <v>0</v>
      </c>
      <c r="AI2656" s="43">
        <v>0</v>
      </c>
      <c r="AJ2656" s="43">
        <v>0</v>
      </c>
      <c r="AK2656" s="43">
        <v>0</v>
      </c>
      <c r="AL2656" s="43">
        <f t="shared" si="5140"/>
        <v>220.98599999999999</v>
      </c>
      <c r="AM2656" s="43">
        <f t="shared" si="5141"/>
        <v>-188.886</v>
      </c>
      <c r="AN2656" s="19"/>
      <c r="AO2656" s="1"/>
      <c r="AP2656" s="1"/>
      <c r="AQ2656" s="1"/>
      <c r="AR2656" s="1"/>
      <c r="AS2656" s="1"/>
    </row>
    <row r="2657" ht="47.25">
      <c r="B2657" s="41" t="s">
        <v>852</v>
      </c>
      <c r="C2657" s="41" t="s">
        <v>117</v>
      </c>
      <c r="D2657" s="41" t="s">
        <v>446</v>
      </c>
      <c r="E2657" s="26" t="str">
        <f t="shared" si="5168"/>
        <v>0310</v>
      </c>
      <c r="F2657" s="41" t="s">
        <v>101</v>
      </c>
      <c r="G2657" s="41"/>
      <c r="H2657" s="42" t="s">
        <v>102</v>
      </c>
      <c r="I2657" s="43"/>
      <c r="J2657" s="43"/>
      <c r="K2657" s="43"/>
      <c r="L2657" s="43"/>
      <c r="M2657" s="43"/>
      <c r="N2657" s="43"/>
      <c r="O2657" s="43">
        <f t="shared" ref="O2657:O2663" si="5222">O2658</f>
        <v>0</v>
      </c>
      <c r="P2657" s="43">
        <f t="shared" ref="P2657:P2663" si="5223">P2658</f>
        <v>0</v>
      </c>
      <c r="Q2657" s="43">
        <f t="shared" ref="Q2657:Q2663" si="5224">Q2658</f>
        <v>0</v>
      </c>
      <c r="R2657" s="43">
        <f t="shared" ref="R2657:R2663" si="5225">R2658</f>
        <v>0</v>
      </c>
      <c r="S2657" s="43">
        <f t="shared" ref="S2657:S2663" si="5226">S2658</f>
        <v>0</v>
      </c>
      <c r="T2657" s="43">
        <f t="shared" ref="T2657:T2663" si="5227">T2658</f>
        <v>0</v>
      </c>
      <c r="U2657" s="43"/>
      <c r="V2657" s="43">
        <f t="shared" si="5169"/>
        <v>0</v>
      </c>
      <c r="W2657" s="43">
        <f>W2658</f>
        <v>0</v>
      </c>
      <c r="X2657" s="43">
        <f>X2658</f>
        <v>0</v>
      </c>
      <c r="Y2657" s="43">
        <f>Y2658</f>
        <v>0</v>
      </c>
      <c r="Z2657" s="43">
        <f>Z2658</f>
        <v>0</v>
      </c>
      <c r="AA2657" s="43">
        <f>AA2658</f>
        <v>0</v>
      </c>
      <c r="AB2657" s="43">
        <f t="shared" ref="AB2657:AB2663" si="5228">AB2658</f>
        <v>1589.4734000000001</v>
      </c>
      <c r="AC2657" s="44">
        <f t="shared" ref="AC2657:AC2663" si="5229">AC2658</f>
        <v>1589.4734000000001</v>
      </c>
      <c r="AD2657" s="44">
        <f t="shared" ref="AD2657:AD2663" si="5230">AD2658</f>
        <v>1589.4734000000001</v>
      </c>
      <c r="AE2657" s="45">
        <f t="shared" si="5139"/>
        <v>100</v>
      </c>
      <c r="AF2657" s="43">
        <f t="shared" ref="AF2657:AF2663" si="5231">AF2658</f>
        <v>1589.4734000000001</v>
      </c>
      <c r="AG2657" s="43">
        <f t="shared" ref="AG2657:AG2663" si="5232">AG2658</f>
        <v>0</v>
      </c>
      <c r="AH2657" s="43">
        <f t="shared" ref="AH2657:AH2663" si="5233">AH2658</f>
        <v>0</v>
      </c>
      <c r="AI2657" s="43">
        <f t="shared" ref="AI2657:AI2663" si="5234">AI2658</f>
        <v>0</v>
      </c>
      <c r="AJ2657" s="43">
        <f t="shared" ref="AJ2657:AJ2663" si="5235">AJ2658</f>
        <v>0</v>
      </c>
      <c r="AK2657" s="43">
        <f t="shared" ref="AK2657:AK2663" si="5236">AK2658</f>
        <v>0</v>
      </c>
      <c r="AL2657" s="43">
        <f t="shared" si="5140"/>
        <v>1589.4734000000001</v>
      </c>
      <c r="AM2657" s="43">
        <f t="shared" si="5141"/>
        <v>-1589.4734000000001</v>
      </c>
      <c r="AN2657" s="19"/>
      <c r="AO2657" s="1"/>
      <c r="AP2657" s="1"/>
      <c r="AQ2657" s="1"/>
      <c r="AR2657" s="1"/>
      <c r="AS2657" s="1"/>
    </row>
    <row r="2658">
      <c r="B2658" s="41" t="s">
        <v>852</v>
      </c>
      <c r="C2658" s="41" t="s">
        <v>117</v>
      </c>
      <c r="D2658" s="41" t="s">
        <v>446</v>
      </c>
      <c r="E2658" s="26" t="str">
        <f t="shared" si="5168"/>
        <v>0310</v>
      </c>
      <c r="F2658" s="41" t="s">
        <v>111</v>
      </c>
      <c r="G2658" s="41"/>
      <c r="H2658" s="42" t="s">
        <v>112</v>
      </c>
      <c r="I2658" s="43"/>
      <c r="J2658" s="43"/>
      <c r="K2658" s="43"/>
      <c r="L2658" s="43"/>
      <c r="M2658" s="43"/>
      <c r="N2658" s="43"/>
      <c r="O2658" s="43">
        <f t="shared" si="5222"/>
        <v>0</v>
      </c>
      <c r="P2658" s="43">
        <f t="shared" si="5223"/>
        <v>0</v>
      </c>
      <c r="Q2658" s="43">
        <f t="shared" si="5224"/>
        <v>0</v>
      </c>
      <c r="R2658" s="43">
        <f t="shared" si="5225"/>
        <v>0</v>
      </c>
      <c r="S2658" s="43">
        <f t="shared" si="5226"/>
        <v>0</v>
      </c>
      <c r="T2658" s="43">
        <f t="shared" si="5227"/>
        <v>0</v>
      </c>
      <c r="U2658" s="43"/>
      <c r="V2658" s="43">
        <f t="shared" si="5169"/>
        <v>0</v>
      </c>
      <c r="W2658" s="43"/>
      <c r="X2658" s="43"/>
      <c r="Y2658" s="43"/>
      <c r="Z2658" s="43"/>
      <c r="AA2658" s="43"/>
      <c r="AB2658" s="43">
        <f t="shared" si="5228"/>
        <v>1589.4734000000001</v>
      </c>
      <c r="AC2658" s="44">
        <f t="shared" si="5229"/>
        <v>1589.4734000000001</v>
      </c>
      <c r="AD2658" s="44">
        <f t="shared" si="5230"/>
        <v>1589.4734000000001</v>
      </c>
      <c r="AE2658" s="45">
        <f t="shared" si="5139"/>
        <v>100</v>
      </c>
      <c r="AF2658" s="43">
        <f t="shared" si="5231"/>
        <v>1589.4734000000001</v>
      </c>
      <c r="AG2658" s="43">
        <f t="shared" si="5232"/>
        <v>0</v>
      </c>
      <c r="AH2658" s="43">
        <f t="shared" si="5233"/>
        <v>0</v>
      </c>
      <c r="AI2658" s="43">
        <f t="shared" si="5234"/>
        <v>0</v>
      </c>
      <c r="AJ2658" s="43">
        <f t="shared" si="5235"/>
        <v>0</v>
      </c>
      <c r="AK2658" s="43">
        <f t="shared" si="5236"/>
        <v>0</v>
      </c>
      <c r="AL2658" s="43">
        <f t="shared" si="5140"/>
        <v>1589.4734000000001</v>
      </c>
      <c r="AM2658" s="43">
        <f t="shared" si="5141"/>
        <v>-1589.4734000000001</v>
      </c>
      <c r="AN2658" s="19"/>
      <c r="AR2658" s="1"/>
      <c r="AS2658" s="1"/>
    </row>
    <row r="2659">
      <c r="B2659" s="41" t="s">
        <v>852</v>
      </c>
      <c r="C2659" s="41" t="s">
        <v>117</v>
      </c>
      <c r="D2659" s="41" t="s">
        <v>446</v>
      </c>
      <c r="E2659" s="26" t="str">
        <f t="shared" si="5168"/>
        <v>0310</v>
      </c>
      <c r="F2659" s="41" t="s">
        <v>113</v>
      </c>
      <c r="G2659" s="41"/>
      <c r="H2659" s="42" t="s">
        <v>114</v>
      </c>
      <c r="I2659" s="43"/>
      <c r="J2659" s="43"/>
      <c r="K2659" s="43"/>
      <c r="L2659" s="43"/>
      <c r="M2659" s="43"/>
      <c r="N2659" s="43"/>
      <c r="O2659" s="43">
        <f t="shared" si="5222"/>
        <v>0</v>
      </c>
      <c r="P2659" s="43">
        <f t="shared" si="5223"/>
        <v>0</v>
      </c>
      <c r="Q2659" s="43">
        <f t="shared" si="5224"/>
        <v>0</v>
      </c>
      <c r="R2659" s="43">
        <f t="shared" si="5225"/>
        <v>0</v>
      </c>
      <c r="S2659" s="43">
        <f t="shared" si="5226"/>
        <v>0</v>
      </c>
      <c r="T2659" s="43">
        <f t="shared" si="5227"/>
        <v>0</v>
      </c>
      <c r="U2659" s="43"/>
      <c r="V2659" s="43">
        <f t="shared" si="5169"/>
        <v>0</v>
      </c>
      <c r="W2659" s="43"/>
      <c r="X2659" s="43"/>
      <c r="Y2659" s="43"/>
      <c r="Z2659" s="43"/>
      <c r="AA2659" s="43"/>
      <c r="AB2659" s="43">
        <f t="shared" si="5228"/>
        <v>1589.4734000000001</v>
      </c>
      <c r="AC2659" s="44">
        <f t="shared" si="5229"/>
        <v>1589.4734000000001</v>
      </c>
      <c r="AD2659" s="44">
        <f t="shared" si="5230"/>
        <v>1589.4734000000001</v>
      </c>
      <c r="AE2659" s="45">
        <f t="shared" si="5139"/>
        <v>100</v>
      </c>
      <c r="AF2659" s="43">
        <f t="shared" si="5231"/>
        <v>1589.4734000000001</v>
      </c>
      <c r="AG2659" s="43">
        <f t="shared" si="5232"/>
        <v>0</v>
      </c>
      <c r="AH2659" s="43">
        <f t="shared" si="5233"/>
        <v>0</v>
      </c>
      <c r="AI2659" s="43">
        <f t="shared" si="5234"/>
        <v>0</v>
      </c>
      <c r="AJ2659" s="43">
        <f t="shared" si="5235"/>
        <v>0</v>
      </c>
      <c r="AK2659" s="43">
        <f t="shared" si="5236"/>
        <v>0</v>
      </c>
      <c r="AL2659" s="43">
        <f t="shared" si="5140"/>
        <v>1589.4734000000001</v>
      </c>
      <c r="AM2659" s="43">
        <f t="shared" si="5141"/>
        <v>-1589.4734000000001</v>
      </c>
      <c r="AN2659" s="19"/>
      <c r="AO2659" s="1"/>
      <c r="AP2659" s="1"/>
      <c r="AQ2659" s="1"/>
      <c r="AR2659" s="1"/>
      <c r="AS2659" s="1"/>
    </row>
    <row r="2660" ht="31.5">
      <c r="B2660" s="41" t="s">
        <v>852</v>
      </c>
      <c r="C2660" s="41" t="s">
        <v>117</v>
      </c>
      <c r="D2660" s="41" t="s">
        <v>446</v>
      </c>
      <c r="E2660" s="26" t="str">
        <f t="shared" si="5168"/>
        <v>0310</v>
      </c>
      <c r="F2660" s="41" t="s">
        <v>113</v>
      </c>
      <c r="G2660" s="41" t="s">
        <v>53</v>
      </c>
      <c r="H2660" s="42" t="s">
        <v>54</v>
      </c>
      <c r="I2660" s="43"/>
      <c r="J2660" s="43"/>
      <c r="K2660" s="43"/>
      <c r="L2660" s="43"/>
      <c r="M2660" s="43"/>
      <c r="N2660" s="43"/>
      <c r="O2660" s="43">
        <f t="shared" si="5222"/>
        <v>0</v>
      </c>
      <c r="P2660" s="43">
        <f t="shared" si="5223"/>
        <v>0</v>
      </c>
      <c r="Q2660" s="43">
        <f t="shared" si="5224"/>
        <v>0</v>
      </c>
      <c r="R2660" s="43">
        <f t="shared" si="5225"/>
        <v>0</v>
      </c>
      <c r="S2660" s="43">
        <f t="shared" si="5226"/>
        <v>0</v>
      </c>
      <c r="T2660" s="43">
        <f t="shared" si="5227"/>
        <v>0</v>
      </c>
      <c r="U2660" s="43"/>
      <c r="V2660" s="43">
        <f t="shared" si="5169"/>
        <v>0</v>
      </c>
      <c r="W2660" s="43"/>
      <c r="X2660" s="43"/>
      <c r="Y2660" s="43"/>
      <c r="Z2660" s="43"/>
      <c r="AA2660" s="43"/>
      <c r="AB2660" s="43">
        <f t="shared" si="5228"/>
        <v>1589.4734000000001</v>
      </c>
      <c r="AC2660" s="44">
        <f t="shared" si="5229"/>
        <v>1589.4734000000001</v>
      </c>
      <c r="AD2660" s="44">
        <f t="shared" si="5230"/>
        <v>1589.4734000000001</v>
      </c>
      <c r="AE2660" s="45">
        <f t="shared" si="5139"/>
        <v>100</v>
      </c>
      <c r="AF2660" s="43">
        <f t="shared" si="5231"/>
        <v>1589.4734000000001</v>
      </c>
      <c r="AG2660" s="43">
        <f t="shared" si="5232"/>
        <v>0</v>
      </c>
      <c r="AH2660" s="43">
        <f t="shared" si="5233"/>
        <v>0</v>
      </c>
      <c r="AI2660" s="43">
        <f t="shared" si="5234"/>
        <v>0</v>
      </c>
      <c r="AJ2660" s="43">
        <f t="shared" si="5235"/>
        <v>0</v>
      </c>
      <c r="AK2660" s="43">
        <f t="shared" si="5236"/>
        <v>0</v>
      </c>
      <c r="AL2660" s="43">
        <f t="shared" si="5140"/>
        <v>1589.4734000000001</v>
      </c>
      <c r="AM2660" s="43">
        <f t="shared" si="5141"/>
        <v>-1589.4734000000001</v>
      </c>
      <c r="AN2660" s="19"/>
      <c r="AO2660" s="1"/>
      <c r="AP2660" s="1"/>
      <c r="AQ2660" s="1"/>
      <c r="AR2660" s="1"/>
      <c r="AS2660" s="1"/>
    </row>
    <row r="2661" ht="31.5">
      <c r="B2661" s="41" t="s">
        <v>852</v>
      </c>
      <c r="C2661" s="41" t="s">
        <v>117</v>
      </c>
      <c r="D2661" s="41" t="s">
        <v>446</v>
      </c>
      <c r="E2661" s="26" t="str">
        <f t="shared" si="5168"/>
        <v>0310</v>
      </c>
      <c r="F2661" s="41" t="s">
        <v>113</v>
      </c>
      <c r="G2661" s="41" t="s">
        <v>55</v>
      </c>
      <c r="H2661" s="42" t="s">
        <v>56</v>
      </c>
      <c r="I2661" s="43"/>
      <c r="J2661" s="43"/>
      <c r="K2661" s="43"/>
      <c r="L2661" s="43"/>
      <c r="M2661" s="43"/>
      <c r="N2661" s="43"/>
      <c r="O2661" s="43">
        <v>0</v>
      </c>
      <c r="P2661" s="43">
        <v>0</v>
      </c>
      <c r="Q2661" s="43">
        <v>0</v>
      </c>
      <c r="R2661" s="43">
        <v>0</v>
      </c>
      <c r="S2661" s="43">
        <v>0</v>
      </c>
      <c r="T2661" s="43">
        <v>0</v>
      </c>
      <c r="U2661" s="43"/>
      <c r="V2661" s="43">
        <f t="shared" si="5169"/>
        <v>0</v>
      </c>
      <c r="W2661" s="43"/>
      <c r="X2661" s="43"/>
      <c r="Y2661" s="43"/>
      <c r="Z2661" s="43"/>
      <c r="AA2661" s="43"/>
      <c r="AB2661" s="43">
        <v>1589.4734000000001</v>
      </c>
      <c r="AC2661" s="44">
        <v>1589.4734000000001</v>
      </c>
      <c r="AD2661" s="44">
        <v>1589.4734000000001</v>
      </c>
      <c r="AE2661" s="45">
        <f t="shared" si="5139"/>
        <v>100</v>
      </c>
      <c r="AF2661" s="43">
        <v>1589.4734000000001</v>
      </c>
      <c r="AG2661" s="43">
        <v>0</v>
      </c>
      <c r="AH2661" s="43">
        <v>0</v>
      </c>
      <c r="AI2661" s="43">
        <v>0</v>
      </c>
      <c r="AJ2661" s="43">
        <v>0</v>
      </c>
      <c r="AK2661" s="43">
        <v>0</v>
      </c>
      <c r="AL2661" s="43">
        <f t="shared" si="5140"/>
        <v>1589.4734000000001</v>
      </c>
      <c r="AM2661" s="43">
        <f t="shared" si="5141"/>
        <v>-1589.4734000000001</v>
      </c>
      <c r="AN2661" s="19"/>
      <c r="AO2661" s="1"/>
      <c r="AP2661" s="1"/>
      <c r="AQ2661" s="1"/>
      <c r="AR2661" s="1"/>
      <c r="AS2661" s="1"/>
    </row>
    <row r="2662" s="33" customFormat="1" ht="31.5">
      <c r="B2662" s="34" t="s">
        <v>852</v>
      </c>
      <c r="C2662" s="34" t="s">
        <v>117</v>
      </c>
      <c r="D2662" s="34" t="s">
        <v>200</v>
      </c>
      <c r="E2662" s="35" t="str">
        <f t="shared" si="5168"/>
        <v>0314</v>
      </c>
      <c r="F2662" s="34"/>
      <c r="G2662" s="34"/>
      <c r="H2662" s="36" t="s">
        <v>201</v>
      </c>
      <c r="I2662" s="37">
        <f t="shared" ref="I2662:I2663" si="5237">I2663</f>
        <v>1329.6000000000001</v>
      </c>
      <c r="J2662" s="37">
        <f t="shared" ref="J2662:J2663" si="5238">J2663</f>
        <v>1368.1000000000001</v>
      </c>
      <c r="K2662" s="37">
        <f t="shared" ref="K2662:K2663" si="5239">K2663</f>
        <v>1368.1000000000001</v>
      </c>
      <c r="L2662" s="37">
        <f t="shared" ref="L2662:L2663" si="5240">L2663</f>
        <v>0</v>
      </c>
      <c r="M2662" s="37">
        <f t="shared" ref="M2662:M2663" si="5241">M2663</f>
        <v>0</v>
      </c>
      <c r="N2662" s="37">
        <f t="shared" ref="N2662:N2663" si="5242">N2663</f>
        <v>0</v>
      </c>
      <c r="O2662" s="37">
        <f t="shared" si="5222"/>
        <v>0</v>
      </c>
      <c r="P2662" s="37">
        <f t="shared" si="5223"/>
        <v>0</v>
      </c>
      <c r="Q2662" s="37">
        <f t="shared" si="5224"/>
        <v>0</v>
      </c>
      <c r="R2662" s="37">
        <f t="shared" si="5225"/>
        <v>0</v>
      </c>
      <c r="S2662" s="37">
        <f t="shared" si="5226"/>
        <v>0</v>
      </c>
      <c r="T2662" s="37">
        <f t="shared" si="5227"/>
        <v>0</v>
      </c>
      <c r="U2662" s="37">
        <v>0</v>
      </c>
      <c r="V2662" s="37">
        <f t="shared" si="5169"/>
        <v>1329.6000000000001</v>
      </c>
      <c r="W2662" s="37">
        <f t="shared" ref="W2662:W2663" si="5243">W2663</f>
        <v>0</v>
      </c>
      <c r="X2662" s="37">
        <f t="shared" ref="X2662:X2663" si="5244">X2663</f>
        <v>0</v>
      </c>
      <c r="Y2662" s="37">
        <f t="shared" ref="Y2662:Y2663" si="5245">Y2663</f>
        <v>0</v>
      </c>
      <c r="Z2662" s="37">
        <f t="shared" ref="Z2662:Z2663" si="5246">Z2663</f>
        <v>0</v>
      </c>
      <c r="AA2662" s="37">
        <f t="shared" ref="AA2662:AA2663" si="5247">AA2663</f>
        <v>0</v>
      </c>
      <c r="AB2662" s="37">
        <f t="shared" si="5228"/>
        <v>985.52184</v>
      </c>
      <c r="AC2662" s="38">
        <f t="shared" si="5229"/>
        <v>1432.8000000000002</v>
      </c>
      <c r="AD2662" s="38">
        <f t="shared" si="5230"/>
        <v>1432.8000000000002</v>
      </c>
      <c r="AE2662" s="39">
        <f t="shared" si="5139"/>
        <v>100</v>
      </c>
      <c r="AF2662" s="37">
        <f t="shared" si="5231"/>
        <v>1432.8000000000002</v>
      </c>
      <c r="AG2662" s="37">
        <f t="shared" si="5232"/>
        <v>0</v>
      </c>
      <c r="AH2662" s="37">
        <f t="shared" si="5233"/>
        <v>0</v>
      </c>
      <c r="AI2662" s="37">
        <f t="shared" si="5234"/>
        <v>0</v>
      </c>
      <c r="AJ2662" s="37">
        <f t="shared" si="5235"/>
        <v>0</v>
      </c>
      <c r="AK2662" s="37">
        <f t="shared" si="5236"/>
        <v>0</v>
      </c>
      <c r="AL2662" s="37">
        <f t="shared" si="5140"/>
        <v>1432.8000000000002</v>
      </c>
      <c r="AM2662" s="37">
        <f t="shared" si="5141"/>
        <v>-103.20000000000005</v>
      </c>
      <c r="AN2662" s="40"/>
      <c r="AO2662" s="33"/>
      <c r="AP2662" s="33"/>
      <c r="AQ2662" s="33"/>
      <c r="AR2662" s="33"/>
      <c r="AS2662" s="33"/>
    </row>
    <row r="2663" ht="31.5">
      <c r="B2663" s="41" t="s">
        <v>852</v>
      </c>
      <c r="C2663" s="41" t="s">
        <v>117</v>
      </c>
      <c r="D2663" s="41" t="s">
        <v>200</v>
      </c>
      <c r="E2663" s="26" t="str">
        <f t="shared" si="5168"/>
        <v>0314</v>
      </c>
      <c r="F2663" s="41" t="s">
        <v>81</v>
      </c>
      <c r="G2663" s="41"/>
      <c r="H2663" s="42" t="s">
        <v>82</v>
      </c>
      <c r="I2663" s="43">
        <f t="shared" si="5237"/>
        <v>1329.6000000000001</v>
      </c>
      <c r="J2663" s="43">
        <f t="shared" si="5238"/>
        <v>1368.1000000000001</v>
      </c>
      <c r="K2663" s="43">
        <f t="shared" si="5239"/>
        <v>1368.1000000000001</v>
      </c>
      <c r="L2663" s="43">
        <f t="shared" si="5240"/>
        <v>0</v>
      </c>
      <c r="M2663" s="43">
        <f t="shared" si="5241"/>
        <v>0</v>
      </c>
      <c r="N2663" s="43">
        <f t="shared" si="5242"/>
        <v>0</v>
      </c>
      <c r="O2663" s="43">
        <f t="shared" si="5222"/>
        <v>0</v>
      </c>
      <c r="P2663" s="43">
        <f t="shared" si="5223"/>
        <v>0</v>
      </c>
      <c r="Q2663" s="43">
        <f t="shared" si="5224"/>
        <v>0</v>
      </c>
      <c r="R2663" s="43">
        <f t="shared" si="5225"/>
        <v>0</v>
      </c>
      <c r="S2663" s="43">
        <f t="shared" si="5226"/>
        <v>0</v>
      </c>
      <c r="T2663" s="43">
        <f t="shared" si="5227"/>
        <v>0</v>
      </c>
      <c r="U2663" s="43">
        <v>0</v>
      </c>
      <c r="V2663" s="43">
        <f t="shared" si="5169"/>
        <v>1329.6000000000001</v>
      </c>
      <c r="W2663" s="43">
        <f t="shared" si="5243"/>
        <v>0</v>
      </c>
      <c r="X2663" s="43">
        <f t="shared" si="5244"/>
        <v>0</v>
      </c>
      <c r="Y2663" s="43">
        <f t="shared" si="5245"/>
        <v>0</v>
      </c>
      <c r="Z2663" s="43">
        <f t="shared" si="5246"/>
        <v>0</v>
      </c>
      <c r="AA2663" s="43">
        <f t="shared" si="5247"/>
        <v>0</v>
      </c>
      <c r="AB2663" s="43">
        <f t="shared" si="5228"/>
        <v>985.52184</v>
      </c>
      <c r="AC2663" s="44">
        <f t="shared" si="5229"/>
        <v>1432.8000000000002</v>
      </c>
      <c r="AD2663" s="44">
        <f t="shared" si="5230"/>
        <v>1432.8000000000002</v>
      </c>
      <c r="AE2663" s="45">
        <f t="shared" si="5139"/>
        <v>100</v>
      </c>
      <c r="AF2663" s="43">
        <f t="shared" si="5231"/>
        <v>1432.8000000000002</v>
      </c>
      <c r="AG2663" s="43">
        <f t="shared" si="5232"/>
        <v>0</v>
      </c>
      <c r="AH2663" s="43">
        <f t="shared" si="5233"/>
        <v>0</v>
      </c>
      <c r="AI2663" s="43">
        <f t="shared" si="5234"/>
        <v>0</v>
      </c>
      <c r="AJ2663" s="43">
        <f t="shared" si="5235"/>
        <v>0</v>
      </c>
      <c r="AK2663" s="43">
        <f t="shared" si="5236"/>
        <v>0</v>
      </c>
      <c r="AL2663" s="43">
        <f t="shared" si="5140"/>
        <v>1432.8000000000002</v>
      </c>
      <c r="AM2663" s="43">
        <f t="shared" si="5141"/>
        <v>-103.20000000000005</v>
      </c>
      <c r="AN2663" s="2"/>
      <c r="AO2663" s="1"/>
      <c r="AP2663" s="1"/>
      <c r="AQ2663" s="1"/>
      <c r="AR2663" s="1"/>
      <c r="AS2663" s="1"/>
    </row>
    <row r="2664">
      <c r="B2664" s="41" t="s">
        <v>852</v>
      </c>
      <c r="C2664" s="41" t="s">
        <v>117</v>
      </c>
      <c r="D2664" s="41" t="s">
        <v>200</v>
      </c>
      <c r="E2664" s="26" t="str">
        <f t="shared" si="5168"/>
        <v>0314</v>
      </c>
      <c r="F2664" s="41" t="s">
        <v>83</v>
      </c>
      <c r="G2664" s="41"/>
      <c r="H2664" s="42" t="s">
        <v>84</v>
      </c>
      <c r="I2664" s="43">
        <f>I2668+I2671+I2665</f>
        <v>1329.6000000000001</v>
      </c>
      <c r="J2664" s="43">
        <f>J2668+J2671+J2665</f>
        <v>1368.1000000000001</v>
      </c>
      <c r="K2664" s="43">
        <f>K2668+K2671+K2665</f>
        <v>1368.1000000000001</v>
      </c>
      <c r="L2664" s="43">
        <f>L2668+L2671+L2665</f>
        <v>0</v>
      </c>
      <c r="M2664" s="43">
        <f>M2668+M2671+M2665</f>
        <v>0</v>
      </c>
      <c r="N2664" s="43">
        <f>N2668+N2671+N2665</f>
        <v>0</v>
      </c>
      <c r="O2664" s="43">
        <f>O2668+O2671+O2665</f>
        <v>0</v>
      </c>
      <c r="P2664" s="43">
        <f>P2668+P2671+P2665</f>
        <v>0</v>
      </c>
      <c r="Q2664" s="43">
        <f>Q2668+Q2671+Q2665</f>
        <v>0</v>
      </c>
      <c r="R2664" s="43">
        <f>R2668+R2671+R2665</f>
        <v>0</v>
      </c>
      <c r="S2664" s="43">
        <f>S2668+S2671+S2665</f>
        <v>0</v>
      </c>
      <c r="T2664" s="43">
        <f>T2668+T2671+T2665</f>
        <v>0</v>
      </c>
      <c r="U2664" s="43">
        <v>0</v>
      </c>
      <c r="V2664" s="43">
        <f t="shared" si="5169"/>
        <v>1329.6000000000001</v>
      </c>
      <c r="W2664" s="43">
        <f>W2668+W2671+W2665</f>
        <v>0</v>
      </c>
      <c r="X2664" s="43">
        <f>X2668+X2671+X2665</f>
        <v>0</v>
      </c>
      <c r="Y2664" s="43">
        <f>Y2668+Y2671+Y2665</f>
        <v>0</v>
      </c>
      <c r="Z2664" s="43">
        <f>Z2668+Z2671+Z2665</f>
        <v>0</v>
      </c>
      <c r="AA2664" s="43">
        <f>AA2668+AA2671+AA2665</f>
        <v>0</v>
      </c>
      <c r="AB2664" s="43">
        <f>AB2668+AB2671+AB2665</f>
        <v>985.52184</v>
      </c>
      <c r="AC2664" s="44">
        <f>AC2668+AC2671+AC2665</f>
        <v>1432.8000000000002</v>
      </c>
      <c r="AD2664" s="44">
        <f>AD2668+AD2671+AD2665</f>
        <v>1432.8000000000002</v>
      </c>
      <c r="AE2664" s="45">
        <f t="shared" ref="AE2664:AE2727" si="5248">AD2664/AC2664*100</f>
        <v>100</v>
      </c>
      <c r="AF2664" s="43">
        <f>AF2668+AF2671+AF2665</f>
        <v>1432.8000000000002</v>
      </c>
      <c r="AG2664" s="43">
        <f>AG2668+AG2671+AG2665</f>
        <v>0</v>
      </c>
      <c r="AH2664" s="43">
        <f>AH2668+AH2671+AH2665</f>
        <v>0</v>
      </c>
      <c r="AI2664" s="43">
        <f>AI2668+AI2671+AI2665</f>
        <v>0</v>
      </c>
      <c r="AJ2664" s="43">
        <f>AJ2668+AJ2671+AJ2665</f>
        <v>0</v>
      </c>
      <c r="AK2664" s="43">
        <f>AK2668+AK2671+AK2665</f>
        <v>0</v>
      </c>
      <c r="AL2664" s="43">
        <f t="shared" ref="AL2664:AL2727" si="5249">AF2664+AH2664+AK2664+AI2664+AJ2664+AG2664</f>
        <v>1432.8000000000002</v>
      </c>
      <c r="AM2664" s="43">
        <f t="shared" ref="AM2664:AM2727" si="5250">V2664-AL2664</f>
        <v>-103.20000000000005</v>
      </c>
      <c r="AN2664" s="2"/>
      <c r="AR2664" s="1"/>
      <c r="AS2664" s="1"/>
    </row>
    <row r="2665" ht="63" hidden="1">
      <c r="B2665" s="41" t="s">
        <v>852</v>
      </c>
      <c r="C2665" s="41" t="s">
        <v>117</v>
      </c>
      <c r="D2665" s="41" t="s">
        <v>200</v>
      </c>
      <c r="E2665" s="26" t="str">
        <f t="shared" si="5168"/>
        <v>0314</v>
      </c>
      <c r="F2665" s="41" t="s">
        <v>202</v>
      </c>
      <c r="G2665" s="41"/>
      <c r="H2665" s="42" t="s">
        <v>203</v>
      </c>
      <c r="I2665" s="43">
        <f t="shared" ref="I2665:I2669" si="5251">I2666</f>
        <v>0</v>
      </c>
      <c r="J2665" s="43">
        <f t="shared" ref="J2665:J2669" si="5252">J2666</f>
        <v>0</v>
      </c>
      <c r="K2665" s="43">
        <f t="shared" ref="K2665:K2669" si="5253">K2666</f>
        <v>0</v>
      </c>
      <c r="L2665" s="43">
        <f t="shared" ref="L2665:L2669" si="5254">L2666</f>
        <v>0</v>
      </c>
      <c r="M2665" s="43">
        <f t="shared" ref="M2665:M2669" si="5255">M2666</f>
        <v>0</v>
      </c>
      <c r="N2665" s="43">
        <f t="shared" ref="N2665:N2669" si="5256">N2666</f>
        <v>0</v>
      </c>
      <c r="O2665" s="43">
        <f t="shared" ref="O2665:O2669" si="5257">O2666</f>
        <v>0</v>
      </c>
      <c r="P2665" s="43">
        <f t="shared" ref="P2665:P2669" si="5258">P2666</f>
        <v>0</v>
      </c>
      <c r="Q2665" s="43">
        <f t="shared" ref="Q2665:Q2669" si="5259">Q2666</f>
        <v>0</v>
      </c>
      <c r="R2665" s="43">
        <f t="shared" ref="R2665:R2669" si="5260">R2666</f>
        <v>0</v>
      </c>
      <c r="S2665" s="43">
        <f t="shared" ref="S2665:S2669" si="5261">S2666</f>
        <v>0</v>
      </c>
      <c r="T2665" s="43">
        <f t="shared" ref="T2665:T2669" si="5262">T2666</f>
        <v>0</v>
      </c>
      <c r="U2665" s="43">
        <v>0</v>
      </c>
      <c r="V2665" s="43">
        <f t="shared" si="5169"/>
        <v>0</v>
      </c>
      <c r="W2665" s="43">
        <f t="shared" ref="W2665:W2669" si="5263">W2666</f>
        <v>0</v>
      </c>
      <c r="X2665" s="43">
        <f t="shared" ref="X2665:X2669" si="5264">X2666</f>
        <v>0</v>
      </c>
      <c r="Y2665" s="43">
        <f t="shared" ref="Y2665:Y2669" si="5265">Y2666</f>
        <v>0</v>
      </c>
      <c r="Z2665" s="43">
        <f t="shared" ref="Z2665:Z2669" si="5266">Z2666</f>
        <v>0</v>
      </c>
      <c r="AA2665" s="43">
        <f t="shared" ref="AA2665:AA2669" si="5267">AA2666</f>
        <v>0</v>
      </c>
      <c r="AB2665" s="43">
        <f t="shared" ref="AB2665:AB2669" si="5268">AB2666</f>
        <v>0</v>
      </c>
      <c r="AC2665" s="44">
        <f t="shared" ref="AC2665:AC2669" si="5269">AC2666</f>
        <v>0</v>
      </c>
      <c r="AD2665" s="44">
        <f t="shared" ref="AD2665:AD2669" si="5270">AD2666</f>
        <v>0</v>
      </c>
      <c r="AE2665" s="45" t="e">
        <f t="shared" si="5248"/>
        <v>#DIV/0!</v>
      </c>
      <c r="AF2665" s="46">
        <f t="shared" ref="AF2665:AF2669" si="5271">AF2666</f>
        <v>0</v>
      </c>
      <c r="AG2665" s="46">
        <f t="shared" ref="AG2665:AG2669" si="5272">AG2666</f>
        <v>0</v>
      </c>
      <c r="AH2665" s="47">
        <f t="shared" ref="AH2665:AH2669" si="5273">AH2666</f>
        <v>0</v>
      </c>
      <c r="AI2665" s="47">
        <f t="shared" ref="AI2665:AI2669" si="5274">AI2666</f>
        <v>0</v>
      </c>
      <c r="AJ2665" s="47">
        <f t="shared" ref="AJ2665:AJ2669" si="5275">AJ2666</f>
        <v>0</v>
      </c>
      <c r="AK2665" s="47">
        <f t="shared" ref="AK2665:AK2669" si="5276">AK2666</f>
        <v>0</v>
      </c>
      <c r="AL2665" s="47">
        <f t="shared" si="5249"/>
        <v>0</v>
      </c>
      <c r="AM2665" s="47">
        <f t="shared" si="5250"/>
        <v>0</v>
      </c>
      <c r="AN2665" s="48" t="s">
        <v>36</v>
      </c>
      <c r="AO2665" s="1"/>
      <c r="AP2665" s="1"/>
      <c r="AQ2665" s="1"/>
      <c r="AR2665" s="1"/>
      <c r="AS2665" s="1"/>
    </row>
    <row r="2666" ht="31.5" hidden="1">
      <c r="B2666" s="41" t="s">
        <v>852</v>
      </c>
      <c r="C2666" s="41" t="s">
        <v>117</v>
      </c>
      <c r="D2666" s="41" t="s">
        <v>200</v>
      </c>
      <c r="E2666" s="26" t="str">
        <f t="shared" si="5168"/>
        <v>0314</v>
      </c>
      <c r="F2666" s="41" t="s">
        <v>202</v>
      </c>
      <c r="G2666" s="41" t="s">
        <v>53</v>
      </c>
      <c r="H2666" s="42" t="s">
        <v>54</v>
      </c>
      <c r="I2666" s="43">
        <f t="shared" si="5251"/>
        <v>0</v>
      </c>
      <c r="J2666" s="43">
        <f t="shared" si="5252"/>
        <v>0</v>
      </c>
      <c r="K2666" s="43">
        <f t="shared" si="5253"/>
        <v>0</v>
      </c>
      <c r="L2666" s="43">
        <f t="shared" si="5254"/>
        <v>0</v>
      </c>
      <c r="M2666" s="43">
        <f t="shared" si="5255"/>
        <v>0</v>
      </c>
      <c r="N2666" s="43">
        <f t="shared" si="5256"/>
        <v>0</v>
      </c>
      <c r="O2666" s="43">
        <f t="shared" si="5257"/>
        <v>0</v>
      </c>
      <c r="P2666" s="43">
        <f t="shared" si="5258"/>
        <v>0</v>
      </c>
      <c r="Q2666" s="43">
        <f t="shared" si="5259"/>
        <v>0</v>
      </c>
      <c r="R2666" s="43">
        <f t="shared" si="5260"/>
        <v>0</v>
      </c>
      <c r="S2666" s="43">
        <f t="shared" si="5261"/>
        <v>0</v>
      </c>
      <c r="T2666" s="43">
        <f t="shared" si="5262"/>
        <v>0</v>
      </c>
      <c r="U2666" s="43">
        <v>0</v>
      </c>
      <c r="V2666" s="43">
        <f t="shared" si="5169"/>
        <v>0</v>
      </c>
      <c r="W2666" s="43">
        <f t="shared" si="5263"/>
        <v>0</v>
      </c>
      <c r="X2666" s="43">
        <f t="shared" si="5264"/>
        <v>0</v>
      </c>
      <c r="Y2666" s="43">
        <f t="shared" si="5265"/>
        <v>0</v>
      </c>
      <c r="Z2666" s="43">
        <f t="shared" si="5266"/>
        <v>0</v>
      </c>
      <c r="AA2666" s="43">
        <f t="shared" si="5267"/>
        <v>0</v>
      </c>
      <c r="AB2666" s="43">
        <f t="shared" si="5268"/>
        <v>0</v>
      </c>
      <c r="AC2666" s="44">
        <f t="shared" si="5269"/>
        <v>0</v>
      </c>
      <c r="AD2666" s="44">
        <f t="shared" si="5270"/>
        <v>0</v>
      </c>
      <c r="AE2666" s="45" t="e">
        <f t="shared" si="5248"/>
        <v>#DIV/0!</v>
      </c>
      <c r="AF2666" s="46">
        <f t="shared" si="5271"/>
        <v>0</v>
      </c>
      <c r="AG2666" s="46">
        <f t="shared" si="5272"/>
        <v>0</v>
      </c>
      <c r="AH2666" s="47">
        <f t="shared" si="5273"/>
        <v>0</v>
      </c>
      <c r="AI2666" s="47">
        <f t="shared" si="5274"/>
        <v>0</v>
      </c>
      <c r="AJ2666" s="47">
        <f t="shared" si="5275"/>
        <v>0</v>
      </c>
      <c r="AK2666" s="47">
        <f t="shared" si="5276"/>
        <v>0</v>
      </c>
      <c r="AL2666" s="47">
        <f t="shared" si="5249"/>
        <v>0</v>
      </c>
      <c r="AM2666" s="47">
        <f t="shared" si="5250"/>
        <v>0</v>
      </c>
      <c r="AN2666" s="48" t="s">
        <v>36</v>
      </c>
      <c r="AO2666" s="1"/>
      <c r="AP2666" s="1"/>
      <c r="AQ2666" s="1"/>
      <c r="AR2666" s="1"/>
      <c r="AS2666" s="1"/>
    </row>
    <row r="2667" ht="31.5" hidden="1">
      <c r="B2667" s="41" t="s">
        <v>852</v>
      </c>
      <c r="C2667" s="41" t="s">
        <v>117</v>
      </c>
      <c r="D2667" s="41" t="s">
        <v>200</v>
      </c>
      <c r="E2667" s="26" t="str">
        <f t="shared" si="5168"/>
        <v>0314</v>
      </c>
      <c r="F2667" s="41" t="s">
        <v>202</v>
      </c>
      <c r="G2667" s="41" t="s">
        <v>55</v>
      </c>
      <c r="H2667" s="42" t="s">
        <v>56</v>
      </c>
      <c r="I2667" s="43"/>
      <c r="J2667" s="43"/>
      <c r="K2667" s="43"/>
      <c r="L2667" s="43"/>
      <c r="M2667" s="43"/>
      <c r="N2667" s="43"/>
      <c r="O2667" s="43">
        <v>0</v>
      </c>
      <c r="P2667" s="43">
        <v>0</v>
      </c>
      <c r="Q2667" s="43">
        <v>0</v>
      </c>
      <c r="R2667" s="43">
        <v>0</v>
      </c>
      <c r="S2667" s="43">
        <v>0</v>
      </c>
      <c r="T2667" s="43">
        <v>0</v>
      </c>
      <c r="U2667" s="43">
        <v>0</v>
      </c>
      <c r="V2667" s="43">
        <f t="shared" si="5169"/>
        <v>0</v>
      </c>
      <c r="W2667" s="43"/>
      <c r="X2667" s="43"/>
      <c r="Y2667" s="43"/>
      <c r="Z2667" s="43"/>
      <c r="AA2667" s="43"/>
      <c r="AB2667" s="43">
        <v>0</v>
      </c>
      <c r="AC2667" s="44">
        <v>0</v>
      </c>
      <c r="AD2667" s="44">
        <v>0</v>
      </c>
      <c r="AE2667" s="45" t="e">
        <f t="shared" si="5248"/>
        <v>#DIV/0!</v>
      </c>
      <c r="AF2667" s="46">
        <v>0</v>
      </c>
      <c r="AG2667" s="46">
        <v>0</v>
      </c>
      <c r="AH2667" s="47">
        <v>0</v>
      </c>
      <c r="AI2667" s="47">
        <v>0</v>
      </c>
      <c r="AJ2667" s="47">
        <v>0</v>
      </c>
      <c r="AK2667" s="47">
        <v>0</v>
      </c>
      <c r="AL2667" s="47">
        <f t="shared" si="5249"/>
        <v>0</v>
      </c>
      <c r="AM2667" s="47">
        <f t="shared" si="5250"/>
        <v>0</v>
      </c>
      <c r="AN2667" s="48" t="s">
        <v>36</v>
      </c>
      <c r="AR2667" s="1"/>
      <c r="AS2667" s="1"/>
    </row>
    <row r="2668" ht="31.5">
      <c r="B2668" s="41" t="s">
        <v>852</v>
      </c>
      <c r="C2668" s="41" t="s">
        <v>117</v>
      </c>
      <c r="D2668" s="41" t="s">
        <v>200</v>
      </c>
      <c r="E2668" s="26" t="str">
        <f t="shared" si="5168"/>
        <v>0314</v>
      </c>
      <c r="F2668" s="41" t="s">
        <v>204</v>
      </c>
      <c r="G2668" s="41"/>
      <c r="H2668" s="42" t="s">
        <v>205</v>
      </c>
      <c r="I2668" s="43">
        <f t="shared" si="5251"/>
        <v>224.90000000000001</v>
      </c>
      <c r="J2668" s="43">
        <f t="shared" si="5252"/>
        <v>224.90000000000001</v>
      </c>
      <c r="K2668" s="43">
        <f t="shared" si="5253"/>
        <v>224.90000000000001</v>
      </c>
      <c r="L2668" s="43">
        <f t="shared" si="5254"/>
        <v>0</v>
      </c>
      <c r="M2668" s="43">
        <f t="shared" si="5255"/>
        <v>0</v>
      </c>
      <c r="N2668" s="43">
        <f t="shared" si="5256"/>
        <v>0</v>
      </c>
      <c r="O2668" s="43">
        <f t="shared" si="5257"/>
        <v>0</v>
      </c>
      <c r="P2668" s="43">
        <f t="shared" si="5258"/>
        <v>0</v>
      </c>
      <c r="Q2668" s="43">
        <f t="shared" si="5259"/>
        <v>0</v>
      </c>
      <c r="R2668" s="43">
        <f t="shared" si="5260"/>
        <v>0</v>
      </c>
      <c r="S2668" s="43">
        <f t="shared" si="5261"/>
        <v>0</v>
      </c>
      <c r="T2668" s="43">
        <f t="shared" si="5262"/>
        <v>0</v>
      </c>
      <c r="U2668" s="43">
        <v>0</v>
      </c>
      <c r="V2668" s="43">
        <f t="shared" si="5169"/>
        <v>224.90000000000001</v>
      </c>
      <c r="W2668" s="43">
        <f t="shared" si="5263"/>
        <v>0</v>
      </c>
      <c r="X2668" s="43">
        <f t="shared" si="5264"/>
        <v>0</v>
      </c>
      <c r="Y2668" s="43">
        <f t="shared" si="5265"/>
        <v>0</v>
      </c>
      <c r="Z2668" s="43">
        <f t="shared" si="5266"/>
        <v>0</v>
      </c>
      <c r="AA2668" s="43">
        <f t="shared" si="5267"/>
        <v>0</v>
      </c>
      <c r="AB2668" s="43">
        <f t="shared" si="5268"/>
        <v>172.91746000000001</v>
      </c>
      <c r="AC2668" s="44">
        <f t="shared" si="5269"/>
        <v>224.90000000000001</v>
      </c>
      <c r="AD2668" s="44">
        <f t="shared" si="5270"/>
        <v>224.90000000000001</v>
      </c>
      <c r="AE2668" s="45">
        <f t="shared" si="5248"/>
        <v>100</v>
      </c>
      <c r="AF2668" s="43">
        <f t="shared" si="5271"/>
        <v>224.90000000000001</v>
      </c>
      <c r="AG2668" s="43">
        <f t="shared" si="5272"/>
        <v>0</v>
      </c>
      <c r="AH2668" s="43">
        <f t="shared" si="5273"/>
        <v>0</v>
      </c>
      <c r="AI2668" s="43">
        <f t="shared" si="5274"/>
        <v>0</v>
      </c>
      <c r="AJ2668" s="43">
        <f t="shared" si="5275"/>
        <v>0</v>
      </c>
      <c r="AK2668" s="43">
        <f t="shared" si="5276"/>
        <v>0</v>
      </c>
      <c r="AL2668" s="43">
        <f t="shared" si="5249"/>
        <v>224.90000000000001</v>
      </c>
      <c r="AM2668" s="43">
        <f t="shared" si="5250"/>
        <v>0</v>
      </c>
      <c r="AN2668" s="2"/>
      <c r="AO2668" s="1"/>
      <c r="AP2668" s="1"/>
      <c r="AQ2668" s="1"/>
      <c r="AR2668" s="1"/>
      <c r="AS2668" s="1"/>
    </row>
    <row r="2669" ht="31.5">
      <c r="B2669" s="41" t="s">
        <v>852</v>
      </c>
      <c r="C2669" s="41" t="s">
        <v>117</v>
      </c>
      <c r="D2669" s="41" t="s">
        <v>200</v>
      </c>
      <c r="E2669" s="26" t="str">
        <f t="shared" si="5168"/>
        <v>0314</v>
      </c>
      <c r="F2669" s="41" t="s">
        <v>204</v>
      </c>
      <c r="G2669" s="41" t="s">
        <v>53</v>
      </c>
      <c r="H2669" s="42" t="s">
        <v>54</v>
      </c>
      <c r="I2669" s="43">
        <f t="shared" si="5251"/>
        <v>224.90000000000001</v>
      </c>
      <c r="J2669" s="43">
        <f t="shared" si="5252"/>
        <v>224.90000000000001</v>
      </c>
      <c r="K2669" s="43">
        <f t="shared" si="5253"/>
        <v>224.90000000000001</v>
      </c>
      <c r="L2669" s="43">
        <f t="shared" si="5254"/>
        <v>0</v>
      </c>
      <c r="M2669" s="43">
        <f t="shared" si="5255"/>
        <v>0</v>
      </c>
      <c r="N2669" s="43">
        <f t="shared" si="5256"/>
        <v>0</v>
      </c>
      <c r="O2669" s="43">
        <f t="shared" si="5257"/>
        <v>0</v>
      </c>
      <c r="P2669" s="43">
        <f t="shared" si="5258"/>
        <v>0</v>
      </c>
      <c r="Q2669" s="43">
        <f t="shared" si="5259"/>
        <v>0</v>
      </c>
      <c r="R2669" s="43">
        <f t="shared" si="5260"/>
        <v>0</v>
      </c>
      <c r="S2669" s="43">
        <f t="shared" si="5261"/>
        <v>0</v>
      </c>
      <c r="T2669" s="43">
        <f t="shared" si="5262"/>
        <v>0</v>
      </c>
      <c r="U2669" s="43">
        <v>0</v>
      </c>
      <c r="V2669" s="43">
        <f t="shared" si="5169"/>
        <v>224.90000000000001</v>
      </c>
      <c r="W2669" s="43">
        <f t="shared" si="5263"/>
        <v>0</v>
      </c>
      <c r="X2669" s="43">
        <f t="shared" si="5264"/>
        <v>0</v>
      </c>
      <c r="Y2669" s="43">
        <f t="shared" si="5265"/>
        <v>0</v>
      </c>
      <c r="Z2669" s="43">
        <f t="shared" si="5266"/>
        <v>0</v>
      </c>
      <c r="AA2669" s="43">
        <f t="shared" si="5267"/>
        <v>0</v>
      </c>
      <c r="AB2669" s="43">
        <f t="shared" si="5268"/>
        <v>172.91746000000001</v>
      </c>
      <c r="AC2669" s="44">
        <f t="shared" si="5269"/>
        <v>224.90000000000001</v>
      </c>
      <c r="AD2669" s="44">
        <f t="shared" si="5270"/>
        <v>224.90000000000001</v>
      </c>
      <c r="AE2669" s="45">
        <f t="shared" si="5248"/>
        <v>100</v>
      </c>
      <c r="AF2669" s="43">
        <f t="shared" si="5271"/>
        <v>224.90000000000001</v>
      </c>
      <c r="AG2669" s="43">
        <f t="shared" si="5272"/>
        <v>0</v>
      </c>
      <c r="AH2669" s="43">
        <f t="shared" si="5273"/>
        <v>0</v>
      </c>
      <c r="AI2669" s="43">
        <f t="shared" si="5274"/>
        <v>0</v>
      </c>
      <c r="AJ2669" s="43">
        <f t="shared" si="5275"/>
        <v>0</v>
      </c>
      <c r="AK2669" s="43">
        <f t="shared" si="5276"/>
        <v>0</v>
      </c>
      <c r="AL2669" s="43">
        <f t="shared" si="5249"/>
        <v>224.90000000000001</v>
      </c>
      <c r="AM2669" s="43">
        <f t="shared" si="5250"/>
        <v>0</v>
      </c>
      <c r="AN2669" s="2"/>
      <c r="AO2669" s="1"/>
      <c r="AP2669" s="1"/>
      <c r="AQ2669" s="1"/>
      <c r="AR2669" s="1"/>
      <c r="AS2669" s="1"/>
    </row>
    <row r="2670" ht="31.5">
      <c r="B2670" s="41" t="s">
        <v>852</v>
      </c>
      <c r="C2670" s="41" t="s">
        <v>117</v>
      </c>
      <c r="D2670" s="41" t="s">
        <v>200</v>
      </c>
      <c r="E2670" s="26" t="str">
        <f t="shared" si="5168"/>
        <v>0314</v>
      </c>
      <c r="F2670" s="41" t="s">
        <v>204</v>
      </c>
      <c r="G2670" s="41" t="s">
        <v>55</v>
      </c>
      <c r="H2670" s="42" t="s">
        <v>56</v>
      </c>
      <c r="I2670" s="43">
        <v>224.90000000000001</v>
      </c>
      <c r="J2670" s="43">
        <v>224.90000000000001</v>
      </c>
      <c r="K2670" s="43">
        <v>224.90000000000001</v>
      </c>
      <c r="L2670" s="43"/>
      <c r="M2670" s="43"/>
      <c r="N2670" s="43"/>
      <c r="O2670" s="43">
        <v>0</v>
      </c>
      <c r="P2670" s="43">
        <v>0</v>
      </c>
      <c r="Q2670" s="43">
        <v>0</v>
      </c>
      <c r="R2670" s="43">
        <v>0</v>
      </c>
      <c r="S2670" s="43">
        <v>0</v>
      </c>
      <c r="T2670" s="43">
        <v>0</v>
      </c>
      <c r="U2670" s="43">
        <v>0</v>
      </c>
      <c r="V2670" s="43">
        <f t="shared" si="5169"/>
        <v>224.90000000000001</v>
      </c>
      <c r="W2670" s="43"/>
      <c r="X2670" s="43"/>
      <c r="Y2670" s="43"/>
      <c r="Z2670" s="43"/>
      <c r="AA2670" s="43"/>
      <c r="AB2670" s="43">
        <v>172.91746000000001</v>
      </c>
      <c r="AC2670" s="44">
        <v>224.90000000000001</v>
      </c>
      <c r="AD2670" s="44">
        <v>224.90000000000001</v>
      </c>
      <c r="AE2670" s="45">
        <f t="shared" si="5248"/>
        <v>100</v>
      </c>
      <c r="AF2670" s="43">
        <v>224.90000000000001</v>
      </c>
      <c r="AG2670" s="43">
        <v>0</v>
      </c>
      <c r="AH2670" s="43">
        <v>0</v>
      </c>
      <c r="AI2670" s="43">
        <v>0</v>
      </c>
      <c r="AJ2670" s="43">
        <v>0</v>
      </c>
      <c r="AK2670" s="43">
        <v>0</v>
      </c>
      <c r="AL2670" s="43">
        <f t="shared" si="5249"/>
        <v>224.90000000000001</v>
      </c>
      <c r="AM2670" s="43">
        <f t="shared" si="5250"/>
        <v>0</v>
      </c>
      <c r="AN2670" s="19"/>
      <c r="AR2670" s="1"/>
      <c r="AS2670" s="1"/>
    </row>
    <row r="2671" ht="47.25">
      <c r="B2671" s="41" t="s">
        <v>852</v>
      </c>
      <c r="C2671" s="41" t="s">
        <v>117</v>
      </c>
      <c r="D2671" s="41" t="s">
        <v>200</v>
      </c>
      <c r="E2671" s="26" t="str">
        <f t="shared" ref="E2671:E2734" si="5277">CONCATENATE(C2671,D2671)</f>
        <v>0314</v>
      </c>
      <c r="F2671" s="41" t="s">
        <v>713</v>
      </c>
      <c r="G2671" s="41"/>
      <c r="H2671" s="42" t="s">
        <v>714</v>
      </c>
      <c r="I2671" s="43">
        <f>I2674+I2672</f>
        <v>1104.7</v>
      </c>
      <c r="J2671" s="43">
        <f>J2674+J2672</f>
        <v>1143.2</v>
      </c>
      <c r="K2671" s="43">
        <f>K2674+K2672</f>
        <v>1143.2</v>
      </c>
      <c r="L2671" s="43">
        <f>L2674+L2672</f>
        <v>0</v>
      </c>
      <c r="M2671" s="43">
        <f>M2674+M2672</f>
        <v>0</v>
      </c>
      <c r="N2671" s="43">
        <f>N2674+N2672</f>
        <v>0</v>
      </c>
      <c r="O2671" s="43">
        <f>O2674+O2672</f>
        <v>0</v>
      </c>
      <c r="P2671" s="43">
        <f>P2674+P2672</f>
        <v>0</v>
      </c>
      <c r="Q2671" s="43">
        <f>Q2674+Q2672</f>
        <v>0</v>
      </c>
      <c r="R2671" s="43">
        <f>R2674+R2672</f>
        <v>0</v>
      </c>
      <c r="S2671" s="43">
        <f>S2674+S2672</f>
        <v>0</v>
      </c>
      <c r="T2671" s="43">
        <f>T2674+T2672</f>
        <v>0</v>
      </c>
      <c r="U2671" s="43">
        <v>0</v>
      </c>
      <c r="V2671" s="43">
        <f t="shared" ref="V2671:V2734" si="5278">I2671+L2671+U2671+T2671+S2671+R2671+Q2671+P2671+O2671</f>
        <v>1104.7</v>
      </c>
      <c r="W2671" s="43">
        <f>W2674+W2672</f>
        <v>0</v>
      </c>
      <c r="X2671" s="43">
        <f>X2674+X2672</f>
        <v>0</v>
      </c>
      <c r="Y2671" s="43">
        <f>Y2674+Y2672</f>
        <v>0</v>
      </c>
      <c r="Z2671" s="43">
        <f>Z2674+Z2672</f>
        <v>0</v>
      </c>
      <c r="AA2671" s="43">
        <f>AA2674+AA2672</f>
        <v>0</v>
      </c>
      <c r="AB2671" s="43">
        <f>AB2674+AB2672</f>
        <v>812.60437999999999</v>
      </c>
      <c r="AC2671" s="44">
        <f>AC2674+AC2672</f>
        <v>1207.9000000000001</v>
      </c>
      <c r="AD2671" s="44">
        <f>AD2674+AD2672</f>
        <v>1207.9000000000001</v>
      </c>
      <c r="AE2671" s="45">
        <f t="shared" si="5248"/>
        <v>100</v>
      </c>
      <c r="AF2671" s="43">
        <f>AF2674+AF2672</f>
        <v>1207.9000000000001</v>
      </c>
      <c r="AG2671" s="43">
        <f>AG2674+AG2672</f>
        <v>0</v>
      </c>
      <c r="AH2671" s="43">
        <f>AH2674+AH2672</f>
        <v>0</v>
      </c>
      <c r="AI2671" s="43">
        <f>AI2674+AI2672</f>
        <v>0</v>
      </c>
      <c r="AJ2671" s="43">
        <f>AJ2674+AJ2672</f>
        <v>0</v>
      </c>
      <c r="AK2671" s="43">
        <f>AK2674+AK2672</f>
        <v>0</v>
      </c>
      <c r="AL2671" s="43">
        <f t="shared" si="5249"/>
        <v>1207.9000000000001</v>
      </c>
      <c r="AM2671" s="43">
        <f t="shared" si="5250"/>
        <v>-103.20000000000005</v>
      </c>
      <c r="AN2671" s="2"/>
      <c r="AO2671" s="1"/>
      <c r="AP2671" s="1"/>
      <c r="AQ2671" s="1"/>
      <c r="AR2671" s="1"/>
      <c r="AS2671" s="1"/>
    </row>
    <row r="2672" ht="78.75">
      <c r="B2672" s="41" t="s">
        <v>852</v>
      </c>
      <c r="C2672" s="41" t="s">
        <v>117</v>
      </c>
      <c r="D2672" s="41" t="s">
        <v>200</v>
      </c>
      <c r="E2672" s="26" t="str">
        <f t="shared" si="5277"/>
        <v>0314</v>
      </c>
      <c r="F2672" s="41" t="s">
        <v>713</v>
      </c>
      <c r="G2672" s="41" t="s">
        <v>71</v>
      </c>
      <c r="H2672" s="42" t="s">
        <v>72</v>
      </c>
      <c r="I2672" s="43">
        <f>I2673</f>
        <v>698.60000000000002</v>
      </c>
      <c r="J2672" s="43">
        <f>J2673</f>
        <v>723.89999999999998</v>
      </c>
      <c r="K2672" s="43">
        <f>K2673</f>
        <v>723.89999999999998</v>
      </c>
      <c r="L2672" s="43">
        <f>L2673</f>
        <v>0</v>
      </c>
      <c r="M2672" s="43">
        <f>M2673</f>
        <v>0</v>
      </c>
      <c r="N2672" s="43">
        <f>N2673</f>
        <v>0</v>
      </c>
      <c r="O2672" s="43">
        <f>O2673</f>
        <v>0</v>
      </c>
      <c r="P2672" s="43">
        <f>P2673</f>
        <v>0</v>
      </c>
      <c r="Q2672" s="43">
        <f>Q2673</f>
        <v>0</v>
      </c>
      <c r="R2672" s="43">
        <f>R2673</f>
        <v>0</v>
      </c>
      <c r="S2672" s="43">
        <f>S2673</f>
        <v>0</v>
      </c>
      <c r="T2672" s="43">
        <f>T2673</f>
        <v>0</v>
      </c>
      <c r="U2672" s="43">
        <v>0</v>
      </c>
      <c r="V2672" s="43">
        <f t="shared" si="5278"/>
        <v>698.60000000000002</v>
      </c>
      <c r="W2672" s="43">
        <f>W2673</f>
        <v>0</v>
      </c>
      <c r="X2672" s="43">
        <f>X2673</f>
        <v>0</v>
      </c>
      <c r="Y2672" s="43">
        <f>Y2673</f>
        <v>0</v>
      </c>
      <c r="Z2672" s="43">
        <f>Z2673</f>
        <v>0</v>
      </c>
      <c r="AA2672" s="43">
        <f>AA2673</f>
        <v>0</v>
      </c>
      <c r="AB2672" s="43">
        <f>AB2673</f>
        <v>613.71187999999995</v>
      </c>
      <c r="AC2672" s="44">
        <f>AC2673</f>
        <v>878.40710000000001</v>
      </c>
      <c r="AD2672" s="44">
        <f>AD2673</f>
        <v>878.40710000000001</v>
      </c>
      <c r="AE2672" s="45">
        <f t="shared" si="5248"/>
        <v>100</v>
      </c>
      <c r="AF2672" s="43">
        <f>AF2673</f>
        <v>758.79999999999995</v>
      </c>
      <c r="AG2672" s="43">
        <f>AG2673</f>
        <v>0</v>
      </c>
      <c r="AH2672" s="43">
        <f>AH2673</f>
        <v>0</v>
      </c>
      <c r="AI2672" s="43">
        <f>AI2673</f>
        <v>0</v>
      </c>
      <c r="AJ2672" s="43">
        <f>AJ2673</f>
        <v>0</v>
      </c>
      <c r="AK2672" s="43">
        <f>AK2673</f>
        <v>0</v>
      </c>
      <c r="AL2672" s="43">
        <f t="shared" si="5249"/>
        <v>758.79999999999995</v>
      </c>
      <c r="AM2672" s="43">
        <f t="shared" si="5250"/>
        <v>-60.199999999999932</v>
      </c>
      <c r="AN2672" s="2"/>
      <c r="AR2672" s="1"/>
      <c r="AS2672" s="1"/>
    </row>
    <row r="2673" ht="31.5">
      <c r="B2673" s="41" t="s">
        <v>852</v>
      </c>
      <c r="C2673" s="41" t="s">
        <v>117</v>
      </c>
      <c r="D2673" s="41" t="s">
        <v>200</v>
      </c>
      <c r="E2673" s="26" t="str">
        <f t="shared" si="5277"/>
        <v>0314</v>
      </c>
      <c r="F2673" s="41" t="s">
        <v>713</v>
      </c>
      <c r="G2673" s="41" t="s">
        <v>93</v>
      </c>
      <c r="H2673" s="42" t="s">
        <v>94</v>
      </c>
      <c r="I2673" s="43">
        <v>698.60000000000002</v>
      </c>
      <c r="J2673" s="43">
        <v>723.89999999999998</v>
      </c>
      <c r="K2673" s="43">
        <v>723.89999999999998</v>
      </c>
      <c r="L2673" s="43"/>
      <c r="M2673" s="43"/>
      <c r="N2673" s="43"/>
      <c r="O2673" s="43">
        <v>0</v>
      </c>
      <c r="P2673" s="43">
        <v>0</v>
      </c>
      <c r="Q2673" s="43">
        <v>0</v>
      </c>
      <c r="R2673" s="43">
        <v>0</v>
      </c>
      <c r="S2673" s="43">
        <v>0</v>
      </c>
      <c r="T2673" s="43">
        <v>0</v>
      </c>
      <c r="U2673" s="43">
        <v>0</v>
      </c>
      <c r="V2673" s="43">
        <f t="shared" si="5278"/>
        <v>698.60000000000002</v>
      </c>
      <c r="W2673" s="43"/>
      <c r="X2673" s="43"/>
      <c r="Y2673" s="43"/>
      <c r="Z2673" s="43"/>
      <c r="AA2673" s="43"/>
      <c r="AB2673" s="43">
        <v>613.71187999999995</v>
      </c>
      <c r="AC2673" s="44">
        <v>878.40710000000001</v>
      </c>
      <c r="AD2673" s="44">
        <v>878.40710000000001</v>
      </c>
      <c r="AE2673" s="45">
        <f t="shared" si="5248"/>
        <v>100</v>
      </c>
      <c r="AF2673" s="43">
        <v>758.79999999999995</v>
      </c>
      <c r="AG2673" s="43">
        <v>0</v>
      </c>
      <c r="AH2673" s="43">
        <v>0</v>
      </c>
      <c r="AI2673" s="43">
        <v>0</v>
      </c>
      <c r="AJ2673" s="43">
        <v>0</v>
      </c>
      <c r="AK2673" s="43">
        <v>0</v>
      </c>
      <c r="AL2673" s="43">
        <f t="shared" si="5249"/>
        <v>758.79999999999995</v>
      </c>
      <c r="AM2673" s="43">
        <f t="shared" si="5250"/>
        <v>-60.199999999999932</v>
      </c>
      <c r="AN2673" s="19"/>
      <c r="AO2673" s="1"/>
      <c r="AP2673" s="1"/>
      <c r="AQ2673" s="1"/>
      <c r="AR2673" s="1"/>
      <c r="AS2673" s="1"/>
    </row>
    <row r="2674" ht="31.5">
      <c r="B2674" s="41" t="s">
        <v>852</v>
      </c>
      <c r="C2674" s="41" t="s">
        <v>117</v>
      </c>
      <c r="D2674" s="41" t="s">
        <v>200</v>
      </c>
      <c r="E2674" s="26" t="str">
        <f t="shared" si="5277"/>
        <v>0314</v>
      </c>
      <c r="F2674" s="41" t="s">
        <v>713</v>
      </c>
      <c r="G2674" s="41" t="s">
        <v>53</v>
      </c>
      <c r="H2674" s="42" t="s">
        <v>54</v>
      </c>
      <c r="I2674" s="43">
        <f>I2675</f>
        <v>406.10000000000002</v>
      </c>
      <c r="J2674" s="43">
        <f>J2675</f>
        <v>419.30000000000001</v>
      </c>
      <c r="K2674" s="43">
        <f>K2675</f>
        <v>419.30000000000001</v>
      </c>
      <c r="L2674" s="43">
        <f>L2675</f>
        <v>0</v>
      </c>
      <c r="M2674" s="43">
        <f>M2675</f>
        <v>0</v>
      </c>
      <c r="N2674" s="43">
        <f>N2675</f>
        <v>0</v>
      </c>
      <c r="O2674" s="43">
        <f>O2675</f>
        <v>0</v>
      </c>
      <c r="P2674" s="43">
        <f>P2675</f>
        <v>0</v>
      </c>
      <c r="Q2674" s="43">
        <f>Q2675</f>
        <v>0</v>
      </c>
      <c r="R2674" s="43">
        <f>R2675</f>
        <v>0</v>
      </c>
      <c r="S2674" s="43">
        <f>S2675</f>
        <v>0</v>
      </c>
      <c r="T2674" s="43">
        <f>T2675</f>
        <v>0</v>
      </c>
      <c r="U2674" s="43">
        <v>0</v>
      </c>
      <c r="V2674" s="43">
        <f t="shared" si="5278"/>
        <v>406.10000000000002</v>
      </c>
      <c r="W2674" s="43">
        <f>W2675</f>
        <v>0</v>
      </c>
      <c r="X2674" s="43">
        <f>X2675</f>
        <v>0</v>
      </c>
      <c r="Y2674" s="43">
        <f>Y2675</f>
        <v>0</v>
      </c>
      <c r="Z2674" s="43">
        <f>Z2675</f>
        <v>0</v>
      </c>
      <c r="AA2674" s="43">
        <f>AA2675</f>
        <v>0</v>
      </c>
      <c r="AB2674" s="43">
        <f>AB2675</f>
        <v>198.89250000000001</v>
      </c>
      <c r="AC2674" s="44">
        <f>AC2675</f>
        <v>329.49290000000002</v>
      </c>
      <c r="AD2674" s="44">
        <f>AD2675</f>
        <v>329.49290000000002</v>
      </c>
      <c r="AE2674" s="45">
        <f t="shared" si="5248"/>
        <v>100</v>
      </c>
      <c r="AF2674" s="43">
        <f>AF2675</f>
        <v>449.10000000000002</v>
      </c>
      <c r="AG2674" s="43">
        <f>AG2675</f>
        <v>0</v>
      </c>
      <c r="AH2674" s="43">
        <f>AH2675</f>
        <v>0</v>
      </c>
      <c r="AI2674" s="43">
        <f>AI2675</f>
        <v>0</v>
      </c>
      <c r="AJ2674" s="43">
        <f>AJ2675</f>
        <v>0</v>
      </c>
      <c r="AK2674" s="43">
        <f>AK2675</f>
        <v>0</v>
      </c>
      <c r="AL2674" s="43">
        <f t="shared" si="5249"/>
        <v>449.10000000000002</v>
      </c>
      <c r="AM2674" s="43">
        <f t="shared" si="5250"/>
        <v>-43</v>
      </c>
      <c r="AN2674" s="2"/>
      <c r="AO2674" s="1"/>
      <c r="AP2674" s="1"/>
      <c r="AQ2674" s="1"/>
      <c r="AR2674" s="1"/>
      <c r="AS2674" s="1"/>
    </row>
    <row r="2675" ht="31.5">
      <c r="B2675" s="41" t="s">
        <v>852</v>
      </c>
      <c r="C2675" s="41" t="s">
        <v>117</v>
      </c>
      <c r="D2675" s="41" t="s">
        <v>200</v>
      </c>
      <c r="E2675" s="26" t="str">
        <f t="shared" si="5277"/>
        <v>0314</v>
      </c>
      <c r="F2675" s="41" t="s">
        <v>713</v>
      </c>
      <c r="G2675" s="41" t="s">
        <v>55</v>
      </c>
      <c r="H2675" s="42" t="s">
        <v>56</v>
      </c>
      <c r="I2675" s="43">
        <v>406.10000000000002</v>
      </c>
      <c r="J2675" s="43">
        <v>419.30000000000001</v>
      </c>
      <c r="K2675" s="43">
        <v>419.30000000000001</v>
      </c>
      <c r="L2675" s="43"/>
      <c r="M2675" s="43"/>
      <c r="N2675" s="43"/>
      <c r="O2675" s="43">
        <v>0</v>
      </c>
      <c r="P2675" s="43">
        <v>0</v>
      </c>
      <c r="Q2675" s="43">
        <v>0</v>
      </c>
      <c r="R2675" s="43">
        <v>0</v>
      </c>
      <c r="S2675" s="43">
        <v>0</v>
      </c>
      <c r="T2675" s="43">
        <v>0</v>
      </c>
      <c r="U2675" s="43">
        <v>0</v>
      </c>
      <c r="V2675" s="43">
        <f t="shared" si="5278"/>
        <v>406.10000000000002</v>
      </c>
      <c r="W2675" s="43"/>
      <c r="X2675" s="43"/>
      <c r="Y2675" s="43"/>
      <c r="Z2675" s="43"/>
      <c r="AA2675" s="43"/>
      <c r="AB2675" s="43">
        <v>198.89250000000001</v>
      </c>
      <c r="AC2675" s="44">
        <v>329.49290000000002</v>
      </c>
      <c r="AD2675" s="44">
        <v>329.49290000000002</v>
      </c>
      <c r="AE2675" s="45">
        <f t="shared" si="5248"/>
        <v>100</v>
      </c>
      <c r="AF2675" s="43">
        <v>449.10000000000002</v>
      </c>
      <c r="AG2675" s="43">
        <v>0</v>
      </c>
      <c r="AH2675" s="43">
        <v>0</v>
      </c>
      <c r="AI2675" s="43">
        <v>0</v>
      </c>
      <c r="AJ2675" s="43">
        <v>0</v>
      </c>
      <c r="AK2675" s="43">
        <v>0</v>
      </c>
      <c r="AL2675" s="43">
        <f t="shared" si="5249"/>
        <v>449.10000000000002</v>
      </c>
      <c r="AM2675" s="43">
        <f t="shared" si="5250"/>
        <v>-43</v>
      </c>
      <c r="AN2675" s="19"/>
      <c r="AO2675" s="1"/>
      <c r="AP2675" s="1"/>
      <c r="AQ2675" s="1"/>
      <c r="AR2675" s="1"/>
      <c r="AS2675" s="1"/>
    </row>
    <row r="2676" s="24" customFormat="1">
      <c r="B2676" s="25" t="s">
        <v>852</v>
      </c>
      <c r="C2676" s="25" t="s">
        <v>107</v>
      </c>
      <c r="D2676" s="25"/>
      <c r="E2676" s="32" t="str">
        <f t="shared" si="5277"/>
        <v>04</v>
      </c>
      <c r="F2676" s="25"/>
      <c r="G2676" s="25"/>
      <c r="H2676" s="27" t="s">
        <v>108</v>
      </c>
      <c r="I2676" s="28">
        <f>I2684+I2743+I2677</f>
        <v>62149.299999999996</v>
      </c>
      <c r="J2676" s="28">
        <f>J2684+J2743+J2677</f>
        <v>17402.100000000002</v>
      </c>
      <c r="K2676" s="28">
        <f>K2684+K2743+K2677</f>
        <v>17414.600000000002</v>
      </c>
      <c r="L2676" s="28">
        <f>L2684+L2743+L2677</f>
        <v>-18565.299999999999</v>
      </c>
      <c r="M2676" s="28">
        <f>M2684+M2743+M2677</f>
        <v>0</v>
      </c>
      <c r="N2676" s="28">
        <f>N2684+N2743+N2677</f>
        <v>0</v>
      </c>
      <c r="O2676" s="28">
        <f>O2684+O2743+O2677</f>
        <v>0</v>
      </c>
      <c r="P2676" s="28">
        <f>P2684+P2743+P2677</f>
        <v>-608.67700000000002</v>
      </c>
      <c r="Q2676" s="28">
        <f>Q2684+Q2743+Q2677</f>
        <v>0</v>
      </c>
      <c r="R2676" s="28">
        <f>R2684+R2743+R2677</f>
        <v>3036.4110000000001</v>
      </c>
      <c r="S2676" s="28">
        <f>S2684+S2743+S2677</f>
        <v>0</v>
      </c>
      <c r="T2676" s="28">
        <f>T2684+T2743+T2677</f>
        <v>0</v>
      </c>
      <c r="U2676" s="28">
        <v>1614.9369999999999</v>
      </c>
      <c r="V2676" s="28">
        <f t="shared" si="5278"/>
        <v>47626.670999999995</v>
      </c>
      <c r="W2676" s="28">
        <f>W2684+W2743+W2677</f>
        <v>1614.9369999999999</v>
      </c>
      <c r="X2676" s="28">
        <f>X2684+X2743+X2677</f>
        <v>0</v>
      </c>
      <c r="Y2676" s="28">
        <f>Y2684+Y2743+Y2677</f>
        <v>0</v>
      </c>
      <c r="Z2676" s="28">
        <f>Z2684+Z2743+Z2677</f>
        <v>0</v>
      </c>
      <c r="AA2676" s="28">
        <f>AA2684+AA2743+AA2677</f>
        <v>0</v>
      </c>
      <c r="AB2676" s="28">
        <f>AB2684+AB2743+AB2677</f>
        <v>40790.335300000006</v>
      </c>
      <c r="AC2676" s="29">
        <f>AC2684+AC2743+AC2677</f>
        <v>60574.296199999997</v>
      </c>
      <c r="AD2676" s="29">
        <f>AD2684+AD2743+AD2677</f>
        <v>60369.939360000004</v>
      </c>
      <c r="AE2676" s="30">
        <f t="shared" si="5248"/>
        <v>99.662634396402623</v>
      </c>
      <c r="AF2676" s="28">
        <f>AF2684+AF2743+AF2677</f>
        <v>61581.92611</v>
      </c>
      <c r="AG2676" s="28">
        <f>AG2684+AG2743+AG2677</f>
        <v>0</v>
      </c>
      <c r="AH2676" s="28">
        <f>AH2684+AH2743+AH2677</f>
        <v>0</v>
      </c>
      <c r="AI2676" s="28">
        <f>AI2684+AI2743+AI2677</f>
        <v>0</v>
      </c>
      <c r="AJ2676" s="28">
        <f>AJ2684+AJ2743+AJ2677</f>
        <v>0</v>
      </c>
      <c r="AK2676" s="28">
        <f>AK2684+AK2743+AK2677</f>
        <v>0</v>
      </c>
      <c r="AL2676" s="28">
        <f t="shared" si="5249"/>
        <v>61581.92611</v>
      </c>
      <c r="AM2676" s="28">
        <f t="shared" si="5250"/>
        <v>-13955.255110000006</v>
      </c>
      <c r="AN2676" s="31"/>
      <c r="AO2676" s="24"/>
      <c r="AP2676" s="24"/>
      <c r="AQ2676" s="24"/>
      <c r="AR2676" s="24"/>
      <c r="AS2676" s="24"/>
    </row>
    <row r="2677" s="33" customFormat="1">
      <c r="B2677" s="34" t="s">
        <v>852</v>
      </c>
      <c r="C2677" s="34" t="s">
        <v>107</v>
      </c>
      <c r="D2677" s="34" t="s">
        <v>115</v>
      </c>
      <c r="E2677" s="35" t="str">
        <f t="shared" si="5277"/>
        <v>0405</v>
      </c>
      <c r="F2677" s="34"/>
      <c r="G2677" s="34"/>
      <c r="H2677" s="36" t="s">
        <v>206</v>
      </c>
      <c r="I2677" s="37">
        <f t="shared" ref="I2677:I2682" si="5279">I2678</f>
        <v>75.200000000000003</v>
      </c>
      <c r="J2677" s="37">
        <f t="shared" ref="J2677:J2682" si="5280">J2678</f>
        <v>75.200000000000003</v>
      </c>
      <c r="K2677" s="37">
        <f t="shared" ref="K2677:K2682" si="5281">K2678</f>
        <v>75.200000000000003</v>
      </c>
      <c r="L2677" s="37">
        <f t="shared" ref="L2677:L2682" si="5282">L2678</f>
        <v>0</v>
      </c>
      <c r="M2677" s="37">
        <f t="shared" ref="M2677:M2682" si="5283">M2678</f>
        <v>0</v>
      </c>
      <c r="N2677" s="37">
        <f t="shared" ref="N2677:N2682" si="5284">N2678</f>
        <v>0</v>
      </c>
      <c r="O2677" s="37">
        <f t="shared" ref="O2677:O2682" si="5285">O2678</f>
        <v>0</v>
      </c>
      <c r="P2677" s="37">
        <f t="shared" ref="P2677:P2682" si="5286">P2678</f>
        <v>0</v>
      </c>
      <c r="Q2677" s="37">
        <f t="shared" ref="Q2677:Q2682" si="5287">Q2678</f>
        <v>0</v>
      </c>
      <c r="R2677" s="37">
        <f t="shared" ref="R2677:R2682" si="5288">R2678</f>
        <v>0</v>
      </c>
      <c r="S2677" s="37">
        <f t="shared" ref="S2677:S2682" si="5289">S2678</f>
        <v>0</v>
      </c>
      <c r="T2677" s="37">
        <f t="shared" ref="T2677:T2682" si="5290">T2678</f>
        <v>0</v>
      </c>
      <c r="U2677" s="37">
        <v>0</v>
      </c>
      <c r="V2677" s="37">
        <f t="shared" si="5278"/>
        <v>75.200000000000003</v>
      </c>
      <c r="W2677" s="37">
        <f t="shared" ref="W2677:W2682" si="5291">W2678</f>
        <v>0</v>
      </c>
      <c r="X2677" s="37">
        <f t="shared" ref="X2677:X2682" si="5292">X2678</f>
        <v>0</v>
      </c>
      <c r="Y2677" s="37">
        <f t="shared" ref="Y2677:Y2682" si="5293">Y2678</f>
        <v>0</v>
      </c>
      <c r="Z2677" s="37">
        <f t="shared" ref="Z2677:Z2682" si="5294">Z2678</f>
        <v>0</v>
      </c>
      <c r="AA2677" s="37">
        <f t="shared" ref="AA2677:AA2682" si="5295">AA2678</f>
        <v>0</v>
      </c>
      <c r="AB2677" s="37">
        <f t="shared" ref="AB2677:AB2682" si="5296">AB2678</f>
        <v>74.469999999999999</v>
      </c>
      <c r="AC2677" s="38">
        <f t="shared" ref="AC2677:AC2682" si="5297">AC2678</f>
        <v>74.469999999999999</v>
      </c>
      <c r="AD2677" s="38">
        <f t="shared" ref="AD2677:AD2682" si="5298">AD2678</f>
        <v>74.469999999999999</v>
      </c>
      <c r="AE2677" s="39">
        <f t="shared" si="5248"/>
        <v>100</v>
      </c>
      <c r="AF2677" s="37">
        <f t="shared" ref="AF2677:AF2682" si="5299">AF2678</f>
        <v>74.469999999999999</v>
      </c>
      <c r="AG2677" s="37">
        <f t="shared" ref="AG2677:AG2682" si="5300">AG2678</f>
        <v>0</v>
      </c>
      <c r="AH2677" s="37">
        <f t="shared" ref="AH2677:AH2682" si="5301">AH2678</f>
        <v>0</v>
      </c>
      <c r="AI2677" s="37">
        <f t="shared" ref="AI2677:AI2682" si="5302">AI2678</f>
        <v>0</v>
      </c>
      <c r="AJ2677" s="37">
        <f t="shared" ref="AJ2677:AJ2682" si="5303">AJ2678</f>
        <v>0</v>
      </c>
      <c r="AK2677" s="37">
        <f t="shared" ref="AK2677:AK2682" si="5304">AK2678</f>
        <v>0</v>
      </c>
      <c r="AL2677" s="37">
        <f t="shared" si="5249"/>
        <v>74.469999999999999</v>
      </c>
      <c r="AM2677" s="37">
        <f t="shared" si="5250"/>
        <v>0.73000000000000398</v>
      </c>
      <c r="AN2677" s="40"/>
      <c r="AO2677" s="33"/>
      <c r="AP2677" s="33"/>
      <c r="AQ2677" s="33"/>
      <c r="AR2677" s="33"/>
      <c r="AS2677" s="33"/>
    </row>
    <row r="2678" ht="31.5">
      <c r="B2678" s="41" t="s">
        <v>852</v>
      </c>
      <c r="C2678" s="41" t="s">
        <v>107</v>
      </c>
      <c r="D2678" s="41" t="s">
        <v>115</v>
      </c>
      <c r="E2678" s="26" t="str">
        <f t="shared" si="5277"/>
        <v>0405</v>
      </c>
      <c r="F2678" s="41" t="s">
        <v>207</v>
      </c>
      <c r="G2678" s="41"/>
      <c r="H2678" s="42" t="s">
        <v>208</v>
      </c>
      <c r="I2678" s="43">
        <f t="shared" si="5279"/>
        <v>75.200000000000003</v>
      </c>
      <c r="J2678" s="43">
        <f t="shared" si="5280"/>
        <v>75.200000000000003</v>
      </c>
      <c r="K2678" s="43">
        <f t="shared" si="5281"/>
        <v>75.200000000000003</v>
      </c>
      <c r="L2678" s="43">
        <f t="shared" si="5282"/>
        <v>0</v>
      </c>
      <c r="M2678" s="43">
        <f t="shared" si="5283"/>
        <v>0</v>
      </c>
      <c r="N2678" s="43">
        <f t="shared" si="5284"/>
        <v>0</v>
      </c>
      <c r="O2678" s="43">
        <f t="shared" si="5285"/>
        <v>0</v>
      </c>
      <c r="P2678" s="43">
        <f t="shared" si="5286"/>
        <v>0</v>
      </c>
      <c r="Q2678" s="43">
        <f t="shared" si="5287"/>
        <v>0</v>
      </c>
      <c r="R2678" s="43">
        <f t="shared" si="5288"/>
        <v>0</v>
      </c>
      <c r="S2678" s="43">
        <f t="shared" si="5289"/>
        <v>0</v>
      </c>
      <c r="T2678" s="43">
        <f t="shared" si="5290"/>
        <v>0</v>
      </c>
      <c r="U2678" s="43">
        <v>0</v>
      </c>
      <c r="V2678" s="43">
        <f t="shared" si="5278"/>
        <v>75.200000000000003</v>
      </c>
      <c r="W2678" s="43">
        <f t="shared" si="5291"/>
        <v>0</v>
      </c>
      <c r="X2678" s="43">
        <f t="shared" si="5292"/>
        <v>0</v>
      </c>
      <c r="Y2678" s="43">
        <f t="shared" si="5293"/>
        <v>0</v>
      </c>
      <c r="Z2678" s="43">
        <f t="shared" si="5294"/>
        <v>0</v>
      </c>
      <c r="AA2678" s="43">
        <f t="shared" si="5295"/>
        <v>0</v>
      </c>
      <c r="AB2678" s="43">
        <f t="shared" si="5296"/>
        <v>74.469999999999999</v>
      </c>
      <c r="AC2678" s="44">
        <f t="shared" si="5297"/>
        <v>74.469999999999999</v>
      </c>
      <c r="AD2678" s="44">
        <f t="shared" si="5298"/>
        <v>74.469999999999999</v>
      </c>
      <c r="AE2678" s="45">
        <f t="shared" si="5248"/>
        <v>100</v>
      </c>
      <c r="AF2678" s="43">
        <f t="shared" si="5299"/>
        <v>74.469999999999999</v>
      </c>
      <c r="AG2678" s="43">
        <f t="shared" si="5300"/>
        <v>0</v>
      </c>
      <c r="AH2678" s="43">
        <f t="shared" si="5301"/>
        <v>0</v>
      </c>
      <c r="AI2678" s="43">
        <f t="shared" si="5302"/>
        <v>0</v>
      </c>
      <c r="AJ2678" s="43">
        <f t="shared" si="5303"/>
        <v>0</v>
      </c>
      <c r="AK2678" s="43">
        <f t="shared" si="5304"/>
        <v>0</v>
      </c>
      <c r="AL2678" s="43">
        <f t="shared" si="5249"/>
        <v>74.469999999999999</v>
      </c>
      <c r="AM2678" s="43">
        <f t="shared" si="5250"/>
        <v>0.73000000000000398</v>
      </c>
      <c r="AN2678" s="2"/>
      <c r="AO2678" s="1"/>
      <c r="AP2678" s="1"/>
      <c r="AQ2678" s="1"/>
      <c r="AR2678" s="1"/>
      <c r="AS2678" s="1"/>
    </row>
    <row r="2679" ht="31.5">
      <c r="B2679" s="41" t="s">
        <v>852</v>
      </c>
      <c r="C2679" s="41" t="s">
        <v>107</v>
      </c>
      <c r="D2679" s="41" t="s">
        <v>115</v>
      </c>
      <c r="E2679" s="26" t="str">
        <f t="shared" si="5277"/>
        <v>0405</v>
      </c>
      <c r="F2679" s="41" t="s">
        <v>209</v>
      </c>
      <c r="G2679" s="41"/>
      <c r="H2679" s="42" t="s">
        <v>210</v>
      </c>
      <c r="I2679" s="43">
        <f t="shared" si="5279"/>
        <v>75.200000000000003</v>
      </c>
      <c r="J2679" s="43">
        <f t="shared" si="5280"/>
        <v>75.200000000000003</v>
      </c>
      <c r="K2679" s="43">
        <f t="shared" si="5281"/>
        <v>75.200000000000003</v>
      </c>
      <c r="L2679" s="43">
        <f t="shared" si="5282"/>
        <v>0</v>
      </c>
      <c r="M2679" s="43">
        <f t="shared" si="5283"/>
        <v>0</v>
      </c>
      <c r="N2679" s="43">
        <f t="shared" si="5284"/>
        <v>0</v>
      </c>
      <c r="O2679" s="43">
        <f t="shared" si="5285"/>
        <v>0</v>
      </c>
      <c r="P2679" s="43">
        <f t="shared" si="5286"/>
        <v>0</v>
      </c>
      <c r="Q2679" s="43">
        <f t="shared" si="5287"/>
        <v>0</v>
      </c>
      <c r="R2679" s="43">
        <f t="shared" si="5288"/>
        <v>0</v>
      </c>
      <c r="S2679" s="43">
        <f t="shared" si="5289"/>
        <v>0</v>
      </c>
      <c r="T2679" s="43">
        <f t="shared" si="5290"/>
        <v>0</v>
      </c>
      <c r="U2679" s="43">
        <v>0</v>
      </c>
      <c r="V2679" s="43">
        <f t="shared" si="5278"/>
        <v>75.200000000000003</v>
      </c>
      <c r="W2679" s="43">
        <f t="shared" si="5291"/>
        <v>0</v>
      </c>
      <c r="X2679" s="43">
        <f t="shared" si="5292"/>
        <v>0</v>
      </c>
      <c r="Y2679" s="43">
        <f t="shared" si="5293"/>
        <v>0</v>
      </c>
      <c r="Z2679" s="43">
        <f t="shared" si="5294"/>
        <v>0</v>
      </c>
      <c r="AA2679" s="43">
        <f t="shared" si="5295"/>
        <v>0</v>
      </c>
      <c r="AB2679" s="43">
        <f t="shared" si="5296"/>
        <v>74.469999999999999</v>
      </c>
      <c r="AC2679" s="44">
        <f t="shared" si="5297"/>
        <v>74.469999999999999</v>
      </c>
      <c r="AD2679" s="44">
        <f t="shared" si="5298"/>
        <v>74.469999999999999</v>
      </c>
      <c r="AE2679" s="45">
        <f t="shared" si="5248"/>
        <v>100</v>
      </c>
      <c r="AF2679" s="43">
        <f t="shared" si="5299"/>
        <v>74.469999999999999</v>
      </c>
      <c r="AG2679" s="43">
        <f t="shared" si="5300"/>
        <v>0</v>
      </c>
      <c r="AH2679" s="43">
        <f t="shared" si="5301"/>
        <v>0</v>
      </c>
      <c r="AI2679" s="43">
        <f t="shared" si="5302"/>
        <v>0</v>
      </c>
      <c r="AJ2679" s="43">
        <f t="shared" si="5303"/>
        <v>0</v>
      </c>
      <c r="AK2679" s="43">
        <f t="shared" si="5304"/>
        <v>0</v>
      </c>
      <c r="AL2679" s="43">
        <f t="shared" si="5249"/>
        <v>74.469999999999999</v>
      </c>
      <c r="AM2679" s="43">
        <f t="shared" si="5250"/>
        <v>0.73000000000000398</v>
      </c>
      <c r="AN2679" s="2"/>
      <c r="AO2679" s="1"/>
      <c r="AP2679" s="1"/>
      <c r="AQ2679" s="1"/>
      <c r="AR2679" s="1"/>
      <c r="AS2679" s="1"/>
    </row>
    <row r="2680" ht="31.5">
      <c r="B2680" s="41" t="s">
        <v>852</v>
      </c>
      <c r="C2680" s="41" t="s">
        <v>107</v>
      </c>
      <c r="D2680" s="41" t="s">
        <v>115</v>
      </c>
      <c r="E2680" s="26" t="str">
        <f t="shared" si="5277"/>
        <v>0405</v>
      </c>
      <c r="F2680" s="41" t="s">
        <v>211</v>
      </c>
      <c r="G2680" s="41"/>
      <c r="H2680" s="42" t="s">
        <v>212</v>
      </c>
      <c r="I2680" s="43">
        <f t="shared" si="5279"/>
        <v>75.200000000000003</v>
      </c>
      <c r="J2680" s="43">
        <f t="shared" si="5280"/>
        <v>75.200000000000003</v>
      </c>
      <c r="K2680" s="43">
        <f t="shared" si="5281"/>
        <v>75.200000000000003</v>
      </c>
      <c r="L2680" s="43">
        <f t="shared" si="5282"/>
        <v>0</v>
      </c>
      <c r="M2680" s="43">
        <f t="shared" si="5283"/>
        <v>0</v>
      </c>
      <c r="N2680" s="43">
        <f t="shared" si="5284"/>
        <v>0</v>
      </c>
      <c r="O2680" s="43">
        <f t="shared" si="5285"/>
        <v>0</v>
      </c>
      <c r="P2680" s="43">
        <f t="shared" si="5286"/>
        <v>0</v>
      </c>
      <c r="Q2680" s="43">
        <f t="shared" si="5287"/>
        <v>0</v>
      </c>
      <c r="R2680" s="43">
        <f t="shared" si="5288"/>
        <v>0</v>
      </c>
      <c r="S2680" s="43">
        <f t="shared" si="5289"/>
        <v>0</v>
      </c>
      <c r="T2680" s="43">
        <f t="shared" si="5290"/>
        <v>0</v>
      </c>
      <c r="U2680" s="43">
        <v>0</v>
      </c>
      <c r="V2680" s="43">
        <f t="shared" si="5278"/>
        <v>75.200000000000003</v>
      </c>
      <c r="W2680" s="43">
        <f t="shared" si="5291"/>
        <v>0</v>
      </c>
      <c r="X2680" s="43">
        <f t="shared" si="5292"/>
        <v>0</v>
      </c>
      <c r="Y2680" s="43">
        <f t="shared" si="5293"/>
        <v>0</v>
      </c>
      <c r="Z2680" s="43">
        <f t="shared" si="5294"/>
        <v>0</v>
      </c>
      <c r="AA2680" s="43">
        <f t="shared" si="5295"/>
        <v>0</v>
      </c>
      <c r="AB2680" s="43">
        <f t="shared" si="5296"/>
        <v>74.469999999999999</v>
      </c>
      <c r="AC2680" s="44">
        <f t="shared" si="5297"/>
        <v>74.469999999999999</v>
      </c>
      <c r="AD2680" s="44">
        <f t="shared" si="5298"/>
        <v>74.469999999999999</v>
      </c>
      <c r="AE2680" s="45">
        <f t="shared" si="5248"/>
        <v>100</v>
      </c>
      <c r="AF2680" s="43">
        <f t="shared" si="5299"/>
        <v>74.469999999999999</v>
      </c>
      <c r="AG2680" s="43">
        <f t="shared" si="5300"/>
        <v>0</v>
      </c>
      <c r="AH2680" s="43">
        <f t="shared" si="5301"/>
        <v>0</v>
      </c>
      <c r="AI2680" s="43">
        <f t="shared" si="5302"/>
        <v>0</v>
      </c>
      <c r="AJ2680" s="43">
        <f t="shared" si="5303"/>
        <v>0</v>
      </c>
      <c r="AK2680" s="43">
        <f t="shared" si="5304"/>
        <v>0</v>
      </c>
      <c r="AL2680" s="43">
        <f t="shared" si="5249"/>
        <v>74.469999999999999</v>
      </c>
      <c r="AM2680" s="43">
        <f t="shared" si="5250"/>
        <v>0.73000000000000398</v>
      </c>
      <c r="AN2680" s="2"/>
      <c r="AR2680" s="1"/>
      <c r="AS2680" s="1"/>
    </row>
    <row r="2681" ht="63">
      <c r="B2681" s="41" t="s">
        <v>852</v>
      </c>
      <c r="C2681" s="41" t="s">
        <v>107</v>
      </c>
      <c r="D2681" s="41" t="s">
        <v>115</v>
      </c>
      <c r="E2681" s="26" t="str">
        <f t="shared" si="5277"/>
        <v>0405</v>
      </c>
      <c r="F2681" s="41" t="s">
        <v>213</v>
      </c>
      <c r="G2681" s="41"/>
      <c r="H2681" s="42" t="s">
        <v>214</v>
      </c>
      <c r="I2681" s="43">
        <f t="shared" si="5279"/>
        <v>75.200000000000003</v>
      </c>
      <c r="J2681" s="43">
        <f t="shared" si="5280"/>
        <v>75.200000000000003</v>
      </c>
      <c r="K2681" s="43">
        <f t="shared" si="5281"/>
        <v>75.200000000000003</v>
      </c>
      <c r="L2681" s="43">
        <f t="shared" si="5282"/>
        <v>0</v>
      </c>
      <c r="M2681" s="43">
        <f t="shared" si="5283"/>
        <v>0</v>
      </c>
      <c r="N2681" s="43">
        <f t="shared" si="5284"/>
        <v>0</v>
      </c>
      <c r="O2681" s="43">
        <f t="shared" si="5285"/>
        <v>0</v>
      </c>
      <c r="P2681" s="43">
        <f t="shared" si="5286"/>
        <v>0</v>
      </c>
      <c r="Q2681" s="43">
        <f t="shared" si="5287"/>
        <v>0</v>
      </c>
      <c r="R2681" s="43">
        <f t="shared" si="5288"/>
        <v>0</v>
      </c>
      <c r="S2681" s="43">
        <f t="shared" si="5289"/>
        <v>0</v>
      </c>
      <c r="T2681" s="43">
        <f t="shared" si="5290"/>
        <v>0</v>
      </c>
      <c r="U2681" s="43">
        <v>0</v>
      </c>
      <c r="V2681" s="43">
        <f t="shared" si="5278"/>
        <v>75.200000000000003</v>
      </c>
      <c r="W2681" s="43">
        <f t="shared" si="5291"/>
        <v>0</v>
      </c>
      <c r="X2681" s="43">
        <f t="shared" si="5292"/>
        <v>0</v>
      </c>
      <c r="Y2681" s="43">
        <f t="shared" si="5293"/>
        <v>0</v>
      </c>
      <c r="Z2681" s="43">
        <f t="shared" si="5294"/>
        <v>0</v>
      </c>
      <c r="AA2681" s="43">
        <f t="shared" si="5295"/>
        <v>0</v>
      </c>
      <c r="AB2681" s="43">
        <f t="shared" si="5296"/>
        <v>74.469999999999999</v>
      </c>
      <c r="AC2681" s="44">
        <f t="shared" si="5297"/>
        <v>74.469999999999999</v>
      </c>
      <c r="AD2681" s="44">
        <f t="shared" si="5298"/>
        <v>74.469999999999999</v>
      </c>
      <c r="AE2681" s="45">
        <f t="shared" si="5248"/>
        <v>100</v>
      </c>
      <c r="AF2681" s="43">
        <f t="shared" si="5299"/>
        <v>74.469999999999999</v>
      </c>
      <c r="AG2681" s="43">
        <f t="shared" si="5300"/>
        <v>0</v>
      </c>
      <c r="AH2681" s="43">
        <f t="shared" si="5301"/>
        <v>0</v>
      </c>
      <c r="AI2681" s="43">
        <f t="shared" si="5302"/>
        <v>0</v>
      </c>
      <c r="AJ2681" s="43">
        <f t="shared" si="5303"/>
        <v>0</v>
      </c>
      <c r="AK2681" s="43">
        <f t="shared" si="5304"/>
        <v>0</v>
      </c>
      <c r="AL2681" s="43">
        <f t="shared" si="5249"/>
        <v>74.469999999999999</v>
      </c>
      <c r="AM2681" s="43">
        <f t="shared" si="5250"/>
        <v>0.73000000000000398</v>
      </c>
      <c r="AN2681" s="2"/>
      <c r="AO2681" s="1"/>
      <c r="AP2681" s="1"/>
      <c r="AQ2681" s="1"/>
      <c r="AR2681" s="1"/>
      <c r="AS2681" s="1"/>
    </row>
    <row r="2682" ht="31.5">
      <c r="B2682" s="41" t="s">
        <v>852</v>
      </c>
      <c r="C2682" s="41" t="s">
        <v>107</v>
      </c>
      <c r="D2682" s="41" t="s">
        <v>115</v>
      </c>
      <c r="E2682" s="26" t="str">
        <f t="shared" si="5277"/>
        <v>0405</v>
      </c>
      <c r="F2682" s="41" t="s">
        <v>213</v>
      </c>
      <c r="G2682" s="41" t="s">
        <v>53</v>
      </c>
      <c r="H2682" s="42" t="s">
        <v>54</v>
      </c>
      <c r="I2682" s="43">
        <f t="shared" si="5279"/>
        <v>75.200000000000003</v>
      </c>
      <c r="J2682" s="43">
        <f t="shared" si="5280"/>
        <v>75.200000000000003</v>
      </c>
      <c r="K2682" s="43">
        <f t="shared" si="5281"/>
        <v>75.200000000000003</v>
      </c>
      <c r="L2682" s="43">
        <f t="shared" si="5282"/>
        <v>0</v>
      </c>
      <c r="M2682" s="43">
        <f t="shared" si="5283"/>
        <v>0</v>
      </c>
      <c r="N2682" s="43">
        <f t="shared" si="5284"/>
        <v>0</v>
      </c>
      <c r="O2682" s="43">
        <f t="shared" si="5285"/>
        <v>0</v>
      </c>
      <c r="P2682" s="43">
        <f t="shared" si="5286"/>
        <v>0</v>
      </c>
      <c r="Q2682" s="43">
        <f t="shared" si="5287"/>
        <v>0</v>
      </c>
      <c r="R2682" s="43">
        <f t="shared" si="5288"/>
        <v>0</v>
      </c>
      <c r="S2682" s="43">
        <f t="shared" si="5289"/>
        <v>0</v>
      </c>
      <c r="T2682" s="43">
        <f t="shared" si="5290"/>
        <v>0</v>
      </c>
      <c r="U2682" s="43">
        <v>0</v>
      </c>
      <c r="V2682" s="43">
        <f t="shared" si="5278"/>
        <v>75.200000000000003</v>
      </c>
      <c r="W2682" s="43">
        <f t="shared" si="5291"/>
        <v>0</v>
      </c>
      <c r="X2682" s="43">
        <f t="shared" si="5292"/>
        <v>0</v>
      </c>
      <c r="Y2682" s="43">
        <f t="shared" si="5293"/>
        <v>0</v>
      </c>
      <c r="Z2682" s="43">
        <f t="shared" si="5294"/>
        <v>0</v>
      </c>
      <c r="AA2682" s="43">
        <f t="shared" si="5295"/>
        <v>0</v>
      </c>
      <c r="AB2682" s="43">
        <f t="shared" si="5296"/>
        <v>74.469999999999999</v>
      </c>
      <c r="AC2682" s="44">
        <f t="shared" si="5297"/>
        <v>74.469999999999999</v>
      </c>
      <c r="AD2682" s="44">
        <f t="shared" si="5298"/>
        <v>74.469999999999999</v>
      </c>
      <c r="AE2682" s="45">
        <f t="shared" si="5248"/>
        <v>100</v>
      </c>
      <c r="AF2682" s="43">
        <f t="shared" si="5299"/>
        <v>74.469999999999999</v>
      </c>
      <c r="AG2682" s="43">
        <f t="shared" si="5300"/>
        <v>0</v>
      </c>
      <c r="AH2682" s="43">
        <f t="shared" si="5301"/>
        <v>0</v>
      </c>
      <c r="AI2682" s="43">
        <f t="shared" si="5302"/>
        <v>0</v>
      </c>
      <c r="AJ2682" s="43">
        <f t="shared" si="5303"/>
        <v>0</v>
      </c>
      <c r="AK2682" s="43">
        <f t="shared" si="5304"/>
        <v>0</v>
      </c>
      <c r="AL2682" s="43">
        <f t="shared" si="5249"/>
        <v>74.469999999999999</v>
      </c>
      <c r="AM2682" s="43">
        <f t="shared" si="5250"/>
        <v>0.73000000000000398</v>
      </c>
      <c r="AN2682" s="2"/>
      <c r="AO2682" s="1"/>
      <c r="AP2682" s="1"/>
      <c r="AQ2682" s="1"/>
      <c r="AR2682" s="1"/>
      <c r="AS2682" s="1"/>
    </row>
    <row r="2683" ht="31.5">
      <c r="B2683" s="41" t="s">
        <v>852</v>
      </c>
      <c r="C2683" s="41" t="s">
        <v>107</v>
      </c>
      <c r="D2683" s="41" t="s">
        <v>115</v>
      </c>
      <c r="E2683" s="26" t="str">
        <f t="shared" si="5277"/>
        <v>0405</v>
      </c>
      <c r="F2683" s="41" t="s">
        <v>213</v>
      </c>
      <c r="G2683" s="41" t="s">
        <v>55</v>
      </c>
      <c r="H2683" s="42" t="s">
        <v>56</v>
      </c>
      <c r="I2683" s="43">
        <v>75.200000000000003</v>
      </c>
      <c r="J2683" s="43">
        <v>75.200000000000003</v>
      </c>
      <c r="K2683" s="43">
        <v>75.200000000000003</v>
      </c>
      <c r="L2683" s="43"/>
      <c r="M2683" s="43"/>
      <c r="N2683" s="43"/>
      <c r="O2683" s="43">
        <v>0</v>
      </c>
      <c r="P2683" s="43">
        <v>0</v>
      </c>
      <c r="Q2683" s="43">
        <v>0</v>
      </c>
      <c r="R2683" s="43">
        <v>0</v>
      </c>
      <c r="S2683" s="43">
        <v>0</v>
      </c>
      <c r="T2683" s="43">
        <v>0</v>
      </c>
      <c r="U2683" s="43">
        <v>0</v>
      </c>
      <c r="V2683" s="43">
        <f t="shared" si="5278"/>
        <v>75.200000000000003</v>
      </c>
      <c r="W2683" s="43"/>
      <c r="X2683" s="43"/>
      <c r="Y2683" s="43"/>
      <c r="Z2683" s="43"/>
      <c r="AA2683" s="43"/>
      <c r="AB2683" s="43">
        <v>74.469999999999999</v>
      </c>
      <c r="AC2683" s="44">
        <v>74.469999999999999</v>
      </c>
      <c r="AD2683" s="44">
        <v>74.469999999999999</v>
      </c>
      <c r="AE2683" s="45">
        <f t="shared" si="5248"/>
        <v>100</v>
      </c>
      <c r="AF2683" s="43">
        <v>74.469999999999999</v>
      </c>
      <c r="AG2683" s="43">
        <v>0</v>
      </c>
      <c r="AH2683" s="43">
        <v>0</v>
      </c>
      <c r="AI2683" s="43">
        <v>0</v>
      </c>
      <c r="AJ2683" s="43">
        <v>0</v>
      </c>
      <c r="AK2683" s="43">
        <v>0</v>
      </c>
      <c r="AL2683" s="43">
        <f t="shared" si="5249"/>
        <v>74.469999999999999</v>
      </c>
      <c r="AM2683" s="43">
        <f t="shared" si="5250"/>
        <v>0.73000000000000398</v>
      </c>
      <c r="AN2683" s="19"/>
      <c r="AO2683" s="1"/>
      <c r="AP2683" s="1"/>
      <c r="AQ2683" s="1"/>
      <c r="AR2683" s="1"/>
      <c r="AS2683" s="1"/>
    </row>
    <row r="2684" s="33" customFormat="1">
      <c r="B2684" s="34" t="s">
        <v>852</v>
      </c>
      <c r="C2684" s="34" t="s">
        <v>107</v>
      </c>
      <c r="D2684" s="34" t="s">
        <v>109</v>
      </c>
      <c r="E2684" s="35" t="str">
        <f t="shared" si="5277"/>
        <v>0409</v>
      </c>
      <c r="F2684" s="34"/>
      <c r="G2684" s="34"/>
      <c r="H2684" s="36" t="s">
        <v>110</v>
      </c>
      <c r="I2684" s="37">
        <f>I2685+I2703+I2729+I2709+I2715+I2737</f>
        <v>58447.199999999997</v>
      </c>
      <c r="J2684" s="37">
        <f>J2685+J2703+J2729+J2709+J2715+J2737</f>
        <v>16751.600000000002</v>
      </c>
      <c r="K2684" s="37">
        <f>K2685+K2703+K2729+K2709+K2715+K2737</f>
        <v>16751.600000000002</v>
      </c>
      <c r="L2684" s="37">
        <f>L2685+L2703+L2729+L2709+L2715+L2737</f>
        <v>-18565.299999999999</v>
      </c>
      <c r="M2684" s="37">
        <f>M2685+M2703+M2729+M2709+M2715+M2737</f>
        <v>0</v>
      </c>
      <c r="N2684" s="37">
        <f>N2685+N2703+N2729+N2709+N2715+N2737</f>
        <v>0</v>
      </c>
      <c r="O2684" s="37">
        <f>O2685+O2703+O2729+O2709+O2715+O2737</f>
        <v>0</v>
      </c>
      <c r="P2684" s="37">
        <f>P2685+P2703+P2729+P2709+P2715+P2737</f>
        <v>0</v>
      </c>
      <c r="Q2684" s="37">
        <f>Q2685+Q2703+Q2729+Q2709+Q2715+Q2737</f>
        <v>0</v>
      </c>
      <c r="R2684" s="37">
        <f>R2685+R2703+R2729+R2709+R2715+R2737</f>
        <v>-216.667</v>
      </c>
      <c r="S2684" s="37">
        <f>S2685+S2703+S2729+S2709+S2715+S2737</f>
        <v>0</v>
      </c>
      <c r="T2684" s="37">
        <f>T2685+T2703+T2729+T2709+T2715+T2737</f>
        <v>0</v>
      </c>
      <c r="U2684" s="37">
        <v>430.19400000000002</v>
      </c>
      <c r="V2684" s="37">
        <f t="shared" si="5278"/>
        <v>40095.426999999996</v>
      </c>
      <c r="W2684" s="37">
        <f>W2685+W2703+W2729+W2709+W2715+W2737</f>
        <v>430.19400000000002</v>
      </c>
      <c r="X2684" s="37">
        <f>X2685+X2703+X2729+X2709+X2715+X2737</f>
        <v>0</v>
      </c>
      <c r="Y2684" s="37">
        <f>Y2685+Y2703+Y2729+Y2709+Y2715+Y2737</f>
        <v>0</v>
      </c>
      <c r="Z2684" s="37">
        <f>Z2685+Z2703+Z2729+Z2709+Z2715+Z2737</f>
        <v>0</v>
      </c>
      <c r="AA2684" s="37">
        <f>AA2685+AA2703+AA2729+AA2709+AA2715+AA2737</f>
        <v>0</v>
      </c>
      <c r="AB2684" s="37">
        <f>AB2685+AB2703+AB2729+AB2709+AB2715+AB2737</f>
        <v>38345.669780000004</v>
      </c>
      <c r="AC2684" s="38">
        <f>AC2685+AC2703+AC2729+AC2709+AC2715+AC2737</f>
        <v>54600.656459999998</v>
      </c>
      <c r="AD2684" s="38">
        <f>AD2685+AD2703+AD2729+AD2709+AD2715+AD2737</f>
        <v>54403.799620000005</v>
      </c>
      <c r="AE2684" s="39">
        <f t="shared" si="5248"/>
        <v>99.639460671788427</v>
      </c>
      <c r="AF2684" s="37">
        <f>AF2685+AF2703+AF2729+AF2709+AF2715+AF2737</f>
        <v>54855.003579999997</v>
      </c>
      <c r="AG2684" s="37">
        <f>AG2685+AG2703+AG2729+AG2709+AG2715+AG2737</f>
        <v>0</v>
      </c>
      <c r="AH2684" s="37">
        <f>AH2685+AH2703+AH2729+AH2709+AH2715+AH2737</f>
        <v>0</v>
      </c>
      <c r="AI2684" s="37">
        <f>AI2685+AI2703+AI2729+AI2709+AI2715+AI2737</f>
        <v>0</v>
      </c>
      <c r="AJ2684" s="37">
        <f>AJ2685+AJ2703+AJ2729+AJ2709+AJ2715+AJ2737</f>
        <v>0</v>
      </c>
      <c r="AK2684" s="37">
        <f>AK2685+AK2703+AK2729+AK2709+AK2715+AK2737</f>
        <v>0</v>
      </c>
      <c r="AL2684" s="37">
        <f t="shared" si="5249"/>
        <v>54855.003579999997</v>
      </c>
      <c r="AM2684" s="37">
        <f t="shared" si="5250"/>
        <v>-14759.576580000001</v>
      </c>
      <c r="AN2684" s="40"/>
      <c r="AO2684" s="33"/>
      <c r="AP2684" s="33"/>
      <c r="AQ2684" s="33"/>
      <c r="AR2684" s="33"/>
      <c r="AS2684" s="33"/>
    </row>
    <row r="2685" ht="31.5">
      <c r="B2685" s="41" t="s">
        <v>852</v>
      </c>
      <c r="C2685" s="41" t="s">
        <v>107</v>
      </c>
      <c r="D2685" s="41" t="s">
        <v>109</v>
      </c>
      <c r="E2685" s="26" t="str">
        <f t="shared" si="5277"/>
        <v>0409</v>
      </c>
      <c r="F2685" s="41" t="s">
        <v>715</v>
      </c>
      <c r="G2685" s="41"/>
      <c r="H2685" s="42" t="s">
        <v>716</v>
      </c>
      <c r="I2685" s="43">
        <f>I2686+I2698</f>
        <v>2054.9000000000001</v>
      </c>
      <c r="J2685" s="43">
        <f>J2686+J2698</f>
        <v>2054.9000000000001</v>
      </c>
      <c r="K2685" s="43">
        <f>K2686+K2698</f>
        <v>2054.9000000000001</v>
      </c>
      <c r="L2685" s="43">
        <f>L2686+L2698</f>
        <v>0</v>
      </c>
      <c r="M2685" s="43">
        <f>M2686+M2698</f>
        <v>0</v>
      </c>
      <c r="N2685" s="43">
        <f>N2686+N2698</f>
        <v>0</v>
      </c>
      <c r="O2685" s="43">
        <f>O2686+O2698</f>
        <v>0</v>
      </c>
      <c r="P2685" s="43">
        <f>P2686+P2698</f>
        <v>0</v>
      </c>
      <c r="Q2685" s="43">
        <f>Q2686+Q2698</f>
        <v>0</v>
      </c>
      <c r="R2685" s="43">
        <f>R2686+R2698</f>
        <v>-216.667</v>
      </c>
      <c r="S2685" s="43">
        <f>S2686+S2698</f>
        <v>0</v>
      </c>
      <c r="T2685" s="43">
        <f>T2686+T2698</f>
        <v>0</v>
      </c>
      <c r="U2685" s="43">
        <v>0</v>
      </c>
      <c r="V2685" s="43">
        <f t="shared" si="5278"/>
        <v>1838.2330000000002</v>
      </c>
      <c r="W2685" s="43">
        <f>W2686+W2698</f>
        <v>0</v>
      </c>
      <c r="X2685" s="43">
        <f>X2686+X2698</f>
        <v>0</v>
      </c>
      <c r="Y2685" s="43">
        <f>Y2686+Y2698</f>
        <v>0</v>
      </c>
      <c r="Z2685" s="43">
        <f>Z2686+Z2698</f>
        <v>0</v>
      </c>
      <c r="AA2685" s="43">
        <f>AA2686+AA2698</f>
        <v>0</v>
      </c>
      <c r="AB2685" s="43">
        <f>AB2686+AB2698</f>
        <v>1016.66667</v>
      </c>
      <c r="AC2685" s="44">
        <f>AC2686+AC2698</f>
        <v>1527.6666700000001</v>
      </c>
      <c r="AD2685" s="44">
        <f>AD2686+AD2698</f>
        <v>1413.84167</v>
      </c>
      <c r="AE2685" s="45">
        <f t="shared" si="5248"/>
        <v>92.549094495856224</v>
      </c>
      <c r="AF2685" s="43">
        <f>AF2686+AF2698</f>
        <v>1527.6666700000001</v>
      </c>
      <c r="AG2685" s="43">
        <f>AG2686+AG2698</f>
        <v>0</v>
      </c>
      <c r="AH2685" s="43">
        <f>AH2686+AH2698</f>
        <v>0</v>
      </c>
      <c r="AI2685" s="43">
        <f>AI2686+AI2698</f>
        <v>0</v>
      </c>
      <c r="AJ2685" s="43">
        <f>AJ2686+AJ2698</f>
        <v>0</v>
      </c>
      <c r="AK2685" s="43">
        <f>AK2686+AK2698</f>
        <v>0</v>
      </c>
      <c r="AL2685" s="43">
        <f t="shared" si="5249"/>
        <v>1527.6666700000001</v>
      </c>
      <c r="AM2685" s="43">
        <f t="shared" si="5250"/>
        <v>310.56633000000011</v>
      </c>
      <c r="AN2685" s="2"/>
      <c r="AO2685" s="1"/>
      <c r="AP2685" s="1"/>
      <c r="AQ2685" s="1"/>
      <c r="AR2685" s="1"/>
      <c r="AS2685" s="1"/>
    </row>
    <row r="2686" ht="47.25">
      <c r="B2686" s="41" t="s">
        <v>852</v>
      </c>
      <c r="C2686" s="41" t="s">
        <v>107</v>
      </c>
      <c r="D2686" s="41" t="s">
        <v>109</v>
      </c>
      <c r="E2686" s="26" t="str">
        <f t="shared" si="5277"/>
        <v>0409</v>
      </c>
      <c r="F2686" s="41" t="s">
        <v>717</v>
      </c>
      <c r="G2686" s="41"/>
      <c r="H2686" s="42" t="s">
        <v>718</v>
      </c>
      <c r="I2686" s="43">
        <f>I2687+I2694</f>
        <v>2054.9000000000001</v>
      </c>
      <c r="J2686" s="43">
        <f>J2687+J2694</f>
        <v>2054.9000000000001</v>
      </c>
      <c r="K2686" s="43">
        <f>K2687+K2694</f>
        <v>2054.9000000000001</v>
      </c>
      <c r="L2686" s="43">
        <f>L2687+L2694</f>
        <v>0</v>
      </c>
      <c r="M2686" s="43">
        <f>M2687+M2694</f>
        <v>0</v>
      </c>
      <c r="N2686" s="43">
        <f>N2687+N2694</f>
        <v>0</v>
      </c>
      <c r="O2686" s="43">
        <f>O2687+O2694</f>
        <v>0</v>
      </c>
      <c r="P2686" s="43">
        <f>P2687+P2694</f>
        <v>0</v>
      </c>
      <c r="Q2686" s="43">
        <f>Q2687+Q2694</f>
        <v>0</v>
      </c>
      <c r="R2686" s="43">
        <f>R2687+R2694</f>
        <v>-216.667</v>
      </c>
      <c r="S2686" s="43">
        <f>S2687+S2694</f>
        <v>0</v>
      </c>
      <c r="T2686" s="43">
        <f>T2687+T2694</f>
        <v>0</v>
      </c>
      <c r="U2686" s="43">
        <v>0</v>
      </c>
      <c r="V2686" s="43">
        <f t="shared" si="5278"/>
        <v>1838.2330000000002</v>
      </c>
      <c r="W2686" s="43">
        <f>W2687+W2694</f>
        <v>0</v>
      </c>
      <c r="X2686" s="43">
        <f>X2687+X2694</f>
        <v>0</v>
      </c>
      <c r="Y2686" s="43">
        <f>Y2687+Y2694</f>
        <v>0</v>
      </c>
      <c r="Z2686" s="43">
        <f>Z2687+Z2694</f>
        <v>0</v>
      </c>
      <c r="AA2686" s="43">
        <f>AA2687+AA2694</f>
        <v>0</v>
      </c>
      <c r="AB2686" s="43">
        <f>AB2687+AB2694</f>
        <v>1016.66667</v>
      </c>
      <c r="AC2686" s="44">
        <f>AC2687+AC2694</f>
        <v>1527.6666700000001</v>
      </c>
      <c r="AD2686" s="44">
        <f>AD2687+AD2694</f>
        <v>1413.84167</v>
      </c>
      <c r="AE2686" s="45">
        <f t="shared" si="5248"/>
        <v>92.549094495856224</v>
      </c>
      <c r="AF2686" s="43">
        <f>AF2687+AF2694</f>
        <v>1527.6666700000001</v>
      </c>
      <c r="AG2686" s="43">
        <f>AG2687+AG2694</f>
        <v>0</v>
      </c>
      <c r="AH2686" s="43">
        <f>AH2687+AH2694</f>
        <v>0</v>
      </c>
      <c r="AI2686" s="43">
        <f>AI2687+AI2694</f>
        <v>0</v>
      </c>
      <c r="AJ2686" s="43">
        <f>AJ2687+AJ2694</f>
        <v>0</v>
      </c>
      <c r="AK2686" s="43">
        <f>AK2687+AK2694</f>
        <v>0</v>
      </c>
      <c r="AL2686" s="43">
        <f t="shared" si="5249"/>
        <v>1527.6666700000001</v>
      </c>
      <c r="AM2686" s="43">
        <f t="shared" si="5250"/>
        <v>310.56633000000011</v>
      </c>
      <c r="AN2686" s="2"/>
      <c r="AO2686" s="1"/>
      <c r="AP2686" s="1"/>
      <c r="AQ2686" s="1"/>
      <c r="AR2686" s="1"/>
      <c r="AS2686" s="1"/>
    </row>
    <row r="2687" ht="47.25">
      <c r="B2687" s="41" t="s">
        <v>852</v>
      </c>
      <c r="C2687" s="41" t="s">
        <v>107</v>
      </c>
      <c r="D2687" s="41" t="s">
        <v>109</v>
      </c>
      <c r="E2687" s="26" t="str">
        <f t="shared" si="5277"/>
        <v>0409</v>
      </c>
      <c r="F2687" s="41" t="s">
        <v>719</v>
      </c>
      <c r="G2687" s="41"/>
      <c r="H2687" s="42" t="s">
        <v>720</v>
      </c>
      <c r="I2687" s="43">
        <f>I2688+I2691</f>
        <v>2054.9000000000001</v>
      </c>
      <c r="J2687" s="43">
        <f>J2688+J2691</f>
        <v>2054.9000000000001</v>
      </c>
      <c r="K2687" s="43">
        <f>K2688+K2691</f>
        <v>2054.9000000000001</v>
      </c>
      <c r="L2687" s="43">
        <f>L2688+L2691</f>
        <v>0</v>
      </c>
      <c r="M2687" s="43">
        <f>M2688+M2691</f>
        <v>0</v>
      </c>
      <c r="N2687" s="43">
        <f>N2688+N2691</f>
        <v>0</v>
      </c>
      <c r="O2687" s="43">
        <f>O2688+O2691</f>
        <v>0</v>
      </c>
      <c r="P2687" s="43">
        <f>P2688+P2691</f>
        <v>0</v>
      </c>
      <c r="Q2687" s="43">
        <f>Q2688+Q2691</f>
        <v>0</v>
      </c>
      <c r="R2687" s="43">
        <f>R2688+R2691</f>
        <v>-216.667</v>
      </c>
      <c r="S2687" s="43">
        <f>S2688+S2691</f>
        <v>0</v>
      </c>
      <c r="T2687" s="43">
        <f>T2688+T2691</f>
        <v>0</v>
      </c>
      <c r="U2687" s="43">
        <v>0</v>
      </c>
      <c r="V2687" s="43">
        <f t="shared" si="5278"/>
        <v>1838.2330000000002</v>
      </c>
      <c r="W2687" s="43">
        <f>W2688+W2691</f>
        <v>0</v>
      </c>
      <c r="X2687" s="43">
        <f>X2688+X2691</f>
        <v>0</v>
      </c>
      <c r="Y2687" s="43">
        <f>Y2688+Y2691</f>
        <v>0</v>
      </c>
      <c r="Z2687" s="43">
        <f>Z2688+Z2691</f>
        <v>0</v>
      </c>
      <c r="AA2687" s="43">
        <f>AA2688+AA2691</f>
        <v>0</v>
      </c>
      <c r="AB2687" s="43">
        <f>AB2688+AB2691</f>
        <v>1016.66667</v>
      </c>
      <c r="AC2687" s="44">
        <f>AC2688+AC2691</f>
        <v>1527.6666700000001</v>
      </c>
      <c r="AD2687" s="44">
        <f>AD2688+AD2691</f>
        <v>1413.84167</v>
      </c>
      <c r="AE2687" s="45">
        <f t="shared" si="5248"/>
        <v>92.549094495856224</v>
      </c>
      <c r="AF2687" s="43">
        <f>AF2688+AF2691</f>
        <v>1527.6666700000001</v>
      </c>
      <c r="AG2687" s="43">
        <f>AG2688+AG2691</f>
        <v>0</v>
      </c>
      <c r="AH2687" s="43">
        <f>AH2688+AH2691</f>
        <v>0</v>
      </c>
      <c r="AI2687" s="43">
        <f>AI2688+AI2691</f>
        <v>0</v>
      </c>
      <c r="AJ2687" s="43">
        <f>AJ2688+AJ2691</f>
        <v>0</v>
      </c>
      <c r="AK2687" s="43">
        <f>AK2688+AK2691</f>
        <v>0</v>
      </c>
      <c r="AL2687" s="43">
        <f t="shared" si="5249"/>
        <v>1527.6666700000001</v>
      </c>
      <c r="AM2687" s="43">
        <f t="shared" si="5250"/>
        <v>310.56633000000011</v>
      </c>
      <c r="AN2687" s="2"/>
      <c r="AR2687" s="1"/>
      <c r="AS2687" s="1"/>
    </row>
    <row r="2688">
      <c r="B2688" s="41" t="s">
        <v>852</v>
      </c>
      <c r="C2688" s="41" t="s">
        <v>107</v>
      </c>
      <c r="D2688" s="41" t="s">
        <v>109</v>
      </c>
      <c r="E2688" s="26" t="str">
        <f t="shared" si="5277"/>
        <v>0409</v>
      </c>
      <c r="F2688" s="41" t="s">
        <v>721</v>
      </c>
      <c r="G2688" s="41"/>
      <c r="H2688" s="42" t="s">
        <v>722</v>
      </c>
      <c r="I2688" s="43">
        <f t="shared" ref="I2688:I2723" si="5305">I2689</f>
        <v>2054.9000000000001</v>
      </c>
      <c r="J2688" s="43">
        <f t="shared" ref="J2688:J2723" si="5306">J2689</f>
        <v>2054.9000000000001</v>
      </c>
      <c r="K2688" s="43">
        <f t="shared" ref="K2688:K2723" si="5307">K2689</f>
        <v>2054.9000000000001</v>
      </c>
      <c r="L2688" s="43">
        <f t="shared" ref="L2688:L2723" si="5308">L2689</f>
        <v>0</v>
      </c>
      <c r="M2688" s="43">
        <f t="shared" ref="M2688:M2723" si="5309">M2689</f>
        <v>0</v>
      </c>
      <c r="N2688" s="43">
        <f t="shared" ref="N2688:N2723" si="5310">N2689</f>
        <v>0</v>
      </c>
      <c r="O2688" s="43">
        <f t="shared" ref="O2688:O2715" si="5311">O2689</f>
        <v>0</v>
      </c>
      <c r="P2688" s="43">
        <f t="shared" ref="P2688:P2715" si="5312">P2689</f>
        <v>0</v>
      </c>
      <c r="Q2688" s="43">
        <f t="shared" ref="Q2688:Q2715" si="5313">Q2689</f>
        <v>0</v>
      </c>
      <c r="R2688" s="43">
        <f t="shared" ref="R2688:R2715" si="5314">R2689</f>
        <v>-216.667</v>
      </c>
      <c r="S2688" s="43">
        <f t="shared" ref="S2688:S2715" si="5315">S2689</f>
        <v>0</v>
      </c>
      <c r="T2688" s="43">
        <f t="shared" ref="T2688:T2715" si="5316">T2689</f>
        <v>0</v>
      </c>
      <c r="U2688" s="43">
        <v>0</v>
      </c>
      <c r="V2688" s="43">
        <f t="shared" si="5278"/>
        <v>1838.2330000000002</v>
      </c>
      <c r="W2688" s="43">
        <f t="shared" ref="W2688:W2715" si="5317">W2689</f>
        <v>0</v>
      </c>
      <c r="X2688" s="43">
        <f t="shared" ref="X2688:X2715" si="5318">X2689</f>
        <v>0</v>
      </c>
      <c r="Y2688" s="43">
        <f t="shared" ref="Y2688:Y2715" si="5319">Y2689</f>
        <v>0</v>
      </c>
      <c r="Z2688" s="43">
        <f t="shared" ref="Z2688:Z2715" si="5320">Z2689</f>
        <v>0</v>
      </c>
      <c r="AA2688" s="43">
        <f t="shared" ref="AA2688:AA2715" si="5321">AA2689</f>
        <v>0</v>
      </c>
      <c r="AB2688" s="43">
        <f t="shared" ref="AB2688:AB2715" si="5322">AB2689</f>
        <v>1016.66667</v>
      </c>
      <c r="AC2688" s="44">
        <f t="shared" ref="AC2688:AC2715" si="5323">AC2689</f>
        <v>1527.6666700000001</v>
      </c>
      <c r="AD2688" s="44">
        <f t="shared" ref="AD2688:AD2715" si="5324">AD2689</f>
        <v>1413.84167</v>
      </c>
      <c r="AE2688" s="45">
        <f t="shared" si="5248"/>
        <v>92.549094495856224</v>
      </c>
      <c r="AF2688" s="43">
        <f t="shared" ref="AF2688:AF2715" si="5325">AF2689</f>
        <v>1527.6666700000001</v>
      </c>
      <c r="AG2688" s="43">
        <f t="shared" ref="AG2688:AG2715" si="5326">AG2689</f>
        <v>0</v>
      </c>
      <c r="AH2688" s="43">
        <f t="shared" ref="AH2688:AH2715" si="5327">AH2689</f>
        <v>0</v>
      </c>
      <c r="AI2688" s="43">
        <f t="shared" ref="AI2688:AI2715" si="5328">AI2689</f>
        <v>0</v>
      </c>
      <c r="AJ2688" s="43">
        <f t="shared" ref="AJ2688:AJ2715" si="5329">AJ2689</f>
        <v>0</v>
      </c>
      <c r="AK2688" s="43">
        <f t="shared" ref="AK2688:AK2715" si="5330">AK2689</f>
        <v>0</v>
      </c>
      <c r="AL2688" s="43">
        <f t="shared" si="5249"/>
        <v>1527.6666700000001</v>
      </c>
      <c r="AM2688" s="43">
        <f t="shared" si="5250"/>
        <v>310.56633000000011</v>
      </c>
      <c r="AN2688" s="2"/>
      <c r="AO2688" s="1"/>
      <c r="AP2688" s="1"/>
      <c r="AQ2688" s="1"/>
      <c r="AR2688" s="1"/>
      <c r="AS2688" s="1"/>
    </row>
    <row r="2689" ht="31.5">
      <c r="B2689" s="41" t="s">
        <v>852</v>
      </c>
      <c r="C2689" s="41" t="s">
        <v>107</v>
      </c>
      <c r="D2689" s="41" t="s">
        <v>109</v>
      </c>
      <c r="E2689" s="26" t="str">
        <f t="shared" si="5277"/>
        <v>0409</v>
      </c>
      <c r="F2689" s="41" t="s">
        <v>721</v>
      </c>
      <c r="G2689" s="41" t="s">
        <v>53</v>
      </c>
      <c r="H2689" s="42" t="s">
        <v>54</v>
      </c>
      <c r="I2689" s="43">
        <f t="shared" si="5305"/>
        <v>2054.9000000000001</v>
      </c>
      <c r="J2689" s="43">
        <f t="shared" si="5306"/>
        <v>2054.9000000000001</v>
      </c>
      <c r="K2689" s="43">
        <f t="shared" si="5307"/>
        <v>2054.9000000000001</v>
      </c>
      <c r="L2689" s="43">
        <f t="shared" si="5308"/>
        <v>0</v>
      </c>
      <c r="M2689" s="43">
        <f t="shared" si="5309"/>
        <v>0</v>
      </c>
      <c r="N2689" s="43">
        <f t="shared" si="5310"/>
        <v>0</v>
      </c>
      <c r="O2689" s="43">
        <f t="shared" si="5311"/>
        <v>0</v>
      </c>
      <c r="P2689" s="43">
        <f t="shared" si="5312"/>
        <v>0</v>
      </c>
      <c r="Q2689" s="43">
        <f t="shared" si="5313"/>
        <v>0</v>
      </c>
      <c r="R2689" s="43">
        <f t="shared" si="5314"/>
        <v>-216.667</v>
      </c>
      <c r="S2689" s="43">
        <f t="shared" si="5315"/>
        <v>0</v>
      </c>
      <c r="T2689" s="43">
        <f t="shared" si="5316"/>
        <v>0</v>
      </c>
      <c r="U2689" s="43">
        <v>0</v>
      </c>
      <c r="V2689" s="43">
        <f t="shared" si="5278"/>
        <v>1838.2330000000002</v>
      </c>
      <c r="W2689" s="43">
        <f t="shared" si="5317"/>
        <v>0</v>
      </c>
      <c r="X2689" s="43">
        <f t="shared" si="5318"/>
        <v>0</v>
      </c>
      <c r="Y2689" s="43">
        <f t="shared" si="5319"/>
        <v>0</v>
      </c>
      <c r="Z2689" s="43">
        <f t="shared" si="5320"/>
        <v>0</v>
      </c>
      <c r="AA2689" s="43">
        <f t="shared" si="5321"/>
        <v>0</v>
      </c>
      <c r="AB2689" s="43">
        <f t="shared" si="5322"/>
        <v>1016.66667</v>
      </c>
      <c r="AC2689" s="44">
        <f t="shared" si="5323"/>
        <v>1527.6666700000001</v>
      </c>
      <c r="AD2689" s="44">
        <f t="shared" si="5324"/>
        <v>1413.84167</v>
      </c>
      <c r="AE2689" s="45">
        <f t="shared" si="5248"/>
        <v>92.549094495856224</v>
      </c>
      <c r="AF2689" s="43">
        <f t="shared" si="5325"/>
        <v>1527.6666700000001</v>
      </c>
      <c r="AG2689" s="43">
        <f t="shared" si="5326"/>
        <v>0</v>
      </c>
      <c r="AH2689" s="43">
        <f t="shared" si="5327"/>
        <v>0</v>
      </c>
      <c r="AI2689" s="43">
        <f t="shared" si="5328"/>
        <v>0</v>
      </c>
      <c r="AJ2689" s="43">
        <f t="shared" si="5329"/>
        <v>0</v>
      </c>
      <c r="AK2689" s="43">
        <f t="shared" si="5330"/>
        <v>0</v>
      </c>
      <c r="AL2689" s="43">
        <f t="shared" si="5249"/>
        <v>1527.6666700000001</v>
      </c>
      <c r="AM2689" s="43">
        <f t="shared" si="5250"/>
        <v>310.56633000000011</v>
      </c>
      <c r="AN2689" s="2"/>
      <c r="AO2689" s="1"/>
      <c r="AP2689" s="1"/>
      <c r="AQ2689" s="1"/>
      <c r="AR2689" s="1"/>
      <c r="AS2689" s="1"/>
    </row>
    <row r="2690" ht="31.5">
      <c r="B2690" s="41" t="s">
        <v>852</v>
      </c>
      <c r="C2690" s="41" t="s">
        <v>107</v>
      </c>
      <c r="D2690" s="41" t="s">
        <v>109</v>
      </c>
      <c r="E2690" s="26" t="str">
        <f t="shared" si="5277"/>
        <v>0409</v>
      </c>
      <c r="F2690" s="41" t="s">
        <v>721</v>
      </c>
      <c r="G2690" s="41" t="s">
        <v>55</v>
      </c>
      <c r="H2690" s="42" t="s">
        <v>56</v>
      </c>
      <c r="I2690" s="43">
        <v>2054.9000000000001</v>
      </c>
      <c r="J2690" s="43">
        <v>2054.9000000000001</v>
      </c>
      <c r="K2690" s="43">
        <v>2054.9000000000001</v>
      </c>
      <c r="L2690" s="43"/>
      <c r="M2690" s="43"/>
      <c r="N2690" s="43"/>
      <c r="O2690" s="43">
        <v>0</v>
      </c>
      <c r="P2690" s="43">
        <v>0</v>
      </c>
      <c r="Q2690" s="43">
        <v>0</v>
      </c>
      <c r="R2690" s="43">
        <v>-216.667</v>
      </c>
      <c r="S2690" s="43">
        <v>0</v>
      </c>
      <c r="T2690" s="43">
        <v>0</v>
      </c>
      <c r="U2690" s="43">
        <v>0</v>
      </c>
      <c r="V2690" s="43">
        <f t="shared" si="5278"/>
        <v>1838.2330000000002</v>
      </c>
      <c r="W2690" s="43"/>
      <c r="X2690" s="43"/>
      <c r="Y2690" s="43"/>
      <c r="Z2690" s="43"/>
      <c r="AA2690" s="43"/>
      <c r="AB2690" s="43">
        <v>1016.66667</v>
      </c>
      <c r="AC2690" s="44">
        <v>1527.6666700000001</v>
      </c>
      <c r="AD2690" s="44">
        <v>1413.84167</v>
      </c>
      <c r="AE2690" s="45">
        <f t="shared" si="5248"/>
        <v>92.549094495856224</v>
      </c>
      <c r="AF2690" s="43">
        <v>1527.6666700000001</v>
      </c>
      <c r="AG2690" s="43">
        <v>0</v>
      </c>
      <c r="AH2690" s="43">
        <v>0</v>
      </c>
      <c r="AI2690" s="43">
        <v>0</v>
      </c>
      <c r="AJ2690" s="43">
        <v>0</v>
      </c>
      <c r="AK2690" s="43">
        <v>0</v>
      </c>
      <c r="AL2690" s="43">
        <f t="shared" si="5249"/>
        <v>1527.6666700000001</v>
      </c>
      <c r="AM2690" s="43">
        <f t="shared" si="5250"/>
        <v>310.56633000000011</v>
      </c>
      <c r="AN2690" s="19"/>
      <c r="AR2690" s="1"/>
      <c r="AS2690" s="1"/>
    </row>
    <row r="2691" ht="31.5" hidden="1">
      <c r="B2691" s="41" t="s">
        <v>852</v>
      </c>
      <c r="C2691" s="41" t="s">
        <v>107</v>
      </c>
      <c r="D2691" s="41" t="s">
        <v>109</v>
      </c>
      <c r="E2691" s="26" t="str">
        <f t="shared" si="5277"/>
        <v>0409</v>
      </c>
      <c r="F2691" s="41" t="s">
        <v>723</v>
      </c>
      <c r="G2691" s="41"/>
      <c r="H2691" s="42" t="s">
        <v>724</v>
      </c>
      <c r="I2691" s="43">
        <f t="shared" si="5305"/>
        <v>0</v>
      </c>
      <c r="J2691" s="43">
        <f t="shared" si="5306"/>
        <v>0</v>
      </c>
      <c r="K2691" s="43">
        <f t="shared" si="5307"/>
        <v>0</v>
      </c>
      <c r="L2691" s="43">
        <f t="shared" si="5308"/>
        <v>0</v>
      </c>
      <c r="M2691" s="43">
        <f t="shared" si="5309"/>
        <v>0</v>
      </c>
      <c r="N2691" s="43">
        <f t="shared" si="5310"/>
        <v>0</v>
      </c>
      <c r="O2691" s="43">
        <f t="shared" si="5311"/>
        <v>0</v>
      </c>
      <c r="P2691" s="43">
        <f t="shared" si="5312"/>
        <v>0</v>
      </c>
      <c r="Q2691" s="43">
        <f t="shared" si="5313"/>
        <v>0</v>
      </c>
      <c r="R2691" s="43">
        <f t="shared" si="5314"/>
        <v>0</v>
      </c>
      <c r="S2691" s="43">
        <f t="shared" si="5315"/>
        <v>0</v>
      </c>
      <c r="T2691" s="43">
        <f t="shared" si="5316"/>
        <v>0</v>
      </c>
      <c r="U2691" s="43">
        <v>0</v>
      </c>
      <c r="V2691" s="43">
        <f t="shared" si="5278"/>
        <v>0</v>
      </c>
      <c r="W2691" s="43">
        <f t="shared" si="5317"/>
        <v>0</v>
      </c>
      <c r="X2691" s="43">
        <f t="shared" si="5318"/>
        <v>0</v>
      </c>
      <c r="Y2691" s="43">
        <f t="shared" si="5319"/>
        <v>0</v>
      </c>
      <c r="Z2691" s="43">
        <f t="shared" si="5320"/>
        <v>0</v>
      </c>
      <c r="AA2691" s="43">
        <f t="shared" si="5321"/>
        <v>0</v>
      </c>
      <c r="AB2691" s="43">
        <f t="shared" si="5322"/>
        <v>0</v>
      </c>
      <c r="AC2691" s="44">
        <f t="shared" si="5323"/>
        <v>0</v>
      </c>
      <c r="AD2691" s="44">
        <f t="shared" si="5324"/>
        <v>0</v>
      </c>
      <c r="AE2691" s="45" t="e">
        <f t="shared" si="5248"/>
        <v>#DIV/0!</v>
      </c>
      <c r="AF2691" s="46">
        <f t="shared" si="5325"/>
        <v>0</v>
      </c>
      <c r="AG2691" s="46">
        <f t="shared" si="5326"/>
        <v>0</v>
      </c>
      <c r="AH2691" s="47">
        <f t="shared" si="5327"/>
        <v>0</v>
      </c>
      <c r="AI2691" s="47">
        <f t="shared" si="5328"/>
        <v>0</v>
      </c>
      <c r="AJ2691" s="47">
        <f t="shared" si="5329"/>
        <v>0</v>
      </c>
      <c r="AK2691" s="47">
        <f t="shared" si="5330"/>
        <v>0</v>
      </c>
      <c r="AL2691" s="47">
        <f t="shared" si="5249"/>
        <v>0</v>
      </c>
      <c r="AM2691" s="47">
        <f t="shared" si="5250"/>
        <v>0</v>
      </c>
      <c r="AN2691" s="48" t="s">
        <v>36</v>
      </c>
      <c r="AO2691" s="1"/>
      <c r="AP2691" s="1"/>
      <c r="AQ2691" s="1"/>
      <c r="AR2691" s="1"/>
      <c r="AS2691" s="1"/>
    </row>
    <row r="2692" ht="31.5" hidden="1">
      <c r="B2692" s="41" t="s">
        <v>852</v>
      </c>
      <c r="C2692" s="41" t="s">
        <v>107</v>
      </c>
      <c r="D2692" s="41" t="s">
        <v>109</v>
      </c>
      <c r="E2692" s="26" t="str">
        <f t="shared" si="5277"/>
        <v>0409</v>
      </c>
      <c r="F2692" s="41" t="s">
        <v>723</v>
      </c>
      <c r="G2692" s="41" t="s">
        <v>53</v>
      </c>
      <c r="H2692" s="42" t="s">
        <v>54</v>
      </c>
      <c r="I2692" s="43">
        <f t="shared" si="5305"/>
        <v>0</v>
      </c>
      <c r="J2692" s="43">
        <f t="shared" si="5306"/>
        <v>0</v>
      </c>
      <c r="K2692" s="43">
        <f t="shared" si="5307"/>
        <v>0</v>
      </c>
      <c r="L2692" s="43">
        <f t="shared" si="5308"/>
        <v>0</v>
      </c>
      <c r="M2692" s="43">
        <f t="shared" si="5309"/>
        <v>0</v>
      </c>
      <c r="N2692" s="43">
        <f t="shared" si="5310"/>
        <v>0</v>
      </c>
      <c r="O2692" s="43">
        <f t="shared" si="5311"/>
        <v>0</v>
      </c>
      <c r="P2692" s="43">
        <f t="shared" si="5312"/>
        <v>0</v>
      </c>
      <c r="Q2692" s="43">
        <f t="shared" si="5313"/>
        <v>0</v>
      </c>
      <c r="R2692" s="43">
        <f t="shared" si="5314"/>
        <v>0</v>
      </c>
      <c r="S2692" s="43">
        <f t="shared" si="5315"/>
        <v>0</v>
      </c>
      <c r="T2692" s="43">
        <f t="shared" si="5316"/>
        <v>0</v>
      </c>
      <c r="U2692" s="43">
        <v>0</v>
      </c>
      <c r="V2692" s="43">
        <f t="shared" si="5278"/>
        <v>0</v>
      </c>
      <c r="W2692" s="43">
        <f t="shared" si="5317"/>
        <v>0</v>
      </c>
      <c r="X2692" s="43">
        <f t="shared" si="5318"/>
        <v>0</v>
      </c>
      <c r="Y2692" s="43">
        <f t="shared" si="5319"/>
        <v>0</v>
      </c>
      <c r="Z2692" s="43">
        <f t="shared" si="5320"/>
        <v>0</v>
      </c>
      <c r="AA2692" s="43">
        <f t="shared" si="5321"/>
        <v>0</v>
      </c>
      <c r="AB2692" s="43">
        <f t="shared" si="5322"/>
        <v>0</v>
      </c>
      <c r="AC2692" s="44">
        <f t="shared" si="5323"/>
        <v>0</v>
      </c>
      <c r="AD2692" s="44">
        <f t="shared" si="5324"/>
        <v>0</v>
      </c>
      <c r="AE2692" s="45" t="e">
        <f t="shared" si="5248"/>
        <v>#DIV/0!</v>
      </c>
      <c r="AF2692" s="46">
        <f t="shared" si="5325"/>
        <v>0</v>
      </c>
      <c r="AG2692" s="46">
        <f t="shared" si="5326"/>
        <v>0</v>
      </c>
      <c r="AH2692" s="47">
        <f t="shared" si="5327"/>
        <v>0</v>
      </c>
      <c r="AI2692" s="47">
        <f t="shared" si="5328"/>
        <v>0</v>
      </c>
      <c r="AJ2692" s="47">
        <f t="shared" si="5329"/>
        <v>0</v>
      </c>
      <c r="AK2692" s="47">
        <f t="shared" si="5330"/>
        <v>0</v>
      </c>
      <c r="AL2692" s="47">
        <f t="shared" si="5249"/>
        <v>0</v>
      </c>
      <c r="AM2692" s="47">
        <f t="shared" si="5250"/>
        <v>0</v>
      </c>
      <c r="AN2692" s="48" t="s">
        <v>36</v>
      </c>
      <c r="AO2692" s="1"/>
      <c r="AP2692" s="1"/>
      <c r="AQ2692" s="1"/>
      <c r="AR2692" s="1"/>
      <c r="AS2692" s="1"/>
    </row>
    <row r="2693" ht="31.5" hidden="1">
      <c r="B2693" s="41" t="s">
        <v>852</v>
      </c>
      <c r="C2693" s="41" t="s">
        <v>107</v>
      </c>
      <c r="D2693" s="41" t="s">
        <v>109</v>
      </c>
      <c r="E2693" s="26" t="str">
        <f t="shared" si="5277"/>
        <v>0409</v>
      </c>
      <c r="F2693" s="41" t="s">
        <v>723</v>
      </c>
      <c r="G2693" s="41" t="s">
        <v>55</v>
      </c>
      <c r="H2693" s="42" t="s">
        <v>56</v>
      </c>
      <c r="I2693" s="43"/>
      <c r="J2693" s="43"/>
      <c r="K2693" s="43"/>
      <c r="L2693" s="43"/>
      <c r="M2693" s="43"/>
      <c r="N2693" s="43"/>
      <c r="O2693" s="43">
        <v>0</v>
      </c>
      <c r="P2693" s="43">
        <v>0</v>
      </c>
      <c r="Q2693" s="43">
        <v>0</v>
      </c>
      <c r="R2693" s="43">
        <v>0</v>
      </c>
      <c r="S2693" s="43">
        <v>0</v>
      </c>
      <c r="T2693" s="43">
        <v>0</v>
      </c>
      <c r="U2693" s="43">
        <v>0</v>
      </c>
      <c r="V2693" s="43">
        <f t="shared" si="5278"/>
        <v>0</v>
      </c>
      <c r="W2693" s="43"/>
      <c r="X2693" s="43"/>
      <c r="Y2693" s="43"/>
      <c r="Z2693" s="43"/>
      <c r="AA2693" s="43"/>
      <c r="AB2693" s="43">
        <v>0</v>
      </c>
      <c r="AC2693" s="44">
        <v>0</v>
      </c>
      <c r="AD2693" s="44">
        <v>0</v>
      </c>
      <c r="AE2693" s="45" t="e">
        <f t="shared" si="5248"/>
        <v>#DIV/0!</v>
      </c>
      <c r="AF2693" s="46">
        <v>0</v>
      </c>
      <c r="AG2693" s="46">
        <v>0</v>
      </c>
      <c r="AH2693" s="47">
        <v>0</v>
      </c>
      <c r="AI2693" s="47">
        <v>0</v>
      </c>
      <c r="AJ2693" s="47">
        <v>0</v>
      </c>
      <c r="AK2693" s="47">
        <v>0</v>
      </c>
      <c r="AL2693" s="47">
        <f t="shared" si="5249"/>
        <v>0</v>
      </c>
      <c r="AM2693" s="47">
        <f t="shared" si="5250"/>
        <v>0</v>
      </c>
      <c r="AN2693" s="48" t="s">
        <v>36</v>
      </c>
      <c r="AO2693" s="1"/>
      <c r="AP2693" s="1"/>
      <c r="AQ2693" s="1"/>
      <c r="AR2693" s="1"/>
      <c r="AS2693" s="1"/>
    </row>
    <row r="2694" ht="31.5" hidden="1">
      <c r="B2694" s="41" t="s">
        <v>852</v>
      </c>
      <c r="C2694" s="41" t="s">
        <v>107</v>
      </c>
      <c r="D2694" s="41" t="s">
        <v>109</v>
      </c>
      <c r="E2694" s="26" t="str">
        <f t="shared" si="5277"/>
        <v>0409</v>
      </c>
      <c r="F2694" s="41" t="s">
        <v>842</v>
      </c>
      <c r="G2694" s="41"/>
      <c r="H2694" s="42" t="s">
        <v>843</v>
      </c>
      <c r="I2694" s="43">
        <f t="shared" si="5305"/>
        <v>0</v>
      </c>
      <c r="J2694" s="43">
        <f t="shared" si="5306"/>
        <v>0</v>
      </c>
      <c r="K2694" s="43">
        <f t="shared" si="5307"/>
        <v>0</v>
      </c>
      <c r="L2694" s="43">
        <f t="shared" si="5308"/>
        <v>0</v>
      </c>
      <c r="M2694" s="43">
        <f t="shared" si="5309"/>
        <v>0</v>
      </c>
      <c r="N2694" s="43">
        <f t="shared" si="5310"/>
        <v>0</v>
      </c>
      <c r="O2694" s="43">
        <f t="shared" si="5311"/>
        <v>0</v>
      </c>
      <c r="P2694" s="43">
        <f t="shared" si="5312"/>
        <v>0</v>
      </c>
      <c r="Q2694" s="43">
        <f t="shared" si="5313"/>
        <v>0</v>
      </c>
      <c r="R2694" s="43">
        <f t="shared" si="5314"/>
        <v>0</v>
      </c>
      <c r="S2694" s="43">
        <f t="shared" si="5315"/>
        <v>0</v>
      </c>
      <c r="T2694" s="43">
        <f t="shared" si="5316"/>
        <v>0</v>
      </c>
      <c r="U2694" s="43">
        <v>0</v>
      </c>
      <c r="V2694" s="43">
        <f t="shared" si="5278"/>
        <v>0</v>
      </c>
      <c r="W2694" s="43">
        <f t="shared" si="5317"/>
        <v>0</v>
      </c>
      <c r="X2694" s="43">
        <f t="shared" si="5318"/>
        <v>0</v>
      </c>
      <c r="Y2694" s="43">
        <f t="shared" si="5319"/>
        <v>0</v>
      </c>
      <c r="Z2694" s="43">
        <f t="shared" si="5320"/>
        <v>0</v>
      </c>
      <c r="AA2694" s="43">
        <f t="shared" si="5321"/>
        <v>0</v>
      </c>
      <c r="AB2694" s="43">
        <f t="shared" si="5322"/>
        <v>0</v>
      </c>
      <c r="AC2694" s="44">
        <f t="shared" si="5323"/>
        <v>0</v>
      </c>
      <c r="AD2694" s="44">
        <f t="shared" si="5324"/>
        <v>0</v>
      </c>
      <c r="AE2694" s="45" t="e">
        <f t="shared" si="5248"/>
        <v>#DIV/0!</v>
      </c>
      <c r="AF2694" s="46">
        <f t="shared" si="5325"/>
        <v>0</v>
      </c>
      <c r="AG2694" s="46">
        <f t="shared" si="5326"/>
        <v>0</v>
      </c>
      <c r="AH2694" s="47">
        <f t="shared" si="5327"/>
        <v>0</v>
      </c>
      <c r="AI2694" s="47">
        <f t="shared" si="5328"/>
        <v>0</v>
      </c>
      <c r="AJ2694" s="47">
        <f t="shared" si="5329"/>
        <v>0</v>
      </c>
      <c r="AK2694" s="47">
        <f t="shared" si="5330"/>
        <v>0</v>
      </c>
      <c r="AL2694" s="47">
        <f t="shared" si="5249"/>
        <v>0</v>
      </c>
      <c r="AM2694" s="47">
        <f t="shared" si="5250"/>
        <v>0</v>
      </c>
      <c r="AN2694" s="48" t="s">
        <v>36</v>
      </c>
      <c r="AR2694" s="1"/>
      <c r="AS2694" s="1"/>
    </row>
    <row r="2695" ht="126" hidden="1">
      <c r="B2695" s="41" t="s">
        <v>852</v>
      </c>
      <c r="C2695" s="41" t="s">
        <v>107</v>
      </c>
      <c r="D2695" s="41" t="s">
        <v>109</v>
      </c>
      <c r="E2695" s="26" t="str">
        <f t="shared" si="5277"/>
        <v>0409</v>
      </c>
      <c r="F2695" s="41" t="s">
        <v>844</v>
      </c>
      <c r="G2695" s="41"/>
      <c r="H2695" s="42" t="s">
        <v>845</v>
      </c>
      <c r="I2695" s="43">
        <f t="shared" si="5305"/>
        <v>0</v>
      </c>
      <c r="J2695" s="43">
        <f t="shared" si="5306"/>
        <v>0</v>
      </c>
      <c r="K2695" s="43">
        <f t="shared" si="5307"/>
        <v>0</v>
      </c>
      <c r="L2695" s="43">
        <f t="shared" si="5308"/>
        <v>0</v>
      </c>
      <c r="M2695" s="43">
        <f t="shared" si="5309"/>
        <v>0</v>
      </c>
      <c r="N2695" s="43">
        <f t="shared" si="5310"/>
        <v>0</v>
      </c>
      <c r="O2695" s="43">
        <f t="shared" si="5311"/>
        <v>0</v>
      </c>
      <c r="P2695" s="43">
        <f t="shared" si="5312"/>
        <v>0</v>
      </c>
      <c r="Q2695" s="43">
        <f t="shared" si="5313"/>
        <v>0</v>
      </c>
      <c r="R2695" s="43">
        <f t="shared" si="5314"/>
        <v>0</v>
      </c>
      <c r="S2695" s="43">
        <f t="shared" si="5315"/>
        <v>0</v>
      </c>
      <c r="T2695" s="43">
        <f t="shared" si="5316"/>
        <v>0</v>
      </c>
      <c r="U2695" s="43">
        <v>0</v>
      </c>
      <c r="V2695" s="43">
        <f t="shared" si="5278"/>
        <v>0</v>
      </c>
      <c r="W2695" s="43">
        <f t="shared" si="5317"/>
        <v>0</v>
      </c>
      <c r="X2695" s="43">
        <f t="shared" si="5318"/>
        <v>0</v>
      </c>
      <c r="Y2695" s="43">
        <f t="shared" si="5319"/>
        <v>0</v>
      </c>
      <c r="Z2695" s="43">
        <f t="shared" si="5320"/>
        <v>0</v>
      </c>
      <c r="AA2695" s="43">
        <f t="shared" si="5321"/>
        <v>0</v>
      </c>
      <c r="AB2695" s="43">
        <f t="shared" si="5322"/>
        <v>0</v>
      </c>
      <c r="AC2695" s="44">
        <f t="shared" si="5323"/>
        <v>0</v>
      </c>
      <c r="AD2695" s="44">
        <f t="shared" si="5324"/>
        <v>0</v>
      </c>
      <c r="AE2695" s="45" t="e">
        <f t="shared" si="5248"/>
        <v>#DIV/0!</v>
      </c>
      <c r="AF2695" s="46">
        <f t="shared" si="5325"/>
        <v>0</v>
      </c>
      <c r="AG2695" s="46">
        <f t="shared" si="5326"/>
        <v>0</v>
      </c>
      <c r="AH2695" s="47">
        <f t="shared" si="5327"/>
        <v>0</v>
      </c>
      <c r="AI2695" s="47">
        <f t="shared" si="5328"/>
        <v>0</v>
      </c>
      <c r="AJ2695" s="47">
        <f t="shared" si="5329"/>
        <v>0</v>
      </c>
      <c r="AK2695" s="47">
        <f t="shared" si="5330"/>
        <v>0</v>
      </c>
      <c r="AL2695" s="47">
        <f t="shared" si="5249"/>
        <v>0</v>
      </c>
      <c r="AM2695" s="47">
        <f t="shared" si="5250"/>
        <v>0</v>
      </c>
      <c r="AN2695" s="48" t="s">
        <v>36</v>
      </c>
      <c r="AO2695" s="1"/>
      <c r="AP2695" s="1"/>
      <c r="AQ2695" s="1"/>
      <c r="AR2695" s="1"/>
      <c r="AS2695" s="1"/>
    </row>
    <row r="2696" ht="31.5" hidden="1">
      <c r="B2696" s="41" t="s">
        <v>852</v>
      </c>
      <c r="C2696" s="41" t="s">
        <v>107</v>
      </c>
      <c r="D2696" s="41" t="s">
        <v>109</v>
      </c>
      <c r="E2696" s="26" t="str">
        <f t="shared" si="5277"/>
        <v>0409</v>
      </c>
      <c r="F2696" s="41" t="s">
        <v>844</v>
      </c>
      <c r="G2696" s="41" t="s">
        <v>53</v>
      </c>
      <c r="H2696" s="42" t="s">
        <v>54</v>
      </c>
      <c r="I2696" s="43">
        <f t="shared" si="5305"/>
        <v>0</v>
      </c>
      <c r="J2696" s="43">
        <f t="shared" si="5306"/>
        <v>0</v>
      </c>
      <c r="K2696" s="43">
        <f t="shared" si="5307"/>
        <v>0</v>
      </c>
      <c r="L2696" s="43">
        <f t="shared" si="5308"/>
        <v>0</v>
      </c>
      <c r="M2696" s="43">
        <f t="shared" si="5309"/>
        <v>0</v>
      </c>
      <c r="N2696" s="43">
        <f t="shared" si="5310"/>
        <v>0</v>
      </c>
      <c r="O2696" s="43">
        <f t="shared" si="5311"/>
        <v>0</v>
      </c>
      <c r="P2696" s="43">
        <f t="shared" si="5312"/>
        <v>0</v>
      </c>
      <c r="Q2696" s="43">
        <f t="shared" si="5313"/>
        <v>0</v>
      </c>
      <c r="R2696" s="43">
        <f t="shared" si="5314"/>
        <v>0</v>
      </c>
      <c r="S2696" s="43">
        <f t="shared" si="5315"/>
        <v>0</v>
      </c>
      <c r="T2696" s="43">
        <f t="shared" si="5316"/>
        <v>0</v>
      </c>
      <c r="U2696" s="43">
        <v>0</v>
      </c>
      <c r="V2696" s="43">
        <f t="shared" si="5278"/>
        <v>0</v>
      </c>
      <c r="W2696" s="43">
        <f t="shared" si="5317"/>
        <v>0</v>
      </c>
      <c r="X2696" s="43">
        <f t="shared" si="5318"/>
        <v>0</v>
      </c>
      <c r="Y2696" s="43">
        <f t="shared" si="5319"/>
        <v>0</v>
      </c>
      <c r="Z2696" s="43">
        <f t="shared" si="5320"/>
        <v>0</v>
      </c>
      <c r="AA2696" s="43">
        <f t="shared" si="5321"/>
        <v>0</v>
      </c>
      <c r="AB2696" s="43">
        <f t="shared" si="5322"/>
        <v>0</v>
      </c>
      <c r="AC2696" s="44">
        <f t="shared" si="5323"/>
        <v>0</v>
      </c>
      <c r="AD2696" s="44">
        <f t="shared" si="5324"/>
        <v>0</v>
      </c>
      <c r="AE2696" s="45" t="e">
        <f t="shared" si="5248"/>
        <v>#DIV/0!</v>
      </c>
      <c r="AF2696" s="46">
        <f t="shared" si="5325"/>
        <v>0</v>
      </c>
      <c r="AG2696" s="46">
        <f t="shared" si="5326"/>
        <v>0</v>
      </c>
      <c r="AH2696" s="47">
        <f t="shared" si="5327"/>
        <v>0</v>
      </c>
      <c r="AI2696" s="47">
        <f t="shared" si="5328"/>
        <v>0</v>
      </c>
      <c r="AJ2696" s="47">
        <f t="shared" si="5329"/>
        <v>0</v>
      </c>
      <c r="AK2696" s="47">
        <f t="shared" si="5330"/>
        <v>0</v>
      </c>
      <c r="AL2696" s="47">
        <f t="shared" si="5249"/>
        <v>0</v>
      </c>
      <c r="AM2696" s="47">
        <f t="shared" si="5250"/>
        <v>0</v>
      </c>
      <c r="AN2696" s="48" t="s">
        <v>36</v>
      </c>
      <c r="AO2696" s="1"/>
      <c r="AP2696" s="1"/>
      <c r="AQ2696" s="1"/>
      <c r="AR2696" s="1"/>
      <c r="AS2696" s="1"/>
    </row>
    <row r="2697" ht="31.5" hidden="1">
      <c r="B2697" s="41" t="s">
        <v>852</v>
      </c>
      <c r="C2697" s="41" t="s">
        <v>107</v>
      </c>
      <c r="D2697" s="41" t="s">
        <v>109</v>
      </c>
      <c r="E2697" s="26" t="str">
        <f t="shared" si="5277"/>
        <v>0409</v>
      </c>
      <c r="F2697" s="41" t="s">
        <v>844</v>
      </c>
      <c r="G2697" s="41" t="s">
        <v>55</v>
      </c>
      <c r="H2697" s="42" t="s">
        <v>56</v>
      </c>
      <c r="I2697" s="43"/>
      <c r="J2697" s="43"/>
      <c r="K2697" s="43"/>
      <c r="L2697" s="43"/>
      <c r="M2697" s="43"/>
      <c r="N2697" s="43"/>
      <c r="O2697" s="43">
        <v>0</v>
      </c>
      <c r="P2697" s="43">
        <v>0</v>
      </c>
      <c r="Q2697" s="43">
        <v>0</v>
      </c>
      <c r="R2697" s="43">
        <v>0</v>
      </c>
      <c r="S2697" s="43">
        <v>0</v>
      </c>
      <c r="T2697" s="43">
        <v>0</v>
      </c>
      <c r="U2697" s="43">
        <v>0</v>
      </c>
      <c r="V2697" s="43">
        <f t="shared" si="5278"/>
        <v>0</v>
      </c>
      <c r="W2697" s="43"/>
      <c r="X2697" s="43"/>
      <c r="Y2697" s="43"/>
      <c r="Z2697" s="43"/>
      <c r="AA2697" s="43"/>
      <c r="AB2697" s="43">
        <v>0</v>
      </c>
      <c r="AC2697" s="44">
        <v>0</v>
      </c>
      <c r="AD2697" s="44">
        <v>0</v>
      </c>
      <c r="AE2697" s="45" t="e">
        <f t="shared" si="5248"/>
        <v>#DIV/0!</v>
      </c>
      <c r="AF2697" s="46">
        <v>0</v>
      </c>
      <c r="AG2697" s="46">
        <v>0</v>
      </c>
      <c r="AH2697" s="47">
        <v>0</v>
      </c>
      <c r="AI2697" s="47">
        <v>0</v>
      </c>
      <c r="AJ2697" s="47">
        <v>0</v>
      </c>
      <c r="AK2697" s="47">
        <v>0</v>
      </c>
      <c r="AL2697" s="47">
        <f t="shared" si="5249"/>
        <v>0</v>
      </c>
      <c r="AM2697" s="47">
        <f t="shared" si="5250"/>
        <v>0</v>
      </c>
      <c r="AN2697" s="48" t="s">
        <v>36</v>
      </c>
      <c r="AO2697" s="1"/>
      <c r="AP2697" s="1"/>
      <c r="AQ2697" s="1"/>
      <c r="AR2697" s="1"/>
      <c r="AS2697" s="1"/>
    </row>
    <row r="2698" ht="47.25" hidden="1">
      <c r="B2698" s="41" t="s">
        <v>852</v>
      </c>
      <c r="C2698" s="41" t="s">
        <v>107</v>
      </c>
      <c r="D2698" s="41" t="s">
        <v>109</v>
      </c>
      <c r="E2698" s="26" t="str">
        <f t="shared" si="5277"/>
        <v>0409</v>
      </c>
      <c r="F2698" s="41" t="s">
        <v>729</v>
      </c>
      <c r="G2698" s="41"/>
      <c r="H2698" s="42" t="s">
        <v>730</v>
      </c>
      <c r="I2698" s="43">
        <f t="shared" si="5305"/>
        <v>0</v>
      </c>
      <c r="J2698" s="43">
        <f t="shared" si="5306"/>
        <v>0</v>
      </c>
      <c r="K2698" s="43">
        <f t="shared" si="5307"/>
        <v>0</v>
      </c>
      <c r="L2698" s="43">
        <f t="shared" si="5308"/>
        <v>0</v>
      </c>
      <c r="M2698" s="43">
        <f t="shared" si="5309"/>
        <v>0</v>
      </c>
      <c r="N2698" s="43">
        <f t="shared" si="5310"/>
        <v>0</v>
      </c>
      <c r="O2698" s="43">
        <f t="shared" si="5311"/>
        <v>0</v>
      </c>
      <c r="P2698" s="43">
        <f t="shared" si="5312"/>
        <v>0</v>
      </c>
      <c r="Q2698" s="43">
        <f t="shared" si="5313"/>
        <v>0</v>
      </c>
      <c r="R2698" s="43">
        <f t="shared" si="5314"/>
        <v>0</v>
      </c>
      <c r="S2698" s="43">
        <f t="shared" si="5315"/>
        <v>0</v>
      </c>
      <c r="T2698" s="43">
        <f t="shared" si="5316"/>
        <v>0</v>
      </c>
      <c r="U2698" s="43">
        <v>0</v>
      </c>
      <c r="V2698" s="43">
        <f t="shared" si="5278"/>
        <v>0</v>
      </c>
      <c r="W2698" s="43">
        <f t="shared" si="5317"/>
        <v>0</v>
      </c>
      <c r="X2698" s="43">
        <f t="shared" si="5318"/>
        <v>0</v>
      </c>
      <c r="Y2698" s="43">
        <f t="shared" si="5319"/>
        <v>0</v>
      </c>
      <c r="Z2698" s="43">
        <f t="shared" si="5320"/>
        <v>0</v>
      </c>
      <c r="AA2698" s="43">
        <f t="shared" si="5321"/>
        <v>0</v>
      </c>
      <c r="AB2698" s="43">
        <f t="shared" si="5322"/>
        <v>0</v>
      </c>
      <c r="AC2698" s="44">
        <f t="shared" si="5323"/>
        <v>0</v>
      </c>
      <c r="AD2698" s="44">
        <f t="shared" si="5324"/>
        <v>0</v>
      </c>
      <c r="AE2698" s="45" t="e">
        <f t="shared" si="5248"/>
        <v>#DIV/0!</v>
      </c>
      <c r="AF2698" s="46">
        <f t="shared" si="5325"/>
        <v>0</v>
      </c>
      <c r="AG2698" s="46">
        <f t="shared" si="5326"/>
        <v>0</v>
      </c>
      <c r="AH2698" s="47">
        <f t="shared" si="5327"/>
        <v>0</v>
      </c>
      <c r="AI2698" s="47">
        <f t="shared" si="5328"/>
        <v>0</v>
      </c>
      <c r="AJ2698" s="47">
        <f t="shared" si="5329"/>
        <v>0</v>
      </c>
      <c r="AK2698" s="47">
        <f t="shared" si="5330"/>
        <v>0</v>
      </c>
      <c r="AL2698" s="47">
        <f t="shared" si="5249"/>
        <v>0</v>
      </c>
      <c r="AM2698" s="47">
        <f t="shared" si="5250"/>
        <v>0</v>
      </c>
      <c r="AN2698" s="48" t="s">
        <v>36</v>
      </c>
      <c r="AO2698" s="1"/>
      <c r="AP2698" s="1"/>
      <c r="AQ2698" s="1"/>
      <c r="AR2698" s="1"/>
      <c r="AS2698" s="1"/>
    </row>
    <row r="2699" ht="63" hidden="1">
      <c r="B2699" s="41" t="s">
        <v>852</v>
      </c>
      <c r="C2699" s="41" t="s">
        <v>107</v>
      </c>
      <c r="D2699" s="41" t="s">
        <v>109</v>
      </c>
      <c r="E2699" s="26" t="str">
        <f t="shared" si="5277"/>
        <v>0409</v>
      </c>
      <c r="F2699" s="41" t="s">
        <v>731</v>
      </c>
      <c r="G2699" s="41"/>
      <c r="H2699" s="42" t="s">
        <v>732</v>
      </c>
      <c r="I2699" s="43">
        <f t="shared" si="5305"/>
        <v>0</v>
      </c>
      <c r="J2699" s="43">
        <f t="shared" si="5306"/>
        <v>0</v>
      </c>
      <c r="K2699" s="43">
        <f t="shared" si="5307"/>
        <v>0</v>
      </c>
      <c r="L2699" s="43">
        <f t="shared" si="5308"/>
        <v>0</v>
      </c>
      <c r="M2699" s="43">
        <f t="shared" si="5309"/>
        <v>0</v>
      </c>
      <c r="N2699" s="43">
        <f t="shared" si="5310"/>
        <v>0</v>
      </c>
      <c r="O2699" s="43">
        <f t="shared" si="5311"/>
        <v>0</v>
      </c>
      <c r="P2699" s="43">
        <f t="shared" si="5312"/>
        <v>0</v>
      </c>
      <c r="Q2699" s="43">
        <f t="shared" si="5313"/>
        <v>0</v>
      </c>
      <c r="R2699" s="43">
        <f t="shared" si="5314"/>
        <v>0</v>
      </c>
      <c r="S2699" s="43">
        <f t="shared" si="5315"/>
        <v>0</v>
      </c>
      <c r="T2699" s="43">
        <f t="shared" si="5316"/>
        <v>0</v>
      </c>
      <c r="U2699" s="43">
        <v>0</v>
      </c>
      <c r="V2699" s="43">
        <f t="shared" si="5278"/>
        <v>0</v>
      </c>
      <c r="W2699" s="43">
        <f t="shared" si="5317"/>
        <v>0</v>
      </c>
      <c r="X2699" s="43">
        <f t="shared" si="5318"/>
        <v>0</v>
      </c>
      <c r="Y2699" s="43">
        <f t="shared" si="5319"/>
        <v>0</v>
      </c>
      <c r="Z2699" s="43">
        <f t="shared" si="5320"/>
        <v>0</v>
      </c>
      <c r="AA2699" s="43">
        <f t="shared" si="5321"/>
        <v>0</v>
      </c>
      <c r="AB2699" s="43">
        <f t="shared" si="5322"/>
        <v>0</v>
      </c>
      <c r="AC2699" s="44">
        <f t="shared" si="5323"/>
        <v>0</v>
      </c>
      <c r="AD2699" s="44">
        <f t="shared" si="5324"/>
        <v>0</v>
      </c>
      <c r="AE2699" s="45" t="e">
        <f t="shared" si="5248"/>
        <v>#DIV/0!</v>
      </c>
      <c r="AF2699" s="46">
        <f t="shared" si="5325"/>
        <v>0</v>
      </c>
      <c r="AG2699" s="46">
        <f t="shared" si="5326"/>
        <v>0</v>
      </c>
      <c r="AH2699" s="47">
        <f t="shared" si="5327"/>
        <v>0</v>
      </c>
      <c r="AI2699" s="47">
        <f t="shared" si="5328"/>
        <v>0</v>
      </c>
      <c r="AJ2699" s="47">
        <f t="shared" si="5329"/>
        <v>0</v>
      </c>
      <c r="AK2699" s="47">
        <f t="shared" si="5330"/>
        <v>0</v>
      </c>
      <c r="AL2699" s="47">
        <f t="shared" si="5249"/>
        <v>0</v>
      </c>
      <c r="AM2699" s="47">
        <f t="shared" si="5250"/>
        <v>0</v>
      </c>
      <c r="AN2699" s="48" t="s">
        <v>36</v>
      </c>
      <c r="AR2699" s="1"/>
      <c r="AS2699" s="1"/>
    </row>
    <row r="2700" ht="47.25" hidden="1">
      <c r="B2700" s="41" t="s">
        <v>852</v>
      </c>
      <c r="C2700" s="41" t="s">
        <v>107</v>
      </c>
      <c r="D2700" s="41" t="s">
        <v>109</v>
      </c>
      <c r="E2700" s="26" t="str">
        <f t="shared" si="5277"/>
        <v>0409</v>
      </c>
      <c r="F2700" s="41" t="s">
        <v>733</v>
      </c>
      <c r="G2700" s="41"/>
      <c r="H2700" s="42" t="s">
        <v>734</v>
      </c>
      <c r="I2700" s="43">
        <f t="shared" si="5305"/>
        <v>0</v>
      </c>
      <c r="J2700" s="43">
        <f t="shared" si="5306"/>
        <v>0</v>
      </c>
      <c r="K2700" s="43">
        <f t="shared" si="5307"/>
        <v>0</v>
      </c>
      <c r="L2700" s="43">
        <f t="shared" si="5308"/>
        <v>0</v>
      </c>
      <c r="M2700" s="43">
        <f t="shared" si="5309"/>
        <v>0</v>
      </c>
      <c r="N2700" s="43">
        <f t="shared" si="5310"/>
        <v>0</v>
      </c>
      <c r="O2700" s="43">
        <f t="shared" si="5311"/>
        <v>0</v>
      </c>
      <c r="P2700" s="43">
        <f t="shared" si="5312"/>
        <v>0</v>
      </c>
      <c r="Q2700" s="43">
        <f t="shared" si="5313"/>
        <v>0</v>
      </c>
      <c r="R2700" s="43">
        <f t="shared" si="5314"/>
        <v>0</v>
      </c>
      <c r="S2700" s="43">
        <f t="shared" si="5315"/>
        <v>0</v>
      </c>
      <c r="T2700" s="43">
        <f t="shared" si="5316"/>
        <v>0</v>
      </c>
      <c r="U2700" s="43">
        <v>0</v>
      </c>
      <c r="V2700" s="43">
        <f t="shared" si="5278"/>
        <v>0</v>
      </c>
      <c r="W2700" s="43">
        <f t="shared" si="5317"/>
        <v>0</v>
      </c>
      <c r="X2700" s="43">
        <f t="shared" si="5318"/>
        <v>0</v>
      </c>
      <c r="Y2700" s="43">
        <f t="shared" si="5319"/>
        <v>0</v>
      </c>
      <c r="Z2700" s="43">
        <f t="shared" si="5320"/>
        <v>0</v>
      </c>
      <c r="AA2700" s="43">
        <f t="shared" si="5321"/>
        <v>0</v>
      </c>
      <c r="AB2700" s="43">
        <f t="shared" si="5322"/>
        <v>0</v>
      </c>
      <c r="AC2700" s="44">
        <f t="shared" si="5323"/>
        <v>0</v>
      </c>
      <c r="AD2700" s="44">
        <f t="shared" si="5324"/>
        <v>0</v>
      </c>
      <c r="AE2700" s="45" t="e">
        <f t="shared" si="5248"/>
        <v>#DIV/0!</v>
      </c>
      <c r="AF2700" s="46">
        <f t="shared" si="5325"/>
        <v>0</v>
      </c>
      <c r="AG2700" s="46">
        <f t="shared" si="5326"/>
        <v>0</v>
      </c>
      <c r="AH2700" s="47">
        <f t="shared" si="5327"/>
        <v>0</v>
      </c>
      <c r="AI2700" s="47">
        <f t="shared" si="5328"/>
        <v>0</v>
      </c>
      <c r="AJ2700" s="47">
        <f t="shared" si="5329"/>
        <v>0</v>
      </c>
      <c r="AK2700" s="47">
        <f t="shared" si="5330"/>
        <v>0</v>
      </c>
      <c r="AL2700" s="47">
        <f t="shared" si="5249"/>
        <v>0</v>
      </c>
      <c r="AM2700" s="47">
        <f t="shared" si="5250"/>
        <v>0</v>
      </c>
      <c r="AN2700" s="48" t="s">
        <v>36</v>
      </c>
      <c r="AO2700" s="1"/>
      <c r="AP2700" s="1"/>
      <c r="AQ2700" s="1"/>
      <c r="AR2700" s="1"/>
      <c r="AS2700" s="1"/>
    </row>
    <row r="2701" ht="31.5" hidden="1">
      <c r="B2701" s="41" t="s">
        <v>852</v>
      </c>
      <c r="C2701" s="41" t="s">
        <v>107</v>
      </c>
      <c r="D2701" s="41" t="s">
        <v>109</v>
      </c>
      <c r="E2701" s="26" t="str">
        <f t="shared" si="5277"/>
        <v>0409</v>
      </c>
      <c r="F2701" s="41" t="s">
        <v>733</v>
      </c>
      <c r="G2701" s="41" t="s">
        <v>53</v>
      </c>
      <c r="H2701" s="42" t="s">
        <v>54</v>
      </c>
      <c r="I2701" s="43">
        <f t="shared" si="5305"/>
        <v>0</v>
      </c>
      <c r="J2701" s="43">
        <f t="shared" si="5306"/>
        <v>0</v>
      </c>
      <c r="K2701" s="43">
        <f t="shared" si="5307"/>
        <v>0</v>
      </c>
      <c r="L2701" s="43">
        <f t="shared" si="5308"/>
        <v>0</v>
      </c>
      <c r="M2701" s="43">
        <f t="shared" si="5309"/>
        <v>0</v>
      </c>
      <c r="N2701" s="43">
        <f t="shared" si="5310"/>
        <v>0</v>
      </c>
      <c r="O2701" s="43">
        <f t="shared" si="5311"/>
        <v>0</v>
      </c>
      <c r="P2701" s="43">
        <f t="shared" si="5312"/>
        <v>0</v>
      </c>
      <c r="Q2701" s="43">
        <f t="shared" si="5313"/>
        <v>0</v>
      </c>
      <c r="R2701" s="43">
        <f t="shared" si="5314"/>
        <v>0</v>
      </c>
      <c r="S2701" s="43">
        <f t="shared" si="5315"/>
        <v>0</v>
      </c>
      <c r="T2701" s="43">
        <f t="shared" si="5316"/>
        <v>0</v>
      </c>
      <c r="U2701" s="43">
        <v>0</v>
      </c>
      <c r="V2701" s="43">
        <f t="shared" si="5278"/>
        <v>0</v>
      </c>
      <c r="W2701" s="43">
        <f t="shared" si="5317"/>
        <v>0</v>
      </c>
      <c r="X2701" s="43">
        <f t="shared" si="5318"/>
        <v>0</v>
      </c>
      <c r="Y2701" s="43">
        <f t="shared" si="5319"/>
        <v>0</v>
      </c>
      <c r="Z2701" s="43">
        <f t="shared" si="5320"/>
        <v>0</v>
      </c>
      <c r="AA2701" s="43">
        <f t="shared" si="5321"/>
        <v>0</v>
      </c>
      <c r="AB2701" s="43">
        <f t="shared" si="5322"/>
        <v>0</v>
      </c>
      <c r="AC2701" s="44">
        <f t="shared" si="5323"/>
        <v>0</v>
      </c>
      <c r="AD2701" s="44">
        <f t="shared" si="5324"/>
        <v>0</v>
      </c>
      <c r="AE2701" s="45" t="e">
        <f t="shared" si="5248"/>
        <v>#DIV/0!</v>
      </c>
      <c r="AF2701" s="46">
        <f t="shared" si="5325"/>
        <v>0</v>
      </c>
      <c r="AG2701" s="46">
        <f t="shared" si="5326"/>
        <v>0</v>
      </c>
      <c r="AH2701" s="47">
        <f t="shared" si="5327"/>
        <v>0</v>
      </c>
      <c r="AI2701" s="47">
        <f t="shared" si="5328"/>
        <v>0</v>
      </c>
      <c r="AJ2701" s="47">
        <f t="shared" si="5329"/>
        <v>0</v>
      </c>
      <c r="AK2701" s="47">
        <f t="shared" si="5330"/>
        <v>0</v>
      </c>
      <c r="AL2701" s="47">
        <f t="shared" si="5249"/>
        <v>0</v>
      </c>
      <c r="AM2701" s="47">
        <f t="shared" si="5250"/>
        <v>0</v>
      </c>
      <c r="AN2701" s="48" t="s">
        <v>36</v>
      </c>
      <c r="AO2701" s="1"/>
      <c r="AP2701" s="1"/>
      <c r="AQ2701" s="1"/>
      <c r="AR2701" s="1"/>
      <c r="AS2701" s="1"/>
    </row>
    <row r="2702" ht="31.5" hidden="1">
      <c r="B2702" s="41" t="s">
        <v>852</v>
      </c>
      <c r="C2702" s="41" t="s">
        <v>107</v>
      </c>
      <c r="D2702" s="41" t="s">
        <v>109</v>
      </c>
      <c r="E2702" s="26" t="str">
        <f t="shared" si="5277"/>
        <v>0409</v>
      </c>
      <c r="F2702" s="41" t="s">
        <v>733</v>
      </c>
      <c r="G2702" s="41" t="s">
        <v>55</v>
      </c>
      <c r="H2702" s="42" t="s">
        <v>56</v>
      </c>
      <c r="I2702" s="43"/>
      <c r="J2702" s="43"/>
      <c r="K2702" s="43"/>
      <c r="L2702" s="43"/>
      <c r="M2702" s="43"/>
      <c r="N2702" s="43"/>
      <c r="O2702" s="43">
        <v>0</v>
      </c>
      <c r="P2702" s="43">
        <v>0</v>
      </c>
      <c r="Q2702" s="43">
        <v>0</v>
      </c>
      <c r="R2702" s="43">
        <v>0</v>
      </c>
      <c r="S2702" s="43">
        <v>0</v>
      </c>
      <c r="T2702" s="43">
        <v>0</v>
      </c>
      <c r="U2702" s="43">
        <v>0</v>
      </c>
      <c r="V2702" s="43">
        <f t="shared" si="5278"/>
        <v>0</v>
      </c>
      <c r="W2702" s="43"/>
      <c r="X2702" s="43"/>
      <c r="Y2702" s="43"/>
      <c r="Z2702" s="43"/>
      <c r="AA2702" s="43"/>
      <c r="AB2702" s="43">
        <v>0</v>
      </c>
      <c r="AC2702" s="44">
        <v>0</v>
      </c>
      <c r="AD2702" s="44">
        <v>0</v>
      </c>
      <c r="AE2702" s="45" t="e">
        <f t="shared" si="5248"/>
        <v>#DIV/0!</v>
      </c>
      <c r="AF2702" s="46">
        <v>0</v>
      </c>
      <c r="AG2702" s="46">
        <v>0</v>
      </c>
      <c r="AH2702" s="47">
        <v>0</v>
      </c>
      <c r="AI2702" s="47">
        <v>0</v>
      </c>
      <c r="AJ2702" s="47">
        <v>0</v>
      </c>
      <c r="AK2702" s="47">
        <v>0</v>
      </c>
      <c r="AL2702" s="47">
        <f t="shared" si="5249"/>
        <v>0</v>
      </c>
      <c r="AM2702" s="47">
        <f t="shared" si="5250"/>
        <v>0</v>
      </c>
      <c r="AN2702" s="48" t="s">
        <v>36</v>
      </c>
      <c r="AO2702" s="1"/>
      <c r="AP2702" s="1"/>
      <c r="AQ2702" s="1"/>
      <c r="AR2702" s="1"/>
      <c r="AS2702" s="1"/>
    </row>
    <row r="2703" ht="31.5" hidden="1">
      <c r="B2703" s="41" t="s">
        <v>852</v>
      </c>
      <c r="C2703" s="41" t="s">
        <v>107</v>
      </c>
      <c r="D2703" s="41" t="s">
        <v>109</v>
      </c>
      <c r="E2703" s="26" t="str">
        <f t="shared" si="5277"/>
        <v>0409</v>
      </c>
      <c r="F2703" s="41" t="s">
        <v>119</v>
      </c>
      <c r="G2703" s="41"/>
      <c r="H2703" s="42" t="s">
        <v>120</v>
      </c>
      <c r="I2703" s="43">
        <f t="shared" si="5305"/>
        <v>0</v>
      </c>
      <c r="J2703" s="43">
        <f t="shared" si="5306"/>
        <v>0</v>
      </c>
      <c r="K2703" s="43">
        <f t="shared" si="5307"/>
        <v>0</v>
      </c>
      <c r="L2703" s="43">
        <f t="shared" si="5308"/>
        <v>0</v>
      </c>
      <c r="M2703" s="43">
        <f t="shared" si="5309"/>
        <v>0</v>
      </c>
      <c r="N2703" s="43">
        <f t="shared" si="5310"/>
        <v>0</v>
      </c>
      <c r="O2703" s="43">
        <f t="shared" si="5311"/>
        <v>0</v>
      </c>
      <c r="P2703" s="43">
        <f t="shared" si="5312"/>
        <v>0</v>
      </c>
      <c r="Q2703" s="43">
        <f t="shared" si="5313"/>
        <v>0</v>
      </c>
      <c r="R2703" s="43">
        <f t="shared" si="5314"/>
        <v>0</v>
      </c>
      <c r="S2703" s="43">
        <f t="shared" si="5315"/>
        <v>0</v>
      </c>
      <c r="T2703" s="43">
        <f t="shared" si="5316"/>
        <v>0</v>
      </c>
      <c r="U2703" s="43">
        <v>0</v>
      </c>
      <c r="V2703" s="43">
        <f t="shared" si="5278"/>
        <v>0</v>
      </c>
      <c r="W2703" s="43">
        <f t="shared" si="5317"/>
        <v>0</v>
      </c>
      <c r="X2703" s="43">
        <f t="shared" si="5318"/>
        <v>0</v>
      </c>
      <c r="Y2703" s="43">
        <f t="shared" si="5319"/>
        <v>0</v>
      </c>
      <c r="Z2703" s="43">
        <f t="shared" si="5320"/>
        <v>0</v>
      </c>
      <c r="AA2703" s="43">
        <f t="shared" si="5321"/>
        <v>0</v>
      </c>
      <c r="AB2703" s="43">
        <f t="shared" si="5322"/>
        <v>0</v>
      </c>
      <c r="AC2703" s="44">
        <f t="shared" si="5323"/>
        <v>0</v>
      </c>
      <c r="AD2703" s="44">
        <f t="shared" si="5324"/>
        <v>0</v>
      </c>
      <c r="AE2703" s="45" t="e">
        <f t="shared" si="5248"/>
        <v>#DIV/0!</v>
      </c>
      <c r="AF2703" s="46">
        <f t="shared" si="5325"/>
        <v>0</v>
      </c>
      <c r="AG2703" s="46">
        <f t="shared" si="5326"/>
        <v>0</v>
      </c>
      <c r="AH2703" s="47">
        <f t="shared" si="5327"/>
        <v>0</v>
      </c>
      <c r="AI2703" s="47">
        <f t="shared" si="5328"/>
        <v>0</v>
      </c>
      <c r="AJ2703" s="47">
        <f t="shared" si="5329"/>
        <v>0</v>
      </c>
      <c r="AK2703" s="47">
        <f t="shared" si="5330"/>
        <v>0</v>
      </c>
      <c r="AL2703" s="47">
        <f t="shared" si="5249"/>
        <v>0</v>
      </c>
      <c r="AM2703" s="47">
        <f t="shared" si="5250"/>
        <v>0</v>
      </c>
      <c r="AN2703" s="48" t="s">
        <v>36</v>
      </c>
      <c r="AO2703" s="1"/>
      <c r="AP2703" s="1"/>
      <c r="AQ2703" s="1"/>
      <c r="AR2703" s="1"/>
      <c r="AS2703" s="1"/>
    </row>
    <row r="2704" ht="47.25" hidden="1">
      <c r="B2704" s="41" t="s">
        <v>852</v>
      </c>
      <c r="C2704" s="41" t="s">
        <v>107</v>
      </c>
      <c r="D2704" s="41" t="s">
        <v>109</v>
      </c>
      <c r="E2704" s="26" t="str">
        <f t="shared" si="5277"/>
        <v>0409</v>
      </c>
      <c r="F2704" s="41" t="s">
        <v>739</v>
      </c>
      <c r="G2704" s="41"/>
      <c r="H2704" s="42" t="s">
        <v>740</v>
      </c>
      <c r="I2704" s="43">
        <f t="shared" si="5305"/>
        <v>0</v>
      </c>
      <c r="J2704" s="43">
        <f t="shared" si="5306"/>
        <v>0</v>
      </c>
      <c r="K2704" s="43">
        <f t="shared" si="5307"/>
        <v>0</v>
      </c>
      <c r="L2704" s="43">
        <f t="shared" si="5308"/>
        <v>0</v>
      </c>
      <c r="M2704" s="43">
        <f t="shared" si="5309"/>
        <v>0</v>
      </c>
      <c r="N2704" s="43">
        <f t="shared" si="5310"/>
        <v>0</v>
      </c>
      <c r="O2704" s="43">
        <f t="shared" si="5311"/>
        <v>0</v>
      </c>
      <c r="P2704" s="43">
        <f t="shared" si="5312"/>
        <v>0</v>
      </c>
      <c r="Q2704" s="43">
        <f t="shared" si="5313"/>
        <v>0</v>
      </c>
      <c r="R2704" s="43">
        <f t="shared" si="5314"/>
        <v>0</v>
      </c>
      <c r="S2704" s="43">
        <f t="shared" si="5315"/>
        <v>0</v>
      </c>
      <c r="T2704" s="43">
        <f t="shared" si="5316"/>
        <v>0</v>
      </c>
      <c r="U2704" s="43">
        <v>0</v>
      </c>
      <c r="V2704" s="43">
        <f t="shared" si="5278"/>
        <v>0</v>
      </c>
      <c r="W2704" s="43">
        <f t="shared" si="5317"/>
        <v>0</v>
      </c>
      <c r="X2704" s="43">
        <f t="shared" si="5318"/>
        <v>0</v>
      </c>
      <c r="Y2704" s="43">
        <f t="shared" si="5319"/>
        <v>0</v>
      </c>
      <c r="Z2704" s="43">
        <f t="shared" si="5320"/>
        <v>0</v>
      </c>
      <c r="AA2704" s="43">
        <f t="shared" si="5321"/>
        <v>0</v>
      </c>
      <c r="AB2704" s="43">
        <f t="shared" si="5322"/>
        <v>0</v>
      </c>
      <c r="AC2704" s="44">
        <f t="shared" si="5323"/>
        <v>0</v>
      </c>
      <c r="AD2704" s="44">
        <f t="shared" si="5324"/>
        <v>0</v>
      </c>
      <c r="AE2704" s="45" t="e">
        <f t="shared" si="5248"/>
        <v>#DIV/0!</v>
      </c>
      <c r="AF2704" s="46">
        <f t="shared" si="5325"/>
        <v>0</v>
      </c>
      <c r="AG2704" s="46">
        <f t="shared" si="5326"/>
        <v>0</v>
      </c>
      <c r="AH2704" s="47">
        <f t="shared" si="5327"/>
        <v>0</v>
      </c>
      <c r="AI2704" s="47">
        <f t="shared" si="5328"/>
        <v>0</v>
      </c>
      <c r="AJ2704" s="47">
        <f t="shared" si="5329"/>
        <v>0</v>
      </c>
      <c r="AK2704" s="47">
        <f t="shared" si="5330"/>
        <v>0</v>
      </c>
      <c r="AL2704" s="47">
        <f t="shared" si="5249"/>
        <v>0</v>
      </c>
      <c r="AM2704" s="47">
        <f t="shared" si="5250"/>
        <v>0</v>
      </c>
      <c r="AN2704" s="48" t="s">
        <v>36</v>
      </c>
      <c r="AO2704" s="1"/>
      <c r="AP2704" s="1"/>
      <c r="AQ2704" s="1"/>
      <c r="AR2704" s="1"/>
      <c r="AS2704" s="1"/>
    </row>
    <row r="2705" ht="63" hidden="1">
      <c r="B2705" s="41" t="s">
        <v>852</v>
      </c>
      <c r="C2705" s="41" t="s">
        <v>107</v>
      </c>
      <c r="D2705" s="41" t="s">
        <v>109</v>
      </c>
      <c r="E2705" s="26" t="str">
        <f t="shared" si="5277"/>
        <v>0409</v>
      </c>
      <c r="F2705" s="41" t="s">
        <v>741</v>
      </c>
      <c r="G2705" s="41"/>
      <c r="H2705" s="42" t="s">
        <v>742</v>
      </c>
      <c r="I2705" s="43">
        <f t="shared" si="5305"/>
        <v>0</v>
      </c>
      <c r="J2705" s="43">
        <f t="shared" si="5306"/>
        <v>0</v>
      </c>
      <c r="K2705" s="43">
        <f t="shared" si="5307"/>
        <v>0</v>
      </c>
      <c r="L2705" s="43">
        <f t="shared" si="5308"/>
        <v>0</v>
      </c>
      <c r="M2705" s="43">
        <f t="shared" si="5309"/>
        <v>0</v>
      </c>
      <c r="N2705" s="43">
        <f t="shared" si="5310"/>
        <v>0</v>
      </c>
      <c r="O2705" s="43">
        <f t="shared" si="5311"/>
        <v>0</v>
      </c>
      <c r="P2705" s="43">
        <f t="shared" si="5312"/>
        <v>0</v>
      </c>
      <c r="Q2705" s="43">
        <f t="shared" si="5313"/>
        <v>0</v>
      </c>
      <c r="R2705" s="43">
        <f t="shared" si="5314"/>
        <v>0</v>
      </c>
      <c r="S2705" s="43">
        <f t="shared" si="5315"/>
        <v>0</v>
      </c>
      <c r="T2705" s="43">
        <f t="shared" si="5316"/>
        <v>0</v>
      </c>
      <c r="U2705" s="43">
        <v>0</v>
      </c>
      <c r="V2705" s="43">
        <f t="shared" si="5278"/>
        <v>0</v>
      </c>
      <c r="W2705" s="43">
        <f t="shared" si="5317"/>
        <v>0</v>
      </c>
      <c r="X2705" s="43">
        <f t="shared" si="5318"/>
        <v>0</v>
      </c>
      <c r="Y2705" s="43">
        <f t="shared" si="5319"/>
        <v>0</v>
      </c>
      <c r="Z2705" s="43">
        <f t="shared" si="5320"/>
        <v>0</v>
      </c>
      <c r="AA2705" s="43">
        <f t="shared" si="5321"/>
        <v>0</v>
      </c>
      <c r="AB2705" s="43">
        <f t="shared" si="5322"/>
        <v>0</v>
      </c>
      <c r="AC2705" s="44">
        <f t="shared" si="5323"/>
        <v>0</v>
      </c>
      <c r="AD2705" s="44">
        <f t="shared" si="5324"/>
        <v>0</v>
      </c>
      <c r="AE2705" s="45" t="e">
        <f t="shared" si="5248"/>
        <v>#DIV/0!</v>
      </c>
      <c r="AF2705" s="46">
        <f t="shared" si="5325"/>
        <v>0</v>
      </c>
      <c r="AG2705" s="46">
        <f t="shared" si="5326"/>
        <v>0</v>
      </c>
      <c r="AH2705" s="47">
        <f t="shared" si="5327"/>
        <v>0</v>
      </c>
      <c r="AI2705" s="47">
        <f t="shared" si="5328"/>
        <v>0</v>
      </c>
      <c r="AJ2705" s="47">
        <f t="shared" si="5329"/>
        <v>0</v>
      </c>
      <c r="AK2705" s="47">
        <f t="shared" si="5330"/>
        <v>0</v>
      </c>
      <c r="AL2705" s="47">
        <f t="shared" si="5249"/>
        <v>0</v>
      </c>
      <c r="AM2705" s="47">
        <f t="shared" si="5250"/>
        <v>0</v>
      </c>
      <c r="AN2705" s="48" t="s">
        <v>36</v>
      </c>
      <c r="AR2705" s="1"/>
      <c r="AS2705" s="1"/>
    </row>
    <row r="2706" ht="31.5" hidden="1">
      <c r="B2706" s="41" t="s">
        <v>852</v>
      </c>
      <c r="C2706" s="41" t="s">
        <v>107</v>
      </c>
      <c r="D2706" s="41" t="s">
        <v>109</v>
      </c>
      <c r="E2706" s="26" t="str">
        <f t="shared" si="5277"/>
        <v>0409</v>
      </c>
      <c r="F2706" s="41" t="s">
        <v>743</v>
      </c>
      <c r="G2706" s="41"/>
      <c r="H2706" s="42" t="s">
        <v>744</v>
      </c>
      <c r="I2706" s="43">
        <f t="shared" si="5305"/>
        <v>0</v>
      </c>
      <c r="J2706" s="43">
        <f t="shared" si="5306"/>
        <v>0</v>
      </c>
      <c r="K2706" s="43">
        <f t="shared" si="5307"/>
        <v>0</v>
      </c>
      <c r="L2706" s="43">
        <f t="shared" si="5308"/>
        <v>0</v>
      </c>
      <c r="M2706" s="43">
        <f t="shared" si="5309"/>
        <v>0</v>
      </c>
      <c r="N2706" s="43">
        <f t="shared" si="5310"/>
        <v>0</v>
      </c>
      <c r="O2706" s="43">
        <f t="shared" si="5311"/>
        <v>0</v>
      </c>
      <c r="P2706" s="43">
        <f t="shared" si="5312"/>
        <v>0</v>
      </c>
      <c r="Q2706" s="43">
        <f t="shared" si="5313"/>
        <v>0</v>
      </c>
      <c r="R2706" s="43">
        <f t="shared" si="5314"/>
        <v>0</v>
      </c>
      <c r="S2706" s="43">
        <f t="shared" si="5315"/>
        <v>0</v>
      </c>
      <c r="T2706" s="43">
        <f t="shared" si="5316"/>
        <v>0</v>
      </c>
      <c r="U2706" s="43">
        <v>0</v>
      </c>
      <c r="V2706" s="43">
        <f t="shared" si="5278"/>
        <v>0</v>
      </c>
      <c r="W2706" s="43">
        <f t="shared" si="5317"/>
        <v>0</v>
      </c>
      <c r="X2706" s="43">
        <f t="shared" si="5318"/>
        <v>0</v>
      </c>
      <c r="Y2706" s="43">
        <f t="shared" si="5319"/>
        <v>0</v>
      </c>
      <c r="Z2706" s="43">
        <f t="shared" si="5320"/>
        <v>0</v>
      </c>
      <c r="AA2706" s="43">
        <f t="shared" si="5321"/>
        <v>0</v>
      </c>
      <c r="AB2706" s="43">
        <f t="shared" si="5322"/>
        <v>0</v>
      </c>
      <c r="AC2706" s="44">
        <f t="shared" si="5323"/>
        <v>0</v>
      </c>
      <c r="AD2706" s="44">
        <f t="shared" si="5324"/>
        <v>0</v>
      </c>
      <c r="AE2706" s="45" t="e">
        <f t="shared" si="5248"/>
        <v>#DIV/0!</v>
      </c>
      <c r="AF2706" s="46">
        <f t="shared" si="5325"/>
        <v>0</v>
      </c>
      <c r="AG2706" s="46">
        <f t="shared" si="5326"/>
        <v>0</v>
      </c>
      <c r="AH2706" s="47">
        <f t="shared" si="5327"/>
        <v>0</v>
      </c>
      <c r="AI2706" s="47">
        <f t="shared" si="5328"/>
        <v>0</v>
      </c>
      <c r="AJ2706" s="47">
        <f t="shared" si="5329"/>
        <v>0</v>
      </c>
      <c r="AK2706" s="47">
        <f t="shared" si="5330"/>
        <v>0</v>
      </c>
      <c r="AL2706" s="47">
        <f t="shared" si="5249"/>
        <v>0</v>
      </c>
      <c r="AM2706" s="47">
        <f t="shared" si="5250"/>
        <v>0</v>
      </c>
      <c r="AN2706" s="48" t="s">
        <v>36</v>
      </c>
      <c r="AO2706" s="1"/>
      <c r="AP2706" s="1"/>
      <c r="AQ2706" s="1"/>
      <c r="AR2706" s="1"/>
      <c r="AS2706" s="1"/>
    </row>
    <row r="2707" ht="31.5" hidden="1">
      <c r="B2707" s="41" t="s">
        <v>852</v>
      </c>
      <c r="C2707" s="41" t="s">
        <v>107</v>
      </c>
      <c r="D2707" s="41" t="s">
        <v>109</v>
      </c>
      <c r="E2707" s="26" t="str">
        <f t="shared" si="5277"/>
        <v>0409</v>
      </c>
      <c r="F2707" s="41" t="s">
        <v>743</v>
      </c>
      <c r="G2707" s="41" t="s">
        <v>53</v>
      </c>
      <c r="H2707" s="42" t="s">
        <v>54</v>
      </c>
      <c r="I2707" s="43">
        <f t="shared" si="5305"/>
        <v>0</v>
      </c>
      <c r="J2707" s="43">
        <f t="shared" si="5306"/>
        <v>0</v>
      </c>
      <c r="K2707" s="43">
        <f t="shared" si="5307"/>
        <v>0</v>
      </c>
      <c r="L2707" s="43">
        <f t="shared" si="5308"/>
        <v>0</v>
      </c>
      <c r="M2707" s="43">
        <f t="shared" si="5309"/>
        <v>0</v>
      </c>
      <c r="N2707" s="43">
        <f t="shared" si="5310"/>
        <v>0</v>
      </c>
      <c r="O2707" s="43">
        <f t="shared" si="5311"/>
        <v>0</v>
      </c>
      <c r="P2707" s="43">
        <f t="shared" si="5312"/>
        <v>0</v>
      </c>
      <c r="Q2707" s="43">
        <f t="shared" si="5313"/>
        <v>0</v>
      </c>
      <c r="R2707" s="43">
        <f t="shared" si="5314"/>
        <v>0</v>
      </c>
      <c r="S2707" s="43">
        <f t="shared" si="5315"/>
        <v>0</v>
      </c>
      <c r="T2707" s="43">
        <f t="shared" si="5316"/>
        <v>0</v>
      </c>
      <c r="U2707" s="43">
        <v>0</v>
      </c>
      <c r="V2707" s="43">
        <f t="shared" si="5278"/>
        <v>0</v>
      </c>
      <c r="W2707" s="43">
        <f t="shared" si="5317"/>
        <v>0</v>
      </c>
      <c r="X2707" s="43">
        <f t="shared" si="5318"/>
        <v>0</v>
      </c>
      <c r="Y2707" s="43">
        <f t="shared" si="5319"/>
        <v>0</v>
      </c>
      <c r="Z2707" s="43">
        <f t="shared" si="5320"/>
        <v>0</v>
      </c>
      <c r="AA2707" s="43">
        <f t="shared" si="5321"/>
        <v>0</v>
      </c>
      <c r="AB2707" s="43">
        <f t="shared" si="5322"/>
        <v>0</v>
      </c>
      <c r="AC2707" s="44">
        <f t="shared" si="5323"/>
        <v>0</v>
      </c>
      <c r="AD2707" s="44">
        <f t="shared" si="5324"/>
        <v>0</v>
      </c>
      <c r="AE2707" s="45" t="e">
        <f t="shared" si="5248"/>
        <v>#DIV/0!</v>
      </c>
      <c r="AF2707" s="46">
        <f t="shared" si="5325"/>
        <v>0</v>
      </c>
      <c r="AG2707" s="46">
        <f t="shared" si="5326"/>
        <v>0</v>
      </c>
      <c r="AH2707" s="47">
        <f t="shared" si="5327"/>
        <v>0</v>
      </c>
      <c r="AI2707" s="47">
        <f t="shared" si="5328"/>
        <v>0</v>
      </c>
      <c r="AJ2707" s="47">
        <f t="shared" si="5329"/>
        <v>0</v>
      </c>
      <c r="AK2707" s="47">
        <f t="shared" si="5330"/>
        <v>0</v>
      </c>
      <c r="AL2707" s="47">
        <f t="shared" si="5249"/>
        <v>0</v>
      </c>
      <c r="AM2707" s="47">
        <f t="shared" si="5250"/>
        <v>0</v>
      </c>
      <c r="AN2707" s="48" t="s">
        <v>36</v>
      </c>
      <c r="AO2707" s="1"/>
      <c r="AP2707" s="1"/>
      <c r="AQ2707" s="1"/>
      <c r="AR2707" s="1"/>
      <c r="AS2707" s="1"/>
    </row>
    <row r="2708" ht="31.5" hidden="1">
      <c r="B2708" s="41" t="s">
        <v>852</v>
      </c>
      <c r="C2708" s="41" t="s">
        <v>107</v>
      </c>
      <c r="D2708" s="41" t="s">
        <v>109</v>
      </c>
      <c r="E2708" s="26" t="str">
        <f t="shared" si="5277"/>
        <v>0409</v>
      </c>
      <c r="F2708" s="41" t="s">
        <v>743</v>
      </c>
      <c r="G2708" s="41" t="s">
        <v>55</v>
      </c>
      <c r="H2708" s="42" t="s">
        <v>56</v>
      </c>
      <c r="I2708" s="43"/>
      <c r="J2708" s="43"/>
      <c r="K2708" s="43"/>
      <c r="L2708" s="43"/>
      <c r="M2708" s="43"/>
      <c r="N2708" s="43"/>
      <c r="O2708" s="43">
        <v>0</v>
      </c>
      <c r="P2708" s="43">
        <v>0</v>
      </c>
      <c r="Q2708" s="43">
        <v>0</v>
      </c>
      <c r="R2708" s="43">
        <v>0</v>
      </c>
      <c r="S2708" s="43">
        <v>0</v>
      </c>
      <c r="T2708" s="43">
        <v>0</v>
      </c>
      <c r="U2708" s="43">
        <v>0</v>
      </c>
      <c r="V2708" s="43">
        <f t="shared" si="5278"/>
        <v>0</v>
      </c>
      <c r="W2708" s="43"/>
      <c r="X2708" s="43"/>
      <c r="Y2708" s="43"/>
      <c r="Z2708" s="43"/>
      <c r="AA2708" s="43"/>
      <c r="AB2708" s="43">
        <v>0</v>
      </c>
      <c r="AC2708" s="44">
        <v>0</v>
      </c>
      <c r="AD2708" s="44">
        <v>0</v>
      </c>
      <c r="AE2708" s="45" t="e">
        <f t="shared" si="5248"/>
        <v>#DIV/0!</v>
      </c>
      <c r="AF2708" s="46">
        <v>0</v>
      </c>
      <c r="AG2708" s="46">
        <v>0</v>
      </c>
      <c r="AH2708" s="47">
        <v>0</v>
      </c>
      <c r="AI2708" s="47">
        <v>0</v>
      </c>
      <c r="AJ2708" s="47">
        <v>0</v>
      </c>
      <c r="AK2708" s="47">
        <v>0</v>
      </c>
      <c r="AL2708" s="47">
        <f t="shared" si="5249"/>
        <v>0</v>
      </c>
      <c r="AM2708" s="47">
        <f t="shared" si="5250"/>
        <v>0</v>
      </c>
      <c r="AN2708" s="48" t="s">
        <v>36</v>
      </c>
      <c r="AO2708" s="1"/>
      <c r="AP2708" s="1"/>
      <c r="AQ2708" s="1"/>
      <c r="AR2708" s="1"/>
      <c r="AS2708" s="1"/>
    </row>
    <row r="2709" ht="47.25" hidden="1">
      <c r="B2709" s="41" t="s">
        <v>852</v>
      </c>
      <c r="C2709" s="41" t="s">
        <v>107</v>
      </c>
      <c r="D2709" s="41" t="s">
        <v>109</v>
      </c>
      <c r="E2709" s="26" t="str">
        <f t="shared" si="5277"/>
        <v>0409</v>
      </c>
      <c r="F2709" s="41" t="s">
        <v>745</v>
      </c>
      <c r="G2709" s="41"/>
      <c r="H2709" s="42" t="s">
        <v>746</v>
      </c>
      <c r="I2709" s="43">
        <f t="shared" si="5305"/>
        <v>0</v>
      </c>
      <c r="J2709" s="43">
        <f t="shared" si="5306"/>
        <v>0</v>
      </c>
      <c r="K2709" s="43">
        <f t="shared" si="5307"/>
        <v>0</v>
      </c>
      <c r="L2709" s="43">
        <f t="shared" si="5308"/>
        <v>0</v>
      </c>
      <c r="M2709" s="43">
        <f t="shared" si="5309"/>
        <v>0</v>
      </c>
      <c r="N2709" s="43">
        <f t="shared" si="5310"/>
        <v>0</v>
      </c>
      <c r="O2709" s="43">
        <f t="shared" si="5311"/>
        <v>0</v>
      </c>
      <c r="P2709" s="43">
        <f t="shared" si="5312"/>
        <v>0</v>
      </c>
      <c r="Q2709" s="43">
        <f t="shared" si="5313"/>
        <v>0</v>
      </c>
      <c r="R2709" s="43">
        <f t="shared" si="5314"/>
        <v>0</v>
      </c>
      <c r="S2709" s="43">
        <f t="shared" si="5315"/>
        <v>0</v>
      </c>
      <c r="T2709" s="43">
        <f t="shared" si="5316"/>
        <v>0</v>
      </c>
      <c r="U2709" s="43">
        <v>0</v>
      </c>
      <c r="V2709" s="43">
        <f t="shared" si="5278"/>
        <v>0</v>
      </c>
      <c r="W2709" s="43">
        <f t="shared" si="5317"/>
        <v>0</v>
      </c>
      <c r="X2709" s="43">
        <f t="shared" si="5318"/>
        <v>0</v>
      </c>
      <c r="Y2709" s="43">
        <f t="shared" si="5319"/>
        <v>0</v>
      </c>
      <c r="Z2709" s="43">
        <f t="shared" si="5320"/>
        <v>0</v>
      </c>
      <c r="AA2709" s="43">
        <f t="shared" si="5321"/>
        <v>0</v>
      </c>
      <c r="AB2709" s="43">
        <f t="shared" si="5322"/>
        <v>0</v>
      </c>
      <c r="AC2709" s="44">
        <f t="shared" si="5323"/>
        <v>0</v>
      </c>
      <c r="AD2709" s="44">
        <f t="shared" si="5324"/>
        <v>0</v>
      </c>
      <c r="AE2709" s="45" t="e">
        <f t="shared" si="5248"/>
        <v>#DIV/0!</v>
      </c>
      <c r="AF2709" s="46">
        <f t="shared" si="5325"/>
        <v>0</v>
      </c>
      <c r="AG2709" s="46">
        <f t="shared" si="5326"/>
        <v>0</v>
      </c>
      <c r="AH2709" s="47">
        <f t="shared" si="5327"/>
        <v>0</v>
      </c>
      <c r="AI2709" s="47">
        <f t="shared" si="5328"/>
        <v>0</v>
      </c>
      <c r="AJ2709" s="47">
        <f t="shared" si="5329"/>
        <v>0</v>
      </c>
      <c r="AK2709" s="47">
        <f t="shared" si="5330"/>
        <v>0</v>
      </c>
      <c r="AL2709" s="47">
        <f t="shared" si="5249"/>
        <v>0</v>
      </c>
      <c r="AM2709" s="47">
        <f t="shared" si="5250"/>
        <v>0</v>
      </c>
      <c r="AN2709" s="48" t="s">
        <v>36</v>
      </c>
      <c r="AO2709" s="1"/>
      <c r="AP2709" s="1"/>
      <c r="AQ2709" s="1"/>
      <c r="AR2709" s="1"/>
      <c r="AS2709" s="1"/>
    </row>
    <row r="2710" ht="31.5" hidden="1">
      <c r="B2710" s="41" t="s">
        <v>852</v>
      </c>
      <c r="C2710" s="41" t="s">
        <v>107</v>
      </c>
      <c r="D2710" s="41" t="s">
        <v>109</v>
      </c>
      <c r="E2710" s="26" t="str">
        <f t="shared" si="5277"/>
        <v>0409</v>
      </c>
      <c r="F2710" s="41" t="s">
        <v>747</v>
      </c>
      <c r="G2710" s="41"/>
      <c r="H2710" s="42" t="s">
        <v>748</v>
      </c>
      <c r="I2710" s="43">
        <f t="shared" si="5305"/>
        <v>0</v>
      </c>
      <c r="J2710" s="43">
        <f t="shared" si="5306"/>
        <v>0</v>
      </c>
      <c r="K2710" s="43">
        <f t="shared" si="5307"/>
        <v>0</v>
      </c>
      <c r="L2710" s="43">
        <f t="shared" si="5308"/>
        <v>0</v>
      </c>
      <c r="M2710" s="43">
        <f t="shared" si="5309"/>
        <v>0</v>
      </c>
      <c r="N2710" s="43">
        <f t="shared" si="5310"/>
        <v>0</v>
      </c>
      <c r="O2710" s="43">
        <f t="shared" si="5311"/>
        <v>0</v>
      </c>
      <c r="P2710" s="43">
        <f t="shared" si="5312"/>
        <v>0</v>
      </c>
      <c r="Q2710" s="43">
        <f t="shared" si="5313"/>
        <v>0</v>
      </c>
      <c r="R2710" s="43">
        <f t="shared" si="5314"/>
        <v>0</v>
      </c>
      <c r="S2710" s="43">
        <f t="shared" si="5315"/>
        <v>0</v>
      </c>
      <c r="T2710" s="43">
        <f t="shared" si="5316"/>
        <v>0</v>
      </c>
      <c r="U2710" s="43">
        <v>0</v>
      </c>
      <c r="V2710" s="43">
        <f t="shared" si="5278"/>
        <v>0</v>
      </c>
      <c r="W2710" s="43">
        <f t="shared" si="5317"/>
        <v>0</v>
      </c>
      <c r="X2710" s="43">
        <f t="shared" si="5318"/>
        <v>0</v>
      </c>
      <c r="Y2710" s="43">
        <f t="shared" si="5319"/>
        <v>0</v>
      </c>
      <c r="Z2710" s="43">
        <f t="shared" si="5320"/>
        <v>0</v>
      </c>
      <c r="AA2710" s="43">
        <f t="shared" si="5321"/>
        <v>0</v>
      </c>
      <c r="AB2710" s="43">
        <f t="shared" si="5322"/>
        <v>0</v>
      </c>
      <c r="AC2710" s="44">
        <f t="shared" si="5323"/>
        <v>0</v>
      </c>
      <c r="AD2710" s="44">
        <f t="shared" si="5324"/>
        <v>0</v>
      </c>
      <c r="AE2710" s="45" t="e">
        <f t="shared" si="5248"/>
        <v>#DIV/0!</v>
      </c>
      <c r="AF2710" s="46">
        <f t="shared" si="5325"/>
        <v>0</v>
      </c>
      <c r="AG2710" s="46">
        <f t="shared" si="5326"/>
        <v>0</v>
      </c>
      <c r="AH2710" s="47">
        <f t="shared" si="5327"/>
        <v>0</v>
      </c>
      <c r="AI2710" s="47">
        <f t="shared" si="5328"/>
        <v>0</v>
      </c>
      <c r="AJ2710" s="47">
        <f t="shared" si="5329"/>
        <v>0</v>
      </c>
      <c r="AK2710" s="47">
        <f t="shared" si="5330"/>
        <v>0</v>
      </c>
      <c r="AL2710" s="47">
        <f t="shared" si="5249"/>
        <v>0</v>
      </c>
      <c r="AM2710" s="47">
        <f t="shared" si="5250"/>
        <v>0</v>
      </c>
      <c r="AN2710" s="48" t="s">
        <v>36</v>
      </c>
      <c r="AO2710" s="1"/>
      <c r="AP2710" s="1"/>
      <c r="AQ2710" s="1"/>
      <c r="AR2710" s="1"/>
      <c r="AS2710" s="1"/>
    </row>
    <row r="2711" ht="31.5" hidden="1">
      <c r="B2711" s="41" t="s">
        <v>852</v>
      </c>
      <c r="C2711" s="41" t="s">
        <v>107</v>
      </c>
      <c r="D2711" s="41" t="s">
        <v>109</v>
      </c>
      <c r="E2711" s="26" t="str">
        <f t="shared" si="5277"/>
        <v>0409</v>
      </c>
      <c r="F2711" s="41" t="s">
        <v>749</v>
      </c>
      <c r="G2711" s="41"/>
      <c r="H2711" s="42" t="s">
        <v>750</v>
      </c>
      <c r="I2711" s="43">
        <f t="shared" si="5305"/>
        <v>0</v>
      </c>
      <c r="J2711" s="43">
        <f t="shared" si="5306"/>
        <v>0</v>
      </c>
      <c r="K2711" s="43">
        <f t="shared" si="5307"/>
        <v>0</v>
      </c>
      <c r="L2711" s="43">
        <f t="shared" si="5308"/>
        <v>0</v>
      </c>
      <c r="M2711" s="43">
        <f t="shared" si="5309"/>
        <v>0</v>
      </c>
      <c r="N2711" s="43">
        <f t="shared" si="5310"/>
        <v>0</v>
      </c>
      <c r="O2711" s="43">
        <f t="shared" si="5311"/>
        <v>0</v>
      </c>
      <c r="P2711" s="43">
        <f t="shared" si="5312"/>
        <v>0</v>
      </c>
      <c r="Q2711" s="43">
        <f t="shared" si="5313"/>
        <v>0</v>
      </c>
      <c r="R2711" s="43">
        <f t="shared" si="5314"/>
        <v>0</v>
      </c>
      <c r="S2711" s="43">
        <f t="shared" si="5315"/>
        <v>0</v>
      </c>
      <c r="T2711" s="43">
        <f t="shared" si="5316"/>
        <v>0</v>
      </c>
      <c r="U2711" s="43">
        <v>0</v>
      </c>
      <c r="V2711" s="43">
        <f t="shared" si="5278"/>
        <v>0</v>
      </c>
      <c r="W2711" s="43">
        <f t="shared" si="5317"/>
        <v>0</v>
      </c>
      <c r="X2711" s="43">
        <f t="shared" si="5318"/>
        <v>0</v>
      </c>
      <c r="Y2711" s="43">
        <f t="shared" si="5319"/>
        <v>0</v>
      </c>
      <c r="Z2711" s="43">
        <f t="shared" si="5320"/>
        <v>0</v>
      </c>
      <c r="AA2711" s="43">
        <f t="shared" si="5321"/>
        <v>0</v>
      </c>
      <c r="AB2711" s="43">
        <f t="shared" si="5322"/>
        <v>0</v>
      </c>
      <c r="AC2711" s="44">
        <f t="shared" si="5323"/>
        <v>0</v>
      </c>
      <c r="AD2711" s="44">
        <f t="shared" si="5324"/>
        <v>0</v>
      </c>
      <c r="AE2711" s="45" t="e">
        <f t="shared" si="5248"/>
        <v>#DIV/0!</v>
      </c>
      <c r="AF2711" s="46">
        <f t="shared" si="5325"/>
        <v>0</v>
      </c>
      <c r="AG2711" s="46">
        <f t="shared" si="5326"/>
        <v>0</v>
      </c>
      <c r="AH2711" s="47">
        <f t="shared" si="5327"/>
        <v>0</v>
      </c>
      <c r="AI2711" s="47">
        <f t="shared" si="5328"/>
        <v>0</v>
      </c>
      <c r="AJ2711" s="47">
        <f t="shared" si="5329"/>
        <v>0</v>
      </c>
      <c r="AK2711" s="47">
        <f t="shared" si="5330"/>
        <v>0</v>
      </c>
      <c r="AL2711" s="47">
        <f t="shared" si="5249"/>
        <v>0</v>
      </c>
      <c r="AM2711" s="47">
        <f t="shared" si="5250"/>
        <v>0</v>
      </c>
      <c r="AN2711" s="48" t="s">
        <v>36</v>
      </c>
      <c r="AR2711" s="1"/>
      <c r="AS2711" s="1"/>
    </row>
    <row r="2712" ht="31.5" hidden="1">
      <c r="B2712" s="41" t="s">
        <v>852</v>
      </c>
      <c r="C2712" s="41" t="s">
        <v>107</v>
      </c>
      <c r="D2712" s="41" t="s">
        <v>109</v>
      </c>
      <c r="E2712" s="26" t="str">
        <f t="shared" si="5277"/>
        <v>0409</v>
      </c>
      <c r="F2712" s="41" t="s">
        <v>751</v>
      </c>
      <c r="G2712" s="41"/>
      <c r="H2712" s="42" t="s">
        <v>752</v>
      </c>
      <c r="I2712" s="43">
        <f t="shared" si="5305"/>
        <v>0</v>
      </c>
      <c r="J2712" s="43">
        <f t="shared" si="5306"/>
        <v>0</v>
      </c>
      <c r="K2712" s="43">
        <f t="shared" si="5307"/>
        <v>0</v>
      </c>
      <c r="L2712" s="43">
        <f t="shared" si="5308"/>
        <v>0</v>
      </c>
      <c r="M2712" s="43">
        <f t="shared" si="5309"/>
        <v>0</v>
      </c>
      <c r="N2712" s="43">
        <f t="shared" si="5310"/>
        <v>0</v>
      </c>
      <c r="O2712" s="43">
        <f t="shared" si="5311"/>
        <v>0</v>
      </c>
      <c r="P2712" s="43">
        <f t="shared" si="5312"/>
        <v>0</v>
      </c>
      <c r="Q2712" s="43">
        <f t="shared" si="5313"/>
        <v>0</v>
      </c>
      <c r="R2712" s="43">
        <f t="shared" si="5314"/>
        <v>0</v>
      </c>
      <c r="S2712" s="43">
        <f t="shared" si="5315"/>
        <v>0</v>
      </c>
      <c r="T2712" s="43">
        <f t="shared" si="5316"/>
        <v>0</v>
      </c>
      <c r="U2712" s="43">
        <v>0</v>
      </c>
      <c r="V2712" s="43">
        <f t="shared" si="5278"/>
        <v>0</v>
      </c>
      <c r="W2712" s="43">
        <f t="shared" si="5317"/>
        <v>0</v>
      </c>
      <c r="X2712" s="43">
        <f t="shared" si="5318"/>
        <v>0</v>
      </c>
      <c r="Y2712" s="43">
        <f t="shared" si="5319"/>
        <v>0</v>
      </c>
      <c r="Z2712" s="43">
        <f t="shared" si="5320"/>
        <v>0</v>
      </c>
      <c r="AA2712" s="43">
        <f t="shared" si="5321"/>
        <v>0</v>
      </c>
      <c r="AB2712" s="43">
        <f t="shared" si="5322"/>
        <v>0</v>
      </c>
      <c r="AC2712" s="44">
        <f t="shared" si="5323"/>
        <v>0</v>
      </c>
      <c r="AD2712" s="44">
        <f t="shared" si="5324"/>
        <v>0</v>
      </c>
      <c r="AE2712" s="45" t="e">
        <f t="shared" si="5248"/>
        <v>#DIV/0!</v>
      </c>
      <c r="AF2712" s="46">
        <f t="shared" si="5325"/>
        <v>0</v>
      </c>
      <c r="AG2712" s="46">
        <f t="shared" si="5326"/>
        <v>0</v>
      </c>
      <c r="AH2712" s="47">
        <f t="shared" si="5327"/>
        <v>0</v>
      </c>
      <c r="AI2712" s="47">
        <f t="shared" si="5328"/>
        <v>0</v>
      </c>
      <c r="AJ2712" s="47">
        <f t="shared" si="5329"/>
        <v>0</v>
      </c>
      <c r="AK2712" s="47">
        <f t="shared" si="5330"/>
        <v>0</v>
      </c>
      <c r="AL2712" s="47">
        <f t="shared" si="5249"/>
        <v>0</v>
      </c>
      <c r="AM2712" s="47">
        <f t="shared" si="5250"/>
        <v>0</v>
      </c>
      <c r="AN2712" s="48" t="s">
        <v>36</v>
      </c>
      <c r="AO2712" s="1"/>
      <c r="AP2712" s="1"/>
      <c r="AQ2712" s="1"/>
      <c r="AR2712" s="1"/>
      <c r="AS2712" s="1"/>
    </row>
    <row r="2713" ht="31.5" hidden="1">
      <c r="B2713" s="41" t="s">
        <v>852</v>
      </c>
      <c r="C2713" s="41" t="s">
        <v>107</v>
      </c>
      <c r="D2713" s="41" t="s">
        <v>109</v>
      </c>
      <c r="E2713" s="26" t="str">
        <f t="shared" si="5277"/>
        <v>0409</v>
      </c>
      <c r="F2713" s="41" t="s">
        <v>751</v>
      </c>
      <c r="G2713" s="41" t="s">
        <v>53</v>
      </c>
      <c r="H2713" s="42" t="s">
        <v>54</v>
      </c>
      <c r="I2713" s="43">
        <f t="shared" si="5305"/>
        <v>0</v>
      </c>
      <c r="J2713" s="43">
        <f t="shared" si="5306"/>
        <v>0</v>
      </c>
      <c r="K2713" s="43">
        <f t="shared" si="5307"/>
        <v>0</v>
      </c>
      <c r="L2713" s="43">
        <f t="shared" si="5308"/>
        <v>0</v>
      </c>
      <c r="M2713" s="43">
        <f t="shared" si="5309"/>
        <v>0</v>
      </c>
      <c r="N2713" s="43">
        <f t="shared" si="5310"/>
        <v>0</v>
      </c>
      <c r="O2713" s="43">
        <f t="shared" si="5311"/>
        <v>0</v>
      </c>
      <c r="P2713" s="43">
        <f t="shared" si="5312"/>
        <v>0</v>
      </c>
      <c r="Q2713" s="43">
        <f t="shared" si="5313"/>
        <v>0</v>
      </c>
      <c r="R2713" s="43">
        <f t="shared" si="5314"/>
        <v>0</v>
      </c>
      <c r="S2713" s="43">
        <f t="shared" si="5315"/>
        <v>0</v>
      </c>
      <c r="T2713" s="43">
        <f t="shared" si="5316"/>
        <v>0</v>
      </c>
      <c r="U2713" s="43">
        <v>0</v>
      </c>
      <c r="V2713" s="43">
        <f t="shared" si="5278"/>
        <v>0</v>
      </c>
      <c r="W2713" s="43">
        <f t="shared" si="5317"/>
        <v>0</v>
      </c>
      <c r="X2713" s="43">
        <f t="shared" si="5318"/>
        <v>0</v>
      </c>
      <c r="Y2713" s="43">
        <f t="shared" si="5319"/>
        <v>0</v>
      </c>
      <c r="Z2713" s="43">
        <f t="shared" si="5320"/>
        <v>0</v>
      </c>
      <c r="AA2713" s="43">
        <f t="shared" si="5321"/>
        <v>0</v>
      </c>
      <c r="AB2713" s="43">
        <f t="shared" si="5322"/>
        <v>0</v>
      </c>
      <c r="AC2713" s="44">
        <f t="shared" si="5323"/>
        <v>0</v>
      </c>
      <c r="AD2713" s="44">
        <f t="shared" si="5324"/>
        <v>0</v>
      </c>
      <c r="AE2713" s="45" t="e">
        <f t="shared" si="5248"/>
        <v>#DIV/0!</v>
      </c>
      <c r="AF2713" s="46">
        <f t="shared" si="5325"/>
        <v>0</v>
      </c>
      <c r="AG2713" s="46">
        <f t="shared" si="5326"/>
        <v>0</v>
      </c>
      <c r="AH2713" s="47">
        <f t="shared" si="5327"/>
        <v>0</v>
      </c>
      <c r="AI2713" s="47">
        <f t="shared" si="5328"/>
        <v>0</v>
      </c>
      <c r="AJ2713" s="47">
        <f t="shared" si="5329"/>
        <v>0</v>
      </c>
      <c r="AK2713" s="47">
        <f t="shared" si="5330"/>
        <v>0</v>
      </c>
      <c r="AL2713" s="47">
        <f t="shared" si="5249"/>
        <v>0</v>
      </c>
      <c r="AM2713" s="47">
        <f t="shared" si="5250"/>
        <v>0</v>
      </c>
      <c r="AN2713" s="48" t="s">
        <v>36</v>
      </c>
      <c r="AO2713" s="1"/>
      <c r="AP2713" s="1"/>
      <c r="AQ2713" s="1"/>
      <c r="AR2713" s="1"/>
      <c r="AS2713" s="1"/>
    </row>
    <row r="2714" ht="31.5" hidden="1">
      <c r="B2714" s="41" t="s">
        <v>852</v>
      </c>
      <c r="C2714" s="41" t="s">
        <v>107</v>
      </c>
      <c r="D2714" s="41" t="s">
        <v>109</v>
      </c>
      <c r="E2714" s="26" t="str">
        <f t="shared" si="5277"/>
        <v>0409</v>
      </c>
      <c r="F2714" s="41" t="s">
        <v>751</v>
      </c>
      <c r="G2714" s="41" t="s">
        <v>55</v>
      </c>
      <c r="H2714" s="42" t="s">
        <v>56</v>
      </c>
      <c r="I2714" s="43"/>
      <c r="J2714" s="43"/>
      <c r="K2714" s="43"/>
      <c r="L2714" s="43"/>
      <c r="M2714" s="43"/>
      <c r="N2714" s="43"/>
      <c r="O2714" s="43">
        <v>0</v>
      </c>
      <c r="P2714" s="43">
        <v>0</v>
      </c>
      <c r="Q2714" s="43">
        <v>0</v>
      </c>
      <c r="R2714" s="43">
        <v>0</v>
      </c>
      <c r="S2714" s="43">
        <v>0</v>
      </c>
      <c r="T2714" s="43">
        <v>0</v>
      </c>
      <c r="U2714" s="43">
        <v>0</v>
      </c>
      <c r="V2714" s="43">
        <f t="shared" si="5278"/>
        <v>0</v>
      </c>
      <c r="W2714" s="43"/>
      <c r="X2714" s="43"/>
      <c r="Y2714" s="43"/>
      <c r="Z2714" s="43"/>
      <c r="AA2714" s="43"/>
      <c r="AB2714" s="43">
        <v>0</v>
      </c>
      <c r="AC2714" s="44">
        <v>0</v>
      </c>
      <c r="AD2714" s="44">
        <v>0</v>
      </c>
      <c r="AE2714" s="45" t="e">
        <f t="shared" si="5248"/>
        <v>#DIV/0!</v>
      </c>
      <c r="AF2714" s="46">
        <v>0</v>
      </c>
      <c r="AG2714" s="46">
        <v>0</v>
      </c>
      <c r="AH2714" s="47">
        <v>0</v>
      </c>
      <c r="AI2714" s="47">
        <v>0</v>
      </c>
      <c r="AJ2714" s="47">
        <v>0</v>
      </c>
      <c r="AK2714" s="47">
        <v>0</v>
      </c>
      <c r="AL2714" s="47">
        <f t="shared" si="5249"/>
        <v>0</v>
      </c>
      <c r="AM2714" s="47">
        <f t="shared" si="5250"/>
        <v>0</v>
      </c>
      <c r="AN2714" s="48" t="s">
        <v>36</v>
      </c>
      <c r="AO2714" s="1"/>
      <c r="AP2714" s="1"/>
      <c r="AQ2714" s="1"/>
      <c r="AR2714" s="1"/>
      <c r="AS2714" s="1"/>
    </row>
    <row r="2715" ht="31.5">
      <c r="B2715" s="41" t="s">
        <v>852</v>
      </c>
      <c r="C2715" s="41" t="s">
        <v>107</v>
      </c>
      <c r="D2715" s="41" t="s">
        <v>109</v>
      </c>
      <c r="E2715" s="26" t="str">
        <f t="shared" si="5277"/>
        <v>0409</v>
      </c>
      <c r="F2715" s="41" t="s">
        <v>252</v>
      </c>
      <c r="G2715" s="41"/>
      <c r="H2715" s="42" t="s">
        <v>253</v>
      </c>
      <c r="I2715" s="43">
        <f t="shared" si="5305"/>
        <v>41695.599999999999</v>
      </c>
      <c r="J2715" s="43">
        <f t="shared" si="5306"/>
        <v>0</v>
      </c>
      <c r="K2715" s="43">
        <f t="shared" si="5307"/>
        <v>0</v>
      </c>
      <c r="L2715" s="43">
        <f t="shared" si="5308"/>
        <v>-18565.299999999999</v>
      </c>
      <c r="M2715" s="43">
        <f t="shared" si="5309"/>
        <v>0</v>
      </c>
      <c r="N2715" s="43">
        <f t="shared" si="5310"/>
        <v>0</v>
      </c>
      <c r="O2715" s="43">
        <f t="shared" si="5311"/>
        <v>0</v>
      </c>
      <c r="P2715" s="43">
        <f t="shared" si="5312"/>
        <v>0</v>
      </c>
      <c r="Q2715" s="43">
        <f t="shared" si="5313"/>
        <v>0</v>
      </c>
      <c r="R2715" s="43">
        <f t="shared" si="5314"/>
        <v>0</v>
      </c>
      <c r="S2715" s="43">
        <f t="shared" si="5315"/>
        <v>0</v>
      </c>
      <c r="T2715" s="43">
        <f t="shared" si="5316"/>
        <v>0</v>
      </c>
      <c r="U2715" s="43">
        <v>0</v>
      </c>
      <c r="V2715" s="43">
        <f t="shared" si="5278"/>
        <v>23130.299999999999</v>
      </c>
      <c r="W2715" s="43">
        <f t="shared" si="5317"/>
        <v>0</v>
      </c>
      <c r="X2715" s="43">
        <f t="shared" si="5318"/>
        <v>0</v>
      </c>
      <c r="Y2715" s="43">
        <f t="shared" si="5319"/>
        <v>0</v>
      </c>
      <c r="Z2715" s="43">
        <f t="shared" si="5320"/>
        <v>0</v>
      </c>
      <c r="AA2715" s="43">
        <f t="shared" si="5321"/>
        <v>0</v>
      </c>
      <c r="AB2715" s="43">
        <f t="shared" si="5322"/>
        <v>21317.528610000001</v>
      </c>
      <c r="AC2715" s="44">
        <f t="shared" si="5323"/>
        <v>29985.60067</v>
      </c>
      <c r="AD2715" s="44">
        <f t="shared" si="5324"/>
        <v>29903.504810000002</v>
      </c>
      <c r="AE2715" s="45">
        <f t="shared" si="5248"/>
        <v>99.726215722994894</v>
      </c>
      <c r="AF2715" s="43">
        <f t="shared" si="5325"/>
        <v>29985.60067</v>
      </c>
      <c r="AG2715" s="43">
        <f t="shared" si="5326"/>
        <v>0</v>
      </c>
      <c r="AH2715" s="43">
        <f t="shared" si="5327"/>
        <v>0</v>
      </c>
      <c r="AI2715" s="43">
        <f t="shared" si="5328"/>
        <v>0</v>
      </c>
      <c r="AJ2715" s="43">
        <f t="shared" si="5329"/>
        <v>0</v>
      </c>
      <c r="AK2715" s="43">
        <f t="shared" si="5330"/>
        <v>0</v>
      </c>
      <c r="AL2715" s="43">
        <f t="shared" si="5249"/>
        <v>29985.60067</v>
      </c>
      <c r="AM2715" s="43">
        <f t="shared" si="5250"/>
        <v>-6855.3006700000005</v>
      </c>
      <c r="AN2715" s="2"/>
      <c r="AO2715" s="1"/>
      <c r="AP2715" s="1"/>
      <c r="AQ2715" s="1"/>
      <c r="AR2715" s="1"/>
      <c r="AS2715" s="1"/>
    </row>
    <row r="2716" ht="47.25">
      <c r="B2716" s="41" t="s">
        <v>852</v>
      </c>
      <c r="C2716" s="41" t="s">
        <v>107</v>
      </c>
      <c r="D2716" s="41" t="s">
        <v>109</v>
      </c>
      <c r="E2716" s="26" t="str">
        <f t="shared" si="5277"/>
        <v>0409</v>
      </c>
      <c r="F2716" s="41" t="s">
        <v>753</v>
      </c>
      <c r="G2716" s="41"/>
      <c r="H2716" s="42" t="s">
        <v>754</v>
      </c>
      <c r="I2716" s="43">
        <f>I2723</f>
        <v>41695.599999999999</v>
      </c>
      <c r="J2716" s="43">
        <f>J2723</f>
        <v>0</v>
      </c>
      <c r="K2716" s="43">
        <f>K2723</f>
        <v>0</v>
      </c>
      <c r="L2716" s="43">
        <f>L2723</f>
        <v>-18565.299999999999</v>
      </c>
      <c r="M2716" s="43">
        <f>M2723</f>
        <v>0</v>
      </c>
      <c r="N2716" s="43">
        <f>N2723</f>
        <v>0</v>
      </c>
      <c r="O2716" s="43">
        <f>O2723+O2717</f>
        <v>0</v>
      </c>
      <c r="P2716" s="43">
        <f>P2723</f>
        <v>0</v>
      </c>
      <c r="Q2716" s="43">
        <f>Q2723</f>
        <v>0</v>
      </c>
      <c r="R2716" s="43">
        <f>R2723</f>
        <v>0</v>
      </c>
      <c r="S2716" s="43">
        <f>S2723</f>
        <v>0</v>
      </c>
      <c r="T2716" s="43">
        <f>T2723</f>
        <v>0</v>
      </c>
      <c r="U2716" s="43">
        <v>0</v>
      </c>
      <c r="V2716" s="43">
        <f t="shared" si="5278"/>
        <v>23130.299999999999</v>
      </c>
      <c r="W2716" s="43">
        <f>W2723</f>
        <v>0</v>
      </c>
      <c r="X2716" s="43">
        <f>X2723</f>
        <v>0</v>
      </c>
      <c r="Y2716" s="43">
        <f>Y2723</f>
        <v>0</v>
      </c>
      <c r="Z2716" s="43">
        <f>Z2723</f>
        <v>0</v>
      </c>
      <c r="AA2716" s="43">
        <f>AA2723</f>
        <v>0</v>
      </c>
      <c r="AB2716" s="43">
        <f>AB2723+AB2717</f>
        <v>21317.528610000001</v>
      </c>
      <c r="AC2716" s="44">
        <f>AC2723+AC2717</f>
        <v>29985.60067</v>
      </c>
      <c r="AD2716" s="44">
        <f>AD2723+AD2717</f>
        <v>29903.504810000002</v>
      </c>
      <c r="AE2716" s="45">
        <f t="shared" si="5248"/>
        <v>99.726215722994894</v>
      </c>
      <c r="AF2716" s="43">
        <f>AF2723+AF2717</f>
        <v>29985.60067</v>
      </c>
      <c r="AG2716" s="43">
        <f>AG2723+AG2717</f>
        <v>0</v>
      </c>
      <c r="AH2716" s="43">
        <f>AH2723+AH2717</f>
        <v>0</v>
      </c>
      <c r="AI2716" s="43">
        <f>AI2723+AI2717</f>
        <v>0</v>
      </c>
      <c r="AJ2716" s="43">
        <f>AJ2723+AJ2717</f>
        <v>0</v>
      </c>
      <c r="AK2716" s="43">
        <f>AK2723+AK2717</f>
        <v>0</v>
      </c>
      <c r="AL2716" s="43">
        <f t="shared" si="5249"/>
        <v>29985.60067</v>
      </c>
      <c r="AM2716" s="43">
        <f t="shared" si="5250"/>
        <v>-6855.3006700000005</v>
      </c>
      <c r="AN2716" s="2"/>
      <c r="AO2716" s="1"/>
      <c r="AP2716" s="1"/>
      <c r="AQ2716" s="1"/>
      <c r="AR2716" s="1"/>
      <c r="AS2716" s="1"/>
    </row>
    <row r="2717" ht="47.25">
      <c r="B2717" s="41" t="s">
        <v>852</v>
      </c>
      <c r="C2717" s="41" t="s">
        <v>107</v>
      </c>
      <c r="D2717" s="41" t="s">
        <v>109</v>
      </c>
      <c r="E2717" s="26" t="str">
        <f t="shared" si="5277"/>
        <v>0409</v>
      </c>
      <c r="F2717" s="41" t="s">
        <v>755</v>
      </c>
      <c r="G2717" s="41"/>
      <c r="H2717" s="42" t="s">
        <v>756</v>
      </c>
      <c r="I2717" s="43"/>
      <c r="J2717" s="43"/>
      <c r="K2717" s="43"/>
      <c r="L2717" s="43"/>
      <c r="M2717" s="43"/>
      <c r="N2717" s="43"/>
      <c r="O2717" s="43">
        <f>O2718</f>
        <v>0</v>
      </c>
      <c r="P2717" s="43"/>
      <c r="Q2717" s="43"/>
      <c r="R2717" s="43"/>
      <c r="S2717" s="43"/>
      <c r="T2717" s="43"/>
      <c r="U2717" s="43"/>
      <c r="V2717" s="43">
        <f t="shared" si="5278"/>
        <v>0</v>
      </c>
      <c r="W2717" s="43"/>
      <c r="X2717" s="43"/>
      <c r="Y2717" s="43"/>
      <c r="Z2717" s="43"/>
      <c r="AA2717" s="43"/>
      <c r="AB2717" s="43">
        <f>AB2718</f>
        <v>0</v>
      </c>
      <c r="AC2717" s="44">
        <f>AC2718</f>
        <v>7194.518</v>
      </c>
      <c r="AD2717" s="44">
        <f>AD2718</f>
        <v>7112.4222</v>
      </c>
      <c r="AE2717" s="45">
        <f t="shared" si="5248"/>
        <v>98.858911743635915</v>
      </c>
      <c r="AF2717" s="43">
        <f>AF2718</f>
        <v>7194.518</v>
      </c>
      <c r="AG2717" s="43">
        <f>AG2718</f>
        <v>0</v>
      </c>
      <c r="AH2717" s="43">
        <f>AH2718</f>
        <v>0</v>
      </c>
      <c r="AI2717" s="43">
        <f>AI2718</f>
        <v>0</v>
      </c>
      <c r="AJ2717" s="43">
        <f>AJ2718</f>
        <v>0</v>
      </c>
      <c r="AK2717" s="43">
        <f>AK2718</f>
        <v>0</v>
      </c>
      <c r="AL2717" s="43">
        <f t="shared" si="5249"/>
        <v>7194.518</v>
      </c>
      <c r="AM2717" s="43">
        <f t="shared" si="5250"/>
        <v>-7194.518</v>
      </c>
      <c r="AN2717" s="2"/>
      <c r="AR2717" s="1"/>
      <c r="AS2717" s="1"/>
    </row>
    <row r="2718" ht="47.25">
      <c r="B2718" s="41" t="s">
        <v>852</v>
      </c>
      <c r="C2718" s="41" t="s">
        <v>107</v>
      </c>
      <c r="D2718" s="41" t="s">
        <v>109</v>
      </c>
      <c r="E2718" s="26" t="str">
        <f t="shared" si="5277"/>
        <v>0409</v>
      </c>
      <c r="F2718" s="41" t="s">
        <v>757</v>
      </c>
      <c r="G2718" s="41"/>
      <c r="H2718" s="42" t="s">
        <v>758</v>
      </c>
      <c r="I2718" s="43"/>
      <c r="J2718" s="43"/>
      <c r="K2718" s="43"/>
      <c r="L2718" s="43"/>
      <c r="M2718" s="43"/>
      <c r="N2718" s="43"/>
      <c r="O2718" s="43">
        <f>O2719+O2721</f>
        <v>0</v>
      </c>
      <c r="P2718" s="43"/>
      <c r="Q2718" s="43"/>
      <c r="R2718" s="43"/>
      <c r="S2718" s="43"/>
      <c r="T2718" s="43"/>
      <c r="U2718" s="43"/>
      <c r="V2718" s="43">
        <f t="shared" si="5278"/>
        <v>0</v>
      </c>
      <c r="W2718" s="43"/>
      <c r="X2718" s="43"/>
      <c r="Y2718" s="43"/>
      <c r="Z2718" s="43"/>
      <c r="AA2718" s="43"/>
      <c r="AB2718" s="43">
        <f>AB2719+AB2721</f>
        <v>0</v>
      </c>
      <c r="AC2718" s="44">
        <f>AC2719+AC2721</f>
        <v>7194.518</v>
      </c>
      <c r="AD2718" s="44">
        <f>AD2719+AD2721</f>
        <v>7112.4222</v>
      </c>
      <c r="AE2718" s="45">
        <f t="shared" si="5248"/>
        <v>98.858911743635915</v>
      </c>
      <c r="AF2718" s="43">
        <f>AF2719+AF2721</f>
        <v>7194.518</v>
      </c>
      <c r="AG2718" s="43">
        <f>AG2719+AG2721</f>
        <v>0</v>
      </c>
      <c r="AH2718" s="43">
        <f>AH2719+AH2721</f>
        <v>0</v>
      </c>
      <c r="AI2718" s="43">
        <f>AI2719+AI2721</f>
        <v>0</v>
      </c>
      <c r="AJ2718" s="43">
        <f>AJ2719+AJ2721</f>
        <v>0</v>
      </c>
      <c r="AK2718" s="43">
        <f>AK2719+AK2721</f>
        <v>0</v>
      </c>
      <c r="AL2718" s="43">
        <f t="shared" si="5249"/>
        <v>7194.518</v>
      </c>
      <c r="AM2718" s="43">
        <f t="shared" si="5250"/>
        <v>-7194.518</v>
      </c>
      <c r="AN2718" s="2"/>
      <c r="AO2718" s="1"/>
      <c r="AP2718" s="1"/>
      <c r="AQ2718" s="1"/>
      <c r="AR2718" s="1"/>
      <c r="AS2718" s="1"/>
    </row>
    <row r="2719" ht="47.25">
      <c r="B2719" s="41" t="s">
        <v>852</v>
      </c>
      <c r="C2719" s="41" t="s">
        <v>107</v>
      </c>
      <c r="D2719" s="41" t="s">
        <v>109</v>
      </c>
      <c r="E2719" s="26" t="str">
        <f t="shared" si="5277"/>
        <v>0409</v>
      </c>
      <c r="F2719" s="41" t="s">
        <v>757</v>
      </c>
      <c r="G2719" s="41" t="s">
        <v>177</v>
      </c>
      <c r="H2719" s="42" t="s">
        <v>178</v>
      </c>
      <c r="I2719" s="43"/>
      <c r="J2719" s="43"/>
      <c r="K2719" s="43"/>
      <c r="L2719" s="43"/>
      <c r="M2719" s="43"/>
      <c r="N2719" s="43"/>
      <c r="O2719" s="43">
        <f>O2720</f>
        <v>0</v>
      </c>
      <c r="P2719" s="43"/>
      <c r="Q2719" s="43"/>
      <c r="R2719" s="43"/>
      <c r="S2719" s="43"/>
      <c r="T2719" s="43"/>
      <c r="U2719" s="43"/>
      <c r="V2719" s="43">
        <f t="shared" si="5278"/>
        <v>0</v>
      </c>
      <c r="W2719" s="43"/>
      <c r="X2719" s="43"/>
      <c r="Y2719" s="43"/>
      <c r="Z2719" s="43"/>
      <c r="AA2719" s="43"/>
      <c r="AB2719" s="43">
        <f>AB2720</f>
        <v>0</v>
      </c>
      <c r="AC2719" s="44">
        <f>AC2720</f>
        <v>3882.5534899999998</v>
      </c>
      <c r="AD2719" s="44">
        <f>AD2720</f>
        <v>3882.5534899999998</v>
      </c>
      <c r="AE2719" s="45">
        <f t="shared" si="5248"/>
        <v>100</v>
      </c>
      <c r="AF2719" s="43">
        <f>AF2720</f>
        <v>2408.9994900000002</v>
      </c>
      <c r="AG2719" s="43">
        <f>AG2720</f>
        <v>0</v>
      </c>
      <c r="AH2719" s="43">
        <f>AH2720</f>
        <v>0</v>
      </c>
      <c r="AI2719" s="43">
        <f>AI2720</f>
        <v>0</v>
      </c>
      <c r="AJ2719" s="43">
        <f>AJ2720</f>
        <v>0</v>
      </c>
      <c r="AK2719" s="43">
        <f>AK2720</f>
        <v>0</v>
      </c>
      <c r="AL2719" s="43">
        <f t="shared" si="5249"/>
        <v>2408.9994900000002</v>
      </c>
      <c r="AM2719" s="43">
        <f t="shared" si="5250"/>
        <v>-2408.9994900000002</v>
      </c>
      <c r="AN2719" s="2"/>
      <c r="AR2719" s="1"/>
      <c r="AS2719" s="1"/>
    </row>
    <row r="2720" ht="47.25">
      <c r="B2720" s="41" t="s">
        <v>852</v>
      </c>
      <c r="C2720" s="41" t="s">
        <v>107</v>
      </c>
      <c r="D2720" s="41" t="s">
        <v>109</v>
      </c>
      <c r="E2720" s="26" t="str">
        <f t="shared" si="5277"/>
        <v>0409</v>
      </c>
      <c r="F2720" s="41" t="s">
        <v>757</v>
      </c>
      <c r="G2720" s="41" t="s">
        <v>373</v>
      </c>
      <c r="H2720" s="42" t="s">
        <v>374</v>
      </c>
      <c r="I2720" s="43"/>
      <c r="J2720" s="43"/>
      <c r="K2720" s="43"/>
      <c r="L2720" s="43"/>
      <c r="M2720" s="43"/>
      <c r="N2720" s="43"/>
      <c r="O2720" s="43">
        <v>0</v>
      </c>
      <c r="P2720" s="43"/>
      <c r="Q2720" s="43"/>
      <c r="R2720" s="43"/>
      <c r="S2720" s="43"/>
      <c r="T2720" s="43"/>
      <c r="U2720" s="43"/>
      <c r="V2720" s="43">
        <f t="shared" si="5278"/>
        <v>0</v>
      </c>
      <c r="W2720" s="43"/>
      <c r="X2720" s="43"/>
      <c r="Y2720" s="43"/>
      <c r="Z2720" s="43"/>
      <c r="AA2720" s="43"/>
      <c r="AB2720" s="43">
        <v>0</v>
      </c>
      <c r="AC2720" s="44">
        <v>3882.5534899999998</v>
      </c>
      <c r="AD2720" s="44">
        <v>3882.5534899999998</v>
      </c>
      <c r="AE2720" s="45">
        <f t="shared" si="5248"/>
        <v>100</v>
      </c>
      <c r="AF2720" s="43">
        <v>2408.9994900000002</v>
      </c>
      <c r="AG2720" s="43">
        <v>0</v>
      </c>
      <c r="AH2720" s="43">
        <v>0</v>
      </c>
      <c r="AI2720" s="43">
        <v>0</v>
      </c>
      <c r="AJ2720" s="43">
        <v>0</v>
      </c>
      <c r="AK2720" s="43">
        <v>0</v>
      </c>
      <c r="AL2720" s="43">
        <f t="shared" si="5249"/>
        <v>2408.9994900000002</v>
      </c>
      <c r="AM2720" s="43">
        <f t="shared" si="5250"/>
        <v>-2408.9994900000002</v>
      </c>
      <c r="AN2720" s="2"/>
      <c r="AO2720" s="1"/>
      <c r="AP2720" s="1"/>
      <c r="AQ2720" s="1"/>
      <c r="AR2720" s="1"/>
      <c r="AS2720" s="1"/>
    </row>
    <row r="2721" ht="47.25">
      <c r="B2721" s="41" t="s">
        <v>852</v>
      </c>
      <c r="C2721" s="41" t="s">
        <v>107</v>
      </c>
      <c r="D2721" s="41" t="s">
        <v>109</v>
      </c>
      <c r="E2721" s="26" t="str">
        <f t="shared" si="5277"/>
        <v>0409</v>
      </c>
      <c r="F2721" s="41" t="s">
        <v>757</v>
      </c>
      <c r="G2721" s="41" t="s">
        <v>59</v>
      </c>
      <c r="H2721" s="42" t="s">
        <v>60</v>
      </c>
      <c r="I2721" s="43"/>
      <c r="J2721" s="43"/>
      <c r="K2721" s="43"/>
      <c r="L2721" s="43"/>
      <c r="M2721" s="43"/>
      <c r="N2721" s="43"/>
      <c r="O2721" s="43">
        <f>O2722</f>
        <v>0</v>
      </c>
      <c r="P2721" s="43"/>
      <c r="Q2721" s="43"/>
      <c r="R2721" s="43"/>
      <c r="S2721" s="43"/>
      <c r="T2721" s="43"/>
      <c r="U2721" s="43"/>
      <c r="V2721" s="43">
        <f t="shared" si="5278"/>
        <v>0</v>
      </c>
      <c r="W2721" s="43"/>
      <c r="X2721" s="43"/>
      <c r="Y2721" s="43"/>
      <c r="Z2721" s="43"/>
      <c r="AA2721" s="43"/>
      <c r="AB2721" s="43">
        <f>AB2722</f>
        <v>0</v>
      </c>
      <c r="AC2721" s="44">
        <f>AC2722</f>
        <v>3311.9645099999998</v>
      </c>
      <c r="AD2721" s="44">
        <f>AD2722</f>
        <v>3229.8687100000002</v>
      </c>
      <c r="AE2721" s="45">
        <f t="shared" si="5248"/>
        <v>97.521235515896294</v>
      </c>
      <c r="AF2721" s="43">
        <f>AF2722</f>
        <v>4785.5185099999999</v>
      </c>
      <c r="AG2721" s="43">
        <f>AG2722</f>
        <v>0</v>
      </c>
      <c r="AH2721" s="43">
        <f>AH2722</f>
        <v>0</v>
      </c>
      <c r="AI2721" s="43">
        <f>AI2722</f>
        <v>0</v>
      </c>
      <c r="AJ2721" s="43">
        <f>AJ2722</f>
        <v>0</v>
      </c>
      <c r="AK2721" s="43">
        <f>AK2722</f>
        <v>0</v>
      </c>
      <c r="AL2721" s="43">
        <f t="shared" si="5249"/>
        <v>4785.5185099999999</v>
      </c>
      <c r="AM2721" s="43">
        <f t="shared" si="5250"/>
        <v>-4785.5185099999999</v>
      </c>
      <c r="AN2721" s="2"/>
      <c r="AO2721" s="1"/>
      <c r="AP2721" s="1"/>
      <c r="AQ2721" s="1"/>
      <c r="AR2721" s="1"/>
      <c r="AS2721" s="1"/>
    </row>
    <row r="2722" ht="47.25">
      <c r="B2722" s="41" t="s">
        <v>852</v>
      </c>
      <c r="C2722" s="41" t="s">
        <v>107</v>
      </c>
      <c r="D2722" s="41" t="s">
        <v>109</v>
      </c>
      <c r="E2722" s="26" t="str">
        <f t="shared" si="5277"/>
        <v>0409</v>
      </c>
      <c r="F2722" s="41" t="s">
        <v>757</v>
      </c>
      <c r="G2722" s="41" t="s">
        <v>475</v>
      </c>
      <c r="H2722" s="42" t="s">
        <v>476</v>
      </c>
      <c r="I2722" s="43"/>
      <c r="J2722" s="43"/>
      <c r="K2722" s="43"/>
      <c r="L2722" s="43"/>
      <c r="M2722" s="43"/>
      <c r="N2722" s="43"/>
      <c r="O2722" s="43">
        <v>0</v>
      </c>
      <c r="P2722" s="43"/>
      <c r="Q2722" s="43"/>
      <c r="R2722" s="43"/>
      <c r="S2722" s="43"/>
      <c r="T2722" s="43"/>
      <c r="U2722" s="43"/>
      <c r="V2722" s="43">
        <f t="shared" si="5278"/>
        <v>0</v>
      </c>
      <c r="W2722" s="43"/>
      <c r="X2722" s="43"/>
      <c r="Y2722" s="43"/>
      <c r="Z2722" s="43"/>
      <c r="AA2722" s="43"/>
      <c r="AB2722" s="43">
        <v>0</v>
      </c>
      <c r="AC2722" s="44">
        <v>3311.9645099999998</v>
      </c>
      <c r="AD2722" s="44">
        <v>3229.8687100000002</v>
      </c>
      <c r="AE2722" s="45">
        <f t="shared" si="5248"/>
        <v>97.521235515896294</v>
      </c>
      <c r="AF2722" s="43">
        <v>4785.5185099999999</v>
      </c>
      <c r="AG2722" s="43">
        <v>0</v>
      </c>
      <c r="AH2722" s="43">
        <v>0</v>
      </c>
      <c r="AI2722" s="43">
        <v>0</v>
      </c>
      <c r="AJ2722" s="43">
        <v>0</v>
      </c>
      <c r="AK2722" s="43">
        <v>0</v>
      </c>
      <c r="AL2722" s="43">
        <f t="shared" si="5249"/>
        <v>4785.5185099999999</v>
      </c>
      <c r="AM2722" s="43">
        <f t="shared" si="5250"/>
        <v>-4785.5185099999999</v>
      </c>
      <c r="AN2722" s="2"/>
      <c r="AO2722" s="1"/>
      <c r="AP2722" s="1"/>
      <c r="AQ2722" s="1"/>
      <c r="AR2722" s="1"/>
      <c r="AS2722" s="1"/>
    </row>
    <row r="2723" ht="31.5">
      <c r="B2723" s="41" t="s">
        <v>852</v>
      </c>
      <c r="C2723" s="41" t="s">
        <v>107</v>
      </c>
      <c r="D2723" s="41" t="s">
        <v>109</v>
      </c>
      <c r="E2723" s="26" t="str">
        <f t="shared" si="5277"/>
        <v>0409</v>
      </c>
      <c r="F2723" s="41" t="s">
        <v>759</v>
      </c>
      <c r="G2723" s="41"/>
      <c r="H2723" s="42" t="s">
        <v>760</v>
      </c>
      <c r="I2723" s="43">
        <f t="shared" si="5305"/>
        <v>41695.599999999999</v>
      </c>
      <c r="J2723" s="43">
        <f t="shared" si="5306"/>
        <v>0</v>
      </c>
      <c r="K2723" s="43">
        <f t="shared" si="5307"/>
        <v>0</v>
      </c>
      <c r="L2723" s="43">
        <f t="shared" si="5308"/>
        <v>-18565.299999999999</v>
      </c>
      <c r="M2723" s="43">
        <f t="shared" si="5309"/>
        <v>0</v>
      </c>
      <c r="N2723" s="43">
        <f t="shared" si="5310"/>
        <v>0</v>
      </c>
      <c r="O2723" s="43">
        <f>O2724</f>
        <v>0</v>
      </c>
      <c r="P2723" s="43">
        <f>P2724</f>
        <v>0</v>
      </c>
      <c r="Q2723" s="43">
        <f>Q2724</f>
        <v>0</v>
      </c>
      <c r="R2723" s="43">
        <f>R2724</f>
        <v>0</v>
      </c>
      <c r="S2723" s="43">
        <f>S2724</f>
        <v>0</v>
      </c>
      <c r="T2723" s="43">
        <f>T2724</f>
        <v>0</v>
      </c>
      <c r="U2723" s="43">
        <v>0</v>
      </c>
      <c r="V2723" s="43">
        <f t="shared" si="5278"/>
        <v>23130.299999999999</v>
      </c>
      <c r="W2723" s="43">
        <f>W2724</f>
        <v>0</v>
      </c>
      <c r="X2723" s="43">
        <f>X2724</f>
        <v>0</v>
      </c>
      <c r="Y2723" s="43">
        <f>Y2724</f>
        <v>0</v>
      </c>
      <c r="Z2723" s="43">
        <f>Z2724</f>
        <v>0</v>
      </c>
      <c r="AA2723" s="43">
        <f>AA2724</f>
        <v>0</v>
      </c>
      <c r="AB2723" s="43">
        <f>AB2724</f>
        <v>21317.528610000001</v>
      </c>
      <c r="AC2723" s="44">
        <f>AC2724</f>
        <v>22791.08267</v>
      </c>
      <c r="AD2723" s="44">
        <f>AD2724</f>
        <v>22791.082610000001</v>
      </c>
      <c r="AE2723" s="45">
        <f t="shared" si="5248"/>
        <v>99.999999736739142</v>
      </c>
      <c r="AF2723" s="43">
        <f>AF2724</f>
        <v>22791.08267</v>
      </c>
      <c r="AG2723" s="43">
        <f>AG2724</f>
        <v>0</v>
      </c>
      <c r="AH2723" s="43">
        <f>AH2724</f>
        <v>0</v>
      </c>
      <c r="AI2723" s="43">
        <f>AI2724</f>
        <v>0</v>
      </c>
      <c r="AJ2723" s="43">
        <f>AJ2724</f>
        <v>0</v>
      </c>
      <c r="AK2723" s="43">
        <f>AK2724</f>
        <v>0</v>
      </c>
      <c r="AL2723" s="43">
        <f t="shared" si="5249"/>
        <v>22791.08267</v>
      </c>
      <c r="AM2723" s="43">
        <f t="shared" si="5250"/>
        <v>339.21732999999949</v>
      </c>
      <c r="AN2723" s="2"/>
      <c r="AR2723" s="1"/>
      <c r="AS2723" s="1"/>
    </row>
    <row r="2724" ht="31.5">
      <c r="B2724" s="41" t="s">
        <v>852</v>
      </c>
      <c r="C2724" s="41" t="s">
        <v>107</v>
      </c>
      <c r="D2724" s="41" t="s">
        <v>109</v>
      </c>
      <c r="E2724" s="26" t="str">
        <f t="shared" si="5277"/>
        <v>0409</v>
      </c>
      <c r="F2724" s="41" t="s">
        <v>761</v>
      </c>
      <c r="G2724" s="41"/>
      <c r="H2724" s="42" t="s">
        <v>762</v>
      </c>
      <c r="I2724" s="43">
        <f>I2725+I2727</f>
        <v>41695.599999999999</v>
      </c>
      <c r="J2724" s="43">
        <f>J2725+J2727</f>
        <v>0</v>
      </c>
      <c r="K2724" s="43">
        <f>K2725+K2727</f>
        <v>0</v>
      </c>
      <c r="L2724" s="43">
        <f>L2725+L2727</f>
        <v>-18565.299999999999</v>
      </c>
      <c r="M2724" s="43">
        <f>M2725+M2727</f>
        <v>0</v>
      </c>
      <c r="N2724" s="43">
        <f>N2725+N2727</f>
        <v>0</v>
      </c>
      <c r="O2724" s="43">
        <f>O2725+O2727</f>
        <v>0</v>
      </c>
      <c r="P2724" s="43">
        <f>P2725+P2727</f>
        <v>0</v>
      </c>
      <c r="Q2724" s="43">
        <f>Q2725+Q2727</f>
        <v>0</v>
      </c>
      <c r="R2724" s="43">
        <f>R2725+R2727</f>
        <v>0</v>
      </c>
      <c r="S2724" s="43">
        <f>S2725+S2727</f>
        <v>0</v>
      </c>
      <c r="T2724" s="43">
        <f>T2725+T2727</f>
        <v>0</v>
      </c>
      <c r="U2724" s="43">
        <v>0</v>
      </c>
      <c r="V2724" s="43">
        <f t="shared" si="5278"/>
        <v>23130.299999999999</v>
      </c>
      <c r="W2724" s="43">
        <f>W2725+W2727</f>
        <v>0</v>
      </c>
      <c r="X2724" s="43">
        <f>X2725+X2727</f>
        <v>0</v>
      </c>
      <c r="Y2724" s="43">
        <f>Y2725+Y2727</f>
        <v>0</v>
      </c>
      <c r="Z2724" s="43">
        <f>Z2725+Z2727</f>
        <v>0</v>
      </c>
      <c r="AA2724" s="43">
        <f>AA2725+AA2727</f>
        <v>0</v>
      </c>
      <c r="AB2724" s="43">
        <f>AB2725+AB2727</f>
        <v>21317.528610000001</v>
      </c>
      <c r="AC2724" s="44">
        <f>AC2725+AC2727</f>
        <v>22791.08267</v>
      </c>
      <c r="AD2724" s="44">
        <f>AD2725+AD2727</f>
        <v>22791.082610000001</v>
      </c>
      <c r="AE2724" s="45">
        <f t="shared" si="5248"/>
        <v>99.999999736739142</v>
      </c>
      <c r="AF2724" s="43">
        <f>AF2725+AF2727</f>
        <v>22791.08267</v>
      </c>
      <c r="AG2724" s="43">
        <f>AG2725+AG2727</f>
        <v>0</v>
      </c>
      <c r="AH2724" s="43">
        <f>AH2725+AH2727</f>
        <v>0</v>
      </c>
      <c r="AI2724" s="43">
        <f>AI2725+AI2727</f>
        <v>0</v>
      </c>
      <c r="AJ2724" s="43">
        <f>AJ2725+AJ2727</f>
        <v>0</v>
      </c>
      <c r="AK2724" s="43">
        <f>AK2725+AK2727</f>
        <v>0</v>
      </c>
      <c r="AL2724" s="43">
        <f t="shared" si="5249"/>
        <v>22791.08267</v>
      </c>
      <c r="AM2724" s="43">
        <f t="shared" si="5250"/>
        <v>339.21732999999949</v>
      </c>
      <c r="AN2724" s="2"/>
      <c r="AO2724" s="1"/>
      <c r="AP2724" s="1"/>
      <c r="AQ2724" s="1"/>
      <c r="AR2724" s="1"/>
      <c r="AS2724" s="1"/>
    </row>
    <row r="2725" ht="31.5">
      <c r="B2725" s="41" t="s">
        <v>852</v>
      </c>
      <c r="C2725" s="41" t="s">
        <v>107</v>
      </c>
      <c r="D2725" s="41" t="s">
        <v>109</v>
      </c>
      <c r="E2725" s="26" t="str">
        <f t="shared" si="5277"/>
        <v>0409</v>
      </c>
      <c r="F2725" s="41" t="s">
        <v>761</v>
      </c>
      <c r="G2725" s="41" t="s">
        <v>177</v>
      </c>
      <c r="H2725" s="42" t="s">
        <v>178</v>
      </c>
      <c r="I2725" s="43">
        <f>I2726</f>
        <v>0</v>
      </c>
      <c r="J2725" s="43">
        <f>J2726</f>
        <v>0</v>
      </c>
      <c r="K2725" s="43">
        <f>K2726</f>
        <v>0</v>
      </c>
      <c r="L2725" s="43">
        <f>L2726</f>
        <v>0</v>
      </c>
      <c r="M2725" s="43">
        <f>M2726</f>
        <v>0</v>
      </c>
      <c r="N2725" s="43">
        <f>N2726</f>
        <v>0</v>
      </c>
      <c r="O2725" s="43">
        <f>O2726</f>
        <v>0</v>
      </c>
      <c r="P2725" s="43">
        <f>P2726</f>
        <v>0</v>
      </c>
      <c r="Q2725" s="43">
        <f>Q2726</f>
        <v>0</v>
      </c>
      <c r="R2725" s="43">
        <f>R2726</f>
        <v>0</v>
      </c>
      <c r="S2725" s="43">
        <f>S2726</f>
        <v>0</v>
      </c>
      <c r="T2725" s="43">
        <f>T2726</f>
        <v>0</v>
      </c>
      <c r="U2725" s="43">
        <v>0</v>
      </c>
      <c r="V2725" s="43">
        <f t="shared" si="5278"/>
        <v>0</v>
      </c>
      <c r="W2725" s="43">
        <f>W2726</f>
        <v>0</v>
      </c>
      <c r="X2725" s="43">
        <f>X2726</f>
        <v>0</v>
      </c>
      <c r="Y2725" s="43">
        <f>Y2726</f>
        <v>0</v>
      </c>
      <c r="Z2725" s="43">
        <f>Z2726</f>
        <v>0</v>
      </c>
      <c r="AA2725" s="43">
        <f>AA2726</f>
        <v>0</v>
      </c>
      <c r="AB2725" s="43">
        <f>AB2726</f>
        <v>2220.9000000000001</v>
      </c>
      <c r="AC2725" s="44">
        <f>AC2726</f>
        <v>2220.9000000000001</v>
      </c>
      <c r="AD2725" s="44">
        <f>AD2726</f>
        <v>2220.9000000000001</v>
      </c>
      <c r="AE2725" s="45">
        <f t="shared" si="5248"/>
        <v>100</v>
      </c>
      <c r="AF2725" s="43">
        <f>AF2726</f>
        <v>3694.45406</v>
      </c>
      <c r="AG2725" s="43">
        <f>AG2726</f>
        <v>0</v>
      </c>
      <c r="AH2725" s="43">
        <f>AH2726</f>
        <v>0</v>
      </c>
      <c r="AI2725" s="43">
        <f>AI2726</f>
        <v>0</v>
      </c>
      <c r="AJ2725" s="43">
        <f>AJ2726</f>
        <v>0</v>
      </c>
      <c r="AK2725" s="43">
        <f>AK2726</f>
        <v>0</v>
      </c>
      <c r="AL2725" s="43">
        <f t="shared" si="5249"/>
        <v>3694.45406</v>
      </c>
      <c r="AM2725" s="43">
        <f t="shared" si="5250"/>
        <v>-3694.45406</v>
      </c>
      <c r="AN2725" s="2"/>
      <c r="AR2725" s="1"/>
      <c r="AS2725" s="1"/>
    </row>
    <row r="2726" ht="63">
      <c r="B2726" s="41" t="s">
        <v>852</v>
      </c>
      <c r="C2726" s="41" t="s">
        <v>107</v>
      </c>
      <c r="D2726" s="41" t="s">
        <v>109</v>
      </c>
      <c r="E2726" s="26" t="str">
        <f t="shared" si="5277"/>
        <v>0409</v>
      </c>
      <c r="F2726" s="41" t="s">
        <v>761</v>
      </c>
      <c r="G2726" s="41" t="s">
        <v>373</v>
      </c>
      <c r="H2726" s="42" t="s">
        <v>374</v>
      </c>
      <c r="I2726" s="43"/>
      <c r="J2726" s="43"/>
      <c r="K2726" s="43"/>
      <c r="L2726" s="43"/>
      <c r="M2726" s="43"/>
      <c r="N2726" s="43"/>
      <c r="O2726" s="43">
        <v>0</v>
      </c>
      <c r="P2726" s="43">
        <v>0</v>
      </c>
      <c r="Q2726" s="43">
        <v>0</v>
      </c>
      <c r="R2726" s="43">
        <v>0</v>
      </c>
      <c r="S2726" s="43">
        <v>0</v>
      </c>
      <c r="T2726" s="43">
        <v>0</v>
      </c>
      <c r="U2726" s="43">
        <v>0</v>
      </c>
      <c r="V2726" s="43">
        <f t="shared" si="5278"/>
        <v>0</v>
      </c>
      <c r="W2726" s="43"/>
      <c r="X2726" s="43"/>
      <c r="Y2726" s="43"/>
      <c r="Z2726" s="43"/>
      <c r="AA2726" s="43"/>
      <c r="AB2726" s="43">
        <v>2220.9000000000001</v>
      </c>
      <c r="AC2726" s="44">
        <v>2220.9000000000001</v>
      </c>
      <c r="AD2726" s="44">
        <v>2220.9000000000001</v>
      </c>
      <c r="AE2726" s="45">
        <f t="shared" si="5248"/>
        <v>100</v>
      </c>
      <c r="AF2726" s="43">
        <v>3694.45406</v>
      </c>
      <c r="AG2726" s="43">
        <v>0</v>
      </c>
      <c r="AH2726" s="43">
        <v>0</v>
      </c>
      <c r="AI2726" s="43">
        <v>0</v>
      </c>
      <c r="AJ2726" s="43">
        <v>0</v>
      </c>
      <c r="AK2726" s="43">
        <v>0</v>
      </c>
      <c r="AL2726" s="43">
        <f t="shared" si="5249"/>
        <v>3694.45406</v>
      </c>
      <c r="AM2726" s="43">
        <f t="shared" si="5250"/>
        <v>-3694.45406</v>
      </c>
      <c r="AN2726" s="19"/>
      <c r="AO2726" s="1"/>
      <c r="AP2726" s="1"/>
      <c r="AQ2726" s="1"/>
      <c r="AR2726" s="1"/>
      <c r="AS2726" s="1"/>
    </row>
    <row r="2727">
      <c r="B2727" s="41" t="s">
        <v>852</v>
      </c>
      <c r="C2727" s="41" t="s">
        <v>107</v>
      </c>
      <c r="D2727" s="41" t="s">
        <v>109</v>
      </c>
      <c r="E2727" s="26" t="str">
        <f t="shared" si="5277"/>
        <v>0409</v>
      </c>
      <c r="F2727" s="41" t="s">
        <v>761</v>
      </c>
      <c r="G2727" s="41" t="s">
        <v>59</v>
      </c>
      <c r="H2727" s="42" t="s">
        <v>60</v>
      </c>
      <c r="I2727" s="43">
        <f>I2728</f>
        <v>41695.599999999999</v>
      </c>
      <c r="J2727" s="43">
        <f>J2728</f>
        <v>0</v>
      </c>
      <c r="K2727" s="43">
        <f>K2728</f>
        <v>0</v>
      </c>
      <c r="L2727" s="43">
        <f>L2728</f>
        <v>-18565.299999999999</v>
      </c>
      <c r="M2727" s="43">
        <f>M2728</f>
        <v>0</v>
      </c>
      <c r="N2727" s="43">
        <f>N2728</f>
        <v>0</v>
      </c>
      <c r="O2727" s="43">
        <f>O2728</f>
        <v>0</v>
      </c>
      <c r="P2727" s="43">
        <f>P2728</f>
        <v>0</v>
      </c>
      <c r="Q2727" s="43">
        <f>Q2728</f>
        <v>0</v>
      </c>
      <c r="R2727" s="43">
        <f>R2728</f>
        <v>0</v>
      </c>
      <c r="S2727" s="43">
        <f>S2728</f>
        <v>0</v>
      </c>
      <c r="T2727" s="43">
        <f>T2728</f>
        <v>0</v>
      </c>
      <c r="U2727" s="43">
        <v>0</v>
      </c>
      <c r="V2727" s="43">
        <f t="shared" si="5278"/>
        <v>23130.299999999999</v>
      </c>
      <c r="W2727" s="43">
        <f>W2728</f>
        <v>0</v>
      </c>
      <c r="X2727" s="43">
        <f>X2728</f>
        <v>0</v>
      </c>
      <c r="Y2727" s="43">
        <f>Y2728</f>
        <v>0</v>
      </c>
      <c r="Z2727" s="43">
        <f>Z2728</f>
        <v>0</v>
      </c>
      <c r="AA2727" s="43">
        <f>AA2728</f>
        <v>0</v>
      </c>
      <c r="AB2727" s="43">
        <f>AB2728</f>
        <v>19096.62861</v>
      </c>
      <c r="AC2727" s="44">
        <f>AC2728</f>
        <v>20570.182669999998</v>
      </c>
      <c r="AD2727" s="44">
        <f>AD2728</f>
        <v>20570.18261</v>
      </c>
      <c r="AE2727" s="45">
        <f t="shared" si="5248"/>
        <v>99.999999708315684</v>
      </c>
      <c r="AF2727" s="43">
        <f>AF2728</f>
        <v>19096.62861</v>
      </c>
      <c r="AG2727" s="43">
        <f>AG2728</f>
        <v>0</v>
      </c>
      <c r="AH2727" s="43">
        <f>AH2728</f>
        <v>0</v>
      </c>
      <c r="AI2727" s="43">
        <f>AI2728</f>
        <v>0</v>
      </c>
      <c r="AJ2727" s="43">
        <f>AJ2728</f>
        <v>0</v>
      </c>
      <c r="AK2727" s="43">
        <f>AK2728</f>
        <v>0</v>
      </c>
      <c r="AL2727" s="43">
        <f t="shared" si="5249"/>
        <v>19096.62861</v>
      </c>
      <c r="AM2727" s="43">
        <f t="shared" si="5250"/>
        <v>4033.6713899999995</v>
      </c>
      <c r="AN2727" s="2"/>
      <c r="AO2727" s="1"/>
      <c r="AP2727" s="1"/>
      <c r="AQ2727" s="1"/>
      <c r="AR2727" s="1"/>
      <c r="AS2727" s="1"/>
    </row>
    <row r="2728" ht="63">
      <c r="B2728" s="41" t="s">
        <v>852</v>
      </c>
      <c r="C2728" s="41" t="s">
        <v>107</v>
      </c>
      <c r="D2728" s="41" t="s">
        <v>109</v>
      </c>
      <c r="E2728" s="26" t="str">
        <f t="shared" si="5277"/>
        <v>0409</v>
      </c>
      <c r="F2728" s="41" t="s">
        <v>761</v>
      </c>
      <c r="G2728" s="41" t="s">
        <v>475</v>
      </c>
      <c r="H2728" s="42" t="s">
        <v>476</v>
      </c>
      <c r="I2728" s="43">
        <v>41695.599999999999</v>
      </c>
      <c r="J2728" s="43"/>
      <c r="K2728" s="43"/>
      <c r="L2728" s="43">
        <v>-18565.299999999999</v>
      </c>
      <c r="M2728" s="43"/>
      <c r="N2728" s="43"/>
      <c r="O2728" s="43">
        <v>0</v>
      </c>
      <c r="P2728" s="43">
        <v>0</v>
      </c>
      <c r="Q2728" s="43">
        <v>0</v>
      </c>
      <c r="R2728" s="43">
        <v>0</v>
      </c>
      <c r="S2728" s="43">
        <v>0</v>
      </c>
      <c r="T2728" s="43">
        <v>0</v>
      </c>
      <c r="U2728" s="43">
        <v>0</v>
      </c>
      <c r="V2728" s="43">
        <f t="shared" si="5278"/>
        <v>23130.299999999999</v>
      </c>
      <c r="W2728" s="43"/>
      <c r="X2728" s="43"/>
      <c r="Y2728" s="43"/>
      <c r="Z2728" s="43"/>
      <c r="AA2728" s="43"/>
      <c r="AB2728" s="43">
        <v>19096.62861</v>
      </c>
      <c r="AC2728" s="44">
        <v>20570.182669999998</v>
      </c>
      <c r="AD2728" s="44">
        <v>20570.18261</v>
      </c>
      <c r="AE2728" s="45">
        <f t="shared" ref="AE2728:AE2791" si="5331">AD2728/AC2728*100</f>
        <v>99.999999708315684</v>
      </c>
      <c r="AF2728" s="43">
        <v>19096.62861</v>
      </c>
      <c r="AG2728" s="43">
        <v>0</v>
      </c>
      <c r="AH2728" s="43">
        <v>0</v>
      </c>
      <c r="AI2728" s="43">
        <v>0</v>
      </c>
      <c r="AJ2728" s="43">
        <v>0</v>
      </c>
      <c r="AK2728" s="43">
        <v>0</v>
      </c>
      <c r="AL2728" s="43">
        <f t="shared" ref="AL2728:AL2791" si="5332">AF2728+AH2728+AK2728+AI2728+AJ2728+AG2728</f>
        <v>19096.62861</v>
      </c>
      <c r="AM2728" s="43">
        <f t="shared" ref="AM2728:AM2791" si="5333">V2728-AL2728</f>
        <v>4033.6713899999995</v>
      </c>
      <c r="AN2728" s="19"/>
      <c r="AO2728" s="1"/>
      <c r="AP2728" s="1"/>
      <c r="AQ2728" s="1"/>
      <c r="AR2728" s="1"/>
      <c r="AS2728" s="1"/>
    </row>
    <row r="2729" ht="31.5">
      <c r="B2729" s="41" t="s">
        <v>852</v>
      </c>
      <c r="C2729" s="41" t="s">
        <v>107</v>
      </c>
      <c r="D2729" s="41" t="s">
        <v>109</v>
      </c>
      <c r="E2729" s="26" t="str">
        <f t="shared" si="5277"/>
        <v>0409</v>
      </c>
      <c r="F2729" s="41" t="s">
        <v>763</v>
      </c>
      <c r="G2729" s="41"/>
      <c r="H2729" s="42" t="s">
        <v>764</v>
      </c>
      <c r="I2729" s="43">
        <f t="shared" ref="I2729:I2731" si="5334">I2730</f>
        <v>14696.700000000001</v>
      </c>
      <c r="J2729" s="43">
        <f t="shared" ref="J2729:J2731" si="5335">J2730</f>
        <v>14696.700000000001</v>
      </c>
      <c r="K2729" s="43">
        <f t="shared" ref="K2729:K2731" si="5336">K2730</f>
        <v>14696.700000000001</v>
      </c>
      <c r="L2729" s="43">
        <f t="shared" ref="L2729:L2731" si="5337">L2730</f>
        <v>0</v>
      </c>
      <c r="M2729" s="43">
        <f t="shared" ref="M2729:M2731" si="5338">M2730</f>
        <v>0</v>
      </c>
      <c r="N2729" s="43">
        <f t="shared" ref="N2729:N2731" si="5339">N2730</f>
        <v>0</v>
      </c>
      <c r="O2729" s="43">
        <f t="shared" ref="O2729:O2731" si="5340">O2730</f>
        <v>0</v>
      </c>
      <c r="P2729" s="43">
        <f t="shared" ref="P2729:P2731" si="5341">P2730</f>
        <v>0</v>
      </c>
      <c r="Q2729" s="43">
        <f t="shared" ref="Q2729:Q2731" si="5342">Q2730</f>
        <v>0</v>
      </c>
      <c r="R2729" s="43">
        <f t="shared" ref="R2729:R2731" si="5343">R2730</f>
        <v>0</v>
      </c>
      <c r="S2729" s="43">
        <f t="shared" ref="S2729:S2731" si="5344">S2730</f>
        <v>0</v>
      </c>
      <c r="T2729" s="43">
        <f t="shared" ref="T2729:T2731" si="5345">T2730</f>
        <v>0</v>
      </c>
      <c r="U2729" s="43">
        <v>0</v>
      </c>
      <c r="V2729" s="43">
        <f t="shared" si="5278"/>
        <v>14696.700000000001</v>
      </c>
      <c r="W2729" s="43">
        <f t="shared" ref="W2729:W2731" si="5346">W2730</f>
        <v>0</v>
      </c>
      <c r="X2729" s="43">
        <f t="shared" ref="X2729:X2731" si="5347">X2730</f>
        <v>0</v>
      </c>
      <c r="Y2729" s="43">
        <f t="shared" ref="Y2729:Y2731" si="5348">Y2730</f>
        <v>0</v>
      </c>
      <c r="Z2729" s="43">
        <f t="shared" ref="Z2729:Z2731" si="5349">Z2730</f>
        <v>0</v>
      </c>
      <c r="AA2729" s="43">
        <f t="shared" ref="AA2729:AA2731" si="5350">AA2730</f>
        <v>0</v>
      </c>
      <c r="AB2729" s="43">
        <f t="shared" ref="AB2729:AB2731" si="5351">AB2730</f>
        <v>12499.58164</v>
      </c>
      <c r="AC2729" s="44">
        <f t="shared" ref="AC2729:AC2731" si="5352">AC2730</f>
        <v>16575.495770000001</v>
      </c>
      <c r="AD2729" s="44">
        <f t="shared" ref="AD2729:AD2731" si="5353">AD2730</f>
        <v>16575.495770000001</v>
      </c>
      <c r="AE2729" s="45">
        <f t="shared" si="5331"/>
        <v>100</v>
      </c>
      <c r="AF2729" s="43">
        <f t="shared" ref="AF2729:AF2731" si="5354">AF2730</f>
        <v>16829.84289</v>
      </c>
      <c r="AG2729" s="43">
        <f t="shared" ref="AG2729:AG2731" si="5355">AG2730</f>
        <v>0</v>
      </c>
      <c r="AH2729" s="43">
        <f t="shared" ref="AH2729:AH2731" si="5356">AH2730</f>
        <v>0</v>
      </c>
      <c r="AI2729" s="43">
        <f t="shared" ref="AI2729:AI2731" si="5357">AI2730</f>
        <v>0</v>
      </c>
      <c r="AJ2729" s="43">
        <f t="shared" ref="AJ2729:AJ2731" si="5358">AJ2730</f>
        <v>0</v>
      </c>
      <c r="AK2729" s="43">
        <f t="shared" ref="AK2729:AK2731" si="5359">AK2730</f>
        <v>0</v>
      </c>
      <c r="AL2729" s="43">
        <f t="shared" si="5332"/>
        <v>16829.84289</v>
      </c>
      <c r="AM2729" s="43">
        <f t="shared" si="5333"/>
        <v>-2133.1428899999992</v>
      </c>
      <c r="AN2729" s="2"/>
      <c r="AO2729" s="1"/>
      <c r="AP2729" s="1"/>
      <c r="AQ2729" s="1"/>
      <c r="AR2729" s="1"/>
      <c r="AS2729" s="1"/>
    </row>
    <row r="2730" ht="31.5">
      <c r="B2730" s="41" t="s">
        <v>852</v>
      </c>
      <c r="C2730" s="41" t="s">
        <v>107</v>
      </c>
      <c r="D2730" s="41" t="s">
        <v>109</v>
      </c>
      <c r="E2730" s="26" t="str">
        <f t="shared" si="5277"/>
        <v>0409</v>
      </c>
      <c r="F2730" s="41" t="s">
        <v>765</v>
      </c>
      <c r="G2730" s="41"/>
      <c r="H2730" s="42" t="s">
        <v>766</v>
      </c>
      <c r="I2730" s="43">
        <f t="shared" si="5334"/>
        <v>14696.700000000001</v>
      </c>
      <c r="J2730" s="43">
        <f t="shared" si="5335"/>
        <v>14696.700000000001</v>
      </c>
      <c r="K2730" s="43">
        <f t="shared" si="5336"/>
        <v>14696.700000000001</v>
      </c>
      <c r="L2730" s="43">
        <f t="shared" si="5337"/>
        <v>0</v>
      </c>
      <c r="M2730" s="43">
        <f t="shared" si="5338"/>
        <v>0</v>
      </c>
      <c r="N2730" s="43">
        <f t="shared" si="5339"/>
        <v>0</v>
      </c>
      <c r="O2730" s="43">
        <f t="shared" si="5340"/>
        <v>0</v>
      </c>
      <c r="P2730" s="43">
        <f t="shared" si="5341"/>
        <v>0</v>
      </c>
      <c r="Q2730" s="43">
        <f t="shared" si="5342"/>
        <v>0</v>
      </c>
      <c r="R2730" s="43">
        <f t="shared" si="5343"/>
        <v>0</v>
      </c>
      <c r="S2730" s="43">
        <f t="shared" si="5344"/>
        <v>0</v>
      </c>
      <c r="T2730" s="43">
        <f t="shared" si="5345"/>
        <v>0</v>
      </c>
      <c r="U2730" s="43">
        <v>0</v>
      </c>
      <c r="V2730" s="43">
        <f t="shared" si="5278"/>
        <v>14696.700000000001</v>
      </c>
      <c r="W2730" s="43">
        <f t="shared" si="5346"/>
        <v>0</v>
      </c>
      <c r="X2730" s="43">
        <f t="shared" si="5347"/>
        <v>0</v>
      </c>
      <c r="Y2730" s="43">
        <f t="shared" si="5348"/>
        <v>0</v>
      </c>
      <c r="Z2730" s="43">
        <f t="shared" si="5349"/>
        <v>0</v>
      </c>
      <c r="AA2730" s="43">
        <f t="shared" si="5350"/>
        <v>0</v>
      </c>
      <c r="AB2730" s="43">
        <f t="shared" si="5351"/>
        <v>12499.58164</v>
      </c>
      <c r="AC2730" s="44">
        <f t="shared" si="5352"/>
        <v>16575.495770000001</v>
      </c>
      <c r="AD2730" s="44">
        <f t="shared" si="5353"/>
        <v>16575.495770000001</v>
      </c>
      <c r="AE2730" s="45">
        <f t="shared" si="5331"/>
        <v>100</v>
      </c>
      <c r="AF2730" s="43">
        <f t="shared" si="5354"/>
        <v>16829.84289</v>
      </c>
      <c r="AG2730" s="43">
        <f t="shared" si="5355"/>
        <v>0</v>
      </c>
      <c r="AH2730" s="43">
        <f t="shared" si="5356"/>
        <v>0</v>
      </c>
      <c r="AI2730" s="43">
        <f t="shared" si="5357"/>
        <v>0</v>
      </c>
      <c r="AJ2730" s="43">
        <f t="shared" si="5358"/>
        <v>0</v>
      </c>
      <c r="AK2730" s="43">
        <f t="shared" si="5359"/>
        <v>0</v>
      </c>
      <c r="AL2730" s="43">
        <f t="shared" si="5332"/>
        <v>16829.84289</v>
      </c>
      <c r="AM2730" s="43">
        <f t="shared" si="5333"/>
        <v>-2133.1428899999992</v>
      </c>
      <c r="AN2730" s="2"/>
      <c r="AO2730" s="1"/>
      <c r="AP2730" s="1"/>
      <c r="AQ2730" s="1"/>
      <c r="AR2730" s="1"/>
      <c r="AS2730" s="1"/>
    </row>
    <row r="2731" ht="47.25">
      <c r="B2731" s="41" t="s">
        <v>852</v>
      </c>
      <c r="C2731" s="41" t="s">
        <v>107</v>
      </c>
      <c r="D2731" s="41" t="s">
        <v>109</v>
      </c>
      <c r="E2731" s="26" t="str">
        <f t="shared" si="5277"/>
        <v>0409</v>
      </c>
      <c r="F2731" s="41" t="s">
        <v>767</v>
      </c>
      <c r="G2731" s="41"/>
      <c r="H2731" s="42" t="s">
        <v>768</v>
      </c>
      <c r="I2731" s="43">
        <f t="shared" si="5334"/>
        <v>14696.700000000001</v>
      </c>
      <c r="J2731" s="43">
        <f t="shared" si="5335"/>
        <v>14696.700000000001</v>
      </c>
      <c r="K2731" s="43">
        <f t="shared" si="5336"/>
        <v>14696.700000000001</v>
      </c>
      <c r="L2731" s="43">
        <f t="shared" si="5337"/>
        <v>0</v>
      </c>
      <c r="M2731" s="43">
        <f t="shared" si="5338"/>
        <v>0</v>
      </c>
      <c r="N2731" s="43">
        <f t="shared" si="5339"/>
        <v>0</v>
      </c>
      <c r="O2731" s="43">
        <f t="shared" si="5340"/>
        <v>0</v>
      </c>
      <c r="P2731" s="43">
        <f t="shared" si="5341"/>
        <v>0</v>
      </c>
      <c r="Q2731" s="43">
        <f t="shared" si="5342"/>
        <v>0</v>
      </c>
      <c r="R2731" s="43">
        <f t="shared" si="5343"/>
        <v>0</v>
      </c>
      <c r="S2731" s="43">
        <f t="shared" si="5344"/>
        <v>0</v>
      </c>
      <c r="T2731" s="43">
        <f t="shared" si="5345"/>
        <v>0</v>
      </c>
      <c r="U2731" s="43">
        <v>0</v>
      </c>
      <c r="V2731" s="43">
        <f t="shared" si="5278"/>
        <v>14696.700000000001</v>
      </c>
      <c r="W2731" s="43">
        <f t="shared" si="5346"/>
        <v>0</v>
      </c>
      <c r="X2731" s="43">
        <f t="shared" si="5347"/>
        <v>0</v>
      </c>
      <c r="Y2731" s="43">
        <f t="shared" si="5348"/>
        <v>0</v>
      </c>
      <c r="Z2731" s="43">
        <f t="shared" si="5349"/>
        <v>0</v>
      </c>
      <c r="AA2731" s="43">
        <f t="shared" si="5350"/>
        <v>0</v>
      </c>
      <c r="AB2731" s="43">
        <f t="shared" si="5351"/>
        <v>12499.58164</v>
      </c>
      <c r="AC2731" s="44">
        <f t="shared" si="5352"/>
        <v>16575.495770000001</v>
      </c>
      <c r="AD2731" s="44">
        <f t="shared" si="5353"/>
        <v>16575.495770000001</v>
      </c>
      <c r="AE2731" s="45">
        <f t="shared" si="5331"/>
        <v>100</v>
      </c>
      <c r="AF2731" s="43">
        <f t="shared" si="5354"/>
        <v>16829.84289</v>
      </c>
      <c r="AG2731" s="43">
        <f t="shared" si="5355"/>
        <v>0</v>
      </c>
      <c r="AH2731" s="43">
        <f t="shared" si="5356"/>
        <v>0</v>
      </c>
      <c r="AI2731" s="43">
        <f t="shared" si="5357"/>
        <v>0</v>
      </c>
      <c r="AJ2731" s="43">
        <f t="shared" si="5358"/>
        <v>0</v>
      </c>
      <c r="AK2731" s="43">
        <f t="shared" si="5359"/>
        <v>0</v>
      </c>
      <c r="AL2731" s="43">
        <f t="shared" si="5332"/>
        <v>16829.84289</v>
      </c>
      <c r="AM2731" s="43">
        <f t="shared" si="5333"/>
        <v>-2133.1428899999992</v>
      </c>
      <c r="AN2731" s="2"/>
      <c r="AR2731" s="1"/>
      <c r="AS2731" s="1"/>
    </row>
    <row r="2732" ht="31.5">
      <c r="B2732" s="41" t="s">
        <v>852</v>
      </c>
      <c r="C2732" s="41" t="s">
        <v>107</v>
      </c>
      <c r="D2732" s="41" t="s">
        <v>109</v>
      </c>
      <c r="E2732" s="26" t="str">
        <f t="shared" si="5277"/>
        <v>0409</v>
      </c>
      <c r="F2732" s="41" t="s">
        <v>769</v>
      </c>
      <c r="G2732" s="41"/>
      <c r="H2732" s="42" t="s">
        <v>770</v>
      </c>
      <c r="I2732" s="43">
        <f>I2735</f>
        <v>14696.700000000001</v>
      </c>
      <c r="J2732" s="43">
        <f>J2735</f>
        <v>14696.700000000001</v>
      </c>
      <c r="K2732" s="43">
        <f>K2735</f>
        <v>14696.700000000001</v>
      </c>
      <c r="L2732" s="43">
        <f>L2735</f>
        <v>0</v>
      </c>
      <c r="M2732" s="43">
        <f>M2735</f>
        <v>0</v>
      </c>
      <c r="N2732" s="43">
        <f>N2735</f>
        <v>0</v>
      </c>
      <c r="O2732" s="43">
        <f>O2735+O2733</f>
        <v>0</v>
      </c>
      <c r="P2732" s="43">
        <f>P2735+P2733</f>
        <v>0</v>
      </c>
      <c r="Q2732" s="43">
        <f>Q2735+Q2733</f>
        <v>0</v>
      </c>
      <c r="R2732" s="43">
        <f>R2735</f>
        <v>0</v>
      </c>
      <c r="S2732" s="43">
        <f>S2735</f>
        <v>0</v>
      </c>
      <c r="T2732" s="43">
        <f>T2735</f>
        <v>0</v>
      </c>
      <c r="U2732" s="43">
        <v>0</v>
      </c>
      <c r="V2732" s="43">
        <f t="shared" si="5278"/>
        <v>14696.700000000001</v>
      </c>
      <c r="W2732" s="43">
        <f>W2735</f>
        <v>0</v>
      </c>
      <c r="X2732" s="43">
        <f>X2735</f>
        <v>0</v>
      </c>
      <c r="Y2732" s="43">
        <f>Y2735</f>
        <v>0</v>
      </c>
      <c r="Z2732" s="43">
        <f>Z2735</f>
        <v>0</v>
      </c>
      <c r="AA2732" s="43">
        <f>AA2735</f>
        <v>0</v>
      </c>
      <c r="AB2732" s="43">
        <f>AB2735+AB2733</f>
        <v>12499.58164</v>
      </c>
      <c r="AC2732" s="44">
        <f>AC2735+AC2733</f>
        <v>16575.495770000001</v>
      </c>
      <c r="AD2732" s="44">
        <f>AD2735+AD2733</f>
        <v>16575.495770000001</v>
      </c>
      <c r="AE2732" s="45">
        <f t="shared" si="5331"/>
        <v>100</v>
      </c>
      <c r="AF2732" s="43">
        <f>AF2735+AF2733</f>
        <v>16829.84289</v>
      </c>
      <c r="AG2732" s="43">
        <f>AG2735+AG2733</f>
        <v>0</v>
      </c>
      <c r="AH2732" s="43">
        <f>AH2735+AH2733</f>
        <v>0</v>
      </c>
      <c r="AI2732" s="43">
        <f>AI2735+AI2733</f>
        <v>0</v>
      </c>
      <c r="AJ2732" s="43">
        <f>AJ2735+AJ2733</f>
        <v>0</v>
      </c>
      <c r="AK2732" s="43">
        <f>AK2735+AK2733</f>
        <v>0</v>
      </c>
      <c r="AL2732" s="43">
        <f t="shared" si="5332"/>
        <v>16829.84289</v>
      </c>
      <c r="AM2732" s="43">
        <f t="shared" si="5333"/>
        <v>-2133.1428899999992</v>
      </c>
      <c r="AN2732" s="2"/>
      <c r="AO2732" s="1"/>
      <c r="AP2732" s="1"/>
      <c r="AQ2732" s="1"/>
      <c r="AR2732" s="1"/>
      <c r="AS2732" s="1"/>
    </row>
    <row r="2733" ht="31.5">
      <c r="B2733" s="41" t="s">
        <v>852</v>
      </c>
      <c r="C2733" s="41" t="s">
        <v>107</v>
      </c>
      <c r="D2733" s="41" t="s">
        <v>109</v>
      </c>
      <c r="E2733" s="26" t="str">
        <f t="shared" si="5277"/>
        <v>0409</v>
      </c>
      <c r="F2733" s="41" t="s">
        <v>769</v>
      </c>
      <c r="G2733" s="41" t="s">
        <v>177</v>
      </c>
      <c r="H2733" s="42" t="s">
        <v>178</v>
      </c>
      <c r="I2733" s="43"/>
      <c r="J2733" s="43"/>
      <c r="K2733" s="43"/>
      <c r="L2733" s="43"/>
      <c r="M2733" s="43"/>
      <c r="N2733" s="43"/>
      <c r="O2733" s="43">
        <f>O2734</f>
        <v>0</v>
      </c>
      <c r="P2733" s="43">
        <f>P2734</f>
        <v>0</v>
      </c>
      <c r="Q2733" s="43">
        <f>Q2734</f>
        <v>0</v>
      </c>
      <c r="R2733" s="43"/>
      <c r="S2733" s="43"/>
      <c r="T2733" s="43"/>
      <c r="U2733" s="43"/>
      <c r="V2733" s="43">
        <f t="shared" si="5278"/>
        <v>0</v>
      </c>
      <c r="W2733" s="43"/>
      <c r="X2733" s="43"/>
      <c r="Y2733" s="43"/>
      <c r="Z2733" s="43"/>
      <c r="AA2733" s="43"/>
      <c r="AB2733" s="43">
        <f>AB2734</f>
        <v>1409.65814</v>
      </c>
      <c r="AC2733" s="44">
        <f>AC2734</f>
        <v>5485.5722699999997</v>
      </c>
      <c r="AD2733" s="44">
        <f>AD2734</f>
        <v>5485.5722699999997</v>
      </c>
      <c r="AE2733" s="45">
        <f t="shared" si="5331"/>
        <v>100</v>
      </c>
      <c r="AF2733" s="43">
        <f>AF2734</f>
        <v>5521.2880999999998</v>
      </c>
      <c r="AG2733" s="43">
        <f>AG2734</f>
        <v>0</v>
      </c>
      <c r="AH2733" s="43">
        <f>AH2734</f>
        <v>0</v>
      </c>
      <c r="AI2733" s="43">
        <f>AI2734</f>
        <v>0</v>
      </c>
      <c r="AJ2733" s="43">
        <f>AJ2734</f>
        <v>0</v>
      </c>
      <c r="AK2733" s="43">
        <f>AK2734</f>
        <v>0</v>
      </c>
      <c r="AL2733" s="43">
        <f t="shared" si="5332"/>
        <v>5521.2880999999998</v>
      </c>
      <c r="AM2733" s="43">
        <f t="shared" si="5333"/>
        <v>-5521.2880999999998</v>
      </c>
      <c r="AN2733" s="2"/>
      <c r="AR2733" s="1"/>
      <c r="AS2733" s="1"/>
    </row>
    <row r="2734" ht="63">
      <c r="B2734" s="41" t="s">
        <v>852</v>
      </c>
      <c r="C2734" s="41" t="s">
        <v>107</v>
      </c>
      <c r="D2734" s="41" t="s">
        <v>109</v>
      </c>
      <c r="E2734" s="26" t="str">
        <f t="shared" si="5277"/>
        <v>0409</v>
      </c>
      <c r="F2734" s="41" t="s">
        <v>769</v>
      </c>
      <c r="G2734" s="41" t="s">
        <v>373</v>
      </c>
      <c r="H2734" s="42" t="s">
        <v>374</v>
      </c>
      <c r="I2734" s="43"/>
      <c r="J2734" s="43"/>
      <c r="K2734" s="43"/>
      <c r="L2734" s="43"/>
      <c r="M2734" s="43"/>
      <c r="N2734" s="43"/>
      <c r="O2734" s="43">
        <v>0</v>
      </c>
      <c r="P2734" s="43">
        <v>0</v>
      </c>
      <c r="Q2734" s="43">
        <v>0</v>
      </c>
      <c r="R2734" s="43"/>
      <c r="S2734" s="43"/>
      <c r="T2734" s="43"/>
      <c r="U2734" s="43"/>
      <c r="V2734" s="43">
        <f t="shared" si="5278"/>
        <v>0</v>
      </c>
      <c r="W2734" s="43"/>
      <c r="X2734" s="43"/>
      <c r="Y2734" s="43"/>
      <c r="Z2734" s="43"/>
      <c r="AA2734" s="43"/>
      <c r="AB2734" s="43">
        <v>1409.65814</v>
      </c>
      <c r="AC2734" s="44">
        <v>5485.5722699999997</v>
      </c>
      <c r="AD2734" s="44">
        <v>5485.5722699999997</v>
      </c>
      <c r="AE2734" s="45">
        <f t="shared" si="5331"/>
        <v>100</v>
      </c>
      <c r="AF2734" s="43">
        <v>5521.2880999999998</v>
      </c>
      <c r="AG2734" s="43">
        <v>0</v>
      </c>
      <c r="AH2734" s="43">
        <v>0</v>
      </c>
      <c r="AI2734" s="43">
        <v>0</v>
      </c>
      <c r="AJ2734" s="43">
        <v>0</v>
      </c>
      <c r="AK2734" s="43">
        <v>0</v>
      </c>
      <c r="AL2734" s="43">
        <f t="shared" si="5332"/>
        <v>5521.2880999999998</v>
      </c>
      <c r="AM2734" s="43">
        <f t="shared" si="5333"/>
        <v>-5521.2880999999998</v>
      </c>
      <c r="AN2734" s="2"/>
      <c r="AO2734" s="1"/>
      <c r="AP2734" s="1"/>
      <c r="AQ2734" s="1"/>
      <c r="AR2734" s="1"/>
      <c r="AS2734" s="1"/>
    </row>
    <row r="2735">
      <c r="B2735" s="41" t="s">
        <v>852</v>
      </c>
      <c r="C2735" s="41" t="s">
        <v>107</v>
      </c>
      <c r="D2735" s="41" t="s">
        <v>109</v>
      </c>
      <c r="E2735" s="26" t="str">
        <f t="shared" ref="E2735:E2798" si="5360">CONCATENATE(C2735,D2735)</f>
        <v>0409</v>
      </c>
      <c r="F2735" s="41" t="s">
        <v>769</v>
      </c>
      <c r="G2735" s="41" t="s">
        <v>59</v>
      </c>
      <c r="H2735" s="42" t="s">
        <v>60</v>
      </c>
      <c r="I2735" s="43">
        <f>I2736</f>
        <v>14696.700000000001</v>
      </c>
      <c r="J2735" s="43">
        <f>J2736</f>
        <v>14696.700000000001</v>
      </c>
      <c r="K2735" s="43">
        <f>K2736</f>
        <v>14696.700000000001</v>
      </c>
      <c r="L2735" s="43">
        <f>L2736</f>
        <v>0</v>
      </c>
      <c r="M2735" s="43">
        <f>M2736</f>
        <v>0</v>
      </c>
      <c r="N2735" s="43">
        <f>N2736</f>
        <v>0</v>
      </c>
      <c r="O2735" s="43">
        <f>O2736</f>
        <v>0</v>
      </c>
      <c r="P2735" s="43">
        <f>P2736</f>
        <v>0</v>
      </c>
      <c r="Q2735" s="43">
        <f>Q2736</f>
        <v>0</v>
      </c>
      <c r="R2735" s="43">
        <f>R2736</f>
        <v>0</v>
      </c>
      <c r="S2735" s="43">
        <f>S2736</f>
        <v>0</v>
      </c>
      <c r="T2735" s="43">
        <f>T2736</f>
        <v>0</v>
      </c>
      <c r="U2735" s="43">
        <v>0</v>
      </c>
      <c r="V2735" s="43">
        <f t="shared" ref="V2735:V2798" si="5361">I2735+L2735+U2735+T2735+S2735+R2735+Q2735+P2735+O2735</f>
        <v>14696.700000000001</v>
      </c>
      <c r="W2735" s="43">
        <f>W2736</f>
        <v>0</v>
      </c>
      <c r="X2735" s="43">
        <f>X2736</f>
        <v>0</v>
      </c>
      <c r="Y2735" s="43">
        <f>Y2736</f>
        <v>0</v>
      </c>
      <c r="Z2735" s="43">
        <f>Z2736</f>
        <v>0</v>
      </c>
      <c r="AA2735" s="43">
        <f>AA2736</f>
        <v>0</v>
      </c>
      <c r="AB2735" s="43">
        <f>AB2736</f>
        <v>11089.923500000001</v>
      </c>
      <c r="AC2735" s="44">
        <f>AC2736</f>
        <v>11089.923500000001</v>
      </c>
      <c r="AD2735" s="44">
        <f>AD2736</f>
        <v>11089.923500000001</v>
      </c>
      <c r="AE2735" s="45">
        <f t="shared" si="5331"/>
        <v>100</v>
      </c>
      <c r="AF2735" s="43">
        <f>AF2736</f>
        <v>11308.55479</v>
      </c>
      <c r="AG2735" s="43">
        <f>AG2736</f>
        <v>0</v>
      </c>
      <c r="AH2735" s="43">
        <f>AH2736</f>
        <v>0</v>
      </c>
      <c r="AI2735" s="43">
        <f>AI2736</f>
        <v>0</v>
      </c>
      <c r="AJ2735" s="43">
        <f>AJ2736</f>
        <v>0</v>
      </c>
      <c r="AK2735" s="43">
        <f>AK2736</f>
        <v>0</v>
      </c>
      <c r="AL2735" s="43">
        <f t="shared" si="5332"/>
        <v>11308.55479</v>
      </c>
      <c r="AM2735" s="43">
        <f t="shared" si="5333"/>
        <v>3388.1452100000006</v>
      </c>
      <c r="AN2735" s="2"/>
      <c r="AO2735" s="1"/>
      <c r="AP2735" s="1"/>
      <c r="AQ2735" s="1"/>
      <c r="AR2735" s="1"/>
      <c r="AS2735" s="1"/>
    </row>
    <row r="2736" ht="63">
      <c r="B2736" s="41" t="s">
        <v>852</v>
      </c>
      <c r="C2736" s="41" t="s">
        <v>107</v>
      </c>
      <c r="D2736" s="41" t="s">
        <v>109</v>
      </c>
      <c r="E2736" s="26" t="str">
        <f t="shared" si="5360"/>
        <v>0409</v>
      </c>
      <c r="F2736" s="41" t="s">
        <v>769</v>
      </c>
      <c r="G2736" s="41" t="s">
        <v>475</v>
      </c>
      <c r="H2736" s="42" t="s">
        <v>476</v>
      </c>
      <c r="I2736" s="43">
        <v>14696.700000000001</v>
      </c>
      <c r="J2736" s="43">
        <v>14696.700000000001</v>
      </c>
      <c r="K2736" s="43">
        <v>14696.700000000001</v>
      </c>
      <c r="L2736" s="43"/>
      <c r="M2736" s="43"/>
      <c r="N2736" s="43"/>
      <c r="O2736" s="43">
        <v>0</v>
      </c>
      <c r="P2736" s="43">
        <v>0</v>
      </c>
      <c r="Q2736" s="43">
        <v>0</v>
      </c>
      <c r="R2736" s="43">
        <v>0</v>
      </c>
      <c r="S2736" s="43">
        <v>0</v>
      </c>
      <c r="T2736" s="43">
        <v>0</v>
      </c>
      <c r="U2736" s="43">
        <v>0</v>
      </c>
      <c r="V2736" s="43">
        <f t="shared" si="5361"/>
        <v>14696.700000000001</v>
      </c>
      <c r="W2736" s="43"/>
      <c r="X2736" s="43"/>
      <c r="Y2736" s="43"/>
      <c r="Z2736" s="43"/>
      <c r="AA2736" s="43"/>
      <c r="AB2736" s="43">
        <v>11089.923500000001</v>
      </c>
      <c r="AC2736" s="44">
        <v>11089.923500000001</v>
      </c>
      <c r="AD2736" s="44">
        <v>11089.923500000001</v>
      </c>
      <c r="AE2736" s="45">
        <f t="shared" si="5331"/>
        <v>100</v>
      </c>
      <c r="AF2736" s="43">
        <v>11308.55479</v>
      </c>
      <c r="AG2736" s="43">
        <v>0</v>
      </c>
      <c r="AH2736" s="43">
        <v>0</v>
      </c>
      <c r="AI2736" s="43">
        <v>0</v>
      </c>
      <c r="AJ2736" s="43">
        <v>0</v>
      </c>
      <c r="AK2736" s="43">
        <v>0</v>
      </c>
      <c r="AL2736" s="43">
        <f t="shared" si="5332"/>
        <v>11308.55479</v>
      </c>
      <c r="AM2736" s="43">
        <f t="shared" si="5333"/>
        <v>3388.1452100000006</v>
      </c>
      <c r="AN2736" s="19"/>
      <c r="AO2736" s="1"/>
      <c r="AP2736" s="1"/>
      <c r="AQ2736" s="1"/>
      <c r="AR2736" s="1"/>
      <c r="AS2736" s="1"/>
    </row>
    <row r="2737" ht="31.5">
      <c r="B2737" s="41" t="s">
        <v>852</v>
      </c>
      <c r="C2737" s="41" t="s">
        <v>107</v>
      </c>
      <c r="D2737" s="41" t="s">
        <v>109</v>
      </c>
      <c r="E2737" s="26" t="str">
        <f t="shared" si="5360"/>
        <v>0409</v>
      </c>
      <c r="F2737" s="41" t="s">
        <v>81</v>
      </c>
      <c r="G2737" s="41"/>
      <c r="H2737" s="42" t="s">
        <v>82</v>
      </c>
      <c r="I2737" s="43">
        <f>I2738</f>
        <v>0</v>
      </c>
      <c r="J2737" s="43">
        <f>J2738</f>
        <v>0</v>
      </c>
      <c r="K2737" s="43">
        <f>K2738</f>
        <v>0</v>
      </c>
      <c r="L2737" s="43">
        <f>L2738</f>
        <v>0</v>
      </c>
      <c r="M2737" s="43">
        <f>M2738</f>
        <v>0</v>
      </c>
      <c r="N2737" s="43">
        <f>N2738</f>
        <v>0</v>
      </c>
      <c r="O2737" s="43">
        <f>O2738</f>
        <v>0</v>
      </c>
      <c r="P2737" s="43">
        <f>P2738</f>
        <v>0</v>
      </c>
      <c r="Q2737" s="43">
        <f>Q2738</f>
        <v>0</v>
      </c>
      <c r="R2737" s="43">
        <f>R2738</f>
        <v>0</v>
      </c>
      <c r="S2737" s="43">
        <f>S2738</f>
        <v>0</v>
      </c>
      <c r="T2737" s="43">
        <f>T2738</f>
        <v>0</v>
      </c>
      <c r="U2737" s="43">
        <v>430.19400000000002</v>
      </c>
      <c r="V2737" s="43">
        <f t="shared" si="5361"/>
        <v>430.19400000000002</v>
      </c>
      <c r="W2737" s="43">
        <f>W2738</f>
        <v>430.19400000000002</v>
      </c>
      <c r="X2737" s="43">
        <f>X2738</f>
        <v>0</v>
      </c>
      <c r="Y2737" s="43">
        <f>Y2738</f>
        <v>0</v>
      </c>
      <c r="Z2737" s="43">
        <f>Z2738</f>
        <v>0</v>
      </c>
      <c r="AA2737" s="43">
        <f>AA2738</f>
        <v>0</v>
      </c>
      <c r="AB2737" s="43">
        <f>AB2738</f>
        <v>3511.8928599999999</v>
      </c>
      <c r="AC2737" s="44">
        <f>AC2738</f>
        <v>6511.8933500000003</v>
      </c>
      <c r="AD2737" s="44">
        <f>AD2738</f>
        <v>6510.9573700000001</v>
      </c>
      <c r="AE2737" s="45">
        <f t="shared" si="5331"/>
        <v>99.985626607352216</v>
      </c>
      <c r="AF2737" s="43">
        <f>AF2738</f>
        <v>6511.8933500000003</v>
      </c>
      <c r="AG2737" s="43">
        <f>AG2738</f>
        <v>0</v>
      </c>
      <c r="AH2737" s="43">
        <f>AH2738</f>
        <v>0</v>
      </c>
      <c r="AI2737" s="43">
        <f>AI2738</f>
        <v>0</v>
      </c>
      <c r="AJ2737" s="43">
        <f>AJ2738</f>
        <v>0</v>
      </c>
      <c r="AK2737" s="43">
        <f>AK2738</f>
        <v>0</v>
      </c>
      <c r="AL2737" s="43">
        <f t="shared" si="5332"/>
        <v>6511.8933500000003</v>
      </c>
      <c r="AM2737" s="43">
        <f t="shared" si="5333"/>
        <v>-6081.6993499999999</v>
      </c>
      <c r="AN2737" s="2"/>
      <c r="AR2737" s="1"/>
      <c r="AS2737" s="1"/>
    </row>
    <row r="2738" ht="47.25">
      <c r="B2738" s="41" t="s">
        <v>852</v>
      </c>
      <c r="C2738" s="41" t="s">
        <v>107</v>
      </c>
      <c r="D2738" s="41" t="s">
        <v>109</v>
      </c>
      <c r="E2738" s="26" t="str">
        <f t="shared" si="5360"/>
        <v>0409</v>
      </c>
      <c r="F2738" s="41" t="s">
        <v>381</v>
      </c>
      <c r="G2738" s="41"/>
      <c r="H2738" s="42" t="s">
        <v>382</v>
      </c>
      <c r="I2738" s="43">
        <f>I2741</f>
        <v>0</v>
      </c>
      <c r="J2738" s="43">
        <f>J2741</f>
        <v>0</v>
      </c>
      <c r="K2738" s="43">
        <f>K2741</f>
        <v>0</v>
      </c>
      <c r="L2738" s="43">
        <f>L2741</f>
        <v>0</v>
      </c>
      <c r="M2738" s="43">
        <f>M2741</f>
        <v>0</v>
      </c>
      <c r="N2738" s="43">
        <f>N2741</f>
        <v>0</v>
      </c>
      <c r="O2738" s="43">
        <f>O2741+O2739</f>
        <v>0</v>
      </c>
      <c r="P2738" s="43">
        <f>P2741+P2739</f>
        <v>0</v>
      </c>
      <c r="Q2738" s="43">
        <f>Q2741+Q2739</f>
        <v>0</v>
      </c>
      <c r="R2738" s="43">
        <f>R2741</f>
        <v>0</v>
      </c>
      <c r="S2738" s="43">
        <f>S2741</f>
        <v>0</v>
      </c>
      <c r="T2738" s="43">
        <f>T2741</f>
        <v>0</v>
      </c>
      <c r="U2738" s="43">
        <v>430.19400000000002</v>
      </c>
      <c r="V2738" s="43">
        <f t="shared" si="5361"/>
        <v>430.19400000000002</v>
      </c>
      <c r="W2738" s="43">
        <f>W2741</f>
        <v>430.19400000000002</v>
      </c>
      <c r="X2738" s="43">
        <f>X2741</f>
        <v>0</v>
      </c>
      <c r="Y2738" s="43">
        <f>Y2741</f>
        <v>0</v>
      </c>
      <c r="Z2738" s="43">
        <f>Z2741</f>
        <v>0</v>
      </c>
      <c r="AA2738" s="43">
        <f>AA2741</f>
        <v>0</v>
      </c>
      <c r="AB2738" s="43">
        <f>AB2741+AB2739</f>
        <v>3511.8928599999999</v>
      </c>
      <c r="AC2738" s="44">
        <f>AC2741+AC2739</f>
        <v>6511.8933500000003</v>
      </c>
      <c r="AD2738" s="44">
        <f>AD2741+AD2739</f>
        <v>6510.9573700000001</v>
      </c>
      <c r="AE2738" s="45">
        <f t="shared" si="5331"/>
        <v>99.985626607352216</v>
      </c>
      <c r="AF2738" s="43">
        <f>AF2741+AF2739</f>
        <v>6511.8933500000003</v>
      </c>
      <c r="AG2738" s="43">
        <f>AG2741+AG2739</f>
        <v>0</v>
      </c>
      <c r="AH2738" s="43">
        <f>AH2741+AH2739</f>
        <v>0</v>
      </c>
      <c r="AI2738" s="43">
        <f>AI2741+AI2739</f>
        <v>0</v>
      </c>
      <c r="AJ2738" s="43">
        <f>AJ2741+AJ2739</f>
        <v>0</v>
      </c>
      <c r="AK2738" s="43">
        <f>AK2741+AK2739</f>
        <v>0</v>
      </c>
      <c r="AL2738" s="43">
        <f t="shared" si="5332"/>
        <v>6511.8933500000003</v>
      </c>
      <c r="AM2738" s="43">
        <f t="shared" si="5333"/>
        <v>-6081.6993499999999</v>
      </c>
      <c r="AN2738" s="2"/>
      <c r="AO2738" s="1"/>
      <c r="AP2738" s="1"/>
      <c r="AQ2738" s="1"/>
      <c r="AR2738" s="1"/>
      <c r="AS2738" s="1"/>
    </row>
    <row r="2739" ht="31.5">
      <c r="B2739" s="41" t="s">
        <v>852</v>
      </c>
      <c r="C2739" s="41" t="s">
        <v>107</v>
      </c>
      <c r="D2739" s="41" t="s">
        <v>109</v>
      </c>
      <c r="E2739" s="26" t="str">
        <f t="shared" si="5360"/>
        <v>0409</v>
      </c>
      <c r="F2739" s="41" t="s">
        <v>381</v>
      </c>
      <c r="G2739" s="41" t="s">
        <v>177</v>
      </c>
      <c r="H2739" s="42" t="s">
        <v>178</v>
      </c>
      <c r="I2739" s="43"/>
      <c r="J2739" s="43"/>
      <c r="K2739" s="43"/>
      <c r="L2739" s="43"/>
      <c r="M2739" s="43"/>
      <c r="N2739" s="43"/>
      <c r="O2739" s="43">
        <f>O2740</f>
        <v>0</v>
      </c>
      <c r="P2739" s="43">
        <f>P2740</f>
        <v>0</v>
      </c>
      <c r="Q2739" s="43">
        <f>Q2740</f>
        <v>0</v>
      </c>
      <c r="R2739" s="43"/>
      <c r="S2739" s="43"/>
      <c r="T2739" s="43"/>
      <c r="U2739" s="43"/>
      <c r="V2739" s="43">
        <f t="shared" si="5361"/>
        <v>0</v>
      </c>
      <c r="W2739" s="43"/>
      <c r="X2739" s="43"/>
      <c r="Y2739" s="43"/>
      <c r="Z2739" s="43"/>
      <c r="AA2739" s="43"/>
      <c r="AB2739" s="43">
        <f>AB2740</f>
        <v>2829.33149</v>
      </c>
      <c r="AC2739" s="44">
        <f>AC2740</f>
        <v>2829.33149</v>
      </c>
      <c r="AD2739" s="44">
        <f>AD2740</f>
        <v>2829.33149</v>
      </c>
      <c r="AE2739" s="45">
        <f t="shared" si="5331"/>
        <v>100</v>
      </c>
      <c r="AF2739" s="43">
        <f>AF2740</f>
        <v>2829.33149</v>
      </c>
      <c r="AG2739" s="43">
        <f>AG2740</f>
        <v>0</v>
      </c>
      <c r="AH2739" s="43">
        <f>AH2740</f>
        <v>0</v>
      </c>
      <c r="AI2739" s="43">
        <f>AI2740</f>
        <v>0</v>
      </c>
      <c r="AJ2739" s="43">
        <f>AJ2740</f>
        <v>0</v>
      </c>
      <c r="AK2739" s="43">
        <f>AK2740</f>
        <v>0</v>
      </c>
      <c r="AL2739" s="43">
        <f t="shared" si="5332"/>
        <v>2829.33149</v>
      </c>
      <c r="AM2739" s="43">
        <f t="shared" si="5333"/>
        <v>-2829.33149</v>
      </c>
      <c r="AN2739" s="2"/>
      <c r="AR2739" s="1"/>
      <c r="AS2739" s="1"/>
    </row>
    <row r="2740" ht="63">
      <c r="B2740" s="41" t="s">
        <v>852</v>
      </c>
      <c r="C2740" s="41" t="s">
        <v>107</v>
      </c>
      <c r="D2740" s="41" t="s">
        <v>109</v>
      </c>
      <c r="E2740" s="26" t="str">
        <f t="shared" si="5360"/>
        <v>0409</v>
      </c>
      <c r="F2740" s="41" t="s">
        <v>381</v>
      </c>
      <c r="G2740" s="41" t="s">
        <v>373</v>
      </c>
      <c r="H2740" s="42" t="s">
        <v>374</v>
      </c>
      <c r="I2740" s="43"/>
      <c r="J2740" s="43"/>
      <c r="K2740" s="43"/>
      <c r="L2740" s="43"/>
      <c r="M2740" s="43"/>
      <c r="N2740" s="43"/>
      <c r="O2740" s="43">
        <v>0</v>
      </c>
      <c r="P2740" s="43">
        <v>0</v>
      </c>
      <c r="Q2740" s="43">
        <v>0</v>
      </c>
      <c r="R2740" s="43"/>
      <c r="S2740" s="43"/>
      <c r="T2740" s="43"/>
      <c r="U2740" s="43"/>
      <c r="V2740" s="43">
        <f t="shared" si="5361"/>
        <v>0</v>
      </c>
      <c r="W2740" s="43"/>
      <c r="X2740" s="43"/>
      <c r="Y2740" s="43"/>
      <c r="Z2740" s="43"/>
      <c r="AA2740" s="43"/>
      <c r="AB2740" s="43">
        <v>2829.33149</v>
      </c>
      <c r="AC2740" s="44">
        <v>2829.33149</v>
      </c>
      <c r="AD2740" s="44">
        <v>2829.33149</v>
      </c>
      <c r="AE2740" s="45">
        <f t="shared" si="5331"/>
        <v>100</v>
      </c>
      <c r="AF2740" s="43">
        <v>2829.33149</v>
      </c>
      <c r="AG2740" s="43">
        <v>0</v>
      </c>
      <c r="AH2740" s="43">
        <v>0</v>
      </c>
      <c r="AI2740" s="43">
        <v>0</v>
      </c>
      <c r="AJ2740" s="43">
        <v>0</v>
      </c>
      <c r="AK2740" s="43">
        <v>0</v>
      </c>
      <c r="AL2740" s="43">
        <f t="shared" si="5332"/>
        <v>2829.33149</v>
      </c>
      <c r="AM2740" s="43">
        <f t="shared" si="5333"/>
        <v>-2829.33149</v>
      </c>
      <c r="AN2740" s="2"/>
      <c r="AO2740" s="1"/>
      <c r="AP2740" s="1"/>
      <c r="AQ2740" s="1"/>
      <c r="AR2740" s="1"/>
      <c r="AS2740" s="1"/>
    </row>
    <row r="2741">
      <c r="B2741" s="41" t="s">
        <v>852</v>
      </c>
      <c r="C2741" s="41" t="s">
        <v>107</v>
      </c>
      <c r="D2741" s="41" t="s">
        <v>109</v>
      </c>
      <c r="E2741" s="26" t="str">
        <f t="shared" si="5360"/>
        <v>0409</v>
      </c>
      <c r="F2741" s="41" t="s">
        <v>381</v>
      </c>
      <c r="G2741" s="41" t="s">
        <v>59</v>
      </c>
      <c r="H2741" s="42" t="s">
        <v>60</v>
      </c>
      <c r="I2741" s="43">
        <f>I2742</f>
        <v>0</v>
      </c>
      <c r="J2741" s="43">
        <f>J2742</f>
        <v>0</v>
      </c>
      <c r="K2741" s="43">
        <f>K2742</f>
        <v>0</v>
      </c>
      <c r="L2741" s="43">
        <f>L2742</f>
        <v>0</v>
      </c>
      <c r="M2741" s="43">
        <f>M2742</f>
        <v>0</v>
      </c>
      <c r="N2741" s="43">
        <f>N2742</f>
        <v>0</v>
      </c>
      <c r="O2741" s="43">
        <f>O2742</f>
        <v>0</v>
      </c>
      <c r="P2741" s="43">
        <f>P2742</f>
        <v>0</v>
      </c>
      <c r="Q2741" s="43">
        <f>Q2742</f>
        <v>0</v>
      </c>
      <c r="R2741" s="43">
        <f>R2742</f>
        <v>0</v>
      </c>
      <c r="S2741" s="43">
        <f>S2742</f>
        <v>0</v>
      </c>
      <c r="T2741" s="43">
        <f>T2742</f>
        <v>0</v>
      </c>
      <c r="U2741" s="43">
        <v>430.19400000000002</v>
      </c>
      <c r="V2741" s="43">
        <f t="shared" si="5361"/>
        <v>430.19400000000002</v>
      </c>
      <c r="W2741" s="43">
        <f>W2742</f>
        <v>430.19400000000002</v>
      </c>
      <c r="X2741" s="43">
        <f>X2742</f>
        <v>0</v>
      </c>
      <c r="Y2741" s="43">
        <f>Y2742</f>
        <v>0</v>
      </c>
      <c r="Z2741" s="43">
        <f>Z2742</f>
        <v>0</v>
      </c>
      <c r="AA2741" s="43">
        <f>AA2742</f>
        <v>0</v>
      </c>
      <c r="AB2741" s="43">
        <f>AB2742</f>
        <v>682.56137000000001</v>
      </c>
      <c r="AC2741" s="44">
        <f>AC2742</f>
        <v>3682.5618599999998</v>
      </c>
      <c r="AD2741" s="44">
        <f>AD2742</f>
        <v>3681.6258800000001</v>
      </c>
      <c r="AE2741" s="45">
        <f t="shared" si="5331"/>
        <v>99.974583454790917</v>
      </c>
      <c r="AF2741" s="43">
        <f>AF2742</f>
        <v>3682.5618599999998</v>
      </c>
      <c r="AG2741" s="43">
        <f>AG2742</f>
        <v>0</v>
      </c>
      <c r="AH2741" s="43">
        <f>AH2742</f>
        <v>0</v>
      </c>
      <c r="AI2741" s="43">
        <f>AI2742</f>
        <v>0</v>
      </c>
      <c r="AJ2741" s="43">
        <f>AJ2742</f>
        <v>0</v>
      </c>
      <c r="AK2741" s="43">
        <f>AK2742</f>
        <v>0</v>
      </c>
      <c r="AL2741" s="43">
        <f t="shared" si="5332"/>
        <v>3682.5618599999998</v>
      </c>
      <c r="AM2741" s="43">
        <f t="shared" si="5333"/>
        <v>-3252.3678599999998</v>
      </c>
      <c r="AN2741" s="2"/>
      <c r="AO2741" s="1"/>
      <c r="AP2741" s="1"/>
      <c r="AQ2741" s="1"/>
      <c r="AR2741" s="1"/>
      <c r="AS2741" s="1"/>
    </row>
    <row r="2742" ht="63">
      <c r="B2742" s="41" t="s">
        <v>852</v>
      </c>
      <c r="C2742" s="41" t="s">
        <v>107</v>
      </c>
      <c r="D2742" s="41" t="s">
        <v>109</v>
      </c>
      <c r="E2742" s="26" t="str">
        <f t="shared" si="5360"/>
        <v>0409</v>
      </c>
      <c r="F2742" s="41" t="s">
        <v>381</v>
      </c>
      <c r="G2742" s="41" t="s">
        <v>475</v>
      </c>
      <c r="H2742" s="42" t="s">
        <v>476</v>
      </c>
      <c r="I2742" s="43"/>
      <c r="J2742" s="43"/>
      <c r="K2742" s="43"/>
      <c r="L2742" s="43"/>
      <c r="M2742" s="43"/>
      <c r="N2742" s="43"/>
      <c r="O2742" s="43">
        <v>0</v>
      </c>
      <c r="P2742" s="43">
        <v>0</v>
      </c>
      <c r="Q2742" s="43">
        <v>0</v>
      </c>
      <c r="R2742" s="43">
        <v>0</v>
      </c>
      <c r="S2742" s="43">
        <v>0</v>
      </c>
      <c r="T2742" s="43">
        <v>0</v>
      </c>
      <c r="U2742" s="43">
        <v>430.19400000000002</v>
      </c>
      <c r="V2742" s="43">
        <f t="shared" si="5361"/>
        <v>430.19400000000002</v>
      </c>
      <c r="W2742" s="43">
        <v>430.19400000000002</v>
      </c>
      <c r="X2742" s="43"/>
      <c r="Y2742" s="43"/>
      <c r="Z2742" s="43"/>
      <c r="AA2742" s="43"/>
      <c r="AB2742" s="43">
        <v>682.56137000000001</v>
      </c>
      <c r="AC2742" s="44">
        <v>3682.5618599999998</v>
      </c>
      <c r="AD2742" s="44">
        <v>3681.6258800000001</v>
      </c>
      <c r="AE2742" s="45">
        <f t="shared" si="5331"/>
        <v>99.974583454790917</v>
      </c>
      <c r="AF2742" s="43">
        <v>3682.5618599999998</v>
      </c>
      <c r="AG2742" s="43">
        <v>0</v>
      </c>
      <c r="AH2742" s="43">
        <v>0</v>
      </c>
      <c r="AI2742" s="43">
        <v>0</v>
      </c>
      <c r="AJ2742" s="43">
        <v>0</v>
      </c>
      <c r="AK2742" s="43">
        <v>0</v>
      </c>
      <c r="AL2742" s="43">
        <f t="shared" si="5332"/>
        <v>3682.5618599999998</v>
      </c>
      <c r="AM2742" s="43">
        <f t="shared" si="5333"/>
        <v>-3252.3678599999998</v>
      </c>
      <c r="AN2742" s="2"/>
      <c r="AO2742" s="1"/>
      <c r="AP2742" s="1"/>
      <c r="AQ2742" s="1"/>
      <c r="AR2742" s="1"/>
      <c r="AS2742" s="1"/>
    </row>
    <row r="2743" s="33" customFormat="1">
      <c r="B2743" s="34" t="s">
        <v>852</v>
      </c>
      <c r="C2743" s="34" t="s">
        <v>107</v>
      </c>
      <c r="D2743" s="34" t="s">
        <v>155</v>
      </c>
      <c r="E2743" s="35" t="str">
        <f t="shared" si="5360"/>
        <v>0412</v>
      </c>
      <c r="F2743" s="34"/>
      <c r="G2743" s="34"/>
      <c r="H2743" s="36" t="s">
        <v>156</v>
      </c>
      <c r="I2743" s="37">
        <f>I2744+I2750</f>
        <v>3626.9000000000001</v>
      </c>
      <c r="J2743" s="37">
        <f>J2744+J2750</f>
        <v>575.29999999999995</v>
      </c>
      <c r="K2743" s="37">
        <f>K2744+K2750</f>
        <v>587.79999999999995</v>
      </c>
      <c r="L2743" s="37">
        <f>L2744+L2750</f>
        <v>0</v>
      </c>
      <c r="M2743" s="37">
        <f>M2744+M2750</f>
        <v>0</v>
      </c>
      <c r="N2743" s="37">
        <f>N2744+N2750</f>
        <v>0</v>
      </c>
      <c r="O2743" s="37">
        <f>O2744+O2750</f>
        <v>0</v>
      </c>
      <c r="P2743" s="37">
        <f>P2744+P2750</f>
        <v>-608.67700000000002</v>
      </c>
      <c r="Q2743" s="37">
        <f>Q2744+Q2750</f>
        <v>0</v>
      </c>
      <c r="R2743" s="37">
        <f>R2744+R2750</f>
        <v>3253.078</v>
      </c>
      <c r="S2743" s="37">
        <f>S2744+S2750</f>
        <v>0</v>
      </c>
      <c r="T2743" s="37">
        <f>T2744+T2750</f>
        <v>0</v>
      </c>
      <c r="U2743" s="37">
        <v>1184.7429999999999</v>
      </c>
      <c r="V2743" s="37">
        <f t="shared" si="5361"/>
        <v>7456.0439999999999</v>
      </c>
      <c r="W2743" s="37">
        <f>W2744+W2750</f>
        <v>1184.7429999999999</v>
      </c>
      <c r="X2743" s="37">
        <f>X2744+X2750</f>
        <v>0</v>
      </c>
      <c r="Y2743" s="37">
        <f>Y2744+Y2750</f>
        <v>0</v>
      </c>
      <c r="Z2743" s="37">
        <f>Z2744+Z2750</f>
        <v>0</v>
      </c>
      <c r="AA2743" s="37">
        <f>AA2744+AA2750</f>
        <v>0</v>
      </c>
      <c r="AB2743" s="37">
        <f>AB2744+AB2750</f>
        <v>2370.1955200000002</v>
      </c>
      <c r="AC2743" s="38">
        <f>AC2744+AC2750</f>
        <v>5899.1697400000003</v>
      </c>
      <c r="AD2743" s="38">
        <f>AD2744+AD2750</f>
        <v>5891.6697400000003</v>
      </c>
      <c r="AE2743" s="39">
        <f t="shared" si="5331"/>
        <v>99.87286346502043</v>
      </c>
      <c r="AF2743" s="37">
        <f>AF2744+AF2750</f>
        <v>6652.4525299999996</v>
      </c>
      <c r="AG2743" s="37">
        <f>AG2744+AG2750</f>
        <v>0</v>
      </c>
      <c r="AH2743" s="37">
        <f>AH2744+AH2750</f>
        <v>0</v>
      </c>
      <c r="AI2743" s="37">
        <f>AI2744+AI2750</f>
        <v>0</v>
      </c>
      <c r="AJ2743" s="37">
        <f>AJ2744+AJ2750</f>
        <v>0</v>
      </c>
      <c r="AK2743" s="37">
        <f>AK2744+AK2750</f>
        <v>0</v>
      </c>
      <c r="AL2743" s="37">
        <f t="shared" si="5332"/>
        <v>6652.4525299999996</v>
      </c>
      <c r="AM2743" s="37">
        <f t="shared" si="5333"/>
        <v>803.5914700000003</v>
      </c>
      <c r="AN2743" s="40"/>
      <c r="AO2743" s="33"/>
      <c r="AP2743" s="33"/>
      <c r="AQ2743" s="33"/>
      <c r="AR2743" s="33"/>
      <c r="AS2743" s="33"/>
    </row>
    <row r="2744" ht="31.5">
      <c r="B2744" s="41" t="s">
        <v>852</v>
      </c>
      <c r="C2744" s="41" t="s">
        <v>107</v>
      </c>
      <c r="D2744" s="41" t="s">
        <v>155</v>
      </c>
      <c r="E2744" s="26" t="str">
        <f t="shared" si="5360"/>
        <v>0412</v>
      </c>
      <c r="F2744" s="41" t="s">
        <v>119</v>
      </c>
      <c r="G2744" s="41"/>
      <c r="H2744" s="42" t="s">
        <v>120</v>
      </c>
      <c r="I2744" s="43">
        <f t="shared" ref="I2744:I2748" si="5362">I2745</f>
        <v>319.5</v>
      </c>
      <c r="J2744" s="43">
        <f t="shared" ref="J2744:J2748" si="5363">J2745</f>
        <v>325.30000000000001</v>
      </c>
      <c r="K2744" s="43">
        <f t="shared" ref="K2744:K2748" si="5364">K2745</f>
        <v>337.79999999999995</v>
      </c>
      <c r="L2744" s="43">
        <f t="shared" ref="L2744:L2752" si="5365">L2745</f>
        <v>0</v>
      </c>
      <c r="M2744" s="43">
        <f t="shared" ref="M2744:M2752" si="5366">M2745</f>
        <v>0</v>
      </c>
      <c r="N2744" s="43">
        <f t="shared" ref="N2744:N2752" si="5367">N2745</f>
        <v>0</v>
      </c>
      <c r="O2744" s="43">
        <f t="shared" ref="O2744:O2750" si="5368">O2745</f>
        <v>0</v>
      </c>
      <c r="P2744" s="43">
        <f t="shared" ref="P2744:P2750" si="5369">P2745</f>
        <v>0</v>
      </c>
      <c r="Q2744" s="43">
        <f t="shared" ref="Q2744:Q2752" si="5370">Q2745</f>
        <v>0</v>
      </c>
      <c r="R2744" s="43">
        <f t="shared" ref="R2744:R2748" si="5371">R2745</f>
        <v>216.66700000000003</v>
      </c>
      <c r="S2744" s="43">
        <f t="shared" ref="S2744:S2752" si="5372">S2745</f>
        <v>0</v>
      </c>
      <c r="T2744" s="43">
        <f t="shared" ref="T2744:T2752" si="5373">T2745</f>
        <v>0</v>
      </c>
      <c r="U2744" s="43">
        <v>97.5</v>
      </c>
      <c r="V2744" s="43">
        <f t="shared" si="5361"/>
        <v>633.66700000000003</v>
      </c>
      <c r="W2744" s="43">
        <f t="shared" ref="W2744:W2752" si="5374">W2745</f>
        <v>97.5</v>
      </c>
      <c r="X2744" s="43">
        <f t="shared" ref="X2744:X2752" si="5375">X2745</f>
        <v>0</v>
      </c>
      <c r="Y2744" s="43">
        <f t="shared" ref="Y2744:Y2752" si="5376">Y2745</f>
        <v>0</v>
      </c>
      <c r="Z2744" s="43">
        <f t="shared" ref="Z2744:Z2752" si="5377">Z2745</f>
        <v>0</v>
      </c>
      <c r="AA2744" s="43">
        <f t="shared" ref="AA2744:AA2752" si="5378">AA2745</f>
        <v>0</v>
      </c>
      <c r="AB2744" s="43">
        <f t="shared" ref="AB2744:AB2750" si="5379">AB2745</f>
        <v>0</v>
      </c>
      <c r="AC2744" s="44">
        <f t="shared" ref="AC2744:AC2750" si="5380">AC2745</f>
        <v>321.48635000000002</v>
      </c>
      <c r="AD2744" s="44">
        <f t="shared" ref="AD2744:AD2750" si="5381">AD2745</f>
        <v>313.98635000000002</v>
      </c>
      <c r="AE2744" s="45">
        <f t="shared" si="5331"/>
        <v>97.667086020915036</v>
      </c>
      <c r="AF2744" s="43">
        <f t="shared" ref="AF2744:AF2750" si="5382">AF2745</f>
        <v>451.61324000000002</v>
      </c>
      <c r="AG2744" s="43">
        <f t="shared" ref="AG2744:AG2750" si="5383">AG2745</f>
        <v>0</v>
      </c>
      <c r="AH2744" s="43">
        <f t="shared" ref="AH2744:AH2750" si="5384">AH2745</f>
        <v>0</v>
      </c>
      <c r="AI2744" s="43">
        <f t="shared" ref="AI2744:AI2750" si="5385">AI2745</f>
        <v>0</v>
      </c>
      <c r="AJ2744" s="43">
        <f t="shared" ref="AJ2744:AJ2750" si="5386">AJ2745</f>
        <v>0</v>
      </c>
      <c r="AK2744" s="43">
        <f t="shared" ref="AK2744:AK2750" si="5387">AK2745</f>
        <v>0</v>
      </c>
      <c r="AL2744" s="43">
        <f t="shared" si="5332"/>
        <v>451.61324000000002</v>
      </c>
      <c r="AM2744" s="43">
        <f t="shared" si="5333"/>
        <v>182.05376000000001</v>
      </c>
      <c r="AN2744" s="2"/>
      <c r="AO2744" s="1"/>
      <c r="AP2744" s="1"/>
      <c r="AQ2744" s="1"/>
      <c r="AR2744" s="1"/>
      <c r="AS2744" s="1"/>
    </row>
    <row r="2745" ht="47.25">
      <c r="B2745" s="41" t="s">
        <v>852</v>
      </c>
      <c r="C2745" s="41" t="s">
        <v>107</v>
      </c>
      <c r="D2745" s="41" t="s">
        <v>155</v>
      </c>
      <c r="E2745" s="26" t="str">
        <f t="shared" si="5360"/>
        <v>0412</v>
      </c>
      <c r="F2745" s="41" t="s">
        <v>128</v>
      </c>
      <c r="G2745" s="41"/>
      <c r="H2745" s="42" t="s">
        <v>129</v>
      </c>
      <c r="I2745" s="43">
        <f t="shared" si="5362"/>
        <v>319.5</v>
      </c>
      <c r="J2745" s="43">
        <f t="shared" si="5363"/>
        <v>325.30000000000001</v>
      </c>
      <c r="K2745" s="43">
        <f t="shared" si="5364"/>
        <v>337.79999999999995</v>
      </c>
      <c r="L2745" s="43">
        <f t="shared" si="5365"/>
        <v>0</v>
      </c>
      <c r="M2745" s="43">
        <f t="shared" si="5366"/>
        <v>0</v>
      </c>
      <c r="N2745" s="43">
        <f t="shared" si="5367"/>
        <v>0</v>
      </c>
      <c r="O2745" s="43">
        <f t="shared" si="5368"/>
        <v>0</v>
      </c>
      <c r="P2745" s="43">
        <f t="shared" si="5369"/>
        <v>0</v>
      </c>
      <c r="Q2745" s="43">
        <f t="shared" si="5370"/>
        <v>0</v>
      </c>
      <c r="R2745" s="43">
        <f t="shared" si="5371"/>
        <v>216.66700000000003</v>
      </c>
      <c r="S2745" s="43">
        <f t="shared" si="5372"/>
        <v>0</v>
      </c>
      <c r="T2745" s="43">
        <f t="shared" si="5373"/>
        <v>0</v>
      </c>
      <c r="U2745" s="43">
        <v>97.5</v>
      </c>
      <c r="V2745" s="43">
        <f t="shared" si="5361"/>
        <v>633.66700000000003</v>
      </c>
      <c r="W2745" s="43">
        <f t="shared" si="5374"/>
        <v>97.5</v>
      </c>
      <c r="X2745" s="43">
        <f t="shared" si="5375"/>
        <v>0</v>
      </c>
      <c r="Y2745" s="43">
        <f t="shared" si="5376"/>
        <v>0</v>
      </c>
      <c r="Z2745" s="43">
        <f t="shared" si="5377"/>
        <v>0</v>
      </c>
      <c r="AA2745" s="43">
        <f t="shared" si="5378"/>
        <v>0</v>
      </c>
      <c r="AB2745" s="43">
        <f t="shared" si="5379"/>
        <v>0</v>
      </c>
      <c r="AC2745" s="44">
        <f t="shared" si="5380"/>
        <v>321.48635000000002</v>
      </c>
      <c r="AD2745" s="44">
        <f t="shared" si="5381"/>
        <v>313.98635000000002</v>
      </c>
      <c r="AE2745" s="45">
        <f t="shared" si="5331"/>
        <v>97.667086020915036</v>
      </c>
      <c r="AF2745" s="43">
        <f t="shared" si="5382"/>
        <v>451.61324000000002</v>
      </c>
      <c r="AG2745" s="43">
        <f t="shared" si="5383"/>
        <v>0</v>
      </c>
      <c r="AH2745" s="43">
        <f t="shared" si="5384"/>
        <v>0</v>
      </c>
      <c r="AI2745" s="43">
        <f t="shared" si="5385"/>
        <v>0</v>
      </c>
      <c r="AJ2745" s="43">
        <f t="shared" si="5386"/>
        <v>0</v>
      </c>
      <c r="AK2745" s="43">
        <f t="shared" si="5387"/>
        <v>0</v>
      </c>
      <c r="AL2745" s="43">
        <f t="shared" si="5332"/>
        <v>451.61324000000002</v>
      </c>
      <c r="AM2745" s="43">
        <f t="shared" si="5333"/>
        <v>182.05376000000001</v>
      </c>
      <c r="AN2745" s="2"/>
      <c r="AO2745" s="1"/>
      <c r="AP2745" s="1"/>
      <c r="AQ2745" s="1"/>
      <c r="AR2745" s="1"/>
      <c r="AS2745" s="1"/>
    </row>
    <row r="2746" ht="47.25">
      <c r="B2746" s="41" t="s">
        <v>852</v>
      </c>
      <c r="C2746" s="41" t="s">
        <v>107</v>
      </c>
      <c r="D2746" s="41" t="s">
        <v>155</v>
      </c>
      <c r="E2746" s="26" t="str">
        <f t="shared" si="5360"/>
        <v>0412</v>
      </c>
      <c r="F2746" s="41" t="s">
        <v>130</v>
      </c>
      <c r="G2746" s="41"/>
      <c r="H2746" s="42" t="s">
        <v>131</v>
      </c>
      <c r="I2746" s="43">
        <f t="shared" si="5362"/>
        <v>319.5</v>
      </c>
      <c r="J2746" s="43">
        <f t="shared" si="5363"/>
        <v>325.30000000000001</v>
      </c>
      <c r="K2746" s="43">
        <f t="shared" si="5364"/>
        <v>337.79999999999995</v>
      </c>
      <c r="L2746" s="43">
        <f t="shared" si="5365"/>
        <v>0</v>
      </c>
      <c r="M2746" s="43">
        <f t="shared" si="5366"/>
        <v>0</v>
      </c>
      <c r="N2746" s="43">
        <f t="shared" si="5367"/>
        <v>0</v>
      </c>
      <c r="O2746" s="43">
        <f t="shared" si="5368"/>
        <v>0</v>
      </c>
      <c r="P2746" s="43">
        <f t="shared" si="5369"/>
        <v>0</v>
      </c>
      <c r="Q2746" s="43">
        <f t="shared" si="5370"/>
        <v>0</v>
      </c>
      <c r="R2746" s="43">
        <f t="shared" si="5371"/>
        <v>216.66700000000003</v>
      </c>
      <c r="S2746" s="43">
        <f t="shared" si="5372"/>
        <v>0</v>
      </c>
      <c r="T2746" s="43">
        <f t="shared" si="5373"/>
        <v>0</v>
      </c>
      <c r="U2746" s="43">
        <v>97.5</v>
      </c>
      <c r="V2746" s="43">
        <f t="shared" si="5361"/>
        <v>633.66700000000003</v>
      </c>
      <c r="W2746" s="43">
        <f t="shared" si="5374"/>
        <v>97.5</v>
      </c>
      <c r="X2746" s="43">
        <f t="shared" si="5375"/>
        <v>0</v>
      </c>
      <c r="Y2746" s="43">
        <f t="shared" si="5376"/>
        <v>0</v>
      </c>
      <c r="Z2746" s="43">
        <f t="shared" si="5377"/>
        <v>0</v>
      </c>
      <c r="AA2746" s="43">
        <f t="shared" si="5378"/>
        <v>0</v>
      </c>
      <c r="AB2746" s="43">
        <f t="shared" si="5379"/>
        <v>0</v>
      </c>
      <c r="AC2746" s="44">
        <f t="shared" si="5380"/>
        <v>321.48635000000002</v>
      </c>
      <c r="AD2746" s="44">
        <f t="shared" si="5381"/>
        <v>313.98635000000002</v>
      </c>
      <c r="AE2746" s="45">
        <f t="shared" si="5331"/>
        <v>97.667086020915036</v>
      </c>
      <c r="AF2746" s="43">
        <f t="shared" si="5382"/>
        <v>451.61324000000002</v>
      </c>
      <c r="AG2746" s="43">
        <f t="shared" si="5383"/>
        <v>0</v>
      </c>
      <c r="AH2746" s="43">
        <f t="shared" si="5384"/>
        <v>0</v>
      </c>
      <c r="AI2746" s="43">
        <f t="shared" si="5385"/>
        <v>0</v>
      </c>
      <c r="AJ2746" s="43">
        <f t="shared" si="5386"/>
        <v>0</v>
      </c>
      <c r="AK2746" s="43">
        <f t="shared" si="5387"/>
        <v>0</v>
      </c>
      <c r="AL2746" s="43">
        <f t="shared" si="5332"/>
        <v>451.61324000000002</v>
      </c>
      <c r="AM2746" s="43">
        <f t="shared" si="5333"/>
        <v>182.05376000000001</v>
      </c>
      <c r="AN2746" s="2"/>
      <c r="AR2746" s="1"/>
      <c r="AS2746" s="1"/>
    </row>
    <row r="2747" ht="63">
      <c r="B2747" s="41" t="s">
        <v>852</v>
      </c>
      <c r="C2747" s="41" t="s">
        <v>107</v>
      </c>
      <c r="D2747" s="41" t="s">
        <v>155</v>
      </c>
      <c r="E2747" s="26" t="str">
        <f t="shared" si="5360"/>
        <v>0412</v>
      </c>
      <c r="F2747" s="41" t="s">
        <v>771</v>
      </c>
      <c r="G2747" s="41"/>
      <c r="H2747" s="42" t="s">
        <v>772</v>
      </c>
      <c r="I2747" s="43">
        <f t="shared" si="5362"/>
        <v>319.5</v>
      </c>
      <c r="J2747" s="43">
        <f t="shared" si="5363"/>
        <v>325.30000000000001</v>
      </c>
      <c r="K2747" s="43">
        <f t="shared" si="5364"/>
        <v>337.79999999999995</v>
      </c>
      <c r="L2747" s="43">
        <f t="shared" si="5365"/>
        <v>0</v>
      </c>
      <c r="M2747" s="43">
        <f t="shared" si="5366"/>
        <v>0</v>
      </c>
      <c r="N2747" s="43">
        <f t="shared" si="5367"/>
        <v>0</v>
      </c>
      <c r="O2747" s="43">
        <f t="shared" si="5368"/>
        <v>0</v>
      </c>
      <c r="P2747" s="43">
        <f t="shared" si="5369"/>
        <v>0</v>
      </c>
      <c r="Q2747" s="43">
        <f t="shared" si="5370"/>
        <v>0</v>
      </c>
      <c r="R2747" s="43">
        <f t="shared" si="5371"/>
        <v>216.66700000000003</v>
      </c>
      <c r="S2747" s="43">
        <f t="shared" si="5372"/>
        <v>0</v>
      </c>
      <c r="T2747" s="43">
        <f t="shared" si="5373"/>
        <v>0</v>
      </c>
      <c r="U2747" s="43">
        <v>97.5</v>
      </c>
      <c r="V2747" s="43">
        <f t="shared" si="5361"/>
        <v>633.66700000000003</v>
      </c>
      <c r="W2747" s="43">
        <f t="shared" si="5374"/>
        <v>97.5</v>
      </c>
      <c r="X2747" s="43">
        <f t="shared" si="5375"/>
        <v>0</v>
      </c>
      <c r="Y2747" s="43">
        <f t="shared" si="5376"/>
        <v>0</v>
      </c>
      <c r="Z2747" s="43">
        <f t="shared" si="5377"/>
        <v>0</v>
      </c>
      <c r="AA2747" s="43">
        <f t="shared" si="5378"/>
        <v>0</v>
      </c>
      <c r="AB2747" s="43">
        <f t="shared" si="5379"/>
        <v>0</v>
      </c>
      <c r="AC2747" s="44">
        <f t="shared" si="5380"/>
        <v>321.48635000000002</v>
      </c>
      <c r="AD2747" s="44">
        <f t="shared" si="5381"/>
        <v>313.98635000000002</v>
      </c>
      <c r="AE2747" s="45">
        <f t="shared" si="5331"/>
        <v>97.667086020915036</v>
      </c>
      <c r="AF2747" s="43">
        <f t="shared" si="5382"/>
        <v>451.61324000000002</v>
      </c>
      <c r="AG2747" s="43">
        <f t="shared" si="5383"/>
        <v>0</v>
      </c>
      <c r="AH2747" s="43">
        <f t="shared" si="5384"/>
        <v>0</v>
      </c>
      <c r="AI2747" s="43">
        <f t="shared" si="5385"/>
        <v>0</v>
      </c>
      <c r="AJ2747" s="43">
        <f t="shared" si="5386"/>
        <v>0</v>
      </c>
      <c r="AK2747" s="43">
        <f t="shared" si="5387"/>
        <v>0</v>
      </c>
      <c r="AL2747" s="43">
        <f t="shared" si="5332"/>
        <v>451.61324000000002</v>
      </c>
      <c r="AM2747" s="43">
        <f t="shared" si="5333"/>
        <v>182.05376000000001</v>
      </c>
      <c r="AN2747" s="2"/>
      <c r="AO2747" s="1"/>
      <c r="AP2747" s="1"/>
      <c r="AQ2747" s="1"/>
      <c r="AR2747" s="1"/>
      <c r="AS2747" s="1"/>
    </row>
    <row r="2748" ht="31.5">
      <c r="B2748" s="41" t="s">
        <v>852</v>
      </c>
      <c r="C2748" s="41" t="s">
        <v>107</v>
      </c>
      <c r="D2748" s="41" t="s">
        <v>155</v>
      </c>
      <c r="E2748" s="26" t="str">
        <f t="shared" si="5360"/>
        <v>0412</v>
      </c>
      <c r="F2748" s="41" t="s">
        <v>771</v>
      </c>
      <c r="G2748" s="41" t="s">
        <v>53</v>
      </c>
      <c r="H2748" s="42" t="s">
        <v>54</v>
      </c>
      <c r="I2748" s="43">
        <f t="shared" si="5362"/>
        <v>319.5</v>
      </c>
      <c r="J2748" s="43">
        <f t="shared" si="5363"/>
        <v>325.30000000000001</v>
      </c>
      <c r="K2748" s="43">
        <f t="shared" si="5364"/>
        <v>337.79999999999995</v>
      </c>
      <c r="L2748" s="43">
        <f t="shared" si="5365"/>
        <v>0</v>
      </c>
      <c r="M2748" s="43">
        <f t="shared" si="5366"/>
        <v>0</v>
      </c>
      <c r="N2748" s="43">
        <f t="shared" si="5367"/>
        <v>0</v>
      </c>
      <c r="O2748" s="43">
        <f t="shared" si="5368"/>
        <v>0</v>
      </c>
      <c r="P2748" s="43">
        <f t="shared" si="5369"/>
        <v>0</v>
      </c>
      <c r="Q2748" s="43">
        <f t="shared" si="5370"/>
        <v>0</v>
      </c>
      <c r="R2748" s="43">
        <f t="shared" si="5371"/>
        <v>216.66700000000003</v>
      </c>
      <c r="S2748" s="43">
        <f t="shared" si="5372"/>
        <v>0</v>
      </c>
      <c r="T2748" s="43">
        <f t="shared" si="5373"/>
        <v>0</v>
      </c>
      <c r="U2748" s="43">
        <v>97.5</v>
      </c>
      <c r="V2748" s="43">
        <f t="shared" si="5361"/>
        <v>633.66700000000003</v>
      </c>
      <c r="W2748" s="43">
        <f t="shared" si="5374"/>
        <v>97.5</v>
      </c>
      <c r="X2748" s="43">
        <f t="shared" si="5375"/>
        <v>0</v>
      </c>
      <c r="Y2748" s="43">
        <f t="shared" si="5376"/>
        <v>0</v>
      </c>
      <c r="Z2748" s="43">
        <f t="shared" si="5377"/>
        <v>0</v>
      </c>
      <c r="AA2748" s="43">
        <f t="shared" si="5378"/>
        <v>0</v>
      </c>
      <c r="AB2748" s="43">
        <f t="shared" si="5379"/>
        <v>0</v>
      </c>
      <c r="AC2748" s="44">
        <f t="shared" si="5380"/>
        <v>321.48635000000002</v>
      </c>
      <c r="AD2748" s="44">
        <f t="shared" si="5381"/>
        <v>313.98635000000002</v>
      </c>
      <c r="AE2748" s="45">
        <f t="shared" si="5331"/>
        <v>97.667086020915036</v>
      </c>
      <c r="AF2748" s="43">
        <f t="shared" si="5382"/>
        <v>451.61324000000002</v>
      </c>
      <c r="AG2748" s="43">
        <f t="shared" si="5383"/>
        <v>0</v>
      </c>
      <c r="AH2748" s="43">
        <f t="shared" si="5384"/>
        <v>0</v>
      </c>
      <c r="AI2748" s="43">
        <f t="shared" si="5385"/>
        <v>0</v>
      </c>
      <c r="AJ2748" s="43">
        <f t="shared" si="5386"/>
        <v>0</v>
      </c>
      <c r="AK2748" s="43">
        <f t="shared" si="5387"/>
        <v>0</v>
      </c>
      <c r="AL2748" s="43">
        <f t="shared" si="5332"/>
        <v>451.61324000000002</v>
      </c>
      <c r="AM2748" s="43">
        <f t="shared" si="5333"/>
        <v>182.05376000000001</v>
      </c>
      <c r="AN2748" s="2"/>
      <c r="AO2748" s="1"/>
      <c r="AP2748" s="1"/>
      <c r="AQ2748" s="1"/>
      <c r="AR2748" s="1"/>
      <c r="AS2748" s="1"/>
    </row>
    <row r="2749" ht="31.5">
      <c r="B2749" s="41" t="s">
        <v>852</v>
      </c>
      <c r="C2749" s="41" t="s">
        <v>107</v>
      </c>
      <c r="D2749" s="41" t="s">
        <v>155</v>
      </c>
      <c r="E2749" s="26" t="str">
        <f t="shared" si="5360"/>
        <v>0412</v>
      </c>
      <c r="F2749" s="41" t="s">
        <v>771</v>
      </c>
      <c r="G2749" s="41" t="s">
        <v>55</v>
      </c>
      <c r="H2749" s="42" t="s">
        <v>56</v>
      </c>
      <c r="I2749" s="43">
        <f>489.7+5.5-175.7</f>
        <v>319.5</v>
      </c>
      <c r="J2749" s="43">
        <f>445.1+5.7-125.5</f>
        <v>325.30000000000001</v>
      </c>
      <c r="K2749" s="43">
        <f>443.5+5.9-111.6</f>
        <v>337.79999999999995</v>
      </c>
      <c r="L2749" s="43"/>
      <c r="M2749" s="43"/>
      <c r="N2749" s="43"/>
      <c r="O2749" s="43">
        <v>0</v>
      </c>
      <c r="P2749" s="43">
        <v>0</v>
      </c>
      <c r="Q2749" s="43">
        <v>0</v>
      </c>
      <c r="R2749" s="43">
        <f>633.085+216.667-633.085</f>
        <v>216.66700000000003</v>
      </c>
      <c r="S2749" s="43">
        <v>0</v>
      </c>
      <c r="T2749" s="43">
        <v>0</v>
      </c>
      <c r="U2749" s="43">
        <v>97.5</v>
      </c>
      <c r="V2749" s="43">
        <f t="shared" si="5361"/>
        <v>633.66700000000003</v>
      </c>
      <c r="W2749" s="43">
        <v>97.5</v>
      </c>
      <c r="X2749" s="43"/>
      <c r="Y2749" s="43"/>
      <c r="Z2749" s="43"/>
      <c r="AA2749" s="43"/>
      <c r="AB2749" s="43">
        <v>0</v>
      </c>
      <c r="AC2749" s="44">
        <v>321.48635000000002</v>
      </c>
      <c r="AD2749" s="44">
        <v>313.98635000000002</v>
      </c>
      <c r="AE2749" s="45">
        <f t="shared" si="5331"/>
        <v>97.667086020915036</v>
      </c>
      <c r="AF2749" s="43">
        <v>451.61324000000002</v>
      </c>
      <c r="AG2749" s="43">
        <v>0</v>
      </c>
      <c r="AH2749" s="43">
        <v>0</v>
      </c>
      <c r="AI2749" s="43">
        <v>0</v>
      </c>
      <c r="AJ2749" s="43">
        <v>0</v>
      </c>
      <c r="AK2749" s="43">
        <v>0</v>
      </c>
      <c r="AL2749" s="43">
        <f t="shared" si="5332"/>
        <v>451.61324000000002</v>
      </c>
      <c r="AM2749" s="43">
        <f t="shared" si="5333"/>
        <v>182.05376000000001</v>
      </c>
      <c r="AN2749" s="2"/>
      <c r="AO2749" s="1"/>
      <c r="AP2749" s="1"/>
      <c r="AQ2749" s="1"/>
      <c r="AR2749" s="1"/>
      <c r="AS2749" s="1"/>
    </row>
    <row r="2750" ht="31.5">
      <c r="B2750" s="41" t="s">
        <v>852</v>
      </c>
      <c r="C2750" s="41" t="s">
        <v>107</v>
      </c>
      <c r="D2750" s="41" t="s">
        <v>155</v>
      </c>
      <c r="E2750" s="26" t="str">
        <f t="shared" si="5360"/>
        <v>0412</v>
      </c>
      <c r="F2750" s="41" t="s">
        <v>157</v>
      </c>
      <c r="G2750" s="41"/>
      <c r="H2750" s="42" t="s">
        <v>158</v>
      </c>
      <c r="I2750" s="43">
        <f t="shared" ref="I2750:I2752" si="5388">I2751</f>
        <v>3307.4000000000001</v>
      </c>
      <c r="J2750" s="43">
        <f t="shared" ref="J2750:J2752" si="5389">J2751</f>
        <v>250</v>
      </c>
      <c r="K2750" s="43">
        <f t="shared" ref="K2750:K2752" si="5390">K2751</f>
        <v>250</v>
      </c>
      <c r="L2750" s="43">
        <f t="shared" si="5365"/>
        <v>0</v>
      </c>
      <c r="M2750" s="43">
        <f t="shared" si="5366"/>
        <v>0</v>
      </c>
      <c r="N2750" s="43">
        <f t="shared" si="5367"/>
        <v>0</v>
      </c>
      <c r="O2750" s="43">
        <f t="shared" si="5368"/>
        <v>0</v>
      </c>
      <c r="P2750" s="43">
        <f t="shared" si="5369"/>
        <v>-608.67700000000002</v>
      </c>
      <c r="Q2750" s="43">
        <f t="shared" si="5370"/>
        <v>0</v>
      </c>
      <c r="R2750" s="43">
        <f t="shared" ref="R2750:R2752" si="5391">R2751</f>
        <v>3036.4110000000001</v>
      </c>
      <c r="S2750" s="43">
        <f t="shared" si="5372"/>
        <v>0</v>
      </c>
      <c r="T2750" s="43">
        <f t="shared" si="5373"/>
        <v>0</v>
      </c>
      <c r="U2750" s="43">
        <v>1087.2429999999999</v>
      </c>
      <c r="V2750" s="43">
        <f t="shared" si="5361"/>
        <v>6822.3770000000004</v>
      </c>
      <c r="W2750" s="43">
        <f t="shared" si="5374"/>
        <v>1087.2429999999999</v>
      </c>
      <c r="X2750" s="43">
        <f t="shared" si="5375"/>
        <v>0</v>
      </c>
      <c r="Y2750" s="43">
        <f t="shared" si="5376"/>
        <v>0</v>
      </c>
      <c r="Z2750" s="43">
        <f t="shared" si="5377"/>
        <v>0</v>
      </c>
      <c r="AA2750" s="43">
        <f t="shared" si="5378"/>
        <v>0</v>
      </c>
      <c r="AB2750" s="43">
        <f t="shared" si="5379"/>
        <v>2370.1955200000002</v>
      </c>
      <c r="AC2750" s="44">
        <f t="shared" si="5380"/>
        <v>5577.6833900000001</v>
      </c>
      <c r="AD2750" s="44">
        <f t="shared" si="5381"/>
        <v>5577.6833900000001</v>
      </c>
      <c r="AE2750" s="45">
        <f t="shared" si="5331"/>
        <v>100</v>
      </c>
      <c r="AF2750" s="43">
        <f t="shared" si="5382"/>
        <v>6200.8392899999999</v>
      </c>
      <c r="AG2750" s="43">
        <f t="shared" si="5383"/>
        <v>0</v>
      </c>
      <c r="AH2750" s="43">
        <f t="shared" si="5384"/>
        <v>0</v>
      </c>
      <c r="AI2750" s="43">
        <f t="shared" si="5385"/>
        <v>0</v>
      </c>
      <c r="AJ2750" s="43">
        <f t="shared" si="5386"/>
        <v>0</v>
      </c>
      <c r="AK2750" s="43">
        <f t="shared" si="5387"/>
        <v>0</v>
      </c>
      <c r="AL2750" s="43">
        <f t="shared" si="5332"/>
        <v>6200.8392899999999</v>
      </c>
      <c r="AM2750" s="43">
        <f t="shared" si="5333"/>
        <v>621.53771000000052</v>
      </c>
      <c r="AN2750" s="2"/>
      <c r="AO2750" s="1"/>
      <c r="AP2750" s="1"/>
      <c r="AQ2750" s="1"/>
      <c r="AR2750" s="1"/>
      <c r="AS2750" s="1"/>
    </row>
    <row r="2751" ht="31.5">
      <c r="B2751" s="41" t="s">
        <v>852</v>
      </c>
      <c r="C2751" s="41" t="s">
        <v>107</v>
      </c>
      <c r="D2751" s="41" t="s">
        <v>155</v>
      </c>
      <c r="E2751" s="26" t="str">
        <f t="shared" si="5360"/>
        <v>0412</v>
      </c>
      <c r="F2751" s="41" t="s">
        <v>169</v>
      </c>
      <c r="G2751" s="41"/>
      <c r="H2751" s="42" t="s">
        <v>170</v>
      </c>
      <c r="I2751" s="43">
        <f t="shared" si="5388"/>
        <v>3307.4000000000001</v>
      </c>
      <c r="J2751" s="43">
        <f t="shared" si="5389"/>
        <v>250</v>
      </c>
      <c r="K2751" s="43">
        <f t="shared" si="5390"/>
        <v>250</v>
      </c>
      <c r="L2751" s="43">
        <f t="shared" si="5365"/>
        <v>0</v>
      </c>
      <c r="M2751" s="43">
        <f t="shared" si="5366"/>
        <v>0</v>
      </c>
      <c r="N2751" s="43">
        <f t="shared" si="5367"/>
        <v>0</v>
      </c>
      <c r="O2751" s="43">
        <f>O2752+O2758</f>
        <v>0</v>
      </c>
      <c r="P2751" s="43">
        <f>P2752+P2758</f>
        <v>-608.67700000000002</v>
      </c>
      <c r="Q2751" s="43">
        <f t="shared" si="5370"/>
        <v>0</v>
      </c>
      <c r="R2751" s="43">
        <f t="shared" si="5391"/>
        <v>3036.4110000000001</v>
      </c>
      <c r="S2751" s="43">
        <f t="shared" si="5372"/>
        <v>0</v>
      </c>
      <c r="T2751" s="43">
        <f t="shared" si="5373"/>
        <v>0</v>
      </c>
      <c r="U2751" s="43">
        <v>1087.2429999999999</v>
      </c>
      <c r="V2751" s="43">
        <f t="shared" si="5361"/>
        <v>6822.3770000000004</v>
      </c>
      <c r="W2751" s="43">
        <f t="shared" si="5374"/>
        <v>1087.2429999999999</v>
      </c>
      <c r="X2751" s="43">
        <f t="shared" si="5375"/>
        <v>0</v>
      </c>
      <c r="Y2751" s="43">
        <f t="shared" si="5376"/>
        <v>0</v>
      </c>
      <c r="Z2751" s="43">
        <f t="shared" si="5377"/>
        <v>0</v>
      </c>
      <c r="AA2751" s="43">
        <f t="shared" si="5378"/>
        <v>0</v>
      </c>
      <c r="AB2751" s="43">
        <f>AB2752+AB2758</f>
        <v>2370.1955200000002</v>
      </c>
      <c r="AC2751" s="44">
        <f>AC2752+AC2758</f>
        <v>5577.6833900000001</v>
      </c>
      <c r="AD2751" s="44">
        <f>AD2752+AD2758</f>
        <v>5577.6833900000001</v>
      </c>
      <c r="AE2751" s="45">
        <f t="shared" si="5331"/>
        <v>100</v>
      </c>
      <c r="AF2751" s="43">
        <f>AF2752+AF2758</f>
        <v>6200.8392899999999</v>
      </c>
      <c r="AG2751" s="43">
        <f>AG2752+AG2758</f>
        <v>0</v>
      </c>
      <c r="AH2751" s="43">
        <f>AH2752+AH2758</f>
        <v>0</v>
      </c>
      <c r="AI2751" s="43">
        <f>AI2752+AI2758</f>
        <v>0</v>
      </c>
      <c r="AJ2751" s="43">
        <f>AJ2752+AJ2758</f>
        <v>0</v>
      </c>
      <c r="AK2751" s="43">
        <f>AK2752+AK2758</f>
        <v>0</v>
      </c>
      <c r="AL2751" s="43">
        <f t="shared" si="5332"/>
        <v>6200.8392899999999</v>
      </c>
      <c r="AM2751" s="43">
        <f t="shared" si="5333"/>
        <v>621.53771000000052</v>
      </c>
      <c r="AN2751" s="2"/>
      <c r="AO2751" s="1"/>
      <c r="AP2751" s="1"/>
      <c r="AQ2751" s="1"/>
      <c r="AR2751" s="1"/>
      <c r="AS2751" s="1"/>
    </row>
    <row r="2752" ht="63">
      <c r="B2752" s="41" t="s">
        <v>852</v>
      </c>
      <c r="C2752" s="41" t="s">
        <v>107</v>
      </c>
      <c r="D2752" s="41" t="s">
        <v>155</v>
      </c>
      <c r="E2752" s="26" t="str">
        <f t="shared" si="5360"/>
        <v>0412</v>
      </c>
      <c r="F2752" s="41" t="s">
        <v>773</v>
      </c>
      <c r="G2752" s="41"/>
      <c r="H2752" s="42" t="s">
        <v>774</v>
      </c>
      <c r="I2752" s="43">
        <f t="shared" si="5388"/>
        <v>3307.4000000000001</v>
      </c>
      <c r="J2752" s="43">
        <f t="shared" si="5389"/>
        <v>250</v>
      </c>
      <c r="K2752" s="43">
        <f t="shared" si="5390"/>
        <v>250</v>
      </c>
      <c r="L2752" s="43">
        <f t="shared" si="5365"/>
        <v>0</v>
      </c>
      <c r="M2752" s="43">
        <f t="shared" si="5366"/>
        <v>0</v>
      </c>
      <c r="N2752" s="43">
        <f t="shared" si="5367"/>
        <v>0</v>
      </c>
      <c r="O2752" s="43">
        <f>O2753</f>
        <v>0</v>
      </c>
      <c r="P2752" s="43">
        <f>P2753</f>
        <v>-671.54399999999998</v>
      </c>
      <c r="Q2752" s="43">
        <f t="shared" si="5370"/>
        <v>0</v>
      </c>
      <c r="R2752" s="43">
        <f t="shared" si="5391"/>
        <v>3036.4110000000001</v>
      </c>
      <c r="S2752" s="43">
        <f t="shared" si="5372"/>
        <v>0</v>
      </c>
      <c r="T2752" s="43">
        <f t="shared" si="5373"/>
        <v>0</v>
      </c>
      <c r="U2752" s="43">
        <v>1087.2429999999999</v>
      </c>
      <c r="V2752" s="43">
        <f t="shared" si="5361"/>
        <v>6759.5100000000002</v>
      </c>
      <c r="W2752" s="43">
        <f t="shared" si="5374"/>
        <v>1087.2429999999999</v>
      </c>
      <c r="X2752" s="43">
        <f t="shared" si="5375"/>
        <v>0</v>
      </c>
      <c r="Y2752" s="43">
        <f t="shared" si="5376"/>
        <v>0</v>
      </c>
      <c r="Z2752" s="43">
        <f t="shared" si="5377"/>
        <v>0</v>
      </c>
      <c r="AA2752" s="43">
        <f t="shared" si="5378"/>
        <v>0</v>
      </c>
      <c r="AB2752" s="43">
        <f>AB2753</f>
        <v>2370.1955200000002</v>
      </c>
      <c r="AC2752" s="44">
        <f>AC2753</f>
        <v>5522.88339</v>
      </c>
      <c r="AD2752" s="44">
        <f>AD2753</f>
        <v>5522.88339</v>
      </c>
      <c r="AE2752" s="45">
        <f t="shared" si="5331"/>
        <v>100</v>
      </c>
      <c r="AF2752" s="43">
        <f>AF2753</f>
        <v>6137.9722899999997</v>
      </c>
      <c r="AG2752" s="43">
        <f>AG2753</f>
        <v>0</v>
      </c>
      <c r="AH2752" s="43">
        <f>AH2753</f>
        <v>0</v>
      </c>
      <c r="AI2752" s="43">
        <f>AI2753</f>
        <v>0</v>
      </c>
      <c r="AJ2752" s="43">
        <f>AJ2753</f>
        <v>0</v>
      </c>
      <c r="AK2752" s="43">
        <f>AK2753</f>
        <v>0</v>
      </c>
      <c r="AL2752" s="43">
        <f t="shared" si="5332"/>
        <v>6137.9722899999997</v>
      </c>
      <c r="AM2752" s="43">
        <f t="shared" si="5333"/>
        <v>621.53771000000052</v>
      </c>
      <c r="AN2752" s="2"/>
      <c r="AR2752" s="1"/>
      <c r="AS2752" s="1"/>
    </row>
    <row r="2753" ht="47.25">
      <c r="B2753" s="41" t="s">
        <v>852</v>
      </c>
      <c r="C2753" s="41" t="s">
        <v>107</v>
      </c>
      <c r="D2753" s="41" t="s">
        <v>155</v>
      </c>
      <c r="E2753" s="26" t="str">
        <f t="shared" si="5360"/>
        <v>0412</v>
      </c>
      <c r="F2753" s="41" t="s">
        <v>775</v>
      </c>
      <c r="G2753" s="41"/>
      <c r="H2753" s="42" t="s">
        <v>776</v>
      </c>
      <c r="I2753" s="43">
        <f>I2754+I2756</f>
        <v>3307.4000000000001</v>
      </c>
      <c r="J2753" s="43">
        <f>J2754+J2756</f>
        <v>250</v>
      </c>
      <c r="K2753" s="43">
        <f>K2754+K2756</f>
        <v>250</v>
      </c>
      <c r="L2753" s="43">
        <f>L2754+L2756</f>
        <v>0</v>
      </c>
      <c r="M2753" s="43">
        <f>M2754+M2756</f>
        <v>0</v>
      </c>
      <c r="N2753" s="43">
        <f>N2754+N2756</f>
        <v>0</v>
      </c>
      <c r="O2753" s="43">
        <f>O2754+O2756</f>
        <v>0</v>
      </c>
      <c r="P2753" s="43">
        <f>P2754+P2756</f>
        <v>-671.54399999999998</v>
      </c>
      <c r="Q2753" s="43">
        <f>Q2754+Q2756</f>
        <v>0</v>
      </c>
      <c r="R2753" s="43">
        <f>R2754+R2756</f>
        <v>3036.4110000000001</v>
      </c>
      <c r="S2753" s="43">
        <f>S2754+S2756</f>
        <v>0</v>
      </c>
      <c r="T2753" s="43">
        <f>T2754+T2756</f>
        <v>0</v>
      </c>
      <c r="U2753" s="43">
        <v>1087.2429999999999</v>
      </c>
      <c r="V2753" s="43">
        <f t="shared" si="5361"/>
        <v>6759.5100000000002</v>
      </c>
      <c r="W2753" s="43">
        <f>W2754+W2756</f>
        <v>1087.2429999999999</v>
      </c>
      <c r="X2753" s="43">
        <f>X2754+X2756</f>
        <v>0</v>
      </c>
      <c r="Y2753" s="43">
        <f>Y2754+Y2756</f>
        <v>0</v>
      </c>
      <c r="Z2753" s="43">
        <f>Z2754+Z2756</f>
        <v>0</v>
      </c>
      <c r="AA2753" s="43">
        <f>AA2754+AA2756</f>
        <v>0</v>
      </c>
      <c r="AB2753" s="43">
        <f>AB2754+AB2756</f>
        <v>2370.1955200000002</v>
      </c>
      <c r="AC2753" s="44">
        <f>AC2754+AC2756</f>
        <v>5522.88339</v>
      </c>
      <c r="AD2753" s="44">
        <f>AD2754+AD2756</f>
        <v>5522.88339</v>
      </c>
      <c r="AE2753" s="45">
        <f t="shared" si="5331"/>
        <v>100</v>
      </c>
      <c r="AF2753" s="43">
        <f>AF2754+AF2756</f>
        <v>6137.9722899999997</v>
      </c>
      <c r="AG2753" s="43">
        <f>AG2754+AG2756</f>
        <v>0</v>
      </c>
      <c r="AH2753" s="43">
        <f>AH2754+AH2756</f>
        <v>0</v>
      </c>
      <c r="AI2753" s="43">
        <f>AI2754+AI2756</f>
        <v>0</v>
      </c>
      <c r="AJ2753" s="43">
        <f>AJ2754+AJ2756</f>
        <v>0</v>
      </c>
      <c r="AK2753" s="43">
        <f>AK2754+AK2756</f>
        <v>0</v>
      </c>
      <c r="AL2753" s="43">
        <f t="shared" si="5332"/>
        <v>6137.9722899999997</v>
      </c>
      <c r="AM2753" s="43">
        <f t="shared" si="5333"/>
        <v>621.53771000000052</v>
      </c>
      <c r="AN2753" s="2"/>
      <c r="AO2753" s="1"/>
      <c r="AP2753" s="1"/>
      <c r="AQ2753" s="1"/>
      <c r="AR2753" s="1"/>
      <c r="AS2753" s="1"/>
    </row>
    <row r="2754" ht="31.5">
      <c r="B2754" s="41" t="s">
        <v>852</v>
      </c>
      <c r="C2754" s="41" t="s">
        <v>107</v>
      </c>
      <c r="D2754" s="41" t="s">
        <v>155</v>
      </c>
      <c r="E2754" s="26" t="str">
        <f t="shared" si="5360"/>
        <v>0412</v>
      </c>
      <c r="F2754" s="41" t="s">
        <v>775</v>
      </c>
      <c r="G2754" s="41" t="s">
        <v>53</v>
      </c>
      <c r="H2754" s="42" t="s">
        <v>54</v>
      </c>
      <c r="I2754" s="43">
        <f>I2755</f>
        <v>3057.4000000000001</v>
      </c>
      <c r="J2754" s="43">
        <f>J2755</f>
        <v>0</v>
      </c>
      <c r="K2754" s="43">
        <f>K2755</f>
        <v>0</v>
      </c>
      <c r="L2754" s="43">
        <f>L2755</f>
        <v>0</v>
      </c>
      <c r="M2754" s="43">
        <f>M2755</f>
        <v>0</v>
      </c>
      <c r="N2754" s="43">
        <f>N2755</f>
        <v>0</v>
      </c>
      <c r="O2754" s="43">
        <f>O2755</f>
        <v>0</v>
      </c>
      <c r="P2754" s="43">
        <f>P2755</f>
        <v>-671.54399999999998</v>
      </c>
      <c r="Q2754" s="43">
        <f>Q2755</f>
        <v>0</v>
      </c>
      <c r="R2754" s="43">
        <f>R2755</f>
        <v>3036.4110000000001</v>
      </c>
      <c r="S2754" s="43">
        <f>S2755</f>
        <v>0</v>
      </c>
      <c r="T2754" s="43">
        <f>T2755</f>
        <v>0</v>
      </c>
      <c r="U2754" s="43">
        <v>1087.2429999999999</v>
      </c>
      <c r="V2754" s="43">
        <f t="shared" si="5361"/>
        <v>6509.5100000000002</v>
      </c>
      <c r="W2754" s="43">
        <f>W2755</f>
        <v>1087.2429999999999</v>
      </c>
      <c r="X2754" s="43">
        <f>X2755</f>
        <v>0</v>
      </c>
      <c r="Y2754" s="43">
        <f>Y2755</f>
        <v>0</v>
      </c>
      <c r="Z2754" s="43">
        <f>Z2755</f>
        <v>0</v>
      </c>
      <c r="AA2754" s="43">
        <f>AA2755</f>
        <v>0</v>
      </c>
      <c r="AB2754" s="43">
        <f>AB2755</f>
        <v>527.32690000000002</v>
      </c>
      <c r="AC2754" s="44">
        <f>AC2755</f>
        <v>2880.5662699999998</v>
      </c>
      <c r="AD2754" s="44">
        <f>AD2755</f>
        <v>2880.5662699999998</v>
      </c>
      <c r="AE2754" s="45">
        <f t="shared" si="5331"/>
        <v>100</v>
      </c>
      <c r="AF2754" s="43">
        <f>AF2755</f>
        <v>4160.1026700000002</v>
      </c>
      <c r="AG2754" s="43">
        <f>AG2755</f>
        <v>0</v>
      </c>
      <c r="AH2754" s="43">
        <f>AH2755</f>
        <v>0</v>
      </c>
      <c r="AI2754" s="43">
        <f>AI2755</f>
        <v>0</v>
      </c>
      <c r="AJ2754" s="43">
        <f>AJ2755</f>
        <v>0</v>
      </c>
      <c r="AK2754" s="43">
        <f>AK2755</f>
        <v>0</v>
      </c>
      <c r="AL2754" s="43">
        <f t="shared" si="5332"/>
        <v>4160.1026700000002</v>
      </c>
      <c r="AM2754" s="43">
        <f t="shared" si="5333"/>
        <v>2349.40733</v>
      </c>
      <c r="AN2754" s="2"/>
      <c r="AR2754" s="1"/>
      <c r="AS2754" s="1"/>
    </row>
    <row r="2755" ht="31.5">
      <c r="B2755" s="41" t="s">
        <v>852</v>
      </c>
      <c r="C2755" s="41" t="s">
        <v>107</v>
      </c>
      <c r="D2755" s="41" t="s">
        <v>155</v>
      </c>
      <c r="E2755" s="26" t="str">
        <f t="shared" si="5360"/>
        <v>0412</v>
      </c>
      <c r="F2755" s="41" t="s">
        <v>775</v>
      </c>
      <c r="G2755" s="41" t="s">
        <v>55</v>
      </c>
      <c r="H2755" s="42" t="s">
        <v>56</v>
      </c>
      <c r="I2755" s="43">
        <v>3057.4000000000001</v>
      </c>
      <c r="J2755" s="43"/>
      <c r="K2755" s="43"/>
      <c r="L2755" s="43"/>
      <c r="M2755" s="43"/>
      <c r="N2755" s="43"/>
      <c r="O2755" s="43">
        <v>0</v>
      </c>
      <c r="P2755" s="43">
        <f>-502.936-168.608</f>
        <v>-671.54399999999998</v>
      </c>
      <c r="Q2755" s="43">
        <v>0</v>
      </c>
      <c r="R2755" s="43">
        <v>3036.4110000000001</v>
      </c>
      <c r="S2755" s="43">
        <v>0</v>
      </c>
      <c r="T2755" s="43">
        <v>0</v>
      </c>
      <c r="U2755" s="43">
        <v>1087.2429999999999</v>
      </c>
      <c r="V2755" s="43">
        <f t="shared" si="5361"/>
        <v>6509.5100000000002</v>
      </c>
      <c r="W2755" s="43">
        <v>1087.2429999999999</v>
      </c>
      <c r="X2755" s="43"/>
      <c r="Y2755" s="43"/>
      <c r="Z2755" s="43"/>
      <c r="AA2755" s="43"/>
      <c r="AB2755" s="43">
        <v>527.32690000000002</v>
      </c>
      <c r="AC2755" s="44">
        <v>2880.5662699999998</v>
      </c>
      <c r="AD2755" s="44">
        <v>2880.5662699999998</v>
      </c>
      <c r="AE2755" s="45">
        <f t="shared" si="5331"/>
        <v>100</v>
      </c>
      <c r="AF2755" s="43">
        <v>4160.1026700000002</v>
      </c>
      <c r="AG2755" s="43">
        <v>0</v>
      </c>
      <c r="AH2755" s="43">
        <v>0</v>
      </c>
      <c r="AI2755" s="43">
        <v>0</v>
      </c>
      <c r="AJ2755" s="43">
        <v>0</v>
      </c>
      <c r="AK2755" s="43">
        <v>0</v>
      </c>
      <c r="AL2755" s="43">
        <f t="shared" si="5332"/>
        <v>4160.1026700000002</v>
      </c>
      <c r="AM2755" s="43">
        <f t="shared" si="5333"/>
        <v>2349.40733</v>
      </c>
      <c r="AN2755" s="2"/>
      <c r="AO2755" s="1"/>
      <c r="AP2755" s="1"/>
      <c r="AQ2755" s="1"/>
      <c r="AR2755" s="1"/>
      <c r="AS2755" s="1"/>
    </row>
    <row r="2756">
      <c r="B2756" s="41" t="s">
        <v>852</v>
      </c>
      <c r="C2756" s="41" t="s">
        <v>107</v>
      </c>
      <c r="D2756" s="41" t="s">
        <v>155</v>
      </c>
      <c r="E2756" s="26" t="str">
        <f t="shared" si="5360"/>
        <v>0412</v>
      </c>
      <c r="F2756" s="41" t="s">
        <v>775</v>
      </c>
      <c r="G2756" s="41" t="s">
        <v>59</v>
      </c>
      <c r="H2756" s="42" t="s">
        <v>60</v>
      </c>
      <c r="I2756" s="43">
        <f>I2757</f>
        <v>250</v>
      </c>
      <c r="J2756" s="43">
        <f>J2757</f>
        <v>250</v>
      </c>
      <c r="K2756" s="43">
        <f>K2757</f>
        <v>250</v>
      </c>
      <c r="L2756" s="43">
        <f>L2757</f>
        <v>0</v>
      </c>
      <c r="M2756" s="43">
        <f>M2757</f>
        <v>0</v>
      </c>
      <c r="N2756" s="43">
        <f>N2757</f>
        <v>0</v>
      </c>
      <c r="O2756" s="43">
        <f>O2757</f>
        <v>0</v>
      </c>
      <c r="P2756" s="43">
        <f>P2757</f>
        <v>0</v>
      </c>
      <c r="Q2756" s="43">
        <f>Q2757</f>
        <v>0</v>
      </c>
      <c r="R2756" s="43">
        <f>R2757</f>
        <v>0</v>
      </c>
      <c r="S2756" s="43">
        <f>S2757</f>
        <v>0</v>
      </c>
      <c r="T2756" s="43">
        <f>T2757</f>
        <v>0</v>
      </c>
      <c r="U2756" s="43">
        <v>0</v>
      </c>
      <c r="V2756" s="43">
        <f t="shared" si="5361"/>
        <v>250</v>
      </c>
      <c r="W2756" s="43">
        <f>W2757</f>
        <v>0</v>
      </c>
      <c r="X2756" s="43">
        <f>X2757</f>
        <v>0</v>
      </c>
      <c r="Y2756" s="43">
        <f>Y2757</f>
        <v>0</v>
      </c>
      <c r="Z2756" s="43">
        <f>Z2757</f>
        <v>0</v>
      </c>
      <c r="AA2756" s="43">
        <f>AA2757</f>
        <v>0</v>
      </c>
      <c r="AB2756" s="43">
        <f>AB2757</f>
        <v>1842.86862</v>
      </c>
      <c r="AC2756" s="44">
        <f>AC2757</f>
        <v>2642.3171200000002</v>
      </c>
      <c r="AD2756" s="44">
        <f>AD2757</f>
        <v>2642.3171200000002</v>
      </c>
      <c r="AE2756" s="45">
        <f t="shared" si="5331"/>
        <v>100</v>
      </c>
      <c r="AF2756" s="43">
        <f>AF2757</f>
        <v>1977.8696199999999</v>
      </c>
      <c r="AG2756" s="43">
        <f>AG2757</f>
        <v>0</v>
      </c>
      <c r="AH2756" s="43">
        <f>AH2757</f>
        <v>0</v>
      </c>
      <c r="AI2756" s="43">
        <f>AI2757</f>
        <v>0</v>
      </c>
      <c r="AJ2756" s="43">
        <f>AJ2757</f>
        <v>0</v>
      </c>
      <c r="AK2756" s="43">
        <f>AK2757</f>
        <v>0</v>
      </c>
      <c r="AL2756" s="43">
        <f t="shared" si="5332"/>
        <v>1977.8696199999999</v>
      </c>
      <c r="AM2756" s="43">
        <f t="shared" si="5333"/>
        <v>-1727.8696199999999</v>
      </c>
      <c r="AN2756" s="2"/>
      <c r="AO2756" s="1"/>
      <c r="AP2756" s="1"/>
      <c r="AQ2756" s="1"/>
      <c r="AR2756" s="1"/>
      <c r="AS2756" s="1"/>
    </row>
    <row r="2757">
      <c r="B2757" s="41" t="s">
        <v>852</v>
      </c>
      <c r="C2757" s="41" t="s">
        <v>107</v>
      </c>
      <c r="D2757" s="41" t="s">
        <v>155</v>
      </c>
      <c r="E2757" s="26" t="str">
        <f t="shared" si="5360"/>
        <v>0412</v>
      </c>
      <c r="F2757" s="41" t="s">
        <v>775</v>
      </c>
      <c r="G2757" s="41" t="s">
        <v>61</v>
      </c>
      <c r="H2757" s="42" t="s">
        <v>62</v>
      </c>
      <c r="I2757" s="43">
        <v>250</v>
      </c>
      <c r="J2757" s="43">
        <v>250</v>
      </c>
      <c r="K2757" s="43">
        <v>250</v>
      </c>
      <c r="L2757" s="43"/>
      <c r="M2757" s="43"/>
      <c r="N2757" s="43"/>
      <c r="O2757" s="43">
        <v>0</v>
      </c>
      <c r="P2757" s="43">
        <v>0</v>
      </c>
      <c r="Q2757" s="43">
        <v>0</v>
      </c>
      <c r="R2757" s="43">
        <v>0</v>
      </c>
      <c r="S2757" s="43">
        <v>0</v>
      </c>
      <c r="T2757" s="43">
        <v>0</v>
      </c>
      <c r="U2757" s="43">
        <v>0</v>
      </c>
      <c r="V2757" s="43">
        <f t="shared" si="5361"/>
        <v>250</v>
      </c>
      <c r="W2757" s="43"/>
      <c r="X2757" s="43"/>
      <c r="Y2757" s="43"/>
      <c r="Z2757" s="43"/>
      <c r="AA2757" s="43"/>
      <c r="AB2757" s="43">
        <v>1842.86862</v>
      </c>
      <c r="AC2757" s="44">
        <v>2642.3171200000002</v>
      </c>
      <c r="AD2757" s="44">
        <v>2642.3171200000002</v>
      </c>
      <c r="AE2757" s="45">
        <f t="shared" si="5331"/>
        <v>100</v>
      </c>
      <c r="AF2757" s="43">
        <v>1977.8696199999999</v>
      </c>
      <c r="AG2757" s="43">
        <v>0</v>
      </c>
      <c r="AH2757" s="43">
        <v>0</v>
      </c>
      <c r="AI2757" s="43">
        <v>0</v>
      </c>
      <c r="AJ2757" s="43">
        <v>0</v>
      </c>
      <c r="AK2757" s="43">
        <v>0</v>
      </c>
      <c r="AL2757" s="43">
        <f t="shared" si="5332"/>
        <v>1977.8696199999999</v>
      </c>
      <c r="AM2757" s="43">
        <f t="shared" si="5333"/>
        <v>-1727.8696199999999</v>
      </c>
      <c r="AN2757" s="19"/>
      <c r="AO2757" s="1"/>
      <c r="AP2757" s="1"/>
      <c r="AQ2757" s="1"/>
      <c r="AR2757" s="1"/>
      <c r="AS2757" s="1"/>
    </row>
    <row r="2758">
      <c r="B2758" s="41" t="s">
        <v>852</v>
      </c>
      <c r="C2758" s="41" t="s">
        <v>107</v>
      </c>
      <c r="D2758" s="41" t="s">
        <v>155</v>
      </c>
      <c r="E2758" s="26" t="str">
        <f t="shared" si="5360"/>
        <v>0412</v>
      </c>
      <c r="F2758" s="41" t="s">
        <v>777</v>
      </c>
      <c r="G2758" s="41"/>
      <c r="H2758" s="42" t="s">
        <v>778</v>
      </c>
      <c r="I2758" s="43"/>
      <c r="J2758" s="43"/>
      <c r="K2758" s="43"/>
      <c r="L2758" s="43"/>
      <c r="M2758" s="43"/>
      <c r="N2758" s="43"/>
      <c r="O2758" s="43">
        <f t="shared" ref="O2758:O2760" si="5392">O2759</f>
        <v>0</v>
      </c>
      <c r="P2758" s="43">
        <f t="shared" ref="P2758:P2760" si="5393">P2759</f>
        <v>62.866999999999997</v>
      </c>
      <c r="Q2758" s="43"/>
      <c r="R2758" s="43"/>
      <c r="S2758" s="43"/>
      <c r="T2758" s="43"/>
      <c r="U2758" s="43"/>
      <c r="V2758" s="43">
        <f t="shared" si="5361"/>
        <v>62.866999999999997</v>
      </c>
      <c r="W2758" s="43"/>
      <c r="X2758" s="43"/>
      <c r="Y2758" s="43"/>
      <c r="Z2758" s="43"/>
      <c r="AA2758" s="43"/>
      <c r="AB2758" s="43">
        <f t="shared" ref="AB2758:AB2760" si="5394">AB2759</f>
        <v>0</v>
      </c>
      <c r="AC2758" s="44">
        <f t="shared" ref="AC2758:AC2760" si="5395">AC2759</f>
        <v>54.799999999999997</v>
      </c>
      <c r="AD2758" s="44">
        <f t="shared" ref="AD2758:AD2760" si="5396">AD2759</f>
        <v>54.799999999999997</v>
      </c>
      <c r="AE2758" s="45">
        <f t="shared" si="5331"/>
        <v>100</v>
      </c>
      <c r="AF2758" s="43">
        <f t="shared" ref="AF2758:AF2760" si="5397">AF2759</f>
        <v>62.866999999999997</v>
      </c>
      <c r="AG2758" s="43">
        <f t="shared" ref="AG2758:AG2760" si="5398">AG2759</f>
        <v>0</v>
      </c>
      <c r="AH2758" s="43">
        <f t="shared" ref="AH2758:AH2760" si="5399">AH2759</f>
        <v>0</v>
      </c>
      <c r="AI2758" s="43">
        <f t="shared" ref="AI2758:AI2760" si="5400">AI2759</f>
        <v>0</v>
      </c>
      <c r="AJ2758" s="43">
        <f t="shared" ref="AJ2758:AJ2760" si="5401">AJ2759</f>
        <v>0</v>
      </c>
      <c r="AK2758" s="43">
        <f t="shared" ref="AK2758:AK2760" si="5402">AK2759</f>
        <v>0</v>
      </c>
      <c r="AL2758" s="43">
        <f t="shared" si="5332"/>
        <v>62.866999999999997</v>
      </c>
      <c r="AM2758" s="43">
        <f t="shared" si="5333"/>
        <v>0</v>
      </c>
      <c r="AN2758" s="19"/>
      <c r="AR2758" s="1"/>
      <c r="AS2758" s="1"/>
    </row>
    <row r="2759">
      <c r="B2759" s="41" t="s">
        <v>852</v>
      </c>
      <c r="C2759" s="41" t="s">
        <v>107</v>
      </c>
      <c r="D2759" s="41" t="s">
        <v>155</v>
      </c>
      <c r="E2759" s="26" t="str">
        <f t="shared" si="5360"/>
        <v>0412</v>
      </c>
      <c r="F2759" s="41" t="s">
        <v>779</v>
      </c>
      <c r="G2759" s="41"/>
      <c r="H2759" s="42" t="s">
        <v>780</v>
      </c>
      <c r="I2759" s="43"/>
      <c r="J2759" s="43"/>
      <c r="K2759" s="43"/>
      <c r="L2759" s="43"/>
      <c r="M2759" s="43"/>
      <c r="N2759" s="43"/>
      <c r="O2759" s="43">
        <f t="shared" si="5392"/>
        <v>0</v>
      </c>
      <c r="P2759" s="43">
        <f t="shared" si="5393"/>
        <v>62.866999999999997</v>
      </c>
      <c r="Q2759" s="43"/>
      <c r="R2759" s="43"/>
      <c r="S2759" s="43"/>
      <c r="T2759" s="43"/>
      <c r="U2759" s="43"/>
      <c r="V2759" s="43">
        <f t="shared" si="5361"/>
        <v>62.866999999999997</v>
      </c>
      <c r="W2759" s="43"/>
      <c r="X2759" s="43"/>
      <c r="Y2759" s="43"/>
      <c r="Z2759" s="43"/>
      <c r="AA2759" s="43"/>
      <c r="AB2759" s="43">
        <f t="shared" si="5394"/>
        <v>0</v>
      </c>
      <c r="AC2759" s="44">
        <f t="shared" si="5395"/>
        <v>54.799999999999997</v>
      </c>
      <c r="AD2759" s="44">
        <f t="shared" si="5396"/>
        <v>54.799999999999997</v>
      </c>
      <c r="AE2759" s="45">
        <f t="shared" si="5331"/>
        <v>100</v>
      </c>
      <c r="AF2759" s="43">
        <f t="shared" si="5397"/>
        <v>62.866999999999997</v>
      </c>
      <c r="AG2759" s="43">
        <f t="shared" si="5398"/>
        <v>0</v>
      </c>
      <c r="AH2759" s="43">
        <f t="shared" si="5399"/>
        <v>0</v>
      </c>
      <c r="AI2759" s="43">
        <f t="shared" si="5400"/>
        <v>0</v>
      </c>
      <c r="AJ2759" s="43">
        <f t="shared" si="5401"/>
        <v>0</v>
      </c>
      <c r="AK2759" s="43">
        <f t="shared" si="5402"/>
        <v>0</v>
      </c>
      <c r="AL2759" s="43">
        <f t="shared" si="5332"/>
        <v>62.866999999999997</v>
      </c>
      <c r="AM2759" s="43">
        <f t="shared" si="5333"/>
        <v>0</v>
      </c>
      <c r="AN2759" s="19"/>
      <c r="AO2759" s="1"/>
      <c r="AP2759" s="1"/>
      <c r="AQ2759" s="1"/>
      <c r="AR2759" s="1"/>
      <c r="AS2759" s="1"/>
    </row>
    <row r="2760">
      <c r="B2760" s="41" t="s">
        <v>852</v>
      </c>
      <c r="C2760" s="41" t="s">
        <v>107</v>
      </c>
      <c r="D2760" s="41" t="s">
        <v>155</v>
      </c>
      <c r="E2760" s="26" t="str">
        <f t="shared" si="5360"/>
        <v>0412</v>
      </c>
      <c r="F2760" s="41" t="s">
        <v>779</v>
      </c>
      <c r="G2760" s="41" t="s">
        <v>53</v>
      </c>
      <c r="H2760" s="42" t="s">
        <v>54</v>
      </c>
      <c r="I2760" s="43"/>
      <c r="J2760" s="43"/>
      <c r="K2760" s="43"/>
      <c r="L2760" s="43"/>
      <c r="M2760" s="43"/>
      <c r="N2760" s="43"/>
      <c r="O2760" s="43">
        <f t="shared" si="5392"/>
        <v>0</v>
      </c>
      <c r="P2760" s="43">
        <f t="shared" si="5393"/>
        <v>62.866999999999997</v>
      </c>
      <c r="Q2760" s="43"/>
      <c r="R2760" s="43"/>
      <c r="S2760" s="43"/>
      <c r="T2760" s="43"/>
      <c r="U2760" s="43"/>
      <c r="V2760" s="43">
        <f t="shared" si="5361"/>
        <v>62.866999999999997</v>
      </c>
      <c r="W2760" s="43"/>
      <c r="X2760" s="43"/>
      <c r="Y2760" s="43"/>
      <c r="Z2760" s="43"/>
      <c r="AA2760" s="43"/>
      <c r="AB2760" s="43">
        <f t="shared" si="5394"/>
        <v>0</v>
      </c>
      <c r="AC2760" s="44">
        <f t="shared" si="5395"/>
        <v>54.799999999999997</v>
      </c>
      <c r="AD2760" s="44">
        <f t="shared" si="5396"/>
        <v>54.799999999999997</v>
      </c>
      <c r="AE2760" s="45">
        <f t="shared" si="5331"/>
        <v>100</v>
      </c>
      <c r="AF2760" s="43">
        <f t="shared" si="5397"/>
        <v>62.866999999999997</v>
      </c>
      <c r="AG2760" s="43">
        <f t="shared" si="5398"/>
        <v>0</v>
      </c>
      <c r="AH2760" s="43">
        <f t="shared" si="5399"/>
        <v>0</v>
      </c>
      <c r="AI2760" s="43">
        <f t="shared" si="5400"/>
        <v>0</v>
      </c>
      <c r="AJ2760" s="43">
        <f t="shared" si="5401"/>
        <v>0</v>
      </c>
      <c r="AK2760" s="43">
        <f t="shared" si="5402"/>
        <v>0</v>
      </c>
      <c r="AL2760" s="43">
        <f t="shared" si="5332"/>
        <v>62.866999999999997</v>
      </c>
      <c r="AM2760" s="43">
        <f t="shared" si="5333"/>
        <v>0</v>
      </c>
      <c r="AN2760" s="19"/>
      <c r="AO2760" s="1"/>
      <c r="AP2760" s="1"/>
      <c r="AQ2760" s="1"/>
      <c r="AR2760" s="1"/>
      <c r="AS2760" s="1"/>
    </row>
    <row r="2761">
      <c r="B2761" s="41" t="s">
        <v>852</v>
      </c>
      <c r="C2761" s="41" t="s">
        <v>107</v>
      </c>
      <c r="D2761" s="41" t="s">
        <v>155</v>
      </c>
      <c r="E2761" s="26" t="str">
        <f t="shared" si="5360"/>
        <v>0412</v>
      </c>
      <c r="F2761" s="41" t="s">
        <v>779</v>
      </c>
      <c r="G2761" s="41" t="s">
        <v>55</v>
      </c>
      <c r="H2761" s="42" t="s">
        <v>56</v>
      </c>
      <c r="I2761" s="43"/>
      <c r="J2761" s="43"/>
      <c r="K2761" s="43"/>
      <c r="L2761" s="43"/>
      <c r="M2761" s="43"/>
      <c r="N2761" s="43"/>
      <c r="O2761" s="43">
        <v>0</v>
      </c>
      <c r="P2761" s="43">
        <v>62.866999999999997</v>
      </c>
      <c r="Q2761" s="43"/>
      <c r="R2761" s="43"/>
      <c r="S2761" s="43"/>
      <c r="T2761" s="43"/>
      <c r="U2761" s="43"/>
      <c r="V2761" s="43">
        <f t="shared" si="5361"/>
        <v>62.866999999999997</v>
      </c>
      <c r="W2761" s="43"/>
      <c r="X2761" s="43"/>
      <c r="Y2761" s="43"/>
      <c r="Z2761" s="43"/>
      <c r="AA2761" s="43"/>
      <c r="AB2761" s="43">
        <v>0</v>
      </c>
      <c r="AC2761" s="44">
        <v>54.799999999999997</v>
      </c>
      <c r="AD2761" s="44">
        <v>54.799999999999997</v>
      </c>
      <c r="AE2761" s="45">
        <f t="shared" si="5331"/>
        <v>100</v>
      </c>
      <c r="AF2761" s="43">
        <v>62.866999999999997</v>
      </c>
      <c r="AG2761" s="43">
        <v>0</v>
      </c>
      <c r="AH2761" s="43">
        <v>0</v>
      </c>
      <c r="AI2761" s="43">
        <v>0</v>
      </c>
      <c r="AJ2761" s="43">
        <v>0</v>
      </c>
      <c r="AK2761" s="43">
        <v>0</v>
      </c>
      <c r="AL2761" s="43">
        <f t="shared" si="5332"/>
        <v>62.866999999999997</v>
      </c>
      <c r="AM2761" s="43">
        <f t="shared" si="5333"/>
        <v>0</v>
      </c>
      <c r="AN2761" s="19"/>
      <c r="AO2761" s="1"/>
      <c r="AP2761" s="1"/>
      <c r="AQ2761" s="1"/>
      <c r="AR2761" s="1"/>
      <c r="AS2761" s="1"/>
    </row>
    <row r="2762" s="24" customFormat="1">
      <c r="B2762" s="25" t="s">
        <v>852</v>
      </c>
      <c r="C2762" s="25" t="s">
        <v>115</v>
      </c>
      <c r="D2762" s="25"/>
      <c r="E2762" s="32" t="str">
        <f t="shared" si="5360"/>
        <v>05</v>
      </c>
      <c r="F2762" s="25"/>
      <c r="G2762" s="25"/>
      <c r="H2762" s="27" t="s">
        <v>116</v>
      </c>
      <c r="I2762" s="28">
        <f>I2770+I2840+I2763</f>
        <v>13824.199999999999</v>
      </c>
      <c r="J2762" s="28">
        <f>J2770+J2840+J2763</f>
        <v>5579.5</v>
      </c>
      <c r="K2762" s="28">
        <f>K2770+K2840+K2763</f>
        <v>5579.5</v>
      </c>
      <c r="L2762" s="28">
        <f>L2770+L2840+L2763</f>
        <v>4250</v>
      </c>
      <c r="M2762" s="28">
        <f>M2770+M2840+M2763</f>
        <v>4250</v>
      </c>
      <c r="N2762" s="28">
        <f>N2770+N2840+N2763</f>
        <v>4165</v>
      </c>
      <c r="O2762" s="28">
        <f>O2770+O2840+O2763</f>
        <v>0</v>
      </c>
      <c r="P2762" s="28">
        <f>P2770+P2840+P2763</f>
        <v>0</v>
      </c>
      <c r="Q2762" s="28">
        <f>Q2770+Q2840+Q2763</f>
        <v>0</v>
      </c>
      <c r="R2762" s="28">
        <f>R2770+R2840+R2763</f>
        <v>7591.2669999999998</v>
      </c>
      <c r="S2762" s="28">
        <f>S2770+S2840+S2763</f>
        <v>0</v>
      </c>
      <c r="T2762" s="28">
        <f>T2770+T2840+T2763</f>
        <v>0</v>
      </c>
      <c r="U2762" s="28">
        <f>U2770+U2840+U2763</f>
        <v>44.744</v>
      </c>
      <c r="V2762" s="28">
        <f t="shared" si="5361"/>
        <v>25710.210999999996</v>
      </c>
      <c r="W2762" s="28">
        <f>W2770+W2840+W2763</f>
        <v>1244.7439999999999</v>
      </c>
      <c r="X2762" s="28">
        <f>X2770+X2840+X2763</f>
        <v>0</v>
      </c>
      <c r="Y2762" s="28">
        <f>Y2770+Y2840+Y2763</f>
        <v>0</v>
      </c>
      <c r="Z2762" s="28">
        <f>Z2770+Z2840+Z2763</f>
        <v>0</v>
      </c>
      <c r="AA2762" s="28">
        <f>AA2770+AA2840+AA2763</f>
        <v>0</v>
      </c>
      <c r="AB2762" s="28">
        <f>AB2770+AB2840+AB2763</f>
        <v>10047.519080000002</v>
      </c>
      <c r="AC2762" s="29">
        <f>AC2770+AC2840+AC2763</f>
        <v>21989.954539999999</v>
      </c>
      <c r="AD2762" s="29">
        <f>AD2770+AD2840+AD2763</f>
        <v>21662.702629999996</v>
      </c>
      <c r="AE2762" s="30">
        <f t="shared" si="5331"/>
        <v>98.511811793859209</v>
      </c>
      <c r="AF2762" s="28">
        <f>AF2770+AF2840+AF2763</f>
        <v>29364.031379999997</v>
      </c>
      <c r="AG2762" s="28">
        <f>AG2770+AG2840+AG2763</f>
        <v>0</v>
      </c>
      <c r="AH2762" s="28">
        <f>AH2770+AH2840+AH2763</f>
        <v>0</v>
      </c>
      <c r="AI2762" s="28">
        <f>AI2770+AI2840+AI2763</f>
        <v>0</v>
      </c>
      <c r="AJ2762" s="28">
        <f>AJ2770+AJ2840+AJ2763</f>
        <v>0</v>
      </c>
      <c r="AK2762" s="28">
        <f>AK2770+AK2840+AK2763</f>
        <v>0</v>
      </c>
      <c r="AL2762" s="28">
        <f t="shared" si="5332"/>
        <v>29364.031379999997</v>
      </c>
      <c r="AM2762" s="28">
        <f t="shared" si="5333"/>
        <v>-3653.820380000001</v>
      </c>
      <c r="AN2762" s="31"/>
      <c r="AO2762" s="24"/>
      <c r="AP2762" s="24"/>
      <c r="AQ2762" s="24"/>
      <c r="AR2762" s="24"/>
      <c r="AS2762" s="24"/>
    </row>
    <row r="2763" s="33" customFormat="1">
      <c r="B2763" s="34" t="s">
        <v>852</v>
      </c>
      <c r="C2763" s="34" t="s">
        <v>115</v>
      </c>
      <c r="D2763" s="34" t="s">
        <v>505</v>
      </c>
      <c r="E2763" s="35" t="str">
        <f t="shared" si="5360"/>
        <v>0502</v>
      </c>
      <c r="F2763" s="34"/>
      <c r="G2763" s="34"/>
      <c r="H2763" s="36" t="s">
        <v>781</v>
      </c>
      <c r="I2763" s="37">
        <f t="shared" ref="I2763:I2768" si="5403">I2764</f>
        <v>805.79999999999995</v>
      </c>
      <c r="J2763" s="37">
        <f t="shared" ref="J2763:J2768" si="5404">J2764</f>
        <v>0</v>
      </c>
      <c r="K2763" s="37">
        <f t="shared" ref="K2763:K2768" si="5405">K2764</f>
        <v>0</v>
      </c>
      <c r="L2763" s="37">
        <f t="shared" ref="L2763:L2768" si="5406">L2764</f>
        <v>0</v>
      </c>
      <c r="M2763" s="37">
        <f t="shared" ref="M2763:M2768" si="5407">M2764</f>
        <v>0</v>
      </c>
      <c r="N2763" s="37">
        <f t="shared" ref="N2763:N2768" si="5408">N2764</f>
        <v>0</v>
      </c>
      <c r="O2763" s="37">
        <f t="shared" ref="O2763:O2768" si="5409">O2764</f>
        <v>0</v>
      </c>
      <c r="P2763" s="37">
        <f t="shared" ref="P2763:P2768" si="5410">P2764</f>
        <v>0</v>
      </c>
      <c r="Q2763" s="37">
        <f t="shared" ref="Q2763:Q2768" si="5411">Q2764</f>
        <v>0</v>
      </c>
      <c r="R2763" s="37">
        <f t="shared" ref="R2763:R2768" si="5412">R2764</f>
        <v>0</v>
      </c>
      <c r="S2763" s="37">
        <f t="shared" ref="S2763:S2768" si="5413">S2764</f>
        <v>0</v>
      </c>
      <c r="T2763" s="37">
        <f t="shared" ref="T2763:T2768" si="5414">T2764</f>
        <v>0</v>
      </c>
      <c r="U2763" s="37">
        <f t="shared" ref="U2763:U2768" si="5415">U2764</f>
        <v>0</v>
      </c>
      <c r="V2763" s="37">
        <f t="shared" si="5361"/>
        <v>805.79999999999995</v>
      </c>
      <c r="W2763" s="37">
        <f t="shared" ref="W2763:W2768" si="5416">W2764</f>
        <v>0</v>
      </c>
      <c r="X2763" s="37">
        <f t="shared" ref="X2763:X2768" si="5417">X2764</f>
        <v>0</v>
      </c>
      <c r="Y2763" s="37">
        <f t="shared" ref="Y2763:Y2768" si="5418">Y2764</f>
        <v>0</v>
      </c>
      <c r="Z2763" s="37">
        <f t="shared" ref="Z2763:Z2768" si="5419">Z2764</f>
        <v>-805.79999999999995</v>
      </c>
      <c r="AA2763" s="37">
        <f t="shared" ref="AA2763:AA2768" si="5420">AA2764</f>
        <v>0</v>
      </c>
      <c r="AB2763" s="37">
        <f t="shared" ref="AB2763:AB2768" si="5421">AB2764</f>
        <v>0</v>
      </c>
      <c r="AC2763" s="38">
        <f t="shared" ref="AC2763:AC2768" si="5422">AC2764</f>
        <v>218.57525999999999</v>
      </c>
      <c r="AD2763" s="38">
        <f t="shared" ref="AD2763:AD2768" si="5423">AD2764</f>
        <v>0</v>
      </c>
      <c r="AE2763" s="39">
        <f t="shared" si="5331"/>
        <v>0</v>
      </c>
      <c r="AF2763" s="37">
        <f t="shared" ref="AF2763:AF2768" si="5424">AF2764</f>
        <v>218.57525999999999</v>
      </c>
      <c r="AG2763" s="37">
        <f t="shared" ref="AG2763:AG2768" si="5425">AG2764</f>
        <v>0</v>
      </c>
      <c r="AH2763" s="37">
        <f t="shared" ref="AH2763:AH2768" si="5426">AH2764</f>
        <v>0</v>
      </c>
      <c r="AI2763" s="37">
        <f t="shared" ref="AI2763:AI2768" si="5427">AI2764</f>
        <v>0</v>
      </c>
      <c r="AJ2763" s="37">
        <f t="shared" ref="AJ2763:AJ2768" si="5428">AJ2764</f>
        <v>0</v>
      </c>
      <c r="AK2763" s="37">
        <f t="shared" ref="AK2763:AK2768" si="5429">AK2764</f>
        <v>0</v>
      </c>
      <c r="AL2763" s="37">
        <f t="shared" si="5332"/>
        <v>218.57525999999999</v>
      </c>
      <c r="AM2763" s="37">
        <f t="shared" si="5333"/>
        <v>587.22474</v>
      </c>
      <c r="AN2763" s="2"/>
      <c r="AO2763" s="33"/>
      <c r="AP2763" s="33"/>
      <c r="AQ2763" s="33"/>
      <c r="AR2763" s="33"/>
      <c r="AS2763" s="33"/>
    </row>
    <row r="2764" ht="31.5">
      <c r="B2764" s="41" t="s">
        <v>852</v>
      </c>
      <c r="C2764" s="41" t="s">
        <v>115</v>
      </c>
      <c r="D2764" s="41" t="s">
        <v>505</v>
      </c>
      <c r="E2764" s="26" t="str">
        <f t="shared" si="5360"/>
        <v>0502</v>
      </c>
      <c r="F2764" s="41" t="s">
        <v>763</v>
      </c>
      <c r="G2764" s="41"/>
      <c r="H2764" s="42" t="s">
        <v>764</v>
      </c>
      <c r="I2764" s="43">
        <f t="shared" si="5403"/>
        <v>805.79999999999995</v>
      </c>
      <c r="J2764" s="43">
        <f t="shared" si="5404"/>
        <v>0</v>
      </c>
      <c r="K2764" s="43">
        <f t="shared" si="5405"/>
        <v>0</v>
      </c>
      <c r="L2764" s="43">
        <f t="shared" si="5406"/>
        <v>0</v>
      </c>
      <c r="M2764" s="43">
        <f t="shared" si="5407"/>
        <v>0</v>
      </c>
      <c r="N2764" s="43">
        <f t="shared" si="5408"/>
        <v>0</v>
      </c>
      <c r="O2764" s="43">
        <f t="shared" si="5409"/>
        <v>0</v>
      </c>
      <c r="P2764" s="43">
        <f t="shared" si="5410"/>
        <v>0</v>
      </c>
      <c r="Q2764" s="43">
        <f t="shared" si="5411"/>
        <v>0</v>
      </c>
      <c r="R2764" s="43">
        <f t="shared" si="5412"/>
        <v>0</v>
      </c>
      <c r="S2764" s="43">
        <f t="shared" si="5413"/>
        <v>0</v>
      </c>
      <c r="T2764" s="43">
        <f t="shared" si="5414"/>
        <v>0</v>
      </c>
      <c r="U2764" s="43">
        <f t="shared" si="5415"/>
        <v>0</v>
      </c>
      <c r="V2764" s="43">
        <f t="shared" si="5361"/>
        <v>805.79999999999995</v>
      </c>
      <c r="W2764" s="43">
        <f t="shared" si="5416"/>
        <v>0</v>
      </c>
      <c r="X2764" s="43">
        <f t="shared" si="5417"/>
        <v>0</v>
      </c>
      <c r="Y2764" s="43">
        <f t="shared" si="5418"/>
        <v>0</v>
      </c>
      <c r="Z2764" s="43">
        <f t="shared" si="5419"/>
        <v>-805.79999999999995</v>
      </c>
      <c r="AA2764" s="43">
        <f t="shared" si="5420"/>
        <v>0</v>
      </c>
      <c r="AB2764" s="43">
        <f t="shared" si="5421"/>
        <v>0</v>
      </c>
      <c r="AC2764" s="44">
        <f t="shared" si="5422"/>
        <v>218.57525999999999</v>
      </c>
      <c r="AD2764" s="44">
        <f t="shared" si="5423"/>
        <v>0</v>
      </c>
      <c r="AE2764" s="45">
        <f t="shared" si="5331"/>
        <v>0</v>
      </c>
      <c r="AF2764" s="43">
        <f t="shared" si="5424"/>
        <v>218.57525999999999</v>
      </c>
      <c r="AG2764" s="43">
        <f t="shared" si="5425"/>
        <v>0</v>
      </c>
      <c r="AH2764" s="43">
        <f t="shared" si="5426"/>
        <v>0</v>
      </c>
      <c r="AI2764" s="43">
        <f t="shared" si="5427"/>
        <v>0</v>
      </c>
      <c r="AJ2764" s="43">
        <f t="shared" si="5428"/>
        <v>0</v>
      </c>
      <c r="AK2764" s="43">
        <f t="shared" si="5429"/>
        <v>0</v>
      </c>
      <c r="AL2764" s="43">
        <f t="shared" si="5332"/>
        <v>218.57525999999999</v>
      </c>
      <c r="AM2764" s="43">
        <f t="shared" si="5333"/>
        <v>587.22474</v>
      </c>
      <c r="AN2764" s="2"/>
      <c r="AO2764" s="1"/>
      <c r="AP2764" s="1"/>
      <c r="AQ2764" s="1"/>
      <c r="AR2764" s="1"/>
      <c r="AS2764" s="1"/>
    </row>
    <row r="2765" ht="31.5">
      <c r="B2765" s="41" t="s">
        <v>852</v>
      </c>
      <c r="C2765" s="41" t="s">
        <v>115</v>
      </c>
      <c r="D2765" s="41" t="s">
        <v>505</v>
      </c>
      <c r="E2765" s="26" t="str">
        <f t="shared" si="5360"/>
        <v>0502</v>
      </c>
      <c r="F2765" s="41" t="s">
        <v>782</v>
      </c>
      <c r="G2765" s="41"/>
      <c r="H2765" s="42" t="s">
        <v>783</v>
      </c>
      <c r="I2765" s="43">
        <f t="shared" si="5403"/>
        <v>805.79999999999995</v>
      </c>
      <c r="J2765" s="43">
        <f t="shared" si="5404"/>
        <v>0</v>
      </c>
      <c r="K2765" s="43">
        <f t="shared" si="5405"/>
        <v>0</v>
      </c>
      <c r="L2765" s="43">
        <f t="shared" si="5406"/>
        <v>0</v>
      </c>
      <c r="M2765" s="43">
        <f t="shared" si="5407"/>
        <v>0</v>
      </c>
      <c r="N2765" s="43">
        <f t="shared" si="5408"/>
        <v>0</v>
      </c>
      <c r="O2765" s="43">
        <f t="shared" si="5409"/>
        <v>0</v>
      </c>
      <c r="P2765" s="43">
        <f t="shared" si="5410"/>
        <v>0</v>
      </c>
      <c r="Q2765" s="43">
        <f t="shared" si="5411"/>
        <v>0</v>
      </c>
      <c r="R2765" s="43">
        <f t="shared" si="5412"/>
        <v>0</v>
      </c>
      <c r="S2765" s="43">
        <f t="shared" si="5413"/>
        <v>0</v>
      </c>
      <c r="T2765" s="43">
        <f t="shared" si="5414"/>
        <v>0</v>
      </c>
      <c r="U2765" s="43">
        <f t="shared" si="5415"/>
        <v>0</v>
      </c>
      <c r="V2765" s="43">
        <f t="shared" si="5361"/>
        <v>805.79999999999995</v>
      </c>
      <c r="W2765" s="43">
        <f t="shared" si="5416"/>
        <v>0</v>
      </c>
      <c r="X2765" s="43">
        <f t="shared" si="5417"/>
        <v>0</v>
      </c>
      <c r="Y2765" s="43">
        <f t="shared" si="5418"/>
        <v>0</v>
      </c>
      <c r="Z2765" s="43">
        <f t="shared" si="5419"/>
        <v>-805.79999999999995</v>
      </c>
      <c r="AA2765" s="43">
        <f t="shared" si="5420"/>
        <v>0</v>
      </c>
      <c r="AB2765" s="43">
        <f t="shared" si="5421"/>
        <v>0</v>
      </c>
      <c r="AC2765" s="44">
        <f t="shared" si="5422"/>
        <v>218.57525999999999</v>
      </c>
      <c r="AD2765" s="44">
        <f t="shared" si="5423"/>
        <v>0</v>
      </c>
      <c r="AE2765" s="45">
        <f t="shared" si="5331"/>
        <v>0</v>
      </c>
      <c r="AF2765" s="43">
        <f t="shared" si="5424"/>
        <v>218.57525999999999</v>
      </c>
      <c r="AG2765" s="43">
        <f t="shared" si="5425"/>
        <v>0</v>
      </c>
      <c r="AH2765" s="43">
        <f t="shared" si="5426"/>
        <v>0</v>
      </c>
      <c r="AI2765" s="43">
        <f t="shared" si="5427"/>
        <v>0</v>
      </c>
      <c r="AJ2765" s="43">
        <f t="shared" si="5428"/>
        <v>0</v>
      </c>
      <c r="AK2765" s="43">
        <f t="shared" si="5429"/>
        <v>0</v>
      </c>
      <c r="AL2765" s="43">
        <f t="shared" si="5332"/>
        <v>218.57525999999999</v>
      </c>
      <c r="AM2765" s="43">
        <f t="shared" si="5333"/>
        <v>587.22474</v>
      </c>
      <c r="AN2765" s="2"/>
      <c r="AO2765" s="1"/>
      <c r="AP2765" s="1"/>
      <c r="AQ2765" s="1"/>
      <c r="AR2765" s="1"/>
      <c r="AS2765" s="1"/>
    </row>
    <row r="2766" ht="63">
      <c r="B2766" s="41" t="s">
        <v>852</v>
      </c>
      <c r="C2766" s="41" t="s">
        <v>115</v>
      </c>
      <c r="D2766" s="41" t="s">
        <v>505</v>
      </c>
      <c r="E2766" s="26" t="str">
        <f t="shared" si="5360"/>
        <v>0502</v>
      </c>
      <c r="F2766" s="41" t="s">
        <v>784</v>
      </c>
      <c r="G2766" s="41"/>
      <c r="H2766" s="42" t="s">
        <v>785</v>
      </c>
      <c r="I2766" s="43">
        <f t="shared" si="5403"/>
        <v>805.79999999999995</v>
      </c>
      <c r="J2766" s="43">
        <f t="shared" si="5404"/>
        <v>0</v>
      </c>
      <c r="K2766" s="43">
        <f t="shared" si="5405"/>
        <v>0</v>
      </c>
      <c r="L2766" s="43">
        <f t="shared" si="5406"/>
        <v>0</v>
      </c>
      <c r="M2766" s="43">
        <f t="shared" si="5407"/>
        <v>0</v>
      </c>
      <c r="N2766" s="43">
        <f t="shared" si="5408"/>
        <v>0</v>
      </c>
      <c r="O2766" s="43">
        <f t="shared" si="5409"/>
        <v>0</v>
      </c>
      <c r="P2766" s="43">
        <f t="shared" si="5410"/>
        <v>0</v>
      </c>
      <c r="Q2766" s="43">
        <f t="shared" si="5411"/>
        <v>0</v>
      </c>
      <c r="R2766" s="43">
        <f t="shared" si="5412"/>
        <v>0</v>
      </c>
      <c r="S2766" s="43">
        <f t="shared" si="5413"/>
        <v>0</v>
      </c>
      <c r="T2766" s="43">
        <f t="shared" si="5414"/>
        <v>0</v>
      </c>
      <c r="U2766" s="43">
        <f t="shared" si="5415"/>
        <v>0</v>
      </c>
      <c r="V2766" s="43">
        <f t="shared" si="5361"/>
        <v>805.79999999999995</v>
      </c>
      <c r="W2766" s="43">
        <f t="shared" si="5416"/>
        <v>0</v>
      </c>
      <c r="X2766" s="43">
        <f t="shared" si="5417"/>
        <v>0</v>
      </c>
      <c r="Y2766" s="43">
        <f t="shared" si="5418"/>
        <v>0</v>
      </c>
      <c r="Z2766" s="43">
        <f t="shared" si="5419"/>
        <v>-805.79999999999995</v>
      </c>
      <c r="AA2766" s="43">
        <f t="shared" si="5420"/>
        <v>0</v>
      </c>
      <c r="AB2766" s="43">
        <f t="shared" si="5421"/>
        <v>0</v>
      </c>
      <c r="AC2766" s="44">
        <f t="shared" si="5422"/>
        <v>218.57525999999999</v>
      </c>
      <c r="AD2766" s="44">
        <f t="shared" si="5423"/>
        <v>0</v>
      </c>
      <c r="AE2766" s="45">
        <f t="shared" si="5331"/>
        <v>0</v>
      </c>
      <c r="AF2766" s="43">
        <f t="shared" si="5424"/>
        <v>218.57525999999999</v>
      </c>
      <c r="AG2766" s="43">
        <f t="shared" si="5425"/>
        <v>0</v>
      </c>
      <c r="AH2766" s="43">
        <f t="shared" si="5426"/>
        <v>0</v>
      </c>
      <c r="AI2766" s="43">
        <f t="shared" si="5427"/>
        <v>0</v>
      </c>
      <c r="AJ2766" s="43">
        <f t="shared" si="5428"/>
        <v>0</v>
      </c>
      <c r="AK2766" s="43">
        <f t="shared" si="5429"/>
        <v>0</v>
      </c>
      <c r="AL2766" s="43">
        <f t="shared" si="5332"/>
        <v>218.57525999999999</v>
      </c>
      <c r="AM2766" s="43">
        <f t="shared" si="5333"/>
        <v>587.22474</v>
      </c>
      <c r="AN2766" s="2"/>
      <c r="AR2766" s="1"/>
      <c r="AS2766" s="1"/>
    </row>
    <row r="2767" ht="31.5">
      <c r="B2767" s="41" t="s">
        <v>852</v>
      </c>
      <c r="C2767" s="41" t="s">
        <v>115</v>
      </c>
      <c r="D2767" s="41" t="s">
        <v>505</v>
      </c>
      <c r="E2767" s="26" t="str">
        <f t="shared" si="5360"/>
        <v>0502</v>
      </c>
      <c r="F2767" s="41" t="s">
        <v>786</v>
      </c>
      <c r="G2767" s="41"/>
      <c r="H2767" s="42" t="s">
        <v>787</v>
      </c>
      <c r="I2767" s="43">
        <f t="shared" si="5403"/>
        <v>805.79999999999995</v>
      </c>
      <c r="J2767" s="43">
        <f t="shared" si="5404"/>
        <v>0</v>
      </c>
      <c r="K2767" s="43">
        <f t="shared" si="5405"/>
        <v>0</v>
      </c>
      <c r="L2767" s="43">
        <f t="shared" si="5406"/>
        <v>0</v>
      </c>
      <c r="M2767" s="43">
        <f t="shared" si="5407"/>
        <v>0</v>
      </c>
      <c r="N2767" s="43">
        <f t="shared" si="5408"/>
        <v>0</v>
      </c>
      <c r="O2767" s="43">
        <f t="shared" si="5409"/>
        <v>0</v>
      </c>
      <c r="P2767" s="43">
        <f t="shared" si="5410"/>
        <v>0</v>
      </c>
      <c r="Q2767" s="43">
        <f t="shared" si="5411"/>
        <v>0</v>
      </c>
      <c r="R2767" s="43">
        <f t="shared" si="5412"/>
        <v>0</v>
      </c>
      <c r="S2767" s="43">
        <f t="shared" si="5413"/>
        <v>0</v>
      </c>
      <c r="T2767" s="43">
        <f t="shared" si="5414"/>
        <v>0</v>
      </c>
      <c r="U2767" s="43">
        <f t="shared" si="5415"/>
        <v>0</v>
      </c>
      <c r="V2767" s="43">
        <f t="shared" si="5361"/>
        <v>805.79999999999995</v>
      </c>
      <c r="W2767" s="43">
        <f t="shared" si="5416"/>
        <v>0</v>
      </c>
      <c r="X2767" s="43">
        <f t="shared" si="5417"/>
        <v>0</v>
      </c>
      <c r="Y2767" s="43">
        <f t="shared" si="5418"/>
        <v>0</v>
      </c>
      <c r="Z2767" s="43">
        <f t="shared" si="5419"/>
        <v>-805.79999999999995</v>
      </c>
      <c r="AA2767" s="43">
        <f t="shared" si="5420"/>
        <v>0</v>
      </c>
      <c r="AB2767" s="43">
        <f t="shared" si="5421"/>
        <v>0</v>
      </c>
      <c r="AC2767" s="44">
        <f t="shared" si="5422"/>
        <v>218.57525999999999</v>
      </c>
      <c r="AD2767" s="44">
        <f t="shared" si="5423"/>
        <v>0</v>
      </c>
      <c r="AE2767" s="45">
        <f t="shared" si="5331"/>
        <v>0</v>
      </c>
      <c r="AF2767" s="43">
        <f t="shared" si="5424"/>
        <v>218.57525999999999</v>
      </c>
      <c r="AG2767" s="43">
        <f t="shared" si="5425"/>
        <v>0</v>
      </c>
      <c r="AH2767" s="43">
        <f t="shared" si="5426"/>
        <v>0</v>
      </c>
      <c r="AI2767" s="43">
        <f t="shared" si="5427"/>
        <v>0</v>
      </c>
      <c r="AJ2767" s="43">
        <f t="shared" si="5428"/>
        <v>0</v>
      </c>
      <c r="AK2767" s="43">
        <f t="shared" si="5429"/>
        <v>0</v>
      </c>
      <c r="AL2767" s="43">
        <f t="shared" si="5332"/>
        <v>218.57525999999999</v>
      </c>
      <c r="AM2767" s="43">
        <f t="shared" si="5333"/>
        <v>587.22474</v>
      </c>
      <c r="AN2767" s="2"/>
      <c r="AO2767" s="1"/>
      <c r="AP2767" s="1"/>
      <c r="AQ2767" s="1"/>
      <c r="AR2767" s="1"/>
      <c r="AS2767" s="1"/>
    </row>
    <row r="2768" ht="31.5">
      <c r="B2768" s="41" t="s">
        <v>852</v>
      </c>
      <c r="C2768" s="41" t="s">
        <v>115</v>
      </c>
      <c r="D2768" s="41" t="s">
        <v>505</v>
      </c>
      <c r="E2768" s="26" t="str">
        <f t="shared" si="5360"/>
        <v>0502</v>
      </c>
      <c r="F2768" s="41" t="s">
        <v>786</v>
      </c>
      <c r="G2768" s="41" t="s">
        <v>53</v>
      </c>
      <c r="H2768" s="42" t="s">
        <v>54</v>
      </c>
      <c r="I2768" s="43">
        <f t="shared" si="5403"/>
        <v>805.79999999999995</v>
      </c>
      <c r="J2768" s="43">
        <f t="shared" si="5404"/>
        <v>0</v>
      </c>
      <c r="K2768" s="43">
        <f t="shared" si="5405"/>
        <v>0</v>
      </c>
      <c r="L2768" s="43">
        <f t="shared" si="5406"/>
        <v>0</v>
      </c>
      <c r="M2768" s="43">
        <f t="shared" si="5407"/>
        <v>0</v>
      </c>
      <c r="N2768" s="43">
        <f t="shared" si="5408"/>
        <v>0</v>
      </c>
      <c r="O2768" s="43">
        <f t="shared" si="5409"/>
        <v>0</v>
      </c>
      <c r="P2768" s="43">
        <f t="shared" si="5410"/>
        <v>0</v>
      </c>
      <c r="Q2768" s="43">
        <f t="shared" si="5411"/>
        <v>0</v>
      </c>
      <c r="R2768" s="43">
        <f t="shared" si="5412"/>
        <v>0</v>
      </c>
      <c r="S2768" s="43">
        <f t="shared" si="5413"/>
        <v>0</v>
      </c>
      <c r="T2768" s="43">
        <f t="shared" si="5414"/>
        <v>0</v>
      </c>
      <c r="U2768" s="43">
        <f t="shared" si="5415"/>
        <v>0</v>
      </c>
      <c r="V2768" s="43">
        <f t="shared" si="5361"/>
        <v>805.79999999999995</v>
      </c>
      <c r="W2768" s="43">
        <f t="shared" si="5416"/>
        <v>0</v>
      </c>
      <c r="X2768" s="43">
        <f t="shared" si="5417"/>
        <v>0</v>
      </c>
      <c r="Y2768" s="43">
        <f t="shared" si="5418"/>
        <v>0</v>
      </c>
      <c r="Z2768" s="43">
        <f t="shared" si="5419"/>
        <v>-805.79999999999995</v>
      </c>
      <c r="AA2768" s="43">
        <f t="shared" si="5420"/>
        <v>0</v>
      </c>
      <c r="AB2768" s="43">
        <f t="shared" si="5421"/>
        <v>0</v>
      </c>
      <c r="AC2768" s="44">
        <f t="shared" si="5422"/>
        <v>218.57525999999999</v>
      </c>
      <c r="AD2768" s="44">
        <f t="shared" si="5423"/>
        <v>0</v>
      </c>
      <c r="AE2768" s="45">
        <f t="shared" si="5331"/>
        <v>0</v>
      </c>
      <c r="AF2768" s="43">
        <f t="shared" si="5424"/>
        <v>218.57525999999999</v>
      </c>
      <c r="AG2768" s="43">
        <f t="shared" si="5425"/>
        <v>0</v>
      </c>
      <c r="AH2768" s="43">
        <f t="shared" si="5426"/>
        <v>0</v>
      </c>
      <c r="AI2768" s="43">
        <f t="shared" si="5427"/>
        <v>0</v>
      </c>
      <c r="AJ2768" s="43">
        <f t="shared" si="5428"/>
        <v>0</v>
      </c>
      <c r="AK2768" s="43">
        <f t="shared" si="5429"/>
        <v>0</v>
      </c>
      <c r="AL2768" s="43">
        <f t="shared" si="5332"/>
        <v>218.57525999999999</v>
      </c>
      <c r="AM2768" s="43">
        <f t="shared" si="5333"/>
        <v>587.22474</v>
      </c>
      <c r="AN2768" s="2"/>
      <c r="AO2768" s="1"/>
      <c r="AP2768" s="1"/>
      <c r="AQ2768" s="1"/>
      <c r="AR2768" s="1"/>
      <c r="AS2768" s="1"/>
    </row>
    <row r="2769" ht="31.5">
      <c r="B2769" s="41" t="s">
        <v>852</v>
      </c>
      <c r="C2769" s="41" t="s">
        <v>115</v>
      </c>
      <c r="D2769" s="41" t="s">
        <v>505</v>
      </c>
      <c r="E2769" s="26" t="str">
        <f t="shared" si="5360"/>
        <v>0502</v>
      </c>
      <c r="F2769" s="41" t="s">
        <v>786</v>
      </c>
      <c r="G2769" s="41" t="s">
        <v>55</v>
      </c>
      <c r="H2769" s="42" t="s">
        <v>56</v>
      </c>
      <c r="I2769" s="43">
        <v>805.79999999999995</v>
      </c>
      <c r="J2769" s="43"/>
      <c r="K2769" s="43"/>
      <c r="L2769" s="43"/>
      <c r="M2769" s="43"/>
      <c r="N2769" s="43"/>
      <c r="O2769" s="43">
        <v>0</v>
      </c>
      <c r="P2769" s="43">
        <v>0</v>
      </c>
      <c r="Q2769" s="43">
        <v>0</v>
      </c>
      <c r="R2769" s="43">
        <v>0</v>
      </c>
      <c r="S2769" s="43">
        <v>0</v>
      </c>
      <c r="T2769" s="43">
        <v>0</v>
      </c>
      <c r="U2769" s="43">
        <f>-805.8+805.8</f>
        <v>0</v>
      </c>
      <c r="V2769" s="43">
        <f t="shared" si="5361"/>
        <v>805.79999999999995</v>
      </c>
      <c r="W2769" s="43"/>
      <c r="X2769" s="43"/>
      <c r="Y2769" s="43"/>
      <c r="Z2769" s="43">
        <v>-805.79999999999995</v>
      </c>
      <c r="AA2769" s="43"/>
      <c r="AB2769" s="43">
        <v>0</v>
      </c>
      <c r="AC2769" s="44">
        <v>218.57525999999999</v>
      </c>
      <c r="AD2769" s="44">
        <v>0</v>
      </c>
      <c r="AE2769" s="45">
        <f t="shared" si="5331"/>
        <v>0</v>
      </c>
      <c r="AF2769" s="43">
        <v>218.57525999999999</v>
      </c>
      <c r="AG2769" s="43">
        <v>0</v>
      </c>
      <c r="AH2769" s="43">
        <v>0</v>
      </c>
      <c r="AI2769" s="43">
        <v>0</v>
      </c>
      <c r="AJ2769" s="43">
        <v>0</v>
      </c>
      <c r="AK2769" s="43">
        <v>0</v>
      </c>
      <c r="AL2769" s="43">
        <f t="shared" si="5332"/>
        <v>218.57525999999999</v>
      </c>
      <c r="AM2769" s="43">
        <f t="shared" si="5333"/>
        <v>587.22474</v>
      </c>
      <c r="AN2769" s="2"/>
      <c r="AO2769" s="1"/>
      <c r="AP2769" s="1"/>
      <c r="AQ2769" s="1"/>
      <c r="AR2769" s="1"/>
      <c r="AS2769" s="1"/>
    </row>
    <row r="2770" s="33" customFormat="1">
      <c r="B2770" s="34" t="s">
        <v>852</v>
      </c>
      <c r="C2770" s="34" t="s">
        <v>115</v>
      </c>
      <c r="D2770" s="34" t="s">
        <v>117</v>
      </c>
      <c r="E2770" s="35" t="str">
        <f t="shared" si="5360"/>
        <v>0503</v>
      </c>
      <c r="F2770" s="34"/>
      <c r="G2770" s="34"/>
      <c r="H2770" s="36" t="s">
        <v>118</v>
      </c>
      <c r="I2770" s="37">
        <f>I2777+I2791+I2810+I2834+I2804</f>
        <v>13018.4</v>
      </c>
      <c r="J2770" s="37">
        <f>J2777+J2791+J2810+J2834+J2804</f>
        <v>5579.5</v>
      </c>
      <c r="K2770" s="37">
        <f>K2777+K2791+K2810+K2834+K2804</f>
        <v>5579.5</v>
      </c>
      <c r="L2770" s="37">
        <f>L2777+L2791+L2810+L2834+L2804</f>
        <v>4250</v>
      </c>
      <c r="M2770" s="37">
        <f>M2777+M2791+M2810+M2834+M2804</f>
        <v>4250</v>
      </c>
      <c r="N2770" s="37">
        <f>N2777+N2791+N2810+N2834+N2804</f>
        <v>4165</v>
      </c>
      <c r="O2770" s="37">
        <f>O2777+O2791+O2810+O2834+O2804+O2771</f>
        <v>0</v>
      </c>
      <c r="P2770" s="37">
        <f>P2777+P2791+P2810+P2834+P2804+P2771</f>
        <v>0</v>
      </c>
      <c r="Q2770" s="37">
        <f>Q2777+Q2791+Q2810+Q2834+Q2804+Q2771</f>
        <v>0</v>
      </c>
      <c r="R2770" s="37">
        <f>R2777+R2791+R2810+R2834+R2804+R2771</f>
        <v>7591.2669999999998</v>
      </c>
      <c r="S2770" s="37">
        <f>S2777+S2791+S2810+S2834+S2804+S2771</f>
        <v>0</v>
      </c>
      <c r="T2770" s="37">
        <f>T2777+T2791+T2810+T2834+T2804</f>
        <v>0</v>
      </c>
      <c r="U2770" s="37">
        <v>44.744</v>
      </c>
      <c r="V2770" s="37">
        <f t="shared" si="5361"/>
        <v>24904.411</v>
      </c>
      <c r="W2770" s="37">
        <f>W2777+W2791+W2810+W2834+W2804</f>
        <v>44.744</v>
      </c>
      <c r="X2770" s="37">
        <f>X2777+X2791+X2810+X2834+X2804</f>
        <v>0</v>
      </c>
      <c r="Y2770" s="37">
        <f>Y2777+Y2791+Y2810+Y2834+Y2804</f>
        <v>0</v>
      </c>
      <c r="Z2770" s="37">
        <f>Z2777+Z2791+Z2810+Z2834+Z2804</f>
        <v>0</v>
      </c>
      <c r="AA2770" s="37">
        <f>AA2777+AA2791+AA2810+AA2834+AA2804</f>
        <v>0</v>
      </c>
      <c r="AB2770" s="37">
        <f>AB2777+AB2791+AB2810+AB2834+AB2804+AB2771</f>
        <v>10047.519080000002</v>
      </c>
      <c r="AC2770" s="38">
        <f>AC2777+AC2791+AC2810+AC2834+AC2804+AC2771</f>
        <v>21771.379279999997</v>
      </c>
      <c r="AD2770" s="38">
        <f>AD2777+AD2791+AD2810+AD2834+AD2804+AD2771</f>
        <v>21662.702629999996</v>
      </c>
      <c r="AE2770" s="39">
        <f t="shared" si="5331"/>
        <v>99.500827905286485</v>
      </c>
      <c r="AF2770" s="37">
        <f>AF2777+AF2791+AF2810+AF2834+AF2804+AF2771</f>
        <v>29145.456119999995</v>
      </c>
      <c r="AG2770" s="37">
        <f>AG2777+AG2791+AG2810+AG2834+AG2804+AG2771</f>
        <v>0</v>
      </c>
      <c r="AH2770" s="37">
        <f>AH2777+AH2791+AH2810+AH2834+AH2804+AH2771</f>
        <v>0</v>
      </c>
      <c r="AI2770" s="37">
        <f>AI2777+AI2791+AI2810+AI2834+AI2804+AI2771</f>
        <v>0</v>
      </c>
      <c r="AJ2770" s="37">
        <f>AJ2777+AJ2791+AJ2810+AJ2834+AJ2804+AJ2771</f>
        <v>0</v>
      </c>
      <c r="AK2770" s="37">
        <f>AK2777+AK2791+AK2810+AK2834+AK2804+AK2771</f>
        <v>0</v>
      </c>
      <c r="AL2770" s="37">
        <f t="shared" si="5332"/>
        <v>29145.456119999995</v>
      </c>
      <c r="AM2770" s="37">
        <f t="shared" si="5333"/>
        <v>-4241.0451199999952</v>
      </c>
      <c r="AN2770" s="40"/>
      <c r="AO2770" s="33"/>
      <c r="AP2770" s="33"/>
      <c r="AQ2770" s="33"/>
      <c r="AR2770" s="33"/>
      <c r="AS2770" s="33"/>
    </row>
    <row r="2771">
      <c r="B2771" s="41" t="s">
        <v>852</v>
      </c>
      <c r="C2771" s="41" t="s">
        <v>115</v>
      </c>
      <c r="D2771" s="41" t="s">
        <v>117</v>
      </c>
      <c r="E2771" s="26" t="str">
        <f t="shared" si="5360"/>
        <v>0503</v>
      </c>
      <c r="F2771" s="41" t="s">
        <v>337</v>
      </c>
      <c r="G2771" s="41"/>
      <c r="H2771" s="42" t="s">
        <v>338</v>
      </c>
      <c r="I2771" s="37"/>
      <c r="J2771" s="37"/>
      <c r="K2771" s="37"/>
      <c r="L2771" s="37"/>
      <c r="M2771" s="37"/>
      <c r="N2771" s="37"/>
      <c r="O2771" s="37">
        <f t="shared" ref="O2771:O2777" si="5430">O2772</f>
        <v>0</v>
      </c>
      <c r="P2771" s="43">
        <f t="shared" ref="P2771:P2777" si="5431">P2772</f>
        <v>0</v>
      </c>
      <c r="Q2771" s="37">
        <f t="shared" ref="Q2771:Q2777" si="5432">Q2772</f>
        <v>0</v>
      </c>
      <c r="R2771" s="37">
        <f t="shared" ref="R2771:R2777" si="5433">R2772</f>
        <v>0</v>
      </c>
      <c r="S2771" s="37">
        <f t="shared" ref="S2771:S2777" si="5434">S2772</f>
        <v>0</v>
      </c>
      <c r="T2771" s="37"/>
      <c r="U2771" s="37"/>
      <c r="V2771" s="43">
        <f t="shared" si="5361"/>
        <v>0</v>
      </c>
      <c r="W2771" s="37"/>
      <c r="X2771" s="37"/>
      <c r="Y2771" s="37"/>
      <c r="Z2771" s="37"/>
      <c r="AA2771" s="37"/>
      <c r="AB2771" s="43">
        <f t="shared" ref="AB2771:AB2777" si="5435">AB2772</f>
        <v>2185.2945300000001</v>
      </c>
      <c r="AC2771" s="44">
        <f t="shared" ref="AC2771:AC2777" si="5436">AC2772</f>
        <v>2185.2945300000001</v>
      </c>
      <c r="AD2771" s="44">
        <f t="shared" ref="AD2771:AD2777" si="5437">AD2772</f>
        <v>2185.2945300000001</v>
      </c>
      <c r="AE2771" s="45">
        <f t="shared" si="5331"/>
        <v>100</v>
      </c>
      <c r="AF2771" s="43">
        <f t="shared" ref="AF2771:AF2777" si="5438">AF2772</f>
        <v>2185.2945300000001</v>
      </c>
      <c r="AG2771" s="43">
        <f t="shared" ref="AG2771:AG2777" si="5439">AG2772</f>
        <v>0</v>
      </c>
      <c r="AH2771" s="43">
        <f t="shared" ref="AH2771:AH2777" si="5440">AH2772</f>
        <v>0</v>
      </c>
      <c r="AI2771" s="43">
        <f t="shared" ref="AI2771:AI2777" si="5441">AI2772</f>
        <v>0</v>
      </c>
      <c r="AJ2771" s="43">
        <f t="shared" ref="AJ2771:AJ2777" si="5442">AJ2772</f>
        <v>0</v>
      </c>
      <c r="AK2771" s="43">
        <f t="shared" ref="AK2771:AK2777" si="5443">AK2772</f>
        <v>0</v>
      </c>
      <c r="AL2771" s="43">
        <f t="shared" si="5332"/>
        <v>2185.2945300000001</v>
      </c>
      <c r="AM2771" s="43">
        <f t="shared" si="5333"/>
        <v>-2185.2945300000001</v>
      </c>
      <c r="AN2771" s="2"/>
      <c r="AO2771" s="1"/>
      <c r="AP2771" s="1"/>
      <c r="AQ2771" s="1"/>
      <c r="AR2771" s="1"/>
      <c r="AS2771" s="1"/>
    </row>
    <row r="2772" ht="31.5">
      <c r="B2772" s="41" t="s">
        <v>852</v>
      </c>
      <c r="C2772" s="41" t="s">
        <v>115</v>
      </c>
      <c r="D2772" s="41" t="s">
        <v>117</v>
      </c>
      <c r="E2772" s="26" t="str">
        <f t="shared" si="5360"/>
        <v>0503</v>
      </c>
      <c r="F2772" s="41" t="s">
        <v>339</v>
      </c>
      <c r="G2772" s="41"/>
      <c r="H2772" s="42" t="s">
        <v>340</v>
      </c>
      <c r="I2772" s="37"/>
      <c r="J2772" s="37"/>
      <c r="K2772" s="37"/>
      <c r="L2772" s="37"/>
      <c r="M2772" s="37"/>
      <c r="N2772" s="37"/>
      <c r="O2772" s="37">
        <f t="shared" si="5430"/>
        <v>0</v>
      </c>
      <c r="P2772" s="43">
        <f t="shared" si="5431"/>
        <v>0</v>
      </c>
      <c r="Q2772" s="37">
        <f t="shared" si="5432"/>
        <v>0</v>
      </c>
      <c r="R2772" s="37">
        <f t="shared" si="5433"/>
        <v>0</v>
      </c>
      <c r="S2772" s="37">
        <f t="shared" si="5434"/>
        <v>0</v>
      </c>
      <c r="T2772" s="37"/>
      <c r="U2772" s="37"/>
      <c r="V2772" s="43">
        <f t="shared" si="5361"/>
        <v>0</v>
      </c>
      <c r="W2772" s="37"/>
      <c r="X2772" s="37"/>
      <c r="Y2772" s="37"/>
      <c r="Z2772" s="37"/>
      <c r="AA2772" s="37"/>
      <c r="AB2772" s="43">
        <f t="shared" si="5435"/>
        <v>2185.2945300000001</v>
      </c>
      <c r="AC2772" s="44">
        <f t="shared" si="5436"/>
        <v>2185.2945300000001</v>
      </c>
      <c r="AD2772" s="44">
        <f t="shared" si="5437"/>
        <v>2185.2945300000001</v>
      </c>
      <c r="AE2772" s="45">
        <f t="shared" si="5331"/>
        <v>100</v>
      </c>
      <c r="AF2772" s="43">
        <f t="shared" si="5438"/>
        <v>2185.2945300000001</v>
      </c>
      <c r="AG2772" s="43">
        <f t="shared" si="5439"/>
        <v>0</v>
      </c>
      <c r="AH2772" s="43">
        <f t="shared" si="5440"/>
        <v>0</v>
      </c>
      <c r="AI2772" s="43">
        <f t="shared" si="5441"/>
        <v>0</v>
      </c>
      <c r="AJ2772" s="43">
        <f t="shared" si="5442"/>
        <v>0</v>
      </c>
      <c r="AK2772" s="43">
        <f t="shared" si="5443"/>
        <v>0</v>
      </c>
      <c r="AL2772" s="43">
        <f t="shared" si="5332"/>
        <v>2185.2945300000001</v>
      </c>
      <c r="AM2772" s="43">
        <f t="shared" si="5333"/>
        <v>-2185.2945300000001</v>
      </c>
      <c r="AN2772" s="2"/>
      <c r="AO2772" s="1"/>
      <c r="AP2772" s="1"/>
      <c r="AQ2772" s="1"/>
      <c r="AR2772" s="1"/>
      <c r="AS2772" s="1"/>
    </row>
    <row r="2773" ht="63">
      <c r="B2773" s="41" t="s">
        <v>852</v>
      </c>
      <c r="C2773" s="41" t="s">
        <v>115</v>
      </c>
      <c r="D2773" s="41" t="s">
        <v>117</v>
      </c>
      <c r="E2773" s="26" t="str">
        <f t="shared" si="5360"/>
        <v>0503</v>
      </c>
      <c r="F2773" s="41" t="s">
        <v>341</v>
      </c>
      <c r="G2773" s="41"/>
      <c r="H2773" s="42" t="s">
        <v>342</v>
      </c>
      <c r="I2773" s="37"/>
      <c r="J2773" s="37"/>
      <c r="K2773" s="37"/>
      <c r="L2773" s="37"/>
      <c r="M2773" s="37"/>
      <c r="N2773" s="37"/>
      <c r="O2773" s="37">
        <f t="shared" si="5430"/>
        <v>0</v>
      </c>
      <c r="P2773" s="43">
        <f t="shared" si="5431"/>
        <v>0</v>
      </c>
      <c r="Q2773" s="37">
        <f t="shared" si="5432"/>
        <v>0</v>
      </c>
      <c r="R2773" s="37">
        <f t="shared" si="5433"/>
        <v>0</v>
      </c>
      <c r="S2773" s="37">
        <f t="shared" si="5434"/>
        <v>0</v>
      </c>
      <c r="T2773" s="37"/>
      <c r="U2773" s="37"/>
      <c r="V2773" s="43">
        <f t="shared" si="5361"/>
        <v>0</v>
      </c>
      <c r="W2773" s="37"/>
      <c r="X2773" s="37"/>
      <c r="Y2773" s="37"/>
      <c r="Z2773" s="37"/>
      <c r="AA2773" s="37"/>
      <c r="AB2773" s="43">
        <f t="shared" si="5435"/>
        <v>2185.2945300000001</v>
      </c>
      <c r="AC2773" s="44">
        <f t="shared" si="5436"/>
        <v>2185.2945300000001</v>
      </c>
      <c r="AD2773" s="44">
        <f t="shared" si="5437"/>
        <v>2185.2945300000001</v>
      </c>
      <c r="AE2773" s="45">
        <f t="shared" si="5331"/>
        <v>100</v>
      </c>
      <c r="AF2773" s="43">
        <f t="shared" si="5438"/>
        <v>2185.2945300000001</v>
      </c>
      <c r="AG2773" s="43">
        <f t="shared" si="5439"/>
        <v>0</v>
      </c>
      <c r="AH2773" s="43">
        <f t="shared" si="5440"/>
        <v>0</v>
      </c>
      <c r="AI2773" s="43">
        <f t="shared" si="5441"/>
        <v>0</v>
      </c>
      <c r="AJ2773" s="43">
        <f t="shared" si="5442"/>
        <v>0</v>
      </c>
      <c r="AK2773" s="43">
        <f t="shared" si="5443"/>
        <v>0</v>
      </c>
      <c r="AL2773" s="43">
        <f t="shared" si="5332"/>
        <v>2185.2945300000001</v>
      </c>
      <c r="AM2773" s="43">
        <f t="shared" si="5333"/>
        <v>-2185.2945300000001</v>
      </c>
      <c r="AN2773" s="2"/>
      <c r="AR2773" s="1"/>
      <c r="AS2773" s="1"/>
    </row>
    <row r="2774" ht="31.5">
      <c r="B2774" s="41" t="s">
        <v>852</v>
      </c>
      <c r="C2774" s="41" t="s">
        <v>115</v>
      </c>
      <c r="D2774" s="41" t="s">
        <v>117</v>
      </c>
      <c r="E2774" s="26" t="str">
        <f t="shared" si="5360"/>
        <v>0503</v>
      </c>
      <c r="F2774" s="41" t="s">
        <v>684</v>
      </c>
      <c r="G2774" s="41"/>
      <c r="H2774" s="42" t="s">
        <v>685</v>
      </c>
      <c r="I2774" s="37"/>
      <c r="J2774" s="37"/>
      <c r="K2774" s="37"/>
      <c r="L2774" s="37"/>
      <c r="M2774" s="37"/>
      <c r="N2774" s="37"/>
      <c r="O2774" s="37">
        <f t="shared" si="5430"/>
        <v>0</v>
      </c>
      <c r="P2774" s="43">
        <f t="shared" si="5431"/>
        <v>0</v>
      </c>
      <c r="Q2774" s="37">
        <f t="shared" si="5432"/>
        <v>0</v>
      </c>
      <c r="R2774" s="37">
        <f t="shared" si="5433"/>
        <v>0</v>
      </c>
      <c r="S2774" s="37">
        <f t="shared" si="5434"/>
        <v>0</v>
      </c>
      <c r="T2774" s="37"/>
      <c r="U2774" s="37"/>
      <c r="V2774" s="43">
        <f t="shared" si="5361"/>
        <v>0</v>
      </c>
      <c r="W2774" s="37"/>
      <c r="X2774" s="37"/>
      <c r="Y2774" s="37"/>
      <c r="Z2774" s="37"/>
      <c r="AA2774" s="37"/>
      <c r="AB2774" s="43">
        <f t="shared" si="5435"/>
        <v>2185.2945300000001</v>
      </c>
      <c r="AC2774" s="44">
        <f t="shared" si="5436"/>
        <v>2185.2945300000001</v>
      </c>
      <c r="AD2774" s="44">
        <f t="shared" si="5437"/>
        <v>2185.2945300000001</v>
      </c>
      <c r="AE2774" s="45">
        <f t="shared" si="5331"/>
        <v>100</v>
      </c>
      <c r="AF2774" s="43">
        <f t="shared" si="5438"/>
        <v>2185.2945300000001</v>
      </c>
      <c r="AG2774" s="43">
        <f t="shared" si="5439"/>
        <v>0</v>
      </c>
      <c r="AH2774" s="43">
        <f t="shared" si="5440"/>
        <v>0</v>
      </c>
      <c r="AI2774" s="43">
        <f t="shared" si="5441"/>
        <v>0</v>
      </c>
      <c r="AJ2774" s="43">
        <f t="shared" si="5442"/>
        <v>0</v>
      </c>
      <c r="AK2774" s="43">
        <f t="shared" si="5443"/>
        <v>0</v>
      </c>
      <c r="AL2774" s="43">
        <f t="shared" si="5332"/>
        <v>2185.2945300000001</v>
      </c>
      <c r="AM2774" s="43">
        <f t="shared" si="5333"/>
        <v>-2185.2945300000001</v>
      </c>
      <c r="AN2774" s="2"/>
      <c r="AO2774" s="1"/>
      <c r="AP2774" s="1"/>
      <c r="AQ2774" s="1"/>
      <c r="AR2774" s="1"/>
      <c r="AS2774" s="1"/>
    </row>
    <row r="2775" ht="31.5">
      <c r="B2775" s="41" t="s">
        <v>852</v>
      </c>
      <c r="C2775" s="41" t="s">
        <v>115</v>
      </c>
      <c r="D2775" s="41" t="s">
        <v>117</v>
      </c>
      <c r="E2775" s="26" t="str">
        <f t="shared" si="5360"/>
        <v>0503</v>
      </c>
      <c r="F2775" s="41" t="s">
        <v>684</v>
      </c>
      <c r="G2775" s="41" t="s">
        <v>53</v>
      </c>
      <c r="H2775" s="42" t="s">
        <v>54</v>
      </c>
      <c r="I2775" s="37"/>
      <c r="J2775" s="37"/>
      <c r="K2775" s="37"/>
      <c r="L2775" s="37"/>
      <c r="M2775" s="37"/>
      <c r="N2775" s="37"/>
      <c r="O2775" s="37">
        <f t="shared" si="5430"/>
        <v>0</v>
      </c>
      <c r="P2775" s="43">
        <f t="shared" si="5431"/>
        <v>0</v>
      </c>
      <c r="Q2775" s="37">
        <f t="shared" si="5432"/>
        <v>0</v>
      </c>
      <c r="R2775" s="37">
        <f t="shared" si="5433"/>
        <v>0</v>
      </c>
      <c r="S2775" s="37">
        <f t="shared" si="5434"/>
        <v>0</v>
      </c>
      <c r="T2775" s="37"/>
      <c r="U2775" s="37"/>
      <c r="V2775" s="43">
        <f t="shared" si="5361"/>
        <v>0</v>
      </c>
      <c r="W2775" s="37"/>
      <c r="X2775" s="37"/>
      <c r="Y2775" s="37"/>
      <c r="Z2775" s="37"/>
      <c r="AA2775" s="37"/>
      <c r="AB2775" s="43">
        <f t="shared" si="5435"/>
        <v>2185.2945300000001</v>
      </c>
      <c r="AC2775" s="44">
        <f t="shared" si="5436"/>
        <v>2185.2945300000001</v>
      </c>
      <c r="AD2775" s="44">
        <f t="shared" si="5437"/>
        <v>2185.2945300000001</v>
      </c>
      <c r="AE2775" s="45">
        <f t="shared" si="5331"/>
        <v>100</v>
      </c>
      <c r="AF2775" s="43">
        <f t="shared" si="5438"/>
        <v>2185.2945300000001</v>
      </c>
      <c r="AG2775" s="43">
        <f t="shared" si="5439"/>
        <v>0</v>
      </c>
      <c r="AH2775" s="43">
        <f t="shared" si="5440"/>
        <v>0</v>
      </c>
      <c r="AI2775" s="43">
        <f t="shared" si="5441"/>
        <v>0</v>
      </c>
      <c r="AJ2775" s="43">
        <f t="shared" si="5442"/>
        <v>0</v>
      </c>
      <c r="AK2775" s="43">
        <f t="shared" si="5443"/>
        <v>0</v>
      </c>
      <c r="AL2775" s="43">
        <f t="shared" si="5332"/>
        <v>2185.2945300000001</v>
      </c>
      <c r="AM2775" s="43">
        <f t="shared" si="5333"/>
        <v>-2185.2945300000001</v>
      </c>
      <c r="AN2775" s="2"/>
      <c r="AO2775" s="1"/>
      <c r="AP2775" s="1"/>
      <c r="AQ2775" s="1"/>
      <c r="AR2775" s="1"/>
      <c r="AS2775" s="1"/>
    </row>
    <row r="2776" ht="31.5">
      <c r="B2776" s="41" t="s">
        <v>852</v>
      </c>
      <c r="C2776" s="41" t="s">
        <v>115</v>
      </c>
      <c r="D2776" s="41" t="s">
        <v>117</v>
      </c>
      <c r="E2776" s="26" t="str">
        <f t="shared" si="5360"/>
        <v>0503</v>
      </c>
      <c r="F2776" s="41" t="s">
        <v>684</v>
      </c>
      <c r="G2776" s="41" t="s">
        <v>55</v>
      </c>
      <c r="H2776" s="42" t="s">
        <v>56</v>
      </c>
      <c r="I2776" s="37"/>
      <c r="J2776" s="37"/>
      <c r="K2776" s="37"/>
      <c r="L2776" s="37"/>
      <c r="M2776" s="37"/>
      <c r="N2776" s="37"/>
      <c r="O2776" s="37">
        <v>0</v>
      </c>
      <c r="P2776" s="43">
        <v>0</v>
      </c>
      <c r="Q2776" s="37">
        <v>0</v>
      </c>
      <c r="R2776" s="37">
        <v>0</v>
      </c>
      <c r="S2776" s="37">
        <v>0</v>
      </c>
      <c r="T2776" s="37"/>
      <c r="U2776" s="37"/>
      <c r="V2776" s="43">
        <f t="shared" si="5361"/>
        <v>0</v>
      </c>
      <c r="W2776" s="37"/>
      <c r="X2776" s="37"/>
      <c r="Y2776" s="37"/>
      <c r="Z2776" s="37"/>
      <c r="AA2776" s="37"/>
      <c r="AB2776" s="43">
        <v>2185.2945300000001</v>
      </c>
      <c r="AC2776" s="44">
        <v>2185.2945300000001</v>
      </c>
      <c r="AD2776" s="44">
        <v>2185.2945300000001</v>
      </c>
      <c r="AE2776" s="45">
        <f t="shared" si="5331"/>
        <v>100</v>
      </c>
      <c r="AF2776" s="43">
        <v>2185.2945300000001</v>
      </c>
      <c r="AG2776" s="43">
        <v>0</v>
      </c>
      <c r="AH2776" s="43">
        <v>0</v>
      </c>
      <c r="AI2776" s="43">
        <v>0</v>
      </c>
      <c r="AJ2776" s="43">
        <v>0</v>
      </c>
      <c r="AK2776" s="43">
        <v>0</v>
      </c>
      <c r="AL2776" s="43">
        <f t="shared" si="5332"/>
        <v>2185.2945300000001</v>
      </c>
      <c r="AM2776" s="43">
        <f t="shared" si="5333"/>
        <v>-2185.2945300000001</v>
      </c>
      <c r="AN2776" s="2"/>
      <c r="AO2776" s="1"/>
      <c r="AP2776" s="1"/>
      <c r="AQ2776" s="1"/>
      <c r="AR2776" s="1"/>
      <c r="AS2776" s="1"/>
    </row>
    <row r="2777" ht="31.5" hidden="1">
      <c r="B2777" s="41" t="s">
        <v>852</v>
      </c>
      <c r="C2777" s="41" t="s">
        <v>115</v>
      </c>
      <c r="D2777" s="41" t="s">
        <v>117</v>
      </c>
      <c r="E2777" s="26" t="str">
        <f t="shared" si="5360"/>
        <v>0503</v>
      </c>
      <c r="F2777" s="41" t="s">
        <v>119</v>
      </c>
      <c r="G2777" s="41"/>
      <c r="H2777" s="42" t="s">
        <v>120</v>
      </c>
      <c r="I2777" s="43">
        <f>I2778</f>
        <v>0</v>
      </c>
      <c r="J2777" s="43">
        <f>J2778</f>
        <v>0</v>
      </c>
      <c r="K2777" s="43">
        <f>K2778</f>
        <v>0</v>
      </c>
      <c r="L2777" s="43">
        <f>L2778</f>
        <v>0</v>
      </c>
      <c r="M2777" s="43">
        <f>M2778</f>
        <v>0</v>
      </c>
      <c r="N2777" s="43">
        <f>N2778</f>
        <v>0</v>
      </c>
      <c r="O2777" s="43">
        <f t="shared" si="5430"/>
        <v>0</v>
      </c>
      <c r="P2777" s="43">
        <f t="shared" si="5431"/>
        <v>0</v>
      </c>
      <c r="Q2777" s="43">
        <f t="shared" si="5432"/>
        <v>0</v>
      </c>
      <c r="R2777" s="43">
        <f t="shared" si="5433"/>
        <v>0</v>
      </c>
      <c r="S2777" s="43">
        <f t="shared" si="5434"/>
        <v>0</v>
      </c>
      <c r="T2777" s="43">
        <f>T2778</f>
        <v>0</v>
      </c>
      <c r="U2777" s="43">
        <v>0</v>
      </c>
      <c r="V2777" s="43">
        <f t="shared" si="5361"/>
        <v>0</v>
      </c>
      <c r="W2777" s="43">
        <f>W2778</f>
        <v>0</v>
      </c>
      <c r="X2777" s="43">
        <f>X2778</f>
        <v>0</v>
      </c>
      <c r="Y2777" s="43">
        <f>Y2778</f>
        <v>0</v>
      </c>
      <c r="Z2777" s="43">
        <f>Z2778</f>
        <v>0</v>
      </c>
      <c r="AA2777" s="43">
        <f>AA2778</f>
        <v>0</v>
      </c>
      <c r="AB2777" s="43">
        <f t="shared" si="5435"/>
        <v>0</v>
      </c>
      <c r="AC2777" s="44">
        <f t="shared" si="5436"/>
        <v>0</v>
      </c>
      <c r="AD2777" s="44">
        <f t="shared" si="5437"/>
        <v>0</v>
      </c>
      <c r="AE2777" s="45" t="e">
        <f t="shared" si="5331"/>
        <v>#DIV/0!</v>
      </c>
      <c r="AF2777" s="46">
        <f t="shared" si="5438"/>
        <v>0</v>
      </c>
      <c r="AG2777" s="46">
        <f t="shared" si="5439"/>
        <v>0</v>
      </c>
      <c r="AH2777" s="47">
        <f t="shared" si="5440"/>
        <v>0</v>
      </c>
      <c r="AI2777" s="47">
        <f t="shared" si="5441"/>
        <v>0</v>
      </c>
      <c r="AJ2777" s="47">
        <f t="shared" si="5442"/>
        <v>0</v>
      </c>
      <c r="AK2777" s="47">
        <f t="shared" si="5443"/>
        <v>0</v>
      </c>
      <c r="AL2777" s="47">
        <f t="shared" si="5332"/>
        <v>0</v>
      </c>
      <c r="AM2777" s="47">
        <f t="shared" si="5333"/>
        <v>0</v>
      </c>
      <c r="AN2777" s="48" t="s">
        <v>36</v>
      </c>
      <c r="AO2777" s="1"/>
      <c r="AP2777" s="1"/>
      <c r="AQ2777" s="1"/>
      <c r="AR2777" s="1"/>
      <c r="AS2777" s="1"/>
    </row>
    <row r="2778" ht="47.25" hidden="1">
      <c r="B2778" s="41" t="s">
        <v>852</v>
      </c>
      <c r="C2778" s="41" t="s">
        <v>115</v>
      </c>
      <c r="D2778" s="41" t="s">
        <v>117</v>
      </c>
      <c r="E2778" s="26" t="str">
        <f t="shared" si="5360"/>
        <v>0503</v>
      </c>
      <c r="F2778" s="41" t="s">
        <v>128</v>
      </c>
      <c r="G2778" s="41"/>
      <c r="H2778" s="42" t="s">
        <v>129</v>
      </c>
      <c r="I2778" s="43">
        <f>I2779+I2783+I2787</f>
        <v>0</v>
      </c>
      <c r="J2778" s="43">
        <f>J2779+J2783+J2787</f>
        <v>0</v>
      </c>
      <c r="K2778" s="43">
        <f>K2779+K2783+K2787</f>
        <v>0</v>
      </c>
      <c r="L2778" s="43">
        <f>L2779+L2783+L2787</f>
        <v>0</v>
      </c>
      <c r="M2778" s="43">
        <f>M2779+M2783+M2787</f>
        <v>0</v>
      </c>
      <c r="N2778" s="43">
        <f>N2779+N2783+N2787</f>
        <v>0</v>
      </c>
      <c r="O2778" s="43">
        <f>O2779+O2783+O2787</f>
        <v>0</v>
      </c>
      <c r="P2778" s="43">
        <f>P2779+P2783+P2787</f>
        <v>0</v>
      </c>
      <c r="Q2778" s="43">
        <f>Q2779+Q2783+Q2787</f>
        <v>0</v>
      </c>
      <c r="R2778" s="43">
        <f>R2779+R2783+R2787</f>
        <v>0</v>
      </c>
      <c r="S2778" s="43">
        <f>S2779+S2783+S2787</f>
        <v>0</v>
      </c>
      <c r="T2778" s="43">
        <f>T2779+T2783+T2787</f>
        <v>0</v>
      </c>
      <c r="U2778" s="43">
        <v>0</v>
      </c>
      <c r="V2778" s="43">
        <f t="shared" si="5361"/>
        <v>0</v>
      </c>
      <c r="W2778" s="43">
        <f>W2779+W2783+W2787</f>
        <v>0</v>
      </c>
      <c r="X2778" s="43">
        <f>X2779+X2783+X2787</f>
        <v>0</v>
      </c>
      <c r="Y2778" s="43">
        <f>Y2779+Y2783+Y2787</f>
        <v>0</v>
      </c>
      <c r="Z2778" s="43">
        <f>Z2779+Z2783+Z2787</f>
        <v>0</v>
      </c>
      <c r="AA2778" s="43">
        <f>AA2779+AA2783+AA2787</f>
        <v>0</v>
      </c>
      <c r="AB2778" s="43">
        <f>AB2779+AB2783+AB2787</f>
        <v>0</v>
      </c>
      <c r="AC2778" s="44">
        <f>AC2779+AC2783+AC2787</f>
        <v>0</v>
      </c>
      <c r="AD2778" s="44">
        <f>AD2779+AD2783+AD2787</f>
        <v>0</v>
      </c>
      <c r="AE2778" s="45" t="e">
        <f t="shared" si="5331"/>
        <v>#DIV/0!</v>
      </c>
      <c r="AF2778" s="46">
        <f>AF2779+AF2783+AF2787</f>
        <v>0</v>
      </c>
      <c r="AG2778" s="46">
        <f>AG2779+AG2783+AG2787</f>
        <v>0</v>
      </c>
      <c r="AH2778" s="47">
        <f>AH2779+AH2783+AH2787</f>
        <v>0</v>
      </c>
      <c r="AI2778" s="47">
        <f>AI2779+AI2783+AI2787</f>
        <v>0</v>
      </c>
      <c r="AJ2778" s="47">
        <f>AJ2779+AJ2783+AJ2787</f>
        <v>0</v>
      </c>
      <c r="AK2778" s="47">
        <f>AK2779+AK2783+AK2787</f>
        <v>0</v>
      </c>
      <c r="AL2778" s="47">
        <f t="shared" si="5332"/>
        <v>0</v>
      </c>
      <c r="AM2778" s="47">
        <f t="shared" si="5333"/>
        <v>0</v>
      </c>
      <c r="AN2778" s="48" t="s">
        <v>36</v>
      </c>
      <c r="AO2778" s="1"/>
      <c r="AP2778" s="1"/>
      <c r="AQ2778" s="1"/>
      <c r="AR2778" s="1"/>
      <c r="AS2778" s="1"/>
    </row>
    <row r="2779" ht="31.5" hidden="1">
      <c r="B2779" s="41" t="s">
        <v>852</v>
      </c>
      <c r="C2779" s="41" t="s">
        <v>115</v>
      </c>
      <c r="D2779" s="41" t="s">
        <v>117</v>
      </c>
      <c r="E2779" s="26" t="str">
        <f t="shared" si="5360"/>
        <v>0503</v>
      </c>
      <c r="F2779" s="41" t="s">
        <v>788</v>
      </c>
      <c r="G2779" s="41"/>
      <c r="H2779" s="42" t="s">
        <v>789</v>
      </c>
      <c r="I2779" s="43">
        <f t="shared" ref="I2779:I2791" si="5444">I2780</f>
        <v>0</v>
      </c>
      <c r="J2779" s="43">
        <f t="shared" ref="J2779:J2791" si="5445">J2780</f>
        <v>0</v>
      </c>
      <c r="K2779" s="43">
        <f t="shared" ref="K2779:K2791" si="5446">K2780</f>
        <v>0</v>
      </c>
      <c r="L2779" s="43">
        <f t="shared" ref="L2779:L2791" si="5447">L2780</f>
        <v>0</v>
      </c>
      <c r="M2779" s="43">
        <f t="shared" ref="M2779:M2791" si="5448">M2780</f>
        <v>0</v>
      </c>
      <c r="N2779" s="43">
        <f t="shared" ref="N2779:N2791" si="5449">N2780</f>
        <v>0</v>
      </c>
      <c r="O2779" s="43">
        <f t="shared" ref="O2779:O2791" si="5450">O2780</f>
        <v>0</v>
      </c>
      <c r="P2779" s="43">
        <f t="shared" ref="P2779:P2791" si="5451">P2780</f>
        <v>0</v>
      </c>
      <c r="Q2779" s="43">
        <f t="shared" ref="Q2779:Q2791" si="5452">Q2780</f>
        <v>0</v>
      </c>
      <c r="R2779" s="43">
        <f t="shared" ref="R2779:R2791" si="5453">R2780</f>
        <v>0</v>
      </c>
      <c r="S2779" s="43">
        <f t="shared" ref="S2779:S2791" si="5454">S2780</f>
        <v>0</v>
      </c>
      <c r="T2779" s="43">
        <f t="shared" ref="T2779:T2791" si="5455">T2780</f>
        <v>0</v>
      </c>
      <c r="U2779" s="43">
        <v>0</v>
      </c>
      <c r="V2779" s="43">
        <f t="shared" si="5361"/>
        <v>0</v>
      </c>
      <c r="W2779" s="43">
        <f t="shared" ref="W2779:W2791" si="5456">W2780</f>
        <v>0</v>
      </c>
      <c r="X2779" s="43">
        <f t="shared" ref="X2779:X2791" si="5457">X2780</f>
        <v>0</v>
      </c>
      <c r="Y2779" s="43">
        <f t="shared" ref="Y2779:Y2791" si="5458">Y2780</f>
        <v>0</v>
      </c>
      <c r="Z2779" s="43">
        <f t="shared" ref="Z2779:Z2791" si="5459">Z2780</f>
        <v>0</v>
      </c>
      <c r="AA2779" s="43">
        <f t="shared" ref="AA2779:AA2791" si="5460">AA2780</f>
        <v>0</v>
      </c>
      <c r="AB2779" s="43">
        <f t="shared" ref="AB2779:AB2791" si="5461">AB2780</f>
        <v>0</v>
      </c>
      <c r="AC2779" s="44">
        <f t="shared" ref="AC2779:AC2791" si="5462">AC2780</f>
        <v>0</v>
      </c>
      <c r="AD2779" s="44">
        <f t="shared" ref="AD2779:AD2791" si="5463">AD2780</f>
        <v>0</v>
      </c>
      <c r="AE2779" s="45" t="e">
        <f t="shared" si="5331"/>
        <v>#DIV/0!</v>
      </c>
      <c r="AF2779" s="46">
        <f t="shared" ref="AF2779:AF2791" si="5464">AF2780</f>
        <v>0</v>
      </c>
      <c r="AG2779" s="46">
        <f t="shared" ref="AG2779:AG2791" si="5465">AG2780</f>
        <v>0</v>
      </c>
      <c r="AH2779" s="47">
        <f t="shared" ref="AH2779:AH2791" si="5466">AH2780</f>
        <v>0</v>
      </c>
      <c r="AI2779" s="47">
        <f t="shared" ref="AI2779:AI2791" si="5467">AI2780</f>
        <v>0</v>
      </c>
      <c r="AJ2779" s="47">
        <f t="shared" ref="AJ2779:AJ2791" si="5468">AJ2780</f>
        <v>0</v>
      </c>
      <c r="AK2779" s="47">
        <f t="shared" ref="AK2779:AK2791" si="5469">AK2780</f>
        <v>0</v>
      </c>
      <c r="AL2779" s="47">
        <f t="shared" si="5332"/>
        <v>0</v>
      </c>
      <c r="AM2779" s="47">
        <f t="shared" si="5333"/>
        <v>0</v>
      </c>
      <c r="AN2779" s="48" t="s">
        <v>36</v>
      </c>
      <c r="AR2779" s="1"/>
      <c r="AS2779" s="1"/>
    </row>
    <row r="2780" ht="31.5" hidden="1">
      <c r="B2780" s="41" t="s">
        <v>852</v>
      </c>
      <c r="C2780" s="41" t="s">
        <v>115</v>
      </c>
      <c r="D2780" s="41" t="s">
        <v>117</v>
      </c>
      <c r="E2780" s="26" t="str">
        <f t="shared" si="5360"/>
        <v>0503</v>
      </c>
      <c r="F2780" s="41" t="s">
        <v>790</v>
      </c>
      <c r="G2780" s="41"/>
      <c r="H2780" s="42" t="s">
        <v>791</v>
      </c>
      <c r="I2780" s="43">
        <f t="shared" si="5444"/>
        <v>0</v>
      </c>
      <c r="J2780" s="43">
        <f t="shared" si="5445"/>
        <v>0</v>
      </c>
      <c r="K2780" s="43">
        <f t="shared" si="5446"/>
        <v>0</v>
      </c>
      <c r="L2780" s="43">
        <f t="shared" si="5447"/>
        <v>0</v>
      </c>
      <c r="M2780" s="43">
        <f t="shared" si="5448"/>
        <v>0</v>
      </c>
      <c r="N2780" s="43">
        <f t="shared" si="5449"/>
        <v>0</v>
      </c>
      <c r="O2780" s="43">
        <f t="shared" si="5450"/>
        <v>0</v>
      </c>
      <c r="P2780" s="43">
        <f t="shared" si="5451"/>
        <v>0</v>
      </c>
      <c r="Q2780" s="43">
        <f t="shared" si="5452"/>
        <v>0</v>
      </c>
      <c r="R2780" s="43">
        <f t="shared" si="5453"/>
        <v>0</v>
      </c>
      <c r="S2780" s="43">
        <f t="shared" si="5454"/>
        <v>0</v>
      </c>
      <c r="T2780" s="43">
        <f t="shared" si="5455"/>
        <v>0</v>
      </c>
      <c r="U2780" s="43">
        <v>0</v>
      </c>
      <c r="V2780" s="43">
        <f t="shared" si="5361"/>
        <v>0</v>
      </c>
      <c r="W2780" s="43">
        <f t="shared" si="5456"/>
        <v>0</v>
      </c>
      <c r="X2780" s="43">
        <f t="shared" si="5457"/>
        <v>0</v>
      </c>
      <c r="Y2780" s="43">
        <f t="shared" si="5458"/>
        <v>0</v>
      </c>
      <c r="Z2780" s="43">
        <f t="shared" si="5459"/>
        <v>0</v>
      </c>
      <c r="AA2780" s="43">
        <f t="shared" si="5460"/>
        <v>0</v>
      </c>
      <c r="AB2780" s="43">
        <f t="shared" si="5461"/>
        <v>0</v>
      </c>
      <c r="AC2780" s="44">
        <f t="shared" si="5462"/>
        <v>0</v>
      </c>
      <c r="AD2780" s="44">
        <f t="shared" si="5463"/>
        <v>0</v>
      </c>
      <c r="AE2780" s="45" t="e">
        <f t="shared" si="5331"/>
        <v>#DIV/0!</v>
      </c>
      <c r="AF2780" s="46">
        <f t="shared" si="5464"/>
        <v>0</v>
      </c>
      <c r="AG2780" s="46">
        <f t="shared" si="5465"/>
        <v>0</v>
      </c>
      <c r="AH2780" s="47">
        <f t="shared" si="5466"/>
        <v>0</v>
      </c>
      <c r="AI2780" s="47">
        <f t="shared" si="5467"/>
        <v>0</v>
      </c>
      <c r="AJ2780" s="47">
        <f t="shared" si="5468"/>
        <v>0</v>
      </c>
      <c r="AK2780" s="47">
        <f t="shared" si="5469"/>
        <v>0</v>
      </c>
      <c r="AL2780" s="47">
        <f t="shared" si="5332"/>
        <v>0</v>
      </c>
      <c r="AM2780" s="47">
        <f t="shared" si="5333"/>
        <v>0</v>
      </c>
      <c r="AN2780" s="48" t="s">
        <v>36</v>
      </c>
      <c r="AO2780" s="1"/>
      <c r="AP2780" s="1"/>
      <c r="AQ2780" s="1"/>
      <c r="AR2780" s="1"/>
      <c r="AS2780" s="1"/>
    </row>
    <row r="2781" ht="31.5" hidden="1">
      <c r="B2781" s="41" t="s">
        <v>852</v>
      </c>
      <c r="C2781" s="41" t="s">
        <v>115</v>
      </c>
      <c r="D2781" s="41" t="s">
        <v>117</v>
      </c>
      <c r="E2781" s="26" t="str">
        <f t="shared" si="5360"/>
        <v>0503</v>
      </c>
      <c r="F2781" s="41" t="s">
        <v>790</v>
      </c>
      <c r="G2781" s="41" t="s">
        <v>53</v>
      </c>
      <c r="H2781" s="42" t="s">
        <v>54</v>
      </c>
      <c r="I2781" s="43">
        <f t="shared" si="5444"/>
        <v>0</v>
      </c>
      <c r="J2781" s="43">
        <f t="shared" si="5445"/>
        <v>0</v>
      </c>
      <c r="K2781" s="43">
        <f t="shared" si="5446"/>
        <v>0</v>
      </c>
      <c r="L2781" s="43">
        <f t="shared" si="5447"/>
        <v>0</v>
      </c>
      <c r="M2781" s="43">
        <f t="shared" si="5448"/>
        <v>0</v>
      </c>
      <c r="N2781" s="43">
        <f t="shared" si="5449"/>
        <v>0</v>
      </c>
      <c r="O2781" s="43">
        <f t="shared" si="5450"/>
        <v>0</v>
      </c>
      <c r="P2781" s="43">
        <f t="shared" si="5451"/>
        <v>0</v>
      </c>
      <c r="Q2781" s="43">
        <f t="shared" si="5452"/>
        <v>0</v>
      </c>
      <c r="R2781" s="43">
        <f t="shared" si="5453"/>
        <v>0</v>
      </c>
      <c r="S2781" s="43">
        <f t="shared" si="5454"/>
        <v>0</v>
      </c>
      <c r="T2781" s="43">
        <f t="shared" si="5455"/>
        <v>0</v>
      </c>
      <c r="U2781" s="43">
        <v>0</v>
      </c>
      <c r="V2781" s="43">
        <f t="shared" si="5361"/>
        <v>0</v>
      </c>
      <c r="W2781" s="43">
        <f t="shared" si="5456"/>
        <v>0</v>
      </c>
      <c r="X2781" s="43">
        <f t="shared" si="5457"/>
        <v>0</v>
      </c>
      <c r="Y2781" s="43">
        <f t="shared" si="5458"/>
        <v>0</v>
      </c>
      <c r="Z2781" s="43">
        <f t="shared" si="5459"/>
        <v>0</v>
      </c>
      <c r="AA2781" s="43">
        <f t="shared" si="5460"/>
        <v>0</v>
      </c>
      <c r="AB2781" s="43">
        <f t="shared" si="5461"/>
        <v>0</v>
      </c>
      <c r="AC2781" s="44">
        <f t="shared" si="5462"/>
        <v>0</v>
      </c>
      <c r="AD2781" s="44">
        <f t="shared" si="5463"/>
        <v>0</v>
      </c>
      <c r="AE2781" s="45" t="e">
        <f t="shared" si="5331"/>
        <v>#DIV/0!</v>
      </c>
      <c r="AF2781" s="46">
        <f t="shared" si="5464"/>
        <v>0</v>
      </c>
      <c r="AG2781" s="46">
        <f t="shared" si="5465"/>
        <v>0</v>
      </c>
      <c r="AH2781" s="47">
        <f t="shared" si="5466"/>
        <v>0</v>
      </c>
      <c r="AI2781" s="47">
        <f t="shared" si="5467"/>
        <v>0</v>
      </c>
      <c r="AJ2781" s="47">
        <f t="shared" si="5468"/>
        <v>0</v>
      </c>
      <c r="AK2781" s="47">
        <f t="shared" si="5469"/>
        <v>0</v>
      </c>
      <c r="AL2781" s="47">
        <f t="shared" si="5332"/>
        <v>0</v>
      </c>
      <c r="AM2781" s="47">
        <f t="shared" si="5333"/>
        <v>0</v>
      </c>
      <c r="AN2781" s="48" t="s">
        <v>36</v>
      </c>
      <c r="AO2781" s="1"/>
      <c r="AP2781" s="1"/>
      <c r="AQ2781" s="1"/>
      <c r="AR2781" s="1"/>
      <c r="AS2781" s="1"/>
    </row>
    <row r="2782" ht="31.5" hidden="1">
      <c r="B2782" s="41" t="s">
        <v>852</v>
      </c>
      <c r="C2782" s="41" t="s">
        <v>115</v>
      </c>
      <c r="D2782" s="41" t="s">
        <v>117</v>
      </c>
      <c r="E2782" s="26" t="str">
        <f t="shared" si="5360"/>
        <v>0503</v>
      </c>
      <c r="F2782" s="41" t="s">
        <v>790</v>
      </c>
      <c r="G2782" s="41" t="s">
        <v>55</v>
      </c>
      <c r="H2782" s="42" t="s">
        <v>56</v>
      </c>
      <c r="I2782" s="43"/>
      <c r="J2782" s="43"/>
      <c r="K2782" s="43"/>
      <c r="L2782" s="43"/>
      <c r="M2782" s="43"/>
      <c r="N2782" s="43"/>
      <c r="O2782" s="43">
        <v>0</v>
      </c>
      <c r="P2782" s="43">
        <v>0</v>
      </c>
      <c r="Q2782" s="43">
        <v>0</v>
      </c>
      <c r="R2782" s="43">
        <v>0</v>
      </c>
      <c r="S2782" s="43">
        <v>0</v>
      </c>
      <c r="T2782" s="43">
        <v>0</v>
      </c>
      <c r="U2782" s="43">
        <v>0</v>
      </c>
      <c r="V2782" s="43">
        <f t="shared" si="5361"/>
        <v>0</v>
      </c>
      <c r="W2782" s="43"/>
      <c r="X2782" s="43"/>
      <c r="Y2782" s="43"/>
      <c r="Z2782" s="43"/>
      <c r="AA2782" s="43"/>
      <c r="AB2782" s="43">
        <v>0</v>
      </c>
      <c r="AC2782" s="44">
        <v>0</v>
      </c>
      <c r="AD2782" s="44">
        <v>0</v>
      </c>
      <c r="AE2782" s="45" t="e">
        <f t="shared" si="5331"/>
        <v>#DIV/0!</v>
      </c>
      <c r="AF2782" s="46">
        <v>0</v>
      </c>
      <c r="AG2782" s="46">
        <v>0</v>
      </c>
      <c r="AH2782" s="47">
        <v>0</v>
      </c>
      <c r="AI2782" s="47">
        <v>0</v>
      </c>
      <c r="AJ2782" s="47">
        <v>0</v>
      </c>
      <c r="AK2782" s="47">
        <v>0</v>
      </c>
      <c r="AL2782" s="47">
        <f t="shared" si="5332"/>
        <v>0</v>
      </c>
      <c r="AM2782" s="47">
        <f t="shared" si="5333"/>
        <v>0</v>
      </c>
      <c r="AN2782" s="48" t="s">
        <v>36</v>
      </c>
      <c r="AO2782" s="1"/>
      <c r="AP2782" s="1"/>
      <c r="AQ2782" s="1"/>
      <c r="AR2782" s="1"/>
      <c r="AS2782" s="1"/>
    </row>
    <row r="2783" ht="47.25" hidden="1">
      <c r="B2783" s="41" t="s">
        <v>852</v>
      </c>
      <c r="C2783" s="41" t="s">
        <v>115</v>
      </c>
      <c r="D2783" s="41" t="s">
        <v>117</v>
      </c>
      <c r="E2783" s="26" t="str">
        <f t="shared" si="5360"/>
        <v>0503</v>
      </c>
      <c r="F2783" s="41" t="s">
        <v>793</v>
      </c>
      <c r="G2783" s="41"/>
      <c r="H2783" s="42" t="s">
        <v>794</v>
      </c>
      <c r="I2783" s="43">
        <f t="shared" si="5444"/>
        <v>0</v>
      </c>
      <c r="J2783" s="43">
        <f t="shared" si="5445"/>
        <v>0</v>
      </c>
      <c r="K2783" s="43">
        <f t="shared" si="5446"/>
        <v>0</v>
      </c>
      <c r="L2783" s="43">
        <f t="shared" si="5447"/>
        <v>0</v>
      </c>
      <c r="M2783" s="43">
        <f t="shared" si="5448"/>
        <v>0</v>
      </c>
      <c r="N2783" s="43">
        <f t="shared" si="5449"/>
        <v>0</v>
      </c>
      <c r="O2783" s="43">
        <f t="shared" si="5450"/>
        <v>0</v>
      </c>
      <c r="P2783" s="43">
        <f t="shared" si="5451"/>
        <v>0</v>
      </c>
      <c r="Q2783" s="43">
        <f t="shared" si="5452"/>
        <v>0</v>
      </c>
      <c r="R2783" s="43">
        <f t="shared" si="5453"/>
        <v>0</v>
      </c>
      <c r="S2783" s="43">
        <f t="shared" si="5454"/>
        <v>0</v>
      </c>
      <c r="T2783" s="43">
        <f t="shared" si="5455"/>
        <v>0</v>
      </c>
      <c r="U2783" s="43">
        <v>0</v>
      </c>
      <c r="V2783" s="43">
        <f t="shared" si="5361"/>
        <v>0</v>
      </c>
      <c r="W2783" s="43">
        <f t="shared" si="5456"/>
        <v>0</v>
      </c>
      <c r="X2783" s="43">
        <f t="shared" si="5457"/>
        <v>0</v>
      </c>
      <c r="Y2783" s="43">
        <f t="shared" si="5458"/>
        <v>0</v>
      </c>
      <c r="Z2783" s="43">
        <f t="shared" si="5459"/>
        <v>0</v>
      </c>
      <c r="AA2783" s="43">
        <f t="shared" si="5460"/>
        <v>0</v>
      </c>
      <c r="AB2783" s="43">
        <f t="shared" si="5461"/>
        <v>0</v>
      </c>
      <c r="AC2783" s="44">
        <f t="shared" si="5462"/>
        <v>0</v>
      </c>
      <c r="AD2783" s="44">
        <f t="shared" si="5463"/>
        <v>0</v>
      </c>
      <c r="AE2783" s="45" t="e">
        <f t="shared" si="5331"/>
        <v>#DIV/0!</v>
      </c>
      <c r="AF2783" s="46">
        <f t="shared" si="5464"/>
        <v>0</v>
      </c>
      <c r="AG2783" s="46">
        <f t="shared" si="5465"/>
        <v>0</v>
      </c>
      <c r="AH2783" s="47">
        <f t="shared" si="5466"/>
        <v>0</v>
      </c>
      <c r="AI2783" s="47">
        <f t="shared" si="5467"/>
        <v>0</v>
      </c>
      <c r="AJ2783" s="47">
        <f t="shared" si="5468"/>
        <v>0</v>
      </c>
      <c r="AK2783" s="47">
        <f t="shared" si="5469"/>
        <v>0</v>
      </c>
      <c r="AL2783" s="47">
        <f t="shared" si="5332"/>
        <v>0</v>
      </c>
      <c r="AM2783" s="47">
        <f t="shared" si="5333"/>
        <v>0</v>
      </c>
      <c r="AN2783" s="48" t="s">
        <v>36</v>
      </c>
      <c r="AR2783" s="1"/>
      <c r="AS2783" s="1"/>
    </row>
    <row r="2784" ht="31.5" hidden="1">
      <c r="B2784" s="41" t="s">
        <v>852</v>
      </c>
      <c r="C2784" s="41" t="s">
        <v>115</v>
      </c>
      <c r="D2784" s="41" t="s">
        <v>117</v>
      </c>
      <c r="E2784" s="26" t="str">
        <f t="shared" si="5360"/>
        <v>0503</v>
      </c>
      <c r="F2784" s="41" t="s">
        <v>795</v>
      </c>
      <c r="G2784" s="41"/>
      <c r="H2784" s="42" t="s">
        <v>796</v>
      </c>
      <c r="I2784" s="43">
        <f t="shared" si="5444"/>
        <v>0</v>
      </c>
      <c r="J2784" s="43">
        <f t="shared" si="5445"/>
        <v>0</v>
      </c>
      <c r="K2784" s="43">
        <f t="shared" si="5446"/>
        <v>0</v>
      </c>
      <c r="L2784" s="43">
        <f t="shared" si="5447"/>
        <v>0</v>
      </c>
      <c r="M2784" s="43">
        <f t="shared" si="5448"/>
        <v>0</v>
      </c>
      <c r="N2784" s="43">
        <f t="shared" si="5449"/>
        <v>0</v>
      </c>
      <c r="O2784" s="43">
        <f t="shared" si="5450"/>
        <v>0</v>
      </c>
      <c r="P2784" s="43">
        <f t="shared" si="5451"/>
        <v>0</v>
      </c>
      <c r="Q2784" s="43">
        <f t="shared" si="5452"/>
        <v>0</v>
      </c>
      <c r="R2784" s="43">
        <f t="shared" si="5453"/>
        <v>0</v>
      </c>
      <c r="S2784" s="43">
        <f t="shared" si="5454"/>
        <v>0</v>
      </c>
      <c r="T2784" s="43">
        <f t="shared" si="5455"/>
        <v>0</v>
      </c>
      <c r="U2784" s="43">
        <v>0</v>
      </c>
      <c r="V2784" s="43">
        <f t="shared" si="5361"/>
        <v>0</v>
      </c>
      <c r="W2784" s="43">
        <f t="shared" si="5456"/>
        <v>0</v>
      </c>
      <c r="X2784" s="43">
        <f t="shared" si="5457"/>
        <v>0</v>
      </c>
      <c r="Y2784" s="43">
        <f t="shared" si="5458"/>
        <v>0</v>
      </c>
      <c r="Z2784" s="43">
        <f t="shared" si="5459"/>
        <v>0</v>
      </c>
      <c r="AA2784" s="43">
        <f t="shared" si="5460"/>
        <v>0</v>
      </c>
      <c r="AB2784" s="43">
        <f t="shared" si="5461"/>
        <v>0</v>
      </c>
      <c r="AC2784" s="44">
        <f t="shared" si="5462"/>
        <v>0</v>
      </c>
      <c r="AD2784" s="44">
        <f t="shared" si="5463"/>
        <v>0</v>
      </c>
      <c r="AE2784" s="45" t="e">
        <f t="shared" si="5331"/>
        <v>#DIV/0!</v>
      </c>
      <c r="AF2784" s="46">
        <f t="shared" si="5464"/>
        <v>0</v>
      </c>
      <c r="AG2784" s="46">
        <f t="shared" si="5465"/>
        <v>0</v>
      </c>
      <c r="AH2784" s="47">
        <f t="shared" si="5466"/>
        <v>0</v>
      </c>
      <c r="AI2784" s="47">
        <f t="shared" si="5467"/>
        <v>0</v>
      </c>
      <c r="AJ2784" s="47">
        <f t="shared" si="5468"/>
        <v>0</v>
      </c>
      <c r="AK2784" s="47">
        <f t="shared" si="5469"/>
        <v>0</v>
      </c>
      <c r="AL2784" s="47">
        <f t="shared" si="5332"/>
        <v>0</v>
      </c>
      <c r="AM2784" s="47">
        <f t="shared" si="5333"/>
        <v>0</v>
      </c>
      <c r="AN2784" s="48" t="s">
        <v>36</v>
      </c>
      <c r="AO2784" s="1"/>
      <c r="AP2784" s="1"/>
      <c r="AQ2784" s="1"/>
      <c r="AR2784" s="1"/>
      <c r="AS2784" s="1"/>
    </row>
    <row r="2785" ht="31.5" hidden="1">
      <c r="B2785" s="41" t="s">
        <v>852</v>
      </c>
      <c r="C2785" s="41" t="s">
        <v>115</v>
      </c>
      <c r="D2785" s="41" t="s">
        <v>117</v>
      </c>
      <c r="E2785" s="26" t="str">
        <f t="shared" si="5360"/>
        <v>0503</v>
      </c>
      <c r="F2785" s="41" t="s">
        <v>795</v>
      </c>
      <c r="G2785" s="41" t="s">
        <v>53</v>
      </c>
      <c r="H2785" s="42" t="s">
        <v>54</v>
      </c>
      <c r="I2785" s="43">
        <f t="shared" si="5444"/>
        <v>0</v>
      </c>
      <c r="J2785" s="43">
        <f t="shared" si="5445"/>
        <v>0</v>
      </c>
      <c r="K2785" s="43">
        <f t="shared" si="5446"/>
        <v>0</v>
      </c>
      <c r="L2785" s="43">
        <f t="shared" si="5447"/>
        <v>0</v>
      </c>
      <c r="M2785" s="43">
        <f t="shared" si="5448"/>
        <v>0</v>
      </c>
      <c r="N2785" s="43">
        <f t="shared" si="5449"/>
        <v>0</v>
      </c>
      <c r="O2785" s="43">
        <f t="shared" si="5450"/>
        <v>0</v>
      </c>
      <c r="P2785" s="43">
        <f t="shared" si="5451"/>
        <v>0</v>
      </c>
      <c r="Q2785" s="43">
        <f t="shared" si="5452"/>
        <v>0</v>
      </c>
      <c r="R2785" s="43">
        <f t="shared" si="5453"/>
        <v>0</v>
      </c>
      <c r="S2785" s="43">
        <f t="shared" si="5454"/>
        <v>0</v>
      </c>
      <c r="T2785" s="43">
        <f t="shared" si="5455"/>
        <v>0</v>
      </c>
      <c r="U2785" s="43">
        <v>0</v>
      </c>
      <c r="V2785" s="43">
        <f t="shared" si="5361"/>
        <v>0</v>
      </c>
      <c r="W2785" s="43">
        <f t="shared" si="5456"/>
        <v>0</v>
      </c>
      <c r="X2785" s="43">
        <f t="shared" si="5457"/>
        <v>0</v>
      </c>
      <c r="Y2785" s="43">
        <f t="shared" si="5458"/>
        <v>0</v>
      </c>
      <c r="Z2785" s="43">
        <f t="shared" si="5459"/>
        <v>0</v>
      </c>
      <c r="AA2785" s="43">
        <f t="shared" si="5460"/>
        <v>0</v>
      </c>
      <c r="AB2785" s="43">
        <f t="shared" si="5461"/>
        <v>0</v>
      </c>
      <c r="AC2785" s="44">
        <f t="shared" si="5462"/>
        <v>0</v>
      </c>
      <c r="AD2785" s="44">
        <f t="shared" si="5463"/>
        <v>0</v>
      </c>
      <c r="AE2785" s="45" t="e">
        <f t="shared" si="5331"/>
        <v>#DIV/0!</v>
      </c>
      <c r="AF2785" s="46">
        <f t="shared" si="5464"/>
        <v>0</v>
      </c>
      <c r="AG2785" s="46">
        <f t="shared" si="5465"/>
        <v>0</v>
      </c>
      <c r="AH2785" s="47">
        <f t="shared" si="5466"/>
        <v>0</v>
      </c>
      <c r="AI2785" s="47">
        <f t="shared" si="5467"/>
        <v>0</v>
      </c>
      <c r="AJ2785" s="47">
        <f t="shared" si="5468"/>
        <v>0</v>
      </c>
      <c r="AK2785" s="47">
        <f t="shared" si="5469"/>
        <v>0</v>
      </c>
      <c r="AL2785" s="47">
        <f t="shared" si="5332"/>
        <v>0</v>
      </c>
      <c r="AM2785" s="47">
        <f t="shared" si="5333"/>
        <v>0</v>
      </c>
      <c r="AN2785" s="48" t="s">
        <v>36</v>
      </c>
      <c r="AO2785" s="1"/>
      <c r="AP2785" s="1"/>
      <c r="AQ2785" s="1"/>
      <c r="AR2785" s="1"/>
      <c r="AS2785" s="1"/>
    </row>
    <row r="2786" ht="31.5" hidden="1">
      <c r="B2786" s="41" t="s">
        <v>852</v>
      </c>
      <c r="C2786" s="41" t="s">
        <v>115</v>
      </c>
      <c r="D2786" s="41" t="s">
        <v>117</v>
      </c>
      <c r="E2786" s="26" t="str">
        <f t="shared" si="5360"/>
        <v>0503</v>
      </c>
      <c r="F2786" s="41" t="s">
        <v>795</v>
      </c>
      <c r="G2786" s="41" t="s">
        <v>55</v>
      </c>
      <c r="H2786" s="42" t="s">
        <v>56</v>
      </c>
      <c r="I2786" s="43"/>
      <c r="J2786" s="43"/>
      <c r="K2786" s="43"/>
      <c r="L2786" s="43"/>
      <c r="M2786" s="43"/>
      <c r="N2786" s="43"/>
      <c r="O2786" s="43">
        <v>0</v>
      </c>
      <c r="P2786" s="43">
        <v>0</v>
      </c>
      <c r="Q2786" s="43">
        <v>0</v>
      </c>
      <c r="R2786" s="43">
        <v>0</v>
      </c>
      <c r="S2786" s="43">
        <v>0</v>
      </c>
      <c r="T2786" s="43">
        <v>0</v>
      </c>
      <c r="U2786" s="43">
        <v>0</v>
      </c>
      <c r="V2786" s="43">
        <f t="shared" si="5361"/>
        <v>0</v>
      </c>
      <c r="W2786" s="43"/>
      <c r="X2786" s="43"/>
      <c r="Y2786" s="43"/>
      <c r="Z2786" s="43"/>
      <c r="AA2786" s="43"/>
      <c r="AB2786" s="43">
        <v>0</v>
      </c>
      <c r="AC2786" s="44">
        <v>0</v>
      </c>
      <c r="AD2786" s="44">
        <v>0</v>
      </c>
      <c r="AE2786" s="45" t="e">
        <f t="shared" si="5331"/>
        <v>#DIV/0!</v>
      </c>
      <c r="AF2786" s="46">
        <v>0</v>
      </c>
      <c r="AG2786" s="46">
        <v>0</v>
      </c>
      <c r="AH2786" s="47">
        <v>0</v>
      </c>
      <c r="AI2786" s="47">
        <v>0</v>
      </c>
      <c r="AJ2786" s="47">
        <v>0</v>
      </c>
      <c r="AK2786" s="47">
        <v>0</v>
      </c>
      <c r="AL2786" s="47">
        <f t="shared" si="5332"/>
        <v>0</v>
      </c>
      <c r="AM2786" s="47">
        <f t="shared" si="5333"/>
        <v>0</v>
      </c>
      <c r="AN2786" s="48" t="s">
        <v>36</v>
      </c>
      <c r="AO2786" s="1"/>
      <c r="AP2786" s="1"/>
      <c r="AQ2786" s="1"/>
      <c r="AR2786" s="1"/>
      <c r="AS2786" s="1"/>
    </row>
    <row r="2787" ht="63" hidden="1">
      <c r="B2787" s="41" t="s">
        <v>852</v>
      </c>
      <c r="C2787" s="41" t="s">
        <v>115</v>
      </c>
      <c r="D2787" s="41" t="s">
        <v>117</v>
      </c>
      <c r="E2787" s="26" t="str">
        <f t="shared" si="5360"/>
        <v>0503</v>
      </c>
      <c r="F2787" s="41" t="s">
        <v>797</v>
      </c>
      <c r="G2787" s="41"/>
      <c r="H2787" s="42" t="s">
        <v>798</v>
      </c>
      <c r="I2787" s="43">
        <f t="shared" si="5444"/>
        <v>0</v>
      </c>
      <c r="J2787" s="43">
        <f t="shared" si="5445"/>
        <v>0</v>
      </c>
      <c r="K2787" s="43">
        <f t="shared" si="5446"/>
        <v>0</v>
      </c>
      <c r="L2787" s="43">
        <f t="shared" si="5447"/>
        <v>0</v>
      </c>
      <c r="M2787" s="43">
        <f t="shared" si="5448"/>
        <v>0</v>
      </c>
      <c r="N2787" s="43">
        <f t="shared" si="5449"/>
        <v>0</v>
      </c>
      <c r="O2787" s="43">
        <f t="shared" si="5450"/>
        <v>0</v>
      </c>
      <c r="P2787" s="43">
        <f t="shared" si="5451"/>
        <v>0</v>
      </c>
      <c r="Q2787" s="43">
        <f t="shared" si="5452"/>
        <v>0</v>
      </c>
      <c r="R2787" s="43">
        <f t="shared" si="5453"/>
        <v>0</v>
      </c>
      <c r="S2787" s="43">
        <f t="shared" si="5454"/>
        <v>0</v>
      </c>
      <c r="T2787" s="43">
        <f t="shared" si="5455"/>
        <v>0</v>
      </c>
      <c r="U2787" s="43">
        <v>0</v>
      </c>
      <c r="V2787" s="43">
        <f t="shared" si="5361"/>
        <v>0</v>
      </c>
      <c r="W2787" s="43">
        <f t="shared" si="5456"/>
        <v>0</v>
      </c>
      <c r="X2787" s="43">
        <f t="shared" si="5457"/>
        <v>0</v>
      </c>
      <c r="Y2787" s="43">
        <f t="shared" si="5458"/>
        <v>0</v>
      </c>
      <c r="Z2787" s="43">
        <f t="shared" si="5459"/>
        <v>0</v>
      </c>
      <c r="AA2787" s="43">
        <f t="shared" si="5460"/>
        <v>0</v>
      </c>
      <c r="AB2787" s="43">
        <f t="shared" si="5461"/>
        <v>0</v>
      </c>
      <c r="AC2787" s="44">
        <f t="shared" si="5462"/>
        <v>0</v>
      </c>
      <c r="AD2787" s="44">
        <f t="shared" si="5463"/>
        <v>0</v>
      </c>
      <c r="AE2787" s="45" t="e">
        <f t="shared" si="5331"/>
        <v>#DIV/0!</v>
      </c>
      <c r="AF2787" s="46">
        <f t="shared" si="5464"/>
        <v>0</v>
      </c>
      <c r="AG2787" s="46">
        <f t="shared" si="5465"/>
        <v>0</v>
      </c>
      <c r="AH2787" s="47">
        <f t="shared" si="5466"/>
        <v>0</v>
      </c>
      <c r="AI2787" s="47">
        <f t="shared" si="5467"/>
        <v>0</v>
      </c>
      <c r="AJ2787" s="47">
        <f t="shared" si="5468"/>
        <v>0</v>
      </c>
      <c r="AK2787" s="47">
        <f t="shared" si="5469"/>
        <v>0</v>
      </c>
      <c r="AL2787" s="47">
        <f t="shared" si="5332"/>
        <v>0</v>
      </c>
      <c r="AM2787" s="47">
        <f t="shared" si="5333"/>
        <v>0</v>
      </c>
      <c r="AN2787" s="48" t="s">
        <v>36</v>
      </c>
      <c r="AR2787" s="1"/>
      <c r="AS2787" s="1"/>
    </row>
    <row r="2788" ht="31.5" hidden="1">
      <c r="B2788" s="41" t="s">
        <v>852</v>
      </c>
      <c r="C2788" s="41" t="s">
        <v>115</v>
      </c>
      <c r="D2788" s="41" t="s">
        <v>117</v>
      </c>
      <c r="E2788" s="26" t="str">
        <f t="shared" si="5360"/>
        <v>0503</v>
      </c>
      <c r="F2788" s="41" t="s">
        <v>799</v>
      </c>
      <c r="G2788" s="41"/>
      <c r="H2788" s="42" t="s">
        <v>800</v>
      </c>
      <c r="I2788" s="43">
        <f t="shared" si="5444"/>
        <v>0</v>
      </c>
      <c r="J2788" s="43">
        <f t="shared" si="5445"/>
        <v>0</v>
      </c>
      <c r="K2788" s="43">
        <f t="shared" si="5446"/>
        <v>0</v>
      </c>
      <c r="L2788" s="43">
        <f t="shared" si="5447"/>
        <v>0</v>
      </c>
      <c r="M2788" s="43">
        <f t="shared" si="5448"/>
        <v>0</v>
      </c>
      <c r="N2788" s="43">
        <f t="shared" si="5449"/>
        <v>0</v>
      </c>
      <c r="O2788" s="43">
        <f t="shared" si="5450"/>
        <v>0</v>
      </c>
      <c r="P2788" s="43">
        <f t="shared" si="5451"/>
        <v>0</v>
      </c>
      <c r="Q2788" s="43">
        <f t="shared" si="5452"/>
        <v>0</v>
      </c>
      <c r="R2788" s="43">
        <f t="shared" si="5453"/>
        <v>0</v>
      </c>
      <c r="S2788" s="43">
        <f t="shared" si="5454"/>
        <v>0</v>
      </c>
      <c r="T2788" s="43">
        <f t="shared" si="5455"/>
        <v>0</v>
      </c>
      <c r="U2788" s="43">
        <v>0</v>
      </c>
      <c r="V2788" s="43">
        <f t="shared" si="5361"/>
        <v>0</v>
      </c>
      <c r="W2788" s="43">
        <f t="shared" si="5456"/>
        <v>0</v>
      </c>
      <c r="X2788" s="43">
        <f t="shared" si="5457"/>
        <v>0</v>
      </c>
      <c r="Y2788" s="43">
        <f t="shared" si="5458"/>
        <v>0</v>
      </c>
      <c r="Z2788" s="43">
        <f t="shared" si="5459"/>
        <v>0</v>
      </c>
      <c r="AA2788" s="43">
        <f t="shared" si="5460"/>
        <v>0</v>
      </c>
      <c r="AB2788" s="43">
        <f t="shared" si="5461"/>
        <v>0</v>
      </c>
      <c r="AC2788" s="44">
        <f t="shared" si="5462"/>
        <v>0</v>
      </c>
      <c r="AD2788" s="44">
        <f t="shared" si="5463"/>
        <v>0</v>
      </c>
      <c r="AE2788" s="45" t="e">
        <f t="shared" si="5331"/>
        <v>#DIV/0!</v>
      </c>
      <c r="AF2788" s="46">
        <f t="shared" si="5464"/>
        <v>0</v>
      </c>
      <c r="AG2788" s="46">
        <f t="shared" si="5465"/>
        <v>0</v>
      </c>
      <c r="AH2788" s="47">
        <f t="shared" si="5466"/>
        <v>0</v>
      </c>
      <c r="AI2788" s="47">
        <f t="shared" si="5467"/>
        <v>0</v>
      </c>
      <c r="AJ2788" s="47">
        <f t="shared" si="5468"/>
        <v>0</v>
      </c>
      <c r="AK2788" s="47">
        <f t="shared" si="5469"/>
        <v>0</v>
      </c>
      <c r="AL2788" s="47">
        <f t="shared" si="5332"/>
        <v>0</v>
      </c>
      <c r="AM2788" s="47">
        <f t="shared" si="5333"/>
        <v>0</v>
      </c>
      <c r="AN2788" s="48" t="s">
        <v>36</v>
      </c>
      <c r="AO2788" s="1"/>
      <c r="AP2788" s="1"/>
      <c r="AQ2788" s="1"/>
      <c r="AR2788" s="1"/>
      <c r="AS2788" s="1"/>
    </row>
    <row r="2789" ht="31.5" hidden="1">
      <c r="B2789" s="41" t="s">
        <v>852</v>
      </c>
      <c r="C2789" s="41" t="s">
        <v>115</v>
      </c>
      <c r="D2789" s="41" t="s">
        <v>117</v>
      </c>
      <c r="E2789" s="26" t="str">
        <f t="shared" si="5360"/>
        <v>0503</v>
      </c>
      <c r="F2789" s="41" t="s">
        <v>799</v>
      </c>
      <c r="G2789" s="41" t="s">
        <v>53</v>
      </c>
      <c r="H2789" s="42" t="s">
        <v>54</v>
      </c>
      <c r="I2789" s="43">
        <f t="shared" si="5444"/>
        <v>0</v>
      </c>
      <c r="J2789" s="43">
        <f t="shared" si="5445"/>
        <v>0</v>
      </c>
      <c r="K2789" s="43">
        <f t="shared" si="5446"/>
        <v>0</v>
      </c>
      <c r="L2789" s="43">
        <f t="shared" si="5447"/>
        <v>0</v>
      </c>
      <c r="M2789" s="43">
        <f t="shared" si="5448"/>
        <v>0</v>
      </c>
      <c r="N2789" s="43">
        <f t="shared" si="5449"/>
        <v>0</v>
      </c>
      <c r="O2789" s="43">
        <f t="shared" si="5450"/>
        <v>0</v>
      </c>
      <c r="P2789" s="43">
        <f t="shared" si="5451"/>
        <v>0</v>
      </c>
      <c r="Q2789" s="43">
        <f t="shared" si="5452"/>
        <v>0</v>
      </c>
      <c r="R2789" s="43">
        <f t="shared" si="5453"/>
        <v>0</v>
      </c>
      <c r="S2789" s="43">
        <f t="shared" si="5454"/>
        <v>0</v>
      </c>
      <c r="T2789" s="43">
        <f t="shared" si="5455"/>
        <v>0</v>
      </c>
      <c r="U2789" s="43">
        <v>0</v>
      </c>
      <c r="V2789" s="43">
        <f t="shared" si="5361"/>
        <v>0</v>
      </c>
      <c r="W2789" s="43">
        <f t="shared" si="5456"/>
        <v>0</v>
      </c>
      <c r="X2789" s="43">
        <f t="shared" si="5457"/>
        <v>0</v>
      </c>
      <c r="Y2789" s="43">
        <f t="shared" si="5458"/>
        <v>0</v>
      </c>
      <c r="Z2789" s="43">
        <f t="shared" si="5459"/>
        <v>0</v>
      </c>
      <c r="AA2789" s="43">
        <f t="shared" si="5460"/>
        <v>0</v>
      </c>
      <c r="AB2789" s="43">
        <f t="shared" si="5461"/>
        <v>0</v>
      </c>
      <c r="AC2789" s="44">
        <f t="shared" si="5462"/>
        <v>0</v>
      </c>
      <c r="AD2789" s="44">
        <f t="shared" si="5463"/>
        <v>0</v>
      </c>
      <c r="AE2789" s="45" t="e">
        <f t="shared" si="5331"/>
        <v>#DIV/0!</v>
      </c>
      <c r="AF2789" s="46">
        <f t="shared" si="5464"/>
        <v>0</v>
      </c>
      <c r="AG2789" s="46">
        <f t="shared" si="5465"/>
        <v>0</v>
      </c>
      <c r="AH2789" s="47">
        <f t="shared" si="5466"/>
        <v>0</v>
      </c>
      <c r="AI2789" s="47">
        <f t="shared" si="5467"/>
        <v>0</v>
      </c>
      <c r="AJ2789" s="47">
        <f t="shared" si="5468"/>
        <v>0</v>
      </c>
      <c r="AK2789" s="47">
        <f t="shared" si="5469"/>
        <v>0</v>
      </c>
      <c r="AL2789" s="47">
        <f t="shared" si="5332"/>
        <v>0</v>
      </c>
      <c r="AM2789" s="47">
        <f t="shared" si="5333"/>
        <v>0</v>
      </c>
      <c r="AN2789" s="48" t="s">
        <v>36</v>
      </c>
      <c r="AO2789" s="1"/>
      <c r="AP2789" s="1"/>
      <c r="AQ2789" s="1"/>
      <c r="AR2789" s="1"/>
      <c r="AS2789" s="1"/>
    </row>
    <row r="2790" ht="31.5" hidden="1">
      <c r="B2790" s="41" t="s">
        <v>852</v>
      </c>
      <c r="C2790" s="41" t="s">
        <v>115</v>
      </c>
      <c r="D2790" s="41" t="s">
        <v>117</v>
      </c>
      <c r="E2790" s="26" t="str">
        <f t="shared" si="5360"/>
        <v>0503</v>
      </c>
      <c r="F2790" s="41" t="s">
        <v>799</v>
      </c>
      <c r="G2790" s="41" t="s">
        <v>55</v>
      </c>
      <c r="H2790" s="42" t="s">
        <v>56</v>
      </c>
      <c r="I2790" s="43"/>
      <c r="J2790" s="43"/>
      <c r="K2790" s="43"/>
      <c r="L2790" s="43"/>
      <c r="M2790" s="43"/>
      <c r="N2790" s="43"/>
      <c r="O2790" s="43">
        <v>0</v>
      </c>
      <c r="P2790" s="43">
        <v>0</v>
      </c>
      <c r="Q2790" s="43">
        <v>0</v>
      </c>
      <c r="R2790" s="43">
        <v>0</v>
      </c>
      <c r="S2790" s="43">
        <v>0</v>
      </c>
      <c r="T2790" s="43">
        <v>0</v>
      </c>
      <c r="U2790" s="43">
        <v>0</v>
      </c>
      <c r="V2790" s="43">
        <f t="shared" si="5361"/>
        <v>0</v>
      </c>
      <c r="W2790" s="43"/>
      <c r="X2790" s="43"/>
      <c r="Y2790" s="43"/>
      <c r="Z2790" s="43"/>
      <c r="AA2790" s="43"/>
      <c r="AB2790" s="43">
        <v>0</v>
      </c>
      <c r="AC2790" s="44">
        <v>0</v>
      </c>
      <c r="AD2790" s="44">
        <v>0</v>
      </c>
      <c r="AE2790" s="45" t="e">
        <f t="shared" si="5331"/>
        <v>#DIV/0!</v>
      </c>
      <c r="AF2790" s="46">
        <v>0</v>
      </c>
      <c r="AG2790" s="46">
        <v>0</v>
      </c>
      <c r="AH2790" s="47">
        <v>0</v>
      </c>
      <c r="AI2790" s="47">
        <v>0</v>
      </c>
      <c r="AJ2790" s="47">
        <v>0</v>
      </c>
      <c r="AK2790" s="47">
        <v>0</v>
      </c>
      <c r="AL2790" s="47">
        <f t="shared" si="5332"/>
        <v>0</v>
      </c>
      <c r="AM2790" s="47">
        <f t="shared" si="5333"/>
        <v>0</v>
      </c>
      <c r="AN2790" s="48" t="s">
        <v>36</v>
      </c>
      <c r="AO2790" s="1"/>
      <c r="AP2790" s="1"/>
      <c r="AQ2790" s="1"/>
      <c r="AR2790" s="1"/>
      <c r="AS2790" s="1"/>
    </row>
    <row r="2791" ht="31.5">
      <c r="B2791" s="41" t="s">
        <v>852</v>
      </c>
      <c r="C2791" s="41" t="s">
        <v>115</v>
      </c>
      <c r="D2791" s="41" t="s">
        <v>117</v>
      </c>
      <c r="E2791" s="26" t="str">
        <f t="shared" si="5360"/>
        <v>0503</v>
      </c>
      <c r="F2791" s="41" t="s">
        <v>252</v>
      </c>
      <c r="G2791" s="41"/>
      <c r="H2791" s="42" t="s">
        <v>253</v>
      </c>
      <c r="I2791" s="43">
        <f t="shared" si="5444"/>
        <v>0</v>
      </c>
      <c r="J2791" s="43">
        <f t="shared" si="5445"/>
        <v>0</v>
      </c>
      <c r="K2791" s="43">
        <f t="shared" si="5446"/>
        <v>0</v>
      </c>
      <c r="L2791" s="43">
        <f t="shared" si="5447"/>
        <v>0</v>
      </c>
      <c r="M2791" s="43">
        <f t="shared" si="5448"/>
        <v>0</v>
      </c>
      <c r="N2791" s="43">
        <f t="shared" si="5449"/>
        <v>0</v>
      </c>
      <c r="O2791" s="43">
        <f t="shared" si="5450"/>
        <v>0</v>
      </c>
      <c r="P2791" s="43">
        <f t="shared" si="5451"/>
        <v>0</v>
      </c>
      <c r="Q2791" s="43">
        <f t="shared" si="5452"/>
        <v>0</v>
      </c>
      <c r="R2791" s="43">
        <f t="shared" si="5453"/>
        <v>7194.518</v>
      </c>
      <c r="S2791" s="43">
        <f t="shared" si="5454"/>
        <v>0</v>
      </c>
      <c r="T2791" s="43">
        <f t="shared" si="5455"/>
        <v>0</v>
      </c>
      <c r="U2791" s="43">
        <v>0</v>
      </c>
      <c r="V2791" s="43">
        <f t="shared" si="5361"/>
        <v>7194.518</v>
      </c>
      <c r="W2791" s="43">
        <f t="shared" si="5456"/>
        <v>0</v>
      </c>
      <c r="X2791" s="43">
        <f t="shared" si="5457"/>
        <v>0</v>
      </c>
      <c r="Y2791" s="43">
        <f t="shared" si="5458"/>
        <v>0</v>
      </c>
      <c r="Z2791" s="43">
        <f t="shared" si="5459"/>
        <v>0</v>
      </c>
      <c r="AA2791" s="43">
        <f t="shared" si="5460"/>
        <v>0</v>
      </c>
      <c r="AB2791" s="43">
        <f t="shared" si="5461"/>
        <v>339.11434000000003</v>
      </c>
      <c r="AC2791" s="44">
        <f t="shared" si="5462"/>
        <v>339.11434000000003</v>
      </c>
      <c r="AD2791" s="44">
        <f t="shared" si="5463"/>
        <v>339.11434000000003</v>
      </c>
      <c r="AE2791" s="45">
        <f t="shared" si="5331"/>
        <v>100</v>
      </c>
      <c r="AF2791" s="43">
        <f t="shared" si="5464"/>
        <v>339.11434000000003</v>
      </c>
      <c r="AG2791" s="43">
        <f t="shared" si="5465"/>
        <v>0</v>
      </c>
      <c r="AH2791" s="43">
        <f t="shared" si="5466"/>
        <v>0</v>
      </c>
      <c r="AI2791" s="43">
        <f t="shared" si="5467"/>
        <v>0</v>
      </c>
      <c r="AJ2791" s="43">
        <f t="shared" si="5468"/>
        <v>0</v>
      </c>
      <c r="AK2791" s="43">
        <f t="shared" si="5469"/>
        <v>0</v>
      </c>
      <c r="AL2791" s="43">
        <f t="shared" si="5332"/>
        <v>339.11434000000003</v>
      </c>
      <c r="AM2791" s="43">
        <f t="shared" si="5333"/>
        <v>6855.4036599999999</v>
      </c>
      <c r="AN2791" s="2"/>
      <c r="AO2791" s="1"/>
      <c r="AP2791" s="1"/>
      <c r="AQ2791" s="1"/>
      <c r="AR2791" s="1"/>
      <c r="AS2791" s="1"/>
    </row>
    <row r="2792" ht="47.25">
      <c r="B2792" s="41" t="s">
        <v>852</v>
      </c>
      <c r="C2792" s="41" t="s">
        <v>115</v>
      </c>
      <c r="D2792" s="41" t="s">
        <v>117</v>
      </c>
      <c r="E2792" s="26" t="str">
        <f t="shared" si="5360"/>
        <v>0503</v>
      </c>
      <c r="F2792" s="41" t="s">
        <v>753</v>
      </c>
      <c r="G2792" s="41"/>
      <c r="H2792" s="42" t="s">
        <v>754</v>
      </c>
      <c r="I2792" s="43">
        <f>I2800+I2793</f>
        <v>0</v>
      </c>
      <c r="J2792" s="43">
        <f>J2800+J2793</f>
        <v>0</v>
      </c>
      <c r="K2792" s="43">
        <f>K2800+K2793</f>
        <v>0</v>
      </c>
      <c r="L2792" s="43">
        <f>L2800+L2793</f>
        <v>0</v>
      </c>
      <c r="M2792" s="43">
        <f>M2800+M2793</f>
        <v>0</v>
      </c>
      <c r="N2792" s="43">
        <f>N2800+N2793</f>
        <v>0</v>
      </c>
      <c r="O2792" s="43">
        <f>O2800+O2793</f>
        <v>0</v>
      </c>
      <c r="P2792" s="43">
        <f>P2800+P2793</f>
        <v>0</v>
      </c>
      <c r="Q2792" s="43">
        <f>Q2800+Q2793</f>
        <v>0</v>
      </c>
      <c r="R2792" s="43">
        <f>R2800+R2793</f>
        <v>7194.518</v>
      </c>
      <c r="S2792" s="43">
        <f>S2800+S2793</f>
        <v>0</v>
      </c>
      <c r="T2792" s="43">
        <f>T2800+T2793</f>
        <v>0</v>
      </c>
      <c r="U2792" s="43">
        <v>0</v>
      </c>
      <c r="V2792" s="43">
        <f t="shared" si="5361"/>
        <v>7194.518</v>
      </c>
      <c r="W2792" s="43">
        <f>W2800+W2793</f>
        <v>0</v>
      </c>
      <c r="X2792" s="43">
        <f>X2800+X2793</f>
        <v>0</v>
      </c>
      <c r="Y2792" s="43">
        <f>Y2800+Y2793</f>
        <v>0</v>
      </c>
      <c r="Z2792" s="43">
        <f>Z2800+Z2793</f>
        <v>0</v>
      </c>
      <c r="AA2792" s="43">
        <f>AA2800+AA2793</f>
        <v>0</v>
      </c>
      <c r="AB2792" s="43">
        <f>AB2800+AB2793</f>
        <v>339.11434000000003</v>
      </c>
      <c r="AC2792" s="44">
        <f>AC2800+AC2793</f>
        <v>339.11434000000003</v>
      </c>
      <c r="AD2792" s="44">
        <f>AD2800+AD2793</f>
        <v>339.11434000000003</v>
      </c>
      <c r="AE2792" s="45">
        <f t="shared" ref="AE2792:AE2855" si="5470">AD2792/AC2792*100</f>
        <v>100</v>
      </c>
      <c r="AF2792" s="43">
        <f>AF2800+AF2793</f>
        <v>339.11434000000003</v>
      </c>
      <c r="AG2792" s="43">
        <f>AG2800+AG2793</f>
        <v>0</v>
      </c>
      <c r="AH2792" s="43">
        <f>AH2800+AH2793</f>
        <v>0</v>
      </c>
      <c r="AI2792" s="43">
        <f>AI2800+AI2793</f>
        <v>0</v>
      </c>
      <c r="AJ2792" s="43">
        <f>AJ2800+AJ2793</f>
        <v>0</v>
      </c>
      <c r="AK2792" s="43">
        <f>AK2800+AK2793</f>
        <v>0</v>
      </c>
      <c r="AL2792" s="43">
        <f t="shared" ref="AL2792:AL2855" si="5471">AF2792+AH2792+AK2792+AI2792+AJ2792+AG2792</f>
        <v>339.11434000000003</v>
      </c>
      <c r="AM2792" s="43">
        <f t="shared" ref="AM2792:AM2855" si="5472">V2792-AL2792</f>
        <v>6855.4036599999999</v>
      </c>
      <c r="AN2792" s="2"/>
      <c r="AO2792" s="1"/>
      <c r="AP2792" s="1"/>
      <c r="AQ2792" s="1"/>
      <c r="AR2792" s="1"/>
      <c r="AS2792" s="1"/>
    </row>
    <row r="2793" ht="31.5" hidden="1">
      <c r="B2793" s="41" t="s">
        <v>852</v>
      </c>
      <c r="C2793" s="41" t="s">
        <v>115</v>
      </c>
      <c r="D2793" s="41" t="s">
        <v>117</v>
      </c>
      <c r="E2793" s="26" t="str">
        <f t="shared" si="5360"/>
        <v>0503</v>
      </c>
      <c r="F2793" s="41" t="s">
        <v>755</v>
      </c>
      <c r="G2793" s="41"/>
      <c r="H2793" s="42" t="s">
        <v>756</v>
      </c>
      <c r="I2793" s="43">
        <f>I2797</f>
        <v>0</v>
      </c>
      <c r="J2793" s="43">
        <f>J2797</f>
        <v>0</v>
      </c>
      <c r="K2793" s="43">
        <f>K2797</f>
        <v>0</v>
      </c>
      <c r="L2793" s="43">
        <f>L2797</f>
        <v>0</v>
      </c>
      <c r="M2793" s="43">
        <f>M2797</f>
        <v>0</v>
      </c>
      <c r="N2793" s="43">
        <f>N2797</f>
        <v>0</v>
      </c>
      <c r="O2793" s="43">
        <f>O2797+O2794</f>
        <v>0</v>
      </c>
      <c r="P2793" s="43">
        <f>P2797+P2794</f>
        <v>0</v>
      </c>
      <c r="Q2793" s="43">
        <f>Q2797+Q2794</f>
        <v>0</v>
      </c>
      <c r="R2793" s="43">
        <f>R2797+R2794</f>
        <v>7194.518</v>
      </c>
      <c r="S2793" s="43">
        <f>S2797</f>
        <v>0</v>
      </c>
      <c r="T2793" s="43">
        <f>T2797</f>
        <v>0</v>
      </c>
      <c r="U2793" s="43">
        <v>0</v>
      </c>
      <c r="V2793" s="43">
        <f t="shared" si="5361"/>
        <v>7194.518</v>
      </c>
      <c r="W2793" s="43">
        <f>W2797</f>
        <v>0</v>
      </c>
      <c r="X2793" s="43">
        <f>X2797</f>
        <v>0</v>
      </c>
      <c r="Y2793" s="43">
        <f>Y2797</f>
        <v>0</v>
      </c>
      <c r="Z2793" s="43">
        <f>Z2797</f>
        <v>0</v>
      </c>
      <c r="AA2793" s="43">
        <f>AA2797</f>
        <v>0</v>
      </c>
      <c r="AB2793" s="43">
        <f>AB2797+AB2794</f>
        <v>0</v>
      </c>
      <c r="AC2793" s="44">
        <f>AC2797+AC2794</f>
        <v>0</v>
      </c>
      <c r="AD2793" s="44">
        <f>AD2797+AD2794</f>
        <v>0</v>
      </c>
      <c r="AE2793" s="45" t="e">
        <f t="shared" si="5470"/>
        <v>#DIV/0!</v>
      </c>
      <c r="AF2793" s="43">
        <f>AF2797+AF2794</f>
        <v>0</v>
      </c>
      <c r="AG2793" s="43">
        <f>AG2797+AG2794</f>
        <v>0</v>
      </c>
      <c r="AH2793" s="43">
        <f>AH2797+AH2794</f>
        <v>0</v>
      </c>
      <c r="AI2793" s="43">
        <f>AI2797+AI2794</f>
        <v>0</v>
      </c>
      <c r="AJ2793" s="43">
        <f>AJ2797+AJ2794</f>
        <v>0</v>
      </c>
      <c r="AK2793" s="43">
        <f>AK2797+AK2794</f>
        <v>0</v>
      </c>
      <c r="AL2793" s="43">
        <f t="shared" si="5471"/>
        <v>0</v>
      </c>
      <c r="AM2793" s="43">
        <f t="shared" si="5472"/>
        <v>7194.518</v>
      </c>
      <c r="AN2793" s="19" t="s">
        <v>36</v>
      </c>
      <c r="AR2793" s="1"/>
      <c r="AS2793" s="1"/>
    </row>
    <row r="2794" ht="47.25" hidden="1">
      <c r="B2794" s="41" t="s">
        <v>852</v>
      </c>
      <c r="C2794" s="41" t="s">
        <v>115</v>
      </c>
      <c r="D2794" s="41" t="s">
        <v>117</v>
      </c>
      <c r="E2794" s="26" t="str">
        <f t="shared" si="5360"/>
        <v>0503</v>
      </c>
      <c r="F2794" s="41" t="s">
        <v>757</v>
      </c>
      <c r="G2794" s="41"/>
      <c r="H2794" s="42" t="s">
        <v>758</v>
      </c>
      <c r="I2794" s="43"/>
      <c r="J2794" s="43"/>
      <c r="K2794" s="43"/>
      <c r="L2794" s="43"/>
      <c r="M2794" s="43"/>
      <c r="N2794" s="43"/>
      <c r="O2794" s="43">
        <f t="shared" ref="O2794:O2808" si="5473">O2795</f>
        <v>0</v>
      </c>
      <c r="P2794" s="43">
        <f t="shared" ref="P2794:P2808" si="5474">P2795</f>
        <v>0</v>
      </c>
      <c r="Q2794" s="43">
        <f t="shared" ref="Q2794:Q2810" si="5475">Q2795</f>
        <v>0</v>
      </c>
      <c r="R2794" s="43">
        <f t="shared" ref="R2794:R2810" si="5476">R2795</f>
        <v>7194.518</v>
      </c>
      <c r="S2794" s="43"/>
      <c r="T2794" s="43"/>
      <c r="U2794" s="43"/>
      <c r="V2794" s="43">
        <f t="shared" si="5361"/>
        <v>7194.518</v>
      </c>
      <c r="W2794" s="43"/>
      <c r="X2794" s="43"/>
      <c r="Y2794" s="43"/>
      <c r="Z2794" s="43"/>
      <c r="AA2794" s="43"/>
      <c r="AB2794" s="43">
        <f t="shared" ref="AB2794:AB2808" si="5477">AB2795</f>
        <v>0</v>
      </c>
      <c r="AC2794" s="44">
        <f t="shared" ref="AC2794:AC2808" si="5478">AC2795</f>
        <v>0</v>
      </c>
      <c r="AD2794" s="44">
        <f t="shared" ref="AD2794:AD2808" si="5479">AD2795</f>
        <v>0</v>
      </c>
      <c r="AE2794" s="45" t="e">
        <f t="shared" si="5470"/>
        <v>#DIV/0!</v>
      </c>
      <c r="AF2794" s="43">
        <f t="shared" ref="AF2794:AF2808" si="5480">AF2795</f>
        <v>0</v>
      </c>
      <c r="AG2794" s="43">
        <f t="shared" ref="AG2794:AG2808" si="5481">AG2795</f>
        <v>0</v>
      </c>
      <c r="AH2794" s="43">
        <f t="shared" ref="AH2794:AH2808" si="5482">AH2795</f>
        <v>0</v>
      </c>
      <c r="AI2794" s="43">
        <f t="shared" ref="AI2794:AI2808" si="5483">AI2795</f>
        <v>0</v>
      </c>
      <c r="AJ2794" s="43">
        <f t="shared" ref="AJ2794:AJ2808" si="5484">AJ2795</f>
        <v>0</v>
      </c>
      <c r="AK2794" s="43">
        <f t="shared" ref="AK2794:AK2808" si="5485">AK2795</f>
        <v>0</v>
      </c>
      <c r="AL2794" s="43">
        <f t="shared" si="5471"/>
        <v>0</v>
      </c>
      <c r="AM2794" s="43">
        <f t="shared" si="5472"/>
        <v>7194.518</v>
      </c>
      <c r="AN2794" s="19" t="s">
        <v>36</v>
      </c>
      <c r="AO2794" s="1"/>
      <c r="AP2794" s="1"/>
      <c r="AQ2794" s="1"/>
      <c r="AR2794" s="1"/>
      <c r="AS2794" s="1"/>
    </row>
    <row r="2795" hidden="1">
      <c r="B2795" s="41" t="s">
        <v>852</v>
      </c>
      <c r="C2795" s="41" t="s">
        <v>115</v>
      </c>
      <c r="D2795" s="41" t="s">
        <v>117</v>
      </c>
      <c r="E2795" s="26" t="str">
        <f t="shared" si="5360"/>
        <v>0503</v>
      </c>
      <c r="F2795" s="41" t="s">
        <v>757</v>
      </c>
      <c r="G2795" s="41" t="s">
        <v>59</v>
      </c>
      <c r="H2795" s="42" t="s">
        <v>60</v>
      </c>
      <c r="I2795" s="43"/>
      <c r="J2795" s="43"/>
      <c r="K2795" s="43"/>
      <c r="L2795" s="43"/>
      <c r="M2795" s="43"/>
      <c r="N2795" s="43"/>
      <c r="O2795" s="43">
        <f t="shared" si="5473"/>
        <v>0</v>
      </c>
      <c r="P2795" s="43">
        <f t="shared" si="5474"/>
        <v>0</v>
      </c>
      <c r="Q2795" s="43">
        <f t="shared" si="5475"/>
        <v>0</v>
      </c>
      <c r="R2795" s="43">
        <f t="shared" si="5476"/>
        <v>7194.518</v>
      </c>
      <c r="S2795" s="43"/>
      <c r="T2795" s="43"/>
      <c r="U2795" s="43"/>
      <c r="V2795" s="43">
        <f t="shared" si="5361"/>
        <v>7194.518</v>
      </c>
      <c r="W2795" s="43"/>
      <c r="X2795" s="43"/>
      <c r="Y2795" s="43"/>
      <c r="Z2795" s="43"/>
      <c r="AA2795" s="43"/>
      <c r="AB2795" s="43">
        <f t="shared" si="5477"/>
        <v>0</v>
      </c>
      <c r="AC2795" s="44">
        <f t="shared" si="5478"/>
        <v>0</v>
      </c>
      <c r="AD2795" s="44">
        <f t="shared" si="5479"/>
        <v>0</v>
      </c>
      <c r="AE2795" s="45" t="e">
        <f t="shared" si="5470"/>
        <v>#DIV/0!</v>
      </c>
      <c r="AF2795" s="43">
        <f t="shared" si="5480"/>
        <v>0</v>
      </c>
      <c r="AG2795" s="43">
        <f t="shared" si="5481"/>
        <v>0</v>
      </c>
      <c r="AH2795" s="43">
        <f t="shared" si="5482"/>
        <v>0</v>
      </c>
      <c r="AI2795" s="43">
        <f t="shared" si="5483"/>
        <v>0</v>
      </c>
      <c r="AJ2795" s="43">
        <f t="shared" si="5484"/>
        <v>0</v>
      </c>
      <c r="AK2795" s="43">
        <f t="shared" si="5485"/>
        <v>0</v>
      </c>
      <c r="AL2795" s="43">
        <f t="shared" si="5471"/>
        <v>0</v>
      </c>
      <c r="AM2795" s="43">
        <f t="shared" si="5472"/>
        <v>7194.518</v>
      </c>
      <c r="AN2795" s="19" t="s">
        <v>36</v>
      </c>
      <c r="AO2795" s="1"/>
      <c r="AP2795" s="1"/>
      <c r="AQ2795" s="1"/>
      <c r="AR2795" s="1"/>
      <c r="AS2795" s="1"/>
    </row>
    <row r="2796" ht="63" hidden="1">
      <c r="B2796" s="41" t="s">
        <v>852</v>
      </c>
      <c r="C2796" s="41" t="s">
        <v>115</v>
      </c>
      <c r="D2796" s="41" t="s">
        <v>117</v>
      </c>
      <c r="E2796" s="26" t="str">
        <f t="shared" si="5360"/>
        <v>0503</v>
      </c>
      <c r="F2796" s="41" t="s">
        <v>757</v>
      </c>
      <c r="G2796" s="41" t="s">
        <v>475</v>
      </c>
      <c r="H2796" s="42" t="s">
        <v>476</v>
      </c>
      <c r="I2796" s="43"/>
      <c r="J2796" s="43"/>
      <c r="K2796" s="43"/>
      <c r="L2796" s="43"/>
      <c r="M2796" s="43"/>
      <c r="N2796" s="43"/>
      <c r="O2796" s="43">
        <v>0</v>
      </c>
      <c r="P2796" s="43">
        <v>0</v>
      </c>
      <c r="Q2796" s="43">
        <v>0</v>
      </c>
      <c r="R2796" s="43">
        <v>7194.518</v>
      </c>
      <c r="S2796" s="43"/>
      <c r="T2796" s="43"/>
      <c r="U2796" s="43"/>
      <c r="V2796" s="43">
        <f t="shared" si="5361"/>
        <v>7194.518</v>
      </c>
      <c r="W2796" s="43"/>
      <c r="X2796" s="43"/>
      <c r="Y2796" s="43"/>
      <c r="Z2796" s="43"/>
      <c r="AA2796" s="43"/>
      <c r="AB2796" s="43">
        <v>0</v>
      </c>
      <c r="AC2796" s="44">
        <v>0</v>
      </c>
      <c r="AD2796" s="44">
        <v>0</v>
      </c>
      <c r="AE2796" s="45" t="e">
        <f t="shared" si="5470"/>
        <v>#DIV/0!</v>
      </c>
      <c r="AF2796" s="43">
        <v>0</v>
      </c>
      <c r="AG2796" s="43">
        <v>0</v>
      </c>
      <c r="AH2796" s="43">
        <v>0</v>
      </c>
      <c r="AI2796" s="43">
        <v>0</v>
      </c>
      <c r="AJ2796" s="43">
        <v>0</v>
      </c>
      <c r="AK2796" s="43">
        <v>0</v>
      </c>
      <c r="AL2796" s="43">
        <f t="shared" si="5471"/>
        <v>0</v>
      </c>
      <c r="AM2796" s="43">
        <f t="shared" si="5472"/>
        <v>7194.518</v>
      </c>
      <c r="AN2796" s="19" t="s">
        <v>36</v>
      </c>
      <c r="AR2796" s="1"/>
      <c r="AS2796" s="1"/>
    </row>
    <row r="2797" ht="47.25" hidden="1">
      <c r="B2797" s="41" t="s">
        <v>852</v>
      </c>
      <c r="C2797" s="41" t="s">
        <v>115</v>
      </c>
      <c r="D2797" s="41" t="s">
        <v>117</v>
      </c>
      <c r="E2797" s="26" t="str">
        <f t="shared" si="5360"/>
        <v>0503</v>
      </c>
      <c r="F2797" s="41" t="s">
        <v>854</v>
      </c>
      <c r="G2797" s="41"/>
      <c r="H2797" s="42" t="s">
        <v>259</v>
      </c>
      <c r="I2797" s="43">
        <f t="shared" ref="I2797:I2810" si="5486">I2798</f>
        <v>0</v>
      </c>
      <c r="J2797" s="43">
        <f t="shared" ref="J2797:J2810" si="5487">J2798</f>
        <v>0</v>
      </c>
      <c r="K2797" s="43">
        <f t="shared" ref="K2797:K2810" si="5488">K2798</f>
        <v>0</v>
      </c>
      <c r="L2797" s="43">
        <f t="shared" ref="L2797:L2810" si="5489">L2798</f>
        <v>0</v>
      </c>
      <c r="M2797" s="43">
        <f t="shared" ref="M2797:M2810" si="5490">M2798</f>
        <v>0</v>
      </c>
      <c r="N2797" s="43">
        <f t="shared" ref="N2797:N2810" si="5491">N2798</f>
        <v>0</v>
      </c>
      <c r="O2797" s="43">
        <f t="shared" si="5473"/>
        <v>0</v>
      </c>
      <c r="P2797" s="43">
        <f t="shared" si="5474"/>
        <v>0</v>
      </c>
      <c r="Q2797" s="43">
        <f t="shared" si="5475"/>
        <v>0</v>
      </c>
      <c r="R2797" s="43">
        <f t="shared" si="5476"/>
        <v>0</v>
      </c>
      <c r="S2797" s="43">
        <f t="shared" ref="S2797:S2810" si="5492">S2798</f>
        <v>0</v>
      </c>
      <c r="T2797" s="43">
        <f t="shared" ref="T2797:T2810" si="5493">T2798</f>
        <v>0</v>
      </c>
      <c r="U2797" s="43">
        <v>0</v>
      </c>
      <c r="V2797" s="43">
        <f t="shared" si="5361"/>
        <v>0</v>
      </c>
      <c r="W2797" s="43">
        <f t="shared" ref="W2797:W2810" si="5494">W2798</f>
        <v>0</v>
      </c>
      <c r="X2797" s="43">
        <f t="shared" ref="X2797:X2810" si="5495">X2798</f>
        <v>0</v>
      </c>
      <c r="Y2797" s="43">
        <f t="shared" ref="Y2797:Y2810" si="5496">Y2798</f>
        <v>0</v>
      </c>
      <c r="Z2797" s="43">
        <f t="shared" ref="Z2797:Z2810" si="5497">Z2798</f>
        <v>0</v>
      </c>
      <c r="AA2797" s="43">
        <f t="shared" ref="AA2797:AA2810" si="5498">AA2798</f>
        <v>0</v>
      </c>
      <c r="AB2797" s="43">
        <f t="shared" si="5477"/>
        <v>0</v>
      </c>
      <c r="AC2797" s="44">
        <f t="shared" si="5478"/>
        <v>0</v>
      </c>
      <c r="AD2797" s="44">
        <f t="shared" si="5479"/>
        <v>0</v>
      </c>
      <c r="AE2797" s="45" t="e">
        <f t="shared" si="5470"/>
        <v>#DIV/0!</v>
      </c>
      <c r="AF2797" s="46">
        <f t="shared" si="5480"/>
        <v>0</v>
      </c>
      <c r="AG2797" s="46">
        <f t="shared" si="5481"/>
        <v>0</v>
      </c>
      <c r="AH2797" s="47">
        <f t="shared" si="5482"/>
        <v>0</v>
      </c>
      <c r="AI2797" s="47">
        <f t="shared" si="5483"/>
        <v>0</v>
      </c>
      <c r="AJ2797" s="47">
        <f t="shared" si="5484"/>
        <v>0</v>
      </c>
      <c r="AK2797" s="47">
        <f t="shared" si="5485"/>
        <v>0</v>
      </c>
      <c r="AL2797" s="47">
        <f t="shared" si="5471"/>
        <v>0</v>
      </c>
      <c r="AM2797" s="47">
        <f t="shared" si="5472"/>
        <v>0</v>
      </c>
      <c r="AN2797" s="48" t="s">
        <v>36</v>
      </c>
      <c r="AO2797" s="1"/>
      <c r="AP2797" s="1"/>
      <c r="AQ2797" s="1"/>
      <c r="AR2797" s="1"/>
      <c r="AS2797" s="1"/>
    </row>
    <row r="2798" hidden="1">
      <c r="B2798" s="41" t="s">
        <v>852</v>
      </c>
      <c r="C2798" s="41" t="s">
        <v>115</v>
      </c>
      <c r="D2798" s="41" t="s">
        <v>117</v>
      </c>
      <c r="E2798" s="26" t="str">
        <f t="shared" si="5360"/>
        <v>0503</v>
      </c>
      <c r="F2798" s="41" t="s">
        <v>854</v>
      </c>
      <c r="G2798" s="41" t="s">
        <v>59</v>
      </c>
      <c r="H2798" s="42" t="s">
        <v>60</v>
      </c>
      <c r="I2798" s="43">
        <f t="shared" si="5486"/>
        <v>0</v>
      </c>
      <c r="J2798" s="43">
        <f t="shared" si="5487"/>
        <v>0</v>
      </c>
      <c r="K2798" s="43">
        <f t="shared" si="5488"/>
        <v>0</v>
      </c>
      <c r="L2798" s="43">
        <f t="shared" si="5489"/>
        <v>0</v>
      </c>
      <c r="M2798" s="43">
        <f t="shared" si="5490"/>
        <v>0</v>
      </c>
      <c r="N2798" s="43">
        <f t="shared" si="5491"/>
        <v>0</v>
      </c>
      <c r="O2798" s="43">
        <f t="shared" si="5473"/>
        <v>0</v>
      </c>
      <c r="P2798" s="43">
        <f t="shared" si="5474"/>
        <v>0</v>
      </c>
      <c r="Q2798" s="43">
        <f t="shared" si="5475"/>
        <v>0</v>
      </c>
      <c r="R2798" s="43">
        <f t="shared" si="5476"/>
        <v>0</v>
      </c>
      <c r="S2798" s="43">
        <f t="shared" si="5492"/>
        <v>0</v>
      </c>
      <c r="T2798" s="43">
        <f t="shared" si="5493"/>
        <v>0</v>
      </c>
      <c r="U2798" s="43">
        <v>0</v>
      </c>
      <c r="V2798" s="43">
        <f t="shared" si="5361"/>
        <v>0</v>
      </c>
      <c r="W2798" s="43">
        <f t="shared" si="5494"/>
        <v>0</v>
      </c>
      <c r="X2798" s="43">
        <f t="shared" si="5495"/>
        <v>0</v>
      </c>
      <c r="Y2798" s="43">
        <f t="shared" si="5496"/>
        <v>0</v>
      </c>
      <c r="Z2798" s="43">
        <f t="shared" si="5497"/>
        <v>0</v>
      </c>
      <c r="AA2798" s="43">
        <f t="shared" si="5498"/>
        <v>0</v>
      </c>
      <c r="AB2798" s="43">
        <f t="shared" si="5477"/>
        <v>0</v>
      </c>
      <c r="AC2798" s="44">
        <f t="shared" si="5478"/>
        <v>0</v>
      </c>
      <c r="AD2798" s="44">
        <f t="shared" si="5479"/>
        <v>0</v>
      </c>
      <c r="AE2798" s="45" t="e">
        <f t="shared" si="5470"/>
        <v>#DIV/0!</v>
      </c>
      <c r="AF2798" s="46">
        <f t="shared" si="5480"/>
        <v>0</v>
      </c>
      <c r="AG2798" s="46">
        <f t="shared" si="5481"/>
        <v>0</v>
      </c>
      <c r="AH2798" s="47">
        <f t="shared" si="5482"/>
        <v>0</v>
      </c>
      <c r="AI2798" s="47">
        <f t="shared" si="5483"/>
        <v>0</v>
      </c>
      <c r="AJ2798" s="47">
        <f t="shared" si="5484"/>
        <v>0</v>
      </c>
      <c r="AK2798" s="47">
        <f t="shared" si="5485"/>
        <v>0</v>
      </c>
      <c r="AL2798" s="47">
        <f t="shared" si="5471"/>
        <v>0</v>
      </c>
      <c r="AM2798" s="47">
        <f t="shared" si="5472"/>
        <v>0</v>
      </c>
      <c r="AN2798" s="48" t="s">
        <v>36</v>
      </c>
      <c r="AO2798" s="1"/>
      <c r="AP2798" s="1"/>
      <c r="AQ2798" s="1"/>
      <c r="AR2798" s="1"/>
      <c r="AS2798" s="1"/>
    </row>
    <row r="2799" ht="63" hidden="1">
      <c r="B2799" s="41" t="s">
        <v>852</v>
      </c>
      <c r="C2799" s="41" t="s">
        <v>115</v>
      </c>
      <c r="D2799" s="41" t="s">
        <v>117</v>
      </c>
      <c r="E2799" s="26" t="str">
        <f t="shared" ref="E2799:E2862" si="5499">CONCATENATE(C2799,D2799)</f>
        <v>0503</v>
      </c>
      <c r="F2799" s="41" t="s">
        <v>854</v>
      </c>
      <c r="G2799" s="41" t="s">
        <v>475</v>
      </c>
      <c r="H2799" s="42" t="s">
        <v>476</v>
      </c>
      <c r="I2799" s="43"/>
      <c r="J2799" s="43"/>
      <c r="K2799" s="43"/>
      <c r="L2799" s="43"/>
      <c r="M2799" s="43"/>
      <c r="N2799" s="43"/>
      <c r="O2799" s="43">
        <v>0</v>
      </c>
      <c r="P2799" s="43">
        <v>0</v>
      </c>
      <c r="Q2799" s="43">
        <v>0</v>
      </c>
      <c r="R2799" s="43">
        <v>0</v>
      </c>
      <c r="S2799" s="43">
        <v>0</v>
      </c>
      <c r="T2799" s="43">
        <v>0</v>
      </c>
      <c r="U2799" s="43">
        <v>0</v>
      </c>
      <c r="V2799" s="43">
        <f t="shared" ref="V2799:V2862" si="5500">I2799+L2799+U2799+T2799+S2799+R2799+Q2799+P2799+O2799</f>
        <v>0</v>
      </c>
      <c r="W2799" s="43"/>
      <c r="X2799" s="43"/>
      <c r="Y2799" s="43"/>
      <c r="Z2799" s="43"/>
      <c r="AA2799" s="43"/>
      <c r="AB2799" s="43">
        <v>0</v>
      </c>
      <c r="AC2799" s="44">
        <v>0</v>
      </c>
      <c r="AD2799" s="44">
        <v>0</v>
      </c>
      <c r="AE2799" s="45" t="e">
        <f t="shared" si="5470"/>
        <v>#DIV/0!</v>
      </c>
      <c r="AF2799" s="46">
        <v>0</v>
      </c>
      <c r="AG2799" s="46">
        <v>0</v>
      </c>
      <c r="AH2799" s="47">
        <v>0</v>
      </c>
      <c r="AI2799" s="47">
        <v>0</v>
      </c>
      <c r="AJ2799" s="47">
        <v>0</v>
      </c>
      <c r="AK2799" s="47">
        <v>0</v>
      </c>
      <c r="AL2799" s="47">
        <f t="shared" si="5471"/>
        <v>0</v>
      </c>
      <c r="AM2799" s="47">
        <f t="shared" si="5472"/>
        <v>0</v>
      </c>
      <c r="AN2799" s="48" t="s">
        <v>36</v>
      </c>
      <c r="AO2799" s="1"/>
      <c r="AP2799" s="1"/>
      <c r="AQ2799" s="1"/>
      <c r="AR2799" s="1"/>
      <c r="AS2799" s="1"/>
    </row>
    <row r="2800" ht="31.5">
      <c r="B2800" s="41" t="s">
        <v>852</v>
      </c>
      <c r="C2800" s="41" t="s">
        <v>115</v>
      </c>
      <c r="D2800" s="41" t="s">
        <v>117</v>
      </c>
      <c r="E2800" s="26" t="str">
        <f t="shared" si="5499"/>
        <v>0503</v>
      </c>
      <c r="F2800" s="41" t="s">
        <v>759</v>
      </c>
      <c r="G2800" s="41"/>
      <c r="H2800" s="42" t="s">
        <v>760</v>
      </c>
      <c r="I2800" s="43">
        <f t="shared" si="5486"/>
        <v>0</v>
      </c>
      <c r="J2800" s="43">
        <f t="shared" si="5487"/>
        <v>0</v>
      </c>
      <c r="K2800" s="43">
        <f t="shared" si="5488"/>
        <v>0</v>
      </c>
      <c r="L2800" s="43">
        <f t="shared" si="5489"/>
        <v>0</v>
      </c>
      <c r="M2800" s="43">
        <f t="shared" si="5490"/>
        <v>0</v>
      </c>
      <c r="N2800" s="43">
        <f t="shared" si="5491"/>
        <v>0</v>
      </c>
      <c r="O2800" s="43">
        <f t="shared" si="5473"/>
        <v>0</v>
      </c>
      <c r="P2800" s="43">
        <f t="shared" si="5474"/>
        <v>0</v>
      </c>
      <c r="Q2800" s="43">
        <f t="shared" si="5475"/>
        <v>0</v>
      </c>
      <c r="R2800" s="43">
        <f t="shared" si="5476"/>
        <v>0</v>
      </c>
      <c r="S2800" s="43">
        <f t="shared" si="5492"/>
        <v>0</v>
      </c>
      <c r="T2800" s="43">
        <f t="shared" si="5493"/>
        <v>0</v>
      </c>
      <c r="U2800" s="43">
        <v>0</v>
      </c>
      <c r="V2800" s="43">
        <f t="shared" si="5500"/>
        <v>0</v>
      </c>
      <c r="W2800" s="43">
        <f t="shared" si="5494"/>
        <v>0</v>
      </c>
      <c r="X2800" s="43">
        <f t="shared" si="5495"/>
        <v>0</v>
      </c>
      <c r="Y2800" s="43">
        <f t="shared" si="5496"/>
        <v>0</v>
      </c>
      <c r="Z2800" s="43">
        <f t="shared" si="5497"/>
        <v>0</v>
      </c>
      <c r="AA2800" s="43">
        <f t="shared" si="5498"/>
        <v>0</v>
      </c>
      <c r="AB2800" s="43">
        <f t="shared" si="5477"/>
        <v>339.11434000000003</v>
      </c>
      <c r="AC2800" s="44">
        <f t="shared" si="5478"/>
        <v>339.11434000000003</v>
      </c>
      <c r="AD2800" s="44">
        <f t="shared" si="5479"/>
        <v>339.11434000000003</v>
      </c>
      <c r="AE2800" s="45">
        <f t="shared" si="5470"/>
        <v>100</v>
      </c>
      <c r="AF2800" s="43">
        <f t="shared" si="5480"/>
        <v>339.11434000000003</v>
      </c>
      <c r="AG2800" s="43">
        <f t="shared" si="5481"/>
        <v>0</v>
      </c>
      <c r="AH2800" s="43">
        <f t="shared" si="5482"/>
        <v>0</v>
      </c>
      <c r="AI2800" s="43">
        <f t="shared" si="5483"/>
        <v>0</v>
      </c>
      <c r="AJ2800" s="43">
        <f t="shared" si="5484"/>
        <v>0</v>
      </c>
      <c r="AK2800" s="43">
        <f t="shared" si="5485"/>
        <v>0</v>
      </c>
      <c r="AL2800" s="43">
        <f t="shared" si="5471"/>
        <v>339.11434000000003</v>
      </c>
      <c r="AM2800" s="43">
        <f t="shared" si="5472"/>
        <v>-339.11434000000003</v>
      </c>
      <c r="AN2800" s="2"/>
      <c r="AR2800" s="1"/>
      <c r="AS2800" s="1"/>
    </row>
    <row r="2801" ht="31.5">
      <c r="B2801" s="41" t="s">
        <v>852</v>
      </c>
      <c r="C2801" s="41" t="s">
        <v>115</v>
      </c>
      <c r="D2801" s="41" t="s">
        <v>117</v>
      </c>
      <c r="E2801" s="26" t="str">
        <f t="shared" si="5499"/>
        <v>0503</v>
      </c>
      <c r="F2801" s="41" t="s">
        <v>761</v>
      </c>
      <c r="G2801" s="41"/>
      <c r="H2801" s="42" t="s">
        <v>762</v>
      </c>
      <c r="I2801" s="43">
        <f t="shared" si="5486"/>
        <v>0</v>
      </c>
      <c r="J2801" s="43">
        <f t="shared" si="5487"/>
        <v>0</v>
      </c>
      <c r="K2801" s="43">
        <f t="shared" si="5488"/>
        <v>0</v>
      </c>
      <c r="L2801" s="43">
        <f t="shared" si="5489"/>
        <v>0</v>
      </c>
      <c r="M2801" s="43">
        <f t="shared" si="5490"/>
        <v>0</v>
      </c>
      <c r="N2801" s="43">
        <f t="shared" si="5491"/>
        <v>0</v>
      </c>
      <c r="O2801" s="43">
        <f t="shared" si="5473"/>
        <v>0</v>
      </c>
      <c r="P2801" s="43">
        <f t="shared" si="5474"/>
        <v>0</v>
      </c>
      <c r="Q2801" s="43">
        <f t="shared" si="5475"/>
        <v>0</v>
      </c>
      <c r="R2801" s="43">
        <f t="shared" si="5476"/>
        <v>0</v>
      </c>
      <c r="S2801" s="43">
        <f t="shared" si="5492"/>
        <v>0</v>
      </c>
      <c r="T2801" s="43">
        <f t="shared" si="5493"/>
        <v>0</v>
      </c>
      <c r="U2801" s="43">
        <v>0</v>
      </c>
      <c r="V2801" s="43">
        <f t="shared" si="5500"/>
        <v>0</v>
      </c>
      <c r="W2801" s="43">
        <f t="shared" si="5494"/>
        <v>0</v>
      </c>
      <c r="X2801" s="43">
        <f t="shared" si="5495"/>
        <v>0</v>
      </c>
      <c r="Y2801" s="43">
        <f t="shared" si="5496"/>
        <v>0</v>
      </c>
      <c r="Z2801" s="43">
        <f t="shared" si="5497"/>
        <v>0</v>
      </c>
      <c r="AA2801" s="43">
        <f t="shared" si="5498"/>
        <v>0</v>
      </c>
      <c r="AB2801" s="43">
        <f t="shared" si="5477"/>
        <v>339.11434000000003</v>
      </c>
      <c r="AC2801" s="44">
        <f t="shared" si="5478"/>
        <v>339.11434000000003</v>
      </c>
      <c r="AD2801" s="44">
        <f t="shared" si="5479"/>
        <v>339.11434000000003</v>
      </c>
      <c r="AE2801" s="45">
        <f t="shared" si="5470"/>
        <v>100</v>
      </c>
      <c r="AF2801" s="43">
        <f t="shared" si="5480"/>
        <v>339.11434000000003</v>
      </c>
      <c r="AG2801" s="43">
        <f t="shared" si="5481"/>
        <v>0</v>
      </c>
      <c r="AH2801" s="43">
        <f t="shared" si="5482"/>
        <v>0</v>
      </c>
      <c r="AI2801" s="43">
        <f t="shared" si="5483"/>
        <v>0</v>
      </c>
      <c r="AJ2801" s="43">
        <f t="shared" si="5484"/>
        <v>0</v>
      </c>
      <c r="AK2801" s="43">
        <f t="shared" si="5485"/>
        <v>0</v>
      </c>
      <c r="AL2801" s="43">
        <f t="shared" si="5471"/>
        <v>339.11434000000003</v>
      </c>
      <c r="AM2801" s="43">
        <f t="shared" si="5472"/>
        <v>-339.11434000000003</v>
      </c>
      <c r="AN2801" s="2"/>
      <c r="AO2801" s="1"/>
      <c r="AP2801" s="1"/>
      <c r="AQ2801" s="1"/>
      <c r="AR2801" s="1"/>
      <c r="AS2801" s="1"/>
    </row>
    <row r="2802">
      <c r="B2802" s="41" t="s">
        <v>852</v>
      </c>
      <c r="C2802" s="41" t="s">
        <v>115</v>
      </c>
      <c r="D2802" s="41" t="s">
        <v>117</v>
      </c>
      <c r="E2802" s="26" t="str">
        <f t="shared" si="5499"/>
        <v>0503</v>
      </c>
      <c r="F2802" s="41" t="s">
        <v>761</v>
      </c>
      <c r="G2802" s="41" t="s">
        <v>59</v>
      </c>
      <c r="H2802" s="42" t="s">
        <v>60</v>
      </c>
      <c r="I2802" s="43">
        <f t="shared" si="5486"/>
        <v>0</v>
      </c>
      <c r="J2802" s="43">
        <f t="shared" si="5487"/>
        <v>0</v>
      </c>
      <c r="K2802" s="43">
        <f t="shared" si="5488"/>
        <v>0</v>
      </c>
      <c r="L2802" s="43">
        <f t="shared" si="5489"/>
        <v>0</v>
      </c>
      <c r="M2802" s="43">
        <f t="shared" si="5490"/>
        <v>0</v>
      </c>
      <c r="N2802" s="43">
        <f t="shared" si="5491"/>
        <v>0</v>
      </c>
      <c r="O2802" s="43">
        <f t="shared" si="5473"/>
        <v>0</v>
      </c>
      <c r="P2802" s="43">
        <f t="shared" si="5474"/>
        <v>0</v>
      </c>
      <c r="Q2802" s="43">
        <f t="shared" si="5475"/>
        <v>0</v>
      </c>
      <c r="R2802" s="43">
        <f t="shared" si="5476"/>
        <v>0</v>
      </c>
      <c r="S2802" s="43">
        <f t="shared" si="5492"/>
        <v>0</v>
      </c>
      <c r="T2802" s="43">
        <f t="shared" si="5493"/>
        <v>0</v>
      </c>
      <c r="U2802" s="43">
        <v>0</v>
      </c>
      <c r="V2802" s="43">
        <f t="shared" si="5500"/>
        <v>0</v>
      </c>
      <c r="W2802" s="43">
        <f t="shared" si="5494"/>
        <v>0</v>
      </c>
      <c r="X2802" s="43">
        <f t="shared" si="5495"/>
        <v>0</v>
      </c>
      <c r="Y2802" s="43">
        <f t="shared" si="5496"/>
        <v>0</v>
      </c>
      <c r="Z2802" s="43">
        <f t="shared" si="5497"/>
        <v>0</v>
      </c>
      <c r="AA2802" s="43">
        <f t="shared" si="5498"/>
        <v>0</v>
      </c>
      <c r="AB2802" s="43">
        <f t="shared" si="5477"/>
        <v>339.11434000000003</v>
      </c>
      <c r="AC2802" s="44">
        <f t="shared" si="5478"/>
        <v>339.11434000000003</v>
      </c>
      <c r="AD2802" s="44">
        <f t="shared" si="5479"/>
        <v>339.11434000000003</v>
      </c>
      <c r="AE2802" s="45">
        <f t="shared" si="5470"/>
        <v>100</v>
      </c>
      <c r="AF2802" s="43">
        <f t="shared" si="5480"/>
        <v>339.11434000000003</v>
      </c>
      <c r="AG2802" s="43">
        <f t="shared" si="5481"/>
        <v>0</v>
      </c>
      <c r="AH2802" s="43">
        <f t="shared" si="5482"/>
        <v>0</v>
      </c>
      <c r="AI2802" s="43">
        <f t="shared" si="5483"/>
        <v>0</v>
      </c>
      <c r="AJ2802" s="43">
        <f t="shared" si="5484"/>
        <v>0</v>
      </c>
      <c r="AK2802" s="43">
        <f t="shared" si="5485"/>
        <v>0</v>
      </c>
      <c r="AL2802" s="43">
        <f t="shared" si="5471"/>
        <v>339.11434000000003</v>
      </c>
      <c r="AM2802" s="43">
        <f t="shared" si="5472"/>
        <v>-339.11434000000003</v>
      </c>
      <c r="AN2802" s="2"/>
      <c r="AO2802" s="1"/>
      <c r="AP2802" s="1"/>
      <c r="AQ2802" s="1"/>
      <c r="AR2802" s="1"/>
      <c r="AS2802" s="1"/>
    </row>
    <row r="2803" ht="63">
      <c r="B2803" s="41" t="s">
        <v>852</v>
      </c>
      <c r="C2803" s="41" t="s">
        <v>115</v>
      </c>
      <c r="D2803" s="41" t="s">
        <v>117</v>
      </c>
      <c r="E2803" s="26" t="str">
        <f t="shared" si="5499"/>
        <v>0503</v>
      </c>
      <c r="F2803" s="41" t="s">
        <v>761</v>
      </c>
      <c r="G2803" s="41" t="s">
        <v>475</v>
      </c>
      <c r="H2803" s="42" t="s">
        <v>476</v>
      </c>
      <c r="I2803" s="43"/>
      <c r="J2803" s="43"/>
      <c r="K2803" s="43"/>
      <c r="L2803" s="43"/>
      <c r="M2803" s="43"/>
      <c r="N2803" s="43"/>
      <c r="O2803" s="43">
        <v>0</v>
      </c>
      <c r="P2803" s="43">
        <v>0</v>
      </c>
      <c r="Q2803" s="43">
        <v>0</v>
      </c>
      <c r="R2803" s="43">
        <v>0</v>
      </c>
      <c r="S2803" s="43">
        <v>0</v>
      </c>
      <c r="T2803" s="43">
        <v>0</v>
      </c>
      <c r="U2803" s="43">
        <v>0</v>
      </c>
      <c r="V2803" s="43">
        <f t="shared" si="5500"/>
        <v>0</v>
      </c>
      <c r="W2803" s="43"/>
      <c r="X2803" s="43"/>
      <c r="Y2803" s="43"/>
      <c r="Z2803" s="43"/>
      <c r="AA2803" s="43"/>
      <c r="AB2803" s="43">
        <v>339.11434000000003</v>
      </c>
      <c r="AC2803" s="44">
        <v>339.11434000000003</v>
      </c>
      <c r="AD2803" s="44">
        <v>339.11434000000003</v>
      </c>
      <c r="AE2803" s="45">
        <f t="shared" si="5470"/>
        <v>100</v>
      </c>
      <c r="AF2803" s="43">
        <v>339.11434000000003</v>
      </c>
      <c r="AG2803" s="43">
        <v>0</v>
      </c>
      <c r="AH2803" s="43">
        <v>0</v>
      </c>
      <c r="AI2803" s="43">
        <v>0</v>
      </c>
      <c r="AJ2803" s="43">
        <v>0</v>
      </c>
      <c r="AK2803" s="43">
        <v>0</v>
      </c>
      <c r="AL2803" s="43">
        <f t="shared" si="5471"/>
        <v>339.11434000000003</v>
      </c>
      <c r="AM2803" s="43">
        <f t="shared" si="5472"/>
        <v>-339.11434000000003</v>
      </c>
      <c r="AN2803" s="19"/>
      <c r="AO2803" s="1"/>
      <c r="AP2803" s="1"/>
      <c r="AQ2803" s="1"/>
      <c r="AR2803" s="1"/>
      <c r="AS2803" s="1"/>
    </row>
    <row r="2804" ht="31.5">
      <c r="B2804" s="41" t="s">
        <v>852</v>
      </c>
      <c r="C2804" s="41" t="s">
        <v>115</v>
      </c>
      <c r="D2804" s="41" t="s">
        <v>117</v>
      </c>
      <c r="E2804" s="26" t="str">
        <f t="shared" si="5499"/>
        <v>0503</v>
      </c>
      <c r="F2804" s="41" t="s">
        <v>207</v>
      </c>
      <c r="G2804" s="41"/>
      <c r="H2804" s="42" t="s">
        <v>208</v>
      </c>
      <c r="I2804" s="43">
        <f t="shared" si="5486"/>
        <v>690.89999999999998</v>
      </c>
      <c r="J2804" s="43">
        <f t="shared" si="5487"/>
        <v>690.89999999999998</v>
      </c>
      <c r="K2804" s="43">
        <f t="shared" si="5488"/>
        <v>690.89999999999998</v>
      </c>
      <c r="L2804" s="43">
        <f t="shared" si="5489"/>
        <v>0</v>
      </c>
      <c r="M2804" s="43">
        <f t="shared" si="5490"/>
        <v>0</v>
      </c>
      <c r="N2804" s="43">
        <f t="shared" si="5491"/>
        <v>0</v>
      </c>
      <c r="O2804" s="43">
        <f t="shared" si="5473"/>
        <v>0</v>
      </c>
      <c r="P2804" s="43">
        <f t="shared" si="5474"/>
        <v>0</v>
      </c>
      <c r="Q2804" s="43">
        <f t="shared" si="5475"/>
        <v>0</v>
      </c>
      <c r="R2804" s="43">
        <f t="shared" si="5476"/>
        <v>0</v>
      </c>
      <c r="S2804" s="43">
        <f t="shared" si="5492"/>
        <v>0</v>
      </c>
      <c r="T2804" s="43">
        <f t="shared" si="5493"/>
        <v>0</v>
      </c>
      <c r="U2804" s="43">
        <v>0</v>
      </c>
      <c r="V2804" s="43">
        <f t="shared" si="5500"/>
        <v>690.89999999999998</v>
      </c>
      <c r="W2804" s="43">
        <f t="shared" si="5494"/>
        <v>0</v>
      </c>
      <c r="X2804" s="43">
        <f t="shared" si="5495"/>
        <v>0</v>
      </c>
      <c r="Y2804" s="43">
        <f t="shared" si="5496"/>
        <v>0</v>
      </c>
      <c r="Z2804" s="43">
        <f t="shared" si="5497"/>
        <v>0</v>
      </c>
      <c r="AA2804" s="43">
        <f t="shared" si="5498"/>
        <v>0</v>
      </c>
      <c r="AB2804" s="43">
        <f t="shared" si="5477"/>
        <v>120.66664</v>
      </c>
      <c r="AC2804" s="44">
        <f t="shared" si="5478"/>
        <v>150.83330000000001</v>
      </c>
      <c r="AD2804" s="44">
        <f t="shared" si="5479"/>
        <v>150.83330000000001</v>
      </c>
      <c r="AE2804" s="45">
        <f t="shared" si="5470"/>
        <v>100</v>
      </c>
      <c r="AF2804" s="43">
        <f t="shared" si="5480"/>
        <v>150.83330000000001</v>
      </c>
      <c r="AG2804" s="43">
        <f t="shared" si="5481"/>
        <v>0</v>
      </c>
      <c r="AH2804" s="43">
        <f t="shared" si="5482"/>
        <v>0</v>
      </c>
      <c r="AI2804" s="43">
        <f t="shared" si="5483"/>
        <v>0</v>
      </c>
      <c r="AJ2804" s="43">
        <f t="shared" si="5484"/>
        <v>0</v>
      </c>
      <c r="AK2804" s="43">
        <f t="shared" si="5485"/>
        <v>0</v>
      </c>
      <c r="AL2804" s="43">
        <f t="shared" si="5471"/>
        <v>150.83330000000001</v>
      </c>
      <c r="AM2804" s="43">
        <f t="shared" si="5472"/>
        <v>540.06669999999997</v>
      </c>
      <c r="AN2804" s="2"/>
      <c r="AO2804" s="1"/>
      <c r="AP2804" s="1"/>
      <c r="AQ2804" s="1"/>
      <c r="AR2804" s="1"/>
      <c r="AS2804" s="1"/>
    </row>
    <row r="2805" ht="31.5">
      <c r="B2805" s="41" t="s">
        <v>852</v>
      </c>
      <c r="C2805" s="41" t="s">
        <v>115</v>
      </c>
      <c r="D2805" s="41" t="s">
        <v>117</v>
      </c>
      <c r="E2805" s="26" t="str">
        <f t="shared" si="5499"/>
        <v>0503</v>
      </c>
      <c r="F2805" s="41" t="s">
        <v>215</v>
      </c>
      <c r="G2805" s="41"/>
      <c r="H2805" s="42" t="s">
        <v>216</v>
      </c>
      <c r="I2805" s="43">
        <f t="shared" si="5486"/>
        <v>690.89999999999998</v>
      </c>
      <c r="J2805" s="43">
        <f t="shared" si="5487"/>
        <v>690.89999999999998</v>
      </c>
      <c r="K2805" s="43">
        <f t="shared" si="5488"/>
        <v>690.89999999999998</v>
      </c>
      <c r="L2805" s="43">
        <f t="shared" si="5489"/>
        <v>0</v>
      </c>
      <c r="M2805" s="43">
        <f t="shared" si="5490"/>
        <v>0</v>
      </c>
      <c r="N2805" s="43">
        <f t="shared" si="5491"/>
        <v>0</v>
      </c>
      <c r="O2805" s="43">
        <f t="shared" si="5473"/>
        <v>0</v>
      </c>
      <c r="P2805" s="43">
        <f t="shared" si="5474"/>
        <v>0</v>
      </c>
      <c r="Q2805" s="43">
        <f t="shared" si="5475"/>
        <v>0</v>
      </c>
      <c r="R2805" s="43">
        <f t="shared" si="5476"/>
        <v>0</v>
      </c>
      <c r="S2805" s="43">
        <f t="shared" si="5492"/>
        <v>0</v>
      </c>
      <c r="T2805" s="43">
        <f t="shared" si="5493"/>
        <v>0</v>
      </c>
      <c r="U2805" s="43">
        <v>0</v>
      </c>
      <c r="V2805" s="43">
        <f t="shared" si="5500"/>
        <v>690.89999999999998</v>
      </c>
      <c r="W2805" s="43">
        <f t="shared" si="5494"/>
        <v>0</v>
      </c>
      <c r="X2805" s="43">
        <f t="shared" si="5495"/>
        <v>0</v>
      </c>
      <c r="Y2805" s="43">
        <f t="shared" si="5496"/>
        <v>0</v>
      </c>
      <c r="Z2805" s="43">
        <f t="shared" si="5497"/>
        <v>0</v>
      </c>
      <c r="AA2805" s="43">
        <f t="shared" si="5498"/>
        <v>0</v>
      </c>
      <c r="AB2805" s="43">
        <f t="shared" si="5477"/>
        <v>120.66664</v>
      </c>
      <c r="AC2805" s="44">
        <f t="shared" si="5478"/>
        <v>150.83330000000001</v>
      </c>
      <c r="AD2805" s="44">
        <f t="shared" si="5479"/>
        <v>150.83330000000001</v>
      </c>
      <c r="AE2805" s="45">
        <f t="shared" si="5470"/>
        <v>100</v>
      </c>
      <c r="AF2805" s="43">
        <f t="shared" si="5480"/>
        <v>150.83330000000001</v>
      </c>
      <c r="AG2805" s="43">
        <f t="shared" si="5481"/>
        <v>0</v>
      </c>
      <c r="AH2805" s="43">
        <f t="shared" si="5482"/>
        <v>0</v>
      </c>
      <c r="AI2805" s="43">
        <f t="shared" si="5483"/>
        <v>0</v>
      </c>
      <c r="AJ2805" s="43">
        <f t="shared" si="5484"/>
        <v>0</v>
      </c>
      <c r="AK2805" s="43">
        <f t="shared" si="5485"/>
        <v>0</v>
      </c>
      <c r="AL2805" s="43">
        <f t="shared" si="5471"/>
        <v>150.83330000000001</v>
      </c>
      <c r="AM2805" s="43">
        <f t="shared" si="5472"/>
        <v>540.06669999999997</v>
      </c>
      <c r="AN2805" s="2"/>
      <c r="AO2805" s="1"/>
      <c r="AP2805" s="1"/>
      <c r="AQ2805" s="1"/>
      <c r="AR2805" s="1"/>
      <c r="AS2805" s="1"/>
    </row>
    <row r="2806" ht="31.5">
      <c r="B2806" s="41" t="s">
        <v>852</v>
      </c>
      <c r="C2806" s="41" t="s">
        <v>115</v>
      </c>
      <c r="D2806" s="41" t="s">
        <v>117</v>
      </c>
      <c r="E2806" s="26" t="str">
        <f t="shared" si="5499"/>
        <v>0503</v>
      </c>
      <c r="F2806" s="41" t="s">
        <v>801</v>
      </c>
      <c r="G2806" s="41"/>
      <c r="H2806" s="42" t="s">
        <v>802</v>
      </c>
      <c r="I2806" s="43">
        <f t="shared" si="5486"/>
        <v>690.89999999999998</v>
      </c>
      <c r="J2806" s="43">
        <f t="shared" si="5487"/>
        <v>690.89999999999998</v>
      </c>
      <c r="K2806" s="43">
        <f t="shared" si="5488"/>
        <v>690.89999999999998</v>
      </c>
      <c r="L2806" s="43">
        <f t="shared" si="5489"/>
        <v>0</v>
      </c>
      <c r="M2806" s="43">
        <f t="shared" si="5490"/>
        <v>0</v>
      </c>
      <c r="N2806" s="43">
        <f t="shared" si="5491"/>
        <v>0</v>
      </c>
      <c r="O2806" s="43">
        <f t="shared" si="5473"/>
        <v>0</v>
      </c>
      <c r="P2806" s="43">
        <f t="shared" si="5474"/>
        <v>0</v>
      </c>
      <c r="Q2806" s="43">
        <f t="shared" si="5475"/>
        <v>0</v>
      </c>
      <c r="R2806" s="43">
        <f t="shared" si="5476"/>
        <v>0</v>
      </c>
      <c r="S2806" s="43">
        <f t="shared" si="5492"/>
        <v>0</v>
      </c>
      <c r="T2806" s="43">
        <f t="shared" si="5493"/>
        <v>0</v>
      </c>
      <c r="U2806" s="43">
        <v>0</v>
      </c>
      <c r="V2806" s="43">
        <f t="shared" si="5500"/>
        <v>690.89999999999998</v>
      </c>
      <c r="W2806" s="43">
        <f t="shared" si="5494"/>
        <v>0</v>
      </c>
      <c r="X2806" s="43">
        <f t="shared" si="5495"/>
        <v>0</v>
      </c>
      <c r="Y2806" s="43">
        <f t="shared" si="5496"/>
        <v>0</v>
      </c>
      <c r="Z2806" s="43">
        <f t="shared" si="5497"/>
        <v>0</v>
      </c>
      <c r="AA2806" s="43">
        <f t="shared" si="5498"/>
        <v>0</v>
      </c>
      <c r="AB2806" s="43">
        <f t="shared" si="5477"/>
        <v>120.66664</v>
      </c>
      <c r="AC2806" s="44">
        <f t="shared" si="5478"/>
        <v>150.83330000000001</v>
      </c>
      <c r="AD2806" s="44">
        <f t="shared" si="5479"/>
        <v>150.83330000000001</v>
      </c>
      <c r="AE2806" s="45">
        <f t="shared" si="5470"/>
        <v>100</v>
      </c>
      <c r="AF2806" s="43">
        <f t="shared" si="5480"/>
        <v>150.83330000000001</v>
      </c>
      <c r="AG2806" s="43">
        <f t="shared" si="5481"/>
        <v>0</v>
      </c>
      <c r="AH2806" s="43">
        <f t="shared" si="5482"/>
        <v>0</v>
      </c>
      <c r="AI2806" s="43">
        <f t="shared" si="5483"/>
        <v>0</v>
      </c>
      <c r="AJ2806" s="43">
        <f t="shared" si="5484"/>
        <v>0</v>
      </c>
      <c r="AK2806" s="43">
        <f t="shared" si="5485"/>
        <v>0</v>
      </c>
      <c r="AL2806" s="43">
        <f t="shared" si="5471"/>
        <v>150.83330000000001</v>
      </c>
      <c r="AM2806" s="43">
        <f t="shared" si="5472"/>
        <v>540.06669999999997</v>
      </c>
      <c r="AN2806" s="2"/>
      <c r="AR2806" s="1"/>
      <c r="AS2806" s="1"/>
    </row>
    <row r="2807" ht="31.5">
      <c r="B2807" s="41" t="s">
        <v>852</v>
      </c>
      <c r="C2807" s="41" t="s">
        <v>115</v>
      </c>
      <c r="D2807" s="41" t="s">
        <v>117</v>
      </c>
      <c r="E2807" s="26" t="str">
        <f t="shared" si="5499"/>
        <v>0503</v>
      </c>
      <c r="F2807" s="41" t="s">
        <v>803</v>
      </c>
      <c r="G2807" s="41"/>
      <c r="H2807" s="42" t="s">
        <v>804</v>
      </c>
      <c r="I2807" s="43">
        <f t="shared" si="5486"/>
        <v>690.89999999999998</v>
      </c>
      <c r="J2807" s="43">
        <f t="shared" si="5487"/>
        <v>690.89999999999998</v>
      </c>
      <c r="K2807" s="43">
        <f t="shared" si="5488"/>
        <v>690.89999999999998</v>
      </c>
      <c r="L2807" s="43">
        <f t="shared" si="5489"/>
        <v>0</v>
      </c>
      <c r="M2807" s="43">
        <f t="shared" si="5490"/>
        <v>0</v>
      </c>
      <c r="N2807" s="43">
        <f t="shared" si="5491"/>
        <v>0</v>
      </c>
      <c r="O2807" s="43">
        <f t="shared" si="5473"/>
        <v>0</v>
      </c>
      <c r="P2807" s="43">
        <f t="shared" si="5474"/>
        <v>0</v>
      </c>
      <c r="Q2807" s="43">
        <f t="shared" si="5475"/>
        <v>0</v>
      </c>
      <c r="R2807" s="43">
        <f t="shared" si="5476"/>
        <v>0</v>
      </c>
      <c r="S2807" s="43">
        <f t="shared" si="5492"/>
        <v>0</v>
      </c>
      <c r="T2807" s="43">
        <f t="shared" si="5493"/>
        <v>0</v>
      </c>
      <c r="U2807" s="43">
        <v>0</v>
      </c>
      <c r="V2807" s="43">
        <f t="shared" si="5500"/>
        <v>690.89999999999998</v>
      </c>
      <c r="W2807" s="43">
        <f t="shared" si="5494"/>
        <v>0</v>
      </c>
      <c r="X2807" s="43">
        <f t="shared" si="5495"/>
        <v>0</v>
      </c>
      <c r="Y2807" s="43">
        <f t="shared" si="5496"/>
        <v>0</v>
      </c>
      <c r="Z2807" s="43">
        <f t="shared" si="5497"/>
        <v>0</v>
      </c>
      <c r="AA2807" s="43">
        <f t="shared" si="5498"/>
        <v>0</v>
      </c>
      <c r="AB2807" s="43">
        <f t="shared" si="5477"/>
        <v>120.66664</v>
      </c>
      <c r="AC2807" s="44">
        <f t="shared" si="5478"/>
        <v>150.83330000000001</v>
      </c>
      <c r="AD2807" s="44">
        <f t="shared" si="5479"/>
        <v>150.83330000000001</v>
      </c>
      <c r="AE2807" s="45">
        <f t="shared" si="5470"/>
        <v>100</v>
      </c>
      <c r="AF2807" s="43">
        <f t="shared" si="5480"/>
        <v>150.83330000000001</v>
      </c>
      <c r="AG2807" s="43">
        <f t="shared" si="5481"/>
        <v>0</v>
      </c>
      <c r="AH2807" s="43">
        <f t="shared" si="5482"/>
        <v>0</v>
      </c>
      <c r="AI2807" s="43">
        <f t="shared" si="5483"/>
        <v>0</v>
      </c>
      <c r="AJ2807" s="43">
        <f t="shared" si="5484"/>
        <v>0</v>
      </c>
      <c r="AK2807" s="43">
        <f t="shared" si="5485"/>
        <v>0</v>
      </c>
      <c r="AL2807" s="43">
        <f t="shared" si="5471"/>
        <v>150.83330000000001</v>
      </c>
      <c r="AM2807" s="43">
        <f t="shared" si="5472"/>
        <v>540.06669999999997</v>
      </c>
      <c r="AN2807" s="2"/>
      <c r="AO2807" s="1"/>
      <c r="AP2807" s="1"/>
      <c r="AQ2807" s="1"/>
      <c r="AR2807" s="1"/>
      <c r="AS2807" s="1"/>
    </row>
    <row r="2808" ht="31.5">
      <c r="B2808" s="41" t="s">
        <v>852</v>
      </c>
      <c r="C2808" s="41" t="s">
        <v>115</v>
      </c>
      <c r="D2808" s="41" t="s">
        <v>117</v>
      </c>
      <c r="E2808" s="26" t="str">
        <f t="shared" si="5499"/>
        <v>0503</v>
      </c>
      <c r="F2808" s="41" t="s">
        <v>803</v>
      </c>
      <c r="G2808" s="41" t="s">
        <v>53</v>
      </c>
      <c r="H2808" s="42" t="s">
        <v>54</v>
      </c>
      <c r="I2808" s="43">
        <f t="shared" si="5486"/>
        <v>690.89999999999998</v>
      </c>
      <c r="J2808" s="43">
        <f t="shared" si="5487"/>
        <v>690.89999999999998</v>
      </c>
      <c r="K2808" s="43">
        <f t="shared" si="5488"/>
        <v>690.89999999999998</v>
      </c>
      <c r="L2808" s="43">
        <f t="shared" si="5489"/>
        <v>0</v>
      </c>
      <c r="M2808" s="43">
        <f t="shared" si="5490"/>
        <v>0</v>
      </c>
      <c r="N2808" s="43">
        <f t="shared" si="5491"/>
        <v>0</v>
      </c>
      <c r="O2808" s="43">
        <f t="shared" si="5473"/>
        <v>0</v>
      </c>
      <c r="P2808" s="43">
        <f t="shared" si="5474"/>
        <v>0</v>
      </c>
      <c r="Q2808" s="43">
        <f t="shared" si="5475"/>
        <v>0</v>
      </c>
      <c r="R2808" s="43">
        <f t="shared" si="5476"/>
        <v>0</v>
      </c>
      <c r="S2808" s="43">
        <f t="shared" si="5492"/>
        <v>0</v>
      </c>
      <c r="T2808" s="43">
        <f t="shared" si="5493"/>
        <v>0</v>
      </c>
      <c r="U2808" s="43">
        <v>0</v>
      </c>
      <c r="V2808" s="43">
        <f t="shared" si="5500"/>
        <v>690.89999999999998</v>
      </c>
      <c r="W2808" s="43">
        <f t="shared" si="5494"/>
        <v>0</v>
      </c>
      <c r="X2808" s="43">
        <f t="shared" si="5495"/>
        <v>0</v>
      </c>
      <c r="Y2808" s="43">
        <f t="shared" si="5496"/>
        <v>0</v>
      </c>
      <c r="Z2808" s="43">
        <f t="shared" si="5497"/>
        <v>0</v>
      </c>
      <c r="AA2808" s="43">
        <f t="shared" si="5498"/>
        <v>0</v>
      </c>
      <c r="AB2808" s="43">
        <f t="shared" si="5477"/>
        <v>120.66664</v>
      </c>
      <c r="AC2808" s="44">
        <f t="shared" si="5478"/>
        <v>150.83330000000001</v>
      </c>
      <c r="AD2808" s="44">
        <f t="shared" si="5479"/>
        <v>150.83330000000001</v>
      </c>
      <c r="AE2808" s="45">
        <f t="shared" si="5470"/>
        <v>100</v>
      </c>
      <c r="AF2808" s="43">
        <f t="shared" si="5480"/>
        <v>150.83330000000001</v>
      </c>
      <c r="AG2808" s="43">
        <f t="shared" si="5481"/>
        <v>0</v>
      </c>
      <c r="AH2808" s="43">
        <f t="shared" si="5482"/>
        <v>0</v>
      </c>
      <c r="AI2808" s="43">
        <f t="shared" si="5483"/>
        <v>0</v>
      </c>
      <c r="AJ2808" s="43">
        <f t="shared" si="5484"/>
        <v>0</v>
      </c>
      <c r="AK2808" s="43">
        <f t="shared" si="5485"/>
        <v>0</v>
      </c>
      <c r="AL2808" s="43">
        <f t="shared" si="5471"/>
        <v>150.83330000000001</v>
      </c>
      <c r="AM2808" s="43">
        <f t="shared" si="5472"/>
        <v>540.06669999999997</v>
      </c>
      <c r="AN2808" s="2"/>
      <c r="AO2808" s="1"/>
      <c r="AP2808" s="1"/>
      <c r="AQ2808" s="1"/>
      <c r="AR2808" s="1"/>
      <c r="AS2808" s="1"/>
    </row>
    <row r="2809" ht="31.5">
      <c r="B2809" s="41" t="s">
        <v>852</v>
      </c>
      <c r="C2809" s="41" t="s">
        <v>115</v>
      </c>
      <c r="D2809" s="41" t="s">
        <v>117</v>
      </c>
      <c r="E2809" s="26" t="str">
        <f t="shared" si="5499"/>
        <v>0503</v>
      </c>
      <c r="F2809" s="41" t="s">
        <v>803</v>
      </c>
      <c r="G2809" s="41" t="s">
        <v>55</v>
      </c>
      <c r="H2809" s="42" t="s">
        <v>56</v>
      </c>
      <c r="I2809" s="43">
        <v>690.89999999999998</v>
      </c>
      <c r="J2809" s="43">
        <v>690.89999999999998</v>
      </c>
      <c r="K2809" s="43">
        <v>690.89999999999998</v>
      </c>
      <c r="L2809" s="43"/>
      <c r="M2809" s="43"/>
      <c r="N2809" s="43"/>
      <c r="O2809" s="43">
        <v>0</v>
      </c>
      <c r="P2809" s="43">
        <v>0</v>
      </c>
      <c r="Q2809" s="43">
        <v>0</v>
      </c>
      <c r="R2809" s="43">
        <v>0</v>
      </c>
      <c r="S2809" s="43">
        <v>0</v>
      </c>
      <c r="T2809" s="43">
        <v>0</v>
      </c>
      <c r="U2809" s="43">
        <v>0</v>
      </c>
      <c r="V2809" s="43">
        <f t="shared" si="5500"/>
        <v>690.89999999999998</v>
      </c>
      <c r="W2809" s="43"/>
      <c r="X2809" s="43"/>
      <c r="Y2809" s="43"/>
      <c r="Z2809" s="43"/>
      <c r="AA2809" s="43"/>
      <c r="AB2809" s="43">
        <v>120.66664</v>
      </c>
      <c r="AC2809" s="44">
        <v>150.83330000000001</v>
      </c>
      <c r="AD2809" s="44">
        <v>150.83330000000001</v>
      </c>
      <c r="AE2809" s="45">
        <f t="shared" si="5470"/>
        <v>100</v>
      </c>
      <c r="AF2809" s="43">
        <v>150.83330000000001</v>
      </c>
      <c r="AG2809" s="43">
        <v>0</v>
      </c>
      <c r="AH2809" s="43">
        <v>0</v>
      </c>
      <c r="AI2809" s="43">
        <v>0</v>
      </c>
      <c r="AJ2809" s="43">
        <v>0</v>
      </c>
      <c r="AK2809" s="43">
        <v>0</v>
      </c>
      <c r="AL2809" s="43">
        <f t="shared" si="5471"/>
        <v>150.83330000000001</v>
      </c>
      <c r="AM2809" s="43">
        <f t="shared" si="5472"/>
        <v>540.06669999999997</v>
      </c>
      <c r="AN2809" s="19"/>
      <c r="AO2809" s="1"/>
      <c r="AP2809" s="1"/>
      <c r="AQ2809" s="1"/>
      <c r="AR2809" s="1"/>
      <c r="AS2809" s="1"/>
    </row>
    <row r="2810" ht="31.5">
      <c r="B2810" s="41" t="s">
        <v>852</v>
      </c>
      <c r="C2810" s="41" t="s">
        <v>115</v>
      </c>
      <c r="D2810" s="41" t="s">
        <v>117</v>
      </c>
      <c r="E2810" s="26" t="str">
        <f t="shared" si="5499"/>
        <v>0503</v>
      </c>
      <c r="F2810" s="41" t="s">
        <v>763</v>
      </c>
      <c r="G2810" s="41"/>
      <c r="H2810" s="42" t="s">
        <v>764</v>
      </c>
      <c r="I2810" s="43">
        <f t="shared" si="5486"/>
        <v>12327.5</v>
      </c>
      <c r="J2810" s="43">
        <f t="shared" si="5487"/>
        <v>4888.6000000000004</v>
      </c>
      <c r="K2810" s="43">
        <f t="shared" si="5488"/>
        <v>4888.6000000000004</v>
      </c>
      <c r="L2810" s="43">
        <f t="shared" si="5489"/>
        <v>4250</v>
      </c>
      <c r="M2810" s="43">
        <f t="shared" si="5490"/>
        <v>4250</v>
      </c>
      <c r="N2810" s="43">
        <f t="shared" si="5491"/>
        <v>4165</v>
      </c>
      <c r="O2810" s="43">
        <f>O2811+O2827</f>
        <v>0</v>
      </c>
      <c r="P2810" s="43">
        <f>P2811+P2827</f>
        <v>0</v>
      </c>
      <c r="Q2810" s="43">
        <f t="shared" si="5475"/>
        <v>0</v>
      </c>
      <c r="R2810" s="43">
        <f t="shared" si="5476"/>
        <v>396.74900000000002</v>
      </c>
      <c r="S2810" s="43">
        <f t="shared" si="5492"/>
        <v>0</v>
      </c>
      <c r="T2810" s="43">
        <f t="shared" si="5493"/>
        <v>0</v>
      </c>
      <c r="U2810" s="43">
        <v>0</v>
      </c>
      <c r="V2810" s="43">
        <f t="shared" si="5500"/>
        <v>16974.249</v>
      </c>
      <c r="W2810" s="43">
        <f t="shared" si="5494"/>
        <v>0</v>
      </c>
      <c r="X2810" s="43">
        <f t="shared" si="5495"/>
        <v>0</v>
      </c>
      <c r="Y2810" s="43">
        <f t="shared" si="5496"/>
        <v>0</v>
      </c>
      <c r="Z2810" s="43">
        <f t="shared" si="5497"/>
        <v>0</v>
      </c>
      <c r="AA2810" s="43">
        <f t="shared" si="5498"/>
        <v>0</v>
      </c>
      <c r="AB2810" s="43">
        <f>AB2811+AB2827</f>
        <v>7402.4435700000004</v>
      </c>
      <c r="AC2810" s="44">
        <f>AC2811+AC2827</f>
        <v>17664.48732</v>
      </c>
      <c r="AD2810" s="44">
        <f>AD2811+AD2827</f>
        <v>17555.964029999999</v>
      </c>
      <c r="AE2810" s="45">
        <f t="shared" si="5470"/>
        <v>99.385641439606744</v>
      </c>
      <c r="AF2810" s="43">
        <f>AF2811+AF2827</f>
        <v>25038.564159999998</v>
      </c>
      <c r="AG2810" s="43">
        <f>AG2811+AG2827</f>
        <v>0</v>
      </c>
      <c r="AH2810" s="43">
        <f>AH2811+AH2827</f>
        <v>0</v>
      </c>
      <c r="AI2810" s="43">
        <f>AI2811+AI2827</f>
        <v>0</v>
      </c>
      <c r="AJ2810" s="43">
        <f>AJ2811+AJ2827</f>
        <v>0</v>
      </c>
      <c r="AK2810" s="43">
        <f>AK2811+AK2827</f>
        <v>0</v>
      </c>
      <c r="AL2810" s="43">
        <f t="shared" si="5471"/>
        <v>25038.564159999998</v>
      </c>
      <c r="AM2810" s="43">
        <f t="shared" si="5472"/>
        <v>-8064.3151599999983</v>
      </c>
      <c r="AN2810" s="2"/>
      <c r="AO2810" s="1"/>
      <c r="AP2810" s="1"/>
      <c r="AQ2810" s="1"/>
      <c r="AR2810" s="1"/>
      <c r="AS2810" s="1"/>
    </row>
    <row r="2811" ht="31.5">
      <c r="B2811" s="41" t="s">
        <v>852</v>
      </c>
      <c r="C2811" s="41" t="s">
        <v>115</v>
      </c>
      <c r="D2811" s="41" t="s">
        <v>117</v>
      </c>
      <c r="E2811" s="26" t="str">
        <f t="shared" si="5499"/>
        <v>0503</v>
      </c>
      <c r="F2811" s="41" t="s">
        <v>805</v>
      </c>
      <c r="G2811" s="41"/>
      <c r="H2811" s="42" t="s">
        <v>806</v>
      </c>
      <c r="I2811" s="43">
        <f>I2812+I2816</f>
        <v>12327.5</v>
      </c>
      <c r="J2811" s="43">
        <f>J2812+J2816</f>
        <v>4888.6000000000004</v>
      </c>
      <c r="K2811" s="43">
        <f>K2812+K2816</f>
        <v>4888.6000000000004</v>
      </c>
      <c r="L2811" s="43">
        <f>L2812+L2816</f>
        <v>4250</v>
      </c>
      <c r="M2811" s="43">
        <f>M2812+M2816</f>
        <v>4250</v>
      </c>
      <c r="N2811" s="43">
        <f>N2812+N2816</f>
        <v>4165</v>
      </c>
      <c r="O2811" s="43">
        <f>O2812+O2816</f>
        <v>0</v>
      </c>
      <c r="P2811" s="43">
        <f>P2812+P2816</f>
        <v>0</v>
      </c>
      <c r="Q2811" s="43">
        <f>Q2812+Q2816</f>
        <v>0</v>
      </c>
      <c r="R2811" s="43">
        <f>R2812+R2816</f>
        <v>396.74900000000002</v>
      </c>
      <c r="S2811" s="43">
        <f>S2812+S2816</f>
        <v>0</v>
      </c>
      <c r="T2811" s="43">
        <f>T2812+T2816</f>
        <v>0</v>
      </c>
      <c r="U2811" s="43">
        <v>0</v>
      </c>
      <c r="V2811" s="43">
        <f t="shared" si="5500"/>
        <v>16974.249</v>
      </c>
      <c r="W2811" s="43">
        <f>W2812+W2816</f>
        <v>0</v>
      </c>
      <c r="X2811" s="43">
        <f>X2812+X2816</f>
        <v>0</v>
      </c>
      <c r="Y2811" s="43">
        <f>Y2812+Y2816</f>
        <v>0</v>
      </c>
      <c r="Z2811" s="43">
        <f>Z2812+Z2816</f>
        <v>0</v>
      </c>
      <c r="AA2811" s="43">
        <f>AA2812+AA2816</f>
        <v>0</v>
      </c>
      <c r="AB2811" s="43">
        <f>AB2812+AB2816</f>
        <v>7273.3350200000004</v>
      </c>
      <c r="AC2811" s="44">
        <f>AC2812+AC2816</f>
        <v>16694.29955</v>
      </c>
      <c r="AD2811" s="44">
        <f>AD2812+AD2816</f>
        <v>16585.776259999999</v>
      </c>
      <c r="AE2811" s="45">
        <f t="shared" si="5470"/>
        <v>99.349938045169424</v>
      </c>
      <c r="AF2811" s="43">
        <f>AF2812+AF2816</f>
        <v>24232.407049999998</v>
      </c>
      <c r="AG2811" s="43">
        <f>AG2812+AG2816</f>
        <v>0</v>
      </c>
      <c r="AH2811" s="43">
        <f>AH2812+AH2816</f>
        <v>0</v>
      </c>
      <c r="AI2811" s="43">
        <f>AI2812+AI2816</f>
        <v>0</v>
      </c>
      <c r="AJ2811" s="43">
        <f>AJ2812+AJ2816</f>
        <v>0</v>
      </c>
      <c r="AK2811" s="43">
        <f>AK2812+AK2816</f>
        <v>0</v>
      </c>
      <c r="AL2811" s="43">
        <f t="shared" si="5471"/>
        <v>24232.407049999998</v>
      </c>
      <c r="AM2811" s="43">
        <f t="shared" si="5472"/>
        <v>-7258.1580499999982</v>
      </c>
      <c r="AN2811" s="2"/>
      <c r="AO2811" s="1"/>
      <c r="AP2811" s="1"/>
      <c r="AQ2811" s="1"/>
      <c r="AR2811" s="1"/>
      <c r="AS2811" s="1"/>
    </row>
    <row r="2812" ht="47.25">
      <c r="B2812" s="41" t="s">
        <v>852</v>
      </c>
      <c r="C2812" s="41" t="s">
        <v>115</v>
      </c>
      <c r="D2812" s="41" t="s">
        <v>117</v>
      </c>
      <c r="E2812" s="26" t="str">
        <f t="shared" si="5499"/>
        <v>0503</v>
      </c>
      <c r="F2812" s="41" t="s">
        <v>807</v>
      </c>
      <c r="G2812" s="41"/>
      <c r="H2812" s="42" t="s">
        <v>808</v>
      </c>
      <c r="I2812" s="43">
        <f t="shared" ref="I2812:I2814" si="5501">I2813</f>
        <v>6887.5</v>
      </c>
      <c r="J2812" s="43">
        <f t="shared" ref="J2812:J2814" si="5502">J2813</f>
        <v>4888.6000000000004</v>
      </c>
      <c r="K2812" s="43">
        <f t="shared" ref="K2812:K2814" si="5503">K2813</f>
        <v>4888.6000000000004</v>
      </c>
      <c r="L2812" s="43">
        <f t="shared" ref="L2812:L2814" si="5504">L2813</f>
        <v>0</v>
      </c>
      <c r="M2812" s="43">
        <f t="shared" ref="M2812:M2814" si="5505">M2813</f>
        <v>0</v>
      </c>
      <c r="N2812" s="43">
        <f t="shared" ref="N2812:N2814" si="5506">N2813</f>
        <v>0</v>
      </c>
      <c r="O2812" s="43">
        <f t="shared" ref="O2812:O2814" si="5507">O2813</f>
        <v>0</v>
      </c>
      <c r="P2812" s="43">
        <f t="shared" ref="P2812:P2814" si="5508">P2813</f>
        <v>0</v>
      </c>
      <c r="Q2812" s="43">
        <f t="shared" ref="Q2812:Q2814" si="5509">Q2813</f>
        <v>0</v>
      </c>
      <c r="R2812" s="43">
        <f t="shared" ref="R2812:R2814" si="5510">R2813</f>
        <v>396.74900000000002</v>
      </c>
      <c r="S2812" s="43">
        <f t="shared" ref="S2812:S2814" si="5511">S2813</f>
        <v>0</v>
      </c>
      <c r="T2812" s="43">
        <f t="shared" ref="T2812:T2814" si="5512">T2813</f>
        <v>0</v>
      </c>
      <c r="U2812" s="43">
        <v>0</v>
      </c>
      <c r="V2812" s="43">
        <f t="shared" si="5500"/>
        <v>7284.2489999999998</v>
      </c>
      <c r="W2812" s="43">
        <f t="shared" ref="W2812:W2814" si="5513">W2813</f>
        <v>0</v>
      </c>
      <c r="X2812" s="43">
        <f t="shared" ref="X2812:X2814" si="5514">X2813</f>
        <v>0</v>
      </c>
      <c r="Y2812" s="43">
        <f t="shared" ref="Y2812:Y2814" si="5515">Y2813</f>
        <v>0</v>
      </c>
      <c r="Z2812" s="43">
        <f t="shared" ref="Z2812:Z2814" si="5516">Z2813</f>
        <v>0</v>
      </c>
      <c r="AA2812" s="43">
        <f t="shared" ref="AA2812:AA2814" si="5517">AA2813</f>
        <v>0</v>
      </c>
      <c r="AB2812" s="43">
        <f t="shared" ref="AB2812:AB2814" si="5518">AB2813</f>
        <v>5036.8288300000004</v>
      </c>
      <c r="AC2812" s="44">
        <f t="shared" ref="AC2812:AC2814" si="5519">AC2813</f>
        <v>6394.9555499999997</v>
      </c>
      <c r="AD2812" s="44">
        <f t="shared" ref="AD2812:AD2814" si="5520">AD2813</f>
        <v>6295.05555</v>
      </c>
      <c r="AE2812" s="45">
        <f t="shared" si="5470"/>
        <v>98.437831205879149</v>
      </c>
      <c r="AF2812" s="43">
        <f t="shared" ref="AF2812:AF2814" si="5521">AF2813</f>
        <v>6983.4989999999998</v>
      </c>
      <c r="AG2812" s="43">
        <f t="shared" ref="AG2812:AG2814" si="5522">AG2813</f>
        <v>0</v>
      </c>
      <c r="AH2812" s="43">
        <f t="shared" ref="AH2812:AH2814" si="5523">AH2813</f>
        <v>0</v>
      </c>
      <c r="AI2812" s="43">
        <f t="shared" ref="AI2812:AI2814" si="5524">AI2813</f>
        <v>0</v>
      </c>
      <c r="AJ2812" s="43">
        <f t="shared" ref="AJ2812:AJ2814" si="5525">AJ2813</f>
        <v>0</v>
      </c>
      <c r="AK2812" s="43">
        <f t="shared" ref="AK2812:AK2814" si="5526">AK2813</f>
        <v>0</v>
      </c>
      <c r="AL2812" s="43">
        <f t="shared" si="5471"/>
        <v>6983.4989999999998</v>
      </c>
      <c r="AM2812" s="43">
        <f t="shared" si="5472"/>
        <v>300.75</v>
      </c>
      <c r="AN2812" s="2"/>
      <c r="AR2812" s="1"/>
      <c r="AS2812" s="1"/>
    </row>
    <row r="2813" ht="31.5">
      <c r="B2813" s="41" t="s">
        <v>852</v>
      </c>
      <c r="C2813" s="41" t="s">
        <v>115</v>
      </c>
      <c r="D2813" s="41" t="s">
        <v>117</v>
      </c>
      <c r="E2813" s="26" t="str">
        <f t="shared" si="5499"/>
        <v>0503</v>
      </c>
      <c r="F2813" s="41" t="s">
        <v>809</v>
      </c>
      <c r="G2813" s="41"/>
      <c r="H2813" s="42" t="s">
        <v>810</v>
      </c>
      <c r="I2813" s="43">
        <f t="shared" si="5501"/>
        <v>6887.5</v>
      </c>
      <c r="J2813" s="43">
        <f t="shared" si="5502"/>
        <v>4888.6000000000004</v>
      </c>
      <c r="K2813" s="43">
        <f t="shared" si="5503"/>
        <v>4888.6000000000004</v>
      </c>
      <c r="L2813" s="43">
        <f t="shared" si="5504"/>
        <v>0</v>
      </c>
      <c r="M2813" s="43">
        <f t="shared" si="5505"/>
        <v>0</v>
      </c>
      <c r="N2813" s="43">
        <f t="shared" si="5506"/>
        <v>0</v>
      </c>
      <c r="O2813" s="43">
        <f t="shared" si="5507"/>
        <v>0</v>
      </c>
      <c r="P2813" s="43">
        <f t="shared" si="5508"/>
        <v>0</v>
      </c>
      <c r="Q2813" s="43">
        <f t="shared" si="5509"/>
        <v>0</v>
      </c>
      <c r="R2813" s="43">
        <f t="shared" si="5510"/>
        <v>396.74900000000002</v>
      </c>
      <c r="S2813" s="43">
        <f t="shared" si="5511"/>
        <v>0</v>
      </c>
      <c r="T2813" s="43">
        <f t="shared" si="5512"/>
        <v>0</v>
      </c>
      <c r="U2813" s="43">
        <v>0</v>
      </c>
      <c r="V2813" s="43">
        <f t="shared" si="5500"/>
        <v>7284.2489999999998</v>
      </c>
      <c r="W2813" s="43">
        <f t="shared" si="5513"/>
        <v>0</v>
      </c>
      <c r="X2813" s="43">
        <f t="shared" si="5514"/>
        <v>0</v>
      </c>
      <c r="Y2813" s="43">
        <f t="shared" si="5515"/>
        <v>0</v>
      </c>
      <c r="Z2813" s="43">
        <f t="shared" si="5516"/>
        <v>0</v>
      </c>
      <c r="AA2813" s="43">
        <f t="shared" si="5517"/>
        <v>0</v>
      </c>
      <c r="AB2813" s="43">
        <f t="shared" si="5518"/>
        <v>5036.8288300000004</v>
      </c>
      <c r="AC2813" s="44">
        <f t="shared" si="5519"/>
        <v>6394.9555499999997</v>
      </c>
      <c r="AD2813" s="44">
        <f t="shared" si="5520"/>
        <v>6295.05555</v>
      </c>
      <c r="AE2813" s="45">
        <f t="shared" si="5470"/>
        <v>98.437831205879149</v>
      </c>
      <c r="AF2813" s="43">
        <f t="shared" si="5521"/>
        <v>6983.4989999999998</v>
      </c>
      <c r="AG2813" s="43">
        <f t="shared" si="5522"/>
        <v>0</v>
      </c>
      <c r="AH2813" s="43">
        <f t="shared" si="5523"/>
        <v>0</v>
      </c>
      <c r="AI2813" s="43">
        <f t="shared" si="5524"/>
        <v>0</v>
      </c>
      <c r="AJ2813" s="43">
        <f t="shared" si="5525"/>
        <v>0</v>
      </c>
      <c r="AK2813" s="43">
        <f t="shared" si="5526"/>
        <v>0</v>
      </c>
      <c r="AL2813" s="43">
        <f t="shared" si="5471"/>
        <v>6983.4989999999998</v>
      </c>
      <c r="AM2813" s="43">
        <f t="shared" si="5472"/>
        <v>300.75</v>
      </c>
      <c r="AN2813" s="2"/>
      <c r="AO2813" s="1"/>
      <c r="AP2813" s="1"/>
      <c r="AQ2813" s="1"/>
      <c r="AR2813" s="1"/>
      <c r="AS2813" s="1"/>
    </row>
    <row r="2814" ht="31.5">
      <c r="B2814" s="41" t="s">
        <v>852</v>
      </c>
      <c r="C2814" s="41" t="s">
        <v>115</v>
      </c>
      <c r="D2814" s="41" t="s">
        <v>117</v>
      </c>
      <c r="E2814" s="26" t="str">
        <f t="shared" si="5499"/>
        <v>0503</v>
      </c>
      <c r="F2814" s="41" t="s">
        <v>809</v>
      </c>
      <c r="G2814" s="41" t="s">
        <v>53</v>
      </c>
      <c r="H2814" s="42" t="s">
        <v>54</v>
      </c>
      <c r="I2814" s="43">
        <f t="shared" si="5501"/>
        <v>6887.5</v>
      </c>
      <c r="J2814" s="43">
        <f t="shared" si="5502"/>
        <v>4888.6000000000004</v>
      </c>
      <c r="K2814" s="43">
        <f t="shared" si="5503"/>
        <v>4888.6000000000004</v>
      </c>
      <c r="L2814" s="43">
        <f t="shared" si="5504"/>
        <v>0</v>
      </c>
      <c r="M2814" s="43">
        <f t="shared" si="5505"/>
        <v>0</v>
      </c>
      <c r="N2814" s="43">
        <f t="shared" si="5506"/>
        <v>0</v>
      </c>
      <c r="O2814" s="43">
        <f t="shared" si="5507"/>
        <v>0</v>
      </c>
      <c r="P2814" s="43">
        <f t="shared" si="5508"/>
        <v>0</v>
      </c>
      <c r="Q2814" s="43">
        <f t="shared" si="5509"/>
        <v>0</v>
      </c>
      <c r="R2814" s="43">
        <f t="shared" si="5510"/>
        <v>396.74900000000002</v>
      </c>
      <c r="S2814" s="43">
        <f t="shared" si="5511"/>
        <v>0</v>
      </c>
      <c r="T2814" s="43">
        <f t="shared" si="5512"/>
        <v>0</v>
      </c>
      <c r="U2814" s="43">
        <v>0</v>
      </c>
      <c r="V2814" s="43">
        <f t="shared" si="5500"/>
        <v>7284.2489999999998</v>
      </c>
      <c r="W2814" s="43">
        <f t="shared" si="5513"/>
        <v>0</v>
      </c>
      <c r="X2814" s="43">
        <f t="shared" si="5514"/>
        <v>0</v>
      </c>
      <c r="Y2814" s="43">
        <f t="shared" si="5515"/>
        <v>0</v>
      </c>
      <c r="Z2814" s="43">
        <f t="shared" si="5516"/>
        <v>0</v>
      </c>
      <c r="AA2814" s="43">
        <f t="shared" si="5517"/>
        <v>0</v>
      </c>
      <c r="AB2814" s="43">
        <f t="shared" si="5518"/>
        <v>5036.8288300000004</v>
      </c>
      <c r="AC2814" s="44">
        <f t="shared" si="5519"/>
        <v>6394.9555499999997</v>
      </c>
      <c r="AD2814" s="44">
        <f t="shared" si="5520"/>
        <v>6295.05555</v>
      </c>
      <c r="AE2814" s="45">
        <f t="shared" si="5470"/>
        <v>98.437831205879149</v>
      </c>
      <c r="AF2814" s="43">
        <f t="shared" si="5521"/>
        <v>6983.4989999999998</v>
      </c>
      <c r="AG2814" s="43">
        <f t="shared" si="5522"/>
        <v>0</v>
      </c>
      <c r="AH2814" s="43">
        <f t="shared" si="5523"/>
        <v>0</v>
      </c>
      <c r="AI2814" s="43">
        <f t="shared" si="5524"/>
        <v>0</v>
      </c>
      <c r="AJ2814" s="43">
        <f t="shared" si="5525"/>
        <v>0</v>
      </c>
      <c r="AK2814" s="43">
        <f t="shared" si="5526"/>
        <v>0</v>
      </c>
      <c r="AL2814" s="43">
        <f t="shared" si="5471"/>
        <v>6983.4989999999998</v>
      </c>
      <c r="AM2814" s="43">
        <f t="shared" si="5472"/>
        <v>300.75</v>
      </c>
      <c r="AN2814" s="2"/>
      <c r="AO2814" s="1"/>
      <c r="AP2814" s="1"/>
      <c r="AQ2814" s="1"/>
      <c r="AR2814" s="1"/>
      <c r="AS2814" s="1"/>
    </row>
    <row r="2815" ht="31.5">
      <c r="B2815" s="41" t="s">
        <v>852</v>
      </c>
      <c r="C2815" s="41" t="s">
        <v>115</v>
      </c>
      <c r="D2815" s="41" t="s">
        <v>117</v>
      </c>
      <c r="E2815" s="26" t="str">
        <f t="shared" si="5499"/>
        <v>0503</v>
      </c>
      <c r="F2815" s="41" t="s">
        <v>809</v>
      </c>
      <c r="G2815" s="41" t="s">
        <v>55</v>
      </c>
      <c r="H2815" s="42" t="s">
        <v>56</v>
      </c>
      <c r="I2815" s="43">
        <f>1998.9+4888.6</f>
        <v>6887.5</v>
      </c>
      <c r="J2815" s="43">
        <v>4888.6000000000004</v>
      </c>
      <c r="K2815" s="43">
        <v>4888.6000000000004</v>
      </c>
      <c r="L2815" s="43"/>
      <c r="M2815" s="43"/>
      <c r="N2815" s="43"/>
      <c r="O2815" s="43">
        <v>0</v>
      </c>
      <c r="P2815" s="43">
        <v>0</v>
      </c>
      <c r="Q2815" s="43">
        <v>0</v>
      </c>
      <c r="R2815" s="43">
        <f>1000.398-603.649</f>
        <v>396.74900000000002</v>
      </c>
      <c r="S2815" s="43">
        <v>0</v>
      </c>
      <c r="T2815" s="43">
        <v>0</v>
      </c>
      <c r="U2815" s="43">
        <v>0</v>
      </c>
      <c r="V2815" s="43">
        <f t="shared" si="5500"/>
        <v>7284.2489999999998</v>
      </c>
      <c r="W2815" s="43"/>
      <c r="X2815" s="43"/>
      <c r="Y2815" s="43"/>
      <c r="Z2815" s="43"/>
      <c r="AA2815" s="43"/>
      <c r="AB2815" s="43">
        <v>5036.8288300000004</v>
      </c>
      <c r="AC2815" s="44">
        <v>6394.9555499999997</v>
      </c>
      <c r="AD2815" s="44">
        <v>6295.05555</v>
      </c>
      <c r="AE2815" s="45">
        <f t="shared" si="5470"/>
        <v>98.437831205879149</v>
      </c>
      <c r="AF2815" s="43">
        <v>6983.4989999999998</v>
      </c>
      <c r="AG2815" s="43">
        <v>0</v>
      </c>
      <c r="AH2815" s="43">
        <v>0</v>
      </c>
      <c r="AI2815" s="43">
        <v>0</v>
      </c>
      <c r="AJ2815" s="43">
        <v>0</v>
      </c>
      <c r="AK2815" s="43">
        <v>0</v>
      </c>
      <c r="AL2815" s="43">
        <f t="shared" si="5471"/>
        <v>6983.4989999999998</v>
      </c>
      <c r="AM2815" s="43">
        <f t="shared" si="5472"/>
        <v>300.75</v>
      </c>
      <c r="AN2815" s="19"/>
      <c r="AO2815" s="1"/>
      <c r="AP2815" s="1"/>
      <c r="AQ2815" s="1"/>
      <c r="AR2815" s="1"/>
      <c r="AS2815" s="1"/>
    </row>
    <row r="2816" ht="31.5">
      <c r="B2816" s="41" t="s">
        <v>852</v>
      </c>
      <c r="C2816" s="41" t="s">
        <v>115</v>
      </c>
      <c r="D2816" s="41" t="s">
        <v>117</v>
      </c>
      <c r="E2816" s="26" t="str">
        <f t="shared" si="5499"/>
        <v>0503</v>
      </c>
      <c r="F2816" s="41" t="s">
        <v>811</v>
      </c>
      <c r="G2816" s="41"/>
      <c r="H2816" s="42" t="s">
        <v>812</v>
      </c>
      <c r="I2816" s="43">
        <f>I2822+I2817</f>
        <v>5440</v>
      </c>
      <c r="J2816" s="43">
        <f>J2822+J2817</f>
        <v>0</v>
      </c>
      <c r="K2816" s="43">
        <f>K2822+K2817</f>
        <v>0</v>
      </c>
      <c r="L2816" s="43">
        <f>L2822+L2817</f>
        <v>4250</v>
      </c>
      <c r="M2816" s="43">
        <f>M2822+M2817</f>
        <v>4250</v>
      </c>
      <c r="N2816" s="43">
        <f>N2822+N2817</f>
        <v>4165</v>
      </c>
      <c r="O2816" s="43">
        <f>O2822+O2817</f>
        <v>0</v>
      </c>
      <c r="P2816" s="43">
        <f>P2822+P2817</f>
        <v>0</v>
      </c>
      <c r="Q2816" s="43">
        <f>Q2822+Q2817</f>
        <v>0</v>
      </c>
      <c r="R2816" s="43">
        <f>R2822+R2817</f>
        <v>0</v>
      </c>
      <c r="S2816" s="43">
        <f>S2822+S2817</f>
        <v>0</v>
      </c>
      <c r="T2816" s="43">
        <f>T2822+T2817</f>
        <v>0</v>
      </c>
      <c r="U2816" s="43">
        <v>0</v>
      </c>
      <c r="V2816" s="43">
        <f t="shared" si="5500"/>
        <v>9690</v>
      </c>
      <c r="W2816" s="43">
        <f>W2822+W2817</f>
        <v>0</v>
      </c>
      <c r="X2816" s="43">
        <f>X2822+X2817</f>
        <v>0</v>
      </c>
      <c r="Y2816" s="43">
        <f>Y2822+Y2817</f>
        <v>0</v>
      </c>
      <c r="Z2816" s="43">
        <f>Z2822+Z2817</f>
        <v>0</v>
      </c>
      <c r="AA2816" s="43">
        <f>AA2822+AA2817</f>
        <v>0</v>
      </c>
      <c r="AB2816" s="43">
        <f>AB2822+AB2817</f>
        <v>2236.5061900000001</v>
      </c>
      <c r="AC2816" s="44">
        <f>AC2822+AC2817</f>
        <v>10299.344000000001</v>
      </c>
      <c r="AD2816" s="44">
        <f>AD2822+AD2817</f>
        <v>10290.72071</v>
      </c>
      <c r="AE2816" s="45">
        <f t="shared" si="5470"/>
        <v>99.916273405374156</v>
      </c>
      <c r="AF2816" s="43">
        <f>AF2822+AF2817</f>
        <v>17248.908049999998</v>
      </c>
      <c r="AG2816" s="43">
        <f>AG2822+AG2817</f>
        <v>0</v>
      </c>
      <c r="AH2816" s="43">
        <f>AH2822+AH2817</f>
        <v>0</v>
      </c>
      <c r="AI2816" s="43">
        <f>AI2822+AI2817</f>
        <v>0</v>
      </c>
      <c r="AJ2816" s="43">
        <f>AJ2822+AJ2817</f>
        <v>0</v>
      </c>
      <c r="AK2816" s="43">
        <f>AK2822+AK2817</f>
        <v>0</v>
      </c>
      <c r="AL2816" s="43">
        <f t="shared" si="5471"/>
        <v>17248.908049999998</v>
      </c>
      <c r="AM2816" s="43">
        <f t="shared" si="5472"/>
        <v>-7558.9080499999982</v>
      </c>
      <c r="AN2816" s="2"/>
      <c r="AR2816" s="1"/>
      <c r="AS2816" s="1"/>
    </row>
    <row r="2817" ht="31.5">
      <c r="B2817" s="41" t="s">
        <v>852</v>
      </c>
      <c r="C2817" s="41" t="s">
        <v>115</v>
      </c>
      <c r="D2817" s="41" t="s">
        <v>117</v>
      </c>
      <c r="E2817" s="26" t="str">
        <f t="shared" si="5499"/>
        <v>0503</v>
      </c>
      <c r="F2817" s="41" t="s">
        <v>813</v>
      </c>
      <c r="G2817" s="41"/>
      <c r="H2817" s="42" t="s">
        <v>814</v>
      </c>
      <c r="I2817" s="43">
        <f>I2820</f>
        <v>5440</v>
      </c>
      <c r="J2817" s="43">
        <f>J2820</f>
        <v>0</v>
      </c>
      <c r="K2817" s="43">
        <f>K2820</f>
        <v>0</v>
      </c>
      <c r="L2817" s="43">
        <f>L2820</f>
        <v>4250</v>
      </c>
      <c r="M2817" s="43">
        <f>M2820</f>
        <v>4250</v>
      </c>
      <c r="N2817" s="43">
        <f>N2820</f>
        <v>4165</v>
      </c>
      <c r="O2817" s="43">
        <f>O2820+O2818</f>
        <v>0</v>
      </c>
      <c r="P2817" s="43">
        <f>P2820+P2818</f>
        <v>0</v>
      </c>
      <c r="Q2817" s="43">
        <f>Q2820</f>
        <v>0</v>
      </c>
      <c r="R2817" s="43">
        <f>R2820</f>
        <v>0</v>
      </c>
      <c r="S2817" s="43">
        <f>S2820</f>
        <v>0</v>
      </c>
      <c r="T2817" s="43">
        <f>T2820</f>
        <v>0</v>
      </c>
      <c r="U2817" s="43">
        <v>0</v>
      </c>
      <c r="V2817" s="43">
        <f t="shared" si="5500"/>
        <v>9690</v>
      </c>
      <c r="W2817" s="43">
        <f>W2820</f>
        <v>0</v>
      </c>
      <c r="X2817" s="43">
        <f>X2820</f>
        <v>0</v>
      </c>
      <c r="Y2817" s="43">
        <f>Y2820</f>
        <v>0</v>
      </c>
      <c r="Z2817" s="43">
        <f>Z2820</f>
        <v>0</v>
      </c>
      <c r="AA2817" s="43">
        <f>AA2820</f>
        <v>0</v>
      </c>
      <c r="AB2817" s="43">
        <f>AB2820+AB2818</f>
        <v>1074.4281599999999</v>
      </c>
      <c r="AC2817" s="44">
        <f>AC2820+AC2818</f>
        <v>3807.5751499999997</v>
      </c>
      <c r="AD2817" s="44">
        <f>AD2820+AD2818</f>
        <v>3801.4162699999997</v>
      </c>
      <c r="AE2817" s="45">
        <f t="shared" si="5470"/>
        <v>99.838246659425749</v>
      </c>
      <c r="AF2817" s="43">
        <f>AF2820+AF2818</f>
        <v>3854.0060800000001</v>
      </c>
      <c r="AG2817" s="43">
        <f>AG2820+AG2818</f>
        <v>0</v>
      </c>
      <c r="AH2817" s="43">
        <f>AH2820+AH2818</f>
        <v>0</v>
      </c>
      <c r="AI2817" s="43">
        <f>AI2820+AI2818</f>
        <v>0</v>
      </c>
      <c r="AJ2817" s="43">
        <f>AJ2820+AJ2818</f>
        <v>0</v>
      </c>
      <c r="AK2817" s="43">
        <f>AK2820+AK2818</f>
        <v>0</v>
      </c>
      <c r="AL2817" s="43">
        <f t="shared" si="5471"/>
        <v>3854.0060800000001</v>
      </c>
      <c r="AM2817" s="43">
        <f t="shared" si="5472"/>
        <v>5835.9939199999999</v>
      </c>
      <c r="AN2817" s="2"/>
      <c r="AO2817" s="1"/>
      <c r="AP2817" s="1"/>
      <c r="AQ2817" s="1"/>
      <c r="AR2817" s="1"/>
      <c r="AS2817" s="1"/>
    </row>
    <row r="2818" ht="31.5">
      <c r="B2818" s="41" t="s">
        <v>852</v>
      </c>
      <c r="C2818" s="41" t="s">
        <v>115</v>
      </c>
      <c r="D2818" s="41" t="s">
        <v>117</v>
      </c>
      <c r="E2818" s="26" t="str">
        <f t="shared" si="5499"/>
        <v>0503</v>
      </c>
      <c r="F2818" s="41" t="s">
        <v>813</v>
      </c>
      <c r="G2818" s="41" t="s">
        <v>177</v>
      </c>
      <c r="H2818" s="42" t="s">
        <v>178</v>
      </c>
      <c r="I2818" s="43"/>
      <c r="J2818" s="43"/>
      <c r="K2818" s="43"/>
      <c r="L2818" s="43"/>
      <c r="M2818" s="43"/>
      <c r="N2818" s="43"/>
      <c r="O2818" s="43">
        <f>O2819</f>
        <v>0</v>
      </c>
      <c r="P2818" s="43">
        <f>P2819</f>
        <v>0</v>
      </c>
      <c r="Q2818" s="43"/>
      <c r="R2818" s="43"/>
      <c r="S2818" s="43"/>
      <c r="T2818" s="43"/>
      <c r="U2818" s="43"/>
      <c r="V2818" s="43">
        <f t="shared" si="5500"/>
        <v>0</v>
      </c>
      <c r="W2818" s="43"/>
      <c r="X2818" s="43"/>
      <c r="Y2818" s="43"/>
      <c r="Z2818" s="43"/>
      <c r="AA2818" s="43"/>
      <c r="AB2818" s="43">
        <f>AB2819</f>
        <v>1074.4281599999999</v>
      </c>
      <c r="AC2818" s="44">
        <f>AC2819</f>
        <v>1080.60589</v>
      </c>
      <c r="AD2818" s="44">
        <f>AD2819</f>
        <v>1080.60589</v>
      </c>
      <c r="AE2818" s="45">
        <f t="shared" si="5470"/>
        <v>100</v>
      </c>
      <c r="AF2818" s="43">
        <f>AF2819</f>
        <v>1460.8500899999999</v>
      </c>
      <c r="AG2818" s="43">
        <f>AG2819</f>
        <v>0</v>
      </c>
      <c r="AH2818" s="43">
        <f>AH2819</f>
        <v>0</v>
      </c>
      <c r="AI2818" s="43">
        <f>AI2819</f>
        <v>0</v>
      </c>
      <c r="AJ2818" s="43">
        <f>AJ2819</f>
        <v>0</v>
      </c>
      <c r="AK2818" s="43">
        <f>AK2819</f>
        <v>0</v>
      </c>
      <c r="AL2818" s="43">
        <f t="shared" si="5471"/>
        <v>1460.8500899999999</v>
      </c>
      <c r="AM2818" s="43">
        <f t="shared" si="5472"/>
        <v>-1460.8500899999999</v>
      </c>
      <c r="AN2818" s="2"/>
      <c r="AR2818" s="1"/>
      <c r="AS2818" s="1"/>
    </row>
    <row r="2819" ht="31.5">
      <c r="B2819" s="41" t="s">
        <v>852</v>
      </c>
      <c r="C2819" s="41" t="s">
        <v>115</v>
      </c>
      <c r="D2819" s="41" t="s">
        <v>117</v>
      </c>
      <c r="E2819" s="26" t="str">
        <f t="shared" si="5499"/>
        <v>0503</v>
      </c>
      <c r="F2819" s="41" t="s">
        <v>813</v>
      </c>
      <c r="G2819" s="41" t="s">
        <v>373</v>
      </c>
      <c r="H2819" s="42" t="s">
        <v>374</v>
      </c>
      <c r="I2819" s="43"/>
      <c r="J2819" s="43"/>
      <c r="K2819" s="43"/>
      <c r="L2819" s="43"/>
      <c r="M2819" s="43"/>
      <c r="N2819" s="43"/>
      <c r="O2819" s="43">
        <v>0</v>
      </c>
      <c r="P2819" s="43">
        <v>0</v>
      </c>
      <c r="Q2819" s="43"/>
      <c r="R2819" s="43"/>
      <c r="S2819" s="43"/>
      <c r="T2819" s="43"/>
      <c r="U2819" s="43"/>
      <c r="V2819" s="43">
        <f t="shared" si="5500"/>
        <v>0</v>
      </c>
      <c r="W2819" s="43"/>
      <c r="X2819" s="43"/>
      <c r="Y2819" s="43"/>
      <c r="Z2819" s="43"/>
      <c r="AA2819" s="43"/>
      <c r="AB2819" s="43">
        <v>1074.4281599999999</v>
      </c>
      <c r="AC2819" s="44">
        <v>1080.60589</v>
      </c>
      <c r="AD2819" s="44">
        <v>1080.60589</v>
      </c>
      <c r="AE2819" s="45">
        <f t="shared" si="5470"/>
        <v>100</v>
      </c>
      <c r="AF2819" s="43">
        <v>1460.8500899999999</v>
      </c>
      <c r="AG2819" s="43">
        <v>0</v>
      </c>
      <c r="AH2819" s="43">
        <v>0</v>
      </c>
      <c r="AI2819" s="43">
        <v>0</v>
      </c>
      <c r="AJ2819" s="43">
        <v>0</v>
      </c>
      <c r="AK2819" s="43">
        <v>0</v>
      </c>
      <c r="AL2819" s="43">
        <f t="shared" si="5471"/>
        <v>1460.8500899999999</v>
      </c>
      <c r="AM2819" s="43">
        <f t="shared" si="5472"/>
        <v>-1460.8500899999999</v>
      </c>
      <c r="AN2819" s="2"/>
      <c r="AO2819" s="1"/>
      <c r="AP2819" s="1"/>
      <c r="AQ2819" s="1"/>
      <c r="AR2819" s="1"/>
      <c r="AS2819" s="1"/>
    </row>
    <row r="2820">
      <c r="B2820" s="41" t="s">
        <v>852</v>
      </c>
      <c r="C2820" s="41" t="s">
        <v>115</v>
      </c>
      <c r="D2820" s="41" t="s">
        <v>117</v>
      </c>
      <c r="E2820" s="26" t="str">
        <f t="shared" si="5499"/>
        <v>0503</v>
      </c>
      <c r="F2820" s="41" t="s">
        <v>813</v>
      </c>
      <c r="G2820" s="41" t="s">
        <v>59</v>
      </c>
      <c r="H2820" s="42" t="s">
        <v>60</v>
      </c>
      <c r="I2820" s="43">
        <f>I2821</f>
        <v>5440</v>
      </c>
      <c r="J2820" s="43">
        <f>J2821</f>
        <v>0</v>
      </c>
      <c r="K2820" s="43">
        <f>K2821</f>
        <v>0</v>
      </c>
      <c r="L2820" s="43">
        <f>L2821</f>
        <v>4250</v>
      </c>
      <c r="M2820" s="43">
        <f>M2821</f>
        <v>4250</v>
      </c>
      <c r="N2820" s="43">
        <f>N2821</f>
        <v>4165</v>
      </c>
      <c r="O2820" s="43">
        <f>O2821</f>
        <v>0</v>
      </c>
      <c r="P2820" s="43">
        <f>P2821</f>
        <v>0</v>
      </c>
      <c r="Q2820" s="43">
        <f>Q2821</f>
        <v>0</v>
      </c>
      <c r="R2820" s="43">
        <f>R2821</f>
        <v>0</v>
      </c>
      <c r="S2820" s="43">
        <f>S2821</f>
        <v>0</v>
      </c>
      <c r="T2820" s="43">
        <f>T2821</f>
        <v>0</v>
      </c>
      <c r="U2820" s="43">
        <v>0</v>
      </c>
      <c r="V2820" s="43">
        <f t="shared" si="5500"/>
        <v>9690</v>
      </c>
      <c r="W2820" s="43">
        <f>W2821</f>
        <v>0</v>
      </c>
      <c r="X2820" s="43">
        <f>X2821</f>
        <v>0</v>
      </c>
      <c r="Y2820" s="43">
        <f>Y2821</f>
        <v>0</v>
      </c>
      <c r="Z2820" s="43">
        <f>Z2821</f>
        <v>0</v>
      </c>
      <c r="AA2820" s="43">
        <f>AA2821</f>
        <v>0</v>
      </c>
      <c r="AB2820" s="43">
        <f>AB2821</f>
        <v>0</v>
      </c>
      <c r="AC2820" s="44">
        <f>AC2821</f>
        <v>2726.9692599999998</v>
      </c>
      <c r="AD2820" s="44">
        <f>AD2821</f>
        <v>2720.8103799999999</v>
      </c>
      <c r="AE2820" s="45">
        <f t="shared" si="5470"/>
        <v>99.77414926928806</v>
      </c>
      <c r="AF2820" s="43">
        <f>AF2821</f>
        <v>2393.1559900000002</v>
      </c>
      <c r="AG2820" s="43">
        <f>AG2821</f>
        <v>0</v>
      </c>
      <c r="AH2820" s="43">
        <f>AH2821</f>
        <v>0</v>
      </c>
      <c r="AI2820" s="43">
        <f>AI2821</f>
        <v>0</v>
      </c>
      <c r="AJ2820" s="43">
        <f>AJ2821</f>
        <v>0</v>
      </c>
      <c r="AK2820" s="43">
        <f>AK2821</f>
        <v>0</v>
      </c>
      <c r="AL2820" s="43">
        <f t="shared" si="5471"/>
        <v>2393.1559900000002</v>
      </c>
      <c r="AM2820" s="43">
        <f t="shared" si="5472"/>
        <v>7296.8440099999998</v>
      </c>
      <c r="AN2820" s="2"/>
      <c r="AO2820" s="1"/>
      <c r="AP2820" s="1"/>
      <c r="AQ2820" s="1"/>
      <c r="AR2820" s="1"/>
      <c r="AS2820" s="1"/>
    </row>
    <row r="2821" ht="63">
      <c r="B2821" s="41" t="s">
        <v>852</v>
      </c>
      <c r="C2821" s="41" t="s">
        <v>115</v>
      </c>
      <c r="D2821" s="41" t="s">
        <v>117</v>
      </c>
      <c r="E2821" s="26" t="str">
        <f t="shared" si="5499"/>
        <v>0503</v>
      </c>
      <c r="F2821" s="41" t="s">
        <v>813</v>
      </c>
      <c r="G2821" s="41" t="s">
        <v>475</v>
      </c>
      <c r="H2821" s="42" t="s">
        <v>476</v>
      </c>
      <c r="I2821" s="43">
        <v>5440</v>
      </c>
      <c r="J2821" s="43"/>
      <c r="K2821" s="43"/>
      <c r="L2821" s="43">
        <v>4250</v>
      </c>
      <c r="M2821" s="43">
        <v>4250</v>
      </c>
      <c r="N2821" s="43">
        <v>4165</v>
      </c>
      <c r="O2821" s="43">
        <v>0</v>
      </c>
      <c r="P2821" s="43">
        <v>0</v>
      </c>
      <c r="Q2821" s="43">
        <v>0</v>
      </c>
      <c r="R2821" s="43">
        <v>0</v>
      </c>
      <c r="S2821" s="43">
        <v>0</v>
      </c>
      <c r="T2821" s="43">
        <v>0</v>
      </c>
      <c r="U2821" s="43">
        <v>0</v>
      </c>
      <c r="V2821" s="43">
        <f t="shared" si="5500"/>
        <v>9690</v>
      </c>
      <c r="W2821" s="43"/>
      <c r="X2821" s="43"/>
      <c r="Y2821" s="43"/>
      <c r="Z2821" s="43"/>
      <c r="AA2821" s="43"/>
      <c r="AB2821" s="43">
        <v>0</v>
      </c>
      <c r="AC2821" s="44">
        <v>2726.9692599999998</v>
      </c>
      <c r="AD2821" s="44">
        <v>2720.8103799999999</v>
      </c>
      <c r="AE2821" s="45">
        <f t="shared" si="5470"/>
        <v>99.77414926928806</v>
      </c>
      <c r="AF2821" s="43">
        <v>2393.1559900000002</v>
      </c>
      <c r="AG2821" s="43">
        <v>0</v>
      </c>
      <c r="AH2821" s="43">
        <v>0</v>
      </c>
      <c r="AI2821" s="43">
        <v>0</v>
      </c>
      <c r="AJ2821" s="43">
        <v>0</v>
      </c>
      <c r="AK2821" s="43">
        <v>0</v>
      </c>
      <c r="AL2821" s="43">
        <f t="shared" si="5471"/>
        <v>2393.1559900000002</v>
      </c>
      <c r="AM2821" s="43">
        <f t="shared" si="5472"/>
        <v>7296.8440099999998</v>
      </c>
      <c r="AN2821" s="19"/>
      <c r="AR2821" s="1"/>
      <c r="AS2821" s="1"/>
    </row>
    <row r="2822">
      <c r="B2822" s="41" t="s">
        <v>852</v>
      </c>
      <c r="C2822" s="41" t="s">
        <v>115</v>
      </c>
      <c r="D2822" s="41" t="s">
        <v>117</v>
      </c>
      <c r="E2822" s="26" t="str">
        <f t="shared" si="5499"/>
        <v>0503</v>
      </c>
      <c r="F2822" s="41" t="s">
        <v>815</v>
      </c>
      <c r="G2822" s="41"/>
      <c r="H2822" s="42" t="s">
        <v>267</v>
      </c>
      <c r="I2822" s="43">
        <f>I2825</f>
        <v>0</v>
      </c>
      <c r="J2822" s="43">
        <f>J2825</f>
        <v>0</v>
      </c>
      <c r="K2822" s="43">
        <f>K2825</f>
        <v>0</v>
      </c>
      <c r="L2822" s="43">
        <f>L2825</f>
        <v>0</v>
      </c>
      <c r="M2822" s="43">
        <f>M2825</f>
        <v>0</v>
      </c>
      <c r="N2822" s="43">
        <f>N2825</f>
        <v>0</v>
      </c>
      <c r="O2822" s="43">
        <f>O2825+O2823</f>
        <v>0</v>
      </c>
      <c r="P2822" s="43">
        <f>P2825+P2823</f>
        <v>0</v>
      </c>
      <c r="Q2822" s="43">
        <f>Q2825+Q2823</f>
        <v>0</v>
      </c>
      <c r="R2822" s="43">
        <f>R2825</f>
        <v>0</v>
      </c>
      <c r="S2822" s="43">
        <f>S2825</f>
        <v>0</v>
      </c>
      <c r="T2822" s="43">
        <f>T2825</f>
        <v>0</v>
      </c>
      <c r="U2822" s="43">
        <v>0</v>
      </c>
      <c r="V2822" s="43">
        <f t="shared" si="5500"/>
        <v>0</v>
      </c>
      <c r="W2822" s="43">
        <f>W2825</f>
        <v>0</v>
      </c>
      <c r="X2822" s="43">
        <f>X2825</f>
        <v>0</v>
      </c>
      <c r="Y2822" s="43">
        <f>Y2825</f>
        <v>0</v>
      </c>
      <c r="Z2822" s="43">
        <f>Z2825</f>
        <v>0</v>
      </c>
      <c r="AA2822" s="43">
        <f>AA2825</f>
        <v>0</v>
      </c>
      <c r="AB2822" s="43">
        <f>AB2825+AB2823</f>
        <v>1162.0780299999999</v>
      </c>
      <c r="AC2822" s="44">
        <f>AC2825+AC2823</f>
        <v>6491.7688500000004</v>
      </c>
      <c r="AD2822" s="44">
        <f>AD2825+AD2823</f>
        <v>6489.3044399999999</v>
      </c>
      <c r="AE2822" s="45">
        <f t="shared" si="5470"/>
        <v>99.962037927459463</v>
      </c>
      <c r="AF2822" s="43">
        <f>AF2825+AF2823</f>
        <v>13394.901969999999</v>
      </c>
      <c r="AG2822" s="43">
        <f>AG2825+AG2823</f>
        <v>0</v>
      </c>
      <c r="AH2822" s="43">
        <f>AH2825+AH2823</f>
        <v>0</v>
      </c>
      <c r="AI2822" s="43">
        <f>AI2825+AI2823</f>
        <v>0</v>
      </c>
      <c r="AJ2822" s="43">
        <f>AJ2825+AJ2823</f>
        <v>0</v>
      </c>
      <c r="AK2822" s="43">
        <f>AK2825+AK2823</f>
        <v>0</v>
      </c>
      <c r="AL2822" s="43">
        <f t="shared" si="5471"/>
        <v>13394.901969999999</v>
      </c>
      <c r="AM2822" s="43">
        <f t="shared" si="5472"/>
        <v>-13394.901969999999</v>
      </c>
      <c r="AN2822" s="2"/>
      <c r="AO2822" s="1"/>
      <c r="AP2822" s="1"/>
      <c r="AQ2822" s="1"/>
      <c r="AR2822" s="1"/>
      <c r="AS2822" s="1"/>
    </row>
    <row r="2823" ht="31.5">
      <c r="B2823" s="41" t="s">
        <v>852</v>
      </c>
      <c r="C2823" s="41" t="s">
        <v>115</v>
      </c>
      <c r="D2823" s="41" t="s">
        <v>117</v>
      </c>
      <c r="E2823" s="26" t="str">
        <f t="shared" si="5499"/>
        <v>0503</v>
      </c>
      <c r="F2823" s="41" t="s">
        <v>815</v>
      </c>
      <c r="G2823" s="41" t="s">
        <v>177</v>
      </c>
      <c r="H2823" s="42" t="s">
        <v>178</v>
      </c>
      <c r="I2823" s="43"/>
      <c r="J2823" s="43"/>
      <c r="K2823" s="43"/>
      <c r="L2823" s="43"/>
      <c r="M2823" s="43"/>
      <c r="N2823" s="43"/>
      <c r="O2823" s="43">
        <f>O2824</f>
        <v>0</v>
      </c>
      <c r="P2823" s="43">
        <f>P2824</f>
        <v>0</v>
      </c>
      <c r="Q2823" s="43">
        <f>Q2824</f>
        <v>0</v>
      </c>
      <c r="R2823" s="43"/>
      <c r="S2823" s="43"/>
      <c r="T2823" s="43"/>
      <c r="U2823" s="43"/>
      <c r="V2823" s="43">
        <f t="shared" si="5500"/>
        <v>0</v>
      </c>
      <c r="W2823" s="43"/>
      <c r="X2823" s="43"/>
      <c r="Y2823" s="43"/>
      <c r="Z2823" s="43"/>
      <c r="AA2823" s="43"/>
      <c r="AB2823" s="43">
        <f>AB2824</f>
        <v>1162.0780299999999</v>
      </c>
      <c r="AC2823" s="44">
        <f>AC2824</f>
        <v>3047.9621000000002</v>
      </c>
      <c r="AD2823" s="44">
        <f>AD2824</f>
        <v>3047.9621000000002</v>
      </c>
      <c r="AE2823" s="45">
        <f t="shared" si="5470"/>
        <v>100</v>
      </c>
      <c r="AF2823" s="43">
        <f>AF2824</f>
        <v>5930.5726400000003</v>
      </c>
      <c r="AG2823" s="43">
        <f>AG2824</f>
        <v>0</v>
      </c>
      <c r="AH2823" s="43">
        <f>AH2824</f>
        <v>0</v>
      </c>
      <c r="AI2823" s="43">
        <f>AI2824</f>
        <v>0</v>
      </c>
      <c r="AJ2823" s="43">
        <f>AJ2824</f>
        <v>0</v>
      </c>
      <c r="AK2823" s="43">
        <f>AK2824</f>
        <v>0</v>
      </c>
      <c r="AL2823" s="43">
        <f t="shared" si="5471"/>
        <v>5930.5726400000003</v>
      </c>
      <c r="AM2823" s="43">
        <f t="shared" si="5472"/>
        <v>-5930.5726400000003</v>
      </c>
      <c r="AN2823" s="2"/>
      <c r="AR2823" s="1"/>
      <c r="AS2823" s="1"/>
    </row>
    <row r="2824" ht="63">
      <c r="B2824" s="41" t="s">
        <v>852</v>
      </c>
      <c r="C2824" s="41" t="s">
        <v>115</v>
      </c>
      <c r="D2824" s="41" t="s">
        <v>117</v>
      </c>
      <c r="E2824" s="26" t="str">
        <f t="shared" si="5499"/>
        <v>0503</v>
      </c>
      <c r="F2824" s="41" t="s">
        <v>815</v>
      </c>
      <c r="G2824" s="41" t="s">
        <v>373</v>
      </c>
      <c r="H2824" s="42" t="s">
        <v>374</v>
      </c>
      <c r="I2824" s="43"/>
      <c r="J2824" s="43"/>
      <c r="K2824" s="43"/>
      <c r="L2824" s="43"/>
      <c r="M2824" s="43"/>
      <c r="N2824" s="43"/>
      <c r="O2824" s="43">
        <v>0</v>
      </c>
      <c r="P2824" s="43">
        <v>0</v>
      </c>
      <c r="Q2824" s="43">
        <v>0</v>
      </c>
      <c r="R2824" s="43"/>
      <c r="S2824" s="43"/>
      <c r="T2824" s="43"/>
      <c r="U2824" s="43"/>
      <c r="V2824" s="43">
        <f t="shared" si="5500"/>
        <v>0</v>
      </c>
      <c r="W2824" s="43"/>
      <c r="X2824" s="43"/>
      <c r="Y2824" s="43"/>
      <c r="Z2824" s="43"/>
      <c r="AA2824" s="43"/>
      <c r="AB2824" s="43">
        <v>1162.0780299999999</v>
      </c>
      <c r="AC2824" s="44">
        <v>3047.9621000000002</v>
      </c>
      <c r="AD2824" s="44">
        <v>3047.9621000000002</v>
      </c>
      <c r="AE2824" s="45">
        <f t="shared" si="5470"/>
        <v>100</v>
      </c>
      <c r="AF2824" s="43">
        <v>5930.5726400000003</v>
      </c>
      <c r="AG2824" s="43">
        <v>0</v>
      </c>
      <c r="AH2824" s="43">
        <v>0</v>
      </c>
      <c r="AI2824" s="43">
        <v>0</v>
      </c>
      <c r="AJ2824" s="43">
        <v>0</v>
      </c>
      <c r="AK2824" s="43">
        <v>0</v>
      </c>
      <c r="AL2824" s="43">
        <f t="shared" si="5471"/>
        <v>5930.5726400000003</v>
      </c>
      <c r="AM2824" s="43">
        <f t="shared" si="5472"/>
        <v>-5930.5726400000003</v>
      </c>
      <c r="AN2824" s="2"/>
      <c r="AO2824" s="1"/>
      <c r="AP2824" s="1"/>
      <c r="AQ2824" s="1"/>
      <c r="AR2824" s="1"/>
      <c r="AS2824" s="1"/>
    </row>
    <row r="2825">
      <c r="B2825" s="41" t="s">
        <v>852</v>
      </c>
      <c r="C2825" s="41" t="s">
        <v>115</v>
      </c>
      <c r="D2825" s="41" t="s">
        <v>117</v>
      </c>
      <c r="E2825" s="26" t="str">
        <f t="shared" si="5499"/>
        <v>0503</v>
      </c>
      <c r="F2825" s="41" t="s">
        <v>815</v>
      </c>
      <c r="G2825" s="41" t="s">
        <v>59</v>
      </c>
      <c r="H2825" s="42" t="s">
        <v>60</v>
      </c>
      <c r="I2825" s="43">
        <f>I2826</f>
        <v>0</v>
      </c>
      <c r="J2825" s="43">
        <f>J2826</f>
        <v>0</v>
      </c>
      <c r="K2825" s="43">
        <f>K2826</f>
        <v>0</v>
      </c>
      <c r="L2825" s="43">
        <f>L2826</f>
        <v>0</v>
      </c>
      <c r="M2825" s="43">
        <f>M2826</f>
        <v>0</v>
      </c>
      <c r="N2825" s="43">
        <f>N2826</f>
        <v>0</v>
      </c>
      <c r="O2825" s="43">
        <f>O2826</f>
        <v>0</v>
      </c>
      <c r="P2825" s="43">
        <f>P2826</f>
        <v>0</v>
      </c>
      <c r="Q2825" s="43">
        <f>Q2826</f>
        <v>0</v>
      </c>
      <c r="R2825" s="43">
        <f>R2826</f>
        <v>0</v>
      </c>
      <c r="S2825" s="43">
        <f>S2826</f>
        <v>0</v>
      </c>
      <c r="T2825" s="43">
        <f>T2826</f>
        <v>0</v>
      </c>
      <c r="U2825" s="43">
        <v>0</v>
      </c>
      <c r="V2825" s="43">
        <f t="shared" si="5500"/>
        <v>0</v>
      </c>
      <c r="W2825" s="43">
        <f>W2826</f>
        <v>0</v>
      </c>
      <c r="X2825" s="43">
        <f>X2826</f>
        <v>0</v>
      </c>
      <c r="Y2825" s="43">
        <f>Y2826</f>
        <v>0</v>
      </c>
      <c r="Z2825" s="43">
        <f>Z2826</f>
        <v>0</v>
      </c>
      <c r="AA2825" s="43">
        <f>AA2826</f>
        <v>0</v>
      </c>
      <c r="AB2825" s="43">
        <f>AB2826</f>
        <v>0</v>
      </c>
      <c r="AC2825" s="44">
        <f>AC2826</f>
        <v>3443.8067500000002</v>
      </c>
      <c r="AD2825" s="44">
        <f>AD2826</f>
        <v>3441.3423400000001</v>
      </c>
      <c r="AE2825" s="45">
        <f t="shared" si="5470"/>
        <v>99.928439364374896</v>
      </c>
      <c r="AF2825" s="43">
        <f>AF2826</f>
        <v>7464.3293299999996</v>
      </c>
      <c r="AG2825" s="43">
        <f>AG2826</f>
        <v>0</v>
      </c>
      <c r="AH2825" s="43">
        <f>AH2826</f>
        <v>0</v>
      </c>
      <c r="AI2825" s="43">
        <f>AI2826</f>
        <v>0</v>
      </c>
      <c r="AJ2825" s="43">
        <f>AJ2826</f>
        <v>0</v>
      </c>
      <c r="AK2825" s="43">
        <f>AK2826</f>
        <v>0</v>
      </c>
      <c r="AL2825" s="43">
        <f t="shared" si="5471"/>
        <v>7464.3293299999996</v>
      </c>
      <c r="AM2825" s="43">
        <f t="shared" si="5472"/>
        <v>-7464.3293299999996</v>
      </c>
      <c r="AN2825" s="2"/>
      <c r="AO2825" s="1"/>
      <c r="AP2825" s="1"/>
      <c r="AQ2825" s="1"/>
      <c r="AR2825" s="1"/>
      <c r="AS2825" s="1"/>
    </row>
    <row r="2826" ht="63">
      <c r="B2826" s="41" t="s">
        <v>852</v>
      </c>
      <c r="C2826" s="41" t="s">
        <v>115</v>
      </c>
      <c r="D2826" s="41" t="s">
        <v>117</v>
      </c>
      <c r="E2826" s="26" t="str">
        <f t="shared" si="5499"/>
        <v>0503</v>
      </c>
      <c r="F2826" s="41" t="s">
        <v>815</v>
      </c>
      <c r="G2826" s="41" t="s">
        <v>475</v>
      </c>
      <c r="H2826" s="42" t="s">
        <v>476</v>
      </c>
      <c r="I2826" s="43"/>
      <c r="J2826" s="43"/>
      <c r="K2826" s="43"/>
      <c r="L2826" s="43"/>
      <c r="M2826" s="43"/>
      <c r="N2826" s="43"/>
      <c r="O2826" s="43">
        <v>0</v>
      </c>
      <c r="P2826" s="43">
        <v>0</v>
      </c>
      <c r="Q2826" s="43">
        <v>0</v>
      </c>
      <c r="R2826" s="43">
        <v>0</v>
      </c>
      <c r="S2826" s="43">
        <v>0</v>
      </c>
      <c r="T2826" s="43">
        <v>0</v>
      </c>
      <c r="U2826" s="43">
        <v>0</v>
      </c>
      <c r="V2826" s="43">
        <f t="shared" si="5500"/>
        <v>0</v>
      </c>
      <c r="W2826" s="43"/>
      <c r="X2826" s="43"/>
      <c r="Y2826" s="43"/>
      <c r="Z2826" s="43"/>
      <c r="AA2826" s="43"/>
      <c r="AB2826" s="43">
        <v>0</v>
      </c>
      <c r="AC2826" s="44">
        <v>3443.8067500000002</v>
      </c>
      <c r="AD2826" s="44">
        <v>3441.3423400000001</v>
      </c>
      <c r="AE2826" s="45">
        <f t="shared" si="5470"/>
        <v>99.928439364374896</v>
      </c>
      <c r="AF2826" s="43">
        <v>7464.3293299999996</v>
      </c>
      <c r="AG2826" s="43">
        <v>0</v>
      </c>
      <c r="AH2826" s="43">
        <v>0</v>
      </c>
      <c r="AI2826" s="43">
        <v>0</v>
      </c>
      <c r="AJ2826" s="43">
        <v>0</v>
      </c>
      <c r="AK2826" s="43">
        <v>0</v>
      </c>
      <c r="AL2826" s="43">
        <f t="shared" si="5471"/>
        <v>7464.3293299999996</v>
      </c>
      <c r="AM2826" s="43">
        <f t="shared" si="5472"/>
        <v>-7464.3293299999996</v>
      </c>
      <c r="AN2826" s="19"/>
      <c r="AO2826" s="1"/>
      <c r="AP2826" s="1"/>
      <c r="AQ2826" s="1"/>
      <c r="AR2826" s="1"/>
      <c r="AS2826" s="1"/>
    </row>
    <row r="2827" ht="63">
      <c r="B2827" s="41" t="s">
        <v>852</v>
      </c>
      <c r="C2827" s="41" t="s">
        <v>115</v>
      </c>
      <c r="D2827" s="41" t="s">
        <v>117</v>
      </c>
      <c r="E2827" s="26" t="str">
        <f t="shared" si="5499"/>
        <v>0503</v>
      </c>
      <c r="F2827" s="41" t="s">
        <v>765</v>
      </c>
      <c r="G2827" s="41"/>
      <c r="H2827" s="42" t="s">
        <v>766</v>
      </c>
      <c r="I2827" s="43"/>
      <c r="J2827" s="43"/>
      <c r="K2827" s="43"/>
      <c r="L2827" s="43"/>
      <c r="M2827" s="43"/>
      <c r="N2827" s="43"/>
      <c r="O2827" s="43">
        <f t="shared" ref="O2827:O2828" si="5527">O2828</f>
        <v>0</v>
      </c>
      <c r="P2827" s="43">
        <f t="shared" ref="P2827:P2828" si="5528">P2828</f>
        <v>0</v>
      </c>
      <c r="Q2827" s="43"/>
      <c r="R2827" s="43"/>
      <c r="S2827" s="43"/>
      <c r="T2827" s="43"/>
      <c r="U2827" s="43"/>
      <c r="V2827" s="43">
        <f t="shared" si="5500"/>
        <v>0</v>
      </c>
      <c r="W2827" s="43"/>
      <c r="X2827" s="43"/>
      <c r="Y2827" s="43"/>
      <c r="Z2827" s="43"/>
      <c r="AA2827" s="43"/>
      <c r="AB2827" s="43">
        <f t="shared" ref="AB2827:AB2828" si="5529">AB2828</f>
        <v>129.10855000000001</v>
      </c>
      <c r="AC2827" s="44">
        <f t="shared" ref="AC2827:AC2828" si="5530">AC2828</f>
        <v>970.18777</v>
      </c>
      <c r="AD2827" s="44">
        <f t="shared" ref="AD2827:AD2828" si="5531">AD2828</f>
        <v>970.18777</v>
      </c>
      <c r="AE2827" s="45">
        <f t="shared" si="5470"/>
        <v>100</v>
      </c>
      <c r="AF2827" s="43">
        <f t="shared" ref="AF2827:AF2828" si="5532">AF2828</f>
        <v>806.1571100000001</v>
      </c>
      <c r="AG2827" s="43">
        <f t="shared" ref="AG2827:AG2828" si="5533">AG2828</f>
        <v>0</v>
      </c>
      <c r="AH2827" s="43">
        <f t="shared" ref="AH2827:AH2828" si="5534">AH2828</f>
        <v>0</v>
      </c>
      <c r="AI2827" s="43">
        <f t="shared" ref="AI2827:AI2828" si="5535">AI2828</f>
        <v>0</v>
      </c>
      <c r="AJ2827" s="43">
        <f t="shared" ref="AJ2827:AJ2828" si="5536">AJ2828</f>
        <v>0</v>
      </c>
      <c r="AK2827" s="43">
        <f t="shared" ref="AK2827:AK2828" si="5537">AK2828</f>
        <v>0</v>
      </c>
      <c r="AL2827" s="43">
        <f t="shared" si="5471"/>
        <v>806.1571100000001</v>
      </c>
      <c r="AM2827" s="43">
        <f t="shared" si="5472"/>
        <v>-806.1571100000001</v>
      </c>
      <c r="AN2827" s="19"/>
      <c r="AO2827" s="1"/>
      <c r="AP2827" s="1"/>
      <c r="AQ2827" s="1"/>
      <c r="AR2827" s="1"/>
      <c r="AS2827" s="1"/>
    </row>
    <row r="2828" ht="63">
      <c r="B2828" s="41" t="s">
        <v>852</v>
      </c>
      <c r="C2828" s="41" t="s">
        <v>115</v>
      </c>
      <c r="D2828" s="41" t="s">
        <v>117</v>
      </c>
      <c r="E2828" s="26" t="str">
        <f t="shared" si="5499"/>
        <v>0503</v>
      </c>
      <c r="F2828" s="41" t="s">
        <v>767</v>
      </c>
      <c r="G2828" s="41"/>
      <c r="H2828" s="42" t="s">
        <v>768</v>
      </c>
      <c r="I2828" s="43"/>
      <c r="J2828" s="43"/>
      <c r="K2828" s="43"/>
      <c r="L2828" s="43"/>
      <c r="M2828" s="43"/>
      <c r="N2828" s="43"/>
      <c r="O2828" s="43">
        <f t="shared" si="5527"/>
        <v>0</v>
      </c>
      <c r="P2828" s="43">
        <f t="shared" si="5528"/>
        <v>0</v>
      </c>
      <c r="Q2828" s="43"/>
      <c r="R2828" s="43"/>
      <c r="S2828" s="43"/>
      <c r="T2828" s="43"/>
      <c r="U2828" s="43"/>
      <c r="V2828" s="43">
        <f t="shared" si="5500"/>
        <v>0</v>
      </c>
      <c r="W2828" s="43"/>
      <c r="X2828" s="43"/>
      <c r="Y2828" s="43"/>
      <c r="Z2828" s="43"/>
      <c r="AA2828" s="43"/>
      <c r="AB2828" s="43">
        <f t="shared" si="5529"/>
        <v>129.10855000000001</v>
      </c>
      <c r="AC2828" s="44">
        <f t="shared" si="5530"/>
        <v>970.18777</v>
      </c>
      <c r="AD2828" s="44">
        <f t="shared" si="5531"/>
        <v>970.18777</v>
      </c>
      <c r="AE2828" s="45">
        <f t="shared" si="5470"/>
        <v>100</v>
      </c>
      <c r="AF2828" s="43">
        <f t="shared" si="5532"/>
        <v>806.1571100000001</v>
      </c>
      <c r="AG2828" s="43">
        <f t="shared" si="5533"/>
        <v>0</v>
      </c>
      <c r="AH2828" s="43">
        <f t="shared" si="5534"/>
        <v>0</v>
      </c>
      <c r="AI2828" s="43">
        <f t="shared" si="5535"/>
        <v>0</v>
      </c>
      <c r="AJ2828" s="43">
        <f t="shared" si="5536"/>
        <v>0</v>
      </c>
      <c r="AK2828" s="43">
        <f t="shared" si="5537"/>
        <v>0</v>
      </c>
      <c r="AL2828" s="43">
        <f t="shared" si="5471"/>
        <v>806.1571100000001</v>
      </c>
      <c r="AM2828" s="43">
        <f t="shared" si="5472"/>
        <v>-806.1571100000001</v>
      </c>
      <c r="AN2828" s="19"/>
      <c r="AR2828" s="1"/>
      <c r="AS2828" s="1"/>
    </row>
    <row r="2829" ht="63">
      <c r="B2829" s="41" t="s">
        <v>852</v>
      </c>
      <c r="C2829" s="41" t="s">
        <v>115</v>
      </c>
      <c r="D2829" s="41" t="s">
        <v>117</v>
      </c>
      <c r="E2829" s="26" t="str">
        <f t="shared" si="5499"/>
        <v>0503</v>
      </c>
      <c r="F2829" s="41" t="s">
        <v>769</v>
      </c>
      <c r="G2829" s="41"/>
      <c r="H2829" s="42" t="s">
        <v>770</v>
      </c>
      <c r="I2829" s="43"/>
      <c r="J2829" s="43"/>
      <c r="K2829" s="43"/>
      <c r="L2829" s="43"/>
      <c r="M2829" s="43"/>
      <c r="N2829" s="43"/>
      <c r="O2829" s="43">
        <f>O2830+O2832</f>
        <v>0</v>
      </c>
      <c r="P2829" s="43">
        <f>P2830+P2832</f>
        <v>0</v>
      </c>
      <c r="Q2829" s="43"/>
      <c r="R2829" s="43"/>
      <c r="S2829" s="43"/>
      <c r="T2829" s="43"/>
      <c r="U2829" s="43"/>
      <c r="V2829" s="43">
        <f t="shared" si="5500"/>
        <v>0</v>
      </c>
      <c r="W2829" s="43"/>
      <c r="X2829" s="43"/>
      <c r="Y2829" s="43"/>
      <c r="Z2829" s="43"/>
      <c r="AA2829" s="43"/>
      <c r="AB2829" s="43">
        <f>AB2830+AB2832</f>
        <v>129.10855000000001</v>
      </c>
      <c r="AC2829" s="44">
        <f>AC2830+AC2832</f>
        <v>970.18777</v>
      </c>
      <c r="AD2829" s="44">
        <f>AD2830+AD2832</f>
        <v>970.18777</v>
      </c>
      <c r="AE2829" s="45">
        <f t="shared" si="5470"/>
        <v>100</v>
      </c>
      <c r="AF2829" s="43">
        <f>AF2830+AF2832</f>
        <v>806.1571100000001</v>
      </c>
      <c r="AG2829" s="43">
        <f>AG2830+AG2832</f>
        <v>0</v>
      </c>
      <c r="AH2829" s="43">
        <f>AH2830+AH2832</f>
        <v>0</v>
      </c>
      <c r="AI2829" s="43">
        <f>AI2830+AI2832</f>
        <v>0</v>
      </c>
      <c r="AJ2829" s="43">
        <f>AJ2830+AJ2832</f>
        <v>0</v>
      </c>
      <c r="AK2829" s="43">
        <f>AK2830+AK2832</f>
        <v>0</v>
      </c>
      <c r="AL2829" s="43">
        <f t="shared" si="5471"/>
        <v>806.1571100000001</v>
      </c>
      <c r="AM2829" s="43">
        <f t="shared" si="5472"/>
        <v>-806.1571100000001</v>
      </c>
      <c r="AN2829" s="19"/>
      <c r="AO2829" s="1"/>
      <c r="AP2829" s="1"/>
      <c r="AQ2829" s="1"/>
      <c r="AR2829" s="1"/>
      <c r="AS2829" s="1"/>
    </row>
    <row r="2830" ht="63">
      <c r="B2830" s="41" t="s">
        <v>852</v>
      </c>
      <c r="C2830" s="41" t="s">
        <v>115</v>
      </c>
      <c r="D2830" s="41" t="s">
        <v>117</v>
      </c>
      <c r="E2830" s="26" t="str">
        <f t="shared" si="5499"/>
        <v>0503</v>
      </c>
      <c r="F2830" s="41" t="s">
        <v>769</v>
      </c>
      <c r="G2830" s="41" t="s">
        <v>177</v>
      </c>
      <c r="H2830" s="42" t="s">
        <v>178</v>
      </c>
      <c r="I2830" s="43"/>
      <c r="J2830" s="43"/>
      <c r="K2830" s="43"/>
      <c r="L2830" s="43"/>
      <c r="M2830" s="43"/>
      <c r="N2830" s="43"/>
      <c r="O2830" s="43">
        <f>O2831</f>
        <v>0</v>
      </c>
      <c r="P2830" s="43">
        <f>P2831</f>
        <v>0</v>
      </c>
      <c r="Q2830" s="43"/>
      <c r="R2830" s="43"/>
      <c r="S2830" s="43"/>
      <c r="T2830" s="43"/>
      <c r="U2830" s="43"/>
      <c r="V2830" s="43">
        <f t="shared" si="5500"/>
        <v>0</v>
      </c>
      <c r="W2830" s="43"/>
      <c r="X2830" s="43"/>
      <c r="Y2830" s="43"/>
      <c r="Z2830" s="43"/>
      <c r="AA2830" s="43"/>
      <c r="AB2830" s="43">
        <f>AB2831</f>
        <v>0</v>
      </c>
      <c r="AC2830" s="44">
        <f>AC2831</f>
        <v>333.08587</v>
      </c>
      <c r="AD2830" s="44">
        <f>AD2831</f>
        <v>333.08587</v>
      </c>
      <c r="AE2830" s="45">
        <f t="shared" si="5470"/>
        <v>100</v>
      </c>
      <c r="AF2830" s="43">
        <f>AF2831</f>
        <v>387.34822000000003</v>
      </c>
      <c r="AG2830" s="43">
        <f>AG2831</f>
        <v>0</v>
      </c>
      <c r="AH2830" s="43">
        <f>AH2831</f>
        <v>0</v>
      </c>
      <c r="AI2830" s="43">
        <f>AI2831</f>
        <v>0</v>
      </c>
      <c r="AJ2830" s="43">
        <f>AJ2831</f>
        <v>0</v>
      </c>
      <c r="AK2830" s="43">
        <f>AK2831</f>
        <v>0</v>
      </c>
      <c r="AL2830" s="43">
        <f t="shared" si="5471"/>
        <v>387.34822000000003</v>
      </c>
      <c r="AM2830" s="43">
        <f t="shared" si="5472"/>
        <v>-387.34822000000003</v>
      </c>
      <c r="AN2830" s="19"/>
      <c r="AR2830" s="1"/>
      <c r="AS2830" s="1"/>
    </row>
    <row r="2831" ht="63">
      <c r="B2831" s="41" t="s">
        <v>852</v>
      </c>
      <c r="C2831" s="41" t="s">
        <v>115</v>
      </c>
      <c r="D2831" s="41" t="s">
        <v>117</v>
      </c>
      <c r="E2831" s="26" t="str">
        <f t="shared" si="5499"/>
        <v>0503</v>
      </c>
      <c r="F2831" s="41" t="s">
        <v>769</v>
      </c>
      <c r="G2831" s="41" t="s">
        <v>373</v>
      </c>
      <c r="H2831" s="42" t="s">
        <v>374</v>
      </c>
      <c r="I2831" s="43"/>
      <c r="J2831" s="43"/>
      <c r="K2831" s="43"/>
      <c r="L2831" s="43"/>
      <c r="M2831" s="43"/>
      <c r="N2831" s="43"/>
      <c r="O2831" s="43">
        <v>0</v>
      </c>
      <c r="P2831" s="43">
        <v>0</v>
      </c>
      <c r="Q2831" s="43"/>
      <c r="R2831" s="43"/>
      <c r="S2831" s="43"/>
      <c r="T2831" s="43"/>
      <c r="U2831" s="43"/>
      <c r="V2831" s="43">
        <f t="shared" si="5500"/>
        <v>0</v>
      </c>
      <c r="W2831" s="43"/>
      <c r="X2831" s="43"/>
      <c r="Y2831" s="43"/>
      <c r="Z2831" s="43"/>
      <c r="AA2831" s="43"/>
      <c r="AB2831" s="43">
        <v>0</v>
      </c>
      <c r="AC2831" s="44">
        <v>333.08587</v>
      </c>
      <c r="AD2831" s="44">
        <v>333.08587</v>
      </c>
      <c r="AE2831" s="45">
        <f t="shared" si="5470"/>
        <v>100</v>
      </c>
      <c r="AF2831" s="43">
        <v>387.34822000000003</v>
      </c>
      <c r="AG2831" s="43">
        <v>0</v>
      </c>
      <c r="AH2831" s="43">
        <v>0</v>
      </c>
      <c r="AI2831" s="43">
        <v>0</v>
      </c>
      <c r="AJ2831" s="43">
        <v>0</v>
      </c>
      <c r="AK2831" s="43">
        <v>0</v>
      </c>
      <c r="AL2831" s="43">
        <f t="shared" si="5471"/>
        <v>387.34822000000003</v>
      </c>
      <c r="AM2831" s="43">
        <f t="shared" si="5472"/>
        <v>-387.34822000000003</v>
      </c>
      <c r="AN2831" s="19"/>
      <c r="AO2831" s="1"/>
      <c r="AP2831" s="1"/>
      <c r="AQ2831" s="1"/>
      <c r="AR2831" s="1"/>
      <c r="AS2831" s="1"/>
    </row>
    <row r="2832" ht="63">
      <c r="B2832" s="41" t="s">
        <v>852</v>
      </c>
      <c r="C2832" s="41" t="s">
        <v>115</v>
      </c>
      <c r="D2832" s="41" t="s">
        <v>117</v>
      </c>
      <c r="E2832" s="26" t="str">
        <f t="shared" si="5499"/>
        <v>0503</v>
      </c>
      <c r="F2832" s="41" t="s">
        <v>769</v>
      </c>
      <c r="G2832" s="41" t="s">
        <v>59</v>
      </c>
      <c r="H2832" s="42" t="s">
        <v>60</v>
      </c>
      <c r="I2832" s="43"/>
      <c r="J2832" s="43"/>
      <c r="K2832" s="43"/>
      <c r="L2832" s="43"/>
      <c r="M2832" s="43"/>
      <c r="N2832" s="43"/>
      <c r="O2832" s="43">
        <f>O2833</f>
        <v>0</v>
      </c>
      <c r="P2832" s="43">
        <f>P2833</f>
        <v>0</v>
      </c>
      <c r="Q2832" s="43"/>
      <c r="R2832" s="43"/>
      <c r="S2832" s="43"/>
      <c r="T2832" s="43"/>
      <c r="U2832" s="43"/>
      <c r="V2832" s="43">
        <f t="shared" si="5500"/>
        <v>0</v>
      </c>
      <c r="W2832" s="43"/>
      <c r="X2832" s="43"/>
      <c r="Y2832" s="43"/>
      <c r="Z2832" s="43"/>
      <c r="AA2832" s="43"/>
      <c r="AB2832" s="43">
        <f>AB2833</f>
        <v>129.10855000000001</v>
      </c>
      <c r="AC2832" s="44">
        <f>AC2833</f>
        <v>637.1019</v>
      </c>
      <c r="AD2832" s="44">
        <f>AD2833</f>
        <v>637.1019</v>
      </c>
      <c r="AE2832" s="45">
        <f t="shared" si="5470"/>
        <v>100</v>
      </c>
      <c r="AF2832" s="43">
        <f>AF2833</f>
        <v>418.80889000000002</v>
      </c>
      <c r="AG2832" s="43">
        <f>AG2833</f>
        <v>0</v>
      </c>
      <c r="AH2832" s="43">
        <f>AH2833</f>
        <v>0</v>
      </c>
      <c r="AI2832" s="43">
        <f>AI2833</f>
        <v>0</v>
      </c>
      <c r="AJ2832" s="43">
        <f>AJ2833</f>
        <v>0</v>
      </c>
      <c r="AK2832" s="43">
        <f>AK2833</f>
        <v>0</v>
      </c>
      <c r="AL2832" s="43">
        <f t="shared" si="5471"/>
        <v>418.80889000000002</v>
      </c>
      <c r="AM2832" s="43">
        <f t="shared" si="5472"/>
        <v>-418.80889000000002</v>
      </c>
      <c r="AN2832" s="19"/>
      <c r="AO2832" s="1"/>
      <c r="AP2832" s="1"/>
      <c r="AQ2832" s="1"/>
      <c r="AR2832" s="1"/>
      <c r="AS2832" s="1"/>
    </row>
    <row r="2833" ht="63">
      <c r="B2833" s="41" t="s">
        <v>852</v>
      </c>
      <c r="C2833" s="41" t="s">
        <v>115</v>
      </c>
      <c r="D2833" s="41" t="s">
        <v>117</v>
      </c>
      <c r="E2833" s="26" t="str">
        <f t="shared" si="5499"/>
        <v>0503</v>
      </c>
      <c r="F2833" s="41" t="s">
        <v>769</v>
      </c>
      <c r="G2833" s="41" t="s">
        <v>475</v>
      </c>
      <c r="H2833" s="42" t="s">
        <v>476</v>
      </c>
      <c r="I2833" s="43"/>
      <c r="J2833" s="43"/>
      <c r="K2833" s="43"/>
      <c r="L2833" s="43"/>
      <c r="M2833" s="43"/>
      <c r="N2833" s="43"/>
      <c r="O2833" s="43">
        <v>0</v>
      </c>
      <c r="P2833" s="43">
        <v>0</v>
      </c>
      <c r="Q2833" s="43"/>
      <c r="R2833" s="43"/>
      <c r="S2833" s="43"/>
      <c r="T2833" s="43"/>
      <c r="U2833" s="43"/>
      <c r="V2833" s="43">
        <f t="shared" si="5500"/>
        <v>0</v>
      </c>
      <c r="W2833" s="43"/>
      <c r="X2833" s="43"/>
      <c r="Y2833" s="43"/>
      <c r="Z2833" s="43"/>
      <c r="AA2833" s="43"/>
      <c r="AB2833" s="43">
        <v>129.10855000000001</v>
      </c>
      <c r="AC2833" s="44">
        <v>637.1019</v>
      </c>
      <c r="AD2833" s="44">
        <v>637.1019</v>
      </c>
      <c r="AE2833" s="45">
        <f t="shared" si="5470"/>
        <v>100</v>
      </c>
      <c r="AF2833" s="43">
        <v>418.80889000000002</v>
      </c>
      <c r="AG2833" s="43">
        <v>0</v>
      </c>
      <c r="AH2833" s="43">
        <v>0</v>
      </c>
      <c r="AI2833" s="43">
        <v>0</v>
      </c>
      <c r="AJ2833" s="43">
        <v>0</v>
      </c>
      <c r="AK2833" s="43">
        <v>0</v>
      </c>
      <c r="AL2833" s="43">
        <f t="shared" si="5471"/>
        <v>418.80889000000002</v>
      </c>
      <c r="AM2833" s="43">
        <f t="shared" si="5472"/>
        <v>-418.80889000000002</v>
      </c>
      <c r="AN2833" s="19"/>
      <c r="AO2833" s="1"/>
      <c r="AP2833" s="1"/>
      <c r="AQ2833" s="1"/>
      <c r="AR2833" s="1"/>
      <c r="AS2833" s="1"/>
    </row>
    <row r="2834" ht="31.5">
      <c r="B2834" s="41" t="s">
        <v>852</v>
      </c>
      <c r="C2834" s="41" t="s">
        <v>115</v>
      </c>
      <c r="D2834" s="41" t="s">
        <v>117</v>
      </c>
      <c r="E2834" s="26" t="str">
        <f t="shared" si="5499"/>
        <v>0503</v>
      </c>
      <c r="F2834" s="41" t="s">
        <v>81</v>
      </c>
      <c r="G2834" s="41"/>
      <c r="H2834" s="42" t="s">
        <v>82</v>
      </c>
      <c r="I2834" s="43">
        <f>I2835</f>
        <v>0</v>
      </c>
      <c r="J2834" s="43">
        <f>J2835</f>
        <v>0</v>
      </c>
      <c r="K2834" s="43">
        <f>K2835</f>
        <v>0</v>
      </c>
      <c r="L2834" s="43">
        <f>L2835</f>
        <v>0</v>
      </c>
      <c r="M2834" s="43">
        <f>M2835</f>
        <v>0</v>
      </c>
      <c r="N2834" s="43">
        <f>N2835</f>
        <v>0</v>
      </c>
      <c r="O2834" s="43">
        <f>O2835</f>
        <v>0</v>
      </c>
      <c r="P2834" s="43">
        <f>P2835</f>
        <v>0</v>
      </c>
      <c r="Q2834" s="43">
        <f>Q2835</f>
        <v>0</v>
      </c>
      <c r="R2834" s="43">
        <f>R2835</f>
        <v>0</v>
      </c>
      <c r="S2834" s="43">
        <f>S2835</f>
        <v>0</v>
      </c>
      <c r="T2834" s="43">
        <f>T2835</f>
        <v>0</v>
      </c>
      <c r="U2834" s="43">
        <v>44.744</v>
      </c>
      <c r="V2834" s="43">
        <f t="shared" si="5500"/>
        <v>44.744</v>
      </c>
      <c r="W2834" s="43">
        <f>W2835</f>
        <v>44.744</v>
      </c>
      <c r="X2834" s="43">
        <f>X2835</f>
        <v>0</v>
      </c>
      <c r="Y2834" s="43">
        <f>Y2835</f>
        <v>0</v>
      </c>
      <c r="Z2834" s="43">
        <f>Z2835</f>
        <v>0</v>
      </c>
      <c r="AA2834" s="43">
        <f>AA2835</f>
        <v>0</v>
      </c>
      <c r="AB2834" s="43">
        <f>AB2835</f>
        <v>0</v>
      </c>
      <c r="AC2834" s="44">
        <f>AC2835</f>
        <v>1431.6497899999999</v>
      </c>
      <c r="AD2834" s="44">
        <f>AD2835</f>
        <v>1431.4964299999999</v>
      </c>
      <c r="AE2834" s="45">
        <f t="shared" si="5470"/>
        <v>99.989287883037363</v>
      </c>
      <c r="AF2834" s="43">
        <f>AF2835</f>
        <v>1431.6497899999999</v>
      </c>
      <c r="AG2834" s="43">
        <f>AG2835</f>
        <v>0</v>
      </c>
      <c r="AH2834" s="43">
        <f>AH2835</f>
        <v>0</v>
      </c>
      <c r="AI2834" s="43">
        <f>AI2835</f>
        <v>0</v>
      </c>
      <c r="AJ2834" s="43">
        <f>AJ2835</f>
        <v>0</v>
      </c>
      <c r="AK2834" s="43">
        <f>AK2835</f>
        <v>0</v>
      </c>
      <c r="AL2834" s="43">
        <f t="shared" si="5471"/>
        <v>1431.6497899999999</v>
      </c>
      <c r="AM2834" s="43">
        <f t="shared" si="5472"/>
        <v>-1386.90579</v>
      </c>
      <c r="AN2834" s="2"/>
      <c r="AR2834" s="1"/>
      <c r="AS2834" s="1"/>
    </row>
    <row r="2835" ht="47.25">
      <c r="B2835" s="41" t="s">
        <v>852</v>
      </c>
      <c r="C2835" s="41" t="s">
        <v>115</v>
      </c>
      <c r="D2835" s="41" t="s">
        <v>117</v>
      </c>
      <c r="E2835" s="26" t="str">
        <f t="shared" si="5499"/>
        <v>0503</v>
      </c>
      <c r="F2835" s="41" t="s">
        <v>381</v>
      </c>
      <c r="G2835" s="41"/>
      <c r="H2835" s="42" t="s">
        <v>382</v>
      </c>
      <c r="I2835" s="43">
        <f>I2838</f>
        <v>0</v>
      </c>
      <c r="J2835" s="43">
        <f>J2838</f>
        <v>0</v>
      </c>
      <c r="K2835" s="43">
        <f>K2838</f>
        <v>0</v>
      </c>
      <c r="L2835" s="43">
        <f>L2838</f>
        <v>0</v>
      </c>
      <c r="M2835" s="43">
        <f>M2838</f>
        <v>0</v>
      </c>
      <c r="N2835" s="43">
        <f>N2838</f>
        <v>0</v>
      </c>
      <c r="O2835" s="43">
        <f>O2838+O2836</f>
        <v>0</v>
      </c>
      <c r="P2835" s="43">
        <f>P2838+P2836</f>
        <v>0</v>
      </c>
      <c r="Q2835" s="43">
        <f>Q2838+Q2836</f>
        <v>0</v>
      </c>
      <c r="R2835" s="43">
        <f>R2838</f>
        <v>0</v>
      </c>
      <c r="S2835" s="43">
        <f>S2838</f>
        <v>0</v>
      </c>
      <c r="T2835" s="43">
        <f>T2838</f>
        <v>0</v>
      </c>
      <c r="U2835" s="43">
        <v>44.744</v>
      </c>
      <c r="V2835" s="43">
        <f t="shared" si="5500"/>
        <v>44.744</v>
      </c>
      <c r="W2835" s="43">
        <f>W2838</f>
        <v>44.744</v>
      </c>
      <c r="X2835" s="43">
        <f>X2838</f>
        <v>0</v>
      </c>
      <c r="Y2835" s="43">
        <f>Y2838</f>
        <v>0</v>
      </c>
      <c r="Z2835" s="43">
        <f>Z2838</f>
        <v>0</v>
      </c>
      <c r="AA2835" s="43">
        <f>AA2838</f>
        <v>0</v>
      </c>
      <c r="AB2835" s="43">
        <f>AB2838+AB2836</f>
        <v>0</v>
      </c>
      <c r="AC2835" s="44">
        <f>AC2838+AC2836</f>
        <v>1431.6497899999999</v>
      </c>
      <c r="AD2835" s="44">
        <f>AD2838+AD2836</f>
        <v>1431.4964299999999</v>
      </c>
      <c r="AE2835" s="45">
        <f t="shared" si="5470"/>
        <v>99.989287883037363</v>
      </c>
      <c r="AF2835" s="43">
        <f>AF2838+AF2836</f>
        <v>1431.6497899999999</v>
      </c>
      <c r="AG2835" s="43">
        <f>AG2838+AG2836</f>
        <v>0</v>
      </c>
      <c r="AH2835" s="43">
        <f>AH2838+AH2836</f>
        <v>0</v>
      </c>
      <c r="AI2835" s="43">
        <f>AI2838+AI2836</f>
        <v>0</v>
      </c>
      <c r="AJ2835" s="43">
        <f>AJ2838+AJ2836</f>
        <v>0</v>
      </c>
      <c r="AK2835" s="43">
        <f>AK2838+AK2836</f>
        <v>0</v>
      </c>
      <c r="AL2835" s="43">
        <f t="shared" si="5471"/>
        <v>1431.6497899999999</v>
      </c>
      <c r="AM2835" s="43">
        <f t="shared" si="5472"/>
        <v>-1386.90579</v>
      </c>
      <c r="AN2835" s="2"/>
      <c r="AO2835" s="1"/>
      <c r="AP2835" s="1"/>
      <c r="AQ2835" s="1"/>
      <c r="AR2835" s="1"/>
      <c r="AS2835" s="1"/>
    </row>
    <row r="2836" ht="31.5">
      <c r="B2836" s="41" t="s">
        <v>852</v>
      </c>
      <c r="C2836" s="41" t="s">
        <v>115</v>
      </c>
      <c r="D2836" s="41" t="s">
        <v>117</v>
      </c>
      <c r="E2836" s="26" t="str">
        <f t="shared" si="5499"/>
        <v>0503</v>
      </c>
      <c r="F2836" s="41" t="s">
        <v>381</v>
      </c>
      <c r="G2836" s="41" t="s">
        <v>177</v>
      </c>
      <c r="H2836" s="42" t="s">
        <v>178</v>
      </c>
      <c r="I2836" s="43"/>
      <c r="J2836" s="43"/>
      <c r="K2836" s="43"/>
      <c r="L2836" s="43"/>
      <c r="M2836" s="43"/>
      <c r="N2836" s="43"/>
      <c r="O2836" s="43">
        <f>O2837</f>
        <v>0</v>
      </c>
      <c r="P2836" s="43">
        <f>P2837</f>
        <v>0</v>
      </c>
      <c r="Q2836" s="43">
        <f>Q2837</f>
        <v>0</v>
      </c>
      <c r="R2836" s="43"/>
      <c r="S2836" s="43"/>
      <c r="T2836" s="43"/>
      <c r="U2836" s="43"/>
      <c r="V2836" s="43">
        <f t="shared" si="5500"/>
        <v>0</v>
      </c>
      <c r="W2836" s="43"/>
      <c r="X2836" s="43"/>
      <c r="Y2836" s="43"/>
      <c r="Z2836" s="43"/>
      <c r="AA2836" s="43"/>
      <c r="AB2836" s="43">
        <f>AB2837</f>
        <v>0</v>
      </c>
      <c r="AC2836" s="44">
        <f>AC2837</f>
        <v>260.26280000000003</v>
      </c>
      <c r="AD2836" s="44">
        <f>AD2837</f>
        <v>260.26280000000003</v>
      </c>
      <c r="AE2836" s="45">
        <f t="shared" si="5470"/>
        <v>100</v>
      </c>
      <c r="AF2836" s="43">
        <f>AF2837</f>
        <v>260.26280000000003</v>
      </c>
      <c r="AG2836" s="43">
        <f>AG2837</f>
        <v>0</v>
      </c>
      <c r="AH2836" s="43">
        <f>AH2837</f>
        <v>0</v>
      </c>
      <c r="AI2836" s="43">
        <f>AI2837</f>
        <v>0</v>
      </c>
      <c r="AJ2836" s="43">
        <f>AJ2837</f>
        <v>0</v>
      </c>
      <c r="AK2836" s="43">
        <f>AK2837</f>
        <v>0</v>
      </c>
      <c r="AL2836" s="43">
        <f t="shared" si="5471"/>
        <v>260.26280000000003</v>
      </c>
      <c r="AM2836" s="43">
        <f t="shared" si="5472"/>
        <v>-260.26280000000003</v>
      </c>
      <c r="AN2836" s="2"/>
      <c r="AR2836" s="1"/>
      <c r="AS2836" s="1"/>
    </row>
    <row r="2837" ht="63">
      <c r="B2837" s="41" t="s">
        <v>852</v>
      </c>
      <c r="C2837" s="41" t="s">
        <v>115</v>
      </c>
      <c r="D2837" s="41" t="s">
        <v>117</v>
      </c>
      <c r="E2837" s="26" t="str">
        <f t="shared" si="5499"/>
        <v>0503</v>
      </c>
      <c r="F2837" s="41" t="s">
        <v>381</v>
      </c>
      <c r="G2837" s="41" t="s">
        <v>373</v>
      </c>
      <c r="H2837" s="42" t="s">
        <v>374</v>
      </c>
      <c r="I2837" s="43"/>
      <c r="J2837" s="43"/>
      <c r="K2837" s="43"/>
      <c r="L2837" s="43"/>
      <c r="M2837" s="43"/>
      <c r="N2837" s="43"/>
      <c r="O2837" s="43">
        <v>0</v>
      </c>
      <c r="P2837" s="43">
        <v>0</v>
      </c>
      <c r="Q2837" s="43">
        <v>0</v>
      </c>
      <c r="R2837" s="43"/>
      <c r="S2837" s="43"/>
      <c r="T2837" s="43"/>
      <c r="U2837" s="43"/>
      <c r="V2837" s="43">
        <f t="shared" si="5500"/>
        <v>0</v>
      </c>
      <c r="W2837" s="43"/>
      <c r="X2837" s="43"/>
      <c r="Y2837" s="43"/>
      <c r="Z2837" s="43"/>
      <c r="AA2837" s="43"/>
      <c r="AB2837" s="43">
        <v>0</v>
      </c>
      <c r="AC2837" s="44">
        <v>260.26280000000003</v>
      </c>
      <c r="AD2837" s="44">
        <v>260.26280000000003</v>
      </c>
      <c r="AE2837" s="45">
        <f t="shared" si="5470"/>
        <v>100</v>
      </c>
      <c r="AF2837" s="43">
        <v>260.26280000000003</v>
      </c>
      <c r="AG2837" s="43">
        <v>0</v>
      </c>
      <c r="AH2837" s="43">
        <v>0</v>
      </c>
      <c r="AI2837" s="43">
        <v>0</v>
      </c>
      <c r="AJ2837" s="43">
        <v>0</v>
      </c>
      <c r="AK2837" s="43">
        <v>0</v>
      </c>
      <c r="AL2837" s="43">
        <f t="shared" si="5471"/>
        <v>260.26280000000003</v>
      </c>
      <c r="AM2837" s="43">
        <f t="shared" si="5472"/>
        <v>-260.26280000000003</v>
      </c>
      <c r="AN2837" s="2"/>
      <c r="AO2837" s="1"/>
      <c r="AP2837" s="1"/>
      <c r="AQ2837" s="1"/>
      <c r="AR2837" s="1"/>
      <c r="AS2837" s="1"/>
    </row>
    <row r="2838">
      <c r="B2838" s="41" t="s">
        <v>852</v>
      </c>
      <c r="C2838" s="41" t="s">
        <v>115</v>
      </c>
      <c r="D2838" s="41" t="s">
        <v>117</v>
      </c>
      <c r="E2838" s="26" t="str">
        <f t="shared" si="5499"/>
        <v>0503</v>
      </c>
      <c r="F2838" s="41" t="s">
        <v>381</v>
      </c>
      <c r="G2838" s="41" t="s">
        <v>59</v>
      </c>
      <c r="H2838" s="42" t="s">
        <v>60</v>
      </c>
      <c r="I2838" s="43">
        <f>I2839</f>
        <v>0</v>
      </c>
      <c r="J2838" s="43">
        <f>J2839</f>
        <v>0</v>
      </c>
      <c r="K2838" s="43">
        <f>K2839</f>
        <v>0</v>
      </c>
      <c r="L2838" s="43">
        <f>L2839</f>
        <v>0</v>
      </c>
      <c r="M2838" s="43">
        <f>M2839</f>
        <v>0</v>
      </c>
      <c r="N2838" s="43">
        <f>N2839</f>
        <v>0</v>
      </c>
      <c r="O2838" s="43">
        <f>O2839</f>
        <v>0</v>
      </c>
      <c r="P2838" s="43">
        <f>P2839</f>
        <v>0</v>
      </c>
      <c r="Q2838" s="43">
        <f>Q2839</f>
        <v>0</v>
      </c>
      <c r="R2838" s="43">
        <f>R2839</f>
        <v>0</v>
      </c>
      <c r="S2838" s="43">
        <f>S2839</f>
        <v>0</v>
      </c>
      <c r="T2838" s="43">
        <f>T2839</f>
        <v>0</v>
      </c>
      <c r="U2838" s="43">
        <v>44.744</v>
      </c>
      <c r="V2838" s="43">
        <f t="shared" si="5500"/>
        <v>44.744</v>
      </c>
      <c r="W2838" s="43">
        <f>W2839</f>
        <v>44.744</v>
      </c>
      <c r="X2838" s="43">
        <f>X2839</f>
        <v>0</v>
      </c>
      <c r="Y2838" s="43">
        <f>Y2839</f>
        <v>0</v>
      </c>
      <c r="Z2838" s="43">
        <f>Z2839</f>
        <v>0</v>
      </c>
      <c r="AA2838" s="43">
        <f>AA2839</f>
        <v>0</v>
      </c>
      <c r="AB2838" s="43">
        <f>AB2839</f>
        <v>0</v>
      </c>
      <c r="AC2838" s="44">
        <f>AC2839</f>
        <v>1171.38699</v>
      </c>
      <c r="AD2838" s="44">
        <f>AD2839</f>
        <v>1171.2336299999999</v>
      </c>
      <c r="AE2838" s="45">
        <f t="shared" si="5470"/>
        <v>99.986907827958717</v>
      </c>
      <c r="AF2838" s="43">
        <f>AF2839</f>
        <v>1171.38699</v>
      </c>
      <c r="AG2838" s="43">
        <f>AG2839</f>
        <v>0</v>
      </c>
      <c r="AH2838" s="43">
        <f>AH2839</f>
        <v>0</v>
      </c>
      <c r="AI2838" s="43">
        <f>AI2839</f>
        <v>0</v>
      </c>
      <c r="AJ2838" s="43">
        <f>AJ2839</f>
        <v>0</v>
      </c>
      <c r="AK2838" s="43">
        <f>AK2839</f>
        <v>0</v>
      </c>
      <c r="AL2838" s="43">
        <f t="shared" si="5471"/>
        <v>1171.38699</v>
      </c>
      <c r="AM2838" s="43">
        <f t="shared" si="5472"/>
        <v>-1126.6429900000001</v>
      </c>
      <c r="AN2838" s="2"/>
      <c r="AO2838" s="1"/>
      <c r="AP2838" s="1"/>
      <c r="AQ2838" s="1"/>
      <c r="AR2838" s="1"/>
      <c r="AS2838" s="1"/>
    </row>
    <row r="2839" ht="63">
      <c r="B2839" s="41" t="s">
        <v>852</v>
      </c>
      <c r="C2839" s="41" t="s">
        <v>115</v>
      </c>
      <c r="D2839" s="41" t="s">
        <v>117</v>
      </c>
      <c r="E2839" s="26" t="str">
        <f t="shared" si="5499"/>
        <v>0503</v>
      </c>
      <c r="F2839" s="41" t="s">
        <v>381</v>
      </c>
      <c r="G2839" s="41" t="s">
        <v>475</v>
      </c>
      <c r="H2839" s="42" t="s">
        <v>476</v>
      </c>
      <c r="I2839" s="43"/>
      <c r="J2839" s="43"/>
      <c r="K2839" s="43"/>
      <c r="L2839" s="43"/>
      <c r="M2839" s="43"/>
      <c r="N2839" s="43"/>
      <c r="O2839" s="43">
        <v>0</v>
      </c>
      <c r="P2839" s="43">
        <v>0</v>
      </c>
      <c r="Q2839" s="43">
        <v>0</v>
      </c>
      <c r="R2839" s="43">
        <v>0</v>
      </c>
      <c r="S2839" s="43">
        <v>0</v>
      </c>
      <c r="T2839" s="43">
        <v>0</v>
      </c>
      <c r="U2839" s="43">
        <v>44.744</v>
      </c>
      <c r="V2839" s="43">
        <f t="shared" si="5500"/>
        <v>44.744</v>
      </c>
      <c r="W2839" s="43">
        <v>44.744</v>
      </c>
      <c r="X2839" s="43"/>
      <c r="Y2839" s="43"/>
      <c r="Z2839" s="43"/>
      <c r="AA2839" s="43"/>
      <c r="AB2839" s="43">
        <v>0</v>
      </c>
      <c r="AC2839" s="44">
        <v>1171.38699</v>
      </c>
      <c r="AD2839" s="44">
        <v>1171.2336299999999</v>
      </c>
      <c r="AE2839" s="45">
        <f t="shared" si="5470"/>
        <v>99.986907827958717</v>
      </c>
      <c r="AF2839" s="43">
        <v>1171.38699</v>
      </c>
      <c r="AG2839" s="43">
        <v>0</v>
      </c>
      <c r="AH2839" s="43">
        <v>0</v>
      </c>
      <c r="AI2839" s="43">
        <v>0</v>
      </c>
      <c r="AJ2839" s="43">
        <v>0</v>
      </c>
      <c r="AK2839" s="43">
        <v>0</v>
      </c>
      <c r="AL2839" s="43">
        <f t="shared" si="5471"/>
        <v>1171.38699</v>
      </c>
      <c r="AM2839" s="43">
        <f t="shared" si="5472"/>
        <v>-1126.6429900000001</v>
      </c>
      <c r="AN2839" s="2"/>
      <c r="AO2839" s="1"/>
      <c r="AP2839" s="1"/>
      <c r="AQ2839" s="1"/>
      <c r="AR2839" s="1"/>
      <c r="AS2839" s="1"/>
    </row>
    <row r="2840" s="33" customFormat="1" ht="31.5" hidden="1">
      <c r="B2840" s="34" t="s">
        <v>852</v>
      </c>
      <c r="C2840" s="34" t="s">
        <v>115</v>
      </c>
      <c r="D2840" s="34" t="s">
        <v>115</v>
      </c>
      <c r="E2840" s="35" t="str">
        <f t="shared" si="5499"/>
        <v>0505</v>
      </c>
      <c r="F2840" s="34"/>
      <c r="G2840" s="34"/>
      <c r="H2840" s="36" t="s">
        <v>127</v>
      </c>
      <c r="I2840" s="37">
        <f t="shared" ref="I2840:I2843" si="5538">I2841</f>
        <v>0</v>
      </c>
      <c r="J2840" s="37">
        <f t="shared" ref="J2840:J2843" si="5539">J2841</f>
        <v>0</v>
      </c>
      <c r="K2840" s="37">
        <f t="shared" ref="K2840:K2843" si="5540">K2841</f>
        <v>0</v>
      </c>
      <c r="L2840" s="37">
        <f t="shared" ref="L2840:L2843" si="5541">L2841</f>
        <v>0</v>
      </c>
      <c r="M2840" s="37">
        <f t="shared" ref="M2840:M2843" si="5542">M2841</f>
        <v>0</v>
      </c>
      <c r="N2840" s="37">
        <f t="shared" ref="N2840:N2843" si="5543">N2841</f>
        <v>0</v>
      </c>
      <c r="O2840" s="37">
        <f>O2841+O2851</f>
        <v>0</v>
      </c>
      <c r="P2840" s="37">
        <f>P2841+P2851</f>
        <v>0</v>
      </c>
      <c r="Q2840" s="37">
        <f>Q2841+Q2851</f>
        <v>0</v>
      </c>
      <c r="R2840" s="37">
        <f>R2841+R2851</f>
        <v>0</v>
      </c>
      <c r="S2840" s="37">
        <f>S2841+S2851</f>
        <v>0</v>
      </c>
      <c r="T2840" s="37">
        <f>T2841+T2851</f>
        <v>0</v>
      </c>
      <c r="U2840" s="37">
        <f>U2841+U2851</f>
        <v>0</v>
      </c>
      <c r="V2840" s="37">
        <f t="shared" si="5500"/>
        <v>0</v>
      </c>
      <c r="W2840" s="37">
        <f>W2841+W2851</f>
        <v>1200</v>
      </c>
      <c r="X2840" s="37">
        <f>X2841+X2851</f>
        <v>0</v>
      </c>
      <c r="Y2840" s="37">
        <f>Y2841+Y2851</f>
        <v>0</v>
      </c>
      <c r="Z2840" s="37">
        <f>Z2841+Z2851</f>
        <v>805.79999999999995</v>
      </c>
      <c r="AA2840" s="37">
        <f>AA2841+AA2851</f>
        <v>0</v>
      </c>
      <c r="AB2840" s="43">
        <f>AB2841+AB2851</f>
        <v>0</v>
      </c>
      <c r="AC2840" s="38">
        <f>AC2841+AC2851</f>
        <v>0</v>
      </c>
      <c r="AD2840" s="44">
        <f>AD2841+AD2851</f>
        <v>0</v>
      </c>
      <c r="AE2840" s="39" t="e">
        <f t="shared" si="5470"/>
        <v>#DIV/0!</v>
      </c>
      <c r="AF2840" s="53">
        <f>AF2841+AF2851</f>
        <v>0</v>
      </c>
      <c r="AG2840" s="53">
        <f>AG2841+AG2851</f>
        <v>0</v>
      </c>
      <c r="AH2840" s="54">
        <f>AH2841+AH2851</f>
        <v>0</v>
      </c>
      <c r="AI2840" s="54">
        <f>AI2841+AI2851</f>
        <v>0</v>
      </c>
      <c r="AJ2840" s="54">
        <f>AJ2841+AJ2851</f>
        <v>0</v>
      </c>
      <c r="AK2840" s="54">
        <f>AK2841+AK2851</f>
        <v>0</v>
      </c>
      <c r="AL2840" s="54">
        <f t="shared" si="5471"/>
        <v>0</v>
      </c>
      <c r="AM2840" s="54">
        <f t="shared" si="5472"/>
        <v>0</v>
      </c>
      <c r="AN2840" s="48" t="s">
        <v>36</v>
      </c>
      <c r="AO2840" s="33"/>
      <c r="AP2840" s="33"/>
      <c r="AQ2840" s="33"/>
      <c r="AR2840" s="33"/>
      <c r="AS2840" s="33"/>
    </row>
    <row r="2841" ht="31.5" hidden="1">
      <c r="B2841" s="41" t="s">
        <v>852</v>
      </c>
      <c r="C2841" s="41" t="s">
        <v>115</v>
      </c>
      <c r="D2841" s="41" t="s">
        <v>115</v>
      </c>
      <c r="E2841" s="26" t="str">
        <f t="shared" si="5499"/>
        <v>0505</v>
      </c>
      <c r="F2841" s="41" t="s">
        <v>715</v>
      </c>
      <c r="G2841" s="41"/>
      <c r="H2841" s="42" t="s">
        <v>716</v>
      </c>
      <c r="I2841" s="43">
        <f t="shared" si="5538"/>
        <v>0</v>
      </c>
      <c r="J2841" s="43">
        <f t="shared" si="5539"/>
        <v>0</v>
      </c>
      <c r="K2841" s="43">
        <f t="shared" si="5540"/>
        <v>0</v>
      </c>
      <c r="L2841" s="43">
        <f t="shared" si="5541"/>
        <v>0</v>
      </c>
      <c r="M2841" s="43">
        <f t="shared" si="5542"/>
        <v>0</v>
      </c>
      <c r="N2841" s="43">
        <f t="shared" si="5543"/>
        <v>0</v>
      </c>
      <c r="O2841" s="43">
        <f t="shared" ref="O2841:O2843" si="5544">O2842</f>
        <v>0</v>
      </c>
      <c r="P2841" s="43">
        <f t="shared" ref="P2841:P2843" si="5545">P2842</f>
        <v>0</v>
      </c>
      <c r="Q2841" s="43">
        <f t="shared" ref="Q2841:Q2843" si="5546">Q2842</f>
        <v>0</v>
      </c>
      <c r="R2841" s="43">
        <f t="shared" ref="R2841:R2843" si="5547">R2842</f>
        <v>0</v>
      </c>
      <c r="S2841" s="43">
        <f t="shared" ref="S2841:S2843" si="5548">S2842</f>
        <v>0</v>
      </c>
      <c r="T2841" s="43">
        <f t="shared" ref="T2841:T2843" si="5549">T2842</f>
        <v>0</v>
      </c>
      <c r="U2841" s="43">
        <v>0</v>
      </c>
      <c r="V2841" s="43">
        <f t="shared" si="5500"/>
        <v>0</v>
      </c>
      <c r="W2841" s="43">
        <f t="shared" ref="W2841:W2843" si="5550">W2842</f>
        <v>0</v>
      </c>
      <c r="X2841" s="43">
        <f t="shared" ref="X2841:X2843" si="5551">X2842</f>
        <v>0</v>
      </c>
      <c r="Y2841" s="43">
        <f t="shared" ref="Y2841:Y2843" si="5552">Y2842</f>
        <v>0</v>
      </c>
      <c r="Z2841" s="43">
        <f t="shared" ref="Z2841:Z2843" si="5553">Z2842</f>
        <v>0</v>
      </c>
      <c r="AA2841" s="43">
        <f t="shared" ref="AA2841:AA2843" si="5554">AA2842</f>
        <v>0</v>
      </c>
      <c r="AB2841" s="43">
        <f t="shared" ref="AB2841:AB2843" si="5555">AB2842</f>
        <v>0</v>
      </c>
      <c r="AC2841" s="44">
        <f t="shared" ref="AC2841:AC2843" si="5556">AC2842</f>
        <v>0</v>
      </c>
      <c r="AD2841" s="44">
        <f t="shared" ref="AD2841:AD2843" si="5557">AD2842</f>
        <v>0</v>
      </c>
      <c r="AE2841" s="45" t="e">
        <f t="shared" si="5470"/>
        <v>#DIV/0!</v>
      </c>
      <c r="AF2841" s="46">
        <f t="shared" ref="AF2841:AF2843" si="5558">AF2842</f>
        <v>0</v>
      </c>
      <c r="AG2841" s="46">
        <f t="shared" ref="AG2841:AG2843" si="5559">AG2842</f>
        <v>0</v>
      </c>
      <c r="AH2841" s="47">
        <f t="shared" ref="AH2841:AH2843" si="5560">AH2842</f>
        <v>0</v>
      </c>
      <c r="AI2841" s="47">
        <f t="shared" ref="AI2841:AI2843" si="5561">AI2842</f>
        <v>0</v>
      </c>
      <c r="AJ2841" s="47">
        <f t="shared" ref="AJ2841:AJ2843" si="5562">AJ2842</f>
        <v>0</v>
      </c>
      <c r="AK2841" s="47">
        <f t="shared" ref="AK2841:AK2843" si="5563">AK2842</f>
        <v>0</v>
      </c>
      <c r="AL2841" s="47">
        <f t="shared" si="5471"/>
        <v>0</v>
      </c>
      <c r="AM2841" s="47">
        <f t="shared" si="5472"/>
        <v>0</v>
      </c>
      <c r="AN2841" s="48" t="s">
        <v>36</v>
      </c>
      <c r="AO2841" s="1"/>
      <c r="AP2841" s="1"/>
      <c r="AQ2841" s="1"/>
      <c r="AR2841" s="1"/>
      <c r="AS2841" s="1"/>
    </row>
    <row r="2842" ht="31.5" hidden="1">
      <c r="B2842" s="41" t="s">
        <v>852</v>
      </c>
      <c r="C2842" s="41" t="s">
        <v>115</v>
      </c>
      <c r="D2842" s="41" t="s">
        <v>115</v>
      </c>
      <c r="E2842" s="26" t="str">
        <f t="shared" si="5499"/>
        <v>0505</v>
      </c>
      <c r="F2842" s="41" t="s">
        <v>816</v>
      </c>
      <c r="G2842" s="41"/>
      <c r="H2842" s="42" t="s">
        <v>817</v>
      </c>
      <c r="I2842" s="43">
        <f t="shared" si="5538"/>
        <v>0</v>
      </c>
      <c r="J2842" s="43">
        <f t="shared" si="5539"/>
        <v>0</v>
      </c>
      <c r="K2842" s="43">
        <f t="shared" si="5540"/>
        <v>0</v>
      </c>
      <c r="L2842" s="43">
        <f t="shared" si="5541"/>
        <v>0</v>
      </c>
      <c r="M2842" s="43">
        <f t="shared" si="5542"/>
        <v>0</v>
      </c>
      <c r="N2842" s="43">
        <f t="shared" si="5543"/>
        <v>0</v>
      </c>
      <c r="O2842" s="43">
        <f t="shared" si="5544"/>
        <v>0</v>
      </c>
      <c r="P2842" s="43">
        <f t="shared" si="5545"/>
        <v>0</v>
      </c>
      <c r="Q2842" s="43">
        <f t="shared" si="5546"/>
        <v>0</v>
      </c>
      <c r="R2842" s="43">
        <f t="shared" si="5547"/>
        <v>0</v>
      </c>
      <c r="S2842" s="43">
        <f t="shared" si="5548"/>
        <v>0</v>
      </c>
      <c r="T2842" s="43">
        <f t="shared" si="5549"/>
        <v>0</v>
      </c>
      <c r="U2842" s="43">
        <v>0</v>
      </c>
      <c r="V2842" s="43">
        <f t="shared" si="5500"/>
        <v>0</v>
      </c>
      <c r="W2842" s="43">
        <f t="shared" si="5550"/>
        <v>0</v>
      </c>
      <c r="X2842" s="43">
        <f t="shared" si="5551"/>
        <v>0</v>
      </c>
      <c r="Y2842" s="43">
        <f t="shared" si="5552"/>
        <v>0</v>
      </c>
      <c r="Z2842" s="43">
        <f t="shared" si="5553"/>
        <v>0</v>
      </c>
      <c r="AA2842" s="43">
        <f t="shared" si="5554"/>
        <v>0</v>
      </c>
      <c r="AB2842" s="43">
        <f t="shared" si="5555"/>
        <v>0</v>
      </c>
      <c r="AC2842" s="44">
        <f t="shared" si="5556"/>
        <v>0</v>
      </c>
      <c r="AD2842" s="44">
        <f t="shared" si="5557"/>
        <v>0</v>
      </c>
      <c r="AE2842" s="45" t="e">
        <f t="shared" si="5470"/>
        <v>#DIV/0!</v>
      </c>
      <c r="AF2842" s="46">
        <f t="shared" si="5558"/>
        <v>0</v>
      </c>
      <c r="AG2842" s="46">
        <f t="shared" si="5559"/>
        <v>0</v>
      </c>
      <c r="AH2842" s="47">
        <f t="shared" si="5560"/>
        <v>0</v>
      </c>
      <c r="AI2842" s="47">
        <f t="shared" si="5561"/>
        <v>0</v>
      </c>
      <c r="AJ2842" s="47">
        <f t="shared" si="5562"/>
        <v>0</v>
      </c>
      <c r="AK2842" s="47">
        <f t="shared" si="5563"/>
        <v>0</v>
      </c>
      <c r="AL2842" s="47">
        <f t="shared" si="5471"/>
        <v>0</v>
      </c>
      <c r="AM2842" s="47">
        <f t="shared" si="5472"/>
        <v>0</v>
      </c>
      <c r="AN2842" s="48" t="s">
        <v>36</v>
      </c>
      <c r="AO2842" s="1"/>
      <c r="AP2842" s="1"/>
      <c r="AQ2842" s="1"/>
      <c r="AR2842" s="1"/>
      <c r="AS2842" s="1"/>
    </row>
    <row r="2843" ht="31.5" hidden="1">
      <c r="B2843" s="41" t="s">
        <v>852</v>
      </c>
      <c r="C2843" s="41" t="s">
        <v>115</v>
      </c>
      <c r="D2843" s="41" t="s">
        <v>115</v>
      </c>
      <c r="E2843" s="26" t="str">
        <f t="shared" si="5499"/>
        <v>0505</v>
      </c>
      <c r="F2843" s="41" t="s">
        <v>818</v>
      </c>
      <c r="G2843" s="41"/>
      <c r="H2843" s="42" t="s">
        <v>819</v>
      </c>
      <c r="I2843" s="43">
        <f t="shared" si="5538"/>
        <v>0</v>
      </c>
      <c r="J2843" s="43">
        <f t="shared" si="5539"/>
        <v>0</v>
      </c>
      <c r="K2843" s="43">
        <f t="shared" si="5540"/>
        <v>0</v>
      </c>
      <c r="L2843" s="43">
        <f t="shared" si="5541"/>
        <v>0</v>
      </c>
      <c r="M2843" s="43">
        <f t="shared" si="5542"/>
        <v>0</v>
      </c>
      <c r="N2843" s="43">
        <f t="shared" si="5543"/>
        <v>0</v>
      </c>
      <c r="O2843" s="43">
        <f t="shared" si="5544"/>
        <v>0</v>
      </c>
      <c r="P2843" s="43">
        <f t="shared" si="5545"/>
        <v>0</v>
      </c>
      <c r="Q2843" s="43">
        <f t="shared" si="5546"/>
        <v>0</v>
      </c>
      <c r="R2843" s="43">
        <f t="shared" si="5547"/>
        <v>0</v>
      </c>
      <c r="S2843" s="43">
        <f t="shared" si="5548"/>
        <v>0</v>
      </c>
      <c r="T2843" s="43">
        <f t="shared" si="5549"/>
        <v>0</v>
      </c>
      <c r="U2843" s="43">
        <v>0</v>
      </c>
      <c r="V2843" s="43">
        <f t="shared" si="5500"/>
        <v>0</v>
      </c>
      <c r="W2843" s="43">
        <f t="shared" si="5550"/>
        <v>0</v>
      </c>
      <c r="X2843" s="43">
        <f t="shared" si="5551"/>
        <v>0</v>
      </c>
      <c r="Y2843" s="43">
        <f t="shared" si="5552"/>
        <v>0</v>
      </c>
      <c r="Z2843" s="43">
        <f t="shared" si="5553"/>
        <v>0</v>
      </c>
      <c r="AA2843" s="43">
        <f t="shared" si="5554"/>
        <v>0</v>
      </c>
      <c r="AB2843" s="43">
        <f t="shared" si="5555"/>
        <v>0</v>
      </c>
      <c r="AC2843" s="44">
        <f t="shared" si="5556"/>
        <v>0</v>
      </c>
      <c r="AD2843" s="44">
        <f t="shared" si="5557"/>
        <v>0</v>
      </c>
      <c r="AE2843" s="45" t="e">
        <f t="shared" si="5470"/>
        <v>#DIV/0!</v>
      </c>
      <c r="AF2843" s="46">
        <f t="shared" si="5558"/>
        <v>0</v>
      </c>
      <c r="AG2843" s="46">
        <f t="shared" si="5559"/>
        <v>0</v>
      </c>
      <c r="AH2843" s="47">
        <f t="shared" si="5560"/>
        <v>0</v>
      </c>
      <c r="AI2843" s="47">
        <f t="shared" si="5561"/>
        <v>0</v>
      </c>
      <c r="AJ2843" s="47">
        <f t="shared" si="5562"/>
        <v>0</v>
      </c>
      <c r="AK2843" s="47">
        <f t="shared" si="5563"/>
        <v>0</v>
      </c>
      <c r="AL2843" s="47">
        <f t="shared" si="5471"/>
        <v>0</v>
      </c>
      <c r="AM2843" s="47">
        <f t="shared" si="5472"/>
        <v>0</v>
      </c>
      <c r="AN2843" s="48" t="s">
        <v>36</v>
      </c>
      <c r="AR2843" s="1"/>
      <c r="AS2843" s="1"/>
    </row>
    <row r="2844" ht="47.25" hidden="1">
      <c r="B2844" s="41" t="s">
        <v>852</v>
      </c>
      <c r="C2844" s="41" t="s">
        <v>115</v>
      </c>
      <c r="D2844" s="41" t="s">
        <v>115</v>
      </c>
      <c r="E2844" s="26" t="str">
        <f t="shared" si="5499"/>
        <v>0505</v>
      </c>
      <c r="F2844" s="41" t="s">
        <v>820</v>
      </c>
      <c r="G2844" s="41"/>
      <c r="H2844" s="42" t="s">
        <v>70</v>
      </c>
      <c r="I2844" s="43">
        <f>I2845+I2847+I2849</f>
        <v>0</v>
      </c>
      <c r="J2844" s="43">
        <f>J2845+J2847+J2849</f>
        <v>0</v>
      </c>
      <c r="K2844" s="43">
        <f>K2845+K2847+K2849</f>
        <v>0</v>
      </c>
      <c r="L2844" s="43">
        <f>L2845+L2847+L2849</f>
        <v>0</v>
      </c>
      <c r="M2844" s="43">
        <f>M2845+M2847+M2849</f>
        <v>0</v>
      </c>
      <c r="N2844" s="43">
        <f>N2845+N2847+N2849</f>
        <v>0</v>
      </c>
      <c r="O2844" s="43">
        <f>O2845+O2847+O2849</f>
        <v>0</v>
      </c>
      <c r="P2844" s="43">
        <f>P2845+P2847+P2849</f>
        <v>0</v>
      </c>
      <c r="Q2844" s="43">
        <f>Q2845+Q2847+Q2849</f>
        <v>0</v>
      </c>
      <c r="R2844" s="43">
        <f>R2845+R2847+R2849</f>
        <v>0</v>
      </c>
      <c r="S2844" s="43">
        <f>S2845+S2847+S2849</f>
        <v>0</v>
      </c>
      <c r="T2844" s="43">
        <f>T2845+T2847+T2849</f>
        <v>0</v>
      </c>
      <c r="U2844" s="43">
        <v>0</v>
      </c>
      <c r="V2844" s="43">
        <f t="shared" si="5500"/>
        <v>0</v>
      </c>
      <c r="W2844" s="43">
        <f>W2845+W2847+W2849</f>
        <v>0</v>
      </c>
      <c r="X2844" s="43">
        <f>X2845+X2847+X2849</f>
        <v>0</v>
      </c>
      <c r="Y2844" s="43">
        <f>Y2845+Y2847+Y2849</f>
        <v>0</v>
      </c>
      <c r="Z2844" s="43">
        <f>Z2845+Z2847+Z2849</f>
        <v>0</v>
      </c>
      <c r="AA2844" s="43">
        <f>AA2845+AA2847+AA2849</f>
        <v>0</v>
      </c>
      <c r="AB2844" s="43">
        <f>AB2845+AB2847+AB2849</f>
        <v>0</v>
      </c>
      <c r="AC2844" s="44">
        <f>AC2845+AC2847+AC2849</f>
        <v>0</v>
      </c>
      <c r="AD2844" s="44">
        <f>AD2845+AD2847+AD2849</f>
        <v>0</v>
      </c>
      <c r="AE2844" s="45" t="e">
        <f t="shared" si="5470"/>
        <v>#DIV/0!</v>
      </c>
      <c r="AF2844" s="46">
        <f>AF2845+AF2847+AF2849</f>
        <v>0</v>
      </c>
      <c r="AG2844" s="46">
        <f>AG2845+AG2847+AG2849</f>
        <v>0</v>
      </c>
      <c r="AH2844" s="47">
        <f>AH2845+AH2847+AH2849</f>
        <v>0</v>
      </c>
      <c r="AI2844" s="47">
        <f>AI2845+AI2847+AI2849</f>
        <v>0</v>
      </c>
      <c r="AJ2844" s="47">
        <f>AJ2845+AJ2847+AJ2849</f>
        <v>0</v>
      </c>
      <c r="AK2844" s="47">
        <f>AK2845+AK2847+AK2849</f>
        <v>0</v>
      </c>
      <c r="AL2844" s="47">
        <f t="shared" si="5471"/>
        <v>0</v>
      </c>
      <c r="AM2844" s="47">
        <f t="shared" si="5472"/>
        <v>0</v>
      </c>
      <c r="AN2844" s="48" t="s">
        <v>36</v>
      </c>
      <c r="AO2844" s="1"/>
      <c r="AP2844" s="1"/>
      <c r="AQ2844" s="1"/>
      <c r="AR2844" s="1"/>
      <c r="AS2844" s="1"/>
    </row>
    <row r="2845" ht="78.75" hidden="1">
      <c r="B2845" s="41" t="s">
        <v>852</v>
      </c>
      <c r="C2845" s="41" t="s">
        <v>115</v>
      </c>
      <c r="D2845" s="41" t="s">
        <v>115</v>
      </c>
      <c r="E2845" s="26" t="str">
        <f t="shared" si="5499"/>
        <v>0505</v>
      </c>
      <c r="F2845" s="41" t="s">
        <v>820</v>
      </c>
      <c r="G2845" s="41" t="s">
        <v>71</v>
      </c>
      <c r="H2845" s="42" t="s">
        <v>72</v>
      </c>
      <c r="I2845" s="43">
        <f>I2846</f>
        <v>0</v>
      </c>
      <c r="J2845" s="43">
        <f>J2846</f>
        <v>0</v>
      </c>
      <c r="K2845" s="43">
        <f>K2846</f>
        <v>0</v>
      </c>
      <c r="L2845" s="43">
        <f>L2846</f>
        <v>0</v>
      </c>
      <c r="M2845" s="43">
        <f>M2846</f>
        <v>0</v>
      </c>
      <c r="N2845" s="43">
        <f>N2846</f>
        <v>0</v>
      </c>
      <c r="O2845" s="43">
        <f>O2846</f>
        <v>0</v>
      </c>
      <c r="P2845" s="43">
        <f>P2846</f>
        <v>0</v>
      </c>
      <c r="Q2845" s="43">
        <f>Q2846</f>
        <v>0</v>
      </c>
      <c r="R2845" s="43">
        <f>R2846</f>
        <v>0</v>
      </c>
      <c r="S2845" s="43">
        <f>S2846</f>
        <v>0</v>
      </c>
      <c r="T2845" s="43">
        <f>T2846</f>
        <v>0</v>
      </c>
      <c r="U2845" s="43">
        <v>0</v>
      </c>
      <c r="V2845" s="43">
        <f t="shared" si="5500"/>
        <v>0</v>
      </c>
      <c r="W2845" s="43">
        <f>W2846</f>
        <v>0</v>
      </c>
      <c r="X2845" s="43">
        <f>X2846</f>
        <v>0</v>
      </c>
      <c r="Y2845" s="43">
        <f>Y2846</f>
        <v>0</v>
      </c>
      <c r="Z2845" s="43">
        <f>Z2846</f>
        <v>0</v>
      </c>
      <c r="AA2845" s="43">
        <f>AA2846</f>
        <v>0</v>
      </c>
      <c r="AB2845" s="43">
        <f>AB2846</f>
        <v>0</v>
      </c>
      <c r="AC2845" s="44">
        <f>AC2846</f>
        <v>0</v>
      </c>
      <c r="AD2845" s="44">
        <f>AD2846</f>
        <v>0</v>
      </c>
      <c r="AE2845" s="45" t="e">
        <f t="shared" si="5470"/>
        <v>#DIV/0!</v>
      </c>
      <c r="AF2845" s="46">
        <f>AF2846</f>
        <v>0</v>
      </c>
      <c r="AG2845" s="46">
        <f>AG2846</f>
        <v>0</v>
      </c>
      <c r="AH2845" s="47">
        <f>AH2846</f>
        <v>0</v>
      </c>
      <c r="AI2845" s="47">
        <f>AI2846</f>
        <v>0</v>
      </c>
      <c r="AJ2845" s="47">
        <f>AJ2846</f>
        <v>0</v>
      </c>
      <c r="AK2845" s="47">
        <f>AK2846</f>
        <v>0</v>
      </c>
      <c r="AL2845" s="47">
        <f t="shared" si="5471"/>
        <v>0</v>
      </c>
      <c r="AM2845" s="47">
        <f t="shared" si="5472"/>
        <v>0</v>
      </c>
      <c r="AN2845" s="48" t="s">
        <v>36</v>
      </c>
      <c r="AR2845" s="1"/>
      <c r="AS2845" s="1"/>
    </row>
    <row r="2846" hidden="1">
      <c r="B2846" s="41" t="s">
        <v>852</v>
      </c>
      <c r="C2846" s="41" t="s">
        <v>115</v>
      </c>
      <c r="D2846" s="41" t="s">
        <v>115</v>
      </c>
      <c r="E2846" s="26" t="str">
        <f t="shared" si="5499"/>
        <v>0505</v>
      </c>
      <c r="F2846" s="41" t="s">
        <v>820</v>
      </c>
      <c r="G2846" s="41" t="s">
        <v>73</v>
      </c>
      <c r="H2846" s="42" t="s">
        <v>74</v>
      </c>
      <c r="I2846" s="43"/>
      <c r="J2846" s="43"/>
      <c r="K2846" s="43"/>
      <c r="L2846" s="43"/>
      <c r="M2846" s="43"/>
      <c r="N2846" s="43"/>
      <c r="O2846" s="43">
        <v>0</v>
      </c>
      <c r="P2846" s="43">
        <v>0</v>
      </c>
      <c r="Q2846" s="43">
        <v>0</v>
      </c>
      <c r="R2846" s="43">
        <v>0</v>
      </c>
      <c r="S2846" s="43">
        <v>0</v>
      </c>
      <c r="T2846" s="43">
        <v>0</v>
      </c>
      <c r="U2846" s="43">
        <v>0</v>
      </c>
      <c r="V2846" s="43">
        <f t="shared" si="5500"/>
        <v>0</v>
      </c>
      <c r="W2846" s="43"/>
      <c r="X2846" s="43"/>
      <c r="Y2846" s="43"/>
      <c r="Z2846" s="43"/>
      <c r="AA2846" s="43"/>
      <c r="AB2846" s="43">
        <v>0</v>
      </c>
      <c r="AC2846" s="44">
        <v>0</v>
      </c>
      <c r="AD2846" s="44">
        <v>0</v>
      </c>
      <c r="AE2846" s="45" t="e">
        <f t="shared" si="5470"/>
        <v>#DIV/0!</v>
      </c>
      <c r="AF2846" s="46">
        <v>0</v>
      </c>
      <c r="AG2846" s="46">
        <v>0</v>
      </c>
      <c r="AH2846" s="47">
        <v>0</v>
      </c>
      <c r="AI2846" s="47">
        <v>0</v>
      </c>
      <c r="AJ2846" s="47">
        <v>0</v>
      </c>
      <c r="AK2846" s="47">
        <v>0</v>
      </c>
      <c r="AL2846" s="47">
        <f t="shared" si="5471"/>
        <v>0</v>
      </c>
      <c r="AM2846" s="47">
        <f t="shared" si="5472"/>
        <v>0</v>
      </c>
      <c r="AN2846" s="48" t="s">
        <v>36</v>
      </c>
      <c r="AO2846" s="1"/>
      <c r="AP2846" s="1"/>
      <c r="AQ2846" s="1"/>
      <c r="AR2846" s="1"/>
      <c r="AS2846" s="1"/>
    </row>
    <row r="2847" ht="31.5" hidden="1">
      <c r="B2847" s="41" t="s">
        <v>852</v>
      </c>
      <c r="C2847" s="41" t="s">
        <v>115</v>
      </c>
      <c r="D2847" s="41" t="s">
        <v>115</v>
      </c>
      <c r="E2847" s="26" t="str">
        <f t="shared" si="5499"/>
        <v>0505</v>
      </c>
      <c r="F2847" s="41" t="s">
        <v>820</v>
      </c>
      <c r="G2847" s="41" t="s">
        <v>53</v>
      </c>
      <c r="H2847" s="42" t="s">
        <v>54</v>
      </c>
      <c r="I2847" s="43">
        <f>I2848</f>
        <v>0</v>
      </c>
      <c r="J2847" s="43">
        <f>J2848</f>
        <v>0</v>
      </c>
      <c r="K2847" s="43">
        <f>K2848</f>
        <v>0</v>
      </c>
      <c r="L2847" s="43">
        <f>L2848</f>
        <v>0</v>
      </c>
      <c r="M2847" s="43">
        <f>M2848</f>
        <v>0</v>
      </c>
      <c r="N2847" s="43">
        <f>N2848</f>
        <v>0</v>
      </c>
      <c r="O2847" s="43">
        <f>O2848</f>
        <v>0</v>
      </c>
      <c r="P2847" s="43">
        <f>P2848</f>
        <v>0</v>
      </c>
      <c r="Q2847" s="43">
        <f>Q2848</f>
        <v>0</v>
      </c>
      <c r="R2847" s="43">
        <f>R2848</f>
        <v>0</v>
      </c>
      <c r="S2847" s="43">
        <f>S2848</f>
        <v>0</v>
      </c>
      <c r="T2847" s="43">
        <f>T2848</f>
        <v>0</v>
      </c>
      <c r="U2847" s="43">
        <v>0</v>
      </c>
      <c r="V2847" s="43">
        <f t="shared" si="5500"/>
        <v>0</v>
      </c>
      <c r="W2847" s="43">
        <f>W2848</f>
        <v>0</v>
      </c>
      <c r="X2847" s="43">
        <f>X2848</f>
        <v>0</v>
      </c>
      <c r="Y2847" s="43">
        <f>Y2848</f>
        <v>0</v>
      </c>
      <c r="Z2847" s="43">
        <f>Z2848</f>
        <v>0</v>
      </c>
      <c r="AA2847" s="43">
        <f>AA2848</f>
        <v>0</v>
      </c>
      <c r="AB2847" s="43">
        <f>AB2848</f>
        <v>0</v>
      </c>
      <c r="AC2847" s="44">
        <f>AC2848</f>
        <v>0</v>
      </c>
      <c r="AD2847" s="44">
        <f>AD2848</f>
        <v>0</v>
      </c>
      <c r="AE2847" s="45" t="e">
        <f t="shared" si="5470"/>
        <v>#DIV/0!</v>
      </c>
      <c r="AF2847" s="46">
        <f>AF2848</f>
        <v>0</v>
      </c>
      <c r="AG2847" s="46">
        <f>AG2848</f>
        <v>0</v>
      </c>
      <c r="AH2847" s="47">
        <f>AH2848</f>
        <v>0</v>
      </c>
      <c r="AI2847" s="47">
        <f>AI2848</f>
        <v>0</v>
      </c>
      <c r="AJ2847" s="47">
        <f>AJ2848</f>
        <v>0</v>
      </c>
      <c r="AK2847" s="47">
        <f>AK2848</f>
        <v>0</v>
      </c>
      <c r="AL2847" s="47">
        <f t="shared" si="5471"/>
        <v>0</v>
      </c>
      <c r="AM2847" s="47">
        <f t="shared" si="5472"/>
        <v>0</v>
      </c>
      <c r="AN2847" s="48" t="s">
        <v>36</v>
      </c>
      <c r="AR2847" s="1"/>
      <c r="AS2847" s="1"/>
    </row>
    <row r="2848" ht="31.5" hidden="1">
      <c r="B2848" s="41" t="s">
        <v>852</v>
      </c>
      <c r="C2848" s="41" t="s">
        <v>115</v>
      </c>
      <c r="D2848" s="41" t="s">
        <v>115</v>
      </c>
      <c r="E2848" s="26" t="str">
        <f t="shared" si="5499"/>
        <v>0505</v>
      </c>
      <c r="F2848" s="41" t="s">
        <v>820</v>
      </c>
      <c r="G2848" s="41" t="s">
        <v>55</v>
      </c>
      <c r="H2848" s="42" t="s">
        <v>56</v>
      </c>
      <c r="I2848" s="43"/>
      <c r="J2848" s="43"/>
      <c r="K2848" s="43"/>
      <c r="L2848" s="43"/>
      <c r="M2848" s="43"/>
      <c r="N2848" s="43"/>
      <c r="O2848" s="43">
        <v>0</v>
      </c>
      <c r="P2848" s="43">
        <v>0</v>
      </c>
      <c r="Q2848" s="43">
        <v>0</v>
      </c>
      <c r="R2848" s="43">
        <v>0</v>
      </c>
      <c r="S2848" s="43">
        <v>0</v>
      </c>
      <c r="T2848" s="43">
        <v>0</v>
      </c>
      <c r="U2848" s="43">
        <v>0</v>
      </c>
      <c r="V2848" s="43">
        <f t="shared" si="5500"/>
        <v>0</v>
      </c>
      <c r="W2848" s="43"/>
      <c r="X2848" s="43"/>
      <c r="Y2848" s="43"/>
      <c r="Z2848" s="43"/>
      <c r="AA2848" s="43"/>
      <c r="AB2848" s="43">
        <v>0</v>
      </c>
      <c r="AC2848" s="44">
        <v>0</v>
      </c>
      <c r="AD2848" s="44">
        <v>0</v>
      </c>
      <c r="AE2848" s="45" t="e">
        <f t="shared" si="5470"/>
        <v>#DIV/0!</v>
      </c>
      <c r="AF2848" s="46">
        <v>0</v>
      </c>
      <c r="AG2848" s="46">
        <v>0</v>
      </c>
      <c r="AH2848" s="47">
        <v>0</v>
      </c>
      <c r="AI2848" s="47">
        <v>0</v>
      </c>
      <c r="AJ2848" s="47">
        <v>0</v>
      </c>
      <c r="AK2848" s="47">
        <v>0</v>
      </c>
      <c r="AL2848" s="47">
        <f t="shared" si="5471"/>
        <v>0</v>
      </c>
      <c r="AM2848" s="47">
        <f t="shared" si="5472"/>
        <v>0</v>
      </c>
      <c r="AN2848" s="48" t="s">
        <v>36</v>
      </c>
      <c r="AO2848" s="1"/>
      <c r="AP2848" s="1"/>
      <c r="AQ2848" s="1"/>
      <c r="AR2848" s="1"/>
      <c r="AS2848" s="1"/>
    </row>
    <row r="2849" hidden="1">
      <c r="B2849" s="41" t="s">
        <v>852</v>
      </c>
      <c r="C2849" s="41" t="s">
        <v>115</v>
      </c>
      <c r="D2849" s="41" t="s">
        <v>115</v>
      </c>
      <c r="E2849" s="26" t="str">
        <f t="shared" si="5499"/>
        <v>0505</v>
      </c>
      <c r="F2849" s="41" t="s">
        <v>820</v>
      </c>
      <c r="G2849" s="41" t="s">
        <v>59</v>
      </c>
      <c r="H2849" s="42" t="s">
        <v>60</v>
      </c>
      <c r="I2849" s="43">
        <f>I2850</f>
        <v>0</v>
      </c>
      <c r="J2849" s="43">
        <f>J2850</f>
        <v>0</v>
      </c>
      <c r="K2849" s="43">
        <f>K2850</f>
        <v>0</v>
      </c>
      <c r="L2849" s="43">
        <f>L2850</f>
        <v>0</v>
      </c>
      <c r="M2849" s="43">
        <f>M2850</f>
        <v>0</v>
      </c>
      <c r="N2849" s="43">
        <f>N2850</f>
        <v>0</v>
      </c>
      <c r="O2849" s="43">
        <f>O2850</f>
        <v>0</v>
      </c>
      <c r="P2849" s="43">
        <f>P2850</f>
        <v>0</v>
      </c>
      <c r="Q2849" s="43">
        <f>Q2850</f>
        <v>0</v>
      </c>
      <c r="R2849" s="43">
        <f>R2850</f>
        <v>0</v>
      </c>
      <c r="S2849" s="43">
        <f>S2850</f>
        <v>0</v>
      </c>
      <c r="T2849" s="43">
        <f>T2850</f>
        <v>0</v>
      </c>
      <c r="U2849" s="43">
        <v>0</v>
      </c>
      <c r="V2849" s="43">
        <f t="shared" si="5500"/>
        <v>0</v>
      </c>
      <c r="W2849" s="43">
        <f>W2850</f>
        <v>0</v>
      </c>
      <c r="X2849" s="43">
        <f>X2850</f>
        <v>0</v>
      </c>
      <c r="Y2849" s="43">
        <f>Y2850</f>
        <v>0</v>
      </c>
      <c r="Z2849" s="43">
        <f>Z2850</f>
        <v>0</v>
      </c>
      <c r="AA2849" s="43">
        <f>AA2850</f>
        <v>0</v>
      </c>
      <c r="AB2849" s="43">
        <f>AB2850</f>
        <v>0</v>
      </c>
      <c r="AC2849" s="44">
        <f>AC2850</f>
        <v>0</v>
      </c>
      <c r="AD2849" s="44">
        <f>AD2850</f>
        <v>0</v>
      </c>
      <c r="AE2849" s="45" t="e">
        <f t="shared" si="5470"/>
        <v>#DIV/0!</v>
      </c>
      <c r="AF2849" s="46">
        <f>AF2850</f>
        <v>0</v>
      </c>
      <c r="AG2849" s="46">
        <f>AG2850</f>
        <v>0</v>
      </c>
      <c r="AH2849" s="47">
        <f>AH2850</f>
        <v>0</v>
      </c>
      <c r="AI2849" s="47">
        <f>AI2850</f>
        <v>0</v>
      </c>
      <c r="AJ2849" s="47">
        <f>AJ2850</f>
        <v>0</v>
      </c>
      <c r="AK2849" s="47">
        <f>AK2850</f>
        <v>0</v>
      </c>
      <c r="AL2849" s="47">
        <f t="shared" si="5471"/>
        <v>0</v>
      </c>
      <c r="AM2849" s="47">
        <f t="shared" si="5472"/>
        <v>0</v>
      </c>
      <c r="AN2849" s="48" t="s">
        <v>36</v>
      </c>
      <c r="AO2849" s="1"/>
      <c r="AP2849" s="1"/>
      <c r="AQ2849" s="1"/>
      <c r="AR2849" s="1"/>
      <c r="AS2849" s="1"/>
    </row>
    <row r="2850" hidden="1">
      <c r="B2850" s="41" t="s">
        <v>852</v>
      </c>
      <c r="C2850" s="41" t="s">
        <v>115</v>
      </c>
      <c r="D2850" s="41" t="s">
        <v>115</v>
      </c>
      <c r="E2850" s="26" t="str">
        <f t="shared" si="5499"/>
        <v>0505</v>
      </c>
      <c r="F2850" s="41" t="s">
        <v>820</v>
      </c>
      <c r="G2850" s="41" t="s">
        <v>63</v>
      </c>
      <c r="H2850" s="42" t="s">
        <v>64</v>
      </c>
      <c r="I2850" s="43"/>
      <c r="J2850" s="43"/>
      <c r="K2850" s="43"/>
      <c r="L2850" s="43"/>
      <c r="M2850" s="43"/>
      <c r="N2850" s="43"/>
      <c r="O2850" s="43">
        <v>0</v>
      </c>
      <c r="P2850" s="43">
        <v>0</v>
      </c>
      <c r="Q2850" s="43">
        <v>0</v>
      </c>
      <c r="R2850" s="43">
        <v>0</v>
      </c>
      <c r="S2850" s="43">
        <v>0</v>
      </c>
      <c r="T2850" s="43">
        <v>0</v>
      </c>
      <c r="U2850" s="43">
        <v>0</v>
      </c>
      <c r="V2850" s="43">
        <f t="shared" si="5500"/>
        <v>0</v>
      </c>
      <c r="W2850" s="43"/>
      <c r="X2850" s="43"/>
      <c r="Y2850" s="43"/>
      <c r="Z2850" s="43"/>
      <c r="AA2850" s="43"/>
      <c r="AB2850" s="43">
        <v>0</v>
      </c>
      <c r="AC2850" s="44">
        <v>0</v>
      </c>
      <c r="AD2850" s="44">
        <v>0</v>
      </c>
      <c r="AE2850" s="45" t="e">
        <f t="shared" si="5470"/>
        <v>#DIV/0!</v>
      </c>
      <c r="AF2850" s="46">
        <v>0</v>
      </c>
      <c r="AG2850" s="46">
        <v>0</v>
      </c>
      <c r="AH2850" s="47">
        <v>0</v>
      </c>
      <c r="AI2850" s="47">
        <v>0</v>
      </c>
      <c r="AJ2850" s="47">
        <v>0</v>
      </c>
      <c r="AK2850" s="47">
        <v>0</v>
      </c>
      <c r="AL2850" s="47">
        <f t="shared" si="5471"/>
        <v>0</v>
      </c>
      <c r="AM2850" s="47">
        <f t="shared" si="5472"/>
        <v>0</v>
      </c>
      <c r="AN2850" s="48" t="s">
        <v>36</v>
      </c>
      <c r="AO2850" s="1"/>
      <c r="AP2850" s="1"/>
      <c r="AQ2850" s="1"/>
      <c r="AR2850" s="1"/>
      <c r="AS2850" s="1"/>
    </row>
    <row r="2851" ht="31.5" hidden="1">
      <c r="B2851" s="41" t="s">
        <v>852</v>
      </c>
      <c r="C2851" s="41" t="s">
        <v>115</v>
      </c>
      <c r="D2851" s="41" t="s">
        <v>115</v>
      </c>
      <c r="E2851" s="26" t="str">
        <f t="shared" si="5499"/>
        <v>0505</v>
      </c>
      <c r="F2851" s="41" t="s">
        <v>81</v>
      </c>
      <c r="G2851" s="41"/>
      <c r="H2851" s="42" t="s">
        <v>82</v>
      </c>
      <c r="I2851" s="43"/>
      <c r="J2851" s="43"/>
      <c r="K2851" s="43"/>
      <c r="L2851" s="43"/>
      <c r="M2851" s="43"/>
      <c r="N2851" s="43"/>
      <c r="O2851" s="43">
        <f t="shared" ref="O2851:O2864" si="5564">O2852</f>
        <v>0</v>
      </c>
      <c r="P2851" s="43">
        <f t="shared" ref="P2851:P2864" si="5565">P2852</f>
        <v>0</v>
      </c>
      <c r="Q2851" s="43">
        <f t="shared" ref="Q2851:Q2864" si="5566">Q2852</f>
        <v>0</v>
      </c>
      <c r="R2851" s="43">
        <f t="shared" ref="R2851:R2864" si="5567">R2852</f>
        <v>0</v>
      </c>
      <c r="S2851" s="43">
        <f t="shared" ref="S2851:S2864" si="5568">S2852</f>
        <v>0</v>
      </c>
      <c r="T2851" s="43">
        <f t="shared" ref="T2851:T2864" si="5569">T2852</f>
        <v>0</v>
      </c>
      <c r="U2851" s="43">
        <f t="shared" ref="U2851:U2854" si="5570">U2852</f>
        <v>0</v>
      </c>
      <c r="V2851" s="43">
        <f t="shared" si="5500"/>
        <v>0</v>
      </c>
      <c r="W2851" s="43">
        <f t="shared" ref="W2851:W2864" si="5571">W2852</f>
        <v>1200</v>
      </c>
      <c r="X2851" s="43">
        <f t="shared" ref="X2851:X2864" si="5572">X2852</f>
        <v>0</v>
      </c>
      <c r="Y2851" s="43">
        <f t="shared" ref="Y2851:Y2864" si="5573">Y2852</f>
        <v>0</v>
      </c>
      <c r="Z2851" s="43">
        <f t="shared" ref="Z2851:Z2864" si="5574">Z2852</f>
        <v>805.79999999999995</v>
      </c>
      <c r="AA2851" s="43">
        <f t="shared" ref="AA2851:AA2864" si="5575">AA2852</f>
        <v>0</v>
      </c>
      <c r="AB2851" s="43">
        <f t="shared" ref="AB2851:AB2864" si="5576">AB2852</f>
        <v>0</v>
      </c>
      <c r="AC2851" s="44">
        <f t="shared" ref="AC2851:AC2864" si="5577">AC2852</f>
        <v>0</v>
      </c>
      <c r="AD2851" s="44">
        <f t="shared" ref="AD2851:AD2864" si="5578">AD2852</f>
        <v>0</v>
      </c>
      <c r="AE2851" s="45" t="e">
        <f t="shared" si="5470"/>
        <v>#DIV/0!</v>
      </c>
      <c r="AF2851" s="46">
        <f t="shared" ref="AF2851:AF2864" si="5579">AF2852</f>
        <v>0</v>
      </c>
      <c r="AG2851" s="46">
        <f t="shared" ref="AG2851:AG2864" si="5580">AG2852</f>
        <v>0</v>
      </c>
      <c r="AH2851" s="47">
        <f t="shared" ref="AH2851:AH2864" si="5581">AH2852</f>
        <v>0</v>
      </c>
      <c r="AI2851" s="47">
        <f t="shared" ref="AI2851:AI2864" si="5582">AI2852</f>
        <v>0</v>
      </c>
      <c r="AJ2851" s="47">
        <f t="shared" ref="AJ2851:AJ2864" si="5583">AJ2852</f>
        <v>0</v>
      </c>
      <c r="AK2851" s="47">
        <f t="shared" ref="AK2851:AK2864" si="5584">AK2852</f>
        <v>0</v>
      </c>
      <c r="AL2851" s="47">
        <f t="shared" si="5471"/>
        <v>0</v>
      </c>
      <c r="AM2851" s="47">
        <f t="shared" si="5472"/>
        <v>0</v>
      </c>
      <c r="AN2851" s="48" t="s">
        <v>36</v>
      </c>
      <c r="AO2851" s="1"/>
      <c r="AP2851" s="1"/>
      <c r="AQ2851" s="1"/>
      <c r="AR2851" s="1"/>
      <c r="AS2851" s="1"/>
    </row>
    <row r="2852" hidden="1">
      <c r="B2852" s="41" t="s">
        <v>852</v>
      </c>
      <c r="C2852" s="41" t="s">
        <v>115</v>
      </c>
      <c r="D2852" s="41" t="s">
        <v>115</v>
      </c>
      <c r="E2852" s="26" t="str">
        <f t="shared" si="5499"/>
        <v>0505</v>
      </c>
      <c r="F2852" s="41" t="s">
        <v>83</v>
      </c>
      <c r="G2852" s="41"/>
      <c r="H2852" s="42" t="s">
        <v>84</v>
      </c>
      <c r="I2852" s="43"/>
      <c r="J2852" s="43"/>
      <c r="K2852" s="43"/>
      <c r="L2852" s="43"/>
      <c r="M2852" s="43"/>
      <c r="N2852" s="43"/>
      <c r="O2852" s="43">
        <f t="shared" si="5564"/>
        <v>0</v>
      </c>
      <c r="P2852" s="43">
        <f t="shared" si="5565"/>
        <v>0</v>
      </c>
      <c r="Q2852" s="43">
        <f t="shared" si="5566"/>
        <v>0</v>
      </c>
      <c r="R2852" s="43">
        <f t="shared" si="5567"/>
        <v>0</v>
      </c>
      <c r="S2852" s="43">
        <f t="shared" si="5568"/>
        <v>0</v>
      </c>
      <c r="T2852" s="43">
        <f t="shared" si="5569"/>
        <v>0</v>
      </c>
      <c r="U2852" s="43">
        <f t="shared" si="5570"/>
        <v>0</v>
      </c>
      <c r="V2852" s="43">
        <f t="shared" si="5500"/>
        <v>0</v>
      </c>
      <c r="W2852" s="43">
        <f t="shared" si="5571"/>
        <v>1200</v>
      </c>
      <c r="X2852" s="43">
        <f t="shared" si="5572"/>
        <v>0</v>
      </c>
      <c r="Y2852" s="43">
        <f t="shared" si="5573"/>
        <v>0</v>
      </c>
      <c r="Z2852" s="43">
        <f t="shared" si="5574"/>
        <v>805.79999999999995</v>
      </c>
      <c r="AA2852" s="43">
        <f t="shared" si="5575"/>
        <v>0</v>
      </c>
      <c r="AB2852" s="43">
        <f t="shared" si="5576"/>
        <v>0</v>
      </c>
      <c r="AC2852" s="44">
        <f t="shared" si="5577"/>
        <v>0</v>
      </c>
      <c r="AD2852" s="44">
        <f t="shared" si="5578"/>
        <v>0</v>
      </c>
      <c r="AE2852" s="45" t="e">
        <f t="shared" si="5470"/>
        <v>#DIV/0!</v>
      </c>
      <c r="AF2852" s="46">
        <f t="shared" si="5579"/>
        <v>0</v>
      </c>
      <c r="AG2852" s="46">
        <f t="shared" si="5580"/>
        <v>0</v>
      </c>
      <c r="AH2852" s="47">
        <f t="shared" si="5581"/>
        <v>0</v>
      </c>
      <c r="AI2852" s="47">
        <f t="shared" si="5582"/>
        <v>0</v>
      </c>
      <c r="AJ2852" s="47">
        <f t="shared" si="5583"/>
        <v>0</v>
      </c>
      <c r="AK2852" s="47">
        <f t="shared" si="5584"/>
        <v>0</v>
      </c>
      <c r="AL2852" s="47">
        <f t="shared" si="5471"/>
        <v>0</v>
      </c>
      <c r="AM2852" s="47">
        <f t="shared" si="5472"/>
        <v>0</v>
      </c>
      <c r="AN2852" s="48" t="s">
        <v>36</v>
      </c>
      <c r="AR2852" s="1"/>
      <c r="AS2852" s="1"/>
    </row>
    <row r="2853" ht="31.5" hidden="1">
      <c r="B2853" s="41" t="s">
        <v>852</v>
      </c>
      <c r="C2853" s="41" t="s">
        <v>115</v>
      </c>
      <c r="D2853" s="41" t="s">
        <v>115</v>
      </c>
      <c r="E2853" s="26" t="str">
        <f t="shared" si="5499"/>
        <v>0505</v>
      </c>
      <c r="F2853" s="41" t="s">
        <v>821</v>
      </c>
      <c r="G2853" s="41"/>
      <c r="H2853" s="42" t="s">
        <v>822</v>
      </c>
      <c r="I2853" s="43"/>
      <c r="J2853" s="43"/>
      <c r="K2853" s="43"/>
      <c r="L2853" s="43"/>
      <c r="M2853" s="43"/>
      <c r="N2853" s="43"/>
      <c r="O2853" s="43">
        <f t="shared" si="5564"/>
        <v>0</v>
      </c>
      <c r="P2853" s="43">
        <f t="shared" si="5565"/>
        <v>0</v>
      </c>
      <c r="Q2853" s="43">
        <f t="shared" si="5566"/>
        <v>0</v>
      </c>
      <c r="R2853" s="43">
        <f t="shared" si="5567"/>
        <v>0</v>
      </c>
      <c r="S2853" s="43">
        <f t="shared" si="5568"/>
        <v>0</v>
      </c>
      <c r="T2853" s="43">
        <f t="shared" si="5569"/>
        <v>0</v>
      </c>
      <c r="U2853" s="43">
        <f t="shared" si="5570"/>
        <v>0</v>
      </c>
      <c r="V2853" s="43">
        <f t="shared" si="5500"/>
        <v>0</v>
      </c>
      <c r="W2853" s="43">
        <f t="shared" si="5571"/>
        <v>1200</v>
      </c>
      <c r="X2853" s="43">
        <f t="shared" si="5572"/>
        <v>0</v>
      </c>
      <c r="Y2853" s="43">
        <f t="shared" si="5573"/>
        <v>0</v>
      </c>
      <c r="Z2853" s="43">
        <f t="shared" si="5574"/>
        <v>805.79999999999995</v>
      </c>
      <c r="AA2853" s="43">
        <f t="shared" si="5575"/>
        <v>0</v>
      </c>
      <c r="AB2853" s="43">
        <f t="shared" si="5576"/>
        <v>0</v>
      </c>
      <c r="AC2853" s="44">
        <f t="shared" si="5577"/>
        <v>0</v>
      </c>
      <c r="AD2853" s="44">
        <f t="shared" si="5578"/>
        <v>0</v>
      </c>
      <c r="AE2853" s="45" t="e">
        <f t="shared" si="5470"/>
        <v>#DIV/0!</v>
      </c>
      <c r="AF2853" s="46">
        <f t="shared" si="5579"/>
        <v>0</v>
      </c>
      <c r="AG2853" s="46">
        <f t="shared" si="5580"/>
        <v>0</v>
      </c>
      <c r="AH2853" s="47">
        <f t="shared" si="5581"/>
        <v>0</v>
      </c>
      <c r="AI2853" s="47">
        <f t="shared" si="5582"/>
        <v>0</v>
      </c>
      <c r="AJ2853" s="47">
        <f t="shared" si="5583"/>
        <v>0</v>
      </c>
      <c r="AK2853" s="47">
        <f t="shared" si="5584"/>
        <v>0</v>
      </c>
      <c r="AL2853" s="47">
        <f t="shared" si="5471"/>
        <v>0</v>
      </c>
      <c r="AM2853" s="47">
        <f t="shared" si="5472"/>
        <v>0</v>
      </c>
      <c r="AN2853" s="48" t="s">
        <v>36</v>
      </c>
      <c r="AO2853" s="1"/>
      <c r="AP2853" s="1"/>
      <c r="AQ2853" s="1"/>
      <c r="AR2853" s="1"/>
      <c r="AS2853" s="1"/>
    </row>
    <row r="2854" ht="31.5" hidden="1">
      <c r="B2854" s="41" t="s">
        <v>852</v>
      </c>
      <c r="C2854" s="41" t="s">
        <v>115</v>
      </c>
      <c r="D2854" s="41" t="s">
        <v>115</v>
      </c>
      <c r="E2854" s="26" t="str">
        <f t="shared" si="5499"/>
        <v>0505</v>
      </c>
      <c r="F2854" s="41" t="s">
        <v>821</v>
      </c>
      <c r="G2854" s="41" t="s">
        <v>53</v>
      </c>
      <c r="H2854" s="42" t="s">
        <v>54</v>
      </c>
      <c r="I2854" s="43"/>
      <c r="J2854" s="43"/>
      <c r="K2854" s="43"/>
      <c r="L2854" s="43"/>
      <c r="M2854" s="43"/>
      <c r="N2854" s="43"/>
      <c r="O2854" s="43">
        <f t="shared" si="5564"/>
        <v>0</v>
      </c>
      <c r="P2854" s="43">
        <f t="shared" si="5565"/>
        <v>0</v>
      </c>
      <c r="Q2854" s="43">
        <f t="shared" si="5566"/>
        <v>0</v>
      </c>
      <c r="R2854" s="43">
        <f t="shared" si="5567"/>
        <v>0</v>
      </c>
      <c r="S2854" s="43">
        <f t="shared" si="5568"/>
        <v>0</v>
      </c>
      <c r="T2854" s="43">
        <f t="shared" si="5569"/>
        <v>0</v>
      </c>
      <c r="U2854" s="43">
        <f t="shared" si="5570"/>
        <v>0</v>
      </c>
      <c r="V2854" s="43">
        <f t="shared" si="5500"/>
        <v>0</v>
      </c>
      <c r="W2854" s="43">
        <f t="shared" si="5571"/>
        <v>1200</v>
      </c>
      <c r="X2854" s="43">
        <f t="shared" si="5572"/>
        <v>0</v>
      </c>
      <c r="Y2854" s="43">
        <f t="shared" si="5573"/>
        <v>0</v>
      </c>
      <c r="Z2854" s="43">
        <f t="shared" si="5574"/>
        <v>805.79999999999995</v>
      </c>
      <c r="AA2854" s="43">
        <f t="shared" si="5575"/>
        <v>0</v>
      </c>
      <c r="AB2854" s="43">
        <f t="shared" si="5576"/>
        <v>0</v>
      </c>
      <c r="AC2854" s="44">
        <f t="shared" si="5577"/>
        <v>0</v>
      </c>
      <c r="AD2854" s="44">
        <f t="shared" si="5578"/>
        <v>0</v>
      </c>
      <c r="AE2854" s="45" t="e">
        <f t="shared" si="5470"/>
        <v>#DIV/0!</v>
      </c>
      <c r="AF2854" s="46">
        <f t="shared" si="5579"/>
        <v>0</v>
      </c>
      <c r="AG2854" s="46">
        <f t="shared" si="5580"/>
        <v>0</v>
      </c>
      <c r="AH2854" s="47">
        <f t="shared" si="5581"/>
        <v>0</v>
      </c>
      <c r="AI2854" s="47">
        <f t="shared" si="5582"/>
        <v>0</v>
      </c>
      <c r="AJ2854" s="47">
        <f t="shared" si="5583"/>
        <v>0</v>
      </c>
      <c r="AK2854" s="47">
        <f t="shared" si="5584"/>
        <v>0</v>
      </c>
      <c r="AL2854" s="47">
        <f t="shared" si="5471"/>
        <v>0</v>
      </c>
      <c r="AM2854" s="47">
        <f t="shared" si="5472"/>
        <v>0</v>
      </c>
      <c r="AN2854" s="48" t="s">
        <v>36</v>
      </c>
      <c r="AO2854" s="1"/>
      <c r="AP2854" s="1"/>
      <c r="AQ2854" s="1"/>
      <c r="AR2854" s="1"/>
      <c r="AS2854" s="1"/>
    </row>
    <row r="2855" ht="31.5" hidden="1">
      <c r="B2855" s="41" t="s">
        <v>852</v>
      </c>
      <c r="C2855" s="41" t="s">
        <v>115</v>
      </c>
      <c r="D2855" s="41" t="s">
        <v>115</v>
      </c>
      <c r="E2855" s="26" t="str">
        <f t="shared" si="5499"/>
        <v>0505</v>
      </c>
      <c r="F2855" s="41" t="s">
        <v>821</v>
      </c>
      <c r="G2855" s="41" t="s">
        <v>55</v>
      </c>
      <c r="H2855" s="42" t="s">
        <v>56</v>
      </c>
      <c r="I2855" s="43"/>
      <c r="J2855" s="43"/>
      <c r="K2855" s="43"/>
      <c r="L2855" s="43"/>
      <c r="M2855" s="43"/>
      <c r="N2855" s="43"/>
      <c r="O2855" s="43">
        <v>0</v>
      </c>
      <c r="P2855" s="43">
        <v>0</v>
      </c>
      <c r="Q2855" s="43">
        <v>0</v>
      </c>
      <c r="R2855" s="43">
        <v>0</v>
      </c>
      <c r="S2855" s="43">
        <v>0</v>
      </c>
      <c r="T2855" s="43">
        <v>0</v>
      </c>
      <c r="U2855" s="43">
        <f>2005.8-2005.8</f>
        <v>0</v>
      </c>
      <c r="V2855" s="43">
        <f t="shared" si="5500"/>
        <v>0</v>
      </c>
      <c r="W2855" s="43">
        <v>1200</v>
      </c>
      <c r="X2855" s="43"/>
      <c r="Y2855" s="43"/>
      <c r="Z2855" s="43">
        <v>805.79999999999995</v>
      </c>
      <c r="AA2855" s="43"/>
      <c r="AB2855" s="43">
        <v>0</v>
      </c>
      <c r="AC2855" s="44">
        <v>0</v>
      </c>
      <c r="AD2855" s="44">
        <v>0</v>
      </c>
      <c r="AE2855" s="45" t="e">
        <f t="shared" si="5470"/>
        <v>#DIV/0!</v>
      </c>
      <c r="AF2855" s="46">
        <v>0</v>
      </c>
      <c r="AG2855" s="46">
        <v>0</v>
      </c>
      <c r="AH2855" s="47">
        <v>0</v>
      </c>
      <c r="AI2855" s="47">
        <v>0</v>
      </c>
      <c r="AJ2855" s="47">
        <v>0</v>
      </c>
      <c r="AK2855" s="47">
        <v>0</v>
      </c>
      <c r="AL2855" s="47">
        <f t="shared" si="5471"/>
        <v>0</v>
      </c>
      <c r="AM2855" s="47">
        <f t="shared" si="5472"/>
        <v>0</v>
      </c>
      <c r="AN2855" s="48" t="s">
        <v>36</v>
      </c>
      <c r="AO2855" s="1"/>
      <c r="AP2855" s="1"/>
      <c r="AQ2855" s="1"/>
      <c r="AR2855" s="1"/>
      <c r="AS2855" s="1"/>
    </row>
    <row r="2856" s="24" customFormat="1" hidden="1">
      <c r="B2856" s="25" t="s">
        <v>852</v>
      </c>
      <c r="C2856" s="25" t="s">
        <v>135</v>
      </c>
      <c r="D2856" s="25"/>
      <c r="E2856" s="32" t="str">
        <f t="shared" si="5499"/>
        <v>06</v>
      </c>
      <c r="F2856" s="25"/>
      <c r="G2856" s="25"/>
      <c r="H2856" s="27" t="s">
        <v>274</v>
      </c>
      <c r="I2856" s="28">
        <f t="shared" ref="I2856:I2864" si="5585">I2857</f>
        <v>0</v>
      </c>
      <c r="J2856" s="28">
        <f t="shared" ref="J2856:J2864" si="5586">J2857</f>
        <v>0</v>
      </c>
      <c r="K2856" s="28">
        <f t="shared" ref="K2856:K2864" si="5587">K2857</f>
        <v>0</v>
      </c>
      <c r="L2856" s="28">
        <f t="shared" ref="L2856:L2864" si="5588">L2857</f>
        <v>0</v>
      </c>
      <c r="M2856" s="28">
        <f t="shared" ref="M2856:M2864" si="5589">M2857</f>
        <v>0</v>
      </c>
      <c r="N2856" s="28">
        <f t="shared" ref="N2856:N2864" si="5590">N2857</f>
        <v>0</v>
      </c>
      <c r="O2856" s="28">
        <f t="shared" si="5564"/>
        <v>0</v>
      </c>
      <c r="P2856" s="28">
        <f t="shared" si="5565"/>
        <v>0</v>
      </c>
      <c r="Q2856" s="28">
        <f t="shared" si="5566"/>
        <v>0</v>
      </c>
      <c r="R2856" s="28">
        <f t="shared" si="5567"/>
        <v>0</v>
      </c>
      <c r="S2856" s="28">
        <f t="shared" si="5568"/>
        <v>0</v>
      </c>
      <c r="T2856" s="28">
        <f t="shared" si="5569"/>
        <v>0</v>
      </c>
      <c r="U2856" s="28">
        <v>0</v>
      </c>
      <c r="V2856" s="28">
        <f t="shared" si="5500"/>
        <v>0</v>
      </c>
      <c r="W2856" s="28">
        <f t="shared" si="5571"/>
        <v>0</v>
      </c>
      <c r="X2856" s="28">
        <f t="shared" si="5572"/>
        <v>0</v>
      </c>
      <c r="Y2856" s="28">
        <f t="shared" si="5573"/>
        <v>0</v>
      </c>
      <c r="Z2856" s="28">
        <f t="shared" si="5574"/>
        <v>0</v>
      </c>
      <c r="AA2856" s="28">
        <f t="shared" si="5575"/>
        <v>0</v>
      </c>
      <c r="AB2856" s="28">
        <f t="shared" si="5576"/>
        <v>0</v>
      </c>
      <c r="AC2856" s="29">
        <f t="shared" si="5577"/>
        <v>0</v>
      </c>
      <c r="AD2856" s="29">
        <f t="shared" si="5578"/>
        <v>0</v>
      </c>
      <c r="AE2856" s="30" t="e">
        <f t="shared" ref="AE2856:AE2919" si="5591">AD2856/AC2856*100</f>
        <v>#DIV/0!</v>
      </c>
      <c r="AF2856" s="65">
        <f t="shared" si="5579"/>
        <v>0</v>
      </c>
      <c r="AG2856" s="65">
        <f t="shared" si="5580"/>
        <v>0</v>
      </c>
      <c r="AH2856" s="66">
        <f t="shared" si="5581"/>
        <v>0</v>
      </c>
      <c r="AI2856" s="66">
        <f t="shared" si="5582"/>
        <v>0</v>
      </c>
      <c r="AJ2856" s="66">
        <f t="shared" si="5583"/>
        <v>0</v>
      </c>
      <c r="AK2856" s="66">
        <f t="shared" si="5584"/>
        <v>0</v>
      </c>
      <c r="AL2856" s="66">
        <f t="shared" ref="AL2856:AL2919" si="5592">AF2856+AH2856+AK2856+AI2856+AJ2856+AG2856</f>
        <v>0</v>
      </c>
      <c r="AM2856" s="66">
        <f t="shared" ref="AM2856:AM2919" si="5593">V2856-AL2856</f>
        <v>0</v>
      </c>
      <c r="AN2856" s="48" t="s">
        <v>36</v>
      </c>
      <c r="AO2856" s="24"/>
      <c r="AP2856" s="24"/>
      <c r="AQ2856" s="24"/>
      <c r="AR2856" s="24"/>
      <c r="AS2856" s="24"/>
    </row>
    <row r="2857" s="33" customFormat="1" ht="31.5" hidden="1">
      <c r="B2857" s="34" t="s">
        <v>852</v>
      </c>
      <c r="C2857" s="34" t="s">
        <v>135</v>
      </c>
      <c r="D2857" s="34" t="s">
        <v>117</v>
      </c>
      <c r="E2857" s="35" t="str">
        <f t="shared" si="5499"/>
        <v>0603</v>
      </c>
      <c r="F2857" s="34"/>
      <c r="G2857" s="34"/>
      <c r="H2857" s="36" t="s">
        <v>275</v>
      </c>
      <c r="I2857" s="37">
        <f t="shared" si="5585"/>
        <v>0</v>
      </c>
      <c r="J2857" s="37">
        <f t="shared" si="5586"/>
        <v>0</v>
      </c>
      <c r="K2857" s="37">
        <f t="shared" si="5587"/>
        <v>0</v>
      </c>
      <c r="L2857" s="37">
        <f t="shared" si="5588"/>
        <v>0</v>
      </c>
      <c r="M2857" s="37">
        <f t="shared" si="5589"/>
        <v>0</v>
      </c>
      <c r="N2857" s="37">
        <f t="shared" si="5590"/>
        <v>0</v>
      </c>
      <c r="O2857" s="37">
        <f t="shared" si="5564"/>
        <v>0</v>
      </c>
      <c r="P2857" s="37">
        <f t="shared" si="5565"/>
        <v>0</v>
      </c>
      <c r="Q2857" s="37">
        <f t="shared" si="5566"/>
        <v>0</v>
      </c>
      <c r="R2857" s="37">
        <f t="shared" si="5567"/>
        <v>0</v>
      </c>
      <c r="S2857" s="37">
        <f t="shared" si="5568"/>
        <v>0</v>
      </c>
      <c r="T2857" s="37">
        <f t="shared" si="5569"/>
        <v>0</v>
      </c>
      <c r="U2857" s="37">
        <v>0</v>
      </c>
      <c r="V2857" s="37">
        <f t="shared" si="5500"/>
        <v>0</v>
      </c>
      <c r="W2857" s="37">
        <f t="shared" si="5571"/>
        <v>0</v>
      </c>
      <c r="X2857" s="37">
        <f t="shared" si="5572"/>
        <v>0</v>
      </c>
      <c r="Y2857" s="37">
        <f t="shared" si="5573"/>
        <v>0</v>
      </c>
      <c r="Z2857" s="37">
        <f t="shared" si="5574"/>
        <v>0</v>
      </c>
      <c r="AA2857" s="37">
        <f t="shared" si="5575"/>
        <v>0</v>
      </c>
      <c r="AB2857" s="37">
        <f t="shared" si="5576"/>
        <v>0</v>
      </c>
      <c r="AC2857" s="38">
        <f t="shared" si="5577"/>
        <v>0</v>
      </c>
      <c r="AD2857" s="38">
        <f t="shared" si="5578"/>
        <v>0</v>
      </c>
      <c r="AE2857" s="39" t="e">
        <f t="shared" si="5591"/>
        <v>#DIV/0!</v>
      </c>
      <c r="AF2857" s="53">
        <f t="shared" si="5579"/>
        <v>0</v>
      </c>
      <c r="AG2857" s="53">
        <f t="shared" si="5580"/>
        <v>0</v>
      </c>
      <c r="AH2857" s="54">
        <f t="shared" si="5581"/>
        <v>0</v>
      </c>
      <c r="AI2857" s="54">
        <f t="shared" si="5582"/>
        <v>0</v>
      </c>
      <c r="AJ2857" s="54">
        <f t="shared" si="5583"/>
        <v>0</v>
      </c>
      <c r="AK2857" s="54">
        <f t="shared" si="5584"/>
        <v>0</v>
      </c>
      <c r="AL2857" s="54">
        <f t="shared" si="5592"/>
        <v>0</v>
      </c>
      <c r="AM2857" s="54">
        <f t="shared" si="5593"/>
        <v>0</v>
      </c>
      <c r="AN2857" s="48" t="s">
        <v>36</v>
      </c>
      <c r="AO2857" s="33"/>
      <c r="AP2857" s="33"/>
      <c r="AQ2857" s="33"/>
      <c r="AR2857" s="33"/>
      <c r="AS2857" s="33"/>
    </row>
    <row r="2858" ht="31.5" hidden="1">
      <c r="B2858" s="41" t="s">
        <v>852</v>
      </c>
      <c r="C2858" s="41" t="s">
        <v>135</v>
      </c>
      <c r="D2858" s="41" t="s">
        <v>117</v>
      </c>
      <c r="E2858" s="26" t="str">
        <f t="shared" si="5499"/>
        <v>0603</v>
      </c>
      <c r="F2858" s="41" t="s">
        <v>207</v>
      </c>
      <c r="G2858" s="41"/>
      <c r="H2858" s="42" t="s">
        <v>208</v>
      </c>
      <c r="I2858" s="43">
        <f t="shared" si="5585"/>
        <v>0</v>
      </c>
      <c r="J2858" s="43">
        <f t="shared" si="5586"/>
        <v>0</v>
      </c>
      <c r="K2858" s="43">
        <f t="shared" si="5587"/>
        <v>0</v>
      </c>
      <c r="L2858" s="43">
        <f t="shared" si="5588"/>
        <v>0</v>
      </c>
      <c r="M2858" s="43">
        <f t="shared" si="5589"/>
        <v>0</v>
      </c>
      <c r="N2858" s="43">
        <f t="shared" si="5590"/>
        <v>0</v>
      </c>
      <c r="O2858" s="43">
        <f t="shared" si="5564"/>
        <v>0</v>
      </c>
      <c r="P2858" s="43">
        <f t="shared" si="5565"/>
        <v>0</v>
      </c>
      <c r="Q2858" s="43">
        <f t="shared" si="5566"/>
        <v>0</v>
      </c>
      <c r="R2858" s="43">
        <f t="shared" si="5567"/>
        <v>0</v>
      </c>
      <c r="S2858" s="43">
        <f t="shared" si="5568"/>
        <v>0</v>
      </c>
      <c r="T2858" s="43">
        <f t="shared" si="5569"/>
        <v>0</v>
      </c>
      <c r="U2858" s="43">
        <v>0</v>
      </c>
      <c r="V2858" s="43">
        <f t="shared" si="5500"/>
        <v>0</v>
      </c>
      <c r="W2858" s="43">
        <f t="shared" si="5571"/>
        <v>0</v>
      </c>
      <c r="X2858" s="43">
        <f t="shared" si="5572"/>
        <v>0</v>
      </c>
      <c r="Y2858" s="43">
        <f t="shared" si="5573"/>
        <v>0</v>
      </c>
      <c r="Z2858" s="43">
        <f t="shared" si="5574"/>
        <v>0</v>
      </c>
      <c r="AA2858" s="43">
        <f t="shared" si="5575"/>
        <v>0</v>
      </c>
      <c r="AB2858" s="43">
        <f t="shared" si="5576"/>
        <v>0</v>
      </c>
      <c r="AC2858" s="44">
        <f t="shared" si="5577"/>
        <v>0</v>
      </c>
      <c r="AD2858" s="44">
        <f t="shared" si="5578"/>
        <v>0</v>
      </c>
      <c r="AE2858" s="45" t="e">
        <f t="shared" si="5591"/>
        <v>#DIV/0!</v>
      </c>
      <c r="AF2858" s="46">
        <f t="shared" si="5579"/>
        <v>0</v>
      </c>
      <c r="AG2858" s="46">
        <f t="shared" si="5580"/>
        <v>0</v>
      </c>
      <c r="AH2858" s="47">
        <f t="shared" si="5581"/>
        <v>0</v>
      </c>
      <c r="AI2858" s="47">
        <f t="shared" si="5582"/>
        <v>0</v>
      </c>
      <c r="AJ2858" s="47">
        <f t="shared" si="5583"/>
        <v>0</v>
      </c>
      <c r="AK2858" s="47">
        <f t="shared" si="5584"/>
        <v>0</v>
      </c>
      <c r="AL2858" s="47">
        <f t="shared" si="5592"/>
        <v>0</v>
      </c>
      <c r="AM2858" s="47">
        <f t="shared" si="5593"/>
        <v>0</v>
      </c>
      <c r="AN2858" s="48" t="s">
        <v>36</v>
      </c>
      <c r="AO2858" s="1"/>
      <c r="AP2858" s="1"/>
      <c r="AQ2858" s="1"/>
      <c r="AR2858" s="1"/>
      <c r="AS2858" s="1"/>
    </row>
    <row r="2859" ht="31.5" hidden="1">
      <c r="B2859" s="41" t="s">
        <v>852</v>
      </c>
      <c r="C2859" s="41" t="s">
        <v>135</v>
      </c>
      <c r="D2859" s="41" t="s">
        <v>117</v>
      </c>
      <c r="E2859" s="26" t="str">
        <f t="shared" si="5499"/>
        <v>0603</v>
      </c>
      <c r="F2859" s="41" t="s">
        <v>209</v>
      </c>
      <c r="G2859" s="41"/>
      <c r="H2859" s="42" t="s">
        <v>210</v>
      </c>
      <c r="I2859" s="43">
        <f t="shared" si="5585"/>
        <v>0</v>
      </c>
      <c r="J2859" s="43">
        <f t="shared" si="5586"/>
        <v>0</v>
      </c>
      <c r="K2859" s="43">
        <f t="shared" si="5587"/>
        <v>0</v>
      </c>
      <c r="L2859" s="43">
        <f t="shared" si="5588"/>
        <v>0</v>
      </c>
      <c r="M2859" s="43">
        <f t="shared" si="5589"/>
        <v>0</v>
      </c>
      <c r="N2859" s="43">
        <f t="shared" si="5590"/>
        <v>0</v>
      </c>
      <c r="O2859" s="43">
        <f t="shared" si="5564"/>
        <v>0</v>
      </c>
      <c r="P2859" s="43">
        <f t="shared" si="5565"/>
        <v>0</v>
      </c>
      <c r="Q2859" s="43">
        <f t="shared" si="5566"/>
        <v>0</v>
      </c>
      <c r="R2859" s="43">
        <f t="shared" si="5567"/>
        <v>0</v>
      </c>
      <c r="S2859" s="43">
        <f t="shared" si="5568"/>
        <v>0</v>
      </c>
      <c r="T2859" s="43">
        <f t="shared" si="5569"/>
        <v>0</v>
      </c>
      <c r="U2859" s="43">
        <v>0</v>
      </c>
      <c r="V2859" s="43">
        <f t="shared" si="5500"/>
        <v>0</v>
      </c>
      <c r="W2859" s="43">
        <f t="shared" si="5571"/>
        <v>0</v>
      </c>
      <c r="X2859" s="43">
        <f t="shared" si="5572"/>
        <v>0</v>
      </c>
      <c r="Y2859" s="43">
        <f t="shared" si="5573"/>
        <v>0</v>
      </c>
      <c r="Z2859" s="43">
        <f t="shared" si="5574"/>
        <v>0</v>
      </c>
      <c r="AA2859" s="43">
        <f t="shared" si="5575"/>
        <v>0</v>
      </c>
      <c r="AB2859" s="43">
        <f t="shared" si="5576"/>
        <v>0</v>
      </c>
      <c r="AC2859" s="44">
        <f t="shared" si="5577"/>
        <v>0</v>
      </c>
      <c r="AD2859" s="44">
        <f t="shared" si="5578"/>
        <v>0</v>
      </c>
      <c r="AE2859" s="45" t="e">
        <f t="shared" si="5591"/>
        <v>#DIV/0!</v>
      </c>
      <c r="AF2859" s="46">
        <f t="shared" si="5579"/>
        <v>0</v>
      </c>
      <c r="AG2859" s="46">
        <f t="shared" si="5580"/>
        <v>0</v>
      </c>
      <c r="AH2859" s="47">
        <f t="shared" si="5581"/>
        <v>0</v>
      </c>
      <c r="AI2859" s="47">
        <f t="shared" si="5582"/>
        <v>0</v>
      </c>
      <c r="AJ2859" s="47">
        <f t="shared" si="5583"/>
        <v>0</v>
      </c>
      <c r="AK2859" s="47">
        <f t="shared" si="5584"/>
        <v>0</v>
      </c>
      <c r="AL2859" s="47">
        <f t="shared" si="5592"/>
        <v>0</v>
      </c>
      <c r="AM2859" s="47">
        <f t="shared" si="5593"/>
        <v>0</v>
      </c>
      <c r="AN2859" s="48" t="s">
        <v>36</v>
      </c>
      <c r="AO2859" s="1"/>
      <c r="AP2859" s="1"/>
      <c r="AQ2859" s="1"/>
      <c r="AR2859" s="1"/>
      <c r="AS2859" s="1"/>
    </row>
    <row r="2860" ht="31.5" hidden="1">
      <c r="B2860" s="41" t="s">
        <v>852</v>
      </c>
      <c r="C2860" s="41" t="s">
        <v>135</v>
      </c>
      <c r="D2860" s="41" t="s">
        <v>117</v>
      </c>
      <c r="E2860" s="26" t="str">
        <f t="shared" si="5499"/>
        <v>0603</v>
      </c>
      <c r="F2860" s="41" t="s">
        <v>260</v>
      </c>
      <c r="G2860" s="41"/>
      <c r="H2860" s="42" t="s">
        <v>261</v>
      </c>
      <c r="I2860" s="43">
        <f t="shared" si="5585"/>
        <v>0</v>
      </c>
      <c r="J2860" s="43">
        <f t="shared" si="5586"/>
        <v>0</v>
      </c>
      <c r="K2860" s="43">
        <f t="shared" si="5587"/>
        <v>0</v>
      </c>
      <c r="L2860" s="43">
        <f t="shared" si="5588"/>
        <v>0</v>
      </c>
      <c r="M2860" s="43">
        <f t="shared" si="5589"/>
        <v>0</v>
      </c>
      <c r="N2860" s="43">
        <f t="shared" si="5590"/>
        <v>0</v>
      </c>
      <c r="O2860" s="43">
        <f t="shared" si="5564"/>
        <v>0</v>
      </c>
      <c r="P2860" s="43">
        <f t="shared" si="5565"/>
        <v>0</v>
      </c>
      <c r="Q2860" s="43">
        <f t="shared" si="5566"/>
        <v>0</v>
      </c>
      <c r="R2860" s="43">
        <f t="shared" si="5567"/>
        <v>0</v>
      </c>
      <c r="S2860" s="43">
        <f t="shared" si="5568"/>
        <v>0</v>
      </c>
      <c r="T2860" s="43">
        <f t="shared" si="5569"/>
        <v>0</v>
      </c>
      <c r="U2860" s="43">
        <v>0</v>
      </c>
      <c r="V2860" s="43">
        <f t="shared" si="5500"/>
        <v>0</v>
      </c>
      <c r="W2860" s="43">
        <f t="shared" si="5571"/>
        <v>0</v>
      </c>
      <c r="X2860" s="43">
        <f t="shared" si="5572"/>
        <v>0</v>
      </c>
      <c r="Y2860" s="43">
        <f t="shared" si="5573"/>
        <v>0</v>
      </c>
      <c r="Z2860" s="43">
        <f t="shared" si="5574"/>
        <v>0</v>
      </c>
      <c r="AA2860" s="43">
        <f t="shared" si="5575"/>
        <v>0</v>
      </c>
      <c r="AB2860" s="43">
        <f t="shared" si="5576"/>
        <v>0</v>
      </c>
      <c r="AC2860" s="44">
        <f t="shared" si="5577"/>
        <v>0</v>
      </c>
      <c r="AD2860" s="44">
        <f t="shared" si="5578"/>
        <v>0</v>
      </c>
      <c r="AE2860" s="45" t="e">
        <f t="shared" si="5591"/>
        <v>#DIV/0!</v>
      </c>
      <c r="AF2860" s="46">
        <f t="shared" si="5579"/>
        <v>0</v>
      </c>
      <c r="AG2860" s="46">
        <f t="shared" si="5580"/>
        <v>0</v>
      </c>
      <c r="AH2860" s="47">
        <f t="shared" si="5581"/>
        <v>0</v>
      </c>
      <c r="AI2860" s="47">
        <f t="shared" si="5582"/>
        <v>0</v>
      </c>
      <c r="AJ2860" s="47">
        <f t="shared" si="5583"/>
        <v>0</v>
      </c>
      <c r="AK2860" s="47">
        <f t="shared" si="5584"/>
        <v>0</v>
      </c>
      <c r="AL2860" s="47">
        <f t="shared" si="5592"/>
        <v>0</v>
      </c>
      <c r="AM2860" s="47">
        <f t="shared" si="5593"/>
        <v>0</v>
      </c>
      <c r="AN2860" s="48" t="s">
        <v>36</v>
      </c>
      <c r="AR2860" s="1"/>
      <c r="AS2860" s="1"/>
    </row>
    <row r="2861" hidden="1">
      <c r="B2861" s="41" t="s">
        <v>852</v>
      </c>
      <c r="C2861" s="41" t="s">
        <v>135</v>
      </c>
      <c r="D2861" s="41" t="s">
        <v>117</v>
      </c>
      <c r="E2861" s="26" t="str">
        <f t="shared" si="5499"/>
        <v>0603</v>
      </c>
      <c r="F2861" s="41" t="s">
        <v>262</v>
      </c>
      <c r="G2861" s="41"/>
      <c r="H2861" s="42" t="s">
        <v>263</v>
      </c>
      <c r="I2861" s="43">
        <f t="shared" si="5585"/>
        <v>0</v>
      </c>
      <c r="J2861" s="43">
        <f t="shared" si="5586"/>
        <v>0</v>
      </c>
      <c r="K2861" s="43">
        <f t="shared" si="5587"/>
        <v>0</v>
      </c>
      <c r="L2861" s="43">
        <f t="shared" si="5588"/>
        <v>0</v>
      </c>
      <c r="M2861" s="43">
        <f t="shared" si="5589"/>
        <v>0</v>
      </c>
      <c r="N2861" s="43">
        <f t="shared" si="5590"/>
        <v>0</v>
      </c>
      <c r="O2861" s="43">
        <f t="shared" si="5564"/>
        <v>0</v>
      </c>
      <c r="P2861" s="43">
        <f t="shared" si="5565"/>
        <v>0</v>
      </c>
      <c r="Q2861" s="43">
        <f t="shared" si="5566"/>
        <v>0</v>
      </c>
      <c r="R2861" s="43">
        <f t="shared" si="5567"/>
        <v>0</v>
      </c>
      <c r="S2861" s="43">
        <f t="shared" si="5568"/>
        <v>0</v>
      </c>
      <c r="T2861" s="43">
        <f t="shared" si="5569"/>
        <v>0</v>
      </c>
      <c r="U2861" s="43">
        <v>0</v>
      </c>
      <c r="V2861" s="43">
        <f t="shared" si="5500"/>
        <v>0</v>
      </c>
      <c r="W2861" s="43">
        <f t="shared" si="5571"/>
        <v>0</v>
      </c>
      <c r="X2861" s="43">
        <f t="shared" si="5572"/>
        <v>0</v>
      </c>
      <c r="Y2861" s="43">
        <f t="shared" si="5573"/>
        <v>0</v>
      </c>
      <c r="Z2861" s="43">
        <f t="shared" si="5574"/>
        <v>0</v>
      </c>
      <c r="AA2861" s="43">
        <f t="shared" si="5575"/>
        <v>0</v>
      </c>
      <c r="AB2861" s="43">
        <f t="shared" si="5576"/>
        <v>0</v>
      </c>
      <c r="AC2861" s="44">
        <f t="shared" si="5577"/>
        <v>0</v>
      </c>
      <c r="AD2861" s="44">
        <f t="shared" si="5578"/>
        <v>0</v>
      </c>
      <c r="AE2861" s="45" t="e">
        <f t="shared" si="5591"/>
        <v>#DIV/0!</v>
      </c>
      <c r="AF2861" s="46">
        <f t="shared" si="5579"/>
        <v>0</v>
      </c>
      <c r="AG2861" s="46">
        <f t="shared" si="5580"/>
        <v>0</v>
      </c>
      <c r="AH2861" s="47">
        <f t="shared" si="5581"/>
        <v>0</v>
      </c>
      <c r="AI2861" s="47">
        <f t="shared" si="5582"/>
        <v>0</v>
      </c>
      <c r="AJ2861" s="47">
        <f t="shared" si="5583"/>
        <v>0</v>
      </c>
      <c r="AK2861" s="47">
        <f t="shared" si="5584"/>
        <v>0</v>
      </c>
      <c r="AL2861" s="47">
        <f t="shared" si="5592"/>
        <v>0</v>
      </c>
      <c r="AM2861" s="47">
        <f t="shared" si="5593"/>
        <v>0</v>
      </c>
      <c r="AN2861" s="48" t="s">
        <v>36</v>
      </c>
      <c r="AO2861" s="1"/>
      <c r="AP2861" s="1"/>
      <c r="AQ2861" s="1"/>
      <c r="AR2861" s="1"/>
      <c r="AS2861" s="1"/>
    </row>
    <row r="2862" ht="31.5" hidden="1">
      <c r="B2862" s="41" t="s">
        <v>852</v>
      </c>
      <c r="C2862" s="41" t="s">
        <v>135</v>
      </c>
      <c r="D2862" s="41" t="s">
        <v>117</v>
      </c>
      <c r="E2862" s="26" t="str">
        <f t="shared" si="5499"/>
        <v>0603</v>
      </c>
      <c r="F2862" s="41" t="s">
        <v>262</v>
      </c>
      <c r="G2862" s="41" t="s">
        <v>53</v>
      </c>
      <c r="H2862" s="42" t="s">
        <v>54</v>
      </c>
      <c r="I2862" s="43">
        <f t="shared" si="5585"/>
        <v>0</v>
      </c>
      <c r="J2862" s="43">
        <f t="shared" si="5586"/>
        <v>0</v>
      </c>
      <c r="K2862" s="43">
        <f t="shared" si="5587"/>
        <v>0</v>
      </c>
      <c r="L2862" s="43">
        <f t="shared" si="5588"/>
        <v>0</v>
      </c>
      <c r="M2862" s="43">
        <f t="shared" si="5589"/>
        <v>0</v>
      </c>
      <c r="N2862" s="43">
        <f t="shared" si="5590"/>
        <v>0</v>
      </c>
      <c r="O2862" s="43">
        <f t="shared" si="5564"/>
        <v>0</v>
      </c>
      <c r="P2862" s="43">
        <f t="shared" si="5565"/>
        <v>0</v>
      </c>
      <c r="Q2862" s="43">
        <f t="shared" si="5566"/>
        <v>0</v>
      </c>
      <c r="R2862" s="43">
        <f t="shared" si="5567"/>
        <v>0</v>
      </c>
      <c r="S2862" s="43">
        <f t="shared" si="5568"/>
        <v>0</v>
      </c>
      <c r="T2862" s="43">
        <f t="shared" si="5569"/>
        <v>0</v>
      </c>
      <c r="U2862" s="43">
        <v>0</v>
      </c>
      <c r="V2862" s="43">
        <f t="shared" si="5500"/>
        <v>0</v>
      </c>
      <c r="W2862" s="43">
        <f t="shared" si="5571"/>
        <v>0</v>
      </c>
      <c r="X2862" s="43">
        <f t="shared" si="5572"/>
        <v>0</v>
      </c>
      <c r="Y2862" s="43">
        <f t="shared" si="5573"/>
        <v>0</v>
      </c>
      <c r="Z2862" s="43">
        <f t="shared" si="5574"/>
        <v>0</v>
      </c>
      <c r="AA2862" s="43">
        <f t="shared" si="5575"/>
        <v>0</v>
      </c>
      <c r="AB2862" s="43">
        <f t="shared" si="5576"/>
        <v>0</v>
      </c>
      <c r="AC2862" s="44">
        <f t="shared" si="5577"/>
        <v>0</v>
      </c>
      <c r="AD2862" s="44">
        <f t="shared" si="5578"/>
        <v>0</v>
      </c>
      <c r="AE2862" s="45" t="e">
        <f t="shared" si="5591"/>
        <v>#DIV/0!</v>
      </c>
      <c r="AF2862" s="46">
        <f t="shared" si="5579"/>
        <v>0</v>
      </c>
      <c r="AG2862" s="46">
        <f t="shared" si="5580"/>
        <v>0</v>
      </c>
      <c r="AH2862" s="47">
        <f t="shared" si="5581"/>
        <v>0</v>
      </c>
      <c r="AI2862" s="47">
        <f t="shared" si="5582"/>
        <v>0</v>
      </c>
      <c r="AJ2862" s="47">
        <f t="shared" si="5583"/>
        <v>0</v>
      </c>
      <c r="AK2862" s="47">
        <f t="shared" si="5584"/>
        <v>0</v>
      </c>
      <c r="AL2862" s="47">
        <f t="shared" si="5592"/>
        <v>0</v>
      </c>
      <c r="AM2862" s="47">
        <f t="shared" si="5593"/>
        <v>0</v>
      </c>
      <c r="AN2862" s="48" t="s">
        <v>36</v>
      </c>
      <c r="AO2862" s="1"/>
      <c r="AP2862" s="1"/>
      <c r="AQ2862" s="1"/>
      <c r="AR2862" s="1"/>
      <c r="AS2862" s="1"/>
    </row>
    <row r="2863" ht="31.5" hidden="1">
      <c r="B2863" s="41" t="s">
        <v>852</v>
      </c>
      <c r="C2863" s="41" t="s">
        <v>135</v>
      </c>
      <c r="D2863" s="41" t="s">
        <v>117</v>
      </c>
      <c r="E2863" s="26" t="str">
        <f t="shared" ref="E2863:E2926" si="5594">CONCATENATE(C2863,D2863)</f>
        <v>0603</v>
      </c>
      <c r="F2863" s="41" t="s">
        <v>262</v>
      </c>
      <c r="G2863" s="41" t="s">
        <v>55</v>
      </c>
      <c r="H2863" s="42" t="s">
        <v>56</v>
      </c>
      <c r="I2863" s="43"/>
      <c r="J2863" s="43"/>
      <c r="K2863" s="43"/>
      <c r="L2863" s="43"/>
      <c r="M2863" s="43"/>
      <c r="N2863" s="43"/>
      <c r="O2863" s="43">
        <v>0</v>
      </c>
      <c r="P2863" s="43">
        <v>0</v>
      </c>
      <c r="Q2863" s="43">
        <v>0</v>
      </c>
      <c r="R2863" s="43">
        <v>0</v>
      </c>
      <c r="S2863" s="43">
        <v>0</v>
      </c>
      <c r="T2863" s="43">
        <v>0</v>
      </c>
      <c r="U2863" s="43">
        <v>0</v>
      </c>
      <c r="V2863" s="43">
        <f t="shared" ref="V2863:V2926" si="5595">I2863+L2863+U2863+T2863+S2863+R2863+Q2863+P2863+O2863</f>
        <v>0</v>
      </c>
      <c r="W2863" s="43"/>
      <c r="X2863" s="43"/>
      <c r="Y2863" s="43"/>
      <c r="Z2863" s="43"/>
      <c r="AA2863" s="43"/>
      <c r="AB2863" s="43">
        <v>0</v>
      </c>
      <c r="AC2863" s="44">
        <v>0</v>
      </c>
      <c r="AD2863" s="44">
        <v>0</v>
      </c>
      <c r="AE2863" s="45" t="e">
        <f t="shared" si="5591"/>
        <v>#DIV/0!</v>
      </c>
      <c r="AF2863" s="46">
        <v>0</v>
      </c>
      <c r="AG2863" s="46">
        <v>0</v>
      </c>
      <c r="AH2863" s="47">
        <v>0</v>
      </c>
      <c r="AI2863" s="47">
        <v>0</v>
      </c>
      <c r="AJ2863" s="47">
        <v>0</v>
      </c>
      <c r="AK2863" s="47">
        <v>0</v>
      </c>
      <c r="AL2863" s="47">
        <f t="shared" si="5592"/>
        <v>0</v>
      </c>
      <c r="AM2863" s="47">
        <f t="shared" si="5593"/>
        <v>0</v>
      </c>
      <c r="AN2863" s="48" t="s">
        <v>36</v>
      </c>
      <c r="AO2863" s="1"/>
      <c r="AP2863" s="1"/>
      <c r="AQ2863" s="1"/>
      <c r="AR2863" s="1"/>
      <c r="AS2863" s="1"/>
    </row>
    <row r="2864" s="24" customFormat="1">
      <c r="B2864" s="25" t="s">
        <v>852</v>
      </c>
      <c r="C2864" s="25" t="s">
        <v>227</v>
      </c>
      <c r="D2864" s="25"/>
      <c r="E2864" s="32" t="str">
        <f t="shared" si="5594"/>
        <v>07</v>
      </c>
      <c r="F2864" s="25"/>
      <c r="G2864" s="25"/>
      <c r="H2864" s="27" t="s">
        <v>295</v>
      </c>
      <c r="I2864" s="28">
        <f t="shared" si="5585"/>
        <v>4792.6999999999998</v>
      </c>
      <c r="J2864" s="28">
        <f t="shared" si="5586"/>
        <v>4792.6999999999998</v>
      </c>
      <c r="K2864" s="28">
        <f t="shared" si="5587"/>
        <v>4792.6999999999998</v>
      </c>
      <c r="L2864" s="28">
        <f t="shared" si="5588"/>
        <v>0</v>
      </c>
      <c r="M2864" s="28">
        <f t="shared" si="5589"/>
        <v>0</v>
      </c>
      <c r="N2864" s="28">
        <f t="shared" si="5590"/>
        <v>0</v>
      </c>
      <c r="O2864" s="28">
        <f t="shared" si="5564"/>
        <v>0</v>
      </c>
      <c r="P2864" s="28">
        <f t="shared" si="5565"/>
        <v>0</v>
      </c>
      <c r="Q2864" s="28">
        <f t="shared" si="5566"/>
        <v>0</v>
      </c>
      <c r="R2864" s="28">
        <f t="shared" si="5567"/>
        <v>0</v>
      </c>
      <c r="S2864" s="28">
        <f t="shared" si="5568"/>
        <v>0</v>
      </c>
      <c r="T2864" s="28">
        <f t="shared" si="5569"/>
        <v>0</v>
      </c>
      <c r="U2864" s="28">
        <v>0</v>
      </c>
      <c r="V2864" s="28">
        <f t="shared" si="5595"/>
        <v>4792.6999999999998</v>
      </c>
      <c r="W2864" s="28">
        <f t="shared" si="5571"/>
        <v>0</v>
      </c>
      <c r="X2864" s="28">
        <f t="shared" si="5572"/>
        <v>0</v>
      </c>
      <c r="Y2864" s="28">
        <f t="shared" si="5573"/>
        <v>0</v>
      </c>
      <c r="Z2864" s="28">
        <f t="shared" si="5574"/>
        <v>0</v>
      </c>
      <c r="AA2864" s="28">
        <f t="shared" si="5575"/>
        <v>0</v>
      </c>
      <c r="AB2864" s="28">
        <f t="shared" si="5576"/>
        <v>4792.6951499999996</v>
      </c>
      <c r="AC2864" s="29">
        <f t="shared" si="5577"/>
        <v>4792.6999999999998</v>
      </c>
      <c r="AD2864" s="29">
        <f t="shared" si="5578"/>
        <v>4792.6951499999996</v>
      </c>
      <c r="AE2864" s="30">
        <f t="shared" si="5591"/>
        <v>99.999898804431737</v>
      </c>
      <c r="AF2864" s="28">
        <f t="shared" si="5579"/>
        <v>4792.6999999999998</v>
      </c>
      <c r="AG2864" s="28">
        <f t="shared" si="5580"/>
        <v>0</v>
      </c>
      <c r="AH2864" s="28">
        <f t="shared" si="5581"/>
        <v>0</v>
      </c>
      <c r="AI2864" s="28">
        <f t="shared" si="5582"/>
        <v>0</v>
      </c>
      <c r="AJ2864" s="28">
        <f t="shared" si="5583"/>
        <v>0</v>
      </c>
      <c r="AK2864" s="28">
        <f t="shared" si="5584"/>
        <v>0</v>
      </c>
      <c r="AL2864" s="28">
        <f t="shared" si="5592"/>
        <v>4792.6999999999998</v>
      </c>
      <c r="AM2864" s="28">
        <f t="shared" si="5593"/>
        <v>0</v>
      </c>
      <c r="AN2864" s="2"/>
      <c r="AO2864" s="24"/>
      <c r="AP2864" s="24"/>
      <c r="AQ2864" s="24"/>
      <c r="AR2864" s="24"/>
      <c r="AS2864" s="24"/>
    </row>
    <row r="2865" s="33" customFormat="1">
      <c r="B2865" s="34" t="s">
        <v>852</v>
      </c>
      <c r="C2865" s="34" t="s">
        <v>227</v>
      </c>
      <c r="D2865" s="34" t="s">
        <v>227</v>
      </c>
      <c r="E2865" s="35" t="str">
        <f t="shared" si="5594"/>
        <v>0707</v>
      </c>
      <c r="F2865" s="34"/>
      <c r="G2865" s="34"/>
      <c r="H2865" s="36" t="s">
        <v>336</v>
      </c>
      <c r="I2865" s="37">
        <f>I2866+I2872</f>
        <v>4792.6999999999998</v>
      </c>
      <c r="J2865" s="37">
        <f>J2866+J2872</f>
        <v>4792.6999999999998</v>
      </c>
      <c r="K2865" s="37">
        <f>K2866+K2872</f>
        <v>4792.6999999999998</v>
      </c>
      <c r="L2865" s="37">
        <f>L2866+L2872</f>
        <v>0</v>
      </c>
      <c r="M2865" s="37">
        <f>M2866+M2872</f>
        <v>0</v>
      </c>
      <c r="N2865" s="37">
        <f>N2866+N2872</f>
        <v>0</v>
      </c>
      <c r="O2865" s="37">
        <f>O2866+O2872</f>
        <v>0</v>
      </c>
      <c r="P2865" s="37">
        <f>P2866+P2872</f>
        <v>0</v>
      </c>
      <c r="Q2865" s="37">
        <f>Q2866+Q2872</f>
        <v>0</v>
      </c>
      <c r="R2865" s="37">
        <f>R2866+R2872</f>
        <v>0</v>
      </c>
      <c r="S2865" s="37">
        <f>S2866+S2872</f>
        <v>0</v>
      </c>
      <c r="T2865" s="37">
        <f>T2866+T2872</f>
        <v>0</v>
      </c>
      <c r="U2865" s="37">
        <v>0</v>
      </c>
      <c r="V2865" s="37">
        <f t="shared" si="5595"/>
        <v>4792.6999999999998</v>
      </c>
      <c r="W2865" s="37">
        <f>W2866+W2872</f>
        <v>0</v>
      </c>
      <c r="X2865" s="37">
        <f>X2866+X2872</f>
        <v>0</v>
      </c>
      <c r="Y2865" s="37">
        <f>Y2866+Y2872</f>
        <v>0</v>
      </c>
      <c r="Z2865" s="37">
        <f>Z2866+Z2872</f>
        <v>0</v>
      </c>
      <c r="AA2865" s="37">
        <f>AA2866+AA2872</f>
        <v>0</v>
      </c>
      <c r="AB2865" s="37">
        <f>AB2866+AB2872</f>
        <v>4792.6951499999996</v>
      </c>
      <c r="AC2865" s="38">
        <f>AC2866+AC2872</f>
        <v>4792.6999999999998</v>
      </c>
      <c r="AD2865" s="38">
        <f>AD2866+AD2872</f>
        <v>4792.6951499999996</v>
      </c>
      <c r="AE2865" s="39">
        <f t="shared" si="5591"/>
        <v>99.999898804431737</v>
      </c>
      <c r="AF2865" s="37">
        <f>AF2866+AF2872</f>
        <v>4792.6999999999998</v>
      </c>
      <c r="AG2865" s="37">
        <f>AG2866+AG2872</f>
        <v>0</v>
      </c>
      <c r="AH2865" s="37">
        <f>AH2866+AH2872</f>
        <v>0</v>
      </c>
      <c r="AI2865" s="37">
        <f>AI2866+AI2872</f>
        <v>0</v>
      </c>
      <c r="AJ2865" s="37">
        <f>AJ2866+AJ2872</f>
        <v>0</v>
      </c>
      <c r="AK2865" s="37">
        <f>AK2866+AK2872</f>
        <v>0</v>
      </c>
      <c r="AL2865" s="37">
        <f t="shared" si="5592"/>
        <v>4792.6999999999998</v>
      </c>
      <c r="AM2865" s="37">
        <f t="shared" si="5593"/>
        <v>0</v>
      </c>
      <c r="AN2865" s="40"/>
      <c r="AO2865" s="33"/>
      <c r="AP2865" s="33"/>
      <c r="AQ2865" s="33"/>
      <c r="AR2865" s="33"/>
      <c r="AS2865" s="33"/>
    </row>
    <row r="2866">
      <c r="B2866" s="41" t="s">
        <v>852</v>
      </c>
      <c r="C2866" s="41" t="s">
        <v>227</v>
      </c>
      <c r="D2866" s="41" t="s">
        <v>227</v>
      </c>
      <c r="E2866" s="26" t="str">
        <f t="shared" si="5594"/>
        <v>0707</v>
      </c>
      <c r="F2866" s="41" t="s">
        <v>359</v>
      </c>
      <c r="G2866" s="41"/>
      <c r="H2866" s="42" t="s">
        <v>360</v>
      </c>
      <c r="I2866" s="43">
        <f t="shared" ref="I2866:I2878" si="5596">I2867</f>
        <v>4544.6999999999998</v>
      </c>
      <c r="J2866" s="43">
        <f t="shared" ref="J2866:J2878" si="5597">J2867</f>
        <v>4544.6999999999998</v>
      </c>
      <c r="K2866" s="43">
        <f t="shared" ref="K2866:K2878" si="5598">K2867</f>
        <v>4544.6999999999998</v>
      </c>
      <c r="L2866" s="43">
        <f t="shared" ref="L2866:L2878" si="5599">L2867</f>
        <v>0</v>
      </c>
      <c r="M2866" s="43">
        <f t="shared" ref="M2866:M2878" si="5600">M2867</f>
        <v>0</v>
      </c>
      <c r="N2866" s="43">
        <f t="shared" ref="N2866:N2878" si="5601">N2867</f>
        <v>0</v>
      </c>
      <c r="O2866" s="43">
        <f t="shared" ref="O2866:O2878" si="5602">O2867</f>
        <v>0</v>
      </c>
      <c r="P2866" s="43">
        <f t="shared" ref="P2866:P2878" si="5603">P2867</f>
        <v>0</v>
      </c>
      <c r="Q2866" s="43">
        <f t="shared" ref="Q2866:Q2878" si="5604">Q2867</f>
        <v>0</v>
      </c>
      <c r="R2866" s="43">
        <f t="shared" ref="R2866:R2878" si="5605">R2867</f>
        <v>0</v>
      </c>
      <c r="S2866" s="43">
        <f t="shared" ref="S2866:S2878" si="5606">S2867</f>
        <v>0</v>
      </c>
      <c r="T2866" s="43">
        <f t="shared" ref="T2866:T2878" si="5607">T2867</f>
        <v>0</v>
      </c>
      <c r="U2866" s="43">
        <v>0</v>
      </c>
      <c r="V2866" s="43">
        <f t="shared" si="5595"/>
        <v>4544.6999999999998</v>
      </c>
      <c r="W2866" s="43">
        <f t="shared" ref="W2866:W2878" si="5608">W2867</f>
        <v>0</v>
      </c>
      <c r="X2866" s="43">
        <f t="shared" ref="X2866:X2878" si="5609">X2867</f>
        <v>0</v>
      </c>
      <c r="Y2866" s="43">
        <f t="shared" ref="Y2866:Y2878" si="5610">Y2867</f>
        <v>0</v>
      </c>
      <c r="Z2866" s="43">
        <f t="shared" ref="Z2866:Z2878" si="5611">Z2867</f>
        <v>0</v>
      </c>
      <c r="AA2866" s="43">
        <f t="shared" ref="AA2866:AA2878" si="5612">AA2867</f>
        <v>0</v>
      </c>
      <c r="AB2866" s="43">
        <f t="shared" ref="AB2866:AB2878" si="5613">AB2867</f>
        <v>4544.6951499999996</v>
      </c>
      <c r="AC2866" s="44">
        <f t="shared" ref="AC2866:AC2878" si="5614">AC2867</f>
        <v>4544.6999999999998</v>
      </c>
      <c r="AD2866" s="44">
        <f t="shared" ref="AD2866:AD2878" si="5615">AD2867</f>
        <v>4544.6951499999996</v>
      </c>
      <c r="AE2866" s="45">
        <f t="shared" si="5591"/>
        <v>99.999893282284859</v>
      </c>
      <c r="AF2866" s="43">
        <f t="shared" ref="AF2866:AF2878" si="5616">AF2867</f>
        <v>4544.6999999999998</v>
      </c>
      <c r="AG2866" s="43">
        <f t="shared" ref="AG2866:AG2878" si="5617">AG2867</f>
        <v>0</v>
      </c>
      <c r="AH2866" s="43">
        <f t="shared" ref="AH2866:AH2878" si="5618">AH2867</f>
        <v>0</v>
      </c>
      <c r="AI2866" s="43">
        <f t="shared" ref="AI2866:AI2878" si="5619">AI2867</f>
        <v>0</v>
      </c>
      <c r="AJ2866" s="43">
        <f t="shared" ref="AJ2866:AJ2878" si="5620">AJ2867</f>
        <v>0</v>
      </c>
      <c r="AK2866" s="43">
        <f t="shared" ref="AK2866:AK2878" si="5621">AK2867</f>
        <v>0</v>
      </c>
      <c r="AL2866" s="43">
        <f t="shared" si="5592"/>
        <v>4544.6999999999998</v>
      </c>
      <c r="AM2866" s="43">
        <f t="shared" si="5593"/>
        <v>0</v>
      </c>
      <c r="AN2866" s="2"/>
      <c r="AO2866" s="1"/>
      <c r="AP2866" s="1"/>
      <c r="AQ2866" s="1"/>
      <c r="AR2866" s="1"/>
      <c r="AS2866" s="1"/>
    </row>
    <row r="2867" ht="47.25">
      <c r="B2867" s="41" t="s">
        <v>852</v>
      </c>
      <c r="C2867" s="41" t="s">
        <v>227</v>
      </c>
      <c r="D2867" s="41" t="s">
        <v>227</v>
      </c>
      <c r="E2867" s="26" t="str">
        <f t="shared" si="5594"/>
        <v>0707</v>
      </c>
      <c r="F2867" s="41" t="s">
        <v>375</v>
      </c>
      <c r="G2867" s="41"/>
      <c r="H2867" s="42" t="s">
        <v>376</v>
      </c>
      <c r="I2867" s="43">
        <f t="shared" si="5596"/>
        <v>4544.6999999999998</v>
      </c>
      <c r="J2867" s="43">
        <f t="shared" si="5597"/>
        <v>4544.6999999999998</v>
      </c>
      <c r="K2867" s="43">
        <f t="shared" si="5598"/>
        <v>4544.6999999999998</v>
      </c>
      <c r="L2867" s="43">
        <f t="shared" si="5599"/>
        <v>0</v>
      </c>
      <c r="M2867" s="43">
        <f t="shared" si="5600"/>
        <v>0</v>
      </c>
      <c r="N2867" s="43">
        <f t="shared" si="5601"/>
        <v>0</v>
      </c>
      <c r="O2867" s="43">
        <f t="shared" si="5602"/>
        <v>0</v>
      </c>
      <c r="P2867" s="43">
        <f t="shared" si="5603"/>
        <v>0</v>
      </c>
      <c r="Q2867" s="43">
        <f t="shared" si="5604"/>
        <v>0</v>
      </c>
      <c r="R2867" s="43">
        <f t="shared" si="5605"/>
        <v>0</v>
      </c>
      <c r="S2867" s="43">
        <f t="shared" si="5606"/>
        <v>0</v>
      </c>
      <c r="T2867" s="43">
        <f t="shared" si="5607"/>
        <v>0</v>
      </c>
      <c r="U2867" s="43">
        <v>0</v>
      </c>
      <c r="V2867" s="43">
        <f t="shared" si="5595"/>
        <v>4544.6999999999998</v>
      </c>
      <c r="W2867" s="43">
        <f t="shared" si="5608"/>
        <v>0</v>
      </c>
      <c r="X2867" s="43">
        <f t="shared" si="5609"/>
        <v>0</v>
      </c>
      <c r="Y2867" s="43">
        <f t="shared" si="5610"/>
        <v>0</v>
      </c>
      <c r="Z2867" s="43">
        <f t="shared" si="5611"/>
        <v>0</v>
      </c>
      <c r="AA2867" s="43">
        <f t="shared" si="5612"/>
        <v>0</v>
      </c>
      <c r="AB2867" s="43">
        <f t="shared" si="5613"/>
        <v>4544.6951499999996</v>
      </c>
      <c r="AC2867" s="44">
        <f t="shared" si="5614"/>
        <v>4544.6999999999998</v>
      </c>
      <c r="AD2867" s="44">
        <f t="shared" si="5615"/>
        <v>4544.6951499999996</v>
      </c>
      <c r="AE2867" s="45">
        <f t="shared" si="5591"/>
        <v>99.999893282284859</v>
      </c>
      <c r="AF2867" s="43">
        <f t="shared" si="5616"/>
        <v>4544.6999999999998</v>
      </c>
      <c r="AG2867" s="43">
        <f t="shared" si="5617"/>
        <v>0</v>
      </c>
      <c r="AH2867" s="43">
        <f t="shared" si="5618"/>
        <v>0</v>
      </c>
      <c r="AI2867" s="43">
        <f t="shared" si="5619"/>
        <v>0</v>
      </c>
      <c r="AJ2867" s="43">
        <f t="shared" si="5620"/>
        <v>0</v>
      </c>
      <c r="AK2867" s="43">
        <f t="shared" si="5621"/>
        <v>0</v>
      </c>
      <c r="AL2867" s="43">
        <f t="shared" si="5592"/>
        <v>4544.6999999999998</v>
      </c>
      <c r="AM2867" s="43">
        <f t="shared" si="5593"/>
        <v>0</v>
      </c>
      <c r="AN2867" s="2"/>
      <c r="AO2867" s="1"/>
      <c r="AP2867" s="1"/>
      <c r="AQ2867" s="1"/>
      <c r="AR2867" s="1"/>
      <c r="AS2867" s="1"/>
    </row>
    <row r="2868" ht="31.5">
      <c r="B2868" s="41" t="s">
        <v>852</v>
      </c>
      <c r="C2868" s="41" t="s">
        <v>227</v>
      </c>
      <c r="D2868" s="41" t="s">
        <v>227</v>
      </c>
      <c r="E2868" s="26" t="str">
        <f t="shared" si="5594"/>
        <v>0707</v>
      </c>
      <c r="F2868" s="41" t="s">
        <v>377</v>
      </c>
      <c r="G2868" s="41"/>
      <c r="H2868" s="42" t="s">
        <v>378</v>
      </c>
      <c r="I2868" s="43">
        <f t="shared" si="5596"/>
        <v>4544.6999999999998</v>
      </c>
      <c r="J2868" s="43">
        <f t="shared" si="5597"/>
        <v>4544.6999999999998</v>
      </c>
      <c r="K2868" s="43">
        <f t="shared" si="5598"/>
        <v>4544.6999999999998</v>
      </c>
      <c r="L2868" s="43">
        <f t="shared" si="5599"/>
        <v>0</v>
      </c>
      <c r="M2868" s="43">
        <f t="shared" si="5600"/>
        <v>0</v>
      </c>
      <c r="N2868" s="43">
        <f t="shared" si="5601"/>
        <v>0</v>
      </c>
      <c r="O2868" s="43">
        <f t="shared" si="5602"/>
        <v>0</v>
      </c>
      <c r="P2868" s="43">
        <f t="shared" si="5603"/>
        <v>0</v>
      </c>
      <c r="Q2868" s="43">
        <f t="shared" si="5604"/>
        <v>0</v>
      </c>
      <c r="R2868" s="43">
        <f t="shared" si="5605"/>
        <v>0</v>
      </c>
      <c r="S2868" s="43">
        <f t="shared" si="5606"/>
        <v>0</v>
      </c>
      <c r="T2868" s="43">
        <f t="shared" si="5607"/>
        <v>0</v>
      </c>
      <c r="U2868" s="43">
        <v>0</v>
      </c>
      <c r="V2868" s="43">
        <f t="shared" si="5595"/>
        <v>4544.6999999999998</v>
      </c>
      <c r="W2868" s="43">
        <f t="shared" si="5608"/>
        <v>0</v>
      </c>
      <c r="X2868" s="43">
        <f t="shared" si="5609"/>
        <v>0</v>
      </c>
      <c r="Y2868" s="43">
        <f t="shared" si="5610"/>
        <v>0</v>
      </c>
      <c r="Z2868" s="43">
        <f t="shared" si="5611"/>
        <v>0</v>
      </c>
      <c r="AA2868" s="43">
        <f t="shared" si="5612"/>
        <v>0</v>
      </c>
      <c r="AB2868" s="43">
        <f t="shared" si="5613"/>
        <v>4544.6951499999996</v>
      </c>
      <c r="AC2868" s="44">
        <f t="shared" si="5614"/>
        <v>4544.6999999999998</v>
      </c>
      <c r="AD2868" s="44">
        <f t="shared" si="5615"/>
        <v>4544.6951499999996</v>
      </c>
      <c r="AE2868" s="45">
        <f t="shared" si="5591"/>
        <v>99.999893282284859</v>
      </c>
      <c r="AF2868" s="43">
        <f t="shared" si="5616"/>
        <v>4544.6999999999998</v>
      </c>
      <c r="AG2868" s="43">
        <f t="shared" si="5617"/>
        <v>0</v>
      </c>
      <c r="AH2868" s="43">
        <f t="shared" si="5618"/>
        <v>0</v>
      </c>
      <c r="AI2868" s="43">
        <f t="shared" si="5619"/>
        <v>0</v>
      </c>
      <c r="AJ2868" s="43">
        <f t="shared" si="5620"/>
        <v>0</v>
      </c>
      <c r="AK2868" s="43">
        <f t="shared" si="5621"/>
        <v>0</v>
      </c>
      <c r="AL2868" s="43">
        <f t="shared" si="5592"/>
        <v>4544.6999999999998</v>
      </c>
      <c r="AM2868" s="43">
        <f t="shared" si="5593"/>
        <v>0</v>
      </c>
      <c r="AN2868" s="2"/>
      <c r="AR2868" s="1"/>
      <c r="AS2868" s="1"/>
    </row>
    <row r="2869" ht="63">
      <c r="B2869" s="41" t="s">
        <v>852</v>
      </c>
      <c r="C2869" s="41" t="s">
        <v>227</v>
      </c>
      <c r="D2869" s="41" t="s">
        <v>227</v>
      </c>
      <c r="E2869" s="26" t="str">
        <f t="shared" si="5594"/>
        <v>0707</v>
      </c>
      <c r="F2869" s="41" t="s">
        <v>823</v>
      </c>
      <c r="G2869" s="41"/>
      <c r="H2869" s="42" t="s">
        <v>824</v>
      </c>
      <c r="I2869" s="43">
        <f t="shared" si="5596"/>
        <v>4544.6999999999998</v>
      </c>
      <c r="J2869" s="43">
        <f t="shared" si="5597"/>
        <v>4544.6999999999998</v>
      </c>
      <c r="K2869" s="43">
        <f t="shared" si="5598"/>
        <v>4544.6999999999998</v>
      </c>
      <c r="L2869" s="43">
        <f t="shared" si="5599"/>
        <v>0</v>
      </c>
      <c r="M2869" s="43">
        <f t="shared" si="5600"/>
        <v>0</v>
      </c>
      <c r="N2869" s="43">
        <f t="shared" si="5601"/>
        <v>0</v>
      </c>
      <c r="O2869" s="43">
        <f t="shared" si="5602"/>
        <v>0</v>
      </c>
      <c r="P2869" s="43">
        <f t="shared" si="5603"/>
        <v>0</v>
      </c>
      <c r="Q2869" s="43">
        <f t="shared" si="5604"/>
        <v>0</v>
      </c>
      <c r="R2869" s="43">
        <f t="shared" si="5605"/>
        <v>0</v>
      </c>
      <c r="S2869" s="43">
        <f t="shared" si="5606"/>
        <v>0</v>
      </c>
      <c r="T2869" s="43">
        <f t="shared" si="5607"/>
        <v>0</v>
      </c>
      <c r="U2869" s="43">
        <v>0</v>
      </c>
      <c r="V2869" s="43">
        <f t="shared" si="5595"/>
        <v>4544.6999999999998</v>
      </c>
      <c r="W2869" s="43">
        <f t="shared" si="5608"/>
        <v>0</v>
      </c>
      <c r="X2869" s="43">
        <f t="shared" si="5609"/>
        <v>0</v>
      </c>
      <c r="Y2869" s="43">
        <f t="shared" si="5610"/>
        <v>0</v>
      </c>
      <c r="Z2869" s="43">
        <f t="shared" si="5611"/>
        <v>0</v>
      </c>
      <c r="AA2869" s="43">
        <f t="shared" si="5612"/>
        <v>0</v>
      </c>
      <c r="AB2869" s="43">
        <f t="shared" si="5613"/>
        <v>4544.6951499999996</v>
      </c>
      <c r="AC2869" s="44">
        <f t="shared" si="5614"/>
        <v>4544.6999999999998</v>
      </c>
      <c r="AD2869" s="44">
        <f t="shared" si="5615"/>
        <v>4544.6951499999996</v>
      </c>
      <c r="AE2869" s="45">
        <f t="shared" si="5591"/>
        <v>99.999893282284859</v>
      </c>
      <c r="AF2869" s="43">
        <f t="shared" si="5616"/>
        <v>4544.6999999999998</v>
      </c>
      <c r="AG2869" s="43">
        <f t="shared" si="5617"/>
        <v>0</v>
      </c>
      <c r="AH2869" s="43">
        <f t="shared" si="5618"/>
        <v>0</v>
      </c>
      <c r="AI2869" s="43">
        <f t="shared" si="5619"/>
        <v>0</v>
      </c>
      <c r="AJ2869" s="43">
        <f t="shared" si="5620"/>
        <v>0</v>
      </c>
      <c r="AK2869" s="43">
        <f t="shared" si="5621"/>
        <v>0</v>
      </c>
      <c r="AL2869" s="43">
        <f t="shared" si="5592"/>
        <v>4544.6999999999998</v>
      </c>
      <c r="AM2869" s="43">
        <f t="shared" si="5593"/>
        <v>0</v>
      </c>
      <c r="AN2869" s="2"/>
      <c r="AO2869" s="1"/>
      <c r="AP2869" s="1"/>
      <c r="AQ2869" s="1"/>
      <c r="AR2869" s="1"/>
      <c r="AS2869" s="1"/>
    </row>
    <row r="2870" ht="31.5">
      <c r="B2870" s="41" t="s">
        <v>852</v>
      </c>
      <c r="C2870" s="41" t="s">
        <v>227</v>
      </c>
      <c r="D2870" s="41" t="s">
        <v>227</v>
      </c>
      <c r="E2870" s="26" t="str">
        <f t="shared" si="5594"/>
        <v>0707</v>
      </c>
      <c r="F2870" s="41" t="s">
        <v>823</v>
      </c>
      <c r="G2870" s="41" t="s">
        <v>177</v>
      </c>
      <c r="H2870" s="42" t="s">
        <v>178</v>
      </c>
      <c r="I2870" s="43">
        <f t="shared" si="5596"/>
        <v>4544.6999999999998</v>
      </c>
      <c r="J2870" s="43">
        <f t="shared" si="5597"/>
        <v>4544.6999999999998</v>
      </c>
      <c r="K2870" s="43">
        <f t="shared" si="5598"/>
        <v>4544.6999999999998</v>
      </c>
      <c r="L2870" s="43">
        <f t="shared" si="5599"/>
        <v>0</v>
      </c>
      <c r="M2870" s="43">
        <f t="shared" si="5600"/>
        <v>0</v>
      </c>
      <c r="N2870" s="43">
        <f t="shared" si="5601"/>
        <v>0</v>
      </c>
      <c r="O2870" s="43">
        <f t="shared" si="5602"/>
        <v>0</v>
      </c>
      <c r="P2870" s="43">
        <f t="shared" si="5603"/>
        <v>0</v>
      </c>
      <c r="Q2870" s="43">
        <f t="shared" si="5604"/>
        <v>0</v>
      </c>
      <c r="R2870" s="43">
        <f t="shared" si="5605"/>
        <v>0</v>
      </c>
      <c r="S2870" s="43">
        <f t="shared" si="5606"/>
        <v>0</v>
      </c>
      <c r="T2870" s="43">
        <f t="shared" si="5607"/>
        <v>0</v>
      </c>
      <c r="U2870" s="43">
        <v>0</v>
      </c>
      <c r="V2870" s="43">
        <f t="shared" si="5595"/>
        <v>4544.6999999999998</v>
      </c>
      <c r="W2870" s="43">
        <f t="shared" si="5608"/>
        <v>0</v>
      </c>
      <c r="X2870" s="43">
        <f t="shared" si="5609"/>
        <v>0</v>
      </c>
      <c r="Y2870" s="43">
        <f t="shared" si="5610"/>
        <v>0</v>
      </c>
      <c r="Z2870" s="43">
        <f t="shared" si="5611"/>
        <v>0</v>
      </c>
      <c r="AA2870" s="43">
        <f t="shared" si="5612"/>
        <v>0</v>
      </c>
      <c r="AB2870" s="43">
        <f t="shared" si="5613"/>
        <v>4544.6951499999996</v>
      </c>
      <c r="AC2870" s="44">
        <f t="shared" si="5614"/>
        <v>4544.6999999999998</v>
      </c>
      <c r="AD2870" s="44">
        <f t="shared" si="5615"/>
        <v>4544.6951499999996</v>
      </c>
      <c r="AE2870" s="45">
        <f t="shared" si="5591"/>
        <v>99.999893282284859</v>
      </c>
      <c r="AF2870" s="43">
        <f t="shared" si="5616"/>
        <v>4544.6999999999998</v>
      </c>
      <c r="AG2870" s="43">
        <f t="shared" si="5617"/>
        <v>0</v>
      </c>
      <c r="AH2870" s="43">
        <f t="shared" si="5618"/>
        <v>0</v>
      </c>
      <c r="AI2870" s="43">
        <f t="shared" si="5619"/>
        <v>0</v>
      </c>
      <c r="AJ2870" s="43">
        <f t="shared" si="5620"/>
        <v>0</v>
      </c>
      <c r="AK2870" s="43">
        <f t="shared" si="5621"/>
        <v>0</v>
      </c>
      <c r="AL2870" s="43">
        <f t="shared" si="5592"/>
        <v>4544.6999999999998</v>
      </c>
      <c r="AM2870" s="43">
        <f t="shared" si="5593"/>
        <v>0</v>
      </c>
      <c r="AN2870" s="2"/>
      <c r="AO2870" s="1"/>
      <c r="AP2870" s="1"/>
      <c r="AQ2870" s="1"/>
      <c r="AR2870" s="1"/>
      <c r="AS2870" s="1"/>
    </row>
    <row r="2871" ht="63">
      <c r="B2871" s="41" t="s">
        <v>852</v>
      </c>
      <c r="C2871" s="41" t="s">
        <v>227</v>
      </c>
      <c r="D2871" s="41" t="s">
        <v>227</v>
      </c>
      <c r="E2871" s="26" t="str">
        <f t="shared" si="5594"/>
        <v>0707</v>
      </c>
      <c r="F2871" s="41" t="s">
        <v>823</v>
      </c>
      <c r="G2871" s="41" t="s">
        <v>373</v>
      </c>
      <c r="H2871" s="42" t="s">
        <v>374</v>
      </c>
      <c r="I2871" s="43">
        <v>4544.6999999999998</v>
      </c>
      <c r="J2871" s="43">
        <v>4544.6999999999998</v>
      </c>
      <c r="K2871" s="43">
        <v>4544.6999999999998</v>
      </c>
      <c r="L2871" s="43"/>
      <c r="M2871" s="43"/>
      <c r="N2871" s="43"/>
      <c r="O2871" s="43">
        <v>0</v>
      </c>
      <c r="P2871" s="43">
        <v>0</v>
      </c>
      <c r="Q2871" s="43">
        <v>0</v>
      </c>
      <c r="R2871" s="43">
        <v>0</v>
      </c>
      <c r="S2871" s="43">
        <v>0</v>
      </c>
      <c r="T2871" s="43">
        <v>0</v>
      </c>
      <c r="U2871" s="43">
        <v>0</v>
      </c>
      <c r="V2871" s="43">
        <f t="shared" si="5595"/>
        <v>4544.6999999999998</v>
      </c>
      <c r="W2871" s="43"/>
      <c r="X2871" s="43"/>
      <c r="Y2871" s="43"/>
      <c r="Z2871" s="43"/>
      <c r="AA2871" s="43"/>
      <c r="AB2871" s="43">
        <v>4544.6951499999996</v>
      </c>
      <c r="AC2871" s="44">
        <v>4544.6999999999998</v>
      </c>
      <c r="AD2871" s="44">
        <v>4544.6951499999996</v>
      </c>
      <c r="AE2871" s="45">
        <f t="shared" si="5591"/>
        <v>99.999893282284859</v>
      </c>
      <c r="AF2871" s="43">
        <v>4544.6999999999998</v>
      </c>
      <c r="AG2871" s="43">
        <v>0</v>
      </c>
      <c r="AH2871" s="43">
        <v>0</v>
      </c>
      <c r="AI2871" s="43">
        <v>0</v>
      </c>
      <c r="AJ2871" s="43">
        <v>0</v>
      </c>
      <c r="AK2871" s="43">
        <v>0</v>
      </c>
      <c r="AL2871" s="43">
        <f t="shared" si="5592"/>
        <v>4544.6999999999998</v>
      </c>
      <c r="AM2871" s="43">
        <f t="shared" si="5593"/>
        <v>0</v>
      </c>
      <c r="AN2871" s="19"/>
      <c r="AO2871" s="1"/>
      <c r="AP2871" s="1"/>
      <c r="AQ2871" s="1"/>
      <c r="AR2871" s="1"/>
      <c r="AS2871" s="1"/>
    </row>
    <row r="2872" ht="47.25">
      <c r="B2872" s="41" t="s">
        <v>852</v>
      </c>
      <c r="C2872" s="41" t="s">
        <v>227</v>
      </c>
      <c r="D2872" s="41" t="s">
        <v>227</v>
      </c>
      <c r="E2872" s="26" t="str">
        <f t="shared" si="5594"/>
        <v>0707</v>
      </c>
      <c r="F2872" s="41" t="s">
        <v>328</v>
      </c>
      <c r="G2872" s="41"/>
      <c r="H2872" s="42" t="s">
        <v>329</v>
      </c>
      <c r="I2872" s="43">
        <f t="shared" si="5596"/>
        <v>248</v>
      </c>
      <c r="J2872" s="43">
        <f t="shared" si="5597"/>
        <v>248</v>
      </c>
      <c r="K2872" s="43">
        <f t="shared" si="5598"/>
        <v>248</v>
      </c>
      <c r="L2872" s="43">
        <f t="shared" si="5599"/>
        <v>0</v>
      </c>
      <c r="M2872" s="43">
        <f t="shared" si="5600"/>
        <v>0</v>
      </c>
      <c r="N2872" s="43">
        <f t="shared" si="5601"/>
        <v>0</v>
      </c>
      <c r="O2872" s="43">
        <f t="shared" si="5602"/>
        <v>0</v>
      </c>
      <c r="P2872" s="43">
        <f t="shared" si="5603"/>
        <v>0</v>
      </c>
      <c r="Q2872" s="43">
        <f t="shared" si="5604"/>
        <v>0</v>
      </c>
      <c r="R2872" s="43">
        <f t="shared" si="5605"/>
        <v>0</v>
      </c>
      <c r="S2872" s="43">
        <f t="shared" si="5606"/>
        <v>0</v>
      </c>
      <c r="T2872" s="43">
        <f t="shared" si="5607"/>
        <v>0</v>
      </c>
      <c r="U2872" s="43">
        <v>0</v>
      </c>
      <c r="V2872" s="43">
        <f t="shared" si="5595"/>
        <v>248</v>
      </c>
      <c r="W2872" s="43">
        <f t="shared" si="5608"/>
        <v>0</v>
      </c>
      <c r="X2872" s="43">
        <f t="shared" si="5609"/>
        <v>0</v>
      </c>
      <c r="Y2872" s="43">
        <f t="shared" si="5610"/>
        <v>0</v>
      </c>
      <c r="Z2872" s="43">
        <f t="shared" si="5611"/>
        <v>0</v>
      </c>
      <c r="AA2872" s="43">
        <f t="shared" si="5612"/>
        <v>0</v>
      </c>
      <c r="AB2872" s="43">
        <f t="shared" si="5613"/>
        <v>248</v>
      </c>
      <c r="AC2872" s="44">
        <f t="shared" si="5614"/>
        <v>248</v>
      </c>
      <c r="AD2872" s="44">
        <f t="shared" si="5615"/>
        <v>248</v>
      </c>
      <c r="AE2872" s="45">
        <f t="shared" si="5591"/>
        <v>100</v>
      </c>
      <c r="AF2872" s="43">
        <f t="shared" si="5616"/>
        <v>248</v>
      </c>
      <c r="AG2872" s="43">
        <f t="shared" si="5617"/>
        <v>0</v>
      </c>
      <c r="AH2872" s="43">
        <f t="shared" si="5618"/>
        <v>0</v>
      </c>
      <c r="AI2872" s="43">
        <f t="shared" si="5619"/>
        <v>0</v>
      </c>
      <c r="AJ2872" s="43">
        <f t="shared" si="5620"/>
        <v>0</v>
      </c>
      <c r="AK2872" s="43">
        <f t="shared" si="5621"/>
        <v>0</v>
      </c>
      <c r="AL2872" s="43">
        <f t="shared" si="5592"/>
        <v>248</v>
      </c>
      <c r="AM2872" s="43">
        <f t="shared" si="5593"/>
        <v>0</v>
      </c>
      <c r="AN2872" s="2"/>
      <c r="AO2872" s="1"/>
      <c r="AP2872" s="1"/>
      <c r="AQ2872" s="1"/>
      <c r="AR2872" s="1"/>
      <c r="AS2872" s="1"/>
    </row>
    <row r="2873" ht="31.5">
      <c r="B2873" s="41" t="s">
        <v>852</v>
      </c>
      <c r="C2873" s="41" t="s">
        <v>227</v>
      </c>
      <c r="D2873" s="41" t="s">
        <v>227</v>
      </c>
      <c r="E2873" s="26" t="str">
        <f t="shared" si="5594"/>
        <v>0707</v>
      </c>
      <c r="F2873" s="41" t="s">
        <v>390</v>
      </c>
      <c r="G2873" s="41"/>
      <c r="H2873" s="42" t="s">
        <v>391</v>
      </c>
      <c r="I2873" s="43">
        <f t="shared" si="5596"/>
        <v>248</v>
      </c>
      <c r="J2873" s="43">
        <f t="shared" si="5597"/>
        <v>248</v>
      </c>
      <c r="K2873" s="43">
        <f t="shared" si="5598"/>
        <v>248</v>
      </c>
      <c r="L2873" s="43">
        <f t="shared" si="5599"/>
        <v>0</v>
      </c>
      <c r="M2873" s="43">
        <f t="shared" si="5600"/>
        <v>0</v>
      </c>
      <c r="N2873" s="43">
        <f t="shared" si="5601"/>
        <v>0</v>
      </c>
      <c r="O2873" s="43">
        <f t="shared" si="5602"/>
        <v>0</v>
      </c>
      <c r="P2873" s="43">
        <f t="shared" si="5603"/>
        <v>0</v>
      </c>
      <c r="Q2873" s="43">
        <f t="shared" si="5604"/>
        <v>0</v>
      </c>
      <c r="R2873" s="43">
        <f t="shared" si="5605"/>
        <v>0</v>
      </c>
      <c r="S2873" s="43">
        <f t="shared" si="5606"/>
        <v>0</v>
      </c>
      <c r="T2873" s="43">
        <f t="shared" si="5607"/>
        <v>0</v>
      </c>
      <c r="U2873" s="43">
        <v>0</v>
      </c>
      <c r="V2873" s="43">
        <f t="shared" si="5595"/>
        <v>248</v>
      </c>
      <c r="W2873" s="43">
        <f t="shared" si="5608"/>
        <v>0</v>
      </c>
      <c r="X2873" s="43">
        <f t="shared" si="5609"/>
        <v>0</v>
      </c>
      <c r="Y2873" s="43">
        <f t="shared" si="5610"/>
        <v>0</v>
      </c>
      <c r="Z2873" s="43">
        <f t="shared" si="5611"/>
        <v>0</v>
      </c>
      <c r="AA2873" s="43">
        <f t="shared" si="5612"/>
        <v>0</v>
      </c>
      <c r="AB2873" s="43">
        <f t="shared" si="5613"/>
        <v>248</v>
      </c>
      <c r="AC2873" s="44">
        <f t="shared" si="5614"/>
        <v>248</v>
      </c>
      <c r="AD2873" s="44">
        <f t="shared" si="5615"/>
        <v>248</v>
      </c>
      <c r="AE2873" s="45">
        <f t="shared" si="5591"/>
        <v>100</v>
      </c>
      <c r="AF2873" s="43">
        <f t="shared" si="5616"/>
        <v>248</v>
      </c>
      <c r="AG2873" s="43">
        <f t="shared" si="5617"/>
        <v>0</v>
      </c>
      <c r="AH2873" s="43">
        <f t="shared" si="5618"/>
        <v>0</v>
      </c>
      <c r="AI2873" s="43">
        <f t="shared" si="5619"/>
        <v>0</v>
      </c>
      <c r="AJ2873" s="43">
        <f t="shared" si="5620"/>
        <v>0</v>
      </c>
      <c r="AK2873" s="43">
        <f t="shared" si="5621"/>
        <v>0</v>
      </c>
      <c r="AL2873" s="43">
        <f t="shared" si="5592"/>
        <v>248</v>
      </c>
      <c r="AM2873" s="43">
        <f t="shared" si="5593"/>
        <v>0</v>
      </c>
      <c r="AN2873" s="2"/>
      <c r="AO2873" s="1"/>
      <c r="AP2873" s="1"/>
      <c r="AQ2873" s="1"/>
      <c r="AR2873" s="1"/>
      <c r="AS2873" s="1"/>
    </row>
    <row r="2874" ht="47.25">
      <c r="B2874" s="41" t="s">
        <v>852</v>
      </c>
      <c r="C2874" s="41" t="s">
        <v>227</v>
      </c>
      <c r="D2874" s="41" t="s">
        <v>227</v>
      </c>
      <c r="E2874" s="26" t="str">
        <f t="shared" si="5594"/>
        <v>0707</v>
      </c>
      <c r="F2874" s="41" t="s">
        <v>825</v>
      </c>
      <c r="G2874" s="41"/>
      <c r="H2874" s="42" t="s">
        <v>826</v>
      </c>
      <c r="I2874" s="43">
        <f t="shared" si="5596"/>
        <v>248</v>
      </c>
      <c r="J2874" s="43">
        <f t="shared" si="5597"/>
        <v>248</v>
      </c>
      <c r="K2874" s="43">
        <f t="shared" si="5598"/>
        <v>248</v>
      </c>
      <c r="L2874" s="43">
        <f t="shared" si="5599"/>
        <v>0</v>
      </c>
      <c r="M2874" s="43">
        <f t="shared" si="5600"/>
        <v>0</v>
      </c>
      <c r="N2874" s="43">
        <f t="shared" si="5601"/>
        <v>0</v>
      </c>
      <c r="O2874" s="43">
        <f t="shared" si="5602"/>
        <v>0</v>
      </c>
      <c r="P2874" s="43">
        <f t="shared" si="5603"/>
        <v>0</v>
      </c>
      <c r="Q2874" s="43">
        <f t="shared" si="5604"/>
        <v>0</v>
      </c>
      <c r="R2874" s="43">
        <f t="shared" si="5605"/>
        <v>0</v>
      </c>
      <c r="S2874" s="43">
        <f t="shared" si="5606"/>
        <v>0</v>
      </c>
      <c r="T2874" s="43">
        <f t="shared" si="5607"/>
        <v>0</v>
      </c>
      <c r="U2874" s="43">
        <v>0</v>
      </c>
      <c r="V2874" s="43">
        <f t="shared" si="5595"/>
        <v>248</v>
      </c>
      <c r="W2874" s="43">
        <f t="shared" si="5608"/>
        <v>0</v>
      </c>
      <c r="X2874" s="43">
        <f t="shared" si="5609"/>
        <v>0</v>
      </c>
      <c r="Y2874" s="43">
        <f t="shared" si="5610"/>
        <v>0</v>
      </c>
      <c r="Z2874" s="43">
        <f t="shared" si="5611"/>
        <v>0</v>
      </c>
      <c r="AA2874" s="43">
        <f t="shared" si="5612"/>
        <v>0</v>
      </c>
      <c r="AB2874" s="43">
        <f t="shared" si="5613"/>
        <v>248</v>
      </c>
      <c r="AC2874" s="44">
        <f t="shared" si="5614"/>
        <v>248</v>
      </c>
      <c r="AD2874" s="44">
        <f t="shared" si="5615"/>
        <v>248</v>
      </c>
      <c r="AE2874" s="45">
        <f t="shared" si="5591"/>
        <v>100</v>
      </c>
      <c r="AF2874" s="43">
        <f t="shared" si="5616"/>
        <v>248</v>
      </c>
      <c r="AG2874" s="43">
        <f t="shared" si="5617"/>
        <v>0</v>
      </c>
      <c r="AH2874" s="43">
        <f t="shared" si="5618"/>
        <v>0</v>
      </c>
      <c r="AI2874" s="43">
        <f t="shared" si="5619"/>
        <v>0</v>
      </c>
      <c r="AJ2874" s="43">
        <f t="shared" si="5620"/>
        <v>0</v>
      </c>
      <c r="AK2874" s="43">
        <f t="shared" si="5621"/>
        <v>0</v>
      </c>
      <c r="AL2874" s="43">
        <f t="shared" si="5592"/>
        <v>248</v>
      </c>
      <c r="AM2874" s="43">
        <f t="shared" si="5593"/>
        <v>0</v>
      </c>
      <c r="AN2874" s="2"/>
      <c r="AR2874" s="1"/>
      <c r="AS2874" s="1"/>
    </row>
    <row r="2875" ht="31.5">
      <c r="B2875" s="41" t="s">
        <v>852</v>
      </c>
      <c r="C2875" s="41" t="s">
        <v>227</v>
      </c>
      <c r="D2875" s="41" t="s">
        <v>227</v>
      </c>
      <c r="E2875" s="26" t="str">
        <f t="shared" si="5594"/>
        <v>0707</v>
      </c>
      <c r="F2875" s="41" t="s">
        <v>827</v>
      </c>
      <c r="G2875" s="41"/>
      <c r="H2875" s="42" t="s">
        <v>828</v>
      </c>
      <c r="I2875" s="43">
        <f t="shared" si="5596"/>
        <v>248</v>
      </c>
      <c r="J2875" s="43">
        <f t="shared" si="5597"/>
        <v>248</v>
      </c>
      <c r="K2875" s="43">
        <f t="shared" si="5598"/>
        <v>248</v>
      </c>
      <c r="L2875" s="43">
        <f t="shared" si="5599"/>
        <v>0</v>
      </c>
      <c r="M2875" s="43">
        <f t="shared" si="5600"/>
        <v>0</v>
      </c>
      <c r="N2875" s="43">
        <f t="shared" si="5601"/>
        <v>0</v>
      </c>
      <c r="O2875" s="43">
        <f t="shared" si="5602"/>
        <v>0</v>
      </c>
      <c r="P2875" s="43">
        <f t="shared" si="5603"/>
        <v>0</v>
      </c>
      <c r="Q2875" s="43">
        <f t="shared" si="5604"/>
        <v>0</v>
      </c>
      <c r="R2875" s="43">
        <f t="shared" si="5605"/>
        <v>0</v>
      </c>
      <c r="S2875" s="43">
        <f t="shared" si="5606"/>
        <v>0</v>
      </c>
      <c r="T2875" s="43">
        <f t="shared" si="5607"/>
        <v>0</v>
      </c>
      <c r="U2875" s="43">
        <v>0</v>
      </c>
      <c r="V2875" s="43">
        <f t="shared" si="5595"/>
        <v>248</v>
      </c>
      <c r="W2875" s="43">
        <f t="shared" si="5608"/>
        <v>0</v>
      </c>
      <c r="X2875" s="43">
        <f t="shared" si="5609"/>
        <v>0</v>
      </c>
      <c r="Y2875" s="43">
        <f t="shared" si="5610"/>
        <v>0</v>
      </c>
      <c r="Z2875" s="43">
        <f t="shared" si="5611"/>
        <v>0</v>
      </c>
      <c r="AA2875" s="43">
        <f t="shared" si="5612"/>
        <v>0</v>
      </c>
      <c r="AB2875" s="43">
        <f t="shared" si="5613"/>
        <v>248</v>
      </c>
      <c r="AC2875" s="44">
        <f t="shared" si="5614"/>
        <v>248</v>
      </c>
      <c r="AD2875" s="44">
        <f t="shared" si="5615"/>
        <v>248</v>
      </c>
      <c r="AE2875" s="45">
        <f t="shared" si="5591"/>
        <v>100</v>
      </c>
      <c r="AF2875" s="43">
        <f t="shared" si="5616"/>
        <v>248</v>
      </c>
      <c r="AG2875" s="43">
        <f t="shared" si="5617"/>
        <v>0</v>
      </c>
      <c r="AH2875" s="43">
        <f t="shared" si="5618"/>
        <v>0</v>
      </c>
      <c r="AI2875" s="43">
        <f t="shared" si="5619"/>
        <v>0</v>
      </c>
      <c r="AJ2875" s="43">
        <f t="shared" si="5620"/>
        <v>0</v>
      </c>
      <c r="AK2875" s="43">
        <f t="shared" si="5621"/>
        <v>0</v>
      </c>
      <c r="AL2875" s="43">
        <f t="shared" si="5592"/>
        <v>248</v>
      </c>
      <c r="AM2875" s="43">
        <f t="shared" si="5593"/>
        <v>0</v>
      </c>
      <c r="AN2875" s="2"/>
      <c r="AO2875" s="1"/>
      <c r="AP2875" s="1"/>
      <c r="AQ2875" s="1"/>
      <c r="AR2875" s="1"/>
      <c r="AS2875" s="1"/>
    </row>
    <row r="2876" ht="31.5">
      <c r="B2876" s="41" t="s">
        <v>852</v>
      </c>
      <c r="C2876" s="41" t="s">
        <v>227</v>
      </c>
      <c r="D2876" s="41" t="s">
        <v>227</v>
      </c>
      <c r="E2876" s="26" t="str">
        <f t="shared" si="5594"/>
        <v>0707</v>
      </c>
      <c r="F2876" s="41" t="s">
        <v>827</v>
      </c>
      <c r="G2876" s="41" t="s">
        <v>53</v>
      </c>
      <c r="H2876" s="42" t="s">
        <v>54</v>
      </c>
      <c r="I2876" s="43">
        <f t="shared" si="5596"/>
        <v>248</v>
      </c>
      <c r="J2876" s="43">
        <f t="shared" si="5597"/>
        <v>248</v>
      </c>
      <c r="K2876" s="43">
        <f t="shared" si="5598"/>
        <v>248</v>
      </c>
      <c r="L2876" s="43">
        <f t="shared" si="5599"/>
        <v>0</v>
      </c>
      <c r="M2876" s="43">
        <f t="shared" si="5600"/>
        <v>0</v>
      </c>
      <c r="N2876" s="43">
        <f t="shared" si="5601"/>
        <v>0</v>
      </c>
      <c r="O2876" s="43">
        <f t="shared" si="5602"/>
        <v>0</v>
      </c>
      <c r="P2876" s="43">
        <f t="shared" si="5603"/>
        <v>0</v>
      </c>
      <c r="Q2876" s="43">
        <f t="shared" si="5604"/>
        <v>0</v>
      </c>
      <c r="R2876" s="43">
        <f t="shared" si="5605"/>
        <v>0</v>
      </c>
      <c r="S2876" s="43">
        <f t="shared" si="5606"/>
        <v>0</v>
      </c>
      <c r="T2876" s="43">
        <f t="shared" si="5607"/>
        <v>0</v>
      </c>
      <c r="U2876" s="43">
        <v>0</v>
      </c>
      <c r="V2876" s="43">
        <f t="shared" si="5595"/>
        <v>248</v>
      </c>
      <c r="W2876" s="43">
        <f t="shared" si="5608"/>
        <v>0</v>
      </c>
      <c r="X2876" s="43">
        <f t="shared" si="5609"/>
        <v>0</v>
      </c>
      <c r="Y2876" s="43">
        <f t="shared" si="5610"/>
        <v>0</v>
      </c>
      <c r="Z2876" s="43">
        <f t="shared" si="5611"/>
        <v>0</v>
      </c>
      <c r="AA2876" s="43">
        <f t="shared" si="5612"/>
        <v>0</v>
      </c>
      <c r="AB2876" s="43">
        <f t="shared" si="5613"/>
        <v>248</v>
      </c>
      <c r="AC2876" s="44">
        <f t="shared" si="5614"/>
        <v>248</v>
      </c>
      <c r="AD2876" s="44">
        <f t="shared" si="5615"/>
        <v>248</v>
      </c>
      <c r="AE2876" s="45">
        <f t="shared" si="5591"/>
        <v>100</v>
      </c>
      <c r="AF2876" s="43">
        <f t="shared" si="5616"/>
        <v>248</v>
      </c>
      <c r="AG2876" s="43">
        <f t="shared" si="5617"/>
        <v>0</v>
      </c>
      <c r="AH2876" s="43">
        <f t="shared" si="5618"/>
        <v>0</v>
      </c>
      <c r="AI2876" s="43">
        <f t="shared" si="5619"/>
        <v>0</v>
      </c>
      <c r="AJ2876" s="43">
        <f t="shared" si="5620"/>
        <v>0</v>
      </c>
      <c r="AK2876" s="43">
        <f t="shared" si="5621"/>
        <v>0</v>
      </c>
      <c r="AL2876" s="43">
        <f t="shared" si="5592"/>
        <v>248</v>
      </c>
      <c r="AM2876" s="43">
        <f t="shared" si="5593"/>
        <v>0</v>
      </c>
      <c r="AN2876" s="2"/>
      <c r="AO2876" s="1"/>
      <c r="AP2876" s="1"/>
      <c r="AQ2876" s="1"/>
      <c r="AR2876" s="1"/>
      <c r="AS2876" s="1"/>
    </row>
    <row r="2877" ht="31.5">
      <c r="B2877" s="41" t="s">
        <v>852</v>
      </c>
      <c r="C2877" s="41" t="s">
        <v>227</v>
      </c>
      <c r="D2877" s="41" t="s">
        <v>227</v>
      </c>
      <c r="E2877" s="26" t="str">
        <f t="shared" si="5594"/>
        <v>0707</v>
      </c>
      <c r="F2877" s="41" t="s">
        <v>827</v>
      </c>
      <c r="G2877" s="41" t="s">
        <v>55</v>
      </c>
      <c r="H2877" s="42" t="s">
        <v>56</v>
      </c>
      <c r="I2877" s="43">
        <v>248</v>
      </c>
      <c r="J2877" s="43">
        <v>248</v>
      </c>
      <c r="K2877" s="43">
        <v>248</v>
      </c>
      <c r="L2877" s="43"/>
      <c r="M2877" s="43"/>
      <c r="N2877" s="43"/>
      <c r="O2877" s="43">
        <v>0</v>
      </c>
      <c r="P2877" s="43">
        <v>0</v>
      </c>
      <c r="Q2877" s="43">
        <v>0</v>
      </c>
      <c r="R2877" s="43">
        <v>0</v>
      </c>
      <c r="S2877" s="43">
        <v>0</v>
      </c>
      <c r="T2877" s="43">
        <v>0</v>
      </c>
      <c r="U2877" s="43">
        <v>0</v>
      </c>
      <c r="V2877" s="43">
        <f t="shared" si="5595"/>
        <v>248</v>
      </c>
      <c r="W2877" s="43"/>
      <c r="X2877" s="43"/>
      <c r="Y2877" s="43"/>
      <c r="Z2877" s="43"/>
      <c r="AA2877" s="43"/>
      <c r="AB2877" s="43">
        <v>248</v>
      </c>
      <c r="AC2877" s="44">
        <v>248</v>
      </c>
      <c r="AD2877" s="44">
        <v>248</v>
      </c>
      <c r="AE2877" s="45">
        <f t="shared" si="5591"/>
        <v>100</v>
      </c>
      <c r="AF2877" s="43">
        <v>248</v>
      </c>
      <c r="AG2877" s="43">
        <v>0</v>
      </c>
      <c r="AH2877" s="43">
        <v>0</v>
      </c>
      <c r="AI2877" s="43">
        <v>0</v>
      </c>
      <c r="AJ2877" s="43">
        <v>0</v>
      </c>
      <c r="AK2877" s="43">
        <v>0</v>
      </c>
      <c r="AL2877" s="43">
        <f t="shared" si="5592"/>
        <v>248</v>
      </c>
      <c r="AM2877" s="43">
        <f t="shared" si="5593"/>
        <v>0</v>
      </c>
      <c r="AN2877" s="19"/>
      <c r="AO2877" s="1"/>
      <c r="AP2877" s="1"/>
      <c r="AQ2877" s="1"/>
      <c r="AR2877" s="1"/>
      <c r="AS2877" s="1"/>
    </row>
    <row r="2878" s="24" customFormat="1">
      <c r="B2878" s="25" t="s">
        <v>852</v>
      </c>
      <c r="C2878" s="25" t="s">
        <v>395</v>
      </c>
      <c r="D2878" s="25"/>
      <c r="E2878" s="32" t="str">
        <f t="shared" si="5594"/>
        <v>08</v>
      </c>
      <c r="F2878" s="25"/>
      <c r="G2878" s="25"/>
      <c r="H2878" s="27" t="s">
        <v>396</v>
      </c>
      <c r="I2878" s="28">
        <f t="shared" si="5596"/>
        <v>560.89999999999998</v>
      </c>
      <c r="J2878" s="28">
        <f t="shared" si="5597"/>
        <v>560.89999999999998</v>
      </c>
      <c r="K2878" s="28">
        <f t="shared" si="5598"/>
        <v>560.89999999999998</v>
      </c>
      <c r="L2878" s="28">
        <f t="shared" si="5599"/>
        <v>0</v>
      </c>
      <c r="M2878" s="28">
        <f t="shared" si="5600"/>
        <v>0</v>
      </c>
      <c r="N2878" s="28">
        <f t="shared" si="5601"/>
        <v>0</v>
      </c>
      <c r="O2878" s="28">
        <f t="shared" si="5602"/>
        <v>0</v>
      </c>
      <c r="P2878" s="28">
        <f t="shared" si="5603"/>
        <v>0</v>
      </c>
      <c r="Q2878" s="28">
        <f t="shared" si="5604"/>
        <v>0</v>
      </c>
      <c r="R2878" s="28">
        <f t="shared" si="5605"/>
        <v>0</v>
      </c>
      <c r="S2878" s="28">
        <f t="shared" si="5606"/>
        <v>0</v>
      </c>
      <c r="T2878" s="28">
        <f t="shared" si="5607"/>
        <v>0</v>
      </c>
      <c r="U2878" s="28">
        <v>1.149</v>
      </c>
      <c r="V2878" s="28">
        <f t="shared" si="5595"/>
        <v>562.04899999999998</v>
      </c>
      <c r="W2878" s="28">
        <f t="shared" si="5608"/>
        <v>1.149</v>
      </c>
      <c r="X2878" s="28">
        <f t="shared" si="5609"/>
        <v>0</v>
      </c>
      <c r="Y2878" s="28">
        <f t="shared" si="5610"/>
        <v>0</v>
      </c>
      <c r="Z2878" s="28">
        <f t="shared" si="5611"/>
        <v>0</v>
      </c>
      <c r="AA2878" s="28">
        <f t="shared" si="5612"/>
        <v>0</v>
      </c>
      <c r="AB2878" s="28">
        <f t="shared" si="5613"/>
        <v>3291.1753600000002</v>
      </c>
      <c r="AC2878" s="29">
        <f t="shared" si="5614"/>
        <v>4923.0849099999996</v>
      </c>
      <c r="AD2878" s="29">
        <f t="shared" si="5615"/>
        <v>4920.3833599999998</v>
      </c>
      <c r="AE2878" s="30">
        <f t="shared" si="5591"/>
        <v>99.945124854651354</v>
      </c>
      <c r="AF2878" s="28">
        <f t="shared" si="5616"/>
        <v>4923.2889099999993</v>
      </c>
      <c r="AG2878" s="28">
        <f t="shared" si="5617"/>
        <v>0</v>
      </c>
      <c r="AH2878" s="28">
        <f t="shared" si="5618"/>
        <v>0</v>
      </c>
      <c r="AI2878" s="28">
        <f t="shared" si="5619"/>
        <v>0</v>
      </c>
      <c r="AJ2878" s="28">
        <f t="shared" si="5620"/>
        <v>0</v>
      </c>
      <c r="AK2878" s="28">
        <f t="shared" si="5621"/>
        <v>0</v>
      </c>
      <c r="AL2878" s="28">
        <f t="shared" si="5592"/>
        <v>4923.2889099999993</v>
      </c>
      <c r="AM2878" s="28">
        <f t="shared" si="5593"/>
        <v>-4361.2399099999993</v>
      </c>
      <c r="AN2878" s="2"/>
      <c r="AO2878" s="24"/>
      <c r="AP2878" s="24"/>
      <c r="AQ2878" s="24"/>
      <c r="AR2878" s="24"/>
      <c r="AS2878" s="24"/>
    </row>
    <row r="2879" s="33" customFormat="1">
      <c r="B2879" s="34" t="s">
        <v>852</v>
      </c>
      <c r="C2879" s="34" t="s">
        <v>395</v>
      </c>
      <c r="D2879" s="34" t="s">
        <v>41</v>
      </c>
      <c r="E2879" s="35" t="str">
        <f t="shared" si="5594"/>
        <v>0801</v>
      </c>
      <c r="F2879" s="34"/>
      <c r="G2879" s="34"/>
      <c r="H2879" s="36" t="s">
        <v>397</v>
      </c>
      <c r="I2879" s="37">
        <f>I2880+I2886</f>
        <v>560.89999999999998</v>
      </c>
      <c r="J2879" s="37">
        <f>J2880+J2886</f>
        <v>560.89999999999998</v>
      </c>
      <c r="K2879" s="37">
        <f>K2880+K2886</f>
        <v>560.89999999999998</v>
      </c>
      <c r="L2879" s="37">
        <f>L2880+L2886</f>
        <v>0</v>
      </c>
      <c r="M2879" s="37">
        <f>M2880+M2886</f>
        <v>0</v>
      </c>
      <c r="N2879" s="37">
        <f>N2880+N2886</f>
        <v>0</v>
      </c>
      <c r="O2879" s="37">
        <f>O2880+O2886</f>
        <v>0</v>
      </c>
      <c r="P2879" s="37">
        <f>P2880+P2886</f>
        <v>0</v>
      </c>
      <c r="Q2879" s="37">
        <f>Q2880+Q2886</f>
        <v>0</v>
      </c>
      <c r="R2879" s="37">
        <f>R2880+R2886</f>
        <v>0</v>
      </c>
      <c r="S2879" s="37">
        <f>S2880+S2886</f>
        <v>0</v>
      </c>
      <c r="T2879" s="37">
        <f>T2880+T2886</f>
        <v>0</v>
      </c>
      <c r="U2879" s="37">
        <v>1.149</v>
      </c>
      <c r="V2879" s="37">
        <f t="shared" si="5595"/>
        <v>562.04899999999998</v>
      </c>
      <c r="W2879" s="37">
        <f>W2880+W2886</f>
        <v>1.149</v>
      </c>
      <c r="X2879" s="37">
        <f>X2880+X2886</f>
        <v>0</v>
      </c>
      <c r="Y2879" s="37">
        <f>Y2880+Y2886</f>
        <v>0</v>
      </c>
      <c r="Z2879" s="37">
        <f>Z2880+Z2886</f>
        <v>0</v>
      </c>
      <c r="AA2879" s="37">
        <f>AA2880+AA2886</f>
        <v>0</v>
      </c>
      <c r="AB2879" s="37">
        <f>AB2880+AB2886</f>
        <v>3291.1753600000002</v>
      </c>
      <c r="AC2879" s="38">
        <f>AC2880+AC2886</f>
        <v>4923.0849099999996</v>
      </c>
      <c r="AD2879" s="38">
        <f>AD2880+AD2886</f>
        <v>4920.3833599999998</v>
      </c>
      <c r="AE2879" s="39">
        <f t="shared" si="5591"/>
        <v>99.945124854651354</v>
      </c>
      <c r="AF2879" s="37">
        <f>AF2880+AF2886</f>
        <v>4923.2889099999993</v>
      </c>
      <c r="AG2879" s="37">
        <f>AG2880+AG2886</f>
        <v>0</v>
      </c>
      <c r="AH2879" s="37">
        <f>AH2880+AH2886</f>
        <v>0</v>
      </c>
      <c r="AI2879" s="37">
        <f>AI2880+AI2886</f>
        <v>0</v>
      </c>
      <c r="AJ2879" s="37">
        <f>AJ2880+AJ2886</f>
        <v>0</v>
      </c>
      <c r="AK2879" s="37">
        <f>AK2880+AK2886</f>
        <v>0</v>
      </c>
      <c r="AL2879" s="37">
        <f t="shared" si="5592"/>
        <v>4923.2889099999993</v>
      </c>
      <c r="AM2879" s="37">
        <f t="shared" si="5593"/>
        <v>-4361.2399099999993</v>
      </c>
      <c r="AN2879" s="40"/>
      <c r="AO2879" s="33"/>
      <c r="AP2879" s="33"/>
      <c r="AQ2879" s="33"/>
      <c r="AR2879" s="33"/>
      <c r="AS2879" s="33"/>
    </row>
    <row r="2880">
      <c r="B2880" s="41" t="s">
        <v>852</v>
      </c>
      <c r="C2880" s="41" t="s">
        <v>395</v>
      </c>
      <c r="D2880" s="41" t="s">
        <v>41</v>
      </c>
      <c r="E2880" s="26" t="str">
        <f t="shared" si="5594"/>
        <v>0801</v>
      </c>
      <c r="F2880" s="41" t="s">
        <v>297</v>
      </c>
      <c r="G2880" s="41"/>
      <c r="H2880" s="42" t="s">
        <v>298</v>
      </c>
      <c r="I2880" s="43">
        <f t="shared" ref="I2880:I2886" si="5622">I2881</f>
        <v>560.89999999999998</v>
      </c>
      <c r="J2880" s="43">
        <f t="shared" ref="J2880:J2886" si="5623">J2881</f>
        <v>560.89999999999998</v>
      </c>
      <c r="K2880" s="43">
        <f t="shared" ref="K2880:K2886" si="5624">K2881</f>
        <v>560.89999999999998</v>
      </c>
      <c r="L2880" s="43">
        <f t="shared" ref="L2880:L2886" si="5625">L2881</f>
        <v>0</v>
      </c>
      <c r="M2880" s="43">
        <f t="shared" ref="M2880:M2886" si="5626">M2881</f>
        <v>0</v>
      </c>
      <c r="N2880" s="43">
        <f t="shared" ref="N2880:N2886" si="5627">N2881</f>
        <v>0</v>
      </c>
      <c r="O2880" s="43">
        <f t="shared" ref="O2880:O2886" si="5628">O2881</f>
        <v>0</v>
      </c>
      <c r="P2880" s="43">
        <f t="shared" ref="P2880:P2886" si="5629">P2881</f>
        <v>0</v>
      </c>
      <c r="Q2880" s="43">
        <f t="shared" ref="Q2880:Q2886" si="5630">Q2881</f>
        <v>0</v>
      </c>
      <c r="R2880" s="43">
        <f t="shared" ref="R2880:R2886" si="5631">R2881</f>
        <v>0</v>
      </c>
      <c r="S2880" s="43">
        <f t="shared" ref="S2880:S2886" si="5632">S2881</f>
        <v>0</v>
      </c>
      <c r="T2880" s="43">
        <f t="shared" ref="T2880:T2886" si="5633">T2881</f>
        <v>0</v>
      </c>
      <c r="U2880" s="43">
        <v>0</v>
      </c>
      <c r="V2880" s="43">
        <f t="shared" si="5595"/>
        <v>560.89999999999998</v>
      </c>
      <c r="W2880" s="43">
        <f t="shared" ref="W2880:W2886" si="5634">W2881</f>
        <v>0</v>
      </c>
      <c r="X2880" s="43">
        <f t="shared" ref="X2880:X2886" si="5635">X2881</f>
        <v>0</v>
      </c>
      <c r="Y2880" s="43">
        <f t="shared" ref="Y2880:Y2886" si="5636">Y2881</f>
        <v>0</v>
      </c>
      <c r="Z2880" s="43">
        <f t="shared" ref="Z2880:Z2886" si="5637">Z2881</f>
        <v>0</v>
      </c>
      <c r="AA2880" s="43">
        <f t="shared" ref="AA2880:AA2886" si="5638">AA2881</f>
        <v>0</v>
      </c>
      <c r="AB2880" s="43">
        <f t="shared" ref="AB2880:AB2886" si="5639">AB2881</f>
        <v>384.20800000000003</v>
      </c>
      <c r="AC2880" s="44">
        <f t="shared" ref="AC2880:AC2886" si="5640">AC2881</f>
        <v>560.69600000000003</v>
      </c>
      <c r="AD2880" s="44">
        <f t="shared" ref="AD2880:AD2886" si="5641">AD2881</f>
        <v>560.69600000000003</v>
      </c>
      <c r="AE2880" s="45">
        <f t="shared" si="5591"/>
        <v>100</v>
      </c>
      <c r="AF2880" s="43">
        <f t="shared" ref="AF2880:AF2886" si="5642">AF2881</f>
        <v>560.89999999999998</v>
      </c>
      <c r="AG2880" s="43">
        <f t="shared" ref="AG2880:AG2886" si="5643">AG2881</f>
        <v>0</v>
      </c>
      <c r="AH2880" s="43">
        <f t="shared" ref="AH2880:AH2886" si="5644">AH2881</f>
        <v>0</v>
      </c>
      <c r="AI2880" s="43">
        <f t="shared" ref="AI2880:AI2886" si="5645">AI2881</f>
        <v>0</v>
      </c>
      <c r="AJ2880" s="43">
        <f t="shared" ref="AJ2880:AJ2886" si="5646">AJ2881</f>
        <v>0</v>
      </c>
      <c r="AK2880" s="43">
        <f t="shared" ref="AK2880:AK2886" si="5647">AK2881</f>
        <v>0</v>
      </c>
      <c r="AL2880" s="43">
        <f t="shared" si="5592"/>
        <v>560.89999999999998</v>
      </c>
      <c r="AM2880" s="43">
        <f t="shared" si="5593"/>
        <v>0</v>
      </c>
      <c r="AN2880" s="2"/>
      <c r="AO2880" s="1"/>
      <c r="AP2880" s="1"/>
      <c r="AQ2880" s="1"/>
      <c r="AR2880" s="1"/>
      <c r="AS2880" s="1"/>
    </row>
    <row r="2881" ht="31.5">
      <c r="B2881" s="41" t="s">
        <v>852</v>
      </c>
      <c r="C2881" s="41" t="s">
        <v>395</v>
      </c>
      <c r="D2881" s="41" t="s">
        <v>41</v>
      </c>
      <c r="E2881" s="26" t="str">
        <f t="shared" si="5594"/>
        <v>0801</v>
      </c>
      <c r="F2881" s="41" t="s">
        <v>400</v>
      </c>
      <c r="G2881" s="41"/>
      <c r="H2881" s="42" t="s">
        <v>401</v>
      </c>
      <c r="I2881" s="43">
        <f t="shared" si="5622"/>
        <v>560.89999999999998</v>
      </c>
      <c r="J2881" s="43">
        <f t="shared" si="5623"/>
        <v>560.89999999999998</v>
      </c>
      <c r="K2881" s="43">
        <f t="shared" si="5624"/>
        <v>560.89999999999998</v>
      </c>
      <c r="L2881" s="43">
        <f t="shared" si="5625"/>
        <v>0</v>
      </c>
      <c r="M2881" s="43">
        <f t="shared" si="5626"/>
        <v>0</v>
      </c>
      <c r="N2881" s="43">
        <f t="shared" si="5627"/>
        <v>0</v>
      </c>
      <c r="O2881" s="43">
        <f t="shared" si="5628"/>
        <v>0</v>
      </c>
      <c r="P2881" s="43">
        <f t="shared" si="5629"/>
        <v>0</v>
      </c>
      <c r="Q2881" s="43">
        <f t="shared" si="5630"/>
        <v>0</v>
      </c>
      <c r="R2881" s="43">
        <f t="shared" si="5631"/>
        <v>0</v>
      </c>
      <c r="S2881" s="43">
        <f t="shared" si="5632"/>
        <v>0</v>
      </c>
      <c r="T2881" s="43">
        <f t="shared" si="5633"/>
        <v>0</v>
      </c>
      <c r="U2881" s="43">
        <v>0</v>
      </c>
      <c r="V2881" s="43">
        <f t="shared" si="5595"/>
        <v>560.89999999999998</v>
      </c>
      <c r="W2881" s="43">
        <f t="shared" si="5634"/>
        <v>0</v>
      </c>
      <c r="X2881" s="43">
        <f t="shared" si="5635"/>
        <v>0</v>
      </c>
      <c r="Y2881" s="43">
        <f t="shared" si="5636"/>
        <v>0</v>
      </c>
      <c r="Z2881" s="43">
        <f t="shared" si="5637"/>
        <v>0</v>
      </c>
      <c r="AA2881" s="43">
        <f t="shared" si="5638"/>
        <v>0</v>
      </c>
      <c r="AB2881" s="43">
        <f t="shared" si="5639"/>
        <v>384.20800000000003</v>
      </c>
      <c r="AC2881" s="44">
        <f t="shared" si="5640"/>
        <v>560.69600000000003</v>
      </c>
      <c r="AD2881" s="44">
        <f t="shared" si="5641"/>
        <v>560.69600000000003</v>
      </c>
      <c r="AE2881" s="45">
        <f t="shared" si="5591"/>
        <v>100</v>
      </c>
      <c r="AF2881" s="43">
        <f t="shared" si="5642"/>
        <v>560.89999999999998</v>
      </c>
      <c r="AG2881" s="43">
        <f t="shared" si="5643"/>
        <v>0</v>
      </c>
      <c r="AH2881" s="43">
        <f t="shared" si="5644"/>
        <v>0</v>
      </c>
      <c r="AI2881" s="43">
        <f t="shared" si="5645"/>
        <v>0</v>
      </c>
      <c r="AJ2881" s="43">
        <f t="shared" si="5646"/>
        <v>0</v>
      </c>
      <c r="AK2881" s="43">
        <f t="shared" si="5647"/>
        <v>0</v>
      </c>
      <c r="AL2881" s="43">
        <f t="shared" si="5592"/>
        <v>560.89999999999998</v>
      </c>
      <c r="AM2881" s="43">
        <f t="shared" si="5593"/>
        <v>0</v>
      </c>
      <c r="AN2881" s="2"/>
      <c r="AO2881" s="1"/>
      <c r="AP2881" s="1"/>
      <c r="AQ2881" s="1"/>
      <c r="AR2881" s="1"/>
      <c r="AS2881" s="1"/>
    </row>
    <row r="2882" ht="31.5">
      <c r="B2882" s="41" t="s">
        <v>852</v>
      </c>
      <c r="C2882" s="41" t="s">
        <v>395</v>
      </c>
      <c r="D2882" s="41" t="s">
        <v>41</v>
      </c>
      <c r="E2882" s="26" t="str">
        <f t="shared" si="5594"/>
        <v>0801</v>
      </c>
      <c r="F2882" s="41" t="s">
        <v>402</v>
      </c>
      <c r="G2882" s="41"/>
      <c r="H2882" s="42" t="s">
        <v>403</v>
      </c>
      <c r="I2882" s="43">
        <f t="shared" si="5622"/>
        <v>560.89999999999998</v>
      </c>
      <c r="J2882" s="43">
        <f t="shared" si="5623"/>
        <v>560.89999999999998</v>
      </c>
      <c r="K2882" s="43">
        <f t="shared" si="5624"/>
        <v>560.89999999999998</v>
      </c>
      <c r="L2882" s="43">
        <f t="shared" si="5625"/>
        <v>0</v>
      </c>
      <c r="M2882" s="43">
        <f t="shared" si="5626"/>
        <v>0</v>
      </c>
      <c r="N2882" s="43">
        <f t="shared" si="5627"/>
        <v>0</v>
      </c>
      <c r="O2882" s="43">
        <f t="shared" si="5628"/>
        <v>0</v>
      </c>
      <c r="P2882" s="43">
        <f t="shared" si="5629"/>
        <v>0</v>
      </c>
      <c r="Q2882" s="43">
        <f t="shared" si="5630"/>
        <v>0</v>
      </c>
      <c r="R2882" s="43">
        <f t="shared" si="5631"/>
        <v>0</v>
      </c>
      <c r="S2882" s="43">
        <f t="shared" si="5632"/>
        <v>0</v>
      </c>
      <c r="T2882" s="43">
        <f t="shared" si="5633"/>
        <v>0</v>
      </c>
      <c r="U2882" s="43">
        <v>0</v>
      </c>
      <c r="V2882" s="43">
        <f t="shared" si="5595"/>
        <v>560.89999999999998</v>
      </c>
      <c r="W2882" s="43">
        <f t="shared" si="5634"/>
        <v>0</v>
      </c>
      <c r="X2882" s="43">
        <f t="shared" si="5635"/>
        <v>0</v>
      </c>
      <c r="Y2882" s="43">
        <f t="shared" si="5636"/>
        <v>0</v>
      </c>
      <c r="Z2882" s="43">
        <f t="shared" si="5637"/>
        <v>0</v>
      </c>
      <c r="AA2882" s="43">
        <f t="shared" si="5638"/>
        <v>0</v>
      </c>
      <c r="AB2882" s="43">
        <f t="shared" si="5639"/>
        <v>384.20800000000003</v>
      </c>
      <c r="AC2882" s="44">
        <f t="shared" si="5640"/>
        <v>560.69600000000003</v>
      </c>
      <c r="AD2882" s="44">
        <f t="shared" si="5641"/>
        <v>560.69600000000003</v>
      </c>
      <c r="AE2882" s="45">
        <f t="shared" si="5591"/>
        <v>100</v>
      </c>
      <c r="AF2882" s="43">
        <f t="shared" si="5642"/>
        <v>560.89999999999998</v>
      </c>
      <c r="AG2882" s="43">
        <f t="shared" si="5643"/>
        <v>0</v>
      </c>
      <c r="AH2882" s="43">
        <f t="shared" si="5644"/>
        <v>0</v>
      </c>
      <c r="AI2882" s="43">
        <f t="shared" si="5645"/>
        <v>0</v>
      </c>
      <c r="AJ2882" s="43">
        <f t="shared" si="5646"/>
        <v>0</v>
      </c>
      <c r="AK2882" s="43">
        <f t="shared" si="5647"/>
        <v>0</v>
      </c>
      <c r="AL2882" s="43">
        <f t="shared" si="5592"/>
        <v>560.89999999999998</v>
      </c>
      <c r="AM2882" s="43">
        <f t="shared" si="5593"/>
        <v>0</v>
      </c>
      <c r="AN2882" s="2"/>
      <c r="AR2882" s="1"/>
      <c r="AS2882" s="1"/>
    </row>
    <row r="2883" ht="47.25">
      <c r="B2883" s="41" t="s">
        <v>852</v>
      </c>
      <c r="C2883" s="41" t="s">
        <v>395</v>
      </c>
      <c r="D2883" s="41" t="s">
        <v>41</v>
      </c>
      <c r="E2883" s="26" t="str">
        <f t="shared" si="5594"/>
        <v>0801</v>
      </c>
      <c r="F2883" s="41" t="s">
        <v>405</v>
      </c>
      <c r="G2883" s="41"/>
      <c r="H2883" s="42" t="s">
        <v>406</v>
      </c>
      <c r="I2883" s="43">
        <f t="shared" si="5622"/>
        <v>560.89999999999998</v>
      </c>
      <c r="J2883" s="43">
        <f t="shared" si="5623"/>
        <v>560.89999999999998</v>
      </c>
      <c r="K2883" s="43">
        <f t="shared" si="5624"/>
        <v>560.89999999999998</v>
      </c>
      <c r="L2883" s="43">
        <f t="shared" si="5625"/>
        <v>0</v>
      </c>
      <c r="M2883" s="43">
        <f t="shared" si="5626"/>
        <v>0</v>
      </c>
      <c r="N2883" s="43">
        <f t="shared" si="5627"/>
        <v>0</v>
      </c>
      <c r="O2883" s="43">
        <f t="shared" si="5628"/>
        <v>0</v>
      </c>
      <c r="P2883" s="43">
        <f t="shared" si="5629"/>
        <v>0</v>
      </c>
      <c r="Q2883" s="43">
        <f t="shared" si="5630"/>
        <v>0</v>
      </c>
      <c r="R2883" s="43">
        <f t="shared" si="5631"/>
        <v>0</v>
      </c>
      <c r="S2883" s="43">
        <f t="shared" si="5632"/>
        <v>0</v>
      </c>
      <c r="T2883" s="43">
        <f t="shared" si="5633"/>
        <v>0</v>
      </c>
      <c r="U2883" s="43">
        <v>0</v>
      </c>
      <c r="V2883" s="43">
        <f t="shared" si="5595"/>
        <v>560.89999999999998</v>
      </c>
      <c r="W2883" s="43">
        <f t="shared" si="5634"/>
        <v>0</v>
      </c>
      <c r="X2883" s="43">
        <f t="shared" si="5635"/>
        <v>0</v>
      </c>
      <c r="Y2883" s="43">
        <f t="shared" si="5636"/>
        <v>0</v>
      </c>
      <c r="Z2883" s="43">
        <f t="shared" si="5637"/>
        <v>0</v>
      </c>
      <c r="AA2883" s="43">
        <f t="shared" si="5638"/>
        <v>0</v>
      </c>
      <c r="AB2883" s="43">
        <f t="shared" si="5639"/>
        <v>384.20800000000003</v>
      </c>
      <c r="AC2883" s="44">
        <f t="shared" si="5640"/>
        <v>560.69600000000003</v>
      </c>
      <c r="AD2883" s="44">
        <f t="shared" si="5641"/>
        <v>560.69600000000003</v>
      </c>
      <c r="AE2883" s="45">
        <f t="shared" si="5591"/>
        <v>100</v>
      </c>
      <c r="AF2883" s="43">
        <f t="shared" si="5642"/>
        <v>560.89999999999998</v>
      </c>
      <c r="AG2883" s="43">
        <f t="shared" si="5643"/>
        <v>0</v>
      </c>
      <c r="AH2883" s="43">
        <f t="shared" si="5644"/>
        <v>0</v>
      </c>
      <c r="AI2883" s="43">
        <f t="shared" si="5645"/>
        <v>0</v>
      </c>
      <c r="AJ2883" s="43">
        <f t="shared" si="5646"/>
        <v>0</v>
      </c>
      <c r="AK2883" s="43">
        <f t="shared" si="5647"/>
        <v>0</v>
      </c>
      <c r="AL2883" s="43">
        <f t="shared" si="5592"/>
        <v>560.89999999999998</v>
      </c>
      <c r="AM2883" s="43">
        <f t="shared" si="5593"/>
        <v>0</v>
      </c>
      <c r="AN2883" s="2"/>
      <c r="AO2883" s="1"/>
      <c r="AP2883" s="1"/>
      <c r="AQ2883" s="1"/>
      <c r="AR2883" s="1"/>
      <c r="AS2883" s="1"/>
    </row>
    <row r="2884" ht="31.5">
      <c r="B2884" s="41" t="s">
        <v>852</v>
      </c>
      <c r="C2884" s="41" t="s">
        <v>395</v>
      </c>
      <c r="D2884" s="41" t="s">
        <v>41</v>
      </c>
      <c r="E2884" s="26" t="str">
        <f t="shared" si="5594"/>
        <v>0801</v>
      </c>
      <c r="F2884" s="41" t="s">
        <v>405</v>
      </c>
      <c r="G2884" s="41" t="s">
        <v>53</v>
      </c>
      <c r="H2884" s="42" t="s">
        <v>54</v>
      </c>
      <c r="I2884" s="43">
        <f t="shared" si="5622"/>
        <v>560.89999999999998</v>
      </c>
      <c r="J2884" s="43">
        <f t="shared" si="5623"/>
        <v>560.89999999999998</v>
      </c>
      <c r="K2884" s="43">
        <f t="shared" si="5624"/>
        <v>560.89999999999998</v>
      </c>
      <c r="L2884" s="43">
        <f t="shared" si="5625"/>
        <v>0</v>
      </c>
      <c r="M2884" s="43">
        <f t="shared" si="5626"/>
        <v>0</v>
      </c>
      <c r="N2884" s="43">
        <f t="shared" si="5627"/>
        <v>0</v>
      </c>
      <c r="O2884" s="43">
        <f t="shared" si="5628"/>
        <v>0</v>
      </c>
      <c r="P2884" s="43">
        <f t="shared" si="5629"/>
        <v>0</v>
      </c>
      <c r="Q2884" s="43">
        <f t="shared" si="5630"/>
        <v>0</v>
      </c>
      <c r="R2884" s="43">
        <f t="shared" si="5631"/>
        <v>0</v>
      </c>
      <c r="S2884" s="43">
        <f t="shared" si="5632"/>
        <v>0</v>
      </c>
      <c r="T2884" s="43">
        <f t="shared" si="5633"/>
        <v>0</v>
      </c>
      <c r="U2884" s="43">
        <v>0</v>
      </c>
      <c r="V2884" s="43">
        <f t="shared" si="5595"/>
        <v>560.89999999999998</v>
      </c>
      <c r="W2884" s="43">
        <f t="shared" si="5634"/>
        <v>0</v>
      </c>
      <c r="X2884" s="43">
        <f t="shared" si="5635"/>
        <v>0</v>
      </c>
      <c r="Y2884" s="43">
        <f t="shared" si="5636"/>
        <v>0</v>
      </c>
      <c r="Z2884" s="43">
        <f t="shared" si="5637"/>
        <v>0</v>
      </c>
      <c r="AA2884" s="43">
        <f t="shared" si="5638"/>
        <v>0</v>
      </c>
      <c r="AB2884" s="43">
        <f t="shared" si="5639"/>
        <v>384.20800000000003</v>
      </c>
      <c r="AC2884" s="44">
        <f t="shared" si="5640"/>
        <v>560.69600000000003</v>
      </c>
      <c r="AD2884" s="44">
        <f t="shared" si="5641"/>
        <v>560.69600000000003</v>
      </c>
      <c r="AE2884" s="45">
        <f t="shared" si="5591"/>
        <v>100</v>
      </c>
      <c r="AF2884" s="43">
        <f t="shared" si="5642"/>
        <v>560.89999999999998</v>
      </c>
      <c r="AG2884" s="43">
        <f t="shared" si="5643"/>
        <v>0</v>
      </c>
      <c r="AH2884" s="43">
        <f t="shared" si="5644"/>
        <v>0</v>
      </c>
      <c r="AI2884" s="43">
        <f t="shared" si="5645"/>
        <v>0</v>
      </c>
      <c r="AJ2884" s="43">
        <f t="shared" si="5646"/>
        <v>0</v>
      </c>
      <c r="AK2884" s="43">
        <f t="shared" si="5647"/>
        <v>0</v>
      </c>
      <c r="AL2884" s="43">
        <f t="shared" si="5592"/>
        <v>560.89999999999998</v>
      </c>
      <c r="AM2884" s="43">
        <f t="shared" si="5593"/>
        <v>0</v>
      </c>
      <c r="AN2884" s="2"/>
      <c r="AO2884" s="1"/>
      <c r="AP2884" s="1"/>
      <c r="AQ2884" s="1"/>
      <c r="AR2884" s="1"/>
      <c r="AS2884" s="1"/>
    </row>
    <row r="2885" ht="31.5">
      <c r="B2885" s="41" t="s">
        <v>852</v>
      </c>
      <c r="C2885" s="41" t="s">
        <v>395</v>
      </c>
      <c r="D2885" s="41" t="s">
        <v>41</v>
      </c>
      <c r="E2885" s="26" t="str">
        <f t="shared" si="5594"/>
        <v>0801</v>
      </c>
      <c r="F2885" s="41" t="s">
        <v>405</v>
      </c>
      <c r="G2885" s="41" t="s">
        <v>55</v>
      </c>
      <c r="H2885" s="42" t="s">
        <v>56</v>
      </c>
      <c r="I2885" s="43">
        <v>560.89999999999998</v>
      </c>
      <c r="J2885" s="43">
        <v>560.89999999999998</v>
      </c>
      <c r="K2885" s="43">
        <v>560.89999999999998</v>
      </c>
      <c r="L2885" s="43"/>
      <c r="M2885" s="43"/>
      <c r="N2885" s="43"/>
      <c r="O2885" s="43">
        <v>0</v>
      </c>
      <c r="P2885" s="43">
        <v>0</v>
      </c>
      <c r="Q2885" s="43">
        <v>0</v>
      </c>
      <c r="R2885" s="43">
        <v>0</v>
      </c>
      <c r="S2885" s="43">
        <v>0</v>
      </c>
      <c r="T2885" s="43">
        <v>0</v>
      </c>
      <c r="U2885" s="43">
        <v>0</v>
      </c>
      <c r="V2885" s="43">
        <f t="shared" si="5595"/>
        <v>560.89999999999998</v>
      </c>
      <c r="W2885" s="43"/>
      <c r="X2885" s="43"/>
      <c r="Y2885" s="43"/>
      <c r="Z2885" s="43"/>
      <c r="AA2885" s="43"/>
      <c r="AB2885" s="43">
        <v>384.20800000000003</v>
      </c>
      <c r="AC2885" s="44">
        <v>560.69600000000003</v>
      </c>
      <c r="AD2885" s="44">
        <v>560.69600000000003</v>
      </c>
      <c r="AE2885" s="45">
        <f t="shared" si="5591"/>
        <v>100</v>
      </c>
      <c r="AF2885" s="43">
        <v>560.89999999999998</v>
      </c>
      <c r="AG2885" s="43">
        <v>0</v>
      </c>
      <c r="AH2885" s="43">
        <v>0</v>
      </c>
      <c r="AI2885" s="43">
        <v>0</v>
      </c>
      <c r="AJ2885" s="43">
        <v>0</v>
      </c>
      <c r="AK2885" s="43">
        <v>0</v>
      </c>
      <c r="AL2885" s="43">
        <f t="shared" si="5592"/>
        <v>560.89999999999998</v>
      </c>
      <c r="AM2885" s="43">
        <f t="shared" si="5593"/>
        <v>0</v>
      </c>
      <c r="AN2885" s="19"/>
      <c r="AO2885" s="1"/>
      <c r="AP2885" s="1"/>
      <c r="AQ2885" s="1"/>
      <c r="AR2885" s="1"/>
      <c r="AS2885" s="1"/>
    </row>
    <row r="2886" ht="31.5">
      <c r="B2886" s="41" t="s">
        <v>852</v>
      </c>
      <c r="C2886" s="41" t="s">
        <v>395</v>
      </c>
      <c r="D2886" s="41" t="s">
        <v>41</v>
      </c>
      <c r="E2886" s="26" t="str">
        <f t="shared" si="5594"/>
        <v>0801</v>
      </c>
      <c r="F2886" s="41" t="s">
        <v>81</v>
      </c>
      <c r="G2886" s="41"/>
      <c r="H2886" s="42" t="s">
        <v>82</v>
      </c>
      <c r="I2886" s="43">
        <f t="shared" si="5622"/>
        <v>0</v>
      </c>
      <c r="J2886" s="43">
        <f t="shared" si="5623"/>
        <v>0</v>
      </c>
      <c r="K2886" s="43">
        <f t="shared" si="5624"/>
        <v>0</v>
      </c>
      <c r="L2886" s="43">
        <f t="shared" si="5625"/>
        <v>0</v>
      </c>
      <c r="M2886" s="43">
        <f t="shared" si="5626"/>
        <v>0</v>
      </c>
      <c r="N2886" s="43">
        <f t="shared" si="5627"/>
        <v>0</v>
      </c>
      <c r="O2886" s="43">
        <f t="shared" si="5628"/>
        <v>0</v>
      </c>
      <c r="P2886" s="43">
        <f t="shared" si="5629"/>
        <v>0</v>
      </c>
      <c r="Q2886" s="43">
        <f t="shared" si="5630"/>
        <v>0</v>
      </c>
      <c r="R2886" s="43">
        <f t="shared" si="5631"/>
        <v>0</v>
      </c>
      <c r="S2886" s="43">
        <f t="shared" si="5632"/>
        <v>0</v>
      </c>
      <c r="T2886" s="43">
        <f t="shared" si="5633"/>
        <v>0</v>
      </c>
      <c r="U2886" s="43">
        <v>1.149</v>
      </c>
      <c r="V2886" s="43">
        <f t="shared" si="5595"/>
        <v>1.149</v>
      </c>
      <c r="W2886" s="43">
        <f t="shared" si="5634"/>
        <v>1.149</v>
      </c>
      <c r="X2886" s="43">
        <f t="shared" si="5635"/>
        <v>0</v>
      </c>
      <c r="Y2886" s="43">
        <f t="shared" si="5636"/>
        <v>0</v>
      </c>
      <c r="Z2886" s="43">
        <f t="shared" si="5637"/>
        <v>0</v>
      </c>
      <c r="AA2886" s="43">
        <f t="shared" si="5638"/>
        <v>0</v>
      </c>
      <c r="AB2886" s="43">
        <f t="shared" si="5639"/>
        <v>2906.9673600000001</v>
      </c>
      <c r="AC2886" s="44">
        <f t="shared" si="5640"/>
        <v>4362.3889099999997</v>
      </c>
      <c r="AD2886" s="44">
        <f t="shared" si="5641"/>
        <v>4359.6873599999999</v>
      </c>
      <c r="AE2886" s="45">
        <f t="shared" si="5591"/>
        <v>99.938071775448378</v>
      </c>
      <c r="AF2886" s="43">
        <f t="shared" si="5642"/>
        <v>4362.3889099999997</v>
      </c>
      <c r="AG2886" s="43">
        <f t="shared" si="5643"/>
        <v>0</v>
      </c>
      <c r="AH2886" s="43">
        <f t="shared" si="5644"/>
        <v>0</v>
      </c>
      <c r="AI2886" s="43">
        <f t="shared" si="5645"/>
        <v>0</v>
      </c>
      <c r="AJ2886" s="43">
        <f t="shared" si="5646"/>
        <v>0</v>
      </c>
      <c r="AK2886" s="43">
        <f t="shared" si="5647"/>
        <v>0</v>
      </c>
      <c r="AL2886" s="43">
        <f t="shared" si="5592"/>
        <v>4362.3889099999997</v>
      </c>
      <c r="AM2886" s="43">
        <f t="shared" si="5593"/>
        <v>-4361.2399099999993</v>
      </c>
      <c r="AN2886" s="2"/>
      <c r="AR2886" s="1"/>
      <c r="AS2886" s="1"/>
    </row>
    <row r="2887" ht="47.25">
      <c r="B2887" s="41" t="s">
        <v>852</v>
      </c>
      <c r="C2887" s="41" t="s">
        <v>395</v>
      </c>
      <c r="D2887" s="41" t="s">
        <v>41</v>
      </c>
      <c r="E2887" s="26" t="str">
        <f t="shared" si="5594"/>
        <v>0801</v>
      </c>
      <c r="F2887" s="41" t="s">
        <v>381</v>
      </c>
      <c r="G2887" s="41"/>
      <c r="H2887" s="42" t="s">
        <v>382</v>
      </c>
      <c r="I2887" s="43">
        <f>I2888+I2890</f>
        <v>0</v>
      </c>
      <c r="J2887" s="43">
        <f>J2888+J2890</f>
        <v>0</v>
      </c>
      <c r="K2887" s="43">
        <f>K2888+K2890</f>
        <v>0</v>
      </c>
      <c r="L2887" s="43">
        <f>L2888+L2890</f>
        <v>0</v>
      </c>
      <c r="M2887" s="43">
        <f>M2888+M2890</f>
        <v>0</v>
      </c>
      <c r="N2887" s="43">
        <f>N2888+N2890</f>
        <v>0</v>
      </c>
      <c r="O2887" s="43">
        <f>O2888+O2890</f>
        <v>0</v>
      </c>
      <c r="P2887" s="43">
        <f>P2888+P2890</f>
        <v>0</v>
      </c>
      <c r="Q2887" s="43">
        <f>Q2888+Q2890</f>
        <v>0</v>
      </c>
      <c r="R2887" s="43">
        <f>R2888+R2890</f>
        <v>0</v>
      </c>
      <c r="S2887" s="43">
        <f>S2888+S2890</f>
        <v>0</v>
      </c>
      <c r="T2887" s="43">
        <f>T2888+T2890</f>
        <v>0</v>
      </c>
      <c r="U2887" s="43">
        <v>1.149</v>
      </c>
      <c r="V2887" s="43">
        <f t="shared" si="5595"/>
        <v>1.149</v>
      </c>
      <c r="W2887" s="43">
        <f>W2888+W2890</f>
        <v>1.149</v>
      </c>
      <c r="X2887" s="43">
        <f>X2888+X2890</f>
        <v>0</v>
      </c>
      <c r="Y2887" s="43">
        <f>Y2888+Y2890</f>
        <v>0</v>
      </c>
      <c r="Z2887" s="43">
        <f>Z2888+Z2890</f>
        <v>0</v>
      </c>
      <c r="AA2887" s="43">
        <f>AA2888+AA2890</f>
        <v>0</v>
      </c>
      <c r="AB2887" s="43">
        <f>AB2888+AB2890</f>
        <v>2906.9673600000001</v>
      </c>
      <c r="AC2887" s="44">
        <f>AC2888+AC2890</f>
        <v>4362.3889099999997</v>
      </c>
      <c r="AD2887" s="44">
        <f>AD2888+AD2890</f>
        <v>4359.6873599999999</v>
      </c>
      <c r="AE2887" s="45">
        <f t="shared" si="5591"/>
        <v>99.938071775448378</v>
      </c>
      <c r="AF2887" s="43">
        <f>AF2888+AF2890</f>
        <v>4362.3889099999997</v>
      </c>
      <c r="AG2887" s="43">
        <f>AG2888+AG2890</f>
        <v>0</v>
      </c>
      <c r="AH2887" s="43">
        <f>AH2888+AH2890</f>
        <v>0</v>
      </c>
      <c r="AI2887" s="43">
        <f>AI2888+AI2890</f>
        <v>0</v>
      </c>
      <c r="AJ2887" s="43">
        <f>AJ2888+AJ2890</f>
        <v>0</v>
      </c>
      <c r="AK2887" s="43">
        <f>AK2888+AK2890</f>
        <v>0</v>
      </c>
      <c r="AL2887" s="43">
        <f t="shared" si="5592"/>
        <v>4362.3889099999997</v>
      </c>
      <c r="AM2887" s="43">
        <f t="shared" si="5593"/>
        <v>-4361.2399099999993</v>
      </c>
      <c r="AN2887" s="2"/>
      <c r="AO2887" s="1"/>
      <c r="AP2887" s="1"/>
      <c r="AQ2887" s="1"/>
      <c r="AR2887" s="1"/>
      <c r="AS2887" s="1"/>
    </row>
    <row r="2888" ht="31.5">
      <c r="B2888" s="41" t="s">
        <v>852</v>
      </c>
      <c r="C2888" s="41" t="s">
        <v>395</v>
      </c>
      <c r="D2888" s="41" t="s">
        <v>41</v>
      </c>
      <c r="E2888" s="26" t="str">
        <f t="shared" si="5594"/>
        <v>0801</v>
      </c>
      <c r="F2888" s="41" t="s">
        <v>381</v>
      </c>
      <c r="G2888" s="41" t="s">
        <v>53</v>
      </c>
      <c r="H2888" s="42" t="s">
        <v>54</v>
      </c>
      <c r="I2888" s="43">
        <f>I2889</f>
        <v>0</v>
      </c>
      <c r="J2888" s="43">
        <f>J2889</f>
        <v>0</v>
      </c>
      <c r="K2888" s="43">
        <f>K2889</f>
        <v>0</v>
      </c>
      <c r="L2888" s="43">
        <f>L2889</f>
        <v>0</v>
      </c>
      <c r="M2888" s="43">
        <f>M2889</f>
        <v>0</v>
      </c>
      <c r="N2888" s="43">
        <f>N2889</f>
        <v>0</v>
      </c>
      <c r="O2888" s="43">
        <f>O2889</f>
        <v>0</v>
      </c>
      <c r="P2888" s="43">
        <f>P2889</f>
        <v>0</v>
      </c>
      <c r="Q2888" s="43">
        <f>Q2889</f>
        <v>0</v>
      </c>
      <c r="R2888" s="43">
        <f>R2889</f>
        <v>0</v>
      </c>
      <c r="S2888" s="43">
        <f>S2889</f>
        <v>0</v>
      </c>
      <c r="T2888" s="43">
        <f>T2889</f>
        <v>0</v>
      </c>
      <c r="U2888" s="43">
        <v>0.80100000000000005</v>
      </c>
      <c r="V2888" s="43">
        <f t="shared" si="5595"/>
        <v>0.80100000000000005</v>
      </c>
      <c r="W2888" s="43">
        <f>W2889</f>
        <v>0.80100000000000005</v>
      </c>
      <c r="X2888" s="43">
        <f>X2889</f>
        <v>0</v>
      </c>
      <c r="Y2888" s="43">
        <f>Y2889</f>
        <v>0</v>
      </c>
      <c r="Z2888" s="43">
        <f>Z2889</f>
        <v>0</v>
      </c>
      <c r="AA2888" s="43">
        <f>AA2889</f>
        <v>0</v>
      </c>
      <c r="AB2888" s="43">
        <f>AB2889</f>
        <v>848.53920000000005</v>
      </c>
      <c r="AC2888" s="44">
        <f>AC2889</f>
        <v>1953.96075</v>
      </c>
      <c r="AD2888" s="44">
        <f>AD2889</f>
        <v>1951.2592</v>
      </c>
      <c r="AE2888" s="45">
        <f t="shared" si="5591"/>
        <v>99.861739802091734</v>
      </c>
      <c r="AF2888" s="43">
        <f>AF2889</f>
        <v>900</v>
      </c>
      <c r="AG2888" s="43">
        <f>AG2889</f>
        <v>0</v>
      </c>
      <c r="AH2888" s="43">
        <f>AH2889</f>
        <v>0</v>
      </c>
      <c r="AI2888" s="43">
        <f>AI2889</f>
        <v>0</v>
      </c>
      <c r="AJ2888" s="43">
        <f>AJ2889</f>
        <v>0</v>
      </c>
      <c r="AK2888" s="43">
        <f>AK2889</f>
        <v>0</v>
      </c>
      <c r="AL2888" s="43">
        <f t="shared" si="5592"/>
        <v>900</v>
      </c>
      <c r="AM2888" s="43">
        <f t="shared" si="5593"/>
        <v>-899.19899999999996</v>
      </c>
      <c r="AN2888" s="2"/>
      <c r="AR2888" s="1"/>
      <c r="AS2888" s="1"/>
    </row>
    <row r="2889" ht="31.5">
      <c r="B2889" s="41" t="s">
        <v>852</v>
      </c>
      <c r="C2889" s="41" t="s">
        <v>395</v>
      </c>
      <c r="D2889" s="41" t="s">
        <v>41</v>
      </c>
      <c r="E2889" s="26" t="str">
        <f t="shared" si="5594"/>
        <v>0801</v>
      </c>
      <c r="F2889" s="41" t="s">
        <v>381</v>
      </c>
      <c r="G2889" s="41" t="s">
        <v>55</v>
      </c>
      <c r="H2889" s="42" t="s">
        <v>56</v>
      </c>
      <c r="I2889" s="43"/>
      <c r="J2889" s="43"/>
      <c r="K2889" s="43"/>
      <c r="L2889" s="43"/>
      <c r="M2889" s="43"/>
      <c r="N2889" s="43"/>
      <c r="O2889" s="43">
        <v>0</v>
      </c>
      <c r="P2889" s="43">
        <v>0</v>
      </c>
      <c r="Q2889" s="43">
        <v>0</v>
      </c>
      <c r="R2889" s="43">
        <v>0</v>
      </c>
      <c r="S2889" s="43">
        <v>0</v>
      </c>
      <c r="T2889" s="43">
        <v>0</v>
      </c>
      <c r="U2889" s="43">
        <v>0.80100000000000005</v>
      </c>
      <c r="V2889" s="43">
        <f t="shared" si="5595"/>
        <v>0.80100000000000005</v>
      </c>
      <c r="W2889" s="43">
        <v>0.80100000000000005</v>
      </c>
      <c r="X2889" s="43"/>
      <c r="Y2889" s="43"/>
      <c r="Z2889" s="43"/>
      <c r="AA2889" s="43"/>
      <c r="AB2889" s="43">
        <v>848.53920000000005</v>
      </c>
      <c r="AC2889" s="44">
        <v>1953.96075</v>
      </c>
      <c r="AD2889" s="44">
        <v>1951.2592</v>
      </c>
      <c r="AE2889" s="45">
        <f t="shared" si="5591"/>
        <v>99.861739802091734</v>
      </c>
      <c r="AF2889" s="43">
        <v>900</v>
      </c>
      <c r="AG2889" s="43">
        <v>0</v>
      </c>
      <c r="AH2889" s="43">
        <v>0</v>
      </c>
      <c r="AI2889" s="43">
        <v>0</v>
      </c>
      <c r="AJ2889" s="43">
        <v>0</v>
      </c>
      <c r="AK2889" s="43">
        <v>0</v>
      </c>
      <c r="AL2889" s="43">
        <f t="shared" si="5592"/>
        <v>900</v>
      </c>
      <c r="AM2889" s="43">
        <f t="shared" si="5593"/>
        <v>-899.19899999999996</v>
      </c>
      <c r="AN2889" s="2"/>
      <c r="AO2889" s="1"/>
      <c r="AP2889" s="1"/>
      <c r="AQ2889" s="1"/>
      <c r="AR2889" s="1"/>
      <c r="AS2889" s="1"/>
    </row>
    <row r="2890" ht="31.5">
      <c r="B2890" s="41" t="s">
        <v>852</v>
      </c>
      <c r="C2890" s="41" t="s">
        <v>395</v>
      </c>
      <c r="D2890" s="41" t="s">
        <v>41</v>
      </c>
      <c r="E2890" s="26" t="str">
        <f t="shared" si="5594"/>
        <v>0801</v>
      </c>
      <c r="F2890" s="41" t="s">
        <v>381</v>
      </c>
      <c r="G2890" s="41" t="s">
        <v>177</v>
      </c>
      <c r="H2890" s="42" t="s">
        <v>178</v>
      </c>
      <c r="I2890" s="43">
        <f>I2891</f>
        <v>0</v>
      </c>
      <c r="J2890" s="43">
        <f>J2891</f>
        <v>0</v>
      </c>
      <c r="K2890" s="43">
        <f>K2891</f>
        <v>0</v>
      </c>
      <c r="L2890" s="43">
        <f>L2891</f>
        <v>0</v>
      </c>
      <c r="M2890" s="43">
        <f>M2891</f>
        <v>0</v>
      </c>
      <c r="N2890" s="43">
        <f>N2891</f>
        <v>0</v>
      </c>
      <c r="O2890" s="43">
        <f>O2891</f>
        <v>0</v>
      </c>
      <c r="P2890" s="43">
        <f>P2891</f>
        <v>0</v>
      </c>
      <c r="Q2890" s="43">
        <f>Q2891</f>
        <v>0</v>
      </c>
      <c r="R2890" s="43">
        <f>R2891</f>
        <v>0</v>
      </c>
      <c r="S2890" s="43">
        <f>S2891</f>
        <v>0</v>
      </c>
      <c r="T2890" s="43">
        <f>T2891</f>
        <v>0</v>
      </c>
      <c r="U2890" s="43">
        <v>0.34799999999999998</v>
      </c>
      <c r="V2890" s="43">
        <f t="shared" si="5595"/>
        <v>0.34799999999999998</v>
      </c>
      <c r="W2890" s="43">
        <f>W2891</f>
        <v>0.34799999999999998</v>
      </c>
      <c r="X2890" s="43">
        <f>X2891</f>
        <v>0</v>
      </c>
      <c r="Y2890" s="43">
        <f>Y2891</f>
        <v>0</v>
      </c>
      <c r="Z2890" s="43">
        <f>Z2891</f>
        <v>0</v>
      </c>
      <c r="AA2890" s="43">
        <f>AA2891</f>
        <v>0</v>
      </c>
      <c r="AB2890" s="43">
        <f>AB2891</f>
        <v>2058.4281599999999</v>
      </c>
      <c r="AC2890" s="44">
        <f>AC2891</f>
        <v>2408.4281599999999</v>
      </c>
      <c r="AD2890" s="44">
        <f>AD2891</f>
        <v>2408.4281599999999</v>
      </c>
      <c r="AE2890" s="45">
        <f t="shared" si="5591"/>
        <v>100</v>
      </c>
      <c r="AF2890" s="43">
        <f>AF2891</f>
        <v>3462.3889100000001</v>
      </c>
      <c r="AG2890" s="43">
        <f>AG2891</f>
        <v>0</v>
      </c>
      <c r="AH2890" s="43">
        <f>AH2891</f>
        <v>0</v>
      </c>
      <c r="AI2890" s="43">
        <f>AI2891</f>
        <v>0</v>
      </c>
      <c r="AJ2890" s="43">
        <f>AJ2891</f>
        <v>0</v>
      </c>
      <c r="AK2890" s="43">
        <f>AK2891</f>
        <v>0</v>
      </c>
      <c r="AL2890" s="43">
        <f t="shared" si="5592"/>
        <v>3462.3889100000001</v>
      </c>
      <c r="AM2890" s="43">
        <f t="shared" si="5593"/>
        <v>-3462.0409100000002</v>
      </c>
      <c r="AN2890" s="2"/>
      <c r="AO2890" s="1"/>
      <c r="AP2890" s="1"/>
      <c r="AQ2890" s="1"/>
      <c r="AR2890" s="1"/>
      <c r="AS2890" s="1"/>
    </row>
    <row r="2891" ht="63">
      <c r="B2891" s="41" t="s">
        <v>852</v>
      </c>
      <c r="C2891" s="41" t="s">
        <v>395</v>
      </c>
      <c r="D2891" s="41" t="s">
        <v>41</v>
      </c>
      <c r="E2891" s="26" t="str">
        <f t="shared" si="5594"/>
        <v>0801</v>
      </c>
      <c r="F2891" s="41" t="s">
        <v>381</v>
      </c>
      <c r="G2891" s="41" t="s">
        <v>373</v>
      </c>
      <c r="H2891" s="42" t="s">
        <v>374</v>
      </c>
      <c r="I2891" s="43"/>
      <c r="J2891" s="43"/>
      <c r="K2891" s="43"/>
      <c r="L2891" s="43"/>
      <c r="M2891" s="43"/>
      <c r="N2891" s="43"/>
      <c r="O2891" s="43">
        <v>0</v>
      </c>
      <c r="P2891" s="43">
        <v>0</v>
      </c>
      <c r="Q2891" s="43">
        <v>0</v>
      </c>
      <c r="R2891" s="43">
        <v>0</v>
      </c>
      <c r="S2891" s="43">
        <v>0</v>
      </c>
      <c r="T2891" s="43">
        <v>0</v>
      </c>
      <c r="U2891" s="43">
        <v>0.34799999999999998</v>
      </c>
      <c r="V2891" s="43">
        <f t="shared" si="5595"/>
        <v>0.34799999999999998</v>
      </c>
      <c r="W2891" s="43">
        <v>0.34799999999999998</v>
      </c>
      <c r="X2891" s="43"/>
      <c r="Y2891" s="43"/>
      <c r="Z2891" s="43"/>
      <c r="AA2891" s="43"/>
      <c r="AB2891" s="43">
        <v>2058.4281599999999</v>
      </c>
      <c r="AC2891" s="44">
        <v>2408.4281599999999</v>
      </c>
      <c r="AD2891" s="44">
        <v>2408.4281599999999</v>
      </c>
      <c r="AE2891" s="45">
        <f t="shared" si="5591"/>
        <v>100</v>
      </c>
      <c r="AF2891" s="43">
        <v>3462.3889100000001</v>
      </c>
      <c r="AG2891" s="43">
        <v>0</v>
      </c>
      <c r="AH2891" s="43">
        <v>0</v>
      </c>
      <c r="AI2891" s="43">
        <v>0</v>
      </c>
      <c r="AJ2891" s="43">
        <v>0</v>
      </c>
      <c r="AK2891" s="43">
        <v>0</v>
      </c>
      <c r="AL2891" s="43">
        <f t="shared" si="5592"/>
        <v>3462.3889100000001</v>
      </c>
      <c r="AM2891" s="43">
        <f t="shared" si="5593"/>
        <v>-3462.0409100000002</v>
      </c>
      <c r="AN2891" s="2"/>
      <c r="AO2891" s="1"/>
      <c r="AP2891" s="1"/>
      <c r="AQ2891" s="1"/>
      <c r="AR2891" s="1"/>
      <c r="AS2891" s="1"/>
    </row>
    <row r="2892">
      <c r="B2892" s="25" t="s">
        <v>852</v>
      </c>
      <c r="C2892" s="25" t="s">
        <v>137</v>
      </c>
      <c r="D2892" s="25"/>
      <c r="E2892" s="32" t="str">
        <f t="shared" si="5594"/>
        <v>11</v>
      </c>
      <c r="F2892" s="25"/>
      <c r="G2892" s="25"/>
      <c r="H2892" s="27" t="s">
        <v>657</v>
      </c>
      <c r="I2892" s="28">
        <f t="shared" ref="I2892:I2898" si="5648">I2893</f>
        <v>1544.0999999999999</v>
      </c>
      <c r="J2892" s="28">
        <f t="shared" ref="J2892:J2898" si="5649">J2893</f>
        <v>1544.0999999999999</v>
      </c>
      <c r="K2892" s="28">
        <f t="shared" ref="K2892:K2898" si="5650">K2893</f>
        <v>1544.0999999999999</v>
      </c>
      <c r="L2892" s="28">
        <f t="shared" ref="L2892:L2898" si="5651">L2893</f>
        <v>-98.200000000000003</v>
      </c>
      <c r="M2892" s="28">
        <f t="shared" ref="M2892:M2898" si="5652">M2893</f>
        <v>-98.200000000000003</v>
      </c>
      <c r="N2892" s="28">
        <f t="shared" ref="N2892:N2898" si="5653">N2893</f>
        <v>-98.200000000000003</v>
      </c>
      <c r="O2892" s="28">
        <f t="shared" ref="O2892:O2898" si="5654">O2893</f>
        <v>0</v>
      </c>
      <c r="P2892" s="28">
        <f t="shared" ref="P2892:P2898" si="5655">P2893</f>
        <v>0</v>
      </c>
      <c r="Q2892" s="28">
        <f t="shared" ref="Q2892:Q2898" si="5656">Q2893</f>
        <v>0</v>
      </c>
      <c r="R2892" s="28">
        <f t="shared" ref="R2892:R2898" si="5657">R2893</f>
        <v>0</v>
      </c>
      <c r="S2892" s="28">
        <f t="shared" ref="S2892:S2898" si="5658">S2893</f>
        <v>0</v>
      </c>
      <c r="T2892" s="28">
        <f t="shared" ref="T2892:T2898" si="5659">T2893</f>
        <v>0</v>
      </c>
      <c r="U2892" s="28">
        <v>0</v>
      </c>
      <c r="V2892" s="28">
        <f t="shared" si="5595"/>
        <v>1445.8999999999999</v>
      </c>
      <c r="W2892" s="28">
        <f t="shared" ref="W2892:W2898" si="5660">W2893</f>
        <v>0</v>
      </c>
      <c r="X2892" s="28">
        <f t="shared" ref="X2892:X2898" si="5661">X2893</f>
        <v>0</v>
      </c>
      <c r="Y2892" s="28">
        <f t="shared" ref="Y2892:Y2898" si="5662">Y2893</f>
        <v>0</v>
      </c>
      <c r="Z2892" s="28">
        <f t="shared" ref="Z2892:Z2898" si="5663">Z2893</f>
        <v>0</v>
      </c>
      <c r="AA2892" s="28">
        <f t="shared" ref="AA2892:AA2898" si="5664">AA2893</f>
        <v>0</v>
      </c>
      <c r="AB2892" s="28">
        <f t="shared" ref="AB2892:AB2898" si="5665">AB2893</f>
        <v>1044.73333</v>
      </c>
      <c r="AC2892" s="29">
        <f t="shared" ref="AC2892:AC2898" si="5666">AC2893</f>
        <v>1445.9000000000001</v>
      </c>
      <c r="AD2892" s="29">
        <f t="shared" ref="AD2892:AD2898" si="5667">AD2893</f>
        <v>1445.8999899999999</v>
      </c>
      <c r="AE2892" s="30">
        <f t="shared" si="5591"/>
        <v>99.999999308389221</v>
      </c>
      <c r="AF2892" s="28">
        <f t="shared" ref="AF2892:AF2898" si="5668">AF2893</f>
        <v>1445.9000000000001</v>
      </c>
      <c r="AG2892" s="28">
        <f t="shared" ref="AG2892:AG2898" si="5669">AG2893</f>
        <v>0</v>
      </c>
      <c r="AH2892" s="28">
        <f t="shared" ref="AH2892:AH2898" si="5670">AH2893</f>
        <v>0</v>
      </c>
      <c r="AI2892" s="28">
        <f t="shared" ref="AI2892:AI2898" si="5671">AI2893</f>
        <v>0</v>
      </c>
      <c r="AJ2892" s="28">
        <f t="shared" ref="AJ2892:AJ2898" si="5672">AJ2893</f>
        <v>0</v>
      </c>
      <c r="AK2892" s="28">
        <f t="shared" ref="AK2892:AK2898" si="5673">AK2893</f>
        <v>0</v>
      </c>
      <c r="AL2892" s="28">
        <f t="shared" si="5592"/>
        <v>1445.9000000000001</v>
      </c>
      <c r="AM2892" s="28">
        <f t="shared" si="5593"/>
        <v>-2.2737367544323206e-13</v>
      </c>
      <c r="AN2892" s="2"/>
      <c r="AO2892" s="1"/>
      <c r="AP2892" s="1"/>
      <c r="AQ2892" s="1"/>
      <c r="AR2892" s="1"/>
      <c r="AS2892" s="1"/>
    </row>
    <row r="2893" s="33" customFormat="1">
      <c r="B2893" s="34" t="s">
        <v>852</v>
      </c>
      <c r="C2893" s="34" t="s">
        <v>137</v>
      </c>
      <c r="D2893" s="34" t="s">
        <v>41</v>
      </c>
      <c r="E2893" s="35" t="str">
        <f t="shared" si="5594"/>
        <v>1101</v>
      </c>
      <c r="F2893" s="34"/>
      <c r="G2893" s="34"/>
      <c r="H2893" s="36" t="s">
        <v>829</v>
      </c>
      <c r="I2893" s="37">
        <f t="shared" si="5648"/>
        <v>1544.0999999999999</v>
      </c>
      <c r="J2893" s="37">
        <f t="shared" si="5649"/>
        <v>1544.0999999999999</v>
      </c>
      <c r="K2893" s="37">
        <f t="shared" si="5650"/>
        <v>1544.0999999999999</v>
      </c>
      <c r="L2893" s="37">
        <f t="shared" si="5651"/>
        <v>-98.200000000000003</v>
      </c>
      <c r="M2893" s="37">
        <f t="shared" si="5652"/>
        <v>-98.200000000000003</v>
      </c>
      <c r="N2893" s="37">
        <f t="shared" si="5653"/>
        <v>-98.200000000000003</v>
      </c>
      <c r="O2893" s="37">
        <f t="shared" si="5654"/>
        <v>0</v>
      </c>
      <c r="P2893" s="37">
        <f t="shared" si="5655"/>
        <v>0</v>
      </c>
      <c r="Q2893" s="37">
        <f t="shared" si="5656"/>
        <v>0</v>
      </c>
      <c r="R2893" s="37">
        <f t="shared" si="5657"/>
        <v>0</v>
      </c>
      <c r="S2893" s="37">
        <f t="shared" si="5658"/>
        <v>0</v>
      </c>
      <c r="T2893" s="37">
        <f t="shared" si="5659"/>
        <v>0</v>
      </c>
      <c r="U2893" s="37">
        <v>0</v>
      </c>
      <c r="V2893" s="37">
        <f t="shared" si="5595"/>
        <v>1445.8999999999999</v>
      </c>
      <c r="W2893" s="37">
        <f t="shared" si="5660"/>
        <v>0</v>
      </c>
      <c r="X2893" s="37">
        <f t="shared" si="5661"/>
        <v>0</v>
      </c>
      <c r="Y2893" s="37">
        <f t="shared" si="5662"/>
        <v>0</v>
      </c>
      <c r="Z2893" s="37">
        <f t="shared" si="5663"/>
        <v>0</v>
      </c>
      <c r="AA2893" s="37">
        <f t="shared" si="5664"/>
        <v>0</v>
      </c>
      <c r="AB2893" s="37">
        <f t="shared" si="5665"/>
        <v>1044.73333</v>
      </c>
      <c r="AC2893" s="38">
        <f t="shared" si="5666"/>
        <v>1445.9000000000001</v>
      </c>
      <c r="AD2893" s="38">
        <f t="shared" si="5667"/>
        <v>1445.8999899999999</v>
      </c>
      <c r="AE2893" s="39">
        <f t="shared" si="5591"/>
        <v>99.999999308389221</v>
      </c>
      <c r="AF2893" s="37">
        <f t="shared" si="5668"/>
        <v>1445.9000000000001</v>
      </c>
      <c r="AG2893" s="37">
        <f t="shared" si="5669"/>
        <v>0</v>
      </c>
      <c r="AH2893" s="37">
        <f t="shared" si="5670"/>
        <v>0</v>
      </c>
      <c r="AI2893" s="37">
        <f t="shared" si="5671"/>
        <v>0</v>
      </c>
      <c r="AJ2893" s="37">
        <f t="shared" si="5672"/>
        <v>0</v>
      </c>
      <c r="AK2893" s="37">
        <f t="shared" si="5673"/>
        <v>0</v>
      </c>
      <c r="AL2893" s="37">
        <f t="shared" si="5592"/>
        <v>1445.9000000000001</v>
      </c>
      <c r="AM2893" s="37">
        <f t="shared" si="5593"/>
        <v>-2.2737367544323206e-13</v>
      </c>
      <c r="AN2893" s="40"/>
      <c r="AO2893" s="33"/>
      <c r="AP2893" s="33"/>
      <c r="AQ2893" s="33"/>
      <c r="AR2893" s="33"/>
      <c r="AS2893" s="33"/>
    </row>
    <row r="2894" ht="31.5">
      <c r="B2894" s="41" t="s">
        <v>852</v>
      </c>
      <c r="C2894" s="41" t="s">
        <v>137</v>
      </c>
      <c r="D2894" s="41" t="s">
        <v>41</v>
      </c>
      <c r="E2894" s="26" t="str">
        <f t="shared" si="5594"/>
        <v>1101</v>
      </c>
      <c r="F2894" s="41" t="s">
        <v>662</v>
      </c>
      <c r="G2894" s="41"/>
      <c r="H2894" s="42" t="s">
        <v>663</v>
      </c>
      <c r="I2894" s="43">
        <f t="shared" si="5648"/>
        <v>1544.0999999999999</v>
      </c>
      <c r="J2894" s="43">
        <f t="shared" si="5649"/>
        <v>1544.0999999999999</v>
      </c>
      <c r="K2894" s="43">
        <f t="shared" si="5650"/>
        <v>1544.0999999999999</v>
      </c>
      <c r="L2894" s="43">
        <f t="shared" si="5651"/>
        <v>-98.200000000000003</v>
      </c>
      <c r="M2894" s="43">
        <f t="shared" si="5652"/>
        <v>-98.200000000000003</v>
      </c>
      <c r="N2894" s="43">
        <f t="shared" si="5653"/>
        <v>-98.200000000000003</v>
      </c>
      <c r="O2894" s="43">
        <f t="shared" si="5654"/>
        <v>0</v>
      </c>
      <c r="P2894" s="43">
        <f t="shared" si="5655"/>
        <v>0</v>
      </c>
      <c r="Q2894" s="43">
        <f t="shared" si="5656"/>
        <v>0</v>
      </c>
      <c r="R2894" s="43">
        <f t="shared" si="5657"/>
        <v>0</v>
      </c>
      <c r="S2894" s="43">
        <f t="shared" si="5658"/>
        <v>0</v>
      </c>
      <c r="T2894" s="43">
        <f t="shared" si="5659"/>
        <v>0</v>
      </c>
      <c r="U2894" s="43">
        <v>0</v>
      </c>
      <c r="V2894" s="43">
        <f t="shared" si="5595"/>
        <v>1445.8999999999999</v>
      </c>
      <c r="W2894" s="43">
        <f t="shared" si="5660"/>
        <v>0</v>
      </c>
      <c r="X2894" s="43">
        <f t="shared" si="5661"/>
        <v>0</v>
      </c>
      <c r="Y2894" s="43">
        <f t="shared" si="5662"/>
        <v>0</v>
      </c>
      <c r="Z2894" s="43">
        <f t="shared" si="5663"/>
        <v>0</v>
      </c>
      <c r="AA2894" s="43">
        <f t="shared" si="5664"/>
        <v>0</v>
      </c>
      <c r="AB2894" s="43">
        <f t="shared" si="5665"/>
        <v>1044.73333</v>
      </c>
      <c r="AC2894" s="44">
        <f t="shared" si="5666"/>
        <v>1445.9000000000001</v>
      </c>
      <c r="AD2894" s="44">
        <f t="shared" si="5667"/>
        <v>1445.8999899999999</v>
      </c>
      <c r="AE2894" s="45">
        <f t="shared" si="5591"/>
        <v>99.999999308389221</v>
      </c>
      <c r="AF2894" s="43">
        <f t="shared" si="5668"/>
        <v>1445.9000000000001</v>
      </c>
      <c r="AG2894" s="43">
        <f t="shared" si="5669"/>
        <v>0</v>
      </c>
      <c r="AH2894" s="43">
        <f t="shared" si="5670"/>
        <v>0</v>
      </c>
      <c r="AI2894" s="43">
        <f t="shared" si="5671"/>
        <v>0</v>
      </c>
      <c r="AJ2894" s="43">
        <f t="shared" si="5672"/>
        <v>0</v>
      </c>
      <c r="AK2894" s="43">
        <f t="shared" si="5673"/>
        <v>0</v>
      </c>
      <c r="AL2894" s="43">
        <f t="shared" si="5592"/>
        <v>1445.9000000000001</v>
      </c>
      <c r="AM2894" s="43">
        <f t="shared" si="5593"/>
        <v>-2.2737367544323206e-13</v>
      </c>
      <c r="AN2894" s="2"/>
      <c r="AO2894" s="1"/>
      <c r="AP2894" s="1"/>
      <c r="AQ2894" s="1"/>
      <c r="AR2894" s="1"/>
      <c r="AS2894" s="1"/>
    </row>
    <row r="2895" ht="31.5">
      <c r="B2895" s="41" t="s">
        <v>852</v>
      </c>
      <c r="C2895" s="41" t="s">
        <v>137</v>
      </c>
      <c r="D2895" s="41" t="s">
        <v>41</v>
      </c>
      <c r="E2895" s="26" t="str">
        <f t="shared" si="5594"/>
        <v>1101</v>
      </c>
      <c r="F2895" s="41" t="s">
        <v>664</v>
      </c>
      <c r="G2895" s="41"/>
      <c r="H2895" s="42" t="s">
        <v>665</v>
      </c>
      <c r="I2895" s="43">
        <f t="shared" si="5648"/>
        <v>1544.0999999999999</v>
      </c>
      <c r="J2895" s="43">
        <f t="shared" si="5649"/>
        <v>1544.0999999999999</v>
      </c>
      <c r="K2895" s="43">
        <f t="shared" si="5650"/>
        <v>1544.0999999999999</v>
      </c>
      <c r="L2895" s="43">
        <f t="shared" si="5651"/>
        <v>-98.200000000000003</v>
      </c>
      <c r="M2895" s="43">
        <f t="shared" si="5652"/>
        <v>-98.200000000000003</v>
      </c>
      <c r="N2895" s="43">
        <f t="shared" si="5653"/>
        <v>-98.200000000000003</v>
      </c>
      <c r="O2895" s="43">
        <f t="shared" si="5654"/>
        <v>0</v>
      </c>
      <c r="P2895" s="43">
        <f t="shared" si="5655"/>
        <v>0</v>
      </c>
      <c r="Q2895" s="43">
        <f t="shared" si="5656"/>
        <v>0</v>
      </c>
      <c r="R2895" s="43">
        <f t="shared" si="5657"/>
        <v>0</v>
      </c>
      <c r="S2895" s="43">
        <f t="shared" si="5658"/>
        <v>0</v>
      </c>
      <c r="T2895" s="43">
        <f t="shared" si="5659"/>
        <v>0</v>
      </c>
      <c r="U2895" s="43">
        <v>0</v>
      </c>
      <c r="V2895" s="43">
        <f t="shared" si="5595"/>
        <v>1445.8999999999999</v>
      </c>
      <c r="W2895" s="43">
        <f t="shared" si="5660"/>
        <v>0</v>
      </c>
      <c r="X2895" s="43">
        <f t="shared" si="5661"/>
        <v>0</v>
      </c>
      <c r="Y2895" s="43">
        <f t="shared" si="5662"/>
        <v>0</v>
      </c>
      <c r="Z2895" s="43">
        <f t="shared" si="5663"/>
        <v>0</v>
      </c>
      <c r="AA2895" s="43">
        <f t="shared" si="5664"/>
        <v>0</v>
      </c>
      <c r="AB2895" s="43">
        <f t="shared" si="5665"/>
        <v>1044.73333</v>
      </c>
      <c r="AC2895" s="44">
        <f t="shared" si="5666"/>
        <v>1445.9000000000001</v>
      </c>
      <c r="AD2895" s="44">
        <f t="shared" si="5667"/>
        <v>1445.8999899999999</v>
      </c>
      <c r="AE2895" s="45">
        <f t="shared" si="5591"/>
        <v>99.999999308389221</v>
      </c>
      <c r="AF2895" s="43">
        <f t="shared" si="5668"/>
        <v>1445.9000000000001</v>
      </c>
      <c r="AG2895" s="43">
        <f t="shared" si="5669"/>
        <v>0</v>
      </c>
      <c r="AH2895" s="43">
        <f t="shared" si="5670"/>
        <v>0</v>
      </c>
      <c r="AI2895" s="43">
        <f t="shared" si="5671"/>
        <v>0</v>
      </c>
      <c r="AJ2895" s="43">
        <f t="shared" si="5672"/>
        <v>0</v>
      </c>
      <c r="AK2895" s="43">
        <f t="shared" si="5673"/>
        <v>0</v>
      </c>
      <c r="AL2895" s="43">
        <f t="shared" si="5592"/>
        <v>1445.9000000000001</v>
      </c>
      <c r="AM2895" s="43">
        <f t="shared" si="5593"/>
        <v>-2.2737367544323206e-13</v>
      </c>
      <c r="AN2895" s="2"/>
      <c r="AO2895" s="1"/>
      <c r="AP2895" s="1"/>
      <c r="AQ2895" s="1"/>
      <c r="AR2895" s="1"/>
      <c r="AS2895" s="1"/>
    </row>
    <row r="2896" ht="78.75">
      <c r="B2896" s="41" t="s">
        <v>852</v>
      </c>
      <c r="C2896" s="41" t="s">
        <v>137</v>
      </c>
      <c r="D2896" s="41" t="s">
        <v>41</v>
      </c>
      <c r="E2896" s="26" t="str">
        <f t="shared" si="5594"/>
        <v>1101</v>
      </c>
      <c r="F2896" s="41" t="s">
        <v>830</v>
      </c>
      <c r="G2896" s="41"/>
      <c r="H2896" s="42" t="s">
        <v>831</v>
      </c>
      <c r="I2896" s="43">
        <f t="shared" si="5648"/>
        <v>1544.0999999999999</v>
      </c>
      <c r="J2896" s="43">
        <f t="shared" si="5649"/>
        <v>1544.0999999999999</v>
      </c>
      <c r="K2896" s="43">
        <f t="shared" si="5650"/>
        <v>1544.0999999999999</v>
      </c>
      <c r="L2896" s="43">
        <f t="shared" si="5651"/>
        <v>-98.200000000000003</v>
      </c>
      <c r="M2896" s="43">
        <f t="shared" si="5652"/>
        <v>-98.200000000000003</v>
      </c>
      <c r="N2896" s="43">
        <f t="shared" si="5653"/>
        <v>-98.200000000000003</v>
      </c>
      <c r="O2896" s="43">
        <f t="shared" si="5654"/>
        <v>0</v>
      </c>
      <c r="P2896" s="43">
        <f t="shared" si="5655"/>
        <v>0</v>
      </c>
      <c r="Q2896" s="43">
        <f t="shared" si="5656"/>
        <v>0</v>
      </c>
      <c r="R2896" s="43">
        <f t="shared" si="5657"/>
        <v>0</v>
      </c>
      <c r="S2896" s="43">
        <f t="shared" si="5658"/>
        <v>0</v>
      </c>
      <c r="T2896" s="43">
        <f t="shared" si="5659"/>
        <v>0</v>
      </c>
      <c r="U2896" s="43">
        <v>0</v>
      </c>
      <c r="V2896" s="43">
        <f t="shared" si="5595"/>
        <v>1445.8999999999999</v>
      </c>
      <c r="W2896" s="43">
        <f t="shared" si="5660"/>
        <v>0</v>
      </c>
      <c r="X2896" s="43">
        <f t="shared" si="5661"/>
        <v>0</v>
      </c>
      <c r="Y2896" s="43">
        <f t="shared" si="5662"/>
        <v>0</v>
      </c>
      <c r="Z2896" s="43">
        <f t="shared" si="5663"/>
        <v>0</v>
      </c>
      <c r="AA2896" s="43">
        <f t="shared" si="5664"/>
        <v>0</v>
      </c>
      <c r="AB2896" s="43">
        <f t="shared" si="5665"/>
        <v>1044.73333</v>
      </c>
      <c r="AC2896" s="44">
        <f t="shared" si="5666"/>
        <v>1445.9000000000001</v>
      </c>
      <c r="AD2896" s="44">
        <f t="shared" si="5667"/>
        <v>1445.8999899999999</v>
      </c>
      <c r="AE2896" s="45">
        <f t="shared" si="5591"/>
        <v>99.999999308389221</v>
      </c>
      <c r="AF2896" s="43">
        <f t="shared" si="5668"/>
        <v>1445.9000000000001</v>
      </c>
      <c r="AG2896" s="43">
        <f t="shared" si="5669"/>
        <v>0</v>
      </c>
      <c r="AH2896" s="43">
        <f t="shared" si="5670"/>
        <v>0</v>
      </c>
      <c r="AI2896" s="43">
        <f t="shared" si="5671"/>
        <v>0</v>
      </c>
      <c r="AJ2896" s="43">
        <f t="shared" si="5672"/>
        <v>0</v>
      </c>
      <c r="AK2896" s="43">
        <f t="shared" si="5673"/>
        <v>0</v>
      </c>
      <c r="AL2896" s="43">
        <f t="shared" si="5592"/>
        <v>1445.9000000000001</v>
      </c>
      <c r="AM2896" s="43">
        <f t="shared" si="5593"/>
        <v>-2.2737367544323206e-13</v>
      </c>
      <c r="AN2896" s="2"/>
      <c r="AR2896" s="1"/>
      <c r="AS2896" s="1"/>
    </row>
    <row r="2897" ht="31.5">
      <c r="B2897" s="41" t="s">
        <v>852</v>
      </c>
      <c r="C2897" s="41" t="s">
        <v>137</v>
      </c>
      <c r="D2897" s="41" t="s">
        <v>41</v>
      </c>
      <c r="E2897" s="26" t="str">
        <f t="shared" si="5594"/>
        <v>1101</v>
      </c>
      <c r="F2897" s="41" t="s">
        <v>832</v>
      </c>
      <c r="G2897" s="41"/>
      <c r="H2897" s="42" t="s">
        <v>833</v>
      </c>
      <c r="I2897" s="43">
        <f t="shared" si="5648"/>
        <v>1544.0999999999999</v>
      </c>
      <c r="J2897" s="43">
        <f t="shared" si="5649"/>
        <v>1544.0999999999999</v>
      </c>
      <c r="K2897" s="43">
        <f t="shared" si="5650"/>
        <v>1544.0999999999999</v>
      </c>
      <c r="L2897" s="43">
        <f t="shared" si="5651"/>
        <v>-98.200000000000003</v>
      </c>
      <c r="M2897" s="43">
        <f t="shared" si="5652"/>
        <v>-98.200000000000003</v>
      </c>
      <c r="N2897" s="43">
        <f t="shared" si="5653"/>
        <v>-98.200000000000003</v>
      </c>
      <c r="O2897" s="43">
        <f t="shared" si="5654"/>
        <v>0</v>
      </c>
      <c r="P2897" s="43">
        <f t="shared" si="5655"/>
        <v>0</v>
      </c>
      <c r="Q2897" s="43">
        <f t="shared" si="5656"/>
        <v>0</v>
      </c>
      <c r="R2897" s="43">
        <f t="shared" si="5657"/>
        <v>0</v>
      </c>
      <c r="S2897" s="43">
        <f t="shared" si="5658"/>
        <v>0</v>
      </c>
      <c r="T2897" s="43">
        <f t="shared" si="5659"/>
        <v>0</v>
      </c>
      <c r="U2897" s="43">
        <v>0</v>
      </c>
      <c r="V2897" s="43">
        <f t="shared" si="5595"/>
        <v>1445.8999999999999</v>
      </c>
      <c r="W2897" s="43">
        <f t="shared" si="5660"/>
        <v>0</v>
      </c>
      <c r="X2897" s="43">
        <f t="shared" si="5661"/>
        <v>0</v>
      </c>
      <c r="Y2897" s="43">
        <f t="shared" si="5662"/>
        <v>0</v>
      </c>
      <c r="Z2897" s="43">
        <f t="shared" si="5663"/>
        <v>0</v>
      </c>
      <c r="AA2897" s="43">
        <f t="shared" si="5664"/>
        <v>0</v>
      </c>
      <c r="AB2897" s="43">
        <f t="shared" si="5665"/>
        <v>1044.73333</v>
      </c>
      <c r="AC2897" s="44">
        <f t="shared" si="5666"/>
        <v>1445.9000000000001</v>
      </c>
      <c r="AD2897" s="44">
        <f t="shared" si="5667"/>
        <v>1445.8999899999999</v>
      </c>
      <c r="AE2897" s="45">
        <f t="shared" si="5591"/>
        <v>99.999999308389221</v>
      </c>
      <c r="AF2897" s="43">
        <f t="shared" si="5668"/>
        <v>1445.9000000000001</v>
      </c>
      <c r="AG2897" s="43">
        <f t="shared" si="5669"/>
        <v>0</v>
      </c>
      <c r="AH2897" s="43">
        <f t="shared" si="5670"/>
        <v>0</v>
      </c>
      <c r="AI2897" s="43">
        <f t="shared" si="5671"/>
        <v>0</v>
      </c>
      <c r="AJ2897" s="43">
        <f t="shared" si="5672"/>
        <v>0</v>
      </c>
      <c r="AK2897" s="43">
        <f t="shared" si="5673"/>
        <v>0</v>
      </c>
      <c r="AL2897" s="43">
        <f t="shared" si="5592"/>
        <v>1445.9000000000001</v>
      </c>
      <c r="AM2897" s="43">
        <f t="shared" si="5593"/>
        <v>-2.2737367544323206e-13</v>
      </c>
      <c r="AN2897" s="2"/>
      <c r="AO2897" s="1"/>
      <c r="AP2897" s="1"/>
      <c r="AQ2897" s="1"/>
      <c r="AR2897" s="1"/>
      <c r="AS2897" s="1"/>
    </row>
    <row r="2898" ht="31.5">
      <c r="B2898" s="41" t="s">
        <v>852</v>
      </c>
      <c r="C2898" s="41" t="s">
        <v>137</v>
      </c>
      <c r="D2898" s="41" t="s">
        <v>41</v>
      </c>
      <c r="E2898" s="26" t="str">
        <f t="shared" si="5594"/>
        <v>1101</v>
      </c>
      <c r="F2898" s="41" t="s">
        <v>832</v>
      </c>
      <c r="G2898" s="41" t="s">
        <v>53</v>
      </c>
      <c r="H2898" s="42" t="s">
        <v>54</v>
      </c>
      <c r="I2898" s="43">
        <f t="shared" si="5648"/>
        <v>1544.0999999999999</v>
      </c>
      <c r="J2898" s="43">
        <f t="shared" si="5649"/>
        <v>1544.0999999999999</v>
      </c>
      <c r="K2898" s="43">
        <f t="shared" si="5650"/>
        <v>1544.0999999999999</v>
      </c>
      <c r="L2898" s="43">
        <f t="shared" si="5651"/>
        <v>-98.200000000000003</v>
      </c>
      <c r="M2898" s="43">
        <f t="shared" si="5652"/>
        <v>-98.200000000000003</v>
      </c>
      <c r="N2898" s="43">
        <f t="shared" si="5653"/>
        <v>-98.200000000000003</v>
      </c>
      <c r="O2898" s="43">
        <f t="shared" si="5654"/>
        <v>0</v>
      </c>
      <c r="P2898" s="43">
        <f t="shared" si="5655"/>
        <v>0</v>
      </c>
      <c r="Q2898" s="43">
        <f t="shared" si="5656"/>
        <v>0</v>
      </c>
      <c r="R2898" s="43">
        <f t="shared" si="5657"/>
        <v>0</v>
      </c>
      <c r="S2898" s="43">
        <f t="shared" si="5658"/>
        <v>0</v>
      </c>
      <c r="T2898" s="43">
        <f t="shared" si="5659"/>
        <v>0</v>
      </c>
      <c r="U2898" s="43">
        <v>0</v>
      </c>
      <c r="V2898" s="43">
        <f t="shared" si="5595"/>
        <v>1445.8999999999999</v>
      </c>
      <c r="W2898" s="43">
        <f t="shared" si="5660"/>
        <v>0</v>
      </c>
      <c r="X2898" s="43">
        <f t="shared" si="5661"/>
        <v>0</v>
      </c>
      <c r="Y2898" s="43">
        <f t="shared" si="5662"/>
        <v>0</v>
      </c>
      <c r="Z2898" s="43">
        <f t="shared" si="5663"/>
        <v>0</v>
      </c>
      <c r="AA2898" s="43">
        <f t="shared" si="5664"/>
        <v>0</v>
      </c>
      <c r="AB2898" s="43">
        <f t="shared" si="5665"/>
        <v>1044.73333</v>
      </c>
      <c r="AC2898" s="44">
        <f t="shared" si="5666"/>
        <v>1445.9000000000001</v>
      </c>
      <c r="AD2898" s="44">
        <f t="shared" si="5667"/>
        <v>1445.8999899999999</v>
      </c>
      <c r="AE2898" s="45">
        <f t="shared" si="5591"/>
        <v>99.999999308389221</v>
      </c>
      <c r="AF2898" s="43">
        <f t="shared" si="5668"/>
        <v>1445.9000000000001</v>
      </c>
      <c r="AG2898" s="43">
        <f t="shared" si="5669"/>
        <v>0</v>
      </c>
      <c r="AH2898" s="43">
        <f t="shared" si="5670"/>
        <v>0</v>
      </c>
      <c r="AI2898" s="43">
        <f t="shared" si="5671"/>
        <v>0</v>
      </c>
      <c r="AJ2898" s="43">
        <f t="shared" si="5672"/>
        <v>0</v>
      </c>
      <c r="AK2898" s="43">
        <f t="shared" si="5673"/>
        <v>0</v>
      </c>
      <c r="AL2898" s="43">
        <f t="shared" si="5592"/>
        <v>1445.9000000000001</v>
      </c>
      <c r="AM2898" s="43">
        <f t="shared" si="5593"/>
        <v>-2.2737367544323206e-13</v>
      </c>
      <c r="AN2898" s="2"/>
      <c r="AO2898" s="1"/>
      <c r="AP2898" s="1"/>
      <c r="AQ2898" s="1"/>
      <c r="AR2898" s="1"/>
      <c r="AS2898" s="1"/>
    </row>
    <row r="2899" ht="31.5">
      <c r="B2899" s="41" t="s">
        <v>852</v>
      </c>
      <c r="C2899" s="41" t="s">
        <v>137</v>
      </c>
      <c r="D2899" s="41" t="s">
        <v>41</v>
      </c>
      <c r="E2899" s="26" t="str">
        <f t="shared" si="5594"/>
        <v>1101</v>
      </c>
      <c r="F2899" s="41" t="s">
        <v>832</v>
      </c>
      <c r="G2899" s="41" t="s">
        <v>55</v>
      </c>
      <c r="H2899" s="42" t="s">
        <v>56</v>
      </c>
      <c r="I2899" s="43">
        <v>1544.0999999999999</v>
      </c>
      <c r="J2899" s="43">
        <v>1544.0999999999999</v>
      </c>
      <c r="K2899" s="43">
        <v>1544.0999999999999</v>
      </c>
      <c r="L2899" s="43">
        <v>-98.200000000000003</v>
      </c>
      <c r="M2899" s="43">
        <v>-98.200000000000003</v>
      </c>
      <c r="N2899" s="43">
        <v>-98.200000000000003</v>
      </c>
      <c r="O2899" s="43">
        <v>0</v>
      </c>
      <c r="P2899" s="43">
        <v>0</v>
      </c>
      <c r="Q2899" s="43">
        <v>0</v>
      </c>
      <c r="R2899" s="43">
        <v>0</v>
      </c>
      <c r="S2899" s="43">
        <v>0</v>
      </c>
      <c r="T2899" s="43">
        <v>0</v>
      </c>
      <c r="U2899" s="43">
        <v>0</v>
      </c>
      <c r="V2899" s="43">
        <f t="shared" si="5595"/>
        <v>1445.8999999999999</v>
      </c>
      <c r="W2899" s="43"/>
      <c r="X2899" s="43"/>
      <c r="Y2899" s="43"/>
      <c r="Z2899" s="43"/>
      <c r="AA2899" s="43"/>
      <c r="AB2899" s="43">
        <v>1044.73333</v>
      </c>
      <c r="AC2899" s="44">
        <v>1445.9000000000001</v>
      </c>
      <c r="AD2899" s="44">
        <v>1445.8999899999999</v>
      </c>
      <c r="AE2899" s="45">
        <f t="shared" si="5591"/>
        <v>99.999999308389221</v>
      </c>
      <c r="AF2899" s="43">
        <v>1445.9000000000001</v>
      </c>
      <c r="AG2899" s="43">
        <v>0</v>
      </c>
      <c r="AH2899" s="43">
        <v>0</v>
      </c>
      <c r="AI2899" s="43">
        <v>0</v>
      </c>
      <c r="AJ2899" s="43">
        <v>0</v>
      </c>
      <c r="AK2899" s="43">
        <v>0</v>
      </c>
      <c r="AL2899" s="43">
        <f t="shared" si="5592"/>
        <v>1445.9000000000001</v>
      </c>
      <c r="AM2899" s="43">
        <f t="shared" si="5593"/>
        <v>-2.2737367544323206e-13</v>
      </c>
      <c r="AN2899" s="19"/>
      <c r="AO2899" s="1"/>
      <c r="AP2899" s="1"/>
      <c r="AQ2899" s="1"/>
      <c r="AR2899" s="1"/>
      <c r="AS2899" s="1"/>
    </row>
    <row r="2900" s="24" customFormat="1">
      <c r="B2900" s="25" t="s">
        <v>855</v>
      </c>
      <c r="C2900" s="25"/>
      <c r="D2900" s="25"/>
      <c r="E2900" s="26" t="str">
        <f t="shared" si="5594"/>
        <v/>
      </c>
      <c r="F2900" s="25"/>
      <c r="G2900" s="25"/>
      <c r="H2900" s="27" t="s">
        <v>856</v>
      </c>
      <c r="I2900" s="28">
        <f>I2901+I2975+I3004+I3088+I3190+I3204+I3178+I3218</f>
        <v>143576.10000000001</v>
      </c>
      <c r="J2900" s="28">
        <f>J2901+J2975+J3004+J3088+J3190+J3204+J3178+J3218</f>
        <v>103736.09999999999</v>
      </c>
      <c r="K2900" s="28">
        <f>K2901+K2975+K3004+K3088+K3190+K3204+K3178+K3218</f>
        <v>99879.800000000003</v>
      </c>
      <c r="L2900" s="28">
        <f>L2901+L2975+L3004+L3088+L3190+L3204+L3178+L3218</f>
        <v>-8506.5</v>
      </c>
      <c r="M2900" s="28">
        <f>M2901+M2975+M3004+M3088+M3190+M3204+M3178+M3218</f>
        <v>5672.5</v>
      </c>
      <c r="N2900" s="28">
        <f>N2901+N2975+N3004+N3088+N3190+N3204+N3178+N3218</f>
        <v>5716.0999999999995</v>
      </c>
      <c r="O2900" s="28">
        <f>O2901+O2975+O3004+O3088+O3190+O3204+O3178+O3218</f>
        <v>-1428.903</v>
      </c>
      <c r="P2900" s="28">
        <f>P2901+P2975+P3004+P3088+P3190+P3204+P3178+P3218</f>
        <v>-87.295000000000002</v>
      </c>
      <c r="Q2900" s="28">
        <f>Q2901+Q2975+Q3004+Q3088+Q3190+Q3204+Q3178+Q3218</f>
        <v>290.71900000000005</v>
      </c>
      <c r="R2900" s="28">
        <f>R2901+R2975+R3004+R3088+R3190+R3204+R3178+R3218</f>
        <v>12239.545</v>
      </c>
      <c r="S2900" s="28">
        <f>S2901+S2975+S3004+S3088+S3190+S3204+S3178+S3218</f>
        <v>-269.02100000000002</v>
      </c>
      <c r="T2900" s="28">
        <f>T2901+T2975+T3004+T3088+T3190+T3204+T3178+T3218</f>
        <v>0</v>
      </c>
      <c r="U2900" s="28">
        <f>U2901+U2975+U3004+U3088+U3190+U3204+U3178+U3218</f>
        <v>152.5</v>
      </c>
      <c r="V2900" s="28">
        <f t="shared" si="5595"/>
        <v>145967.14500000002</v>
      </c>
      <c r="W2900" s="28">
        <f>W2901+W2975+W3004+W3088+W3190+W3204+W3178+W3218</f>
        <v>1352.5</v>
      </c>
      <c r="X2900" s="28">
        <f>X2901+X2975+X3004+X3088+X3190+X3204+X3178+X3218</f>
        <v>0</v>
      </c>
      <c r="Y2900" s="28">
        <f>Y2901+Y2975+Y3004+Y3088+Y3190+Y3204+Y3178+Y3218</f>
        <v>0</v>
      </c>
      <c r="Z2900" s="28">
        <f>Z2901+Z2975+Z3004+Z3088+Z3190+Z3204+Z3178+Z3218</f>
        <v>0</v>
      </c>
      <c r="AA2900" s="28">
        <f>AA2901+AA2975+AA3004+AA3088+AA3190+AA3204+AA3178+AA3218</f>
        <v>0</v>
      </c>
      <c r="AB2900" s="28">
        <f>AB2901+AB2975+AB3004+AB3088+AB3190+AB3204+AB3178+AB3218</f>
        <v>95464.468479999981</v>
      </c>
      <c r="AC2900" s="29">
        <f>AC2901+AC2975+AC3004+AC3088+AC3190+AC3204+AC3178+AC3218</f>
        <v>153605.55958</v>
      </c>
      <c r="AD2900" s="29">
        <f>AD2901+AD2975+AD3004+AD3088+AD3190+AD3204+AD3178+AD3218</f>
        <v>153366.79227999999</v>
      </c>
      <c r="AE2900" s="30">
        <f t="shared" si="5591"/>
        <v>99.844558165308044</v>
      </c>
      <c r="AF2900" s="28">
        <f>AF2901+AF2975+AF3004+AF3088+AF3190+AF3204+AF3178+AF3218</f>
        <v>164964.27535000001</v>
      </c>
      <c r="AG2900" s="28">
        <f>AG2901+AG2975+AG3004+AG3088+AG3190+AG3204+AG3178+AG3218</f>
        <v>-1428.903</v>
      </c>
      <c r="AH2900" s="28">
        <f>AH2901+AH2975+AH3004+AH3088+AH3190+AH3204+AH3178+AH3218</f>
        <v>0</v>
      </c>
      <c r="AI2900" s="28">
        <f>AI2901+AI2975+AI3004+AI3088+AI3190+AI3204+AI3178+AI3218</f>
        <v>0</v>
      </c>
      <c r="AJ2900" s="28">
        <f>AJ2901+AJ2975+AJ3004+AJ3088+AJ3190+AJ3204+AJ3178+AJ3218</f>
        <v>0</v>
      </c>
      <c r="AK2900" s="28">
        <f>AK2901+AK2975+AK3004+AK3088+AK3190+AK3204+AK3178+AK3218</f>
        <v>-7742.1000000000004</v>
      </c>
      <c r="AL2900" s="28">
        <f t="shared" si="5592"/>
        <v>155793.27235000001</v>
      </c>
      <c r="AM2900" s="28">
        <f t="shared" si="5593"/>
        <v>-9826.1273499999952</v>
      </c>
      <c r="AN2900" s="31"/>
      <c r="AO2900" s="24"/>
      <c r="AP2900" s="24"/>
      <c r="AQ2900" s="24"/>
      <c r="AR2900" s="24"/>
      <c r="AS2900" s="24"/>
    </row>
    <row r="2901" s="24" customFormat="1">
      <c r="B2901" s="25" t="s">
        <v>855</v>
      </c>
      <c r="C2901" s="25" t="s">
        <v>41</v>
      </c>
      <c r="D2901" s="25"/>
      <c r="E2901" s="32" t="str">
        <f t="shared" si="5594"/>
        <v>01</v>
      </c>
      <c r="F2901" s="25"/>
      <c r="G2901" s="25"/>
      <c r="H2901" s="27" t="s">
        <v>42</v>
      </c>
      <c r="I2901" s="28">
        <f>I2902+I2928</f>
        <v>72540.600000000006</v>
      </c>
      <c r="J2901" s="28">
        <f>J2902+J2928</f>
        <v>73574.300000000003</v>
      </c>
      <c r="K2901" s="28">
        <f>K2902+K2928</f>
        <v>71575.600000000006</v>
      </c>
      <c r="L2901" s="28">
        <f>L2902+L2928</f>
        <v>2646.5</v>
      </c>
      <c r="M2901" s="28">
        <f>M2902+M2928</f>
        <v>2746.0999999999999</v>
      </c>
      <c r="N2901" s="28">
        <f>N2902+N2928</f>
        <v>2849.6999999999998</v>
      </c>
      <c r="O2901" s="28">
        <f>O2902+O2928</f>
        <v>0</v>
      </c>
      <c r="P2901" s="28">
        <f>P2902+P2928</f>
        <v>0</v>
      </c>
      <c r="Q2901" s="28">
        <f>Q2902+Q2928</f>
        <v>154.21900000000005</v>
      </c>
      <c r="R2901" s="28">
        <f>R2902+R2928</f>
        <v>1365.3509999999999</v>
      </c>
      <c r="S2901" s="28">
        <f>S2902+S2928</f>
        <v>0</v>
      </c>
      <c r="T2901" s="28">
        <f>T2902+T2928</f>
        <v>0</v>
      </c>
      <c r="U2901" s="28">
        <v>0</v>
      </c>
      <c r="V2901" s="28">
        <f t="shared" si="5595"/>
        <v>76706.669999999998</v>
      </c>
      <c r="W2901" s="28">
        <f>W2902+W2928</f>
        <v>0</v>
      </c>
      <c r="X2901" s="28">
        <f>X2902+X2928</f>
        <v>0</v>
      </c>
      <c r="Y2901" s="28">
        <f>Y2902+Y2928</f>
        <v>0</v>
      </c>
      <c r="Z2901" s="28">
        <f>Z2902+Z2928</f>
        <v>0</v>
      </c>
      <c r="AA2901" s="28">
        <f>AA2902+AA2928</f>
        <v>0</v>
      </c>
      <c r="AB2901" s="28">
        <f>AB2902+AB2928</f>
        <v>53626.234689999997</v>
      </c>
      <c r="AC2901" s="29">
        <f>AC2902+AC2928</f>
        <v>72849.385800000004</v>
      </c>
      <c r="AD2901" s="29">
        <f>AD2902+AD2928</f>
        <v>72773.947149999993</v>
      </c>
      <c r="AE2901" s="30">
        <f t="shared" si="5591"/>
        <v>99.896445729539678</v>
      </c>
      <c r="AF2901" s="28">
        <f>AF2902+AF2928</f>
        <v>81103.735800000009</v>
      </c>
      <c r="AG2901" s="28">
        <f>AG2902+AG2928</f>
        <v>0</v>
      </c>
      <c r="AH2901" s="28">
        <f>AH2902+AH2928</f>
        <v>0</v>
      </c>
      <c r="AI2901" s="28">
        <f>AI2902+AI2928</f>
        <v>0</v>
      </c>
      <c r="AJ2901" s="28">
        <f>AJ2902+AJ2928</f>
        <v>0</v>
      </c>
      <c r="AK2901" s="28">
        <f>AK2902+AK2928</f>
        <v>-7742.1000000000004</v>
      </c>
      <c r="AL2901" s="28">
        <f t="shared" si="5592"/>
        <v>73361.635800000004</v>
      </c>
      <c r="AM2901" s="28">
        <f t="shared" si="5593"/>
        <v>3345.0341999999946</v>
      </c>
      <c r="AN2901" s="31"/>
      <c r="AO2901" s="24"/>
      <c r="AP2901" s="24"/>
      <c r="AQ2901" s="24"/>
      <c r="AR2901" s="24"/>
      <c r="AS2901" s="24"/>
    </row>
    <row r="2902" s="33" customFormat="1" ht="63">
      <c r="B2902" s="34" t="s">
        <v>855</v>
      </c>
      <c r="C2902" s="34" t="s">
        <v>41</v>
      </c>
      <c r="D2902" s="34" t="s">
        <v>107</v>
      </c>
      <c r="E2902" s="35" t="str">
        <f t="shared" si="5594"/>
        <v>0104</v>
      </c>
      <c r="F2902" s="34"/>
      <c r="G2902" s="34"/>
      <c r="H2902" s="36" t="s">
        <v>672</v>
      </c>
      <c r="I2902" s="37">
        <f>I2903+I2916</f>
        <v>61045.300000000003</v>
      </c>
      <c r="J2902" s="37">
        <f>J2903+J2916</f>
        <v>60680.200000000004</v>
      </c>
      <c r="K2902" s="37">
        <f>K2903+K2916</f>
        <v>60680.200000000004</v>
      </c>
      <c r="L2902" s="37">
        <f>L2903+L2916</f>
        <v>0</v>
      </c>
      <c r="M2902" s="37">
        <f>M2903+M2916</f>
        <v>0</v>
      </c>
      <c r="N2902" s="37">
        <f>N2903+N2916</f>
        <v>0</v>
      </c>
      <c r="O2902" s="37">
        <f>O2903+O2916</f>
        <v>0</v>
      </c>
      <c r="P2902" s="37">
        <f>P2903+P2916</f>
        <v>0</v>
      </c>
      <c r="Q2902" s="37">
        <f>Q2903+Q2916</f>
        <v>0</v>
      </c>
      <c r="R2902" s="37">
        <f>R2903+R2916</f>
        <v>835.79999999999995</v>
      </c>
      <c r="S2902" s="37">
        <f>S2903+S2916</f>
        <v>0</v>
      </c>
      <c r="T2902" s="37">
        <f>T2903+T2916</f>
        <v>0</v>
      </c>
      <c r="U2902" s="37">
        <v>0</v>
      </c>
      <c r="V2902" s="37">
        <f t="shared" si="5595"/>
        <v>61881.100000000006</v>
      </c>
      <c r="W2902" s="37">
        <f>W2903+W2916</f>
        <v>0</v>
      </c>
      <c r="X2902" s="37">
        <f>X2903+X2916</f>
        <v>0</v>
      </c>
      <c r="Y2902" s="37">
        <f>Y2903+Y2916</f>
        <v>0</v>
      </c>
      <c r="Z2902" s="37">
        <f>Z2903+Z2916</f>
        <v>0</v>
      </c>
      <c r="AA2902" s="37">
        <f>AA2903+AA2916</f>
        <v>0</v>
      </c>
      <c r="AB2902" s="37">
        <f>AB2903+AB2916</f>
        <v>44293.54045</v>
      </c>
      <c r="AC2902" s="38">
        <f>AC2903+AC2916</f>
        <v>61479.625</v>
      </c>
      <c r="AD2902" s="38">
        <f>AD2903+AD2916</f>
        <v>61434.816759999994</v>
      </c>
      <c r="AE2902" s="39">
        <f t="shared" si="5591"/>
        <v>99.927116926949367</v>
      </c>
      <c r="AF2902" s="37">
        <f>AF2903+AF2916</f>
        <v>69908.725000000006</v>
      </c>
      <c r="AG2902" s="37">
        <f>AG2903+AG2916</f>
        <v>0</v>
      </c>
      <c r="AH2902" s="37">
        <f>AH2903+AH2916</f>
        <v>0</v>
      </c>
      <c r="AI2902" s="37">
        <f>AI2903+AI2916</f>
        <v>0</v>
      </c>
      <c r="AJ2902" s="37">
        <f>AJ2903+AJ2916</f>
        <v>0</v>
      </c>
      <c r="AK2902" s="37">
        <f>AK2903+AK2916</f>
        <v>-7742.1000000000004</v>
      </c>
      <c r="AL2902" s="37">
        <f t="shared" si="5592"/>
        <v>62166.625000000007</v>
      </c>
      <c r="AM2902" s="37">
        <f t="shared" si="5593"/>
        <v>-285.52500000000146</v>
      </c>
      <c r="AN2902" s="40"/>
      <c r="AO2902" s="33"/>
      <c r="AP2902" s="33"/>
      <c r="AQ2902" s="33"/>
      <c r="AR2902" s="33"/>
      <c r="AS2902" s="33"/>
    </row>
    <row r="2903" ht="47.25">
      <c r="B2903" s="41" t="s">
        <v>855</v>
      </c>
      <c r="C2903" s="41" t="s">
        <v>41</v>
      </c>
      <c r="D2903" s="41" t="s">
        <v>107</v>
      </c>
      <c r="E2903" s="26" t="str">
        <f t="shared" si="5594"/>
        <v>0104</v>
      </c>
      <c r="F2903" s="41" t="s">
        <v>328</v>
      </c>
      <c r="G2903" s="41"/>
      <c r="H2903" s="42" t="s">
        <v>329</v>
      </c>
      <c r="I2903" s="43">
        <f t="shared" ref="I2903:I2905" si="5674">I2904</f>
        <v>7195.2000000000007</v>
      </c>
      <c r="J2903" s="43">
        <f t="shared" ref="J2903:J2905" si="5675">J2904</f>
        <v>7439.8000000000002</v>
      </c>
      <c r="K2903" s="43">
        <f t="shared" ref="K2903:K2905" si="5676">K2904</f>
        <v>7439.8000000000002</v>
      </c>
      <c r="L2903" s="43">
        <f t="shared" ref="L2903:L2905" si="5677">L2904</f>
        <v>0</v>
      </c>
      <c r="M2903" s="43">
        <f t="shared" ref="M2903:M2905" si="5678">M2904</f>
        <v>0</v>
      </c>
      <c r="N2903" s="43">
        <f t="shared" ref="N2903:N2905" si="5679">N2904</f>
        <v>0</v>
      </c>
      <c r="O2903" s="43">
        <f t="shared" ref="O2903:O2904" si="5680">O2904</f>
        <v>0</v>
      </c>
      <c r="P2903" s="43">
        <f t="shared" ref="P2903:P2905" si="5681">P2904</f>
        <v>0</v>
      </c>
      <c r="Q2903" s="43">
        <f t="shared" ref="Q2903:Q2905" si="5682">Q2904</f>
        <v>0</v>
      </c>
      <c r="R2903" s="43">
        <f t="shared" ref="R2903:R2905" si="5683">R2904</f>
        <v>0</v>
      </c>
      <c r="S2903" s="43">
        <f t="shared" ref="S2903:S2905" si="5684">S2904</f>
        <v>0</v>
      </c>
      <c r="T2903" s="43">
        <f t="shared" ref="T2903:T2905" si="5685">T2904</f>
        <v>0</v>
      </c>
      <c r="U2903" s="43">
        <v>0</v>
      </c>
      <c r="V2903" s="43">
        <f t="shared" si="5595"/>
        <v>7195.2000000000007</v>
      </c>
      <c r="W2903" s="43">
        <f t="shared" ref="W2903:W2905" si="5686">W2904</f>
        <v>0</v>
      </c>
      <c r="X2903" s="43">
        <f t="shared" ref="X2903:X2905" si="5687">X2904</f>
        <v>0</v>
      </c>
      <c r="Y2903" s="43">
        <f t="shared" ref="Y2903:Y2905" si="5688">Y2904</f>
        <v>0</v>
      </c>
      <c r="Z2903" s="43">
        <f t="shared" ref="Z2903:Z2905" si="5689">Z2904</f>
        <v>0</v>
      </c>
      <c r="AA2903" s="43">
        <f t="shared" ref="AA2903:AA2905" si="5690">AA2904</f>
        <v>0</v>
      </c>
      <c r="AB2903" s="43">
        <f t="shared" ref="AB2903:AB2904" si="5691">AB2904</f>
        <v>4700.1908899999999</v>
      </c>
      <c r="AC2903" s="44">
        <f t="shared" ref="AC2903:AC2904" si="5692">AC2904</f>
        <v>7742.1000000000004</v>
      </c>
      <c r="AD2903" s="44">
        <f t="shared" ref="AD2903:AD2904" si="5693">AD2904</f>
        <v>7738.8015299999997</v>
      </c>
      <c r="AE2903" s="45">
        <f t="shared" si="5591"/>
        <v>99.95739566784205</v>
      </c>
      <c r="AF2903" s="43">
        <f t="shared" ref="AF2903:AF2904" si="5694">AF2904</f>
        <v>15484.200000000001</v>
      </c>
      <c r="AG2903" s="43">
        <f t="shared" ref="AG2903:AG2904" si="5695">AG2904</f>
        <v>0</v>
      </c>
      <c r="AH2903" s="43">
        <f t="shared" ref="AH2903:AH2904" si="5696">AH2904</f>
        <v>0</v>
      </c>
      <c r="AI2903" s="43">
        <f t="shared" ref="AI2903:AI2904" si="5697">AI2904</f>
        <v>0</v>
      </c>
      <c r="AJ2903" s="43">
        <f t="shared" ref="AJ2903:AJ2904" si="5698">AJ2904</f>
        <v>0</v>
      </c>
      <c r="AK2903" s="43">
        <f t="shared" ref="AK2903:AK2904" si="5699">AK2904</f>
        <v>-7742.1000000000004</v>
      </c>
      <c r="AL2903" s="43">
        <f t="shared" si="5592"/>
        <v>7742.1000000000004</v>
      </c>
      <c r="AM2903" s="43">
        <f t="shared" si="5593"/>
        <v>-546.89999999999964</v>
      </c>
      <c r="AN2903" s="2"/>
      <c r="AO2903" s="1"/>
      <c r="AP2903" s="1"/>
      <c r="AQ2903" s="1"/>
      <c r="AR2903" s="1"/>
      <c r="AS2903" s="1"/>
    </row>
    <row r="2904" ht="31.5">
      <c r="B2904" s="41" t="s">
        <v>855</v>
      </c>
      <c r="C2904" s="41" t="s">
        <v>41</v>
      </c>
      <c r="D2904" s="41" t="s">
        <v>107</v>
      </c>
      <c r="E2904" s="26" t="str">
        <f t="shared" si="5594"/>
        <v>0104</v>
      </c>
      <c r="F2904" s="41" t="s">
        <v>613</v>
      </c>
      <c r="G2904" s="41"/>
      <c r="H2904" s="42" t="s">
        <v>614</v>
      </c>
      <c r="I2904" s="43">
        <f t="shared" si="5674"/>
        <v>7195.2000000000007</v>
      </c>
      <c r="J2904" s="43">
        <f t="shared" si="5675"/>
        <v>7439.8000000000002</v>
      </c>
      <c r="K2904" s="43">
        <f t="shared" si="5676"/>
        <v>7439.8000000000002</v>
      </c>
      <c r="L2904" s="43">
        <f t="shared" si="5677"/>
        <v>0</v>
      </c>
      <c r="M2904" s="43">
        <f t="shared" si="5678"/>
        <v>0</v>
      </c>
      <c r="N2904" s="43">
        <f t="shared" si="5679"/>
        <v>0</v>
      </c>
      <c r="O2904" s="43">
        <f t="shared" si="5680"/>
        <v>0</v>
      </c>
      <c r="P2904" s="43">
        <f t="shared" si="5681"/>
        <v>0</v>
      </c>
      <c r="Q2904" s="43">
        <f t="shared" si="5682"/>
        <v>0</v>
      </c>
      <c r="R2904" s="43">
        <f t="shared" si="5683"/>
        <v>0</v>
      </c>
      <c r="S2904" s="43">
        <f t="shared" si="5684"/>
        <v>0</v>
      </c>
      <c r="T2904" s="43">
        <f t="shared" si="5685"/>
        <v>0</v>
      </c>
      <c r="U2904" s="43">
        <v>0</v>
      </c>
      <c r="V2904" s="43">
        <f t="shared" si="5595"/>
        <v>7195.2000000000007</v>
      </c>
      <c r="W2904" s="43">
        <f t="shared" si="5686"/>
        <v>0</v>
      </c>
      <c r="X2904" s="43">
        <f t="shared" si="5687"/>
        <v>0</v>
      </c>
      <c r="Y2904" s="43">
        <f t="shared" si="5688"/>
        <v>0</v>
      </c>
      <c r="Z2904" s="43">
        <f t="shared" si="5689"/>
        <v>0</v>
      </c>
      <c r="AA2904" s="43">
        <f t="shared" si="5690"/>
        <v>0</v>
      </c>
      <c r="AB2904" s="43">
        <f t="shared" si="5691"/>
        <v>4700.1908899999999</v>
      </c>
      <c r="AC2904" s="44">
        <f t="shared" si="5692"/>
        <v>7742.1000000000004</v>
      </c>
      <c r="AD2904" s="44">
        <f t="shared" si="5693"/>
        <v>7738.8015299999997</v>
      </c>
      <c r="AE2904" s="45">
        <f t="shared" si="5591"/>
        <v>99.95739566784205</v>
      </c>
      <c r="AF2904" s="43">
        <f t="shared" si="5694"/>
        <v>15484.200000000001</v>
      </c>
      <c r="AG2904" s="43">
        <f t="shared" si="5695"/>
        <v>0</v>
      </c>
      <c r="AH2904" s="43">
        <f t="shared" si="5696"/>
        <v>0</v>
      </c>
      <c r="AI2904" s="43">
        <f t="shared" si="5697"/>
        <v>0</v>
      </c>
      <c r="AJ2904" s="43">
        <f t="shared" si="5698"/>
        <v>0</v>
      </c>
      <c r="AK2904" s="43">
        <f t="shared" si="5699"/>
        <v>-7742.1000000000004</v>
      </c>
      <c r="AL2904" s="43">
        <f t="shared" si="5592"/>
        <v>7742.1000000000004</v>
      </c>
      <c r="AM2904" s="43">
        <f t="shared" si="5593"/>
        <v>-546.89999999999964</v>
      </c>
      <c r="AN2904" s="2"/>
      <c r="AO2904" s="1"/>
      <c r="AP2904" s="1"/>
      <c r="AQ2904" s="1"/>
      <c r="AR2904" s="1"/>
      <c r="AS2904" s="1"/>
    </row>
    <row r="2905" ht="63">
      <c r="B2905" s="41" t="s">
        <v>855</v>
      </c>
      <c r="C2905" s="41" t="s">
        <v>41</v>
      </c>
      <c r="D2905" s="41" t="s">
        <v>107</v>
      </c>
      <c r="E2905" s="26" t="str">
        <f t="shared" si="5594"/>
        <v>0104</v>
      </c>
      <c r="F2905" s="41" t="s">
        <v>673</v>
      </c>
      <c r="G2905" s="41"/>
      <c r="H2905" s="42" t="s">
        <v>674</v>
      </c>
      <c r="I2905" s="43">
        <f t="shared" si="5674"/>
        <v>7195.2000000000007</v>
      </c>
      <c r="J2905" s="43">
        <f t="shared" si="5675"/>
        <v>7439.8000000000002</v>
      </c>
      <c r="K2905" s="43">
        <f t="shared" si="5676"/>
        <v>7439.8000000000002</v>
      </c>
      <c r="L2905" s="43">
        <f t="shared" si="5677"/>
        <v>0</v>
      </c>
      <c r="M2905" s="43">
        <f t="shared" si="5678"/>
        <v>0</v>
      </c>
      <c r="N2905" s="43">
        <f t="shared" si="5679"/>
        <v>0</v>
      </c>
      <c r="O2905" s="43">
        <f>O2906+O2911</f>
        <v>0</v>
      </c>
      <c r="P2905" s="43">
        <f t="shared" si="5681"/>
        <v>0</v>
      </c>
      <c r="Q2905" s="43">
        <f t="shared" si="5682"/>
        <v>0</v>
      </c>
      <c r="R2905" s="43">
        <f t="shared" si="5683"/>
        <v>0</v>
      </c>
      <c r="S2905" s="43">
        <f t="shared" si="5684"/>
        <v>0</v>
      </c>
      <c r="T2905" s="43">
        <f t="shared" si="5685"/>
        <v>0</v>
      </c>
      <c r="U2905" s="43">
        <v>0</v>
      </c>
      <c r="V2905" s="43">
        <f t="shared" si="5595"/>
        <v>7195.2000000000007</v>
      </c>
      <c r="W2905" s="43">
        <f t="shared" si="5686"/>
        <v>0</v>
      </c>
      <c r="X2905" s="43">
        <f t="shared" si="5687"/>
        <v>0</v>
      </c>
      <c r="Y2905" s="43">
        <f t="shared" si="5688"/>
        <v>0</v>
      </c>
      <c r="Z2905" s="43">
        <f t="shared" si="5689"/>
        <v>0</v>
      </c>
      <c r="AA2905" s="43">
        <f t="shared" si="5690"/>
        <v>0</v>
      </c>
      <c r="AB2905" s="43">
        <f>AB2906+AB2911</f>
        <v>4700.1908899999999</v>
      </c>
      <c r="AC2905" s="44">
        <f>AC2906+AC2911</f>
        <v>7742.1000000000004</v>
      </c>
      <c r="AD2905" s="44">
        <f>AD2906+AD2911</f>
        <v>7738.8015299999997</v>
      </c>
      <c r="AE2905" s="45">
        <f t="shared" si="5591"/>
        <v>99.95739566784205</v>
      </c>
      <c r="AF2905" s="43">
        <f>AF2906+AF2911</f>
        <v>15484.200000000001</v>
      </c>
      <c r="AG2905" s="43">
        <f>AG2906+AG2911</f>
        <v>0</v>
      </c>
      <c r="AH2905" s="43">
        <f>AH2906+AH2911</f>
        <v>0</v>
      </c>
      <c r="AI2905" s="43">
        <f>AI2906+AI2911</f>
        <v>0</v>
      </c>
      <c r="AJ2905" s="43">
        <f>AJ2906+AJ2911</f>
        <v>0</v>
      </c>
      <c r="AK2905" s="43">
        <f>AK2906+AK2911</f>
        <v>-7742.1000000000004</v>
      </c>
      <c r="AL2905" s="43">
        <f t="shared" si="5592"/>
        <v>7742.1000000000004</v>
      </c>
      <c r="AM2905" s="43">
        <f t="shared" si="5593"/>
        <v>-546.89999999999964</v>
      </c>
      <c r="AN2905" s="2"/>
      <c r="AR2905" s="1"/>
      <c r="AS2905" s="1"/>
    </row>
    <row r="2906" ht="31.5" hidden="1">
      <c r="B2906" s="41" t="s">
        <v>855</v>
      </c>
      <c r="C2906" s="41" t="s">
        <v>41</v>
      </c>
      <c r="D2906" s="41" t="s">
        <v>107</v>
      </c>
      <c r="E2906" s="26" t="str">
        <f t="shared" si="5594"/>
        <v>0104</v>
      </c>
      <c r="F2906" s="41" t="s">
        <v>675</v>
      </c>
      <c r="G2906" s="41"/>
      <c r="H2906" s="42" t="s">
        <v>676</v>
      </c>
      <c r="I2906" s="43">
        <f>I2907+I2909</f>
        <v>7195.2000000000007</v>
      </c>
      <c r="J2906" s="43">
        <f>J2907+J2909</f>
        <v>7439.8000000000002</v>
      </c>
      <c r="K2906" s="43">
        <f>K2907+K2909</f>
        <v>7439.8000000000002</v>
      </c>
      <c r="L2906" s="43">
        <f>L2907+L2909</f>
        <v>0</v>
      </c>
      <c r="M2906" s="43">
        <f>M2907+M2909</f>
        <v>0</v>
      </c>
      <c r="N2906" s="43">
        <f>N2907+N2909</f>
        <v>0</v>
      </c>
      <c r="O2906" s="43">
        <f>O2907+O2909</f>
        <v>0</v>
      </c>
      <c r="P2906" s="43">
        <f>P2907+P2909</f>
        <v>0</v>
      </c>
      <c r="Q2906" s="43">
        <f>Q2907+Q2909</f>
        <v>0</v>
      </c>
      <c r="R2906" s="43">
        <f>R2907+R2909</f>
        <v>0</v>
      </c>
      <c r="S2906" s="43">
        <f>S2907+S2909</f>
        <v>0</v>
      </c>
      <c r="T2906" s="43">
        <f>T2907+T2909</f>
        <v>0</v>
      </c>
      <c r="U2906" s="43">
        <v>0</v>
      </c>
      <c r="V2906" s="43">
        <f t="shared" si="5595"/>
        <v>7195.2000000000007</v>
      </c>
      <c r="W2906" s="43">
        <f>W2907+W2909</f>
        <v>0</v>
      </c>
      <c r="X2906" s="43">
        <f>X2907+X2909</f>
        <v>0</v>
      </c>
      <c r="Y2906" s="43">
        <f>Y2907+Y2909</f>
        <v>0</v>
      </c>
      <c r="Z2906" s="43">
        <f>Z2907+Z2909</f>
        <v>0</v>
      </c>
      <c r="AA2906" s="43">
        <f>AA2907+AA2909</f>
        <v>0</v>
      </c>
      <c r="AB2906" s="43">
        <f>AB2907+AB2909</f>
        <v>4700.1908899999999</v>
      </c>
      <c r="AC2906" s="44">
        <f>AC2907+AC2909</f>
        <v>0</v>
      </c>
      <c r="AD2906" s="44">
        <f>AD2907+AD2909</f>
        <v>0</v>
      </c>
      <c r="AE2906" s="45" t="e">
        <f t="shared" si="5591"/>
        <v>#DIV/0!</v>
      </c>
      <c r="AF2906" s="43">
        <f>AF2907+AF2909</f>
        <v>7742.1000000000004</v>
      </c>
      <c r="AG2906" s="43">
        <f>AG2907+AG2909</f>
        <v>0</v>
      </c>
      <c r="AH2906" s="43">
        <f>AH2907+AH2909</f>
        <v>0</v>
      </c>
      <c r="AI2906" s="43">
        <f>AI2907+AI2909</f>
        <v>0</v>
      </c>
      <c r="AJ2906" s="43">
        <f>AJ2907+AJ2909</f>
        <v>0</v>
      </c>
      <c r="AK2906" s="43">
        <f>AK2907+AK2909</f>
        <v>0</v>
      </c>
      <c r="AL2906" s="43">
        <f t="shared" si="5592"/>
        <v>7742.1000000000004</v>
      </c>
      <c r="AM2906" s="43">
        <f t="shared" si="5593"/>
        <v>-546.89999999999964</v>
      </c>
      <c r="AN2906" s="19" t="s">
        <v>36</v>
      </c>
      <c r="AO2906" s="1"/>
      <c r="AP2906" s="1"/>
      <c r="AQ2906" s="1"/>
      <c r="AR2906" s="1"/>
      <c r="AS2906" s="1"/>
    </row>
    <row r="2907" ht="78.75" hidden="1">
      <c r="B2907" s="41" t="s">
        <v>855</v>
      </c>
      <c r="C2907" s="41" t="s">
        <v>41</v>
      </c>
      <c r="D2907" s="41" t="s">
        <v>107</v>
      </c>
      <c r="E2907" s="26" t="str">
        <f t="shared" si="5594"/>
        <v>0104</v>
      </c>
      <c r="F2907" s="41" t="s">
        <v>675</v>
      </c>
      <c r="G2907" s="41" t="s">
        <v>71</v>
      </c>
      <c r="H2907" s="42" t="s">
        <v>72</v>
      </c>
      <c r="I2907" s="43">
        <f>I2908</f>
        <v>6698.9000000000005</v>
      </c>
      <c r="J2907" s="43">
        <f>J2908</f>
        <v>6942</v>
      </c>
      <c r="K2907" s="43">
        <f>K2908</f>
        <v>6942</v>
      </c>
      <c r="L2907" s="43">
        <f>L2908</f>
        <v>0</v>
      </c>
      <c r="M2907" s="43">
        <f>M2908</f>
        <v>0</v>
      </c>
      <c r="N2907" s="43">
        <f>N2908</f>
        <v>0</v>
      </c>
      <c r="O2907" s="43">
        <f>O2908</f>
        <v>0</v>
      </c>
      <c r="P2907" s="43">
        <f>P2908</f>
        <v>0</v>
      </c>
      <c r="Q2907" s="43">
        <f>Q2908</f>
        <v>0</v>
      </c>
      <c r="R2907" s="43">
        <f>R2908</f>
        <v>0</v>
      </c>
      <c r="S2907" s="43">
        <f>S2908</f>
        <v>0</v>
      </c>
      <c r="T2907" s="43">
        <f>T2908</f>
        <v>0</v>
      </c>
      <c r="U2907" s="43">
        <v>0</v>
      </c>
      <c r="V2907" s="43">
        <f t="shared" si="5595"/>
        <v>6698.9000000000005</v>
      </c>
      <c r="W2907" s="43">
        <f>W2908</f>
        <v>0</v>
      </c>
      <c r="X2907" s="43">
        <f>X2908</f>
        <v>0</v>
      </c>
      <c r="Y2907" s="43">
        <f>Y2908</f>
        <v>0</v>
      </c>
      <c r="Z2907" s="43">
        <f>Z2908</f>
        <v>0</v>
      </c>
      <c r="AA2907" s="43">
        <f>AA2908</f>
        <v>0</v>
      </c>
      <c r="AB2907" s="43">
        <f>AB2908</f>
        <v>4299.8546999999999</v>
      </c>
      <c r="AC2907" s="44">
        <f>AC2908</f>
        <v>0</v>
      </c>
      <c r="AD2907" s="44">
        <f>AD2908</f>
        <v>0</v>
      </c>
      <c r="AE2907" s="45" t="e">
        <f t="shared" si="5591"/>
        <v>#DIV/0!</v>
      </c>
      <c r="AF2907" s="43">
        <f>AF2908</f>
        <v>7209.7938899999999</v>
      </c>
      <c r="AG2907" s="43">
        <f>AG2908</f>
        <v>0</v>
      </c>
      <c r="AH2907" s="43">
        <f>AH2908</f>
        <v>0</v>
      </c>
      <c r="AI2907" s="43">
        <f>AI2908</f>
        <v>0</v>
      </c>
      <c r="AJ2907" s="43">
        <f>AJ2908</f>
        <v>0</v>
      </c>
      <c r="AK2907" s="43">
        <f>AK2908</f>
        <v>0</v>
      </c>
      <c r="AL2907" s="43">
        <f t="shared" si="5592"/>
        <v>7209.7938899999999</v>
      </c>
      <c r="AM2907" s="43">
        <f t="shared" si="5593"/>
        <v>-510.89388999999937</v>
      </c>
      <c r="AN2907" s="19" t="s">
        <v>36</v>
      </c>
      <c r="AR2907" s="1"/>
      <c r="AS2907" s="1"/>
    </row>
    <row r="2908" ht="31.5" hidden="1">
      <c r="B2908" s="41" t="s">
        <v>855</v>
      </c>
      <c r="C2908" s="41" t="s">
        <v>41</v>
      </c>
      <c r="D2908" s="41" t="s">
        <v>107</v>
      </c>
      <c r="E2908" s="26" t="str">
        <f t="shared" si="5594"/>
        <v>0104</v>
      </c>
      <c r="F2908" s="41" t="s">
        <v>675</v>
      </c>
      <c r="G2908" s="41" t="s">
        <v>93</v>
      </c>
      <c r="H2908" s="42" t="s">
        <v>94</v>
      </c>
      <c r="I2908" s="43">
        <v>6698.9000000000005</v>
      </c>
      <c r="J2908" s="43">
        <v>6942</v>
      </c>
      <c r="K2908" s="43">
        <v>6942</v>
      </c>
      <c r="L2908" s="43"/>
      <c r="M2908" s="43"/>
      <c r="N2908" s="43"/>
      <c r="O2908" s="43">
        <v>0</v>
      </c>
      <c r="P2908" s="43">
        <v>0</v>
      </c>
      <c r="Q2908" s="43">
        <v>0</v>
      </c>
      <c r="R2908" s="43">
        <v>0</v>
      </c>
      <c r="S2908" s="43">
        <v>0</v>
      </c>
      <c r="T2908" s="43">
        <v>0</v>
      </c>
      <c r="U2908" s="43">
        <v>0</v>
      </c>
      <c r="V2908" s="43">
        <f t="shared" si="5595"/>
        <v>6698.9000000000005</v>
      </c>
      <c r="W2908" s="43"/>
      <c r="X2908" s="43"/>
      <c r="Y2908" s="43"/>
      <c r="Z2908" s="43"/>
      <c r="AA2908" s="43"/>
      <c r="AB2908" s="43">
        <v>4299.8546999999999</v>
      </c>
      <c r="AC2908" s="44">
        <v>0</v>
      </c>
      <c r="AD2908" s="44">
        <v>0</v>
      </c>
      <c r="AE2908" s="45" t="e">
        <f t="shared" si="5591"/>
        <v>#DIV/0!</v>
      </c>
      <c r="AF2908" s="43">
        <v>7209.7938899999999</v>
      </c>
      <c r="AG2908" s="43">
        <v>0</v>
      </c>
      <c r="AH2908" s="43">
        <v>0</v>
      </c>
      <c r="AI2908" s="43">
        <v>0</v>
      </c>
      <c r="AJ2908" s="43">
        <v>0</v>
      </c>
      <c r="AK2908" s="43">
        <v>0</v>
      </c>
      <c r="AL2908" s="43">
        <f t="shared" si="5592"/>
        <v>7209.7938899999999</v>
      </c>
      <c r="AM2908" s="43">
        <f t="shared" si="5593"/>
        <v>-510.89388999999937</v>
      </c>
      <c r="AN2908" s="19" t="s">
        <v>36</v>
      </c>
      <c r="AO2908" s="1"/>
      <c r="AP2908" s="1"/>
      <c r="AQ2908" s="1"/>
      <c r="AR2908" s="1"/>
      <c r="AS2908" s="1"/>
    </row>
    <row r="2909" ht="31.5" hidden="1">
      <c r="B2909" s="41" t="s">
        <v>855</v>
      </c>
      <c r="C2909" s="41" t="s">
        <v>41</v>
      </c>
      <c r="D2909" s="41" t="s">
        <v>107</v>
      </c>
      <c r="E2909" s="26" t="str">
        <f t="shared" si="5594"/>
        <v>0104</v>
      </c>
      <c r="F2909" s="41" t="s">
        <v>675</v>
      </c>
      <c r="G2909" s="41" t="s">
        <v>53</v>
      </c>
      <c r="H2909" s="42" t="s">
        <v>54</v>
      </c>
      <c r="I2909" s="43">
        <f>I2910</f>
        <v>496.30000000000001</v>
      </c>
      <c r="J2909" s="43">
        <f>J2910</f>
        <v>497.80000000000001</v>
      </c>
      <c r="K2909" s="43">
        <f>K2910</f>
        <v>497.80000000000001</v>
      </c>
      <c r="L2909" s="43">
        <f>L2910</f>
        <v>0</v>
      </c>
      <c r="M2909" s="43">
        <f>M2910</f>
        <v>0</v>
      </c>
      <c r="N2909" s="43">
        <f>N2910</f>
        <v>0</v>
      </c>
      <c r="O2909" s="43">
        <f>O2910</f>
        <v>0</v>
      </c>
      <c r="P2909" s="43">
        <f>P2910</f>
        <v>0</v>
      </c>
      <c r="Q2909" s="43">
        <f>Q2910</f>
        <v>0</v>
      </c>
      <c r="R2909" s="43">
        <f>R2910</f>
        <v>0</v>
      </c>
      <c r="S2909" s="43">
        <f>S2910</f>
        <v>0</v>
      </c>
      <c r="T2909" s="43">
        <f>T2910</f>
        <v>0</v>
      </c>
      <c r="U2909" s="43">
        <v>0</v>
      </c>
      <c r="V2909" s="43">
        <f t="shared" si="5595"/>
        <v>496.30000000000001</v>
      </c>
      <c r="W2909" s="43">
        <f>W2910</f>
        <v>0</v>
      </c>
      <c r="X2909" s="43">
        <f>X2910</f>
        <v>0</v>
      </c>
      <c r="Y2909" s="43">
        <f>Y2910</f>
        <v>0</v>
      </c>
      <c r="Z2909" s="43">
        <f>Z2910</f>
        <v>0</v>
      </c>
      <c r="AA2909" s="43">
        <f>AA2910</f>
        <v>0</v>
      </c>
      <c r="AB2909" s="43">
        <f>AB2910</f>
        <v>400.33618999999999</v>
      </c>
      <c r="AC2909" s="44">
        <f>AC2910</f>
        <v>0</v>
      </c>
      <c r="AD2909" s="44">
        <f>AD2910</f>
        <v>0</v>
      </c>
      <c r="AE2909" s="45" t="e">
        <f t="shared" si="5591"/>
        <v>#DIV/0!</v>
      </c>
      <c r="AF2909" s="43">
        <f>AF2910</f>
        <v>532.30610999999999</v>
      </c>
      <c r="AG2909" s="43">
        <f>AG2910</f>
        <v>0</v>
      </c>
      <c r="AH2909" s="43">
        <f>AH2910</f>
        <v>0</v>
      </c>
      <c r="AI2909" s="43">
        <f>AI2910</f>
        <v>0</v>
      </c>
      <c r="AJ2909" s="43">
        <f>AJ2910</f>
        <v>0</v>
      </c>
      <c r="AK2909" s="43">
        <f>AK2910</f>
        <v>0</v>
      </c>
      <c r="AL2909" s="43">
        <f t="shared" si="5592"/>
        <v>532.30610999999999</v>
      </c>
      <c r="AM2909" s="43">
        <f t="shared" si="5593"/>
        <v>-36.006109999999978</v>
      </c>
      <c r="AN2909" s="19" t="s">
        <v>36</v>
      </c>
      <c r="AO2909" s="1"/>
      <c r="AP2909" s="1"/>
      <c r="AQ2909" s="1"/>
      <c r="AR2909" s="1"/>
      <c r="AS2909" s="1"/>
    </row>
    <row r="2910" ht="31.5" hidden="1">
      <c r="B2910" s="41" t="s">
        <v>855</v>
      </c>
      <c r="C2910" s="41" t="s">
        <v>41</v>
      </c>
      <c r="D2910" s="41" t="s">
        <v>107</v>
      </c>
      <c r="E2910" s="26" t="str">
        <f t="shared" si="5594"/>
        <v>0104</v>
      </c>
      <c r="F2910" s="41" t="s">
        <v>675</v>
      </c>
      <c r="G2910" s="41" t="s">
        <v>55</v>
      </c>
      <c r="H2910" s="42" t="s">
        <v>56</v>
      </c>
      <c r="I2910" s="43">
        <v>496.30000000000001</v>
      </c>
      <c r="J2910" s="43">
        <v>497.80000000000001</v>
      </c>
      <c r="K2910" s="43">
        <v>497.80000000000001</v>
      </c>
      <c r="L2910" s="43"/>
      <c r="M2910" s="43"/>
      <c r="N2910" s="43"/>
      <c r="O2910" s="43">
        <v>0</v>
      </c>
      <c r="P2910" s="43">
        <v>0</v>
      </c>
      <c r="Q2910" s="43">
        <v>0</v>
      </c>
      <c r="R2910" s="43">
        <v>0</v>
      </c>
      <c r="S2910" s="43">
        <v>0</v>
      </c>
      <c r="T2910" s="43">
        <v>0</v>
      </c>
      <c r="U2910" s="43">
        <v>0</v>
      </c>
      <c r="V2910" s="43">
        <f t="shared" si="5595"/>
        <v>496.30000000000001</v>
      </c>
      <c r="W2910" s="43"/>
      <c r="X2910" s="43"/>
      <c r="Y2910" s="43"/>
      <c r="Z2910" s="43"/>
      <c r="AA2910" s="43"/>
      <c r="AB2910" s="43">
        <v>400.33618999999999</v>
      </c>
      <c r="AC2910" s="44">
        <v>0</v>
      </c>
      <c r="AD2910" s="44">
        <v>0</v>
      </c>
      <c r="AE2910" s="45" t="e">
        <f t="shared" si="5591"/>
        <v>#DIV/0!</v>
      </c>
      <c r="AF2910" s="43">
        <v>532.30610999999999</v>
      </c>
      <c r="AG2910" s="43">
        <v>0</v>
      </c>
      <c r="AH2910" s="43">
        <v>0</v>
      </c>
      <c r="AI2910" s="43">
        <v>0</v>
      </c>
      <c r="AJ2910" s="43">
        <v>0</v>
      </c>
      <c r="AK2910" s="43">
        <v>0</v>
      </c>
      <c r="AL2910" s="43">
        <f t="shared" si="5592"/>
        <v>532.30610999999999</v>
      </c>
      <c r="AM2910" s="43">
        <f t="shared" si="5593"/>
        <v>-36.006109999999978</v>
      </c>
      <c r="AN2910" s="19" t="s">
        <v>36</v>
      </c>
      <c r="AR2910" s="1"/>
      <c r="AS2910" s="1"/>
    </row>
    <row r="2911" ht="31.5">
      <c r="B2911" s="41" t="s">
        <v>855</v>
      </c>
      <c r="C2911" s="41" t="s">
        <v>41</v>
      </c>
      <c r="D2911" s="41" t="s">
        <v>107</v>
      </c>
      <c r="E2911" s="26" t="str">
        <f t="shared" si="5594"/>
        <v>0104</v>
      </c>
      <c r="F2911" s="41" t="s">
        <v>679</v>
      </c>
      <c r="G2911" s="41"/>
      <c r="H2911" s="42" t="s">
        <v>676</v>
      </c>
      <c r="I2911" s="43"/>
      <c r="J2911" s="43"/>
      <c r="K2911" s="43"/>
      <c r="L2911" s="43"/>
      <c r="M2911" s="43"/>
      <c r="N2911" s="43"/>
      <c r="O2911" s="43">
        <f>O2912+O2914</f>
        <v>0</v>
      </c>
      <c r="P2911" s="43"/>
      <c r="Q2911" s="43"/>
      <c r="R2911" s="43"/>
      <c r="S2911" s="43"/>
      <c r="T2911" s="43"/>
      <c r="U2911" s="43"/>
      <c r="V2911" s="43">
        <f t="shared" si="5595"/>
        <v>0</v>
      </c>
      <c r="W2911" s="43"/>
      <c r="X2911" s="43"/>
      <c r="Y2911" s="43"/>
      <c r="Z2911" s="43"/>
      <c r="AA2911" s="43"/>
      <c r="AB2911" s="43">
        <f>AB2912+AB2914</f>
        <v>0</v>
      </c>
      <c r="AC2911" s="44">
        <f>AC2912+AC2914</f>
        <v>7742.1000000000004</v>
      </c>
      <c r="AD2911" s="44">
        <f>AD2912+AD2914</f>
        <v>7738.8015299999997</v>
      </c>
      <c r="AE2911" s="45">
        <f t="shared" si="5591"/>
        <v>99.95739566784205</v>
      </c>
      <c r="AF2911" s="43">
        <f>AF2912+AF2914</f>
        <v>7742.1000000000004</v>
      </c>
      <c r="AG2911" s="43">
        <f>AG2912+AG2914</f>
        <v>0</v>
      </c>
      <c r="AH2911" s="43">
        <f>AH2912+AH2914</f>
        <v>0</v>
      </c>
      <c r="AI2911" s="43">
        <f>AI2912+AI2914</f>
        <v>0</v>
      </c>
      <c r="AJ2911" s="43">
        <f>AJ2912+AJ2914</f>
        <v>0</v>
      </c>
      <c r="AK2911" s="43">
        <f>AK2912+AK2914</f>
        <v>-7742.1000000000004</v>
      </c>
      <c r="AL2911" s="43">
        <f t="shared" si="5592"/>
        <v>0</v>
      </c>
      <c r="AM2911" s="43">
        <f t="shared" si="5593"/>
        <v>0</v>
      </c>
      <c r="AN2911" s="19"/>
      <c r="AO2911" s="1"/>
      <c r="AP2911" s="1"/>
      <c r="AQ2911" s="1"/>
      <c r="AR2911" s="1"/>
      <c r="AS2911" s="1"/>
    </row>
    <row r="2912" ht="31.5">
      <c r="B2912" s="41" t="s">
        <v>855</v>
      </c>
      <c r="C2912" s="41" t="s">
        <v>41</v>
      </c>
      <c r="D2912" s="41" t="s">
        <v>107</v>
      </c>
      <c r="E2912" s="26" t="str">
        <f t="shared" si="5594"/>
        <v>0104</v>
      </c>
      <c r="F2912" s="41" t="s">
        <v>679</v>
      </c>
      <c r="G2912" s="41" t="s">
        <v>71</v>
      </c>
      <c r="H2912" s="42" t="s">
        <v>72</v>
      </c>
      <c r="I2912" s="43"/>
      <c r="J2912" s="43"/>
      <c r="K2912" s="43"/>
      <c r="L2912" s="43"/>
      <c r="M2912" s="43"/>
      <c r="N2912" s="43"/>
      <c r="O2912" s="43">
        <f>O2913</f>
        <v>0</v>
      </c>
      <c r="P2912" s="43"/>
      <c r="Q2912" s="43"/>
      <c r="R2912" s="43"/>
      <c r="S2912" s="43"/>
      <c r="T2912" s="43"/>
      <c r="U2912" s="43"/>
      <c r="V2912" s="43">
        <f t="shared" si="5595"/>
        <v>0</v>
      </c>
      <c r="W2912" s="43"/>
      <c r="X2912" s="43"/>
      <c r="Y2912" s="43"/>
      <c r="Z2912" s="43"/>
      <c r="AA2912" s="43"/>
      <c r="AB2912" s="43">
        <f>AB2913</f>
        <v>0</v>
      </c>
      <c r="AC2912" s="44">
        <f>AC2913</f>
        <v>6726.21389</v>
      </c>
      <c r="AD2912" s="44">
        <f>AD2913</f>
        <v>6726.21389</v>
      </c>
      <c r="AE2912" s="45">
        <f t="shared" si="5591"/>
        <v>100</v>
      </c>
      <c r="AF2912" s="43">
        <f>AF2913</f>
        <v>7209.7938899999999</v>
      </c>
      <c r="AG2912" s="43">
        <f>AG2913</f>
        <v>0</v>
      </c>
      <c r="AH2912" s="43">
        <f>AH2913</f>
        <v>0</v>
      </c>
      <c r="AI2912" s="43">
        <f>AI2913</f>
        <v>0</v>
      </c>
      <c r="AJ2912" s="43">
        <f>AJ2913</f>
        <v>0</v>
      </c>
      <c r="AK2912" s="43">
        <f>AK2913</f>
        <v>-7209.7938899999999</v>
      </c>
      <c r="AL2912" s="43">
        <f t="shared" si="5592"/>
        <v>0</v>
      </c>
      <c r="AM2912" s="43">
        <f t="shared" si="5593"/>
        <v>0</v>
      </c>
      <c r="AN2912" s="19"/>
      <c r="AR2912" s="1"/>
      <c r="AS2912" s="1"/>
    </row>
    <row r="2913" ht="31.5">
      <c r="B2913" s="41" t="s">
        <v>855</v>
      </c>
      <c r="C2913" s="41" t="s">
        <v>41</v>
      </c>
      <c r="D2913" s="41" t="s">
        <v>107</v>
      </c>
      <c r="E2913" s="26" t="str">
        <f t="shared" si="5594"/>
        <v>0104</v>
      </c>
      <c r="F2913" s="41" t="s">
        <v>679</v>
      </c>
      <c r="G2913" s="41" t="s">
        <v>93</v>
      </c>
      <c r="H2913" s="42" t="s">
        <v>94</v>
      </c>
      <c r="I2913" s="43"/>
      <c r="J2913" s="43"/>
      <c r="K2913" s="43"/>
      <c r="L2913" s="43"/>
      <c r="M2913" s="43"/>
      <c r="N2913" s="43"/>
      <c r="O2913" s="43">
        <v>0</v>
      </c>
      <c r="P2913" s="43"/>
      <c r="Q2913" s="43"/>
      <c r="R2913" s="43"/>
      <c r="S2913" s="43"/>
      <c r="T2913" s="43"/>
      <c r="U2913" s="43"/>
      <c r="V2913" s="43">
        <f t="shared" si="5595"/>
        <v>0</v>
      </c>
      <c r="W2913" s="43"/>
      <c r="X2913" s="43"/>
      <c r="Y2913" s="43"/>
      <c r="Z2913" s="43"/>
      <c r="AA2913" s="43"/>
      <c r="AB2913" s="43">
        <v>0</v>
      </c>
      <c r="AC2913" s="44">
        <v>6726.21389</v>
      </c>
      <c r="AD2913" s="44">
        <v>6726.21389</v>
      </c>
      <c r="AE2913" s="45">
        <f t="shared" si="5591"/>
        <v>100</v>
      </c>
      <c r="AF2913" s="43">
        <v>7209.7938899999999</v>
      </c>
      <c r="AG2913" s="43">
        <v>0</v>
      </c>
      <c r="AH2913" s="43">
        <v>0</v>
      </c>
      <c r="AI2913" s="43">
        <v>0</v>
      </c>
      <c r="AJ2913" s="43">
        <v>0</v>
      </c>
      <c r="AK2913" s="43">
        <v>-7209.7938899999999</v>
      </c>
      <c r="AL2913" s="43">
        <f t="shared" si="5592"/>
        <v>0</v>
      </c>
      <c r="AM2913" s="43">
        <f t="shared" si="5593"/>
        <v>0</v>
      </c>
      <c r="AN2913" s="19"/>
      <c r="AO2913" s="1"/>
      <c r="AP2913" s="1"/>
      <c r="AQ2913" s="1"/>
      <c r="AR2913" s="1"/>
      <c r="AS2913" s="1"/>
    </row>
    <row r="2914" ht="31.5">
      <c r="B2914" s="41" t="s">
        <v>855</v>
      </c>
      <c r="C2914" s="41" t="s">
        <v>41</v>
      </c>
      <c r="D2914" s="41" t="s">
        <v>107</v>
      </c>
      <c r="E2914" s="26" t="str">
        <f t="shared" si="5594"/>
        <v>0104</v>
      </c>
      <c r="F2914" s="41" t="s">
        <v>679</v>
      </c>
      <c r="G2914" s="41" t="s">
        <v>53</v>
      </c>
      <c r="H2914" s="42" t="s">
        <v>54</v>
      </c>
      <c r="I2914" s="43"/>
      <c r="J2914" s="43"/>
      <c r="K2914" s="43"/>
      <c r="L2914" s="43"/>
      <c r="M2914" s="43"/>
      <c r="N2914" s="43"/>
      <c r="O2914" s="43">
        <f>O2915</f>
        <v>0</v>
      </c>
      <c r="P2914" s="43"/>
      <c r="Q2914" s="43"/>
      <c r="R2914" s="43"/>
      <c r="S2914" s="43"/>
      <c r="T2914" s="43"/>
      <c r="U2914" s="43"/>
      <c r="V2914" s="43">
        <f t="shared" si="5595"/>
        <v>0</v>
      </c>
      <c r="W2914" s="43"/>
      <c r="X2914" s="43"/>
      <c r="Y2914" s="43"/>
      <c r="Z2914" s="43"/>
      <c r="AA2914" s="43"/>
      <c r="AB2914" s="43">
        <f>AB2915</f>
        <v>0</v>
      </c>
      <c r="AC2914" s="44">
        <f>AC2915</f>
        <v>1015.88611</v>
      </c>
      <c r="AD2914" s="44">
        <f>AD2915</f>
        <v>1012.58764</v>
      </c>
      <c r="AE2914" s="45">
        <f t="shared" si="5591"/>
        <v>99.675311044463427</v>
      </c>
      <c r="AF2914" s="43">
        <f>AF2915</f>
        <v>532.30610999999999</v>
      </c>
      <c r="AG2914" s="43">
        <f>AG2915</f>
        <v>0</v>
      </c>
      <c r="AH2914" s="43">
        <f>AH2915</f>
        <v>0</v>
      </c>
      <c r="AI2914" s="43">
        <f>AI2915</f>
        <v>0</v>
      </c>
      <c r="AJ2914" s="43">
        <f>AJ2915</f>
        <v>0</v>
      </c>
      <c r="AK2914" s="43">
        <f>AK2915</f>
        <v>-532.30610999999999</v>
      </c>
      <c r="AL2914" s="43">
        <f t="shared" si="5592"/>
        <v>0</v>
      </c>
      <c r="AM2914" s="43">
        <f t="shared" si="5593"/>
        <v>0</v>
      </c>
      <c r="AN2914" s="19"/>
      <c r="AO2914" s="1"/>
      <c r="AP2914" s="1"/>
      <c r="AQ2914" s="1"/>
      <c r="AR2914" s="1"/>
      <c r="AS2914" s="1"/>
    </row>
    <row r="2915" ht="31.5">
      <c r="B2915" s="41" t="s">
        <v>855</v>
      </c>
      <c r="C2915" s="41" t="s">
        <v>41</v>
      </c>
      <c r="D2915" s="41" t="s">
        <v>107</v>
      </c>
      <c r="E2915" s="26" t="str">
        <f t="shared" si="5594"/>
        <v>0104</v>
      </c>
      <c r="F2915" s="41" t="s">
        <v>679</v>
      </c>
      <c r="G2915" s="41" t="s">
        <v>55</v>
      </c>
      <c r="H2915" s="42" t="s">
        <v>56</v>
      </c>
      <c r="I2915" s="43"/>
      <c r="J2915" s="43"/>
      <c r="K2915" s="43"/>
      <c r="L2915" s="43"/>
      <c r="M2915" s="43"/>
      <c r="N2915" s="43"/>
      <c r="O2915" s="43">
        <v>0</v>
      </c>
      <c r="P2915" s="43"/>
      <c r="Q2915" s="43"/>
      <c r="R2915" s="43"/>
      <c r="S2915" s="43"/>
      <c r="T2915" s="43"/>
      <c r="U2915" s="43"/>
      <c r="V2915" s="43">
        <f t="shared" si="5595"/>
        <v>0</v>
      </c>
      <c r="W2915" s="43"/>
      <c r="X2915" s="43"/>
      <c r="Y2915" s="43"/>
      <c r="Z2915" s="43"/>
      <c r="AA2915" s="43"/>
      <c r="AB2915" s="43">
        <v>0</v>
      </c>
      <c r="AC2915" s="44">
        <v>1015.88611</v>
      </c>
      <c r="AD2915" s="44">
        <v>1012.58764</v>
      </c>
      <c r="AE2915" s="45">
        <f t="shared" si="5591"/>
        <v>99.675311044463427</v>
      </c>
      <c r="AF2915" s="43">
        <v>532.30610999999999</v>
      </c>
      <c r="AG2915" s="43">
        <v>0</v>
      </c>
      <c r="AH2915" s="43">
        <v>0</v>
      </c>
      <c r="AI2915" s="43">
        <v>0</v>
      </c>
      <c r="AJ2915" s="43">
        <v>0</v>
      </c>
      <c r="AK2915" s="43">
        <v>-532.30610999999999</v>
      </c>
      <c r="AL2915" s="43">
        <f t="shared" si="5592"/>
        <v>0</v>
      </c>
      <c r="AM2915" s="43">
        <f t="shared" si="5593"/>
        <v>0</v>
      </c>
      <c r="AN2915" s="19"/>
      <c r="AO2915" s="1"/>
      <c r="AP2915" s="1"/>
      <c r="AQ2915" s="1"/>
      <c r="AR2915" s="1"/>
      <c r="AS2915" s="1"/>
    </row>
    <row r="2916" ht="31.5">
      <c r="B2916" s="41" t="s">
        <v>855</v>
      </c>
      <c r="C2916" s="41" t="s">
        <v>41</v>
      </c>
      <c r="D2916" s="41" t="s">
        <v>107</v>
      </c>
      <c r="E2916" s="26" t="str">
        <f t="shared" si="5594"/>
        <v>0104</v>
      </c>
      <c r="F2916" s="41" t="s">
        <v>87</v>
      </c>
      <c r="G2916" s="41"/>
      <c r="H2916" s="42" t="s">
        <v>88</v>
      </c>
      <c r="I2916" s="43">
        <f>I2917</f>
        <v>53850.099999999999</v>
      </c>
      <c r="J2916" s="43">
        <f>J2917</f>
        <v>53240.400000000001</v>
      </c>
      <c r="K2916" s="43">
        <f>K2917</f>
        <v>53240.400000000001</v>
      </c>
      <c r="L2916" s="43">
        <f>L2917</f>
        <v>0</v>
      </c>
      <c r="M2916" s="43">
        <f>M2917</f>
        <v>0</v>
      </c>
      <c r="N2916" s="43">
        <f>N2917</f>
        <v>0</v>
      </c>
      <c r="O2916" s="43">
        <f>O2917</f>
        <v>0</v>
      </c>
      <c r="P2916" s="43">
        <f>P2917</f>
        <v>0</v>
      </c>
      <c r="Q2916" s="43">
        <f>Q2917</f>
        <v>0</v>
      </c>
      <c r="R2916" s="43">
        <f>R2917</f>
        <v>835.79999999999995</v>
      </c>
      <c r="S2916" s="43">
        <f>S2917</f>
        <v>0</v>
      </c>
      <c r="T2916" s="43">
        <f>T2917</f>
        <v>0</v>
      </c>
      <c r="U2916" s="43">
        <v>0</v>
      </c>
      <c r="V2916" s="43">
        <f t="shared" si="5595"/>
        <v>54685.900000000001</v>
      </c>
      <c r="W2916" s="43">
        <f>W2917</f>
        <v>0</v>
      </c>
      <c r="X2916" s="43">
        <f>X2917</f>
        <v>0</v>
      </c>
      <c r="Y2916" s="43">
        <f>Y2917</f>
        <v>0</v>
      </c>
      <c r="Z2916" s="43">
        <f>Z2917</f>
        <v>0</v>
      </c>
      <c r="AA2916" s="43">
        <f>AA2917</f>
        <v>0</v>
      </c>
      <c r="AB2916" s="43">
        <f>AB2917</f>
        <v>39593.349560000002</v>
      </c>
      <c r="AC2916" s="44">
        <f>AC2917</f>
        <v>53737.525000000001</v>
      </c>
      <c r="AD2916" s="44">
        <f>AD2917</f>
        <v>53696.015229999997</v>
      </c>
      <c r="AE2916" s="45">
        <f t="shared" si="5591"/>
        <v>99.922754592810136</v>
      </c>
      <c r="AF2916" s="43">
        <f>AF2917</f>
        <v>54424.525000000001</v>
      </c>
      <c r="AG2916" s="43">
        <f>AG2917</f>
        <v>0</v>
      </c>
      <c r="AH2916" s="43">
        <f>AH2917</f>
        <v>0</v>
      </c>
      <c r="AI2916" s="43">
        <f>AI2917</f>
        <v>0</v>
      </c>
      <c r="AJ2916" s="43">
        <f>AJ2917</f>
        <v>0</v>
      </c>
      <c r="AK2916" s="43">
        <f>AK2917</f>
        <v>0</v>
      </c>
      <c r="AL2916" s="43">
        <f t="shared" si="5592"/>
        <v>54424.525000000001</v>
      </c>
      <c r="AM2916" s="43">
        <f t="shared" si="5593"/>
        <v>261.375</v>
      </c>
      <c r="AN2916" s="2"/>
      <c r="AO2916" s="1"/>
      <c r="AP2916" s="1"/>
      <c r="AQ2916" s="1"/>
      <c r="AR2916" s="1"/>
      <c r="AS2916" s="1"/>
    </row>
    <row r="2917">
      <c r="B2917" s="41" t="s">
        <v>855</v>
      </c>
      <c r="C2917" s="41" t="s">
        <v>41</v>
      </c>
      <c r="D2917" s="41" t="s">
        <v>107</v>
      </c>
      <c r="E2917" s="26" t="str">
        <f t="shared" si="5594"/>
        <v>0104</v>
      </c>
      <c r="F2917" s="41" t="s">
        <v>680</v>
      </c>
      <c r="G2917" s="41"/>
      <c r="H2917" s="42" t="s">
        <v>681</v>
      </c>
      <c r="I2917" s="43">
        <f>I2918+I2923</f>
        <v>53850.099999999999</v>
      </c>
      <c r="J2917" s="43">
        <f>J2918+J2923</f>
        <v>53240.400000000001</v>
      </c>
      <c r="K2917" s="43">
        <f>K2918+K2923</f>
        <v>53240.400000000001</v>
      </c>
      <c r="L2917" s="43">
        <f>L2918+L2923</f>
        <v>0</v>
      </c>
      <c r="M2917" s="43">
        <f>M2918+M2923</f>
        <v>0</v>
      </c>
      <c r="N2917" s="43">
        <f>N2918+N2923</f>
        <v>0</v>
      </c>
      <c r="O2917" s="43">
        <f>O2918+O2923</f>
        <v>0</v>
      </c>
      <c r="P2917" s="43">
        <f>P2918+P2923</f>
        <v>0</v>
      </c>
      <c r="Q2917" s="43">
        <f>Q2918+Q2923</f>
        <v>0</v>
      </c>
      <c r="R2917" s="43">
        <f>R2918+R2923</f>
        <v>835.79999999999995</v>
      </c>
      <c r="S2917" s="43">
        <f>S2918+S2923</f>
        <v>0</v>
      </c>
      <c r="T2917" s="43">
        <f>T2918+T2923</f>
        <v>0</v>
      </c>
      <c r="U2917" s="43">
        <v>0</v>
      </c>
      <c r="V2917" s="43">
        <f t="shared" si="5595"/>
        <v>54685.900000000001</v>
      </c>
      <c r="W2917" s="43">
        <f>W2918+W2923</f>
        <v>0</v>
      </c>
      <c r="X2917" s="43">
        <f>X2918+X2923</f>
        <v>0</v>
      </c>
      <c r="Y2917" s="43">
        <f>Y2918+Y2923</f>
        <v>0</v>
      </c>
      <c r="Z2917" s="43">
        <f>Z2918+Z2923</f>
        <v>0</v>
      </c>
      <c r="AA2917" s="43">
        <f>AA2918+AA2923</f>
        <v>0</v>
      </c>
      <c r="AB2917" s="43">
        <f>AB2918+AB2923</f>
        <v>39593.349560000002</v>
      </c>
      <c r="AC2917" s="44">
        <f>AC2918+AC2923</f>
        <v>53737.525000000001</v>
      </c>
      <c r="AD2917" s="44">
        <f>AD2918+AD2923</f>
        <v>53696.015229999997</v>
      </c>
      <c r="AE2917" s="45">
        <f t="shared" si="5591"/>
        <v>99.922754592810136</v>
      </c>
      <c r="AF2917" s="43">
        <f>AF2918+AF2923</f>
        <v>54424.525000000001</v>
      </c>
      <c r="AG2917" s="43">
        <f>AG2918+AG2923</f>
        <v>0</v>
      </c>
      <c r="AH2917" s="43">
        <f>AH2918+AH2923</f>
        <v>0</v>
      </c>
      <c r="AI2917" s="43">
        <f>AI2918+AI2923</f>
        <v>0</v>
      </c>
      <c r="AJ2917" s="43">
        <f>AJ2918+AJ2923</f>
        <v>0</v>
      </c>
      <c r="AK2917" s="43">
        <f>AK2918+AK2923</f>
        <v>0</v>
      </c>
      <c r="AL2917" s="43">
        <f t="shared" si="5592"/>
        <v>54424.525000000001</v>
      </c>
      <c r="AM2917" s="43">
        <f t="shared" si="5593"/>
        <v>261.375</v>
      </c>
      <c r="AN2917" s="2"/>
      <c r="AR2917" s="1"/>
      <c r="AS2917" s="1"/>
    </row>
    <row r="2918" ht="31.5">
      <c r="B2918" s="41" t="s">
        <v>855</v>
      </c>
      <c r="C2918" s="41" t="s">
        <v>41</v>
      </c>
      <c r="D2918" s="41" t="s">
        <v>107</v>
      </c>
      <c r="E2918" s="26" t="str">
        <f t="shared" si="5594"/>
        <v>0104</v>
      </c>
      <c r="F2918" s="41" t="s">
        <v>682</v>
      </c>
      <c r="G2918" s="41"/>
      <c r="H2918" s="42" t="s">
        <v>92</v>
      </c>
      <c r="I2918" s="43">
        <f t="shared" ref="I2918:I2919" si="5700">I2919</f>
        <v>50401.699999999997</v>
      </c>
      <c r="J2918" s="43">
        <f t="shared" ref="J2918:J2919" si="5701">J2919</f>
        <v>49792</v>
      </c>
      <c r="K2918" s="43">
        <f t="shared" ref="K2918:K2919" si="5702">K2919</f>
        <v>49792</v>
      </c>
      <c r="L2918" s="43">
        <f t="shared" ref="L2918:L2919" si="5703">L2919</f>
        <v>0</v>
      </c>
      <c r="M2918" s="43">
        <f t="shared" ref="M2918:M2919" si="5704">M2919</f>
        <v>0</v>
      </c>
      <c r="N2918" s="43">
        <f t="shared" ref="N2918:N2919" si="5705">N2919</f>
        <v>0</v>
      </c>
      <c r="O2918" s="43">
        <f>O2919+O2921</f>
        <v>0</v>
      </c>
      <c r="P2918" s="43">
        <f t="shared" ref="P2918:P2919" si="5706">P2919</f>
        <v>0</v>
      </c>
      <c r="Q2918" s="43">
        <f t="shared" ref="Q2918:Q2919" si="5707">Q2919</f>
        <v>0</v>
      </c>
      <c r="R2918" s="43">
        <f t="shared" ref="R2918:R2919" si="5708">R2919</f>
        <v>835.79999999999995</v>
      </c>
      <c r="S2918" s="43">
        <f t="shared" ref="S2918:S2919" si="5709">S2919</f>
        <v>0</v>
      </c>
      <c r="T2918" s="43">
        <f t="shared" ref="T2918:T2919" si="5710">T2919</f>
        <v>0</v>
      </c>
      <c r="U2918" s="43">
        <v>0</v>
      </c>
      <c r="V2918" s="43">
        <f t="shared" si="5595"/>
        <v>51237.5</v>
      </c>
      <c r="W2918" s="43">
        <f t="shared" ref="W2918:W2919" si="5711">W2919</f>
        <v>0</v>
      </c>
      <c r="X2918" s="43">
        <f t="shared" ref="X2918:X2919" si="5712">X2919</f>
        <v>0</v>
      </c>
      <c r="Y2918" s="43">
        <f t="shared" ref="Y2918:Y2919" si="5713">Y2919</f>
        <v>0</v>
      </c>
      <c r="Z2918" s="43">
        <f t="shared" ref="Z2918:Z2919" si="5714">Z2919</f>
        <v>0</v>
      </c>
      <c r="AA2918" s="43">
        <f t="shared" ref="AA2918:AA2919" si="5715">AA2919</f>
        <v>0</v>
      </c>
      <c r="AB2918" s="43">
        <f>AB2919+AB2921</f>
        <v>37090.995510000001</v>
      </c>
      <c r="AC2918" s="44">
        <f>AC2919+AC2921</f>
        <v>50346.021339999999</v>
      </c>
      <c r="AD2918" s="44">
        <f>AD2919+AD2921</f>
        <v>50334.847349999996</v>
      </c>
      <c r="AE2918" s="45">
        <f t="shared" si="5591"/>
        <v>99.977805614619385</v>
      </c>
      <c r="AF2918" s="43">
        <f>AF2919+AF2921</f>
        <v>51001.5</v>
      </c>
      <c r="AG2918" s="43">
        <f>AG2919+AG2921</f>
        <v>0</v>
      </c>
      <c r="AH2918" s="43">
        <f>AH2919+AH2921</f>
        <v>0</v>
      </c>
      <c r="AI2918" s="43">
        <f>AI2919+AI2921</f>
        <v>0</v>
      </c>
      <c r="AJ2918" s="43">
        <f>AJ2919+AJ2921</f>
        <v>0</v>
      </c>
      <c r="AK2918" s="43">
        <f>AK2919+AK2921</f>
        <v>0</v>
      </c>
      <c r="AL2918" s="43">
        <f t="shared" si="5592"/>
        <v>51001.5</v>
      </c>
      <c r="AM2918" s="43">
        <f t="shared" si="5593"/>
        <v>236</v>
      </c>
      <c r="AN2918" s="2"/>
      <c r="AO2918" s="1"/>
      <c r="AP2918" s="1"/>
      <c r="AQ2918" s="1"/>
      <c r="AR2918" s="1"/>
      <c r="AS2918" s="1"/>
    </row>
    <row r="2919" ht="78.75">
      <c r="B2919" s="41" t="s">
        <v>855</v>
      </c>
      <c r="C2919" s="41" t="s">
        <v>41</v>
      </c>
      <c r="D2919" s="41" t="s">
        <v>107</v>
      </c>
      <c r="E2919" s="26" t="str">
        <f t="shared" si="5594"/>
        <v>0104</v>
      </c>
      <c r="F2919" s="41" t="s">
        <v>682</v>
      </c>
      <c r="G2919" s="41" t="s">
        <v>71</v>
      </c>
      <c r="H2919" s="42" t="s">
        <v>72</v>
      </c>
      <c r="I2919" s="43">
        <f t="shared" si="5700"/>
        <v>50401.699999999997</v>
      </c>
      <c r="J2919" s="43">
        <f t="shared" si="5701"/>
        <v>49792</v>
      </c>
      <c r="K2919" s="43">
        <f t="shared" si="5702"/>
        <v>49792</v>
      </c>
      <c r="L2919" s="43">
        <f t="shared" si="5703"/>
        <v>0</v>
      </c>
      <c r="M2919" s="43">
        <f t="shared" si="5704"/>
        <v>0</v>
      </c>
      <c r="N2919" s="43">
        <f t="shared" si="5705"/>
        <v>0</v>
      </c>
      <c r="O2919" s="43">
        <f>O2920</f>
        <v>0</v>
      </c>
      <c r="P2919" s="43">
        <f t="shared" si="5706"/>
        <v>0</v>
      </c>
      <c r="Q2919" s="43">
        <f t="shared" si="5707"/>
        <v>0</v>
      </c>
      <c r="R2919" s="43">
        <f t="shared" si="5708"/>
        <v>835.79999999999995</v>
      </c>
      <c r="S2919" s="43">
        <f t="shared" si="5709"/>
        <v>0</v>
      </c>
      <c r="T2919" s="43">
        <f t="shared" si="5710"/>
        <v>0</v>
      </c>
      <c r="U2919" s="43">
        <v>0</v>
      </c>
      <c r="V2919" s="43">
        <f t="shared" si="5595"/>
        <v>51237.5</v>
      </c>
      <c r="W2919" s="43">
        <f t="shared" si="5711"/>
        <v>0</v>
      </c>
      <c r="X2919" s="43">
        <f t="shared" si="5712"/>
        <v>0</v>
      </c>
      <c r="Y2919" s="43">
        <f t="shared" si="5713"/>
        <v>0</v>
      </c>
      <c r="Z2919" s="43">
        <f t="shared" si="5714"/>
        <v>0</v>
      </c>
      <c r="AA2919" s="43">
        <f t="shared" si="5715"/>
        <v>0</v>
      </c>
      <c r="AB2919" s="43">
        <f>AB2920</f>
        <v>37081.076200000003</v>
      </c>
      <c r="AC2919" s="44">
        <f>AC2920</f>
        <v>50334.619030000002</v>
      </c>
      <c r="AD2919" s="44">
        <f>AD2920</f>
        <v>50323.445039999999</v>
      </c>
      <c r="AE2919" s="45">
        <f t="shared" si="5591"/>
        <v>99.977800586921418</v>
      </c>
      <c r="AF2919" s="43">
        <f>AF2920</f>
        <v>50990.097690000002</v>
      </c>
      <c r="AG2919" s="43">
        <f>AG2920</f>
        <v>0</v>
      </c>
      <c r="AH2919" s="43">
        <f>AH2920</f>
        <v>0</v>
      </c>
      <c r="AI2919" s="43">
        <f>AI2920</f>
        <v>0</v>
      </c>
      <c r="AJ2919" s="43">
        <f>AJ2920</f>
        <v>0</v>
      </c>
      <c r="AK2919" s="43">
        <f>AK2920</f>
        <v>0</v>
      </c>
      <c r="AL2919" s="43">
        <f t="shared" si="5592"/>
        <v>50990.097690000002</v>
      </c>
      <c r="AM2919" s="43">
        <f t="shared" si="5593"/>
        <v>247.40230999999767</v>
      </c>
      <c r="AN2919" s="2"/>
      <c r="AR2919" s="1"/>
      <c r="AS2919" s="1"/>
    </row>
    <row r="2920" ht="31.5">
      <c r="B2920" s="41" t="s">
        <v>855</v>
      </c>
      <c r="C2920" s="41" t="s">
        <v>41</v>
      </c>
      <c r="D2920" s="41" t="s">
        <v>107</v>
      </c>
      <c r="E2920" s="26" t="str">
        <f t="shared" si="5594"/>
        <v>0104</v>
      </c>
      <c r="F2920" s="41" t="s">
        <v>682</v>
      </c>
      <c r="G2920" s="41" t="s">
        <v>93</v>
      </c>
      <c r="H2920" s="42" t="s">
        <v>94</v>
      </c>
      <c r="I2920" s="43">
        <v>50401.699999999997</v>
      </c>
      <c r="J2920" s="43">
        <v>49792</v>
      </c>
      <c r="K2920" s="43">
        <v>49792</v>
      </c>
      <c r="L2920" s="43"/>
      <c r="M2920" s="43"/>
      <c r="N2920" s="43"/>
      <c r="O2920" s="43">
        <v>0</v>
      </c>
      <c r="P2920" s="43">
        <v>0</v>
      </c>
      <c r="Q2920" s="43">
        <v>0</v>
      </c>
      <c r="R2920" s="43">
        <v>835.79999999999995</v>
      </c>
      <c r="S2920" s="43">
        <v>0</v>
      </c>
      <c r="T2920" s="43">
        <v>0</v>
      </c>
      <c r="U2920" s="43">
        <v>0</v>
      </c>
      <c r="V2920" s="43">
        <f t="shared" si="5595"/>
        <v>51237.5</v>
      </c>
      <c r="W2920" s="43"/>
      <c r="X2920" s="43"/>
      <c r="Y2920" s="43"/>
      <c r="Z2920" s="43"/>
      <c r="AA2920" s="43"/>
      <c r="AB2920" s="43">
        <v>37081.076200000003</v>
      </c>
      <c r="AC2920" s="44">
        <v>50334.619030000002</v>
      </c>
      <c r="AD2920" s="44">
        <v>50323.445039999999</v>
      </c>
      <c r="AE2920" s="45">
        <f t="shared" ref="AE2920:AE2983" si="5716">AD2920/AC2920*100</f>
        <v>99.977800586921418</v>
      </c>
      <c r="AF2920" s="43">
        <v>50990.097690000002</v>
      </c>
      <c r="AG2920" s="43">
        <v>0</v>
      </c>
      <c r="AH2920" s="43">
        <v>0</v>
      </c>
      <c r="AI2920" s="43">
        <v>0</v>
      </c>
      <c r="AJ2920" s="43">
        <v>0</v>
      </c>
      <c r="AK2920" s="43">
        <v>0</v>
      </c>
      <c r="AL2920" s="43">
        <f t="shared" ref="AL2920:AL2983" si="5717">AF2920+AH2920+AK2920+AI2920+AJ2920+AG2920</f>
        <v>50990.097690000002</v>
      </c>
      <c r="AM2920" s="43">
        <f t="shared" ref="AM2920:AM2983" si="5718">V2920-AL2920</f>
        <v>247.40230999999767</v>
      </c>
      <c r="AN2920" s="19"/>
      <c r="AO2920" s="1"/>
      <c r="AP2920" s="1"/>
      <c r="AQ2920" s="1"/>
      <c r="AR2920" s="1"/>
      <c r="AS2920" s="1"/>
    </row>
    <row r="2921" ht="31.5">
      <c r="B2921" s="41" t="s">
        <v>855</v>
      </c>
      <c r="C2921" s="41" t="s">
        <v>41</v>
      </c>
      <c r="D2921" s="41" t="s">
        <v>107</v>
      </c>
      <c r="E2921" s="26" t="str">
        <f t="shared" si="5594"/>
        <v>0104</v>
      </c>
      <c r="F2921" s="41" t="s">
        <v>682</v>
      </c>
      <c r="G2921" s="41" t="s">
        <v>95</v>
      </c>
      <c r="H2921" s="42" t="s">
        <v>96</v>
      </c>
      <c r="I2921" s="43"/>
      <c r="J2921" s="43"/>
      <c r="K2921" s="43"/>
      <c r="L2921" s="43"/>
      <c r="M2921" s="43"/>
      <c r="N2921" s="43"/>
      <c r="O2921" s="43">
        <f>O2922</f>
        <v>0</v>
      </c>
      <c r="P2921" s="43"/>
      <c r="Q2921" s="43"/>
      <c r="R2921" s="43"/>
      <c r="S2921" s="43"/>
      <c r="T2921" s="43"/>
      <c r="U2921" s="43"/>
      <c r="V2921" s="43">
        <f t="shared" si="5595"/>
        <v>0</v>
      </c>
      <c r="W2921" s="43"/>
      <c r="X2921" s="43"/>
      <c r="Y2921" s="43"/>
      <c r="Z2921" s="43"/>
      <c r="AA2921" s="43"/>
      <c r="AB2921" s="43">
        <f>AB2922</f>
        <v>9.9193099999999994</v>
      </c>
      <c r="AC2921" s="44">
        <f>AC2922</f>
        <v>11.40231</v>
      </c>
      <c r="AD2921" s="44">
        <f>AD2922</f>
        <v>11.40231</v>
      </c>
      <c r="AE2921" s="45">
        <f t="shared" si="5716"/>
        <v>100</v>
      </c>
      <c r="AF2921" s="43">
        <f>AF2922</f>
        <v>11.40231</v>
      </c>
      <c r="AG2921" s="43">
        <f>AG2922</f>
        <v>0</v>
      </c>
      <c r="AH2921" s="43">
        <f>AH2922</f>
        <v>0</v>
      </c>
      <c r="AI2921" s="43">
        <f>AI2922</f>
        <v>0</v>
      </c>
      <c r="AJ2921" s="43">
        <f>AJ2922</f>
        <v>0</v>
      </c>
      <c r="AK2921" s="43">
        <f>AK2922</f>
        <v>0</v>
      </c>
      <c r="AL2921" s="43">
        <f t="shared" si="5717"/>
        <v>11.40231</v>
      </c>
      <c r="AM2921" s="43">
        <f t="shared" si="5718"/>
        <v>-11.40231</v>
      </c>
      <c r="AN2921" s="19"/>
      <c r="AO2921" s="1"/>
      <c r="AP2921" s="1"/>
      <c r="AQ2921" s="1"/>
      <c r="AR2921" s="1"/>
      <c r="AS2921" s="1"/>
    </row>
    <row r="2922" ht="31.5">
      <c r="B2922" s="41" t="s">
        <v>855</v>
      </c>
      <c r="C2922" s="41" t="s">
        <v>41</v>
      </c>
      <c r="D2922" s="41" t="s">
        <v>107</v>
      </c>
      <c r="E2922" s="26" t="str">
        <f t="shared" si="5594"/>
        <v>0104</v>
      </c>
      <c r="F2922" s="41" t="s">
        <v>682</v>
      </c>
      <c r="G2922" s="41" t="s">
        <v>97</v>
      </c>
      <c r="H2922" s="42" t="s">
        <v>98</v>
      </c>
      <c r="I2922" s="43"/>
      <c r="J2922" s="43"/>
      <c r="K2922" s="43"/>
      <c r="L2922" s="43"/>
      <c r="M2922" s="43"/>
      <c r="N2922" s="43"/>
      <c r="O2922" s="43">
        <v>0</v>
      </c>
      <c r="P2922" s="43"/>
      <c r="Q2922" s="43"/>
      <c r="R2922" s="43"/>
      <c r="S2922" s="43"/>
      <c r="T2922" s="43"/>
      <c r="U2922" s="43"/>
      <c r="V2922" s="43">
        <f t="shared" si="5595"/>
        <v>0</v>
      </c>
      <c r="W2922" s="43"/>
      <c r="X2922" s="43"/>
      <c r="Y2922" s="43"/>
      <c r="Z2922" s="43"/>
      <c r="AA2922" s="43"/>
      <c r="AB2922" s="43">
        <v>9.9193099999999994</v>
      </c>
      <c r="AC2922" s="44">
        <v>11.40231</v>
      </c>
      <c r="AD2922" s="44">
        <v>11.40231</v>
      </c>
      <c r="AE2922" s="45">
        <f t="shared" si="5716"/>
        <v>100</v>
      </c>
      <c r="AF2922" s="43">
        <v>11.40231</v>
      </c>
      <c r="AG2922" s="43">
        <v>0</v>
      </c>
      <c r="AH2922" s="43">
        <v>0</v>
      </c>
      <c r="AI2922" s="43">
        <v>0</v>
      </c>
      <c r="AJ2922" s="43">
        <v>0</v>
      </c>
      <c r="AK2922" s="43">
        <v>0</v>
      </c>
      <c r="AL2922" s="43">
        <f t="shared" si="5717"/>
        <v>11.40231</v>
      </c>
      <c r="AM2922" s="43">
        <f t="shared" si="5718"/>
        <v>-11.40231</v>
      </c>
      <c r="AN2922" s="19"/>
      <c r="AR2922" s="1"/>
      <c r="AS2922" s="1"/>
    </row>
    <row r="2923" ht="31.5">
      <c r="B2923" s="41" t="s">
        <v>855</v>
      </c>
      <c r="C2923" s="41" t="s">
        <v>41</v>
      </c>
      <c r="D2923" s="41" t="s">
        <v>107</v>
      </c>
      <c r="E2923" s="26" t="str">
        <f t="shared" si="5594"/>
        <v>0104</v>
      </c>
      <c r="F2923" s="41" t="s">
        <v>683</v>
      </c>
      <c r="G2923" s="41"/>
      <c r="H2923" s="42" t="s">
        <v>100</v>
      </c>
      <c r="I2923" s="43">
        <f>I2926</f>
        <v>3448.4000000000001</v>
      </c>
      <c r="J2923" s="43">
        <f>J2926</f>
        <v>3448.4000000000001</v>
      </c>
      <c r="K2923" s="43">
        <f>K2926</f>
        <v>3448.4000000000001</v>
      </c>
      <c r="L2923" s="43">
        <f>L2926</f>
        <v>0</v>
      </c>
      <c r="M2923" s="43">
        <f>M2926</f>
        <v>0</v>
      </c>
      <c r="N2923" s="43">
        <f>N2926</f>
        <v>0</v>
      </c>
      <c r="O2923" s="43">
        <f>O2926+O2924</f>
        <v>0</v>
      </c>
      <c r="P2923" s="43">
        <f>P2926+P2924</f>
        <v>0</v>
      </c>
      <c r="Q2923" s="43">
        <f>Q2926</f>
        <v>0</v>
      </c>
      <c r="R2923" s="43">
        <f>R2926</f>
        <v>0</v>
      </c>
      <c r="S2923" s="43">
        <f>S2926</f>
        <v>0</v>
      </c>
      <c r="T2923" s="43">
        <f>T2926</f>
        <v>0</v>
      </c>
      <c r="U2923" s="43">
        <v>0</v>
      </c>
      <c r="V2923" s="43">
        <f t="shared" si="5595"/>
        <v>3448.4000000000001</v>
      </c>
      <c r="W2923" s="43">
        <f>W2926</f>
        <v>0</v>
      </c>
      <c r="X2923" s="43">
        <f>X2926</f>
        <v>0</v>
      </c>
      <c r="Y2923" s="43">
        <f>Y2926</f>
        <v>0</v>
      </c>
      <c r="Z2923" s="43">
        <f>Z2926</f>
        <v>0</v>
      </c>
      <c r="AA2923" s="43">
        <f>AA2926</f>
        <v>0</v>
      </c>
      <c r="AB2923" s="43">
        <f>AB2926+AB2924</f>
        <v>2502.3540499999999</v>
      </c>
      <c r="AC2923" s="44">
        <f>AC2926+AC2924</f>
        <v>3391.5036600000003</v>
      </c>
      <c r="AD2923" s="44">
        <f>AD2926+AD2924</f>
        <v>3361.16788</v>
      </c>
      <c r="AE2923" s="45">
        <f t="shared" si="5716"/>
        <v>99.105535979283005</v>
      </c>
      <c r="AF2923" s="43">
        <f>AF2926+AF2924</f>
        <v>3423.0250000000001</v>
      </c>
      <c r="AG2923" s="43">
        <f>AG2926+AG2924</f>
        <v>0</v>
      </c>
      <c r="AH2923" s="43">
        <f>AH2926+AH2924</f>
        <v>0</v>
      </c>
      <c r="AI2923" s="43">
        <f>AI2926+AI2924</f>
        <v>0</v>
      </c>
      <c r="AJ2923" s="43">
        <f>AJ2926+AJ2924</f>
        <v>0</v>
      </c>
      <c r="AK2923" s="43">
        <f>AK2926+AK2924</f>
        <v>0</v>
      </c>
      <c r="AL2923" s="43">
        <f t="shared" si="5717"/>
        <v>3423.0250000000001</v>
      </c>
      <c r="AM2923" s="43">
        <f t="shared" si="5718"/>
        <v>25.375</v>
      </c>
      <c r="AN2923" s="2"/>
      <c r="AO2923" s="1"/>
      <c r="AP2923" s="1"/>
      <c r="AQ2923" s="1"/>
      <c r="AR2923" s="1"/>
      <c r="AS2923" s="1"/>
    </row>
    <row r="2924" ht="31.5">
      <c r="B2924" s="41" t="s">
        <v>855</v>
      </c>
      <c r="C2924" s="41" t="s">
        <v>41</v>
      </c>
      <c r="D2924" s="41" t="s">
        <v>107</v>
      </c>
      <c r="E2924" s="26" t="str">
        <f t="shared" si="5594"/>
        <v>0104</v>
      </c>
      <c r="F2924" s="41" t="s">
        <v>683</v>
      </c>
      <c r="G2924" s="41" t="s">
        <v>71</v>
      </c>
      <c r="H2924" s="42" t="s">
        <v>72</v>
      </c>
      <c r="I2924" s="43"/>
      <c r="J2924" s="43"/>
      <c r="K2924" s="43"/>
      <c r="L2924" s="43"/>
      <c r="M2924" s="43"/>
      <c r="N2924" s="43"/>
      <c r="O2924" s="43">
        <f>O2925</f>
        <v>0</v>
      </c>
      <c r="P2924" s="43">
        <f>P2925</f>
        <v>0</v>
      </c>
      <c r="Q2924" s="43"/>
      <c r="R2924" s="43"/>
      <c r="S2924" s="43"/>
      <c r="T2924" s="43"/>
      <c r="U2924" s="43"/>
      <c r="V2924" s="43">
        <f t="shared" si="5595"/>
        <v>0</v>
      </c>
      <c r="W2924" s="43"/>
      <c r="X2924" s="43"/>
      <c r="Y2924" s="43"/>
      <c r="Z2924" s="43"/>
      <c r="AA2924" s="43"/>
      <c r="AB2924" s="43">
        <f>AB2925</f>
        <v>34.216999999999999</v>
      </c>
      <c r="AC2924" s="44">
        <f>AC2925</f>
        <v>34.216999999999999</v>
      </c>
      <c r="AD2924" s="44">
        <f>AD2925</f>
        <v>34.216999999999999</v>
      </c>
      <c r="AE2924" s="45">
        <f t="shared" si="5716"/>
        <v>100</v>
      </c>
      <c r="AF2924" s="43">
        <f>AF2925</f>
        <v>34.216999999999999</v>
      </c>
      <c r="AG2924" s="43">
        <f>AG2925</f>
        <v>0</v>
      </c>
      <c r="AH2924" s="43">
        <f>AH2925</f>
        <v>0</v>
      </c>
      <c r="AI2924" s="43">
        <f>AI2925</f>
        <v>0</v>
      </c>
      <c r="AJ2924" s="43">
        <f>AJ2925</f>
        <v>0</v>
      </c>
      <c r="AK2924" s="43">
        <f>AK2925</f>
        <v>0</v>
      </c>
      <c r="AL2924" s="43">
        <f t="shared" si="5717"/>
        <v>34.216999999999999</v>
      </c>
      <c r="AM2924" s="43">
        <f t="shared" si="5718"/>
        <v>-34.216999999999999</v>
      </c>
      <c r="AN2924" s="2"/>
      <c r="AR2924" s="1"/>
      <c r="AS2924" s="1"/>
    </row>
    <row r="2925" ht="31.5">
      <c r="B2925" s="41" t="s">
        <v>855</v>
      </c>
      <c r="C2925" s="41" t="s">
        <v>41</v>
      </c>
      <c r="D2925" s="41" t="s">
        <v>107</v>
      </c>
      <c r="E2925" s="26" t="str">
        <f t="shared" si="5594"/>
        <v>0104</v>
      </c>
      <c r="F2925" s="41" t="s">
        <v>683</v>
      </c>
      <c r="G2925" s="41" t="s">
        <v>93</v>
      </c>
      <c r="H2925" s="42" t="s">
        <v>94</v>
      </c>
      <c r="I2925" s="43"/>
      <c r="J2925" s="43"/>
      <c r="K2925" s="43"/>
      <c r="L2925" s="43"/>
      <c r="M2925" s="43"/>
      <c r="N2925" s="43"/>
      <c r="O2925" s="43">
        <v>0</v>
      </c>
      <c r="P2925" s="43">
        <v>0</v>
      </c>
      <c r="Q2925" s="43"/>
      <c r="R2925" s="43"/>
      <c r="S2925" s="43"/>
      <c r="T2925" s="43"/>
      <c r="U2925" s="43"/>
      <c r="V2925" s="43">
        <f t="shared" si="5595"/>
        <v>0</v>
      </c>
      <c r="W2925" s="43"/>
      <c r="X2925" s="43"/>
      <c r="Y2925" s="43"/>
      <c r="Z2925" s="43"/>
      <c r="AA2925" s="43"/>
      <c r="AB2925" s="43">
        <v>34.216999999999999</v>
      </c>
      <c r="AC2925" s="44">
        <v>34.216999999999999</v>
      </c>
      <c r="AD2925" s="44">
        <v>34.216999999999999</v>
      </c>
      <c r="AE2925" s="45">
        <f t="shared" si="5716"/>
        <v>100</v>
      </c>
      <c r="AF2925" s="43">
        <v>34.216999999999999</v>
      </c>
      <c r="AG2925" s="43">
        <v>0</v>
      </c>
      <c r="AH2925" s="43">
        <v>0</v>
      </c>
      <c r="AI2925" s="43">
        <v>0</v>
      </c>
      <c r="AJ2925" s="43">
        <v>0</v>
      </c>
      <c r="AK2925" s="43">
        <v>0</v>
      </c>
      <c r="AL2925" s="43">
        <f t="shared" si="5717"/>
        <v>34.216999999999999</v>
      </c>
      <c r="AM2925" s="43">
        <f t="shared" si="5718"/>
        <v>-34.216999999999999</v>
      </c>
      <c r="AN2925" s="2"/>
      <c r="AO2925" s="1"/>
      <c r="AP2925" s="1"/>
      <c r="AQ2925" s="1"/>
      <c r="AR2925" s="1"/>
      <c r="AS2925" s="1"/>
    </row>
    <row r="2926" ht="31.5">
      <c r="B2926" s="41" t="s">
        <v>855</v>
      </c>
      <c r="C2926" s="41" t="s">
        <v>41</v>
      </c>
      <c r="D2926" s="41" t="s">
        <v>107</v>
      </c>
      <c r="E2926" s="26" t="str">
        <f t="shared" si="5594"/>
        <v>0104</v>
      </c>
      <c r="F2926" s="41" t="s">
        <v>683</v>
      </c>
      <c r="G2926" s="41" t="s">
        <v>53</v>
      </c>
      <c r="H2926" s="42" t="s">
        <v>54</v>
      </c>
      <c r="I2926" s="43">
        <f>I2927</f>
        <v>3448.4000000000001</v>
      </c>
      <c r="J2926" s="43">
        <f>J2927</f>
        <v>3448.4000000000001</v>
      </c>
      <c r="K2926" s="43">
        <f>K2927</f>
        <v>3448.4000000000001</v>
      </c>
      <c r="L2926" s="43">
        <f>L2927</f>
        <v>0</v>
      </c>
      <c r="M2926" s="43">
        <f>M2927</f>
        <v>0</v>
      </c>
      <c r="N2926" s="43">
        <f>N2927</f>
        <v>0</v>
      </c>
      <c r="O2926" s="43">
        <f>O2927</f>
        <v>0</v>
      </c>
      <c r="P2926" s="43">
        <f>P2927</f>
        <v>0</v>
      </c>
      <c r="Q2926" s="43">
        <f>Q2927</f>
        <v>0</v>
      </c>
      <c r="R2926" s="43">
        <f>R2927</f>
        <v>0</v>
      </c>
      <c r="S2926" s="43">
        <f>S2927</f>
        <v>0</v>
      </c>
      <c r="T2926" s="43">
        <f>T2927</f>
        <v>0</v>
      </c>
      <c r="U2926" s="43">
        <v>0</v>
      </c>
      <c r="V2926" s="43">
        <f t="shared" si="5595"/>
        <v>3448.4000000000001</v>
      </c>
      <c r="W2926" s="43">
        <f>W2927</f>
        <v>0</v>
      </c>
      <c r="X2926" s="43">
        <f>X2927</f>
        <v>0</v>
      </c>
      <c r="Y2926" s="43">
        <f>Y2927</f>
        <v>0</v>
      </c>
      <c r="Z2926" s="43">
        <f>Z2927</f>
        <v>0</v>
      </c>
      <c r="AA2926" s="43">
        <f>AA2927</f>
        <v>0</v>
      </c>
      <c r="AB2926" s="43">
        <f>AB2927</f>
        <v>2468.1370499999998</v>
      </c>
      <c r="AC2926" s="44">
        <f>AC2927</f>
        <v>3357.2866600000002</v>
      </c>
      <c r="AD2926" s="44">
        <f>AD2927</f>
        <v>3326.9508799999999</v>
      </c>
      <c r="AE2926" s="45">
        <f t="shared" si="5716"/>
        <v>99.096419726041489</v>
      </c>
      <c r="AF2926" s="43">
        <f>AF2927</f>
        <v>3388.808</v>
      </c>
      <c r="AG2926" s="43">
        <f>AG2927</f>
        <v>0</v>
      </c>
      <c r="AH2926" s="43">
        <f>AH2927</f>
        <v>0</v>
      </c>
      <c r="AI2926" s="43">
        <f>AI2927</f>
        <v>0</v>
      </c>
      <c r="AJ2926" s="43">
        <f>AJ2927</f>
        <v>0</v>
      </c>
      <c r="AK2926" s="43">
        <f>AK2927</f>
        <v>0</v>
      </c>
      <c r="AL2926" s="43">
        <f t="shared" si="5717"/>
        <v>3388.808</v>
      </c>
      <c r="AM2926" s="43">
        <f t="shared" si="5718"/>
        <v>59.592000000000098</v>
      </c>
      <c r="AN2926" s="2"/>
      <c r="AO2926" s="1"/>
      <c r="AP2926" s="1"/>
      <c r="AQ2926" s="1"/>
      <c r="AR2926" s="1"/>
      <c r="AS2926" s="1"/>
    </row>
    <row r="2927" ht="31.5">
      <c r="B2927" s="41" t="s">
        <v>855</v>
      </c>
      <c r="C2927" s="41" t="s">
        <v>41</v>
      </c>
      <c r="D2927" s="41" t="s">
        <v>107</v>
      </c>
      <c r="E2927" s="26" t="str">
        <f t="shared" ref="E2927:E2990" si="5719">CONCATENATE(C2927,D2927)</f>
        <v>0104</v>
      </c>
      <c r="F2927" s="41" t="s">
        <v>683</v>
      </c>
      <c r="G2927" s="41" t="s">
        <v>55</v>
      </c>
      <c r="H2927" s="42" t="s">
        <v>56</v>
      </c>
      <c r="I2927" s="43">
        <v>3448.4000000000001</v>
      </c>
      <c r="J2927" s="43">
        <v>3448.4000000000001</v>
      </c>
      <c r="K2927" s="43">
        <v>3448.4000000000001</v>
      </c>
      <c r="L2927" s="43"/>
      <c r="M2927" s="43"/>
      <c r="N2927" s="43"/>
      <c r="O2927" s="43">
        <v>0</v>
      </c>
      <c r="P2927" s="43">
        <v>0</v>
      </c>
      <c r="Q2927" s="43">
        <v>0</v>
      </c>
      <c r="R2927" s="43">
        <v>0</v>
      </c>
      <c r="S2927" s="43">
        <v>0</v>
      </c>
      <c r="T2927" s="43">
        <v>0</v>
      </c>
      <c r="U2927" s="43">
        <v>0</v>
      </c>
      <c r="V2927" s="43">
        <f t="shared" ref="V2927:V2990" si="5720">I2927+L2927+U2927+T2927+S2927+R2927+Q2927+P2927+O2927</f>
        <v>3448.4000000000001</v>
      </c>
      <c r="W2927" s="43"/>
      <c r="X2927" s="43"/>
      <c r="Y2927" s="43"/>
      <c r="Z2927" s="43"/>
      <c r="AA2927" s="43"/>
      <c r="AB2927" s="43">
        <v>2468.1370499999998</v>
      </c>
      <c r="AC2927" s="44">
        <v>3357.2866600000002</v>
      </c>
      <c r="AD2927" s="44">
        <v>3326.9508799999999</v>
      </c>
      <c r="AE2927" s="45">
        <f t="shared" si="5716"/>
        <v>99.096419726041489</v>
      </c>
      <c r="AF2927" s="43">
        <v>3388.808</v>
      </c>
      <c r="AG2927" s="43">
        <v>0</v>
      </c>
      <c r="AH2927" s="43">
        <v>0</v>
      </c>
      <c r="AI2927" s="43">
        <v>0</v>
      </c>
      <c r="AJ2927" s="43">
        <v>0</v>
      </c>
      <c r="AK2927" s="43">
        <v>0</v>
      </c>
      <c r="AL2927" s="43">
        <f t="shared" si="5717"/>
        <v>3388.808</v>
      </c>
      <c r="AM2927" s="43">
        <f t="shared" si="5718"/>
        <v>59.592000000000098</v>
      </c>
      <c r="AN2927" s="19"/>
      <c r="AO2927" s="1"/>
      <c r="AP2927" s="1"/>
      <c r="AQ2927" s="1"/>
      <c r="AR2927" s="1"/>
      <c r="AS2927" s="1"/>
    </row>
    <row r="2928" s="33" customFormat="1">
      <c r="B2928" s="34" t="s">
        <v>855</v>
      </c>
      <c r="C2928" s="34" t="s">
        <v>41</v>
      </c>
      <c r="D2928" s="34" t="s">
        <v>43</v>
      </c>
      <c r="E2928" s="35" t="str">
        <f t="shared" si="5719"/>
        <v>0113</v>
      </c>
      <c r="F2928" s="34"/>
      <c r="G2928" s="34"/>
      <c r="H2928" s="36" t="s">
        <v>44</v>
      </c>
      <c r="I2928" s="37">
        <f>I2929</f>
        <v>11495.300000000001</v>
      </c>
      <c r="J2928" s="37">
        <f>J2929</f>
        <v>12894.1</v>
      </c>
      <c r="K2928" s="37">
        <f>K2929</f>
        <v>10895.400000000001</v>
      </c>
      <c r="L2928" s="37">
        <f>L2929</f>
        <v>2646.5</v>
      </c>
      <c r="M2928" s="37">
        <f>M2929</f>
        <v>2746.0999999999999</v>
      </c>
      <c r="N2928" s="37">
        <f>N2929</f>
        <v>2849.6999999999998</v>
      </c>
      <c r="O2928" s="37">
        <f>O2929+O2962+O2970</f>
        <v>0</v>
      </c>
      <c r="P2928" s="37">
        <f>P2929+P2962+P2970</f>
        <v>0</v>
      </c>
      <c r="Q2928" s="37">
        <f>Q2929+Q2962+Q2970</f>
        <v>154.21900000000005</v>
      </c>
      <c r="R2928" s="37">
        <f>R2929+R2962+R2970</f>
        <v>529.55099999999993</v>
      </c>
      <c r="S2928" s="37">
        <f>S2929+S2962+S2970</f>
        <v>0</v>
      </c>
      <c r="T2928" s="37">
        <f>T2929+T2962</f>
        <v>0</v>
      </c>
      <c r="U2928" s="37">
        <v>0</v>
      </c>
      <c r="V2928" s="37">
        <f t="shared" si="5720"/>
        <v>14825.57</v>
      </c>
      <c r="W2928" s="37">
        <f>W2929</f>
        <v>0</v>
      </c>
      <c r="X2928" s="37">
        <f>X2929</f>
        <v>0</v>
      </c>
      <c r="Y2928" s="37">
        <f>Y2929</f>
        <v>0</v>
      </c>
      <c r="Z2928" s="37">
        <f>Z2929</f>
        <v>0</v>
      </c>
      <c r="AA2928" s="37">
        <f>AA2929</f>
        <v>0</v>
      </c>
      <c r="AB2928" s="37">
        <f>AB2929+AB2962+AB2970</f>
        <v>9332.6942400000007</v>
      </c>
      <c r="AC2928" s="38">
        <f>AC2929+AC2962+AC2970</f>
        <v>11369.7608</v>
      </c>
      <c r="AD2928" s="38">
        <f>AD2929+AD2962+AD2970</f>
        <v>11339.13039</v>
      </c>
      <c r="AE2928" s="39">
        <f t="shared" si="5716"/>
        <v>99.730597586538494</v>
      </c>
      <c r="AF2928" s="37">
        <f>AF2929+AF2962+AF2970</f>
        <v>11195.0108</v>
      </c>
      <c r="AG2928" s="37">
        <f>AG2929+AG2962+AG2970</f>
        <v>0</v>
      </c>
      <c r="AH2928" s="37">
        <f>AH2929+AH2962+AH2970</f>
        <v>0</v>
      </c>
      <c r="AI2928" s="37">
        <f>AI2929+AI2962+AI2970</f>
        <v>0</v>
      </c>
      <c r="AJ2928" s="37">
        <f>AJ2929+AJ2962+AJ2970</f>
        <v>0</v>
      </c>
      <c r="AK2928" s="37">
        <f>AK2929+AK2962+AK2970</f>
        <v>0</v>
      </c>
      <c r="AL2928" s="37">
        <f t="shared" si="5717"/>
        <v>11195.0108</v>
      </c>
      <c r="AM2928" s="37">
        <f t="shared" si="5718"/>
        <v>3630.5591999999997</v>
      </c>
      <c r="AN2928" s="40"/>
      <c r="AO2928" s="33"/>
      <c r="AP2928" s="33"/>
      <c r="AQ2928" s="33"/>
      <c r="AR2928" s="33"/>
      <c r="AS2928" s="33"/>
    </row>
    <row r="2929">
      <c r="B2929" s="41" t="s">
        <v>855</v>
      </c>
      <c r="C2929" s="41" t="s">
        <v>41</v>
      </c>
      <c r="D2929" s="41" t="s">
        <v>43</v>
      </c>
      <c r="E2929" s="26" t="str">
        <f t="shared" si="5719"/>
        <v>0113</v>
      </c>
      <c r="F2929" s="41" t="s">
        <v>337</v>
      </c>
      <c r="G2929" s="41"/>
      <c r="H2929" s="42" t="s">
        <v>338</v>
      </c>
      <c r="I2929" s="43">
        <f>I2930+I2954</f>
        <v>11495.300000000001</v>
      </c>
      <c r="J2929" s="43">
        <f>J2930+J2954</f>
        <v>12894.1</v>
      </c>
      <c r="K2929" s="43">
        <f>K2930+K2954</f>
        <v>10895.400000000001</v>
      </c>
      <c r="L2929" s="43">
        <f>L2930+L2954</f>
        <v>2646.5</v>
      </c>
      <c r="M2929" s="43">
        <f>M2930+M2954</f>
        <v>2746.0999999999999</v>
      </c>
      <c r="N2929" s="43">
        <f>N2930+N2954</f>
        <v>2849.6999999999998</v>
      </c>
      <c r="O2929" s="43">
        <f>O2930+O2954</f>
        <v>0</v>
      </c>
      <c r="P2929" s="43">
        <f>P2930+P2954</f>
        <v>0</v>
      </c>
      <c r="Q2929" s="43">
        <f>Q2930+Q2954</f>
        <v>154.21900000000005</v>
      </c>
      <c r="R2929" s="43">
        <f>R2930+R2954</f>
        <v>529.55099999999993</v>
      </c>
      <c r="S2929" s="43">
        <f>S2930+S2954</f>
        <v>0</v>
      </c>
      <c r="T2929" s="43">
        <f>T2930+T2954</f>
        <v>0</v>
      </c>
      <c r="U2929" s="43">
        <v>0</v>
      </c>
      <c r="V2929" s="43">
        <f t="shared" si="5720"/>
        <v>14825.57</v>
      </c>
      <c r="W2929" s="43">
        <f>W2930+W2954</f>
        <v>0</v>
      </c>
      <c r="X2929" s="43">
        <f>X2930+X2954</f>
        <v>0</v>
      </c>
      <c r="Y2929" s="43">
        <f>Y2930+Y2954</f>
        <v>0</v>
      </c>
      <c r="Z2929" s="43">
        <f>Z2930+Z2954</f>
        <v>0</v>
      </c>
      <c r="AA2929" s="43">
        <f>AA2930+AA2954</f>
        <v>0</v>
      </c>
      <c r="AB2929" s="43">
        <f>AB2930+AB2954</f>
        <v>9115.5754400000005</v>
      </c>
      <c r="AC2929" s="44">
        <f>AC2930+AC2954</f>
        <v>10927.892</v>
      </c>
      <c r="AD2929" s="44">
        <f>AD2930+AD2954</f>
        <v>10897.51159</v>
      </c>
      <c r="AE2929" s="45">
        <f t="shared" si="5716"/>
        <v>99.721992036524526</v>
      </c>
      <c r="AF2929" s="43">
        <f>AF2930+AF2954</f>
        <v>10927.892</v>
      </c>
      <c r="AG2929" s="43">
        <f>AG2930+AG2954</f>
        <v>0</v>
      </c>
      <c r="AH2929" s="43">
        <f>AH2930+AH2954</f>
        <v>0</v>
      </c>
      <c r="AI2929" s="43">
        <f>AI2930+AI2954</f>
        <v>0</v>
      </c>
      <c r="AJ2929" s="43">
        <f>AJ2930+AJ2954</f>
        <v>0</v>
      </c>
      <c r="AK2929" s="43">
        <f>AK2930+AK2954</f>
        <v>0</v>
      </c>
      <c r="AL2929" s="43">
        <f t="shared" si="5717"/>
        <v>10927.892</v>
      </c>
      <c r="AM2929" s="43">
        <f t="shared" si="5718"/>
        <v>3897.6779999999999</v>
      </c>
      <c r="AN2929" s="2"/>
      <c r="AO2929" s="1"/>
      <c r="AP2929" s="1"/>
      <c r="AQ2929" s="1"/>
      <c r="AR2929" s="1"/>
      <c r="AS2929" s="1"/>
    </row>
    <row r="2930" ht="31.5">
      <c r="B2930" s="41" t="s">
        <v>855</v>
      </c>
      <c r="C2930" s="41" t="s">
        <v>41</v>
      </c>
      <c r="D2930" s="41" t="s">
        <v>43</v>
      </c>
      <c r="E2930" s="26" t="str">
        <f t="shared" si="5719"/>
        <v>0113</v>
      </c>
      <c r="F2930" s="41" t="s">
        <v>339</v>
      </c>
      <c r="G2930" s="41"/>
      <c r="H2930" s="42" t="s">
        <v>340</v>
      </c>
      <c r="I2930" s="43">
        <f>I2931+I2944+I2948</f>
        <v>11495.300000000001</v>
      </c>
      <c r="J2930" s="43">
        <f>J2931+J2944+J2948</f>
        <v>12894.1</v>
      </c>
      <c r="K2930" s="43">
        <f>K2931+K2944+K2948</f>
        <v>10895.400000000001</v>
      </c>
      <c r="L2930" s="43">
        <f>L2931+L2944+L2948</f>
        <v>2646.5</v>
      </c>
      <c r="M2930" s="43">
        <f>M2931+M2944+M2948</f>
        <v>2746.0999999999999</v>
      </c>
      <c r="N2930" s="43">
        <f>N2931+N2944+N2948</f>
        <v>2849.6999999999998</v>
      </c>
      <c r="O2930" s="43">
        <f>O2931+O2944+O2948</f>
        <v>0</v>
      </c>
      <c r="P2930" s="43">
        <f>P2931+P2944+P2948</f>
        <v>0</v>
      </c>
      <c r="Q2930" s="43">
        <f>Q2931+Q2944+Q2948</f>
        <v>154.21900000000005</v>
      </c>
      <c r="R2930" s="43">
        <f>R2931+R2944+R2948</f>
        <v>529.55099999999993</v>
      </c>
      <c r="S2930" s="43">
        <f>S2931+S2944+S2948</f>
        <v>0</v>
      </c>
      <c r="T2930" s="43">
        <f>T2931+T2944+T2948</f>
        <v>0</v>
      </c>
      <c r="U2930" s="43">
        <v>0</v>
      </c>
      <c r="V2930" s="43">
        <f t="shared" si="5720"/>
        <v>14825.57</v>
      </c>
      <c r="W2930" s="43">
        <f>W2931+W2944+W2948</f>
        <v>0</v>
      </c>
      <c r="X2930" s="43">
        <f>X2931+X2944+X2948</f>
        <v>0</v>
      </c>
      <c r="Y2930" s="43">
        <f>Y2931+Y2944+Y2948</f>
        <v>0</v>
      </c>
      <c r="Z2930" s="43">
        <f>Z2931+Z2944+Z2948</f>
        <v>0</v>
      </c>
      <c r="AA2930" s="43">
        <f>AA2931+AA2944+AA2948</f>
        <v>0</v>
      </c>
      <c r="AB2930" s="43">
        <f>AB2931+AB2944+AB2948</f>
        <v>9115.5754400000005</v>
      </c>
      <c r="AC2930" s="44">
        <f>AC2931+AC2944+AC2948</f>
        <v>10927.892</v>
      </c>
      <c r="AD2930" s="44">
        <f>AD2931+AD2944+AD2948</f>
        <v>10897.51159</v>
      </c>
      <c r="AE2930" s="45">
        <f t="shared" si="5716"/>
        <v>99.721992036524526</v>
      </c>
      <c r="AF2930" s="43">
        <f>AF2931+AF2944+AF2948</f>
        <v>10927.892</v>
      </c>
      <c r="AG2930" s="43">
        <f>AG2931+AG2944+AG2948</f>
        <v>0</v>
      </c>
      <c r="AH2930" s="43">
        <f>AH2931+AH2944+AH2948</f>
        <v>0</v>
      </c>
      <c r="AI2930" s="43">
        <f>AI2931+AI2944+AI2948</f>
        <v>0</v>
      </c>
      <c r="AJ2930" s="43">
        <f>AJ2931+AJ2944+AJ2948</f>
        <v>0</v>
      </c>
      <c r="AK2930" s="43">
        <f>AK2931+AK2944+AK2948</f>
        <v>0</v>
      </c>
      <c r="AL2930" s="43">
        <f t="shared" si="5717"/>
        <v>10927.892</v>
      </c>
      <c r="AM2930" s="43">
        <f t="shared" si="5718"/>
        <v>3897.6779999999999</v>
      </c>
      <c r="AN2930" s="2"/>
      <c r="AO2930" s="1"/>
      <c r="AP2930" s="1"/>
      <c r="AQ2930" s="1"/>
      <c r="AR2930" s="1"/>
      <c r="AS2930" s="1"/>
    </row>
    <row r="2931" ht="63">
      <c r="B2931" s="41" t="s">
        <v>855</v>
      </c>
      <c r="C2931" s="41" t="s">
        <v>41</v>
      </c>
      <c r="D2931" s="41" t="s">
        <v>43</v>
      </c>
      <c r="E2931" s="26" t="str">
        <f t="shared" si="5719"/>
        <v>0113</v>
      </c>
      <c r="F2931" s="41" t="s">
        <v>341</v>
      </c>
      <c r="G2931" s="41"/>
      <c r="H2931" s="42" t="s">
        <v>342</v>
      </c>
      <c r="I2931" s="43">
        <f>I2932+I2938+I2935+I2941</f>
        <v>4619.6000000000004</v>
      </c>
      <c r="J2931" s="43">
        <f>J2932+J2938+J2935+J2941</f>
        <v>4619.6000000000004</v>
      </c>
      <c r="K2931" s="43">
        <f>K2932+K2938+K2935+K2941</f>
        <v>4619.6000000000004</v>
      </c>
      <c r="L2931" s="43">
        <f>L2932+L2938+L2935+L2941</f>
        <v>1207.5</v>
      </c>
      <c r="M2931" s="43">
        <f>M2932+M2938+M2935+M2941</f>
        <v>1207.5</v>
      </c>
      <c r="N2931" s="43">
        <f>N2932+N2938+N2935+N2941</f>
        <v>1207.5</v>
      </c>
      <c r="O2931" s="43">
        <f>O2932+O2938+O2935+O2941</f>
        <v>0</v>
      </c>
      <c r="P2931" s="43">
        <f>P2932+P2938+P2935+P2941</f>
        <v>0</v>
      </c>
      <c r="Q2931" s="43">
        <f>Q2932+Q2938+Q2935+Q2941</f>
        <v>-379.70299999999997</v>
      </c>
      <c r="R2931" s="43">
        <f>R2932+R2938+R2935+R2941</f>
        <v>50</v>
      </c>
      <c r="S2931" s="43">
        <f>S2932+S2938+S2935+S2941</f>
        <v>0</v>
      </c>
      <c r="T2931" s="43">
        <f>T2932+T2938+T2935+T2941</f>
        <v>0</v>
      </c>
      <c r="U2931" s="43">
        <v>0</v>
      </c>
      <c r="V2931" s="43">
        <f t="shared" si="5720"/>
        <v>5497.3970000000008</v>
      </c>
      <c r="W2931" s="43">
        <f>W2932+W2938+W2935+W2941</f>
        <v>0</v>
      </c>
      <c r="X2931" s="43">
        <f>X2932+X2938+X2935+X2941</f>
        <v>0</v>
      </c>
      <c r="Y2931" s="43">
        <f>Y2932+Y2938+Y2935+Y2941</f>
        <v>0</v>
      </c>
      <c r="Z2931" s="43">
        <f>Z2932+Z2938+Z2935+Z2941</f>
        <v>0</v>
      </c>
      <c r="AA2931" s="43">
        <f>AA2932+AA2938+AA2935+AA2941</f>
        <v>0</v>
      </c>
      <c r="AB2931" s="43">
        <f>AB2932+AB2938+AB2935+AB2941</f>
        <v>1777.0999999999999</v>
      </c>
      <c r="AC2931" s="44">
        <f>AC2932+AC2938+AC2935+AC2941</f>
        <v>1877.0999999999999</v>
      </c>
      <c r="AD2931" s="44">
        <f>AD2932+AD2938+AD2935+AD2941</f>
        <v>1877.0999999999999</v>
      </c>
      <c r="AE2931" s="45">
        <f t="shared" si="5716"/>
        <v>100</v>
      </c>
      <c r="AF2931" s="43">
        <f>AF2932+AF2938+AF2935+AF2941</f>
        <v>1877.0999999999999</v>
      </c>
      <c r="AG2931" s="43">
        <f>AG2932+AG2938+AG2935+AG2941</f>
        <v>0</v>
      </c>
      <c r="AH2931" s="43">
        <f>AH2932+AH2938+AH2935+AH2941</f>
        <v>0</v>
      </c>
      <c r="AI2931" s="43">
        <f>AI2932+AI2938+AI2935+AI2941</f>
        <v>0</v>
      </c>
      <c r="AJ2931" s="43">
        <f>AJ2932+AJ2938+AJ2935+AJ2941</f>
        <v>0</v>
      </c>
      <c r="AK2931" s="43">
        <f>AK2932+AK2938+AK2935+AK2941</f>
        <v>0</v>
      </c>
      <c r="AL2931" s="43">
        <f t="shared" si="5717"/>
        <v>1877.0999999999999</v>
      </c>
      <c r="AM2931" s="43">
        <f t="shared" si="5718"/>
        <v>3620.2970000000009</v>
      </c>
      <c r="AN2931" s="2"/>
      <c r="AR2931" s="1"/>
      <c r="AS2931" s="1"/>
    </row>
    <row r="2932" ht="63">
      <c r="B2932" s="41" t="s">
        <v>855</v>
      </c>
      <c r="C2932" s="41" t="s">
        <v>41</v>
      </c>
      <c r="D2932" s="41" t="s">
        <v>43</v>
      </c>
      <c r="E2932" s="26" t="str">
        <f t="shared" si="5719"/>
        <v>0113</v>
      </c>
      <c r="F2932" s="41" t="s">
        <v>343</v>
      </c>
      <c r="G2932" s="41"/>
      <c r="H2932" s="42" t="s">
        <v>344</v>
      </c>
      <c r="I2932" s="43">
        <f t="shared" ref="I2932:I2948" si="5721">I2933</f>
        <v>221.5</v>
      </c>
      <c r="J2932" s="43">
        <f t="shared" ref="J2932:J2948" si="5722">J2933</f>
        <v>221.5</v>
      </c>
      <c r="K2932" s="43">
        <f t="shared" ref="K2932:K2948" si="5723">K2933</f>
        <v>221.5</v>
      </c>
      <c r="L2932" s="43">
        <f t="shared" ref="L2932:L2948" si="5724">L2933</f>
        <v>0</v>
      </c>
      <c r="M2932" s="43">
        <f t="shared" ref="M2932:M2948" si="5725">M2933</f>
        <v>0</v>
      </c>
      <c r="N2932" s="43">
        <f t="shared" ref="N2932:N2948" si="5726">N2933</f>
        <v>0</v>
      </c>
      <c r="O2932" s="43">
        <f t="shared" ref="O2932:O2948" si="5727">O2933</f>
        <v>0</v>
      </c>
      <c r="P2932" s="43">
        <f t="shared" ref="P2932:P2948" si="5728">P2933</f>
        <v>0</v>
      </c>
      <c r="Q2932" s="43">
        <f t="shared" ref="Q2932:Q2948" si="5729">Q2933</f>
        <v>0</v>
      </c>
      <c r="R2932" s="43">
        <f t="shared" ref="R2932:R2948" si="5730">R2933</f>
        <v>50</v>
      </c>
      <c r="S2932" s="43">
        <f t="shared" ref="S2932:S2948" si="5731">S2933</f>
        <v>0</v>
      </c>
      <c r="T2932" s="43">
        <f t="shared" ref="T2932:T2948" si="5732">T2933</f>
        <v>0</v>
      </c>
      <c r="U2932" s="43">
        <v>0</v>
      </c>
      <c r="V2932" s="43">
        <f t="shared" si="5720"/>
        <v>271.5</v>
      </c>
      <c r="W2932" s="43">
        <f t="shared" ref="W2932:W2948" si="5733">W2933</f>
        <v>0</v>
      </c>
      <c r="X2932" s="43">
        <f t="shared" ref="X2932:X2948" si="5734">X2933</f>
        <v>0</v>
      </c>
      <c r="Y2932" s="43">
        <f t="shared" ref="Y2932:Y2948" si="5735">Y2933</f>
        <v>0</v>
      </c>
      <c r="Z2932" s="43">
        <f t="shared" ref="Z2932:Z2948" si="5736">Z2933</f>
        <v>0</v>
      </c>
      <c r="AA2932" s="43">
        <f t="shared" ref="AA2932:AA2948" si="5737">AA2933</f>
        <v>0</v>
      </c>
      <c r="AB2932" s="43">
        <f t="shared" ref="AB2932:AB2948" si="5738">AB2933</f>
        <v>171.5</v>
      </c>
      <c r="AC2932" s="44">
        <f t="shared" ref="AC2932:AC2948" si="5739">AC2933</f>
        <v>271.5</v>
      </c>
      <c r="AD2932" s="44">
        <f t="shared" ref="AD2932:AD2948" si="5740">AD2933</f>
        <v>271.5</v>
      </c>
      <c r="AE2932" s="45">
        <f t="shared" si="5716"/>
        <v>100</v>
      </c>
      <c r="AF2932" s="43">
        <f t="shared" ref="AF2932:AF2948" si="5741">AF2933</f>
        <v>271.5</v>
      </c>
      <c r="AG2932" s="43">
        <f t="shared" ref="AG2932:AG2948" si="5742">AG2933</f>
        <v>0</v>
      </c>
      <c r="AH2932" s="43">
        <f t="shared" ref="AH2932:AH2948" si="5743">AH2933</f>
        <v>0</v>
      </c>
      <c r="AI2932" s="43">
        <f t="shared" ref="AI2932:AI2948" si="5744">AI2933</f>
        <v>0</v>
      </c>
      <c r="AJ2932" s="43">
        <f t="shared" ref="AJ2932:AJ2948" si="5745">AJ2933</f>
        <v>0</v>
      </c>
      <c r="AK2932" s="43">
        <f t="shared" ref="AK2932:AK2948" si="5746">AK2933</f>
        <v>0</v>
      </c>
      <c r="AL2932" s="43">
        <f t="shared" si="5717"/>
        <v>271.5</v>
      </c>
      <c r="AM2932" s="43">
        <f t="shared" si="5718"/>
        <v>0</v>
      </c>
      <c r="AN2932" s="2"/>
      <c r="AO2932" s="1"/>
      <c r="AP2932" s="1"/>
      <c r="AQ2932" s="1"/>
      <c r="AR2932" s="1"/>
      <c r="AS2932" s="1"/>
    </row>
    <row r="2933" ht="31.5">
      <c r="B2933" s="41" t="s">
        <v>855</v>
      </c>
      <c r="C2933" s="41" t="s">
        <v>41</v>
      </c>
      <c r="D2933" s="41" t="s">
        <v>43</v>
      </c>
      <c r="E2933" s="26" t="str">
        <f t="shared" si="5719"/>
        <v>0113</v>
      </c>
      <c r="F2933" s="41" t="s">
        <v>343</v>
      </c>
      <c r="G2933" s="41" t="s">
        <v>177</v>
      </c>
      <c r="H2933" s="42" t="s">
        <v>178</v>
      </c>
      <c r="I2933" s="43">
        <f t="shared" si="5721"/>
        <v>221.5</v>
      </c>
      <c r="J2933" s="43">
        <f t="shared" si="5722"/>
        <v>221.5</v>
      </c>
      <c r="K2933" s="43">
        <f t="shared" si="5723"/>
        <v>221.5</v>
      </c>
      <c r="L2933" s="43">
        <f t="shared" si="5724"/>
        <v>0</v>
      </c>
      <c r="M2933" s="43">
        <f t="shared" si="5725"/>
        <v>0</v>
      </c>
      <c r="N2933" s="43">
        <f t="shared" si="5726"/>
        <v>0</v>
      </c>
      <c r="O2933" s="43">
        <f t="shared" si="5727"/>
        <v>0</v>
      </c>
      <c r="P2933" s="43">
        <f t="shared" si="5728"/>
        <v>0</v>
      </c>
      <c r="Q2933" s="43">
        <f t="shared" si="5729"/>
        <v>0</v>
      </c>
      <c r="R2933" s="43">
        <f t="shared" si="5730"/>
        <v>50</v>
      </c>
      <c r="S2933" s="43">
        <f t="shared" si="5731"/>
        <v>0</v>
      </c>
      <c r="T2933" s="43">
        <f t="shared" si="5732"/>
        <v>0</v>
      </c>
      <c r="U2933" s="43">
        <v>0</v>
      </c>
      <c r="V2933" s="43">
        <f t="shared" si="5720"/>
        <v>271.5</v>
      </c>
      <c r="W2933" s="43">
        <f t="shared" si="5733"/>
        <v>0</v>
      </c>
      <c r="X2933" s="43">
        <f t="shared" si="5734"/>
        <v>0</v>
      </c>
      <c r="Y2933" s="43">
        <f t="shared" si="5735"/>
        <v>0</v>
      </c>
      <c r="Z2933" s="43">
        <f t="shared" si="5736"/>
        <v>0</v>
      </c>
      <c r="AA2933" s="43">
        <f t="shared" si="5737"/>
        <v>0</v>
      </c>
      <c r="AB2933" s="43">
        <f t="shared" si="5738"/>
        <v>171.5</v>
      </c>
      <c r="AC2933" s="44">
        <f t="shared" si="5739"/>
        <v>271.5</v>
      </c>
      <c r="AD2933" s="44">
        <f t="shared" si="5740"/>
        <v>271.5</v>
      </c>
      <c r="AE2933" s="45">
        <f t="shared" si="5716"/>
        <v>100</v>
      </c>
      <c r="AF2933" s="43">
        <f t="shared" si="5741"/>
        <v>271.5</v>
      </c>
      <c r="AG2933" s="43">
        <f t="shared" si="5742"/>
        <v>0</v>
      </c>
      <c r="AH2933" s="43">
        <f t="shared" si="5743"/>
        <v>0</v>
      </c>
      <c r="AI2933" s="43">
        <f t="shared" si="5744"/>
        <v>0</v>
      </c>
      <c r="AJ2933" s="43">
        <f t="shared" si="5745"/>
        <v>0</v>
      </c>
      <c r="AK2933" s="43">
        <f t="shared" si="5746"/>
        <v>0</v>
      </c>
      <c r="AL2933" s="43">
        <f t="shared" si="5717"/>
        <v>271.5</v>
      </c>
      <c r="AM2933" s="43">
        <f t="shared" si="5718"/>
        <v>0</v>
      </c>
      <c r="AN2933" s="2"/>
      <c r="AO2933" s="1"/>
      <c r="AP2933" s="1"/>
      <c r="AQ2933" s="1"/>
      <c r="AR2933" s="1"/>
      <c r="AS2933" s="1"/>
    </row>
    <row r="2934" ht="63">
      <c r="B2934" s="41" t="s">
        <v>855</v>
      </c>
      <c r="C2934" s="41" t="s">
        <v>41</v>
      </c>
      <c r="D2934" s="41" t="s">
        <v>43</v>
      </c>
      <c r="E2934" s="26" t="str">
        <f t="shared" si="5719"/>
        <v>0113</v>
      </c>
      <c r="F2934" s="41" t="s">
        <v>343</v>
      </c>
      <c r="G2934" s="41" t="s">
        <v>373</v>
      </c>
      <c r="H2934" s="42" t="s">
        <v>374</v>
      </c>
      <c r="I2934" s="43">
        <v>221.5</v>
      </c>
      <c r="J2934" s="43">
        <v>221.5</v>
      </c>
      <c r="K2934" s="43">
        <v>221.5</v>
      </c>
      <c r="L2934" s="43"/>
      <c r="M2934" s="43"/>
      <c r="N2934" s="43"/>
      <c r="O2934" s="43">
        <v>0</v>
      </c>
      <c r="P2934" s="43">
        <v>0</v>
      </c>
      <c r="Q2934" s="43">
        <v>0</v>
      </c>
      <c r="R2934" s="43">
        <v>50</v>
      </c>
      <c r="S2934" s="43">
        <v>0</v>
      </c>
      <c r="T2934" s="43">
        <v>0</v>
      </c>
      <c r="U2934" s="43">
        <v>0</v>
      </c>
      <c r="V2934" s="43">
        <f t="shared" si="5720"/>
        <v>271.5</v>
      </c>
      <c r="W2934" s="43"/>
      <c r="X2934" s="43"/>
      <c r="Y2934" s="43"/>
      <c r="Z2934" s="43"/>
      <c r="AA2934" s="43"/>
      <c r="AB2934" s="43">
        <v>171.5</v>
      </c>
      <c r="AC2934" s="44">
        <v>271.5</v>
      </c>
      <c r="AD2934" s="44">
        <v>271.5</v>
      </c>
      <c r="AE2934" s="45">
        <f t="shared" si="5716"/>
        <v>100</v>
      </c>
      <c r="AF2934" s="43">
        <v>271.5</v>
      </c>
      <c r="AG2934" s="43">
        <v>0</v>
      </c>
      <c r="AH2934" s="43">
        <v>0</v>
      </c>
      <c r="AI2934" s="43">
        <v>0</v>
      </c>
      <c r="AJ2934" s="43">
        <v>0</v>
      </c>
      <c r="AK2934" s="43">
        <v>0</v>
      </c>
      <c r="AL2934" s="43">
        <f t="shared" si="5717"/>
        <v>271.5</v>
      </c>
      <c r="AM2934" s="43">
        <f t="shared" si="5718"/>
        <v>0</v>
      </c>
      <c r="AN2934" s="19"/>
      <c r="AR2934" s="1"/>
      <c r="AS2934" s="1"/>
    </row>
    <row r="2935" ht="31.5" hidden="1">
      <c r="B2935" s="41" t="s">
        <v>855</v>
      </c>
      <c r="C2935" s="41" t="s">
        <v>41</v>
      </c>
      <c r="D2935" s="41" t="s">
        <v>43</v>
      </c>
      <c r="E2935" s="26" t="str">
        <f t="shared" si="5719"/>
        <v>0113</v>
      </c>
      <c r="F2935" s="41" t="s">
        <v>684</v>
      </c>
      <c r="G2935" s="41"/>
      <c r="H2935" s="42" t="s">
        <v>685</v>
      </c>
      <c r="I2935" s="43">
        <f t="shared" si="5721"/>
        <v>3000</v>
      </c>
      <c r="J2935" s="43">
        <f t="shared" si="5722"/>
        <v>3000</v>
      </c>
      <c r="K2935" s="43">
        <f t="shared" si="5723"/>
        <v>3000</v>
      </c>
      <c r="L2935" s="43">
        <f t="shared" si="5724"/>
        <v>1000</v>
      </c>
      <c r="M2935" s="43">
        <f t="shared" si="5725"/>
        <v>1000</v>
      </c>
      <c r="N2935" s="43">
        <f t="shared" si="5726"/>
        <v>1000</v>
      </c>
      <c r="O2935" s="43">
        <f t="shared" si="5727"/>
        <v>0</v>
      </c>
      <c r="P2935" s="43">
        <f t="shared" si="5728"/>
        <v>0</v>
      </c>
      <c r="Q2935" s="43">
        <f t="shared" si="5729"/>
        <v>-379.70299999999997</v>
      </c>
      <c r="R2935" s="43">
        <f t="shared" si="5730"/>
        <v>0</v>
      </c>
      <c r="S2935" s="43">
        <f t="shared" si="5731"/>
        <v>0</v>
      </c>
      <c r="T2935" s="43">
        <f t="shared" si="5732"/>
        <v>0</v>
      </c>
      <c r="U2935" s="43">
        <v>0</v>
      </c>
      <c r="V2935" s="43">
        <f t="shared" si="5720"/>
        <v>3620.297</v>
      </c>
      <c r="W2935" s="43">
        <f t="shared" si="5733"/>
        <v>0</v>
      </c>
      <c r="X2935" s="43">
        <f t="shared" si="5734"/>
        <v>0</v>
      </c>
      <c r="Y2935" s="43">
        <f t="shared" si="5735"/>
        <v>0</v>
      </c>
      <c r="Z2935" s="43">
        <f t="shared" si="5736"/>
        <v>0</v>
      </c>
      <c r="AA2935" s="43">
        <f t="shared" si="5737"/>
        <v>0</v>
      </c>
      <c r="AB2935" s="43">
        <f t="shared" si="5738"/>
        <v>0</v>
      </c>
      <c r="AC2935" s="44">
        <f t="shared" si="5739"/>
        <v>0</v>
      </c>
      <c r="AD2935" s="44">
        <f t="shared" si="5740"/>
        <v>0</v>
      </c>
      <c r="AE2935" s="45" t="e">
        <f t="shared" si="5716"/>
        <v>#DIV/0!</v>
      </c>
      <c r="AF2935" s="43">
        <f t="shared" si="5741"/>
        <v>0</v>
      </c>
      <c r="AG2935" s="43">
        <f t="shared" si="5742"/>
        <v>0</v>
      </c>
      <c r="AH2935" s="43">
        <f t="shared" si="5743"/>
        <v>0</v>
      </c>
      <c r="AI2935" s="43">
        <f t="shared" si="5744"/>
        <v>0</v>
      </c>
      <c r="AJ2935" s="43">
        <f t="shared" si="5745"/>
        <v>0</v>
      </c>
      <c r="AK2935" s="43">
        <f t="shared" si="5746"/>
        <v>0</v>
      </c>
      <c r="AL2935" s="43">
        <f t="shared" si="5717"/>
        <v>0</v>
      </c>
      <c r="AM2935" s="43">
        <f t="shared" si="5718"/>
        <v>3620.297</v>
      </c>
      <c r="AN2935" s="19" t="s">
        <v>36</v>
      </c>
      <c r="AO2935" s="1"/>
      <c r="AP2935" s="1"/>
      <c r="AQ2935" s="1"/>
      <c r="AR2935" s="1"/>
      <c r="AS2935" s="1"/>
    </row>
    <row r="2936" ht="31.5" hidden="1">
      <c r="B2936" s="41" t="s">
        <v>855</v>
      </c>
      <c r="C2936" s="41" t="s">
        <v>41</v>
      </c>
      <c r="D2936" s="41" t="s">
        <v>43</v>
      </c>
      <c r="E2936" s="26" t="str">
        <f t="shared" si="5719"/>
        <v>0113</v>
      </c>
      <c r="F2936" s="41" t="s">
        <v>684</v>
      </c>
      <c r="G2936" s="41" t="s">
        <v>53</v>
      </c>
      <c r="H2936" s="42" t="s">
        <v>54</v>
      </c>
      <c r="I2936" s="43">
        <f t="shared" si="5721"/>
        <v>3000</v>
      </c>
      <c r="J2936" s="43">
        <f t="shared" si="5722"/>
        <v>3000</v>
      </c>
      <c r="K2936" s="43">
        <f t="shared" si="5723"/>
        <v>3000</v>
      </c>
      <c r="L2936" s="43">
        <f t="shared" si="5724"/>
        <v>1000</v>
      </c>
      <c r="M2936" s="43">
        <f t="shared" si="5725"/>
        <v>1000</v>
      </c>
      <c r="N2936" s="43">
        <f t="shared" si="5726"/>
        <v>1000</v>
      </c>
      <c r="O2936" s="43">
        <f t="shared" si="5727"/>
        <v>0</v>
      </c>
      <c r="P2936" s="43">
        <f t="shared" si="5728"/>
        <v>0</v>
      </c>
      <c r="Q2936" s="43">
        <f t="shared" si="5729"/>
        <v>-379.70299999999997</v>
      </c>
      <c r="R2936" s="43">
        <f t="shared" si="5730"/>
        <v>0</v>
      </c>
      <c r="S2936" s="43">
        <f t="shared" si="5731"/>
        <v>0</v>
      </c>
      <c r="T2936" s="43">
        <f t="shared" si="5732"/>
        <v>0</v>
      </c>
      <c r="U2936" s="43">
        <v>0</v>
      </c>
      <c r="V2936" s="43">
        <f t="shared" si="5720"/>
        <v>3620.297</v>
      </c>
      <c r="W2936" s="43">
        <f t="shared" si="5733"/>
        <v>0</v>
      </c>
      <c r="X2936" s="43">
        <f t="shared" si="5734"/>
        <v>0</v>
      </c>
      <c r="Y2936" s="43">
        <f t="shared" si="5735"/>
        <v>0</v>
      </c>
      <c r="Z2936" s="43">
        <f t="shared" si="5736"/>
        <v>0</v>
      </c>
      <c r="AA2936" s="43">
        <f t="shared" si="5737"/>
        <v>0</v>
      </c>
      <c r="AB2936" s="43">
        <f t="shared" si="5738"/>
        <v>0</v>
      </c>
      <c r="AC2936" s="44">
        <f t="shared" si="5739"/>
        <v>0</v>
      </c>
      <c r="AD2936" s="44">
        <f t="shared" si="5740"/>
        <v>0</v>
      </c>
      <c r="AE2936" s="45" t="e">
        <f t="shared" si="5716"/>
        <v>#DIV/0!</v>
      </c>
      <c r="AF2936" s="43">
        <f t="shared" si="5741"/>
        <v>0</v>
      </c>
      <c r="AG2936" s="43">
        <f t="shared" si="5742"/>
        <v>0</v>
      </c>
      <c r="AH2936" s="43">
        <f t="shared" si="5743"/>
        <v>0</v>
      </c>
      <c r="AI2936" s="43">
        <f t="shared" si="5744"/>
        <v>0</v>
      </c>
      <c r="AJ2936" s="43">
        <f t="shared" si="5745"/>
        <v>0</v>
      </c>
      <c r="AK2936" s="43">
        <f t="shared" si="5746"/>
        <v>0</v>
      </c>
      <c r="AL2936" s="43">
        <f t="shared" si="5717"/>
        <v>0</v>
      </c>
      <c r="AM2936" s="43">
        <f t="shared" si="5718"/>
        <v>3620.297</v>
      </c>
      <c r="AN2936" s="19" t="s">
        <v>36</v>
      </c>
      <c r="AO2936" s="1"/>
      <c r="AP2936" s="1"/>
      <c r="AQ2936" s="1"/>
      <c r="AR2936" s="1"/>
      <c r="AS2936" s="1"/>
    </row>
    <row r="2937" ht="31.5" hidden="1">
      <c r="B2937" s="41" t="s">
        <v>855</v>
      </c>
      <c r="C2937" s="41" t="s">
        <v>41</v>
      </c>
      <c r="D2937" s="41" t="s">
        <v>43</v>
      </c>
      <c r="E2937" s="26" t="str">
        <f t="shared" si="5719"/>
        <v>0113</v>
      </c>
      <c r="F2937" s="41" t="s">
        <v>684</v>
      </c>
      <c r="G2937" s="41" t="s">
        <v>55</v>
      </c>
      <c r="H2937" s="42" t="s">
        <v>56</v>
      </c>
      <c r="I2937" s="43">
        <v>3000</v>
      </c>
      <c r="J2937" s="43">
        <v>3000</v>
      </c>
      <c r="K2937" s="43">
        <v>3000</v>
      </c>
      <c r="L2937" s="43">
        <v>1000</v>
      </c>
      <c r="M2937" s="43">
        <v>1000</v>
      </c>
      <c r="N2937" s="43">
        <v>1000</v>
      </c>
      <c r="O2937" s="43">
        <v>0</v>
      </c>
      <c r="P2937" s="43">
        <v>0</v>
      </c>
      <c r="Q2937" s="43">
        <v>-379.70299999999997</v>
      </c>
      <c r="R2937" s="43">
        <v>0</v>
      </c>
      <c r="S2937" s="43">
        <v>0</v>
      </c>
      <c r="T2937" s="43">
        <v>0</v>
      </c>
      <c r="U2937" s="43">
        <v>0</v>
      </c>
      <c r="V2937" s="43">
        <f t="shared" si="5720"/>
        <v>3620.297</v>
      </c>
      <c r="W2937" s="43"/>
      <c r="X2937" s="43"/>
      <c r="Y2937" s="43"/>
      <c r="Z2937" s="43"/>
      <c r="AA2937" s="43"/>
      <c r="AB2937" s="43">
        <v>0</v>
      </c>
      <c r="AC2937" s="44">
        <v>0</v>
      </c>
      <c r="AD2937" s="44">
        <v>0</v>
      </c>
      <c r="AE2937" s="45" t="e">
        <f t="shared" si="5716"/>
        <v>#DIV/0!</v>
      </c>
      <c r="AF2937" s="43">
        <v>0</v>
      </c>
      <c r="AG2937" s="43">
        <v>0</v>
      </c>
      <c r="AH2937" s="43">
        <v>0</v>
      </c>
      <c r="AI2937" s="43">
        <v>0</v>
      </c>
      <c r="AJ2937" s="43">
        <v>0</v>
      </c>
      <c r="AK2937" s="43">
        <v>0</v>
      </c>
      <c r="AL2937" s="43">
        <f t="shared" si="5717"/>
        <v>0</v>
      </c>
      <c r="AM2937" s="43">
        <f t="shared" si="5718"/>
        <v>3620.297</v>
      </c>
      <c r="AN2937" s="19" t="s">
        <v>36</v>
      </c>
      <c r="AR2937" s="1"/>
      <c r="AS2937" s="1"/>
    </row>
    <row r="2938" ht="47.25">
      <c r="B2938" s="41" t="s">
        <v>855</v>
      </c>
      <c r="C2938" s="41" t="s">
        <v>41</v>
      </c>
      <c r="D2938" s="41" t="s">
        <v>43</v>
      </c>
      <c r="E2938" s="26" t="str">
        <f t="shared" si="5719"/>
        <v>0113</v>
      </c>
      <c r="F2938" s="41" t="s">
        <v>686</v>
      </c>
      <c r="G2938" s="41"/>
      <c r="H2938" s="42" t="s">
        <v>687</v>
      </c>
      <c r="I2938" s="43">
        <f t="shared" si="5721"/>
        <v>1050.5999999999999</v>
      </c>
      <c r="J2938" s="43">
        <f t="shared" si="5722"/>
        <v>1050.5999999999999</v>
      </c>
      <c r="K2938" s="43">
        <f t="shared" si="5723"/>
        <v>1050.5999999999999</v>
      </c>
      <c r="L2938" s="43">
        <f t="shared" si="5724"/>
        <v>0</v>
      </c>
      <c r="M2938" s="43">
        <f t="shared" si="5725"/>
        <v>0</v>
      </c>
      <c r="N2938" s="43">
        <f t="shared" si="5726"/>
        <v>0</v>
      </c>
      <c r="O2938" s="43">
        <f t="shared" si="5727"/>
        <v>0</v>
      </c>
      <c r="P2938" s="43">
        <f t="shared" si="5728"/>
        <v>0</v>
      </c>
      <c r="Q2938" s="43">
        <f t="shared" si="5729"/>
        <v>0</v>
      </c>
      <c r="R2938" s="43">
        <f t="shared" si="5730"/>
        <v>0</v>
      </c>
      <c r="S2938" s="43">
        <f t="shared" si="5731"/>
        <v>0</v>
      </c>
      <c r="T2938" s="43">
        <f t="shared" si="5732"/>
        <v>0</v>
      </c>
      <c r="U2938" s="43">
        <v>0</v>
      </c>
      <c r="V2938" s="43">
        <f t="shared" si="5720"/>
        <v>1050.5999999999999</v>
      </c>
      <c r="W2938" s="43">
        <f t="shared" si="5733"/>
        <v>0</v>
      </c>
      <c r="X2938" s="43">
        <f t="shared" si="5734"/>
        <v>0</v>
      </c>
      <c r="Y2938" s="43">
        <f t="shared" si="5735"/>
        <v>0</v>
      </c>
      <c r="Z2938" s="43">
        <f t="shared" si="5736"/>
        <v>0</v>
      </c>
      <c r="AA2938" s="43">
        <f t="shared" si="5737"/>
        <v>0</v>
      </c>
      <c r="AB2938" s="43">
        <f t="shared" si="5738"/>
        <v>1050.5999999999999</v>
      </c>
      <c r="AC2938" s="44">
        <f t="shared" si="5739"/>
        <v>1050.5999999999999</v>
      </c>
      <c r="AD2938" s="44">
        <f t="shared" si="5740"/>
        <v>1050.5999999999999</v>
      </c>
      <c r="AE2938" s="45">
        <f t="shared" si="5716"/>
        <v>100</v>
      </c>
      <c r="AF2938" s="43">
        <f t="shared" si="5741"/>
        <v>1050.5999999999999</v>
      </c>
      <c r="AG2938" s="43">
        <f t="shared" si="5742"/>
        <v>0</v>
      </c>
      <c r="AH2938" s="43">
        <f t="shared" si="5743"/>
        <v>0</v>
      </c>
      <c r="AI2938" s="43">
        <f t="shared" si="5744"/>
        <v>0</v>
      </c>
      <c r="AJ2938" s="43">
        <f t="shared" si="5745"/>
        <v>0</v>
      </c>
      <c r="AK2938" s="43">
        <f t="shared" si="5746"/>
        <v>0</v>
      </c>
      <c r="AL2938" s="43">
        <f t="shared" si="5717"/>
        <v>1050.5999999999999</v>
      </c>
      <c r="AM2938" s="43">
        <f t="shared" si="5718"/>
        <v>0</v>
      </c>
      <c r="AN2938" s="2"/>
      <c r="AO2938" s="1"/>
      <c r="AP2938" s="1"/>
      <c r="AQ2938" s="1"/>
      <c r="AR2938" s="1"/>
      <c r="AS2938" s="1"/>
    </row>
    <row r="2939" ht="31.5">
      <c r="B2939" s="41" t="s">
        <v>855</v>
      </c>
      <c r="C2939" s="41" t="s">
        <v>41</v>
      </c>
      <c r="D2939" s="41" t="s">
        <v>43</v>
      </c>
      <c r="E2939" s="26" t="str">
        <f t="shared" si="5719"/>
        <v>0113</v>
      </c>
      <c r="F2939" s="41" t="s">
        <v>686</v>
      </c>
      <c r="G2939" s="41" t="s">
        <v>177</v>
      </c>
      <c r="H2939" s="42" t="s">
        <v>178</v>
      </c>
      <c r="I2939" s="43">
        <f t="shared" si="5721"/>
        <v>1050.5999999999999</v>
      </c>
      <c r="J2939" s="43">
        <f t="shared" si="5722"/>
        <v>1050.5999999999999</v>
      </c>
      <c r="K2939" s="43">
        <f t="shared" si="5723"/>
        <v>1050.5999999999999</v>
      </c>
      <c r="L2939" s="43">
        <f t="shared" si="5724"/>
        <v>0</v>
      </c>
      <c r="M2939" s="43">
        <f t="shared" si="5725"/>
        <v>0</v>
      </c>
      <c r="N2939" s="43">
        <f t="shared" si="5726"/>
        <v>0</v>
      </c>
      <c r="O2939" s="43">
        <f t="shared" si="5727"/>
        <v>0</v>
      </c>
      <c r="P2939" s="43">
        <f t="shared" si="5728"/>
        <v>0</v>
      </c>
      <c r="Q2939" s="43">
        <f t="shared" si="5729"/>
        <v>0</v>
      </c>
      <c r="R2939" s="43">
        <f t="shared" si="5730"/>
        <v>0</v>
      </c>
      <c r="S2939" s="43">
        <f t="shared" si="5731"/>
        <v>0</v>
      </c>
      <c r="T2939" s="43">
        <f t="shared" si="5732"/>
        <v>0</v>
      </c>
      <c r="U2939" s="43">
        <v>0</v>
      </c>
      <c r="V2939" s="43">
        <f t="shared" si="5720"/>
        <v>1050.5999999999999</v>
      </c>
      <c r="W2939" s="43">
        <f t="shared" si="5733"/>
        <v>0</v>
      </c>
      <c r="X2939" s="43">
        <f t="shared" si="5734"/>
        <v>0</v>
      </c>
      <c r="Y2939" s="43">
        <f t="shared" si="5735"/>
        <v>0</v>
      </c>
      <c r="Z2939" s="43">
        <f t="shared" si="5736"/>
        <v>0</v>
      </c>
      <c r="AA2939" s="43">
        <f t="shared" si="5737"/>
        <v>0</v>
      </c>
      <c r="AB2939" s="43">
        <f t="shared" si="5738"/>
        <v>1050.5999999999999</v>
      </c>
      <c r="AC2939" s="44">
        <f t="shared" si="5739"/>
        <v>1050.5999999999999</v>
      </c>
      <c r="AD2939" s="44">
        <f t="shared" si="5740"/>
        <v>1050.5999999999999</v>
      </c>
      <c r="AE2939" s="45">
        <f t="shared" si="5716"/>
        <v>100</v>
      </c>
      <c r="AF2939" s="43">
        <f t="shared" si="5741"/>
        <v>1050.5999999999999</v>
      </c>
      <c r="AG2939" s="43">
        <f t="shared" si="5742"/>
        <v>0</v>
      </c>
      <c r="AH2939" s="43">
        <f t="shared" si="5743"/>
        <v>0</v>
      </c>
      <c r="AI2939" s="43">
        <f t="shared" si="5744"/>
        <v>0</v>
      </c>
      <c r="AJ2939" s="43">
        <f t="shared" si="5745"/>
        <v>0</v>
      </c>
      <c r="AK2939" s="43">
        <f t="shared" si="5746"/>
        <v>0</v>
      </c>
      <c r="AL2939" s="43">
        <f t="shared" si="5717"/>
        <v>1050.5999999999999</v>
      </c>
      <c r="AM2939" s="43">
        <f t="shared" si="5718"/>
        <v>0</v>
      </c>
      <c r="AN2939" s="2"/>
      <c r="AO2939" s="1"/>
      <c r="AP2939" s="1"/>
      <c r="AQ2939" s="1"/>
      <c r="AR2939" s="1"/>
      <c r="AS2939" s="1"/>
    </row>
    <row r="2940" ht="63">
      <c r="B2940" s="41" t="s">
        <v>855</v>
      </c>
      <c r="C2940" s="41" t="s">
        <v>41</v>
      </c>
      <c r="D2940" s="41" t="s">
        <v>43</v>
      </c>
      <c r="E2940" s="26" t="str">
        <f t="shared" si="5719"/>
        <v>0113</v>
      </c>
      <c r="F2940" s="41" t="s">
        <v>686</v>
      </c>
      <c r="G2940" s="41" t="s">
        <v>373</v>
      </c>
      <c r="H2940" s="42" t="s">
        <v>374</v>
      </c>
      <c r="I2940" s="43">
        <v>1050.5999999999999</v>
      </c>
      <c r="J2940" s="43">
        <v>1050.5999999999999</v>
      </c>
      <c r="K2940" s="43">
        <v>1050.5999999999999</v>
      </c>
      <c r="L2940" s="43"/>
      <c r="M2940" s="43"/>
      <c r="N2940" s="43"/>
      <c r="O2940" s="43">
        <v>0</v>
      </c>
      <c r="P2940" s="43">
        <v>0</v>
      </c>
      <c r="Q2940" s="43">
        <v>0</v>
      </c>
      <c r="R2940" s="43">
        <v>0</v>
      </c>
      <c r="S2940" s="43">
        <v>0</v>
      </c>
      <c r="T2940" s="43">
        <v>0</v>
      </c>
      <c r="U2940" s="43">
        <v>0</v>
      </c>
      <c r="V2940" s="43">
        <f t="shared" si="5720"/>
        <v>1050.5999999999999</v>
      </c>
      <c r="W2940" s="43"/>
      <c r="X2940" s="43"/>
      <c r="Y2940" s="43"/>
      <c r="Z2940" s="43"/>
      <c r="AA2940" s="43"/>
      <c r="AB2940" s="43">
        <v>1050.5999999999999</v>
      </c>
      <c r="AC2940" s="44">
        <v>1050.5999999999999</v>
      </c>
      <c r="AD2940" s="44">
        <v>1050.5999999999999</v>
      </c>
      <c r="AE2940" s="45">
        <f t="shared" si="5716"/>
        <v>100</v>
      </c>
      <c r="AF2940" s="43">
        <v>1050.5999999999999</v>
      </c>
      <c r="AG2940" s="43">
        <v>0</v>
      </c>
      <c r="AH2940" s="43">
        <v>0</v>
      </c>
      <c r="AI2940" s="43">
        <v>0</v>
      </c>
      <c r="AJ2940" s="43">
        <v>0</v>
      </c>
      <c r="AK2940" s="43">
        <v>0</v>
      </c>
      <c r="AL2940" s="43">
        <f t="shared" si="5717"/>
        <v>1050.5999999999999</v>
      </c>
      <c r="AM2940" s="43">
        <f t="shared" si="5718"/>
        <v>0</v>
      </c>
      <c r="AN2940" s="19"/>
      <c r="AR2940" s="1"/>
      <c r="AS2940" s="1"/>
    </row>
    <row r="2941" ht="63">
      <c r="B2941" s="41" t="s">
        <v>855</v>
      </c>
      <c r="C2941" s="41" t="s">
        <v>41</v>
      </c>
      <c r="D2941" s="41" t="s">
        <v>43</v>
      </c>
      <c r="E2941" s="26" t="str">
        <f t="shared" si="5719"/>
        <v>0113</v>
      </c>
      <c r="F2941" s="41" t="s">
        <v>688</v>
      </c>
      <c r="G2941" s="41"/>
      <c r="H2941" s="42" t="s">
        <v>689</v>
      </c>
      <c r="I2941" s="43">
        <f t="shared" si="5721"/>
        <v>347.5</v>
      </c>
      <c r="J2941" s="43">
        <f t="shared" si="5722"/>
        <v>347.5</v>
      </c>
      <c r="K2941" s="43">
        <f t="shared" si="5723"/>
        <v>347.5</v>
      </c>
      <c r="L2941" s="43">
        <f t="shared" si="5724"/>
        <v>207.5</v>
      </c>
      <c r="M2941" s="43">
        <f t="shared" si="5725"/>
        <v>207.5</v>
      </c>
      <c r="N2941" s="43">
        <f t="shared" si="5726"/>
        <v>207.5</v>
      </c>
      <c r="O2941" s="43">
        <f t="shared" si="5727"/>
        <v>0</v>
      </c>
      <c r="P2941" s="43">
        <f t="shared" si="5728"/>
        <v>0</v>
      </c>
      <c r="Q2941" s="43">
        <f t="shared" si="5729"/>
        <v>0</v>
      </c>
      <c r="R2941" s="43">
        <f t="shared" si="5730"/>
        <v>0</v>
      </c>
      <c r="S2941" s="43">
        <f t="shared" si="5731"/>
        <v>0</v>
      </c>
      <c r="T2941" s="43">
        <f t="shared" si="5732"/>
        <v>0</v>
      </c>
      <c r="U2941" s="43">
        <v>0</v>
      </c>
      <c r="V2941" s="43">
        <f t="shared" si="5720"/>
        <v>555</v>
      </c>
      <c r="W2941" s="43">
        <f t="shared" si="5733"/>
        <v>0</v>
      </c>
      <c r="X2941" s="43">
        <f t="shared" si="5734"/>
        <v>0</v>
      </c>
      <c r="Y2941" s="43">
        <f t="shared" si="5735"/>
        <v>0</v>
      </c>
      <c r="Z2941" s="43">
        <f t="shared" si="5736"/>
        <v>0</v>
      </c>
      <c r="AA2941" s="43">
        <f t="shared" si="5737"/>
        <v>0</v>
      </c>
      <c r="AB2941" s="43">
        <f t="shared" si="5738"/>
        <v>555</v>
      </c>
      <c r="AC2941" s="44">
        <f t="shared" si="5739"/>
        <v>555</v>
      </c>
      <c r="AD2941" s="44">
        <f t="shared" si="5740"/>
        <v>555</v>
      </c>
      <c r="AE2941" s="45">
        <f t="shared" si="5716"/>
        <v>100</v>
      </c>
      <c r="AF2941" s="43">
        <f t="shared" si="5741"/>
        <v>555</v>
      </c>
      <c r="AG2941" s="43">
        <f t="shared" si="5742"/>
        <v>0</v>
      </c>
      <c r="AH2941" s="43">
        <f t="shared" si="5743"/>
        <v>0</v>
      </c>
      <c r="AI2941" s="43">
        <f t="shared" si="5744"/>
        <v>0</v>
      </c>
      <c r="AJ2941" s="43">
        <f t="shared" si="5745"/>
        <v>0</v>
      </c>
      <c r="AK2941" s="43">
        <f t="shared" si="5746"/>
        <v>0</v>
      </c>
      <c r="AL2941" s="43">
        <f t="shared" si="5717"/>
        <v>555</v>
      </c>
      <c r="AM2941" s="43">
        <f t="shared" si="5718"/>
        <v>0</v>
      </c>
      <c r="AN2941" s="2"/>
      <c r="AO2941" s="1"/>
      <c r="AP2941" s="1"/>
      <c r="AQ2941" s="1"/>
      <c r="AR2941" s="1"/>
      <c r="AS2941" s="1"/>
    </row>
    <row r="2942" ht="31.5">
      <c r="B2942" s="41" t="s">
        <v>855</v>
      </c>
      <c r="C2942" s="41" t="s">
        <v>41</v>
      </c>
      <c r="D2942" s="41" t="s">
        <v>43</v>
      </c>
      <c r="E2942" s="26" t="str">
        <f t="shared" si="5719"/>
        <v>0113</v>
      </c>
      <c r="F2942" s="41" t="s">
        <v>688</v>
      </c>
      <c r="G2942" s="41" t="s">
        <v>177</v>
      </c>
      <c r="H2942" s="42" t="s">
        <v>178</v>
      </c>
      <c r="I2942" s="43">
        <f t="shared" si="5721"/>
        <v>347.5</v>
      </c>
      <c r="J2942" s="43">
        <f t="shared" si="5722"/>
        <v>347.5</v>
      </c>
      <c r="K2942" s="43">
        <f t="shared" si="5723"/>
        <v>347.5</v>
      </c>
      <c r="L2942" s="43">
        <f t="shared" si="5724"/>
        <v>207.5</v>
      </c>
      <c r="M2942" s="43">
        <f t="shared" si="5725"/>
        <v>207.5</v>
      </c>
      <c r="N2942" s="43">
        <f t="shared" si="5726"/>
        <v>207.5</v>
      </c>
      <c r="O2942" s="43">
        <f t="shared" si="5727"/>
        <v>0</v>
      </c>
      <c r="P2942" s="43">
        <f t="shared" si="5728"/>
        <v>0</v>
      </c>
      <c r="Q2942" s="43">
        <f t="shared" si="5729"/>
        <v>0</v>
      </c>
      <c r="R2942" s="43">
        <f t="shared" si="5730"/>
        <v>0</v>
      </c>
      <c r="S2942" s="43">
        <f t="shared" si="5731"/>
        <v>0</v>
      </c>
      <c r="T2942" s="43">
        <f t="shared" si="5732"/>
        <v>0</v>
      </c>
      <c r="U2942" s="43">
        <v>0</v>
      </c>
      <c r="V2942" s="43">
        <f t="shared" si="5720"/>
        <v>555</v>
      </c>
      <c r="W2942" s="43">
        <f t="shared" si="5733"/>
        <v>0</v>
      </c>
      <c r="X2942" s="43">
        <f t="shared" si="5734"/>
        <v>0</v>
      </c>
      <c r="Y2942" s="43">
        <f t="shared" si="5735"/>
        <v>0</v>
      </c>
      <c r="Z2942" s="43">
        <f t="shared" si="5736"/>
        <v>0</v>
      </c>
      <c r="AA2942" s="43">
        <f t="shared" si="5737"/>
        <v>0</v>
      </c>
      <c r="AB2942" s="43">
        <f t="shared" si="5738"/>
        <v>555</v>
      </c>
      <c r="AC2942" s="44">
        <f t="shared" si="5739"/>
        <v>555</v>
      </c>
      <c r="AD2942" s="44">
        <f t="shared" si="5740"/>
        <v>555</v>
      </c>
      <c r="AE2942" s="45">
        <f t="shared" si="5716"/>
        <v>100</v>
      </c>
      <c r="AF2942" s="43">
        <f t="shared" si="5741"/>
        <v>555</v>
      </c>
      <c r="AG2942" s="43">
        <f t="shared" si="5742"/>
        <v>0</v>
      </c>
      <c r="AH2942" s="43">
        <f t="shared" si="5743"/>
        <v>0</v>
      </c>
      <c r="AI2942" s="43">
        <f t="shared" si="5744"/>
        <v>0</v>
      </c>
      <c r="AJ2942" s="43">
        <f t="shared" si="5745"/>
        <v>0</v>
      </c>
      <c r="AK2942" s="43">
        <f t="shared" si="5746"/>
        <v>0</v>
      </c>
      <c r="AL2942" s="43">
        <f t="shared" si="5717"/>
        <v>555</v>
      </c>
      <c r="AM2942" s="43">
        <f t="shared" si="5718"/>
        <v>0</v>
      </c>
      <c r="AN2942" s="2"/>
      <c r="AO2942" s="1"/>
      <c r="AP2942" s="1"/>
      <c r="AQ2942" s="1"/>
      <c r="AR2942" s="1"/>
      <c r="AS2942" s="1"/>
    </row>
    <row r="2943" ht="63">
      <c r="B2943" s="41" t="s">
        <v>855</v>
      </c>
      <c r="C2943" s="41" t="s">
        <v>41</v>
      </c>
      <c r="D2943" s="41" t="s">
        <v>43</v>
      </c>
      <c r="E2943" s="26" t="str">
        <f t="shared" si="5719"/>
        <v>0113</v>
      </c>
      <c r="F2943" s="41" t="s">
        <v>688</v>
      </c>
      <c r="G2943" s="41" t="s">
        <v>373</v>
      </c>
      <c r="H2943" s="42" t="s">
        <v>374</v>
      </c>
      <c r="I2943" s="43">
        <v>347.5</v>
      </c>
      <c r="J2943" s="43">
        <v>347.5</v>
      </c>
      <c r="K2943" s="43">
        <v>347.5</v>
      </c>
      <c r="L2943" s="43">
        <v>207.5</v>
      </c>
      <c r="M2943" s="43">
        <v>207.5</v>
      </c>
      <c r="N2943" s="43">
        <v>207.5</v>
      </c>
      <c r="O2943" s="43">
        <v>0</v>
      </c>
      <c r="P2943" s="43">
        <v>0</v>
      </c>
      <c r="Q2943" s="43">
        <v>0</v>
      </c>
      <c r="R2943" s="43">
        <v>0</v>
      </c>
      <c r="S2943" s="43">
        <v>0</v>
      </c>
      <c r="T2943" s="43">
        <v>0</v>
      </c>
      <c r="U2943" s="43">
        <v>0</v>
      </c>
      <c r="V2943" s="43">
        <f t="shared" si="5720"/>
        <v>555</v>
      </c>
      <c r="W2943" s="43"/>
      <c r="X2943" s="43"/>
      <c r="Y2943" s="43"/>
      <c r="Z2943" s="43"/>
      <c r="AA2943" s="43"/>
      <c r="AB2943" s="43">
        <v>555</v>
      </c>
      <c r="AC2943" s="44">
        <v>555</v>
      </c>
      <c r="AD2943" s="44">
        <v>555</v>
      </c>
      <c r="AE2943" s="45">
        <f t="shared" si="5716"/>
        <v>100</v>
      </c>
      <c r="AF2943" s="43">
        <v>555</v>
      </c>
      <c r="AG2943" s="43">
        <v>0</v>
      </c>
      <c r="AH2943" s="43">
        <v>0</v>
      </c>
      <c r="AI2943" s="43">
        <v>0</v>
      </c>
      <c r="AJ2943" s="43">
        <v>0</v>
      </c>
      <c r="AK2943" s="43">
        <v>0</v>
      </c>
      <c r="AL2943" s="43">
        <f t="shared" si="5717"/>
        <v>555</v>
      </c>
      <c r="AM2943" s="43">
        <f t="shared" si="5718"/>
        <v>0</v>
      </c>
      <c r="AN2943" s="19"/>
      <c r="AO2943" s="1"/>
      <c r="AP2943" s="1"/>
      <c r="AQ2943" s="1"/>
      <c r="AR2943" s="1"/>
      <c r="AS2943" s="1"/>
    </row>
    <row r="2944" ht="63">
      <c r="B2944" s="41" t="s">
        <v>855</v>
      </c>
      <c r="C2944" s="41" t="s">
        <v>41</v>
      </c>
      <c r="D2944" s="41" t="s">
        <v>43</v>
      </c>
      <c r="E2944" s="26" t="str">
        <f t="shared" si="5719"/>
        <v>0113</v>
      </c>
      <c r="F2944" s="41" t="s">
        <v>690</v>
      </c>
      <c r="G2944" s="41"/>
      <c r="H2944" s="42" t="s">
        <v>691</v>
      </c>
      <c r="I2944" s="43">
        <f t="shared" si="5721"/>
        <v>3902</v>
      </c>
      <c r="J2944" s="43">
        <f t="shared" si="5722"/>
        <v>3902</v>
      </c>
      <c r="K2944" s="43">
        <f t="shared" si="5723"/>
        <v>3902</v>
      </c>
      <c r="L2944" s="43">
        <f t="shared" si="5724"/>
        <v>1322.7</v>
      </c>
      <c r="M2944" s="43">
        <f t="shared" si="5725"/>
        <v>1322.7</v>
      </c>
      <c r="N2944" s="43">
        <f t="shared" si="5726"/>
        <v>1322.7</v>
      </c>
      <c r="O2944" s="43">
        <f t="shared" si="5727"/>
        <v>0</v>
      </c>
      <c r="P2944" s="43">
        <f t="shared" si="5728"/>
        <v>0</v>
      </c>
      <c r="Q2944" s="43">
        <f t="shared" si="5729"/>
        <v>0</v>
      </c>
      <c r="R2944" s="43">
        <f t="shared" si="5730"/>
        <v>0</v>
      </c>
      <c r="S2944" s="43">
        <f t="shared" si="5731"/>
        <v>0</v>
      </c>
      <c r="T2944" s="43">
        <f t="shared" si="5732"/>
        <v>0</v>
      </c>
      <c r="U2944" s="43">
        <v>0</v>
      </c>
      <c r="V2944" s="43">
        <f t="shared" si="5720"/>
        <v>5224.6999999999998</v>
      </c>
      <c r="W2944" s="43">
        <f t="shared" si="5733"/>
        <v>0</v>
      </c>
      <c r="X2944" s="43">
        <f t="shared" si="5734"/>
        <v>0</v>
      </c>
      <c r="Y2944" s="43">
        <f t="shared" si="5735"/>
        <v>0</v>
      </c>
      <c r="Z2944" s="43">
        <f t="shared" si="5736"/>
        <v>0</v>
      </c>
      <c r="AA2944" s="43">
        <f t="shared" si="5737"/>
        <v>0</v>
      </c>
      <c r="AB2944" s="43">
        <f t="shared" si="5738"/>
        <v>4947.3122100000001</v>
      </c>
      <c r="AC2944" s="44">
        <f t="shared" si="5739"/>
        <v>4947.3190000000004</v>
      </c>
      <c r="AD2944" s="44">
        <f t="shared" si="5740"/>
        <v>4947.3122100000001</v>
      </c>
      <c r="AE2944" s="45">
        <f t="shared" si="5716"/>
        <v>99.99986275394815</v>
      </c>
      <c r="AF2944" s="43">
        <f t="shared" si="5741"/>
        <v>4947.3190000000004</v>
      </c>
      <c r="AG2944" s="43">
        <f t="shared" si="5742"/>
        <v>0</v>
      </c>
      <c r="AH2944" s="43">
        <f t="shared" si="5743"/>
        <v>0</v>
      </c>
      <c r="AI2944" s="43">
        <f t="shared" si="5744"/>
        <v>0</v>
      </c>
      <c r="AJ2944" s="43">
        <f t="shared" si="5745"/>
        <v>0</v>
      </c>
      <c r="AK2944" s="43">
        <f t="shared" si="5746"/>
        <v>0</v>
      </c>
      <c r="AL2944" s="43">
        <f t="shared" si="5717"/>
        <v>4947.3190000000004</v>
      </c>
      <c r="AM2944" s="43">
        <f t="shared" si="5718"/>
        <v>277.3809999999994</v>
      </c>
      <c r="AN2944" s="2"/>
      <c r="AR2944" s="1"/>
      <c r="AS2944" s="1"/>
    </row>
    <row r="2945" ht="31.5">
      <c r="B2945" s="41" t="s">
        <v>855</v>
      </c>
      <c r="C2945" s="41" t="s">
        <v>41</v>
      </c>
      <c r="D2945" s="41" t="s">
        <v>43</v>
      </c>
      <c r="E2945" s="26" t="str">
        <f t="shared" si="5719"/>
        <v>0113</v>
      </c>
      <c r="F2945" s="41" t="s">
        <v>692</v>
      </c>
      <c r="G2945" s="41"/>
      <c r="H2945" s="42" t="s">
        <v>693</v>
      </c>
      <c r="I2945" s="43">
        <f t="shared" si="5721"/>
        <v>3902</v>
      </c>
      <c r="J2945" s="43">
        <f t="shared" si="5722"/>
        <v>3902</v>
      </c>
      <c r="K2945" s="43">
        <f t="shared" si="5723"/>
        <v>3902</v>
      </c>
      <c r="L2945" s="43">
        <f t="shared" si="5724"/>
        <v>1322.7</v>
      </c>
      <c r="M2945" s="43">
        <f t="shared" si="5725"/>
        <v>1322.7</v>
      </c>
      <c r="N2945" s="43">
        <f t="shared" si="5726"/>
        <v>1322.7</v>
      </c>
      <c r="O2945" s="43">
        <f t="shared" si="5727"/>
        <v>0</v>
      </c>
      <c r="P2945" s="43">
        <f t="shared" si="5728"/>
        <v>0</v>
      </c>
      <c r="Q2945" s="43">
        <f t="shared" si="5729"/>
        <v>0</v>
      </c>
      <c r="R2945" s="43">
        <f t="shared" si="5730"/>
        <v>0</v>
      </c>
      <c r="S2945" s="43">
        <f t="shared" si="5731"/>
        <v>0</v>
      </c>
      <c r="T2945" s="43">
        <f t="shared" si="5732"/>
        <v>0</v>
      </c>
      <c r="U2945" s="43">
        <v>0</v>
      </c>
      <c r="V2945" s="43">
        <f t="shared" si="5720"/>
        <v>5224.6999999999998</v>
      </c>
      <c r="W2945" s="43">
        <f t="shared" si="5733"/>
        <v>0</v>
      </c>
      <c r="X2945" s="43">
        <f t="shared" si="5734"/>
        <v>0</v>
      </c>
      <c r="Y2945" s="43">
        <f t="shared" si="5735"/>
        <v>0</v>
      </c>
      <c r="Z2945" s="43">
        <f t="shared" si="5736"/>
        <v>0</v>
      </c>
      <c r="AA2945" s="43">
        <f t="shared" si="5737"/>
        <v>0</v>
      </c>
      <c r="AB2945" s="43">
        <f t="shared" si="5738"/>
        <v>4947.3122100000001</v>
      </c>
      <c r="AC2945" s="44">
        <f t="shared" si="5739"/>
        <v>4947.3190000000004</v>
      </c>
      <c r="AD2945" s="44">
        <f t="shared" si="5740"/>
        <v>4947.3122100000001</v>
      </c>
      <c r="AE2945" s="45">
        <f t="shared" si="5716"/>
        <v>99.99986275394815</v>
      </c>
      <c r="AF2945" s="43">
        <f t="shared" si="5741"/>
        <v>4947.3190000000004</v>
      </c>
      <c r="AG2945" s="43">
        <f t="shared" si="5742"/>
        <v>0</v>
      </c>
      <c r="AH2945" s="43">
        <f t="shared" si="5743"/>
        <v>0</v>
      </c>
      <c r="AI2945" s="43">
        <f t="shared" si="5744"/>
        <v>0</v>
      </c>
      <c r="AJ2945" s="43">
        <f t="shared" si="5745"/>
        <v>0</v>
      </c>
      <c r="AK2945" s="43">
        <f t="shared" si="5746"/>
        <v>0</v>
      </c>
      <c r="AL2945" s="43">
        <f t="shared" si="5717"/>
        <v>4947.3190000000004</v>
      </c>
      <c r="AM2945" s="43">
        <f t="shared" si="5718"/>
        <v>277.3809999999994</v>
      </c>
      <c r="AN2945" s="2"/>
      <c r="AO2945" s="1"/>
      <c r="AP2945" s="1"/>
      <c r="AQ2945" s="1"/>
      <c r="AR2945" s="1"/>
      <c r="AS2945" s="1"/>
    </row>
    <row r="2946" ht="31.5">
      <c r="B2946" s="41" t="s">
        <v>855</v>
      </c>
      <c r="C2946" s="41" t="s">
        <v>41</v>
      </c>
      <c r="D2946" s="41" t="s">
        <v>43</v>
      </c>
      <c r="E2946" s="26" t="str">
        <f t="shared" si="5719"/>
        <v>0113</v>
      </c>
      <c r="F2946" s="41" t="s">
        <v>692</v>
      </c>
      <c r="G2946" s="41" t="s">
        <v>177</v>
      </c>
      <c r="H2946" s="42" t="s">
        <v>178</v>
      </c>
      <c r="I2946" s="43">
        <f t="shared" si="5721"/>
        <v>3902</v>
      </c>
      <c r="J2946" s="43">
        <f t="shared" si="5722"/>
        <v>3902</v>
      </c>
      <c r="K2946" s="43">
        <f t="shared" si="5723"/>
        <v>3902</v>
      </c>
      <c r="L2946" s="43">
        <f t="shared" si="5724"/>
        <v>1322.7</v>
      </c>
      <c r="M2946" s="43">
        <f t="shared" si="5725"/>
        <v>1322.7</v>
      </c>
      <c r="N2946" s="43">
        <f t="shared" si="5726"/>
        <v>1322.7</v>
      </c>
      <c r="O2946" s="43">
        <f t="shared" si="5727"/>
        <v>0</v>
      </c>
      <c r="P2946" s="43">
        <f t="shared" si="5728"/>
        <v>0</v>
      </c>
      <c r="Q2946" s="43">
        <f t="shared" si="5729"/>
        <v>0</v>
      </c>
      <c r="R2946" s="43">
        <f t="shared" si="5730"/>
        <v>0</v>
      </c>
      <c r="S2946" s="43">
        <f t="shared" si="5731"/>
        <v>0</v>
      </c>
      <c r="T2946" s="43">
        <f t="shared" si="5732"/>
        <v>0</v>
      </c>
      <c r="U2946" s="43">
        <v>0</v>
      </c>
      <c r="V2946" s="43">
        <f t="shared" si="5720"/>
        <v>5224.6999999999998</v>
      </c>
      <c r="W2946" s="43">
        <f t="shared" si="5733"/>
        <v>0</v>
      </c>
      <c r="X2946" s="43">
        <f t="shared" si="5734"/>
        <v>0</v>
      </c>
      <c r="Y2946" s="43">
        <f t="shared" si="5735"/>
        <v>0</v>
      </c>
      <c r="Z2946" s="43">
        <f t="shared" si="5736"/>
        <v>0</v>
      </c>
      <c r="AA2946" s="43">
        <f t="shared" si="5737"/>
        <v>0</v>
      </c>
      <c r="AB2946" s="43">
        <f t="shared" si="5738"/>
        <v>4947.3122100000001</v>
      </c>
      <c r="AC2946" s="44">
        <f t="shared" si="5739"/>
        <v>4947.3190000000004</v>
      </c>
      <c r="AD2946" s="44">
        <f t="shared" si="5740"/>
        <v>4947.3122100000001</v>
      </c>
      <c r="AE2946" s="45">
        <f t="shared" si="5716"/>
        <v>99.99986275394815</v>
      </c>
      <c r="AF2946" s="43">
        <f t="shared" si="5741"/>
        <v>4947.3190000000004</v>
      </c>
      <c r="AG2946" s="43">
        <f t="shared" si="5742"/>
        <v>0</v>
      </c>
      <c r="AH2946" s="43">
        <f t="shared" si="5743"/>
        <v>0</v>
      </c>
      <c r="AI2946" s="43">
        <f t="shared" si="5744"/>
        <v>0</v>
      </c>
      <c r="AJ2946" s="43">
        <f t="shared" si="5745"/>
        <v>0</v>
      </c>
      <c r="AK2946" s="43">
        <f t="shared" si="5746"/>
        <v>0</v>
      </c>
      <c r="AL2946" s="43">
        <f t="shared" si="5717"/>
        <v>4947.3190000000004</v>
      </c>
      <c r="AM2946" s="43">
        <f t="shared" si="5718"/>
        <v>277.3809999999994</v>
      </c>
      <c r="AN2946" s="2"/>
      <c r="AO2946" s="1"/>
      <c r="AP2946" s="1"/>
      <c r="AQ2946" s="1"/>
      <c r="AR2946" s="1"/>
      <c r="AS2946" s="1"/>
    </row>
    <row r="2947" ht="63">
      <c r="B2947" s="41" t="s">
        <v>855</v>
      </c>
      <c r="C2947" s="41" t="s">
        <v>41</v>
      </c>
      <c r="D2947" s="41" t="s">
        <v>43</v>
      </c>
      <c r="E2947" s="26" t="str">
        <f t="shared" si="5719"/>
        <v>0113</v>
      </c>
      <c r="F2947" s="41" t="s">
        <v>692</v>
      </c>
      <c r="G2947" s="41" t="s">
        <v>373</v>
      </c>
      <c r="H2947" s="42" t="s">
        <v>374</v>
      </c>
      <c r="I2947" s="43">
        <v>3902</v>
      </c>
      <c r="J2947" s="43">
        <v>3902</v>
      </c>
      <c r="K2947" s="43">
        <v>3902</v>
      </c>
      <c r="L2947" s="43">
        <v>1322.7</v>
      </c>
      <c r="M2947" s="43">
        <v>1322.7</v>
      </c>
      <c r="N2947" s="43">
        <v>1322.7</v>
      </c>
      <c r="O2947" s="43">
        <v>0</v>
      </c>
      <c r="P2947" s="43">
        <v>0</v>
      </c>
      <c r="Q2947" s="43">
        <v>0</v>
      </c>
      <c r="R2947" s="43">
        <v>0</v>
      </c>
      <c r="S2947" s="43">
        <v>0</v>
      </c>
      <c r="T2947" s="43">
        <v>0</v>
      </c>
      <c r="U2947" s="43">
        <v>0</v>
      </c>
      <c r="V2947" s="43">
        <f t="shared" si="5720"/>
        <v>5224.6999999999998</v>
      </c>
      <c r="W2947" s="43"/>
      <c r="X2947" s="43"/>
      <c r="Y2947" s="43"/>
      <c r="Z2947" s="43"/>
      <c r="AA2947" s="43"/>
      <c r="AB2947" s="43">
        <v>4947.3122100000001</v>
      </c>
      <c r="AC2947" s="44">
        <v>4947.3190000000004</v>
      </c>
      <c r="AD2947" s="44">
        <v>4947.3122100000001</v>
      </c>
      <c r="AE2947" s="45">
        <f t="shared" si="5716"/>
        <v>99.99986275394815</v>
      </c>
      <c r="AF2947" s="43">
        <v>4947.3190000000004</v>
      </c>
      <c r="AG2947" s="43">
        <v>0</v>
      </c>
      <c r="AH2947" s="43">
        <v>0</v>
      </c>
      <c r="AI2947" s="43">
        <v>0</v>
      </c>
      <c r="AJ2947" s="43">
        <v>0</v>
      </c>
      <c r="AK2947" s="43">
        <v>0</v>
      </c>
      <c r="AL2947" s="43">
        <f t="shared" si="5717"/>
        <v>4947.3190000000004</v>
      </c>
      <c r="AM2947" s="43">
        <f t="shared" si="5718"/>
        <v>277.3809999999994</v>
      </c>
      <c r="AN2947" s="19"/>
      <c r="AO2947" s="1"/>
      <c r="AP2947" s="1"/>
      <c r="AQ2947" s="1"/>
      <c r="AR2947" s="1"/>
      <c r="AS2947" s="1"/>
    </row>
    <row r="2948" ht="47.25">
      <c r="B2948" s="41" t="s">
        <v>855</v>
      </c>
      <c r="C2948" s="41" t="s">
        <v>41</v>
      </c>
      <c r="D2948" s="41" t="s">
        <v>43</v>
      </c>
      <c r="E2948" s="26" t="str">
        <f t="shared" si="5719"/>
        <v>0113</v>
      </c>
      <c r="F2948" s="41" t="s">
        <v>694</v>
      </c>
      <c r="G2948" s="41"/>
      <c r="H2948" s="42" t="s">
        <v>695</v>
      </c>
      <c r="I2948" s="43">
        <f t="shared" si="5721"/>
        <v>2973.7000000000003</v>
      </c>
      <c r="J2948" s="43">
        <f t="shared" si="5722"/>
        <v>4372.5</v>
      </c>
      <c r="K2948" s="43">
        <f t="shared" si="5723"/>
        <v>2373.8000000000002</v>
      </c>
      <c r="L2948" s="43">
        <f t="shared" si="5724"/>
        <v>116.3</v>
      </c>
      <c r="M2948" s="43">
        <f t="shared" si="5725"/>
        <v>215.90000000000001</v>
      </c>
      <c r="N2948" s="43">
        <f t="shared" si="5726"/>
        <v>319.5</v>
      </c>
      <c r="O2948" s="43">
        <f t="shared" si="5727"/>
        <v>0</v>
      </c>
      <c r="P2948" s="43">
        <f t="shared" si="5728"/>
        <v>0</v>
      </c>
      <c r="Q2948" s="43">
        <f t="shared" si="5729"/>
        <v>533.92200000000003</v>
      </c>
      <c r="R2948" s="43">
        <f t="shared" si="5730"/>
        <v>479.55099999999999</v>
      </c>
      <c r="S2948" s="43">
        <f t="shared" si="5731"/>
        <v>0</v>
      </c>
      <c r="T2948" s="43">
        <f t="shared" si="5732"/>
        <v>0</v>
      </c>
      <c r="U2948" s="43">
        <v>0</v>
      </c>
      <c r="V2948" s="43">
        <f t="shared" si="5720"/>
        <v>4103.473</v>
      </c>
      <c r="W2948" s="43">
        <f t="shared" si="5733"/>
        <v>0</v>
      </c>
      <c r="X2948" s="43">
        <f t="shared" si="5734"/>
        <v>0</v>
      </c>
      <c r="Y2948" s="43">
        <f t="shared" si="5735"/>
        <v>0</v>
      </c>
      <c r="Z2948" s="43">
        <f t="shared" si="5736"/>
        <v>0</v>
      </c>
      <c r="AA2948" s="43">
        <f t="shared" si="5737"/>
        <v>0</v>
      </c>
      <c r="AB2948" s="43">
        <f t="shared" si="5738"/>
        <v>2391.1632300000001</v>
      </c>
      <c r="AC2948" s="44">
        <f t="shared" si="5739"/>
        <v>4103.473</v>
      </c>
      <c r="AD2948" s="44">
        <f t="shared" si="5740"/>
        <v>4073.0993800000001</v>
      </c>
      <c r="AE2948" s="45">
        <f t="shared" si="5716"/>
        <v>99.259806997633476</v>
      </c>
      <c r="AF2948" s="43">
        <f t="shared" si="5741"/>
        <v>4103.473</v>
      </c>
      <c r="AG2948" s="43">
        <f t="shared" si="5742"/>
        <v>0</v>
      </c>
      <c r="AH2948" s="43">
        <f t="shared" si="5743"/>
        <v>0</v>
      </c>
      <c r="AI2948" s="43">
        <f t="shared" si="5744"/>
        <v>0</v>
      </c>
      <c r="AJ2948" s="43">
        <f t="shared" si="5745"/>
        <v>0</v>
      </c>
      <c r="AK2948" s="43">
        <f t="shared" si="5746"/>
        <v>0</v>
      </c>
      <c r="AL2948" s="43">
        <f t="shared" si="5717"/>
        <v>4103.473</v>
      </c>
      <c r="AM2948" s="43">
        <f t="shared" si="5718"/>
        <v>0</v>
      </c>
      <c r="AN2948" s="2"/>
      <c r="AR2948" s="1"/>
      <c r="AS2948" s="1"/>
    </row>
    <row r="2949" ht="31.5">
      <c r="B2949" s="41" t="s">
        <v>855</v>
      </c>
      <c r="C2949" s="41" t="s">
        <v>41</v>
      </c>
      <c r="D2949" s="41" t="s">
        <v>43</v>
      </c>
      <c r="E2949" s="26" t="str">
        <f t="shared" si="5719"/>
        <v>0113</v>
      </c>
      <c r="F2949" s="41" t="s">
        <v>696</v>
      </c>
      <c r="G2949" s="41"/>
      <c r="H2949" s="42" t="s">
        <v>697</v>
      </c>
      <c r="I2949" s="43">
        <f>I2950+I2952</f>
        <v>2973.7000000000003</v>
      </c>
      <c r="J2949" s="43">
        <f>J2950+J2952</f>
        <v>4372.5</v>
      </c>
      <c r="K2949" s="43">
        <f>K2950+K2952</f>
        <v>2373.8000000000002</v>
      </c>
      <c r="L2949" s="43">
        <f>L2950+L2952</f>
        <v>116.3</v>
      </c>
      <c r="M2949" s="43">
        <f>M2950+M2952</f>
        <v>215.90000000000001</v>
      </c>
      <c r="N2949" s="43">
        <f>N2950+N2952</f>
        <v>319.5</v>
      </c>
      <c r="O2949" s="43">
        <f>O2950+O2952</f>
        <v>0</v>
      </c>
      <c r="P2949" s="43">
        <f>P2950+P2952</f>
        <v>0</v>
      </c>
      <c r="Q2949" s="43">
        <f>Q2950+Q2952</f>
        <v>533.92200000000003</v>
      </c>
      <c r="R2949" s="43">
        <f>R2950+R2952</f>
        <v>479.55099999999999</v>
      </c>
      <c r="S2949" s="43">
        <f>S2950+S2952</f>
        <v>0</v>
      </c>
      <c r="T2949" s="43">
        <f>T2950+T2952</f>
        <v>0</v>
      </c>
      <c r="U2949" s="43">
        <v>0</v>
      </c>
      <c r="V2949" s="43">
        <f t="shared" si="5720"/>
        <v>4103.473</v>
      </c>
      <c r="W2949" s="43">
        <f>W2950+W2952</f>
        <v>0</v>
      </c>
      <c r="X2949" s="43">
        <f>X2950+X2952</f>
        <v>0</v>
      </c>
      <c r="Y2949" s="43">
        <f>Y2950+Y2952</f>
        <v>0</v>
      </c>
      <c r="Z2949" s="43">
        <f>Z2950+Z2952</f>
        <v>0</v>
      </c>
      <c r="AA2949" s="43">
        <f>AA2950+AA2952</f>
        <v>0</v>
      </c>
      <c r="AB2949" s="43">
        <f>AB2950+AB2952</f>
        <v>2391.1632300000001</v>
      </c>
      <c r="AC2949" s="44">
        <f>AC2950+AC2952</f>
        <v>4103.473</v>
      </c>
      <c r="AD2949" s="44">
        <f>AD2950+AD2952</f>
        <v>4073.0993800000001</v>
      </c>
      <c r="AE2949" s="45">
        <f t="shared" si="5716"/>
        <v>99.259806997633476</v>
      </c>
      <c r="AF2949" s="43">
        <f>AF2950+AF2952</f>
        <v>4103.473</v>
      </c>
      <c r="AG2949" s="43">
        <f>AG2950+AG2952</f>
        <v>0</v>
      </c>
      <c r="AH2949" s="43">
        <f>AH2950+AH2952</f>
        <v>0</v>
      </c>
      <c r="AI2949" s="43">
        <f>AI2950+AI2952</f>
        <v>0</v>
      </c>
      <c r="AJ2949" s="43">
        <f>AJ2950+AJ2952</f>
        <v>0</v>
      </c>
      <c r="AK2949" s="43">
        <f>AK2950+AK2952</f>
        <v>0</v>
      </c>
      <c r="AL2949" s="43">
        <f t="shared" si="5717"/>
        <v>4103.473</v>
      </c>
      <c r="AM2949" s="43">
        <f t="shared" si="5718"/>
        <v>0</v>
      </c>
      <c r="AN2949" s="2"/>
      <c r="AO2949" s="1"/>
      <c r="AP2949" s="1"/>
      <c r="AQ2949" s="1"/>
      <c r="AR2949" s="1"/>
      <c r="AS2949" s="1"/>
    </row>
    <row r="2950" ht="31.5">
      <c r="B2950" s="41" t="s">
        <v>855</v>
      </c>
      <c r="C2950" s="41" t="s">
        <v>41</v>
      </c>
      <c r="D2950" s="41" t="s">
        <v>43</v>
      </c>
      <c r="E2950" s="26" t="str">
        <f t="shared" si="5719"/>
        <v>0113</v>
      </c>
      <c r="F2950" s="41" t="s">
        <v>696</v>
      </c>
      <c r="G2950" s="41" t="s">
        <v>53</v>
      </c>
      <c r="H2950" s="42" t="s">
        <v>54</v>
      </c>
      <c r="I2950" s="43">
        <f>I2951</f>
        <v>2972.9000000000001</v>
      </c>
      <c r="J2950" s="43">
        <f>J2951</f>
        <v>4371.6999999999998</v>
      </c>
      <c r="K2950" s="43">
        <f>K2951</f>
        <v>2373</v>
      </c>
      <c r="L2950" s="43">
        <f>L2951</f>
        <v>116.3</v>
      </c>
      <c r="M2950" s="43">
        <f>M2951</f>
        <v>215.90000000000001</v>
      </c>
      <c r="N2950" s="43">
        <f>N2951</f>
        <v>319.5</v>
      </c>
      <c r="O2950" s="43">
        <f>O2951</f>
        <v>0</v>
      </c>
      <c r="P2950" s="43">
        <f>P2951</f>
        <v>0</v>
      </c>
      <c r="Q2950" s="43">
        <f>Q2951</f>
        <v>533.92200000000003</v>
      </c>
      <c r="R2950" s="43">
        <f>R2951</f>
        <v>479.55099999999999</v>
      </c>
      <c r="S2950" s="43">
        <f>S2951</f>
        <v>0</v>
      </c>
      <c r="T2950" s="43">
        <f>T2951</f>
        <v>0</v>
      </c>
      <c r="U2950" s="43">
        <v>0</v>
      </c>
      <c r="V2950" s="43">
        <f t="shared" si="5720"/>
        <v>4102.6730000000007</v>
      </c>
      <c r="W2950" s="43">
        <f>W2951</f>
        <v>0</v>
      </c>
      <c r="X2950" s="43">
        <f>X2951</f>
        <v>0</v>
      </c>
      <c r="Y2950" s="43">
        <f>Y2951</f>
        <v>0</v>
      </c>
      <c r="Z2950" s="43">
        <f>Z2951</f>
        <v>0</v>
      </c>
      <c r="AA2950" s="43">
        <f>AA2951</f>
        <v>0</v>
      </c>
      <c r="AB2950" s="43">
        <f>AB2951</f>
        <v>2390.8132300000002</v>
      </c>
      <c r="AC2950" s="44">
        <f>AC2951</f>
        <v>4102.6729999999998</v>
      </c>
      <c r="AD2950" s="44">
        <f>AD2951</f>
        <v>4072.7493800000002</v>
      </c>
      <c r="AE2950" s="45">
        <f t="shared" si="5716"/>
        <v>99.270631122685145</v>
      </c>
      <c r="AF2950" s="43">
        <f>AF2951</f>
        <v>4102.6729999999998</v>
      </c>
      <c r="AG2950" s="43">
        <f>AG2951</f>
        <v>0</v>
      </c>
      <c r="AH2950" s="43">
        <f>AH2951</f>
        <v>0</v>
      </c>
      <c r="AI2950" s="43">
        <f>AI2951</f>
        <v>0</v>
      </c>
      <c r="AJ2950" s="43">
        <f>AJ2951</f>
        <v>0</v>
      </c>
      <c r="AK2950" s="43">
        <f>AK2951</f>
        <v>0</v>
      </c>
      <c r="AL2950" s="43">
        <f t="shared" si="5717"/>
        <v>4102.6729999999998</v>
      </c>
      <c r="AM2950" s="43">
        <f t="shared" si="5718"/>
        <v>9.0949470177292824e-13</v>
      </c>
      <c r="AN2950" s="2"/>
      <c r="AR2950" s="1"/>
      <c r="AS2950" s="1"/>
    </row>
    <row r="2951" ht="31.5">
      <c r="B2951" s="41" t="s">
        <v>855</v>
      </c>
      <c r="C2951" s="41" t="s">
        <v>41</v>
      </c>
      <c r="D2951" s="41" t="s">
        <v>43</v>
      </c>
      <c r="E2951" s="26" t="str">
        <f t="shared" si="5719"/>
        <v>0113</v>
      </c>
      <c r="F2951" s="41" t="s">
        <v>696</v>
      </c>
      <c r="G2951" s="41" t="s">
        <v>55</v>
      </c>
      <c r="H2951" s="42" t="s">
        <v>56</v>
      </c>
      <c r="I2951" s="43">
        <v>2972.9000000000001</v>
      </c>
      <c r="J2951" s="43">
        <v>4371.6999999999998</v>
      </c>
      <c r="K2951" s="43">
        <v>2373</v>
      </c>
      <c r="L2951" s="43">
        <v>116.3</v>
      </c>
      <c r="M2951" s="43">
        <v>215.90000000000001</v>
      </c>
      <c r="N2951" s="43">
        <v>319.5</v>
      </c>
      <c r="O2951" s="43">
        <v>0</v>
      </c>
      <c r="P2951" s="43">
        <v>0</v>
      </c>
      <c r="Q2951" s="43">
        <v>533.92200000000003</v>
      </c>
      <c r="R2951" s="43">
        <v>479.55099999999999</v>
      </c>
      <c r="S2951" s="43">
        <v>0</v>
      </c>
      <c r="T2951" s="43">
        <v>0</v>
      </c>
      <c r="U2951" s="43">
        <v>0</v>
      </c>
      <c r="V2951" s="43">
        <f t="shared" si="5720"/>
        <v>4102.6730000000007</v>
      </c>
      <c r="W2951" s="43"/>
      <c r="X2951" s="43"/>
      <c r="Y2951" s="43"/>
      <c r="Z2951" s="43"/>
      <c r="AA2951" s="43"/>
      <c r="AB2951" s="43">
        <v>2390.8132300000002</v>
      </c>
      <c r="AC2951" s="44">
        <v>4102.6729999999998</v>
      </c>
      <c r="AD2951" s="44">
        <v>4072.7493800000002</v>
      </c>
      <c r="AE2951" s="45">
        <f t="shared" si="5716"/>
        <v>99.270631122685145</v>
      </c>
      <c r="AF2951" s="43">
        <v>4102.6729999999998</v>
      </c>
      <c r="AG2951" s="43">
        <v>0</v>
      </c>
      <c r="AH2951" s="43">
        <v>0</v>
      </c>
      <c r="AI2951" s="43">
        <v>0</v>
      </c>
      <c r="AJ2951" s="43">
        <v>0</v>
      </c>
      <c r="AK2951" s="43">
        <v>0</v>
      </c>
      <c r="AL2951" s="43">
        <f t="shared" si="5717"/>
        <v>4102.6729999999998</v>
      </c>
      <c r="AM2951" s="43">
        <f t="shared" si="5718"/>
        <v>9.0949470177292824e-13</v>
      </c>
      <c r="AN2951" s="19"/>
      <c r="AO2951" s="1"/>
      <c r="AP2951" s="1"/>
      <c r="AQ2951" s="1"/>
      <c r="AR2951" s="1"/>
      <c r="AS2951" s="1"/>
    </row>
    <row r="2952">
      <c r="B2952" s="41" t="s">
        <v>855</v>
      </c>
      <c r="C2952" s="41" t="s">
        <v>41</v>
      </c>
      <c r="D2952" s="41" t="s">
        <v>43</v>
      </c>
      <c r="E2952" s="26" t="str">
        <f t="shared" si="5719"/>
        <v>0113</v>
      </c>
      <c r="F2952" s="41" t="s">
        <v>696</v>
      </c>
      <c r="G2952" s="41" t="s">
        <v>59</v>
      </c>
      <c r="H2952" s="42" t="s">
        <v>60</v>
      </c>
      <c r="I2952" s="43">
        <f>I2953</f>
        <v>0.80000000000000004</v>
      </c>
      <c r="J2952" s="43">
        <f>J2953</f>
        <v>0.80000000000000004</v>
      </c>
      <c r="K2952" s="43">
        <f>K2953</f>
        <v>0.80000000000000004</v>
      </c>
      <c r="L2952" s="43">
        <f>L2953</f>
        <v>0</v>
      </c>
      <c r="M2952" s="43">
        <f>M2953</f>
        <v>0</v>
      </c>
      <c r="N2952" s="43">
        <f>N2953</f>
        <v>0</v>
      </c>
      <c r="O2952" s="43">
        <f>O2953</f>
        <v>0</v>
      </c>
      <c r="P2952" s="43">
        <f>P2953</f>
        <v>0</v>
      </c>
      <c r="Q2952" s="43">
        <f>Q2953</f>
        <v>0</v>
      </c>
      <c r="R2952" s="43">
        <f>R2953</f>
        <v>0</v>
      </c>
      <c r="S2952" s="43">
        <f>S2953</f>
        <v>0</v>
      </c>
      <c r="T2952" s="43">
        <f>T2953</f>
        <v>0</v>
      </c>
      <c r="U2952" s="43">
        <v>0</v>
      </c>
      <c r="V2952" s="43">
        <f t="shared" si="5720"/>
        <v>0.80000000000000004</v>
      </c>
      <c r="W2952" s="43">
        <f>W2953</f>
        <v>0</v>
      </c>
      <c r="X2952" s="43">
        <f>X2953</f>
        <v>0</v>
      </c>
      <c r="Y2952" s="43">
        <f>Y2953</f>
        <v>0</v>
      </c>
      <c r="Z2952" s="43">
        <f>Z2953</f>
        <v>0</v>
      </c>
      <c r="AA2952" s="43">
        <f>AA2953</f>
        <v>0</v>
      </c>
      <c r="AB2952" s="43">
        <f>AB2953</f>
        <v>0.34999999999999998</v>
      </c>
      <c r="AC2952" s="44">
        <f>AC2953</f>
        <v>0.80000000000000004</v>
      </c>
      <c r="AD2952" s="44">
        <f>AD2953</f>
        <v>0.34999999999999998</v>
      </c>
      <c r="AE2952" s="45">
        <f t="shared" si="5716"/>
        <v>43.749999999999993</v>
      </c>
      <c r="AF2952" s="43">
        <f>AF2953</f>
        <v>0.80000000000000004</v>
      </c>
      <c r="AG2952" s="43">
        <f>AG2953</f>
        <v>0</v>
      </c>
      <c r="AH2952" s="43">
        <f>AH2953</f>
        <v>0</v>
      </c>
      <c r="AI2952" s="43">
        <f>AI2953</f>
        <v>0</v>
      </c>
      <c r="AJ2952" s="43">
        <f>AJ2953</f>
        <v>0</v>
      </c>
      <c r="AK2952" s="43">
        <f>AK2953</f>
        <v>0</v>
      </c>
      <c r="AL2952" s="43">
        <f t="shared" si="5717"/>
        <v>0.80000000000000004</v>
      </c>
      <c r="AM2952" s="43">
        <f t="shared" si="5718"/>
        <v>0</v>
      </c>
      <c r="AN2952" s="2"/>
      <c r="AO2952" s="1"/>
      <c r="AP2952" s="1"/>
      <c r="AQ2952" s="1"/>
      <c r="AR2952" s="1"/>
      <c r="AS2952" s="1"/>
    </row>
    <row r="2953">
      <c r="B2953" s="41" t="s">
        <v>855</v>
      </c>
      <c r="C2953" s="41" t="s">
        <v>41</v>
      </c>
      <c r="D2953" s="41" t="s">
        <v>43</v>
      </c>
      <c r="E2953" s="26" t="str">
        <f t="shared" si="5719"/>
        <v>0113</v>
      </c>
      <c r="F2953" s="41" t="s">
        <v>696</v>
      </c>
      <c r="G2953" s="41" t="s">
        <v>63</v>
      </c>
      <c r="H2953" s="42" t="s">
        <v>64</v>
      </c>
      <c r="I2953" s="43">
        <v>0.80000000000000004</v>
      </c>
      <c r="J2953" s="43">
        <v>0.80000000000000004</v>
      </c>
      <c r="K2953" s="43">
        <v>0.80000000000000004</v>
      </c>
      <c r="L2953" s="43"/>
      <c r="M2953" s="43"/>
      <c r="N2953" s="43"/>
      <c r="O2953" s="43">
        <v>0</v>
      </c>
      <c r="P2953" s="43">
        <v>0</v>
      </c>
      <c r="Q2953" s="43">
        <v>0</v>
      </c>
      <c r="R2953" s="43">
        <v>0</v>
      </c>
      <c r="S2953" s="43">
        <v>0</v>
      </c>
      <c r="T2953" s="43">
        <v>0</v>
      </c>
      <c r="U2953" s="43">
        <v>0</v>
      </c>
      <c r="V2953" s="43">
        <f t="shared" si="5720"/>
        <v>0.80000000000000004</v>
      </c>
      <c r="W2953" s="43"/>
      <c r="X2953" s="43"/>
      <c r="Y2953" s="43"/>
      <c r="Z2953" s="43"/>
      <c r="AA2953" s="43"/>
      <c r="AB2953" s="43">
        <v>0.34999999999999998</v>
      </c>
      <c r="AC2953" s="44">
        <v>0.80000000000000004</v>
      </c>
      <c r="AD2953" s="44">
        <v>0.34999999999999998</v>
      </c>
      <c r="AE2953" s="45">
        <f t="shared" si="5716"/>
        <v>43.749999999999993</v>
      </c>
      <c r="AF2953" s="43">
        <v>0.80000000000000004</v>
      </c>
      <c r="AG2953" s="43">
        <v>0</v>
      </c>
      <c r="AH2953" s="43">
        <v>0</v>
      </c>
      <c r="AI2953" s="43">
        <v>0</v>
      </c>
      <c r="AJ2953" s="43">
        <v>0</v>
      </c>
      <c r="AK2953" s="43">
        <v>0</v>
      </c>
      <c r="AL2953" s="43">
        <f t="shared" si="5717"/>
        <v>0.80000000000000004</v>
      </c>
      <c r="AM2953" s="43">
        <f t="shared" si="5718"/>
        <v>0</v>
      </c>
      <c r="AN2953" s="19"/>
      <c r="AO2953" s="1"/>
      <c r="AP2953" s="1"/>
      <c r="AQ2953" s="1"/>
      <c r="AR2953" s="1"/>
      <c r="AS2953" s="1"/>
    </row>
    <row r="2954" ht="31.5" hidden="1">
      <c r="B2954" s="41" t="s">
        <v>855</v>
      </c>
      <c r="C2954" s="41" t="s">
        <v>41</v>
      </c>
      <c r="D2954" s="41" t="s">
        <v>43</v>
      </c>
      <c r="E2954" s="26" t="str">
        <f t="shared" si="5719"/>
        <v>0113</v>
      </c>
      <c r="F2954" s="41" t="s">
        <v>345</v>
      </c>
      <c r="G2954" s="41"/>
      <c r="H2954" s="42" t="s">
        <v>346</v>
      </c>
      <c r="I2954" s="43">
        <f>I2955</f>
        <v>0</v>
      </c>
      <c r="J2954" s="43">
        <f>J2955</f>
        <v>0</v>
      </c>
      <c r="K2954" s="43">
        <f>K2955</f>
        <v>0</v>
      </c>
      <c r="L2954" s="43">
        <f>L2955</f>
        <v>0</v>
      </c>
      <c r="M2954" s="43">
        <f>M2955</f>
        <v>0</v>
      </c>
      <c r="N2954" s="43">
        <f>N2955</f>
        <v>0</v>
      </c>
      <c r="O2954" s="43">
        <f>O2955</f>
        <v>0</v>
      </c>
      <c r="P2954" s="43">
        <f>P2955</f>
        <v>0</v>
      </c>
      <c r="Q2954" s="43">
        <f>Q2955</f>
        <v>0</v>
      </c>
      <c r="R2954" s="43">
        <f>R2955</f>
        <v>0</v>
      </c>
      <c r="S2954" s="43">
        <f>S2955</f>
        <v>0</v>
      </c>
      <c r="T2954" s="43">
        <f>T2955</f>
        <v>0</v>
      </c>
      <c r="U2954" s="43">
        <v>0</v>
      </c>
      <c r="V2954" s="43">
        <f t="shared" si="5720"/>
        <v>0</v>
      </c>
      <c r="W2954" s="43">
        <f>W2955</f>
        <v>0</v>
      </c>
      <c r="X2954" s="43">
        <f>X2955</f>
        <v>0</v>
      </c>
      <c r="Y2954" s="43">
        <f>Y2955</f>
        <v>0</v>
      </c>
      <c r="Z2954" s="43">
        <f>Z2955</f>
        <v>0</v>
      </c>
      <c r="AA2954" s="43">
        <f>AA2955</f>
        <v>0</v>
      </c>
      <c r="AB2954" s="43">
        <f>AB2955</f>
        <v>0</v>
      </c>
      <c r="AC2954" s="44">
        <f>AC2955</f>
        <v>0</v>
      </c>
      <c r="AD2954" s="44">
        <f>AD2955</f>
        <v>0</v>
      </c>
      <c r="AE2954" s="45" t="e">
        <f t="shared" si="5716"/>
        <v>#DIV/0!</v>
      </c>
      <c r="AF2954" s="46">
        <f>AF2955</f>
        <v>0</v>
      </c>
      <c r="AG2954" s="46">
        <f>AG2955</f>
        <v>0</v>
      </c>
      <c r="AH2954" s="47">
        <f>AH2955</f>
        <v>0</v>
      </c>
      <c r="AI2954" s="47">
        <f>AI2955</f>
        <v>0</v>
      </c>
      <c r="AJ2954" s="47">
        <f>AJ2955</f>
        <v>0</v>
      </c>
      <c r="AK2954" s="47">
        <f>AK2955</f>
        <v>0</v>
      </c>
      <c r="AL2954" s="47">
        <f t="shared" si="5717"/>
        <v>0</v>
      </c>
      <c r="AM2954" s="47">
        <f t="shared" si="5718"/>
        <v>0</v>
      </c>
      <c r="AN2954" s="48" t="s">
        <v>36</v>
      </c>
      <c r="AO2954" s="1"/>
      <c r="AP2954" s="1"/>
      <c r="AQ2954" s="1"/>
      <c r="AR2954" s="1"/>
      <c r="AS2954" s="1"/>
    </row>
    <row r="2955" ht="63" hidden="1">
      <c r="B2955" s="41" t="s">
        <v>855</v>
      </c>
      <c r="C2955" s="41" t="s">
        <v>41</v>
      </c>
      <c r="D2955" s="41" t="s">
        <v>43</v>
      </c>
      <c r="E2955" s="26" t="str">
        <f t="shared" si="5719"/>
        <v>0113</v>
      </c>
      <c r="F2955" s="41" t="s">
        <v>347</v>
      </c>
      <c r="G2955" s="41"/>
      <c r="H2955" s="42" t="s">
        <v>348</v>
      </c>
      <c r="I2955" s="43">
        <f>I2956+I2959</f>
        <v>0</v>
      </c>
      <c r="J2955" s="43">
        <f>J2956+J2959</f>
        <v>0</v>
      </c>
      <c r="K2955" s="43">
        <f>K2956+K2959</f>
        <v>0</v>
      </c>
      <c r="L2955" s="43">
        <f>L2956+L2959</f>
        <v>0</v>
      </c>
      <c r="M2955" s="43">
        <f>M2956+M2959</f>
        <v>0</v>
      </c>
      <c r="N2955" s="43">
        <f>N2956+N2959</f>
        <v>0</v>
      </c>
      <c r="O2955" s="43">
        <f>O2956+O2959</f>
        <v>0</v>
      </c>
      <c r="P2955" s="43">
        <f>P2956+P2959</f>
        <v>0</v>
      </c>
      <c r="Q2955" s="43">
        <f>Q2956+Q2959</f>
        <v>0</v>
      </c>
      <c r="R2955" s="43">
        <f>R2956+R2959</f>
        <v>0</v>
      </c>
      <c r="S2955" s="43">
        <f>S2956+S2959</f>
        <v>0</v>
      </c>
      <c r="T2955" s="43">
        <f>T2956+T2959</f>
        <v>0</v>
      </c>
      <c r="U2955" s="43">
        <v>0</v>
      </c>
      <c r="V2955" s="43">
        <f t="shared" si="5720"/>
        <v>0</v>
      </c>
      <c r="W2955" s="43">
        <f>W2956+W2959</f>
        <v>0</v>
      </c>
      <c r="X2955" s="43">
        <f>X2956+X2959</f>
        <v>0</v>
      </c>
      <c r="Y2955" s="43">
        <f>Y2956+Y2959</f>
        <v>0</v>
      </c>
      <c r="Z2955" s="43">
        <f>Z2956+Z2959</f>
        <v>0</v>
      </c>
      <c r="AA2955" s="43">
        <f>AA2956+AA2959</f>
        <v>0</v>
      </c>
      <c r="AB2955" s="43">
        <f>AB2956+AB2959</f>
        <v>0</v>
      </c>
      <c r="AC2955" s="44">
        <f>AC2956+AC2959</f>
        <v>0</v>
      </c>
      <c r="AD2955" s="44">
        <f>AD2956+AD2959</f>
        <v>0</v>
      </c>
      <c r="AE2955" s="45" t="e">
        <f t="shared" si="5716"/>
        <v>#DIV/0!</v>
      </c>
      <c r="AF2955" s="46">
        <f>AF2956+AF2959</f>
        <v>0</v>
      </c>
      <c r="AG2955" s="46">
        <f>AG2956+AG2959</f>
        <v>0</v>
      </c>
      <c r="AH2955" s="47">
        <f>AH2956+AH2959</f>
        <v>0</v>
      </c>
      <c r="AI2955" s="47">
        <f>AI2956+AI2959</f>
        <v>0</v>
      </c>
      <c r="AJ2955" s="47">
        <f>AJ2956+AJ2959</f>
        <v>0</v>
      </c>
      <c r="AK2955" s="47">
        <f>AK2956+AK2959</f>
        <v>0</v>
      </c>
      <c r="AL2955" s="47">
        <f t="shared" si="5717"/>
        <v>0</v>
      </c>
      <c r="AM2955" s="47">
        <f t="shared" si="5718"/>
        <v>0</v>
      </c>
      <c r="AN2955" s="48" t="s">
        <v>36</v>
      </c>
      <c r="AR2955" s="1"/>
      <c r="AS2955" s="1"/>
    </row>
    <row r="2956" ht="78.75" hidden="1">
      <c r="B2956" s="41" t="s">
        <v>855</v>
      </c>
      <c r="C2956" s="41" t="s">
        <v>41</v>
      </c>
      <c r="D2956" s="41" t="s">
        <v>43</v>
      </c>
      <c r="E2956" s="26" t="str">
        <f t="shared" si="5719"/>
        <v>0113</v>
      </c>
      <c r="F2956" s="41" t="s">
        <v>398</v>
      </c>
      <c r="G2956" s="41"/>
      <c r="H2956" s="42" t="s">
        <v>399</v>
      </c>
      <c r="I2956" s="43">
        <f t="shared" ref="I2956:I2960" si="5747">I2957</f>
        <v>0</v>
      </c>
      <c r="J2956" s="43">
        <f t="shared" ref="J2956:J2960" si="5748">J2957</f>
        <v>0</v>
      </c>
      <c r="K2956" s="43">
        <f t="shared" ref="K2956:K2960" si="5749">K2957</f>
        <v>0</v>
      </c>
      <c r="L2956" s="43">
        <f t="shared" ref="L2956:L2960" si="5750">L2957</f>
        <v>0</v>
      </c>
      <c r="M2956" s="43">
        <f t="shared" ref="M2956:M2960" si="5751">M2957</f>
        <v>0</v>
      </c>
      <c r="N2956" s="43">
        <f t="shared" ref="N2956:N2960" si="5752">N2957</f>
        <v>0</v>
      </c>
      <c r="O2956" s="43">
        <f t="shared" ref="O2956:O2960" si="5753">O2957</f>
        <v>0</v>
      </c>
      <c r="P2956" s="43">
        <f t="shared" ref="P2956:P2960" si="5754">P2957</f>
        <v>0</v>
      </c>
      <c r="Q2956" s="43">
        <f t="shared" ref="Q2956:Q2960" si="5755">Q2957</f>
        <v>0</v>
      </c>
      <c r="R2956" s="43">
        <f t="shared" ref="R2956:R2973" si="5756">R2957</f>
        <v>0</v>
      </c>
      <c r="S2956" s="43">
        <f t="shared" ref="S2956:S2973" si="5757">S2957</f>
        <v>0</v>
      </c>
      <c r="T2956" s="43">
        <f t="shared" ref="T2956:T2964" si="5758">T2957</f>
        <v>0</v>
      </c>
      <c r="U2956" s="43">
        <v>0</v>
      </c>
      <c r="V2956" s="43">
        <f t="shared" si="5720"/>
        <v>0</v>
      </c>
      <c r="W2956" s="43">
        <f t="shared" ref="W2956:W2960" si="5759">W2957</f>
        <v>0</v>
      </c>
      <c r="X2956" s="43">
        <f t="shared" ref="X2956:X2960" si="5760">X2957</f>
        <v>0</v>
      </c>
      <c r="Y2956" s="43">
        <f t="shared" ref="Y2956:Y2960" si="5761">Y2957</f>
        <v>0</v>
      </c>
      <c r="Z2956" s="43">
        <f t="shared" ref="Z2956:Z2960" si="5762">Z2957</f>
        <v>0</v>
      </c>
      <c r="AA2956" s="43">
        <f t="shared" ref="AA2956:AA2960" si="5763">AA2957</f>
        <v>0</v>
      </c>
      <c r="AB2956" s="43">
        <f t="shared" ref="AB2956:AB2960" si="5764">AB2957</f>
        <v>0</v>
      </c>
      <c r="AC2956" s="44">
        <f t="shared" ref="AC2956:AC2960" si="5765">AC2957</f>
        <v>0</v>
      </c>
      <c r="AD2956" s="44">
        <f t="shared" ref="AD2956:AD2960" si="5766">AD2957</f>
        <v>0</v>
      </c>
      <c r="AE2956" s="45" t="e">
        <f t="shared" si="5716"/>
        <v>#DIV/0!</v>
      </c>
      <c r="AF2956" s="46">
        <f t="shared" ref="AF2956:AF2960" si="5767">AF2957</f>
        <v>0</v>
      </c>
      <c r="AG2956" s="46">
        <f t="shared" ref="AG2956:AG2960" si="5768">AG2957</f>
        <v>0</v>
      </c>
      <c r="AH2956" s="47">
        <f t="shared" ref="AH2956:AH2960" si="5769">AH2957</f>
        <v>0</v>
      </c>
      <c r="AI2956" s="47">
        <f t="shared" ref="AI2956:AI2960" si="5770">AI2957</f>
        <v>0</v>
      </c>
      <c r="AJ2956" s="47">
        <f t="shared" ref="AJ2956:AJ2960" si="5771">AJ2957</f>
        <v>0</v>
      </c>
      <c r="AK2956" s="47">
        <f t="shared" ref="AK2956:AK2960" si="5772">AK2957</f>
        <v>0</v>
      </c>
      <c r="AL2956" s="47">
        <f t="shared" si="5717"/>
        <v>0</v>
      </c>
      <c r="AM2956" s="47">
        <f t="shared" si="5718"/>
        <v>0</v>
      </c>
      <c r="AN2956" s="48" t="s">
        <v>36</v>
      </c>
      <c r="AO2956" s="1"/>
      <c r="AP2956" s="1"/>
      <c r="AQ2956" s="1"/>
      <c r="AR2956" s="1"/>
      <c r="AS2956" s="1"/>
    </row>
    <row r="2957" ht="31.5" hidden="1">
      <c r="B2957" s="41" t="s">
        <v>855</v>
      </c>
      <c r="C2957" s="41" t="s">
        <v>41</v>
      </c>
      <c r="D2957" s="41" t="s">
        <v>43</v>
      </c>
      <c r="E2957" s="26" t="str">
        <f t="shared" si="5719"/>
        <v>0113</v>
      </c>
      <c r="F2957" s="41" t="s">
        <v>398</v>
      </c>
      <c r="G2957" s="41" t="s">
        <v>177</v>
      </c>
      <c r="H2957" s="42" t="s">
        <v>178</v>
      </c>
      <c r="I2957" s="43">
        <f t="shared" si="5747"/>
        <v>0</v>
      </c>
      <c r="J2957" s="43">
        <f t="shared" si="5748"/>
        <v>0</v>
      </c>
      <c r="K2957" s="43">
        <f t="shared" si="5749"/>
        <v>0</v>
      </c>
      <c r="L2957" s="43">
        <f t="shared" si="5750"/>
        <v>0</v>
      </c>
      <c r="M2957" s="43">
        <f t="shared" si="5751"/>
        <v>0</v>
      </c>
      <c r="N2957" s="43">
        <f t="shared" si="5752"/>
        <v>0</v>
      </c>
      <c r="O2957" s="43">
        <f t="shared" si="5753"/>
        <v>0</v>
      </c>
      <c r="P2957" s="43">
        <f t="shared" si="5754"/>
        <v>0</v>
      </c>
      <c r="Q2957" s="43">
        <f t="shared" si="5755"/>
        <v>0</v>
      </c>
      <c r="R2957" s="43">
        <f t="shared" si="5756"/>
        <v>0</v>
      </c>
      <c r="S2957" s="43">
        <f t="shared" si="5757"/>
        <v>0</v>
      </c>
      <c r="T2957" s="43">
        <f t="shared" si="5758"/>
        <v>0</v>
      </c>
      <c r="U2957" s="43">
        <v>0</v>
      </c>
      <c r="V2957" s="43">
        <f t="shared" si="5720"/>
        <v>0</v>
      </c>
      <c r="W2957" s="43">
        <f t="shared" si="5759"/>
        <v>0</v>
      </c>
      <c r="X2957" s="43">
        <f t="shared" si="5760"/>
        <v>0</v>
      </c>
      <c r="Y2957" s="43">
        <f t="shared" si="5761"/>
        <v>0</v>
      </c>
      <c r="Z2957" s="43">
        <f t="shared" si="5762"/>
        <v>0</v>
      </c>
      <c r="AA2957" s="43">
        <f t="shared" si="5763"/>
        <v>0</v>
      </c>
      <c r="AB2957" s="43">
        <f t="shared" si="5764"/>
        <v>0</v>
      </c>
      <c r="AC2957" s="44">
        <f t="shared" si="5765"/>
        <v>0</v>
      </c>
      <c r="AD2957" s="44">
        <f t="shared" si="5766"/>
        <v>0</v>
      </c>
      <c r="AE2957" s="45" t="e">
        <f t="shared" si="5716"/>
        <v>#DIV/0!</v>
      </c>
      <c r="AF2957" s="46">
        <f t="shared" si="5767"/>
        <v>0</v>
      </c>
      <c r="AG2957" s="46">
        <f t="shared" si="5768"/>
        <v>0</v>
      </c>
      <c r="AH2957" s="47">
        <f t="shared" si="5769"/>
        <v>0</v>
      </c>
      <c r="AI2957" s="47">
        <f t="shared" si="5770"/>
        <v>0</v>
      </c>
      <c r="AJ2957" s="47">
        <f t="shared" si="5771"/>
        <v>0</v>
      </c>
      <c r="AK2957" s="47">
        <f t="shared" si="5772"/>
        <v>0</v>
      </c>
      <c r="AL2957" s="47">
        <f t="shared" si="5717"/>
        <v>0</v>
      </c>
      <c r="AM2957" s="47">
        <f t="shared" si="5718"/>
        <v>0</v>
      </c>
      <c r="AN2957" s="48" t="s">
        <v>36</v>
      </c>
      <c r="AO2957" s="1"/>
      <c r="AP2957" s="1"/>
      <c r="AQ2957" s="1"/>
      <c r="AR2957" s="1"/>
      <c r="AS2957" s="1"/>
    </row>
    <row r="2958" ht="63" hidden="1">
      <c r="B2958" s="41" t="s">
        <v>855</v>
      </c>
      <c r="C2958" s="41" t="s">
        <v>41</v>
      </c>
      <c r="D2958" s="41" t="s">
        <v>43</v>
      </c>
      <c r="E2958" s="26" t="str">
        <f t="shared" si="5719"/>
        <v>0113</v>
      </c>
      <c r="F2958" s="41" t="s">
        <v>398</v>
      </c>
      <c r="G2958" s="41" t="s">
        <v>373</v>
      </c>
      <c r="H2958" s="42" t="s">
        <v>374</v>
      </c>
      <c r="I2958" s="43"/>
      <c r="J2958" s="43"/>
      <c r="K2958" s="43"/>
      <c r="L2958" s="43"/>
      <c r="M2958" s="43"/>
      <c r="N2958" s="43"/>
      <c r="O2958" s="43">
        <v>0</v>
      </c>
      <c r="P2958" s="43">
        <v>0</v>
      </c>
      <c r="Q2958" s="43">
        <v>0</v>
      </c>
      <c r="R2958" s="43">
        <v>0</v>
      </c>
      <c r="S2958" s="43">
        <v>0</v>
      </c>
      <c r="T2958" s="43">
        <v>0</v>
      </c>
      <c r="U2958" s="43">
        <v>0</v>
      </c>
      <c r="V2958" s="43">
        <f t="shared" si="5720"/>
        <v>0</v>
      </c>
      <c r="W2958" s="43"/>
      <c r="X2958" s="43"/>
      <c r="Y2958" s="43"/>
      <c r="Z2958" s="43"/>
      <c r="AA2958" s="43"/>
      <c r="AB2958" s="43">
        <v>0</v>
      </c>
      <c r="AC2958" s="44">
        <v>0</v>
      </c>
      <c r="AD2958" s="44">
        <v>0</v>
      </c>
      <c r="AE2958" s="45" t="e">
        <f t="shared" si="5716"/>
        <v>#DIV/0!</v>
      </c>
      <c r="AF2958" s="46">
        <v>0</v>
      </c>
      <c r="AG2958" s="46">
        <v>0</v>
      </c>
      <c r="AH2958" s="47">
        <v>0</v>
      </c>
      <c r="AI2958" s="47">
        <v>0</v>
      </c>
      <c r="AJ2958" s="47">
        <v>0</v>
      </c>
      <c r="AK2958" s="47">
        <v>0</v>
      </c>
      <c r="AL2958" s="47">
        <f t="shared" si="5717"/>
        <v>0</v>
      </c>
      <c r="AM2958" s="47">
        <f t="shared" si="5718"/>
        <v>0</v>
      </c>
      <c r="AN2958" s="48" t="s">
        <v>36</v>
      </c>
      <c r="AR2958" s="1"/>
      <c r="AS2958" s="1"/>
    </row>
    <row r="2959" ht="63" hidden="1">
      <c r="B2959" s="41" t="s">
        <v>855</v>
      </c>
      <c r="C2959" s="41" t="s">
        <v>41</v>
      </c>
      <c r="D2959" s="41" t="s">
        <v>43</v>
      </c>
      <c r="E2959" s="26" t="str">
        <f t="shared" si="5719"/>
        <v>0113</v>
      </c>
      <c r="F2959" s="41" t="s">
        <v>349</v>
      </c>
      <c r="G2959" s="41"/>
      <c r="H2959" s="42" t="s">
        <v>350</v>
      </c>
      <c r="I2959" s="43">
        <f t="shared" si="5747"/>
        <v>0</v>
      </c>
      <c r="J2959" s="43">
        <f t="shared" si="5748"/>
        <v>0</v>
      </c>
      <c r="K2959" s="43">
        <f t="shared" si="5749"/>
        <v>0</v>
      </c>
      <c r="L2959" s="43">
        <f t="shared" si="5750"/>
        <v>0</v>
      </c>
      <c r="M2959" s="43">
        <f t="shared" si="5751"/>
        <v>0</v>
      </c>
      <c r="N2959" s="43">
        <f t="shared" si="5752"/>
        <v>0</v>
      </c>
      <c r="O2959" s="43">
        <f t="shared" si="5753"/>
        <v>0</v>
      </c>
      <c r="P2959" s="43">
        <f t="shared" si="5754"/>
        <v>0</v>
      </c>
      <c r="Q2959" s="43">
        <f t="shared" si="5755"/>
        <v>0</v>
      </c>
      <c r="R2959" s="43">
        <f t="shared" si="5756"/>
        <v>0</v>
      </c>
      <c r="S2959" s="43">
        <f t="shared" si="5757"/>
        <v>0</v>
      </c>
      <c r="T2959" s="43">
        <f t="shared" si="5758"/>
        <v>0</v>
      </c>
      <c r="U2959" s="43">
        <v>0</v>
      </c>
      <c r="V2959" s="43">
        <f t="shared" si="5720"/>
        <v>0</v>
      </c>
      <c r="W2959" s="43">
        <f t="shared" si="5759"/>
        <v>0</v>
      </c>
      <c r="X2959" s="43">
        <f t="shared" si="5760"/>
        <v>0</v>
      </c>
      <c r="Y2959" s="43">
        <f t="shared" si="5761"/>
        <v>0</v>
      </c>
      <c r="Z2959" s="43">
        <f t="shared" si="5762"/>
        <v>0</v>
      </c>
      <c r="AA2959" s="43">
        <f t="shared" si="5763"/>
        <v>0</v>
      </c>
      <c r="AB2959" s="43">
        <f t="shared" si="5764"/>
        <v>0</v>
      </c>
      <c r="AC2959" s="44">
        <f t="shared" si="5765"/>
        <v>0</v>
      </c>
      <c r="AD2959" s="44">
        <f t="shared" si="5766"/>
        <v>0</v>
      </c>
      <c r="AE2959" s="45" t="e">
        <f t="shared" si="5716"/>
        <v>#DIV/0!</v>
      </c>
      <c r="AF2959" s="46">
        <f t="shared" si="5767"/>
        <v>0</v>
      </c>
      <c r="AG2959" s="46">
        <f t="shared" si="5768"/>
        <v>0</v>
      </c>
      <c r="AH2959" s="47">
        <f t="shared" si="5769"/>
        <v>0</v>
      </c>
      <c r="AI2959" s="47">
        <f t="shared" si="5770"/>
        <v>0</v>
      </c>
      <c r="AJ2959" s="47">
        <f t="shared" si="5771"/>
        <v>0</v>
      </c>
      <c r="AK2959" s="47">
        <f t="shared" si="5772"/>
        <v>0</v>
      </c>
      <c r="AL2959" s="47">
        <f t="shared" si="5717"/>
        <v>0</v>
      </c>
      <c r="AM2959" s="47">
        <f t="shared" si="5718"/>
        <v>0</v>
      </c>
      <c r="AN2959" s="48" t="s">
        <v>36</v>
      </c>
      <c r="AO2959" s="1"/>
      <c r="AP2959" s="1"/>
      <c r="AQ2959" s="1"/>
      <c r="AR2959" s="1"/>
      <c r="AS2959" s="1"/>
    </row>
    <row r="2960" ht="31.5" hidden="1">
      <c r="B2960" s="41" t="s">
        <v>855</v>
      </c>
      <c r="C2960" s="41" t="s">
        <v>41</v>
      </c>
      <c r="D2960" s="41" t="s">
        <v>43</v>
      </c>
      <c r="E2960" s="26" t="str">
        <f t="shared" si="5719"/>
        <v>0113</v>
      </c>
      <c r="F2960" s="41" t="s">
        <v>349</v>
      </c>
      <c r="G2960" s="41" t="s">
        <v>177</v>
      </c>
      <c r="H2960" s="42" t="s">
        <v>178</v>
      </c>
      <c r="I2960" s="43">
        <f t="shared" si="5747"/>
        <v>0</v>
      </c>
      <c r="J2960" s="43">
        <f t="shared" si="5748"/>
        <v>0</v>
      </c>
      <c r="K2960" s="43">
        <f t="shared" si="5749"/>
        <v>0</v>
      </c>
      <c r="L2960" s="43">
        <f t="shared" si="5750"/>
        <v>0</v>
      </c>
      <c r="M2960" s="43">
        <f t="shared" si="5751"/>
        <v>0</v>
      </c>
      <c r="N2960" s="43">
        <f t="shared" si="5752"/>
        <v>0</v>
      </c>
      <c r="O2960" s="43">
        <f t="shared" si="5753"/>
        <v>0</v>
      </c>
      <c r="P2960" s="43">
        <f t="shared" si="5754"/>
        <v>0</v>
      </c>
      <c r="Q2960" s="43">
        <f t="shared" si="5755"/>
        <v>0</v>
      </c>
      <c r="R2960" s="43">
        <f t="shared" si="5756"/>
        <v>0</v>
      </c>
      <c r="S2960" s="43">
        <f t="shared" si="5757"/>
        <v>0</v>
      </c>
      <c r="T2960" s="43">
        <f t="shared" si="5758"/>
        <v>0</v>
      </c>
      <c r="U2960" s="43">
        <v>0</v>
      </c>
      <c r="V2960" s="43">
        <f t="shared" si="5720"/>
        <v>0</v>
      </c>
      <c r="W2960" s="43">
        <f t="shared" si="5759"/>
        <v>0</v>
      </c>
      <c r="X2960" s="43">
        <f t="shared" si="5760"/>
        <v>0</v>
      </c>
      <c r="Y2960" s="43">
        <f t="shared" si="5761"/>
        <v>0</v>
      </c>
      <c r="Z2960" s="43">
        <f t="shared" si="5762"/>
        <v>0</v>
      </c>
      <c r="AA2960" s="43">
        <f t="shared" si="5763"/>
        <v>0</v>
      </c>
      <c r="AB2960" s="43">
        <f t="shared" si="5764"/>
        <v>0</v>
      </c>
      <c r="AC2960" s="44">
        <f t="shared" si="5765"/>
        <v>0</v>
      </c>
      <c r="AD2960" s="44">
        <f t="shared" si="5766"/>
        <v>0</v>
      </c>
      <c r="AE2960" s="45" t="e">
        <f t="shared" si="5716"/>
        <v>#DIV/0!</v>
      </c>
      <c r="AF2960" s="46">
        <f t="shared" si="5767"/>
        <v>0</v>
      </c>
      <c r="AG2960" s="46">
        <f t="shared" si="5768"/>
        <v>0</v>
      </c>
      <c r="AH2960" s="47">
        <f t="shared" si="5769"/>
        <v>0</v>
      </c>
      <c r="AI2960" s="47">
        <f t="shared" si="5770"/>
        <v>0</v>
      </c>
      <c r="AJ2960" s="47">
        <f t="shared" si="5771"/>
        <v>0</v>
      </c>
      <c r="AK2960" s="47">
        <f t="shared" si="5772"/>
        <v>0</v>
      </c>
      <c r="AL2960" s="47">
        <f t="shared" si="5717"/>
        <v>0</v>
      </c>
      <c r="AM2960" s="47">
        <f t="shared" si="5718"/>
        <v>0</v>
      </c>
      <c r="AN2960" s="48" t="s">
        <v>36</v>
      </c>
      <c r="AO2960" s="1"/>
      <c r="AP2960" s="1"/>
      <c r="AQ2960" s="1"/>
      <c r="AR2960" s="1"/>
      <c r="AS2960" s="1"/>
    </row>
    <row r="2961" ht="63" hidden="1">
      <c r="B2961" s="41" t="s">
        <v>855</v>
      </c>
      <c r="C2961" s="41" t="s">
        <v>41</v>
      </c>
      <c r="D2961" s="41" t="s">
        <v>43</v>
      </c>
      <c r="E2961" s="26" t="str">
        <f t="shared" si="5719"/>
        <v>0113</v>
      </c>
      <c r="F2961" s="41" t="s">
        <v>349</v>
      </c>
      <c r="G2961" s="41" t="s">
        <v>373</v>
      </c>
      <c r="H2961" s="42" t="s">
        <v>374</v>
      </c>
      <c r="I2961" s="43"/>
      <c r="J2961" s="43"/>
      <c r="K2961" s="43"/>
      <c r="L2961" s="43"/>
      <c r="M2961" s="43"/>
      <c r="N2961" s="43"/>
      <c r="O2961" s="43">
        <v>0</v>
      </c>
      <c r="P2961" s="43">
        <v>0</v>
      </c>
      <c r="Q2961" s="43">
        <v>0</v>
      </c>
      <c r="R2961" s="43">
        <v>0</v>
      </c>
      <c r="S2961" s="43">
        <v>0</v>
      </c>
      <c r="T2961" s="43">
        <v>0</v>
      </c>
      <c r="U2961" s="43">
        <v>0</v>
      </c>
      <c r="V2961" s="43">
        <f t="shared" si="5720"/>
        <v>0</v>
      </c>
      <c r="W2961" s="43"/>
      <c r="X2961" s="43"/>
      <c r="Y2961" s="43"/>
      <c r="Z2961" s="43"/>
      <c r="AA2961" s="43"/>
      <c r="AB2961" s="43">
        <v>0</v>
      </c>
      <c r="AC2961" s="44">
        <v>0</v>
      </c>
      <c r="AD2961" s="44">
        <v>0</v>
      </c>
      <c r="AE2961" s="45" t="e">
        <f t="shared" si="5716"/>
        <v>#DIV/0!</v>
      </c>
      <c r="AF2961" s="46">
        <v>0</v>
      </c>
      <c r="AG2961" s="46">
        <v>0</v>
      </c>
      <c r="AH2961" s="47">
        <v>0</v>
      </c>
      <c r="AI2961" s="47">
        <v>0</v>
      </c>
      <c r="AJ2961" s="47">
        <v>0</v>
      </c>
      <c r="AK2961" s="47">
        <v>0</v>
      </c>
      <c r="AL2961" s="47">
        <f t="shared" si="5717"/>
        <v>0</v>
      </c>
      <c r="AM2961" s="47">
        <f t="shared" si="5718"/>
        <v>0</v>
      </c>
      <c r="AN2961" s="48" t="s">
        <v>36</v>
      </c>
      <c r="AO2961" s="1"/>
      <c r="AP2961" s="1"/>
      <c r="AQ2961" s="1"/>
      <c r="AR2961" s="1"/>
      <c r="AS2961" s="1"/>
    </row>
    <row r="2962" ht="31.5">
      <c r="B2962" s="41" t="s">
        <v>855</v>
      </c>
      <c r="C2962" s="41" t="s">
        <v>41</v>
      </c>
      <c r="D2962" s="41" t="s">
        <v>43</v>
      </c>
      <c r="E2962" s="26" t="str">
        <f t="shared" si="5719"/>
        <v>0113</v>
      </c>
      <c r="F2962" s="41" t="s">
        <v>81</v>
      </c>
      <c r="G2962" s="41"/>
      <c r="H2962" s="42" t="s">
        <v>82</v>
      </c>
      <c r="I2962" s="43"/>
      <c r="J2962" s="43"/>
      <c r="K2962" s="43"/>
      <c r="L2962" s="43"/>
      <c r="M2962" s="43"/>
      <c r="N2962" s="43"/>
      <c r="O2962" s="43">
        <f>O2963+O2966</f>
        <v>0</v>
      </c>
      <c r="P2962" s="43">
        <f>P2963+P2966</f>
        <v>0</v>
      </c>
      <c r="Q2962" s="43">
        <f>Q2963+Q2966</f>
        <v>0</v>
      </c>
      <c r="R2962" s="43">
        <f t="shared" si="5756"/>
        <v>0</v>
      </c>
      <c r="S2962" s="43">
        <f t="shared" si="5757"/>
        <v>0</v>
      </c>
      <c r="T2962" s="43">
        <f t="shared" si="5758"/>
        <v>0</v>
      </c>
      <c r="U2962" s="43"/>
      <c r="V2962" s="43">
        <f t="shared" si="5720"/>
        <v>0</v>
      </c>
      <c r="W2962" s="43"/>
      <c r="X2962" s="43"/>
      <c r="Y2962" s="43"/>
      <c r="Z2962" s="43"/>
      <c r="AA2962" s="43"/>
      <c r="AB2962" s="43">
        <f>AB2963+AB2966</f>
        <v>55</v>
      </c>
      <c r="AC2962" s="44">
        <f>AC2963+AC2966</f>
        <v>105</v>
      </c>
      <c r="AD2962" s="44">
        <f>AD2963+AD2966</f>
        <v>104.75</v>
      </c>
      <c r="AE2962" s="45">
        <f t="shared" si="5716"/>
        <v>99.761904761904759</v>
      </c>
      <c r="AF2962" s="43">
        <f>AF2963+AF2966</f>
        <v>105</v>
      </c>
      <c r="AG2962" s="43">
        <f>AG2963+AG2966</f>
        <v>0</v>
      </c>
      <c r="AH2962" s="43">
        <f>AH2963+AH2966</f>
        <v>0</v>
      </c>
      <c r="AI2962" s="43">
        <f>AI2963+AI2966</f>
        <v>0</v>
      </c>
      <c r="AJ2962" s="43">
        <f>AJ2963+AJ2966</f>
        <v>0</v>
      </c>
      <c r="AK2962" s="43">
        <f>AK2963+AK2966</f>
        <v>0</v>
      </c>
      <c r="AL2962" s="43">
        <f t="shared" si="5717"/>
        <v>105</v>
      </c>
      <c r="AM2962" s="43">
        <f t="shared" si="5718"/>
        <v>-105</v>
      </c>
      <c r="AN2962" s="19"/>
      <c r="AR2962" s="1"/>
      <c r="AS2962" s="1"/>
    </row>
    <row r="2963" ht="47.25">
      <c r="B2963" s="41" t="s">
        <v>855</v>
      </c>
      <c r="C2963" s="41" t="s">
        <v>41</v>
      </c>
      <c r="D2963" s="41" t="s">
        <v>43</v>
      </c>
      <c r="E2963" s="26" t="str">
        <f t="shared" si="5719"/>
        <v>0113</v>
      </c>
      <c r="F2963" s="41" t="s">
        <v>381</v>
      </c>
      <c r="G2963" s="41"/>
      <c r="H2963" s="42" t="s">
        <v>382</v>
      </c>
      <c r="I2963" s="43"/>
      <c r="J2963" s="43"/>
      <c r="K2963" s="43"/>
      <c r="L2963" s="43"/>
      <c r="M2963" s="43"/>
      <c r="N2963" s="43"/>
      <c r="O2963" s="43">
        <f t="shared" ref="O2963:O2973" si="5773">O2964</f>
        <v>0</v>
      </c>
      <c r="P2963" s="43">
        <f t="shared" ref="P2963:P2973" si="5774">P2964</f>
        <v>0</v>
      </c>
      <c r="Q2963" s="43">
        <f t="shared" ref="Q2963:Q2973" si="5775">Q2964</f>
        <v>0</v>
      </c>
      <c r="R2963" s="43">
        <f t="shared" si="5756"/>
        <v>0</v>
      </c>
      <c r="S2963" s="43">
        <f t="shared" si="5757"/>
        <v>0</v>
      </c>
      <c r="T2963" s="43">
        <f t="shared" si="5758"/>
        <v>0</v>
      </c>
      <c r="U2963" s="43"/>
      <c r="V2963" s="43">
        <f t="shared" si="5720"/>
        <v>0</v>
      </c>
      <c r="W2963" s="43"/>
      <c r="X2963" s="43"/>
      <c r="Y2963" s="43"/>
      <c r="Z2963" s="43"/>
      <c r="AA2963" s="43"/>
      <c r="AB2963" s="43">
        <f t="shared" ref="AB2963:AB2973" si="5776">AB2964</f>
        <v>0</v>
      </c>
      <c r="AC2963" s="44">
        <f t="shared" ref="AC2963:AC2973" si="5777">AC2964</f>
        <v>50</v>
      </c>
      <c r="AD2963" s="44">
        <f t="shared" ref="AD2963:AD2973" si="5778">AD2964</f>
        <v>49.75</v>
      </c>
      <c r="AE2963" s="45">
        <f t="shared" si="5716"/>
        <v>99.5</v>
      </c>
      <c r="AF2963" s="43">
        <f t="shared" ref="AF2963:AF2973" si="5779">AF2964</f>
        <v>50</v>
      </c>
      <c r="AG2963" s="43">
        <f t="shared" ref="AG2963:AG2973" si="5780">AG2964</f>
        <v>0</v>
      </c>
      <c r="AH2963" s="43">
        <f t="shared" ref="AH2963:AH2973" si="5781">AH2964</f>
        <v>0</v>
      </c>
      <c r="AI2963" s="43">
        <f t="shared" ref="AI2963:AI2973" si="5782">AI2964</f>
        <v>0</v>
      </c>
      <c r="AJ2963" s="43">
        <f t="shared" ref="AJ2963:AJ2973" si="5783">AJ2964</f>
        <v>0</v>
      </c>
      <c r="AK2963" s="43">
        <f t="shared" ref="AK2963:AK2973" si="5784">AK2964</f>
        <v>0</v>
      </c>
      <c r="AL2963" s="43">
        <f t="shared" si="5717"/>
        <v>50</v>
      </c>
      <c r="AM2963" s="43">
        <f t="shared" si="5718"/>
        <v>-50</v>
      </c>
      <c r="AN2963" s="19"/>
      <c r="AO2963" s="1"/>
      <c r="AP2963" s="1"/>
      <c r="AQ2963" s="1"/>
      <c r="AR2963" s="1"/>
      <c r="AS2963" s="1"/>
    </row>
    <row r="2964" ht="31.5">
      <c r="B2964" s="41" t="s">
        <v>855</v>
      </c>
      <c r="C2964" s="41" t="s">
        <v>41</v>
      </c>
      <c r="D2964" s="41" t="s">
        <v>43</v>
      </c>
      <c r="E2964" s="26" t="str">
        <f t="shared" si="5719"/>
        <v>0113</v>
      </c>
      <c r="F2964" s="41" t="s">
        <v>381</v>
      </c>
      <c r="G2964" s="41" t="s">
        <v>53</v>
      </c>
      <c r="H2964" s="42" t="s">
        <v>54</v>
      </c>
      <c r="I2964" s="43"/>
      <c r="J2964" s="43"/>
      <c r="K2964" s="43"/>
      <c r="L2964" s="43"/>
      <c r="M2964" s="43"/>
      <c r="N2964" s="43"/>
      <c r="O2964" s="43">
        <f t="shared" si="5773"/>
        <v>0</v>
      </c>
      <c r="P2964" s="43">
        <f t="shared" si="5774"/>
        <v>0</v>
      </c>
      <c r="Q2964" s="43">
        <f t="shared" si="5775"/>
        <v>0</v>
      </c>
      <c r="R2964" s="43">
        <f t="shared" si="5756"/>
        <v>0</v>
      </c>
      <c r="S2964" s="43">
        <f t="shared" si="5757"/>
        <v>0</v>
      </c>
      <c r="T2964" s="43">
        <f t="shared" si="5758"/>
        <v>0</v>
      </c>
      <c r="U2964" s="43"/>
      <c r="V2964" s="43">
        <f t="shared" si="5720"/>
        <v>0</v>
      </c>
      <c r="W2964" s="43"/>
      <c r="X2964" s="43"/>
      <c r="Y2964" s="43"/>
      <c r="Z2964" s="43"/>
      <c r="AA2964" s="43"/>
      <c r="AB2964" s="43">
        <f t="shared" si="5776"/>
        <v>0</v>
      </c>
      <c r="AC2964" s="44">
        <f t="shared" si="5777"/>
        <v>50</v>
      </c>
      <c r="AD2964" s="44">
        <f t="shared" si="5778"/>
        <v>49.75</v>
      </c>
      <c r="AE2964" s="45">
        <f t="shared" si="5716"/>
        <v>99.5</v>
      </c>
      <c r="AF2964" s="43">
        <f t="shared" si="5779"/>
        <v>50</v>
      </c>
      <c r="AG2964" s="43">
        <f t="shared" si="5780"/>
        <v>0</v>
      </c>
      <c r="AH2964" s="43">
        <f t="shared" si="5781"/>
        <v>0</v>
      </c>
      <c r="AI2964" s="43">
        <f t="shared" si="5782"/>
        <v>0</v>
      </c>
      <c r="AJ2964" s="43">
        <f t="shared" si="5783"/>
        <v>0</v>
      </c>
      <c r="AK2964" s="43">
        <f t="shared" si="5784"/>
        <v>0</v>
      </c>
      <c r="AL2964" s="43">
        <f t="shared" si="5717"/>
        <v>50</v>
      </c>
      <c r="AM2964" s="43">
        <f t="shared" si="5718"/>
        <v>-50</v>
      </c>
      <c r="AN2964" s="19"/>
      <c r="AO2964" s="1"/>
      <c r="AP2964" s="1"/>
      <c r="AQ2964" s="1"/>
      <c r="AR2964" s="1"/>
      <c r="AS2964" s="1"/>
    </row>
    <row r="2965" ht="31.5">
      <c r="B2965" s="41" t="s">
        <v>855</v>
      </c>
      <c r="C2965" s="41" t="s">
        <v>41</v>
      </c>
      <c r="D2965" s="41" t="s">
        <v>43</v>
      </c>
      <c r="E2965" s="26" t="str">
        <f t="shared" si="5719"/>
        <v>0113</v>
      </c>
      <c r="F2965" s="41" t="s">
        <v>381</v>
      </c>
      <c r="G2965" s="41" t="s">
        <v>55</v>
      </c>
      <c r="H2965" s="42" t="s">
        <v>56</v>
      </c>
      <c r="I2965" s="43"/>
      <c r="J2965" s="43"/>
      <c r="K2965" s="43"/>
      <c r="L2965" s="43"/>
      <c r="M2965" s="43"/>
      <c r="N2965" s="43"/>
      <c r="O2965" s="43">
        <v>0</v>
      </c>
      <c r="P2965" s="43">
        <v>0</v>
      </c>
      <c r="Q2965" s="43">
        <v>0</v>
      </c>
      <c r="R2965" s="43">
        <v>0</v>
      </c>
      <c r="S2965" s="43">
        <v>0</v>
      </c>
      <c r="T2965" s="43">
        <v>0</v>
      </c>
      <c r="U2965" s="43"/>
      <c r="V2965" s="43">
        <f t="shared" si="5720"/>
        <v>0</v>
      </c>
      <c r="W2965" s="43"/>
      <c r="X2965" s="43"/>
      <c r="Y2965" s="43"/>
      <c r="Z2965" s="43"/>
      <c r="AA2965" s="43"/>
      <c r="AB2965" s="43">
        <v>0</v>
      </c>
      <c r="AC2965" s="44">
        <v>50</v>
      </c>
      <c r="AD2965" s="44">
        <v>49.75</v>
      </c>
      <c r="AE2965" s="45">
        <f t="shared" si="5716"/>
        <v>99.5</v>
      </c>
      <c r="AF2965" s="43">
        <v>50</v>
      </c>
      <c r="AG2965" s="43">
        <v>0</v>
      </c>
      <c r="AH2965" s="43">
        <v>0</v>
      </c>
      <c r="AI2965" s="43">
        <v>0</v>
      </c>
      <c r="AJ2965" s="43">
        <v>0</v>
      </c>
      <c r="AK2965" s="43">
        <v>0</v>
      </c>
      <c r="AL2965" s="43">
        <f t="shared" si="5717"/>
        <v>50</v>
      </c>
      <c r="AM2965" s="43">
        <f t="shared" si="5718"/>
        <v>-50</v>
      </c>
      <c r="AN2965" s="19"/>
      <c r="AO2965" s="1"/>
      <c r="AP2965" s="1"/>
      <c r="AQ2965" s="1"/>
      <c r="AR2965" s="1"/>
      <c r="AS2965" s="1"/>
    </row>
    <row r="2966">
      <c r="B2966" s="41" t="s">
        <v>855</v>
      </c>
      <c r="C2966" s="41" t="s">
        <v>41</v>
      </c>
      <c r="D2966" s="41" t="s">
        <v>43</v>
      </c>
      <c r="E2966" s="26" t="str">
        <f t="shared" si="5719"/>
        <v>0113</v>
      </c>
      <c r="F2966" s="41" t="s">
        <v>83</v>
      </c>
      <c r="G2966" s="41"/>
      <c r="H2966" s="42" t="s">
        <v>84</v>
      </c>
      <c r="I2966" s="43"/>
      <c r="J2966" s="43"/>
      <c r="K2966" s="43"/>
      <c r="L2966" s="43"/>
      <c r="M2966" s="43"/>
      <c r="N2966" s="43"/>
      <c r="O2966" s="43">
        <f t="shared" si="5773"/>
        <v>0</v>
      </c>
      <c r="P2966" s="43">
        <f t="shared" si="5774"/>
        <v>0</v>
      </c>
      <c r="Q2966" s="43">
        <f t="shared" si="5775"/>
        <v>0</v>
      </c>
      <c r="R2966" s="43"/>
      <c r="S2966" s="43"/>
      <c r="T2966" s="43"/>
      <c r="U2966" s="43"/>
      <c r="V2966" s="43">
        <f t="shared" si="5720"/>
        <v>0</v>
      </c>
      <c r="W2966" s="43"/>
      <c r="X2966" s="43"/>
      <c r="Y2966" s="43"/>
      <c r="Z2966" s="43"/>
      <c r="AA2966" s="43"/>
      <c r="AB2966" s="43">
        <f t="shared" si="5776"/>
        <v>55</v>
      </c>
      <c r="AC2966" s="44">
        <f t="shared" si="5777"/>
        <v>55</v>
      </c>
      <c r="AD2966" s="44">
        <f t="shared" si="5778"/>
        <v>55</v>
      </c>
      <c r="AE2966" s="45">
        <f t="shared" si="5716"/>
        <v>100</v>
      </c>
      <c r="AF2966" s="43">
        <f t="shared" si="5779"/>
        <v>55</v>
      </c>
      <c r="AG2966" s="43">
        <f t="shared" si="5780"/>
        <v>0</v>
      </c>
      <c r="AH2966" s="43">
        <f t="shared" si="5781"/>
        <v>0</v>
      </c>
      <c r="AI2966" s="43">
        <f t="shared" si="5782"/>
        <v>0</v>
      </c>
      <c r="AJ2966" s="43">
        <f t="shared" si="5783"/>
        <v>0</v>
      </c>
      <c r="AK2966" s="43">
        <f t="shared" si="5784"/>
        <v>0</v>
      </c>
      <c r="AL2966" s="43">
        <f t="shared" si="5717"/>
        <v>55</v>
      </c>
      <c r="AM2966" s="43">
        <f t="shared" si="5718"/>
        <v>-55</v>
      </c>
      <c r="AN2966" s="19"/>
      <c r="AR2966" s="1"/>
      <c r="AS2966" s="1"/>
    </row>
    <row r="2967" ht="31.5">
      <c r="B2967" s="41" t="s">
        <v>855</v>
      </c>
      <c r="C2967" s="41" t="s">
        <v>41</v>
      </c>
      <c r="D2967" s="41" t="s">
        <v>43</v>
      </c>
      <c r="E2967" s="26" t="str">
        <f t="shared" si="5719"/>
        <v>0113</v>
      </c>
      <c r="F2967" s="55" t="s">
        <v>195</v>
      </c>
      <c r="G2967" s="41"/>
      <c r="H2967" s="56" t="s">
        <v>196</v>
      </c>
      <c r="I2967" s="43"/>
      <c r="J2967" s="43"/>
      <c r="K2967" s="43"/>
      <c r="L2967" s="43"/>
      <c r="M2967" s="43"/>
      <c r="N2967" s="43"/>
      <c r="O2967" s="43">
        <f t="shared" si="5773"/>
        <v>0</v>
      </c>
      <c r="P2967" s="43">
        <f t="shared" si="5774"/>
        <v>0</v>
      </c>
      <c r="Q2967" s="43">
        <f t="shared" si="5775"/>
        <v>0</v>
      </c>
      <c r="R2967" s="43"/>
      <c r="S2967" s="43"/>
      <c r="T2967" s="43"/>
      <c r="U2967" s="43"/>
      <c r="V2967" s="43">
        <f t="shared" si="5720"/>
        <v>0</v>
      </c>
      <c r="W2967" s="43"/>
      <c r="X2967" s="43"/>
      <c r="Y2967" s="43"/>
      <c r="Z2967" s="43"/>
      <c r="AA2967" s="43"/>
      <c r="AB2967" s="43">
        <f t="shared" si="5776"/>
        <v>55</v>
      </c>
      <c r="AC2967" s="44">
        <f t="shared" si="5777"/>
        <v>55</v>
      </c>
      <c r="AD2967" s="44">
        <f t="shared" si="5778"/>
        <v>55</v>
      </c>
      <c r="AE2967" s="45">
        <f t="shared" si="5716"/>
        <v>100</v>
      </c>
      <c r="AF2967" s="43">
        <f t="shared" si="5779"/>
        <v>55</v>
      </c>
      <c r="AG2967" s="43">
        <f t="shared" si="5780"/>
        <v>0</v>
      </c>
      <c r="AH2967" s="43">
        <f t="shared" si="5781"/>
        <v>0</v>
      </c>
      <c r="AI2967" s="43">
        <f t="shared" si="5782"/>
        <v>0</v>
      </c>
      <c r="AJ2967" s="43">
        <f t="shared" si="5783"/>
        <v>0</v>
      </c>
      <c r="AK2967" s="43">
        <f t="shared" si="5784"/>
        <v>0</v>
      </c>
      <c r="AL2967" s="43">
        <f t="shared" si="5717"/>
        <v>55</v>
      </c>
      <c r="AM2967" s="43">
        <f t="shared" si="5718"/>
        <v>-55</v>
      </c>
      <c r="AN2967" s="19"/>
      <c r="AO2967" s="1"/>
      <c r="AP2967" s="1"/>
      <c r="AQ2967" s="1"/>
      <c r="AR2967" s="1"/>
      <c r="AS2967" s="1"/>
    </row>
    <row r="2968">
      <c r="B2968" s="41" t="s">
        <v>855</v>
      </c>
      <c r="C2968" s="41" t="s">
        <v>41</v>
      </c>
      <c r="D2968" s="41" t="s">
        <v>43</v>
      </c>
      <c r="E2968" s="26" t="str">
        <f t="shared" si="5719"/>
        <v>0113</v>
      </c>
      <c r="F2968" s="55" t="s">
        <v>195</v>
      </c>
      <c r="G2968" s="41" t="s">
        <v>95</v>
      </c>
      <c r="H2968" s="42" t="s">
        <v>96</v>
      </c>
      <c r="I2968" s="43"/>
      <c r="J2968" s="43"/>
      <c r="K2968" s="43"/>
      <c r="L2968" s="43"/>
      <c r="M2968" s="43"/>
      <c r="N2968" s="43"/>
      <c r="O2968" s="43">
        <f t="shared" si="5773"/>
        <v>0</v>
      </c>
      <c r="P2968" s="43">
        <f t="shared" si="5774"/>
        <v>0</v>
      </c>
      <c r="Q2968" s="43">
        <f t="shared" si="5775"/>
        <v>0</v>
      </c>
      <c r="R2968" s="43"/>
      <c r="S2968" s="43"/>
      <c r="T2968" s="43"/>
      <c r="U2968" s="43"/>
      <c r="V2968" s="43">
        <f t="shared" si="5720"/>
        <v>0</v>
      </c>
      <c r="W2968" s="43"/>
      <c r="X2968" s="43"/>
      <c r="Y2968" s="43"/>
      <c r="Z2968" s="43"/>
      <c r="AA2968" s="43"/>
      <c r="AB2968" s="43">
        <f t="shared" si="5776"/>
        <v>55</v>
      </c>
      <c r="AC2968" s="44">
        <f t="shared" si="5777"/>
        <v>55</v>
      </c>
      <c r="AD2968" s="44">
        <f t="shared" si="5778"/>
        <v>55</v>
      </c>
      <c r="AE2968" s="45">
        <f t="shared" si="5716"/>
        <v>100</v>
      </c>
      <c r="AF2968" s="43">
        <f t="shared" si="5779"/>
        <v>55</v>
      </c>
      <c r="AG2968" s="43">
        <f t="shared" si="5780"/>
        <v>0</v>
      </c>
      <c r="AH2968" s="43">
        <f t="shared" si="5781"/>
        <v>0</v>
      </c>
      <c r="AI2968" s="43">
        <f t="shared" si="5782"/>
        <v>0</v>
      </c>
      <c r="AJ2968" s="43">
        <f t="shared" si="5783"/>
        <v>0</v>
      </c>
      <c r="AK2968" s="43">
        <f t="shared" si="5784"/>
        <v>0</v>
      </c>
      <c r="AL2968" s="43">
        <f t="shared" si="5717"/>
        <v>55</v>
      </c>
      <c r="AM2968" s="43">
        <f t="shared" si="5718"/>
        <v>-55</v>
      </c>
      <c r="AN2968" s="19"/>
      <c r="AO2968" s="1"/>
      <c r="AP2968" s="1"/>
      <c r="AQ2968" s="1"/>
      <c r="AR2968" s="1"/>
      <c r="AS2968" s="1"/>
    </row>
    <row r="2969">
      <c r="B2969" s="41" t="s">
        <v>855</v>
      </c>
      <c r="C2969" s="41" t="s">
        <v>41</v>
      </c>
      <c r="D2969" s="41" t="s">
        <v>43</v>
      </c>
      <c r="E2969" s="26" t="str">
        <f t="shared" si="5719"/>
        <v>0113</v>
      </c>
      <c r="F2969" s="55" t="s">
        <v>195</v>
      </c>
      <c r="G2969" s="41" t="s">
        <v>197</v>
      </c>
      <c r="H2969" s="42" t="s">
        <v>198</v>
      </c>
      <c r="I2969" s="43"/>
      <c r="J2969" s="43"/>
      <c r="K2969" s="43"/>
      <c r="L2969" s="43"/>
      <c r="M2969" s="43"/>
      <c r="N2969" s="43"/>
      <c r="O2969" s="43">
        <v>0</v>
      </c>
      <c r="P2969" s="43">
        <v>0</v>
      </c>
      <c r="Q2969" s="43">
        <v>0</v>
      </c>
      <c r="R2969" s="43"/>
      <c r="S2969" s="43"/>
      <c r="T2969" s="43"/>
      <c r="U2969" s="43"/>
      <c r="V2969" s="43">
        <f t="shared" si="5720"/>
        <v>0</v>
      </c>
      <c r="W2969" s="43"/>
      <c r="X2969" s="43"/>
      <c r="Y2969" s="43"/>
      <c r="Z2969" s="43"/>
      <c r="AA2969" s="43"/>
      <c r="AB2969" s="43">
        <v>55</v>
      </c>
      <c r="AC2969" s="44">
        <v>55</v>
      </c>
      <c r="AD2969" s="44">
        <v>55</v>
      </c>
      <c r="AE2969" s="45">
        <f t="shared" si="5716"/>
        <v>100</v>
      </c>
      <c r="AF2969" s="43">
        <v>55</v>
      </c>
      <c r="AG2969" s="43">
        <v>0</v>
      </c>
      <c r="AH2969" s="43">
        <v>0</v>
      </c>
      <c r="AI2969" s="43">
        <v>0</v>
      </c>
      <c r="AJ2969" s="43">
        <v>0</v>
      </c>
      <c r="AK2969" s="43">
        <v>0</v>
      </c>
      <c r="AL2969" s="43">
        <f t="shared" si="5717"/>
        <v>55</v>
      </c>
      <c r="AM2969" s="43">
        <f t="shared" si="5718"/>
        <v>-55</v>
      </c>
      <c r="AN2969" s="19"/>
      <c r="AO2969" s="1"/>
      <c r="AP2969" s="1"/>
      <c r="AQ2969" s="1"/>
      <c r="AR2969" s="1"/>
      <c r="AS2969" s="1"/>
    </row>
    <row r="2970" ht="47.25">
      <c r="B2970" s="41" t="s">
        <v>855</v>
      </c>
      <c r="C2970" s="41" t="s">
        <v>41</v>
      </c>
      <c r="D2970" s="41" t="s">
        <v>43</v>
      </c>
      <c r="E2970" s="26" t="str">
        <f t="shared" si="5719"/>
        <v>0113</v>
      </c>
      <c r="F2970" s="41" t="s">
        <v>101</v>
      </c>
      <c r="G2970" s="41"/>
      <c r="H2970" s="42" t="s">
        <v>102</v>
      </c>
      <c r="I2970" s="43"/>
      <c r="J2970" s="43"/>
      <c r="K2970" s="43"/>
      <c r="L2970" s="43"/>
      <c r="M2970" s="43"/>
      <c r="N2970" s="43"/>
      <c r="O2970" s="43">
        <f t="shared" si="5773"/>
        <v>0</v>
      </c>
      <c r="P2970" s="43">
        <f t="shared" si="5774"/>
        <v>0</v>
      </c>
      <c r="Q2970" s="43">
        <f t="shared" si="5775"/>
        <v>0</v>
      </c>
      <c r="R2970" s="43">
        <f t="shared" si="5756"/>
        <v>0</v>
      </c>
      <c r="S2970" s="43">
        <f t="shared" si="5757"/>
        <v>0</v>
      </c>
      <c r="T2970" s="43"/>
      <c r="U2970" s="43"/>
      <c r="V2970" s="43">
        <f t="shared" si="5720"/>
        <v>0</v>
      </c>
      <c r="W2970" s="43"/>
      <c r="X2970" s="43"/>
      <c r="Y2970" s="43"/>
      <c r="Z2970" s="43"/>
      <c r="AA2970" s="43"/>
      <c r="AB2970" s="43">
        <f t="shared" si="5776"/>
        <v>162.11879999999999</v>
      </c>
      <c r="AC2970" s="44">
        <f t="shared" si="5777"/>
        <v>336.86880000000002</v>
      </c>
      <c r="AD2970" s="44">
        <f t="shared" si="5778"/>
        <v>336.86880000000002</v>
      </c>
      <c r="AE2970" s="45">
        <f t="shared" si="5716"/>
        <v>100</v>
      </c>
      <c r="AF2970" s="43">
        <f t="shared" si="5779"/>
        <v>162.11879999999999</v>
      </c>
      <c r="AG2970" s="43">
        <f t="shared" si="5780"/>
        <v>0</v>
      </c>
      <c r="AH2970" s="43">
        <f t="shared" si="5781"/>
        <v>0</v>
      </c>
      <c r="AI2970" s="43">
        <f t="shared" si="5782"/>
        <v>0</v>
      </c>
      <c r="AJ2970" s="43">
        <f t="shared" si="5783"/>
        <v>0</v>
      </c>
      <c r="AK2970" s="43">
        <f t="shared" si="5784"/>
        <v>0</v>
      </c>
      <c r="AL2970" s="43">
        <f t="shared" si="5717"/>
        <v>162.11879999999999</v>
      </c>
      <c r="AM2970" s="43">
        <f t="shared" si="5718"/>
        <v>-162.11879999999999</v>
      </c>
      <c r="AN2970" s="19"/>
      <c r="AO2970" s="1"/>
      <c r="AP2970" s="1"/>
      <c r="AQ2970" s="1"/>
      <c r="AR2970" s="1"/>
      <c r="AS2970" s="1"/>
    </row>
    <row r="2971" ht="31.5">
      <c r="B2971" s="41" t="s">
        <v>855</v>
      </c>
      <c r="C2971" s="41" t="s">
        <v>41</v>
      </c>
      <c r="D2971" s="41" t="s">
        <v>43</v>
      </c>
      <c r="E2971" s="26" t="str">
        <f t="shared" si="5719"/>
        <v>0113</v>
      </c>
      <c r="F2971" s="41" t="s">
        <v>103</v>
      </c>
      <c r="G2971" s="41"/>
      <c r="H2971" s="42" t="s">
        <v>104</v>
      </c>
      <c r="I2971" s="43"/>
      <c r="J2971" s="43"/>
      <c r="K2971" s="43"/>
      <c r="L2971" s="43"/>
      <c r="M2971" s="43"/>
      <c r="N2971" s="43"/>
      <c r="O2971" s="43">
        <f t="shared" si="5773"/>
        <v>0</v>
      </c>
      <c r="P2971" s="43">
        <f t="shared" si="5774"/>
        <v>0</v>
      </c>
      <c r="Q2971" s="43">
        <f t="shared" si="5775"/>
        <v>0</v>
      </c>
      <c r="R2971" s="43">
        <f t="shared" si="5756"/>
        <v>0</v>
      </c>
      <c r="S2971" s="43">
        <f t="shared" si="5757"/>
        <v>0</v>
      </c>
      <c r="T2971" s="43"/>
      <c r="U2971" s="43"/>
      <c r="V2971" s="43">
        <f t="shared" si="5720"/>
        <v>0</v>
      </c>
      <c r="W2971" s="43"/>
      <c r="X2971" s="43"/>
      <c r="Y2971" s="43"/>
      <c r="Z2971" s="43"/>
      <c r="AA2971" s="43"/>
      <c r="AB2971" s="43">
        <f t="shared" si="5776"/>
        <v>162.11879999999999</v>
      </c>
      <c r="AC2971" s="44">
        <f t="shared" si="5777"/>
        <v>336.86880000000002</v>
      </c>
      <c r="AD2971" s="44">
        <f t="shared" si="5778"/>
        <v>336.86880000000002</v>
      </c>
      <c r="AE2971" s="45">
        <f t="shared" si="5716"/>
        <v>100</v>
      </c>
      <c r="AF2971" s="43">
        <f t="shared" si="5779"/>
        <v>162.11879999999999</v>
      </c>
      <c r="AG2971" s="43">
        <f t="shared" si="5780"/>
        <v>0</v>
      </c>
      <c r="AH2971" s="43">
        <f t="shared" si="5781"/>
        <v>0</v>
      </c>
      <c r="AI2971" s="43">
        <f t="shared" si="5782"/>
        <v>0</v>
      </c>
      <c r="AJ2971" s="43">
        <f t="shared" si="5783"/>
        <v>0</v>
      </c>
      <c r="AK2971" s="43">
        <f t="shared" si="5784"/>
        <v>0</v>
      </c>
      <c r="AL2971" s="43">
        <f t="shared" si="5717"/>
        <v>162.11879999999999</v>
      </c>
      <c r="AM2971" s="43">
        <f t="shared" si="5718"/>
        <v>-162.11879999999999</v>
      </c>
      <c r="AN2971" s="19"/>
      <c r="AR2971" s="1"/>
      <c r="AS2971" s="1"/>
    </row>
    <row r="2972" ht="31.5">
      <c r="B2972" s="41" t="s">
        <v>855</v>
      </c>
      <c r="C2972" s="41" t="s">
        <v>41</v>
      </c>
      <c r="D2972" s="41" t="s">
        <v>43</v>
      </c>
      <c r="E2972" s="26" t="str">
        <f t="shared" si="5719"/>
        <v>0113</v>
      </c>
      <c r="F2972" s="41" t="s">
        <v>105</v>
      </c>
      <c r="G2972" s="41"/>
      <c r="H2972" s="42" t="s">
        <v>106</v>
      </c>
      <c r="I2972" s="43"/>
      <c r="J2972" s="43"/>
      <c r="K2972" s="43"/>
      <c r="L2972" s="43"/>
      <c r="M2972" s="43"/>
      <c r="N2972" s="43"/>
      <c r="O2972" s="43">
        <f t="shared" si="5773"/>
        <v>0</v>
      </c>
      <c r="P2972" s="43">
        <f t="shared" si="5774"/>
        <v>0</v>
      </c>
      <c r="Q2972" s="43">
        <f t="shared" si="5775"/>
        <v>0</v>
      </c>
      <c r="R2972" s="43">
        <f t="shared" si="5756"/>
        <v>0</v>
      </c>
      <c r="S2972" s="43">
        <f t="shared" si="5757"/>
        <v>0</v>
      </c>
      <c r="T2972" s="43"/>
      <c r="U2972" s="43"/>
      <c r="V2972" s="43">
        <f t="shared" si="5720"/>
        <v>0</v>
      </c>
      <c r="W2972" s="43"/>
      <c r="X2972" s="43"/>
      <c r="Y2972" s="43"/>
      <c r="Z2972" s="43"/>
      <c r="AA2972" s="43"/>
      <c r="AB2972" s="43">
        <f t="shared" si="5776"/>
        <v>162.11879999999999</v>
      </c>
      <c r="AC2972" s="44">
        <f t="shared" si="5777"/>
        <v>336.86880000000002</v>
      </c>
      <c r="AD2972" s="44">
        <f t="shared" si="5778"/>
        <v>336.86880000000002</v>
      </c>
      <c r="AE2972" s="45">
        <f t="shared" si="5716"/>
        <v>100</v>
      </c>
      <c r="AF2972" s="43">
        <f t="shared" si="5779"/>
        <v>162.11879999999999</v>
      </c>
      <c r="AG2972" s="43">
        <f t="shared" si="5780"/>
        <v>0</v>
      </c>
      <c r="AH2972" s="43">
        <f t="shared" si="5781"/>
        <v>0</v>
      </c>
      <c r="AI2972" s="43">
        <f t="shared" si="5782"/>
        <v>0</v>
      </c>
      <c r="AJ2972" s="43">
        <f t="shared" si="5783"/>
        <v>0</v>
      </c>
      <c r="AK2972" s="43">
        <f t="shared" si="5784"/>
        <v>0</v>
      </c>
      <c r="AL2972" s="43">
        <f t="shared" si="5717"/>
        <v>162.11879999999999</v>
      </c>
      <c r="AM2972" s="43">
        <f t="shared" si="5718"/>
        <v>-162.11879999999999</v>
      </c>
      <c r="AN2972" s="19"/>
      <c r="AO2972" s="1"/>
      <c r="AP2972" s="1"/>
      <c r="AQ2972" s="1"/>
      <c r="AR2972" s="1"/>
      <c r="AS2972" s="1"/>
    </row>
    <row r="2973">
      <c r="B2973" s="41" t="s">
        <v>855</v>
      </c>
      <c r="C2973" s="41" t="s">
        <v>41</v>
      </c>
      <c r="D2973" s="41" t="s">
        <v>43</v>
      </c>
      <c r="E2973" s="26" t="str">
        <f t="shared" si="5719"/>
        <v>0113</v>
      </c>
      <c r="F2973" s="41" t="s">
        <v>105</v>
      </c>
      <c r="G2973" s="41" t="s">
        <v>59</v>
      </c>
      <c r="H2973" s="42" t="s">
        <v>60</v>
      </c>
      <c r="I2973" s="43"/>
      <c r="J2973" s="43"/>
      <c r="K2973" s="43"/>
      <c r="L2973" s="43"/>
      <c r="M2973" s="43"/>
      <c r="N2973" s="43"/>
      <c r="O2973" s="43">
        <f t="shared" si="5773"/>
        <v>0</v>
      </c>
      <c r="P2973" s="43">
        <f t="shared" si="5774"/>
        <v>0</v>
      </c>
      <c r="Q2973" s="43">
        <f t="shared" si="5775"/>
        <v>0</v>
      </c>
      <c r="R2973" s="43">
        <f t="shared" si="5756"/>
        <v>0</v>
      </c>
      <c r="S2973" s="43">
        <f t="shared" si="5757"/>
        <v>0</v>
      </c>
      <c r="T2973" s="43"/>
      <c r="U2973" s="43"/>
      <c r="V2973" s="43">
        <f t="shared" si="5720"/>
        <v>0</v>
      </c>
      <c r="W2973" s="43"/>
      <c r="X2973" s="43"/>
      <c r="Y2973" s="43"/>
      <c r="Z2973" s="43"/>
      <c r="AA2973" s="43"/>
      <c r="AB2973" s="43">
        <f t="shared" si="5776"/>
        <v>162.11879999999999</v>
      </c>
      <c r="AC2973" s="44">
        <f t="shared" si="5777"/>
        <v>336.86880000000002</v>
      </c>
      <c r="AD2973" s="44">
        <f t="shared" si="5778"/>
        <v>336.86880000000002</v>
      </c>
      <c r="AE2973" s="45">
        <f t="shared" si="5716"/>
        <v>100</v>
      </c>
      <c r="AF2973" s="43">
        <f t="shared" si="5779"/>
        <v>162.11879999999999</v>
      </c>
      <c r="AG2973" s="43">
        <f t="shared" si="5780"/>
        <v>0</v>
      </c>
      <c r="AH2973" s="43">
        <f t="shared" si="5781"/>
        <v>0</v>
      </c>
      <c r="AI2973" s="43">
        <f t="shared" si="5782"/>
        <v>0</v>
      </c>
      <c r="AJ2973" s="43">
        <f t="shared" si="5783"/>
        <v>0</v>
      </c>
      <c r="AK2973" s="43">
        <f t="shared" si="5784"/>
        <v>0</v>
      </c>
      <c r="AL2973" s="43">
        <f t="shared" si="5717"/>
        <v>162.11879999999999</v>
      </c>
      <c r="AM2973" s="43">
        <f t="shared" si="5718"/>
        <v>-162.11879999999999</v>
      </c>
      <c r="AN2973" s="19"/>
      <c r="AO2973" s="1"/>
      <c r="AP2973" s="1"/>
      <c r="AQ2973" s="1"/>
      <c r="AR2973" s="1"/>
      <c r="AS2973" s="1"/>
    </row>
    <row r="2974">
      <c r="B2974" s="41" t="s">
        <v>855</v>
      </c>
      <c r="C2974" s="41" t="s">
        <v>41</v>
      </c>
      <c r="D2974" s="41" t="s">
        <v>43</v>
      </c>
      <c r="E2974" s="26" t="str">
        <f t="shared" si="5719"/>
        <v>0113</v>
      </c>
      <c r="F2974" s="41" t="s">
        <v>105</v>
      </c>
      <c r="G2974" s="41" t="s">
        <v>61</v>
      </c>
      <c r="H2974" s="42" t="s">
        <v>62</v>
      </c>
      <c r="I2974" s="43"/>
      <c r="J2974" s="43"/>
      <c r="K2974" s="43"/>
      <c r="L2974" s="43"/>
      <c r="M2974" s="43"/>
      <c r="N2974" s="43"/>
      <c r="O2974" s="43">
        <v>0</v>
      </c>
      <c r="P2974" s="43">
        <v>0</v>
      </c>
      <c r="Q2974" s="43">
        <v>0</v>
      </c>
      <c r="R2974" s="43">
        <v>0</v>
      </c>
      <c r="S2974" s="43">
        <v>0</v>
      </c>
      <c r="T2974" s="43"/>
      <c r="U2974" s="43"/>
      <c r="V2974" s="43">
        <f t="shared" si="5720"/>
        <v>0</v>
      </c>
      <c r="W2974" s="43"/>
      <c r="X2974" s="43"/>
      <c r="Y2974" s="43"/>
      <c r="Z2974" s="43"/>
      <c r="AA2974" s="43"/>
      <c r="AB2974" s="43">
        <v>162.11879999999999</v>
      </c>
      <c r="AC2974" s="44">
        <v>336.86880000000002</v>
      </c>
      <c r="AD2974" s="44">
        <v>336.86880000000002</v>
      </c>
      <c r="AE2974" s="45">
        <f t="shared" si="5716"/>
        <v>100</v>
      </c>
      <c r="AF2974" s="43">
        <v>162.11879999999999</v>
      </c>
      <c r="AG2974" s="43">
        <v>0</v>
      </c>
      <c r="AH2974" s="43">
        <v>0</v>
      </c>
      <c r="AI2974" s="43">
        <v>0</v>
      </c>
      <c r="AJ2974" s="43">
        <v>0</v>
      </c>
      <c r="AK2974" s="43">
        <v>0</v>
      </c>
      <c r="AL2974" s="43">
        <f t="shared" si="5717"/>
        <v>162.11879999999999</v>
      </c>
      <c r="AM2974" s="43">
        <f t="shared" si="5718"/>
        <v>-162.11879999999999</v>
      </c>
      <c r="AN2974" s="19"/>
      <c r="AO2974" s="1"/>
      <c r="AP2974" s="1"/>
      <c r="AQ2974" s="1"/>
      <c r="AR2974" s="1"/>
      <c r="AS2974" s="1"/>
    </row>
    <row r="2975" s="24" customFormat="1" ht="31.5">
      <c r="B2975" s="25" t="s">
        <v>855</v>
      </c>
      <c r="C2975" s="25" t="s">
        <v>117</v>
      </c>
      <c r="D2975" s="25"/>
      <c r="E2975" s="32" t="str">
        <f t="shared" si="5719"/>
        <v>03</v>
      </c>
      <c r="F2975" s="25"/>
      <c r="G2975" s="25"/>
      <c r="H2975" s="27" t="s">
        <v>199</v>
      </c>
      <c r="I2975" s="28">
        <f>I2990+I2976</f>
        <v>4202.4000000000005</v>
      </c>
      <c r="J2975" s="28">
        <f>J2990+J2976</f>
        <v>4729.4000000000005</v>
      </c>
      <c r="K2975" s="28">
        <f>K2990+K2976</f>
        <v>2196.7999999999997</v>
      </c>
      <c r="L2975" s="28">
        <f>L2990+L2976</f>
        <v>0</v>
      </c>
      <c r="M2975" s="28">
        <f>M2990+M2976</f>
        <v>0</v>
      </c>
      <c r="N2975" s="28">
        <f>N2990+N2976</f>
        <v>0</v>
      </c>
      <c r="O2975" s="28">
        <f>O2990+O2976</f>
        <v>0</v>
      </c>
      <c r="P2975" s="28">
        <f>P2990+P2976</f>
        <v>-24.891999999999999</v>
      </c>
      <c r="Q2975" s="28">
        <f>Q2990+Q2976</f>
        <v>0</v>
      </c>
      <c r="R2975" s="28">
        <f>R2990+R2976</f>
        <v>-114.608</v>
      </c>
      <c r="S2975" s="28">
        <f>S2990+S2976</f>
        <v>0</v>
      </c>
      <c r="T2975" s="28">
        <f>T2990+T2976</f>
        <v>0</v>
      </c>
      <c r="U2975" s="28">
        <v>0</v>
      </c>
      <c r="V2975" s="28">
        <f t="shared" si="5720"/>
        <v>4062.9000000000005</v>
      </c>
      <c r="W2975" s="28">
        <f>W2990+W2976</f>
        <v>0</v>
      </c>
      <c r="X2975" s="28">
        <f>X2990+X2976</f>
        <v>0</v>
      </c>
      <c r="Y2975" s="28">
        <f>Y2990+Y2976</f>
        <v>0</v>
      </c>
      <c r="Z2975" s="28">
        <f>Z2990+Z2976</f>
        <v>0</v>
      </c>
      <c r="AA2975" s="28">
        <f>AA2990+AA2976</f>
        <v>0</v>
      </c>
      <c r="AB2975" s="28">
        <f>AB2990+AB2976</f>
        <v>3248.8217800000002</v>
      </c>
      <c r="AC2975" s="29">
        <f>AC2990+AC2976</f>
        <v>3644.3424000000005</v>
      </c>
      <c r="AD2975" s="29">
        <f>AD2990+AD2976</f>
        <v>3642.5259200000005</v>
      </c>
      <c r="AE2975" s="30">
        <f t="shared" si="5716"/>
        <v>99.950156165348233</v>
      </c>
      <c r="AF2975" s="28">
        <f>AF2990+AF2976</f>
        <v>3644.3424000000005</v>
      </c>
      <c r="AG2975" s="28">
        <f>AG2990+AG2976</f>
        <v>0</v>
      </c>
      <c r="AH2975" s="28">
        <f>AH2990+AH2976</f>
        <v>0</v>
      </c>
      <c r="AI2975" s="28">
        <f>AI2990+AI2976</f>
        <v>0</v>
      </c>
      <c r="AJ2975" s="28">
        <f>AJ2990+AJ2976</f>
        <v>0</v>
      </c>
      <c r="AK2975" s="28">
        <f>AK2990+AK2976</f>
        <v>0</v>
      </c>
      <c r="AL2975" s="28">
        <f t="shared" si="5717"/>
        <v>3644.3424000000005</v>
      </c>
      <c r="AM2975" s="28">
        <f t="shared" si="5718"/>
        <v>418.55760000000009</v>
      </c>
      <c r="AN2975" s="31"/>
      <c r="AO2975" s="24"/>
      <c r="AP2975" s="24"/>
      <c r="AQ2975" s="24"/>
      <c r="AR2975" s="24"/>
      <c r="AS2975" s="24"/>
    </row>
    <row r="2976" s="33" customFormat="1" ht="47.25">
      <c r="B2976" s="34" t="s">
        <v>855</v>
      </c>
      <c r="C2976" s="34" t="s">
        <v>117</v>
      </c>
      <c r="D2976" s="34" t="s">
        <v>446</v>
      </c>
      <c r="E2976" s="35" t="str">
        <f t="shared" si="5719"/>
        <v>0310</v>
      </c>
      <c r="F2976" s="34"/>
      <c r="G2976" s="34"/>
      <c r="H2976" s="36" t="s">
        <v>700</v>
      </c>
      <c r="I2976" s="37">
        <f>I2977</f>
        <v>2976.6000000000004</v>
      </c>
      <c r="J2976" s="37">
        <f>J2977</f>
        <v>3468.6000000000004</v>
      </c>
      <c r="K2976" s="37">
        <f>K2977</f>
        <v>935.99999999999989</v>
      </c>
      <c r="L2976" s="37">
        <f>L2977</f>
        <v>0</v>
      </c>
      <c r="M2976" s="37">
        <f>M2977</f>
        <v>0</v>
      </c>
      <c r="N2976" s="37">
        <f>N2977</f>
        <v>0</v>
      </c>
      <c r="O2976" s="37">
        <f>O2977</f>
        <v>0</v>
      </c>
      <c r="P2976" s="37">
        <f>P2977</f>
        <v>-24.891999999999999</v>
      </c>
      <c r="Q2976" s="37">
        <f>Q2977</f>
        <v>0</v>
      </c>
      <c r="R2976" s="37">
        <f>R2977</f>
        <v>-114.608</v>
      </c>
      <c r="S2976" s="37">
        <f>S2977</f>
        <v>0</v>
      </c>
      <c r="T2976" s="37">
        <f>T2977</f>
        <v>0</v>
      </c>
      <c r="U2976" s="37">
        <v>0</v>
      </c>
      <c r="V2976" s="37">
        <f t="shared" si="5720"/>
        <v>2837.1000000000004</v>
      </c>
      <c r="W2976" s="37">
        <f>W2977</f>
        <v>0</v>
      </c>
      <c r="X2976" s="37">
        <f>X2977</f>
        <v>0</v>
      </c>
      <c r="Y2976" s="37">
        <f>Y2977</f>
        <v>0</v>
      </c>
      <c r="Z2976" s="37">
        <f>Z2977</f>
        <v>0</v>
      </c>
      <c r="AA2976" s="37">
        <f>AA2977</f>
        <v>0</v>
      </c>
      <c r="AB2976" s="37">
        <f>AB2977</f>
        <v>2216.14509</v>
      </c>
      <c r="AC2976" s="38">
        <f>AC2977</f>
        <v>2315.3424000000005</v>
      </c>
      <c r="AD2976" s="38">
        <f>AD2977</f>
        <v>2315.3424000000005</v>
      </c>
      <c r="AE2976" s="39">
        <f t="shared" si="5716"/>
        <v>100</v>
      </c>
      <c r="AF2976" s="37">
        <f>AF2977</f>
        <v>2315.3424000000005</v>
      </c>
      <c r="AG2976" s="37">
        <f>AG2977</f>
        <v>0</v>
      </c>
      <c r="AH2976" s="37">
        <f>AH2977</f>
        <v>0</v>
      </c>
      <c r="AI2976" s="37">
        <f>AI2977</f>
        <v>0</v>
      </c>
      <c r="AJ2976" s="37">
        <f>AJ2977</f>
        <v>0</v>
      </c>
      <c r="AK2976" s="37">
        <f>AK2977</f>
        <v>0</v>
      </c>
      <c r="AL2976" s="37">
        <f t="shared" si="5717"/>
        <v>2315.3424000000005</v>
      </c>
      <c r="AM2976" s="37">
        <f t="shared" si="5718"/>
        <v>521.75759999999991</v>
      </c>
      <c r="AN2976" s="40"/>
      <c r="AO2976" s="33"/>
      <c r="AP2976" s="33"/>
      <c r="AQ2976" s="33"/>
      <c r="AR2976" s="33"/>
      <c r="AS2976" s="33"/>
    </row>
    <row r="2977">
      <c r="B2977" s="41" t="s">
        <v>855</v>
      </c>
      <c r="C2977" s="41" t="s">
        <v>117</v>
      </c>
      <c r="D2977" s="41" t="s">
        <v>446</v>
      </c>
      <c r="E2977" s="26" t="str">
        <f t="shared" si="5719"/>
        <v>0310</v>
      </c>
      <c r="F2977" s="41" t="s">
        <v>351</v>
      </c>
      <c r="G2977" s="41"/>
      <c r="H2977" s="42" t="s">
        <v>352</v>
      </c>
      <c r="I2977" s="43">
        <f>I2983+I2978</f>
        <v>2976.6000000000004</v>
      </c>
      <c r="J2977" s="43">
        <f>J2983+J2978</f>
        <v>3468.6000000000004</v>
      </c>
      <c r="K2977" s="43">
        <f>K2983+K2978</f>
        <v>935.99999999999989</v>
      </c>
      <c r="L2977" s="43">
        <f>L2983+L2978</f>
        <v>0</v>
      </c>
      <c r="M2977" s="43">
        <f>M2983+M2978</f>
        <v>0</v>
      </c>
      <c r="N2977" s="43">
        <f>N2983+N2978</f>
        <v>0</v>
      </c>
      <c r="O2977" s="43">
        <f>O2983+O2978</f>
        <v>0</v>
      </c>
      <c r="P2977" s="43">
        <f>P2983+P2978</f>
        <v>-24.891999999999999</v>
      </c>
      <c r="Q2977" s="43">
        <f>Q2983+Q2978</f>
        <v>0</v>
      </c>
      <c r="R2977" s="43">
        <f>R2983+R2978</f>
        <v>-114.608</v>
      </c>
      <c r="S2977" s="43">
        <f>S2983+S2978</f>
        <v>0</v>
      </c>
      <c r="T2977" s="43">
        <f>T2983+T2978</f>
        <v>0</v>
      </c>
      <c r="U2977" s="43">
        <v>0</v>
      </c>
      <c r="V2977" s="43">
        <f t="shared" si="5720"/>
        <v>2837.1000000000004</v>
      </c>
      <c r="W2977" s="43">
        <f>W2983+W2978</f>
        <v>0</v>
      </c>
      <c r="X2977" s="43">
        <f>X2983+X2978</f>
        <v>0</v>
      </c>
      <c r="Y2977" s="43">
        <f>Y2983+Y2978</f>
        <v>0</v>
      </c>
      <c r="Z2977" s="43">
        <f>Z2983+Z2978</f>
        <v>0</v>
      </c>
      <c r="AA2977" s="43">
        <f>AA2983+AA2978</f>
        <v>0</v>
      </c>
      <c r="AB2977" s="43">
        <f>AB2983+AB2978</f>
        <v>2216.14509</v>
      </c>
      <c r="AC2977" s="44">
        <f>AC2983+AC2978</f>
        <v>2315.3424000000005</v>
      </c>
      <c r="AD2977" s="44">
        <f>AD2983+AD2978</f>
        <v>2315.3424000000005</v>
      </c>
      <c r="AE2977" s="45">
        <f t="shared" si="5716"/>
        <v>100</v>
      </c>
      <c r="AF2977" s="43">
        <f>AF2983+AF2978</f>
        <v>2315.3424000000005</v>
      </c>
      <c r="AG2977" s="43">
        <f>AG2983+AG2978</f>
        <v>0</v>
      </c>
      <c r="AH2977" s="43">
        <f>AH2983+AH2978</f>
        <v>0</v>
      </c>
      <c r="AI2977" s="43">
        <f>AI2983+AI2978</f>
        <v>0</v>
      </c>
      <c r="AJ2977" s="43">
        <f>AJ2983+AJ2978</f>
        <v>0</v>
      </c>
      <c r="AK2977" s="43">
        <f>AK2983+AK2978</f>
        <v>0</v>
      </c>
      <c r="AL2977" s="43">
        <f t="shared" si="5717"/>
        <v>2315.3424000000005</v>
      </c>
      <c r="AM2977" s="43">
        <f t="shared" si="5718"/>
        <v>521.75759999999991</v>
      </c>
      <c r="AN2977" s="2"/>
      <c r="AO2977" s="1"/>
      <c r="AP2977" s="1"/>
      <c r="AQ2977" s="1"/>
      <c r="AR2977" s="1"/>
      <c r="AS2977" s="1"/>
    </row>
    <row r="2978" ht="63">
      <c r="B2978" s="41" t="s">
        <v>855</v>
      </c>
      <c r="C2978" s="41" t="s">
        <v>117</v>
      </c>
      <c r="D2978" s="41" t="s">
        <v>446</v>
      </c>
      <c r="E2978" s="26" t="str">
        <f t="shared" si="5719"/>
        <v>0310</v>
      </c>
      <c r="F2978" s="41" t="s">
        <v>701</v>
      </c>
      <c r="G2978" s="41"/>
      <c r="H2978" s="42" t="s">
        <v>702</v>
      </c>
      <c r="I2978" s="43">
        <f t="shared" ref="I2978:I2984" si="5785">I2979</f>
        <v>36.799999999999997</v>
      </c>
      <c r="J2978" s="43">
        <f t="shared" ref="J2978:J2984" si="5786">J2979</f>
        <v>36.799999999999997</v>
      </c>
      <c r="K2978" s="43">
        <f t="shared" ref="K2978:K2984" si="5787">K2979</f>
        <v>36.799999999999997</v>
      </c>
      <c r="L2978" s="43">
        <f t="shared" ref="L2978:L2984" si="5788">L2979</f>
        <v>0</v>
      </c>
      <c r="M2978" s="43">
        <f t="shared" ref="M2978:M2984" si="5789">M2979</f>
        <v>0</v>
      </c>
      <c r="N2978" s="43">
        <f t="shared" ref="N2978:N2984" si="5790">N2979</f>
        <v>0</v>
      </c>
      <c r="O2978" s="43">
        <f t="shared" ref="O2978:O2984" si="5791">O2979</f>
        <v>0</v>
      </c>
      <c r="P2978" s="43">
        <f t="shared" ref="P2978:P2984" si="5792">P2979</f>
        <v>0</v>
      </c>
      <c r="Q2978" s="43">
        <f t="shared" ref="Q2978:Q2984" si="5793">Q2979</f>
        <v>0</v>
      </c>
      <c r="R2978" s="43">
        <f t="shared" ref="R2978:R2984" si="5794">R2979</f>
        <v>0</v>
      </c>
      <c r="S2978" s="43">
        <f t="shared" ref="S2978:S2984" si="5795">S2979</f>
        <v>0</v>
      </c>
      <c r="T2978" s="43">
        <f t="shared" ref="T2978:T2984" si="5796">T2979</f>
        <v>0</v>
      </c>
      <c r="U2978" s="43">
        <v>0</v>
      </c>
      <c r="V2978" s="43">
        <f t="shared" si="5720"/>
        <v>36.799999999999997</v>
      </c>
      <c r="W2978" s="43">
        <f t="shared" ref="W2978:W2984" si="5797">W2979</f>
        <v>0</v>
      </c>
      <c r="X2978" s="43">
        <f t="shared" ref="X2978:X2984" si="5798">X2979</f>
        <v>0</v>
      </c>
      <c r="Y2978" s="43">
        <f t="shared" ref="Y2978:Y2984" si="5799">Y2979</f>
        <v>0</v>
      </c>
      <c r="Z2978" s="43">
        <f t="shared" ref="Z2978:Z2984" si="5800">Z2979</f>
        <v>0</v>
      </c>
      <c r="AA2978" s="43">
        <f t="shared" ref="AA2978:AA2984" si="5801">AA2979</f>
        <v>0</v>
      </c>
      <c r="AB2978" s="43">
        <f t="shared" ref="AB2978:AB2984" si="5802">AB2979</f>
        <v>36.799999999999997</v>
      </c>
      <c r="AC2978" s="44">
        <f t="shared" ref="AC2978:AC2984" si="5803">AC2979</f>
        <v>36.799999999999997</v>
      </c>
      <c r="AD2978" s="44">
        <f t="shared" ref="AD2978:AD2984" si="5804">AD2979</f>
        <v>36.799999999999997</v>
      </c>
      <c r="AE2978" s="45">
        <f t="shared" si="5716"/>
        <v>100</v>
      </c>
      <c r="AF2978" s="43">
        <f t="shared" ref="AF2978:AF2984" si="5805">AF2979</f>
        <v>36.799999999999997</v>
      </c>
      <c r="AG2978" s="43">
        <f t="shared" ref="AG2978:AG2984" si="5806">AG2979</f>
        <v>0</v>
      </c>
      <c r="AH2978" s="43">
        <f t="shared" ref="AH2978:AH2984" si="5807">AH2979</f>
        <v>0</v>
      </c>
      <c r="AI2978" s="43">
        <f t="shared" ref="AI2978:AI2984" si="5808">AI2979</f>
        <v>0</v>
      </c>
      <c r="AJ2978" s="43">
        <f t="shared" ref="AJ2978:AJ2984" si="5809">AJ2979</f>
        <v>0</v>
      </c>
      <c r="AK2978" s="43">
        <f t="shared" ref="AK2978:AK2984" si="5810">AK2979</f>
        <v>0</v>
      </c>
      <c r="AL2978" s="43">
        <f t="shared" si="5717"/>
        <v>36.799999999999997</v>
      </c>
      <c r="AM2978" s="43">
        <f t="shared" si="5718"/>
        <v>0</v>
      </c>
      <c r="AN2978" s="2"/>
      <c r="AO2978" s="1"/>
      <c r="AP2978" s="1"/>
      <c r="AQ2978" s="1"/>
      <c r="AR2978" s="1"/>
      <c r="AS2978" s="1"/>
    </row>
    <row r="2979" ht="47.25">
      <c r="B2979" s="41" t="s">
        <v>855</v>
      </c>
      <c r="C2979" s="41" t="s">
        <v>117</v>
      </c>
      <c r="D2979" s="41" t="s">
        <v>446</v>
      </c>
      <c r="E2979" s="26" t="str">
        <f t="shared" si="5719"/>
        <v>0310</v>
      </c>
      <c r="F2979" s="41" t="s">
        <v>703</v>
      </c>
      <c r="G2979" s="41"/>
      <c r="H2979" s="42" t="s">
        <v>704</v>
      </c>
      <c r="I2979" s="43">
        <f t="shared" si="5785"/>
        <v>36.799999999999997</v>
      </c>
      <c r="J2979" s="43">
        <f t="shared" si="5786"/>
        <v>36.799999999999997</v>
      </c>
      <c r="K2979" s="43">
        <f t="shared" si="5787"/>
        <v>36.799999999999997</v>
      </c>
      <c r="L2979" s="43">
        <f t="shared" si="5788"/>
        <v>0</v>
      </c>
      <c r="M2979" s="43">
        <f t="shared" si="5789"/>
        <v>0</v>
      </c>
      <c r="N2979" s="43">
        <f t="shared" si="5790"/>
        <v>0</v>
      </c>
      <c r="O2979" s="43">
        <f t="shared" si="5791"/>
        <v>0</v>
      </c>
      <c r="P2979" s="43">
        <f t="shared" si="5792"/>
        <v>0</v>
      </c>
      <c r="Q2979" s="43">
        <f t="shared" si="5793"/>
        <v>0</v>
      </c>
      <c r="R2979" s="43">
        <f t="shared" si="5794"/>
        <v>0</v>
      </c>
      <c r="S2979" s="43">
        <f t="shared" si="5795"/>
        <v>0</v>
      </c>
      <c r="T2979" s="43">
        <f t="shared" si="5796"/>
        <v>0</v>
      </c>
      <c r="U2979" s="43">
        <v>0</v>
      </c>
      <c r="V2979" s="43">
        <f t="shared" si="5720"/>
        <v>36.799999999999997</v>
      </c>
      <c r="W2979" s="43">
        <f t="shared" si="5797"/>
        <v>0</v>
      </c>
      <c r="X2979" s="43">
        <f t="shared" si="5798"/>
        <v>0</v>
      </c>
      <c r="Y2979" s="43">
        <f t="shared" si="5799"/>
        <v>0</v>
      </c>
      <c r="Z2979" s="43">
        <f t="shared" si="5800"/>
        <v>0</v>
      </c>
      <c r="AA2979" s="43">
        <f t="shared" si="5801"/>
        <v>0</v>
      </c>
      <c r="AB2979" s="43">
        <f t="shared" si="5802"/>
        <v>36.799999999999997</v>
      </c>
      <c r="AC2979" s="44">
        <f t="shared" si="5803"/>
        <v>36.799999999999997</v>
      </c>
      <c r="AD2979" s="44">
        <f t="shared" si="5804"/>
        <v>36.799999999999997</v>
      </c>
      <c r="AE2979" s="45">
        <f t="shared" si="5716"/>
        <v>100</v>
      </c>
      <c r="AF2979" s="43">
        <f t="shared" si="5805"/>
        <v>36.799999999999997</v>
      </c>
      <c r="AG2979" s="43">
        <f t="shared" si="5806"/>
        <v>0</v>
      </c>
      <c r="AH2979" s="43">
        <f t="shared" si="5807"/>
        <v>0</v>
      </c>
      <c r="AI2979" s="43">
        <f t="shared" si="5808"/>
        <v>0</v>
      </c>
      <c r="AJ2979" s="43">
        <f t="shared" si="5809"/>
        <v>0</v>
      </c>
      <c r="AK2979" s="43">
        <f t="shared" si="5810"/>
        <v>0</v>
      </c>
      <c r="AL2979" s="43">
        <f t="shared" si="5717"/>
        <v>36.799999999999997</v>
      </c>
      <c r="AM2979" s="43">
        <f t="shared" si="5718"/>
        <v>0</v>
      </c>
      <c r="AN2979" s="2"/>
      <c r="AR2979" s="1"/>
      <c r="AS2979" s="1"/>
    </row>
    <row r="2980" ht="31.5">
      <c r="B2980" s="41" t="s">
        <v>855</v>
      </c>
      <c r="C2980" s="41" t="s">
        <v>117</v>
      </c>
      <c r="D2980" s="41" t="s">
        <v>446</v>
      </c>
      <c r="E2980" s="26" t="str">
        <f t="shared" si="5719"/>
        <v>0310</v>
      </c>
      <c r="F2980" s="41" t="s">
        <v>705</v>
      </c>
      <c r="G2980" s="41"/>
      <c r="H2980" s="42" t="s">
        <v>706</v>
      </c>
      <c r="I2980" s="43">
        <f t="shared" si="5785"/>
        <v>36.799999999999997</v>
      </c>
      <c r="J2980" s="43">
        <f t="shared" si="5786"/>
        <v>36.799999999999997</v>
      </c>
      <c r="K2980" s="43">
        <f t="shared" si="5787"/>
        <v>36.799999999999997</v>
      </c>
      <c r="L2980" s="43">
        <f t="shared" si="5788"/>
        <v>0</v>
      </c>
      <c r="M2980" s="43">
        <f t="shared" si="5789"/>
        <v>0</v>
      </c>
      <c r="N2980" s="43">
        <f t="shared" si="5790"/>
        <v>0</v>
      </c>
      <c r="O2980" s="43">
        <f t="shared" si="5791"/>
        <v>0</v>
      </c>
      <c r="P2980" s="43">
        <f t="shared" si="5792"/>
        <v>0</v>
      </c>
      <c r="Q2980" s="43">
        <f t="shared" si="5793"/>
        <v>0</v>
      </c>
      <c r="R2980" s="43">
        <f t="shared" si="5794"/>
        <v>0</v>
      </c>
      <c r="S2980" s="43">
        <f t="shared" si="5795"/>
        <v>0</v>
      </c>
      <c r="T2980" s="43">
        <f t="shared" si="5796"/>
        <v>0</v>
      </c>
      <c r="U2980" s="43">
        <v>0</v>
      </c>
      <c r="V2980" s="43">
        <f t="shared" si="5720"/>
        <v>36.799999999999997</v>
      </c>
      <c r="W2980" s="43">
        <f t="shared" si="5797"/>
        <v>0</v>
      </c>
      <c r="X2980" s="43">
        <f t="shared" si="5798"/>
        <v>0</v>
      </c>
      <c r="Y2980" s="43">
        <f t="shared" si="5799"/>
        <v>0</v>
      </c>
      <c r="Z2980" s="43">
        <f t="shared" si="5800"/>
        <v>0</v>
      </c>
      <c r="AA2980" s="43">
        <f t="shared" si="5801"/>
        <v>0</v>
      </c>
      <c r="AB2980" s="43">
        <f t="shared" si="5802"/>
        <v>36.799999999999997</v>
      </c>
      <c r="AC2980" s="44">
        <f t="shared" si="5803"/>
        <v>36.799999999999997</v>
      </c>
      <c r="AD2980" s="44">
        <f t="shared" si="5804"/>
        <v>36.799999999999997</v>
      </c>
      <c r="AE2980" s="45">
        <f t="shared" si="5716"/>
        <v>100</v>
      </c>
      <c r="AF2980" s="43">
        <f t="shared" si="5805"/>
        <v>36.799999999999997</v>
      </c>
      <c r="AG2980" s="43">
        <f t="shared" si="5806"/>
        <v>0</v>
      </c>
      <c r="AH2980" s="43">
        <f t="shared" si="5807"/>
        <v>0</v>
      </c>
      <c r="AI2980" s="43">
        <f t="shared" si="5808"/>
        <v>0</v>
      </c>
      <c r="AJ2980" s="43">
        <f t="shared" si="5809"/>
        <v>0</v>
      </c>
      <c r="AK2980" s="43">
        <f t="shared" si="5810"/>
        <v>0</v>
      </c>
      <c r="AL2980" s="43">
        <f t="shared" si="5717"/>
        <v>36.799999999999997</v>
      </c>
      <c r="AM2980" s="43">
        <f t="shared" si="5718"/>
        <v>0</v>
      </c>
      <c r="AN2980" s="2"/>
      <c r="AO2980" s="1"/>
      <c r="AP2980" s="1"/>
      <c r="AQ2980" s="1"/>
      <c r="AR2980" s="1"/>
      <c r="AS2980" s="1"/>
    </row>
    <row r="2981" ht="31.5">
      <c r="B2981" s="41" t="s">
        <v>855</v>
      </c>
      <c r="C2981" s="41" t="s">
        <v>117</v>
      </c>
      <c r="D2981" s="41" t="s">
        <v>446</v>
      </c>
      <c r="E2981" s="26" t="str">
        <f t="shared" si="5719"/>
        <v>0310</v>
      </c>
      <c r="F2981" s="41" t="s">
        <v>705</v>
      </c>
      <c r="G2981" s="41" t="s">
        <v>53</v>
      </c>
      <c r="H2981" s="42" t="s">
        <v>54</v>
      </c>
      <c r="I2981" s="43">
        <f t="shared" si="5785"/>
        <v>36.799999999999997</v>
      </c>
      <c r="J2981" s="43">
        <f t="shared" si="5786"/>
        <v>36.799999999999997</v>
      </c>
      <c r="K2981" s="43">
        <f t="shared" si="5787"/>
        <v>36.799999999999997</v>
      </c>
      <c r="L2981" s="43">
        <f t="shared" si="5788"/>
        <v>0</v>
      </c>
      <c r="M2981" s="43">
        <f t="shared" si="5789"/>
        <v>0</v>
      </c>
      <c r="N2981" s="43">
        <f t="shared" si="5790"/>
        <v>0</v>
      </c>
      <c r="O2981" s="43">
        <f t="shared" si="5791"/>
        <v>0</v>
      </c>
      <c r="P2981" s="43">
        <f t="shared" si="5792"/>
        <v>0</v>
      </c>
      <c r="Q2981" s="43">
        <f t="shared" si="5793"/>
        <v>0</v>
      </c>
      <c r="R2981" s="43">
        <f t="shared" si="5794"/>
        <v>0</v>
      </c>
      <c r="S2981" s="43">
        <f t="shared" si="5795"/>
        <v>0</v>
      </c>
      <c r="T2981" s="43">
        <f t="shared" si="5796"/>
        <v>0</v>
      </c>
      <c r="U2981" s="43">
        <v>0</v>
      </c>
      <c r="V2981" s="43">
        <f t="shared" si="5720"/>
        <v>36.799999999999997</v>
      </c>
      <c r="W2981" s="43">
        <f t="shared" si="5797"/>
        <v>0</v>
      </c>
      <c r="X2981" s="43">
        <f t="shared" si="5798"/>
        <v>0</v>
      </c>
      <c r="Y2981" s="43">
        <f t="shared" si="5799"/>
        <v>0</v>
      </c>
      <c r="Z2981" s="43">
        <f t="shared" si="5800"/>
        <v>0</v>
      </c>
      <c r="AA2981" s="43">
        <f t="shared" si="5801"/>
        <v>0</v>
      </c>
      <c r="AB2981" s="43">
        <f t="shared" si="5802"/>
        <v>36.799999999999997</v>
      </c>
      <c r="AC2981" s="44">
        <f t="shared" si="5803"/>
        <v>36.799999999999997</v>
      </c>
      <c r="AD2981" s="44">
        <f t="shared" si="5804"/>
        <v>36.799999999999997</v>
      </c>
      <c r="AE2981" s="45">
        <f t="shared" si="5716"/>
        <v>100</v>
      </c>
      <c r="AF2981" s="43">
        <f t="shared" si="5805"/>
        <v>36.799999999999997</v>
      </c>
      <c r="AG2981" s="43">
        <f t="shared" si="5806"/>
        <v>0</v>
      </c>
      <c r="AH2981" s="43">
        <f t="shared" si="5807"/>
        <v>0</v>
      </c>
      <c r="AI2981" s="43">
        <f t="shared" si="5808"/>
        <v>0</v>
      </c>
      <c r="AJ2981" s="43">
        <f t="shared" si="5809"/>
        <v>0</v>
      </c>
      <c r="AK2981" s="43">
        <f t="shared" si="5810"/>
        <v>0</v>
      </c>
      <c r="AL2981" s="43">
        <f t="shared" si="5717"/>
        <v>36.799999999999997</v>
      </c>
      <c r="AM2981" s="43">
        <f t="shared" si="5718"/>
        <v>0</v>
      </c>
      <c r="AN2981" s="2"/>
      <c r="AO2981" s="1"/>
      <c r="AP2981" s="1"/>
      <c r="AQ2981" s="1"/>
      <c r="AR2981" s="1"/>
      <c r="AS2981" s="1"/>
    </row>
    <row r="2982" ht="31.5">
      <c r="B2982" s="41" t="s">
        <v>855</v>
      </c>
      <c r="C2982" s="41" t="s">
        <v>117</v>
      </c>
      <c r="D2982" s="41" t="s">
        <v>446</v>
      </c>
      <c r="E2982" s="26" t="str">
        <f t="shared" si="5719"/>
        <v>0310</v>
      </c>
      <c r="F2982" s="41" t="s">
        <v>705</v>
      </c>
      <c r="G2982" s="41" t="s">
        <v>55</v>
      </c>
      <c r="H2982" s="42" t="s">
        <v>56</v>
      </c>
      <c r="I2982" s="43">
        <v>36.799999999999997</v>
      </c>
      <c r="J2982" s="43">
        <v>36.799999999999997</v>
      </c>
      <c r="K2982" s="43">
        <v>36.799999999999997</v>
      </c>
      <c r="L2982" s="43"/>
      <c r="M2982" s="43"/>
      <c r="N2982" s="43"/>
      <c r="O2982" s="43">
        <v>0</v>
      </c>
      <c r="P2982" s="43">
        <v>0</v>
      </c>
      <c r="Q2982" s="43">
        <v>0</v>
      </c>
      <c r="R2982" s="43">
        <v>0</v>
      </c>
      <c r="S2982" s="43">
        <v>0</v>
      </c>
      <c r="T2982" s="43">
        <v>0</v>
      </c>
      <c r="U2982" s="43">
        <v>0</v>
      </c>
      <c r="V2982" s="43">
        <f t="shared" si="5720"/>
        <v>36.799999999999997</v>
      </c>
      <c r="W2982" s="43"/>
      <c r="X2982" s="43"/>
      <c r="Y2982" s="43"/>
      <c r="Z2982" s="43"/>
      <c r="AA2982" s="43"/>
      <c r="AB2982" s="43">
        <v>36.799999999999997</v>
      </c>
      <c r="AC2982" s="44">
        <v>36.799999999999997</v>
      </c>
      <c r="AD2982" s="44">
        <v>36.799999999999997</v>
      </c>
      <c r="AE2982" s="45">
        <f t="shared" si="5716"/>
        <v>100</v>
      </c>
      <c r="AF2982" s="43">
        <v>36.799999999999997</v>
      </c>
      <c r="AG2982" s="43">
        <v>0</v>
      </c>
      <c r="AH2982" s="43">
        <v>0</v>
      </c>
      <c r="AI2982" s="43">
        <v>0</v>
      </c>
      <c r="AJ2982" s="43">
        <v>0</v>
      </c>
      <c r="AK2982" s="43">
        <v>0</v>
      </c>
      <c r="AL2982" s="43">
        <f t="shared" si="5717"/>
        <v>36.799999999999997</v>
      </c>
      <c r="AM2982" s="43">
        <f t="shared" si="5718"/>
        <v>0</v>
      </c>
      <c r="AN2982" s="19"/>
      <c r="AO2982" s="1"/>
      <c r="AP2982" s="1"/>
      <c r="AQ2982" s="1"/>
      <c r="AR2982" s="1"/>
      <c r="AS2982" s="1"/>
    </row>
    <row r="2983" ht="47.25">
      <c r="B2983" s="41" t="s">
        <v>855</v>
      </c>
      <c r="C2983" s="41" t="s">
        <v>117</v>
      </c>
      <c r="D2983" s="41" t="s">
        <v>446</v>
      </c>
      <c r="E2983" s="26" t="str">
        <f t="shared" si="5719"/>
        <v>0310</v>
      </c>
      <c r="F2983" s="41" t="s">
        <v>707</v>
      </c>
      <c r="G2983" s="41"/>
      <c r="H2983" s="42" t="s">
        <v>708</v>
      </c>
      <c r="I2983" s="43">
        <f t="shared" si="5785"/>
        <v>2939.8000000000002</v>
      </c>
      <c r="J2983" s="43">
        <f t="shared" si="5786"/>
        <v>3431.8000000000002</v>
      </c>
      <c r="K2983" s="43">
        <f t="shared" si="5787"/>
        <v>899.19999999999993</v>
      </c>
      <c r="L2983" s="43">
        <f t="shared" si="5788"/>
        <v>0</v>
      </c>
      <c r="M2983" s="43">
        <f t="shared" si="5789"/>
        <v>0</v>
      </c>
      <c r="N2983" s="43">
        <f t="shared" si="5790"/>
        <v>0</v>
      </c>
      <c r="O2983" s="43">
        <f t="shared" si="5791"/>
        <v>0</v>
      </c>
      <c r="P2983" s="43">
        <f t="shared" si="5792"/>
        <v>-24.891999999999999</v>
      </c>
      <c r="Q2983" s="43">
        <f t="shared" si="5793"/>
        <v>0</v>
      </c>
      <c r="R2983" s="43">
        <f t="shared" si="5794"/>
        <v>-114.608</v>
      </c>
      <c r="S2983" s="43">
        <f t="shared" si="5795"/>
        <v>0</v>
      </c>
      <c r="T2983" s="43">
        <f t="shared" si="5796"/>
        <v>0</v>
      </c>
      <c r="U2983" s="43">
        <v>0</v>
      </c>
      <c r="V2983" s="43">
        <f t="shared" si="5720"/>
        <v>2800.3000000000002</v>
      </c>
      <c r="W2983" s="43">
        <f t="shared" si="5797"/>
        <v>0</v>
      </c>
      <c r="X2983" s="43">
        <f t="shared" si="5798"/>
        <v>0</v>
      </c>
      <c r="Y2983" s="43">
        <f t="shared" si="5799"/>
        <v>0</v>
      </c>
      <c r="Z2983" s="43">
        <f t="shared" si="5800"/>
        <v>0</v>
      </c>
      <c r="AA2983" s="43">
        <f t="shared" si="5801"/>
        <v>0</v>
      </c>
      <c r="AB2983" s="43">
        <f t="shared" si="5802"/>
        <v>2179.3450899999998</v>
      </c>
      <c r="AC2983" s="44">
        <f t="shared" si="5803"/>
        <v>2278.5424000000003</v>
      </c>
      <c r="AD2983" s="44">
        <f t="shared" si="5804"/>
        <v>2278.5424000000003</v>
      </c>
      <c r="AE2983" s="45">
        <f t="shared" si="5716"/>
        <v>100</v>
      </c>
      <c r="AF2983" s="43">
        <f t="shared" si="5805"/>
        <v>2278.5424000000003</v>
      </c>
      <c r="AG2983" s="43">
        <f t="shared" si="5806"/>
        <v>0</v>
      </c>
      <c r="AH2983" s="43">
        <f t="shared" si="5807"/>
        <v>0</v>
      </c>
      <c r="AI2983" s="43">
        <f t="shared" si="5808"/>
        <v>0</v>
      </c>
      <c r="AJ2983" s="43">
        <f t="shared" si="5809"/>
        <v>0</v>
      </c>
      <c r="AK2983" s="43">
        <f t="shared" si="5810"/>
        <v>0</v>
      </c>
      <c r="AL2983" s="43">
        <f t="shared" si="5717"/>
        <v>2278.5424000000003</v>
      </c>
      <c r="AM2983" s="43">
        <f t="shared" si="5718"/>
        <v>521.75759999999991</v>
      </c>
      <c r="AN2983" s="2"/>
      <c r="AO2983" s="1"/>
      <c r="AP2983" s="1"/>
      <c r="AQ2983" s="1"/>
      <c r="AR2983" s="1"/>
      <c r="AS2983" s="1"/>
    </row>
    <row r="2984" ht="31.5">
      <c r="B2984" s="41" t="s">
        <v>855</v>
      </c>
      <c r="C2984" s="41" t="s">
        <v>117</v>
      </c>
      <c r="D2984" s="41" t="s">
        <v>446</v>
      </c>
      <c r="E2984" s="26" t="str">
        <f t="shared" si="5719"/>
        <v>0310</v>
      </c>
      <c r="F2984" s="41" t="s">
        <v>709</v>
      </c>
      <c r="G2984" s="41"/>
      <c r="H2984" s="42" t="s">
        <v>710</v>
      </c>
      <c r="I2984" s="43">
        <f t="shared" si="5785"/>
        <v>2939.8000000000002</v>
      </c>
      <c r="J2984" s="43">
        <f t="shared" si="5786"/>
        <v>3431.8000000000002</v>
      </c>
      <c r="K2984" s="43">
        <f t="shared" si="5787"/>
        <v>899.19999999999993</v>
      </c>
      <c r="L2984" s="43">
        <f t="shared" si="5788"/>
        <v>0</v>
      </c>
      <c r="M2984" s="43">
        <f t="shared" si="5789"/>
        <v>0</v>
      </c>
      <c r="N2984" s="43">
        <f t="shared" si="5790"/>
        <v>0</v>
      </c>
      <c r="O2984" s="43">
        <f t="shared" si="5791"/>
        <v>0</v>
      </c>
      <c r="P2984" s="43">
        <f t="shared" si="5792"/>
        <v>-24.891999999999999</v>
      </c>
      <c r="Q2984" s="43">
        <f t="shared" si="5793"/>
        <v>0</v>
      </c>
      <c r="R2984" s="43">
        <f t="shared" si="5794"/>
        <v>-114.608</v>
      </c>
      <c r="S2984" s="43">
        <f t="shared" si="5795"/>
        <v>0</v>
      </c>
      <c r="T2984" s="43">
        <f t="shared" si="5796"/>
        <v>0</v>
      </c>
      <c r="U2984" s="43">
        <v>0</v>
      </c>
      <c r="V2984" s="43">
        <f t="shared" si="5720"/>
        <v>2800.3000000000002</v>
      </c>
      <c r="W2984" s="43">
        <f t="shared" si="5797"/>
        <v>0</v>
      </c>
      <c r="X2984" s="43">
        <f t="shared" si="5798"/>
        <v>0</v>
      </c>
      <c r="Y2984" s="43">
        <f t="shared" si="5799"/>
        <v>0</v>
      </c>
      <c r="Z2984" s="43">
        <f t="shared" si="5800"/>
        <v>0</v>
      </c>
      <c r="AA2984" s="43">
        <f t="shared" si="5801"/>
        <v>0</v>
      </c>
      <c r="AB2984" s="43">
        <f t="shared" si="5802"/>
        <v>2179.3450899999998</v>
      </c>
      <c r="AC2984" s="44">
        <f t="shared" si="5803"/>
        <v>2278.5424000000003</v>
      </c>
      <c r="AD2984" s="44">
        <f t="shared" si="5804"/>
        <v>2278.5424000000003</v>
      </c>
      <c r="AE2984" s="45">
        <f t="shared" ref="AE2984:AE3047" si="5811">AD2984/AC2984*100</f>
        <v>100</v>
      </c>
      <c r="AF2984" s="43">
        <f t="shared" si="5805"/>
        <v>2278.5424000000003</v>
      </c>
      <c r="AG2984" s="43">
        <f t="shared" si="5806"/>
        <v>0</v>
      </c>
      <c r="AH2984" s="43">
        <f t="shared" si="5807"/>
        <v>0</v>
      </c>
      <c r="AI2984" s="43">
        <f t="shared" si="5808"/>
        <v>0</v>
      </c>
      <c r="AJ2984" s="43">
        <f t="shared" si="5809"/>
        <v>0</v>
      </c>
      <c r="AK2984" s="43">
        <f t="shared" si="5810"/>
        <v>0</v>
      </c>
      <c r="AL2984" s="43">
        <f t="shared" ref="AL2984:AL3047" si="5812">AF2984+AH2984+AK2984+AI2984+AJ2984+AG2984</f>
        <v>2278.5424000000003</v>
      </c>
      <c r="AM2984" s="43">
        <f t="shared" ref="AM2984:AM3047" si="5813">V2984-AL2984</f>
        <v>521.75759999999991</v>
      </c>
      <c r="AN2984" s="2"/>
      <c r="AR2984" s="1"/>
      <c r="AS2984" s="1"/>
    </row>
    <row r="2985" ht="63">
      <c r="B2985" s="41" t="s">
        <v>855</v>
      </c>
      <c r="C2985" s="41" t="s">
        <v>117</v>
      </c>
      <c r="D2985" s="41" t="s">
        <v>446</v>
      </c>
      <c r="E2985" s="26" t="str">
        <f t="shared" si="5719"/>
        <v>0310</v>
      </c>
      <c r="F2985" s="41" t="s">
        <v>711</v>
      </c>
      <c r="G2985" s="41"/>
      <c r="H2985" s="42" t="s">
        <v>712</v>
      </c>
      <c r="I2985" s="43">
        <f>I2986+I2988</f>
        <v>2939.8000000000002</v>
      </c>
      <c r="J2985" s="43">
        <f>J2986+J2988</f>
        <v>3431.8000000000002</v>
      </c>
      <c r="K2985" s="43">
        <f>K2986+K2988</f>
        <v>899.19999999999993</v>
      </c>
      <c r="L2985" s="43">
        <f>L2986+L2988</f>
        <v>0</v>
      </c>
      <c r="M2985" s="43">
        <f>M2986+M2988</f>
        <v>0</v>
      </c>
      <c r="N2985" s="43">
        <f>N2986+N2988</f>
        <v>0</v>
      </c>
      <c r="O2985" s="43">
        <f>O2986+O2988</f>
        <v>0</v>
      </c>
      <c r="P2985" s="43">
        <f>P2986+P2988</f>
        <v>-24.891999999999999</v>
      </c>
      <c r="Q2985" s="43">
        <f>Q2986+Q2988</f>
        <v>0</v>
      </c>
      <c r="R2985" s="43">
        <f>R2986+R2988</f>
        <v>-114.608</v>
      </c>
      <c r="S2985" s="43">
        <f>S2986+S2988</f>
        <v>0</v>
      </c>
      <c r="T2985" s="43">
        <f>T2986+T2988</f>
        <v>0</v>
      </c>
      <c r="U2985" s="43">
        <v>0</v>
      </c>
      <c r="V2985" s="43">
        <f t="shared" si="5720"/>
        <v>2800.3000000000002</v>
      </c>
      <c r="W2985" s="43">
        <f>W2986+W2988</f>
        <v>0</v>
      </c>
      <c r="X2985" s="43">
        <f>X2986+X2988</f>
        <v>0</v>
      </c>
      <c r="Y2985" s="43">
        <f>Y2986+Y2988</f>
        <v>0</v>
      </c>
      <c r="Z2985" s="43">
        <f>Z2986+Z2988</f>
        <v>0</v>
      </c>
      <c r="AA2985" s="43">
        <f>AA2986+AA2988</f>
        <v>0</v>
      </c>
      <c r="AB2985" s="43">
        <f>AB2986+AB2988</f>
        <v>2179.3450899999998</v>
      </c>
      <c r="AC2985" s="44">
        <f>AC2986+AC2988</f>
        <v>2278.5424000000003</v>
      </c>
      <c r="AD2985" s="44">
        <f>AD2986+AD2988</f>
        <v>2278.5424000000003</v>
      </c>
      <c r="AE2985" s="45">
        <f t="shared" si="5811"/>
        <v>100</v>
      </c>
      <c r="AF2985" s="43">
        <f>AF2986+AF2988</f>
        <v>2278.5424000000003</v>
      </c>
      <c r="AG2985" s="43">
        <f>AG2986+AG2988</f>
        <v>0</v>
      </c>
      <c r="AH2985" s="43">
        <f>AH2986+AH2988</f>
        <v>0</v>
      </c>
      <c r="AI2985" s="43">
        <f>AI2986+AI2988</f>
        <v>0</v>
      </c>
      <c r="AJ2985" s="43">
        <f>AJ2986+AJ2988</f>
        <v>0</v>
      </c>
      <c r="AK2985" s="43">
        <f>AK2986+AK2988</f>
        <v>0</v>
      </c>
      <c r="AL2985" s="43">
        <f t="shared" si="5812"/>
        <v>2278.5424000000003</v>
      </c>
      <c r="AM2985" s="43">
        <f t="shared" si="5813"/>
        <v>521.75759999999991</v>
      </c>
      <c r="AN2985" s="2"/>
      <c r="AO2985" s="1"/>
      <c r="AP2985" s="1"/>
      <c r="AQ2985" s="1"/>
      <c r="AR2985" s="1"/>
      <c r="AS2985" s="1"/>
    </row>
    <row r="2986" ht="31.5">
      <c r="B2986" s="41" t="s">
        <v>855</v>
      </c>
      <c r="C2986" s="41" t="s">
        <v>117</v>
      </c>
      <c r="D2986" s="41" t="s">
        <v>446</v>
      </c>
      <c r="E2986" s="26" t="str">
        <f t="shared" si="5719"/>
        <v>0310</v>
      </c>
      <c r="F2986" s="41" t="s">
        <v>711</v>
      </c>
      <c r="G2986" s="41" t="s">
        <v>53</v>
      </c>
      <c r="H2986" s="42" t="s">
        <v>54</v>
      </c>
      <c r="I2986" s="43">
        <f>I2987</f>
        <v>2810.4000000000001</v>
      </c>
      <c r="J2986" s="43">
        <f>J2987</f>
        <v>3302.4000000000001</v>
      </c>
      <c r="K2986" s="43">
        <f>K2987</f>
        <v>769.79999999999995</v>
      </c>
      <c r="L2986" s="43">
        <f>L2987</f>
        <v>0</v>
      </c>
      <c r="M2986" s="43">
        <f>M2987</f>
        <v>0</v>
      </c>
      <c r="N2986" s="43">
        <f>N2987</f>
        <v>0</v>
      </c>
      <c r="O2986" s="43">
        <f>O2987</f>
        <v>0</v>
      </c>
      <c r="P2986" s="43">
        <f>P2987</f>
        <v>-24.891999999999999</v>
      </c>
      <c r="Q2986" s="43">
        <f>Q2987</f>
        <v>0</v>
      </c>
      <c r="R2986" s="43">
        <f>R2987</f>
        <v>-114.608</v>
      </c>
      <c r="S2986" s="43">
        <f>S2987</f>
        <v>0</v>
      </c>
      <c r="T2986" s="43">
        <f>T2987</f>
        <v>0</v>
      </c>
      <c r="U2986" s="43">
        <v>0</v>
      </c>
      <c r="V2986" s="43">
        <f t="shared" si="5720"/>
        <v>2670.9000000000001</v>
      </c>
      <c r="W2986" s="43">
        <f>W2987</f>
        <v>0</v>
      </c>
      <c r="X2986" s="43">
        <f>X2987</f>
        <v>0</v>
      </c>
      <c r="Y2986" s="43">
        <f>Y2987</f>
        <v>0</v>
      </c>
      <c r="Z2986" s="43">
        <f>Z2987</f>
        <v>0</v>
      </c>
      <c r="AA2986" s="43">
        <f>AA2987</f>
        <v>0</v>
      </c>
      <c r="AB2986" s="43">
        <f>AB2987</f>
        <v>1994.3580899999999</v>
      </c>
      <c r="AC2986" s="44">
        <f>AC2987</f>
        <v>2093.5554000000002</v>
      </c>
      <c r="AD2986" s="44">
        <f>AD2987</f>
        <v>2093.5554000000002</v>
      </c>
      <c r="AE2986" s="45">
        <f t="shared" si="5811"/>
        <v>100</v>
      </c>
      <c r="AF2986" s="43">
        <f>AF2987</f>
        <v>2093.5554000000002</v>
      </c>
      <c r="AG2986" s="43">
        <f>AG2987</f>
        <v>0</v>
      </c>
      <c r="AH2986" s="43">
        <f>AH2987</f>
        <v>0</v>
      </c>
      <c r="AI2986" s="43">
        <f>AI2987</f>
        <v>0</v>
      </c>
      <c r="AJ2986" s="43">
        <f>AJ2987</f>
        <v>0</v>
      </c>
      <c r="AK2986" s="43">
        <f>AK2987</f>
        <v>0</v>
      </c>
      <c r="AL2986" s="43">
        <f t="shared" si="5812"/>
        <v>2093.5554000000002</v>
      </c>
      <c r="AM2986" s="43">
        <f t="shared" si="5813"/>
        <v>577.3445999999999</v>
      </c>
      <c r="AN2986" s="2"/>
      <c r="AR2986" s="1"/>
      <c r="AS2986" s="1"/>
    </row>
    <row r="2987" ht="31.5">
      <c r="B2987" s="41" t="s">
        <v>855</v>
      </c>
      <c r="C2987" s="41" t="s">
        <v>117</v>
      </c>
      <c r="D2987" s="41" t="s">
        <v>446</v>
      </c>
      <c r="E2987" s="26" t="str">
        <f t="shared" si="5719"/>
        <v>0310</v>
      </c>
      <c r="F2987" s="41" t="s">
        <v>711</v>
      </c>
      <c r="G2987" s="41" t="s">
        <v>55</v>
      </c>
      <c r="H2987" s="42" t="s">
        <v>56</v>
      </c>
      <c r="I2987" s="43">
        <v>2810.4000000000001</v>
      </c>
      <c r="J2987" s="43">
        <v>3302.4000000000001</v>
      </c>
      <c r="K2987" s="43">
        <v>769.79999999999995</v>
      </c>
      <c r="L2987" s="43"/>
      <c r="M2987" s="43"/>
      <c r="N2987" s="43"/>
      <c r="O2987" s="43">
        <v>0</v>
      </c>
      <c r="P2987" s="43">
        <v>-24.891999999999999</v>
      </c>
      <c r="Q2987" s="43">
        <v>0</v>
      </c>
      <c r="R2987" s="43">
        <v>-114.608</v>
      </c>
      <c r="S2987" s="43">
        <v>0</v>
      </c>
      <c r="T2987" s="43">
        <v>0</v>
      </c>
      <c r="U2987" s="43">
        <v>0</v>
      </c>
      <c r="V2987" s="43">
        <f t="shared" si="5720"/>
        <v>2670.9000000000001</v>
      </c>
      <c r="W2987" s="43"/>
      <c r="X2987" s="43"/>
      <c r="Y2987" s="43"/>
      <c r="Z2987" s="43"/>
      <c r="AA2987" s="43"/>
      <c r="AB2987" s="43">
        <v>1994.3580899999999</v>
      </c>
      <c r="AC2987" s="44">
        <v>2093.5554000000002</v>
      </c>
      <c r="AD2987" s="44">
        <v>2093.5554000000002</v>
      </c>
      <c r="AE2987" s="45">
        <f t="shared" si="5811"/>
        <v>100</v>
      </c>
      <c r="AF2987" s="43">
        <v>2093.5554000000002</v>
      </c>
      <c r="AG2987" s="43">
        <v>0</v>
      </c>
      <c r="AH2987" s="43">
        <v>0</v>
      </c>
      <c r="AI2987" s="43">
        <v>0</v>
      </c>
      <c r="AJ2987" s="43">
        <v>0</v>
      </c>
      <c r="AK2987" s="43">
        <v>0</v>
      </c>
      <c r="AL2987" s="43">
        <f t="shared" si="5812"/>
        <v>2093.5554000000002</v>
      </c>
      <c r="AM2987" s="43">
        <f t="shared" si="5813"/>
        <v>577.3445999999999</v>
      </c>
      <c r="AN2987" s="19"/>
      <c r="AO2987" s="1"/>
      <c r="AP2987" s="1"/>
      <c r="AQ2987" s="1"/>
      <c r="AR2987" s="1"/>
      <c r="AS2987" s="1"/>
    </row>
    <row r="2988">
      <c r="B2988" s="41" t="s">
        <v>855</v>
      </c>
      <c r="C2988" s="41" t="s">
        <v>117</v>
      </c>
      <c r="D2988" s="41" t="s">
        <v>446</v>
      </c>
      <c r="E2988" s="26" t="str">
        <f t="shared" si="5719"/>
        <v>0310</v>
      </c>
      <c r="F2988" s="41" t="s">
        <v>711</v>
      </c>
      <c r="G2988" s="41" t="s">
        <v>59</v>
      </c>
      <c r="H2988" s="42" t="s">
        <v>60</v>
      </c>
      <c r="I2988" s="43">
        <f>I2989</f>
        <v>129.40000000000001</v>
      </c>
      <c r="J2988" s="43">
        <f>J2989</f>
        <v>129.40000000000001</v>
      </c>
      <c r="K2988" s="43">
        <f>K2989</f>
        <v>129.40000000000001</v>
      </c>
      <c r="L2988" s="43">
        <f>L2989</f>
        <v>0</v>
      </c>
      <c r="M2988" s="43">
        <f>M2989</f>
        <v>0</v>
      </c>
      <c r="N2988" s="43">
        <f>N2989</f>
        <v>0</v>
      </c>
      <c r="O2988" s="43">
        <f>O2989</f>
        <v>0</v>
      </c>
      <c r="P2988" s="43">
        <f>P2989</f>
        <v>0</v>
      </c>
      <c r="Q2988" s="43">
        <f>Q2989</f>
        <v>0</v>
      </c>
      <c r="R2988" s="43">
        <f>R2989</f>
        <v>0</v>
      </c>
      <c r="S2988" s="43">
        <f>S2989</f>
        <v>0</v>
      </c>
      <c r="T2988" s="43">
        <f>T2989</f>
        <v>0</v>
      </c>
      <c r="U2988" s="43">
        <v>0</v>
      </c>
      <c r="V2988" s="43">
        <f t="shared" si="5720"/>
        <v>129.40000000000001</v>
      </c>
      <c r="W2988" s="43">
        <f>W2989</f>
        <v>0</v>
      </c>
      <c r="X2988" s="43">
        <f>X2989</f>
        <v>0</v>
      </c>
      <c r="Y2988" s="43">
        <f>Y2989</f>
        <v>0</v>
      </c>
      <c r="Z2988" s="43">
        <f>Z2989</f>
        <v>0</v>
      </c>
      <c r="AA2988" s="43">
        <f>AA2989</f>
        <v>0</v>
      </c>
      <c r="AB2988" s="43">
        <f>AB2989</f>
        <v>184.98699999999999</v>
      </c>
      <c r="AC2988" s="44">
        <f>AC2989</f>
        <v>184.98699999999999</v>
      </c>
      <c r="AD2988" s="44">
        <f>AD2989</f>
        <v>184.98699999999999</v>
      </c>
      <c r="AE2988" s="45">
        <f t="shared" si="5811"/>
        <v>100</v>
      </c>
      <c r="AF2988" s="43">
        <f>AF2989</f>
        <v>184.98699999999999</v>
      </c>
      <c r="AG2988" s="43">
        <f>AG2989</f>
        <v>0</v>
      </c>
      <c r="AH2988" s="43">
        <f>AH2989</f>
        <v>0</v>
      </c>
      <c r="AI2988" s="43">
        <f>AI2989</f>
        <v>0</v>
      </c>
      <c r="AJ2988" s="43">
        <f>AJ2989</f>
        <v>0</v>
      </c>
      <c r="AK2988" s="43">
        <f>AK2989</f>
        <v>0</v>
      </c>
      <c r="AL2988" s="43">
        <f t="shared" si="5812"/>
        <v>184.98699999999999</v>
      </c>
      <c r="AM2988" s="43">
        <f t="shared" si="5813"/>
        <v>-55.586999999999989</v>
      </c>
      <c r="AN2988" s="2"/>
      <c r="AO2988" s="1"/>
      <c r="AP2988" s="1"/>
      <c r="AQ2988" s="1"/>
      <c r="AR2988" s="1"/>
      <c r="AS2988" s="1"/>
    </row>
    <row r="2989">
      <c r="B2989" s="41" t="s">
        <v>855</v>
      </c>
      <c r="C2989" s="41" t="s">
        <v>117</v>
      </c>
      <c r="D2989" s="41" t="s">
        <v>446</v>
      </c>
      <c r="E2989" s="26" t="str">
        <f t="shared" si="5719"/>
        <v>0310</v>
      </c>
      <c r="F2989" s="41" t="s">
        <v>711</v>
      </c>
      <c r="G2989" s="41" t="s">
        <v>63</v>
      </c>
      <c r="H2989" s="42" t="s">
        <v>64</v>
      </c>
      <c r="I2989" s="43">
        <v>129.40000000000001</v>
      </c>
      <c r="J2989" s="43">
        <v>129.40000000000001</v>
      </c>
      <c r="K2989" s="43">
        <v>129.40000000000001</v>
      </c>
      <c r="L2989" s="43"/>
      <c r="M2989" s="43"/>
      <c r="N2989" s="43"/>
      <c r="O2989" s="43">
        <v>0</v>
      </c>
      <c r="P2989" s="43">
        <v>0</v>
      </c>
      <c r="Q2989" s="43">
        <v>0</v>
      </c>
      <c r="R2989" s="43">
        <v>0</v>
      </c>
      <c r="S2989" s="43">
        <v>0</v>
      </c>
      <c r="T2989" s="43">
        <v>0</v>
      </c>
      <c r="U2989" s="43">
        <v>0</v>
      </c>
      <c r="V2989" s="43">
        <f t="shared" si="5720"/>
        <v>129.40000000000001</v>
      </c>
      <c r="W2989" s="43"/>
      <c r="X2989" s="43"/>
      <c r="Y2989" s="43"/>
      <c r="Z2989" s="43"/>
      <c r="AA2989" s="43"/>
      <c r="AB2989" s="43">
        <v>184.98699999999999</v>
      </c>
      <c r="AC2989" s="44">
        <v>184.98699999999999</v>
      </c>
      <c r="AD2989" s="44">
        <v>184.98699999999999</v>
      </c>
      <c r="AE2989" s="45">
        <f t="shared" si="5811"/>
        <v>100</v>
      </c>
      <c r="AF2989" s="43">
        <v>184.98699999999999</v>
      </c>
      <c r="AG2989" s="43">
        <v>0</v>
      </c>
      <c r="AH2989" s="43">
        <v>0</v>
      </c>
      <c r="AI2989" s="43">
        <v>0</v>
      </c>
      <c r="AJ2989" s="43">
        <v>0</v>
      </c>
      <c r="AK2989" s="43">
        <v>0</v>
      </c>
      <c r="AL2989" s="43">
        <f t="shared" si="5812"/>
        <v>184.98699999999999</v>
      </c>
      <c r="AM2989" s="43">
        <f t="shared" si="5813"/>
        <v>-55.586999999999989</v>
      </c>
      <c r="AN2989" s="19"/>
      <c r="AO2989" s="1"/>
      <c r="AP2989" s="1"/>
      <c r="AQ2989" s="1"/>
      <c r="AR2989" s="1"/>
      <c r="AS2989" s="1"/>
    </row>
    <row r="2990" s="33" customFormat="1" ht="31.5">
      <c r="B2990" s="34" t="s">
        <v>855</v>
      </c>
      <c r="C2990" s="34" t="s">
        <v>117</v>
      </c>
      <c r="D2990" s="34" t="s">
        <v>200</v>
      </c>
      <c r="E2990" s="35" t="str">
        <f t="shared" si="5719"/>
        <v>0314</v>
      </c>
      <c r="F2990" s="34"/>
      <c r="G2990" s="34"/>
      <c r="H2990" s="36" t="s">
        <v>201</v>
      </c>
      <c r="I2990" s="37">
        <f t="shared" ref="I2990:I2991" si="5814">I2991</f>
        <v>1225.8</v>
      </c>
      <c r="J2990" s="37">
        <f t="shared" ref="J2990:J2991" si="5815">J2991</f>
        <v>1260.8</v>
      </c>
      <c r="K2990" s="37">
        <f t="shared" ref="K2990:K2991" si="5816">K2991</f>
        <v>1260.8</v>
      </c>
      <c r="L2990" s="37">
        <f t="shared" ref="L2990:L2991" si="5817">L2991</f>
        <v>0</v>
      </c>
      <c r="M2990" s="37">
        <f t="shared" ref="M2990:M2991" si="5818">M2991</f>
        <v>0</v>
      </c>
      <c r="N2990" s="37">
        <f t="shared" ref="N2990:N2991" si="5819">N2991</f>
        <v>0</v>
      </c>
      <c r="O2990" s="37">
        <f t="shared" ref="O2990:O2991" si="5820">O2991</f>
        <v>0</v>
      </c>
      <c r="P2990" s="37">
        <f t="shared" ref="P2990:P2991" si="5821">P2991</f>
        <v>0</v>
      </c>
      <c r="Q2990" s="37">
        <f t="shared" ref="Q2990:Q2991" si="5822">Q2991</f>
        <v>0</v>
      </c>
      <c r="R2990" s="37">
        <f t="shared" ref="R2990:R2991" si="5823">R2991</f>
        <v>0</v>
      </c>
      <c r="S2990" s="37">
        <f t="shared" ref="S2990:S2991" si="5824">S2991</f>
        <v>0</v>
      </c>
      <c r="T2990" s="37">
        <f t="shared" ref="T2990:T2991" si="5825">T2991</f>
        <v>0</v>
      </c>
      <c r="U2990" s="37">
        <v>0</v>
      </c>
      <c r="V2990" s="37">
        <f t="shared" si="5720"/>
        <v>1225.8</v>
      </c>
      <c r="W2990" s="37">
        <f t="shared" ref="W2990:W2991" si="5826">W2991</f>
        <v>0</v>
      </c>
      <c r="X2990" s="37">
        <f t="shared" ref="X2990:X2991" si="5827">X2991</f>
        <v>0</v>
      </c>
      <c r="Y2990" s="37">
        <f t="shared" ref="Y2990:Y2991" si="5828">Y2991</f>
        <v>0</v>
      </c>
      <c r="Z2990" s="37">
        <f t="shared" ref="Z2990:Z2991" si="5829">Z2991</f>
        <v>0</v>
      </c>
      <c r="AA2990" s="37">
        <f t="shared" ref="AA2990:AA2991" si="5830">AA2991</f>
        <v>0</v>
      </c>
      <c r="AB2990" s="43">
        <f t="shared" ref="AB2990:AB2991" si="5831">AB2991</f>
        <v>1032.67669</v>
      </c>
      <c r="AC2990" s="38">
        <f t="shared" ref="AC2990:AC2991" si="5832">AC2991</f>
        <v>1329</v>
      </c>
      <c r="AD2990" s="44">
        <f t="shared" ref="AD2990:AD2991" si="5833">AD2991</f>
        <v>1327.18352</v>
      </c>
      <c r="AE2990" s="39">
        <f t="shared" si="5811"/>
        <v>99.86331978931527</v>
      </c>
      <c r="AF2990" s="37">
        <f t="shared" ref="AF2990:AF2991" si="5834">AF2991</f>
        <v>1329</v>
      </c>
      <c r="AG2990" s="37">
        <f t="shared" ref="AG2990:AG2991" si="5835">AG2991</f>
        <v>0</v>
      </c>
      <c r="AH2990" s="37">
        <f t="shared" ref="AH2990:AH2991" si="5836">AH2991</f>
        <v>0</v>
      </c>
      <c r="AI2990" s="37">
        <f t="shared" ref="AI2990:AI2991" si="5837">AI2991</f>
        <v>0</v>
      </c>
      <c r="AJ2990" s="37">
        <f t="shared" ref="AJ2990:AJ2991" si="5838">AJ2991</f>
        <v>0</v>
      </c>
      <c r="AK2990" s="37">
        <f t="shared" ref="AK2990:AK2991" si="5839">AK2991</f>
        <v>0</v>
      </c>
      <c r="AL2990" s="37">
        <f t="shared" si="5812"/>
        <v>1329</v>
      </c>
      <c r="AM2990" s="37">
        <f t="shared" si="5813"/>
        <v>-103.20000000000005</v>
      </c>
      <c r="AN2990" s="40"/>
      <c r="AO2990" s="33"/>
      <c r="AP2990" s="33"/>
      <c r="AQ2990" s="33"/>
      <c r="AR2990" s="33"/>
      <c r="AS2990" s="33"/>
    </row>
    <row r="2991" ht="31.5">
      <c r="B2991" s="41" t="s">
        <v>855</v>
      </c>
      <c r="C2991" s="41" t="s">
        <v>117</v>
      </c>
      <c r="D2991" s="41" t="s">
        <v>200</v>
      </c>
      <c r="E2991" s="26" t="str">
        <f t="shared" ref="E2991:E3054" si="5840">CONCATENATE(C2991,D2991)</f>
        <v>0314</v>
      </c>
      <c r="F2991" s="41" t="s">
        <v>81</v>
      </c>
      <c r="G2991" s="41"/>
      <c r="H2991" s="42" t="s">
        <v>82</v>
      </c>
      <c r="I2991" s="43">
        <f t="shared" si="5814"/>
        <v>1225.8</v>
      </c>
      <c r="J2991" s="43">
        <f t="shared" si="5815"/>
        <v>1260.8</v>
      </c>
      <c r="K2991" s="43">
        <f t="shared" si="5816"/>
        <v>1260.8</v>
      </c>
      <c r="L2991" s="43">
        <f t="shared" si="5817"/>
        <v>0</v>
      </c>
      <c r="M2991" s="43">
        <f t="shared" si="5818"/>
        <v>0</v>
      </c>
      <c r="N2991" s="43">
        <f t="shared" si="5819"/>
        <v>0</v>
      </c>
      <c r="O2991" s="43">
        <f t="shared" si="5820"/>
        <v>0</v>
      </c>
      <c r="P2991" s="43">
        <f t="shared" si="5821"/>
        <v>0</v>
      </c>
      <c r="Q2991" s="43">
        <f t="shared" si="5822"/>
        <v>0</v>
      </c>
      <c r="R2991" s="43">
        <f t="shared" si="5823"/>
        <v>0</v>
      </c>
      <c r="S2991" s="43">
        <f t="shared" si="5824"/>
        <v>0</v>
      </c>
      <c r="T2991" s="43">
        <f t="shared" si="5825"/>
        <v>0</v>
      </c>
      <c r="U2991" s="43">
        <v>0</v>
      </c>
      <c r="V2991" s="43">
        <f t="shared" ref="V2991:V3054" si="5841">I2991+L2991+U2991+T2991+S2991+R2991+Q2991+P2991+O2991</f>
        <v>1225.8</v>
      </c>
      <c r="W2991" s="43">
        <f t="shared" si="5826"/>
        <v>0</v>
      </c>
      <c r="X2991" s="43">
        <f t="shared" si="5827"/>
        <v>0</v>
      </c>
      <c r="Y2991" s="43">
        <f t="shared" si="5828"/>
        <v>0</v>
      </c>
      <c r="Z2991" s="43">
        <f t="shared" si="5829"/>
        <v>0</v>
      </c>
      <c r="AA2991" s="43">
        <f t="shared" si="5830"/>
        <v>0</v>
      </c>
      <c r="AB2991" s="43">
        <f t="shared" si="5831"/>
        <v>1032.67669</v>
      </c>
      <c r="AC2991" s="44">
        <f t="shared" si="5832"/>
        <v>1329</v>
      </c>
      <c r="AD2991" s="44">
        <f t="shared" si="5833"/>
        <v>1327.18352</v>
      </c>
      <c r="AE2991" s="45">
        <f t="shared" si="5811"/>
        <v>99.86331978931527</v>
      </c>
      <c r="AF2991" s="43">
        <f t="shared" si="5834"/>
        <v>1329</v>
      </c>
      <c r="AG2991" s="43">
        <f t="shared" si="5835"/>
        <v>0</v>
      </c>
      <c r="AH2991" s="43">
        <f t="shared" si="5836"/>
        <v>0</v>
      </c>
      <c r="AI2991" s="43">
        <f t="shared" si="5837"/>
        <v>0</v>
      </c>
      <c r="AJ2991" s="43">
        <f t="shared" si="5838"/>
        <v>0</v>
      </c>
      <c r="AK2991" s="43">
        <f t="shared" si="5839"/>
        <v>0</v>
      </c>
      <c r="AL2991" s="43">
        <f t="shared" si="5812"/>
        <v>1329</v>
      </c>
      <c r="AM2991" s="43">
        <f t="shared" si="5813"/>
        <v>-103.20000000000005</v>
      </c>
      <c r="AN2991" s="2"/>
      <c r="AO2991" s="1"/>
      <c r="AP2991" s="1"/>
      <c r="AQ2991" s="1"/>
      <c r="AR2991" s="1"/>
      <c r="AS2991" s="1"/>
    </row>
    <row r="2992">
      <c r="B2992" s="41" t="s">
        <v>855</v>
      </c>
      <c r="C2992" s="41" t="s">
        <v>117</v>
      </c>
      <c r="D2992" s="41" t="s">
        <v>200</v>
      </c>
      <c r="E2992" s="26" t="str">
        <f t="shared" si="5840"/>
        <v>0314</v>
      </c>
      <c r="F2992" s="41" t="s">
        <v>83</v>
      </c>
      <c r="G2992" s="41"/>
      <c r="H2992" s="42" t="s">
        <v>84</v>
      </c>
      <c r="I2992" s="43">
        <f>I2996+I2999+I2993</f>
        <v>1225.8</v>
      </c>
      <c r="J2992" s="43">
        <f>J2996+J2999+J2993</f>
        <v>1260.8</v>
      </c>
      <c r="K2992" s="43">
        <f>K2996+K2999+K2993</f>
        <v>1260.8</v>
      </c>
      <c r="L2992" s="43">
        <f>L2996+L2999+L2993</f>
        <v>0</v>
      </c>
      <c r="M2992" s="43">
        <f>M2996+M2999+M2993</f>
        <v>0</v>
      </c>
      <c r="N2992" s="43">
        <f>N2996+N2999+N2993</f>
        <v>0</v>
      </c>
      <c r="O2992" s="43">
        <f>O2996+O2999+O2993</f>
        <v>0</v>
      </c>
      <c r="P2992" s="43">
        <f>P2996+P2999+P2993</f>
        <v>0</v>
      </c>
      <c r="Q2992" s="43">
        <f>Q2996+Q2999+Q2993</f>
        <v>0</v>
      </c>
      <c r="R2992" s="43">
        <f>R2996+R2999+R2993</f>
        <v>0</v>
      </c>
      <c r="S2992" s="43">
        <f>S2996+S2999+S2993</f>
        <v>0</v>
      </c>
      <c r="T2992" s="43">
        <f>T2996+T2999+T2993</f>
        <v>0</v>
      </c>
      <c r="U2992" s="43">
        <v>0</v>
      </c>
      <c r="V2992" s="43">
        <f t="shared" si="5841"/>
        <v>1225.8</v>
      </c>
      <c r="W2992" s="43">
        <f>W2996+W2999+W2993</f>
        <v>0</v>
      </c>
      <c r="X2992" s="43">
        <f>X2996+X2999+X2993</f>
        <v>0</v>
      </c>
      <c r="Y2992" s="43">
        <f>Y2996+Y2999+Y2993</f>
        <v>0</v>
      </c>
      <c r="Z2992" s="43">
        <f>Z2996+Z2999+Z2993</f>
        <v>0</v>
      </c>
      <c r="AA2992" s="43">
        <f>AA2996+AA2999+AA2993</f>
        <v>0</v>
      </c>
      <c r="AB2992" s="43">
        <f>AB2996+AB2999+AB2993</f>
        <v>1032.67669</v>
      </c>
      <c r="AC2992" s="44">
        <f>AC2996+AC2999+AC2993</f>
        <v>1329</v>
      </c>
      <c r="AD2992" s="44">
        <f>AD2996+AD2999+AD2993</f>
        <v>1327.18352</v>
      </c>
      <c r="AE2992" s="45">
        <f t="shared" si="5811"/>
        <v>99.86331978931527</v>
      </c>
      <c r="AF2992" s="43">
        <f>AF2996+AF2999+AF2993</f>
        <v>1329</v>
      </c>
      <c r="AG2992" s="43">
        <f>AG2996+AG2999+AG2993</f>
        <v>0</v>
      </c>
      <c r="AH2992" s="43">
        <f>AH2996+AH2999+AH2993</f>
        <v>0</v>
      </c>
      <c r="AI2992" s="43">
        <f>AI2996+AI2999+AI2993</f>
        <v>0</v>
      </c>
      <c r="AJ2992" s="43">
        <f>AJ2996+AJ2999+AJ2993</f>
        <v>0</v>
      </c>
      <c r="AK2992" s="43">
        <f>AK2996+AK2999+AK2993</f>
        <v>0</v>
      </c>
      <c r="AL2992" s="43">
        <f t="shared" si="5812"/>
        <v>1329</v>
      </c>
      <c r="AM2992" s="43">
        <f t="shared" si="5813"/>
        <v>-103.20000000000005</v>
      </c>
      <c r="AN2992" s="2"/>
      <c r="AR2992" s="1"/>
      <c r="AS2992" s="1"/>
    </row>
    <row r="2993" ht="63" hidden="1">
      <c r="B2993" s="41" t="s">
        <v>855</v>
      </c>
      <c r="C2993" s="41" t="s">
        <v>117</v>
      </c>
      <c r="D2993" s="41" t="s">
        <v>200</v>
      </c>
      <c r="E2993" s="26" t="str">
        <f t="shared" si="5840"/>
        <v>0314</v>
      </c>
      <c r="F2993" s="41" t="s">
        <v>202</v>
      </c>
      <c r="G2993" s="41"/>
      <c r="H2993" s="42" t="s">
        <v>203</v>
      </c>
      <c r="I2993" s="43">
        <f t="shared" ref="I2993:I2997" si="5842">I2994</f>
        <v>0</v>
      </c>
      <c r="J2993" s="43">
        <f t="shared" ref="J2993:J2997" si="5843">J2994</f>
        <v>0</v>
      </c>
      <c r="K2993" s="43">
        <f t="shared" ref="K2993:K2997" si="5844">K2994</f>
        <v>0</v>
      </c>
      <c r="L2993" s="43">
        <f t="shared" ref="L2993:L2997" si="5845">L2994</f>
        <v>0</v>
      </c>
      <c r="M2993" s="43">
        <f t="shared" ref="M2993:M2997" si="5846">M2994</f>
        <v>0</v>
      </c>
      <c r="N2993" s="43">
        <f t="shared" ref="N2993:N2997" si="5847">N2994</f>
        <v>0</v>
      </c>
      <c r="O2993" s="43">
        <f t="shared" ref="O2993:O2997" si="5848">O2994</f>
        <v>0</v>
      </c>
      <c r="P2993" s="43">
        <f t="shared" ref="P2993:P2997" si="5849">P2994</f>
        <v>0</v>
      </c>
      <c r="Q2993" s="43">
        <f t="shared" ref="Q2993:Q2997" si="5850">Q2994</f>
        <v>0</v>
      </c>
      <c r="R2993" s="43">
        <f t="shared" ref="R2993:R2997" si="5851">R2994</f>
        <v>0</v>
      </c>
      <c r="S2993" s="43">
        <f t="shared" ref="S2993:S2997" si="5852">S2994</f>
        <v>0</v>
      </c>
      <c r="T2993" s="43">
        <f t="shared" ref="T2993:T2997" si="5853">T2994</f>
        <v>0</v>
      </c>
      <c r="U2993" s="43">
        <v>0</v>
      </c>
      <c r="V2993" s="43">
        <f t="shared" si="5841"/>
        <v>0</v>
      </c>
      <c r="W2993" s="43">
        <f t="shared" ref="W2993:W2997" si="5854">W2994</f>
        <v>0</v>
      </c>
      <c r="X2993" s="43">
        <f t="shared" ref="X2993:X2997" si="5855">X2994</f>
        <v>0</v>
      </c>
      <c r="Y2993" s="43">
        <f t="shared" ref="Y2993:Y2997" si="5856">Y2994</f>
        <v>0</v>
      </c>
      <c r="Z2993" s="43">
        <f t="shared" ref="Z2993:Z2997" si="5857">Z2994</f>
        <v>0</v>
      </c>
      <c r="AA2993" s="43">
        <f t="shared" ref="AA2993:AA2997" si="5858">AA2994</f>
        <v>0</v>
      </c>
      <c r="AB2993" s="43">
        <f t="shared" ref="AB2993:AB2997" si="5859">AB2994</f>
        <v>0</v>
      </c>
      <c r="AC2993" s="44">
        <f t="shared" ref="AC2993:AC2997" si="5860">AC2994</f>
        <v>0</v>
      </c>
      <c r="AD2993" s="44">
        <f t="shared" ref="AD2993:AD2997" si="5861">AD2994</f>
        <v>0</v>
      </c>
      <c r="AE2993" s="45" t="e">
        <f t="shared" si="5811"/>
        <v>#DIV/0!</v>
      </c>
      <c r="AF2993" s="46">
        <f t="shared" ref="AF2993:AF2997" si="5862">AF2994</f>
        <v>0</v>
      </c>
      <c r="AG2993" s="46">
        <f t="shared" ref="AG2993:AG2997" si="5863">AG2994</f>
        <v>0</v>
      </c>
      <c r="AH2993" s="47">
        <f t="shared" ref="AH2993:AH2997" si="5864">AH2994</f>
        <v>0</v>
      </c>
      <c r="AI2993" s="47">
        <f t="shared" ref="AI2993:AI2997" si="5865">AI2994</f>
        <v>0</v>
      </c>
      <c r="AJ2993" s="47">
        <f t="shared" ref="AJ2993:AJ2997" si="5866">AJ2994</f>
        <v>0</v>
      </c>
      <c r="AK2993" s="47">
        <f t="shared" ref="AK2993:AK2997" si="5867">AK2994</f>
        <v>0</v>
      </c>
      <c r="AL2993" s="47">
        <f t="shared" si="5812"/>
        <v>0</v>
      </c>
      <c r="AM2993" s="47">
        <f t="shared" si="5813"/>
        <v>0</v>
      </c>
      <c r="AN2993" s="48" t="s">
        <v>36</v>
      </c>
      <c r="AO2993" s="1"/>
      <c r="AP2993" s="1"/>
      <c r="AQ2993" s="1"/>
      <c r="AR2993" s="1"/>
      <c r="AS2993" s="1"/>
    </row>
    <row r="2994" ht="31.5" hidden="1">
      <c r="B2994" s="41" t="s">
        <v>855</v>
      </c>
      <c r="C2994" s="41" t="s">
        <v>117</v>
      </c>
      <c r="D2994" s="41" t="s">
        <v>200</v>
      </c>
      <c r="E2994" s="26" t="str">
        <f t="shared" si="5840"/>
        <v>0314</v>
      </c>
      <c r="F2994" s="41" t="s">
        <v>202</v>
      </c>
      <c r="G2994" s="41" t="s">
        <v>53</v>
      </c>
      <c r="H2994" s="42" t="s">
        <v>54</v>
      </c>
      <c r="I2994" s="43">
        <f t="shared" si="5842"/>
        <v>0</v>
      </c>
      <c r="J2994" s="43">
        <f t="shared" si="5843"/>
        <v>0</v>
      </c>
      <c r="K2994" s="43">
        <f t="shared" si="5844"/>
        <v>0</v>
      </c>
      <c r="L2994" s="43">
        <f t="shared" si="5845"/>
        <v>0</v>
      </c>
      <c r="M2994" s="43">
        <f t="shared" si="5846"/>
        <v>0</v>
      </c>
      <c r="N2994" s="43">
        <f t="shared" si="5847"/>
        <v>0</v>
      </c>
      <c r="O2994" s="43">
        <f t="shared" si="5848"/>
        <v>0</v>
      </c>
      <c r="P2994" s="43">
        <f t="shared" si="5849"/>
        <v>0</v>
      </c>
      <c r="Q2994" s="43">
        <f t="shared" si="5850"/>
        <v>0</v>
      </c>
      <c r="R2994" s="43">
        <f t="shared" si="5851"/>
        <v>0</v>
      </c>
      <c r="S2994" s="43">
        <f t="shared" si="5852"/>
        <v>0</v>
      </c>
      <c r="T2994" s="43">
        <f t="shared" si="5853"/>
        <v>0</v>
      </c>
      <c r="U2994" s="43">
        <v>0</v>
      </c>
      <c r="V2994" s="43">
        <f t="shared" si="5841"/>
        <v>0</v>
      </c>
      <c r="W2994" s="43">
        <f t="shared" si="5854"/>
        <v>0</v>
      </c>
      <c r="X2994" s="43">
        <f t="shared" si="5855"/>
        <v>0</v>
      </c>
      <c r="Y2994" s="43">
        <f t="shared" si="5856"/>
        <v>0</v>
      </c>
      <c r="Z2994" s="43">
        <f t="shared" si="5857"/>
        <v>0</v>
      </c>
      <c r="AA2994" s="43">
        <f t="shared" si="5858"/>
        <v>0</v>
      </c>
      <c r="AB2994" s="43">
        <f t="shared" si="5859"/>
        <v>0</v>
      </c>
      <c r="AC2994" s="44">
        <f t="shared" si="5860"/>
        <v>0</v>
      </c>
      <c r="AD2994" s="44">
        <f t="shared" si="5861"/>
        <v>0</v>
      </c>
      <c r="AE2994" s="45" t="e">
        <f t="shared" si="5811"/>
        <v>#DIV/0!</v>
      </c>
      <c r="AF2994" s="46">
        <f t="shared" si="5862"/>
        <v>0</v>
      </c>
      <c r="AG2994" s="46">
        <f t="shared" si="5863"/>
        <v>0</v>
      </c>
      <c r="AH2994" s="47">
        <f t="shared" si="5864"/>
        <v>0</v>
      </c>
      <c r="AI2994" s="47">
        <f t="shared" si="5865"/>
        <v>0</v>
      </c>
      <c r="AJ2994" s="47">
        <f t="shared" si="5866"/>
        <v>0</v>
      </c>
      <c r="AK2994" s="47">
        <f t="shared" si="5867"/>
        <v>0</v>
      </c>
      <c r="AL2994" s="47">
        <f t="shared" si="5812"/>
        <v>0</v>
      </c>
      <c r="AM2994" s="47">
        <f t="shared" si="5813"/>
        <v>0</v>
      </c>
      <c r="AN2994" s="48" t="s">
        <v>36</v>
      </c>
      <c r="AO2994" s="1"/>
      <c r="AP2994" s="1"/>
      <c r="AQ2994" s="1"/>
      <c r="AR2994" s="1"/>
      <c r="AS2994" s="1"/>
    </row>
    <row r="2995" ht="31.5" hidden="1">
      <c r="B2995" s="41" t="s">
        <v>855</v>
      </c>
      <c r="C2995" s="41" t="s">
        <v>117</v>
      </c>
      <c r="D2995" s="41" t="s">
        <v>200</v>
      </c>
      <c r="E2995" s="26" t="str">
        <f t="shared" si="5840"/>
        <v>0314</v>
      </c>
      <c r="F2995" s="41" t="s">
        <v>202</v>
      </c>
      <c r="G2995" s="41" t="s">
        <v>55</v>
      </c>
      <c r="H2995" s="42" t="s">
        <v>56</v>
      </c>
      <c r="I2995" s="43"/>
      <c r="J2995" s="43"/>
      <c r="K2995" s="43"/>
      <c r="L2995" s="43"/>
      <c r="M2995" s="43"/>
      <c r="N2995" s="43"/>
      <c r="O2995" s="43">
        <v>0</v>
      </c>
      <c r="P2995" s="43">
        <v>0</v>
      </c>
      <c r="Q2995" s="43">
        <v>0</v>
      </c>
      <c r="R2995" s="43">
        <v>0</v>
      </c>
      <c r="S2995" s="43">
        <v>0</v>
      </c>
      <c r="T2995" s="43">
        <v>0</v>
      </c>
      <c r="U2995" s="43">
        <v>0</v>
      </c>
      <c r="V2995" s="43">
        <f t="shared" si="5841"/>
        <v>0</v>
      </c>
      <c r="W2995" s="43"/>
      <c r="X2995" s="43"/>
      <c r="Y2995" s="43"/>
      <c r="Z2995" s="43"/>
      <c r="AA2995" s="43"/>
      <c r="AB2995" s="43">
        <v>0</v>
      </c>
      <c r="AC2995" s="44">
        <v>0</v>
      </c>
      <c r="AD2995" s="44">
        <v>0</v>
      </c>
      <c r="AE2995" s="45" t="e">
        <f t="shared" si="5811"/>
        <v>#DIV/0!</v>
      </c>
      <c r="AF2995" s="46">
        <v>0</v>
      </c>
      <c r="AG2995" s="46">
        <v>0</v>
      </c>
      <c r="AH2995" s="47">
        <v>0</v>
      </c>
      <c r="AI2995" s="47">
        <v>0</v>
      </c>
      <c r="AJ2995" s="47">
        <v>0</v>
      </c>
      <c r="AK2995" s="47">
        <v>0</v>
      </c>
      <c r="AL2995" s="47">
        <f t="shared" si="5812"/>
        <v>0</v>
      </c>
      <c r="AM2995" s="47">
        <f t="shared" si="5813"/>
        <v>0</v>
      </c>
      <c r="AN2995" s="48" t="s">
        <v>36</v>
      </c>
      <c r="AR2995" s="1"/>
      <c r="AS2995" s="1"/>
    </row>
    <row r="2996" ht="31.5">
      <c r="B2996" s="41" t="s">
        <v>855</v>
      </c>
      <c r="C2996" s="41" t="s">
        <v>117</v>
      </c>
      <c r="D2996" s="41" t="s">
        <v>200</v>
      </c>
      <c r="E2996" s="26" t="str">
        <f t="shared" si="5840"/>
        <v>0314</v>
      </c>
      <c r="F2996" s="41" t="s">
        <v>204</v>
      </c>
      <c r="G2996" s="41"/>
      <c r="H2996" s="42" t="s">
        <v>205</v>
      </c>
      <c r="I2996" s="43">
        <f t="shared" si="5842"/>
        <v>223.69999999999999</v>
      </c>
      <c r="J2996" s="43">
        <f t="shared" si="5843"/>
        <v>223.69999999999999</v>
      </c>
      <c r="K2996" s="43">
        <f t="shared" si="5844"/>
        <v>223.69999999999999</v>
      </c>
      <c r="L2996" s="43">
        <f t="shared" si="5845"/>
        <v>0</v>
      </c>
      <c r="M2996" s="43">
        <f t="shared" si="5846"/>
        <v>0</v>
      </c>
      <c r="N2996" s="43">
        <f t="shared" si="5847"/>
        <v>0</v>
      </c>
      <c r="O2996" s="43">
        <f t="shared" si="5848"/>
        <v>0</v>
      </c>
      <c r="P2996" s="43">
        <f t="shared" si="5849"/>
        <v>0</v>
      </c>
      <c r="Q2996" s="43">
        <f t="shared" si="5850"/>
        <v>0</v>
      </c>
      <c r="R2996" s="43">
        <f t="shared" si="5851"/>
        <v>0</v>
      </c>
      <c r="S2996" s="43">
        <f t="shared" si="5852"/>
        <v>0</v>
      </c>
      <c r="T2996" s="43">
        <f t="shared" si="5853"/>
        <v>0</v>
      </c>
      <c r="U2996" s="43">
        <v>0</v>
      </c>
      <c r="V2996" s="43">
        <f t="shared" si="5841"/>
        <v>223.69999999999999</v>
      </c>
      <c r="W2996" s="43">
        <f t="shared" si="5854"/>
        <v>0</v>
      </c>
      <c r="X2996" s="43">
        <f t="shared" si="5855"/>
        <v>0</v>
      </c>
      <c r="Y2996" s="43">
        <f t="shared" si="5856"/>
        <v>0</v>
      </c>
      <c r="Z2996" s="43">
        <f t="shared" si="5857"/>
        <v>0</v>
      </c>
      <c r="AA2996" s="43">
        <f t="shared" si="5858"/>
        <v>0</v>
      </c>
      <c r="AB2996" s="43">
        <f t="shared" si="5859"/>
        <v>223.67099999999999</v>
      </c>
      <c r="AC2996" s="44">
        <f t="shared" si="5860"/>
        <v>223.69999999999999</v>
      </c>
      <c r="AD2996" s="44">
        <f t="shared" si="5861"/>
        <v>223.67099999999999</v>
      </c>
      <c r="AE2996" s="45">
        <f t="shared" si="5811"/>
        <v>99.987036209208767</v>
      </c>
      <c r="AF2996" s="43">
        <f t="shared" si="5862"/>
        <v>223.69999999999999</v>
      </c>
      <c r="AG2996" s="43">
        <f t="shared" si="5863"/>
        <v>0</v>
      </c>
      <c r="AH2996" s="43">
        <f t="shared" si="5864"/>
        <v>0</v>
      </c>
      <c r="AI2996" s="43">
        <f t="shared" si="5865"/>
        <v>0</v>
      </c>
      <c r="AJ2996" s="43">
        <f t="shared" si="5866"/>
        <v>0</v>
      </c>
      <c r="AK2996" s="43">
        <f t="shared" si="5867"/>
        <v>0</v>
      </c>
      <c r="AL2996" s="43">
        <f t="shared" si="5812"/>
        <v>223.69999999999999</v>
      </c>
      <c r="AM2996" s="43">
        <f t="shared" si="5813"/>
        <v>0</v>
      </c>
      <c r="AN2996" s="2"/>
      <c r="AO2996" s="1"/>
      <c r="AP2996" s="1"/>
      <c r="AQ2996" s="1"/>
      <c r="AR2996" s="1"/>
      <c r="AS2996" s="1"/>
    </row>
    <row r="2997" ht="31.5">
      <c r="B2997" s="41" t="s">
        <v>855</v>
      </c>
      <c r="C2997" s="41" t="s">
        <v>117</v>
      </c>
      <c r="D2997" s="41" t="s">
        <v>200</v>
      </c>
      <c r="E2997" s="26" t="str">
        <f t="shared" si="5840"/>
        <v>0314</v>
      </c>
      <c r="F2997" s="41" t="s">
        <v>204</v>
      </c>
      <c r="G2997" s="41" t="s">
        <v>53</v>
      </c>
      <c r="H2997" s="42" t="s">
        <v>54</v>
      </c>
      <c r="I2997" s="43">
        <f t="shared" si="5842"/>
        <v>223.69999999999999</v>
      </c>
      <c r="J2997" s="43">
        <f t="shared" si="5843"/>
        <v>223.69999999999999</v>
      </c>
      <c r="K2997" s="43">
        <f t="shared" si="5844"/>
        <v>223.69999999999999</v>
      </c>
      <c r="L2997" s="43">
        <f t="shared" si="5845"/>
        <v>0</v>
      </c>
      <c r="M2997" s="43">
        <f t="shared" si="5846"/>
        <v>0</v>
      </c>
      <c r="N2997" s="43">
        <f t="shared" si="5847"/>
        <v>0</v>
      </c>
      <c r="O2997" s="43">
        <f t="shared" si="5848"/>
        <v>0</v>
      </c>
      <c r="P2997" s="43">
        <f t="shared" si="5849"/>
        <v>0</v>
      </c>
      <c r="Q2997" s="43">
        <f t="shared" si="5850"/>
        <v>0</v>
      </c>
      <c r="R2997" s="43">
        <f t="shared" si="5851"/>
        <v>0</v>
      </c>
      <c r="S2997" s="43">
        <f t="shared" si="5852"/>
        <v>0</v>
      </c>
      <c r="T2997" s="43">
        <f t="shared" si="5853"/>
        <v>0</v>
      </c>
      <c r="U2997" s="43">
        <v>0</v>
      </c>
      <c r="V2997" s="43">
        <f t="shared" si="5841"/>
        <v>223.69999999999999</v>
      </c>
      <c r="W2997" s="43">
        <f t="shared" si="5854"/>
        <v>0</v>
      </c>
      <c r="X2997" s="43">
        <f t="shared" si="5855"/>
        <v>0</v>
      </c>
      <c r="Y2997" s="43">
        <f t="shared" si="5856"/>
        <v>0</v>
      </c>
      <c r="Z2997" s="43">
        <f t="shared" si="5857"/>
        <v>0</v>
      </c>
      <c r="AA2997" s="43">
        <f t="shared" si="5858"/>
        <v>0</v>
      </c>
      <c r="AB2997" s="43">
        <f t="shared" si="5859"/>
        <v>223.67099999999999</v>
      </c>
      <c r="AC2997" s="44">
        <f t="shared" si="5860"/>
        <v>223.69999999999999</v>
      </c>
      <c r="AD2997" s="44">
        <f t="shared" si="5861"/>
        <v>223.67099999999999</v>
      </c>
      <c r="AE2997" s="45">
        <f t="shared" si="5811"/>
        <v>99.987036209208767</v>
      </c>
      <c r="AF2997" s="43">
        <f t="shared" si="5862"/>
        <v>223.69999999999999</v>
      </c>
      <c r="AG2997" s="43">
        <f t="shared" si="5863"/>
        <v>0</v>
      </c>
      <c r="AH2997" s="43">
        <f t="shared" si="5864"/>
        <v>0</v>
      </c>
      <c r="AI2997" s="43">
        <f t="shared" si="5865"/>
        <v>0</v>
      </c>
      <c r="AJ2997" s="43">
        <f t="shared" si="5866"/>
        <v>0</v>
      </c>
      <c r="AK2997" s="43">
        <f t="shared" si="5867"/>
        <v>0</v>
      </c>
      <c r="AL2997" s="43">
        <f t="shared" si="5812"/>
        <v>223.69999999999999</v>
      </c>
      <c r="AM2997" s="43">
        <f t="shared" si="5813"/>
        <v>0</v>
      </c>
      <c r="AN2997" s="2"/>
      <c r="AO2997" s="1"/>
      <c r="AP2997" s="1"/>
      <c r="AQ2997" s="1"/>
      <c r="AR2997" s="1"/>
      <c r="AS2997" s="1"/>
    </row>
    <row r="2998" ht="31.5">
      <c r="B2998" s="41" t="s">
        <v>855</v>
      </c>
      <c r="C2998" s="41" t="s">
        <v>117</v>
      </c>
      <c r="D2998" s="41" t="s">
        <v>200</v>
      </c>
      <c r="E2998" s="26" t="str">
        <f t="shared" si="5840"/>
        <v>0314</v>
      </c>
      <c r="F2998" s="41" t="s">
        <v>204</v>
      </c>
      <c r="G2998" s="41" t="s">
        <v>55</v>
      </c>
      <c r="H2998" s="42" t="s">
        <v>56</v>
      </c>
      <c r="I2998" s="43">
        <v>223.69999999999999</v>
      </c>
      <c r="J2998" s="43">
        <v>223.69999999999999</v>
      </c>
      <c r="K2998" s="43">
        <v>223.69999999999999</v>
      </c>
      <c r="L2998" s="43"/>
      <c r="M2998" s="43"/>
      <c r="N2998" s="43"/>
      <c r="O2998" s="43">
        <v>0</v>
      </c>
      <c r="P2998" s="43">
        <v>0</v>
      </c>
      <c r="Q2998" s="43">
        <v>0</v>
      </c>
      <c r="R2998" s="43">
        <v>0</v>
      </c>
      <c r="S2998" s="43">
        <v>0</v>
      </c>
      <c r="T2998" s="43">
        <v>0</v>
      </c>
      <c r="U2998" s="43">
        <v>0</v>
      </c>
      <c r="V2998" s="43">
        <f t="shared" si="5841"/>
        <v>223.69999999999999</v>
      </c>
      <c r="W2998" s="43"/>
      <c r="X2998" s="43"/>
      <c r="Y2998" s="43"/>
      <c r="Z2998" s="43"/>
      <c r="AA2998" s="43"/>
      <c r="AB2998" s="43">
        <v>223.67099999999999</v>
      </c>
      <c r="AC2998" s="44">
        <v>223.69999999999999</v>
      </c>
      <c r="AD2998" s="44">
        <v>223.67099999999999</v>
      </c>
      <c r="AE2998" s="45">
        <f t="shared" si="5811"/>
        <v>99.987036209208767</v>
      </c>
      <c r="AF2998" s="43">
        <v>223.69999999999999</v>
      </c>
      <c r="AG2998" s="43">
        <v>0</v>
      </c>
      <c r="AH2998" s="43">
        <v>0</v>
      </c>
      <c r="AI2998" s="43">
        <v>0</v>
      </c>
      <c r="AJ2998" s="43">
        <v>0</v>
      </c>
      <c r="AK2998" s="43">
        <v>0</v>
      </c>
      <c r="AL2998" s="43">
        <f t="shared" si="5812"/>
        <v>223.69999999999999</v>
      </c>
      <c r="AM2998" s="43">
        <f t="shared" si="5813"/>
        <v>0</v>
      </c>
      <c r="AN2998" s="19"/>
      <c r="AR2998" s="1"/>
      <c r="AS2998" s="1"/>
    </row>
    <row r="2999" ht="47.25">
      <c r="B2999" s="41" t="s">
        <v>855</v>
      </c>
      <c r="C2999" s="41" t="s">
        <v>117</v>
      </c>
      <c r="D2999" s="41" t="s">
        <v>200</v>
      </c>
      <c r="E2999" s="26" t="str">
        <f t="shared" si="5840"/>
        <v>0314</v>
      </c>
      <c r="F2999" s="41" t="s">
        <v>713</v>
      </c>
      <c r="G2999" s="41"/>
      <c r="H2999" s="42" t="s">
        <v>714</v>
      </c>
      <c r="I2999" s="43">
        <f>I3002+I3000</f>
        <v>1002.1</v>
      </c>
      <c r="J2999" s="43">
        <f>J3002+J3000</f>
        <v>1037.0999999999999</v>
      </c>
      <c r="K2999" s="43">
        <f>K3002+K3000</f>
        <v>1037.0999999999999</v>
      </c>
      <c r="L2999" s="43">
        <f>L3002+L3000</f>
        <v>0</v>
      </c>
      <c r="M2999" s="43">
        <f>M3002+M3000</f>
        <v>0</v>
      </c>
      <c r="N2999" s="43">
        <f>N3002+N3000</f>
        <v>0</v>
      </c>
      <c r="O2999" s="43">
        <f>O3002+O3000</f>
        <v>0</v>
      </c>
      <c r="P2999" s="43">
        <f>P3002+P3000</f>
        <v>0</v>
      </c>
      <c r="Q2999" s="43">
        <f>Q3002+Q3000</f>
        <v>0</v>
      </c>
      <c r="R2999" s="43">
        <f>R3002+R3000</f>
        <v>0</v>
      </c>
      <c r="S2999" s="43">
        <f>S3002+S3000</f>
        <v>0</v>
      </c>
      <c r="T2999" s="43">
        <f>T3002+T3000</f>
        <v>0</v>
      </c>
      <c r="U2999" s="43">
        <v>0</v>
      </c>
      <c r="V2999" s="43">
        <f t="shared" si="5841"/>
        <v>1002.1</v>
      </c>
      <c r="W2999" s="43">
        <f>W3002+W3000</f>
        <v>0</v>
      </c>
      <c r="X2999" s="43">
        <f>X3002+X3000</f>
        <v>0</v>
      </c>
      <c r="Y2999" s="43">
        <f>Y3002+Y3000</f>
        <v>0</v>
      </c>
      <c r="Z2999" s="43">
        <f>Z3002+Z3000</f>
        <v>0</v>
      </c>
      <c r="AA2999" s="43">
        <f>AA3002+AA3000</f>
        <v>0</v>
      </c>
      <c r="AB2999" s="43">
        <f>AB3002+AB3000</f>
        <v>809.00568999999996</v>
      </c>
      <c r="AC2999" s="44">
        <f>AC3002+AC3000</f>
        <v>1105.3</v>
      </c>
      <c r="AD2999" s="44">
        <f>AD3002+AD3000</f>
        <v>1103.51252</v>
      </c>
      <c r="AE2999" s="45">
        <f t="shared" si="5811"/>
        <v>99.838281009680628</v>
      </c>
      <c r="AF2999" s="43">
        <f>AF3002+AF3000</f>
        <v>1105.3</v>
      </c>
      <c r="AG2999" s="43">
        <f>AG3002+AG3000</f>
        <v>0</v>
      </c>
      <c r="AH2999" s="43">
        <f>AH3002+AH3000</f>
        <v>0</v>
      </c>
      <c r="AI2999" s="43">
        <f>AI3002+AI3000</f>
        <v>0</v>
      </c>
      <c r="AJ2999" s="43">
        <f>AJ3002+AJ3000</f>
        <v>0</v>
      </c>
      <c r="AK2999" s="43">
        <f>AK3002+AK3000</f>
        <v>0</v>
      </c>
      <c r="AL2999" s="43">
        <f t="shared" si="5812"/>
        <v>1105.3</v>
      </c>
      <c r="AM2999" s="43">
        <f t="shared" si="5813"/>
        <v>-103.19999999999993</v>
      </c>
      <c r="AN2999" s="2"/>
      <c r="AO2999" s="1"/>
      <c r="AP2999" s="1"/>
      <c r="AQ2999" s="1"/>
      <c r="AR2999" s="1"/>
      <c r="AS2999" s="1"/>
    </row>
    <row r="3000" ht="78.75">
      <c r="B3000" s="41" t="s">
        <v>855</v>
      </c>
      <c r="C3000" s="41" t="s">
        <v>117</v>
      </c>
      <c r="D3000" s="41" t="s">
        <v>200</v>
      </c>
      <c r="E3000" s="26" t="str">
        <f t="shared" si="5840"/>
        <v>0314</v>
      </c>
      <c r="F3000" s="41" t="s">
        <v>713</v>
      </c>
      <c r="G3000" s="41" t="s">
        <v>71</v>
      </c>
      <c r="H3000" s="42" t="s">
        <v>72</v>
      </c>
      <c r="I3000" s="43">
        <f>I3001</f>
        <v>698.60000000000002</v>
      </c>
      <c r="J3000" s="43">
        <f>J3001</f>
        <v>723.89999999999998</v>
      </c>
      <c r="K3000" s="43">
        <f>K3001</f>
        <v>723.89999999999998</v>
      </c>
      <c r="L3000" s="43">
        <f>L3001</f>
        <v>0</v>
      </c>
      <c r="M3000" s="43">
        <f>M3001</f>
        <v>0</v>
      </c>
      <c r="N3000" s="43">
        <f>N3001</f>
        <v>0</v>
      </c>
      <c r="O3000" s="43">
        <f>O3001</f>
        <v>0</v>
      </c>
      <c r="P3000" s="43">
        <f>P3001</f>
        <v>0</v>
      </c>
      <c r="Q3000" s="43">
        <f>Q3001</f>
        <v>0</v>
      </c>
      <c r="R3000" s="43">
        <f>R3001</f>
        <v>0</v>
      </c>
      <c r="S3000" s="43">
        <f>S3001</f>
        <v>0</v>
      </c>
      <c r="T3000" s="43">
        <f>T3001</f>
        <v>0</v>
      </c>
      <c r="U3000" s="43">
        <v>0</v>
      </c>
      <c r="V3000" s="43">
        <f t="shared" si="5841"/>
        <v>698.60000000000002</v>
      </c>
      <c r="W3000" s="43">
        <f>W3001</f>
        <v>0</v>
      </c>
      <c r="X3000" s="43">
        <f>X3001</f>
        <v>0</v>
      </c>
      <c r="Y3000" s="43">
        <f>Y3001</f>
        <v>0</v>
      </c>
      <c r="Z3000" s="43">
        <f>Z3001</f>
        <v>0</v>
      </c>
      <c r="AA3000" s="43">
        <f>AA3001</f>
        <v>0</v>
      </c>
      <c r="AB3000" s="43">
        <f>AB3001</f>
        <v>525.90723000000003</v>
      </c>
      <c r="AC3000" s="44">
        <f>AC3001</f>
        <v>766.69376</v>
      </c>
      <c r="AD3000" s="44">
        <f>AD3001</f>
        <v>766.69374000000005</v>
      </c>
      <c r="AE3000" s="45">
        <f t="shared" si="5811"/>
        <v>99.999997391396548</v>
      </c>
      <c r="AF3000" s="43">
        <f>AF3001</f>
        <v>758.79999999999995</v>
      </c>
      <c r="AG3000" s="43">
        <f>AG3001</f>
        <v>0</v>
      </c>
      <c r="AH3000" s="43">
        <f>AH3001</f>
        <v>0</v>
      </c>
      <c r="AI3000" s="43">
        <f>AI3001</f>
        <v>0</v>
      </c>
      <c r="AJ3000" s="43">
        <f>AJ3001</f>
        <v>0</v>
      </c>
      <c r="AK3000" s="43">
        <f>AK3001</f>
        <v>0</v>
      </c>
      <c r="AL3000" s="43">
        <f t="shared" si="5812"/>
        <v>758.79999999999995</v>
      </c>
      <c r="AM3000" s="43">
        <f t="shared" si="5813"/>
        <v>-60.199999999999932</v>
      </c>
      <c r="AN3000" s="2"/>
      <c r="AR3000" s="1"/>
      <c r="AS3000" s="1"/>
    </row>
    <row r="3001" ht="31.5">
      <c r="B3001" s="41" t="s">
        <v>855</v>
      </c>
      <c r="C3001" s="41" t="s">
        <v>117</v>
      </c>
      <c r="D3001" s="41" t="s">
        <v>200</v>
      </c>
      <c r="E3001" s="26" t="str">
        <f t="shared" si="5840"/>
        <v>0314</v>
      </c>
      <c r="F3001" s="41" t="s">
        <v>713</v>
      </c>
      <c r="G3001" s="41" t="s">
        <v>93</v>
      </c>
      <c r="H3001" s="42" t="s">
        <v>94</v>
      </c>
      <c r="I3001" s="43">
        <v>698.60000000000002</v>
      </c>
      <c r="J3001" s="43">
        <v>723.89999999999998</v>
      </c>
      <c r="K3001" s="43">
        <v>723.89999999999998</v>
      </c>
      <c r="L3001" s="43"/>
      <c r="M3001" s="43"/>
      <c r="N3001" s="43"/>
      <c r="O3001" s="43">
        <v>0</v>
      </c>
      <c r="P3001" s="43">
        <v>0</v>
      </c>
      <c r="Q3001" s="43">
        <v>0</v>
      </c>
      <c r="R3001" s="43">
        <v>0</v>
      </c>
      <c r="S3001" s="43">
        <v>0</v>
      </c>
      <c r="T3001" s="43">
        <v>0</v>
      </c>
      <c r="U3001" s="43">
        <v>0</v>
      </c>
      <c r="V3001" s="43">
        <f t="shared" si="5841"/>
        <v>698.60000000000002</v>
      </c>
      <c r="W3001" s="43"/>
      <c r="X3001" s="43"/>
      <c r="Y3001" s="43"/>
      <c r="Z3001" s="43"/>
      <c r="AA3001" s="43"/>
      <c r="AB3001" s="43">
        <v>525.90723000000003</v>
      </c>
      <c r="AC3001" s="44">
        <v>766.69376</v>
      </c>
      <c r="AD3001" s="44">
        <v>766.69374000000005</v>
      </c>
      <c r="AE3001" s="45">
        <f t="shared" si="5811"/>
        <v>99.999997391396548</v>
      </c>
      <c r="AF3001" s="43">
        <v>758.79999999999995</v>
      </c>
      <c r="AG3001" s="43">
        <v>0</v>
      </c>
      <c r="AH3001" s="43">
        <v>0</v>
      </c>
      <c r="AI3001" s="43">
        <v>0</v>
      </c>
      <c r="AJ3001" s="43">
        <v>0</v>
      </c>
      <c r="AK3001" s="43">
        <v>0</v>
      </c>
      <c r="AL3001" s="43">
        <f t="shared" si="5812"/>
        <v>758.79999999999995</v>
      </c>
      <c r="AM3001" s="43">
        <f t="shared" si="5813"/>
        <v>-60.199999999999932</v>
      </c>
      <c r="AN3001" s="19"/>
      <c r="AO3001" s="1"/>
      <c r="AP3001" s="1"/>
      <c r="AQ3001" s="1"/>
      <c r="AR3001" s="1"/>
      <c r="AS3001" s="1"/>
    </row>
    <row r="3002" ht="31.5">
      <c r="B3002" s="41" t="s">
        <v>855</v>
      </c>
      <c r="C3002" s="41" t="s">
        <v>117</v>
      </c>
      <c r="D3002" s="41" t="s">
        <v>200</v>
      </c>
      <c r="E3002" s="26" t="str">
        <f t="shared" si="5840"/>
        <v>0314</v>
      </c>
      <c r="F3002" s="41" t="s">
        <v>713</v>
      </c>
      <c r="G3002" s="41" t="s">
        <v>53</v>
      </c>
      <c r="H3002" s="42" t="s">
        <v>54</v>
      </c>
      <c r="I3002" s="43">
        <f>I3003</f>
        <v>303.5</v>
      </c>
      <c r="J3002" s="43">
        <f>J3003</f>
        <v>313.19999999999999</v>
      </c>
      <c r="K3002" s="43">
        <f>K3003</f>
        <v>313.19999999999999</v>
      </c>
      <c r="L3002" s="43">
        <f>L3003</f>
        <v>0</v>
      </c>
      <c r="M3002" s="43">
        <f>M3003</f>
        <v>0</v>
      </c>
      <c r="N3002" s="43">
        <f>N3003</f>
        <v>0</v>
      </c>
      <c r="O3002" s="43">
        <f>O3003</f>
        <v>0</v>
      </c>
      <c r="P3002" s="43">
        <f>P3003</f>
        <v>0</v>
      </c>
      <c r="Q3002" s="43">
        <f>Q3003</f>
        <v>0</v>
      </c>
      <c r="R3002" s="43">
        <f>R3003</f>
        <v>0</v>
      </c>
      <c r="S3002" s="43">
        <f>S3003</f>
        <v>0</v>
      </c>
      <c r="T3002" s="43">
        <f>T3003</f>
        <v>0</v>
      </c>
      <c r="U3002" s="43">
        <v>0</v>
      </c>
      <c r="V3002" s="43">
        <f t="shared" si="5841"/>
        <v>303.5</v>
      </c>
      <c r="W3002" s="43">
        <f>W3003</f>
        <v>0</v>
      </c>
      <c r="X3002" s="43">
        <f>X3003</f>
        <v>0</v>
      </c>
      <c r="Y3002" s="43">
        <f>Y3003</f>
        <v>0</v>
      </c>
      <c r="Z3002" s="43">
        <f>Z3003</f>
        <v>0</v>
      </c>
      <c r="AA3002" s="43">
        <f>AA3003</f>
        <v>0</v>
      </c>
      <c r="AB3002" s="43">
        <f>AB3003</f>
        <v>283.09845999999999</v>
      </c>
      <c r="AC3002" s="44">
        <f>AC3003</f>
        <v>338.60624000000001</v>
      </c>
      <c r="AD3002" s="44">
        <f>AD3003</f>
        <v>336.81878</v>
      </c>
      <c r="AE3002" s="45">
        <f t="shared" si="5811"/>
        <v>99.472112504483079</v>
      </c>
      <c r="AF3002" s="43">
        <f>AF3003</f>
        <v>346.5</v>
      </c>
      <c r="AG3002" s="43">
        <f>AG3003</f>
        <v>0</v>
      </c>
      <c r="AH3002" s="43">
        <f>AH3003</f>
        <v>0</v>
      </c>
      <c r="AI3002" s="43">
        <f>AI3003</f>
        <v>0</v>
      </c>
      <c r="AJ3002" s="43">
        <f>AJ3003</f>
        <v>0</v>
      </c>
      <c r="AK3002" s="43">
        <f>AK3003</f>
        <v>0</v>
      </c>
      <c r="AL3002" s="43">
        <f t="shared" si="5812"/>
        <v>346.5</v>
      </c>
      <c r="AM3002" s="43">
        <f t="shared" si="5813"/>
        <v>-43</v>
      </c>
      <c r="AN3002" s="2"/>
      <c r="AO3002" s="1"/>
      <c r="AP3002" s="1"/>
      <c r="AQ3002" s="1"/>
      <c r="AR3002" s="1"/>
      <c r="AS3002" s="1"/>
    </row>
    <row r="3003" ht="31.5">
      <c r="B3003" s="41" t="s">
        <v>855</v>
      </c>
      <c r="C3003" s="41" t="s">
        <v>117</v>
      </c>
      <c r="D3003" s="41" t="s">
        <v>200</v>
      </c>
      <c r="E3003" s="26" t="str">
        <f t="shared" si="5840"/>
        <v>0314</v>
      </c>
      <c r="F3003" s="41" t="s">
        <v>713</v>
      </c>
      <c r="G3003" s="41" t="s">
        <v>55</v>
      </c>
      <c r="H3003" s="42" t="s">
        <v>56</v>
      </c>
      <c r="I3003" s="43">
        <v>303.5</v>
      </c>
      <c r="J3003" s="43">
        <v>313.19999999999999</v>
      </c>
      <c r="K3003" s="43">
        <v>313.19999999999999</v>
      </c>
      <c r="L3003" s="43"/>
      <c r="M3003" s="43"/>
      <c r="N3003" s="43"/>
      <c r="O3003" s="43">
        <v>0</v>
      </c>
      <c r="P3003" s="43">
        <v>0</v>
      </c>
      <c r="Q3003" s="43">
        <v>0</v>
      </c>
      <c r="R3003" s="43">
        <v>0</v>
      </c>
      <c r="S3003" s="43">
        <v>0</v>
      </c>
      <c r="T3003" s="43">
        <v>0</v>
      </c>
      <c r="U3003" s="43">
        <v>0</v>
      </c>
      <c r="V3003" s="43">
        <f t="shared" si="5841"/>
        <v>303.5</v>
      </c>
      <c r="W3003" s="43"/>
      <c r="X3003" s="43"/>
      <c r="Y3003" s="43"/>
      <c r="Z3003" s="43"/>
      <c r="AA3003" s="43"/>
      <c r="AB3003" s="43">
        <v>283.09845999999999</v>
      </c>
      <c r="AC3003" s="44">
        <v>338.60624000000001</v>
      </c>
      <c r="AD3003" s="44">
        <v>336.81878</v>
      </c>
      <c r="AE3003" s="45">
        <f t="shared" si="5811"/>
        <v>99.472112504483079</v>
      </c>
      <c r="AF3003" s="43">
        <v>346.5</v>
      </c>
      <c r="AG3003" s="43">
        <v>0</v>
      </c>
      <c r="AH3003" s="43">
        <v>0</v>
      </c>
      <c r="AI3003" s="43">
        <v>0</v>
      </c>
      <c r="AJ3003" s="43">
        <v>0</v>
      </c>
      <c r="AK3003" s="43">
        <v>0</v>
      </c>
      <c r="AL3003" s="43">
        <f t="shared" si="5812"/>
        <v>346.5</v>
      </c>
      <c r="AM3003" s="43">
        <f t="shared" si="5813"/>
        <v>-43</v>
      </c>
      <c r="AN3003" s="19"/>
      <c r="AO3003" s="1"/>
      <c r="AP3003" s="1"/>
      <c r="AQ3003" s="1"/>
      <c r="AR3003" s="1"/>
      <c r="AS3003" s="1"/>
    </row>
    <row r="3004" s="24" customFormat="1">
      <c r="B3004" s="25" t="s">
        <v>855</v>
      </c>
      <c r="C3004" s="25" t="s">
        <v>107</v>
      </c>
      <c r="D3004" s="25"/>
      <c r="E3004" s="32" t="str">
        <f t="shared" si="5840"/>
        <v>04</v>
      </c>
      <c r="F3004" s="25"/>
      <c r="G3004" s="25"/>
      <c r="H3004" s="27" t="s">
        <v>108</v>
      </c>
      <c r="I3004" s="28">
        <f>I3012+I3069+I3005</f>
        <v>16649.799999999999</v>
      </c>
      <c r="J3004" s="28">
        <f>J3012+J3069+J3005</f>
        <v>16135.299999999999</v>
      </c>
      <c r="K3004" s="28">
        <f>K3012+K3069+K3005</f>
        <v>16110.299999999999</v>
      </c>
      <c r="L3004" s="28">
        <f>L3012+L3069+L3005</f>
        <v>0</v>
      </c>
      <c r="M3004" s="28">
        <f>M3012+M3069+M3005</f>
        <v>0</v>
      </c>
      <c r="N3004" s="28">
        <f>N3012+N3069+N3005</f>
        <v>0</v>
      </c>
      <c r="O3004" s="28">
        <f>O3012+O3069+O3005</f>
        <v>-1251.7850000000001</v>
      </c>
      <c r="P3004" s="28">
        <f>P3012+P3069+P3005</f>
        <v>-62.402999999999999</v>
      </c>
      <c r="Q3004" s="28">
        <f>Q3012+Q3069+Q3005</f>
        <v>0</v>
      </c>
      <c r="R3004" s="28">
        <f>R3012+R3069+R3005</f>
        <v>-71.760000000000005</v>
      </c>
      <c r="S3004" s="28">
        <f>S3012+S3069+S3005</f>
        <v>0</v>
      </c>
      <c r="T3004" s="28">
        <f>T3012+T3069+T3005</f>
        <v>0</v>
      </c>
      <c r="U3004" s="28">
        <v>152.5</v>
      </c>
      <c r="V3004" s="28">
        <f t="shared" si="5841"/>
        <v>15416.352000000003</v>
      </c>
      <c r="W3004" s="28">
        <f>W3012+W3069+W3005</f>
        <v>152.5</v>
      </c>
      <c r="X3004" s="28">
        <f>X3012+X3069+X3005</f>
        <v>0</v>
      </c>
      <c r="Y3004" s="28">
        <f>Y3012+Y3069+Y3005</f>
        <v>0</v>
      </c>
      <c r="Z3004" s="28">
        <f>Z3012+Z3069+Z3005</f>
        <v>0</v>
      </c>
      <c r="AA3004" s="28">
        <f>AA3012+AA3069+AA3005</f>
        <v>0</v>
      </c>
      <c r="AB3004" s="28">
        <f>AB3012+AB3069+AB3005</f>
        <v>20545.969720000001</v>
      </c>
      <c r="AC3004" s="29">
        <f>AC3012+AC3069+AC3005</f>
        <v>44810.72827</v>
      </c>
      <c r="AD3004" s="29">
        <f>AD3012+AD3069+AD3005</f>
        <v>44810.726599999995</v>
      </c>
      <c r="AE3004" s="30">
        <f t="shared" si="5811"/>
        <v>99.999996273213881</v>
      </c>
      <c r="AF3004" s="28">
        <f>AF3012+AF3069+AF3005</f>
        <v>46777.753660000002</v>
      </c>
      <c r="AG3004" s="28">
        <f>AG3012+AG3069+AG3005</f>
        <v>-1251.7850000000001</v>
      </c>
      <c r="AH3004" s="28">
        <f>AH3012+AH3069+AH3005</f>
        <v>0</v>
      </c>
      <c r="AI3004" s="28">
        <f>AI3012+AI3069+AI3005</f>
        <v>0</v>
      </c>
      <c r="AJ3004" s="28">
        <f>AJ3012+AJ3069+AJ3005</f>
        <v>0</v>
      </c>
      <c r="AK3004" s="28">
        <f>AK3012+AK3069+AK3005</f>
        <v>0</v>
      </c>
      <c r="AL3004" s="28">
        <f t="shared" si="5812"/>
        <v>45525.968659999999</v>
      </c>
      <c r="AM3004" s="28">
        <f t="shared" si="5813"/>
        <v>-30109.616659999996</v>
      </c>
      <c r="AN3004" s="31"/>
      <c r="AO3004" s="24"/>
      <c r="AP3004" s="24"/>
      <c r="AQ3004" s="24"/>
      <c r="AR3004" s="24"/>
      <c r="AS3004" s="24"/>
    </row>
    <row r="3005" s="33" customFormat="1">
      <c r="B3005" s="34" t="s">
        <v>855</v>
      </c>
      <c r="C3005" s="34" t="s">
        <v>107</v>
      </c>
      <c r="D3005" s="34" t="s">
        <v>115</v>
      </c>
      <c r="E3005" s="35" t="str">
        <f t="shared" si="5840"/>
        <v>0405</v>
      </c>
      <c r="F3005" s="34"/>
      <c r="G3005" s="34"/>
      <c r="H3005" s="36" t="s">
        <v>206</v>
      </c>
      <c r="I3005" s="37">
        <f t="shared" ref="I3005:I3010" si="5868">I3006</f>
        <v>119.59999999999999</v>
      </c>
      <c r="J3005" s="37">
        <f t="shared" ref="J3005:J3010" si="5869">J3006</f>
        <v>119.59999999999999</v>
      </c>
      <c r="K3005" s="37">
        <f t="shared" ref="K3005:K3010" si="5870">K3006</f>
        <v>119.59999999999999</v>
      </c>
      <c r="L3005" s="37">
        <f t="shared" ref="L3005:L3010" si="5871">L3006</f>
        <v>0</v>
      </c>
      <c r="M3005" s="37">
        <f t="shared" ref="M3005:M3010" si="5872">M3006</f>
        <v>0</v>
      </c>
      <c r="N3005" s="37">
        <f t="shared" ref="N3005:N3010" si="5873">N3006</f>
        <v>0</v>
      </c>
      <c r="O3005" s="37">
        <f t="shared" ref="O3005:O3010" si="5874">O3006</f>
        <v>0</v>
      </c>
      <c r="P3005" s="37">
        <f t="shared" ref="P3005:P3010" si="5875">P3006</f>
        <v>0</v>
      </c>
      <c r="Q3005" s="37">
        <f t="shared" ref="Q3005:Q3010" si="5876">Q3006</f>
        <v>0</v>
      </c>
      <c r="R3005" s="37">
        <f t="shared" ref="R3005:R3010" si="5877">R3006</f>
        <v>-71.760000000000005</v>
      </c>
      <c r="S3005" s="37">
        <f t="shared" ref="S3005:S3010" si="5878">S3006</f>
        <v>0</v>
      </c>
      <c r="T3005" s="37">
        <f t="shared" ref="T3005:T3010" si="5879">T3006</f>
        <v>0</v>
      </c>
      <c r="U3005" s="37">
        <v>0</v>
      </c>
      <c r="V3005" s="37">
        <f t="shared" si="5841"/>
        <v>47.839999999999989</v>
      </c>
      <c r="W3005" s="37">
        <f t="shared" ref="W3005:W3010" si="5880">W3006</f>
        <v>0</v>
      </c>
      <c r="X3005" s="37">
        <f t="shared" ref="X3005:X3010" si="5881">X3006</f>
        <v>0</v>
      </c>
      <c r="Y3005" s="37">
        <f t="shared" ref="Y3005:Y3010" si="5882">Y3006</f>
        <v>0</v>
      </c>
      <c r="Z3005" s="37">
        <f t="shared" ref="Z3005:Z3010" si="5883">Z3006</f>
        <v>0</v>
      </c>
      <c r="AA3005" s="37">
        <f t="shared" ref="AA3005:AA3010" si="5884">AA3006</f>
        <v>0</v>
      </c>
      <c r="AB3005" s="37">
        <f t="shared" ref="AB3005:AB3010" si="5885">AB3006</f>
        <v>47.839979999999997</v>
      </c>
      <c r="AC3005" s="38">
        <f t="shared" ref="AC3005:AC3010" si="5886">AC3006</f>
        <v>47.840000000000003</v>
      </c>
      <c r="AD3005" s="38">
        <f t="shared" ref="AD3005:AD3010" si="5887">AD3006</f>
        <v>47.839979999999997</v>
      </c>
      <c r="AE3005" s="39">
        <f t="shared" si="5811"/>
        <v>99.999958193979921</v>
      </c>
      <c r="AF3005" s="37">
        <f t="shared" ref="AF3005:AF3010" si="5888">AF3006</f>
        <v>47.840000000000003</v>
      </c>
      <c r="AG3005" s="37">
        <f t="shared" ref="AG3005:AG3010" si="5889">AG3006</f>
        <v>0</v>
      </c>
      <c r="AH3005" s="37">
        <f t="shared" ref="AH3005:AH3010" si="5890">AH3006</f>
        <v>0</v>
      </c>
      <c r="AI3005" s="37">
        <f t="shared" ref="AI3005:AI3010" si="5891">AI3006</f>
        <v>0</v>
      </c>
      <c r="AJ3005" s="37">
        <f t="shared" ref="AJ3005:AJ3010" si="5892">AJ3006</f>
        <v>0</v>
      </c>
      <c r="AK3005" s="37">
        <f t="shared" ref="AK3005:AK3010" si="5893">AK3006</f>
        <v>0</v>
      </c>
      <c r="AL3005" s="37">
        <f t="shared" si="5812"/>
        <v>47.840000000000003</v>
      </c>
      <c r="AM3005" s="37">
        <f t="shared" si="5813"/>
        <v>-1.4210854715202004e-14</v>
      </c>
      <c r="AN3005" s="40"/>
      <c r="AO3005" s="33"/>
      <c r="AP3005" s="33"/>
      <c r="AQ3005" s="33"/>
      <c r="AR3005" s="33"/>
      <c r="AS3005" s="33"/>
    </row>
    <row r="3006" ht="31.5">
      <c r="B3006" s="41" t="s">
        <v>855</v>
      </c>
      <c r="C3006" s="41" t="s">
        <v>107</v>
      </c>
      <c r="D3006" s="41" t="s">
        <v>115</v>
      </c>
      <c r="E3006" s="26" t="str">
        <f t="shared" si="5840"/>
        <v>0405</v>
      </c>
      <c r="F3006" s="41" t="s">
        <v>207</v>
      </c>
      <c r="G3006" s="41"/>
      <c r="H3006" s="42" t="s">
        <v>208</v>
      </c>
      <c r="I3006" s="43">
        <f t="shared" si="5868"/>
        <v>119.59999999999999</v>
      </c>
      <c r="J3006" s="43">
        <f t="shared" si="5869"/>
        <v>119.59999999999999</v>
      </c>
      <c r="K3006" s="43">
        <f t="shared" si="5870"/>
        <v>119.59999999999999</v>
      </c>
      <c r="L3006" s="43">
        <f t="shared" si="5871"/>
        <v>0</v>
      </c>
      <c r="M3006" s="43">
        <f t="shared" si="5872"/>
        <v>0</v>
      </c>
      <c r="N3006" s="43">
        <f t="shared" si="5873"/>
        <v>0</v>
      </c>
      <c r="O3006" s="43">
        <f t="shared" si="5874"/>
        <v>0</v>
      </c>
      <c r="P3006" s="43">
        <f t="shared" si="5875"/>
        <v>0</v>
      </c>
      <c r="Q3006" s="43">
        <f t="shared" si="5876"/>
        <v>0</v>
      </c>
      <c r="R3006" s="43">
        <f t="shared" si="5877"/>
        <v>-71.760000000000005</v>
      </c>
      <c r="S3006" s="43">
        <f t="shared" si="5878"/>
        <v>0</v>
      </c>
      <c r="T3006" s="43">
        <f t="shared" si="5879"/>
        <v>0</v>
      </c>
      <c r="U3006" s="43">
        <v>0</v>
      </c>
      <c r="V3006" s="43">
        <f t="shared" si="5841"/>
        <v>47.839999999999989</v>
      </c>
      <c r="W3006" s="43">
        <f t="shared" si="5880"/>
        <v>0</v>
      </c>
      <c r="X3006" s="43">
        <f t="shared" si="5881"/>
        <v>0</v>
      </c>
      <c r="Y3006" s="43">
        <f t="shared" si="5882"/>
        <v>0</v>
      </c>
      <c r="Z3006" s="43">
        <f t="shared" si="5883"/>
        <v>0</v>
      </c>
      <c r="AA3006" s="43">
        <f t="shared" si="5884"/>
        <v>0</v>
      </c>
      <c r="AB3006" s="43">
        <f t="shared" si="5885"/>
        <v>47.839979999999997</v>
      </c>
      <c r="AC3006" s="44">
        <f t="shared" si="5886"/>
        <v>47.840000000000003</v>
      </c>
      <c r="AD3006" s="44">
        <f t="shared" si="5887"/>
        <v>47.839979999999997</v>
      </c>
      <c r="AE3006" s="45">
        <f t="shared" si="5811"/>
        <v>99.999958193979921</v>
      </c>
      <c r="AF3006" s="43">
        <f t="shared" si="5888"/>
        <v>47.840000000000003</v>
      </c>
      <c r="AG3006" s="43">
        <f t="shared" si="5889"/>
        <v>0</v>
      </c>
      <c r="AH3006" s="43">
        <f t="shared" si="5890"/>
        <v>0</v>
      </c>
      <c r="AI3006" s="43">
        <f t="shared" si="5891"/>
        <v>0</v>
      </c>
      <c r="AJ3006" s="43">
        <f t="shared" si="5892"/>
        <v>0</v>
      </c>
      <c r="AK3006" s="43">
        <f t="shared" si="5893"/>
        <v>0</v>
      </c>
      <c r="AL3006" s="43">
        <f t="shared" si="5812"/>
        <v>47.840000000000003</v>
      </c>
      <c r="AM3006" s="43">
        <f t="shared" si="5813"/>
        <v>-1.4210854715202004e-14</v>
      </c>
      <c r="AN3006" s="2"/>
      <c r="AO3006" s="1"/>
      <c r="AP3006" s="1"/>
      <c r="AQ3006" s="1"/>
      <c r="AR3006" s="1"/>
      <c r="AS3006" s="1"/>
    </row>
    <row r="3007" ht="31.5">
      <c r="B3007" s="41" t="s">
        <v>855</v>
      </c>
      <c r="C3007" s="41" t="s">
        <v>107</v>
      </c>
      <c r="D3007" s="41" t="s">
        <v>115</v>
      </c>
      <c r="E3007" s="26" t="str">
        <f t="shared" si="5840"/>
        <v>0405</v>
      </c>
      <c r="F3007" s="41" t="s">
        <v>209</v>
      </c>
      <c r="G3007" s="41"/>
      <c r="H3007" s="42" t="s">
        <v>210</v>
      </c>
      <c r="I3007" s="43">
        <f t="shared" si="5868"/>
        <v>119.59999999999999</v>
      </c>
      <c r="J3007" s="43">
        <f t="shared" si="5869"/>
        <v>119.59999999999999</v>
      </c>
      <c r="K3007" s="43">
        <f t="shared" si="5870"/>
        <v>119.59999999999999</v>
      </c>
      <c r="L3007" s="43">
        <f t="shared" si="5871"/>
        <v>0</v>
      </c>
      <c r="M3007" s="43">
        <f t="shared" si="5872"/>
        <v>0</v>
      </c>
      <c r="N3007" s="43">
        <f t="shared" si="5873"/>
        <v>0</v>
      </c>
      <c r="O3007" s="43">
        <f t="shared" si="5874"/>
        <v>0</v>
      </c>
      <c r="P3007" s="43">
        <f t="shared" si="5875"/>
        <v>0</v>
      </c>
      <c r="Q3007" s="43">
        <f t="shared" si="5876"/>
        <v>0</v>
      </c>
      <c r="R3007" s="43">
        <f t="shared" si="5877"/>
        <v>-71.760000000000005</v>
      </c>
      <c r="S3007" s="43">
        <f t="shared" si="5878"/>
        <v>0</v>
      </c>
      <c r="T3007" s="43">
        <f t="shared" si="5879"/>
        <v>0</v>
      </c>
      <c r="U3007" s="43">
        <v>0</v>
      </c>
      <c r="V3007" s="43">
        <f t="shared" si="5841"/>
        <v>47.839999999999989</v>
      </c>
      <c r="W3007" s="43">
        <f t="shared" si="5880"/>
        <v>0</v>
      </c>
      <c r="X3007" s="43">
        <f t="shared" si="5881"/>
        <v>0</v>
      </c>
      <c r="Y3007" s="43">
        <f t="shared" si="5882"/>
        <v>0</v>
      </c>
      <c r="Z3007" s="43">
        <f t="shared" si="5883"/>
        <v>0</v>
      </c>
      <c r="AA3007" s="43">
        <f t="shared" si="5884"/>
        <v>0</v>
      </c>
      <c r="AB3007" s="43">
        <f t="shared" si="5885"/>
        <v>47.839979999999997</v>
      </c>
      <c r="AC3007" s="44">
        <f t="shared" si="5886"/>
        <v>47.840000000000003</v>
      </c>
      <c r="AD3007" s="44">
        <f t="shared" si="5887"/>
        <v>47.839979999999997</v>
      </c>
      <c r="AE3007" s="45">
        <f t="shared" si="5811"/>
        <v>99.999958193979921</v>
      </c>
      <c r="AF3007" s="43">
        <f t="shared" si="5888"/>
        <v>47.840000000000003</v>
      </c>
      <c r="AG3007" s="43">
        <f t="shared" si="5889"/>
        <v>0</v>
      </c>
      <c r="AH3007" s="43">
        <f t="shared" si="5890"/>
        <v>0</v>
      </c>
      <c r="AI3007" s="43">
        <f t="shared" si="5891"/>
        <v>0</v>
      </c>
      <c r="AJ3007" s="43">
        <f t="shared" si="5892"/>
        <v>0</v>
      </c>
      <c r="AK3007" s="43">
        <f t="shared" si="5893"/>
        <v>0</v>
      </c>
      <c r="AL3007" s="43">
        <f t="shared" si="5812"/>
        <v>47.840000000000003</v>
      </c>
      <c r="AM3007" s="43">
        <f t="shared" si="5813"/>
        <v>-1.4210854715202004e-14</v>
      </c>
      <c r="AN3007" s="2"/>
      <c r="AO3007" s="1"/>
      <c r="AP3007" s="1"/>
      <c r="AQ3007" s="1"/>
      <c r="AR3007" s="1"/>
      <c r="AS3007" s="1"/>
    </row>
    <row r="3008" ht="31.5">
      <c r="B3008" s="41" t="s">
        <v>855</v>
      </c>
      <c r="C3008" s="41" t="s">
        <v>107</v>
      </c>
      <c r="D3008" s="41" t="s">
        <v>115</v>
      </c>
      <c r="E3008" s="26" t="str">
        <f t="shared" si="5840"/>
        <v>0405</v>
      </c>
      <c r="F3008" s="41" t="s">
        <v>211</v>
      </c>
      <c r="G3008" s="41"/>
      <c r="H3008" s="42" t="s">
        <v>212</v>
      </c>
      <c r="I3008" s="43">
        <f t="shared" si="5868"/>
        <v>119.59999999999999</v>
      </c>
      <c r="J3008" s="43">
        <f t="shared" si="5869"/>
        <v>119.59999999999999</v>
      </c>
      <c r="K3008" s="43">
        <f t="shared" si="5870"/>
        <v>119.59999999999999</v>
      </c>
      <c r="L3008" s="43">
        <f t="shared" si="5871"/>
        <v>0</v>
      </c>
      <c r="M3008" s="43">
        <f t="shared" si="5872"/>
        <v>0</v>
      </c>
      <c r="N3008" s="43">
        <f t="shared" si="5873"/>
        <v>0</v>
      </c>
      <c r="O3008" s="43">
        <f t="shared" si="5874"/>
        <v>0</v>
      </c>
      <c r="P3008" s="43">
        <f t="shared" si="5875"/>
        <v>0</v>
      </c>
      <c r="Q3008" s="43">
        <f t="shared" si="5876"/>
        <v>0</v>
      </c>
      <c r="R3008" s="43">
        <f t="shared" si="5877"/>
        <v>-71.760000000000005</v>
      </c>
      <c r="S3008" s="43">
        <f t="shared" si="5878"/>
        <v>0</v>
      </c>
      <c r="T3008" s="43">
        <f t="shared" si="5879"/>
        <v>0</v>
      </c>
      <c r="U3008" s="43">
        <v>0</v>
      </c>
      <c r="V3008" s="43">
        <f t="shared" si="5841"/>
        <v>47.839999999999989</v>
      </c>
      <c r="W3008" s="43">
        <f t="shared" si="5880"/>
        <v>0</v>
      </c>
      <c r="X3008" s="43">
        <f t="shared" si="5881"/>
        <v>0</v>
      </c>
      <c r="Y3008" s="43">
        <f t="shared" si="5882"/>
        <v>0</v>
      </c>
      <c r="Z3008" s="43">
        <f t="shared" si="5883"/>
        <v>0</v>
      </c>
      <c r="AA3008" s="43">
        <f t="shared" si="5884"/>
        <v>0</v>
      </c>
      <c r="AB3008" s="43">
        <f t="shared" si="5885"/>
        <v>47.839979999999997</v>
      </c>
      <c r="AC3008" s="44">
        <f t="shared" si="5886"/>
        <v>47.840000000000003</v>
      </c>
      <c r="AD3008" s="44">
        <f t="shared" si="5887"/>
        <v>47.839979999999997</v>
      </c>
      <c r="AE3008" s="45">
        <f t="shared" si="5811"/>
        <v>99.999958193979921</v>
      </c>
      <c r="AF3008" s="43">
        <f t="shared" si="5888"/>
        <v>47.840000000000003</v>
      </c>
      <c r="AG3008" s="43">
        <f t="shared" si="5889"/>
        <v>0</v>
      </c>
      <c r="AH3008" s="43">
        <f t="shared" si="5890"/>
        <v>0</v>
      </c>
      <c r="AI3008" s="43">
        <f t="shared" si="5891"/>
        <v>0</v>
      </c>
      <c r="AJ3008" s="43">
        <f t="shared" si="5892"/>
        <v>0</v>
      </c>
      <c r="AK3008" s="43">
        <f t="shared" si="5893"/>
        <v>0</v>
      </c>
      <c r="AL3008" s="43">
        <f t="shared" si="5812"/>
        <v>47.840000000000003</v>
      </c>
      <c r="AM3008" s="43">
        <f t="shared" si="5813"/>
        <v>-1.4210854715202004e-14</v>
      </c>
      <c r="AN3008" s="2"/>
      <c r="AR3008" s="1"/>
      <c r="AS3008" s="1"/>
    </row>
    <row r="3009" ht="63">
      <c r="B3009" s="41" t="s">
        <v>855</v>
      </c>
      <c r="C3009" s="41" t="s">
        <v>107</v>
      </c>
      <c r="D3009" s="41" t="s">
        <v>115</v>
      </c>
      <c r="E3009" s="26" t="str">
        <f t="shared" si="5840"/>
        <v>0405</v>
      </c>
      <c r="F3009" s="41" t="s">
        <v>213</v>
      </c>
      <c r="G3009" s="41"/>
      <c r="H3009" s="42" t="s">
        <v>214</v>
      </c>
      <c r="I3009" s="43">
        <f t="shared" si="5868"/>
        <v>119.59999999999999</v>
      </c>
      <c r="J3009" s="43">
        <f t="shared" si="5869"/>
        <v>119.59999999999999</v>
      </c>
      <c r="K3009" s="43">
        <f t="shared" si="5870"/>
        <v>119.59999999999999</v>
      </c>
      <c r="L3009" s="43">
        <f t="shared" si="5871"/>
        <v>0</v>
      </c>
      <c r="M3009" s="43">
        <f t="shared" si="5872"/>
        <v>0</v>
      </c>
      <c r="N3009" s="43">
        <f t="shared" si="5873"/>
        <v>0</v>
      </c>
      <c r="O3009" s="43">
        <f t="shared" si="5874"/>
        <v>0</v>
      </c>
      <c r="P3009" s="43">
        <f t="shared" si="5875"/>
        <v>0</v>
      </c>
      <c r="Q3009" s="43">
        <f t="shared" si="5876"/>
        <v>0</v>
      </c>
      <c r="R3009" s="43">
        <f t="shared" si="5877"/>
        <v>-71.760000000000005</v>
      </c>
      <c r="S3009" s="43">
        <f t="shared" si="5878"/>
        <v>0</v>
      </c>
      <c r="T3009" s="43">
        <f t="shared" si="5879"/>
        <v>0</v>
      </c>
      <c r="U3009" s="43">
        <v>0</v>
      </c>
      <c r="V3009" s="43">
        <f t="shared" si="5841"/>
        <v>47.839999999999989</v>
      </c>
      <c r="W3009" s="43">
        <f t="shared" si="5880"/>
        <v>0</v>
      </c>
      <c r="X3009" s="43">
        <f t="shared" si="5881"/>
        <v>0</v>
      </c>
      <c r="Y3009" s="43">
        <f t="shared" si="5882"/>
        <v>0</v>
      </c>
      <c r="Z3009" s="43">
        <f t="shared" si="5883"/>
        <v>0</v>
      </c>
      <c r="AA3009" s="43">
        <f t="shared" si="5884"/>
        <v>0</v>
      </c>
      <c r="AB3009" s="43">
        <f t="shared" si="5885"/>
        <v>47.839979999999997</v>
      </c>
      <c r="AC3009" s="44">
        <f t="shared" si="5886"/>
        <v>47.840000000000003</v>
      </c>
      <c r="AD3009" s="44">
        <f t="shared" si="5887"/>
        <v>47.839979999999997</v>
      </c>
      <c r="AE3009" s="45">
        <f t="shared" si="5811"/>
        <v>99.999958193979921</v>
      </c>
      <c r="AF3009" s="43">
        <f t="shared" si="5888"/>
        <v>47.840000000000003</v>
      </c>
      <c r="AG3009" s="43">
        <f t="shared" si="5889"/>
        <v>0</v>
      </c>
      <c r="AH3009" s="43">
        <f t="shared" si="5890"/>
        <v>0</v>
      </c>
      <c r="AI3009" s="43">
        <f t="shared" si="5891"/>
        <v>0</v>
      </c>
      <c r="AJ3009" s="43">
        <f t="shared" si="5892"/>
        <v>0</v>
      </c>
      <c r="AK3009" s="43">
        <f t="shared" si="5893"/>
        <v>0</v>
      </c>
      <c r="AL3009" s="43">
        <f t="shared" si="5812"/>
        <v>47.840000000000003</v>
      </c>
      <c r="AM3009" s="43">
        <f t="shared" si="5813"/>
        <v>-1.4210854715202004e-14</v>
      </c>
      <c r="AN3009" s="2"/>
      <c r="AO3009" s="1"/>
      <c r="AP3009" s="1"/>
      <c r="AQ3009" s="1"/>
      <c r="AR3009" s="1"/>
      <c r="AS3009" s="1"/>
    </row>
    <row r="3010" ht="31.5">
      <c r="B3010" s="41" t="s">
        <v>855</v>
      </c>
      <c r="C3010" s="41" t="s">
        <v>107</v>
      </c>
      <c r="D3010" s="41" t="s">
        <v>115</v>
      </c>
      <c r="E3010" s="26" t="str">
        <f t="shared" si="5840"/>
        <v>0405</v>
      </c>
      <c r="F3010" s="41" t="s">
        <v>213</v>
      </c>
      <c r="G3010" s="41" t="s">
        <v>53</v>
      </c>
      <c r="H3010" s="42" t="s">
        <v>54</v>
      </c>
      <c r="I3010" s="43">
        <f t="shared" si="5868"/>
        <v>119.59999999999999</v>
      </c>
      <c r="J3010" s="43">
        <f t="shared" si="5869"/>
        <v>119.59999999999999</v>
      </c>
      <c r="K3010" s="43">
        <f t="shared" si="5870"/>
        <v>119.59999999999999</v>
      </c>
      <c r="L3010" s="43">
        <f t="shared" si="5871"/>
        <v>0</v>
      </c>
      <c r="M3010" s="43">
        <f t="shared" si="5872"/>
        <v>0</v>
      </c>
      <c r="N3010" s="43">
        <f t="shared" si="5873"/>
        <v>0</v>
      </c>
      <c r="O3010" s="43">
        <f t="shared" si="5874"/>
        <v>0</v>
      </c>
      <c r="P3010" s="43">
        <f t="shared" si="5875"/>
        <v>0</v>
      </c>
      <c r="Q3010" s="43">
        <f t="shared" si="5876"/>
        <v>0</v>
      </c>
      <c r="R3010" s="43">
        <f t="shared" si="5877"/>
        <v>-71.760000000000005</v>
      </c>
      <c r="S3010" s="43">
        <f t="shared" si="5878"/>
        <v>0</v>
      </c>
      <c r="T3010" s="43">
        <f t="shared" si="5879"/>
        <v>0</v>
      </c>
      <c r="U3010" s="43">
        <v>0</v>
      </c>
      <c r="V3010" s="43">
        <f t="shared" si="5841"/>
        <v>47.839999999999989</v>
      </c>
      <c r="W3010" s="43">
        <f t="shared" si="5880"/>
        <v>0</v>
      </c>
      <c r="X3010" s="43">
        <f t="shared" si="5881"/>
        <v>0</v>
      </c>
      <c r="Y3010" s="43">
        <f t="shared" si="5882"/>
        <v>0</v>
      </c>
      <c r="Z3010" s="43">
        <f t="shared" si="5883"/>
        <v>0</v>
      </c>
      <c r="AA3010" s="43">
        <f t="shared" si="5884"/>
        <v>0</v>
      </c>
      <c r="AB3010" s="43">
        <f t="shared" si="5885"/>
        <v>47.839979999999997</v>
      </c>
      <c r="AC3010" s="44">
        <f t="shared" si="5886"/>
        <v>47.840000000000003</v>
      </c>
      <c r="AD3010" s="44">
        <f t="shared" si="5887"/>
        <v>47.839979999999997</v>
      </c>
      <c r="AE3010" s="45">
        <f t="shared" si="5811"/>
        <v>99.999958193979921</v>
      </c>
      <c r="AF3010" s="43">
        <f t="shared" si="5888"/>
        <v>47.840000000000003</v>
      </c>
      <c r="AG3010" s="43">
        <f t="shared" si="5889"/>
        <v>0</v>
      </c>
      <c r="AH3010" s="43">
        <f t="shared" si="5890"/>
        <v>0</v>
      </c>
      <c r="AI3010" s="43">
        <f t="shared" si="5891"/>
        <v>0</v>
      </c>
      <c r="AJ3010" s="43">
        <f t="shared" si="5892"/>
        <v>0</v>
      </c>
      <c r="AK3010" s="43">
        <f t="shared" si="5893"/>
        <v>0</v>
      </c>
      <c r="AL3010" s="43">
        <f t="shared" si="5812"/>
        <v>47.840000000000003</v>
      </c>
      <c r="AM3010" s="43">
        <f t="shared" si="5813"/>
        <v>-1.4210854715202004e-14</v>
      </c>
      <c r="AN3010" s="2"/>
      <c r="AO3010" s="1"/>
      <c r="AP3010" s="1"/>
      <c r="AQ3010" s="1"/>
      <c r="AR3010" s="1"/>
      <c r="AS3010" s="1"/>
    </row>
    <row r="3011" ht="31.5">
      <c r="B3011" s="41" t="s">
        <v>855</v>
      </c>
      <c r="C3011" s="41" t="s">
        <v>107</v>
      </c>
      <c r="D3011" s="41" t="s">
        <v>115</v>
      </c>
      <c r="E3011" s="26" t="str">
        <f t="shared" si="5840"/>
        <v>0405</v>
      </c>
      <c r="F3011" s="41" t="s">
        <v>213</v>
      </c>
      <c r="G3011" s="41" t="s">
        <v>55</v>
      </c>
      <c r="H3011" s="42" t="s">
        <v>56</v>
      </c>
      <c r="I3011" s="43">
        <v>119.59999999999999</v>
      </c>
      <c r="J3011" s="43">
        <v>119.59999999999999</v>
      </c>
      <c r="K3011" s="43">
        <v>119.59999999999999</v>
      </c>
      <c r="L3011" s="43"/>
      <c r="M3011" s="43"/>
      <c r="N3011" s="43"/>
      <c r="O3011" s="43">
        <v>0</v>
      </c>
      <c r="P3011" s="43">
        <v>0</v>
      </c>
      <c r="Q3011" s="43">
        <v>0</v>
      </c>
      <c r="R3011" s="43">
        <v>-71.760000000000005</v>
      </c>
      <c r="S3011" s="43">
        <v>0</v>
      </c>
      <c r="T3011" s="43">
        <v>0</v>
      </c>
      <c r="U3011" s="43">
        <v>0</v>
      </c>
      <c r="V3011" s="43">
        <f t="shared" si="5841"/>
        <v>47.839999999999989</v>
      </c>
      <c r="W3011" s="43"/>
      <c r="X3011" s="43"/>
      <c r="Y3011" s="43"/>
      <c r="Z3011" s="43"/>
      <c r="AA3011" s="43"/>
      <c r="AB3011" s="43">
        <v>47.839979999999997</v>
      </c>
      <c r="AC3011" s="44">
        <v>47.840000000000003</v>
      </c>
      <c r="AD3011" s="44">
        <v>47.839979999999997</v>
      </c>
      <c r="AE3011" s="45">
        <f t="shared" si="5811"/>
        <v>99.999958193979921</v>
      </c>
      <c r="AF3011" s="43">
        <v>47.840000000000003</v>
      </c>
      <c r="AG3011" s="43">
        <v>0</v>
      </c>
      <c r="AH3011" s="43">
        <v>0</v>
      </c>
      <c r="AI3011" s="43">
        <v>0</v>
      </c>
      <c r="AJ3011" s="43">
        <v>0</v>
      </c>
      <c r="AK3011" s="43">
        <v>0</v>
      </c>
      <c r="AL3011" s="43">
        <f t="shared" si="5812"/>
        <v>47.840000000000003</v>
      </c>
      <c r="AM3011" s="43">
        <f t="shared" si="5813"/>
        <v>-1.4210854715202004e-14</v>
      </c>
      <c r="AN3011" s="19"/>
      <c r="AO3011" s="1"/>
      <c r="AP3011" s="1"/>
      <c r="AQ3011" s="1"/>
      <c r="AR3011" s="1"/>
      <c r="AS3011" s="1"/>
    </row>
    <row r="3012" s="33" customFormat="1">
      <c r="B3012" s="34" t="s">
        <v>855</v>
      </c>
      <c r="C3012" s="34" t="s">
        <v>107</v>
      </c>
      <c r="D3012" s="34" t="s">
        <v>109</v>
      </c>
      <c r="E3012" s="35" t="str">
        <f t="shared" si="5840"/>
        <v>0409</v>
      </c>
      <c r="F3012" s="34"/>
      <c r="G3012" s="34"/>
      <c r="H3012" s="36" t="s">
        <v>110</v>
      </c>
      <c r="I3012" s="37">
        <f>I3013+I3031+I3057+I3037+I3043+I3063</f>
        <v>15780.9</v>
      </c>
      <c r="J3012" s="37">
        <f>J3013+J3031+J3057+J3037+J3043+J3063</f>
        <v>15780.9</v>
      </c>
      <c r="K3012" s="37">
        <f>K3013+K3031+K3057+K3037+K3043+K3063</f>
        <v>15780.9</v>
      </c>
      <c r="L3012" s="37">
        <f>L3013+L3031+L3057+L3037+L3043+L3063</f>
        <v>0</v>
      </c>
      <c r="M3012" s="37">
        <f>M3013+M3031+M3057+M3037+M3043+M3063</f>
        <v>0</v>
      </c>
      <c r="N3012" s="37">
        <f>N3013+N3031+N3057+N3037+N3043+N3063</f>
        <v>0</v>
      </c>
      <c r="O3012" s="37">
        <f>O3013+O3031+O3057+O3037+O3043+O3063</f>
        <v>-1222.01</v>
      </c>
      <c r="P3012" s="37">
        <f>P3013+P3031+P3057+P3037+P3043+P3063</f>
        <v>0</v>
      </c>
      <c r="Q3012" s="37">
        <f>Q3013+Q3031+Q3057+Q3037+Q3043+Q3063</f>
        <v>0</v>
      </c>
      <c r="R3012" s="37">
        <f>R3013+R3031+R3057+R3037+R3043+R3063</f>
        <v>0</v>
      </c>
      <c r="S3012" s="37">
        <f>S3013+S3031+S3057+S3037+S3043+S3063</f>
        <v>0</v>
      </c>
      <c r="T3012" s="37">
        <f>T3013+T3031+T3057+T3037+T3043+T3063</f>
        <v>0</v>
      </c>
      <c r="U3012" s="37">
        <v>152.5</v>
      </c>
      <c r="V3012" s="37">
        <f t="shared" si="5841"/>
        <v>14711.389999999999</v>
      </c>
      <c r="W3012" s="37">
        <f>W3013+W3031+W3057+W3037+W3043+W3063</f>
        <v>152.5</v>
      </c>
      <c r="X3012" s="37">
        <f>X3013+X3031+X3057+X3037+X3043+X3063</f>
        <v>0</v>
      </c>
      <c r="Y3012" s="37">
        <f>Y3013+Y3031+Y3057+Y3037+Y3043+Y3063</f>
        <v>0</v>
      </c>
      <c r="Z3012" s="37">
        <f>Z3013+Z3031+Z3057+Z3037+Z3043+Z3063</f>
        <v>0</v>
      </c>
      <c r="AA3012" s="37">
        <f>AA3013+AA3031+AA3057+AA3037+AA3043+AA3063</f>
        <v>0</v>
      </c>
      <c r="AB3012" s="37">
        <f>AB3013+AB3031+AB3057+AB3037+AB3043+AB3063</f>
        <v>19763.19974</v>
      </c>
      <c r="AC3012" s="38">
        <f>AC3013+AC3031+AC3057+AC3037+AC3043+AC3063</f>
        <v>43822.733270000004</v>
      </c>
      <c r="AD3012" s="38">
        <f>AD3013+AD3031+AD3057+AD3037+AD3043+AD3063</f>
        <v>43822.73214</v>
      </c>
      <c r="AE3012" s="39">
        <f t="shared" si="5811"/>
        <v>99.999997421429654</v>
      </c>
      <c r="AF3012" s="37">
        <f>AF3013+AF3031+AF3057+AF3037+AF3043+AF3063</f>
        <v>45757.616660000007</v>
      </c>
      <c r="AG3012" s="37">
        <f>AG3013+AG3031+AG3057+AG3037+AG3043+AG3063</f>
        <v>-1222.01</v>
      </c>
      <c r="AH3012" s="37">
        <f>AH3013+AH3031+AH3057+AH3037+AH3043+AH3063</f>
        <v>0</v>
      </c>
      <c r="AI3012" s="37">
        <f>AI3013+AI3031+AI3057+AI3037+AI3043+AI3063</f>
        <v>0</v>
      </c>
      <c r="AJ3012" s="37">
        <f>AJ3013+AJ3031+AJ3057+AJ3037+AJ3043+AJ3063</f>
        <v>0</v>
      </c>
      <c r="AK3012" s="37">
        <f>AK3013+AK3031+AK3057+AK3037+AK3043+AK3063</f>
        <v>0</v>
      </c>
      <c r="AL3012" s="37">
        <f t="shared" si="5812"/>
        <v>44535.606660000005</v>
      </c>
      <c r="AM3012" s="37">
        <f t="shared" si="5813"/>
        <v>-29824.216660000006</v>
      </c>
      <c r="AN3012" s="40"/>
      <c r="AO3012" s="33"/>
      <c r="AP3012" s="33"/>
      <c r="AQ3012" s="33"/>
      <c r="AR3012" s="33"/>
      <c r="AS3012" s="33"/>
    </row>
    <row r="3013" ht="31.5">
      <c r="B3013" s="41" t="s">
        <v>855</v>
      </c>
      <c r="C3013" s="41" t="s">
        <v>107</v>
      </c>
      <c r="D3013" s="41" t="s">
        <v>109</v>
      </c>
      <c r="E3013" s="26" t="str">
        <f t="shared" si="5840"/>
        <v>0409</v>
      </c>
      <c r="F3013" s="41" t="s">
        <v>715</v>
      </c>
      <c r="G3013" s="41"/>
      <c r="H3013" s="42" t="s">
        <v>716</v>
      </c>
      <c r="I3013" s="43">
        <f>I3014+I3026</f>
        <v>2553.5999999999999</v>
      </c>
      <c r="J3013" s="43">
        <f>J3014+J3026</f>
        <v>2553.5999999999999</v>
      </c>
      <c r="K3013" s="43">
        <f>K3014+K3026</f>
        <v>2553.5999999999999</v>
      </c>
      <c r="L3013" s="43">
        <f>L3014+L3026</f>
        <v>0</v>
      </c>
      <c r="M3013" s="43">
        <f>M3014+M3026</f>
        <v>0</v>
      </c>
      <c r="N3013" s="43">
        <f>N3014+N3026</f>
        <v>0</v>
      </c>
      <c r="O3013" s="43">
        <f>O3014+O3026</f>
        <v>-108.488</v>
      </c>
      <c r="P3013" s="43">
        <f>P3014+P3026</f>
        <v>0</v>
      </c>
      <c r="Q3013" s="43">
        <f>Q3014+Q3026</f>
        <v>0</v>
      </c>
      <c r="R3013" s="43">
        <f>R3014+R3026</f>
        <v>0</v>
      </c>
      <c r="S3013" s="43">
        <f>S3014+S3026</f>
        <v>0</v>
      </c>
      <c r="T3013" s="43">
        <f>T3014+T3026</f>
        <v>0</v>
      </c>
      <c r="U3013" s="43">
        <v>152.5</v>
      </c>
      <c r="V3013" s="43">
        <f t="shared" si="5841"/>
        <v>2597.6120000000001</v>
      </c>
      <c r="W3013" s="43">
        <f>W3014+W3026</f>
        <v>152.5</v>
      </c>
      <c r="X3013" s="43">
        <f>X3014+X3026</f>
        <v>0</v>
      </c>
      <c r="Y3013" s="43">
        <f>Y3014+Y3026</f>
        <v>0</v>
      </c>
      <c r="Z3013" s="43">
        <f>Z3014+Z3026</f>
        <v>0</v>
      </c>
      <c r="AA3013" s="43">
        <f>AA3014+AA3026</f>
        <v>0</v>
      </c>
      <c r="AB3013" s="43">
        <f>AB3014+AB3026</f>
        <v>0</v>
      </c>
      <c r="AC3013" s="44">
        <f>AC3014+AC3026</f>
        <v>1977.1669999999999</v>
      </c>
      <c r="AD3013" s="44">
        <f>AD3014+AD3026</f>
        <v>1977.1666700000001</v>
      </c>
      <c r="AE3013" s="45">
        <f t="shared" si="5811"/>
        <v>99.999983309452361</v>
      </c>
      <c r="AF3013" s="43">
        <f>AF3014+AF3026</f>
        <v>2656.0999999999999</v>
      </c>
      <c r="AG3013" s="43">
        <f>AG3014+AG3026</f>
        <v>-108.488</v>
      </c>
      <c r="AH3013" s="43">
        <f>AH3014+AH3026</f>
        <v>0</v>
      </c>
      <c r="AI3013" s="43">
        <f>AI3014+AI3026</f>
        <v>0</v>
      </c>
      <c r="AJ3013" s="43">
        <f>AJ3014+AJ3026</f>
        <v>0</v>
      </c>
      <c r="AK3013" s="43">
        <f>AK3014+AK3026</f>
        <v>0</v>
      </c>
      <c r="AL3013" s="43">
        <f t="shared" si="5812"/>
        <v>2547.6120000000001</v>
      </c>
      <c r="AM3013" s="43">
        <f t="shared" si="5813"/>
        <v>50</v>
      </c>
      <c r="AN3013" s="2"/>
      <c r="AO3013" s="1"/>
      <c r="AP3013" s="1"/>
      <c r="AQ3013" s="1"/>
      <c r="AR3013" s="1"/>
      <c r="AS3013" s="1"/>
    </row>
    <row r="3014" ht="47.25">
      <c r="B3014" s="41" t="s">
        <v>855</v>
      </c>
      <c r="C3014" s="41" t="s">
        <v>107</v>
      </c>
      <c r="D3014" s="41" t="s">
        <v>109</v>
      </c>
      <c r="E3014" s="26" t="str">
        <f t="shared" si="5840"/>
        <v>0409</v>
      </c>
      <c r="F3014" s="41" t="s">
        <v>717</v>
      </c>
      <c r="G3014" s="41"/>
      <c r="H3014" s="42" t="s">
        <v>718</v>
      </c>
      <c r="I3014" s="43">
        <f>I3015+I3022</f>
        <v>2553.5999999999999</v>
      </c>
      <c r="J3014" s="43">
        <f>J3015+J3022</f>
        <v>2553.5999999999999</v>
      </c>
      <c r="K3014" s="43">
        <f>K3015+K3022</f>
        <v>2553.5999999999999</v>
      </c>
      <c r="L3014" s="43">
        <f>L3015+L3022</f>
        <v>0</v>
      </c>
      <c r="M3014" s="43">
        <f>M3015+M3022</f>
        <v>0</v>
      </c>
      <c r="N3014" s="43">
        <f>N3015+N3022</f>
        <v>0</v>
      </c>
      <c r="O3014" s="43">
        <f>O3015+O3022</f>
        <v>-108.488</v>
      </c>
      <c r="P3014" s="43">
        <f>P3015+P3022</f>
        <v>0</v>
      </c>
      <c r="Q3014" s="43">
        <f>Q3015+Q3022</f>
        <v>0</v>
      </c>
      <c r="R3014" s="43">
        <f>R3015+R3022</f>
        <v>0</v>
      </c>
      <c r="S3014" s="43">
        <f>S3015+S3022</f>
        <v>0</v>
      </c>
      <c r="T3014" s="43">
        <f>T3015+T3022</f>
        <v>0</v>
      </c>
      <c r="U3014" s="43">
        <v>152.5</v>
      </c>
      <c r="V3014" s="43">
        <f t="shared" si="5841"/>
        <v>2597.6120000000001</v>
      </c>
      <c r="W3014" s="43">
        <f>W3015+W3022</f>
        <v>152.5</v>
      </c>
      <c r="X3014" s="43">
        <f>X3015+X3022</f>
        <v>0</v>
      </c>
      <c r="Y3014" s="43">
        <f>Y3015+Y3022</f>
        <v>0</v>
      </c>
      <c r="Z3014" s="43">
        <f>Z3015+Z3022</f>
        <v>0</v>
      </c>
      <c r="AA3014" s="43">
        <f>AA3015+AA3022</f>
        <v>0</v>
      </c>
      <c r="AB3014" s="43">
        <f>AB3015+AB3022</f>
        <v>0</v>
      </c>
      <c r="AC3014" s="44">
        <f>AC3015+AC3022</f>
        <v>1977.1669999999999</v>
      </c>
      <c r="AD3014" s="44">
        <f>AD3015+AD3022</f>
        <v>1977.1666700000001</v>
      </c>
      <c r="AE3014" s="45">
        <f t="shared" si="5811"/>
        <v>99.999983309452361</v>
      </c>
      <c r="AF3014" s="43">
        <f>AF3015+AF3022</f>
        <v>2656.0999999999999</v>
      </c>
      <c r="AG3014" s="43">
        <f>AG3015+AG3022</f>
        <v>-108.488</v>
      </c>
      <c r="AH3014" s="43">
        <f>AH3015+AH3022</f>
        <v>0</v>
      </c>
      <c r="AI3014" s="43">
        <f>AI3015+AI3022</f>
        <v>0</v>
      </c>
      <c r="AJ3014" s="43">
        <f>AJ3015+AJ3022</f>
        <v>0</v>
      </c>
      <c r="AK3014" s="43">
        <f>AK3015+AK3022</f>
        <v>0</v>
      </c>
      <c r="AL3014" s="43">
        <f t="shared" si="5812"/>
        <v>2547.6120000000001</v>
      </c>
      <c r="AM3014" s="43">
        <f t="shared" si="5813"/>
        <v>50</v>
      </c>
      <c r="AN3014" s="2"/>
      <c r="AO3014" s="1"/>
      <c r="AP3014" s="1"/>
      <c r="AQ3014" s="1"/>
      <c r="AR3014" s="1"/>
      <c r="AS3014" s="1"/>
    </row>
    <row r="3015" ht="47.25">
      <c r="B3015" s="41" t="s">
        <v>855</v>
      </c>
      <c r="C3015" s="41" t="s">
        <v>107</v>
      </c>
      <c r="D3015" s="41" t="s">
        <v>109</v>
      </c>
      <c r="E3015" s="26" t="str">
        <f t="shared" si="5840"/>
        <v>0409</v>
      </c>
      <c r="F3015" s="41" t="s">
        <v>719</v>
      </c>
      <c r="G3015" s="41"/>
      <c r="H3015" s="42" t="s">
        <v>720</v>
      </c>
      <c r="I3015" s="43">
        <f>I3016+I3019</f>
        <v>2553.5999999999999</v>
      </c>
      <c r="J3015" s="43">
        <f>J3016+J3019</f>
        <v>2553.5999999999999</v>
      </c>
      <c r="K3015" s="43">
        <f>K3016+K3019</f>
        <v>2553.5999999999999</v>
      </c>
      <c r="L3015" s="43">
        <f>L3016+L3019</f>
        <v>0</v>
      </c>
      <c r="M3015" s="43">
        <f>M3016+M3019</f>
        <v>0</v>
      </c>
      <c r="N3015" s="43">
        <f>N3016+N3019</f>
        <v>0</v>
      </c>
      <c r="O3015" s="43">
        <f>O3016+O3019</f>
        <v>-108.488</v>
      </c>
      <c r="P3015" s="43">
        <f>P3016+P3019</f>
        <v>0</v>
      </c>
      <c r="Q3015" s="43">
        <f>Q3016+Q3019</f>
        <v>0</v>
      </c>
      <c r="R3015" s="43">
        <f>R3016+R3019</f>
        <v>0</v>
      </c>
      <c r="S3015" s="43">
        <f>S3016+S3019</f>
        <v>0</v>
      </c>
      <c r="T3015" s="43">
        <f>T3016+T3019</f>
        <v>0</v>
      </c>
      <c r="U3015" s="43">
        <v>152.5</v>
      </c>
      <c r="V3015" s="43">
        <f t="shared" si="5841"/>
        <v>2597.6120000000001</v>
      </c>
      <c r="W3015" s="43">
        <f>W3016+W3019</f>
        <v>152.5</v>
      </c>
      <c r="X3015" s="43">
        <f>X3016+X3019</f>
        <v>0</v>
      </c>
      <c r="Y3015" s="43">
        <f>Y3016+Y3019</f>
        <v>0</v>
      </c>
      <c r="Z3015" s="43">
        <f>Z3016+Z3019</f>
        <v>0</v>
      </c>
      <c r="AA3015" s="43">
        <f>AA3016+AA3019</f>
        <v>0</v>
      </c>
      <c r="AB3015" s="43">
        <f>AB3016+AB3019</f>
        <v>0</v>
      </c>
      <c r="AC3015" s="44">
        <f>AC3016+AC3019</f>
        <v>1977.1669999999999</v>
      </c>
      <c r="AD3015" s="44">
        <f>AD3016+AD3019</f>
        <v>1977.1666700000001</v>
      </c>
      <c r="AE3015" s="45">
        <f t="shared" si="5811"/>
        <v>99.999983309452361</v>
      </c>
      <c r="AF3015" s="43">
        <f>AF3016+AF3019</f>
        <v>2656.0999999999999</v>
      </c>
      <c r="AG3015" s="43">
        <f>AG3016+AG3019</f>
        <v>-108.488</v>
      </c>
      <c r="AH3015" s="43">
        <f>AH3016+AH3019</f>
        <v>0</v>
      </c>
      <c r="AI3015" s="43">
        <f>AI3016+AI3019</f>
        <v>0</v>
      </c>
      <c r="AJ3015" s="43">
        <f>AJ3016+AJ3019</f>
        <v>0</v>
      </c>
      <c r="AK3015" s="43">
        <f>AK3016+AK3019</f>
        <v>0</v>
      </c>
      <c r="AL3015" s="43">
        <f t="shared" si="5812"/>
        <v>2547.6120000000001</v>
      </c>
      <c r="AM3015" s="43">
        <f t="shared" si="5813"/>
        <v>50</v>
      </c>
      <c r="AN3015" s="2"/>
      <c r="AR3015" s="1"/>
      <c r="AS3015" s="1"/>
    </row>
    <row r="3016">
      <c r="B3016" s="41" t="s">
        <v>855</v>
      </c>
      <c r="C3016" s="41" t="s">
        <v>107</v>
      </c>
      <c r="D3016" s="41" t="s">
        <v>109</v>
      </c>
      <c r="E3016" s="26" t="str">
        <f t="shared" si="5840"/>
        <v>0409</v>
      </c>
      <c r="F3016" s="41" t="s">
        <v>721</v>
      </c>
      <c r="G3016" s="41"/>
      <c r="H3016" s="42" t="s">
        <v>722</v>
      </c>
      <c r="I3016" s="43">
        <f t="shared" ref="I3016:I3043" si="5894">I3017</f>
        <v>2553.5999999999999</v>
      </c>
      <c r="J3016" s="43">
        <f t="shared" ref="J3016:J3043" si="5895">J3017</f>
        <v>2553.5999999999999</v>
      </c>
      <c r="K3016" s="43">
        <f t="shared" ref="K3016:K3043" si="5896">K3017</f>
        <v>2553.5999999999999</v>
      </c>
      <c r="L3016" s="43">
        <f t="shared" ref="L3016:L3043" si="5897">L3017</f>
        <v>0</v>
      </c>
      <c r="M3016" s="43">
        <f t="shared" ref="M3016:M3043" si="5898">M3017</f>
        <v>0</v>
      </c>
      <c r="N3016" s="43">
        <f t="shared" ref="N3016:N3043" si="5899">N3017</f>
        <v>0</v>
      </c>
      <c r="O3016" s="43">
        <f t="shared" ref="O3016:O3043" si="5900">O3017</f>
        <v>-108.488</v>
      </c>
      <c r="P3016" s="43">
        <f t="shared" ref="P3016:P3043" si="5901">P3017</f>
        <v>0</v>
      </c>
      <c r="Q3016" s="43">
        <f t="shared" ref="Q3016:Q3043" si="5902">Q3017</f>
        <v>0</v>
      </c>
      <c r="R3016" s="43">
        <f t="shared" ref="R3016:R3043" si="5903">R3017</f>
        <v>0</v>
      </c>
      <c r="S3016" s="43">
        <f t="shared" ref="S3016:S3043" si="5904">S3017</f>
        <v>0</v>
      </c>
      <c r="T3016" s="43">
        <f t="shared" ref="T3016:T3043" si="5905">T3017</f>
        <v>0</v>
      </c>
      <c r="U3016" s="43">
        <v>152.5</v>
      </c>
      <c r="V3016" s="43">
        <f t="shared" si="5841"/>
        <v>2597.6120000000001</v>
      </c>
      <c r="W3016" s="43">
        <f t="shared" ref="W3016:W3043" si="5906">W3017</f>
        <v>152.5</v>
      </c>
      <c r="X3016" s="43">
        <f t="shared" ref="X3016:X3043" si="5907">X3017</f>
        <v>0</v>
      </c>
      <c r="Y3016" s="43">
        <f t="shared" ref="Y3016:Y3043" si="5908">Y3017</f>
        <v>0</v>
      </c>
      <c r="Z3016" s="43">
        <f t="shared" ref="Z3016:Z3043" si="5909">Z3017</f>
        <v>0</v>
      </c>
      <c r="AA3016" s="43">
        <f t="shared" ref="AA3016:AA3043" si="5910">AA3017</f>
        <v>0</v>
      </c>
      <c r="AB3016" s="43">
        <f t="shared" ref="AB3016:AB3043" si="5911">AB3017</f>
        <v>0</v>
      </c>
      <c r="AC3016" s="44">
        <f t="shared" ref="AC3016:AC3043" si="5912">AC3017</f>
        <v>1977.1669999999999</v>
      </c>
      <c r="AD3016" s="44">
        <f t="shared" ref="AD3016:AD3043" si="5913">AD3017</f>
        <v>1977.1666700000001</v>
      </c>
      <c r="AE3016" s="45">
        <f t="shared" si="5811"/>
        <v>99.999983309452361</v>
      </c>
      <c r="AF3016" s="43">
        <f t="shared" ref="AF3016:AF3043" si="5914">AF3017</f>
        <v>2656.0999999999999</v>
      </c>
      <c r="AG3016" s="43">
        <f t="shared" ref="AG3016:AG3043" si="5915">AG3017</f>
        <v>-108.488</v>
      </c>
      <c r="AH3016" s="43">
        <f t="shared" ref="AH3016:AH3043" si="5916">AH3017</f>
        <v>0</v>
      </c>
      <c r="AI3016" s="43">
        <f t="shared" ref="AI3016:AI3043" si="5917">AI3017</f>
        <v>0</v>
      </c>
      <c r="AJ3016" s="43">
        <f t="shared" ref="AJ3016:AJ3043" si="5918">AJ3017</f>
        <v>0</v>
      </c>
      <c r="AK3016" s="43">
        <f t="shared" ref="AK3016:AK3043" si="5919">AK3017</f>
        <v>0</v>
      </c>
      <c r="AL3016" s="43">
        <f t="shared" si="5812"/>
        <v>2547.6120000000001</v>
      </c>
      <c r="AM3016" s="43">
        <f t="shared" si="5813"/>
        <v>50</v>
      </c>
      <c r="AN3016" s="2"/>
      <c r="AO3016" s="1"/>
      <c r="AP3016" s="1"/>
      <c r="AQ3016" s="1"/>
      <c r="AR3016" s="1"/>
      <c r="AS3016" s="1"/>
    </row>
    <row r="3017" ht="31.5">
      <c r="B3017" s="41" t="s">
        <v>855</v>
      </c>
      <c r="C3017" s="41" t="s">
        <v>107</v>
      </c>
      <c r="D3017" s="41" t="s">
        <v>109</v>
      </c>
      <c r="E3017" s="26" t="str">
        <f t="shared" si="5840"/>
        <v>0409</v>
      </c>
      <c r="F3017" s="41" t="s">
        <v>721</v>
      </c>
      <c r="G3017" s="41" t="s">
        <v>53</v>
      </c>
      <c r="H3017" s="42" t="s">
        <v>54</v>
      </c>
      <c r="I3017" s="43">
        <f t="shared" si="5894"/>
        <v>2553.5999999999999</v>
      </c>
      <c r="J3017" s="43">
        <f t="shared" si="5895"/>
        <v>2553.5999999999999</v>
      </c>
      <c r="K3017" s="43">
        <f t="shared" si="5896"/>
        <v>2553.5999999999999</v>
      </c>
      <c r="L3017" s="43">
        <f t="shared" si="5897"/>
        <v>0</v>
      </c>
      <c r="M3017" s="43">
        <f t="shared" si="5898"/>
        <v>0</v>
      </c>
      <c r="N3017" s="43">
        <f t="shared" si="5899"/>
        <v>0</v>
      </c>
      <c r="O3017" s="43">
        <f t="shared" si="5900"/>
        <v>-108.488</v>
      </c>
      <c r="P3017" s="43">
        <f t="shared" si="5901"/>
        <v>0</v>
      </c>
      <c r="Q3017" s="43">
        <f t="shared" si="5902"/>
        <v>0</v>
      </c>
      <c r="R3017" s="43">
        <f t="shared" si="5903"/>
        <v>0</v>
      </c>
      <c r="S3017" s="43">
        <f t="shared" si="5904"/>
        <v>0</v>
      </c>
      <c r="T3017" s="43">
        <f t="shared" si="5905"/>
        <v>0</v>
      </c>
      <c r="U3017" s="43">
        <v>152.5</v>
      </c>
      <c r="V3017" s="43">
        <f t="shared" si="5841"/>
        <v>2597.6120000000001</v>
      </c>
      <c r="W3017" s="43">
        <f t="shared" si="5906"/>
        <v>152.5</v>
      </c>
      <c r="X3017" s="43">
        <f t="shared" si="5907"/>
        <v>0</v>
      </c>
      <c r="Y3017" s="43">
        <f t="shared" si="5908"/>
        <v>0</v>
      </c>
      <c r="Z3017" s="43">
        <f t="shared" si="5909"/>
        <v>0</v>
      </c>
      <c r="AA3017" s="43">
        <f t="shared" si="5910"/>
        <v>0</v>
      </c>
      <c r="AB3017" s="43">
        <f t="shared" si="5911"/>
        <v>0</v>
      </c>
      <c r="AC3017" s="44">
        <f t="shared" si="5912"/>
        <v>1977.1669999999999</v>
      </c>
      <c r="AD3017" s="44">
        <f t="shared" si="5913"/>
        <v>1977.1666700000001</v>
      </c>
      <c r="AE3017" s="45">
        <f t="shared" si="5811"/>
        <v>99.999983309452361</v>
      </c>
      <c r="AF3017" s="43">
        <f t="shared" si="5914"/>
        <v>2656.0999999999999</v>
      </c>
      <c r="AG3017" s="43">
        <f t="shared" si="5915"/>
        <v>-108.488</v>
      </c>
      <c r="AH3017" s="43">
        <f t="shared" si="5916"/>
        <v>0</v>
      </c>
      <c r="AI3017" s="43">
        <f t="shared" si="5917"/>
        <v>0</v>
      </c>
      <c r="AJ3017" s="43">
        <f t="shared" si="5918"/>
        <v>0</v>
      </c>
      <c r="AK3017" s="43">
        <f t="shared" si="5919"/>
        <v>0</v>
      </c>
      <c r="AL3017" s="43">
        <f t="shared" si="5812"/>
        <v>2547.6120000000001</v>
      </c>
      <c r="AM3017" s="43">
        <f t="shared" si="5813"/>
        <v>50</v>
      </c>
      <c r="AN3017" s="2"/>
      <c r="AO3017" s="1"/>
      <c r="AP3017" s="1"/>
      <c r="AQ3017" s="1"/>
      <c r="AR3017" s="1"/>
      <c r="AS3017" s="1"/>
    </row>
    <row r="3018" ht="31.5">
      <c r="B3018" s="41" t="s">
        <v>855</v>
      </c>
      <c r="C3018" s="41" t="s">
        <v>107</v>
      </c>
      <c r="D3018" s="41" t="s">
        <v>109</v>
      </c>
      <c r="E3018" s="26" t="str">
        <f t="shared" si="5840"/>
        <v>0409</v>
      </c>
      <c r="F3018" s="41" t="s">
        <v>721</v>
      </c>
      <c r="G3018" s="41" t="s">
        <v>55</v>
      </c>
      <c r="H3018" s="42" t="s">
        <v>56</v>
      </c>
      <c r="I3018" s="43">
        <v>2553.5999999999999</v>
      </c>
      <c r="J3018" s="43">
        <v>2553.5999999999999</v>
      </c>
      <c r="K3018" s="43">
        <v>2553.5999999999999</v>
      </c>
      <c r="L3018" s="43"/>
      <c r="M3018" s="43"/>
      <c r="N3018" s="43"/>
      <c r="O3018" s="43">
        <v>-108.488</v>
      </c>
      <c r="P3018" s="43">
        <v>0</v>
      </c>
      <c r="Q3018" s="43">
        <v>0</v>
      </c>
      <c r="R3018" s="43">
        <v>0</v>
      </c>
      <c r="S3018" s="43">
        <v>0</v>
      </c>
      <c r="T3018" s="43">
        <v>0</v>
      </c>
      <c r="U3018" s="43">
        <v>152.5</v>
      </c>
      <c r="V3018" s="43">
        <f t="shared" si="5841"/>
        <v>2597.6120000000001</v>
      </c>
      <c r="W3018" s="43">
        <v>152.5</v>
      </c>
      <c r="X3018" s="43"/>
      <c r="Y3018" s="43"/>
      <c r="Z3018" s="43"/>
      <c r="AA3018" s="43"/>
      <c r="AB3018" s="43">
        <v>0</v>
      </c>
      <c r="AC3018" s="44">
        <v>1977.1669999999999</v>
      </c>
      <c r="AD3018" s="44">
        <v>1977.1666700000001</v>
      </c>
      <c r="AE3018" s="45">
        <f t="shared" si="5811"/>
        <v>99.999983309452361</v>
      </c>
      <c r="AF3018" s="43">
        <v>2656.0999999999999</v>
      </c>
      <c r="AG3018" s="43">
        <v>-108.488</v>
      </c>
      <c r="AH3018" s="43">
        <v>0</v>
      </c>
      <c r="AI3018" s="43">
        <v>0</v>
      </c>
      <c r="AJ3018" s="43">
        <v>0</v>
      </c>
      <c r="AK3018" s="43">
        <v>0</v>
      </c>
      <c r="AL3018" s="43">
        <f t="shared" si="5812"/>
        <v>2547.6120000000001</v>
      </c>
      <c r="AM3018" s="43">
        <f t="shared" si="5813"/>
        <v>50</v>
      </c>
      <c r="AN3018" s="2"/>
      <c r="AR3018" s="1"/>
      <c r="AS3018" s="1"/>
    </row>
    <row r="3019" ht="31.5" hidden="1">
      <c r="B3019" s="41" t="s">
        <v>855</v>
      </c>
      <c r="C3019" s="41" t="s">
        <v>107</v>
      </c>
      <c r="D3019" s="41" t="s">
        <v>109</v>
      </c>
      <c r="E3019" s="26" t="str">
        <f t="shared" si="5840"/>
        <v>0409</v>
      </c>
      <c r="F3019" s="41" t="s">
        <v>723</v>
      </c>
      <c r="G3019" s="41"/>
      <c r="H3019" s="42" t="s">
        <v>724</v>
      </c>
      <c r="I3019" s="43">
        <f t="shared" si="5894"/>
        <v>0</v>
      </c>
      <c r="J3019" s="43">
        <f t="shared" si="5895"/>
        <v>0</v>
      </c>
      <c r="K3019" s="43">
        <f t="shared" si="5896"/>
        <v>0</v>
      </c>
      <c r="L3019" s="43">
        <f t="shared" si="5897"/>
        <v>0</v>
      </c>
      <c r="M3019" s="43">
        <f t="shared" si="5898"/>
        <v>0</v>
      </c>
      <c r="N3019" s="43">
        <f t="shared" si="5899"/>
        <v>0</v>
      </c>
      <c r="O3019" s="43">
        <f t="shared" si="5900"/>
        <v>0</v>
      </c>
      <c r="P3019" s="43">
        <f t="shared" si="5901"/>
        <v>0</v>
      </c>
      <c r="Q3019" s="43">
        <f t="shared" si="5902"/>
        <v>0</v>
      </c>
      <c r="R3019" s="43">
        <f t="shared" si="5903"/>
        <v>0</v>
      </c>
      <c r="S3019" s="43">
        <f t="shared" si="5904"/>
        <v>0</v>
      </c>
      <c r="T3019" s="43">
        <f t="shared" si="5905"/>
        <v>0</v>
      </c>
      <c r="U3019" s="43">
        <v>0</v>
      </c>
      <c r="V3019" s="43">
        <f t="shared" si="5841"/>
        <v>0</v>
      </c>
      <c r="W3019" s="43">
        <f t="shared" si="5906"/>
        <v>0</v>
      </c>
      <c r="X3019" s="43">
        <f t="shared" si="5907"/>
        <v>0</v>
      </c>
      <c r="Y3019" s="43">
        <f t="shared" si="5908"/>
        <v>0</v>
      </c>
      <c r="Z3019" s="43">
        <f t="shared" si="5909"/>
        <v>0</v>
      </c>
      <c r="AA3019" s="43">
        <f t="shared" si="5910"/>
        <v>0</v>
      </c>
      <c r="AB3019" s="43">
        <f t="shared" si="5911"/>
        <v>0</v>
      </c>
      <c r="AC3019" s="44">
        <f t="shared" si="5912"/>
        <v>0</v>
      </c>
      <c r="AD3019" s="44">
        <f t="shared" si="5913"/>
        <v>0</v>
      </c>
      <c r="AE3019" s="45" t="e">
        <f t="shared" si="5811"/>
        <v>#DIV/0!</v>
      </c>
      <c r="AF3019" s="46">
        <f t="shared" si="5914"/>
        <v>0</v>
      </c>
      <c r="AG3019" s="46">
        <f t="shared" si="5915"/>
        <v>0</v>
      </c>
      <c r="AH3019" s="47">
        <f t="shared" si="5916"/>
        <v>0</v>
      </c>
      <c r="AI3019" s="47">
        <f t="shared" si="5917"/>
        <v>0</v>
      </c>
      <c r="AJ3019" s="47">
        <f t="shared" si="5918"/>
        <v>0</v>
      </c>
      <c r="AK3019" s="47">
        <f t="shared" si="5919"/>
        <v>0</v>
      </c>
      <c r="AL3019" s="47">
        <f t="shared" si="5812"/>
        <v>0</v>
      </c>
      <c r="AM3019" s="47">
        <f t="shared" si="5813"/>
        <v>0</v>
      </c>
      <c r="AN3019" s="48" t="s">
        <v>36</v>
      </c>
      <c r="AO3019" s="1"/>
      <c r="AP3019" s="1"/>
      <c r="AQ3019" s="1"/>
      <c r="AR3019" s="1"/>
      <c r="AS3019" s="1"/>
    </row>
    <row r="3020" ht="31.5" hidden="1">
      <c r="B3020" s="41" t="s">
        <v>855</v>
      </c>
      <c r="C3020" s="41" t="s">
        <v>107</v>
      </c>
      <c r="D3020" s="41" t="s">
        <v>109</v>
      </c>
      <c r="E3020" s="26" t="str">
        <f t="shared" si="5840"/>
        <v>0409</v>
      </c>
      <c r="F3020" s="41" t="s">
        <v>723</v>
      </c>
      <c r="G3020" s="41" t="s">
        <v>53</v>
      </c>
      <c r="H3020" s="42" t="s">
        <v>54</v>
      </c>
      <c r="I3020" s="43">
        <f t="shared" si="5894"/>
        <v>0</v>
      </c>
      <c r="J3020" s="43">
        <f t="shared" si="5895"/>
        <v>0</v>
      </c>
      <c r="K3020" s="43">
        <f t="shared" si="5896"/>
        <v>0</v>
      </c>
      <c r="L3020" s="43">
        <f t="shared" si="5897"/>
        <v>0</v>
      </c>
      <c r="M3020" s="43">
        <f t="shared" si="5898"/>
        <v>0</v>
      </c>
      <c r="N3020" s="43">
        <f t="shared" si="5899"/>
        <v>0</v>
      </c>
      <c r="O3020" s="43">
        <f t="shared" si="5900"/>
        <v>0</v>
      </c>
      <c r="P3020" s="43">
        <f t="shared" si="5901"/>
        <v>0</v>
      </c>
      <c r="Q3020" s="43">
        <f t="shared" si="5902"/>
        <v>0</v>
      </c>
      <c r="R3020" s="43">
        <f t="shared" si="5903"/>
        <v>0</v>
      </c>
      <c r="S3020" s="43">
        <f t="shared" si="5904"/>
        <v>0</v>
      </c>
      <c r="T3020" s="43">
        <f t="shared" si="5905"/>
        <v>0</v>
      </c>
      <c r="U3020" s="43">
        <v>0</v>
      </c>
      <c r="V3020" s="43">
        <f t="shared" si="5841"/>
        <v>0</v>
      </c>
      <c r="W3020" s="43">
        <f t="shared" si="5906"/>
        <v>0</v>
      </c>
      <c r="X3020" s="43">
        <f t="shared" si="5907"/>
        <v>0</v>
      </c>
      <c r="Y3020" s="43">
        <f t="shared" si="5908"/>
        <v>0</v>
      </c>
      <c r="Z3020" s="43">
        <f t="shared" si="5909"/>
        <v>0</v>
      </c>
      <c r="AA3020" s="43">
        <f t="shared" si="5910"/>
        <v>0</v>
      </c>
      <c r="AB3020" s="43">
        <f t="shared" si="5911"/>
        <v>0</v>
      </c>
      <c r="AC3020" s="44">
        <f t="shared" si="5912"/>
        <v>0</v>
      </c>
      <c r="AD3020" s="44">
        <f t="shared" si="5913"/>
        <v>0</v>
      </c>
      <c r="AE3020" s="45" t="e">
        <f t="shared" si="5811"/>
        <v>#DIV/0!</v>
      </c>
      <c r="AF3020" s="46">
        <f t="shared" si="5914"/>
        <v>0</v>
      </c>
      <c r="AG3020" s="46">
        <f t="shared" si="5915"/>
        <v>0</v>
      </c>
      <c r="AH3020" s="47">
        <f t="shared" si="5916"/>
        <v>0</v>
      </c>
      <c r="AI3020" s="47">
        <f t="shared" si="5917"/>
        <v>0</v>
      </c>
      <c r="AJ3020" s="47">
        <f t="shared" si="5918"/>
        <v>0</v>
      </c>
      <c r="AK3020" s="47">
        <f t="shared" si="5919"/>
        <v>0</v>
      </c>
      <c r="AL3020" s="47">
        <f t="shared" si="5812"/>
        <v>0</v>
      </c>
      <c r="AM3020" s="47">
        <f t="shared" si="5813"/>
        <v>0</v>
      </c>
      <c r="AN3020" s="48" t="s">
        <v>36</v>
      </c>
      <c r="AO3020" s="1"/>
      <c r="AP3020" s="1"/>
      <c r="AQ3020" s="1"/>
      <c r="AR3020" s="1"/>
      <c r="AS3020" s="1"/>
    </row>
    <row r="3021" ht="31.5" hidden="1">
      <c r="B3021" s="41" t="s">
        <v>855</v>
      </c>
      <c r="C3021" s="41" t="s">
        <v>107</v>
      </c>
      <c r="D3021" s="41" t="s">
        <v>109</v>
      </c>
      <c r="E3021" s="26" t="str">
        <f t="shared" si="5840"/>
        <v>0409</v>
      </c>
      <c r="F3021" s="41" t="s">
        <v>723</v>
      </c>
      <c r="G3021" s="41" t="s">
        <v>55</v>
      </c>
      <c r="H3021" s="42" t="s">
        <v>56</v>
      </c>
      <c r="I3021" s="43"/>
      <c r="J3021" s="43"/>
      <c r="K3021" s="43"/>
      <c r="L3021" s="43"/>
      <c r="M3021" s="43"/>
      <c r="N3021" s="43"/>
      <c r="O3021" s="43">
        <v>0</v>
      </c>
      <c r="P3021" s="43">
        <v>0</v>
      </c>
      <c r="Q3021" s="43">
        <v>0</v>
      </c>
      <c r="R3021" s="43">
        <v>0</v>
      </c>
      <c r="S3021" s="43">
        <v>0</v>
      </c>
      <c r="T3021" s="43">
        <v>0</v>
      </c>
      <c r="U3021" s="43">
        <v>0</v>
      </c>
      <c r="V3021" s="43">
        <f t="shared" si="5841"/>
        <v>0</v>
      </c>
      <c r="W3021" s="43"/>
      <c r="X3021" s="43"/>
      <c r="Y3021" s="43"/>
      <c r="Z3021" s="43"/>
      <c r="AA3021" s="43"/>
      <c r="AB3021" s="43">
        <v>0</v>
      </c>
      <c r="AC3021" s="44">
        <v>0</v>
      </c>
      <c r="AD3021" s="44">
        <v>0</v>
      </c>
      <c r="AE3021" s="45" t="e">
        <f t="shared" si="5811"/>
        <v>#DIV/0!</v>
      </c>
      <c r="AF3021" s="46">
        <v>0</v>
      </c>
      <c r="AG3021" s="46">
        <v>0</v>
      </c>
      <c r="AH3021" s="47">
        <v>0</v>
      </c>
      <c r="AI3021" s="47">
        <v>0</v>
      </c>
      <c r="AJ3021" s="47">
        <v>0</v>
      </c>
      <c r="AK3021" s="47">
        <v>0</v>
      </c>
      <c r="AL3021" s="47">
        <f t="shared" si="5812"/>
        <v>0</v>
      </c>
      <c r="AM3021" s="47">
        <f t="shared" si="5813"/>
        <v>0</v>
      </c>
      <c r="AN3021" s="48" t="s">
        <v>36</v>
      </c>
      <c r="AO3021" s="1"/>
      <c r="AP3021" s="1"/>
      <c r="AQ3021" s="1"/>
      <c r="AR3021" s="1"/>
      <c r="AS3021" s="1"/>
    </row>
    <row r="3022" ht="31.5" hidden="1">
      <c r="B3022" s="41" t="s">
        <v>855</v>
      </c>
      <c r="C3022" s="41" t="s">
        <v>107</v>
      </c>
      <c r="D3022" s="41" t="s">
        <v>109</v>
      </c>
      <c r="E3022" s="26" t="str">
        <f t="shared" si="5840"/>
        <v>0409</v>
      </c>
      <c r="F3022" s="41" t="s">
        <v>842</v>
      </c>
      <c r="G3022" s="41"/>
      <c r="H3022" s="42" t="s">
        <v>843</v>
      </c>
      <c r="I3022" s="43">
        <f t="shared" si="5894"/>
        <v>0</v>
      </c>
      <c r="J3022" s="43">
        <f t="shared" si="5895"/>
        <v>0</v>
      </c>
      <c r="K3022" s="43">
        <f t="shared" si="5896"/>
        <v>0</v>
      </c>
      <c r="L3022" s="43">
        <f t="shared" si="5897"/>
        <v>0</v>
      </c>
      <c r="M3022" s="43">
        <f t="shared" si="5898"/>
        <v>0</v>
      </c>
      <c r="N3022" s="43">
        <f t="shared" si="5899"/>
        <v>0</v>
      </c>
      <c r="O3022" s="43">
        <f t="shared" si="5900"/>
        <v>0</v>
      </c>
      <c r="P3022" s="43">
        <f t="shared" si="5901"/>
        <v>0</v>
      </c>
      <c r="Q3022" s="43">
        <f t="shared" si="5902"/>
        <v>0</v>
      </c>
      <c r="R3022" s="43">
        <f t="shared" si="5903"/>
        <v>0</v>
      </c>
      <c r="S3022" s="43">
        <f t="shared" si="5904"/>
        <v>0</v>
      </c>
      <c r="T3022" s="43">
        <f t="shared" si="5905"/>
        <v>0</v>
      </c>
      <c r="U3022" s="43">
        <v>0</v>
      </c>
      <c r="V3022" s="43">
        <f t="shared" si="5841"/>
        <v>0</v>
      </c>
      <c r="W3022" s="43">
        <f t="shared" si="5906"/>
        <v>0</v>
      </c>
      <c r="X3022" s="43">
        <f t="shared" si="5907"/>
        <v>0</v>
      </c>
      <c r="Y3022" s="43">
        <f t="shared" si="5908"/>
        <v>0</v>
      </c>
      <c r="Z3022" s="43">
        <f t="shared" si="5909"/>
        <v>0</v>
      </c>
      <c r="AA3022" s="43">
        <f t="shared" si="5910"/>
        <v>0</v>
      </c>
      <c r="AB3022" s="43">
        <f t="shared" si="5911"/>
        <v>0</v>
      </c>
      <c r="AC3022" s="44">
        <f t="shared" si="5912"/>
        <v>0</v>
      </c>
      <c r="AD3022" s="44">
        <f t="shared" si="5913"/>
        <v>0</v>
      </c>
      <c r="AE3022" s="45" t="e">
        <f t="shared" si="5811"/>
        <v>#DIV/0!</v>
      </c>
      <c r="AF3022" s="46">
        <f t="shared" si="5914"/>
        <v>0</v>
      </c>
      <c r="AG3022" s="46">
        <f t="shared" si="5915"/>
        <v>0</v>
      </c>
      <c r="AH3022" s="47">
        <f t="shared" si="5916"/>
        <v>0</v>
      </c>
      <c r="AI3022" s="47">
        <f t="shared" si="5917"/>
        <v>0</v>
      </c>
      <c r="AJ3022" s="47">
        <f t="shared" si="5918"/>
        <v>0</v>
      </c>
      <c r="AK3022" s="47">
        <f t="shared" si="5919"/>
        <v>0</v>
      </c>
      <c r="AL3022" s="47">
        <f t="shared" si="5812"/>
        <v>0</v>
      </c>
      <c r="AM3022" s="47">
        <f t="shared" si="5813"/>
        <v>0</v>
      </c>
      <c r="AN3022" s="48" t="s">
        <v>36</v>
      </c>
      <c r="AR3022" s="1"/>
      <c r="AS3022" s="1"/>
    </row>
    <row r="3023" ht="126" hidden="1">
      <c r="B3023" s="41" t="s">
        <v>855</v>
      </c>
      <c r="C3023" s="41" t="s">
        <v>107</v>
      </c>
      <c r="D3023" s="41" t="s">
        <v>109</v>
      </c>
      <c r="E3023" s="26" t="str">
        <f t="shared" si="5840"/>
        <v>0409</v>
      </c>
      <c r="F3023" s="41" t="s">
        <v>844</v>
      </c>
      <c r="G3023" s="41"/>
      <c r="H3023" s="42" t="s">
        <v>845</v>
      </c>
      <c r="I3023" s="43">
        <f t="shared" si="5894"/>
        <v>0</v>
      </c>
      <c r="J3023" s="43">
        <f t="shared" si="5895"/>
        <v>0</v>
      </c>
      <c r="K3023" s="43">
        <f t="shared" si="5896"/>
        <v>0</v>
      </c>
      <c r="L3023" s="43">
        <f t="shared" si="5897"/>
        <v>0</v>
      </c>
      <c r="M3023" s="43">
        <f t="shared" si="5898"/>
        <v>0</v>
      </c>
      <c r="N3023" s="43">
        <f t="shared" si="5899"/>
        <v>0</v>
      </c>
      <c r="O3023" s="43">
        <f t="shared" si="5900"/>
        <v>0</v>
      </c>
      <c r="P3023" s="43">
        <f t="shared" si="5901"/>
        <v>0</v>
      </c>
      <c r="Q3023" s="43">
        <f t="shared" si="5902"/>
        <v>0</v>
      </c>
      <c r="R3023" s="43">
        <f t="shared" si="5903"/>
        <v>0</v>
      </c>
      <c r="S3023" s="43">
        <f t="shared" si="5904"/>
        <v>0</v>
      </c>
      <c r="T3023" s="43">
        <f t="shared" si="5905"/>
        <v>0</v>
      </c>
      <c r="U3023" s="43">
        <v>0</v>
      </c>
      <c r="V3023" s="43">
        <f t="shared" si="5841"/>
        <v>0</v>
      </c>
      <c r="W3023" s="43">
        <f t="shared" si="5906"/>
        <v>0</v>
      </c>
      <c r="X3023" s="43">
        <f t="shared" si="5907"/>
        <v>0</v>
      </c>
      <c r="Y3023" s="43">
        <f t="shared" si="5908"/>
        <v>0</v>
      </c>
      <c r="Z3023" s="43">
        <f t="shared" si="5909"/>
        <v>0</v>
      </c>
      <c r="AA3023" s="43">
        <f t="shared" si="5910"/>
        <v>0</v>
      </c>
      <c r="AB3023" s="43">
        <f t="shared" si="5911"/>
        <v>0</v>
      </c>
      <c r="AC3023" s="44">
        <f t="shared" si="5912"/>
        <v>0</v>
      </c>
      <c r="AD3023" s="44">
        <f t="shared" si="5913"/>
        <v>0</v>
      </c>
      <c r="AE3023" s="45" t="e">
        <f t="shared" si="5811"/>
        <v>#DIV/0!</v>
      </c>
      <c r="AF3023" s="46">
        <f t="shared" si="5914"/>
        <v>0</v>
      </c>
      <c r="AG3023" s="46">
        <f t="shared" si="5915"/>
        <v>0</v>
      </c>
      <c r="AH3023" s="47">
        <f t="shared" si="5916"/>
        <v>0</v>
      </c>
      <c r="AI3023" s="47">
        <f t="shared" si="5917"/>
        <v>0</v>
      </c>
      <c r="AJ3023" s="47">
        <f t="shared" si="5918"/>
        <v>0</v>
      </c>
      <c r="AK3023" s="47">
        <f t="shared" si="5919"/>
        <v>0</v>
      </c>
      <c r="AL3023" s="47">
        <f t="shared" si="5812"/>
        <v>0</v>
      </c>
      <c r="AM3023" s="47">
        <f t="shared" si="5813"/>
        <v>0</v>
      </c>
      <c r="AN3023" s="48" t="s">
        <v>36</v>
      </c>
      <c r="AO3023" s="1"/>
      <c r="AP3023" s="1"/>
      <c r="AQ3023" s="1"/>
      <c r="AR3023" s="1"/>
      <c r="AS3023" s="1"/>
    </row>
    <row r="3024" ht="31.5" hidden="1">
      <c r="B3024" s="41" t="s">
        <v>855</v>
      </c>
      <c r="C3024" s="41" t="s">
        <v>107</v>
      </c>
      <c r="D3024" s="41" t="s">
        <v>109</v>
      </c>
      <c r="E3024" s="26" t="str">
        <f t="shared" si="5840"/>
        <v>0409</v>
      </c>
      <c r="F3024" s="41" t="s">
        <v>844</v>
      </c>
      <c r="G3024" s="41" t="s">
        <v>53</v>
      </c>
      <c r="H3024" s="42" t="s">
        <v>54</v>
      </c>
      <c r="I3024" s="43">
        <f t="shared" si="5894"/>
        <v>0</v>
      </c>
      <c r="J3024" s="43">
        <f t="shared" si="5895"/>
        <v>0</v>
      </c>
      <c r="K3024" s="43">
        <f t="shared" si="5896"/>
        <v>0</v>
      </c>
      <c r="L3024" s="43">
        <f t="shared" si="5897"/>
        <v>0</v>
      </c>
      <c r="M3024" s="43">
        <f t="shared" si="5898"/>
        <v>0</v>
      </c>
      <c r="N3024" s="43">
        <f t="shared" si="5899"/>
        <v>0</v>
      </c>
      <c r="O3024" s="43">
        <f t="shared" si="5900"/>
        <v>0</v>
      </c>
      <c r="P3024" s="43">
        <f t="shared" si="5901"/>
        <v>0</v>
      </c>
      <c r="Q3024" s="43">
        <f t="shared" si="5902"/>
        <v>0</v>
      </c>
      <c r="R3024" s="43">
        <f t="shared" si="5903"/>
        <v>0</v>
      </c>
      <c r="S3024" s="43">
        <f t="shared" si="5904"/>
        <v>0</v>
      </c>
      <c r="T3024" s="43">
        <f t="shared" si="5905"/>
        <v>0</v>
      </c>
      <c r="U3024" s="43">
        <v>0</v>
      </c>
      <c r="V3024" s="43">
        <f t="shared" si="5841"/>
        <v>0</v>
      </c>
      <c r="W3024" s="43">
        <f t="shared" si="5906"/>
        <v>0</v>
      </c>
      <c r="X3024" s="43">
        <f t="shared" si="5907"/>
        <v>0</v>
      </c>
      <c r="Y3024" s="43">
        <f t="shared" si="5908"/>
        <v>0</v>
      </c>
      <c r="Z3024" s="43">
        <f t="shared" si="5909"/>
        <v>0</v>
      </c>
      <c r="AA3024" s="43">
        <f t="shared" si="5910"/>
        <v>0</v>
      </c>
      <c r="AB3024" s="43">
        <f t="shared" si="5911"/>
        <v>0</v>
      </c>
      <c r="AC3024" s="44">
        <f t="shared" si="5912"/>
        <v>0</v>
      </c>
      <c r="AD3024" s="44">
        <f t="shared" si="5913"/>
        <v>0</v>
      </c>
      <c r="AE3024" s="45" t="e">
        <f t="shared" si="5811"/>
        <v>#DIV/0!</v>
      </c>
      <c r="AF3024" s="46">
        <f t="shared" si="5914"/>
        <v>0</v>
      </c>
      <c r="AG3024" s="46">
        <f t="shared" si="5915"/>
        <v>0</v>
      </c>
      <c r="AH3024" s="47">
        <f t="shared" si="5916"/>
        <v>0</v>
      </c>
      <c r="AI3024" s="47">
        <f t="shared" si="5917"/>
        <v>0</v>
      </c>
      <c r="AJ3024" s="47">
        <f t="shared" si="5918"/>
        <v>0</v>
      </c>
      <c r="AK3024" s="47">
        <f t="shared" si="5919"/>
        <v>0</v>
      </c>
      <c r="AL3024" s="47">
        <f t="shared" si="5812"/>
        <v>0</v>
      </c>
      <c r="AM3024" s="47">
        <f t="shared" si="5813"/>
        <v>0</v>
      </c>
      <c r="AN3024" s="48" t="s">
        <v>36</v>
      </c>
      <c r="AO3024" s="1"/>
      <c r="AP3024" s="1"/>
      <c r="AQ3024" s="1"/>
      <c r="AR3024" s="1"/>
      <c r="AS3024" s="1"/>
    </row>
    <row r="3025" ht="31.5" hidden="1">
      <c r="B3025" s="41" t="s">
        <v>855</v>
      </c>
      <c r="C3025" s="41" t="s">
        <v>107</v>
      </c>
      <c r="D3025" s="41" t="s">
        <v>109</v>
      </c>
      <c r="E3025" s="26" t="str">
        <f t="shared" si="5840"/>
        <v>0409</v>
      </c>
      <c r="F3025" s="41" t="s">
        <v>844</v>
      </c>
      <c r="G3025" s="41" t="s">
        <v>55</v>
      </c>
      <c r="H3025" s="42" t="s">
        <v>56</v>
      </c>
      <c r="I3025" s="43"/>
      <c r="J3025" s="43"/>
      <c r="K3025" s="43"/>
      <c r="L3025" s="43"/>
      <c r="M3025" s="43"/>
      <c r="N3025" s="43"/>
      <c r="O3025" s="43">
        <v>0</v>
      </c>
      <c r="P3025" s="43">
        <v>0</v>
      </c>
      <c r="Q3025" s="43">
        <v>0</v>
      </c>
      <c r="R3025" s="43">
        <v>0</v>
      </c>
      <c r="S3025" s="43">
        <v>0</v>
      </c>
      <c r="T3025" s="43">
        <v>0</v>
      </c>
      <c r="U3025" s="43">
        <v>0</v>
      </c>
      <c r="V3025" s="43">
        <f t="shared" si="5841"/>
        <v>0</v>
      </c>
      <c r="W3025" s="43"/>
      <c r="X3025" s="43"/>
      <c r="Y3025" s="43"/>
      <c r="Z3025" s="43"/>
      <c r="AA3025" s="43"/>
      <c r="AB3025" s="43">
        <v>0</v>
      </c>
      <c r="AC3025" s="44">
        <v>0</v>
      </c>
      <c r="AD3025" s="44">
        <v>0</v>
      </c>
      <c r="AE3025" s="45" t="e">
        <f t="shared" si="5811"/>
        <v>#DIV/0!</v>
      </c>
      <c r="AF3025" s="46">
        <v>0</v>
      </c>
      <c r="AG3025" s="46">
        <v>0</v>
      </c>
      <c r="AH3025" s="47">
        <v>0</v>
      </c>
      <c r="AI3025" s="47">
        <v>0</v>
      </c>
      <c r="AJ3025" s="47">
        <v>0</v>
      </c>
      <c r="AK3025" s="47">
        <v>0</v>
      </c>
      <c r="AL3025" s="47">
        <f t="shared" si="5812"/>
        <v>0</v>
      </c>
      <c r="AM3025" s="47">
        <f t="shared" si="5813"/>
        <v>0</v>
      </c>
      <c r="AN3025" s="48" t="s">
        <v>36</v>
      </c>
      <c r="AO3025" s="1"/>
      <c r="AP3025" s="1"/>
      <c r="AQ3025" s="1"/>
      <c r="AR3025" s="1"/>
      <c r="AS3025" s="1"/>
    </row>
    <row r="3026" ht="47.25" hidden="1">
      <c r="B3026" s="41" t="s">
        <v>855</v>
      </c>
      <c r="C3026" s="41" t="s">
        <v>107</v>
      </c>
      <c r="D3026" s="41" t="s">
        <v>109</v>
      </c>
      <c r="E3026" s="26" t="str">
        <f t="shared" si="5840"/>
        <v>0409</v>
      </c>
      <c r="F3026" s="41" t="s">
        <v>729</v>
      </c>
      <c r="G3026" s="41"/>
      <c r="H3026" s="42" t="s">
        <v>730</v>
      </c>
      <c r="I3026" s="43">
        <f t="shared" si="5894"/>
        <v>0</v>
      </c>
      <c r="J3026" s="43">
        <f t="shared" si="5895"/>
        <v>0</v>
      </c>
      <c r="K3026" s="43">
        <f t="shared" si="5896"/>
        <v>0</v>
      </c>
      <c r="L3026" s="43">
        <f t="shared" si="5897"/>
        <v>0</v>
      </c>
      <c r="M3026" s="43">
        <f t="shared" si="5898"/>
        <v>0</v>
      </c>
      <c r="N3026" s="43">
        <f t="shared" si="5899"/>
        <v>0</v>
      </c>
      <c r="O3026" s="43">
        <f t="shared" si="5900"/>
        <v>0</v>
      </c>
      <c r="P3026" s="43">
        <f t="shared" si="5901"/>
        <v>0</v>
      </c>
      <c r="Q3026" s="43">
        <f t="shared" si="5902"/>
        <v>0</v>
      </c>
      <c r="R3026" s="43">
        <f t="shared" si="5903"/>
        <v>0</v>
      </c>
      <c r="S3026" s="43">
        <f t="shared" si="5904"/>
        <v>0</v>
      </c>
      <c r="T3026" s="43">
        <f t="shared" si="5905"/>
        <v>0</v>
      </c>
      <c r="U3026" s="43">
        <v>0</v>
      </c>
      <c r="V3026" s="43">
        <f t="shared" si="5841"/>
        <v>0</v>
      </c>
      <c r="W3026" s="43">
        <f t="shared" si="5906"/>
        <v>0</v>
      </c>
      <c r="X3026" s="43">
        <f t="shared" si="5907"/>
        <v>0</v>
      </c>
      <c r="Y3026" s="43">
        <f t="shared" si="5908"/>
        <v>0</v>
      </c>
      <c r="Z3026" s="43">
        <f t="shared" si="5909"/>
        <v>0</v>
      </c>
      <c r="AA3026" s="43">
        <f t="shared" si="5910"/>
        <v>0</v>
      </c>
      <c r="AB3026" s="43">
        <f t="shared" si="5911"/>
        <v>0</v>
      </c>
      <c r="AC3026" s="44">
        <f t="shared" si="5912"/>
        <v>0</v>
      </c>
      <c r="AD3026" s="44">
        <f t="shared" si="5913"/>
        <v>0</v>
      </c>
      <c r="AE3026" s="45" t="e">
        <f t="shared" si="5811"/>
        <v>#DIV/0!</v>
      </c>
      <c r="AF3026" s="46">
        <f t="shared" si="5914"/>
        <v>0</v>
      </c>
      <c r="AG3026" s="46">
        <f t="shared" si="5915"/>
        <v>0</v>
      </c>
      <c r="AH3026" s="47">
        <f t="shared" si="5916"/>
        <v>0</v>
      </c>
      <c r="AI3026" s="47">
        <f t="shared" si="5917"/>
        <v>0</v>
      </c>
      <c r="AJ3026" s="47">
        <f t="shared" si="5918"/>
        <v>0</v>
      </c>
      <c r="AK3026" s="47">
        <f t="shared" si="5919"/>
        <v>0</v>
      </c>
      <c r="AL3026" s="47">
        <f t="shared" si="5812"/>
        <v>0</v>
      </c>
      <c r="AM3026" s="47">
        <f t="shared" si="5813"/>
        <v>0</v>
      </c>
      <c r="AN3026" s="48" t="s">
        <v>36</v>
      </c>
      <c r="AO3026" s="1"/>
      <c r="AP3026" s="1"/>
      <c r="AQ3026" s="1"/>
      <c r="AR3026" s="1"/>
      <c r="AS3026" s="1"/>
    </row>
    <row r="3027" ht="63" hidden="1">
      <c r="B3027" s="41" t="s">
        <v>855</v>
      </c>
      <c r="C3027" s="41" t="s">
        <v>107</v>
      </c>
      <c r="D3027" s="41" t="s">
        <v>109</v>
      </c>
      <c r="E3027" s="26" t="str">
        <f t="shared" si="5840"/>
        <v>0409</v>
      </c>
      <c r="F3027" s="41" t="s">
        <v>731</v>
      </c>
      <c r="G3027" s="41"/>
      <c r="H3027" s="42" t="s">
        <v>732</v>
      </c>
      <c r="I3027" s="43">
        <f t="shared" si="5894"/>
        <v>0</v>
      </c>
      <c r="J3027" s="43">
        <f t="shared" si="5895"/>
        <v>0</v>
      </c>
      <c r="K3027" s="43">
        <f t="shared" si="5896"/>
        <v>0</v>
      </c>
      <c r="L3027" s="43">
        <f t="shared" si="5897"/>
        <v>0</v>
      </c>
      <c r="M3027" s="43">
        <f t="shared" si="5898"/>
        <v>0</v>
      </c>
      <c r="N3027" s="43">
        <f t="shared" si="5899"/>
        <v>0</v>
      </c>
      <c r="O3027" s="43">
        <f t="shared" si="5900"/>
        <v>0</v>
      </c>
      <c r="P3027" s="43">
        <f t="shared" si="5901"/>
        <v>0</v>
      </c>
      <c r="Q3027" s="43">
        <f t="shared" si="5902"/>
        <v>0</v>
      </c>
      <c r="R3027" s="43">
        <f t="shared" si="5903"/>
        <v>0</v>
      </c>
      <c r="S3027" s="43">
        <f t="shared" si="5904"/>
        <v>0</v>
      </c>
      <c r="T3027" s="43">
        <f t="shared" si="5905"/>
        <v>0</v>
      </c>
      <c r="U3027" s="43">
        <v>0</v>
      </c>
      <c r="V3027" s="43">
        <f t="shared" si="5841"/>
        <v>0</v>
      </c>
      <c r="W3027" s="43">
        <f t="shared" si="5906"/>
        <v>0</v>
      </c>
      <c r="X3027" s="43">
        <f t="shared" si="5907"/>
        <v>0</v>
      </c>
      <c r="Y3027" s="43">
        <f t="shared" si="5908"/>
        <v>0</v>
      </c>
      <c r="Z3027" s="43">
        <f t="shared" si="5909"/>
        <v>0</v>
      </c>
      <c r="AA3027" s="43">
        <f t="shared" si="5910"/>
        <v>0</v>
      </c>
      <c r="AB3027" s="43">
        <f t="shared" si="5911"/>
        <v>0</v>
      </c>
      <c r="AC3027" s="44">
        <f t="shared" si="5912"/>
        <v>0</v>
      </c>
      <c r="AD3027" s="44">
        <f t="shared" si="5913"/>
        <v>0</v>
      </c>
      <c r="AE3027" s="45" t="e">
        <f t="shared" si="5811"/>
        <v>#DIV/0!</v>
      </c>
      <c r="AF3027" s="46">
        <f t="shared" si="5914"/>
        <v>0</v>
      </c>
      <c r="AG3027" s="46">
        <f t="shared" si="5915"/>
        <v>0</v>
      </c>
      <c r="AH3027" s="47">
        <f t="shared" si="5916"/>
        <v>0</v>
      </c>
      <c r="AI3027" s="47">
        <f t="shared" si="5917"/>
        <v>0</v>
      </c>
      <c r="AJ3027" s="47">
        <f t="shared" si="5918"/>
        <v>0</v>
      </c>
      <c r="AK3027" s="47">
        <f t="shared" si="5919"/>
        <v>0</v>
      </c>
      <c r="AL3027" s="47">
        <f t="shared" si="5812"/>
        <v>0</v>
      </c>
      <c r="AM3027" s="47">
        <f t="shared" si="5813"/>
        <v>0</v>
      </c>
      <c r="AN3027" s="48" t="s">
        <v>36</v>
      </c>
      <c r="AR3027" s="1"/>
      <c r="AS3027" s="1"/>
    </row>
    <row r="3028" ht="47.25" hidden="1">
      <c r="B3028" s="41" t="s">
        <v>855</v>
      </c>
      <c r="C3028" s="41" t="s">
        <v>107</v>
      </c>
      <c r="D3028" s="41" t="s">
        <v>109</v>
      </c>
      <c r="E3028" s="26" t="str">
        <f t="shared" si="5840"/>
        <v>0409</v>
      </c>
      <c r="F3028" s="41" t="s">
        <v>733</v>
      </c>
      <c r="G3028" s="41"/>
      <c r="H3028" s="42" t="s">
        <v>734</v>
      </c>
      <c r="I3028" s="43">
        <f t="shared" si="5894"/>
        <v>0</v>
      </c>
      <c r="J3028" s="43">
        <f t="shared" si="5895"/>
        <v>0</v>
      </c>
      <c r="K3028" s="43">
        <f t="shared" si="5896"/>
        <v>0</v>
      </c>
      <c r="L3028" s="43">
        <f t="shared" si="5897"/>
        <v>0</v>
      </c>
      <c r="M3028" s="43">
        <f t="shared" si="5898"/>
        <v>0</v>
      </c>
      <c r="N3028" s="43">
        <f t="shared" si="5899"/>
        <v>0</v>
      </c>
      <c r="O3028" s="43">
        <f t="shared" si="5900"/>
        <v>0</v>
      </c>
      <c r="P3028" s="43">
        <f t="shared" si="5901"/>
        <v>0</v>
      </c>
      <c r="Q3028" s="43">
        <f t="shared" si="5902"/>
        <v>0</v>
      </c>
      <c r="R3028" s="43">
        <f t="shared" si="5903"/>
        <v>0</v>
      </c>
      <c r="S3028" s="43">
        <f t="shared" si="5904"/>
        <v>0</v>
      </c>
      <c r="T3028" s="43">
        <f t="shared" si="5905"/>
        <v>0</v>
      </c>
      <c r="U3028" s="43">
        <v>0</v>
      </c>
      <c r="V3028" s="43">
        <f t="shared" si="5841"/>
        <v>0</v>
      </c>
      <c r="W3028" s="43">
        <f t="shared" si="5906"/>
        <v>0</v>
      </c>
      <c r="X3028" s="43">
        <f t="shared" si="5907"/>
        <v>0</v>
      </c>
      <c r="Y3028" s="43">
        <f t="shared" si="5908"/>
        <v>0</v>
      </c>
      <c r="Z3028" s="43">
        <f t="shared" si="5909"/>
        <v>0</v>
      </c>
      <c r="AA3028" s="43">
        <f t="shared" si="5910"/>
        <v>0</v>
      </c>
      <c r="AB3028" s="43">
        <f t="shared" si="5911"/>
        <v>0</v>
      </c>
      <c r="AC3028" s="44">
        <f t="shared" si="5912"/>
        <v>0</v>
      </c>
      <c r="AD3028" s="44">
        <f t="shared" si="5913"/>
        <v>0</v>
      </c>
      <c r="AE3028" s="45" t="e">
        <f t="shared" si="5811"/>
        <v>#DIV/0!</v>
      </c>
      <c r="AF3028" s="46">
        <f t="shared" si="5914"/>
        <v>0</v>
      </c>
      <c r="AG3028" s="46">
        <f t="shared" si="5915"/>
        <v>0</v>
      </c>
      <c r="AH3028" s="47">
        <f t="shared" si="5916"/>
        <v>0</v>
      </c>
      <c r="AI3028" s="47">
        <f t="shared" si="5917"/>
        <v>0</v>
      </c>
      <c r="AJ3028" s="47">
        <f t="shared" si="5918"/>
        <v>0</v>
      </c>
      <c r="AK3028" s="47">
        <f t="shared" si="5919"/>
        <v>0</v>
      </c>
      <c r="AL3028" s="47">
        <f t="shared" si="5812"/>
        <v>0</v>
      </c>
      <c r="AM3028" s="47">
        <f t="shared" si="5813"/>
        <v>0</v>
      </c>
      <c r="AN3028" s="48" t="s">
        <v>36</v>
      </c>
      <c r="AO3028" s="1"/>
      <c r="AP3028" s="1"/>
      <c r="AQ3028" s="1"/>
      <c r="AR3028" s="1"/>
      <c r="AS3028" s="1"/>
    </row>
    <row r="3029" ht="31.5" hidden="1">
      <c r="B3029" s="41" t="s">
        <v>855</v>
      </c>
      <c r="C3029" s="41" t="s">
        <v>107</v>
      </c>
      <c r="D3029" s="41" t="s">
        <v>109</v>
      </c>
      <c r="E3029" s="26" t="str">
        <f t="shared" si="5840"/>
        <v>0409</v>
      </c>
      <c r="F3029" s="41" t="s">
        <v>733</v>
      </c>
      <c r="G3029" s="41" t="s">
        <v>53</v>
      </c>
      <c r="H3029" s="42" t="s">
        <v>54</v>
      </c>
      <c r="I3029" s="43">
        <f t="shared" si="5894"/>
        <v>0</v>
      </c>
      <c r="J3029" s="43">
        <f t="shared" si="5895"/>
        <v>0</v>
      </c>
      <c r="K3029" s="43">
        <f t="shared" si="5896"/>
        <v>0</v>
      </c>
      <c r="L3029" s="43">
        <f t="shared" si="5897"/>
        <v>0</v>
      </c>
      <c r="M3029" s="43">
        <f t="shared" si="5898"/>
        <v>0</v>
      </c>
      <c r="N3029" s="43">
        <f t="shared" si="5899"/>
        <v>0</v>
      </c>
      <c r="O3029" s="43">
        <f t="shared" si="5900"/>
        <v>0</v>
      </c>
      <c r="P3029" s="43">
        <f t="shared" si="5901"/>
        <v>0</v>
      </c>
      <c r="Q3029" s="43">
        <f t="shared" si="5902"/>
        <v>0</v>
      </c>
      <c r="R3029" s="43">
        <f t="shared" si="5903"/>
        <v>0</v>
      </c>
      <c r="S3029" s="43">
        <f t="shared" si="5904"/>
        <v>0</v>
      </c>
      <c r="T3029" s="43">
        <f t="shared" si="5905"/>
        <v>0</v>
      </c>
      <c r="U3029" s="43">
        <v>0</v>
      </c>
      <c r="V3029" s="43">
        <f t="shared" si="5841"/>
        <v>0</v>
      </c>
      <c r="W3029" s="43">
        <f t="shared" si="5906"/>
        <v>0</v>
      </c>
      <c r="X3029" s="43">
        <f t="shared" si="5907"/>
        <v>0</v>
      </c>
      <c r="Y3029" s="43">
        <f t="shared" si="5908"/>
        <v>0</v>
      </c>
      <c r="Z3029" s="43">
        <f t="shared" si="5909"/>
        <v>0</v>
      </c>
      <c r="AA3029" s="43">
        <f t="shared" si="5910"/>
        <v>0</v>
      </c>
      <c r="AB3029" s="43">
        <f t="shared" si="5911"/>
        <v>0</v>
      </c>
      <c r="AC3029" s="44">
        <f t="shared" si="5912"/>
        <v>0</v>
      </c>
      <c r="AD3029" s="44">
        <f t="shared" si="5913"/>
        <v>0</v>
      </c>
      <c r="AE3029" s="45" t="e">
        <f t="shared" si="5811"/>
        <v>#DIV/0!</v>
      </c>
      <c r="AF3029" s="46">
        <f t="shared" si="5914"/>
        <v>0</v>
      </c>
      <c r="AG3029" s="46">
        <f t="shared" si="5915"/>
        <v>0</v>
      </c>
      <c r="AH3029" s="47">
        <f t="shared" si="5916"/>
        <v>0</v>
      </c>
      <c r="AI3029" s="47">
        <f t="shared" si="5917"/>
        <v>0</v>
      </c>
      <c r="AJ3029" s="47">
        <f t="shared" si="5918"/>
        <v>0</v>
      </c>
      <c r="AK3029" s="47">
        <f t="shared" si="5919"/>
        <v>0</v>
      </c>
      <c r="AL3029" s="47">
        <f t="shared" si="5812"/>
        <v>0</v>
      </c>
      <c r="AM3029" s="47">
        <f t="shared" si="5813"/>
        <v>0</v>
      </c>
      <c r="AN3029" s="48" t="s">
        <v>36</v>
      </c>
      <c r="AO3029" s="1"/>
      <c r="AP3029" s="1"/>
      <c r="AQ3029" s="1"/>
      <c r="AR3029" s="1"/>
      <c r="AS3029" s="1"/>
    </row>
    <row r="3030" ht="31.5" hidden="1">
      <c r="B3030" s="41" t="s">
        <v>855</v>
      </c>
      <c r="C3030" s="41" t="s">
        <v>107</v>
      </c>
      <c r="D3030" s="41" t="s">
        <v>109</v>
      </c>
      <c r="E3030" s="26" t="str">
        <f t="shared" si="5840"/>
        <v>0409</v>
      </c>
      <c r="F3030" s="41" t="s">
        <v>733</v>
      </c>
      <c r="G3030" s="41" t="s">
        <v>55</v>
      </c>
      <c r="H3030" s="42" t="s">
        <v>56</v>
      </c>
      <c r="I3030" s="43"/>
      <c r="J3030" s="43"/>
      <c r="K3030" s="43"/>
      <c r="L3030" s="43"/>
      <c r="M3030" s="43"/>
      <c r="N3030" s="43"/>
      <c r="O3030" s="43">
        <v>0</v>
      </c>
      <c r="P3030" s="43">
        <v>0</v>
      </c>
      <c r="Q3030" s="43">
        <v>0</v>
      </c>
      <c r="R3030" s="43">
        <v>0</v>
      </c>
      <c r="S3030" s="43">
        <v>0</v>
      </c>
      <c r="T3030" s="43">
        <v>0</v>
      </c>
      <c r="U3030" s="43">
        <v>0</v>
      </c>
      <c r="V3030" s="43">
        <f t="shared" si="5841"/>
        <v>0</v>
      </c>
      <c r="W3030" s="43"/>
      <c r="X3030" s="43"/>
      <c r="Y3030" s="43"/>
      <c r="Z3030" s="43"/>
      <c r="AA3030" s="43"/>
      <c r="AB3030" s="43">
        <v>0</v>
      </c>
      <c r="AC3030" s="44">
        <v>0</v>
      </c>
      <c r="AD3030" s="44">
        <v>0</v>
      </c>
      <c r="AE3030" s="45" t="e">
        <f t="shared" si="5811"/>
        <v>#DIV/0!</v>
      </c>
      <c r="AF3030" s="46">
        <v>0</v>
      </c>
      <c r="AG3030" s="46">
        <v>0</v>
      </c>
      <c r="AH3030" s="47">
        <v>0</v>
      </c>
      <c r="AI3030" s="47">
        <v>0</v>
      </c>
      <c r="AJ3030" s="47">
        <v>0</v>
      </c>
      <c r="AK3030" s="47">
        <v>0</v>
      </c>
      <c r="AL3030" s="47">
        <f t="shared" si="5812"/>
        <v>0</v>
      </c>
      <c r="AM3030" s="47">
        <f t="shared" si="5813"/>
        <v>0</v>
      </c>
      <c r="AN3030" s="48" t="s">
        <v>36</v>
      </c>
      <c r="AO3030" s="1"/>
      <c r="AP3030" s="1"/>
      <c r="AQ3030" s="1"/>
      <c r="AR3030" s="1"/>
      <c r="AS3030" s="1"/>
    </row>
    <row r="3031" ht="31.5" hidden="1">
      <c r="B3031" s="41" t="s">
        <v>855</v>
      </c>
      <c r="C3031" s="41" t="s">
        <v>107</v>
      </c>
      <c r="D3031" s="41" t="s">
        <v>109</v>
      </c>
      <c r="E3031" s="26" t="str">
        <f t="shared" si="5840"/>
        <v>0409</v>
      </c>
      <c r="F3031" s="41" t="s">
        <v>119</v>
      </c>
      <c r="G3031" s="41"/>
      <c r="H3031" s="42" t="s">
        <v>120</v>
      </c>
      <c r="I3031" s="43">
        <f t="shared" si="5894"/>
        <v>0</v>
      </c>
      <c r="J3031" s="43">
        <f t="shared" si="5895"/>
        <v>0</v>
      </c>
      <c r="K3031" s="43">
        <f t="shared" si="5896"/>
        <v>0</v>
      </c>
      <c r="L3031" s="43">
        <f t="shared" si="5897"/>
        <v>0</v>
      </c>
      <c r="M3031" s="43">
        <f t="shared" si="5898"/>
        <v>0</v>
      </c>
      <c r="N3031" s="43">
        <f t="shared" si="5899"/>
        <v>0</v>
      </c>
      <c r="O3031" s="43">
        <f t="shared" si="5900"/>
        <v>0</v>
      </c>
      <c r="P3031" s="43">
        <f t="shared" si="5901"/>
        <v>0</v>
      </c>
      <c r="Q3031" s="43">
        <f t="shared" si="5902"/>
        <v>0</v>
      </c>
      <c r="R3031" s="43">
        <f t="shared" si="5903"/>
        <v>0</v>
      </c>
      <c r="S3031" s="43">
        <f t="shared" si="5904"/>
        <v>0</v>
      </c>
      <c r="T3031" s="43">
        <f t="shared" si="5905"/>
        <v>0</v>
      </c>
      <c r="U3031" s="43">
        <v>0</v>
      </c>
      <c r="V3031" s="43">
        <f t="shared" si="5841"/>
        <v>0</v>
      </c>
      <c r="W3031" s="43">
        <f t="shared" si="5906"/>
        <v>0</v>
      </c>
      <c r="X3031" s="43">
        <f t="shared" si="5907"/>
        <v>0</v>
      </c>
      <c r="Y3031" s="43">
        <f t="shared" si="5908"/>
        <v>0</v>
      </c>
      <c r="Z3031" s="43">
        <f t="shared" si="5909"/>
        <v>0</v>
      </c>
      <c r="AA3031" s="43">
        <f t="shared" si="5910"/>
        <v>0</v>
      </c>
      <c r="AB3031" s="43">
        <f t="shared" si="5911"/>
        <v>0</v>
      </c>
      <c r="AC3031" s="44">
        <f t="shared" si="5912"/>
        <v>0</v>
      </c>
      <c r="AD3031" s="44">
        <f t="shared" si="5913"/>
        <v>0</v>
      </c>
      <c r="AE3031" s="45" t="e">
        <f t="shared" si="5811"/>
        <v>#DIV/0!</v>
      </c>
      <c r="AF3031" s="46">
        <f t="shared" si="5914"/>
        <v>0</v>
      </c>
      <c r="AG3031" s="46">
        <f t="shared" si="5915"/>
        <v>0</v>
      </c>
      <c r="AH3031" s="47">
        <f t="shared" si="5916"/>
        <v>0</v>
      </c>
      <c r="AI3031" s="47">
        <f t="shared" si="5917"/>
        <v>0</v>
      </c>
      <c r="AJ3031" s="47">
        <f t="shared" si="5918"/>
        <v>0</v>
      </c>
      <c r="AK3031" s="47">
        <f t="shared" si="5919"/>
        <v>0</v>
      </c>
      <c r="AL3031" s="47">
        <f t="shared" si="5812"/>
        <v>0</v>
      </c>
      <c r="AM3031" s="47">
        <f t="shared" si="5813"/>
        <v>0</v>
      </c>
      <c r="AN3031" s="48" t="s">
        <v>36</v>
      </c>
      <c r="AO3031" s="1"/>
      <c r="AP3031" s="1"/>
      <c r="AQ3031" s="1"/>
      <c r="AR3031" s="1"/>
      <c r="AS3031" s="1"/>
    </row>
    <row r="3032" ht="47.25" hidden="1">
      <c r="B3032" s="41" t="s">
        <v>855</v>
      </c>
      <c r="C3032" s="41" t="s">
        <v>107</v>
      </c>
      <c r="D3032" s="41" t="s">
        <v>109</v>
      </c>
      <c r="E3032" s="26" t="str">
        <f t="shared" si="5840"/>
        <v>0409</v>
      </c>
      <c r="F3032" s="41" t="s">
        <v>739</v>
      </c>
      <c r="G3032" s="41"/>
      <c r="H3032" s="42" t="s">
        <v>740</v>
      </c>
      <c r="I3032" s="43">
        <f t="shared" si="5894"/>
        <v>0</v>
      </c>
      <c r="J3032" s="43">
        <f t="shared" si="5895"/>
        <v>0</v>
      </c>
      <c r="K3032" s="43">
        <f t="shared" si="5896"/>
        <v>0</v>
      </c>
      <c r="L3032" s="43">
        <f t="shared" si="5897"/>
        <v>0</v>
      </c>
      <c r="M3032" s="43">
        <f t="shared" si="5898"/>
        <v>0</v>
      </c>
      <c r="N3032" s="43">
        <f t="shared" si="5899"/>
        <v>0</v>
      </c>
      <c r="O3032" s="43">
        <f t="shared" si="5900"/>
        <v>0</v>
      </c>
      <c r="P3032" s="43">
        <f t="shared" si="5901"/>
        <v>0</v>
      </c>
      <c r="Q3032" s="43">
        <f t="shared" si="5902"/>
        <v>0</v>
      </c>
      <c r="R3032" s="43">
        <f t="shared" si="5903"/>
        <v>0</v>
      </c>
      <c r="S3032" s="43">
        <f t="shared" si="5904"/>
        <v>0</v>
      </c>
      <c r="T3032" s="43">
        <f t="shared" si="5905"/>
        <v>0</v>
      </c>
      <c r="U3032" s="43">
        <v>0</v>
      </c>
      <c r="V3032" s="43">
        <f t="shared" si="5841"/>
        <v>0</v>
      </c>
      <c r="W3032" s="43">
        <f t="shared" si="5906"/>
        <v>0</v>
      </c>
      <c r="X3032" s="43">
        <f t="shared" si="5907"/>
        <v>0</v>
      </c>
      <c r="Y3032" s="43">
        <f t="shared" si="5908"/>
        <v>0</v>
      </c>
      <c r="Z3032" s="43">
        <f t="shared" si="5909"/>
        <v>0</v>
      </c>
      <c r="AA3032" s="43">
        <f t="shared" si="5910"/>
        <v>0</v>
      </c>
      <c r="AB3032" s="43">
        <f t="shared" si="5911"/>
        <v>0</v>
      </c>
      <c r="AC3032" s="44">
        <f t="shared" si="5912"/>
        <v>0</v>
      </c>
      <c r="AD3032" s="44">
        <f t="shared" si="5913"/>
        <v>0</v>
      </c>
      <c r="AE3032" s="45" t="e">
        <f t="shared" si="5811"/>
        <v>#DIV/0!</v>
      </c>
      <c r="AF3032" s="46">
        <f t="shared" si="5914"/>
        <v>0</v>
      </c>
      <c r="AG3032" s="46">
        <f t="shared" si="5915"/>
        <v>0</v>
      </c>
      <c r="AH3032" s="47">
        <f t="shared" si="5916"/>
        <v>0</v>
      </c>
      <c r="AI3032" s="47">
        <f t="shared" si="5917"/>
        <v>0</v>
      </c>
      <c r="AJ3032" s="47">
        <f t="shared" si="5918"/>
        <v>0</v>
      </c>
      <c r="AK3032" s="47">
        <f t="shared" si="5919"/>
        <v>0</v>
      </c>
      <c r="AL3032" s="47">
        <f t="shared" si="5812"/>
        <v>0</v>
      </c>
      <c r="AM3032" s="47">
        <f t="shared" si="5813"/>
        <v>0</v>
      </c>
      <c r="AN3032" s="48" t="s">
        <v>36</v>
      </c>
      <c r="AO3032" s="1"/>
      <c r="AP3032" s="1"/>
      <c r="AQ3032" s="1"/>
      <c r="AR3032" s="1"/>
      <c r="AS3032" s="1"/>
    </row>
    <row r="3033" ht="63" hidden="1">
      <c r="B3033" s="41" t="s">
        <v>855</v>
      </c>
      <c r="C3033" s="41" t="s">
        <v>107</v>
      </c>
      <c r="D3033" s="41" t="s">
        <v>109</v>
      </c>
      <c r="E3033" s="26" t="str">
        <f t="shared" si="5840"/>
        <v>0409</v>
      </c>
      <c r="F3033" s="41" t="s">
        <v>741</v>
      </c>
      <c r="G3033" s="41"/>
      <c r="H3033" s="42" t="s">
        <v>742</v>
      </c>
      <c r="I3033" s="43">
        <f t="shared" si="5894"/>
        <v>0</v>
      </c>
      <c r="J3033" s="43">
        <f t="shared" si="5895"/>
        <v>0</v>
      </c>
      <c r="K3033" s="43">
        <f t="shared" si="5896"/>
        <v>0</v>
      </c>
      <c r="L3033" s="43">
        <f t="shared" si="5897"/>
        <v>0</v>
      </c>
      <c r="M3033" s="43">
        <f t="shared" si="5898"/>
        <v>0</v>
      </c>
      <c r="N3033" s="43">
        <f t="shared" si="5899"/>
        <v>0</v>
      </c>
      <c r="O3033" s="43">
        <f t="shared" si="5900"/>
        <v>0</v>
      </c>
      <c r="P3033" s="43">
        <f t="shared" si="5901"/>
        <v>0</v>
      </c>
      <c r="Q3033" s="43">
        <f t="shared" si="5902"/>
        <v>0</v>
      </c>
      <c r="R3033" s="43">
        <f t="shared" si="5903"/>
        <v>0</v>
      </c>
      <c r="S3033" s="43">
        <f t="shared" si="5904"/>
        <v>0</v>
      </c>
      <c r="T3033" s="43">
        <f t="shared" si="5905"/>
        <v>0</v>
      </c>
      <c r="U3033" s="43">
        <v>0</v>
      </c>
      <c r="V3033" s="43">
        <f t="shared" si="5841"/>
        <v>0</v>
      </c>
      <c r="W3033" s="43">
        <f t="shared" si="5906"/>
        <v>0</v>
      </c>
      <c r="X3033" s="43">
        <f t="shared" si="5907"/>
        <v>0</v>
      </c>
      <c r="Y3033" s="43">
        <f t="shared" si="5908"/>
        <v>0</v>
      </c>
      <c r="Z3033" s="43">
        <f t="shared" si="5909"/>
        <v>0</v>
      </c>
      <c r="AA3033" s="43">
        <f t="shared" si="5910"/>
        <v>0</v>
      </c>
      <c r="AB3033" s="43">
        <f t="shared" si="5911"/>
        <v>0</v>
      </c>
      <c r="AC3033" s="44">
        <f t="shared" si="5912"/>
        <v>0</v>
      </c>
      <c r="AD3033" s="44">
        <f t="shared" si="5913"/>
        <v>0</v>
      </c>
      <c r="AE3033" s="45" t="e">
        <f t="shared" si="5811"/>
        <v>#DIV/0!</v>
      </c>
      <c r="AF3033" s="46">
        <f t="shared" si="5914"/>
        <v>0</v>
      </c>
      <c r="AG3033" s="46">
        <f t="shared" si="5915"/>
        <v>0</v>
      </c>
      <c r="AH3033" s="47">
        <f t="shared" si="5916"/>
        <v>0</v>
      </c>
      <c r="AI3033" s="47">
        <f t="shared" si="5917"/>
        <v>0</v>
      </c>
      <c r="AJ3033" s="47">
        <f t="shared" si="5918"/>
        <v>0</v>
      </c>
      <c r="AK3033" s="47">
        <f t="shared" si="5919"/>
        <v>0</v>
      </c>
      <c r="AL3033" s="47">
        <f t="shared" si="5812"/>
        <v>0</v>
      </c>
      <c r="AM3033" s="47">
        <f t="shared" si="5813"/>
        <v>0</v>
      </c>
      <c r="AN3033" s="48" t="s">
        <v>36</v>
      </c>
      <c r="AR3033" s="1"/>
      <c r="AS3033" s="1"/>
    </row>
    <row r="3034" ht="31.5" hidden="1">
      <c r="B3034" s="41" t="s">
        <v>855</v>
      </c>
      <c r="C3034" s="41" t="s">
        <v>107</v>
      </c>
      <c r="D3034" s="41" t="s">
        <v>109</v>
      </c>
      <c r="E3034" s="26" t="str">
        <f t="shared" si="5840"/>
        <v>0409</v>
      </c>
      <c r="F3034" s="41" t="s">
        <v>743</v>
      </c>
      <c r="G3034" s="41"/>
      <c r="H3034" s="42" t="s">
        <v>744</v>
      </c>
      <c r="I3034" s="43">
        <f t="shared" si="5894"/>
        <v>0</v>
      </c>
      <c r="J3034" s="43">
        <f t="shared" si="5895"/>
        <v>0</v>
      </c>
      <c r="K3034" s="43">
        <f t="shared" si="5896"/>
        <v>0</v>
      </c>
      <c r="L3034" s="43">
        <f t="shared" si="5897"/>
        <v>0</v>
      </c>
      <c r="M3034" s="43">
        <f t="shared" si="5898"/>
        <v>0</v>
      </c>
      <c r="N3034" s="43">
        <f t="shared" si="5899"/>
        <v>0</v>
      </c>
      <c r="O3034" s="43">
        <f t="shared" si="5900"/>
        <v>0</v>
      </c>
      <c r="P3034" s="43">
        <f t="shared" si="5901"/>
        <v>0</v>
      </c>
      <c r="Q3034" s="43">
        <f t="shared" si="5902"/>
        <v>0</v>
      </c>
      <c r="R3034" s="43">
        <f t="shared" si="5903"/>
        <v>0</v>
      </c>
      <c r="S3034" s="43">
        <f t="shared" si="5904"/>
        <v>0</v>
      </c>
      <c r="T3034" s="43">
        <f t="shared" si="5905"/>
        <v>0</v>
      </c>
      <c r="U3034" s="43">
        <v>0</v>
      </c>
      <c r="V3034" s="43">
        <f t="shared" si="5841"/>
        <v>0</v>
      </c>
      <c r="W3034" s="43">
        <f t="shared" si="5906"/>
        <v>0</v>
      </c>
      <c r="X3034" s="43">
        <f t="shared" si="5907"/>
        <v>0</v>
      </c>
      <c r="Y3034" s="43">
        <f t="shared" si="5908"/>
        <v>0</v>
      </c>
      <c r="Z3034" s="43">
        <f t="shared" si="5909"/>
        <v>0</v>
      </c>
      <c r="AA3034" s="43">
        <f t="shared" si="5910"/>
        <v>0</v>
      </c>
      <c r="AB3034" s="43">
        <f t="shared" si="5911"/>
        <v>0</v>
      </c>
      <c r="AC3034" s="44">
        <f t="shared" si="5912"/>
        <v>0</v>
      </c>
      <c r="AD3034" s="44">
        <f t="shared" si="5913"/>
        <v>0</v>
      </c>
      <c r="AE3034" s="45" t="e">
        <f t="shared" si="5811"/>
        <v>#DIV/0!</v>
      </c>
      <c r="AF3034" s="46">
        <f t="shared" si="5914"/>
        <v>0</v>
      </c>
      <c r="AG3034" s="46">
        <f t="shared" si="5915"/>
        <v>0</v>
      </c>
      <c r="AH3034" s="47">
        <f t="shared" si="5916"/>
        <v>0</v>
      </c>
      <c r="AI3034" s="47">
        <f t="shared" si="5917"/>
        <v>0</v>
      </c>
      <c r="AJ3034" s="47">
        <f t="shared" si="5918"/>
        <v>0</v>
      </c>
      <c r="AK3034" s="47">
        <f t="shared" si="5919"/>
        <v>0</v>
      </c>
      <c r="AL3034" s="47">
        <f t="shared" si="5812"/>
        <v>0</v>
      </c>
      <c r="AM3034" s="47">
        <f t="shared" si="5813"/>
        <v>0</v>
      </c>
      <c r="AN3034" s="48" t="s">
        <v>36</v>
      </c>
      <c r="AO3034" s="1"/>
      <c r="AP3034" s="1"/>
      <c r="AQ3034" s="1"/>
      <c r="AR3034" s="1"/>
      <c r="AS3034" s="1"/>
    </row>
    <row r="3035" ht="31.5" hidden="1">
      <c r="B3035" s="41" t="s">
        <v>855</v>
      </c>
      <c r="C3035" s="41" t="s">
        <v>107</v>
      </c>
      <c r="D3035" s="41" t="s">
        <v>109</v>
      </c>
      <c r="E3035" s="26" t="str">
        <f t="shared" si="5840"/>
        <v>0409</v>
      </c>
      <c r="F3035" s="41" t="s">
        <v>743</v>
      </c>
      <c r="G3035" s="41" t="s">
        <v>53</v>
      </c>
      <c r="H3035" s="42" t="s">
        <v>54</v>
      </c>
      <c r="I3035" s="43">
        <f t="shared" si="5894"/>
        <v>0</v>
      </c>
      <c r="J3035" s="43">
        <f t="shared" si="5895"/>
        <v>0</v>
      </c>
      <c r="K3035" s="43">
        <f t="shared" si="5896"/>
        <v>0</v>
      </c>
      <c r="L3035" s="43">
        <f t="shared" si="5897"/>
        <v>0</v>
      </c>
      <c r="M3035" s="43">
        <f t="shared" si="5898"/>
        <v>0</v>
      </c>
      <c r="N3035" s="43">
        <f t="shared" si="5899"/>
        <v>0</v>
      </c>
      <c r="O3035" s="43">
        <f t="shared" si="5900"/>
        <v>0</v>
      </c>
      <c r="P3035" s="43">
        <f t="shared" si="5901"/>
        <v>0</v>
      </c>
      <c r="Q3035" s="43">
        <f t="shared" si="5902"/>
        <v>0</v>
      </c>
      <c r="R3035" s="43">
        <f t="shared" si="5903"/>
        <v>0</v>
      </c>
      <c r="S3035" s="43">
        <f t="shared" si="5904"/>
        <v>0</v>
      </c>
      <c r="T3035" s="43">
        <f t="shared" si="5905"/>
        <v>0</v>
      </c>
      <c r="U3035" s="43">
        <v>0</v>
      </c>
      <c r="V3035" s="43">
        <f t="shared" si="5841"/>
        <v>0</v>
      </c>
      <c r="W3035" s="43">
        <f t="shared" si="5906"/>
        <v>0</v>
      </c>
      <c r="X3035" s="43">
        <f t="shared" si="5907"/>
        <v>0</v>
      </c>
      <c r="Y3035" s="43">
        <f t="shared" si="5908"/>
        <v>0</v>
      </c>
      <c r="Z3035" s="43">
        <f t="shared" si="5909"/>
        <v>0</v>
      </c>
      <c r="AA3035" s="43">
        <f t="shared" si="5910"/>
        <v>0</v>
      </c>
      <c r="AB3035" s="43">
        <f t="shared" si="5911"/>
        <v>0</v>
      </c>
      <c r="AC3035" s="44">
        <f t="shared" si="5912"/>
        <v>0</v>
      </c>
      <c r="AD3035" s="44">
        <f t="shared" si="5913"/>
        <v>0</v>
      </c>
      <c r="AE3035" s="45" t="e">
        <f t="shared" si="5811"/>
        <v>#DIV/0!</v>
      </c>
      <c r="AF3035" s="46">
        <f t="shared" si="5914"/>
        <v>0</v>
      </c>
      <c r="AG3035" s="46">
        <f t="shared" si="5915"/>
        <v>0</v>
      </c>
      <c r="AH3035" s="47">
        <f t="shared" si="5916"/>
        <v>0</v>
      </c>
      <c r="AI3035" s="47">
        <f t="shared" si="5917"/>
        <v>0</v>
      </c>
      <c r="AJ3035" s="47">
        <f t="shared" si="5918"/>
        <v>0</v>
      </c>
      <c r="AK3035" s="47">
        <f t="shared" si="5919"/>
        <v>0</v>
      </c>
      <c r="AL3035" s="47">
        <f t="shared" si="5812"/>
        <v>0</v>
      </c>
      <c r="AM3035" s="47">
        <f t="shared" si="5813"/>
        <v>0</v>
      </c>
      <c r="AN3035" s="48" t="s">
        <v>36</v>
      </c>
      <c r="AO3035" s="1"/>
      <c r="AP3035" s="1"/>
      <c r="AQ3035" s="1"/>
      <c r="AR3035" s="1"/>
      <c r="AS3035" s="1"/>
    </row>
    <row r="3036" ht="31.5" hidden="1">
      <c r="B3036" s="41" t="s">
        <v>855</v>
      </c>
      <c r="C3036" s="41" t="s">
        <v>107</v>
      </c>
      <c r="D3036" s="41" t="s">
        <v>109</v>
      </c>
      <c r="E3036" s="26" t="str">
        <f t="shared" si="5840"/>
        <v>0409</v>
      </c>
      <c r="F3036" s="41" t="s">
        <v>743</v>
      </c>
      <c r="G3036" s="41" t="s">
        <v>55</v>
      </c>
      <c r="H3036" s="42" t="s">
        <v>56</v>
      </c>
      <c r="I3036" s="43"/>
      <c r="J3036" s="43"/>
      <c r="K3036" s="43"/>
      <c r="L3036" s="43"/>
      <c r="M3036" s="43"/>
      <c r="N3036" s="43"/>
      <c r="O3036" s="43">
        <v>0</v>
      </c>
      <c r="P3036" s="43">
        <v>0</v>
      </c>
      <c r="Q3036" s="43">
        <v>0</v>
      </c>
      <c r="R3036" s="43">
        <v>0</v>
      </c>
      <c r="S3036" s="43">
        <v>0</v>
      </c>
      <c r="T3036" s="43">
        <v>0</v>
      </c>
      <c r="U3036" s="43">
        <v>0</v>
      </c>
      <c r="V3036" s="43">
        <f t="shared" si="5841"/>
        <v>0</v>
      </c>
      <c r="W3036" s="43"/>
      <c r="X3036" s="43"/>
      <c r="Y3036" s="43"/>
      <c r="Z3036" s="43"/>
      <c r="AA3036" s="43"/>
      <c r="AB3036" s="43">
        <v>0</v>
      </c>
      <c r="AC3036" s="44">
        <v>0</v>
      </c>
      <c r="AD3036" s="44">
        <v>0</v>
      </c>
      <c r="AE3036" s="45" t="e">
        <f t="shared" si="5811"/>
        <v>#DIV/0!</v>
      </c>
      <c r="AF3036" s="46">
        <v>0</v>
      </c>
      <c r="AG3036" s="46">
        <v>0</v>
      </c>
      <c r="AH3036" s="47">
        <v>0</v>
      </c>
      <c r="AI3036" s="47">
        <v>0</v>
      </c>
      <c r="AJ3036" s="47">
        <v>0</v>
      </c>
      <c r="AK3036" s="47">
        <v>0</v>
      </c>
      <c r="AL3036" s="47">
        <f t="shared" si="5812"/>
        <v>0</v>
      </c>
      <c r="AM3036" s="47">
        <f t="shared" si="5813"/>
        <v>0</v>
      </c>
      <c r="AN3036" s="48" t="s">
        <v>36</v>
      </c>
      <c r="AO3036" s="1"/>
      <c r="AP3036" s="1"/>
      <c r="AQ3036" s="1"/>
      <c r="AR3036" s="1"/>
      <c r="AS3036" s="1"/>
    </row>
    <row r="3037" ht="47.25" hidden="1">
      <c r="B3037" s="41" t="s">
        <v>855</v>
      </c>
      <c r="C3037" s="41" t="s">
        <v>107</v>
      </c>
      <c r="D3037" s="41" t="s">
        <v>109</v>
      </c>
      <c r="E3037" s="26" t="str">
        <f t="shared" si="5840"/>
        <v>0409</v>
      </c>
      <c r="F3037" s="41" t="s">
        <v>745</v>
      </c>
      <c r="G3037" s="41"/>
      <c r="H3037" s="42" t="s">
        <v>746</v>
      </c>
      <c r="I3037" s="43">
        <f t="shared" si="5894"/>
        <v>0</v>
      </c>
      <c r="J3037" s="43">
        <f t="shared" si="5895"/>
        <v>0</v>
      </c>
      <c r="K3037" s="43">
        <f t="shared" si="5896"/>
        <v>0</v>
      </c>
      <c r="L3037" s="43">
        <f t="shared" si="5897"/>
        <v>0</v>
      </c>
      <c r="M3037" s="43">
        <f t="shared" si="5898"/>
        <v>0</v>
      </c>
      <c r="N3037" s="43">
        <f t="shared" si="5899"/>
        <v>0</v>
      </c>
      <c r="O3037" s="43">
        <f t="shared" si="5900"/>
        <v>0</v>
      </c>
      <c r="P3037" s="43">
        <f t="shared" si="5901"/>
        <v>0</v>
      </c>
      <c r="Q3037" s="43">
        <f t="shared" si="5902"/>
        <v>0</v>
      </c>
      <c r="R3037" s="43">
        <f t="shared" si="5903"/>
        <v>0</v>
      </c>
      <c r="S3037" s="43">
        <f t="shared" si="5904"/>
        <v>0</v>
      </c>
      <c r="T3037" s="43">
        <f t="shared" si="5905"/>
        <v>0</v>
      </c>
      <c r="U3037" s="43">
        <v>0</v>
      </c>
      <c r="V3037" s="43">
        <f t="shared" si="5841"/>
        <v>0</v>
      </c>
      <c r="W3037" s="43">
        <f t="shared" si="5906"/>
        <v>0</v>
      </c>
      <c r="X3037" s="43">
        <f t="shared" si="5907"/>
        <v>0</v>
      </c>
      <c r="Y3037" s="43">
        <f t="shared" si="5908"/>
        <v>0</v>
      </c>
      <c r="Z3037" s="43">
        <f t="shared" si="5909"/>
        <v>0</v>
      </c>
      <c r="AA3037" s="43">
        <f t="shared" si="5910"/>
        <v>0</v>
      </c>
      <c r="AB3037" s="43">
        <f t="shared" si="5911"/>
        <v>0</v>
      </c>
      <c r="AC3037" s="44">
        <f t="shared" si="5912"/>
        <v>0</v>
      </c>
      <c r="AD3037" s="44">
        <f t="shared" si="5913"/>
        <v>0</v>
      </c>
      <c r="AE3037" s="45" t="e">
        <f t="shared" si="5811"/>
        <v>#DIV/0!</v>
      </c>
      <c r="AF3037" s="46">
        <f t="shared" si="5914"/>
        <v>0</v>
      </c>
      <c r="AG3037" s="46">
        <f t="shared" si="5915"/>
        <v>0</v>
      </c>
      <c r="AH3037" s="47">
        <f t="shared" si="5916"/>
        <v>0</v>
      </c>
      <c r="AI3037" s="47">
        <f t="shared" si="5917"/>
        <v>0</v>
      </c>
      <c r="AJ3037" s="47">
        <f t="shared" si="5918"/>
        <v>0</v>
      </c>
      <c r="AK3037" s="47">
        <f t="shared" si="5919"/>
        <v>0</v>
      </c>
      <c r="AL3037" s="47">
        <f t="shared" si="5812"/>
        <v>0</v>
      </c>
      <c r="AM3037" s="47">
        <f t="shared" si="5813"/>
        <v>0</v>
      </c>
      <c r="AN3037" s="48" t="s">
        <v>36</v>
      </c>
      <c r="AO3037" s="1"/>
      <c r="AP3037" s="1"/>
      <c r="AQ3037" s="1"/>
      <c r="AR3037" s="1"/>
      <c r="AS3037" s="1"/>
    </row>
    <row r="3038" ht="31.5" hidden="1">
      <c r="B3038" s="41" t="s">
        <v>855</v>
      </c>
      <c r="C3038" s="41" t="s">
        <v>107</v>
      </c>
      <c r="D3038" s="41" t="s">
        <v>109</v>
      </c>
      <c r="E3038" s="26" t="str">
        <f t="shared" si="5840"/>
        <v>0409</v>
      </c>
      <c r="F3038" s="41" t="s">
        <v>747</v>
      </c>
      <c r="G3038" s="41"/>
      <c r="H3038" s="42" t="s">
        <v>748</v>
      </c>
      <c r="I3038" s="43">
        <f t="shared" si="5894"/>
        <v>0</v>
      </c>
      <c r="J3038" s="43">
        <f t="shared" si="5895"/>
        <v>0</v>
      </c>
      <c r="K3038" s="43">
        <f t="shared" si="5896"/>
        <v>0</v>
      </c>
      <c r="L3038" s="43">
        <f t="shared" si="5897"/>
        <v>0</v>
      </c>
      <c r="M3038" s="43">
        <f t="shared" si="5898"/>
        <v>0</v>
      </c>
      <c r="N3038" s="43">
        <f t="shared" si="5899"/>
        <v>0</v>
      </c>
      <c r="O3038" s="43">
        <f t="shared" si="5900"/>
        <v>0</v>
      </c>
      <c r="P3038" s="43">
        <f t="shared" si="5901"/>
        <v>0</v>
      </c>
      <c r="Q3038" s="43">
        <f t="shared" si="5902"/>
        <v>0</v>
      </c>
      <c r="R3038" s="43">
        <f t="shared" si="5903"/>
        <v>0</v>
      </c>
      <c r="S3038" s="43">
        <f t="shared" si="5904"/>
        <v>0</v>
      </c>
      <c r="T3038" s="43">
        <f t="shared" si="5905"/>
        <v>0</v>
      </c>
      <c r="U3038" s="43">
        <v>0</v>
      </c>
      <c r="V3038" s="43">
        <f t="shared" si="5841"/>
        <v>0</v>
      </c>
      <c r="W3038" s="43">
        <f t="shared" si="5906"/>
        <v>0</v>
      </c>
      <c r="X3038" s="43">
        <f t="shared" si="5907"/>
        <v>0</v>
      </c>
      <c r="Y3038" s="43">
        <f t="shared" si="5908"/>
        <v>0</v>
      </c>
      <c r="Z3038" s="43">
        <f t="shared" si="5909"/>
        <v>0</v>
      </c>
      <c r="AA3038" s="43">
        <f t="shared" si="5910"/>
        <v>0</v>
      </c>
      <c r="AB3038" s="43">
        <f t="shared" si="5911"/>
        <v>0</v>
      </c>
      <c r="AC3038" s="44">
        <f t="shared" si="5912"/>
        <v>0</v>
      </c>
      <c r="AD3038" s="44">
        <f t="shared" si="5913"/>
        <v>0</v>
      </c>
      <c r="AE3038" s="45" t="e">
        <f t="shared" si="5811"/>
        <v>#DIV/0!</v>
      </c>
      <c r="AF3038" s="46">
        <f t="shared" si="5914"/>
        <v>0</v>
      </c>
      <c r="AG3038" s="46">
        <f t="shared" si="5915"/>
        <v>0</v>
      </c>
      <c r="AH3038" s="47">
        <f t="shared" si="5916"/>
        <v>0</v>
      </c>
      <c r="AI3038" s="47">
        <f t="shared" si="5917"/>
        <v>0</v>
      </c>
      <c r="AJ3038" s="47">
        <f t="shared" si="5918"/>
        <v>0</v>
      </c>
      <c r="AK3038" s="47">
        <f t="shared" si="5919"/>
        <v>0</v>
      </c>
      <c r="AL3038" s="47">
        <f t="shared" si="5812"/>
        <v>0</v>
      </c>
      <c r="AM3038" s="47">
        <f t="shared" si="5813"/>
        <v>0</v>
      </c>
      <c r="AN3038" s="48" t="s">
        <v>36</v>
      </c>
      <c r="AO3038" s="1"/>
      <c r="AP3038" s="1"/>
      <c r="AQ3038" s="1"/>
      <c r="AR3038" s="1"/>
      <c r="AS3038" s="1"/>
    </row>
    <row r="3039" ht="31.5" hidden="1">
      <c r="B3039" s="41" t="s">
        <v>855</v>
      </c>
      <c r="C3039" s="41" t="s">
        <v>107</v>
      </c>
      <c r="D3039" s="41" t="s">
        <v>109</v>
      </c>
      <c r="E3039" s="26" t="str">
        <f t="shared" si="5840"/>
        <v>0409</v>
      </c>
      <c r="F3039" s="41" t="s">
        <v>749</v>
      </c>
      <c r="G3039" s="41"/>
      <c r="H3039" s="42" t="s">
        <v>750</v>
      </c>
      <c r="I3039" s="43">
        <f t="shared" si="5894"/>
        <v>0</v>
      </c>
      <c r="J3039" s="43">
        <f t="shared" si="5895"/>
        <v>0</v>
      </c>
      <c r="K3039" s="43">
        <f t="shared" si="5896"/>
        <v>0</v>
      </c>
      <c r="L3039" s="43">
        <f t="shared" si="5897"/>
        <v>0</v>
      </c>
      <c r="M3039" s="43">
        <f t="shared" si="5898"/>
        <v>0</v>
      </c>
      <c r="N3039" s="43">
        <f t="shared" si="5899"/>
        <v>0</v>
      </c>
      <c r="O3039" s="43">
        <f t="shared" si="5900"/>
        <v>0</v>
      </c>
      <c r="P3039" s="43">
        <f t="shared" si="5901"/>
        <v>0</v>
      </c>
      <c r="Q3039" s="43">
        <f t="shared" si="5902"/>
        <v>0</v>
      </c>
      <c r="R3039" s="43">
        <f t="shared" si="5903"/>
        <v>0</v>
      </c>
      <c r="S3039" s="43">
        <f t="shared" si="5904"/>
        <v>0</v>
      </c>
      <c r="T3039" s="43">
        <f t="shared" si="5905"/>
        <v>0</v>
      </c>
      <c r="U3039" s="43">
        <v>0</v>
      </c>
      <c r="V3039" s="43">
        <f t="shared" si="5841"/>
        <v>0</v>
      </c>
      <c r="W3039" s="43">
        <f t="shared" si="5906"/>
        <v>0</v>
      </c>
      <c r="X3039" s="43">
        <f t="shared" si="5907"/>
        <v>0</v>
      </c>
      <c r="Y3039" s="43">
        <f t="shared" si="5908"/>
        <v>0</v>
      </c>
      <c r="Z3039" s="43">
        <f t="shared" si="5909"/>
        <v>0</v>
      </c>
      <c r="AA3039" s="43">
        <f t="shared" si="5910"/>
        <v>0</v>
      </c>
      <c r="AB3039" s="43">
        <f t="shared" si="5911"/>
        <v>0</v>
      </c>
      <c r="AC3039" s="44">
        <f t="shared" si="5912"/>
        <v>0</v>
      </c>
      <c r="AD3039" s="44">
        <f t="shared" si="5913"/>
        <v>0</v>
      </c>
      <c r="AE3039" s="45" t="e">
        <f t="shared" si="5811"/>
        <v>#DIV/0!</v>
      </c>
      <c r="AF3039" s="46">
        <f t="shared" si="5914"/>
        <v>0</v>
      </c>
      <c r="AG3039" s="46">
        <f t="shared" si="5915"/>
        <v>0</v>
      </c>
      <c r="AH3039" s="47">
        <f t="shared" si="5916"/>
        <v>0</v>
      </c>
      <c r="AI3039" s="47">
        <f t="shared" si="5917"/>
        <v>0</v>
      </c>
      <c r="AJ3039" s="47">
        <f t="shared" si="5918"/>
        <v>0</v>
      </c>
      <c r="AK3039" s="47">
        <f t="shared" si="5919"/>
        <v>0</v>
      </c>
      <c r="AL3039" s="47">
        <f t="shared" si="5812"/>
        <v>0</v>
      </c>
      <c r="AM3039" s="47">
        <f t="shared" si="5813"/>
        <v>0</v>
      </c>
      <c r="AN3039" s="48" t="s">
        <v>36</v>
      </c>
      <c r="AR3039" s="1"/>
      <c r="AS3039" s="1"/>
    </row>
    <row r="3040" ht="31.5" hidden="1">
      <c r="B3040" s="41" t="s">
        <v>855</v>
      </c>
      <c r="C3040" s="41" t="s">
        <v>107</v>
      </c>
      <c r="D3040" s="41" t="s">
        <v>109</v>
      </c>
      <c r="E3040" s="26" t="str">
        <f t="shared" si="5840"/>
        <v>0409</v>
      </c>
      <c r="F3040" s="41" t="s">
        <v>751</v>
      </c>
      <c r="G3040" s="41"/>
      <c r="H3040" s="42" t="s">
        <v>752</v>
      </c>
      <c r="I3040" s="43">
        <f t="shared" si="5894"/>
        <v>0</v>
      </c>
      <c r="J3040" s="43">
        <f t="shared" si="5895"/>
        <v>0</v>
      </c>
      <c r="K3040" s="43">
        <f t="shared" si="5896"/>
        <v>0</v>
      </c>
      <c r="L3040" s="43">
        <f t="shared" si="5897"/>
        <v>0</v>
      </c>
      <c r="M3040" s="43">
        <f t="shared" si="5898"/>
        <v>0</v>
      </c>
      <c r="N3040" s="43">
        <f t="shared" si="5899"/>
        <v>0</v>
      </c>
      <c r="O3040" s="43">
        <f t="shared" si="5900"/>
        <v>0</v>
      </c>
      <c r="P3040" s="43">
        <f t="shared" si="5901"/>
        <v>0</v>
      </c>
      <c r="Q3040" s="43">
        <f t="shared" si="5902"/>
        <v>0</v>
      </c>
      <c r="R3040" s="43">
        <f t="shared" si="5903"/>
        <v>0</v>
      </c>
      <c r="S3040" s="43">
        <f t="shared" si="5904"/>
        <v>0</v>
      </c>
      <c r="T3040" s="43">
        <f t="shared" si="5905"/>
        <v>0</v>
      </c>
      <c r="U3040" s="43">
        <v>0</v>
      </c>
      <c r="V3040" s="43">
        <f t="shared" si="5841"/>
        <v>0</v>
      </c>
      <c r="W3040" s="43">
        <f t="shared" si="5906"/>
        <v>0</v>
      </c>
      <c r="X3040" s="43">
        <f t="shared" si="5907"/>
        <v>0</v>
      </c>
      <c r="Y3040" s="43">
        <f t="shared" si="5908"/>
        <v>0</v>
      </c>
      <c r="Z3040" s="43">
        <f t="shared" si="5909"/>
        <v>0</v>
      </c>
      <c r="AA3040" s="43">
        <f t="shared" si="5910"/>
        <v>0</v>
      </c>
      <c r="AB3040" s="43">
        <f t="shared" si="5911"/>
        <v>0</v>
      </c>
      <c r="AC3040" s="44">
        <f t="shared" si="5912"/>
        <v>0</v>
      </c>
      <c r="AD3040" s="44">
        <f t="shared" si="5913"/>
        <v>0</v>
      </c>
      <c r="AE3040" s="45" t="e">
        <f t="shared" si="5811"/>
        <v>#DIV/0!</v>
      </c>
      <c r="AF3040" s="46">
        <f t="shared" si="5914"/>
        <v>0</v>
      </c>
      <c r="AG3040" s="46">
        <f t="shared" si="5915"/>
        <v>0</v>
      </c>
      <c r="AH3040" s="47">
        <f t="shared" si="5916"/>
        <v>0</v>
      </c>
      <c r="AI3040" s="47">
        <f t="shared" si="5917"/>
        <v>0</v>
      </c>
      <c r="AJ3040" s="47">
        <f t="shared" si="5918"/>
        <v>0</v>
      </c>
      <c r="AK3040" s="47">
        <f t="shared" si="5919"/>
        <v>0</v>
      </c>
      <c r="AL3040" s="47">
        <f t="shared" si="5812"/>
        <v>0</v>
      </c>
      <c r="AM3040" s="47">
        <f t="shared" si="5813"/>
        <v>0</v>
      </c>
      <c r="AN3040" s="48" t="s">
        <v>36</v>
      </c>
      <c r="AO3040" s="1"/>
      <c r="AP3040" s="1"/>
      <c r="AQ3040" s="1"/>
      <c r="AR3040" s="1"/>
      <c r="AS3040" s="1"/>
    </row>
    <row r="3041" ht="31.5" hidden="1">
      <c r="B3041" s="41" t="s">
        <v>855</v>
      </c>
      <c r="C3041" s="41" t="s">
        <v>107</v>
      </c>
      <c r="D3041" s="41" t="s">
        <v>109</v>
      </c>
      <c r="E3041" s="26" t="str">
        <f t="shared" si="5840"/>
        <v>0409</v>
      </c>
      <c r="F3041" s="41" t="s">
        <v>751</v>
      </c>
      <c r="G3041" s="41" t="s">
        <v>53</v>
      </c>
      <c r="H3041" s="42" t="s">
        <v>54</v>
      </c>
      <c r="I3041" s="43">
        <f t="shared" si="5894"/>
        <v>0</v>
      </c>
      <c r="J3041" s="43">
        <f t="shared" si="5895"/>
        <v>0</v>
      </c>
      <c r="K3041" s="43">
        <f t="shared" si="5896"/>
        <v>0</v>
      </c>
      <c r="L3041" s="43">
        <f t="shared" si="5897"/>
        <v>0</v>
      </c>
      <c r="M3041" s="43">
        <f t="shared" si="5898"/>
        <v>0</v>
      </c>
      <c r="N3041" s="43">
        <f t="shared" si="5899"/>
        <v>0</v>
      </c>
      <c r="O3041" s="43">
        <f t="shared" si="5900"/>
        <v>0</v>
      </c>
      <c r="P3041" s="43">
        <f t="shared" si="5901"/>
        <v>0</v>
      </c>
      <c r="Q3041" s="43">
        <f t="shared" si="5902"/>
        <v>0</v>
      </c>
      <c r="R3041" s="43">
        <f t="shared" si="5903"/>
        <v>0</v>
      </c>
      <c r="S3041" s="43">
        <f t="shared" si="5904"/>
        <v>0</v>
      </c>
      <c r="T3041" s="43">
        <f t="shared" si="5905"/>
        <v>0</v>
      </c>
      <c r="U3041" s="43">
        <v>0</v>
      </c>
      <c r="V3041" s="43">
        <f t="shared" si="5841"/>
        <v>0</v>
      </c>
      <c r="W3041" s="43">
        <f t="shared" si="5906"/>
        <v>0</v>
      </c>
      <c r="X3041" s="43">
        <f t="shared" si="5907"/>
        <v>0</v>
      </c>
      <c r="Y3041" s="43">
        <f t="shared" si="5908"/>
        <v>0</v>
      </c>
      <c r="Z3041" s="43">
        <f t="shared" si="5909"/>
        <v>0</v>
      </c>
      <c r="AA3041" s="43">
        <f t="shared" si="5910"/>
        <v>0</v>
      </c>
      <c r="AB3041" s="43">
        <f t="shared" si="5911"/>
        <v>0</v>
      </c>
      <c r="AC3041" s="44">
        <f t="shared" si="5912"/>
        <v>0</v>
      </c>
      <c r="AD3041" s="44">
        <f t="shared" si="5913"/>
        <v>0</v>
      </c>
      <c r="AE3041" s="45" t="e">
        <f t="shared" si="5811"/>
        <v>#DIV/0!</v>
      </c>
      <c r="AF3041" s="46">
        <f t="shared" si="5914"/>
        <v>0</v>
      </c>
      <c r="AG3041" s="46">
        <f t="shared" si="5915"/>
        <v>0</v>
      </c>
      <c r="AH3041" s="47">
        <f t="shared" si="5916"/>
        <v>0</v>
      </c>
      <c r="AI3041" s="47">
        <f t="shared" si="5917"/>
        <v>0</v>
      </c>
      <c r="AJ3041" s="47">
        <f t="shared" si="5918"/>
        <v>0</v>
      </c>
      <c r="AK3041" s="47">
        <f t="shared" si="5919"/>
        <v>0</v>
      </c>
      <c r="AL3041" s="47">
        <f t="shared" si="5812"/>
        <v>0</v>
      </c>
      <c r="AM3041" s="47">
        <f t="shared" si="5813"/>
        <v>0</v>
      </c>
      <c r="AN3041" s="48" t="s">
        <v>36</v>
      </c>
      <c r="AO3041" s="1"/>
      <c r="AP3041" s="1"/>
      <c r="AQ3041" s="1"/>
      <c r="AR3041" s="1"/>
      <c r="AS3041" s="1"/>
    </row>
    <row r="3042" ht="31.5" hidden="1">
      <c r="B3042" s="41" t="s">
        <v>855</v>
      </c>
      <c r="C3042" s="41" t="s">
        <v>107</v>
      </c>
      <c r="D3042" s="41" t="s">
        <v>109</v>
      </c>
      <c r="E3042" s="26" t="str">
        <f t="shared" si="5840"/>
        <v>0409</v>
      </c>
      <c r="F3042" s="41" t="s">
        <v>751</v>
      </c>
      <c r="G3042" s="41" t="s">
        <v>55</v>
      </c>
      <c r="H3042" s="42" t="s">
        <v>56</v>
      </c>
      <c r="I3042" s="43"/>
      <c r="J3042" s="43"/>
      <c r="K3042" s="43"/>
      <c r="L3042" s="43"/>
      <c r="M3042" s="43"/>
      <c r="N3042" s="43"/>
      <c r="O3042" s="43">
        <v>0</v>
      </c>
      <c r="P3042" s="43">
        <v>0</v>
      </c>
      <c r="Q3042" s="43">
        <v>0</v>
      </c>
      <c r="R3042" s="43">
        <v>0</v>
      </c>
      <c r="S3042" s="43">
        <v>0</v>
      </c>
      <c r="T3042" s="43">
        <v>0</v>
      </c>
      <c r="U3042" s="43">
        <v>0</v>
      </c>
      <c r="V3042" s="43">
        <f t="shared" si="5841"/>
        <v>0</v>
      </c>
      <c r="W3042" s="43"/>
      <c r="X3042" s="43"/>
      <c r="Y3042" s="43"/>
      <c r="Z3042" s="43"/>
      <c r="AA3042" s="43"/>
      <c r="AB3042" s="43">
        <v>0</v>
      </c>
      <c r="AC3042" s="44">
        <v>0</v>
      </c>
      <c r="AD3042" s="44">
        <v>0</v>
      </c>
      <c r="AE3042" s="45" t="e">
        <f t="shared" si="5811"/>
        <v>#DIV/0!</v>
      </c>
      <c r="AF3042" s="46">
        <v>0</v>
      </c>
      <c r="AG3042" s="46">
        <v>0</v>
      </c>
      <c r="AH3042" s="47">
        <v>0</v>
      </c>
      <c r="AI3042" s="47">
        <v>0</v>
      </c>
      <c r="AJ3042" s="47">
        <v>0</v>
      </c>
      <c r="AK3042" s="47">
        <v>0</v>
      </c>
      <c r="AL3042" s="47">
        <f t="shared" si="5812"/>
        <v>0</v>
      </c>
      <c r="AM3042" s="47">
        <f t="shared" si="5813"/>
        <v>0</v>
      </c>
      <c r="AN3042" s="48" t="s">
        <v>36</v>
      </c>
      <c r="AO3042" s="1"/>
      <c r="AP3042" s="1"/>
      <c r="AQ3042" s="1"/>
      <c r="AR3042" s="1"/>
      <c r="AS3042" s="1"/>
    </row>
    <row r="3043" ht="31.5">
      <c r="B3043" s="41" t="s">
        <v>855</v>
      </c>
      <c r="C3043" s="41" t="s">
        <v>107</v>
      </c>
      <c r="D3043" s="41" t="s">
        <v>109</v>
      </c>
      <c r="E3043" s="26" t="str">
        <f t="shared" si="5840"/>
        <v>0409</v>
      </c>
      <c r="F3043" s="41" t="s">
        <v>252</v>
      </c>
      <c r="G3043" s="41"/>
      <c r="H3043" s="42" t="s">
        <v>253</v>
      </c>
      <c r="I3043" s="43">
        <f t="shared" si="5894"/>
        <v>0</v>
      </c>
      <c r="J3043" s="43">
        <f t="shared" si="5895"/>
        <v>0</v>
      </c>
      <c r="K3043" s="43">
        <f t="shared" si="5896"/>
        <v>0</v>
      </c>
      <c r="L3043" s="43">
        <f t="shared" si="5897"/>
        <v>0</v>
      </c>
      <c r="M3043" s="43">
        <f t="shared" si="5898"/>
        <v>0</v>
      </c>
      <c r="N3043" s="43">
        <f t="shared" si="5899"/>
        <v>0</v>
      </c>
      <c r="O3043" s="43">
        <f t="shared" si="5900"/>
        <v>0</v>
      </c>
      <c r="P3043" s="43">
        <f t="shared" si="5901"/>
        <v>0</v>
      </c>
      <c r="Q3043" s="43">
        <f t="shared" si="5902"/>
        <v>0</v>
      </c>
      <c r="R3043" s="43">
        <f t="shared" si="5903"/>
        <v>0</v>
      </c>
      <c r="S3043" s="43">
        <f t="shared" si="5904"/>
        <v>0</v>
      </c>
      <c r="T3043" s="43">
        <f t="shared" si="5905"/>
        <v>0</v>
      </c>
      <c r="U3043" s="43">
        <v>0</v>
      </c>
      <c r="V3043" s="43">
        <f t="shared" si="5841"/>
        <v>0</v>
      </c>
      <c r="W3043" s="43">
        <f t="shared" si="5906"/>
        <v>0</v>
      </c>
      <c r="X3043" s="43">
        <f t="shared" si="5907"/>
        <v>0</v>
      </c>
      <c r="Y3043" s="43">
        <f t="shared" si="5908"/>
        <v>0</v>
      </c>
      <c r="Z3043" s="43">
        <f t="shared" si="5909"/>
        <v>0</v>
      </c>
      <c r="AA3043" s="43">
        <f t="shared" si="5910"/>
        <v>0</v>
      </c>
      <c r="AB3043" s="43">
        <f t="shared" si="5911"/>
        <v>17069.703570000001</v>
      </c>
      <c r="AC3043" s="44">
        <f t="shared" si="5912"/>
        <v>28804.98446</v>
      </c>
      <c r="AD3043" s="44">
        <f t="shared" si="5913"/>
        <v>28804.98446</v>
      </c>
      <c r="AE3043" s="45">
        <f t="shared" si="5811"/>
        <v>100</v>
      </c>
      <c r="AF3043" s="43">
        <f t="shared" si="5914"/>
        <v>28804.98446</v>
      </c>
      <c r="AG3043" s="43">
        <f t="shared" si="5915"/>
        <v>0</v>
      </c>
      <c r="AH3043" s="43">
        <f t="shared" si="5916"/>
        <v>0</v>
      </c>
      <c r="AI3043" s="43">
        <f t="shared" si="5917"/>
        <v>0</v>
      </c>
      <c r="AJ3043" s="43">
        <f t="shared" si="5918"/>
        <v>0</v>
      </c>
      <c r="AK3043" s="43">
        <f t="shared" si="5919"/>
        <v>0</v>
      </c>
      <c r="AL3043" s="43">
        <f t="shared" si="5812"/>
        <v>28804.98446</v>
      </c>
      <c r="AM3043" s="43">
        <f t="shared" si="5813"/>
        <v>-28804.98446</v>
      </c>
      <c r="AN3043" s="2"/>
      <c r="AO3043" s="1"/>
      <c r="AP3043" s="1"/>
      <c r="AQ3043" s="1"/>
      <c r="AR3043" s="1"/>
      <c r="AS3043" s="1"/>
    </row>
    <row r="3044" ht="47.25">
      <c r="B3044" s="41" t="s">
        <v>855</v>
      </c>
      <c r="C3044" s="41" t="s">
        <v>107</v>
      </c>
      <c r="D3044" s="41" t="s">
        <v>109</v>
      </c>
      <c r="E3044" s="26" t="str">
        <f t="shared" si="5840"/>
        <v>0409</v>
      </c>
      <c r="F3044" s="41" t="s">
        <v>753</v>
      </c>
      <c r="G3044" s="41"/>
      <c r="H3044" s="42" t="s">
        <v>754</v>
      </c>
      <c r="I3044" s="43">
        <f>I3051</f>
        <v>0</v>
      </c>
      <c r="J3044" s="43">
        <f>J3051</f>
        <v>0</v>
      </c>
      <c r="K3044" s="43">
        <f>K3051</f>
        <v>0</v>
      </c>
      <c r="L3044" s="43">
        <f>L3051</f>
        <v>0</v>
      </c>
      <c r="M3044" s="43">
        <f>M3051</f>
        <v>0</v>
      </c>
      <c r="N3044" s="43">
        <f>N3051</f>
        <v>0</v>
      </c>
      <c r="O3044" s="43">
        <f>O3051+O3045</f>
        <v>0</v>
      </c>
      <c r="P3044" s="43">
        <f>P3051+P3045</f>
        <v>0</v>
      </c>
      <c r="Q3044" s="43">
        <f>Q3051</f>
        <v>0</v>
      </c>
      <c r="R3044" s="43">
        <f>R3051</f>
        <v>0</v>
      </c>
      <c r="S3044" s="43">
        <f>S3051</f>
        <v>0</v>
      </c>
      <c r="T3044" s="43">
        <f>T3051</f>
        <v>0</v>
      </c>
      <c r="U3044" s="43">
        <v>0</v>
      </c>
      <c r="V3044" s="43">
        <f t="shared" si="5841"/>
        <v>0</v>
      </c>
      <c r="W3044" s="43">
        <f>W3051</f>
        <v>0</v>
      </c>
      <c r="X3044" s="43">
        <f>X3051</f>
        <v>0</v>
      </c>
      <c r="Y3044" s="43">
        <f>Y3051</f>
        <v>0</v>
      </c>
      <c r="Z3044" s="43">
        <f>Z3051</f>
        <v>0</v>
      </c>
      <c r="AA3044" s="43">
        <f>AA3051</f>
        <v>0</v>
      </c>
      <c r="AB3044" s="43">
        <f>AB3051+AB3045</f>
        <v>17069.703570000001</v>
      </c>
      <c r="AC3044" s="44">
        <f>AC3051+AC3045</f>
        <v>28804.98446</v>
      </c>
      <c r="AD3044" s="44">
        <f>AD3051+AD3045</f>
        <v>28804.98446</v>
      </c>
      <c r="AE3044" s="45">
        <f t="shared" si="5811"/>
        <v>100</v>
      </c>
      <c r="AF3044" s="43">
        <f>AF3051+AF3045</f>
        <v>28804.98446</v>
      </c>
      <c r="AG3044" s="43">
        <f>AG3051+AG3045</f>
        <v>0</v>
      </c>
      <c r="AH3044" s="43">
        <f>AH3051+AH3045</f>
        <v>0</v>
      </c>
      <c r="AI3044" s="43">
        <f>AI3051+AI3045</f>
        <v>0</v>
      </c>
      <c r="AJ3044" s="43">
        <f>AJ3051+AJ3045</f>
        <v>0</v>
      </c>
      <c r="AK3044" s="43">
        <f>AK3051+AK3045</f>
        <v>0</v>
      </c>
      <c r="AL3044" s="43">
        <f t="shared" si="5812"/>
        <v>28804.98446</v>
      </c>
      <c r="AM3044" s="43">
        <f t="shared" si="5813"/>
        <v>-28804.98446</v>
      </c>
      <c r="AN3044" s="2"/>
      <c r="AO3044" s="1"/>
      <c r="AP3044" s="1"/>
      <c r="AQ3044" s="1"/>
      <c r="AR3044" s="1"/>
      <c r="AS3044" s="1"/>
    </row>
    <row r="3045" ht="47.25">
      <c r="B3045" s="41" t="s">
        <v>855</v>
      </c>
      <c r="C3045" s="41" t="s">
        <v>107</v>
      </c>
      <c r="D3045" s="41" t="s">
        <v>109</v>
      </c>
      <c r="E3045" s="26" t="str">
        <f t="shared" si="5840"/>
        <v>0409</v>
      </c>
      <c r="F3045" s="41" t="s">
        <v>755</v>
      </c>
      <c r="G3045" s="41"/>
      <c r="H3045" s="42" t="s">
        <v>756</v>
      </c>
      <c r="I3045" s="43"/>
      <c r="J3045" s="43"/>
      <c r="K3045" s="43"/>
      <c r="L3045" s="43"/>
      <c r="M3045" s="43"/>
      <c r="N3045" s="43"/>
      <c r="O3045" s="43">
        <f>O3046</f>
        <v>0</v>
      </c>
      <c r="P3045" s="43">
        <f>P3046</f>
        <v>0</v>
      </c>
      <c r="Q3045" s="43"/>
      <c r="R3045" s="43"/>
      <c r="S3045" s="43"/>
      <c r="T3045" s="43"/>
      <c r="U3045" s="43"/>
      <c r="V3045" s="43">
        <f t="shared" si="5841"/>
        <v>0</v>
      </c>
      <c r="W3045" s="43"/>
      <c r="X3045" s="43"/>
      <c r="Y3045" s="43"/>
      <c r="Z3045" s="43"/>
      <c r="AA3045" s="43"/>
      <c r="AB3045" s="43">
        <f>AB3046</f>
        <v>0</v>
      </c>
      <c r="AC3045" s="44">
        <f>AC3046</f>
        <v>10774.021000000001</v>
      </c>
      <c r="AD3045" s="44">
        <f>AD3046</f>
        <v>10774.021000000001</v>
      </c>
      <c r="AE3045" s="45">
        <f t="shared" si="5811"/>
        <v>100</v>
      </c>
      <c r="AF3045" s="43">
        <f>AF3046</f>
        <v>10774.021000000001</v>
      </c>
      <c r="AG3045" s="43">
        <f>AG3046</f>
        <v>0</v>
      </c>
      <c r="AH3045" s="43">
        <f>AH3046</f>
        <v>0</v>
      </c>
      <c r="AI3045" s="43">
        <f>AI3046</f>
        <v>0</v>
      </c>
      <c r="AJ3045" s="43">
        <f>AJ3046</f>
        <v>0</v>
      </c>
      <c r="AK3045" s="43">
        <f>AK3046</f>
        <v>0</v>
      </c>
      <c r="AL3045" s="43">
        <f t="shared" si="5812"/>
        <v>10774.021000000001</v>
      </c>
      <c r="AM3045" s="43">
        <f t="shared" si="5813"/>
        <v>-10774.021000000001</v>
      </c>
      <c r="AN3045" s="2"/>
      <c r="AR3045" s="1"/>
      <c r="AS3045" s="1"/>
    </row>
    <row r="3046" ht="47.25">
      <c r="B3046" s="41" t="s">
        <v>855</v>
      </c>
      <c r="C3046" s="41" t="s">
        <v>107</v>
      </c>
      <c r="D3046" s="41" t="s">
        <v>109</v>
      </c>
      <c r="E3046" s="26" t="str">
        <f t="shared" si="5840"/>
        <v>0409</v>
      </c>
      <c r="F3046" s="41" t="s">
        <v>757</v>
      </c>
      <c r="G3046" s="41"/>
      <c r="H3046" s="42" t="s">
        <v>758</v>
      </c>
      <c r="I3046" s="43"/>
      <c r="J3046" s="43"/>
      <c r="K3046" s="43"/>
      <c r="L3046" s="43"/>
      <c r="M3046" s="43"/>
      <c r="N3046" s="43"/>
      <c r="O3046" s="43">
        <f>O3047+O3049</f>
        <v>0</v>
      </c>
      <c r="P3046" s="43">
        <f>P3047+P3049</f>
        <v>0</v>
      </c>
      <c r="Q3046" s="43"/>
      <c r="R3046" s="43"/>
      <c r="S3046" s="43"/>
      <c r="T3046" s="43"/>
      <c r="U3046" s="43"/>
      <c r="V3046" s="43">
        <f t="shared" si="5841"/>
        <v>0</v>
      </c>
      <c r="W3046" s="43"/>
      <c r="X3046" s="43"/>
      <c r="Y3046" s="43"/>
      <c r="Z3046" s="43"/>
      <c r="AA3046" s="43"/>
      <c r="AB3046" s="43">
        <f>AB3047+AB3049</f>
        <v>0</v>
      </c>
      <c r="AC3046" s="44">
        <f>AC3047+AC3049</f>
        <v>10774.021000000001</v>
      </c>
      <c r="AD3046" s="44">
        <f>AD3047+AD3049</f>
        <v>10774.021000000001</v>
      </c>
      <c r="AE3046" s="45">
        <f t="shared" si="5811"/>
        <v>100</v>
      </c>
      <c r="AF3046" s="43">
        <f>AF3047+AF3049</f>
        <v>10774.021000000001</v>
      </c>
      <c r="AG3046" s="43">
        <f>AG3047+AG3049</f>
        <v>0</v>
      </c>
      <c r="AH3046" s="43">
        <f>AH3047+AH3049</f>
        <v>0</v>
      </c>
      <c r="AI3046" s="43">
        <f>AI3047+AI3049</f>
        <v>0</v>
      </c>
      <c r="AJ3046" s="43">
        <f>AJ3047+AJ3049</f>
        <v>0</v>
      </c>
      <c r="AK3046" s="43">
        <f>AK3047+AK3049</f>
        <v>0</v>
      </c>
      <c r="AL3046" s="43">
        <f t="shared" si="5812"/>
        <v>10774.021000000001</v>
      </c>
      <c r="AM3046" s="43">
        <f t="shared" si="5813"/>
        <v>-10774.021000000001</v>
      </c>
      <c r="AN3046" s="2"/>
      <c r="AO3046" s="1"/>
      <c r="AP3046" s="1"/>
      <c r="AQ3046" s="1"/>
      <c r="AR3046" s="1"/>
      <c r="AS3046" s="1"/>
    </row>
    <row r="3047" ht="47.25">
      <c r="B3047" s="41" t="s">
        <v>855</v>
      </c>
      <c r="C3047" s="41" t="s">
        <v>107</v>
      </c>
      <c r="D3047" s="41" t="s">
        <v>109</v>
      </c>
      <c r="E3047" s="26" t="str">
        <f t="shared" si="5840"/>
        <v>0409</v>
      </c>
      <c r="F3047" s="41" t="s">
        <v>757</v>
      </c>
      <c r="G3047" s="41" t="s">
        <v>177</v>
      </c>
      <c r="H3047" s="42" t="s">
        <v>178</v>
      </c>
      <c r="I3047" s="43"/>
      <c r="J3047" s="43"/>
      <c r="K3047" s="43"/>
      <c r="L3047" s="43"/>
      <c r="M3047" s="43"/>
      <c r="N3047" s="43"/>
      <c r="O3047" s="43">
        <f>O3048</f>
        <v>0</v>
      </c>
      <c r="P3047" s="43">
        <f>P3048</f>
        <v>0</v>
      </c>
      <c r="Q3047" s="43"/>
      <c r="R3047" s="43"/>
      <c r="S3047" s="43"/>
      <c r="T3047" s="43"/>
      <c r="U3047" s="43"/>
      <c r="V3047" s="43">
        <f t="shared" si="5841"/>
        <v>0</v>
      </c>
      <c r="W3047" s="43"/>
      <c r="X3047" s="43"/>
      <c r="Y3047" s="43"/>
      <c r="Z3047" s="43"/>
      <c r="AA3047" s="43"/>
      <c r="AB3047" s="43">
        <f>AB3048</f>
        <v>0</v>
      </c>
      <c r="AC3047" s="44">
        <f>AC3048</f>
        <v>6989.0498100000004</v>
      </c>
      <c r="AD3047" s="44">
        <f>AD3048</f>
        <v>6989.0498100000004</v>
      </c>
      <c r="AE3047" s="45">
        <f t="shared" si="5811"/>
        <v>100</v>
      </c>
      <c r="AF3047" s="43">
        <f>AF3048</f>
        <v>6989.0498100000004</v>
      </c>
      <c r="AG3047" s="43">
        <f>AG3048</f>
        <v>0</v>
      </c>
      <c r="AH3047" s="43">
        <f>AH3048</f>
        <v>0</v>
      </c>
      <c r="AI3047" s="43">
        <f>AI3048</f>
        <v>0</v>
      </c>
      <c r="AJ3047" s="43">
        <f>AJ3048</f>
        <v>0</v>
      </c>
      <c r="AK3047" s="43">
        <f>AK3048</f>
        <v>0</v>
      </c>
      <c r="AL3047" s="43">
        <f t="shared" si="5812"/>
        <v>6989.0498100000004</v>
      </c>
      <c r="AM3047" s="43">
        <f t="shared" si="5813"/>
        <v>-6989.0498100000004</v>
      </c>
      <c r="AN3047" s="2"/>
      <c r="AR3047" s="1"/>
      <c r="AS3047" s="1"/>
    </row>
    <row r="3048" ht="47.25">
      <c r="B3048" s="41" t="s">
        <v>855</v>
      </c>
      <c r="C3048" s="41" t="s">
        <v>107</v>
      </c>
      <c r="D3048" s="41" t="s">
        <v>109</v>
      </c>
      <c r="E3048" s="26" t="str">
        <f t="shared" si="5840"/>
        <v>0409</v>
      </c>
      <c r="F3048" s="41" t="s">
        <v>757</v>
      </c>
      <c r="G3048" s="41" t="s">
        <v>373</v>
      </c>
      <c r="H3048" s="42" t="s">
        <v>374</v>
      </c>
      <c r="I3048" s="43"/>
      <c r="J3048" s="43"/>
      <c r="K3048" s="43"/>
      <c r="L3048" s="43"/>
      <c r="M3048" s="43"/>
      <c r="N3048" s="43"/>
      <c r="O3048" s="43">
        <v>0</v>
      </c>
      <c r="P3048" s="43">
        <v>0</v>
      </c>
      <c r="Q3048" s="43"/>
      <c r="R3048" s="43"/>
      <c r="S3048" s="43"/>
      <c r="T3048" s="43"/>
      <c r="U3048" s="43"/>
      <c r="V3048" s="43">
        <f t="shared" si="5841"/>
        <v>0</v>
      </c>
      <c r="W3048" s="43"/>
      <c r="X3048" s="43"/>
      <c r="Y3048" s="43"/>
      <c r="Z3048" s="43"/>
      <c r="AA3048" s="43"/>
      <c r="AB3048" s="43">
        <v>0</v>
      </c>
      <c r="AC3048" s="44">
        <v>6989.0498100000004</v>
      </c>
      <c r="AD3048" s="44">
        <v>6989.0498100000004</v>
      </c>
      <c r="AE3048" s="45">
        <f t="shared" ref="AE3048:AE3111" si="5920">AD3048/AC3048*100</f>
        <v>100</v>
      </c>
      <c r="AF3048" s="43">
        <v>6989.0498100000004</v>
      </c>
      <c r="AG3048" s="43">
        <v>0</v>
      </c>
      <c r="AH3048" s="43">
        <v>0</v>
      </c>
      <c r="AI3048" s="43">
        <v>0</v>
      </c>
      <c r="AJ3048" s="43">
        <v>0</v>
      </c>
      <c r="AK3048" s="43">
        <v>0</v>
      </c>
      <c r="AL3048" s="43">
        <f t="shared" ref="AL3048:AL3111" si="5921">AF3048+AH3048+AK3048+AI3048+AJ3048+AG3048</f>
        <v>6989.0498100000004</v>
      </c>
      <c r="AM3048" s="43">
        <f t="shared" ref="AM3048:AM3111" si="5922">V3048-AL3048</f>
        <v>-6989.0498100000004</v>
      </c>
      <c r="AN3048" s="2"/>
      <c r="AO3048" s="1"/>
      <c r="AP3048" s="1"/>
      <c r="AQ3048" s="1"/>
      <c r="AR3048" s="1"/>
      <c r="AS3048" s="1"/>
    </row>
    <row r="3049" ht="47.25">
      <c r="B3049" s="41" t="s">
        <v>855</v>
      </c>
      <c r="C3049" s="41" t="s">
        <v>107</v>
      </c>
      <c r="D3049" s="41" t="s">
        <v>109</v>
      </c>
      <c r="E3049" s="26" t="str">
        <f t="shared" si="5840"/>
        <v>0409</v>
      </c>
      <c r="F3049" s="41" t="s">
        <v>757</v>
      </c>
      <c r="G3049" s="41" t="s">
        <v>59</v>
      </c>
      <c r="H3049" s="42" t="s">
        <v>60</v>
      </c>
      <c r="I3049" s="43"/>
      <c r="J3049" s="43"/>
      <c r="K3049" s="43"/>
      <c r="L3049" s="43"/>
      <c r="M3049" s="43"/>
      <c r="N3049" s="43"/>
      <c r="O3049" s="43">
        <f>O3050</f>
        <v>0</v>
      </c>
      <c r="P3049" s="43">
        <f>P3050</f>
        <v>0</v>
      </c>
      <c r="Q3049" s="43"/>
      <c r="R3049" s="43"/>
      <c r="S3049" s="43"/>
      <c r="T3049" s="43"/>
      <c r="U3049" s="43"/>
      <c r="V3049" s="43">
        <f t="shared" si="5841"/>
        <v>0</v>
      </c>
      <c r="W3049" s="43"/>
      <c r="X3049" s="43"/>
      <c r="Y3049" s="43"/>
      <c r="Z3049" s="43"/>
      <c r="AA3049" s="43"/>
      <c r="AB3049" s="43">
        <f>AB3050</f>
        <v>0</v>
      </c>
      <c r="AC3049" s="44">
        <f>AC3050</f>
        <v>3784.9711900000002</v>
      </c>
      <c r="AD3049" s="44">
        <f>AD3050</f>
        <v>3784.9711900000002</v>
      </c>
      <c r="AE3049" s="45">
        <f t="shared" si="5920"/>
        <v>100</v>
      </c>
      <c r="AF3049" s="43">
        <f>AF3050</f>
        <v>3784.9711900000002</v>
      </c>
      <c r="AG3049" s="43">
        <f>AG3050</f>
        <v>0</v>
      </c>
      <c r="AH3049" s="43">
        <f>AH3050</f>
        <v>0</v>
      </c>
      <c r="AI3049" s="43">
        <f>AI3050</f>
        <v>0</v>
      </c>
      <c r="AJ3049" s="43">
        <f>AJ3050</f>
        <v>0</v>
      </c>
      <c r="AK3049" s="43">
        <f>AK3050</f>
        <v>0</v>
      </c>
      <c r="AL3049" s="43">
        <f t="shared" si="5921"/>
        <v>3784.9711900000002</v>
      </c>
      <c r="AM3049" s="43">
        <f t="shared" si="5922"/>
        <v>-3784.9711900000002</v>
      </c>
      <c r="AN3049" s="2"/>
      <c r="AO3049" s="1"/>
      <c r="AP3049" s="1"/>
      <c r="AQ3049" s="1"/>
      <c r="AR3049" s="1"/>
      <c r="AS3049" s="1"/>
    </row>
    <row r="3050" ht="47.25">
      <c r="B3050" s="41" t="s">
        <v>855</v>
      </c>
      <c r="C3050" s="41" t="s">
        <v>107</v>
      </c>
      <c r="D3050" s="41" t="s">
        <v>109</v>
      </c>
      <c r="E3050" s="26" t="str">
        <f t="shared" si="5840"/>
        <v>0409</v>
      </c>
      <c r="F3050" s="41" t="s">
        <v>757</v>
      </c>
      <c r="G3050" s="41" t="s">
        <v>475</v>
      </c>
      <c r="H3050" s="42" t="s">
        <v>476</v>
      </c>
      <c r="I3050" s="43"/>
      <c r="J3050" s="43"/>
      <c r="K3050" s="43"/>
      <c r="L3050" s="43"/>
      <c r="M3050" s="43"/>
      <c r="N3050" s="43"/>
      <c r="O3050" s="43">
        <v>0</v>
      </c>
      <c r="P3050" s="43">
        <v>0</v>
      </c>
      <c r="Q3050" s="43"/>
      <c r="R3050" s="43"/>
      <c r="S3050" s="43"/>
      <c r="T3050" s="43"/>
      <c r="U3050" s="43"/>
      <c r="V3050" s="43">
        <f t="shared" si="5841"/>
        <v>0</v>
      </c>
      <c r="W3050" s="43"/>
      <c r="X3050" s="43"/>
      <c r="Y3050" s="43"/>
      <c r="Z3050" s="43"/>
      <c r="AA3050" s="43"/>
      <c r="AB3050" s="43">
        <v>0</v>
      </c>
      <c r="AC3050" s="44">
        <v>3784.9711900000002</v>
      </c>
      <c r="AD3050" s="44">
        <v>3784.9711900000002</v>
      </c>
      <c r="AE3050" s="45">
        <f t="shared" si="5920"/>
        <v>100</v>
      </c>
      <c r="AF3050" s="43">
        <v>3784.9711900000002</v>
      </c>
      <c r="AG3050" s="43">
        <v>0</v>
      </c>
      <c r="AH3050" s="43">
        <v>0</v>
      </c>
      <c r="AI3050" s="43">
        <v>0</v>
      </c>
      <c r="AJ3050" s="43">
        <v>0</v>
      </c>
      <c r="AK3050" s="43">
        <v>0</v>
      </c>
      <c r="AL3050" s="43">
        <f t="shared" si="5921"/>
        <v>3784.9711900000002</v>
      </c>
      <c r="AM3050" s="43">
        <f t="shared" si="5922"/>
        <v>-3784.9711900000002</v>
      </c>
      <c r="AN3050" s="2"/>
      <c r="AO3050" s="1"/>
      <c r="AP3050" s="1"/>
      <c r="AQ3050" s="1"/>
      <c r="AR3050" s="1"/>
      <c r="AS3050" s="1"/>
    </row>
    <row r="3051" ht="31.5">
      <c r="B3051" s="41" t="s">
        <v>855</v>
      </c>
      <c r="C3051" s="41" t="s">
        <v>107</v>
      </c>
      <c r="D3051" s="41" t="s">
        <v>109</v>
      </c>
      <c r="E3051" s="26" t="str">
        <f t="shared" si="5840"/>
        <v>0409</v>
      </c>
      <c r="F3051" s="41" t="s">
        <v>759</v>
      </c>
      <c r="G3051" s="41"/>
      <c r="H3051" s="42" t="s">
        <v>760</v>
      </c>
      <c r="I3051" s="43">
        <f>I3052</f>
        <v>0</v>
      </c>
      <c r="J3051" s="43">
        <f>J3052</f>
        <v>0</v>
      </c>
      <c r="K3051" s="43">
        <f>K3052</f>
        <v>0</v>
      </c>
      <c r="L3051" s="43">
        <f>L3052</f>
        <v>0</v>
      </c>
      <c r="M3051" s="43">
        <f>M3052</f>
        <v>0</v>
      </c>
      <c r="N3051" s="43">
        <f>N3052</f>
        <v>0</v>
      </c>
      <c r="O3051" s="43">
        <f>O3052</f>
        <v>0</v>
      </c>
      <c r="P3051" s="43">
        <f>P3052</f>
        <v>0</v>
      </c>
      <c r="Q3051" s="43">
        <f>Q3052</f>
        <v>0</v>
      </c>
      <c r="R3051" s="43">
        <f>R3052</f>
        <v>0</v>
      </c>
      <c r="S3051" s="43">
        <f>S3052</f>
        <v>0</v>
      </c>
      <c r="T3051" s="43">
        <f>T3052</f>
        <v>0</v>
      </c>
      <c r="U3051" s="43">
        <v>0</v>
      </c>
      <c r="V3051" s="43">
        <f t="shared" si="5841"/>
        <v>0</v>
      </c>
      <c r="W3051" s="43">
        <f>W3052</f>
        <v>0</v>
      </c>
      <c r="X3051" s="43">
        <f>X3052</f>
        <v>0</v>
      </c>
      <c r="Y3051" s="43">
        <f>Y3052</f>
        <v>0</v>
      </c>
      <c r="Z3051" s="43">
        <f>Z3052</f>
        <v>0</v>
      </c>
      <c r="AA3051" s="43">
        <f>AA3052</f>
        <v>0</v>
      </c>
      <c r="AB3051" s="43">
        <f>AB3052</f>
        <v>17069.703570000001</v>
      </c>
      <c r="AC3051" s="44">
        <f>AC3052</f>
        <v>18030.963459999999</v>
      </c>
      <c r="AD3051" s="44">
        <f>AD3052</f>
        <v>18030.963459999999</v>
      </c>
      <c r="AE3051" s="45">
        <f t="shared" si="5920"/>
        <v>100</v>
      </c>
      <c r="AF3051" s="43">
        <f>AF3052</f>
        <v>18030.963459999999</v>
      </c>
      <c r="AG3051" s="43">
        <f>AG3052</f>
        <v>0</v>
      </c>
      <c r="AH3051" s="43">
        <f>AH3052</f>
        <v>0</v>
      </c>
      <c r="AI3051" s="43">
        <f>AI3052</f>
        <v>0</v>
      </c>
      <c r="AJ3051" s="43">
        <f>AJ3052</f>
        <v>0</v>
      </c>
      <c r="AK3051" s="43">
        <f>AK3052</f>
        <v>0</v>
      </c>
      <c r="AL3051" s="43">
        <f t="shared" si="5921"/>
        <v>18030.963459999999</v>
      </c>
      <c r="AM3051" s="43">
        <f t="shared" si="5922"/>
        <v>-18030.963459999999</v>
      </c>
      <c r="AN3051" s="2"/>
      <c r="AR3051" s="1"/>
      <c r="AS3051" s="1"/>
    </row>
    <row r="3052" ht="31.5">
      <c r="B3052" s="41" t="s">
        <v>855</v>
      </c>
      <c r="C3052" s="41" t="s">
        <v>107</v>
      </c>
      <c r="D3052" s="41" t="s">
        <v>109</v>
      </c>
      <c r="E3052" s="26" t="str">
        <f t="shared" si="5840"/>
        <v>0409</v>
      </c>
      <c r="F3052" s="41" t="s">
        <v>761</v>
      </c>
      <c r="G3052" s="41"/>
      <c r="H3052" s="42" t="s">
        <v>762</v>
      </c>
      <c r="I3052" s="43">
        <f>I3053+I3055</f>
        <v>0</v>
      </c>
      <c r="J3052" s="43">
        <f>J3053+J3055</f>
        <v>0</v>
      </c>
      <c r="K3052" s="43">
        <f>K3053+K3055</f>
        <v>0</v>
      </c>
      <c r="L3052" s="43">
        <f>L3053+L3055</f>
        <v>0</v>
      </c>
      <c r="M3052" s="43">
        <f>M3053+M3055</f>
        <v>0</v>
      </c>
      <c r="N3052" s="43">
        <f>N3053+N3055</f>
        <v>0</v>
      </c>
      <c r="O3052" s="43">
        <f>O3053+O3055</f>
        <v>0</v>
      </c>
      <c r="P3052" s="43">
        <f>P3053+P3055</f>
        <v>0</v>
      </c>
      <c r="Q3052" s="43">
        <f>Q3053+Q3055</f>
        <v>0</v>
      </c>
      <c r="R3052" s="43">
        <f>R3053+R3055</f>
        <v>0</v>
      </c>
      <c r="S3052" s="43">
        <f>S3053+S3055</f>
        <v>0</v>
      </c>
      <c r="T3052" s="43">
        <f>T3053+T3055</f>
        <v>0</v>
      </c>
      <c r="U3052" s="43">
        <v>0</v>
      </c>
      <c r="V3052" s="43">
        <f t="shared" si="5841"/>
        <v>0</v>
      </c>
      <c r="W3052" s="43">
        <f>W3053+W3055</f>
        <v>0</v>
      </c>
      <c r="X3052" s="43">
        <f>X3053+X3055</f>
        <v>0</v>
      </c>
      <c r="Y3052" s="43">
        <f>Y3053+Y3055</f>
        <v>0</v>
      </c>
      <c r="Z3052" s="43">
        <f>Z3053+Z3055</f>
        <v>0</v>
      </c>
      <c r="AA3052" s="43">
        <f>AA3053+AA3055</f>
        <v>0</v>
      </c>
      <c r="AB3052" s="43">
        <f>AB3053+AB3055</f>
        <v>17069.703570000001</v>
      </c>
      <c r="AC3052" s="44">
        <f>AC3053+AC3055</f>
        <v>18030.963459999999</v>
      </c>
      <c r="AD3052" s="44">
        <f>AD3053+AD3055</f>
        <v>18030.963459999999</v>
      </c>
      <c r="AE3052" s="45">
        <f t="shared" si="5920"/>
        <v>100</v>
      </c>
      <c r="AF3052" s="43">
        <f>AF3053+AF3055</f>
        <v>18030.963459999999</v>
      </c>
      <c r="AG3052" s="43">
        <f>AG3053+AG3055</f>
        <v>0</v>
      </c>
      <c r="AH3052" s="43">
        <f>AH3053+AH3055</f>
        <v>0</v>
      </c>
      <c r="AI3052" s="43">
        <f>AI3053+AI3055</f>
        <v>0</v>
      </c>
      <c r="AJ3052" s="43">
        <f>AJ3053+AJ3055</f>
        <v>0</v>
      </c>
      <c r="AK3052" s="43">
        <f>AK3053+AK3055</f>
        <v>0</v>
      </c>
      <c r="AL3052" s="43">
        <f t="shared" si="5921"/>
        <v>18030.963459999999</v>
      </c>
      <c r="AM3052" s="43">
        <f t="shared" si="5922"/>
        <v>-18030.963459999999</v>
      </c>
      <c r="AN3052" s="2"/>
      <c r="AO3052" s="1"/>
      <c r="AP3052" s="1"/>
      <c r="AQ3052" s="1"/>
      <c r="AR3052" s="1"/>
      <c r="AS3052" s="1"/>
    </row>
    <row r="3053" ht="31.5" hidden="1">
      <c r="B3053" s="41" t="s">
        <v>855</v>
      </c>
      <c r="C3053" s="41" t="s">
        <v>107</v>
      </c>
      <c r="D3053" s="41" t="s">
        <v>109</v>
      </c>
      <c r="E3053" s="26" t="str">
        <f t="shared" si="5840"/>
        <v>0409</v>
      </c>
      <c r="F3053" s="41" t="s">
        <v>761</v>
      </c>
      <c r="G3053" s="41" t="s">
        <v>177</v>
      </c>
      <c r="H3053" s="42" t="s">
        <v>178</v>
      </c>
      <c r="I3053" s="43">
        <f>I3054</f>
        <v>0</v>
      </c>
      <c r="J3053" s="43">
        <f>J3054</f>
        <v>0</v>
      </c>
      <c r="K3053" s="43">
        <f>K3054</f>
        <v>0</v>
      </c>
      <c r="L3053" s="43">
        <f>L3054</f>
        <v>0</v>
      </c>
      <c r="M3053" s="43">
        <f>M3054</f>
        <v>0</v>
      </c>
      <c r="N3053" s="43">
        <f>N3054</f>
        <v>0</v>
      </c>
      <c r="O3053" s="43">
        <f>O3054</f>
        <v>0</v>
      </c>
      <c r="P3053" s="43">
        <f>P3054</f>
        <v>0</v>
      </c>
      <c r="Q3053" s="43">
        <f>Q3054</f>
        <v>0</v>
      </c>
      <c r="R3053" s="43">
        <f>R3054</f>
        <v>0</v>
      </c>
      <c r="S3053" s="43">
        <f>S3054</f>
        <v>0</v>
      </c>
      <c r="T3053" s="43">
        <f>T3054</f>
        <v>0</v>
      </c>
      <c r="U3053" s="43">
        <v>0</v>
      </c>
      <c r="V3053" s="43">
        <f t="shared" si="5841"/>
        <v>0</v>
      </c>
      <c r="W3053" s="43">
        <f>W3054</f>
        <v>0</v>
      </c>
      <c r="X3053" s="43">
        <f>X3054</f>
        <v>0</v>
      </c>
      <c r="Y3053" s="43">
        <f>Y3054</f>
        <v>0</v>
      </c>
      <c r="Z3053" s="43">
        <f>Z3054</f>
        <v>0</v>
      </c>
      <c r="AA3053" s="43">
        <f>AA3054</f>
        <v>0</v>
      </c>
      <c r="AB3053" s="43">
        <f>AB3054</f>
        <v>0</v>
      </c>
      <c r="AC3053" s="44">
        <f>AC3054</f>
        <v>0</v>
      </c>
      <c r="AD3053" s="44">
        <f>AD3054</f>
        <v>0</v>
      </c>
      <c r="AE3053" s="45" t="e">
        <f t="shared" si="5920"/>
        <v>#DIV/0!</v>
      </c>
      <c r="AF3053" s="46">
        <f>AF3054</f>
        <v>0</v>
      </c>
      <c r="AG3053" s="46">
        <f>AG3054</f>
        <v>0</v>
      </c>
      <c r="AH3053" s="47">
        <f>AH3054</f>
        <v>0</v>
      </c>
      <c r="AI3053" s="47">
        <f>AI3054</f>
        <v>0</v>
      </c>
      <c r="AJ3053" s="47">
        <f>AJ3054</f>
        <v>0</v>
      </c>
      <c r="AK3053" s="47">
        <f>AK3054</f>
        <v>0</v>
      </c>
      <c r="AL3053" s="47">
        <f t="shared" si="5921"/>
        <v>0</v>
      </c>
      <c r="AM3053" s="47">
        <f t="shared" si="5922"/>
        <v>0</v>
      </c>
      <c r="AN3053" s="48" t="s">
        <v>36</v>
      </c>
      <c r="AR3053" s="1"/>
      <c r="AS3053" s="1"/>
    </row>
    <row r="3054" ht="63" hidden="1">
      <c r="B3054" s="41" t="s">
        <v>855</v>
      </c>
      <c r="C3054" s="41" t="s">
        <v>107</v>
      </c>
      <c r="D3054" s="41" t="s">
        <v>109</v>
      </c>
      <c r="E3054" s="26" t="str">
        <f t="shared" si="5840"/>
        <v>0409</v>
      </c>
      <c r="F3054" s="41" t="s">
        <v>761</v>
      </c>
      <c r="G3054" s="41" t="s">
        <v>373</v>
      </c>
      <c r="H3054" s="42" t="s">
        <v>374</v>
      </c>
      <c r="I3054" s="43"/>
      <c r="J3054" s="43"/>
      <c r="K3054" s="43"/>
      <c r="L3054" s="43"/>
      <c r="M3054" s="43"/>
      <c r="N3054" s="43"/>
      <c r="O3054" s="43">
        <v>0</v>
      </c>
      <c r="P3054" s="43">
        <v>0</v>
      </c>
      <c r="Q3054" s="43">
        <v>0</v>
      </c>
      <c r="R3054" s="43">
        <v>0</v>
      </c>
      <c r="S3054" s="43">
        <v>0</v>
      </c>
      <c r="T3054" s="43">
        <v>0</v>
      </c>
      <c r="U3054" s="43">
        <v>0</v>
      </c>
      <c r="V3054" s="43">
        <f t="shared" si="5841"/>
        <v>0</v>
      </c>
      <c r="W3054" s="43"/>
      <c r="X3054" s="43"/>
      <c r="Y3054" s="43"/>
      <c r="Z3054" s="43"/>
      <c r="AA3054" s="43"/>
      <c r="AB3054" s="43">
        <v>0</v>
      </c>
      <c r="AC3054" s="44">
        <v>0</v>
      </c>
      <c r="AD3054" s="44">
        <v>0</v>
      </c>
      <c r="AE3054" s="45" t="e">
        <f t="shared" si="5920"/>
        <v>#DIV/0!</v>
      </c>
      <c r="AF3054" s="46">
        <v>0</v>
      </c>
      <c r="AG3054" s="46">
        <v>0</v>
      </c>
      <c r="AH3054" s="47">
        <v>0</v>
      </c>
      <c r="AI3054" s="47">
        <v>0</v>
      </c>
      <c r="AJ3054" s="47">
        <v>0</v>
      </c>
      <c r="AK3054" s="47">
        <v>0</v>
      </c>
      <c r="AL3054" s="47">
        <f t="shared" si="5921"/>
        <v>0</v>
      </c>
      <c r="AM3054" s="47">
        <f t="shared" si="5922"/>
        <v>0</v>
      </c>
      <c r="AN3054" s="48" t="s">
        <v>36</v>
      </c>
      <c r="AO3054" s="1"/>
      <c r="AP3054" s="1"/>
      <c r="AQ3054" s="1"/>
      <c r="AR3054" s="1"/>
      <c r="AS3054" s="1"/>
    </row>
    <row r="3055">
      <c r="B3055" s="41" t="s">
        <v>855</v>
      </c>
      <c r="C3055" s="41" t="s">
        <v>107</v>
      </c>
      <c r="D3055" s="41" t="s">
        <v>109</v>
      </c>
      <c r="E3055" s="26" t="str">
        <f t="shared" ref="E3055:E3118" si="5923">CONCATENATE(C3055,D3055)</f>
        <v>0409</v>
      </c>
      <c r="F3055" s="41" t="s">
        <v>761</v>
      </c>
      <c r="G3055" s="41" t="s">
        <v>59</v>
      </c>
      <c r="H3055" s="42" t="s">
        <v>60</v>
      </c>
      <c r="I3055" s="43">
        <f>I3056</f>
        <v>0</v>
      </c>
      <c r="J3055" s="43">
        <f>J3056</f>
        <v>0</v>
      </c>
      <c r="K3055" s="43">
        <f>K3056</f>
        <v>0</v>
      </c>
      <c r="L3055" s="43">
        <f>L3056</f>
        <v>0</v>
      </c>
      <c r="M3055" s="43">
        <f>M3056</f>
        <v>0</v>
      </c>
      <c r="N3055" s="43">
        <f>N3056</f>
        <v>0</v>
      </c>
      <c r="O3055" s="43">
        <f>O3056</f>
        <v>0</v>
      </c>
      <c r="P3055" s="43">
        <f>P3056</f>
        <v>0</v>
      </c>
      <c r="Q3055" s="43">
        <f>Q3056</f>
        <v>0</v>
      </c>
      <c r="R3055" s="43">
        <f>R3056</f>
        <v>0</v>
      </c>
      <c r="S3055" s="43">
        <f>S3056</f>
        <v>0</v>
      </c>
      <c r="T3055" s="43">
        <f>T3056</f>
        <v>0</v>
      </c>
      <c r="U3055" s="43">
        <v>0</v>
      </c>
      <c r="V3055" s="43">
        <f t="shared" ref="V3055:V3118" si="5924">I3055+L3055+U3055+T3055+S3055+R3055+Q3055+P3055+O3055</f>
        <v>0</v>
      </c>
      <c r="W3055" s="43">
        <f>W3056</f>
        <v>0</v>
      </c>
      <c r="X3055" s="43">
        <f>X3056</f>
        <v>0</v>
      </c>
      <c r="Y3055" s="43">
        <f>Y3056</f>
        <v>0</v>
      </c>
      <c r="Z3055" s="43">
        <f>Z3056</f>
        <v>0</v>
      </c>
      <c r="AA3055" s="43">
        <f>AA3056</f>
        <v>0</v>
      </c>
      <c r="AB3055" s="43">
        <f>AB3056</f>
        <v>17069.703570000001</v>
      </c>
      <c r="AC3055" s="44">
        <f>AC3056</f>
        <v>18030.963459999999</v>
      </c>
      <c r="AD3055" s="44">
        <f>AD3056</f>
        <v>18030.963459999999</v>
      </c>
      <c r="AE3055" s="45">
        <f t="shared" si="5920"/>
        <v>100</v>
      </c>
      <c r="AF3055" s="43">
        <f>AF3056</f>
        <v>18030.963459999999</v>
      </c>
      <c r="AG3055" s="43">
        <f>AG3056</f>
        <v>0</v>
      </c>
      <c r="AH3055" s="43">
        <f>AH3056</f>
        <v>0</v>
      </c>
      <c r="AI3055" s="43">
        <f>AI3056</f>
        <v>0</v>
      </c>
      <c r="AJ3055" s="43">
        <f>AJ3056</f>
        <v>0</v>
      </c>
      <c r="AK3055" s="43">
        <f>AK3056</f>
        <v>0</v>
      </c>
      <c r="AL3055" s="43">
        <f t="shared" si="5921"/>
        <v>18030.963459999999</v>
      </c>
      <c r="AM3055" s="43">
        <f t="shared" si="5922"/>
        <v>-18030.963459999999</v>
      </c>
      <c r="AN3055" s="2"/>
      <c r="AO3055" s="1"/>
      <c r="AP3055" s="1"/>
      <c r="AQ3055" s="1"/>
      <c r="AR3055" s="1"/>
      <c r="AS3055" s="1"/>
    </row>
    <row r="3056" ht="63">
      <c r="B3056" s="41" t="s">
        <v>855</v>
      </c>
      <c r="C3056" s="41" t="s">
        <v>107</v>
      </c>
      <c r="D3056" s="41" t="s">
        <v>109</v>
      </c>
      <c r="E3056" s="26" t="str">
        <f t="shared" si="5923"/>
        <v>0409</v>
      </c>
      <c r="F3056" s="41" t="s">
        <v>761</v>
      </c>
      <c r="G3056" s="41" t="s">
        <v>475</v>
      </c>
      <c r="H3056" s="42" t="s">
        <v>476</v>
      </c>
      <c r="I3056" s="43"/>
      <c r="J3056" s="43"/>
      <c r="K3056" s="43"/>
      <c r="L3056" s="43"/>
      <c r="M3056" s="43"/>
      <c r="N3056" s="43"/>
      <c r="O3056" s="43">
        <v>0</v>
      </c>
      <c r="P3056" s="43">
        <v>0</v>
      </c>
      <c r="Q3056" s="43">
        <v>0</v>
      </c>
      <c r="R3056" s="43">
        <v>0</v>
      </c>
      <c r="S3056" s="43">
        <v>0</v>
      </c>
      <c r="T3056" s="43">
        <v>0</v>
      </c>
      <c r="U3056" s="43">
        <v>0</v>
      </c>
      <c r="V3056" s="43">
        <f t="shared" si="5924"/>
        <v>0</v>
      </c>
      <c r="W3056" s="43"/>
      <c r="X3056" s="43"/>
      <c r="Y3056" s="43"/>
      <c r="Z3056" s="43"/>
      <c r="AA3056" s="43"/>
      <c r="AB3056" s="43">
        <v>17069.703570000001</v>
      </c>
      <c r="AC3056" s="44">
        <v>18030.963459999999</v>
      </c>
      <c r="AD3056" s="44">
        <v>18030.963459999999</v>
      </c>
      <c r="AE3056" s="45">
        <f t="shared" si="5920"/>
        <v>100</v>
      </c>
      <c r="AF3056" s="43">
        <v>18030.963459999999</v>
      </c>
      <c r="AG3056" s="43">
        <v>0</v>
      </c>
      <c r="AH3056" s="43">
        <v>0</v>
      </c>
      <c r="AI3056" s="43">
        <v>0</v>
      </c>
      <c r="AJ3056" s="43">
        <v>0</v>
      </c>
      <c r="AK3056" s="43">
        <v>0</v>
      </c>
      <c r="AL3056" s="43">
        <f t="shared" si="5921"/>
        <v>18030.963459999999</v>
      </c>
      <c r="AM3056" s="43">
        <f t="shared" si="5922"/>
        <v>-18030.963459999999</v>
      </c>
      <c r="AN3056" s="19"/>
      <c r="AO3056" s="1"/>
      <c r="AP3056" s="1"/>
      <c r="AQ3056" s="1"/>
      <c r="AR3056" s="1"/>
      <c r="AS3056" s="1"/>
    </row>
    <row r="3057" ht="31.5">
      <c r="B3057" s="41" t="s">
        <v>855</v>
      </c>
      <c r="C3057" s="41" t="s">
        <v>107</v>
      </c>
      <c r="D3057" s="41" t="s">
        <v>109</v>
      </c>
      <c r="E3057" s="26" t="str">
        <f t="shared" si="5923"/>
        <v>0409</v>
      </c>
      <c r="F3057" s="41" t="s">
        <v>763</v>
      </c>
      <c r="G3057" s="41"/>
      <c r="H3057" s="42" t="s">
        <v>764</v>
      </c>
      <c r="I3057" s="43">
        <f t="shared" ref="I3057:I3065" si="5925">I3058</f>
        <v>13227.299999999999</v>
      </c>
      <c r="J3057" s="43">
        <f t="shared" ref="J3057:J3065" si="5926">J3058</f>
        <v>13227.299999999999</v>
      </c>
      <c r="K3057" s="43">
        <f t="shared" ref="K3057:K3065" si="5927">K3058</f>
        <v>13227.299999999999</v>
      </c>
      <c r="L3057" s="43">
        <f t="shared" ref="L3057:L3065" si="5928">L3058</f>
        <v>0</v>
      </c>
      <c r="M3057" s="43">
        <f t="shared" ref="M3057:M3065" si="5929">M3058</f>
        <v>0</v>
      </c>
      <c r="N3057" s="43">
        <f t="shared" ref="N3057:N3065" si="5930">N3058</f>
        <v>0</v>
      </c>
      <c r="O3057" s="43">
        <f t="shared" ref="O3057:O3063" si="5931">O3058</f>
        <v>-1113.5219999999999</v>
      </c>
      <c r="P3057" s="43">
        <f t="shared" ref="P3057:P3063" si="5932">P3058</f>
        <v>0</v>
      </c>
      <c r="Q3057" s="43">
        <f t="shared" ref="Q3057:Q3063" si="5933">Q3058</f>
        <v>0</v>
      </c>
      <c r="R3057" s="43">
        <f t="shared" ref="R3057:R3063" si="5934">R3058</f>
        <v>0</v>
      </c>
      <c r="S3057" s="43">
        <f t="shared" ref="S3057:S3065" si="5935">S3058</f>
        <v>0</v>
      </c>
      <c r="T3057" s="43">
        <f t="shared" ref="T3057:T3065" si="5936">T3058</f>
        <v>0</v>
      </c>
      <c r="U3057" s="43">
        <v>0</v>
      </c>
      <c r="V3057" s="43">
        <f t="shared" si="5924"/>
        <v>12113.777999999998</v>
      </c>
      <c r="W3057" s="43">
        <f t="shared" ref="W3057:W3065" si="5937">W3058</f>
        <v>0</v>
      </c>
      <c r="X3057" s="43">
        <f t="shared" ref="X3057:X3065" si="5938">X3058</f>
        <v>0</v>
      </c>
      <c r="Y3057" s="43">
        <f t="shared" ref="Y3057:Y3065" si="5939">Y3058</f>
        <v>0</v>
      </c>
      <c r="Z3057" s="43">
        <f t="shared" ref="Z3057:Z3065" si="5940">Z3058</f>
        <v>0</v>
      </c>
      <c r="AA3057" s="43">
        <f t="shared" ref="AA3057:AA3065" si="5941">AA3058</f>
        <v>0</v>
      </c>
      <c r="AB3057" s="43">
        <f t="shared" ref="AB3057:AB3063" si="5942">AB3058</f>
        <v>1491.90643</v>
      </c>
      <c r="AC3057" s="44">
        <f t="shared" ref="AC3057:AC3063" si="5943">AC3058</f>
        <v>11838.99207</v>
      </c>
      <c r="AD3057" s="44">
        <f t="shared" ref="AD3057:AD3063" si="5944">AD3058</f>
        <v>11838.99127</v>
      </c>
      <c r="AE3057" s="45">
        <f t="shared" si="5920"/>
        <v>99.999993242667998</v>
      </c>
      <c r="AF3057" s="43">
        <f t="shared" ref="AF3057:AF3063" si="5945">AF3058</f>
        <v>13094.94246</v>
      </c>
      <c r="AG3057" s="43">
        <f t="shared" ref="AG3057:AG3063" si="5946">AG3058</f>
        <v>-1113.5219999999999</v>
      </c>
      <c r="AH3057" s="43">
        <f t="shared" ref="AH3057:AH3063" si="5947">AH3058</f>
        <v>0</v>
      </c>
      <c r="AI3057" s="43">
        <f t="shared" ref="AI3057:AI3063" si="5948">AI3058</f>
        <v>0</v>
      </c>
      <c r="AJ3057" s="43">
        <f t="shared" ref="AJ3057:AJ3063" si="5949">AJ3058</f>
        <v>0</v>
      </c>
      <c r="AK3057" s="43">
        <f t="shared" ref="AK3057:AK3063" si="5950">AK3058</f>
        <v>0</v>
      </c>
      <c r="AL3057" s="43">
        <f t="shared" si="5921"/>
        <v>11981.420460000001</v>
      </c>
      <c r="AM3057" s="43">
        <f t="shared" si="5922"/>
        <v>132.35753999999724</v>
      </c>
      <c r="AN3057" s="2"/>
      <c r="AO3057" s="1"/>
      <c r="AP3057" s="1"/>
      <c r="AQ3057" s="1"/>
      <c r="AR3057" s="1"/>
      <c r="AS3057" s="1"/>
    </row>
    <row r="3058" ht="31.5">
      <c r="B3058" s="41" t="s">
        <v>855</v>
      </c>
      <c r="C3058" s="41" t="s">
        <v>107</v>
      </c>
      <c r="D3058" s="41" t="s">
        <v>109</v>
      </c>
      <c r="E3058" s="26" t="str">
        <f t="shared" si="5923"/>
        <v>0409</v>
      </c>
      <c r="F3058" s="41" t="s">
        <v>765</v>
      </c>
      <c r="G3058" s="41"/>
      <c r="H3058" s="42" t="s">
        <v>766</v>
      </c>
      <c r="I3058" s="43">
        <f t="shared" si="5925"/>
        <v>13227.299999999999</v>
      </c>
      <c r="J3058" s="43">
        <f t="shared" si="5926"/>
        <v>13227.299999999999</v>
      </c>
      <c r="K3058" s="43">
        <f t="shared" si="5927"/>
        <v>13227.299999999999</v>
      </c>
      <c r="L3058" s="43">
        <f t="shared" si="5928"/>
        <v>0</v>
      </c>
      <c r="M3058" s="43">
        <f t="shared" si="5929"/>
        <v>0</v>
      </c>
      <c r="N3058" s="43">
        <f t="shared" si="5930"/>
        <v>0</v>
      </c>
      <c r="O3058" s="43">
        <f t="shared" si="5931"/>
        <v>-1113.5219999999999</v>
      </c>
      <c r="P3058" s="43">
        <f t="shared" si="5932"/>
        <v>0</v>
      </c>
      <c r="Q3058" s="43">
        <f t="shared" si="5933"/>
        <v>0</v>
      </c>
      <c r="R3058" s="43">
        <f t="shared" si="5934"/>
        <v>0</v>
      </c>
      <c r="S3058" s="43">
        <f t="shared" si="5935"/>
        <v>0</v>
      </c>
      <c r="T3058" s="43">
        <f t="shared" si="5936"/>
        <v>0</v>
      </c>
      <c r="U3058" s="43">
        <v>0</v>
      </c>
      <c r="V3058" s="43">
        <f t="shared" si="5924"/>
        <v>12113.777999999998</v>
      </c>
      <c r="W3058" s="43">
        <f t="shared" si="5937"/>
        <v>0</v>
      </c>
      <c r="X3058" s="43">
        <f t="shared" si="5938"/>
        <v>0</v>
      </c>
      <c r="Y3058" s="43">
        <f t="shared" si="5939"/>
        <v>0</v>
      </c>
      <c r="Z3058" s="43">
        <f t="shared" si="5940"/>
        <v>0</v>
      </c>
      <c r="AA3058" s="43">
        <f t="shared" si="5941"/>
        <v>0</v>
      </c>
      <c r="AB3058" s="43">
        <f t="shared" si="5942"/>
        <v>1491.90643</v>
      </c>
      <c r="AC3058" s="44">
        <f t="shared" si="5943"/>
        <v>11838.99207</v>
      </c>
      <c r="AD3058" s="44">
        <f t="shared" si="5944"/>
        <v>11838.99127</v>
      </c>
      <c r="AE3058" s="45">
        <f t="shared" si="5920"/>
        <v>99.999993242667998</v>
      </c>
      <c r="AF3058" s="43">
        <f t="shared" si="5945"/>
        <v>13094.94246</v>
      </c>
      <c r="AG3058" s="43">
        <f t="shared" si="5946"/>
        <v>-1113.5219999999999</v>
      </c>
      <c r="AH3058" s="43">
        <f t="shared" si="5947"/>
        <v>0</v>
      </c>
      <c r="AI3058" s="43">
        <f t="shared" si="5948"/>
        <v>0</v>
      </c>
      <c r="AJ3058" s="43">
        <f t="shared" si="5949"/>
        <v>0</v>
      </c>
      <c r="AK3058" s="43">
        <f t="shared" si="5950"/>
        <v>0</v>
      </c>
      <c r="AL3058" s="43">
        <f t="shared" si="5921"/>
        <v>11981.420460000001</v>
      </c>
      <c r="AM3058" s="43">
        <f t="shared" si="5922"/>
        <v>132.35753999999724</v>
      </c>
      <c r="AN3058" s="2"/>
      <c r="AO3058" s="1"/>
      <c r="AP3058" s="1"/>
      <c r="AQ3058" s="1"/>
      <c r="AR3058" s="1"/>
      <c r="AS3058" s="1"/>
    </row>
    <row r="3059" ht="47.25">
      <c r="B3059" s="41" t="s">
        <v>855</v>
      </c>
      <c r="C3059" s="41" t="s">
        <v>107</v>
      </c>
      <c r="D3059" s="41" t="s">
        <v>109</v>
      </c>
      <c r="E3059" s="26" t="str">
        <f t="shared" si="5923"/>
        <v>0409</v>
      </c>
      <c r="F3059" s="41" t="s">
        <v>767</v>
      </c>
      <c r="G3059" s="41"/>
      <c r="H3059" s="42" t="s">
        <v>768</v>
      </c>
      <c r="I3059" s="43">
        <f t="shared" si="5925"/>
        <v>13227.299999999999</v>
      </c>
      <c r="J3059" s="43">
        <f t="shared" si="5926"/>
        <v>13227.299999999999</v>
      </c>
      <c r="K3059" s="43">
        <f t="shared" si="5927"/>
        <v>13227.299999999999</v>
      </c>
      <c r="L3059" s="43">
        <f t="shared" si="5928"/>
        <v>0</v>
      </c>
      <c r="M3059" s="43">
        <f t="shared" si="5929"/>
        <v>0</v>
      </c>
      <c r="N3059" s="43">
        <f t="shared" si="5930"/>
        <v>0</v>
      </c>
      <c r="O3059" s="43">
        <f t="shared" si="5931"/>
        <v>-1113.5219999999999</v>
      </c>
      <c r="P3059" s="43">
        <f t="shared" si="5932"/>
        <v>0</v>
      </c>
      <c r="Q3059" s="43">
        <f t="shared" si="5933"/>
        <v>0</v>
      </c>
      <c r="R3059" s="43">
        <f t="shared" si="5934"/>
        <v>0</v>
      </c>
      <c r="S3059" s="43">
        <f t="shared" si="5935"/>
        <v>0</v>
      </c>
      <c r="T3059" s="43">
        <f t="shared" si="5936"/>
        <v>0</v>
      </c>
      <c r="U3059" s="43">
        <v>0</v>
      </c>
      <c r="V3059" s="43">
        <f t="shared" si="5924"/>
        <v>12113.777999999998</v>
      </c>
      <c r="W3059" s="43">
        <f t="shared" si="5937"/>
        <v>0</v>
      </c>
      <c r="X3059" s="43">
        <f t="shared" si="5938"/>
        <v>0</v>
      </c>
      <c r="Y3059" s="43">
        <f t="shared" si="5939"/>
        <v>0</v>
      </c>
      <c r="Z3059" s="43">
        <f t="shared" si="5940"/>
        <v>0</v>
      </c>
      <c r="AA3059" s="43">
        <f t="shared" si="5941"/>
        <v>0</v>
      </c>
      <c r="AB3059" s="43">
        <f t="shared" si="5942"/>
        <v>1491.90643</v>
      </c>
      <c r="AC3059" s="44">
        <f t="shared" si="5943"/>
        <v>11838.99207</v>
      </c>
      <c r="AD3059" s="44">
        <f t="shared" si="5944"/>
        <v>11838.99127</v>
      </c>
      <c r="AE3059" s="45">
        <f t="shared" si="5920"/>
        <v>99.999993242667998</v>
      </c>
      <c r="AF3059" s="43">
        <f t="shared" si="5945"/>
        <v>13094.94246</v>
      </c>
      <c r="AG3059" s="43">
        <f t="shared" si="5946"/>
        <v>-1113.5219999999999</v>
      </c>
      <c r="AH3059" s="43">
        <f t="shared" si="5947"/>
        <v>0</v>
      </c>
      <c r="AI3059" s="43">
        <f t="shared" si="5948"/>
        <v>0</v>
      </c>
      <c r="AJ3059" s="43">
        <f t="shared" si="5949"/>
        <v>0</v>
      </c>
      <c r="AK3059" s="43">
        <f t="shared" si="5950"/>
        <v>0</v>
      </c>
      <c r="AL3059" s="43">
        <f t="shared" si="5921"/>
        <v>11981.420460000001</v>
      </c>
      <c r="AM3059" s="43">
        <f t="shared" si="5922"/>
        <v>132.35753999999724</v>
      </c>
      <c r="AN3059" s="2"/>
      <c r="AR3059" s="1"/>
      <c r="AS3059" s="1"/>
    </row>
    <row r="3060" ht="31.5">
      <c r="B3060" s="41" t="s">
        <v>855</v>
      </c>
      <c r="C3060" s="41" t="s">
        <v>107</v>
      </c>
      <c r="D3060" s="41" t="s">
        <v>109</v>
      </c>
      <c r="E3060" s="26" t="str">
        <f t="shared" si="5923"/>
        <v>0409</v>
      </c>
      <c r="F3060" s="41" t="s">
        <v>769</v>
      </c>
      <c r="G3060" s="41"/>
      <c r="H3060" s="42" t="s">
        <v>770</v>
      </c>
      <c r="I3060" s="43">
        <f t="shared" si="5925"/>
        <v>13227.299999999999</v>
      </c>
      <c r="J3060" s="43">
        <f t="shared" si="5926"/>
        <v>13227.299999999999</v>
      </c>
      <c r="K3060" s="43">
        <f t="shared" si="5927"/>
        <v>13227.299999999999</v>
      </c>
      <c r="L3060" s="43">
        <f t="shared" si="5928"/>
        <v>0</v>
      </c>
      <c r="M3060" s="43">
        <f t="shared" si="5929"/>
        <v>0</v>
      </c>
      <c r="N3060" s="43">
        <f t="shared" si="5930"/>
        <v>0</v>
      </c>
      <c r="O3060" s="43">
        <f t="shared" si="5931"/>
        <v>-1113.5219999999999</v>
      </c>
      <c r="P3060" s="43">
        <f t="shared" si="5932"/>
        <v>0</v>
      </c>
      <c r="Q3060" s="43">
        <f t="shared" si="5933"/>
        <v>0</v>
      </c>
      <c r="R3060" s="43">
        <f t="shared" si="5934"/>
        <v>0</v>
      </c>
      <c r="S3060" s="43">
        <f t="shared" si="5935"/>
        <v>0</v>
      </c>
      <c r="T3060" s="43">
        <f t="shared" si="5936"/>
        <v>0</v>
      </c>
      <c r="U3060" s="43">
        <v>0</v>
      </c>
      <c r="V3060" s="43">
        <f t="shared" si="5924"/>
        <v>12113.777999999998</v>
      </c>
      <c r="W3060" s="43">
        <f t="shared" si="5937"/>
        <v>0</v>
      </c>
      <c r="X3060" s="43">
        <f t="shared" si="5938"/>
        <v>0</v>
      </c>
      <c r="Y3060" s="43">
        <f t="shared" si="5939"/>
        <v>0</v>
      </c>
      <c r="Z3060" s="43">
        <f t="shared" si="5940"/>
        <v>0</v>
      </c>
      <c r="AA3060" s="43">
        <f t="shared" si="5941"/>
        <v>0</v>
      </c>
      <c r="AB3060" s="43">
        <f t="shared" si="5942"/>
        <v>1491.90643</v>
      </c>
      <c r="AC3060" s="44">
        <f t="shared" si="5943"/>
        <v>11838.99207</v>
      </c>
      <c r="AD3060" s="44">
        <f t="shared" si="5944"/>
        <v>11838.99127</v>
      </c>
      <c r="AE3060" s="45">
        <f t="shared" si="5920"/>
        <v>99.999993242667998</v>
      </c>
      <c r="AF3060" s="43">
        <f t="shared" si="5945"/>
        <v>13094.94246</v>
      </c>
      <c r="AG3060" s="43">
        <f t="shared" si="5946"/>
        <v>-1113.5219999999999</v>
      </c>
      <c r="AH3060" s="43">
        <f t="shared" si="5947"/>
        <v>0</v>
      </c>
      <c r="AI3060" s="43">
        <f t="shared" si="5948"/>
        <v>0</v>
      </c>
      <c r="AJ3060" s="43">
        <f t="shared" si="5949"/>
        <v>0</v>
      </c>
      <c r="AK3060" s="43">
        <f t="shared" si="5950"/>
        <v>0</v>
      </c>
      <c r="AL3060" s="43">
        <f t="shared" si="5921"/>
        <v>11981.420460000001</v>
      </c>
      <c r="AM3060" s="43">
        <f t="shared" si="5922"/>
        <v>132.35753999999724</v>
      </c>
      <c r="AN3060" s="2"/>
      <c r="AO3060" s="1"/>
      <c r="AP3060" s="1"/>
      <c r="AQ3060" s="1"/>
      <c r="AR3060" s="1"/>
      <c r="AS3060" s="1"/>
    </row>
    <row r="3061">
      <c r="B3061" s="41" t="s">
        <v>855</v>
      </c>
      <c r="C3061" s="41" t="s">
        <v>107</v>
      </c>
      <c r="D3061" s="41" t="s">
        <v>109</v>
      </c>
      <c r="E3061" s="26" t="str">
        <f t="shared" si="5923"/>
        <v>0409</v>
      </c>
      <c r="F3061" s="41" t="s">
        <v>769</v>
      </c>
      <c r="G3061" s="41" t="s">
        <v>59</v>
      </c>
      <c r="H3061" s="42" t="s">
        <v>60</v>
      </c>
      <c r="I3061" s="43">
        <f t="shared" si="5925"/>
        <v>13227.299999999999</v>
      </c>
      <c r="J3061" s="43">
        <f t="shared" si="5926"/>
        <v>13227.299999999999</v>
      </c>
      <c r="K3061" s="43">
        <f t="shared" si="5927"/>
        <v>13227.299999999999</v>
      </c>
      <c r="L3061" s="43">
        <f t="shared" si="5928"/>
        <v>0</v>
      </c>
      <c r="M3061" s="43">
        <f t="shared" si="5929"/>
        <v>0</v>
      </c>
      <c r="N3061" s="43">
        <f t="shared" si="5930"/>
        <v>0</v>
      </c>
      <c r="O3061" s="43">
        <f t="shared" si="5931"/>
        <v>-1113.5219999999999</v>
      </c>
      <c r="P3061" s="43">
        <f t="shared" si="5932"/>
        <v>0</v>
      </c>
      <c r="Q3061" s="43">
        <f t="shared" si="5933"/>
        <v>0</v>
      </c>
      <c r="R3061" s="43">
        <f t="shared" si="5934"/>
        <v>0</v>
      </c>
      <c r="S3061" s="43">
        <f t="shared" si="5935"/>
        <v>0</v>
      </c>
      <c r="T3061" s="43">
        <f t="shared" si="5936"/>
        <v>0</v>
      </c>
      <c r="U3061" s="43">
        <v>0</v>
      </c>
      <c r="V3061" s="43">
        <f t="shared" si="5924"/>
        <v>12113.777999999998</v>
      </c>
      <c r="W3061" s="43">
        <f t="shared" si="5937"/>
        <v>0</v>
      </c>
      <c r="X3061" s="43">
        <f t="shared" si="5938"/>
        <v>0</v>
      </c>
      <c r="Y3061" s="43">
        <f t="shared" si="5939"/>
        <v>0</v>
      </c>
      <c r="Z3061" s="43">
        <f t="shared" si="5940"/>
        <v>0</v>
      </c>
      <c r="AA3061" s="43">
        <f t="shared" si="5941"/>
        <v>0</v>
      </c>
      <c r="AB3061" s="43">
        <f t="shared" si="5942"/>
        <v>1491.90643</v>
      </c>
      <c r="AC3061" s="44">
        <f t="shared" si="5943"/>
        <v>11838.99207</v>
      </c>
      <c r="AD3061" s="44">
        <f t="shared" si="5944"/>
        <v>11838.99127</v>
      </c>
      <c r="AE3061" s="45">
        <f t="shared" si="5920"/>
        <v>99.999993242667998</v>
      </c>
      <c r="AF3061" s="43">
        <f t="shared" si="5945"/>
        <v>13094.94246</v>
      </c>
      <c r="AG3061" s="43">
        <f t="shared" si="5946"/>
        <v>-1113.5219999999999</v>
      </c>
      <c r="AH3061" s="43">
        <f t="shared" si="5947"/>
        <v>0</v>
      </c>
      <c r="AI3061" s="43">
        <f t="shared" si="5948"/>
        <v>0</v>
      </c>
      <c r="AJ3061" s="43">
        <f t="shared" si="5949"/>
        <v>0</v>
      </c>
      <c r="AK3061" s="43">
        <f t="shared" si="5950"/>
        <v>0</v>
      </c>
      <c r="AL3061" s="43">
        <f t="shared" si="5921"/>
        <v>11981.420460000001</v>
      </c>
      <c r="AM3061" s="43">
        <f t="shared" si="5922"/>
        <v>132.35753999999724</v>
      </c>
      <c r="AN3061" s="2"/>
      <c r="AO3061" s="1"/>
      <c r="AP3061" s="1"/>
      <c r="AQ3061" s="1"/>
      <c r="AR3061" s="1"/>
      <c r="AS3061" s="1"/>
    </row>
    <row r="3062" ht="63">
      <c r="B3062" s="41" t="s">
        <v>855</v>
      </c>
      <c r="C3062" s="41" t="s">
        <v>107</v>
      </c>
      <c r="D3062" s="41" t="s">
        <v>109</v>
      </c>
      <c r="E3062" s="26" t="str">
        <f t="shared" si="5923"/>
        <v>0409</v>
      </c>
      <c r="F3062" s="41" t="s">
        <v>769</v>
      </c>
      <c r="G3062" s="41" t="s">
        <v>475</v>
      </c>
      <c r="H3062" s="42" t="s">
        <v>476</v>
      </c>
      <c r="I3062" s="43">
        <v>13227.299999999999</v>
      </c>
      <c r="J3062" s="43">
        <v>13227.299999999999</v>
      </c>
      <c r="K3062" s="43">
        <v>13227.299999999999</v>
      </c>
      <c r="L3062" s="43"/>
      <c r="M3062" s="43"/>
      <c r="N3062" s="43"/>
      <c r="O3062" s="43">
        <v>-1113.5219999999999</v>
      </c>
      <c r="P3062" s="43">
        <v>0</v>
      </c>
      <c r="Q3062" s="43">
        <v>0</v>
      </c>
      <c r="R3062" s="43">
        <v>0</v>
      </c>
      <c r="S3062" s="43">
        <v>0</v>
      </c>
      <c r="T3062" s="43">
        <v>0</v>
      </c>
      <c r="U3062" s="43">
        <v>0</v>
      </c>
      <c r="V3062" s="43">
        <f t="shared" si="5924"/>
        <v>12113.777999999998</v>
      </c>
      <c r="W3062" s="43"/>
      <c r="X3062" s="43"/>
      <c r="Y3062" s="43"/>
      <c r="Z3062" s="43"/>
      <c r="AA3062" s="43"/>
      <c r="AB3062" s="43">
        <v>1491.90643</v>
      </c>
      <c r="AC3062" s="44">
        <v>11838.99207</v>
      </c>
      <c r="AD3062" s="44">
        <v>11838.99127</v>
      </c>
      <c r="AE3062" s="45">
        <f t="shared" si="5920"/>
        <v>99.999993242667998</v>
      </c>
      <c r="AF3062" s="43">
        <v>13094.94246</v>
      </c>
      <c r="AG3062" s="43">
        <v>-1113.5219999999999</v>
      </c>
      <c r="AH3062" s="43">
        <v>0</v>
      </c>
      <c r="AI3062" s="43">
        <v>0</v>
      </c>
      <c r="AJ3062" s="43">
        <v>0</v>
      </c>
      <c r="AK3062" s="43">
        <v>0</v>
      </c>
      <c r="AL3062" s="43">
        <f t="shared" si="5921"/>
        <v>11981.420460000001</v>
      </c>
      <c r="AM3062" s="43">
        <f t="shared" si="5922"/>
        <v>132.35753999999724</v>
      </c>
      <c r="AN3062" s="19"/>
      <c r="AO3062" s="1"/>
      <c r="AP3062" s="1"/>
      <c r="AQ3062" s="1"/>
      <c r="AR3062" s="1"/>
      <c r="AS3062" s="1"/>
    </row>
    <row r="3063" ht="31.5">
      <c r="B3063" s="41" t="s">
        <v>855</v>
      </c>
      <c r="C3063" s="41" t="s">
        <v>107</v>
      </c>
      <c r="D3063" s="41" t="s">
        <v>109</v>
      </c>
      <c r="E3063" s="26" t="str">
        <f t="shared" si="5923"/>
        <v>0409</v>
      </c>
      <c r="F3063" s="41" t="s">
        <v>81</v>
      </c>
      <c r="G3063" s="41"/>
      <c r="H3063" s="42" t="s">
        <v>82</v>
      </c>
      <c r="I3063" s="43">
        <f t="shared" si="5925"/>
        <v>0</v>
      </c>
      <c r="J3063" s="43">
        <f t="shared" si="5926"/>
        <v>0</v>
      </c>
      <c r="K3063" s="43">
        <f t="shared" si="5927"/>
        <v>0</v>
      </c>
      <c r="L3063" s="43">
        <f t="shared" si="5928"/>
        <v>0</v>
      </c>
      <c r="M3063" s="43">
        <f t="shared" si="5929"/>
        <v>0</v>
      </c>
      <c r="N3063" s="43">
        <f t="shared" si="5930"/>
        <v>0</v>
      </c>
      <c r="O3063" s="43">
        <f t="shared" si="5931"/>
        <v>0</v>
      </c>
      <c r="P3063" s="43">
        <f t="shared" si="5932"/>
        <v>0</v>
      </c>
      <c r="Q3063" s="43">
        <f t="shared" si="5933"/>
        <v>0</v>
      </c>
      <c r="R3063" s="43">
        <f t="shared" si="5934"/>
        <v>0</v>
      </c>
      <c r="S3063" s="43">
        <f t="shared" si="5935"/>
        <v>0</v>
      </c>
      <c r="T3063" s="43">
        <f t="shared" si="5936"/>
        <v>0</v>
      </c>
      <c r="U3063" s="43">
        <v>0</v>
      </c>
      <c r="V3063" s="43">
        <f t="shared" si="5924"/>
        <v>0</v>
      </c>
      <c r="W3063" s="43">
        <f t="shared" si="5937"/>
        <v>0</v>
      </c>
      <c r="X3063" s="43">
        <f t="shared" si="5938"/>
        <v>0</v>
      </c>
      <c r="Y3063" s="43">
        <f t="shared" si="5939"/>
        <v>0</v>
      </c>
      <c r="Z3063" s="43">
        <f t="shared" si="5940"/>
        <v>0</v>
      </c>
      <c r="AA3063" s="43">
        <f t="shared" si="5941"/>
        <v>0</v>
      </c>
      <c r="AB3063" s="43">
        <f t="shared" si="5942"/>
        <v>1201.5897399999999</v>
      </c>
      <c r="AC3063" s="44">
        <f t="shared" si="5943"/>
        <v>1201.5897399999999</v>
      </c>
      <c r="AD3063" s="44">
        <f t="shared" si="5944"/>
        <v>1201.5897399999999</v>
      </c>
      <c r="AE3063" s="45">
        <f t="shared" si="5920"/>
        <v>100</v>
      </c>
      <c r="AF3063" s="43">
        <f t="shared" si="5945"/>
        <v>1201.5897399999999</v>
      </c>
      <c r="AG3063" s="43">
        <f t="shared" si="5946"/>
        <v>0</v>
      </c>
      <c r="AH3063" s="43">
        <f t="shared" si="5947"/>
        <v>0</v>
      </c>
      <c r="AI3063" s="43">
        <f t="shared" si="5948"/>
        <v>0</v>
      </c>
      <c r="AJ3063" s="43">
        <f t="shared" si="5949"/>
        <v>0</v>
      </c>
      <c r="AK3063" s="43">
        <f t="shared" si="5950"/>
        <v>0</v>
      </c>
      <c r="AL3063" s="43">
        <f t="shared" si="5921"/>
        <v>1201.5897399999999</v>
      </c>
      <c r="AM3063" s="43">
        <f t="shared" si="5922"/>
        <v>-1201.5897399999999</v>
      </c>
      <c r="AN3063" s="19"/>
      <c r="AR3063" s="1"/>
      <c r="AS3063" s="1"/>
    </row>
    <row r="3064" ht="47.25">
      <c r="B3064" s="41" t="s">
        <v>855</v>
      </c>
      <c r="C3064" s="41" t="s">
        <v>107</v>
      </c>
      <c r="D3064" s="41" t="s">
        <v>109</v>
      </c>
      <c r="E3064" s="26" t="str">
        <f t="shared" si="5923"/>
        <v>0409</v>
      </c>
      <c r="F3064" s="41" t="s">
        <v>381</v>
      </c>
      <c r="G3064" s="41"/>
      <c r="H3064" s="42" t="s">
        <v>382</v>
      </c>
      <c r="I3064" s="43">
        <f t="shared" si="5925"/>
        <v>0</v>
      </c>
      <c r="J3064" s="43">
        <f t="shared" si="5926"/>
        <v>0</v>
      </c>
      <c r="K3064" s="43">
        <f t="shared" si="5927"/>
        <v>0</v>
      </c>
      <c r="L3064" s="43">
        <f t="shared" si="5928"/>
        <v>0</v>
      </c>
      <c r="M3064" s="43">
        <f t="shared" si="5929"/>
        <v>0</v>
      </c>
      <c r="N3064" s="43">
        <f t="shared" si="5930"/>
        <v>0</v>
      </c>
      <c r="O3064" s="43">
        <f>O3065+O3067</f>
        <v>0</v>
      </c>
      <c r="P3064" s="43">
        <f>P3065+P3067</f>
        <v>0</v>
      </c>
      <c r="Q3064" s="43">
        <f>Q3065+Q3067</f>
        <v>0</v>
      </c>
      <c r="R3064" s="43">
        <f>R3065+R3067</f>
        <v>0</v>
      </c>
      <c r="S3064" s="43">
        <f t="shared" si="5935"/>
        <v>0</v>
      </c>
      <c r="T3064" s="43">
        <f t="shared" si="5936"/>
        <v>0</v>
      </c>
      <c r="U3064" s="43">
        <v>0</v>
      </c>
      <c r="V3064" s="43">
        <f t="shared" si="5924"/>
        <v>0</v>
      </c>
      <c r="W3064" s="43">
        <f t="shared" si="5937"/>
        <v>0</v>
      </c>
      <c r="X3064" s="43">
        <f t="shared" si="5938"/>
        <v>0</v>
      </c>
      <c r="Y3064" s="43">
        <f t="shared" si="5939"/>
        <v>0</v>
      </c>
      <c r="Z3064" s="43">
        <f t="shared" si="5940"/>
        <v>0</v>
      </c>
      <c r="AA3064" s="43">
        <f t="shared" si="5941"/>
        <v>0</v>
      </c>
      <c r="AB3064" s="43">
        <f>AB3065+AB3067</f>
        <v>1201.5897399999999</v>
      </c>
      <c r="AC3064" s="44">
        <f>AC3065+AC3067</f>
        <v>1201.5897399999999</v>
      </c>
      <c r="AD3064" s="44">
        <f>AD3065+AD3067</f>
        <v>1201.5897399999999</v>
      </c>
      <c r="AE3064" s="45">
        <f t="shared" si="5920"/>
        <v>100</v>
      </c>
      <c r="AF3064" s="43">
        <f>AF3065+AF3067</f>
        <v>1201.5897399999999</v>
      </c>
      <c r="AG3064" s="43">
        <f>AG3065+AG3067</f>
        <v>0</v>
      </c>
      <c r="AH3064" s="43">
        <f>AH3065+AH3067</f>
        <v>0</v>
      </c>
      <c r="AI3064" s="43">
        <f>AI3065+AI3067</f>
        <v>0</v>
      </c>
      <c r="AJ3064" s="43">
        <f>AJ3065+AJ3067</f>
        <v>0</v>
      </c>
      <c r="AK3064" s="43">
        <f>AK3065+AK3067</f>
        <v>0</v>
      </c>
      <c r="AL3064" s="43">
        <f t="shared" si="5921"/>
        <v>1201.5897399999999</v>
      </c>
      <c r="AM3064" s="43">
        <f t="shared" si="5922"/>
        <v>-1201.5897399999999</v>
      </c>
      <c r="AN3064" s="19"/>
      <c r="AO3064" s="1"/>
      <c r="AP3064" s="1"/>
      <c r="AQ3064" s="1"/>
      <c r="AR3064" s="1"/>
      <c r="AS3064" s="1"/>
    </row>
    <row r="3065" ht="31.5" hidden="1">
      <c r="B3065" s="41" t="s">
        <v>855</v>
      </c>
      <c r="C3065" s="41" t="s">
        <v>107</v>
      </c>
      <c r="D3065" s="41" t="s">
        <v>109</v>
      </c>
      <c r="E3065" s="26" t="str">
        <f t="shared" si="5923"/>
        <v>0409</v>
      </c>
      <c r="F3065" s="41" t="s">
        <v>381</v>
      </c>
      <c r="G3065" s="41" t="s">
        <v>53</v>
      </c>
      <c r="H3065" s="42" t="s">
        <v>54</v>
      </c>
      <c r="I3065" s="43">
        <f t="shared" si="5925"/>
        <v>0</v>
      </c>
      <c r="J3065" s="43">
        <f t="shared" si="5926"/>
        <v>0</v>
      </c>
      <c r="K3065" s="43">
        <f t="shared" si="5927"/>
        <v>0</v>
      </c>
      <c r="L3065" s="43">
        <f t="shared" si="5928"/>
        <v>0</v>
      </c>
      <c r="M3065" s="43">
        <f t="shared" si="5929"/>
        <v>0</v>
      </c>
      <c r="N3065" s="43">
        <f t="shared" si="5930"/>
        <v>0</v>
      </c>
      <c r="O3065" s="43">
        <f>O3066</f>
        <v>0</v>
      </c>
      <c r="P3065" s="43">
        <f>P3066</f>
        <v>0</v>
      </c>
      <c r="Q3065" s="43">
        <f>Q3066</f>
        <v>0</v>
      </c>
      <c r="R3065" s="43">
        <f>R3066</f>
        <v>0</v>
      </c>
      <c r="S3065" s="43">
        <f t="shared" si="5935"/>
        <v>0</v>
      </c>
      <c r="T3065" s="43">
        <f t="shared" si="5936"/>
        <v>0</v>
      </c>
      <c r="U3065" s="43">
        <v>0</v>
      </c>
      <c r="V3065" s="43">
        <f t="shared" si="5924"/>
        <v>0</v>
      </c>
      <c r="W3065" s="43">
        <f t="shared" si="5937"/>
        <v>0</v>
      </c>
      <c r="X3065" s="43">
        <f t="shared" si="5938"/>
        <v>0</v>
      </c>
      <c r="Y3065" s="43">
        <f t="shared" si="5939"/>
        <v>0</v>
      </c>
      <c r="Z3065" s="43">
        <f t="shared" si="5940"/>
        <v>0</v>
      </c>
      <c r="AA3065" s="43">
        <f t="shared" si="5941"/>
        <v>0</v>
      </c>
      <c r="AB3065" s="43">
        <f>AB3066</f>
        <v>0</v>
      </c>
      <c r="AC3065" s="44">
        <f>AC3066</f>
        <v>0</v>
      </c>
      <c r="AD3065" s="44">
        <f>AD3066</f>
        <v>0</v>
      </c>
      <c r="AE3065" s="45" t="e">
        <f t="shared" si="5920"/>
        <v>#DIV/0!</v>
      </c>
      <c r="AF3065" s="46">
        <f>AF3066</f>
        <v>0</v>
      </c>
      <c r="AG3065" s="46">
        <f>AG3066</f>
        <v>0</v>
      </c>
      <c r="AH3065" s="47">
        <f>AH3066</f>
        <v>0</v>
      </c>
      <c r="AI3065" s="47">
        <f>AI3066</f>
        <v>0</v>
      </c>
      <c r="AJ3065" s="47">
        <f>AJ3066</f>
        <v>0</v>
      </c>
      <c r="AK3065" s="47">
        <f>AK3066</f>
        <v>0</v>
      </c>
      <c r="AL3065" s="47">
        <f t="shared" si="5921"/>
        <v>0</v>
      </c>
      <c r="AM3065" s="47">
        <f t="shared" si="5922"/>
        <v>0</v>
      </c>
      <c r="AN3065" s="48" t="s">
        <v>36</v>
      </c>
      <c r="AR3065" s="1"/>
      <c r="AS3065" s="1"/>
    </row>
    <row r="3066" ht="31.5" hidden="1">
      <c r="B3066" s="41" t="s">
        <v>855</v>
      </c>
      <c r="C3066" s="41" t="s">
        <v>107</v>
      </c>
      <c r="D3066" s="41" t="s">
        <v>109</v>
      </c>
      <c r="E3066" s="26" t="str">
        <f t="shared" si="5923"/>
        <v>0409</v>
      </c>
      <c r="F3066" s="41" t="s">
        <v>381</v>
      </c>
      <c r="G3066" s="41" t="s">
        <v>55</v>
      </c>
      <c r="H3066" s="42" t="s">
        <v>56</v>
      </c>
      <c r="I3066" s="43"/>
      <c r="J3066" s="43"/>
      <c r="K3066" s="43"/>
      <c r="L3066" s="43"/>
      <c r="M3066" s="43"/>
      <c r="N3066" s="43"/>
      <c r="O3066" s="43">
        <v>0</v>
      </c>
      <c r="P3066" s="43">
        <v>0</v>
      </c>
      <c r="Q3066" s="43">
        <v>0</v>
      </c>
      <c r="R3066" s="43">
        <v>0</v>
      </c>
      <c r="S3066" s="43">
        <v>0</v>
      </c>
      <c r="T3066" s="43">
        <v>0</v>
      </c>
      <c r="U3066" s="43">
        <v>0</v>
      </c>
      <c r="V3066" s="43">
        <f t="shared" si="5924"/>
        <v>0</v>
      </c>
      <c r="W3066" s="43"/>
      <c r="X3066" s="43"/>
      <c r="Y3066" s="43"/>
      <c r="Z3066" s="43"/>
      <c r="AA3066" s="43"/>
      <c r="AB3066" s="43">
        <v>0</v>
      </c>
      <c r="AC3066" s="44">
        <v>0</v>
      </c>
      <c r="AD3066" s="44">
        <v>0</v>
      </c>
      <c r="AE3066" s="45" t="e">
        <f t="shared" si="5920"/>
        <v>#DIV/0!</v>
      </c>
      <c r="AF3066" s="46">
        <v>0</v>
      </c>
      <c r="AG3066" s="46">
        <v>0</v>
      </c>
      <c r="AH3066" s="47">
        <v>0</v>
      </c>
      <c r="AI3066" s="47">
        <v>0</v>
      </c>
      <c r="AJ3066" s="47">
        <v>0</v>
      </c>
      <c r="AK3066" s="47">
        <v>0</v>
      </c>
      <c r="AL3066" s="47">
        <f t="shared" si="5921"/>
        <v>0</v>
      </c>
      <c r="AM3066" s="47">
        <f t="shared" si="5922"/>
        <v>0</v>
      </c>
      <c r="AN3066" s="48" t="s">
        <v>36</v>
      </c>
      <c r="AO3066" s="1"/>
      <c r="AP3066" s="1"/>
      <c r="AQ3066" s="1"/>
      <c r="AR3066" s="1"/>
      <c r="AS3066" s="1"/>
    </row>
    <row r="3067" ht="31.5">
      <c r="B3067" s="41" t="s">
        <v>855</v>
      </c>
      <c r="C3067" s="41" t="s">
        <v>107</v>
      </c>
      <c r="D3067" s="41" t="s">
        <v>109</v>
      </c>
      <c r="E3067" s="26" t="str">
        <f t="shared" si="5923"/>
        <v>0409</v>
      </c>
      <c r="F3067" s="41" t="s">
        <v>381</v>
      </c>
      <c r="G3067" s="41" t="s">
        <v>177</v>
      </c>
      <c r="H3067" s="42" t="s">
        <v>178</v>
      </c>
      <c r="I3067" s="43"/>
      <c r="J3067" s="43"/>
      <c r="K3067" s="43"/>
      <c r="L3067" s="43"/>
      <c r="M3067" s="43"/>
      <c r="N3067" s="43"/>
      <c r="O3067" s="43">
        <f>O3068</f>
        <v>0</v>
      </c>
      <c r="P3067" s="43">
        <f>P3068</f>
        <v>0</v>
      </c>
      <c r="Q3067" s="43">
        <f>Q3068</f>
        <v>0</v>
      </c>
      <c r="R3067" s="43">
        <f>R3068</f>
        <v>0</v>
      </c>
      <c r="S3067" s="43"/>
      <c r="T3067" s="43"/>
      <c r="U3067" s="43"/>
      <c r="V3067" s="43">
        <f t="shared" si="5924"/>
        <v>0</v>
      </c>
      <c r="W3067" s="43"/>
      <c r="X3067" s="43"/>
      <c r="Y3067" s="43"/>
      <c r="Z3067" s="43"/>
      <c r="AA3067" s="43"/>
      <c r="AB3067" s="43">
        <f>AB3068</f>
        <v>1201.5897399999999</v>
      </c>
      <c r="AC3067" s="44">
        <f>AC3068</f>
        <v>1201.5897399999999</v>
      </c>
      <c r="AD3067" s="44">
        <f>AD3068</f>
        <v>1201.5897399999999</v>
      </c>
      <c r="AE3067" s="45">
        <f t="shared" si="5920"/>
        <v>100</v>
      </c>
      <c r="AF3067" s="43">
        <f>AF3068</f>
        <v>1201.5897399999999</v>
      </c>
      <c r="AG3067" s="43">
        <f>AG3068</f>
        <v>0</v>
      </c>
      <c r="AH3067" s="43">
        <f>AH3068</f>
        <v>0</v>
      </c>
      <c r="AI3067" s="43">
        <f>AI3068</f>
        <v>0</v>
      </c>
      <c r="AJ3067" s="43">
        <f>AJ3068</f>
        <v>0</v>
      </c>
      <c r="AK3067" s="43">
        <f>AK3068</f>
        <v>0</v>
      </c>
      <c r="AL3067" s="43">
        <f t="shared" si="5921"/>
        <v>1201.5897399999999</v>
      </c>
      <c r="AM3067" s="43">
        <f t="shared" si="5922"/>
        <v>-1201.5897399999999</v>
      </c>
      <c r="AN3067" s="19"/>
      <c r="AO3067" s="1"/>
      <c r="AP3067" s="1"/>
      <c r="AQ3067" s="1"/>
      <c r="AR3067" s="1"/>
      <c r="AS3067" s="1"/>
    </row>
    <row r="3068" ht="63">
      <c r="B3068" s="41" t="s">
        <v>855</v>
      </c>
      <c r="C3068" s="41" t="s">
        <v>107</v>
      </c>
      <c r="D3068" s="41" t="s">
        <v>109</v>
      </c>
      <c r="E3068" s="26" t="str">
        <f t="shared" si="5923"/>
        <v>0409</v>
      </c>
      <c r="F3068" s="41" t="s">
        <v>381</v>
      </c>
      <c r="G3068" s="41" t="s">
        <v>373</v>
      </c>
      <c r="H3068" s="42" t="s">
        <v>374</v>
      </c>
      <c r="I3068" s="43"/>
      <c r="J3068" s="43"/>
      <c r="K3068" s="43"/>
      <c r="L3068" s="43"/>
      <c r="M3068" s="43"/>
      <c r="N3068" s="43"/>
      <c r="O3068" s="43">
        <v>0</v>
      </c>
      <c r="P3068" s="43">
        <v>0</v>
      </c>
      <c r="Q3068" s="43">
        <v>0</v>
      </c>
      <c r="R3068" s="43">
        <v>0</v>
      </c>
      <c r="S3068" s="43"/>
      <c r="T3068" s="43"/>
      <c r="U3068" s="43"/>
      <c r="V3068" s="43">
        <f t="shared" si="5924"/>
        <v>0</v>
      </c>
      <c r="W3068" s="43"/>
      <c r="X3068" s="43"/>
      <c r="Y3068" s="43"/>
      <c r="Z3068" s="43"/>
      <c r="AA3068" s="43"/>
      <c r="AB3068" s="43">
        <v>1201.5897399999999</v>
      </c>
      <c r="AC3068" s="44">
        <v>1201.5897399999999</v>
      </c>
      <c r="AD3068" s="44">
        <v>1201.5897399999999</v>
      </c>
      <c r="AE3068" s="45">
        <f t="shared" si="5920"/>
        <v>100</v>
      </c>
      <c r="AF3068" s="43">
        <v>1201.5897399999999</v>
      </c>
      <c r="AG3068" s="43">
        <v>0</v>
      </c>
      <c r="AH3068" s="43">
        <v>0</v>
      </c>
      <c r="AI3068" s="43">
        <v>0</v>
      </c>
      <c r="AJ3068" s="43">
        <v>0</v>
      </c>
      <c r="AK3068" s="43">
        <v>0</v>
      </c>
      <c r="AL3068" s="43">
        <f t="shared" si="5921"/>
        <v>1201.5897399999999</v>
      </c>
      <c r="AM3068" s="43">
        <f t="shared" si="5922"/>
        <v>-1201.5897399999999</v>
      </c>
      <c r="AN3068" s="19"/>
      <c r="AO3068" s="1"/>
      <c r="AP3068" s="1"/>
      <c r="AQ3068" s="1"/>
      <c r="AR3068" s="1"/>
      <c r="AS3068" s="1"/>
    </row>
    <row r="3069" s="33" customFormat="1">
      <c r="B3069" s="34" t="s">
        <v>855</v>
      </c>
      <c r="C3069" s="34" t="s">
        <v>107</v>
      </c>
      <c r="D3069" s="34" t="s">
        <v>155</v>
      </c>
      <c r="E3069" s="35" t="str">
        <f t="shared" si="5923"/>
        <v>0412</v>
      </c>
      <c r="F3069" s="34"/>
      <c r="G3069" s="34"/>
      <c r="H3069" s="36" t="s">
        <v>156</v>
      </c>
      <c r="I3069" s="37">
        <f>I3076+I3070</f>
        <v>749.29999999999995</v>
      </c>
      <c r="J3069" s="37">
        <f>J3076+J3070</f>
        <v>234.79999999999998</v>
      </c>
      <c r="K3069" s="37">
        <f>K3076+K3070</f>
        <v>209.80000000000001</v>
      </c>
      <c r="L3069" s="37">
        <f>L3076+L3070</f>
        <v>0</v>
      </c>
      <c r="M3069" s="37">
        <f>M3076+M3070</f>
        <v>0</v>
      </c>
      <c r="N3069" s="37">
        <f>N3076+N3070</f>
        <v>0</v>
      </c>
      <c r="O3069" s="37">
        <f>O3076+O3070</f>
        <v>-29.774999999999999</v>
      </c>
      <c r="P3069" s="37">
        <f>P3076+P3070</f>
        <v>-62.402999999999999</v>
      </c>
      <c r="Q3069" s="37">
        <f>Q3076+Q3070</f>
        <v>0</v>
      </c>
      <c r="R3069" s="37">
        <f>R3076+R3070</f>
        <v>0</v>
      </c>
      <c r="S3069" s="37">
        <f>S3076+S3070</f>
        <v>0</v>
      </c>
      <c r="T3069" s="37">
        <f>T3076+T3070</f>
        <v>0</v>
      </c>
      <c r="U3069" s="37">
        <v>0</v>
      </c>
      <c r="V3069" s="37">
        <f t="shared" si="5924"/>
        <v>657.12199999999996</v>
      </c>
      <c r="W3069" s="37">
        <f>W3076+W3070</f>
        <v>0</v>
      </c>
      <c r="X3069" s="37">
        <f>X3076+X3070</f>
        <v>0</v>
      </c>
      <c r="Y3069" s="37">
        <f>Y3076+Y3070</f>
        <v>0</v>
      </c>
      <c r="Z3069" s="37">
        <f>Z3076+Z3070</f>
        <v>0</v>
      </c>
      <c r="AA3069" s="37">
        <f>AA3076+AA3070</f>
        <v>0</v>
      </c>
      <c r="AB3069" s="37">
        <f>AB3076+AB3070</f>
        <v>734.93000000000006</v>
      </c>
      <c r="AC3069" s="38">
        <f>AC3076+AC3070</f>
        <v>940.15499999999997</v>
      </c>
      <c r="AD3069" s="38">
        <f>AD3076+AD3070</f>
        <v>940.15448000000004</v>
      </c>
      <c r="AE3069" s="39">
        <f t="shared" si="5920"/>
        <v>99.999944689971343</v>
      </c>
      <c r="AF3069" s="37">
        <f>AF3076+AF3070</f>
        <v>972.29700000000003</v>
      </c>
      <c r="AG3069" s="37">
        <f>AG3076+AG3070</f>
        <v>-29.774999999999999</v>
      </c>
      <c r="AH3069" s="37">
        <f>AH3076+AH3070</f>
        <v>0</v>
      </c>
      <c r="AI3069" s="37">
        <f>AI3076+AI3070</f>
        <v>0</v>
      </c>
      <c r="AJ3069" s="37">
        <f>AJ3076+AJ3070</f>
        <v>0</v>
      </c>
      <c r="AK3069" s="37">
        <f>AK3076+AK3070</f>
        <v>0</v>
      </c>
      <c r="AL3069" s="37">
        <f t="shared" si="5921"/>
        <v>942.52200000000005</v>
      </c>
      <c r="AM3069" s="37">
        <f t="shared" si="5922"/>
        <v>-285.40000000000009</v>
      </c>
      <c r="AN3069" s="40"/>
      <c r="AO3069" s="33"/>
      <c r="AP3069" s="33"/>
      <c r="AQ3069" s="33"/>
      <c r="AR3069" s="33"/>
      <c r="AS3069" s="33"/>
    </row>
    <row r="3070" ht="31.5">
      <c r="B3070" s="41" t="s">
        <v>855</v>
      </c>
      <c r="C3070" s="41" t="s">
        <v>107</v>
      </c>
      <c r="D3070" s="41" t="s">
        <v>155</v>
      </c>
      <c r="E3070" s="26" t="str">
        <f t="shared" si="5923"/>
        <v>0412</v>
      </c>
      <c r="F3070" s="41" t="s">
        <v>119</v>
      </c>
      <c r="G3070" s="41"/>
      <c r="H3070" s="42" t="s">
        <v>120</v>
      </c>
      <c r="I3070" s="43">
        <f t="shared" ref="I3070:I3074" si="5951">I3071</f>
        <v>195.19999999999999</v>
      </c>
      <c r="J3070" s="43">
        <f t="shared" ref="J3070:J3074" si="5952">J3071</f>
        <v>146.69999999999999</v>
      </c>
      <c r="K3070" s="43">
        <f t="shared" ref="K3070:K3074" si="5953">K3071</f>
        <v>121.7</v>
      </c>
      <c r="L3070" s="43">
        <f t="shared" ref="L3070:L3078" si="5954">L3071</f>
        <v>0</v>
      </c>
      <c r="M3070" s="43">
        <f t="shared" ref="M3070:M3078" si="5955">M3071</f>
        <v>0</v>
      </c>
      <c r="N3070" s="43">
        <f t="shared" ref="N3070:N3078" si="5956">N3071</f>
        <v>0</v>
      </c>
      <c r="O3070" s="43">
        <f t="shared" ref="O3070:O3076" si="5957">O3071</f>
        <v>-29.774999999999999</v>
      </c>
      <c r="P3070" s="43">
        <f t="shared" ref="P3070:P3076" si="5958">P3071</f>
        <v>0</v>
      </c>
      <c r="Q3070" s="43">
        <f t="shared" ref="Q3070:Q3078" si="5959">Q3071</f>
        <v>0</v>
      </c>
      <c r="R3070" s="43">
        <f t="shared" ref="R3070:R3074" si="5960">R3071</f>
        <v>0</v>
      </c>
      <c r="S3070" s="43">
        <f t="shared" ref="S3070:S3078" si="5961">S3071</f>
        <v>0</v>
      </c>
      <c r="T3070" s="43">
        <f t="shared" ref="T3070:T3078" si="5962">T3071</f>
        <v>0</v>
      </c>
      <c r="U3070" s="43">
        <v>0</v>
      </c>
      <c r="V3070" s="43">
        <f t="shared" si="5924"/>
        <v>165.42499999999998</v>
      </c>
      <c r="W3070" s="43">
        <f t="shared" ref="W3070:W3078" si="5963">W3071</f>
        <v>0</v>
      </c>
      <c r="X3070" s="43">
        <f t="shared" ref="X3070:X3078" si="5964">X3071</f>
        <v>0</v>
      </c>
      <c r="Y3070" s="43">
        <f t="shared" ref="Y3070:Y3078" si="5965">Y3071</f>
        <v>0</v>
      </c>
      <c r="Z3070" s="43">
        <f t="shared" ref="Z3070:Z3078" si="5966">Z3071</f>
        <v>0</v>
      </c>
      <c r="AA3070" s="43">
        <f t="shared" ref="AA3070:AA3078" si="5967">AA3071</f>
        <v>0</v>
      </c>
      <c r="AB3070" s="43">
        <f t="shared" ref="AB3070:AB3076" si="5968">AB3071</f>
        <v>20.699999999999999</v>
      </c>
      <c r="AC3070" s="44">
        <f t="shared" ref="AC3070:AC3076" si="5969">AC3071</f>
        <v>165.42500000000001</v>
      </c>
      <c r="AD3070" s="44">
        <f t="shared" ref="AD3070:AD3076" si="5970">AD3071</f>
        <v>165.42447999999999</v>
      </c>
      <c r="AE3070" s="45">
        <f t="shared" si="5920"/>
        <v>99.999685658153226</v>
      </c>
      <c r="AF3070" s="43">
        <f t="shared" ref="AF3070:AF3076" si="5971">AF3071</f>
        <v>195.19999999999999</v>
      </c>
      <c r="AG3070" s="43">
        <f t="shared" ref="AG3070:AG3076" si="5972">AG3071</f>
        <v>-29.774999999999999</v>
      </c>
      <c r="AH3070" s="43">
        <f t="shared" ref="AH3070:AH3076" si="5973">AH3071</f>
        <v>0</v>
      </c>
      <c r="AI3070" s="43">
        <f t="shared" ref="AI3070:AI3076" si="5974">AI3071</f>
        <v>0</v>
      </c>
      <c r="AJ3070" s="43">
        <f t="shared" ref="AJ3070:AJ3076" si="5975">AJ3071</f>
        <v>0</v>
      </c>
      <c r="AK3070" s="43">
        <f t="shared" ref="AK3070:AK3076" si="5976">AK3071</f>
        <v>0</v>
      </c>
      <c r="AL3070" s="43">
        <f t="shared" si="5921"/>
        <v>165.42499999999998</v>
      </c>
      <c r="AM3070" s="43">
        <f t="shared" si="5922"/>
        <v>0</v>
      </c>
      <c r="AN3070" s="2"/>
      <c r="AO3070" s="1"/>
      <c r="AP3070" s="1"/>
      <c r="AQ3070" s="1"/>
      <c r="AR3070" s="1"/>
      <c r="AS3070" s="1"/>
    </row>
    <row r="3071" ht="47.25">
      <c r="B3071" s="41" t="s">
        <v>855</v>
      </c>
      <c r="C3071" s="41" t="s">
        <v>107</v>
      </c>
      <c r="D3071" s="41" t="s">
        <v>155</v>
      </c>
      <c r="E3071" s="26" t="str">
        <f t="shared" si="5923"/>
        <v>0412</v>
      </c>
      <c r="F3071" s="41" t="s">
        <v>128</v>
      </c>
      <c r="G3071" s="41"/>
      <c r="H3071" s="42" t="s">
        <v>129</v>
      </c>
      <c r="I3071" s="43">
        <f t="shared" si="5951"/>
        <v>195.19999999999999</v>
      </c>
      <c r="J3071" s="43">
        <f t="shared" si="5952"/>
        <v>146.69999999999999</v>
      </c>
      <c r="K3071" s="43">
        <f t="shared" si="5953"/>
        <v>121.7</v>
      </c>
      <c r="L3071" s="43">
        <f t="shared" si="5954"/>
        <v>0</v>
      </c>
      <c r="M3071" s="43">
        <f t="shared" si="5955"/>
        <v>0</v>
      </c>
      <c r="N3071" s="43">
        <f t="shared" si="5956"/>
        <v>0</v>
      </c>
      <c r="O3071" s="43">
        <f t="shared" si="5957"/>
        <v>-29.774999999999999</v>
      </c>
      <c r="P3071" s="43">
        <f t="shared" si="5958"/>
        <v>0</v>
      </c>
      <c r="Q3071" s="43">
        <f t="shared" si="5959"/>
        <v>0</v>
      </c>
      <c r="R3071" s="43">
        <f t="shared" si="5960"/>
        <v>0</v>
      </c>
      <c r="S3071" s="43">
        <f t="shared" si="5961"/>
        <v>0</v>
      </c>
      <c r="T3071" s="43">
        <f t="shared" si="5962"/>
        <v>0</v>
      </c>
      <c r="U3071" s="43">
        <v>0</v>
      </c>
      <c r="V3071" s="43">
        <f t="shared" si="5924"/>
        <v>165.42499999999998</v>
      </c>
      <c r="W3071" s="43">
        <f t="shared" si="5963"/>
        <v>0</v>
      </c>
      <c r="X3071" s="43">
        <f t="shared" si="5964"/>
        <v>0</v>
      </c>
      <c r="Y3071" s="43">
        <f t="shared" si="5965"/>
        <v>0</v>
      </c>
      <c r="Z3071" s="43">
        <f t="shared" si="5966"/>
        <v>0</v>
      </c>
      <c r="AA3071" s="43">
        <f t="shared" si="5967"/>
        <v>0</v>
      </c>
      <c r="AB3071" s="43">
        <f t="shared" si="5968"/>
        <v>20.699999999999999</v>
      </c>
      <c r="AC3071" s="44">
        <f t="shared" si="5969"/>
        <v>165.42500000000001</v>
      </c>
      <c r="AD3071" s="44">
        <f t="shared" si="5970"/>
        <v>165.42447999999999</v>
      </c>
      <c r="AE3071" s="45">
        <f t="shared" si="5920"/>
        <v>99.999685658153226</v>
      </c>
      <c r="AF3071" s="43">
        <f t="shared" si="5971"/>
        <v>195.19999999999999</v>
      </c>
      <c r="AG3071" s="43">
        <f t="shared" si="5972"/>
        <v>-29.774999999999999</v>
      </c>
      <c r="AH3071" s="43">
        <f t="shared" si="5973"/>
        <v>0</v>
      </c>
      <c r="AI3071" s="43">
        <f t="shared" si="5974"/>
        <v>0</v>
      </c>
      <c r="AJ3071" s="43">
        <f t="shared" si="5975"/>
        <v>0</v>
      </c>
      <c r="AK3071" s="43">
        <f t="shared" si="5976"/>
        <v>0</v>
      </c>
      <c r="AL3071" s="43">
        <f t="shared" si="5921"/>
        <v>165.42499999999998</v>
      </c>
      <c r="AM3071" s="43">
        <f t="shared" si="5922"/>
        <v>0</v>
      </c>
      <c r="AN3071" s="2"/>
      <c r="AO3071" s="1"/>
      <c r="AP3071" s="1"/>
      <c r="AQ3071" s="1"/>
      <c r="AR3071" s="1"/>
      <c r="AS3071" s="1"/>
    </row>
    <row r="3072" ht="47.25">
      <c r="B3072" s="41" t="s">
        <v>855</v>
      </c>
      <c r="C3072" s="41" t="s">
        <v>107</v>
      </c>
      <c r="D3072" s="41" t="s">
        <v>155</v>
      </c>
      <c r="E3072" s="26" t="str">
        <f t="shared" si="5923"/>
        <v>0412</v>
      </c>
      <c r="F3072" s="41" t="s">
        <v>130</v>
      </c>
      <c r="G3072" s="41"/>
      <c r="H3072" s="42" t="s">
        <v>131</v>
      </c>
      <c r="I3072" s="43">
        <f t="shared" si="5951"/>
        <v>195.19999999999999</v>
      </c>
      <c r="J3072" s="43">
        <f t="shared" si="5952"/>
        <v>146.69999999999999</v>
      </c>
      <c r="K3072" s="43">
        <f t="shared" si="5953"/>
        <v>121.7</v>
      </c>
      <c r="L3072" s="43">
        <f t="shared" si="5954"/>
        <v>0</v>
      </c>
      <c r="M3072" s="43">
        <f t="shared" si="5955"/>
        <v>0</v>
      </c>
      <c r="N3072" s="43">
        <f t="shared" si="5956"/>
        <v>0</v>
      </c>
      <c r="O3072" s="43">
        <f t="shared" si="5957"/>
        <v>-29.774999999999999</v>
      </c>
      <c r="P3072" s="43">
        <f t="shared" si="5958"/>
        <v>0</v>
      </c>
      <c r="Q3072" s="43">
        <f t="shared" si="5959"/>
        <v>0</v>
      </c>
      <c r="R3072" s="43">
        <f t="shared" si="5960"/>
        <v>0</v>
      </c>
      <c r="S3072" s="43">
        <f t="shared" si="5961"/>
        <v>0</v>
      </c>
      <c r="T3072" s="43">
        <f t="shared" si="5962"/>
        <v>0</v>
      </c>
      <c r="U3072" s="43">
        <v>0</v>
      </c>
      <c r="V3072" s="43">
        <f t="shared" si="5924"/>
        <v>165.42499999999998</v>
      </c>
      <c r="W3072" s="43">
        <f t="shared" si="5963"/>
        <v>0</v>
      </c>
      <c r="X3072" s="43">
        <f t="shared" si="5964"/>
        <v>0</v>
      </c>
      <c r="Y3072" s="43">
        <f t="shared" si="5965"/>
        <v>0</v>
      </c>
      <c r="Z3072" s="43">
        <f t="shared" si="5966"/>
        <v>0</v>
      </c>
      <c r="AA3072" s="43">
        <f t="shared" si="5967"/>
        <v>0</v>
      </c>
      <c r="AB3072" s="43">
        <f t="shared" si="5968"/>
        <v>20.699999999999999</v>
      </c>
      <c r="AC3072" s="44">
        <f t="shared" si="5969"/>
        <v>165.42500000000001</v>
      </c>
      <c r="AD3072" s="44">
        <f t="shared" si="5970"/>
        <v>165.42447999999999</v>
      </c>
      <c r="AE3072" s="45">
        <f t="shared" si="5920"/>
        <v>99.999685658153226</v>
      </c>
      <c r="AF3072" s="43">
        <f t="shared" si="5971"/>
        <v>195.19999999999999</v>
      </c>
      <c r="AG3072" s="43">
        <f t="shared" si="5972"/>
        <v>-29.774999999999999</v>
      </c>
      <c r="AH3072" s="43">
        <f t="shared" si="5973"/>
        <v>0</v>
      </c>
      <c r="AI3072" s="43">
        <f t="shared" si="5974"/>
        <v>0</v>
      </c>
      <c r="AJ3072" s="43">
        <f t="shared" si="5975"/>
        <v>0</v>
      </c>
      <c r="AK3072" s="43">
        <f t="shared" si="5976"/>
        <v>0</v>
      </c>
      <c r="AL3072" s="43">
        <f t="shared" si="5921"/>
        <v>165.42499999999998</v>
      </c>
      <c r="AM3072" s="43">
        <f t="shared" si="5922"/>
        <v>0</v>
      </c>
      <c r="AN3072" s="2"/>
      <c r="AR3072" s="1"/>
      <c r="AS3072" s="1"/>
    </row>
    <row r="3073" ht="63">
      <c r="B3073" s="41" t="s">
        <v>855</v>
      </c>
      <c r="C3073" s="41" t="s">
        <v>107</v>
      </c>
      <c r="D3073" s="41" t="s">
        <v>155</v>
      </c>
      <c r="E3073" s="26" t="str">
        <f t="shared" si="5923"/>
        <v>0412</v>
      </c>
      <c r="F3073" s="41" t="s">
        <v>771</v>
      </c>
      <c r="G3073" s="41"/>
      <c r="H3073" s="42" t="s">
        <v>772</v>
      </c>
      <c r="I3073" s="43">
        <f t="shared" si="5951"/>
        <v>195.19999999999999</v>
      </c>
      <c r="J3073" s="43">
        <f t="shared" si="5952"/>
        <v>146.69999999999999</v>
      </c>
      <c r="K3073" s="43">
        <f t="shared" si="5953"/>
        <v>121.7</v>
      </c>
      <c r="L3073" s="43">
        <f t="shared" si="5954"/>
        <v>0</v>
      </c>
      <c r="M3073" s="43">
        <f t="shared" si="5955"/>
        <v>0</v>
      </c>
      <c r="N3073" s="43">
        <f t="shared" si="5956"/>
        <v>0</v>
      </c>
      <c r="O3073" s="43">
        <f t="shared" si="5957"/>
        <v>-29.774999999999999</v>
      </c>
      <c r="P3073" s="43">
        <f t="shared" si="5958"/>
        <v>0</v>
      </c>
      <c r="Q3073" s="43">
        <f t="shared" si="5959"/>
        <v>0</v>
      </c>
      <c r="R3073" s="43">
        <f t="shared" si="5960"/>
        <v>0</v>
      </c>
      <c r="S3073" s="43">
        <f t="shared" si="5961"/>
        <v>0</v>
      </c>
      <c r="T3073" s="43">
        <f t="shared" si="5962"/>
        <v>0</v>
      </c>
      <c r="U3073" s="43">
        <v>0</v>
      </c>
      <c r="V3073" s="43">
        <f t="shared" si="5924"/>
        <v>165.42499999999998</v>
      </c>
      <c r="W3073" s="43">
        <f t="shared" si="5963"/>
        <v>0</v>
      </c>
      <c r="X3073" s="43">
        <f t="shared" si="5964"/>
        <v>0</v>
      </c>
      <c r="Y3073" s="43">
        <f t="shared" si="5965"/>
        <v>0</v>
      </c>
      <c r="Z3073" s="43">
        <f t="shared" si="5966"/>
        <v>0</v>
      </c>
      <c r="AA3073" s="43">
        <f t="shared" si="5967"/>
        <v>0</v>
      </c>
      <c r="AB3073" s="43">
        <f t="shared" si="5968"/>
        <v>20.699999999999999</v>
      </c>
      <c r="AC3073" s="44">
        <f t="shared" si="5969"/>
        <v>165.42500000000001</v>
      </c>
      <c r="AD3073" s="44">
        <f t="shared" si="5970"/>
        <v>165.42447999999999</v>
      </c>
      <c r="AE3073" s="45">
        <f t="shared" si="5920"/>
        <v>99.999685658153226</v>
      </c>
      <c r="AF3073" s="43">
        <f t="shared" si="5971"/>
        <v>195.19999999999999</v>
      </c>
      <c r="AG3073" s="43">
        <f t="shared" si="5972"/>
        <v>-29.774999999999999</v>
      </c>
      <c r="AH3073" s="43">
        <f t="shared" si="5973"/>
        <v>0</v>
      </c>
      <c r="AI3073" s="43">
        <f t="shared" si="5974"/>
        <v>0</v>
      </c>
      <c r="AJ3073" s="43">
        <f t="shared" si="5975"/>
        <v>0</v>
      </c>
      <c r="AK3073" s="43">
        <f t="shared" si="5976"/>
        <v>0</v>
      </c>
      <c r="AL3073" s="43">
        <f t="shared" si="5921"/>
        <v>165.42499999999998</v>
      </c>
      <c r="AM3073" s="43">
        <f t="shared" si="5922"/>
        <v>0</v>
      </c>
      <c r="AN3073" s="2"/>
      <c r="AO3073" s="1"/>
      <c r="AP3073" s="1"/>
      <c r="AQ3073" s="1"/>
      <c r="AR3073" s="1"/>
      <c r="AS3073" s="1"/>
    </row>
    <row r="3074" ht="31.5">
      <c r="B3074" s="41" t="s">
        <v>855</v>
      </c>
      <c r="C3074" s="41" t="s">
        <v>107</v>
      </c>
      <c r="D3074" s="41" t="s">
        <v>155</v>
      </c>
      <c r="E3074" s="26" t="str">
        <f t="shared" si="5923"/>
        <v>0412</v>
      </c>
      <c r="F3074" s="41" t="s">
        <v>771</v>
      </c>
      <c r="G3074" s="41" t="s">
        <v>53</v>
      </c>
      <c r="H3074" s="42" t="s">
        <v>54</v>
      </c>
      <c r="I3074" s="43">
        <f t="shared" si="5951"/>
        <v>195.19999999999999</v>
      </c>
      <c r="J3074" s="43">
        <f t="shared" si="5952"/>
        <v>146.69999999999999</v>
      </c>
      <c r="K3074" s="43">
        <f t="shared" si="5953"/>
        <v>121.7</v>
      </c>
      <c r="L3074" s="43">
        <f t="shared" si="5954"/>
        <v>0</v>
      </c>
      <c r="M3074" s="43">
        <f t="shared" si="5955"/>
        <v>0</v>
      </c>
      <c r="N3074" s="43">
        <f t="shared" si="5956"/>
        <v>0</v>
      </c>
      <c r="O3074" s="43">
        <f t="shared" si="5957"/>
        <v>-29.774999999999999</v>
      </c>
      <c r="P3074" s="43">
        <f t="shared" si="5958"/>
        <v>0</v>
      </c>
      <c r="Q3074" s="43">
        <f t="shared" si="5959"/>
        <v>0</v>
      </c>
      <c r="R3074" s="43">
        <f t="shared" si="5960"/>
        <v>0</v>
      </c>
      <c r="S3074" s="43">
        <f t="shared" si="5961"/>
        <v>0</v>
      </c>
      <c r="T3074" s="43">
        <f t="shared" si="5962"/>
        <v>0</v>
      </c>
      <c r="U3074" s="43">
        <v>0</v>
      </c>
      <c r="V3074" s="43">
        <f t="shared" si="5924"/>
        <v>165.42499999999998</v>
      </c>
      <c r="W3074" s="43">
        <f t="shared" si="5963"/>
        <v>0</v>
      </c>
      <c r="X3074" s="43">
        <f t="shared" si="5964"/>
        <v>0</v>
      </c>
      <c r="Y3074" s="43">
        <f t="shared" si="5965"/>
        <v>0</v>
      </c>
      <c r="Z3074" s="43">
        <f t="shared" si="5966"/>
        <v>0</v>
      </c>
      <c r="AA3074" s="43">
        <f t="shared" si="5967"/>
        <v>0</v>
      </c>
      <c r="AB3074" s="43">
        <f t="shared" si="5968"/>
        <v>20.699999999999999</v>
      </c>
      <c r="AC3074" s="44">
        <f t="shared" si="5969"/>
        <v>165.42500000000001</v>
      </c>
      <c r="AD3074" s="44">
        <f t="shared" si="5970"/>
        <v>165.42447999999999</v>
      </c>
      <c r="AE3074" s="45">
        <f t="shared" si="5920"/>
        <v>99.999685658153226</v>
      </c>
      <c r="AF3074" s="43">
        <f t="shared" si="5971"/>
        <v>195.19999999999999</v>
      </c>
      <c r="AG3074" s="43">
        <f t="shared" si="5972"/>
        <v>-29.774999999999999</v>
      </c>
      <c r="AH3074" s="43">
        <f t="shared" si="5973"/>
        <v>0</v>
      </c>
      <c r="AI3074" s="43">
        <f t="shared" si="5974"/>
        <v>0</v>
      </c>
      <c r="AJ3074" s="43">
        <f t="shared" si="5975"/>
        <v>0</v>
      </c>
      <c r="AK3074" s="43">
        <f t="shared" si="5976"/>
        <v>0</v>
      </c>
      <c r="AL3074" s="43">
        <f t="shared" si="5921"/>
        <v>165.42499999999998</v>
      </c>
      <c r="AM3074" s="43">
        <f t="shared" si="5922"/>
        <v>0</v>
      </c>
      <c r="AN3074" s="2"/>
      <c r="AO3074" s="1"/>
      <c r="AP3074" s="1"/>
      <c r="AQ3074" s="1"/>
      <c r="AR3074" s="1"/>
      <c r="AS3074" s="1"/>
    </row>
    <row r="3075" ht="31.5">
      <c r="B3075" s="41" t="s">
        <v>855</v>
      </c>
      <c r="C3075" s="41" t="s">
        <v>107</v>
      </c>
      <c r="D3075" s="41" t="s">
        <v>155</v>
      </c>
      <c r="E3075" s="26" t="str">
        <f t="shared" si="5923"/>
        <v>0412</v>
      </c>
      <c r="F3075" s="41" t="s">
        <v>771</v>
      </c>
      <c r="G3075" s="41" t="s">
        <v>55</v>
      </c>
      <c r="H3075" s="42" t="s">
        <v>56</v>
      </c>
      <c r="I3075" s="43">
        <f>92.1+103.1</f>
        <v>195.19999999999999</v>
      </c>
      <c r="J3075" s="43">
        <f>95.8+50.9</f>
        <v>146.69999999999999</v>
      </c>
      <c r="K3075" s="43">
        <f>99.7+22</f>
        <v>121.7</v>
      </c>
      <c r="L3075" s="43"/>
      <c r="M3075" s="43"/>
      <c r="N3075" s="43"/>
      <c r="O3075" s="43">
        <v>-29.774999999999999</v>
      </c>
      <c r="P3075" s="43">
        <v>0</v>
      </c>
      <c r="Q3075" s="43">
        <v>0</v>
      </c>
      <c r="R3075" s="43">
        <f>1515.334-1515.334</f>
        <v>0</v>
      </c>
      <c r="S3075" s="43">
        <v>0</v>
      </c>
      <c r="T3075" s="43">
        <v>0</v>
      </c>
      <c r="U3075" s="43">
        <v>0</v>
      </c>
      <c r="V3075" s="43">
        <f t="shared" si="5924"/>
        <v>165.42499999999998</v>
      </c>
      <c r="W3075" s="43"/>
      <c r="X3075" s="43"/>
      <c r="Y3075" s="43"/>
      <c r="Z3075" s="43"/>
      <c r="AA3075" s="43"/>
      <c r="AB3075" s="43">
        <v>20.699999999999999</v>
      </c>
      <c r="AC3075" s="44">
        <v>165.42500000000001</v>
      </c>
      <c r="AD3075" s="44">
        <v>165.42447999999999</v>
      </c>
      <c r="AE3075" s="45">
        <f t="shared" si="5920"/>
        <v>99.999685658153226</v>
      </c>
      <c r="AF3075" s="43">
        <v>195.19999999999999</v>
      </c>
      <c r="AG3075" s="43">
        <v>-29.774999999999999</v>
      </c>
      <c r="AH3075" s="43">
        <v>0</v>
      </c>
      <c r="AI3075" s="43">
        <v>0</v>
      </c>
      <c r="AJ3075" s="43">
        <v>0</v>
      </c>
      <c r="AK3075" s="43">
        <v>0</v>
      </c>
      <c r="AL3075" s="43">
        <f t="shared" si="5921"/>
        <v>165.42499999999998</v>
      </c>
      <c r="AM3075" s="43">
        <f t="shared" si="5922"/>
        <v>0</v>
      </c>
      <c r="AN3075" s="19"/>
      <c r="AO3075" s="1"/>
      <c r="AP3075" s="1"/>
      <c r="AQ3075" s="1"/>
      <c r="AR3075" s="1"/>
      <c r="AS3075" s="1"/>
    </row>
    <row r="3076" ht="31.5">
      <c r="B3076" s="41" t="s">
        <v>855</v>
      </c>
      <c r="C3076" s="41" t="s">
        <v>107</v>
      </c>
      <c r="D3076" s="41" t="s">
        <v>155</v>
      </c>
      <c r="E3076" s="26" t="str">
        <f t="shared" si="5923"/>
        <v>0412</v>
      </c>
      <c r="F3076" s="41" t="s">
        <v>157</v>
      </c>
      <c r="G3076" s="41"/>
      <c r="H3076" s="42" t="s">
        <v>158</v>
      </c>
      <c r="I3076" s="43">
        <f t="shared" ref="I3076:I3078" si="5977">I3077</f>
        <v>554.10000000000002</v>
      </c>
      <c r="J3076" s="43">
        <f t="shared" ref="J3076:J3078" si="5978">J3077</f>
        <v>88.099999999999994</v>
      </c>
      <c r="K3076" s="43">
        <f t="shared" ref="K3076:K3078" si="5979">K3077</f>
        <v>88.099999999999994</v>
      </c>
      <c r="L3076" s="43">
        <f t="shared" si="5954"/>
        <v>0</v>
      </c>
      <c r="M3076" s="43">
        <f t="shared" si="5955"/>
        <v>0</v>
      </c>
      <c r="N3076" s="43">
        <f t="shared" si="5956"/>
        <v>0</v>
      </c>
      <c r="O3076" s="43">
        <f t="shared" si="5957"/>
        <v>0</v>
      </c>
      <c r="P3076" s="43">
        <f t="shared" si="5958"/>
        <v>-62.402999999999999</v>
      </c>
      <c r="Q3076" s="43">
        <f t="shared" si="5959"/>
        <v>0</v>
      </c>
      <c r="R3076" s="43">
        <f t="shared" ref="R3076:R3078" si="5980">R3077</f>
        <v>0</v>
      </c>
      <c r="S3076" s="43">
        <f t="shared" si="5961"/>
        <v>0</v>
      </c>
      <c r="T3076" s="43">
        <f t="shared" si="5962"/>
        <v>0</v>
      </c>
      <c r="U3076" s="43">
        <v>0</v>
      </c>
      <c r="V3076" s="43">
        <f t="shared" si="5924"/>
        <v>491.697</v>
      </c>
      <c r="W3076" s="43">
        <f t="shared" si="5963"/>
        <v>0</v>
      </c>
      <c r="X3076" s="43">
        <f t="shared" si="5964"/>
        <v>0</v>
      </c>
      <c r="Y3076" s="43">
        <f t="shared" si="5965"/>
        <v>0</v>
      </c>
      <c r="Z3076" s="43">
        <f t="shared" si="5966"/>
        <v>0</v>
      </c>
      <c r="AA3076" s="43">
        <f t="shared" si="5967"/>
        <v>0</v>
      </c>
      <c r="AB3076" s="43">
        <f t="shared" si="5968"/>
        <v>714.23000000000002</v>
      </c>
      <c r="AC3076" s="44">
        <f t="shared" si="5969"/>
        <v>774.73000000000002</v>
      </c>
      <c r="AD3076" s="44">
        <f t="shared" si="5970"/>
        <v>774.73000000000002</v>
      </c>
      <c r="AE3076" s="45">
        <f t="shared" si="5920"/>
        <v>100</v>
      </c>
      <c r="AF3076" s="43">
        <f t="shared" si="5971"/>
        <v>777.09699999999998</v>
      </c>
      <c r="AG3076" s="43">
        <f t="shared" si="5972"/>
        <v>0</v>
      </c>
      <c r="AH3076" s="43">
        <f t="shared" si="5973"/>
        <v>0</v>
      </c>
      <c r="AI3076" s="43">
        <f t="shared" si="5974"/>
        <v>0</v>
      </c>
      <c r="AJ3076" s="43">
        <f t="shared" si="5975"/>
        <v>0</v>
      </c>
      <c r="AK3076" s="43">
        <f t="shared" si="5976"/>
        <v>0</v>
      </c>
      <c r="AL3076" s="43">
        <f t="shared" si="5921"/>
        <v>777.09699999999998</v>
      </c>
      <c r="AM3076" s="43">
        <f t="shared" si="5922"/>
        <v>-285.39999999999998</v>
      </c>
      <c r="AN3076" s="2"/>
      <c r="AO3076" s="1"/>
      <c r="AP3076" s="1"/>
      <c r="AQ3076" s="1"/>
      <c r="AR3076" s="1"/>
      <c r="AS3076" s="1"/>
    </row>
    <row r="3077" ht="31.5">
      <c r="B3077" s="41" t="s">
        <v>855</v>
      </c>
      <c r="C3077" s="41" t="s">
        <v>107</v>
      </c>
      <c r="D3077" s="41" t="s">
        <v>155</v>
      </c>
      <c r="E3077" s="26" t="str">
        <f t="shared" si="5923"/>
        <v>0412</v>
      </c>
      <c r="F3077" s="41" t="s">
        <v>169</v>
      </c>
      <c r="G3077" s="41"/>
      <c r="H3077" s="42" t="s">
        <v>170</v>
      </c>
      <c r="I3077" s="43">
        <f t="shared" si="5977"/>
        <v>554.10000000000002</v>
      </c>
      <c r="J3077" s="43">
        <f t="shared" si="5978"/>
        <v>88.099999999999994</v>
      </c>
      <c r="K3077" s="43">
        <f t="shared" si="5979"/>
        <v>88.099999999999994</v>
      </c>
      <c r="L3077" s="43">
        <f t="shared" si="5954"/>
        <v>0</v>
      </c>
      <c r="M3077" s="43">
        <f t="shared" si="5955"/>
        <v>0</v>
      </c>
      <c r="N3077" s="43">
        <f t="shared" si="5956"/>
        <v>0</v>
      </c>
      <c r="O3077" s="43">
        <f>O3078+O3084</f>
        <v>0</v>
      </c>
      <c r="P3077" s="43">
        <f>P3078+P3084</f>
        <v>-62.402999999999999</v>
      </c>
      <c r="Q3077" s="43">
        <f t="shared" si="5959"/>
        <v>0</v>
      </c>
      <c r="R3077" s="43">
        <f t="shared" si="5980"/>
        <v>0</v>
      </c>
      <c r="S3077" s="43">
        <f t="shared" si="5961"/>
        <v>0</v>
      </c>
      <c r="T3077" s="43">
        <f t="shared" si="5962"/>
        <v>0</v>
      </c>
      <c r="U3077" s="43">
        <v>0</v>
      </c>
      <c r="V3077" s="43">
        <f t="shared" si="5924"/>
        <v>491.697</v>
      </c>
      <c r="W3077" s="43">
        <f t="shared" si="5963"/>
        <v>0</v>
      </c>
      <c r="X3077" s="43">
        <f t="shared" si="5964"/>
        <v>0</v>
      </c>
      <c r="Y3077" s="43">
        <f t="shared" si="5965"/>
        <v>0</v>
      </c>
      <c r="Z3077" s="43">
        <f t="shared" si="5966"/>
        <v>0</v>
      </c>
      <c r="AA3077" s="43">
        <f t="shared" si="5967"/>
        <v>0</v>
      </c>
      <c r="AB3077" s="43">
        <f>AB3078+AB3084</f>
        <v>714.23000000000002</v>
      </c>
      <c r="AC3077" s="44">
        <f>AC3078+AC3084</f>
        <v>774.73000000000002</v>
      </c>
      <c r="AD3077" s="44">
        <f>AD3078+AD3084</f>
        <v>774.73000000000002</v>
      </c>
      <c r="AE3077" s="45">
        <f t="shared" si="5920"/>
        <v>100</v>
      </c>
      <c r="AF3077" s="43">
        <f>AF3078+AF3084</f>
        <v>777.09699999999998</v>
      </c>
      <c r="AG3077" s="43">
        <f>AG3078+AG3084</f>
        <v>0</v>
      </c>
      <c r="AH3077" s="43">
        <f>AH3078+AH3084</f>
        <v>0</v>
      </c>
      <c r="AI3077" s="43">
        <f>AI3078+AI3084</f>
        <v>0</v>
      </c>
      <c r="AJ3077" s="43">
        <f>AJ3078+AJ3084</f>
        <v>0</v>
      </c>
      <c r="AK3077" s="43">
        <f>AK3078+AK3084</f>
        <v>0</v>
      </c>
      <c r="AL3077" s="43">
        <f t="shared" si="5921"/>
        <v>777.09699999999998</v>
      </c>
      <c r="AM3077" s="43">
        <f t="shared" si="5922"/>
        <v>-285.39999999999998</v>
      </c>
      <c r="AN3077" s="2"/>
      <c r="AO3077" s="1"/>
      <c r="AP3077" s="1"/>
      <c r="AQ3077" s="1"/>
      <c r="AR3077" s="1"/>
      <c r="AS3077" s="1"/>
    </row>
    <row r="3078" ht="63">
      <c r="B3078" s="41" t="s">
        <v>855</v>
      </c>
      <c r="C3078" s="41" t="s">
        <v>107</v>
      </c>
      <c r="D3078" s="41" t="s">
        <v>155</v>
      </c>
      <c r="E3078" s="26" t="str">
        <f t="shared" si="5923"/>
        <v>0412</v>
      </c>
      <c r="F3078" s="41" t="s">
        <v>773</v>
      </c>
      <c r="G3078" s="41"/>
      <c r="H3078" s="42" t="s">
        <v>774</v>
      </c>
      <c r="I3078" s="43">
        <f t="shared" si="5977"/>
        <v>554.10000000000002</v>
      </c>
      <c r="J3078" s="43">
        <f t="shared" si="5978"/>
        <v>88.099999999999994</v>
      </c>
      <c r="K3078" s="43">
        <f t="shared" si="5979"/>
        <v>88.099999999999994</v>
      </c>
      <c r="L3078" s="43">
        <f t="shared" si="5954"/>
        <v>0</v>
      </c>
      <c r="M3078" s="43">
        <f t="shared" si="5955"/>
        <v>0</v>
      </c>
      <c r="N3078" s="43">
        <f t="shared" si="5956"/>
        <v>0</v>
      </c>
      <c r="O3078" s="43">
        <f>O3079</f>
        <v>0</v>
      </c>
      <c r="P3078" s="43">
        <f>P3079</f>
        <v>-125.27</v>
      </c>
      <c r="Q3078" s="43">
        <f t="shared" si="5959"/>
        <v>0</v>
      </c>
      <c r="R3078" s="43">
        <f t="shared" si="5980"/>
        <v>0</v>
      </c>
      <c r="S3078" s="43">
        <f t="shared" si="5961"/>
        <v>0</v>
      </c>
      <c r="T3078" s="43">
        <f t="shared" si="5962"/>
        <v>0</v>
      </c>
      <c r="U3078" s="43">
        <v>0</v>
      </c>
      <c r="V3078" s="43">
        <f t="shared" si="5924"/>
        <v>428.83000000000004</v>
      </c>
      <c r="W3078" s="43">
        <f t="shared" si="5963"/>
        <v>0</v>
      </c>
      <c r="X3078" s="43">
        <f t="shared" si="5964"/>
        <v>0</v>
      </c>
      <c r="Y3078" s="43">
        <f t="shared" si="5965"/>
        <v>0</v>
      </c>
      <c r="Z3078" s="43">
        <f t="shared" si="5966"/>
        <v>0</v>
      </c>
      <c r="AA3078" s="43">
        <f t="shared" si="5967"/>
        <v>0</v>
      </c>
      <c r="AB3078" s="43">
        <f>AB3079</f>
        <v>714.23000000000002</v>
      </c>
      <c r="AC3078" s="44">
        <f>AC3079</f>
        <v>714.23000000000002</v>
      </c>
      <c r="AD3078" s="44">
        <f>AD3079</f>
        <v>714.23000000000002</v>
      </c>
      <c r="AE3078" s="45">
        <f t="shared" si="5920"/>
        <v>100</v>
      </c>
      <c r="AF3078" s="43">
        <f>AF3079</f>
        <v>714.23000000000002</v>
      </c>
      <c r="AG3078" s="43">
        <f>AG3079</f>
        <v>0</v>
      </c>
      <c r="AH3078" s="43">
        <f>AH3079</f>
        <v>0</v>
      </c>
      <c r="AI3078" s="43">
        <f>AI3079</f>
        <v>0</v>
      </c>
      <c r="AJ3078" s="43">
        <f>AJ3079</f>
        <v>0</v>
      </c>
      <c r="AK3078" s="43">
        <f>AK3079</f>
        <v>0</v>
      </c>
      <c r="AL3078" s="43">
        <f t="shared" si="5921"/>
        <v>714.23000000000002</v>
      </c>
      <c r="AM3078" s="43">
        <f t="shared" si="5922"/>
        <v>-285.39999999999998</v>
      </c>
      <c r="AN3078" s="2"/>
      <c r="AR3078" s="1"/>
      <c r="AS3078" s="1"/>
    </row>
    <row r="3079" ht="47.25">
      <c r="B3079" s="41" t="s">
        <v>855</v>
      </c>
      <c r="C3079" s="41" t="s">
        <v>107</v>
      </c>
      <c r="D3079" s="41" t="s">
        <v>155</v>
      </c>
      <c r="E3079" s="26" t="str">
        <f t="shared" si="5923"/>
        <v>0412</v>
      </c>
      <c r="F3079" s="41" t="s">
        <v>775</v>
      </c>
      <c r="G3079" s="41"/>
      <c r="H3079" s="42" t="s">
        <v>776</v>
      </c>
      <c r="I3079" s="43">
        <f>I3080+I3082</f>
        <v>554.10000000000002</v>
      </c>
      <c r="J3079" s="43">
        <f>J3080+J3082</f>
        <v>88.099999999999994</v>
      </c>
      <c r="K3079" s="43">
        <f>K3080+K3082</f>
        <v>88.099999999999994</v>
      </c>
      <c r="L3079" s="43">
        <f>L3080+L3082</f>
        <v>0</v>
      </c>
      <c r="M3079" s="43">
        <f>M3080+M3082</f>
        <v>0</v>
      </c>
      <c r="N3079" s="43">
        <f>N3080+N3082</f>
        <v>0</v>
      </c>
      <c r="O3079" s="43">
        <f>O3080+O3082</f>
        <v>0</v>
      </c>
      <c r="P3079" s="43">
        <f>P3080+P3082</f>
        <v>-125.27</v>
      </c>
      <c r="Q3079" s="43">
        <f>Q3080+Q3082</f>
        <v>0</v>
      </c>
      <c r="R3079" s="43">
        <f>R3080+R3082</f>
        <v>0</v>
      </c>
      <c r="S3079" s="43">
        <f>S3080+S3082</f>
        <v>0</v>
      </c>
      <c r="T3079" s="43">
        <f>T3080+T3082</f>
        <v>0</v>
      </c>
      <c r="U3079" s="43">
        <v>0</v>
      </c>
      <c r="V3079" s="43">
        <f t="shared" si="5924"/>
        <v>428.83000000000004</v>
      </c>
      <c r="W3079" s="43">
        <f>W3080+W3082</f>
        <v>0</v>
      </c>
      <c r="X3079" s="43">
        <f>X3080+X3082</f>
        <v>0</v>
      </c>
      <c r="Y3079" s="43">
        <f>Y3080+Y3082</f>
        <v>0</v>
      </c>
      <c r="Z3079" s="43">
        <f>Z3080+Z3082</f>
        <v>0</v>
      </c>
      <c r="AA3079" s="43">
        <f>AA3080+AA3082</f>
        <v>0</v>
      </c>
      <c r="AB3079" s="43">
        <f>AB3080+AB3082</f>
        <v>714.23000000000002</v>
      </c>
      <c r="AC3079" s="44">
        <f>AC3080+AC3082</f>
        <v>714.23000000000002</v>
      </c>
      <c r="AD3079" s="44">
        <f>AD3080+AD3082</f>
        <v>714.23000000000002</v>
      </c>
      <c r="AE3079" s="45">
        <f t="shared" si="5920"/>
        <v>100</v>
      </c>
      <c r="AF3079" s="43">
        <f>AF3080+AF3082</f>
        <v>714.23000000000002</v>
      </c>
      <c r="AG3079" s="43">
        <f>AG3080+AG3082</f>
        <v>0</v>
      </c>
      <c r="AH3079" s="43">
        <f>AH3080+AH3082</f>
        <v>0</v>
      </c>
      <c r="AI3079" s="43">
        <f>AI3080+AI3082</f>
        <v>0</v>
      </c>
      <c r="AJ3079" s="43">
        <f>AJ3080+AJ3082</f>
        <v>0</v>
      </c>
      <c r="AK3079" s="43">
        <f>AK3080+AK3082</f>
        <v>0</v>
      </c>
      <c r="AL3079" s="43">
        <f t="shared" si="5921"/>
        <v>714.23000000000002</v>
      </c>
      <c r="AM3079" s="43">
        <f t="shared" si="5922"/>
        <v>-285.39999999999998</v>
      </c>
      <c r="AN3079" s="2"/>
      <c r="AO3079" s="1"/>
      <c r="AP3079" s="1"/>
      <c r="AQ3079" s="1"/>
      <c r="AR3079" s="1"/>
      <c r="AS3079" s="1"/>
    </row>
    <row r="3080" ht="31.5">
      <c r="B3080" s="41" t="s">
        <v>855</v>
      </c>
      <c r="C3080" s="41" t="s">
        <v>107</v>
      </c>
      <c r="D3080" s="41" t="s">
        <v>155</v>
      </c>
      <c r="E3080" s="26" t="str">
        <f t="shared" si="5923"/>
        <v>0412</v>
      </c>
      <c r="F3080" s="41" t="s">
        <v>775</v>
      </c>
      <c r="G3080" s="41" t="s">
        <v>53</v>
      </c>
      <c r="H3080" s="42" t="s">
        <v>54</v>
      </c>
      <c r="I3080" s="43">
        <f>I3081</f>
        <v>466</v>
      </c>
      <c r="J3080" s="43">
        <f>J3081</f>
        <v>0</v>
      </c>
      <c r="K3080" s="43">
        <f>K3081</f>
        <v>0</v>
      </c>
      <c r="L3080" s="43">
        <f>L3081</f>
        <v>0</v>
      </c>
      <c r="M3080" s="43">
        <f>M3081</f>
        <v>0</v>
      </c>
      <c r="N3080" s="43">
        <f>N3081</f>
        <v>0</v>
      </c>
      <c r="O3080" s="43">
        <f>O3081</f>
        <v>0</v>
      </c>
      <c r="P3080" s="43">
        <f>P3081</f>
        <v>-125.27</v>
      </c>
      <c r="Q3080" s="43">
        <f>Q3081</f>
        <v>0</v>
      </c>
      <c r="R3080" s="43">
        <f>R3081</f>
        <v>0</v>
      </c>
      <c r="S3080" s="43">
        <f>S3081</f>
        <v>0</v>
      </c>
      <c r="T3080" s="43">
        <f>T3081</f>
        <v>0</v>
      </c>
      <c r="U3080" s="43">
        <v>0</v>
      </c>
      <c r="V3080" s="43">
        <f t="shared" si="5924"/>
        <v>340.73000000000002</v>
      </c>
      <c r="W3080" s="43">
        <f>W3081</f>
        <v>0</v>
      </c>
      <c r="X3080" s="43">
        <f>X3081</f>
        <v>0</v>
      </c>
      <c r="Y3080" s="43">
        <f>Y3081</f>
        <v>0</v>
      </c>
      <c r="Z3080" s="43">
        <f>Z3081</f>
        <v>0</v>
      </c>
      <c r="AA3080" s="43">
        <f>AA3081</f>
        <v>0</v>
      </c>
      <c r="AB3080" s="43">
        <f>AB3081</f>
        <v>340.73000000000002</v>
      </c>
      <c r="AC3080" s="44">
        <f>AC3081</f>
        <v>340.73000000000002</v>
      </c>
      <c r="AD3080" s="44">
        <f>AD3081</f>
        <v>340.73000000000002</v>
      </c>
      <c r="AE3080" s="45">
        <f t="shared" si="5920"/>
        <v>100</v>
      </c>
      <c r="AF3080" s="43">
        <f>AF3081</f>
        <v>340.73000000000002</v>
      </c>
      <c r="AG3080" s="43">
        <f>AG3081</f>
        <v>0</v>
      </c>
      <c r="AH3080" s="43">
        <f>AH3081</f>
        <v>0</v>
      </c>
      <c r="AI3080" s="43">
        <f>AI3081</f>
        <v>0</v>
      </c>
      <c r="AJ3080" s="43">
        <f>AJ3081</f>
        <v>0</v>
      </c>
      <c r="AK3080" s="43">
        <f>AK3081</f>
        <v>0</v>
      </c>
      <c r="AL3080" s="43">
        <f t="shared" si="5921"/>
        <v>340.73000000000002</v>
      </c>
      <c r="AM3080" s="43">
        <f t="shared" si="5922"/>
        <v>0</v>
      </c>
      <c r="AN3080" s="2"/>
      <c r="AR3080" s="1"/>
      <c r="AS3080" s="1"/>
    </row>
    <row r="3081" ht="31.5">
      <c r="B3081" s="41" t="s">
        <v>855</v>
      </c>
      <c r="C3081" s="41" t="s">
        <v>107</v>
      </c>
      <c r="D3081" s="41" t="s">
        <v>155</v>
      </c>
      <c r="E3081" s="26" t="str">
        <f t="shared" si="5923"/>
        <v>0412</v>
      </c>
      <c r="F3081" s="41" t="s">
        <v>775</v>
      </c>
      <c r="G3081" s="41" t="s">
        <v>55</v>
      </c>
      <c r="H3081" s="42" t="s">
        <v>56</v>
      </c>
      <c r="I3081" s="43">
        <v>466</v>
      </c>
      <c r="J3081" s="43"/>
      <c r="K3081" s="43"/>
      <c r="L3081" s="43"/>
      <c r="M3081" s="43"/>
      <c r="N3081" s="43"/>
      <c r="O3081" s="43">
        <v>0</v>
      </c>
      <c r="P3081" s="43">
        <v>-125.27</v>
      </c>
      <c r="Q3081" s="43">
        <v>0</v>
      </c>
      <c r="R3081" s="43">
        <v>0</v>
      </c>
      <c r="S3081" s="43">
        <v>0</v>
      </c>
      <c r="T3081" s="43">
        <v>0</v>
      </c>
      <c r="U3081" s="43">
        <v>0</v>
      </c>
      <c r="V3081" s="43">
        <f t="shared" si="5924"/>
        <v>340.73000000000002</v>
      </c>
      <c r="W3081" s="43"/>
      <c r="X3081" s="43"/>
      <c r="Y3081" s="43"/>
      <c r="Z3081" s="43"/>
      <c r="AA3081" s="43"/>
      <c r="AB3081" s="43">
        <v>340.73000000000002</v>
      </c>
      <c r="AC3081" s="44">
        <v>340.73000000000002</v>
      </c>
      <c r="AD3081" s="44">
        <v>340.73000000000002</v>
      </c>
      <c r="AE3081" s="45">
        <f t="shared" si="5920"/>
        <v>100</v>
      </c>
      <c r="AF3081" s="43">
        <v>340.73000000000002</v>
      </c>
      <c r="AG3081" s="43">
        <v>0</v>
      </c>
      <c r="AH3081" s="43">
        <v>0</v>
      </c>
      <c r="AI3081" s="43">
        <v>0</v>
      </c>
      <c r="AJ3081" s="43">
        <v>0</v>
      </c>
      <c r="AK3081" s="43">
        <v>0</v>
      </c>
      <c r="AL3081" s="43">
        <f t="shared" si="5921"/>
        <v>340.73000000000002</v>
      </c>
      <c r="AM3081" s="43">
        <f t="shared" si="5922"/>
        <v>0</v>
      </c>
      <c r="AN3081" s="19"/>
      <c r="AO3081" s="1"/>
      <c r="AP3081" s="1"/>
      <c r="AQ3081" s="1"/>
      <c r="AR3081" s="1"/>
      <c r="AS3081" s="1"/>
    </row>
    <row r="3082">
      <c r="B3082" s="41" t="s">
        <v>855</v>
      </c>
      <c r="C3082" s="41" t="s">
        <v>107</v>
      </c>
      <c r="D3082" s="41" t="s">
        <v>155</v>
      </c>
      <c r="E3082" s="26" t="str">
        <f t="shared" si="5923"/>
        <v>0412</v>
      </c>
      <c r="F3082" s="41" t="s">
        <v>775</v>
      </c>
      <c r="G3082" s="41" t="s">
        <v>59</v>
      </c>
      <c r="H3082" s="42" t="s">
        <v>60</v>
      </c>
      <c r="I3082" s="43">
        <f>I3083</f>
        <v>88.099999999999994</v>
      </c>
      <c r="J3082" s="43">
        <f>J3083</f>
        <v>88.099999999999994</v>
      </c>
      <c r="K3082" s="43">
        <f>K3083</f>
        <v>88.099999999999994</v>
      </c>
      <c r="L3082" s="43">
        <f>L3083</f>
        <v>0</v>
      </c>
      <c r="M3082" s="43">
        <f>M3083</f>
        <v>0</v>
      </c>
      <c r="N3082" s="43">
        <f>N3083</f>
        <v>0</v>
      </c>
      <c r="O3082" s="43">
        <f>O3083</f>
        <v>0</v>
      </c>
      <c r="P3082" s="43">
        <f>P3083</f>
        <v>0</v>
      </c>
      <c r="Q3082" s="43">
        <f>Q3083</f>
        <v>0</v>
      </c>
      <c r="R3082" s="43">
        <f>R3083</f>
        <v>0</v>
      </c>
      <c r="S3082" s="43">
        <f>S3083</f>
        <v>0</v>
      </c>
      <c r="T3082" s="43">
        <f>T3083</f>
        <v>0</v>
      </c>
      <c r="U3082" s="43">
        <v>0</v>
      </c>
      <c r="V3082" s="43">
        <f t="shared" si="5924"/>
        <v>88.099999999999994</v>
      </c>
      <c r="W3082" s="43">
        <f>W3083</f>
        <v>0</v>
      </c>
      <c r="X3082" s="43">
        <f>X3083</f>
        <v>0</v>
      </c>
      <c r="Y3082" s="43">
        <f>Y3083</f>
        <v>0</v>
      </c>
      <c r="Z3082" s="43">
        <f>Z3083</f>
        <v>0</v>
      </c>
      <c r="AA3082" s="43">
        <f>AA3083</f>
        <v>0</v>
      </c>
      <c r="AB3082" s="43">
        <f>AB3083</f>
        <v>373.5</v>
      </c>
      <c r="AC3082" s="44">
        <f>AC3083</f>
        <v>373.5</v>
      </c>
      <c r="AD3082" s="44">
        <f>AD3083</f>
        <v>373.5</v>
      </c>
      <c r="AE3082" s="45">
        <f t="shared" si="5920"/>
        <v>100</v>
      </c>
      <c r="AF3082" s="43">
        <f>AF3083</f>
        <v>373.5</v>
      </c>
      <c r="AG3082" s="43">
        <f>AG3083</f>
        <v>0</v>
      </c>
      <c r="AH3082" s="43">
        <f>AH3083</f>
        <v>0</v>
      </c>
      <c r="AI3082" s="43">
        <f>AI3083</f>
        <v>0</v>
      </c>
      <c r="AJ3082" s="43">
        <f>AJ3083</f>
        <v>0</v>
      </c>
      <c r="AK3082" s="43">
        <f>AK3083</f>
        <v>0</v>
      </c>
      <c r="AL3082" s="43">
        <f t="shared" si="5921"/>
        <v>373.5</v>
      </c>
      <c r="AM3082" s="43">
        <f t="shared" si="5922"/>
        <v>-285.39999999999998</v>
      </c>
      <c r="AN3082" s="2"/>
      <c r="AO3082" s="1"/>
      <c r="AP3082" s="1"/>
      <c r="AQ3082" s="1"/>
      <c r="AR3082" s="1"/>
      <c r="AS3082" s="1"/>
    </row>
    <row r="3083">
      <c r="B3083" s="41" t="s">
        <v>855</v>
      </c>
      <c r="C3083" s="41" t="s">
        <v>107</v>
      </c>
      <c r="D3083" s="41" t="s">
        <v>155</v>
      </c>
      <c r="E3083" s="26" t="str">
        <f t="shared" si="5923"/>
        <v>0412</v>
      </c>
      <c r="F3083" s="41" t="s">
        <v>775</v>
      </c>
      <c r="G3083" s="41" t="s">
        <v>61</v>
      </c>
      <c r="H3083" s="42" t="s">
        <v>62</v>
      </c>
      <c r="I3083" s="43">
        <v>88.099999999999994</v>
      </c>
      <c r="J3083" s="43">
        <v>88.099999999999994</v>
      </c>
      <c r="K3083" s="43">
        <v>88.099999999999994</v>
      </c>
      <c r="L3083" s="43"/>
      <c r="M3083" s="43"/>
      <c r="N3083" s="43"/>
      <c r="O3083" s="43">
        <v>0</v>
      </c>
      <c r="P3083" s="43">
        <v>0</v>
      </c>
      <c r="Q3083" s="43">
        <v>0</v>
      </c>
      <c r="R3083" s="43">
        <v>0</v>
      </c>
      <c r="S3083" s="43">
        <v>0</v>
      </c>
      <c r="T3083" s="43">
        <v>0</v>
      </c>
      <c r="U3083" s="43">
        <v>0</v>
      </c>
      <c r="V3083" s="43">
        <f t="shared" si="5924"/>
        <v>88.099999999999994</v>
      </c>
      <c r="W3083" s="43"/>
      <c r="X3083" s="43"/>
      <c r="Y3083" s="43"/>
      <c r="Z3083" s="43"/>
      <c r="AA3083" s="43"/>
      <c r="AB3083" s="43">
        <v>373.5</v>
      </c>
      <c r="AC3083" s="44">
        <v>373.5</v>
      </c>
      <c r="AD3083" s="44">
        <v>373.5</v>
      </c>
      <c r="AE3083" s="45">
        <f t="shared" si="5920"/>
        <v>100</v>
      </c>
      <c r="AF3083" s="43">
        <v>373.5</v>
      </c>
      <c r="AG3083" s="43">
        <v>0</v>
      </c>
      <c r="AH3083" s="43">
        <v>0</v>
      </c>
      <c r="AI3083" s="43">
        <v>0</v>
      </c>
      <c r="AJ3083" s="43">
        <v>0</v>
      </c>
      <c r="AK3083" s="43">
        <v>0</v>
      </c>
      <c r="AL3083" s="43">
        <f t="shared" si="5921"/>
        <v>373.5</v>
      </c>
      <c r="AM3083" s="43">
        <f t="shared" si="5922"/>
        <v>-285.39999999999998</v>
      </c>
      <c r="AN3083" s="19"/>
      <c r="AO3083" s="1"/>
      <c r="AP3083" s="1"/>
      <c r="AQ3083" s="1"/>
      <c r="AR3083" s="1"/>
      <c r="AS3083" s="1"/>
    </row>
    <row r="3084">
      <c r="B3084" s="41" t="s">
        <v>855</v>
      </c>
      <c r="C3084" s="41" t="s">
        <v>107</v>
      </c>
      <c r="D3084" s="41" t="s">
        <v>155</v>
      </c>
      <c r="E3084" s="26" t="str">
        <f t="shared" si="5923"/>
        <v>0412</v>
      </c>
      <c r="F3084" s="41" t="s">
        <v>777</v>
      </c>
      <c r="G3084" s="41"/>
      <c r="H3084" s="42" t="s">
        <v>778</v>
      </c>
      <c r="I3084" s="43"/>
      <c r="J3084" s="43"/>
      <c r="K3084" s="43"/>
      <c r="L3084" s="43"/>
      <c r="M3084" s="43"/>
      <c r="N3084" s="43"/>
      <c r="O3084" s="43">
        <f t="shared" ref="O3084:O3086" si="5981">O3085</f>
        <v>0</v>
      </c>
      <c r="P3084" s="43">
        <f t="shared" ref="P3084:P3086" si="5982">P3085</f>
        <v>62.866999999999997</v>
      </c>
      <c r="Q3084" s="43"/>
      <c r="R3084" s="43"/>
      <c r="S3084" s="43"/>
      <c r="T3084" s="43"/>
      <c r="U3084" s="43"/>
      <c r="V3084" s="43">
        <f t="shared" si="5924"/>
        <v>62.866999999999997</v>
      </c>
      <c r="W3084" s="43"/>
      <c r="X3084" s="43"/>
      <c r="Y3084" s="43"/>
      <c r="Z3084" s="43"/>
      <c r="AA3084" s="43"/>
      <c r="AB3084" s="43">
        <f t="shared" ref="AB3084:AB3086" si="5983">AB3085</f>
        <v>0</v>
      </c>
      <c r="AC3084" s="44">
        <f t="shared" ref="AC3084:AC3086" si="5984">AC3085</f>
        <v>60.5</v>
      </c>
      <c r="AD3084" s="44">
        <f t="shared" ref="AD3084:AD3086" si="5985">AD3085</f>
        <v>60.5</v>
      </c>
      <c r="AE3084" s="45">
        <f t="shared" si="5920"/>
        <v>100</v>
      </c>
      <c r="AF3084" s="43">
        <f t="shared" ref="AF3084:AF3086" si="5986">AF3085</f>
        <v>62.866999999999997</v>
      </c>
      <c r="AG3084" s="43">
        <f t="shared" ref="AG3084:AG3086" si="5987">AG3085</f>
        <v>0</v>
      </c>
      <c r="AH3084" s="43">
        <f t="shared" ref="AH3084:AH3086" si="5988">AH3085</f>
        <v>0</v>
      </c>
      <c r="AI3084" s="43">
        <f t="shared" ref="AI3084:AI3086" si="5989">AI3085</f>
        <v>0</v>
      </c>
      <c r="AJ3084" s="43">
        <f t="shared" ref="AJ3084:AJ3086" si="5990">AJ3085</f>
        <v>0</v>
      </c>
      <c r="AK3084" s="43">
        <f t="shared" ref="AK3084:AK3086" si="5991">AK3085</f>
        <v>0</v>
      </c>
      <c r="AL3084" s="43">
        <f t="shared" si="5921"/>
        <v>62.866999999999997</v>
      </c>
      <c r="AM3084" s="43">
        <f t="shared" si="5922"/>
        <v>0</v>
      </c>
      <c r="AN3084" s="19"/>
      <c r="AR3084" s="1"/>
      <c r="AS3084" s="1"/>
    </row>
    <row r="3085">
      <c r="B3085" s="41" t="s">
        <v>855</v>
      </c>
      <c r="C3085" s="41" t="s">
        <v>107</v>
      </c>
      <c r="D3085" s="41" t="s">
        <v>155</v>
      </c>
      <c r="E3085" s="26" t="str">
        <f t="shared" si="5923"/>
        <v>0412</v>
      </c>
      <c r="F3085" s="41" t="s">
        <v>779</v>
      </c>
      <c r="G3085" s="41"/>
      <c r="H3085" s="42" t="s">
        <v>780</v>
      </c>
      <c r="I3085" s="43"/>
      <c r="J3085" s="43"/>
      <c r="K3085" s="43"/>
      <c r="L3085" s="43"/>
      <c r="M3085" s="43"/>
      <c r="N3085" s="43"/>
      <c r="O3085" s="43">
        <f t="shared" si="5981"/>
        <v>0</v>
      </c>
      <c r="P3085" s="43">
        <f t="shared" si="5982"/>
        <v>62.866999999999997</v>
      </c>
      <c r="Q3085" s="43"/>
      <c r="R3085" s="43"/>
      <c r="S3085" s="43"/>
      <c r="T3085" s="43"/>
      <c r="U3085" s="43"/>
      <c r="V3085" s="43">
        <f t="shared" si="5924"/>
        <v>62.866999999999997</v>
      </c>
      <c r="W3085" s="43"/>
      <c r="X3085" s="43"/>
      <c r="Y3085" s="43"/>
      <c r="Z3085" s="43"/>
      <c r="AA3085" s="43"/>
      <c r="AB3085" s="43">
        <f t="shared" si="5983"/>
        <v>0</v>
      </c>
      <c r="AC3085" s="44">
        <f t="shared" si="5984"/>
        <v>60.5</v>
      </c>
      <c r="AD3085" s="44">
        <f t="shared" si="5985"/>
        <v>60.5</v>
      </c>
      <c r="AE3085" s="45">
        <f t="shared" si="5920"/>
        <v>100</v>
      </c>
      <c r="AF3085" s="43">
        <f t="shared" si="5986"/>
        <v>62.866999999999997</v>
      </c>
      <c r="AG3085" s="43">
        <f t="shared" si="5987"/>
        <v>0</v>
      </c>
      <c r="AH3085" s="43">
        <f t="shared" si="5988"/>
        <v>0</v>
      </c>
      <c r="AI3085" s="43">
        <f t="shared" si="5989"/>
        <v>0</v>
      </c>
      <c r="AJ3085" s="43">
        <f t="shared" si="5990"/>
        <v>0</v>
      </c>
      <c r="AK3085" s="43">
        <f t="shared" si="5991"/>
        <v>0</v>
      </c>
      <c r="AL3085" s="43">
        <f t="shared" si="5921"/>
        <v>62.866999999999997</v>
      </c>
      <c r="AM3085" s="43">
        <f t="shared" si="5922"/>
        <v>0</v>
      </c>
      <c r="AN3085" s="19"/>
      <c r="AO3085" s="1"/>
      <c r="AP3085" s="1"/>
      <c r="AQ3085" s="1"/>
      <c r="AR3085" s="1"/>
      <c r="AS3085" s="1"/>
    </row>
    <row r="3086">
      <c r="B3086" s="41" t="s">
        <v>855</v>
      </c>
      <c r="C3086" s="41" t="s">
        <v>107</v>
      </c>
      <c r="D3086" s="41" t="s">
        <v>155</v>
      </c>
      <c r="E3086" s="26" t="str">
        <f t="shared" si="5923"/>
        <v>0412</v>
      </c>
      <c r="F3086" s="41" t="s">
        <v>779</v>
      </c>
      <c r="G3086" s="41" t="s">
        <v>53</v>
      </c>
      <c r="H3086" s="42" t="s">
        <v>54</v>
      </c>
      <c r="I3086" s="43"/>
      <c r="J3086" s="43"/>
      <c r="K3086" s="43"/>
      <c r="L3086" s="43"/>
      <c r="M3086" s="43"/>
      <c r="N3086" s="43"/>
      <c r="O3086" s="43">
        <f t="shared" si="5981"/>
        <v>0</v>
      </c>
      <c r="P3086" s="43">
        <f t="shared" si="5982"/>
        <v>62.866999999999997</v>
      </c>
      <c r="Q3086" s="43"/>
      <c r="R3086" s="43"/>
      <c r="S3086" s="43"/>
      <c r="T3086" s="43"/>
      <c r="U3086" s="43"/>
      <c r="V3086" s="43">
        <f t="shared" si="5924"/>
        <v>62.866999999999997</v>
      </c>
      <c r="W3086" s="43"/>
      <c r="X3086" s="43"/>
      <c r="Y3086" s="43"/>
      <c r="Z3086" s="43"/>
      <c r="AA3086" s="43"/>
      <c r="AB3086" s="43">
        <f t="shared" si="5983"/>
        <v>0</v>
      </c>
      <c r="AC3086" s="44">
        <f t="shared" si="5984"/>
        <v>60.5</v>
      </c>
      <c r="AD3086" s="44">
        <f t="shared" si="5985"/>
        <v>60.5</v>
      </c>
      <c r="AE3086" s="45">
        <f t="shared" si="5920"/>
        <v>100</v>
      </c>
      <c r="AF3086" s="43">
        <f t="shared" si="5986"/>
        <v>62.866999999999997</v>
      </c>
      <c r="AG3086" s="43">
        <f t="shared" si="5987"/>
        <v>0</v>
      </c>
      <c r="AH3086" s="43">
        <f t="shared" si="5988"/>
        <v>0</v>
      </c>
      <c r="AI3086" s="43">
        <f t="shared" si="5989"/>
        <v>0</v>
      </c>
      <c r="AJ3086" s="43">
        <f t="shared" si="5990"/>
        <v>0</v>
      </c>
      <c r="AK3086" s="43">
        <f t="shared" si="5991"/>
        <v>0</v>
      </c>
      <c r="AL3086" s="43">
        <f t="shared" si="5921"/>
        <v>62.866999999999997</v>
      </c>
      <c r="AM3086" s="43">
        <f t="shared" si="5922"/>
        <v>0</v>
      </c>
      <c r="AN3086" s="19"/>
      <c r="AO3086" s="1"/>
      <c r="AP3086" s="1"/>
      <c r="AQ3086" s="1"/>
      <c r="AR3086" s="1"/>
      <c r="AS3086" s="1"/>
    </row>
    <row r="3087">
      <c r="B3087" s="41" t="s">
        <v>855</v>
      </c>
      <c r="C3087" s="41" t="s">
        <v>107</v>
      </c>
      <c r="D3087" s="41" t="s">
        <v>155</v>
      </c>
      <c r="E3087" s="26" t="str">
        <f t="shared" si="5923"/>
        <v>0412</v>
      </c>
      <c r="F3087" s="41" t="s">
        <v>779</v>
      </c>
      <c r="G3087" s="41" t="s">
        <v>55</v>
      </c>
      <c r="H3087" s="42" t="s">
        <v>56</v>
      </c>
      <c r="I3087" s="43"/>
      <c r="J3087" s="43"/>
      <c r="K3087" s="43"/>
      <c r="L3087" s="43"/>
      <c r="M3087" s="43"/>
      <c r="N3087" s="43"/>
      <c r="O3087" s="43">
        <v>0</v>
      </c>
      <c r="P3087" s="43">
        <v>62.866999999999997</v>
      </c>
      <c r="Q3087" s="43"/>
      <c r="R3087" s="43"/>
      <c r="S3087" s="43"/>
      <c r="T3087" s="43"/>
      <c r="U3087" s="43"/>
      <c r="V3087" s="43">
        <f t="shared" si="5924"/>
        <v>62.866999999999997</v>
      </c>
      <c r="W3087" s="43"/>
      <c r="X3087" s="43"/>
      <c r="Y3087" s="43"/>
      <c r="Z3087" s="43"/>
      <c r="AA3087" s="43"/>
      <c r="AB3087" s="43">
        <v>0</v>
      </c>
      <c r="AC3087" s="44">
        <v>60.5</v>
      </c>
      <c r="AD3087" s="44">
        <v>60.5</v>
      </c>
      <c r="AE3087" s="45">
        <f t="shared" si="5920"/>
        <v>100</v>
      </c>
      <c r="AF3087" s="43">
        <v>62.866999999999997</v>
      </c>
      <c r="AG3087" s="43">
        <v>0</v>
      </c>
      <c r="AH3087" s="43">
        <v>0</v>
      </c>
      <c r="AI3087" s="43">
        <v>0</v>
      </c>
      <c r="AJ3087" s="43">
        <v>0</v>
      </c>
      <c r="AK3087" s="43">
        <v>0</v>
      </c>
      <c r="AL3087" s="43">
        <f t="shared" si="5921"/>
        <v>62.866999999999997</v>
      </c>
      <c r="AM3087" s="43">
        <f t="shared" si="5922"/>
        <v>0</v>
      </c>
      <c r="AN3087" s="19"/>
      <c r="AO3087" s="1"/>
      <c r="AP3087" s="1"/>
      <c r="AQ3087" s="1"/>
      <c r="AR3087" s="1"/>
      <c r="AS3087" s="1"/>
    </row>
    <row r="3088" s="24" customFormat="1">
      <c r="B3088" s="25" t="s">
        <v>855</v>
      </c>
      <c r="C3088" s="25" t="s">
        <v>115</v>
      </c>
      <c r="D3088" s="25"/>
      <c r="E3088" s="32" t="str">
        <f t="shared" si="5923"/>
        <v>05</v>
      </c>
      <c r="F3088" s="25"/>
      <c r="G3088" s="25"/>
      <c r="H3088" s="27" t="s">
        <v>116</v>
      </c>
      <c r="I3088" s="28">
        <f>I3096+I3162+I3089</f>
        <v>44806.599999999991</v>
      </c>
      <c r="J3088" s="28">
        <f>J3096+J3162+J3089</f>
        <v>3920.4000000000001</v>
      </c>
      <c r="K3088" s="28">
        <f>K3096+K3162+K3089</f>
        <v>3920.4000000000001</v>
      </c>
      <c r="L3088" s="28">
        <f>L3096+L3162+L3089</f>
        <v>-11079.4</v>
      </c>
      <c r="M3088" s="28">
        <f>M3096+M3162+M3089</f>
        <v>3000</v>
      </c>
      <c r="N3088" s="28">
        <f>N3096+N3162+N3089</f>
        <v>2940</v>
      </c>
      <c r="O3088" s="28">
        <f>O3096+O3162+O3089</f>
        <v>-177.11799999999999</v>
      </c>
      <c r="P3088" s="28">
        <f>P3096+P3162+P3089</f>
        <v>0</v>
      </c>
      <c r="Q3088" s="28">
        <f>Q3096+Q3162+Q3089</f>
        <v>136.5</v>
      </c>
      <c r="R3088" s="28">
        <f>R3096+R3162+R3089</f>
        <v>11060.562</v>
      </c>
      <c r="S3088" s="28">
        <f>S3096+S3162+S3089</f>
        <v>-269.02100000000002</v>
      </c>
      <c r="T3088" s="28">
        <f>T3096+T3162+T3089</f>
        <v>0</v>
      </c>
      <c r="U3088" s="28">
        <f>U3096+U3162+U3089</f>
        <v>0</v>
      </c>
      <c r="V3088" s="28">
        <f t="shared" si="5924"/>
        <v>44478.122999999985</v>
      </c>
      <c r="W3088" s="28">
        <f>W3096+W3162+W3089</f>
        <v>1200</v>
      </c>
      <c r="X3088" s="28">
        <f>X3096+X3162+X3089</f>
        <v>0</v>
      </c>
      <c r="Y3088" s="28">
        <f>Y3096+Y3162+Y3089</f>
        <v>0</v>
      </c>
      <c r="Z3088" s="28">
        <f>Z3096+Z3162+Z3089</f>
        <v>0</v>
      </c>
      <c r="AA3088" s="28">
        <f>AA3096+AA3162+AA3089</f>
        <v>0</v>
      </c>
      <c r="AB3088" s="28">
        <f>AB3096+AB3162+AB3089</f>
        <v>11398.370080000001</v>
      </c>
      <c r="AC3088" s="29">
        <f>AC3096+AC3162+AC3089</f>
        <v>24114.413110000005</v>
      </c>
      <c r="AD3088" s="29">
        <f>AD3096+AD3162+AD3089</f>
        <v>23959.25261</v>
      </c>
      <c r="AE3088" s="30">
        <f t="shared" si="5920"/>
        <v>99.356565306846875</v>
      </c>
      <c r="AF3088" s="28">
        <f>AF3096+AF3162+AF3089</f>
        <v>25251.253490000003</v>
      </c>
      <c r="AG3088" s="28">
        <f>AG3096+AG3162+AG3089</f>
        <v>-177.11799999999999</v>
      </c>
      <c r="AH3088" s="28">
        <f>AH3096+AH3162+AH3089</f>
        <v>0</v>
      </c>
      <c r="AI3088" s="28">
        <f>AI3096+AI3162+AI3089</f>
        <v>0</v>
      </c>
      <c r="AJ3088" s="28">
        <f>AJ3096+AJ3162+AJ3089</f>
        <v>0</v>
      </c>
      <c r="AK3088" s="28">
        <f>AK3096+AK3162+AK3089</f>
        <v>0</v>
      </c>
      <c r="AL3088" s="28">
        <f t="shared" si="5921"/>
        <v>25074.135490000004</v>
      </c>
      <c r="AM3088" s="28">
        <f t="shared" si="5922"/>
        <v>19403.987509999981</v>
      </c>
      <c r="AN3088" s="31"/>
      <c r="AO3088" s="24"/>
      <c r="AP3088" s="24"/>
      <c r="AQ3088" s="24"/>
      <c r="AR3088" s="24"/>
      <c r="AS3088" s="24"/>
    </row>
    <row r="3089" s="33" customFormat="1">
      <c r="B3089" s="34" t="s">
        <v>855</v>
      </c>
      <c r="C3089" s="34" t="s">
        <v>115</v>
      </c>
      <c r="D3089" s="34" t="s">
        <v>505</v>
      </c>
      <c r="E3089" s="35" t="str">
        <f t="shared" si="5923"/>
        <v>0502</v>
      </c>
      <c r="F3089" s="34"/>
      <c r="G3089" s="34"/>
      <c r="H3089" s="36" t="s">
        <v>781</v>
      </c>
      <c r="I3089" s="37">
        <f t="shared" ref="I3089:I3094" si="5992">I3090</f>
        <v>780.60000000000002</v>
      </c>
      <c r="J3089" s="37">
        <f t="shared" ref="J3089:J3094" si="5993">J3090</f>
        <v>0</v>
      </c>
      <c r="K3089" s="37">
        <f t="shared" ref="K3089:K3094" si="5994">K3090</f>
        <v>0</v>
      </c>
      <c r="L3089" s="37">
        <f t="shared" ref="L3089:L3094" si="5995">L3090</f>
        <v>0</v>
      </c>
      <c r="M3089" s="37">
        <f t="shared" ref="M3089:M3094" si="5996">M3090</f>
        <v>0</v>
      </c>
      <c r="N3089" s="37">
        <f t="shared" ref="N3089:N3094" si="5997">N3090</f>
        <v>0</v>
      </c>
      <c r="O3089" s="37">
        <f t="shared" ref="O3089:O3094" si="5998">O3090</f>
        <v>-177.11799999999999</v>
      </c>
      <c r="P3089" s="37">
        <f t="shared" ref="P3089:P3094" si="5999">P3090</f>
        <v>0</v>
      </c>
      <c r="Q3089" s="37">
        <f t="shared" ref="Q3089:Q3094" si="6000">Q3090</f>
        <v>0</v>
      </c>
      <c r="R3089" s="37">
        <f t="shared" ref="R3089:R3094" si="6001">R3090</f>
        <v>0</v>
      </c>
      <c r="S3089" s="37">
        <f t="shared" ref="S3089:S3094" si="6002">S3090</f>
        <v>0</v>
      </c>
      <c r="T3089" s="37">
        <f t="shared" ref="T3089:T3094" si="6003">T3090</f>
        <v>0</v>
      </c>
      <c r="U3089" s="37">
        <f t="shared" ref="U3089:U3094" si="6004">U3090</f>
        <v>0</v>
      </c>
      <c r="V3089" s="37">
        <f t="shared" si="5924"/>
        <v>603.48199999999997</v>
      </c>
      <c r="W3089" s="37">
        <f t="shared" ref="W3089:W3094" si="6005">W3090</f>
        <v>0</v>
      </c>
      <c r="X3089" s="37">
        <f t="shared" ref="X3089:X3094" si="6006">X3090</f>
        <v>0</v>
      </c>
      <c r="Y3089" s="37">
        <f t="shared" ref="Y3089:Y3094" si="6007">Y3090</f>
        <v>0</v>
      </c>
      <c r="Z3089" s="37">
        <f t="shared" ref="Z3089:Z3094" si="6008">Z3090</f>
        <v>-780.60000000000002</v>
      </c>
      <c r="AA3089" s="37">
        <f t="shared" ref="AA3089:AA3094" si="6009">AA3090</f>
        <v>0</v>
      </c>
      <c r="AB3089" s="37">
        <f t="shared" ref="AB3089:AB3094" si="6010">AB3090</f>
        <v>0</v>
      </c>
      <c r="AC3089" s="38">
        <f t="shared" ref="AC3089:AC3094" si="6011">AC3090</f>
        <v>290.42466999999999</v>
      </c>
      <c r="AD3089" s="38">
        <f t="shared" ref="AD3089:AD3094" si="6012">AD3090</f>
        <v>284.08026999999998</v>
      </c>
      <c r="AE3089" s="39">
        <f t="shared" si="5920"/>
        <v>97.81547483552275</v>
      </c>
      <c r="AF3089" s="37">
        <f t="shared" ref="AF3089:AF3094" si="6013">AF3090</f>
        <v>625.29267000000004</v>
      </c>
      <c r="AG3089" s="37">
        <f t="shared" ref="AG3089:AG3094" si="6014">AG3090</f>
        <v>-177.11799999999999</v>
      </c>
      <c r="AH3089" s="37">
        <f t="shared" ref="AH3089:AH3094" si="6015">AH3090</f>
        <v>0</v>
      </c>
      <c r="AI3089" s="37">
        <f t="shared" ref="AI3089:AI3094" si="6016">AI3090</f>
        <v>0</v>
      </c>
      <c r="AJ3089" s="37">
        <f t="shared" ref="AJ3089:AJ3094" si="6017">AJ3090</f>
        <v>0</v>
      </c>
      <c r="AK3089" s="37">
        <f t="shared" ref="AK3089:AK3094" si="6018">AK3090</f>
        <v>0</v>
      </c>
      <c r="AL3089" s="37">
        <f t="shared" si="5921"/>
        <v>448.17467000000005</v>
      </c>
      <c r="AM3089" s="37">
        <f t="shared" si="5922"/>
        <v>155.30732999999992</v>
      </c>
      <c r="AN3089" s="2"/>
      <c r="AO3089" s="33"/>
      <c r="AP3089" s="33"/>
      <c r="AQ3089" s="33"/>
      <c r="AR3089" s="33"/>
      <c r="AS3089" s="33"/>
    </row>
    <row r="3090" ht="31.5">
      <c r="B3090" s="41" t="s">
        <v>855</v>
      </c>
      <c r="C3090" s="41" t="s">
        <v>115</v>
      </c>
      <c r="D3090" s="41" t="s">
        <v>505</v>
      </c>
      <c r="E3090" s="26" t="str">
        <f t="shared" si="5923"/>
        <v>0502</v>
      </c>
      <c r="F3090" s="41" t="s">
        <v>763</v>
      </c>
      <c r="G3090" s="41"/>
      <c r="H3090" s="42" t="s">
        <v>764</v>
      </c>
      <c r="I3090" s="43">
        <f t="shared" si="5992"/>
        <v>780.60000000000002</v>
      </c>
      <c r="J3090" s="43">
        <f t="shared" si="5993"/>
        <v>0</v>
      </c>
      <c r="K3090" s="43">
        <f t="shared" si="5994"/>
        <v>0</v>
      </c>
      <c r="L3090" s="43">
        <f t="shared" si="5995"/>
        <v>0</v>
      </c>
      <c r="M3090" s="43">
        <f t="shared" si="5996"/>
        <v>0</v>
      </c>
      <c r="N3090" s="43">
        <f t="shared" si="5997"/>
        <v>0</v>
      </c>
      <c r="O3090" s="43">
        <f t="shared" si="5998"/>
        <v>-177.11799999999999</v>
      </c>
      <c r="P3090" s="43">
        <f t="shared" si="5999"/>
        <v>0</v>
      </c>
      <c r="Q3090" s="43">
        <f t="shared" si="6000"/>
        <v>0</v>
      </c>
      <c r="R3090" s="43">
        <f t="shared" si="6001"/>
        <v>0</v>
      </c>
      <c r="S3090" s="43">
        <f t="shared" si="6002"/>
        <v>0</v>
      </c>
      <c r="T3090" s="43">
        <f t="shared" si="6003"/>
        <v>0</v>
      </c>
      <c r="U3090" s="43">
        <f t="shared" si="6004"/>
        <v>0</v>
      </c>
      <c r="V3090" s="43">
        <f t="shared" si="5924"/>
        <v>603.48199999999997</v>
      </c>
      <c r="W3090" s="43">
        <f t="shared" si="6005"/>
        <v>0</v>
      </c>
      <c r="X3090" s="43">
        <f t="shared" si="6006"/>
        <v>0</v>
      </c>
      <c r="Y3090" s="43">
        <f t="shared" si="6007"/>
        <v>0</v>
      </c>
      <c r="Z3090" s="43">
        <f t="shared" si="6008"/>
        <v>-780.60000000000002</v>
      </c>
      <c r="AA3090" s="43">
        <f t="shared" si="6009"/>
        <v>0</v>
      </c>
      <c r="AB3090" s="43">
        <f t="shared" si="6010"/>
        <v>0</v>
      </c>
      <c r="AC3090" s="44">
        <f t="shared" si="6011"/>
        <v>290.42466999999999</v>
      </c>
      <c r="AD3090" s="44">
        <f t="shared" si="6012"/>
        <v>284.08026999999998</v>
      </c>
      <c r="AE3090" s="45">
        <f t="shared" si="5920"/>
        <v>97.81547483552275</v>
      </c>
      <c r="AF3090" s="43">
        <f t="shared" si="6013"/>
        <v>625.29267000000004</v>
      </c>
      <c r="AG3090" s="43">
        <f t="shared" si="6014"/>
        <v>-177.11799999999999</v>
      </c>
      <c r="AH3090" s="43">
        <f t="shared" si="6015"/>
        <v>0</v>
      </c>
      <c r="AI3090" s="43">
        <f t="shared" si="6016"/>
        <v>0</v>
      </c>
      <c r="AJ3090" s="43">
        <f t="shared" si="6017"/>
        <v>0</v>
      </c>
      <c r="AK3090" s="43">
        <f t="shared" si="6018"/>
        <v>0</v>
      </c>
      <c r="AL3090" s="43">
        <f t="shared" si="5921"/>
        <v>448.17467000000005</v>
      </c>
      <c r="AM3090" s="43">
        <f t="shared" si="5922"/>
        <v>155.30732999999992</v>
      </c>
      <c r="AN3090" s="2"/>
      <c r="AO3090" s="1"/>
      <c r="AP3090" s="1"/>
      <c r="AQ3090" s="1"/>
      <c r="AR3090" s="1"/>
      <c r="AS3090" s="1"/>
    </row>
    <row r="3091" ht="31.5">
      <c r="B3091" s="41" t="s">
        <v>855</v>
      </c>
      <c r="C3091" s="41" t="s">
        <v>115</v>
      </c>
      <c r="D3091" s="41" t="s">
        <v>505</v>
      </c>
      <c r="E3091" s="26" t="str">
        <f t="shared" si="5923"/>
        <v>0502</v>
      </c>
      <c r="F3091" s="41" t="s">
        <v>782</v>
      </c>
      <c r="G3091" s="41"/>
      <c r="H3091" s="42" t="s">
        <v>783</v>
      </c>
      <c r="I3091" s="43">
        <f t="shared" si="5992"/>
        <v>780.60000000000002</v>
      </c>
      <c r="J3091" s="43">
        <f t="shared" si="5993"/>
        <v>0</v>
      </c>
      <c r="K3091" s="43">
        <f t="shared" si="5994"/>
        <v>0</v>
      </c>
      <c r="L3091" s="43">
        <f t="shared" si="5995"/>
        <v>0</v>
      </c>
      <c r="M3091" s="43">
        <f t="shared" si="5996"/>
        <v>0</v>
      </c>
      <c r="N3091" s="43">
        <f t="shared" si="5997"/>
        <v>0</v>
      </c>
      <c r="O3091" s="43">
        <f t="shared" si="5998"/>
        <v>-177.11799999999999</v>
      </c>
      <c r="P3091" s="43">
        <f t="shared" si="5999"/>
        <v>0</v>
      </c>
      <c r="Q3091" s="43">
        <f t="shared" si="6000"/>
        <v>0</v>
      </c>
      <c r="R3091" s="43">
        <f t="shared" si="6001"/>
        <v>0</v>
      </c>
      <c r="S3091" s="43">
        <f t="shared" si="6002"/>
        <v>0</v>
      </c>
      <c r="T3091" s="43">
        <f t="shared" si="6003"/>
        <v>0</v>
      </c>
      <c r="U3091" s="43">
        <f t="shared" si="6004"/>
        <v>0</v>
      </c>
      <c r="V3091" s="43">
        <f t="shared" si="5924"/>
        <v>603.48199999999997</v>
      </c>
      <c r="W3091" s="43">
        <f t="shared" si="6005"/>
        <v>0</v>
      </c>
      <c r="X3091" s="43">
        <f t="shared" si="6006"/>
        <v>0</v>
      </c>
      <c r="Y3091" s="43">
        <f t="shared" si="6007"/>
        <v>0</v>
      </c>
      <c r="Z3091" s="43">
        <f t="shared" si="6008"/>
        <v>-780.60000000000002</v>
      </c>
      <c r="AA3091" s="43">
        <f t="shared" si="6009"/>
        <v>0</v>
      </c>
      <c r="AB3091" s="43">
        <f t="shared" si="6010"/>
        <v>0</v>
      </c>
      <c r="AC3091" s="44">
        <f t="shared" si="6011"/>
        <v>290.42466999999999</v>
      </c>
      <c r="AD3091" s="44">
        <f t="shared" si="6012"/>
        <v>284.08026999999998</v>
      </c>
      <c r="AE3091" s="45">
        <f t="shared" si="5920"/>
        <v>97.81547483552275</v>
      </c>
      <c r="AF3091" s="43">
        <f t="shared" si="6013"/>
        <v>625.29267000000004</v>
      </c>
      <c r="AG3091" s="43">
        <f t="shared" si="6014"/>
        <v>-177.11799999999999</v>
      </c>
      <c r="AH3091" s="43">
        <f t="shared" si="6015"/>
        <v>0</v>
      </c>
      <c r="AI3091" s="43">
        <f t="shared" si="6016"/>
        <v>0</v>
      </c>
      <c r="AJ3091" s="43">
        <f t="shared" si="6017"/>
        <v>0</v>
      </c>
      <c r="AK3091" s="43">
        <f t="shared" si="6018"/>
        <v>0</v>
      </c>
      <c r="AL3091" s="43">
        <f t="shared" si="5921"/>
        <v>448.17467000000005</v>
      </c>
      <c r="AM3091" s="43">
        <f t="shared" si="5922"/>
        <v>155.30732999999992</v>
      </c>
      <c r="AN3091" s="2"/>
      <c r="AO3091" s="1"/>
      <c r="AP3091" s="1"/>
      <c r="AQ3091" s="1"/>
      <c r="AR3091" s="1"/>
      <c r="AS3091" s="1"/>
    </row>
    <row r="3092" ht="63">
      <c r="B3092" s="41" t="s">
        <v>855</v>
      </c>
      <c r="C3092" s="41" t="s">
        <v>115</v>
      </c>
      <c r="D3092" s="41" t="s">
        <v>505</v>
      </c>
      <c r="E3092" s="26" t="str">
        <f t="shared" si="5923"/>
        <v>0502</v>
      </c>
      <c r="F3092" s="41" t="s">
        <v>784</v>
      </c>
      <c r="G3092" s="41"/>
      <c r="H3092" s="42" t="s">
        <v>785</v>
      </c>
      <c r="I3092" s="43">
        <f t="shared" si="5992"/>
        <v>780.60000000000002</v>
      </c>
      <c r="J3092" s="43">
        <f t="shared" si="5993"/>
        <v>0</v>
      </c>
      <c r="K3092" s="43">
        <f t="shared" si="5994"/>
        <v>0</v>
      </c>
      <c r="L3092" s="43">
        <f t="shared" si="5995"/>
        <v>0</v>
      </c>
      <c r="M3092" s="43">
        <f t="shared" si="5996"/>
        <v>0</v>
      </c>
      <c r="N3092" s="43">
        <f t="shared" si="5997"/>
        <v>0</v>
      </c>
      <c r="O3092" s="43">
        <f t="shared" si="5998"/>
        <v>-177.11799999999999</v>
      </c>
      <c r="P3092" s="43">
        <f t="shared" si="5999"/>
        <v>0</v>
      </c>
      <c r="Q3092" s="43">
        <f t="shared" si="6000"/>
        <v>0</v>
      </c>
      <c r="R3092" s="43">
        <f t="shared" si="6001"/>
        <v>0</v>
      </c>
      <c r="S3092" s="43">
        <f t="shared" si="6002"/>
        <v>0</v>
      </c>
      <c r="T3092" s="43">
        <f t="shared" si="6003"/>
        <v>0</v>
      </c>
      <c r="U3092" s="43">
        <f t="shared" si="6004"/>
        <v>0</v>
      </c>
      <c r="V3092" s="43">
        <f t="shared" si="5924"/>
        <v>603.48199999999997</v>
      </c>
      <c r="W3092" s="43">
        <f t="shared" si="6005"/>
        <v>0</v>
      </c>
      <c r="X3092" s="43">
        <f t="shared" si="6006"/>
        <v>0</v>
      </c>
      <c r="Y3092" s="43">
        <f t="shared" si="6007"/>
        <v>0</v>
      </c>
      <c r="Z3092" s="43">
        <f t="shared" si="6008"/>
        <v>-780.60000000000002</v>
      </c>
      <c r="AA3092" s="43">
        <f t="shared" si="6009"/>
        <v>0</v>
      </c>
      <c r="AB3092" s="43">
        <f t="shared" si="6010"/>
        <v>0</v>
      </c>
      <c r="AC3092" s="44">
        <f t="shared" si="6011"/>
        <v>290.42466999999999</v>
      </c>
      <c r="AD3092" s="44">
        <f t="shared" si="6012"/>
        <v>284.08026999999998</v>
      </c>
      <c r="AE3092" s="45">
        <f t="shared" si="5920"/>
        <v>97.81547483552275</v>
      </c>
      <c r="AF3092" s="43">
        <f t="shared" si="6013"/>
        <v>625.29267000000004</v>
      </c>
      <c r="AG3092" s="43">
        <f t="shared" si="6014"/>
        <v>-177.11799999999999</v>
      </c>
      <c r="AH3092" s="43">
        <f t="shared" si="6015"/>
        <v>0</v>
      </c>
      <c r="AI3092" s="43">
        <f t="shared" si="6016"/>
        <v>0</v>
      </c>
      <c r="AJ3092" s="43">
        <f t="shared" si="6017"/>
        <v>0</v>
      </c>
      <c r="AK3092" s="43">
        <f t="shared" si="6018"/>
        <v>0</v>
      </c>
      <c r="AL3092" s="43">
        <f t="shared" si="5921"/>
        <v>448.17467000000005</v>
      </c>
      <c r="AM3092" s="43">
        <f t="shared" si="5922"/>
        <v>155.30732999999992</v>
      </c>
      <c r="AN3092" s="2"/>
      <c r="AR3092" s="1"/>
      <c r="AS3092" s="1"/>
    </row>
    <row r="3093" ht="31.5">
      <c r="B3093" s="41" t="s">
        <v>855</v>
      </c>
      <c r="C3093" s="41" t="s">
        <v>115</v>
      </c>
      <c r="D3093" s="41" t="s">
        <v>505</v>
      </c>
      <c r="E3093" s="26" t="str">
        <f t="shared" si="5923"/>
        <v>0502</v>
      </c>
      <c r="F3093" s="41" t="s">
        <v>786</v>
      </c>
      <c r="G3093" s="41"/>
      <c r="H3093" s="42" t="s">
        <v>787</v>
      </c>
      <c r="I3093" s="43">
        <f t="shared" si="5992"/>
        <v>780.60000000000002</v>
      </c>
      <c r="J3093" s="43">
        <f t="shared" si="5993"/>
        <v>0</v>
      </c>
      <c r="K3093" s="43">
        <f t="shared" si="5994"/>
        <v>0</v>
      </c>
      <c r="L3093" s="43">
        <f t="shared" si="5995"/>
        <v>0</v>
      </c>
      <c r="M3093" s="43">
        <f t="shared" si="5996"/>
        <v>0</v>
      </c>
      <c r="N3093" s="43">
        <f t="shared" si="5997"/>
        <v>0</v>
      </c>
      <c r="O3093" s="43">
        <f t="shared" si="5998"/>
        <v>-177.11799999999999</v>
      </c>
      <c r="P3093" s="43">
        <f t="shared" si="5999"/>
        <v>0</v>
      </c>
      <c r="Q3093" s="43">
        <f t="shared" si="6000"/>
        <v>0</v>
      </c>
      <c r="R3093" s="43">
        <f t="shared" si="6001"/>
        <v>0</v>
      </c>
      <c r="S3093" s="43">
        <f t="shared" si="6002"/>
        <v>0</v>
      </c>
      <c r="T3093" s="43">
        <f t="shared" si="6003"/>
        <v>0</v>
      </c>
      <c r="U3093" s="43">
        <f t="shared" si="6004"/>
        <v>0</v>
      </c>
      <c r="V3093" s="43">
        <f t="shared" si="5924"/>
        <v>603.48199999999997</v>
      </c>
      <c r="W3093" s="43">
        <f t="shared" si="6005"/>
        <v>0</v>
      </c>
      <c r="X3093" s="43">
        <f t="shared" si="6006"/>
        <v>0</v>
      </c>
      <c r="Y3093" s="43">
        <f t="shared" si="6007"/>
        <v>0</v>
      </c>
      <c r="Z3093" s="43">
        <f t="shared" si="6008"/>
        <v>-780.60000000000002</v>
      </c>
      <c r="AA3093" s="43">
        <f t="shared" si="6009"/>
        <v>0</v>
      </c>
      <c r="AB3093" s="43">
        <f t="shared" si="6010"/>
        <v>0</v>
      </c>
      <c r="AC3093" s="44">
        <f t="shared" si="6011"/>
        <v>290.42466999999999</v>
      </c>
      <c r="AD3093" s="44">
        <f t="shared" si="6012"/>
        <v>284.08026999999998</v>
      </c>
      <c r="AE3093" s="45">
        <f t="shared" si="5920"/>
        <v>97.81547483552275</v>
      </c>
      <c r="AF3093" s="43">
        <f t="shared" si="6013"/>
        <v>625.29267000000004</v>
      </c>
      <c r="AG3093" s="43">
        <f t="shared" si="6014"/>
        <v>-177.11799999999999</v>
      </c>
      <c r="AH3093" s="43">
        <f t="shared" si="6015"/>
        <v>0</v>
      </c>
      <c r="AI3093" s="43">
        <f t="shared" si="6016"/>
        <v>0</v>
      </c>
      <c r="AJ3093" s="43">
        <f t="shared" si="6017"/>
        <v>0</v>
      </c>
      <c r="AK3093" s="43">
        <f t="shared" si="6018"/>
        <v>0</v>
      </c>
      <c r="AL3093" s="43">
        <f t="shared" si="5921"/>
        <v>448.17467000000005</v>
      </c>
      <c r="AM3093" s="43">
        <f t="shared" si="5922"/>
        <v>155.30732999999992</v>
      </c>
      <c r="AN3093" s="2"/>
      <c r="AO3093" s="1"/>
      <c r="AP3093" s="1"/>
      <c r="AQ3093" s="1"/>
      <c r="AR3093" s="1"/>
      <c r="AS3093" s="1"/>
    </row>
    <row r="3094" ht="31.5">
      <c r="B3094" s="41" t="s">
        <v>855</v>
      </c>
      <c r="C3094" s="41" t="s">
        <v>115</v>
      </c>
      <c r="D3094" s="41" t="s">
        <v>505</v>
      </c>
      <c r="E3094" s="26" t="str">
        <f t="shared" si="5923"/>
        <v>0502</v>
      </c>
      <c r="F3094" s="41" t="s">
        <v>786</v>
      </c>
      <c r="G3094" s="41" t="s">
        <v>53</v>
      </c>
      <c r="H3094" s="42" t="s">
        <v>54</v>
      </c>
      <c r="I3094" s="43">
        <f t="shared" si="5992"/>
        <v>780.60000000000002</v>
      </c>
      <c r="J3094" s="43">
        <f t="shared" si="5993"/>
        <v>0</v>
      </c>
      <c r="K3094" s="43">
        <f t="shared" si="5994"/>
        <v>0</v>
      </c>
      <c r="L3094" s="43">
        <f t="shared" si="5995"/>
        <v>0</v>
      </c>
      <c r="M3094" s="43">
        <f t="shared" si="5996"/>
        <v>0</v>
      </c>
      <c r="N3094" s="43">
        <f t="shared" si="5997"/>
        <v>0</v>
      </c>
      <c r="O3094" s="43">
        <f t="shared" si="5998"/>
        <v>-177.11799999999999</v>
      </c>
      <c r="P3094" s="43">
        <f t="shared" si="5999"/>
        <v>0</v>
      </c>
      <c r="Q3094" s="43">
        <f t="shared" si="6000"/>
        <v>0</v>
      </c>
      <c r="R3094" s="43">
        <f t="shared" si="6001"/>
        <v>0</v>
      </c>
      <c r="S3094" s="43">
        <f t="shared" si="6002"/>
        <v>0</v>
      </c>
      <c r="T3094" s="43">
        <f t="shared" si="6003"/>
        <v>0</v>
      </c>
      <c r="U3094" s="43">
        <f t="shared" si="6004"/>
        <v>0</v>
      </c>
      <c r="V3094" s="43">
        <f t="shared" si="5924"/>
        <v>603.48199999999997</v>
      </c>
      <c r="W3094" s="43">
        <f t="shared" si="6005"/>
        <v>0</v>
      </c>
      <c r="X3094" s="43">
        <f t="shared" si="6006"/>
        <v>0</v>
      </c>
      <c r="Y3094" s="43">
        <f t="shared" si="6007"/>
        <v>0</v>
      </c>
      <c r="Z3094" s="43">
        <f t="shared" si="6008"/>
        <v>-780.60000000000002</v>
      </c>
      <c r="AA3094" s="43">
        <f t="shared" si="6009"/>
        <v>0</v>
      </c>
      <c r="AB3094" s="43">
        <f t="shared" si="6010"/>
        <v>0</v>
      </c>
      <c r="AC3094" s="44">
        <f t="shared" si="6011"/>
        <v>290.42466999999999</v>
      </c>
      <c r="AD3094" s="44">
        <f t="shared" si="6012"/>
        <v>284.08026999999998</v>
      </c>
      <c r="AE3094" s="45">
        <f t="shared" si="5920"/>
        <v>97.81547483552275</v>
      </c>
      <c r="AF3094" s="43">
        <f t="shared" si="6013"/>
        <v>625.29267000000004</v>
      </c>
      <c r="AG3094" s="43">
        <f t="shared" si="6014"/>
        <v>-177.11799999999999</v>
      </c>
      <c r="AH3094" s="43">
        <f t="shared" si="6015"/>
        <v>0</v>
      </c>
      <c r="AI3094" s="43">
        <f t="shared" si="6016"/>
        <v>0</v>
      </c>
      <c r="AJ3094" s="43">
        <f t="shared" si="6017"/>
        <v>0</v>
      </c>
      <c r="AK3094" s="43">
        <f t="shared" si="6018"/>
        <v>0</v>
      </c>
      <c r="AL3094" s="43">
        <f t="shared" si="5921"/>
        <v>448.17467000000005</v>
      </c>
      <c r="AM3094" s="43">
        <f t="shared" si="5922"/>
        <v>155.30732999999992</v>
      </c>
      <c r="AN3094" s="2"/>
      <c r="AO3094" s="1"/>
      <c r="AP3094" s="1"/>
      <c r="AQ3094" s="1"/>
      <c r="AR3094" s="1"/>
      <c r="AS3094" s="1"/>
    </row>
    <row r="3095" ht="31.5">
      <c r="B3095" s="41" t="s">
        <v>855</v>
      </c>
      <c r="C3095" s="41" t="s">
        <v>115</v>
      </c>
      <c r="D3095" s="41" t="s">
        <v>505</v>
      </c>
      <c r="E3095" s="26" t="str">
        <f t="shared" si="5923"/>
        <v>0502</v>
      </c>
      <c r="F3095" s="41" t="s">
        <v>786</v>
      </c>
      <c r="G3095" s="41" t="s">
        <v>55</v>
      </c>
      <c r="H3095" s="42" t="s">
        <v>56</v>
      </c>
      <c r="I3095" s="43">
        <v>780.60000000000002</v>
      </c>
      <c r="J3095" s="43"/>
      <c r="K3095" s="43"/>
      <c r="L3095" s="43"/>
      <c r="M3095" s="43"/>
      <c r="N3095" s="43"/>
      <c r="O3095" s="43">
        <v>-177.11799999999999</v>
      </c>
      <c r="P3095" s="43">
        <v>0</v>
      </c>
      <c r="Q3095" s="43">
        <v>0</v>
      </c>
      <c r="R3095" s="43">
        <v>0</v>
      </c>
      <c r="S3095" s="43">
        <v>0</v>
      </c>
      <c r="T3095" s="43">
        <v>0</v>
      </c>
      <c r="U3095" s="43">
        <f>-780.6+780.6</f>
        <v>0</v>
      </c>
      <c r="V3095" s="43">
        <f t="shared" si="5924"/>
        <v>603.48199999999997</v>
      </c>
      <c r="W3095" s="43"/>
      <c r="X3095" s="43"/>
      <c r="Y3095" s="43"/>
      <c r="Z3095" s="43">
        <v>-780.60000000000002</v>
      </c>
      <c r="AA3095" s="43"/>
      <c r="AB3095" s="43">
        <v>0</v>
      </c>
      <c r="AC3095" s="44">
        <v>290.42466999999999</v>
      </c>
      <c r="AD3095" s="44">
        <v>284.08026999999998</v>
      </c>
      <c r="AE3095" s="45">
        <f t="shared" si="5920"/>
        <v>97.81547483552275</v>
      </c>
      <c r="AF3095" s="43">
        <v>625.29267000000004</v>
      </c>
      <c r="AG3095" s="43">
        <v>-177.11799999999999</v>
      </c>
      <c r="AH3095" s="43">
        <v>0</v>
      </c>
      <c r="AI3095" s="43">
        <v>0</v>
      </c>
      <c r="AJ3095" s="43">
        <v>0</v>
      </c>
      <c r="AK3095" s="43">
        <v>0</v>
      </c>
      <c r="AL3095" s="43">
        <f t="shared" si="5921"/>
        <v>448.17467000000005</v>
      </c>
      <c r="AM3095" s="43">
        <f t="shared" si="5922"/>
        <v>155.30732999999992</v>
      </c>
      <c r="AN3095" s="2"/>
      <c r="AO3095" s="1"/>
      <c r="AP3095" s="1"/>
      <c r="AQ3095" s="1"/>
      <c r="AR3095" s="1"/>
      <c r="AS3095" s="1"/>
    </row>
    <row r="3096" s="33" customFormat="1">
      <c r="B3096" s="34" t="s">
        <v>855</v>
      </c>
      <c r="C3096" s="34" t="s">
        <v>115</v>
      </c>
      <c r="D3096" s="34" t="s">
        <v>117</v>
      </c>
      <c r="E3096" s="35" t="str">
        <f t="shared" si="5923"/>
        <v>0503</v>
      </c>
      <c r="F3096" s="34"/>
      <c r="G3096" s="34"/>
      <c r="H3096" s="36" t="s">
        <v>118</v>
      </c>
      <c r="I3096" s="37">
        <f>I3103+I3122+I3140+I3134</f>
        <v>44025.999999999993</v>
      </c>
      <c r="J3096" s="37">
        <f>J3103+J3122+J3140+J3134</f>
        <v>3920.4000000000001</v>
      </c>
      <c r="K3096" s="37">
        <f>K3103+K3122+K3140+K3134</f>
        <v>3920.4000000000001</v>
      </c>
      <c r="L3096" s="37">
        <f>L3103+L3122+L3140+L3134</f>
        <v>-11079.4</v>
      </c>
      <c r="M3096" s="37">
        <f>M3103+M3122+M3140+M3134</f>
        <v>3000</v>
      </c>
      <c r="N3096" s="37">
        <f>N3103+N3122+N3140+N3134</f>
        <v>2940</v>
      </c>
      <c r="O3096" s="37">
        <f>O3103+O3122+O3140+O3134+O3097</f>
        <v>0</v>
      </c>
      <c r="P3096" s="37">
        <f>P3103+P3122+P3140+P3134+P3097</f>
        <v>0</v>
      </c>
      <c r="Q3096" s="37">
        <f>Q3103+Q3122+Q3140+Q3134+Q3097</f>
        <v>136.5</v>
      </c>
      <c r="R3096" s="37">
        <f>R3103+R3122+R3140+R3134+R3097</f>
        <v>11060.562</v>
      </c>
      <c r="S3096" s="37">
        <f>S3103+S3122+S3140+S3134+S3097</f>
        <v>-269.02100000000002</v>
      </c>
      <c r="T3096" s="37">
        <f>T3103+T3122+T3140+T3134</f>
        <v>0</v>
      </c>
      <c r="U3096" s="37">
        <v>0</v>
      </c>
      <c r="V3096" s="37">
        <f t="shared" si="5924"/>
        <v>43874.640999999989</v>
      </c>
      <c r="W3096" s="37">
        <f>W3103+W3122+W3140+W3134</f>
        <v>0</v>
      </c>
      <c r="X3096" s="37">
        <f>X3103+X3122+X3140+X3134</f>
        <v>0</v>
      </c>
      <c r="Y3096" s="37">
        <f>Y3103+Y3122+Y3140+Y3134</f>
        <v>0</v>
      </c>
      <c r="Z3096" s="37">
        <f>Z3103+Z3122+Z3140+Z3134</f>
        <v>0</v>
      </c>
      <c r="AA3096" s="37">
        <f>AA3103+AA3122+AA3140+AA3134</f>
        <v>0</v>
      </c>
      <c r="AB3096" s="37">
        <f>AB3103+AB3122+AB3140+AB3134+AB3097</f>
        <v>11398.370080000001</v>
      </c>
      <c r="AC3096" s="38">
        <f>AC3103+AC3122+AC3140+AC3134+AC3097</f>
        <v>23823.988440000005</v>
      </c>
      <c r="AD3096" s="38">
        <f>AD3103+AD3122+AD3140+AD3134+AD3097</f>
        <v>23675.172340000001</v>
      </c>
      <c r="AE3096" s="39">
        <f t="shared" si="5920"/>
        <v>99.375351862788236</v>
      </c>
      <c r="AF3096" s="37">
        <f>AF3103+AF3122+AF3140+AF3134+AF3097</f>
        <v>24625.960820000004</v>
      </c>
      <c r="AG3096" s="37">
        <f>AG3103+AG3122+AG3140+AG3134+AG3097</f>
        <v>0</v>
      </c>
      <c r="AH3096" s="37">
        <f>AH3103+AH3122+AH3140+AH3134+AH3097</f>
        <v>0</v>
      </c>
      <c r="AI3096" s="37">
        <f>AI3103+AI3122+AI3140+AI3134+AI3097</f>
        <v>0</v>
      </c>
      <c r="AJ3096" s="37">
        <f>AJ3103+AJ3122+AJ3140+AJ3134+AJ3097</f>
        <v>0</v>
      </c>
      <c r="AK3096" s="37">
        <f>AK3103+AK3122+AK3140+AK3134+AK3097</f>
        <v>0</v>
      </c>
      <c r="AL3096" s="37">
        <f t="shared" si="5921"/>
        <v>24625.960820000004</v>
      </c>
      <c r="AM3096" s="37">
        <f t="shared" si="5922"/>
        <v>19248.680179999985</v>
      </c>
      <c r="AN3096" s="40"/>
      <c r="AO3096" s="33"/>
      <c r="AP3096" s="33"/>
      <c r="AQ3096" s="33"/>
      <c r="AR3096" s="33"/>
      <c r="AS3096" s="33"/>
    </row>
    <row r="3097">
      <c r="B3097" s="41" t="s">
        <v>855</v>
      </c>
      <c r="C3097" s="41" t="s">
        <v>115</v>
      </c>
      <c r="D3097" s="41" t="s">
        <v>117</v>
      </c>
      <c r="E3097" s="26" t="str">
        <f t="shared" si="5923"/>
        <v>0503</v>
      </c>
      <c r="F3097" s="41" t="s">
        <v>337</v>
      </c>
      <c r="G3097" s="41"/>
      <c r="H3097" s="42" t="s">
        <v>338</v>
      </c>
      <c r="I3097" s="37"/>
      <c r="J3097" s="37"/>
      <c r="K3097" s="37"/>
      <c r="L3097" s="37"/>
      <c r="M3097" s="37"/>
      <c r="N3097" s="37"/>
      <c r="O3097" s="37">
        <f t="shared" ref="O3097:O3101" si="6019">O3098</f>
        <v>0</v>
      </c>
      <c r="P3097" s="43">
        <f t="shared" ref="P3097:P3101" si="6020">P3098</f>
        <v>0</v>
      </c>
      <c r="Q3097" s="37">
        <f t="shared" ref="Q3097:Q3103" si="6021">Q3098</f>
        <v>0</v>
      </c>
      <c r="R3097" s="37">
        <f t="shared" ref="R3097:R3103" si="6022">R3098</f>
        <v>0</v>
      </c>
      <c r="S3097" s="37">
        <f t="shared" ref="S3097:S3103" si="6023">S3098</f>
        <v>0</v>
      </c>
      <c r="T3097" s="37"/>
      <c r="U3097" s="37"/>
      <c r="V3097" s="43">
        <f t="shared" si="5924"/>
        <v>0</v>
      </c>
      <c r="W3097" s="37"/>
      <c r="X3097" s="37"/>
      <c r="Y3097" s="37"/>
      <c r="Z3097" s="37"/>
      <c r="AA3097" s="37"/>
      <c r="AB3097" s="43">
        <f t="shared" ref="AB3097:AB3101" si="6024">AB3098</f>
        <v>691.53539999999998</v>
      </c>
      <c r="AC3097" s="44">
        <f t="shared" ref="AC3097:AC3101" si="6025">AC3098</f>
        <v>691.53599999999994</v>
      </c>
      <c r="AD3097" s="44">
        <f t="shared" ref="AD3097:AD3101" si="6026">AD3098</f>
        <v>691.53539999999998</v>
      </c>
      <c r="AE3097" s="45">
        <f t="shared" si="5920"/>
        <v>99.999913236621097</v>
      </c>
      <c r="AF3097" s="43">
        <f t="shared" ref="AF3097:AF3101" si="6027">AF3098</f>
        <v>691.53599999999994</v>
      </c>
      <c r="AG3097" s="43">
        <f t="shared" ref="AG3097:AG3101" si="6028">AG3098</f>
        <v>0</v>
      </c>
      <c r="AH3097" s="43">
        <f t="shared" ref="AH3097:AH3101" si="6029">AH3098</f>
        <v>0</v>
      </c>
      <c r="AI3097" s="43">
        <f t="shared" ref="AI3097:AI3101" si="6030">AI3098</f>
        <v>0</v>
      </c>
      <c r="AJ3097" s="43">
        <f t="shared" ref="AJ3097:AJ3101" si="6031">AJ3098</f>
        <v>0</v>
      </c>
      <c r="AK3097" s="43">
        <f t="shared" ref="AK3097:AK3101" si="6032">AK3098</f>
        <v>0</v>
      </c>
      <c r="AL3097" s="43">
        <f t="shared" si="5921"/>
        <v>691.53599999999994</v>
      </c>
      <c r="AM3097" s="43">
        <f t="shared" si="5922"/>
        <v>-691.53599999999994</v>
      </c>
      <c r="AN3097" s="2"/>
      <c r="AO3097" s="1"/>
      <c r="AP3097" s="1"/>
      <c r="AQ3097" s="1"/>
      <c r="AR3097" s="1"/>
      <c r="AS3097" s="1"/>
    </row>
    <row r="3098" ht="31.5">
      <c r="B3098" s="41" t="s">
        <v>855</v>
      </c>
      <c r="C3098" s="41" t="s">
        <v>115</v>
      </c>
      <c r="D3098" s="41" t="s">
        <v>117</v>
      </c>
      <c r="E3098" s="26" t="str">
        <f t="shared" si="5923"/>
        <v>0503</v>
      </c>
      <c r="F3098" s="41" t="s">
        <v>339</v>
      </c>
      <c r="G3098" s="41"/>
      <c r="H3098" s="42" t="s">
        <v>340</v>
      </c>
      <c r="I3098" s="37"/>
      <c r="J3098" s="37"/>
      <c r="K3098" s="37"/>
      <c r="L3098" s="37"/>
      <c r="M3098" s="37"/>
      <c r="N3098" s="37"/>
      <c r="O3098" s="37">
        <f t="shared" si="6019"/>
        <v>0</v>
      </c>
      <c r="P3098" s="43">
        <f t="shared" si="6020"/>
        <v>0</v>
      </c>
      <c r="Q3098" s="37">
        <f t="shared" si="6021"/>
        <v>0</v>
      </c>
      <c r="R3098" s="37">
        <f t="shared" si="6022"/>
        <v>0</v>
      </c>
      <c r="S3098" s="37">
        <f t="shared" si="6023"/>
        <v>0</v>
      </c>
      <c r="T3098" s="37"/>
      <c r="U3098" s="37"/>
      <c r="V3098" s="43">
        <f t="shared" si="5924"/>
        <v>0</v>
      </c>
      <c r="W3098" s="37"/>
      <c r="X3098" s="37"/>
      <c r="Y3098" s="37"/>
      <c r="Z3098" s="37"/>
      <c r="AA3098" s="37"/>
      <c r="AB3098" s="43">
        <f t="shared" si="6024"/>
        <v>691.53539999999998</v>
      </c>
      <c r="AC3098" s="44">
        <f t="shared" si="6025"/>
        <v>691.53599999999994</v>
      </c>
      <c r="AD3098" s="44">
        <f t="shared" si="6026"/>
        <v>691.53539999999998</v>
      </c>
      <c r="AE3098" s="45">
        <f t="shared" si="5920"/>
        <v>99.999913236621097</v>
      </c>
      <c r="AF3098" s="43">
        <f t="shared" si="6027"/>
        <v>691.53599999999994</v>
      </c>
      <c r="AG3098" s="43">
        <f t="shared" si="6028"/>
        <v>0</v>
      </c>
      <c r="AH3098" s="43">
        <f t="shared" si="6029"/>
        <v>0</v>
      </c>
      <c r="AI3098" s="43">
        <f t="shared" si="6030"/>
        <v>0</v>
      </c>
      <c r="AJ3098" s="43">
        <f t="shared" si="6031"/>
        <v>0</v>
      </c>
      <c r="AK3098" s="43">
        <f t="shared" si="6032"/>
        <v>0</v>
      </c>
      <c r="AL3098" s="43">
        <f t="shared" si="5921"/>
        <v>691.53599999999994</v>
      </c>
      <c r="AM3098" s="43">
        <f t="shared" si="5922"/>
        <v>-691.53599999999994</v>
      </c>
      <c r="AN3098" s="2"/>
      <c r="AO3098" s="1"/>
      <c r="AP3098" s="1"/>
      <c r="AQ3098" s="1"/>
      <c r="AR3098" s="1"/>
      <c r="AS3098" s="1"/>
    </row>
    <row r="3099" ht="63">
      <c r="B3099" s="41" t="s">
        <v>855</v>
      </c>
      <c r="C3099" s="41" t="s">
        <v>115</v>
      </c>
      <c r="D3099" s="41" t="s">
        <v>117</v>
      </c>
      <c r="E3099" s="26" t="str">
        <f t="shared" si="5923"/>
        <v>0503</v>
      </c>
      <c r="F3099" s="41" t="s">
        <v>341</v>
      </c>
      <c r="G3099" s="41"/>
      <c r="H3099" s="42" t="s">
        <v>342</v>
      </c>
      <c r="I3099" s="37"/>
      <c r="J3099" s="37"/>
      <c r="K3099" s="37"/>
      <c r="L3099" s="37"/>
      <c r="M3099" s="37"/>
      <c r="N3099" s="37"/>
      <c r="O3099" s="37">
        <f t="shared" si="6019"/>
        <v>0</v>
      </c>
      <c r="P3099" s="43">
        <f t="shared" si="6020"/>
        <v>0</v>
      </c>
      <c r="Q3099" s="37">
        <f t="shared" si="6021"/>
        <v>0</v>
      </c>
      <c r="R3099" s="37">
        <f t="shared" si="6022"/>
        <v>0</v>
      </c>
      <c r="S3099" s="37">
        <f t="shared" si="6023"/>
        <v>0</v>
      </c>
      <c r="T3099" s="37"/>
      <c r="U3099" s="37"/>
      <c r="V3099" s="43">
        <f t="shared" si="5924"/>
        <v>0</v>
      </c>
      <c r="W3099" s="37"/>
      <c r="X3099" s="37"/>
      <c r="Y3099" s="37"/>
      <c r="Z3099" s="37"/>
      <c r="AA3099" s="37"/>
      <c r="AB3099" s="43">
        <f t="shared" si="6024"/>
        <v>691.53539999999998</v>
      </c>
      <c r="AC3099" s="44">
        <f t="shared" si="6025"/>
        <v>691.53599999999994</v>
      </c>
      <c r="AD3099" s="44">
        <f t="shared" si="6026"/>
        <v>691.53539999999998</v>
      </c>
      <c r="AE3099" s="45">
        <f t="shared" si="5920"/>
        <v>99.999913236621097</v>
      </c>
      <c r="AF3099" s="43">
        <f t="shared" si="6027"/>
        <v>691.53599999999994</v>
      </c>
      <c r="AG3099" s="43">
        <f t="shared" si="6028"/>
        <v>0</v>
      </c>
      <c r="AH3099" s="43">
        <f t="shared" si="6029"/>
        <v>0</v>
      </c>
      <c r="AI3099" s="43">
        <f t="shared" si="6030"/>
        <v>0</v>
      </c>
      <c r="AJ3099" s="43">
        <f t="shared" si="6031"/>
        <v>0</v>
      </c>
      <c r="AK3099" s="43">
        <f t="shared" si="6032"/>
        <v>0</v>
      </c>
      <c r="AL3099" s="43">
        <f t="shared" si="5921"/>
        <v>691.53599999999994</v>
      </c>
      <c r="AM3099" s="43">
        <f t="shared" si="5922"/>
        <v>-691.53599999999994</v>
      </c>
      <c r="AN3099" s="2"/>
      <c r="AR3099" s="1"/>
      <c r="AS3099" s="1"/>
    </row>
    <row r="3100" ht="31.5">
      <c r="B3100" s="41" t="s">
        <v>855</v>
      </c>
      <c r="C3100" s="41" t="s">
        <v>115</v>
      </c>
      <c r="D3100" s="41" t="s">
        <v>117</v>
      </c>
      <c r="E3100" s="26" t="str">
        <f t="shared" si="5923"/>
        <v>0503</v>
      </c>
      <c r="F3100" s="41" t="s">
        <v>684</v>
      </c>
      <c r="G3100" s="41"/>
      <c r="H3100" s="42" t="s">
        <v>685</v>
      </c>
      <c r="I3100" s="37"/>
      <c r="J3100" s="37"/>
      <c r="K3100" s="37"/>
      <c r="L3100" s="37"/>
      <c r="M3100" s="37"/>
      <c r="N3100" s="37"/>
      <c r="O3100" s="37">
        <f t="shared" si="6019"/>
        <v>0</v>
      </c>
      <c r="P3100" s="43">
        <f t="shared" si="6020"/>
        <v>0</v>
      </c>
      <c r="Q3100" s="37">
        <f t="shared" si="6021"/>
        <v>0</v>
      </c>
      <c r="R3100" s="37">
        <f t="shared" si="6022"/>
        <v>0</v>
      </c>
      <c r="S3100" s="37">
        <f t="shared" si="6023"/>
        <v>0</v>
      </c>
      <c r="T3100" s="37"/>
      <c r="U3100" s="37"/>
      <c r="V3100" s="43">
        <f t="shared" si="5924"/>
        <v>0</v>
      </c>
      <c r="W3100" s="37"/>
      <c r="X3100" s="37"/>
      <c r="Y3100" s="37"/>
      <c r="Z3100" s="37"/>
      <c r="AA3100" s="37"/>
      <c r="AB3100" s="43">
        <f t="shared" si="6024"/>
        <v>691.53539999999998</v>
      </c>
      <c r="AC3100" s="44">
        <f t="shared" si="6025"/>
        <v>691.53599999999994</v>
      </c>
      <c r="AD3100" s="44">
        <f t="shared" si="6026"/>
        <v>691.53539999999998</v>
      </c>
      <c r="AE3100" s="45">
        <f t="shared" si="5920"/>
        <v>99.999913236621097</v>
      </c>
      <c r="AF3100" s="43">
        <f t="shared" si="6027"/>
        <v>691.53599999999994</v>
      </c>
      <c r="AG3100" s="43">
        <f t="shared" si="6028"/>
        <v>0</v>
      </c>
      <c r="AH3100" s="43">
        <f t="shared" si="6029"/>
        <v>0</v>
      </c>
      <c r="AI3100" s="43">
        <f t="shared" si="6030"/>
        <v>0</v>
      </c>
      <c r="AJ3100" s="43">
        <f t="shared" si="6031"/>
        <v>0</v>
      </c>
      <c r="AK3100" s="43">
        <f t="shared" si="6032"/>
        <v>0</v>
      </c>
      <c r="AL3100" s="43">
        <f t="shared" si="5921"/>
        <v>691.53599999999994</v>
      </c>
      <c r="AM3100" s="43">
        <f t="shared" si="5922"/>
        <v>-691.53599999999994</v>
      </c>
      <c r="AN3100" s="2"/>
      <c r="AO3100" s="1"/>
      <c r="AP3100" s="1"/>
      <c r="AQ3100" s="1"/>
      <c r="AR3100" s="1"/>
      <c r="AS3100" s="1"/>
    </row>
    <row r="3101" ht="31.5">
      <c r="B3101" s="41" t="s">
        <v>855</v>
      </c>
      <c r="C3101" s="41" t="s">
        <v>115</v>
      </c>
      <c r="D3101" s="41" t="s">
        <v>117</v>
      </c>
      <c r="E3101" s="26" t="str">
        <f t="shared" si="5923"/>
        <v>0503</v>
      </c>
      <c r="F3101" s="41" t="s">
        <v>684</v>
      </c>
      <c r="G3101" s="41" t="s">
        <v>53</v>
      </c>
      <c r="H3101" s="42" t="s">
        <v>54</v>
      </c>
      <c r="I3101" s="37"/>
      <c r="J3101" s="37"/>
      <c r="K3101" s="37"/>
      <c r="L3101" s="37"/>
      <c r="M3101" s="37"/>
      <c r="N3101" s="37"/>
      <c r="O3101" s="37">
        <f t="shared" si="6019"/>
        <v>0</v>
      </c>
      <c r="P3101" s="43">
        <f t="shared" si="6020"/>
        <v>0</v>
      </c>
      <c r="Q3101" s="37">
        <f t="shared" si="6021"/>
        <v>0</v>
      </c>
      <c r="R3101" s="37">
        <f t="shared" si="6022"/>
        <v>0</v>
      </c>
      <c r="S3101" s="37">
        <f t="shared" si="6023"/>
        <v>0</v>
      </c>
      <c r="T3101" s="37"/>
      <c r="U3101" s="37"/>
      <c r="V3101" s="43">
        <f t="shared" si="5924"/>
        <v>0</v>
      </c>
      <c r="W3101" s="37"/>
      <c r="X3101" s="37"/>
      <c r="Y3101" s="37"/>
      <c r="Z3101" s="37"/>
      <c r="AA3101" s="37"/>
      <c r="AB3101" s="43">
        <f t="shared" si="6024"/>
        <v>691.53539999999998</v>
      </c>
      <c r="AC3101" s="44">
        <f t="shared" si="6025"/>
        <v>691.53599999999994</v>
      </c>
      <c r="AD3101" s="44">
        <f t="shared" si="6026"/>
        <v>691.53539999999998</v>
      </c>
      <c r="AE3101" s="45">
        <f t="shared" si="5920"/>
        <v>99.999913236621097</v>
      </c>
      <c r="AF3101" s="43">
        <f t="shared" si="6027"/>
        <v>691.53599999999994</v>
      </c>
      <c r="AG3101" s="43">
        <f t="shared" si="6028"/>
        <v>0</v>
      </c>
      <c r="AH3101" s="43">
        <f t="shared" si="6029"/>
        <v>0</v>
      </c>
      <c r="AI3101" s="43">
        <f t="shared" si="6030"/>
        <v>0</v>
      </c>
      <c r="AJ3101" s="43">
        <f t="shared" si="6031"/>
        <v>0</v>
      </c>
      <c r="AK3101" s="43">
        <f t="shared" si="6032"/>
        <v>0</v>
      </c>
      <c r="AL3101" s="43">
        <f t="shared" si="5921"/>
        <v>691.53599999999994</v>
      </c>
      <c r="AM3101" s="43">
        <f t="shared" si="5922"/>
        <v>-691.53599999999994</v>
      </c>
      <c r="AN3101" s="2"/>
      <c r="AO3101" s="1"/>
      <c r="AP3101" s="1"/>
      <c r="AQ3101" s="1"/>
      <c r="AR3101" s="1"/>
      <c r="AS3101" s="1"/>
    </row>
    <row r="3102" ht="31.5">
      <c r="B3102" s="41" t="s">
        <v>855</v>
      </c>
      <c r="C3102" s="41" t="s">
        <v>115</v>
      </c>
      <c r="D3102" s="41" t="s">
        <v>117</v>
      </c>
      <c r="E3102" s="26" t="str">
        <f t="shared" si="5923"/>
        <v>0503</v>
      </c>
      <c r="F3102" s="41" t="s">
        <v>684</v>
      </c>
      <c r="G3102" s="41" t="s">
        <v>55</v>
      </c>
      <c r="H3102" s="42" t="s">
        <v>56</v>
      </c>
      <c r="I3102" s="37"/>
      <c r="J3102" s="37"/>
      <c r="K3102" s="37"/>
      <c r="L3102" s="37"/>
      <c r="M3102" s="37"/>
      <c r="N3102" s="37"/>
      <c r="O3102" s="37">
        <v>0</v>
      </c>
      <c r="P3102" s="43">
        <v>0</v>
      </c>
      <c r="Q3102" s="37">
        <v>0</v>
      </c>
      <c r="R3102" s="37">
        <v>0</v>
      </c>
      <c r="S3102" s="37">
        <v>0</v>
      </c>
      <c r="T3102" s="37"/>
      <c r="U3102" s="37"/>
      <c r="V3102" s="43">
        <f t="shared" si="5924"/>
        <v>0</v>
      </c>
      <c r="W3102" s="37"/>
      <c r="X3102" s="37"/>
      <c r="Y3102" s="37"/>
      <c r="Z3102" s="37"/>
      <c r="AA3102" s="37"/>
      <c r="AB3102" s="43">
        <v>691.53539999999998</v>
      </c>
      <c r="AC3102" s="44">
        <v>691.53599999999994</v>
      </c>
      <c r="AD3102" s="44">
        <v>691.53539999999998</v>
      </c>
      <c r="AE3102" s="45">
        <f t="shared" si="5920"/>
        <v>99.999913236621097</v>
      </c>
      <c r="AF3102" s="43">
        <v>691.53599999999994</v>
      </c>
      <c r="AG3102" s="43">
        <v>0</v>
      </c>
      <c r="AH3102" s="43">
        <v>0</v>
      </c>
      <c r="AI3102" s="43">
        <v>0</v>
      </c>
      <c r="AJ3102" s="43">
        <v>0</v>
      </c>
      <c r="AK3102" s="43">
        <v>0</v>
      </c>
      <c r="AL3102" s="43">
        <f t="shared" si="5921"/>
        <v>691.53599999999994</v>
      </c>
      <c r="AM3102" s="43">
        <f t="shared" si="5922"/>
        <v>-691.53599999999994</v>
      </c>
      <c r="AN3102" s="2"/>
      <c r="AO3102" s="1"/>
      <c r="AP3102" s="1"/>
      <c r="AQ3102" s="1"/>
      <c r="AR3102" s="1"/>
      <c r="AS3102" s="1"/>
    </row>
    <row r="3103" ht="31.5">
      <c r="B3103" s="41" t="s">
        <v>855</v>
      </c>
      <c r="C3103" s="41" t="s">
        <v>115</v>
      </c>
      <c r="D3103" s="41" t="s">
        <v>117</v>
      </c>
      <c r="E3103" s="26" t="str">
        <f t="shared" si="5923"/>
        <v>0503</v>
      </c>
      <c r="F3103" s="41" t="s">
        <v>119</v>
      </c>
      <c r="G3103" s="41"/>
      <c r="H3103" s="42" t="s">
        <v>120</v>
      </c>
      <c r="I3103" s="43">
        <f>I3104</f>
        <v>0</v>
      </c>
      <c r="J3103" s="43">
        <f>J3104</f>
        <v>0</v>
      </c>
      <c r="K3103" s="43">
        <f>K3104</f>
        <v>0</v>
      </c>
      <c r="L3103" s="43">
        <f>L3104</f>
        <v>0</v>
      </c>
      <c r="M3103" s="43">
        <f>M3104</f>
        <v>0</v>
      </c>
      <c r="N3103" s="43">
        <f>N3104</f>
        <v>0</v>
      </c>
      <c r="O3103" s="43">
        <f>O3104+O3117</f>
        <v>0</v>
      </c>
      <c r="P3103" s="43">
        <f>P3104+P3117</f>
        <v>0</v>
      </c>
      <c r="Q3103" s="43">
        <f t="shared" si="6021"/>
        <v>0</v>
      </c>
      <c r="R3103" s="43">
        <f t="shared" si="6022"/>
        <v>0</v>
      </c>
      <c r="S3103" s="43">
        <f t="shared" si="6023"/>
        <v>0</v>
      </c>
      <c r="T3103" s="43">
        <f>T3104</f>
        <v>0</v>
      </c>
      <c r="U3103" s="43">
        <v>0</v>
      </c>
      <c r="V3103" s="43">
        <f t="shared" si="5924"/>
        <v>0</v>
      </c>
      <c r="W3103" s="43">
        <f>W3104</f>
        <v>0</v>
      </c>
      <c r="X3103" s="43">
        <f>X3104</f>
        <v>0</v>
      </c>
      <c r="Y3103" s="43">
        <f>Y3104</f>
        <v>0</v>
      </c>
      <c r="Z3103" s="43">
        <f>Z3104</f>
        <v>0</v>
      </c>
      <c r="AA3103" s="43">
        <f>AA3104</f>
        <v>0</v>
      </c>
      <c r="AB3103" s="43">
        <f>AB3104+AB3117</f>
        <v>0</v>
      </c>
      <c r="AC3103" s="44">
        <f>AC3104+AC3117</f>
        <v>3000</v>
      </c>
      <c r="AD3103" s="44">
        <f>AD3104+AD3117</f>
        <v>2999.9960000000001</v>
      </c>
      <c r="AE3103" s="45">
        <f t="shared" si="5920"/>
        <v>99.999866666666676</v>
      </c>
      <c r="AF3103" s="43">
        <f>AF3104+AF3117</f>
        <v>3000</v>
      </c>
      <c r="AG3103" s="43">
        <f>AG3104+AG3117</f>
        <v>0</v>
      </c>
      <c r="AH3103" s="43">
        <f>AH3104+AH3117</f>
        <v>0</v>
      </c>
      <c r="AI3103" s="43">
        <f>AI3104+AI3117</f>
        <v>0</v>
      </c>
      <c r="AJ3103" s="43">
        <f>AJ3104+AJ3117</f>
        <v>0</v>
      </c>
      <c r="AK3103" s="43">
        <f>AK3104+AK3117</f>
        <v>0</v>
      </c>
      <c r="AL3103" s="43">
        <f t="shared" si="5921"/>
        <v>3000</v>
      </c>
      <c r="AM3103" s="43">
        <f t="shared" si="5922"/>
        <v>-3000</v>
      </c>
      <c r="AN3103" s="19"/>
      <c r="AO3103" s="1"/>
      <c r="AP3103" s="1"/>
      <c r="AQ3103" s="1"/>
      <c r="AR3103" s="1"/>
      <c r="AS3103" s="1"/>
    </row>
    <row r="3104" ht="47.25" hidden="1">
      <c r="B3104" s="41" t="s">
        <v>855</v>
      </c>
      <c r="C3104" s="41" t="s">
        <v>115</v>
      </c>
      <c r="D3104" s="41" t="s">
        <v>117</v>
      </c>
      <c r="E3104" s="26" t="str">
        <f t="shared" si="5923"/>
        <v>0503</v>
      </c>
      <c r="F3104" s="41" t="s">
        <v>128</v>
      </c>
      <c r="G3104" s="41"/>
      <c r="H3104" s="42" t="s">
        <v>129</v>
      </c>
      <c r="I3104" s="43">
        <f>I3105+I3109+I3113</f>
        <v>0</v>
      </c>
      <c r="J3104" s="43">
        <f>J3105+J3109+J3113</f>
        <v>0</v>
      </c>
      <c r="K3104" s="43">
        <f>K3105+K3109+K3113</f>
        <v>0</v>
      </c>
      <c r="L3104" s="43">
        <f>L3105+L3109+L3113</f>
        <v>0</v>
      </c>
      <c r="M3104" s="43">
        <f>M3105+M3109+M3113</f>
        <v>0</v>
      </c>
      <c r="N3104" s="43">
        <f>N3105+N3109+N3113</f>
        <v>0</v>
      </c>
      <c r="O3104" s="43">
        <f>O3105+O3109+O3113</f>
        <v>0</v>
      </c>
      <c r="P3104" s="43">
        <f>P3105+P3109+P3113</f>
        <v>0</v>
      </c>
      <c r="Q3104" s="43">
        <f>Q3105+Q3109+Q3113</f>
        <v>0</v>
      </c>
      <c r="R3104" s="43">
        <f>R3105+R3109+R3113</f>
        <v>0</v>
      </c>
      <c r="S3104" s="43">
        <f>S3105+S3109+S3113</f>
        <v>0</v>
      </c>
      <c r="T3104" s="43">
        <f>T3105+T3109+T3113</f>
        <v>0</v>
      </c>
      <c r="U3104" s="43">
        <v>0</v>
      </c>
      <c r="V3104" s="43">
        <f t="shared" si="5924"/>
        <v>0</v>
      </c>
      <c r="W3104" s="43">
        <f>W3105+W3109+W3113</f>
        <v>0</v>
      </c>
      <c r="X3104" s="43">
        <f>X3105+X3109+X3113</f>
        <v>0</v>
      </c>
      <c r="Y3104" s="43">
        <f>Y3105+Y3109+Y3113</f>
        <v>0</v>
      </c>
      <c r="Z3104" s="43">
        <f>Z3105+Z3109+Z3113</f>
        <v>0</v>
      </c>
      <c r="AA3104" s="43">
        <f>AA3105+AA3109+AA3113</f>
        <v>0</v>
      </c>
      <c r="AB3104" s="43">
        <f>AB3105+AB3109+AB3113</f>
        <v>0</v>
      </c>
      <c r="AC3104" s="44">
        <f>AC3105+AC3109+AC3113</f>
        <v>0</v>
      </c>
      <c r="AD3104" s="44">
        <f>AD3105+AD3109+AD3113</f>
        <v>0</v>
      </c>
      <c r="AE3104" s="45" t="e">
        <f t="shared" si="5920"/>
        <v>#DIV/0!</v>
      </c>
      <c r="AF3104" s="46">
        <f>AF3105+AF3109+AF3113</f>
        <v>0</v>
      </c>
      <c r="AG3104" s="46">
        <f>AG3105+AG3109+AG3113</f>
        <v>0</v>
      </c>
      <c r="AH3104" s="47">
        <f>AH3105+AH3109+AH3113</f>
        <v>0</v>
      </c>
      <c r="AI3104" s="47">
        <f>AI3105+AI3109+AI3113</f>
        <v>0</v>
      </c>
      <c r="AJ3104" s="47">
        <f>AJ3105+AJ3109+AJ3113</f>
        <v>0</v>
      </c>
      <c r="AK3104" s="47">
        <f>AK3105+AK3109+AK3113</f>
        <v>0</v>
      </c>
      <c r="AL3104" s="47">
        <f t="shared" si="5921"/>
        <v>0</v>
      </c>
      <c r="AM3104" s="47">
        <f t="shared" si="5922"/>
        <v>0</v>
      </c>
      <c r="AN3104" s="48" t="s">
        <v>36</v>
      </c>
      <c r="AO3104" s="1"/>
      <c r="AP3104" s="1"/>
      <c r="AQ3104" s="1"/>
      <c r="AR3104" s="1"/>
      <c r="AS3104" s="1"/>
    </row>
    <row r="3105" ht="31.5" hidden="1">
      <c r="B3105" s="41" t="s">
        <v>855</v>
      </c>
      <c r="C3105" s="41" t="s">
        <v>115</v>
      </c>
      <c r="D3105" s="41" t="s">
        <v>117</v>
      </c>
      <c r="E3105" s="26" t="str">
        <f t="shared" si="5923"/>
        <v>0503</v>
      </c>
      <c r="F3105" s="41" t="s">
        <v>788</v>
      </c>
      <c r="G3105" s="41"/>
      <c r="H3105" s="42" t="s">
        <v>789</v>
      </c>
      <c r="I3105" s="43">
        <f t="shared" ref="I3105:I3122" si="6033">I3106</f>
        <v>0</v>
      </c>
      <c r="J3105" s="43">
        <f t="shared" ref="J3105:J3122" si="6034">J3106</f>
        <v>0</v>
      </c>
      <c r="K3105" s="43">
        <f t="shared" ref="K3105:K3122" si="6035">K3106</f>
        <v>0</v>
      </c>
      <c r="L3105" s="43">
        <f t="shared" ref="L3105:L3122" si="6036">L3106</f>
        <v>0</v>
      </c>
      <c r="M3105" s="43">
        <f t="shared" ref="M3105:M3122" si="6037">M3106</f>
        <v>0</v>
      </c>
      <c r="N3105" s="43">
        <f t="shared" ref="N3105:N3122" si="6038">N3106</f>
        <v>0</v>
      </c>
      <c r="O3105" s="43">
        <f t="shared" ref="O3105:O3122" si="6039">O3106</f>
        <v>0</v>
      </c>
      <c r="P3105" s="43">
        <f t="shared" ref="P3105:P3122" si="6040">P3106</f>
        <v>0</v>
      </c>
      <c r="Q3105" s="43">
        <f t="shared" ref="Q3105:Q3122" si="6041">Q3106</f>
        <v>0</v>
      </c>
      <c r="R3105" s="43">
        <f t="shared" ref="R3105:R3122" si="6042">R3106</f>
        <v>0</v>
      </c>
      <c r="S3105" s="43">
        <f t="shared" ref="S3105:S3122" si="6043">S3106</f>
        <v>0</v>
      </c>
      <c r="T3105" s="43">
        <f t="shared" ref="T3105:T3122" si="6044">T3106</f>
        <v>0</v>
      </c>
      <c r="U3105" s="43">
        <v>0</v>
      </c>
      <c r="V3105" s="43">
        <f t="shared" si="5924"/>
        <v>0</v>
      </c>
      <c r="W3105" s="43">
        <f t="shared" ref="W3105:W3122" si="6045">W3106</f>
        <v>0</v>
      </c>
      <c r="X3105" s="43">
        <f t="shared" ref="X3105:X3122" si="6046">X3106</f>
        <v>0</v>
      </c>
      <c r="Y3105" s="43">
        <f t="shared" ref="Y3105:Y3122" si="6047">Y3106</f>
        <v>0</v>
      </c>
      <c r="Z3105" s="43">
        <f t="shared" ref="Z3105:Z3122" si="6048">Z3106</f>
        <v>0</v>
      </c>
      <c r="AA3105" s="43">
        <f t="shared" ref="AA3105:AA3122" si="6049">AA3106</f>
        <v>0</v>
      </c>
      <c r="AB3105" s="43">
        <f t="shared" ref="AB3105:AB3122" si="6050">AB3106</f>
        <v>0</v>
      </c>
      <c r="AC3105" s="44">
        <f t="shared" ref="AC3105:AC3122" si="6051">AC3106</f>
        <v>0</v>
      </c>
      <c r="AD3105" s="44">
        <f t="shared" ref="AD3105:AD3122" si="6052">AD3106</f>
        <v>0</v>
      </c>
      <c r="AE3105" s="45" t="e">
        <f t="shared" si="5920"/>
        <v>#DIV/0!</v>
      </c>
      <c r="AF3105" s="46">
        <f t="shared" ref="AF3105:AF3122" si="6053">AF3106</f>
        <v>0</v>
      </c>
      <c r="AG3105" s="46">
        <f t="shared" ref="AG3105:AG3122" si="6054">AG3106</f>
        <v>0</v>
      </c>
      <c r="AH3105" s="47">
        <f t="shared" ref="AH3105:AH3122" si="6055">AH3106</f>
        <v>0</v>
      </c>
      <c r="AI3105" s="47">
        <f t="shared" ref="AI3105:AI3122" si="6056">AI3106</f>
        <v>0</v>
      </c>
      <c r="AJ3105" s="47">
        <f t="shared" ref="AJ3105:AJ3122" si="6057">AJ3106</f>
        <v>0</v>
      </c>
      <c r="AK3105" s="47">
        <f t="shared" ref="AK3105:AK3122" si="6058">AK3106</f>
        <v>0</v>
      </c>
      <c r="AL3105" s="47">
        <f t="shared" si="5921"/>
        <v>0</v>
      </c>
      <c r="AM3105" s="47">
        <f t="shared" si="5922"/>
        <v>0</v>
      </c>
      <c r="AN3105" s="48" t="s">
        <v>36</v>
      </c>
      <c r="AR3105" s="1"/>
      <c r="AS3105" s="1"/>
    </row>
    <row r="3106" ht="31.5" hidden="1">
      <c r="B3106" s="41" t="s">
        <v>855</v>
      </c>
      <c r="C3106" s="41" t="s">
        <v>115</v>
      </c>
      <c r="D3106" s="41" t="s">
        <v>117</v>
      </c>
      <c r="E3106" s="26" t="str">
        <f t="shared" si="5923"/>
        <v>0503</v>
      </c>
      <c r="F3106" s="41" t="s">
        <v>790</v>
      </c>
      <c r="G3106" s="41"/>
      <c r="H3106" s="42" t="s">
        <v>791</v>
      </c>
      <c r="I3106" s="43">
        <f t="shared" si="6033"/>
        <v>0</v>
      </c>
      <c r="J3106" s="43">
        <f t="shared" si="6034"/>
        <v>0</v>
      </c>
      <c r="K3106" s="43">
        <f t="shared" si="6035"/>
        <v>0</v>
      </c>
      <c r="L3106" s="43">
        <f t="shared" si="6036"/>
        <v>0</v>
      </c>
      <c r="M3106" s="43">
        <f t="shared" si="6037"/>
        <v>0</v>
      </c>
      <c r="N3106" s="43">
        <f t="shared" si="6038"/>
        <v>0</v>
      </c>
      <c r="O3106" s="43">
        <f t="shared" si="6039"/>
        <v>0</v>
      </c>
      <c r="P3106" s="43">
        <f t="shared" si="6040"/>
        <v>0</v>
      </c>
      <c r="Q3106" s="43">
        <f t="shared" si="6041"/>
        <v>0</v>
      </c>
      <c r="R3106" s="43">
        <f t="shared" si="6042"/>
        <v>0</v>
      </c>
      <c r="S3106" s="43">
        <f t="shared" si="6043"/>
        <v>0</v>
      </c>
      <c r="T3106" s="43">
        <f t="shared" si="6044"/>
        <v>0</v>
      </c>
      <c r="U3106" s="43">
        <v>0</v>
      </c>
      <c r="V3106" s="43">
        <f t="shared" si="5924"/>
        <v>0</v>
      </c>
      <c r="W3106" s="43">
        <f t="shared" si="6045"/>
        <v>0</v>
      </c>
      <c r="X3106" s="43">
        <f t="shared" si="6046"/>
        <v>0</v>
      </c>
      <c r="Y3106" s="43">
        <f t="shared" si="6047"/>
        <v>0</v>
      </c>
      <c r="Z3106" s="43">
        <f t="shared" si="6048"/>
        <v>0</v>
      </c>
      <c r="AA3106" s="43">
        <f t="shared" si="6049"/>
        <v>0</v>
      </c>
      <c r="AB3106" s="43">
        <f t="shared" si="6050"/>
        <v>0</v>
      </c>
      <c r="AC3106" s="44">
        <f t="shared" si="6051"/>
        <v>0</v>
      </c>
      <c r="AD3106" s="44">
        <f t="shared" si="6052"/>
        <v>0</v>
      </c>
      <c r="AE3106" s="45" t="e">
        <f t="shared" si="5920"/>
        <v>#DIV/0!</v>
      </c>
      <c r="AF3106" s="46">
        <f t="shared" si="6053"/>
        <v>0</v>
      </c>
      <c r="AG3106" s="46">
        <f t="shared" si="6054"/>
        <v>0</v>
      </c>
      <c r="AH3106" s="47">
        <f t="shared" si="6055"/>
        <v>0</v>
      </c>
      <c r="AI3106" s="47">
        <f t="shared" si="6056"/>
        <v>0</v>
      </c>
      <c r="AJ3106" s="47">
        <f t="shared" si="6057"/>
        <v>0</v>
      </c>
      <c r="AK3106" s="47">
        <f t="shared" si="6058"/>
        <v>0</v>
      </c>
      <c r="AL3106" s="47">
        <f t="shared" si="5921"/>
        <v>0</v>
      </c>
      <c r="AM3106" s="47">
        <f t="shared" si="5922"/>
        <v>0</v>
      </c>
      <c r="AN3106" s="48" t="s">
        <v>36</v>
      </c>
      <c r="AO3106" s="1"/>
      <c r="AP3106" s="1"/>
      <c r="AQ3106" s="1"/>
      <c r="AR3106" s="1"/>
      <c r="AS3106" s="1"/>
    </row>
    <row r="3107" ht="31.5" hidden="1">
      <c r="B3107" s="41" t="s">
        <v>855</v>
      </c>
      <c r="C3107" s="41" t="s">
        <v>115</v>
      </c>
      <c r="D3107" s="41" t="s">
        <v>117</v>
      </c>
      <c r="E3107" s="26" t="str">
        <f t="shared" si="5923"/>
        <v>0503</v>
      </c>
      <c r="F3107" s="41" t="s">
        <v>790</v>
      </c>
      <c r="G3107" s="41" t="s">
        <v>53</v>
      </c>
      <c r="H3107" s="42" t="s">
        <v>54</v>
      </c>
      <c r="I3107" s="43">
        <f t="shared" si="6033"/>
        <v>0</v>
      </c>
      <c r="J3107" s="43">
        <f t="shared" si="6034"/>
        <v>0</v>
      </c>
      <c r="K3107" s="43">
        <f t="shared" si="6035"/>
        <v>0</v>
      </c>
      <c r="L3107" s="43">
        <f t="shared" si="6036"/>
        <v>0</v>
      </c>
      <c r="M3107" s="43">
        <f t="shared" si="6037"/>
        <v>0</v>
      </c>
      <c r="N3107" s="43">
        <f t="shared" si="6038"/>
        <v>0</v>
      </c>
      <c r="O3107" s="43">
        <f t="shared" si="6039"/>
        <v>0</v>
      </c>
      <c r="P3107" s="43">
        <f t="shared" si="6040"/>
        <v>0</v>
      </c>
      <c r="Q3107" s="43">
        <f t="shared" si="6041"/>
        <v>0</v>
      </c>
      <c r="R3107" s="43">
        <f t="shared" si="6042"/>
        <v>0</v>
      </c>
      <c r="S3107" s="43">
        <f t="shared" si="6043"/>
        <v>0</v>
      </c>
      <c r="T3107" s="43">
        <f t="shared" si="6044"/>
        <v>0</v>
      </c>
      <c r="U3107" s="43">
        <v>0</v>
      </c>
      <c r="V3107" s="43">
        <f t="shared" si="5924"/>
        <v>0</v>
      </c>
      <c r="W3107" s="43">
        <f t="shared" si="6045"/>
        <v>0</v>
      </c>
      <c r="X3107" s="43">
        <f t="shared" si="6046"/>
        <v>0</v>
      </c>
      <c r="Y3107" s="43">
        <f t="shared" si="6047"/>
        <v>0</v>
      </c>
      <c r="Z3107" s="43">
        <f t="shared" si="6048"/>
        <v>0</v>
      </c>
      <c r="AA3107" s="43">
        <f t="shared" si="6049"/>
        <v>0</v>
      </c>
      <c r="AB3107" s="43">
        <f t="shared" si="6050"/>
        <v>0</v>
      </c>
      <c r="AC3107" s="44">
        <f t="shared" si="6051"/>
        <v>0</v>
      </c>
      <c r="AD3107" s="44">
        <f t="shared" si="6052"/>
        <v>0</v>
      </c>
      <c r="AE3107" s="45" t="e">
        <f t="shared" si="5920"/>
        <v>#DIV/0!</v>
      </c>
      <c r="AF3107" s="46">
        <f t="shared" si="6053"/>
        <v>0</v>
      </c>
      <c r="AG3107" s="46">
        <f t="shared" si="6054"/>
        <v>0</v>
      </c>
      <c r="AH3107" s="47">
        <f t="shared" si="6055"/>
        <v>0</v>
      </c>
      <c r="AI3107" s="47">
        <f t="shared" si="6056"/>
        <v>0</v>
      </c>
      <c r="AJ3107" s="47">
        <f t="shared" si="6057"/>
        <v>0</v>
      </c>
      <c r="AK3107" s="47">
        <f t="shared" si="6058"/>
        <v>0</v>
      </c>
      <c r="AL3107" s="47">
        <f t="shared" si="5921"/>
        <v>0</v>
      </c>
      <c r="AM3107" s="47">
        <f t="shared" si="5922"/>
        <v>0</v>
      </c>
      <c r="AN3107" s="48" t="s">
        <v>36</v>
      </c>
      <c r="AO3107" s="1"/>
      <c r="AP3107" s="1"/>
      <c r="AQ3107" s="1"/>
      <c r="AR3107" s="1"/>
      <c r="AS3107" s="1"/>
    </row>
    <row r="3108" ht="31.5" hidden="1">
      <c r="B3108" s="41" t="s">
        <v>855</v>
      </c>
      <c r="C3108" s="41" t="s">
        <v>115</v>
      </c>
      <c r="D3108" s="41" t="s">
        <v>117</v>
      </c>
      <c r="E3108" s="26" t="str">
        <f t="shared" si="5923"/>
        <v>0503</v>
      </c>
      <c r="F3108" s="41" t="s">
        <v>790</v>
      </c>
      <c r="G3108" s="41" t="s">
        <v>55</v>
      </c>
      <c r="H3108" s="42" t="s">
        <v>56</v>
      </c>
      <c r="I3108" s="43"/>
      <c r="J3108" s="43"/>
      <c r="K3108" s="43"/>
      <c r="L3108" s="43"/>
      <c r="M3108" s="43"/>
      <c r="N3108" s="43"/>
      <c r="O3108" s="43">
        <v>0</v>
      </c>
      <c r="P3108" s="43">
        <v>0</v>
      </c>
      <c r="Q3108" s="43">
        <v>0</v>
      </c>
      <c r="R3108" s="43">
        <v>0</v>
      </c>
      <c r="S3108" s="43">
        <v>0</v>
      </c>
      <c r="T3108" s="43">
        <v>0</v>
      </c>
      <c r="U3108" s="43">
        <v>0</v>
      </c>
      <c r="V3108" s="43">
        <f t="shared" si="5924"/>
        <v>0</v>
      </c>
      <c r="W3108" s="43"/>
      <c r="X3108" s="43"/>
      <c r="Y3108" s="43"/>
      <c r="Z3108" s="43"/>
      <c r="AA3108" s="43"/>
      <c r="AB3108" s="43">
        <v>0</v>
      </c>
      <c r="AC3108" s="44">
        <v>0</v>
      </c>
      <c r="AD3108" s="44">
        <v>0</v>
      </c>
      <c r="AE3108" s="45" t="e">
        <f t="shared" si="5920"/>
        <v>#DIV/0!</v>
      </c>
      <c r="AF3108" s="46">
        <v>0</v>
      </c>
      <c r="AG3108" s="46">
        <v>0</v>
      </c>
      <c r="AH3108" s="47">
        <v>0</v>
      </c>
      <c r="AI3108" s="47">
        <v>0</v>
      </c>
      <c r="AJ3108" s="47">
        <v>0</v>
      </c>
      <c r="AK3108" s="47">
        <v>0</v>
      </c>
      <c r="AL3108" s="47">
        <f t="shared" si="5921"/>
        <v>0</v>
      </c>
      <c r="AM3108" s="47">
        <f t="shared" si="5922"/>
        <v>0</v>
      </c>
      <c r="AN3108" s="48" t="s">
        <v>36</v>
      </c>
      <c r="AO3108" s="1"/>
      <c r="AP3108" s="1"/>
      <c r="AQ3108" s="1"/>
      <c r="AR3108" s="1"/>
      <c r="AS3108" s="1"/>
    </row>
    <row r="3109" ht="47.25" hidden="1">
      <c r="B3109" s="41" t="s">
        <v>855</v>
      </c>
      <c r="C3109" s="41" t="s">
        <v>115</v>
      </c>
      <c r="D3109" s="41" t="s">
        <v>117</v>
      </c>
      <c r="E3109" s="26" t="str">
        <f t="shared" si="5923"/>
        <v>0503</v>
      </c>
      <c r="F3109" s="41" t="s">
        <v>793</v>
      </c>
      <c r="G3109" s="41"/>
      <c r="H3109" s="42" t="s">
        <v>794</v>
      </c>
      <c r="I3109" s="43">
        <f t="shared" si="6033"/>
        <v>0</v>
      </c>
      <c r="J3109" s="43">
        <f t="shared" si="6034"/>
        <v>0</v>
      </c>
      <c r="K3109" s="43">
        <f t="shared" si="6035"/>
        <v>0</v>
      </c>
      <c r="L3109" s="43">
        <f t="shared" si="6036"/>
        <v>0</v>
      </c>
      <c r="M3109" s="43">
        <f t="shared" si="6037"/>
        <v>0</v>
      </c>
      <c r="N3109" s="43">
        <f t="shared" si="6038"/>
        <v>0</v>
      </c>
      <c r="O3109" s="43">
        <f t="shared" si="6039"/>
        <v>0</v>
      </c>
      <c r="P3109" s="43">
        <f t="shared" si="6040"/>
        <v>0</v>
      </c>
      <c r="Q3109" s="43">
        <f t="shared" si="6041"/>
        <v>0</v>
      </c>
      <c r="R3109" s="43">
        <f t="shared" si="6042"/>
        <v>0</v>
      </c>
      <c r="S3109" s="43">
        <f t="shared" si="6043"/>
        <v>0</v>
      </c>
      <c r="T3109" s="43">
        <f t="shared" si="6044"/>
        <v>0</v>
      </c>
      <c r="U3109" s="43">
        <v>0</v>
      </c>
      <c r="V3109" s="43">
        <f t="shared" si="5924"/>
        <v>0</v>
      </c>
      <c r="W3109" s="43">
        <f t="shared" si="6045"/>
        <v>0</v>
      </c>
      <c r="X3109" s="43">
        <f t="shared" si="6046"/>
        <v>0</v>
      </c>
      <c r="Y3109" s="43">
        <f t="shared" si="6047"/>
        <v>0</v>
      </c>
      <c r="Z3109" s="43">
        <f t="shared" si="6048"/>
        <v>0</v>
      </c>
      <c r="AA3109" s="43">
        <f t="shared" si="6049"/>
        <v>0</v>
      </c>
      <c r="AB3109" s="43">
        <f t="shared" si="6050"/>
        <v>0</v>
      </c>
      <c r="AC3109" s="44">
        <f t="shared" si="6051"/>
        <v>0</v>
      </c>
      <c r="AD3109" s="44">
        <f t="shared" si="6052"/>
        <v>0</v>
      </c>
      <c r="AE3109" s="45" t="e">
        <f t="shared" si="5920"/>
        <v>#DIV/0!</v>
      </c>
      <c r="AF3109" s="46">
        <f t="shared" si="6053"/>
        <v>0</v>
      </c>
      <c r="AG3109" s="46">
        <f t="shared" si="6054"/>
        <v>0</v>
      </c>
      <c r="AH3109" s="47">
        <f t="shared" si="6055"/>
        <v>0</v>
      </c>
      <c r="AI3109" s="47">
        <f t="shared" si="6056"/>
        <v>0</v>
      </c>
      <c r="AJ3109" s="47">
        <f t="shared" si="6057"/>
        <v>0</v>
      </c>
      <c r="AK3109" s="47">
        <f t="shared" si="6058"/>
        <v>0</v>
      </c>
      <c r="AL3109" s="47">
        <f t="shared" si="5921"/>
        <v>0</v>
      </c>
      <c r="AM3109" s="47">
        <f t="shared" si="5922"/>
        <v>0</v>
      </c>
      <c r="AN3109" s="48" t="s">
        <v>36</v>
      </c>
      <c r="AR3109" s="1"/>
      <c r="AS3109" s="1"/>
    </row>
    <row r="3110" ht="31.5" hidden="1">
      <c r="B3110" s="41" t="s">
        <v>855</v>
      </c>
      <c r="C3110" s="41" t="s">
        <v>115</v>
      </c>
      <c r="D3110" s="41" t="s">
        <v>117</v>
      </c>
      <c r="E3110" s="26" t="str">
        <f t="shared" si="5923"/>
        <v>0503</v>
      </c>
      <c r="F3110" s="41" t="s">
        <v>795</v>
      </c>
      <c r="G3110" s="41"/>
      <c r="H3110" s="42" t="s">
        <v>796</v>
      </c>
      <c r="I3110" s="43">
        <f t="shared" si="6033"/>
        <v>0</v>
      </c>
      <c r="J3110" s="43">
        <f t="shared" si="6034"/>
        <v>0</v>
      </c>
      <c r="K3110" s="43">
        <f t="shared" si="6035"/>
        <v>0</v>
      </c>
      <c r="L3110" s="43">
        <f t="shared" si="6036"/>
        <v>0</v>
      </c>
      <c r="M3110" s="43">
        <f t="shared" si="6037"/>
        <v>0</v>
      </c>
      <c r="N3110" s="43">
        <f t="shared" si="6038"/>
        <v>0</v>
      </c>
      <c r="O3110" s="43">
        <f t="shared" si="6039"/>
        <v>0</v>
      </c>
      <c r="P3110" s="43">
        <f t="shared" si="6040"/>
        <v>0</v>
      </c>
      <c r="Q3110" s="43">
        <f t="shared" si="6041"/>
        <v>0</v>
      </c>
      <c r="R3110" s="43">
        <f t="shared" si="6042"/>
        <v>0</v>
      </c>
      <c r="S3110" s="43">
        <f t="shared" si="6043"/>
        <v>0</v>
      </c>
      <c r="T3110" s="43">
        <f t="shared" si="6044"/>
        <v>0</v>
      </c>
      <c r="U3110" s="43">
        <v>0</v>
      </c>
      <c r="V3110" s="43">
        <f t="shared" si="5924"/>
        <v>0</v>
      </c>
      <c r="W3110" s="43">
        <f t="shared" si="6045"/>
        <v>0</v>
      </c>
      <c r="X3110" s="43">
        <f t="shared" si="6046"/>
        <v>0</v>
      </c>
      <c r="Y3110" s="43">
        <f t="shared" si="6047"/>
        <v>0</v>
      </c>
      <c r="Z3110" s="43">
        <f t="shared" si="6048"/>
        <v>0</v>
      </c>
      <c r="AA3110" s="43">
        <f t="shared" si="6049"/>
        <v>0</v>
      </c>
      <c r="AB3110" s="43">
        <f t="shared" si="6050"/>
        <v>0</v>
      </c>
      <c r="AC3110" s="44">
        <f t="shared" si="6051"/>
        <v>0</v>
      </c>
      <c r="AD3110" s="44">
        <f t="shared" si="6052"/>
        <v>0</v>
      </c>
      <c r="AE3110" s="45" t="e">
        <f t="shared" si="5920"/>
        <v>#DIV/0!</v>
      </c>
      <c r="AF3110" s="46">
        <f t="shared" si="6053"/>
        <v>0</v>
      </c>
      <c r="AG3110" s="46">
        <f t="shared" si="6054"/>
        <v>0</v>
      </c>
      <c r="AH3110" s="47">
        <f t="shared" si="6055"/>
        <v>0</v>
      </c>
      <c r="AI3110" s="47">
        <f t="shared" si="6056"/>
        <v>0</v>
      </c>
      <c r="AJ3110" s="47">
        <f t="shared" si="6057"/>
        <v>0</v>
      </c>
      <c r="AK3110" s="47">
        <f t="shared" si="6058"/>
        <v>0</v>
      </c>
      <c r="AL3110" s="47">
        <f t="shared" si="5921"/>
        <v>0</v>
      </c>
      <c r="AM3110" s="47">
        <f t="shared" si="5922"/>
        <v>0</v>
      </c>
      <c r="AN3110" s="48" t="s">
        <v>36</v>
      </c>
      <c r="AO3110" s="1"/>
      <c r="AP3110" s="1"/>
      <c r="AQ3110" s="1"/>
      <c r="AR3110" s="1"/>
      <c r="AS3110" s="1"/>
    </row>
    <row r="3111" ht="31.5" hidden="1">
      <c r="B3111" s="41" t="s">
        <v>855</v>
      </c>
      <c r="C3111" s="41" t="s">
        <v>115</v>
      </c>
      <c r="D3111" s="41" t="s">
        <v>117</v>
      </c>
      <c r="E3111" s="26" t="str">
        <f t="shared" si="5923"/>
        <v>0503</v>
      </c>
      <c r="F3111" s="41" t="s">
        <v>795</v>
      </c>
      <c r="G3111" s="41" t="s">
        <v>53</v>
      </c>
      <c r="H3111" s="42" t="s">
        <v>54</v>
      </c>
      <c r="I3111" s="43">
        <f t="shared" si="6033"/>
        <v>0</v>
      </c>
      <c r="J3111" s="43">
        <f t="shared" si="6034"/>
        <v>0</v>
      </c>
      <c r="K3111" s="43">
        <f t="shared" si="6035"/>
        <v>0</v>
      </c>
      <c r="L3111" s="43">
        <f t="shared" si="6036"/>
        <v>0</v>
      </c>
      <c r="M3111" s="43">
        <f t="shared" si="6037"/>
        <v>0</v>
      </c>
      <c r="N3111" s="43">
        <f t="shared" si="6038"/>
        <v>0</v>
      </c>
      <c r="O3111" s="43">
        <f t="shared" si="6039"/>
        <v>0</v>
      </c>
      <c r="P3111" s="43">
        <f t="shared" si="6040"/>
        <v>0</v>
      </c>
      <c r="Q3111" s="43">
        <f t="shared" si="6041"/>
        <v>0</v>
      </c>
      <c r="R3111" s="43">
        <f t="shared" si="6042"/>
        <v>0</v>
      </c>
      <c r="S3111" s="43">
        <f t="shared" si="6043"/>
        <v>0</v>
      </c>
      <c r="T3111" s="43">
        <f t="shared" si="6044"/>
        <v>0</v>
      </c>
      <c r="U3111" s="43">
        <v>0</v>
      </c>
      <c r="V3111" s="43">
        <f t="shared" si="5924"/>
        <v>0</v>
      </c>
      <c r="W3111" s="43">
        <f t="shared" si="6045"/>
        <v>0</v>
      </c>
      <c r="X3111" s="43">
        <f t="shared" si="6046"/>
        <v>0</v>
      </c>
      <c r="Y3111" s="43">
        <f t="shared" si="6047"/>
        <v>0</v>
      </c>
      <c r="Z3111" s="43">
        <f t="shared" si="6048"/>
        <v>0</v>
      </c>
      <c r="AA3111" s="43">
        <f t="shared" si="6049"/>
        <v>0</v>
      </c>
      <c r="AB3111" s="43">
        <f t="shared" si="6050"/>
        <v>0</v>
      </c>
      <c r="AC3111" s="44">
        <f t="shared" si="6051"/>
        <v>0</v>
      </c>
      <c r="AD3111" s="44">
        <f t="shared" si="6052"/>
        <v>0</v>
      </c>
      <c r="AE3111" s="45" t="e">
        <f t="shared" si="5920"/>
        <v>#DIV/0!</v>
      </c>
      <c r="AF3111" s="46">
        <f t="shared" si="6053"/>
        <v>0</v>
      </c>
      <c r="AG3111" s="46">
        <f t="shared" si="6054"/>
        <v>0</v>
      </c>
      <c r="AH3111" s="47">
        <f t="shared" si="6055"/>
        <v>0</v>
      </c>
      <c r="AI3111" s="47">
        <f t="shared" si="6056"/>
        <v>0</v>
      </c>
      <c r="AJ3111" s="47">
        <f t="shared" si="6057"/>
        <v>0</v>
      </c>
      <c r="AK3111" s="47">
        <f t="shared" si="6058"/>
        <v>0</v>
      </c>
      <c r="AL3111" s="47">
        <f t="shared" si="5921"/>
        <v>0</v>
      </c>
      <c r="AM3111" s="47">
        <f t="shared" si="5922"/>
        <v>0</v>
      </c>
      <c r="AN3111" s="48" t="s">
        <v>36</v>
      </c>
      <c r="AO3111" s="1"/>
      <c r="AP3111" s="1"/>
      <c r="AQ3111" s="1"/>
      <c r="AR3111" s="1"/>
      <c r="AS3111" s="1"/>
    </row>
    <row r="3112" ht="31.5" hidden="1">
      <c r="B3112" s="41" t="s">
        <v>855</v>
      </c>
      <c r="C3112" s="41" t="s">
        <v>115</v>
      </c>
      <c r="D3112" s="41" t="s">
        <v>117</v>
      </c>
      <c r="E3112" s="26" t="str">
        <f t="shared" si="5923"/>
        <v>0503</v>
      </c>
      <c r="F3112" s="41" t="s">
        <v>795</v>
      </c>
      <c r="G3112" s="41" t="s">
        <v>55</v>
      </c>
      <c r="H3112" s="42" t="s">
        <v>56</v>
      </c>
      <c r="I3112" s="43"/>
      <c r="J3112" s="43"/>
      <c r="K3112" s="43"/>
      <c r="L3112" s="43"/>
      <c r="M3112" s="43"/>
      <c r="N3112" s="43"/>
      <c r="O3112" s="43">
        <v>0</v>
      </c>
      <c r="P3112" s="43">
        <v>0</v>
      </c>
      <c r="Q3112" s="43">
        <v>0</v>
      </c>
      <c r="R3112" s="43">
        <v>0</v>
      </c>
      <c r="S3112" s="43">
        <v>0</v>
      </c>
      <c r="T3112" s="43">
        <v>0</v>
      </c>
      <c r="U3112" s="43">
        <v>0</v>
      </c>
      <c r="V3112" s="43">
        <f t="shared" si="5924"/>
        <v>0</v>
      </c>
      <c r="W3112" s="43"/>
      <c r="X3112" s="43"/>
      <c r="Y3112" s="43"/>
      <c r="Z3112" s="43"/>
      <c r="AA3112" s="43"/>
      <c r="AB3112" s="43">
        <v>0</v>
      </c>
      <c r="AC3112" s="44">
        <v>0</v>
      </c>
      <c r="AD3112" s="44">
        <v>0</v>
      </c>
      <c r="AE3112" s="45" t="e">
        <f t="shared" ref="AE3112:AE3175" si="6059">AD3112/AC3112*100</f>
        <v>#DIV/0!</v>
      </c>
      <c r="AF3112" s="46">
        <v>0</v>
      </c>
      <c r="AG3112" s="46">
        <v>0</v>
      </c>
      <c r="AH3112" s="47">
        <v>0</v>
      </c>
      <c r="AI3112" s="47">
        <v>0</v>
      </c>
      <c r="AJ3112" s="47">
        <v>0</v>
      </c>
      <c r="AK3112" s="47">
        <v>0</v>
      </c>
      <c r="AL3112" s="47">
        <f t="shared" ref="AL3112:AL3175" si="6060">AF3112+AH3112+AK3112+AI3112+AJ3112+AG3112</f>
        <v>0</v>
      </c>
      <c r="AM3112" s="47">
        <f t="shared" ref="AM3112:AM3175" si="6061">V3112-AL3112</f>
        <v>0</v>
      </c>
      <c r="AN3112" s="48" t="s">
        <v>36</v>
      </c>
      <c r="AO3112" s="1"/>
      <c r="AP3112" s="1"/>
      <c r="AQ3112" s="1"/>
      <c r="AR3112" s="1"/>
      <c r="AS3112" s="1"/>
    </row>
    <row r="3113" ht="63" hidden="1">
      <c r="B3113" s="41" t="s">
        <v>855</v>
      </c>
      <c r="C3113" s="41" t="s">
        <v>115</v>
      </c>
      <c r="D3113" s="41" t="s">
        <v>117</v>
      </c>
      <c r="E3113" s="26" t="str">
        <f t="shared" si="5923"/>
        <v>0503</v>
      </c>
      <c r="F3113" s="41" t="s">
        <v>797</v>
      </c>
      <c r="G3113" s="41"/>
      <c r="H3113" s="42" t="s">
        <v>798</v>
      </c>
      <c r="I3113" s="43">
        <f t="shared" si="6033"/>
        <v>0</v>
      </c>
      <c r="J3113" s="43">
        <f t="shared" si="6034"/>
        <v>0</v>
      </c>
      <c r="K3113" s="43">
        <f t="shared" si="6035"/>
        <v>0</v>
      </c>
      <c r="L3113" s="43">
        <f t="shared" si="6036"/>
        <v>0</v>
      </c>
      <c r="M3113" s="43">
        <f t="shared" si="6037"/>
        <v>0</v>
      </c>
      <c r="N3113" s="43">
        <f t="shared" si="6038"/>
        <v>0</v>
      </c>
      <c r="O3113" s="43">
        <f t="shared" si="6039"/>
        <v>0</v>
      </c>
      <c r="P3113" s="43">
        <f t="shared" si="6040"/>
        <v>0</v>
      </c>
      <c r="Q3113" s="43">
        <f t="shared" si="6041"/>
        <v>0</v>
      </c>
      <c r="R3113" s="43">
        <f t="shared" si="6042"/>
        <v>0</v>
      </c>
      <c r="S3113" s="43">
        <f t="shared" si="6043"/>
        <v>0</v>
      </c>
      <c r="T3113" s="43">
        <f t="shared" si="6044"/>
        <v>0</v>
      </c>
      <c r="U3113" s="43">
        <v>0</v>
      </c>
      <c r="V3113" s="43">
        <f t="shared" si="5924"/>
        <v>0</v>
      </c>
      <c r="W3113" s="43">
        <f t="shared" si="6045"/>
        <v>0</v>
      </c>
      <c r="X3113" s="43">
        <f t="shared" si="6046"/>
        <v>0</v>
      </c>
      <c r="Y3113" s="43">
        <f t="shared" si="6047"/>
        <v>0</v>
      </c>
      <c r="Z3113" s="43">
        <f t="shared" si="6048"/>
        <v>0</v>
      </c>
      <c r="AA3113" s="43">
        <f t="shared" si="6049"/>
        <v>0</v>
      </c>
      <c r="AB3113" s="43">
        <f t="shared" si="6050"/>
        <v>0</v>
      </c>
      <c r="AC3113" s="44">
        <f t="shared" si="6051"/>
        <v>0</v>
      </c>
      <c r="AD3113" s="44">
        <f t="shared" si="6052"/>
        <v>0</v>
      </c>
      <c r="AE3113" s="45" t="e">
        <f t="shared" si="6059"/>
        <v>#DIV/0!</v>
      </c>
      <c r="AF3113" s="46">
        <f t="shared" si="6053"/>
        <v>0</v>
      </c>
      <c r="AG3113" s="46">
        <f t="shared" si="6054"/>
        <v>0</v>
      </c>
      <c r="AH3113" s="47">
        <f t="shared" si="6055"/>
        <v>0</v>
      </c>
      <c r="AI3113" s="47">
        <f t="shared" si="6056"/>
        <v>0</v>
      </c>
      <c r="AJ3113" s="47">
        <f t="shared" si="6057"/>
        <v>0</v>
      </c>
      <c r="AK3113" s="47">
        <f t="shared" si="6058"/>
        <v>0</v>
      </c>
      <c r="AL3113" s="47">
        <f t="shared" si="6060"/>
        <v>0</v>
      </c>
      <c r="AM3113" s="47">
        <f t="shared" si="6061"/>
        <v>0</v>
      </c>
      <c r="AN3113" s="48" t="s">
        <v>36</v>
      </c>
      <c r="AR3113" s="1"/>
      <c r="AS3113" s="1"/>
    </row>
    <row r="3114" ht="31.5" hidden="1">
      <c r="B3114" s="41" t="s">
        <v>855</v>
      </c>
      <c r="C3114" s="41" t="s">
        <v>115</v>
      </c>
      <c r="D3114" s="41" t="s">
        <v>117</v>
      </c>
      <c r="E3114" s="26" t="str">
        <f t="shared" si="5923"/>
        <v>0503</v>
      </c>
      <c r="F3114" s="41" t="s">
        <v>799</v>
      </c>
      <c r="G3114" s="41"/>
      <c r="H3114" s="42" t="s">
        <v>800</v>
      </c>
      <c r="I3114" s="43">
        <f t="shared" si="6033"/>
        <v>0</v>
      </c>
      <c r="J3114" s="43">
        <f t="shared" si="6034"/>
        <v>0</v>
      </c>
      <c r="K3114" s="43">
        <f t="shared" si="6035"/>
        <v>0</v>
      </c>
      <c r="L3114" s="43">
        <f t="shared" si="6036"/>
        <v>0</v>
      </c>
      <c r="M3114" s="43">
        <f t="shared" si="6037"/>
        <v>0</v>
      </c>
      <c r="N3114" s="43">
        <f t="shared" si="6038"/>
        <v>0</v>
      </c>
      <c r="O3114" s="43">
        <f t="shared" si="6039"/>
        <v>0</v>
      </c>
      <c r="P3114" s="43">
        <f t="shared" si="6040"/>
        <v>0</v>
      </c>
      <c r="Q3114" s="43">
        <f t="shared" si="6041"/>
        <v>0</v>
      </c>
      <c r="R3114" s="43">
        <f t="shared" si="6042"/>
        <v>0</v>
      </c>
      <c r="S3114" s="43">
        <f t="shared" si="6043"/>
        <v>0</v>
      </c>
      <c r="T3114" s="43">
        <f t="shared" si="6044"/>
        <v>0</v>
      </c>
      <c r="U3114" s="43">
        <v>0</v>
      </c>
      <c r="V3114" s="43">
        <f t="shared" si="5924"/>
        <v>0</v>
      </c>
      <c r="W3114" s="43">
        <f t="shared" si="6045"/>
        <v>0</v>
      </c>
      <c r="X3114" s="43">
        <f t="shared" si="6046"/>
        <v>0</v>
      </c>
      <c r="Y3114" s="43">
        <f t="shared" si="6047"/>
        <v>0</v>
      </c>
      <c r="Z3114" s="43">
        <f t="shared" si="6048"/>
        <v>0</v>
      </c>
      <c r="AA3114" s="43">
        <f t="shared" si="6049"/>
        <v>0</v>
      </c>
      <c r="AB3114" s="43">
        <f t="shared" si="6050"/>
        <v>0</v>
      </c>
      <c r="AC3114" s="44">
        <f t="shared" si="6051"/>
        <v>0</v>
      </c>
      <c r="AD3114" s="44">
        <f t="shared" si="6052"/>
        <v>0</v>
      </c>
      <c r="AE3114" s="45" t="e">
        <f t="shared" si="6059"/>
        <v>#DIV/0!</v>
      </c>
      <c r="AF3114" s="46">
        <f t="shared" si="6053"/>
        <v>0</v>
      </c>
      <c r="AG3114" s="46">
        <f t="shared" si="6054"/>
        <v>0</v>
      </c>
      <c r="AH3114" s="47">
        <f t="shared" si="6055"/>
        <v>0</v>
      </c>
      <c r="AI3114" s="47">
        <f t="shared" si="6056"/>
        <v>0</v>
      </c>
      <c r="AJ3114" s="47">
        <f t="shared" si="6057"/>
        <v>0</v>
      </c>
      <c r="AK3114" s="47">
        <f t="shared" si="6058"/>
        <v>0</v>
      </c>
      <c r="AL3114" s="47">
        <f t="shared" si="6060"/>
        <v>0</v>
      </c>
      <c r="AM3114" s="47">
        <f t="shared" si="6061"/>
        <v>0</v>
      </c>
      <c r="AN3114" s="48" t="s">
        <v>36</v>
      </c>
      <c r="AO3114" s="1"/>
      <c r="AP3114" s="1"/>
      <c r="AQ3114" s="1"/>
      <c r="AR3114" s="1"/>
      <c r="AS3114" s="1"/>
    </row>
    <row r="3115" ht="31.5" hidden="1">
      <c r="B3115" s="41" t="s">
        <v>855</v>
      </c>
      <c r="C3115" s="41" t="s">
        <v>115</v>
      </c>
      <c r="D3115" s="41" t="s">
        <v>117</v>
      </c>
      <c r="E3115" s="26" t="str">
        <f t="shared" si="5923"/>
        <v>0503</v>
      </c>
      <c r="F3115" s="41" t="s">
        <v>799</v>
      </c>
      <c r="G3115" s="41" t="s">
        <v>53</v>
      </c>
      <c r="H3115" s="42" t="s">
        <v>54</v>
      </c>
      <c r="I3115" s="43">
        <f t="shared" si="6033"/>
        <v>0</v>
      </c>
      <c r="J3115" s="43">
        <f t="shared" si="6034"/>
        <v>0</v>
      </c>
      <c r="K3115" s="43">
        <f t="shared" si="6035"/>
        <v>0</v>
      </c>
      <c r="L3115" s="43">
        <f t="shared" si="6036"/>
        <v>0</v>
      </c>
      <c r="M3115" s="43">
        <f t="shared" si="6037"/>
        <v>0</v>
      </c>
      <c r="N3115" s="43">
        <f t="shared" si="6038"/>
        <v>0</v>
      </c>
      <c r="O3115" s="43">
        <f t="shared" si="6039"/>
        <v>0</v>
      </c>
      <c r="P3115" s="43">
        <f t="shared" si="6040"/>
        <v>0</v>
      </c>
      <c r="Q3115" s="43">
        <f t="shared" si="6041"/>
        <v>0</v>
      </c>
      <c r="R3115" s="43">
        <f t="shared" si="6042"/>
        <v>0</v>
      </c>
      <c r="S3115" s="43">
        <f t="shared" si="6043"/>
        <v>0</v>
      </c>
      <c r="T3115" s="43">
        <f t="shared" si="6044"/>
        <v>0</v>
      </c>
      <c r="U3115" s="43">
        <v>0</v>
      </c>
      <c r="V3115" s="43">
        <f t="shared" si="5924"/>
        <v>0</v>
      </c>
      <c r="W3115" s="43">
        <f t="shared" si="6045"/>
        <v>0</v>
      </c>
      <c r="X3115" s="43">
        <f t="shared" si="6046"/>
        <v>0</v>
      </c>
      <c r="Y3115" s="43">
        <f t="shared" si="6047"/>
        <v>0</v>
      </c>
      <c r="Z3115" s="43">
        <f t="shared" si="6048"/>
        <v>0</v>
      </c>
      <c r="AA3115" s="43">
        <f t="shared" si="6049"/>
        <v>0</v>
      </c>
      <c r="AB3115" s="43">
        <f t="shared" si="6050"/>
        <v>0</v>
      </c>
      <c r="AC3115" s="44">
        <f t="shared" si="6051"/>
        <v>0</v>
      </c>
      <c r="AD3115" s="44">
        <f t="shared" si="6052"/>
        <v>0</v>
      </c>
      <c r="AE3115" s="45" t="e">
        <f t="shared" si="6059"/>
        <v>#DIV/0!</v>
      </c>
      <c r="AF3115" s="46">
        <f t="shared" si="6053"/>
        <v>0</v>
      </c>
      <c r="AG3115" s="46">
        <f t="shared" si="6054"/>
        <v>0</v>
      </c>
      <c r="AH3115" s="47">
        <f t="shared" si="6055"/>
        <v>0</v>
      </c>
      <c r="AI3115" s="47">
        <f t="shared" si="6056"/>
        <v>0</v>
      </c>
      <c r="AJ3115" s="47">
        <f t="shared" si="6057"/>
        <v>0</v>
      </c>
      <c r="AK3115" s="47">
        <f t="shared" si="6058"/>
        <v>0</v>
      </c>
      <c r="AL3115" s="47">
        <f t="shared" si="6060"/>
        <v>0</v>
      </c>
      <c r="AM3115" s="47">
        <f t="shared" si="6061"/>
        <v>0</v>
      </c>
      <c r="AN3115" s="48" t="s">
        <v>36</v>
      </c>
      <c r="AO3115" s="1"/>
      <c r="AP3115" s="1"/>
      <c r="AQ3115" s="1"/>
      <c r="AR3115" s="1"/>
      <c r="AS3115" s="1"/>
    </row>
    <row r="3116" ht="31.5" hidden="1">
      <c r="B3116" s="41" t="s">
        <v>855</v>
      </c>
      <c r="C3116" s="41" t="s">
        <v>115</v>
      </c>
      <c r="D3116" s="41" t="s">
        <v>117</v>
      </c>
      <c r="E3116" s="26" t="str">
        <f t="shared" si="5923"/>
        <v>0503</v>
      </c>
      <c r="F3116" s="41" t="s">
        <v>799</v>
      </c>
      <c r="G3116" s="41" t="s">
        <v>55</v>
      </c>
      <c r="H3116" s="42" t="s">
        <v>56</v>
      </c>
      <c r="I3116" s="43"/>
      <c r="J3116" s="43"/>
      <c r="K3116" s="43"/>
      <c r="L3116" s="43"/>
      <c r="M3116" s="43"/>
      <c r="N3116" s="43"/>
      <c r="O3116" s="43">
        <v>0</v>
      </c>
      <c r="P3116" s="43">
        <v>0</v>
      </c>
      <c r="Q3116" s="43">
        <v>0</v>
      </c>
      <c r="R3116" s="43">
        <v>0</v>
      </c>
      <c r="S3116" s="43">
        <v>0</v>
      </c>
      <c r="T3116" s="43">
        <v>0</v>
      </c>
      <c r="U3116" s="43">
        <v>0</v>
      </c>
      <c r="V3116" s="43">
        <f t="shared" si="5924"/>
        <v>0</v>
      </c>
      <c r="W3116" s="43"/>
      <c r="X3116" s="43"/>
      <c r="Y3116" s="43"/>
      <c r="Z3116" s="43"/>
      <c r="AA3116" s="43"/>
      <c r="AB3116" s="43">
        <v>0</v>
      </c>
      <c r="AC3116" s="44">
        <v>0</v>
      </c>
      <c r="AD3116" s="44">
        <v>0</v>
      </c>
      <c r="AE3116" s="45" t="e">
        <f t="shared" si="6059"/>
        <v>#DIV/0!</v>
      </c>
      <c r="AF3116" s="62">
        <v>0</v>
      </c>
      <c r="AG3116" s="62">
        <v>0</v>
      </c>
      <c r="AH3116" s="63">
        <v>0</v>
      </c>
      <c r="AI3116" s="63">
        <v>0</v>
      </c>
      <c r="AJ3116" s="63">
        <v>0</v>
      </c>
      <c r="AK3116" s="63">
        <v>0</v>
      </c>
      <c r="AL3116" s="47">
        <f t="shared" si="6060"/>
        <v>0</v>
      </c>
      <c r="AM3116" s="47">
        <f t="shared" si="6061"/>
        <v>0</v>
      </c>
      <c r="AN3116" s="48" t="s">
        <v>36</v>
      </c>
      <c r="AO3116" s="1"/>
      <c r="AP3116" s="1"/>
      <c r="AQ3116" s="1"/>
      <c r="AR3116" s="1"/>
      <c r="AS3116" s="1"/>
    </row>
    <row r="3117" ht="31.5">
      <c r="B3117" s="41" t="s">
        <v>855</v>
      </c>
      <c r="C3117" s="41" t="s">
        <v>115</v>
      </c>
      <c r="D3117" s="41" t="s">
        <v>117</v>
      </c>
      <c r="E3117" s="26" t="str">
        <f t="shared" si="5923"/>
        <v>0503</v>
      </c>
      <c r="F3117" s="41" t="s">
        <v>739</v>
      </c>
      <c r="G3117" s="41"/>
      <c r="H3117" s="42" t="s">
        <v>740</v>
      </c>
      <c r="I3117" s="43"/>
      <c r="J3117" s="43"/>
      <c r="K3117" s="43"/>
      <c r="L3117" s="43"/>
      <c r="M3117" s="43"/>
      <c r="N3117" s="43"/>
      <c r="O3117" s="43">
        <f t="shared" si="6039"/>
        <v>0</v>
      </c>
      <c r="P3117" s="43">
        <f t="shared" si="6040"/>
        <v>0</v>
      </c>
      <c r="Q3117" s="43"/>
      <c r="R3117" s="43"/>
      <c r="S3117" s="43"/>
      <c r="T3117" s="43"/>
      <c r="U3117" s="43"/>
      <c r="V3117" s="43">
        <f t="shared" si="5924"/>
        <v>0</v>
      </c>
      <c r="W3117" s="43"/>
      <c r="X3117" s="43"/>
      <c r="Y3117" s="43"/>
      <c r="Z3117" s="43"/>
      <c r="AA3117" s="43"/>
      <c r="AB3117" s="43">
        <f t="shared" si="6050"/>
        <v>0</v>
      </c>
      <c r="AC3117" s="44">
        <f t="shared" si="6051"/>
        <v>3000</v>
      </c>
      <c r="AD3117" s="44">
        <f t="shared" si="6052"/>
        <v>2999.9960000000001</v>
      </c>
      <c r="AE3117" s="45">
        <f t="shared" si="6059"/>
        <v>99.999866666666676</v>
      </c>
      <c r="AF3117" s="43">
        <f t="shared" si="6053"/>
        <v>3000</v>
      </c>
      <c r="AG3117" s="43">
        <f t="shared" si="6054"/>
        <v>0</v>
      </c>
      <c r="AH3117" s="43">
        <f t="shared" si="6055"/>
        <v>0</v>
      </c>
      <c r="AI3117" s="43">
        <f t="shared" si="6056"/>
        <v>0</v>
      </c>
      <c r="AJ3117" s="43">
        <f t="shared" si="6057"/>
        <v>0</v>
      </c>
      <c r="AK3117" s="43">
        <f t="shared" si="6058"/>
        <v>0</v>
      </c>
      <c r="AL3117" s="43">
        <f t="shared" si="6060"/>
        <v>3000</v>
      </c>
      <c r="AM3117" s="43">
        <f t="shared" si="6061"/>
        <v>-3000</v>
      </c>
      <c r="AN3117" s="19"/>
      <c r="AO3117" s="1"/>
      <c r="AP3117" s="1"/>
      <c r="AQ3117" s="1"/>
      <c r="AR3117" s="1"/>
      <c r="AS3117" s="1"/>
    </row>
    <row r="3118" ht="31.5">
      <c r="B3118" s="41" t="s">
        <v>855</v>
      </c>
      <c r="C3118" s="41" t="s">
        <v>115</v>
      </c>
      <c r="D3118" s="41" t="s">
        <v>117</v>
      </c>
      <c r="E3118" s="26" t="str">
        <f t="shared" si="5923"/>
        <v>0503</v>
      </c>
      <c r="F3118" s="41" t="s">
        <v>741</v>
      </c>
      <c r="G3118" s="41"/>
      <c r="H3118" s="42" t="s">
        <v>742</v>
      </c>
      <c r="I3118" s="43"/>
      <c r="J3118" s="43"/>
      <c r="K3118" s="43"/>
      <c r="L3118" s="43"/>
      <c r="M3118" s="43"/>
      <c r="N3118" s="43"/>
      <c r="O3118" s="43">
        <f t="shared" si="6039"/>
        <v>0</v>
      </c>
      <c r="P3118" s="43">
        <f t="shared" si="6040"/>
        <v>0</v>
      </c>
      <c r="Q3118" s="43"/>
      <c r="R3118" s="43"/>
      <c r="S3118" s="43"/>
      <c r="T3118" s="43"/>
      <c r="U3118" s="43"/>
      <c r="V3118" s="43">
        <f t="shared" si="5924"/>
        <v>0</v>
      </c>
      <c r="W3118" s="43"/>
      <c r="X3118" s="43"/>
      <c r="Y3118" s="43"/>
      <c r="Z3118" s="43"/>
      <c r="AA3118" s="43"/>
      <c r="AB3118" s="43">
        <f t="shared" si="6050"/>
        <v>0</v>
      </c>
      <c r="AC3118" s="44">
        <f t="shared" si="6051"/>
        <v>3000</v>
      </c>
      <c r="AD3118" s="44">
        <f t="shared" si="6052"/>
        <v>2999.9960000000001</v>
      </c>
      <c r="AE3118" s="45">
        <f t="shared" si="6059"/>
        <v>99.999866666666676</v>
      </c>
      <c r="AF3118" s="43">
        <f t="shared" si="6053"/>
        <v>3000</v>
      </c>
      <c r="AG3118" s="43">
        <f t="shared" si="6054"/>
        <v>0</v>
      </c>
      <c r="AH3118" s="43">
        <f t="shared" si="6055"/>
        <v>0</v>
      </c>
      <c r="AI3118" s="43">
        <f t="shared" si="6056"/>
        <v>0</v>
      </c>
      <c r="AJ3118" s="43">
        <f t="shared" si="6057"/>
        <v>0</v>
      </c>
      <c r="AK3118" s="43">
        <f t="shared" si="6058"/>
        <v>0</v>
      </c>
      <c r="AL3118" s="43">
        <f t="shared" si="6060"/>
        <v>3000</v>
      </c>
      <c r="AM3118" s="43">
        <f t="shared" si="6061"/>
        <v>-3000</v>
      </c>
      <c r="AN3118" s="19"/>
      <c r="AR3118" s="1"/>
      <c r="AS3118" s="1"/>
    </row>
    <row r="3119" ht="31.5">
      <c r="B3119" s="41" t="s">
        <v>855</v>
      </c>
      <c r="C3119" s="41" t="s">
        <v>115</v>
      </c>
      <c r="D3119" s="41" t="s">
        <v>117</v>
      </c>
      <c r="E3119" s="26" t="str">
        <f t="shared" ref="E3119:E3182" si="6062">CONCATENATE(C3119,D3119)</f>
        <v>0503</v>
      </c>
      <c r="F3119" s="41" t="s">
        <v>743</v>
      </c>
      <c r="G3119" s="41"/>
      <c r="H3119" s="42" t="s">
        <v>744</v>
      </c>
      <c r="I3119" s="43"/>
      <c r="J3119" s="43"/>
      <c r="K3119" s="43"/>
      <c r="L3119" s="43"/>
      <c r="M3119" s="43"/>
      <c r="N3119" s="43"/>
      <c r="O3119" s="43">
        <f t="shared" si="6039"/>
        <v>0</v>
      </c>
      <c r="P3119" s="43">
        <f t="shared" si="6040"/>
        <v>0</v>
      </c>
      <c r="Q3119" s="43"/>
      <c r="R3119" s="43"/>
      <c r="S3119" s="43"/>
      <c r="T3119" s="43"/>
      <c r="U3119" s="43"/>
      <c r="V3119" s="43">
        <f t="shared" ref="V3119:V3182" si="6063">I3119+L3119+U3119+T3119+S3119+R3119+Q3119+P3119+O3119</f>
        <v>0</v>
      </c>
      <c r="W3119" s="43"/>
      <c r="X3119" s="43"/>
      <c r="Y3119" s="43"/>
      <c r="Z3119" s="43"/>
      <c r="AA3119" s="43"/>
      <c r="AB3119" s="43">
        <f t="shared" si="6050"/>
        <v>0</v>
      </c>
      <c r="AC3119" s="44">
        <f t="shared" si="6051"/>
        <v>3000</v>
      </c>
      <c r="AD3119" s="44">
        <f t="shared" si="6052"/>
        <v>2999.9960000000001</v>
      </c>
      <c r="AE3119" s="45">
        <f t="shared" si="6059"/>
        <v>99.999866666666676</v>
      </c>
      <c r="AF3119" s="43">
        <f t="shared" si="6053"/>
        <v>3000</v>
      </c>
      <c r="AG3119" s="43">
        <f t="shared" si="6054"/>
        <v>0</v>
      </c>
      <c r="AH3119" s="43">
        <f t="shared" si="6055"/>
        <v>0</v>
      </c>
      <c r="AI3119" s="43">
        <f t="shared" si="6056"/>
        <v>0</v>
      </c>
      <c r="AJ3119" s="43">
        <f t="shared" si="6057"/>
        <v>0</v>
      </c>
      <c r="AK3119" s="43">
        <f t="shared" si="6058"/>
        <v>0</v>
      </c>
      <c r="AL3119" s="43">
        <f t="shared" si="6060"/>
        <v>3000</v>
      </c>
      <c r="AM3119" s="43">
        <f t="shared" si="6061"/>
        <v>-3000</v>
      </c>
      <c r="AN3119" s="19"/>
      <c r="AO3119" s="1"/>
      <c r="AP3119" s="1"/>
      <c r="AQ3119" s="1"/>
      <c r="AR3119" s="1"/>
      <c r="AS3119" s="1"/>
    </row>
    <row r="3120" ht="31.5">
      <c r="B3120" s="41" t="s">
        <v>855</v>
      </c>
      <c r="C3120" s="41" t="s">
        <v>115</v>
      </c>
      <c r="D3120" s="41" t="s">
        <v>117</v>
      </c>
      <c r="E3120" s="26" t="str">
        <f t="shared" si="6062"/>
        <v>0503</v>
      </c>
      <c r="F3120" s="41" t="s">
        <v>743</v>
      </c>
      <c r="G3120" s="41" t="s">
        <v>53</v>
      </c>
      <c r="H3120" s="42" t="s">
        <v>54</v>
      </c>
      <c r="I3120" s="43"/>
      <c r="J3120" s="43"/>
      <c r="K3120" s="43"/>
      <c r="L3120" s="43"/>
      <c r="M3120" s="43"/>
      <c r="N3120" s="43"/>
      <c r="O3120" s="43">
        <f t="shared" si="6039"/>
        <v>0</v>
      </c>
      <c r="P3120" s="43">
        <f t="shared" si="6040"/>
        <v>0</v>
      </c>
      <c r="Q3120" s="43"/>
      <c r="R3120" s="43"/>
      <c r="S3120" s="43"/>
      <c r="T3120" s="43"/>
      <c r="U3120" s="43"/>
      <c r="V3120" s="43">
        <f t="shared" si="6063"/>
        <v>0</v>
      </c>
      <c r="W3120" s="43"/>
      <c r="X3120" s="43"/>
      <c r="Y3120" s="43"/>
      <c r="Z3120" s="43"/>
      <c r="AA3120" s="43"/>
      <c r="AB3120" s="43">
        <f t="shared" si="6050"/>
        <v>0</v>
      </c>
      <c r="AC3120" s="44">
        <f t="shared" si="6051"/>
        <v>3000</v>
      </c>
      <c r="AD3120" s="44">
        <f t="shared" si="6052"/>
        <v>2999.9960000000001</v>
      </c>
      <c r="AE3120" s="45">
        <f t="shared" si="6059"/>
        <v>99.999866666666676</v>
      </c>
      <c r="AF3120" s="43">
        <f t="shared" si="6053"/>
        <v>3000</v>
      </c>
      <c r="AG3120" s="43">
        <f t="shared" si="6054"/>
        <v>0</v>
      </c>
      <c r="AH3120" s="43">
        <f t="shared" si="6055"/>
        <v>0</v>
      </c>
      <c r="AI3120" s="43">
        <f t="shared" si="6056"/>
        <v>0</v>
      </c>
      <c r="AJ3120" s="43">
        <f t="shared" si="6057"/>
        <v>0</v>
      </c>
      <c r="AK3120" s="43">
        <f t="shared" si="6058"/>
        <v>0</v>
      </c>
      <c r="AL3120" s="43">
        <f t="shared" si="6060"/>
        <v>3000</v>
      </c>
      <c r="AM3120" s="43">
        <f t="shared" si="6061"/>
        <v>-3000</v>
      </c>
      <c r="AN3120" s="19"/>
      <c r="AO3120" s="1"/>
      <c r="AP3120" s="1"/>
      <c r="AQ3120" s="1"/>
      <c r="AR3120" s="1"/>
      <c r="AS3120" s="1"/>
    </row>
    <row r="3121" ht="31.5">
      <c r="B3121" s="41" t="s">
        <v>855</v>
      </c>
      <c r="C3121" s="41" t="s">
        <v>115</v>
      </c>
      <c r="D3121" s="41" t="s">
        <v>117</v>
      </c>
      <c r="E3121" s="26" t="str">
        <f t="shared" si="6062"/>
        <v>0503</v>
      </c>
      <c r="F3121" s="41" t="s">
        <v>743</v>
      </c>
      <c r="G3121" s="41" t="s">
        <v>55</v>
      </c>
      <c r="H3121" s="42" t="s">
        <v>56</v>
      </c>
      <c r="I3121" s="43"/>
      <c r="J3121" s="43"/>
      <c r="K3121" s="43"/>
      <c r="L3121" s="43"/>
      <c r="M3121" s="43"/>
      <c r="N3121" s="43"/>
      <c r="O3121" s="43">
        <v>0</v>
      </c>
      <c r="P3121" s="43">
        <v>0</v>
      </c>
      <c r="Q3121" s="43"/>
      <c r="R3121" s="43"/>
      <c r="S3121" s="43"/>
      <c r="T3121" s="43"/>
      <c r="U3121" s="43"/>
      <c r="V3121" s="43">
        <f t="shared" si="6063"/>
        <v>0</v>
      </c>
      <c r="W3121" s="43"/>
      <c r="X3121" s="43"/>
      <c r="Y3121" s="43"/>
      <c r="Z3121" s="43"/>
      <c r="AA3121" s="43"/>
      <c r="AB3121" s="43">
        <v>0</v>
      </c>
      <c r="AC3121" s="44">
        <v>3000</v>
      </c>
      <c r="AD3121" s="44">
        <v>2999.9960000000001</v>
      </c>
      <c r="AE3121" s="45">
        <f t="shared" si="6059"/>
        <v>99.999866666666676</v>
      </c>
      <c r="AF3121" s="43">
        <v>3000</v>
      </c>
      <c r="AG3121" s="43">
        <v>0</v>
      </c>
      <c r="AH3121" s="43">
        <v>0</v>
      </c>
      <c r="AI3121" s="43">
        <v>0</v>
      </c>
      <c r="AJ3121" s="43">
        <v>0</v>
      </c>
      <c r="AK3121" s="43">
        <v>0</v>
      </c>
      <c r="AL3121" s="43">
        <f t="shared" si="6060"/>
        <v>3000</v>
      </c>
      <c r="AM3121" s="43">
        <f t="shared" si="6061"/>
        <v>-3000</v>
      </c>
      <c r="AN3121" s="19"/>
      <c r="AO3121" s="1"/>
      <c r="AP3121" s="1"/>
      <c r="AQ3121" s="1"/>
      <c r="AR3121" s="1"/>
      <c r="AS3121" s="1"/>
    </row>
    <row r="3122" ht="31.5">
      <c r="B3122" s="41" t="s">
        <v>855</v>
      </c>
      <c r="C3122" s="41" t="s">
        <v>115</v>
      </c>
      <c r="D3122" s="41" t="s">
        <v>117</v>
      </c>
      <c r="E3122" s="26" t="str">
        <f t="shared" si="6062"/>
        <v>0503</v>
      </c>
      <c r="F3122" s="41" t="s">
        <v>252</v>
      </c>
      <c r="G3122" s="41"/>
      <c r="H3122" s="42" t="s">
        <v>253</v>
      </c>
      <c r="I3122" s="43">
        <f t="shared" si="6033"/>
        <v>32265.599999999999</v>
      </c>
      <c r="J3122" s="43">
        <f t="shared" si="6034"/>
        <v>0</v>
      </c>
      <c r="K3122" s="43">
        <f t="shared" si="6035"/>
        <v>0</v>
      </c>
      <c r="L3122" s="43">
        <f t="shared" si="6036"/>
        <v>-14079.4</v>
      </c>
      <c r="M3122" s="43">
        <f t="shared" si="6037"/>
        <v>0</v>
      </c>
      <c r="N3122" s="43">
        <f t="shared" si="6038"/>
        <v>0</v>
      </c>
      <c r="O3122" s="43">
        <f t="shared" si="6039"/>
        <v>0</v>
      </c>
      <c r="P3122" s="43">
        <f t="shared" si="6040"/>
        <v>0</v>
      </c>
      <c r="Q3122" s="43">
        <f t="shared" si="6041"/>
        <v>0</v>
      </c>
      <c r="R3122" s="43">
        <f t="shared" si="6042"/>
        <v>10774.021000000001</v>
      </c>
      <c r="S3122" s="43">
        <f t="shared" si="6043"/>
        <v>0</v>
      </c>
      <c r="T3122" s="43">
        <f t="shared" si="6044"/>
        <v>0</v>
      </c>
      <c r="U3122" s="43">
        <v>0</v>
      </c>
      <c r="V3122" s="43">
        <f t="shared" si="6063"/>
        <v>28960.220999999998</v>
      </c>
      <c r="W3122" s="43">
        <f t="shared" si="6045"/>
        <v>0</v>
      </c>
      <c r="X3122" s="43">
        <f t="shared" si="6046"/>
        <v>0</v>
      </c>
      <c r="Y3122" s="43">
        <f t="shared" si="6047"/>
        <v>0</v>
      </c>
      <c r="Z3122" s="43">
        <f t="shared" si="6048"/>
        <v>0</v>
      </c>
      <c r="AA3122" s="43">
        <f t="shared" si="6049"/>
        <v>0</v>
      </c>
      <c r="AB3122" s="43">
        <f t="shared" si="6050"/>
        <v>155.19059999999999</v>
      </c>
      <c r="AC3122" s="44">
        <f t="shared" si="6051"/>
        <v>155.19059999999999</v>
      </c>
      <c r="AD3122" s="44">
        <f t="shared" si="6052"/>
        <v>155.19059999999999</v>
      </c>
      <c r="AE3122" s="45">
        <f t="shared" si="6059"/>
        <v>100</v>
      </c>
      <c r="AF3122" s="43">
        <f t="shared" si="6053"/>
        <v>155.19059999999999</v>
      </c>
      <c r="AG3122" s="43">
        <f t="shared" si="6054"/>
        <v>0</v>
      </c>
      <c r="AH3122" s="43">
        <f t="shared" si="6055"/>
        <v>0</v>
      </c>
      <c r="AI3122" s="43">
        <f t="shared" si="6056"/>
        <v>0</v>
      </c>
      <c r="AJ3122" s="43">
        <f t="shared" si="6057"/>
        <v>0</v>
      </c>
      <c r="AK3122" s="43">
        <f t="shared" si="6058"/>
        <v>0</v>
      </c>
      <c r="AL3122" s="43">
        <f t="shared" si="6060"/>
        <v>155.19059999999999</v>
      </c>
      <c r="AM3122" s="43">
        <f t="shared" si="6061"/>
        <v>28805.030399999996</v>
      </c>
      <c r="AN3122" s="2"/>
      <c r="AO3122" s="1"/>
      <c r="AP3122" s="1"/>
      <c r="AQ3122" s="1"/>
      <c r="AR3122" s="1"/>
      <c r="AS3122" s="1"/>
    </row>
    <row r="3123" ht="47.25">
      <c r="B3123" s="41" t="s">
        <v>855</v>
      </c>
      <c r="C3123" s="41" t="s">
        <v>115</v>
      </c>
      <c r="D3123" s="41" t="s">
        <v>117</v>
      </c>
      <c r="E3123" s="26" t="str">
        <f t="shared" si="6062"/>
        <v>0503</v>
      </c>
      <c r="F3123" s="41" t="s">
        <v>753</v>
      </c>
      <c r="G3123" s="41"/>
      <c r="H3123" s="42" t="s">
        <v>754</v>
      </c>
      <c r="I3123" s="43">
        <f>I3128</f>
        <v>32265.599999999999</v>
      </c>
      <c r="J3123" s="43">
        <f>J3128</f>
        <v>0</v>
      </c>
      <c r="K3123" s="43">
        <f>K3128</f>
        <v>0</v>
      </c>
      <c r="L3123" s="43">
        <f>L3128</f>
        <v>-14079.4</v>
      </c>
      <c r="M3123" s="43">
        <f>M3128</f>
        <v>0</v>
      </c>
      <c r="N3123" s="43">
        <f>N3128</f>
        <v>0</v>
      </c>
      <c r="O3123" s="43">
        <f>O3128+O3124</f>
        <v>0</v>
      </c>
      <c r="P3123" s="43">
        <f>P3128+P3124</f>
        <v>0</v>
      </c>
      <c r="Q3123" s="43">
        <f>Q3128+Q3124</f>
        <v>0</v>
      </c>
      <c r="R3123" s="43">
        <f>R3128+R3124</f>
        <v>10774.021000000001</v>
      </c>
      <c r="S3123" s="43">
        <f>S3128</f>
        <v>0</v>
      </c>
      <c r="T3123" s="43">
        <f>T3128</f>
        <v>0</v>
      </c>
      <c r="U3123" s="43">
        <v>0</v>
      </c>
      <c r="V3123" s="43">
        <f t="shared" si="6063"/>
        <v>28960.220999999998</v>
      </c>
      <c r="W3123" s="43">
        <f>W3128</f>
        <v>0</v>
      </c>
      <c r="X3123" s="43">
        <f>X3128</f>
        <v>0</v>
      </c>
      <c r="Y3123" s="43">
        <f>Y3128</f>
        <v>0</v>
      </c>
      <c r="Z3123" s="43">
        <f>Z3128</f>
        <v>0</v>
      </c>
      <c r="AA3123" s="43">
        <f>AA3128</f>
        <v>0</v>
      </c>
      <c r="AB3123" s="43">
        <f>AB3128+AB3124</f>
        <v>155.19059999999999</v>
      </c>
      <c r="AC3123" s="44">
        <f>AC3128+AC3124</f>
        <v>155.19059999999999</v>
      </c>
      <c r="AD3123" s="44">
        <f>AD3128+AD3124</f>
        <v>155.19059999999999</v>
      </c>
      <c r="AE3123" s="45">
        <f t="shared" si="6059"/>
        <v>100</v>
      </c>
      <c r="AF3123" s="43">
        <f>AF3128+AF3124</f>
        <v>155.19059999999999</v>
      </c>
      <c r="AG3123" s="43">
        <f>AG3128+AG3124</f>
        <v>0</v>
      </c>
      <c r="AH3123" s="43">
        <f>AH3128+AH3124</f>
        <v>0</v>
      </c>
      <c r="AI3123" s="43">
        <f>AI3128+AI3124</f>
        <v>0</v>
      </c>
      <c r="AJ3123" s="43">
        <f>AJ3128+AJ3124</f>
        <v>0</v>
      </c>
      <c r="AK3123" s="43">
        <f>AK3128+AK3124</f>
        <v>0</v>
      </c>
      <c r="AL3123" s="43">
        <f t="shared" si="6060"/>
        <v>155.19059999999999</v>
      </c>
      <c r="AM3123" s="43">
        <f t="shared" si="6061"/>
        <v>28805.030399999996</v>
      </c>
      <c r="AN3123" s="2"/>
      <c r="AO3123" s="1"/>
      <c r="AP3123" s="1"/>
      <c r="AQ3123" s="1"/>
      <c r="AR3123" s="1"/>
      <c r="AS3123" s="1"/>
    </row>
    <row r="3124" ht="31.5" hidden="1">
      <c r="B3124" s="41" t="s">
        <v>855</v>
      </c>
      <c r="C3124" s="41" t="s">
        <v>115</v>
      </c>
      <c r="D3124" s="41" t="s">
        <v>117</v>
      </c>
      <c r="E3124" s="26" t="str">
        <f t="shared" si="6062"/>
        <v>0503</v>
      </c>
      <c r="F3124" s="41" t="s">
        <v>755</v>
      </c>
      <c r="G3124" s="41"/>
      <c r="H3124" s="42" t="s">
        <v>756</v>
      </c>
      <c r="I3124" s="43"/>
      <c r="J3124" s="43"/>
      <c r="K3124" s="43"/>
      <c r="L3124" s="43"/>
      <c r="M3124" s="43"/>
      <c r="N3124" s="43"/>
      <c r="O3124" s="43">
        <f t="shared" ref="O3124:O3128" si="6064">O3125</f>
        <v>0</v>
      </c>
      <c r="P3124" s="43">
        <f t="shared" ref="P3124:P3128" si="6065">P3125</f>
        <v>0</v>
      </c>
      <c r="Q3124" s="43">
        <f t="shared" ref="Q3124:Q3128" si="6066">Q3125</f>
        <v>0</v>
      </c>
      <c r="R3124" s="43">
        <f t="shared" ref="R3124:R3128" si="6067">R3125</f>
        <v>10774.021000000001</v>
      </c>
      <c r="S3124" s="43"/>
      <c r="T3124" s="43"/>
      <c r="U3124" s="43"/>
      <c r="V3124" s="43">
        <f t="shared" si="6063"/>
        <v>10774.021000000001</v>
      </c>
      <c r="W3124" s="43"/>
      <c r="X3124" s="43"/>
      <c r="Y3124" s="43"/>
      <c r="Z3124" s="43"/>
      <c r="AA3124" s="43"/>
      <c r="AB3124" s="43">
        <f t="shared" ref="AB3124:AB3128" si="6068">AB3125</f>
        <v>0</v>
      </c>
      <c r="AC3124" s="44">
        <f t="shared" ref="AC3124:AC3128" si="6069">AC3125</f>
        <v>0</v>
      </c>
      <c r="AD3124" s="44">
        <f t="shared" ref="AD3124:AD3128" si="6070">AD3125</f>
        <v>0</v>
      </c>
      <c r="AE3124" s="45" t="e">
        <f t="shared" si="6059"/>
        <v>#DIV/0!</v>
      </c>
      <c r="AF3124" s="43">
        <f t="shared" ref="AF3124:AF3128" si="6071">AF3125</f>
        <v>0</v>
      </c>
      <c r="AG3124" s="43">
        <f t="shared" ref="AG3124:AG3128" si="6072">AG3125</f>
        <v>0</v>
      </c>
      <c r="AH3124" s="43">
        <f t="shared" ref="AH3124:AH3128" si="6073">AH3125</f>
        <v>0</v>
      </c>
      <c r="AI3124" s="43">
        <f t="shared" ref="AI3124:AI3128" si="6074">AI3125</f>
        <v>0</v>
      </c>
      <c r="AJ3124" s="43">
        <f t="shared" ref="AJ3124:AJ3128" si="6075">AJ3125</f>
        <v>0</v>
      </c>
      <c r="AK3124" s="43">
        <f t="shared" ref="AK3124:AK3128" si="6076">AK3125</f>
        <v>0</v>
      </c>
      <c r="AL3124" s="43">
        <f t="shared" si="6060"/>
        <v>0</v>
      </c>
      <c r="AM3124" s="43">
        <f t="shared" si="6061"/>
        <v>10774.021000000001</v>
      </c>
      <c r="AN3124" s="19" t="s">
        <v>36</v>
      </c>
      <c r="AR3124" s="1"/>
      <c r="AS3124" s="1"/>
    </row>
    <row r="3125" ht="47.25" hidden="1">
      <c r="B3125" s="41" t="s">
        <v>855</v>
      </c>
      <c r="C3125" s="41" t="s">
        <v>115</v>
      </c>
      <c r="D3125" s="41" t="s">
        <v>117</v>
      </c>
      <c r="E3125" s="26" t="str">
        <f t="shared" si="6062"/>
        <v>0503</v>
      </c>
      <c r="F3125" s="41" t="s">
        <v>757</v>
      </c>
      <c r="G3125" s="41"/>
      <c r="H3125" s="42" t="s">
        <v>758</v>
      </c>
      <c r="I3125" s="43"/>
      <c r="J3125" s="43"/>
      <c r="K3125" s="43"/>
      <c r="L3125" s="43"/>
      <c r="M3125" s="43"/>
      <c r="N3125" s="43"/>
      <c r="O3125" s="43">
        <f t="shared" si="6064"/>
        <v>0</v>
      </c>
      <c r="P3125" s="43">
        <f t="shared" si="6065"/>
        <v>0</v>
      </c>
      <c r="Q3125" s="43">
        <f t="shared" si="6066"/>
        <v>0</v>
      </c>
      <c r="R3125" s="43">
        <f t="shared" si="6067"/>
        <v>10774.021000000001</v>
      </c>
      <c r="S3125" s="43"/>
      <c r="T3125" s="43"/>
      <c r="U3125" s="43"/>
      <c r="V3125" s="43">
        <f t="shared" si="6063"/>
        <v>10774.021000000001</v>
      </c>
      <c r="W3125" s="43"/>
      <c r="X3125" s="43"/>
      <c r="Y3125" s="43"/>
      <c r="Z3125" s="43"/>
      <c r="AA3125" s="43"/>
      <c r="AB3125" s="43">
        <f t="shared" si="6068"/>
        <v>0</v>
      </c>
      <c r="AC3125" s="44">
        <f t="shared" si="6069"/>
        <v>0</v>
      </c>
      <c r="AD3125" s="44">
        <f t="shared" si="6070"/>
        <v>0</v>
      </c>
      <c r="AE3125" s="45" t="e">
        <f t="shared" si="6059"/>
        <v>#DIV/0!</v>
      </c>
      <c r="AF3125" s="43">
        <f t="shared" si="6071"/>
        <v>0</v>
      </c>
      <c r="AG3125" s="43">
        <f t="shared" si="6072"/>
        <v>0</v>
      </c>
      <c r="AH3125" s="43">
        <f t="shared" si="6073"/>
        <v>0</v>
      </c>
      <c r="AI3125" s="43">
        <f t="shared" si="6074"/>
        <v>0</v>
      </c>
      <c r="AJ3125" s="43">
        <f t="shared" si="6075"/>
        <v>0</v>
      </c>
      <c r="AK3125" s="43">
        <f t="shared" si="6076"/>
        <v>0</v>
      </c>
      <c r="AL3125" s="43">
        <f t="shared" si="6060"/>
        <v>0</v>
      </c>
      <c r="AM3125" s="43">
        <f t="shared" si="6061"/>
        <v>10774.021000000001</v>
      </c>
      <c r="AN3125" s="19" t="s">
        <v>36</v>
      </c>
      <c r="AO3125" s="1"/>
      <c r="AP3125" s="1"/>
      <c r="AQ3125" s="1"/>
      <c r="AR3125" s="1"/>
      <c r="AS3125" s="1"/>
    </row>
    <row r="3126" hidden="1">
      <c r="B3126" s="41" t="s">
        <v>855</v>
      </c>
      <c r="C3126" s="41" t="s">
        <v>115</v>
      </c>
      <c r="D3126" s="41" t="s">
        <v>117</v>
      </c>
      <c r="E3126" s="26" t="str">
        <f t="shared" si="6062"/>
        <v>0503</v>
      </c>
      <c r="F3126" s="41" t="s">
        <v>757</v>
      </c>
      <c r="G3126" s="41" t="s">
        <v>59</v>
      </c>
      <c r="H3126" s="42" t="s">
        <v>60</v>
      </c>
      <c r="I3126" s="43"/>
      <c r="J3126" s="43"/>
      <c r="K3126" s="43"/>
      <c r="L3126" s="43"/>
      <c r="M3126" s="43"/>
      <c r="N3126" s="43"/>
      <c r="O3126" s="43">
        <f t="shared" si="6064"/>
        <v>0</v>
      </c>
      <c r="P3126" s="43">
        <f t="shared" si="6065"/>
        <v>0</v>
      </c>
      <c r="Q3126" s="43">
        <f t="shared" si="6066"/>
        <v>0</v>
      </c>
      <c r="R3126" s="43">
        <f t="shared" si="6067"/>
        <v>10774.021000000001</v>
      </c>
      <c r="S3126" s="43"/>
      <c r="T3126" s="43"/>
      <c r="U3126" s="43"/>
      <c r="V3126" s="43">
        <f t="shared" si="6063"/>
        <v>10774.021000000001</v>
      </c>
      <c r="W3126" s="43"/>
      <c r="X3126" s="43"/>
      <c r="Y3126" s="43"/>
      <c r="Z3126" s="43"/>
      <c r="AA3126" s="43"/>
      <c r="AB3126" s="43">
        <f t="shared" si="6068"/>
        <v>0</v>
      </c>
      <c r="AC3126" s="44">
        <f t="shared" si="6069"/>
        <v>0</v>
      </c>
      <c r="AD3126" s="44">
        <f t="shared" si="6070"/>
        <v>0</v>
      </c>
      <c r="AE3126" s="45" t="e">
        <f t="shared" si="6059"/>
        <v>#DIV/0!</v>
      </c>
      <c r="AF3126" s="43">
        <f t="shared" si="6071"/>
        <v>0</v>
      </c>
      <c r="AG3126" s="43">
        <f t="shared" si="6072"/>
        <v>0</v>
      </c>
      <c r="AH3126" s="43">
        <f t="shared" si="6073"/>
        <v>0</v>
      </c>
      <c r="AI3126" s="43">
        <f t="shared" si="6074"/>
        <v>0</v>
      </c>
      <c r="AJ3126" s="43">
        <f t="shared" si="6075"/>
        <v>0</v>
      </c>
      <c r="AK3126" s="43">
        <f t="shared" si="6076"/>
        <v>0</v>
      </c>
      <c r="AL3126" s="43">
        <f t="shared" si="6060"/>
        <v>0</v>
      </c>
      <c r="AM3126" s="43">
        <f t="shared" si="6061"/>
        <v>10774.021000000001</v>
      </c>
      <c r="AN3126" s="19" t="s">
        <v>36</v>
      </c>
      <c r="AO3126" s="1"/>
      <c r="AP3126" s="1"/>
      <c r="AQ3126" s="1"/>
      <c r="AR3126" s="1"/>
      <c r="AS3126" s="1"/>
    </row>
    <row r="3127" ht="63" hidden="1">
      <c r="B3127" s="41" t="s">
        <v>855</v>
      </c>
      <c r="C3127" s="41" t="s">
        <v>115</v>
      </c>
      <c r="D3127" s="41" t="s">
        <v>117</v>
      </c>
      <c r="E3127" s="26" t="str">
        <f t="shared" si="6062"/>
        <v>0503</v>
      </c>
      <c r="F3127" s="41" t="s">
        <v>757</v>
      </c>
      <c r="G3127" s="41" t="s">
        <v>475</v>
      </c>
      <c r="H3127" s="42" t="s">
        <v>476</v>
      </c>
      <c r="I3127" s="43"/>
      <c r="J3127" s="43"/>
      <c r="K3127" s="43"/>
      <c r="L3127" s="43"/>
      <c r="M3127" s="43"/>
      <c r="N3127" s="43"/>
      <c r="O3127" s="43">
        <v>0</v>
      </c>
      <c r="P3127" s="43">
        <v>0</v>
      </c>
      <c r="Q3127" s="43">
        <v>0</v>
      </c>
      <c r="R3127" s="43">
        <v>10774.021000000001</v>
      </c>
      <c r="S3127" s="43"/>
      <c r="T3127" s="43"/>
      <c r="U3127" s="43"/>
      <c r="V3127" s="43">
        <f t="shared" si="6063"/>
        <v>10774.021000000001</v>
      </c>
      <c r="W3127" s="43"/>
      <c r="X3127" s="43"/>
      <c r="Y3127" s="43"/>
      <c r="Z3127" s="43"/>
      <c r="AA3127" s="43"/>
      <c r="AB3127" s="43">
        <v>0</v>
      </c>
      <c r="AC3127" s="44">
        <v>0</v>
      </c>
      <c r="AD3127" s="44">
        <v>0</v>
      </c>
      <c r="AE3127" s="45" t="e">
        <f t="shared" si="6059"/>
        <v>#DIV/0!</v>
      </c>
      <c r="AF3127" s="43">
        <v>0</v>
      </c>
      <c r="AG3127" s="43">
        <v>0</v>
      </c>
      <c r="AH3127" s="43">
        <v>0</v>
      </c>
      <c r="AI3127" s="43">
        <v>0</v>
      </c>
      <c r="AJ3127" s="43">
        <v>0</v>
      </c>
      <c r="AK3127" s="43">
        <v>0</v>
      </c>
      <c r="AL3127" s="43">
        <f t="shared" si="6060"/>
        <v>0</v>
      </c>
      <c r="AM3127" s="43">
        <f t="shared" si="6061"/>
        <v>10774.021000000001</v>
      </c>
      <c r="AN3127" s="19" t="s">
        <v>36</v>
      </c>
      <c r="AO3127" s="1"/>
      <c r="AP3127" s="1"/>
      <c r="AQ3127" s="1"/>
      <c r="AR3127" s="1"/>
      <c r="AS3127" s="1"/>
    </row>
    <row r="3128" ht="31.5">
      <c r="B3128" s="41" t="s">
        <v>855</v>
      </c>
      <c r="C3128" s="41" t="s">
        <v>115</v>
      </c>
      <c r="D3128" s="41" t="s">
        <v>117</v>
      </c>
      <c r="E3128" s="26" t="str">
        <f t="shared" si="6062"/>
        <v>0503</v>
      </c>
      <c r="F3128" s="41" t="s">
        <v>759</v>
      </c>
      <c r="G3128" s="41"/>
      <c r="H3128" s="42" t="s">
        <v>760</v>
      </c>
      <c r="I3128" s="43">
        <f>I3129</f>
        <v>32265.599999999999</v>
      </c>
      <c r="J3128" s="43">
        <f>J3129</f>
        <v>0</v>
      </c>
      <c r="K3128" s="43">
        <f>K3129</f>
        <v>0</v>
      </c>
      <c r="L3128" s="43">
        <f>L3129</f>
        <v>-14079.4</v>
      </c>
      <c r="M3128" s="43">
        <f>M3129</f>
        <v>0</v>
      </c>
      <c r="N3128" s="43">
        <f>N3129</f>
        <v>0</v>
      </c>
      <c r="O3128" s="43">
        <f t="shared" si="6064"/>
        <v>0</v>
      </c>
      <c r="P3128" s="43">
        <f t="shared" si="6065"/>
        <v>0</v>
      </c>
      <c r="Q3128" s="43">
        <f t="shared" si="6066"/>
        <v>0</v>
      </c>
      <c r="R3128" s="43">
        <f t="shared" si="6067"/>
        <v>0</v>
      </c>
      <c r="S3128" s="43">
        <f>S3129</f>
        <v>0</v>
      </c>
      <c r="T3128" s="43">
        <f>T3129</f>
        <v>0</v>
      </c>
      <c r="U3128" s="43">
        <v>0</v>
      </c>
      <c r="V3128" s="43">
        <f t="shared" si="6063"/>
        <v>18186.199999999997</v>
      </c>
      <c r="W3128" s="43">
        <f>W3129</f>
        <v>0</v>
      </c>
      <c r="X3128" s="43">
        <f>X3129</f>
        <v>0</v>
      </c>
      <c r="Y3128" s="43">
        <f>Y3129</f>
        <v>0</v>
      </c>
      <c r="Z3128" s="43">
        <f>Z3129</f>
        <v>0</v>
      </c>
      <c r="AA3128" s="43">
        <f>AA3129</f>
        <v>0</v>
      </c>
      <c r="AB3128" s="43">
        <f t="shared" si="6068"/>
        <v>155.19059999999999</v>
      </c>
      <c r="AC3128" s="44">
        <f t="shared" si="6069"/>
        <v>155.19059999999999</v>
      </c>
      <c r="AD3128" s="44">
        <f t="shared" si="6070"/>
        <v>155.19059999999999</v>
      </c>
      <c r="AE3128" s="45">
        <f t="shared" si="6059"/>
        <v>100</v>
      </c>
      <c r="AF3128" s="43">
        <f t="shared" si="6071"/>
        <v>155.19059999999999</v>
      </c>
      <c r="AG3128" s="43">
        <f t="shared" si="6072"/>
        <v>0</v>
      </c>
      <c r="AH3128" s="43">
        <f t="shared" si="6073"/>
        <v>0</v>
      </c>
      <c r="AI3128" s="43">
        <f t="shared" si="6074"/>
        <v>0</v>
      </c>
      <c r="AJ3128" s="43">
        <f t="shared" si="6075"/>
        <v>0</v>
      </c>
      <c r="AK3128" s="43">
        <f t="shared" si="6076"/>
        <v>0</v>
      </c>
      <c r="AL3128" s="43">
        <f t="shared" si="6060"/>
        <v>155.19059999999999</v>
      </c>
      <c r="AM3128" s="43">
        <f t="shared" si="6061"/>
        <v>18031.009399999995</v>
      </c>
      <c r="AN3128" s="2"/>
      <c r="AR3128" s="1"/>
      <c r="AS3128" s="1"/>
    </row>
    <row r="3129" ht="31.5">
      <c r="B3129" s="41" t="s">
        <v>855</v>
      </c>
      <c r="C3129" s="41" t="s">
        <v>115</v>
      </c>
      <c r="D3129" s="41" t="s">
        <v>117</v>
      </c>
      <c r="E3129" s="26" t="str">
        <f t="shared" si="6062"/>
        <v>0503</v>
      </c>
      <c r="F3129" s="41" t="s">
        <v>761</v>
      </c>
      <c r="G3129" s="41"/>
      <c r="H3129" s="42" t="s">
        <v>762</v>
      </c>
      <c r="I3129" s="43">
        <f>I3132+I3130</f>
        <v>32265.599999999999</v>
      </c>
      <c r="J3129" s="43">
        <f>J3132+J3130</f>
        <v>0</v>
      </c>
      <c r="K3129" s="43">
        <f>K3132+K3130</f>
        <v>0</v>
      </c>
      <c r="L3129" s="43">
        <f>L3132+L3130</f>
        <v>-14079.4</v>
      </c>
      <c r="M3129" s="43">
        <f>M3132+M3130</f>
        <v>0</v>
      </c>
      <c r="N3129" s="43">
        <f>N3132+N3130</f>
        <v>0</v>
      </c>
      <c r="O3129" s="43">
        <f>O3132+O3130</f>
        <v>0</v>
      </c>
      <c r="P3129" s="43">
        <f>P3132+P3130</f>
        <v>0</v>
      </c>
      <c r="Q3129" s="43">
        <f>Q3132+Q3130</f>
        <v>0</v>
      </c>
      <c r="R3129" s="43">
        <f>R3132+R3130</f>
        <v>0</v>
      </c>
      <c r="S3129" s="43">
        <f>S3132+S3130</f>
        <v>0</v>
      </c>
      <c r="T3129" s="43">
        <f>T3132+T3130</f>
        <v>0</v>
      </c>
      <c r="U3129" s="43">
        <v>0</v>
      </c>
      <c r="V3129" s="43">
        <f t="shared" si="6063"/>
        <v>18186.199999999997</v>
      </c>
      <c r="W3129" s="43">
        <f>W3132+W3130</f>
        <v>0</v>
      </c>
      <c r="X3129" s="43">
        <f>X3132+X3130</f>
        <v>0</v>
      </c>
      <c r="Y3129" s="43">
        <f>Y3132+Y3130</f>
        <v>0</v>
      </c>
      <c r="Z3129" s="43">
        <f>Z3132+Z3130</f>
        <v>0</v>
      </c>
      <c r="AA3129" s="43">
        <f>AA3132+AA3130</f>
        <v>0</v>
      </c>
      <c r="AB3129" s="43">
        <f>AB3132+AB3130</f>
        <v>155.19059999999999</v>
      </c>
      <c r="AC3129" s="44">
        <f>AC3132+AC3130</f>
        <v>155.19059999999999</v>
      </c>
      <c r="AD3129" s="44">
        <f>AD3132+AD3130</f>
        <v>155.19059999999999</v>
      </c>
      <c r="AE3129" s="45">
        <f t="shared" si="6059"/>
        <v>100</v>
      </c>
      <c r="AF3129" s="43">
        <f>AF3132+AF3130</f>
        <v>155.19059999999999</v>
      </c>
      <c r="AG3129" s="43">
        <f>AG3132+AG3130</f>
        <v>0</v>
      </c>
      <c r="AH3129" s="43">
        <f>AH3132+AH3130</f>
        <v>0</v>
      </c>
      <c r="AI3129" s="43">
        <f>AI3132+AI3130</f>
        <v>0</v>
      </c>
      <c r="AJ3129" s="43">
        <f>AJ3132+AJ3130</f>
        <v>0</v>
      </c>
      <c r="AK3129" s="43">
        <f>AK3132+AK3130</f>
        <v>0</v>
      </c>
      <c r="AL3129" s="43">
        <f t="shared" si="6060"/>
        <v>155.19059999999999</v>
      </c>
      <c r="AM3129" s="43">
        <f t="shared" si="6061"/>
        <v>18031.009399999995</v>
      </c>
      <c r="AN3129" s="2"/>
      <c r="AO3129" s="1"/>
      <c r="AP3129" s="1"/>
      <c r="AQ3129" s="1"/>
      <c r="AR3129" s="1"/>
      <c r="AS3129" s="1"/>
    </row>
    <row r="3130" ht="31.5" hidden="1">
      <c r="B3130" s="41" t="s">
        <v>855</v>
      </c>
      <c r="C3130" s="41" t="s">
        <v>115</v>
      </c>
      <c r="D3130" s="41" t="s">
        <v>117</v>
      </c>
      <c r="E3130" s="26" t="str">
        <f t="shared" si="6062"/>
        <v>0503</v>
      </c>
      <c r="F3130" s="41" t="s">
        <v>761</v>
      </c>
      <c r="G3130" s="41" t="s">
        <v>177</v>
      </c>
      <c r="H3130" s="42" t="s">
        <v>178</v>
      </c>
      <c r="I3130" s="43">
        <f>I3131</f>
        <v>0</v>
      </c>
      <c r="J3130" s="43">
        <f>J3131</f>
        <v>0</v>
      </c>
      <c r="K3130" s="43">
        <f>K3131</f>
        <v>0</v>
      </c>
      <c r="L3130" s="43">
        <f>L3131</f>
        <v>0</v>
      </c>
      <c r="M3130" s="43">
        <f>M3131</f>
        <v>0</v>
      </c>
      <c r="N3130" s="43">
        <f>N3131</f>
        <v>0</v>
      </c>
      <c r="O3130" s="43">
        <f>O3131</f>
        <v>0</v>
      </c>
      <c r="P3130" s="43">
        <f>P3131</f>
        <v>0</v>
      </c>
      <c r="Q3130" s="43">
        <f>Q3131</f>
        <v>0</v>
      </c>
      <c r="R3130" s="43">
        <f>R3131</f>
        <v>0</v>
      </c>
      <c r="S3130" s="43">
        <f>S3131</f>
        <v>0</v>
      </c>
      <c r="T3130" s="43">
        <f>T3131</f>
        <v>0</v>
      </c>
      <c r="U3130" s="43">
        <v>0</v>
      </c>
      <c r="V3130" s="43">
        <f t="shared" si="6063"/>
        <v>0</v>
      </c>
      <c r="W3130" s="43">
        <f>W3131</f>
        <v>0</v>
      </c>
      <c r="X3130" s="43">
        <f>X3131</f>
        <v>0</v>
      </c>
      <c r="Y3130" s="43">
        <f>Y3131</f>
        <v>0</v>
      </c>
      <c r="Z3130" s="43">
        <f>Z3131</f>
        <v>0</v>
      </c>
      <c r="AA3130" s="43">
        <f>AA3131</f>
        <v>0</v>
      </c>
      <c r="AB3130" s="43">
        <f>AB3131</f>
        <v>0</v>
      </c>
      <c r="AC3130" s="44">
        <f>AC3131</f>
        <v>0</v>
      </c>
      <c r="AD3130" s="44">
        <f>AD3131</f>
        <v>0</v>
      </c>
      <c r="AE3130" s="45" t="e">
        <f t="shared" si="6059"/>
        <v>#DIV/0!</v>
      </c>
      <c r="AF3130" s="46">
        <f>AF3131</f>
        <v>0</v>
      </c>
      <c r="AG3130" s="46">
        <f>AG3131</f>
        <v>0</v>
      </c>
      <c r="AH3130" s="47">
        <f>AH3131</f>
        <v>0</v>
      </c>
      <c r="AI3130" s="47">
        <f>AI3131</f>
        <v>0</v>
      </c>
      <c r="AJ3130" s="47">
        <f>AJ3131</f>
        <v>0</v>
      </c>
      <c r="AK3130" s="47">
        <f>AK3131</f>
        <v>0</v>
      </c>
      <c r="AL3130" s="47">
        <f t="shared" si="6060"/>
        <v>0</v>
      </c>
      <c r="AM3130" s="47">
        <f t="shared" si="6061"/>
        <v>0</v>
      </c>
      <c r="AN3130" s="48" t="s">
        <v>36</v>
      </c>
      <c r="AR3130" s="1"/>
      <c r="AS3130" s="1"/>
    </row>
    <row r="3131" ht="63" hidden="1">
      <c r="B3131" s="41" t="s">
        <v>855</v>
      </c>
      <c r="C3131" s="41" t="s">
        <v>115</v>
      </c>
      <c r="D3131" s="41" t="s">
        <v>117</v>
      </c>
      <c r="E3131" s="26" t="str">
        <f t="shared" si="6062"/>
        <v>0503</v>
      </c>
      <c r="F3131" s="41" t="s">
        <v>761</v>
      </c>
      <c r="G3131" s="41" t="s">
        <v>373</v>
      </c>
      <c r="H3131" s="42" t="s">
        <v>374</v>
      </c>
      <c r="I3131" s="43"/>
      <c r="J3131" s="43"/>
      <c r="K3131" s="43"/>
      <c r="L3131" s="43"/>
      <c r="M3131" s="43"/>
      <c r="N3131" s="43"/>
      <c r="O3131" s="43">
        <v>0</v>
      </c>
      <c r="P3131" s="43">
        <v>0</v>
      </c>
      <c r="Q3131" s="43">
        <v>0</v>
      </c>
      <c r="R3131" s="43">
        <v>0</v>
      </c>
      <c r="S3131" s="43">
        <v>0</v>
      </c>
      <c r="T3131" s="43">
        <v>0</v>
      </c>
      <c r="U3131" s="43">
        <v>0</v>
      </c>
      <c r="V3131" s="43">
        <f t="shared" si="6063"/>
        <v>0</v>
      </c>
      <c r="W3131" s="43"/>
      <c r="X3131" s="43"/>
      <c r="Y3131" s="43"/>
      <c r="Z3131" s="43"/>
      <c r="AA3131" s="43"/>
      <c r="AB3131" s="43">
        <v>0</v>
      </c>
      <c r="AC3131" s="44">
        <v>0</v>
      </c>
      <c r="AD3131" s="44">
        <v>0</v>
      </c>
      <c r="AE3131" s="45" t="e">
        <f t="shared" si="6059"/>
        <v>#DIV/0!</v>
      </c>
      <c r="AF3131" s="46">
        <v>0</v>
      </c>
      <c r="AG3131" s="46">
        <v>0</v>
      </c>
      <c r="AH3131" s="47">
        <v>0</v>
      </c>
      <c r="AI3131" s="47">
        <v>0</v>
      </c>
      <c r="AJ3131" s="47">
        <v>0</v>
      </c>
      <c r="AK3131" s="47">
        <v>0</v>
      </c>
      <c r="AL3131" s="47">
        <f t="shared" si="6060"/>
        <v>0</v>
      </c>
      <c r="AM3131" s="47">
        <f t="shared" si="6061"/>
        <v>0</v>
      </c>
      <c r="AN3131" s="48" t="s">
        <v>36</v>
      </c>
      <c r="AO3131" s="1"/>
      <c r="AP3131" s="1"/>
      <c r="AQ3131" s="1"/>
      <c r="AR3131" s="1"/>
      <c r="AS3131" s="1"/>
    </row>
    <row r="3132">
      <c r="B3132" s="41" t="s">
        <v>855</v>
      </c>
      <c r="C3132" s="41" t="s">
        <v>115</v>
      </c>
      <c r="D3132" s="41" t="s">
        <v>117</v>
      </c>
      <c r="E3132" s="26" t="str">
        <f t="shared" si="6062"/>
        <v>0503</v>
      </c>
      <c r="F3132" s="41" t="s">
        <v>761</v>
      </c>
      <c r="G3132" s="41" t="s">
        <v>59</v>
      </c>
      <c r="H3132" s="42" t="s">
        <v>60</v>
      </c>
      <c r="I3132" s="43">
        <f>I3133</f>
        <v>32265.599999999999</v>
      </c>
      <c r="J3132" s="43">
        <f>J3133</f>
        <v>0</v>
      </c>
      <c r="K3132" s="43">
        <f>K3133</f>
        <v>0</v>
      </c>
      <c r="L3132" s="43">
        <f>L3133</f>
        <v>-14079.4</v>
      </c>
      <c r="M3132" s="43">
        <f>M3133</f>
        <v>0</v>
      </c>
      <c r="N3132" s="43">
        <f>N3133</f>
        <v>0</v>
      </c>
      <c r="O3132" s="43">
        <f>O3133</f>
        <v>0</v>
      </c>
      <c r="P3132" s="43">
        <f>P3133</f>
        <v>0</v>
      </c>
      <c r="Q3132" s="43">
        <f>Q3133</f>
        <v>0</v>
      </c>
      <c r="R3132" s="43">
        <f>R3133</f>
        <v>0</v>
      </c>
      <c r="S3132" s="43">
        <f>S3133</f>
        <v>0</v>
      </c>
      <c r="T3132" s="43">
        <f>T3133</f>
        <v>0</v>
      </c>
      <c r="U3132" s="43">
        <v>0</v>
      </c>
      <c r="V3132" s="43">
        <f t="shared" si="6063"/>
        <v>18186.199999999997</v>
      </c>
      <c r="W3132" s="43">
        <f>W3133</f>
        <v>0</v>
      </c>
      <c r="X3132" s="43">
        <f>X3133</f>
        <v>0</v>
      </c>
      <c r="Y3132" s="43">
        <f>Y3133</f>
        <v>0</v>
      </c>
      <c r="Z3132" s="43">
        <f>Z3133</f>
        <v>0</v>
      </c>
      <c r="AA3132" s="43">
        <f>AA3133</f>
        <v>0</v>
      </c>
      <c r="AB3132" s="43">
        <f>AB3133</f>
        <v>155.19059999999999</v>
      </c>
      <c r="AC3132" s="44">
        <f>AC3133</f>
        <v>155.19059999999999</v>
      </c>
      <c r="AD3132" s="44">
        <f>AD3133</f>
        <v>155.19059999999999</v>
      </c>
      <c r="AE3132" s="45">
        <f t="shared" si="6059"/>
        <v>100</v>
      </c>
      <c r="AF3132" s="43">
        <f>AF3133</f>
        <v>155.19059999999999</v>
      </c>
      <c r="AG3132" s="43">
        <f>AG3133</f>
        <v>0</v>
      </c>
      <c r="AH3132" s="43">
        <f>AH3133</f>
        <v>0</v>
      </c>
      <c r="AI3132" s="43">
        <f>AI3133</f>
        <v>0</v>
      </c>
      <c r="AJ3132" s="43">
        <f>AJ3133</f>
        <v>0</v>
      </c>
      <c r="AK3132" s="43">
        <f>AK3133</f>
        <v>0</v>
      </c>
      <c r="AL3132" s="43">
        <f t="shared" si="6060"/>
        <v>155.19059999999999</v>
      </c>
      <c r="AM3132" s="43">
        <f t="shared" si="6061"/>
        <v>18031.009399999995</v>
      </c>
      <c r="AN3132" s="2"/>
      <c r="AO3132" s="1"/>
      <c r="AP3132" s="1"/>
      <c r="AQ3132" s="1"/>
      <c r="AR3132" s="1"/>
      <c r="AS3132" s="1"/>
    </row>
    <row r="3133" ht="63">
      <c r="B3133" s="41" t="s">
        <v>855</v>
      </c>
      <c r="C3133" s="41" t="s">
        <v>115</v>
      </c>
      <c r="D3133" s="41" t="s">
        <v>117</v>
      </c>
      <c r="E3133" s="26" t="str">
        <f t="shared" si="6062"/>
        <v>0503</v>
      </c>
      <c r="F3133" s="41" t="s">
        <v>761</v>
      </c>
      <c r="G3133" s="41" t="s">
        <v>475</v>
      </c>
      <c r="H3133" s="42" t="s">
        <v>476</v>
      </c>
      <c r="I3133" s="43">
        <v>32265.599999999999</v>
      </c>
      <c r="J3133" s="43"/>
      <c r="K3133" s="43"/>
      <c r="L3133" s="43">
        <v>-14079.4</v>
      </c>
      <c r="M3133" s="43"/>
      <c r="N3133" s="43"/>
      <c r="O3133" s="43">
        <v>0</v>
      </c>
      <c r="P3133" s="43">
        <v>0</v>
      </c>
      <c r="Q3133" s="43">
        <v>0</v>
      </c>
      <c r="R3133" s="43">
        <v>0</v>
      </c>
      <c r="S3133" s="43">
        <v>0</v>
      </c>
      <c r="T3133" s="43">
        <v>0</v>
      </c>
      <c r="U3133" s="43">
        <v>0</v>
      </c>
      <c r="V3133" s="43">
        <f t="shared" si="6063"/>
        <v>18186.199999999997</v>
      </c>
      <c r="W3133" s="43"/>
      <c r="X3133" s="43"/>
      <c r="Y3133" s="43"/>
      <c r="Z3133" s="43"/>
      <c r="AA3133" s="43"/>
      <c r="AB3133" s="43">
        <v>155.19059999999999</v>
      </c>
      <c r="AC3133" s="44">
        <v>155.19059999999999</v>
      </c>
      <c r="AD3133" s="44">
        <v>155.19059999999999</v>
      </c>
      <c r="AE3133" s="45">
        <f t="shared" si="6059"/>
        <v>100</v>
      </c>
      <c r="AF3133" s="43">
        <v>155.19059999999999</v>
      </c>
      <c r="AG3133" s="43">
        <v>0</v>
      </c>
      <c r="AH3133" s="43">
        <v>0</v>
      </c>
      <c r="AI3133" s="43">
        <v>0</v>
      </c>
      <c r="AJ3133" s="43">
        <v>0</v>
      </c>
      <c r="AK3133" s="43">
        <v>0</v>
      </c>
      <c r="AL3133" s="43">
        <f t="shared" si="6060"/>
        <v>155.19059999999999</v>
      </c>
      <c r="AM3133" s="43">
        <f t="shared" si="6061"/>
        <v>18031.009399999995</v>
      </c>
      <c r="AN3133" s="19"/>
      <c r="AO3133" s="1"/>
      <c r="AP3133" s="1"/>
      <c r="AQ3133" s="1"/>
      <c r="AR3133" s="1"/>
      <c r="AS3133" s="1"/>
    </row>
    <row r="3134" ht="31.5">
      <c r="B3134" s="41" t="s">
        <v>855</v>
      </c>
      <c r="C3134" s="41" t="s">
        <v>115</v>
      </c>
      <c r="D3134" s="41" t="s">
        <v>117</v>
      </c>
      <c r="E3134" s="26" t="str">
        <f t="shared" si="6062"/>
        <v>0503</v>
      </c>
      <c r="F3134" s="41" t="s">
        <v>207</v>
      </c>
      <c r="G3134" s="41"/>
      <c r="H3134" s="42" t="s">
        <v>208</v>
      </c>
      <c r="I3134" s="43">
        <f t="shared" ref="I3134:I3140" si="6077">I3135</f>
        <v>484.60000000000002</v>
      </c>
      <c r="J3134" s="43">
        <f t="shared" ref="J3134:J3140" si="6078">J3135</f>
        <v>484.60000000000002</v>
      </c>
      <c r="K3134" s="43">
        <f t="shared" ref="K3134:K3140" si="6079">K3135</f>
        <v>484.60000000000002</v>
      </c>
      <c r="L3134" s="43">
        <f t="shared" ref="L3134:L3140" si="6080">L3135</f>
        <v>0</v>
      </c>
      <c r="M3134" s="43">
        <f t="shared" ref="M3134:M3140" si="6081">M3135</f>
        <v>0</v>
      </c>
      <c r="N3134" s="43">
        <f t="shared" ref="N3134:N3140" si="6082">N3135</f>
        <v>0</v>
      </c>
      <c r="O3134" s="43">
        <f t="shared" ref="O3134:O3138" si="6083">O3135</f>
        <v>0</v>
      </c>
      <c r="P3134" s="43">
        <f t="shared" ref="P3134:P3138" si="6084">P3135</f>
        <v>0</v>
      </c>
      <c r="Q3134" s="43">
        <f t="shared" ref="Q3134:Q3140" si="6085">Q3135</f>
        <v>136.5</v>
      </c>
      <c r="R3134" s="43">
        <f t="shared" ref="R3134:R3140" si="6086">R3135</f>
        <v>0</v>
      </c>
      <c r="S3134" s="43">
        <f t="shared" ref="S3134:S3140" si="6087">S3135</f>
        <v>-269.02100000000002</v>
      </c>
      <c r="T3134" s="43">
        <f t="shared" ref="T3134:T3140" si="6088">T3135</f>
        <v>0</v>
      </c>
      <c r="U3134" s="43">
        <v>0</v>
      </c>
      <c r="V3134" s="43">
        <f t="shared" si="6063"/>
        <v>352.07900000000001</v>
      </c>
      <c r="W3134" s="43">
        <f t="shared" ref="W3134:W3140" si="6089">W3135</f>
        <v>0</v>
      </c>
      <c r="X3134" s="43">
        <f t="shared" ref="X3134:X3140" si="6090">X3135</f>
        <v>0</v>
      </c>
      <c r="Y3134" s="43">
        <f t="shared" ref="Y3134:Y3140" si="6091">Y3135</f>
        <v>0</v>
      </c>
      <c r="Z3134" s="43">
        <f t="shared" ref="Z3134:Z3140" si="6092">Z3135</f>
        <v>0</v>
      </c>
      <c r="AA3134" s="43">
        <f t="shared" ref="AA3134:AA3140" si="6093">AA3135</f>
        <v>0</v>
      </c>
      <c r="AB3134" s="43">
        <f t="shared" ref="AB3134:AB3138" si="6094">AB3135</f>
        <v>164.01553999999999</v>
      </c>
      <c r="AC3134" s="44">
        <f t="shared" ref="AC3134:AC3138" si="6095">AC3135</f>
        <v>335.07900000000001</v>
      </c>
      <c r="AD3134" s="44">
        <f t="shared" ref="AD3134:AD3138" si="6096">AD3135</f>
        <v>261.57873999999998</v>
      </c>
      <c r="AE3134" s="45">
        <f t="shared" si="6059"/>
        <v>78.064796659892139</v>
      </c>
      <c r="AF3134" s="43">
        <f t="shared" ref="AF3134:AF3138" si="6097">AF3135</f>
        <v>352.07900000000001</v>
      </c>
      <c r="AG3134" s="43">
        <f t="shared" ref="AG3134:AG3138" si="6098">AG3135</f>
        <v>0</v>
      </c>
      <c r="AH3134" s="43">
        <f t="shared" ref="AH3134:AH3138" si="6099">AH3135</f>
        <v>0</v>
      </c>
      <c r="AI3134" s="43">
        <f t="shared" ref="AI3134:AI3138" si="6100">AI3135</f>
        <v>0</v>
      </c>
      <c r="AJ3134" s="43">
        <f t="shared" ref="AJ3134:AJ3138" si="6101">AJ3135</f>
        <v>0</v>
      </c>
      <c r="AK3134" s="43">
        <f t="shared" ref="AK3134:AK3138" si="6102">AK3135</f>
        <v>0</v>
      </c>
      <c r="AL3134" s="43">
        <f t="shared" si="6060"/>
        <v>352.07900000000001</v>
      </c>
      <c r="AM3134" s="43">
        <f t="shared" si="6061"/>
        <v>0</v>
      </c>
      <c r="AN3134" s="2"/>
      <c r="AO3134" s="1"/>
      <c r="AP3134" s="1"/>
      <c r="AQ3134" s="1"/>
      <c r="AR3134" s="1"/>
      <c r="AS3134" s="1"/>
    </row>
    <row r="3135" ht="31.5">
      <c r="B3135" s="41" t="s">
        <v>855</v>
      </c>
      <c r="C3135" s="41" t="s">
        <v>115</v>
      </c>
      <c r="D3135" s="41" t="s">
        <v>117</v>
      </c>
      <c r="E3135" s="26" t="str">
        <f t="shared" si="6062"/>
        <v>0503</v>
      </c>
      <c r="F3135" s="41" t="s">
        <v>215</v>
      </c>
      <c r="G3135" s="41"/>
      <c r="H3135" s="42" t="s">
        <v>216</v>
      </c>
      <c r="I3135" s="43">
        <f t="shared" si="6077"/>
        <v>484.60000000000002</v>
      </c>
      <c r="J3135" s="43">
        <f t="shared" si="6078"/>
        <v>484.60000000000002</v>
      </c>
      <c r="K3135" s="43">
        <f t="shared" si="6079"/>
        <v>484.60000000000002</v>
      </c>
      <c r="L3135" s="43">
        <f t="shared" si="6080"/>
        <v>0</v>
      </c>
      <c r="M3135" s="43">
        <f t="shared" si="6081"/>
        <v>0</v>
      </c>
      <c r="N3135" s="43">
        <f t="shared" si="6082"/>
        <v>0</v>
      </c>
      <c r="O3135" s="43">
        <f t="shared" si="6083"/>
        <v>0</v>
      </c>
      <c r="P3135" s="43">
        <f t="shared" si="6084"/>
        <v>0</v>
      </c>
      <c r="Q3135" s="43">
        <f t="shared" si="6085"/>
        <v>136.5</v>
      </c>
      <c r="R3135" s="43">
        <f t="shared" si="6086"/>
        <v>0</v>
      </c>
      <c r="S3135" s="43">
        <f t="shared" si="6087"/>
        <v>-269.02100000000002</v>
      </c>
      <c r="T3135" s="43">
        <f t="shared" si="6088"/>
        <v>0</v>
      </c>
      <c r="U3135" s="43">
        <v>0</v>
      </c>
      <c r="V3135" s="43">
        <f t="shared" si="6063"/>
        <v>352.07900000000001</v>
      </c>
      <c r="W3135" s="43">
        <f t="shared" si="6089"/>
        <v>0</v>
      </c>
      <c r="X3135" s="43">
        <f t="shared" si="6090"/>
        <v>0</v>
      </c>
      <c r="Y3135" s="43">
        <f t="shared" si="6091"/>
        <v>0</v>
      </c>
      <c r="Z3135" s="43">
        <f t="shared" si="6092"/>
        <v>0</v>
      </c>
      <c r="AA3135" s="43">
        <f t="shared" si="6093"/>
        <v>0</v>
      </c>
      <c r="AB3135" s="43">
        <f t="shared" si="6094"/>
        <v>164.01553999999999</v>
      </c>
      <c r="AC3135" s="44">
        <f t="shared" si="6095"/>
        <v>335.07900000000001</v>
      </c>
      <c r="AD3135" s="44">
        <f t="shared" si="6096"/>
        <v>261.57873999999998</v>
      </c>
      <c r="AE3135" s="45">
        <f t="shared" si="6059"/>
        <v>78.064796659892139</v>
      </c>
      <c r="AF3135" s="43">
        <f t="shared" si="6097"/>
        <v>352.07900000000001</v>
      </c>
      <c r="AG3135" s="43">
        <f t="shared" si="6098"/>
        <v>0</v>
      </c>
      <c r="AH3135" s="43">
        <f t="shared" si="6099"/>
        <v>0</v>
      </c>
      <c r="AI3135" s="43">
        <f t="shared" si="6100"/>
        <v>0</v>
      </c>
      <c r="AJ3135" s="43">
        <f t="shared" si="6101"/>
        <v>0</v>
      </c>
      <c r="AK3135" s="43">
        <f t="shared" si="6102"/>
        <v>0</v>
      </c>
      <c r="AL3135" s="43">
        <f t="shared" si="6060"/>
        <v>352.07900000000001</v>
      </c>
      <c r="AM3135" s="43">
        <f t="shared" si="6061"/>
        <v>0</v>
      </c>
      <c r="AN3135" s="2"/>
      <c r="AO3135" s="1"/>
      <c r="AP3135" s="1"/>
      <c r="AQ3135" s="1"/>
      <c r="AR3135" s="1"/>
      <c r="AS3135" s="1"/>
    </row>
    <row r="3136" ht="31.5">
      <c r="B3136" s="41" t="s">
        <v>855</v>
      </c>
      <c r="C3136" s="41" t="s">
        <v>115</v>
      </c>
      <c r="D3136" s="41" t="s">
        <v>117</v>
      </c>
      <c r="E3136" s="26" t="str">
        <f t="shared" si="6062"/>
        <v>0503</v>
      </c>
      <c r="F3136" s="41" t="s">
        <v>801</v>
      </c>
      <c r="G3136" s="41"/>
      <c r="H3136" s="42" t="s">
        <v>802</v>
      </c>
      <c r="I3136" s="43">
        <f t="shared" si="6077"/>
        <v>484.60000000000002</v>
      </c>
      <c r="J3136" s="43">
        <f t="shared" si="6078"/>
        <v>484.60000000000002</v>
      </c>
      <c r="K3136" s="43">
        <f t="shared" si="6079"/>
        <v>484.60000000000002</v>
      </c>
      <c r="L3136" s="43">
        <f t="shared" si="6080"/>
        <v>0</v>
      </c>
      <c r="M3136" s="43">
        <f t="shared" si="6081"/>
        <v>0</v>
      </c>
      <c r="N3136" s="43">
        <f t="shared" si="6082"/>
        <v>0</v>
      </c>
      <c r="O3136" s="43">
        <f t="shared" si="6083"/>
        <v>0</v>
      </c>
      <c r="P3136" s="43">
        <f t="shared" si="6084"/>
        <v>0</v>
      </c>
      <c r="Q3136" s="43">
        <f t="shared" si="6085"/>
        <v>136.5</v>
      </c>
      <c r="R3136" s="43">
        <f t="shared" si="6086"/>
        <v>0</v>
      </c>
      <c r="S3136" s="43">
        <f t="shared" si="6087"/>
        <v>-269.02100000000002</v>
      </c>
      <c r="T3136" s="43">
        <f t="shared" si="6088"/>
        <v>0</v>
      </c>
      <c r="U3136" s="43">
        <v>0</v>
      </c>
      <c r="V3136" s="43">
        <f t="shared" si="6063"/>
        <v>352.07900000000001</v>
      </c>
      <c r="W3136" s="43">
        <f t="shared" si="6089"/>
        <v>0</v>
      </c>
      <c r="X3136" s="43">
        <f t="shared" si="6090"/>
        <v>0</v>
      </c>
      <c r="Y3136" s="43">
        <f t="shared" si="6091"/>
        <v>0</v>
      </c>
      <c r="Z3136" s="43">
        <f t="shared" si="6092"/>
        <v>0</v>
      </c>
      <c r="AA3136" s="43">
        <f t="shared" si="6093"/>
        <v>0</v>
      </c>
      <c r="AB3136" s="43">
        <f t="shared" si="6094"/>
        <v>164.01553999999999</v>
      </c>
      <c r="AC3136" s="44">
        <f t="shared" si="6095"/>
        <v>335.07900000000001</v>
      </c>
      <c r="AD3136" s="44">
        <f t="shared" si="6096"/>
        <v>261.57873999999998</v>
      </c>
      <c r="AE3136" s="45">
        <f t="shared" si="6059"/>
        <v>78.064796659892139</v>
      </c>
      <c r="AF3136" s="43">
        <f t="shared" si="6097"/>
        <v>352.07900000000001</v>
      </c>
      <c r="AG3136" s="43">
        <f t="shared" si="6098"/>
        <v>0</v>
      </c>
      <c r="AH3136" s="43">
        <f t="shared" si="6099"/>
        <v>0</v>
      </c>
      <c r="AI3136" s="43">
        <f t="shared" si="6100"/>
        <v>0</v>
      </c>
      <c r="AJ3136" s="43">
        <f t="shared" si="6101"/>
        <v>0</v>
      </c>
      <c r="AK3136" s="43">
        <f t="shared" si="6102"/>
        <v>0</v>
      </c>
      <c r="AL3136" s="43">
        <f t="shared" si="6060"/>
        <v>352.07900000000001</v>
      </c>
      <c r="AM3136" s="43">
        <f t="shared" si="6061"/>
        <v>0</v>
      </c>
      <c r="AN3136" s="2"/>
      <c r="AR3136" s="1"/>
      <c r="AS3136" s="1"/>
    </row>
    <row r="3137" ht="31.5">
      <c r="B3137" s="41" t="s">
        <v>855</v>
      </c>
      <c r="C3137" s="41" t="s">
        <v>115</v>
      </c>
      <c r="D3137" s="41" t="s">
        <v>117</v>
      </c>
      <c r="E3137" s="26" t="str">
        <f t="shared" si="6062"/>
        <v>0503</v>
      </c>
      <c r="F3137" s="41" t="s">
        <v>803</v>
      </c>
      <c r="G3137" s="41"/>
      <c r="H3137" s="42" t="s">
        <v>804</v>
      </c>
      <c r="I3137" s="43">
        <f t="shared" si="6077"/>
        <v>484.60000000000002</v>
      </c>
      <c r="J3137" s="43">
        <f t="shared" si="6078"/>
        <v>484.60000000000002</v>
      </c>
      <c r="K3137" s="43">
        <f t="shared" si="6079"/>
        <v>484.60000000000002</v>
      </c>
      <c r="L3137" s="43">
        <f t="shared" si="6080"/>
        <v>0</v>
      </c>
      <c r="M3137" s="43">
        <f t="shared" si="6081"/>
        <v>0</v>
      </c>
      <c r="N3137" s="43">
        <f t="shared" si="6082"/>
        <v>0</v>
      </c>
      <c r="O3137" s="43">
        <f t="shared" si="6083"/>
        <v>0</v>
      </c>
      <c r="P3137" s="43">
        <f t="shared" si="6084"/>
        <v>0</v>
      </c>
      <c r="Q3137" s="43">
        <f t="shared" si="6085"/>
        <v>136.5</v>
      </c>
      <c r="R3137" s="43">
        <f t="shared" si="6086"/>
        <v>0</v>
      </c>
      <c r="S3137" s="43">
        <f t="shared" si="6087"/>
        <v>-269.02100000000002</v>
      </c>
      <c r="T3137" s="43">
        <f t="shared" si="6088"/>
        <v>0</v>
      </c>
      <c r="U3137" s="43">
        <v>0</v>
      </c>
      <c r="V3137" s="43">
        <f t="shared" si="6063"/>
        <v>352.07900000000001</v>
      </c>
      <c r="W3137" s="43">
        <f t="shared" si="6089"/>
        <v>0</v>
      </c>
      <c r="X3137" s="43">
        <f t="shared" si="6090"/>
        <v>0</v>
      </c>
      <c r="Y3137" s="43">
        <f t="shared" si="6091"/>
        <v>0</v>
      </c>
      <c r="Z3137" s="43">
        <f t="shared" si="6092"/>
        <v>0</v>
      </c>
      <c r="AA3137" s="43">
        <f t="shared" si="6093"/>
        <v>0</v>
      </c>
      <c r="AB3137" s="43">
        <f t="shared" si="6094"/>
        <v>164.01553999999999</v>
      </c>
      <c r="AC3137" s="44">
        <f t="shared" si="6095"/>
        <v>335.07900000000001</v>
      </c>
      <c r="AD3137" s="44">
        <f t="shared" si="6096"/>
        <v>261.57873999999998</v>
      </c>
      <c r="AE3137" s="45">
        <f t="shared" si="6059"/>
        <v>78.064796659892139</v>
      </c>
      <c r="AF3137" s="43">
        <f t="shared" si="6097"/>
        <v>352.07900000000001</v>
      </c>
      <c r="AG3137" s="43">
        <f t="shared" si="6098"/>
        <v>0</v>
      </c>
      <c r="AH3137" s="43">
        <f t="shared" si="6099"/>
        <v>0</v>
      </c>
      <c r="AI3137" s="43">
        <f t="shared" si="6100"/>
        <v>0</v>
      </c>
      <c r="AJ3137" s="43">
        <f t="shared" si="6101"/>
        <v>0</v>
      </c>
      <c r="AK3137" s="43">
        <f t="shared" si="6102"/>
        <v>0</v>
      </c>
      <c r="AL3137" s="43">
        <f t="shared" si="6060"/>
        <v>352.07900000000001</v>
      </c>
      <c r="AM3137" s="43">
        <f t="shared" si="6061"/>
        <v>0</v>
      </c>
      <c r="AN3137" s="2"/>
      <c r="AO3137" s="1"/>
      <c r="AP3137" s="1"/>
      <c r="AQ3137" s="1"/>
      <c r="AR3137" s="1"/>
      <c r="AS3137" s="1"/>
    </row>
    <row r="3138" ht="31.5">
      <c r="B3138" s="41" t="s">
        <v>855</v>
      </c>
      <c r="C3138" s="41" t="s">
        <v>115</v>
      </c>
      <c r="D3138" s="41" t="s">
        <v>117</v>
      </c>
      <c r="E3138" s="26" t="str">
        <f t="shared" si="6062"/>
        <v>0503</v>
      </c>
      <c r="F3138" s="41" t="s">
        <v>803</v>
      </c>
      <c r="G3138" s="41" t="s">
        <v>53</v>
      </c>
      <c r="H3138" s="42" t="s">
        <v>54</v>
      </c>
      <c r="I3138" s="43">
        <f t="shared" si="6077"/>
        <v>484.60000000000002</v>
      </c>
      <c r="J3138" s="43">
        <f t="shared" si="6078"/>
        <v>484.60000000000002</v>
      </c>
      <c r="K3138" s="43">
        <f t="shared" si="6079"/>
        <v>484.60000000000002</v>
      </c>
      <c r="L3138" s="43">
        <f t="shared" si="6080"/>
        <v>0</v>
      </c>
      <c r="M3138" s="43">
        <f t="shared" si="6081"/>
        <v>0</v>
      </c>
      <c r="N3138" s="43">
        <f t="shared" si="6082"/>
        <v>0</v>
      </c>
      <c r="O3138" s="43">
        <f t="shared" si="6083"/>
        <v>0</v>
      </c>
      <c r="P3138" s="43">
        <f t="shared" si="6084"/>
        <v>0</v>
      </c>
      <c r="Q3138" s="43">
        <f t="shared" si="6085"/>
        <v>136.5</v>
      </c>
      <c r="R3138" s="43">
        <f t="shared" si="6086"/>
        <v>0</v>
      </c>
      <c r="S3138" s="43">
        <f t="shared" si="6087"/>
        <v>-269.02100000000002</v>
      </c>
      <c r="T3138" s="43">
        <f t="shared" si="6088"/>
        <v>0</v>
      </c>
      <c r="U3138" s="43">
        <v>0</v>
      </c>
      <c r="V3138" s="43">
        <f t="shared" si="6063"/>
        <v>352.07900000000001</v>
      </c>
      <c r="W3138" s="43">
        <f t="shared" si="6089"/>
        <v>0</v>
      </c>
      <c r="X3138" s="43">
        <f t="shared" si="6090"/>
        <v>0</v>
      </c>
      <c r="Y3138" s="43">
        <f t="shared" si="6091"/>
        <v>0</v>
      </c>
      <c r="Z3138" s="43">
        <f t="shared" si="6092"/>
        <v>0</v>
      </c>
      <c r="AA3138" s="43">
        <f t="shared" si="6093"/>
        <v>0</v>
      </c>
      <c r="AB3138" s="43">
        <f t="shared" si="6094"/>
        <v>164.01553999999999</v>
      </c>
      <c r="AC3138" s="44">
        <f t="shared" si="6095"/>
        <v>335.07900000000001</v>
      </c>
      <c r="AD3138" s="44">
        <f t="shared" si="6096"/>
        <v>261.57873999999998</v>
      </c>
      <c r="AE3138" s="45">
        <f t="shared" si="6059"/>
        <v>78.064796659892139</v>
      </c>
      <c r="AF3138" s="43">
        <f t="shared" si="6097"/>
        <v>352.07900000000001</v>
      </c>
      <c r="AG3138" s="43">
        <f t="shared" si="6098"/>
        <v>0</v>
      </c>
      <c r="AH3138" s="43">
        <f t="shared" si="6099"/>
        <v>0</v>
      </c>
      <c r="AI3138" s="43">
        <f t="shared" si="6100"/>
        <v>0</v>
      </c>
      <c r="AJ3138" s="43">
        <f t="shared" si="6101"/>
        <v>0</v>
      </c>
      <c r="AK3138" s="43">
        <f t="shared" si="6102"/>
        <v>0</v>
      </c>
      <c r="AL3138" s="43">
        <f t="shared" si="6060"/>
        <v>352.07900000000001</v>
      </c>
      <c r="AM3138" s="43">
        <f t="shared" si="6061"/>
        <v>0</v>
      </c>
      <c r="AN3138" s="2"/>
      <c r="AO3138" s="1"/>
      <c r="AP3138" s="1"/>
      <c r="AQ3138" s="1"/>
      <c r="AR3138" s="1"/>
      <c r="AS3138" s="1"/>
    </row>
    <row r="3139" ht="31.5">
      <c r="B3139" s="41" t="s">
        <v>855</v>
      </c>
      <c r="C3139" s="41" t="s">
        <v>115</v>
      </c>
      <c r="D3139" s="41" t="s">
        <v>117</v>
      </c>
      <c r="E3139" s="26" t="str">
        <f t="shared" si="6062"/>
        <v>0503</v>
      </c>
      <c r="F3139" s="41" t="s">
        <v>803</v>
      </c>
      <c r="G3139" s="41" t="s">
        <v>55</v>
      </c>
      <c r="H3139" s="42" t="s">
        <v>56</v>
      </c>
      <c r="I3139" s="43">
        <v>484.60000000000002</v>
      </c>
      <c r="J3139" s="43">
        <v>484.60000000000002</v>
      </c>
      <c r="K3139" s="43">
        <v>484.60000000000002</v>
      </c>
      <c r="L3139" s="43"/>
      <c r="M3139" s="43"/>
      <c r="N3139" s="43"/>
      <c r="O3139" s="43">
        <v>0</v>
      </c>
      <c r="P3139" s="43">
        <v>0</v>
      </c>
      <c r="Q3139" s="43">
        <v>136.5</v>
      </c>
      <c r="R3139" s="43">
        <v>0</v>
      </c>
      <c r="S3139" s="43">
        <v>-269.02100000000002</v>
      </c>
      <c r="T3139" s="43">
        <v>0</v>
      </c>
      <c r="U3139" s="43">
        <v>0</v>
      </c>
      <c r="V3139" s="43">
        <f t="shared" si="6063"/>
        <v>352.07900000000001</v>
      </c>
      <c r="W3139" s="43"/>
      <c r="X3139" s="43"/>
      <c r="Y3139" s="43"/>
      <c r="Z3139" s="43"/>
      <c r="AA3139" s="43"/>
      <c r="AB3139" s="43">
        <v>164.01553999999999</v>
      </c>
      <c r="AC3139" s="44">
        <v>335.07900000000001</v>
      </c>
      <c r="AD3139" s="44">
        <v>261.57873999999998</v>
      </c>
      <c r="AE3139" s="45">
        <f t="shared" si="6059"/>
        <v>78.064796659892139</v>
      </c>
      <c r="AF3139" s="43">
        <v>352.07900000000001</v>
      </c>
      <c r="AG3139" s="43">
        <v>0</v>
      </c>
      <c r="AH3139" s="43">
        <v>0</v>
      </c>
      <c r="AI3139" s="43">
        <v>0</v>
      </c>
      <c r="AJ3139" s="43">
        <v>0</v>
      </c>
      <c r="AK3139" s="43">
        <v>0</v>
      </c>
      <c r="AL3139" s="43">
        <f t="shared" si="6060"/>
        <v>352.07900000000001</v>
      </c>
      <c r="AM3139" s="43">
        <f t="shared" si="6061"/>
        <v>0</v>
      </c>
      <c r="AN3139" s="19"/>
      <c r="AO3139" s="1"/>
      <c r="AP3139" s="1"/>
      <c r="AQ3139" s="1"/>
      <c r="AR3139" s="1"/>
      <c r="AS3139" s="1"/>
    </row>
    <row r="3140" ht="31.5">
      <c r="B3140" s="41" t="s">
        <v>855</v>
      </c>
      <c r="C3140" s="41" t="s">
        <v>115</v>
      </c>
      <c r="D3140" s="41" t="s">
        <v>117</v>
      </c>
      <c r="E3140" s="26" t="str">
        <f t="shared" si="6062"/>
        <v>0503</v>
      </c>
      <c r="F3140" s="41" t="s">
        <v>763</v>
      </c>
      <c r="G3140" s="41"/>
      <c r="H3140" s="42" t="s">
        <v>764</v>
      </c>
      <c r="I3140" s="43">
        <f t="shared" si="6077"/>
        <v>11275.799999999999</v>
      </c>
      <c r="J3140" s="43">
        <f t="shared" si="6078"/>
        <v>3435.8000000000002</v>
      </c>
      <c r="K3140" s="43">
        <f t="shared" si="6079"/>
        <v>3435.8000000000002</v>
      </c>
      <c r="L3140" s="43">
        <f t="shared" si="6080"/>
        <v>3000</v>
      </c>
      <c r="M3140" s="43">
        <f t="shared" si="6081"/>
        <v>3000</v>
      </c>
      <c r="N3140" s="43">
        <f t="shared" si="6082"/>
        <v>2940</v>
      </c>
      <c r="O3140" s="43">
        <f>O3141+O3157</f>
        <v>0</v>
      </c>
      <c r="P3140" s="43">
        <f>P3141+P3157</f>
        <v>0</v>
      </c>
      <c r="Q3140" s="43">
        <f t="shared" si="6085"/>
        <v>0</v>
      </c>
      <c r="R3140" s="43">
        <f t="shared" si="6086"/>
        <v>286.541</v>
      </c>
      <c r="S3140" s="43">
        <f t="shared" si="6087"/>
        <v>0</v>
      </c>
      <c r="T3140" s="43">
        <f t="shared" si="6088"/>
        <v>0</v>
      </c>
      <c r="U3140" s="43">
        <v>0</v>
      </c>
      <c r="V3140" s="43">
        <f t="shared" si="6063"/>
        <v>14562.340999999999</v>
      </c>
      <c r="W3140" s="43">
        <f t="shared" si="6089"/>
        <v>0</v>
      </c>
      <c r="X3140" s="43">
        <f t="shared" si="6090"/>
        <v>0</v>
      </c>
      <c r="Y3140" s="43">
        <f t="shared" si="6091"/>
        <v>0</v>
      </c>
      <c r="Z3140" s="43">
        <f t="shared" si="6092"/>
        <v>0</v>
      </c>
      <c r="AA3140" s="43">
        <f t="shared" si="6093"/>
        <v>0</v>
      </c>
      <c r="AB3140" s="43">
        <f>AB3141+AB3157</f>
        <v>10387.62854</v>
      </c>
      <c r="AC3140" s="44">
        <f>AC3141+AC3157</f>
        <v>19642.182840000001</v>
      </c>
      <c r="AD3140" s="44">
        <f>AD3141+AD3157</f>
        <v>19566.871599999999</v>
      </c>
      <c r="AE3140" s="45">
        <f t="shared" si="6059"/>
        <v>99.616584161681686</v>
      </c>
      <c r="AF3140" s="43">
        <f>AF3141+AF3157</f>
        <v>20427.155220000001</v>
      </c>
      <c r="AG3140" s="43">
        <f>AG3141+AG3157</f>
        <v>0</v>
      </c>
      <c r="AH3140" s="43">
        <f>AH3141+AH3157</f>
        <v>0</v>
      </c>
      <c r="AI3140" s="43">
        <f>AI3141+AI3157</f>
        <v>0</v>
      </c>
      <c r="AJ3140" s="43">
        <f>AJ3141+AJ3157</f>
        <v>0</v>
      </c>
      <c r="AK3140" s="43">
        <f>AK3141+AK3157</f>
        <v>0</v>
      </c>
      <c r="AL3140" s="43">
        <f t="shared" si="6060"/>
        <v>20427.155220000001</v>
      </c>
      <c r="AM3140" s="43">
        <f t="shared" si="6061"/>
        <v>-5864.814220000002</v>
      </c>
      <c r="AN3140" s="2"/>
      <c r="AO3140" s="1"/>
      <c r="AP3140" s="1"/>
      <c r="AQ3140" s="1"/>
      <c r="AR3140" s="1"/>
      <c r="AS3140" s="1"/>
    </row>
    <row r="3141" ht="31.5">
      <c r="B3141" s="41" t="s">
        <v>855</v>
      </c>
      <c r="C3141" s="41" t="s">
        <v>115</v>
      </c>
      <c r="D3141" s="41" t="s">
        <v>117</v>
      </c>
      <c r="E3141" s="26" t="str">
        <f t="shared" si="6062"/>
        <v>0503</v>
      </c>
      <c r="F3141" s="41" t="s">
        <v>805</v>
      </c>
      <c r="G3141" s="41"/>
      <c r="H3141" s="42" t="s">
        <v>806</v>
      </c>
      <c r="I3141" s="43">
        <f>I3142+I3146</f>
        <v>11275.799999999999</v>
      </c>
      <c r="J3141" s="43">
        <f>J3142+J3146</f>
        <v>3435.8000000000002</v>
      </c>
      <c r="K3141" s="43">
        <f>K3142+K3146</f>
        <v>3435.8000000000002</v>
      </c>
      <c r="L3141" s="43">
        <f>L3142+L3146</f>
        <v>3000</v>
      </c>
      <c r="M3141" s="43">
        <f>M3142+M3146</f>
        <v>3000</v>
      </c>
      <c r="N3141" s="43">
        <f>N3142+N3146</f>
        <v>2940</v>
      </c>
      <c r="O3141" s="43">
        <f>O3142+O3146</f>
        <v>0</v>
      </c>
      <c r="P3141" s="43">
        <f>P3142+P3146</f>
        <v>0</v>
      </c>
      <c r="Q3141" s="43">
        <f>Q3142+Q3146</f>
        <v>0</v>
      </c>
      <c r="R3141" s="43">
        <f>R3142+R3146</f>
        <v>286.541</v>
      </c>
      <c r="S3141" s="43">
        <f>S3142+S3146</f>
        <v>0</v>
      </c>
      <c r="T3141" s="43">
        <f>T3142+T3146</f>
        <v>0</v>
      </c>
      <c r="U3141" s="43">
        <v>0</v>
      </c>
      <c r="V3141" s="43">
        <f t="shared" si="6063"/>
        <v>14562.340999999999</v>
      </c>
      <c r="W3141" s="43">
        <f>W3142+W3146</f>
        <v>0</v>
      </c>
      <c r="X3141" s="43">
        <f>X3142+X3146</f>
        <v>0</v>
      </c>
      <c r="Y3141" s="43">
        <f>Y3142+Y3146</f>
        <v>0</v>
      </c>
      <c r="Z3141" s="43">
        <f>Z3142+Z3146</f>
        <v>0</v>
      </c>
      <c r="AA3141" s="43">
        <f>AA3142+AA3146</f>
        <v>0</v>
      </c>
      <c r="AB3141" s="43">
        <f>AB3142+AB3146</f>
        <v>10387.62854</v>
      </c>
      <c r="AC3141" s="44">
        <f>AC3142+AC3146</f>
        <v>19367.396910000003</v>
      </c>
      <c r="AD3141" s="44">
        <f>AD3142+AD3146</f>
        <v>19292.08567</v>
      </c>
      <c r="AE3141" s="45">
        <f t="shared" si="6059"/>
        <v>99.611144231979281</v>
      </c>
      <c r="AF3141" s="43">
        <f>AF3142+AF3146</f>
        <v>20294.79768</v>
      </c>
      <c r="AG3141" s="43">
        <f>AG3142+AG3146</f>
        <v>0</v>
      </c>
      <c r="AH3141" s="43">
        <f>AH3142+AH3146</f>
        <v>0</v>
      </c>
      <c r="AI3141" s="43">
        <f>AI3142+AI3146</f>
        <v>0</v>
      </c>
      <c r="AJ3141" s="43">
        <f>AJ3142+AJ3146</f>
        <v>0</v>
      </c>
      <c r="AK3141" s="43">
        <f>AK3142+AK3146</f>
        <v>0</v>
      </c>
      <c r="AL3141" s="43">
        <f t="shared" si="6060"/>
        <v>20294.79768</v>
      </c>
      <c r="AM3141" s="43">
        <f t="shared" si="6061"/>
        <v>-5732.4566800000011</v>
      </c>
      <c r="AN3141" s="2"/>
      <c r="AO3141" s="1"/>
      <c r="AP3141" s="1"/>
      <c r="AQ3141" s="1"/>
      <c r="AR3141" s="1"/>
      <c r="AS3141" s="1"/>
    </row>
    <row r="3142" ht="47.25">
      <c r="B3142" s="41" t="s">
        <v>855</v>
      </c>
      <c r="C3142" s="41" t="s">
        <v>115</v>
      </c>
      <c r="D3142" s="41" t="s">
        <v>117</v>
      </c>
      <c r="E3142" s="26" t="str">
        <f t="shared" si="6062"/>
        <v>0503</v>
      </c>
      <c r="F3142" s="41" t="s">
        <v>807</v>
      </c>
      <c r="G3142" s="41"/>
      <c r="H3142" s="42" t="s">
        <v>808</v>
      </c>
      <c r="I3142" s="43">
        <f t="shared" ref="I3142:I3144" si="6103">I3143</f>
        <v>7435.8000000000002</v>
      </c>
      <c r="J3142" s="43">
        <f t="shared" ref="J3142:J3144" si="6104">J3143</f>
        <v>3435.8000000000002</v>
      </c>
      <c r="K3142" s="43">
        <f t="shared" ref="K3142:K3144" si="6105">K3143</f>
        <v>3435.8000000000002</v>
      </c>
      <c r="L3142" s="43">
        <f t="shared" ref="L3142:L3144" si="6106">L3143</f>
        <v>0</v>
      </c>
      <c r="M3142" s="43">
        <f t="shared" ref="M3142:M3144" si="6107">M3143</f>
        <v>0</v>
      </c>
      <c r="N3142" s="43">
        <f t="shared" ref="N3142:N3144" si="6108">N3143</f>
        <v>0</v>
      </c>
      <c r="O3142" s="43">
        <f t="shared" ref="O3142:O3144" si="6109">O3143</f>
        <v>0</v>
      </c>
      <c r="P3142" s="43">
        <f t="shared" ref="P3142:P3144" si="6110">P3143</f>
        <v>0</v>
      </c>
      <c r="Q3142" s="43">
        <f t="shared" ref="Q3142:Q3144" si="6111">Q3143</f>
        <v>0</v>
      </c>
      <c r="R3142" s="43">
        <f t="shared" ref="R3142:R3144" si="6112">R3143</f>
        <v>286.541</v>
      </c>
      <c r="S3142" s="43">
        <f t="shared" ref="S3142:S3144" si="6113">S3143</f>
        <v>0</v>
      </c>
      <c r="T3142" s="43">
        <f t="shared" ref="T3142:T3144" si="6114">T3143</f>
        <v>0</v>
      </c>
      <c r="U3142" s="43">
        <v>0</v>
      </c>
      <c r="V3142" s="43">
        <f t="shared" si="6063"/>
        <v>7722.3410000000003</v>
      </c>
      <c r="W3142" s="43">
        <f t="shared" ref="W3142:W3144" si="6115">W3143</f>
        <v>0</v>
      </c>
      <c r="X3142" s="43">
        <f t="shared" ref="X3142:X3144" si="6116">X3143</f>
        <v>0</v>
      </c>
      <c r="Y3142" s="43">
        <f t="shared" ref="Y3142:Y3144" si="6117">Y3143</f>
        <v>0</v>
      </c>
      <c r="Z3142" s="43">
        <f t="shared" ref="Z3142:Z3144" si="6118">Z3143</f>
        <v>0</v>
      </c>
      <c r="AA3142" s="43">
        <f t="shared" ref="AA3142:AA3144" si="6119">AA3143</f>
        <v>0</v>
      </c>
      <c r="AB3142" s="43">
        <f t="shared" ref="AB3142:AB3144" si="6120">AB3143</f>
        <v>2919.4283599999999</v>
      </c>
      <c r="AC3142" s="44">
        <f t="shared" ref="AC3142:AC3144" si="6121">AC3143</f>
        <v>7722.3410000000003</v>
      </c>
      <c r="AD3142" s="44">
        <f t="shared" ref="AD3142:AD3144" si="6122">AD3143</f>
        <v>7720.0270799999998</v>
      </c>
      <c r="AE3142" s="45">
        <f t="shared" si="6059"/>
        <v>99.970036029229988</v>
      </c>
      <c r="AF3142" s="43">
        <f t="shared" ref="AF3142:AF3144" si="6123">AF3143</f>
        <v>7722.3410000000003</v>
      </c>
      <c r="AG3142" s="43">
        <f t="shared" ref="AG3142:AG3144" si="6124">AG3143</f>
        <v>0</v>
      </c>
      <c r="AH3142" s="43">
        <f t="shared" ref="AH3142:AH3144" si="6125">AH3143</f>
        <v>0</v>
      </c>
      <c r="AI3142" s="43">
        <f t="shared" ref="AI3142:AI3144" si="6126">AI3143</f>
        <v>0</v>
      </c>
      <c r="AJ3142" s="43">
        <f t="shared" ref="AJ3142:AJ3144" si="6127">AJ3143</f>
        <v>0</v>
      </c>
      <c r="AK3142" s="43">
        <f t="shared" ref="AK3142:AK3144" si="6128">AK3143</f>
        <v>0</v>
      </c>
      <c r="AL3142" s="43">
        <f t="shared" si="6060"/>
        <v>7722.3410000000003</v>
      </c>
      <c r="AM3142" s="43">
        <f t="shared" si="6061"/>
        <v>0</v>
      </c>
      <c r="AN3142" s="2"/>
      <c r="AR3142" s="1"/>
      <c r="AS3142" s="1"/>
    </row>
    <row r="3143" ht="31.5">
      <c r="B3143" s="41" t="s">
        <v>855</v>
      </c>
      <c r="C3143" s="41" t="s">
        <v>115</v>
      </c>
      <c r="D3143" s="41" t="s">
        <v>117</v>
      </c>
      <c r="E3143" s="26" t="str">
        <f t="shared" si="6062"/>
        <v>0503</v>
      </c>
      <c r="F3143" s="41" t="s">
        <v>809</v>
      </c>
      <c r="G3143" s="41"/>
      <c r="H3143" s="42" t="s">
        <v>810</v>
      </c>
      <c r="I3143" s="43">
        <f t="shared" si="6103"/>
        <v>7435.8000000000002</v>
      </c>
      <c r="J3143" s="43">
        <f t="shared" si="6104"/>
        <v>3435.8000000000002</v>
      </c>
      <c r="K3143" s="43">
        <f t="shared" si="6105"/>
        <v>3435.8000000000002</v>
      </c>
      <c r="L3143" s="43">
        <f t="shared" si="6106"/>
        <v>0</v>
      </c>
      <c r="M3143" s="43">
        <f t="shared" si="6107"/>
        <v>0</v>
      </c>
      <c r="N3143" s="43">
        <f t="shared" si="6108"/>
        <v>0</v>
      </c>
      <c r="O3143" s="43">
        <f t="shared" si="6109"/>
        <v>0</v>
      </c>
      <c r="P3143" s="43">
        <f t="shared" si="6110"/>
        <v>0</v>
      </c>
      <c r="Q3143" s="43">
        <f t="shared" si="6111"/>
        <v>0</v>
      </c>
      <c r="R3143" s="43">
        <f t="shared" si="6112"/>
        <v>286.541</v>
      </c>
      <c r="S3143" s="43">
        <f t="shared" si="6113"/>
        <v>0</v>
      </c>
      <c r="T3143" s="43">
        <f t="shared" si="6114"/>
        <v>0</v>
      </c>
      <c r="U3143" s="43">
        <v>0</v>
      </c>
      <c r="V3143" s="43">
        <f t="shared" si="6063"/>
        <v>7722.3410000000003</v>
      </c>
      <c r="W3143" s="43">
        <f t="shared" si="6115"/>
        <v>0</v>
      </c>
      <c r="X3143" s="43">
        <f t="shared" si="6116"/>
        <v>0</v>
      </c>
      <c r="Y3143" s="43">
        <f t="shared" si="6117"/>
        <v>0</v>
      </c>
      <c r="Z3143" s="43">
        <f t="shared" si="6118"/>
        <v>0</v>
      </c>
      <c r="AA3143" s="43">
        <f t="shared" si="6119"/>
        <v>0</v>
      </c>
      <c r="AB3143" s="43">
        <f t="shared" si="6120"/>
        <v>2919.4283599999999</v>
      </c>
      <c r="AC3143" s="44">
        <f t="shared" si="6121"/>
        <v>7722.3410000000003</v>
      </c>
      <c r="AD3143" s="44">
        <f t="shared" si="6122"/>
        <v>7720.0270799999998</v>
      </c>
      <c r="AE3143" s="45">
        <f t="shared" si="6059"/>
        <v>99.970036029229988</v>
      </c>
      <c r="AF3143" s="43">
        <f t="shared" si="6123"/>
        <v>7722.3410000000003</v>
      </c>
      <c r="AG3143" s="43">
        <f t="shared" si="6124"/>
        <v>0</v>
      </c>
      <c r="AH3143" s="43">
        <f t="shared" si="6125"/>
        <v>0</v>
      </c>
      <c r="AI3143" s="43">
        <f t="shared" si="6126"/>
        <v>0</v>
      </c>
      <c r="AJ3143" s="43">
        <f t="shared" si="6127"/>
        <v>0</v>
      </c>
      <c r="AK3143" s="43">
        <f t="shared" si="6128"/>
        <v>0</v>
      </c>
      <c r="AL3143" s="43">
        <f t="shared" si="6060"/>
        <v>7722.3410000000003</v>
      </c>
      <c r="AM3143" s="43">
        <f t="shared" si="6061"/>
        <v>0</v>
      </c>
      <c r="AN3143" s="2"/>
      <c r="AO3143" s="1"/>
      <c r="AP3143" s="1"/>
      <c r="AQ3143" s="1"/>
      <c r="AR3143" s="1"/>
      <c r="AS3143" s="1"/>
    </row>
    <row r="3144" ht="31.5">
      <c r="B3144" s="41" t="s">
        <v>855</v>
      </c>
      <c r="C3144" s="41" t="s">
        <v>115</v>
      </c>
      <c r="D3144" s="41" t="s">
        <v>117</v>
      </c>
      <c r="E3144" s="26" t="str">
        <f t="shared" si="6062"/>
        <v>0503</v>
      </c>
      <c r="F3144" s="41" t="s">
        <v>809</v>
      </c>
      <c r="G3144" s="41" t="s">
        <v>53</v>
      </c>
      <c r="H3144" s="42" t="s">
        <v>54</v>
      </c>
      <c r="I3144" s="43">
        <f t="shared" si="6103"/>
        <v>7435.8000000000002</v>
      </c>
      <c r="J3144" s="43">
        <f t="shared" si="6104"/>
        <v>3435.8000000000002</v>
      </c>
      <c r="K3144" s="43">
        <f t="shared" si="6105"/>
        <v>3435.8000000000002</v>
      </c>
      <c r="L3144" s="43">
        <f t="shared" si="6106"/>
        <v>0</v>
      </c>
      <c r="M3144" s="43">
        <f t="shared" si="6107"/>
        <v>0</v>
      </c>
      <c r="N3144" s="43">
        <f t="shared" si="6108"/>
        <v>0</v>
      </c>
      <c r="O3144" s="43">
        <f t="shared" si="6109"/>
        <v>0</v>
      </c>
      <c r="P3144" s="43">
        <f t="shared" si="6110"/>
        <v>0</v>
      </c>
      <c r="Q3144" s="43">
        <f t="shared" si="6111"/>
        <v>0</v>
      </c>
      <c r="R3144" s="43">
        <f t="shared" si="6112"/>
        <v>286.541</v>
      </c>
      <c r="S3144" s="43">
        <f t="shared" si="6113"/>
        <v>0</v>
      </c>
      <c r="T3144" s="43">
        <f t="shared" si="6114"/>
        <v>0</v>
      </c>
      <c r="U3144" s="43">
        <v>0</v>
      </c>
      <c r="V3144" s="43">
        <f t="shared" si="6063"/>
        <v>7722.3410000000003</v>
      </c>
      <c r="W3144" s="43">
        <f t="shared" si="6115"/>
        <v>0</v>
      </c>
      <c r="X3144" s="43">
        <f t="shared" si="6116"/>
        <v>0</v>
      </c>
      <c r="Y3144" s="43">
        <f t="shared" si="6117"/>
        <v>0</v>
      </c>
      <c r="Z3144" s="43">
        <f t="shared" si="6118"/>
        <v>0</v>
      </c>
      <c r="AA3144" s="43">
        <f t="shared" si="6119"/>
        <v>0</v>
      </c>
      <c r="AB3144" s="43">
        <f t="shared" si="6120"/>
        <v>2919.4283599999999</v>
      </c>
      <c r="AC3144" s="44">
        <f t="shared" si="6121"/>
        <v>7722.3410000000003</v>
      </c>
      <c r="AD3144" s="44">
        <f t="shared" si="6122"/>
        <v>7720.0270799999998</v>
      </c>
      <c r="AE3144" s="45">
        <f t="shared" si="6059"/>
        <v>99.970036029229988</v>
      </c>
      <c r="AF3144" s="43">
        <f t="shared" si="6123"/>
        <v>7722.3410000000003</v>
      </c>
      <c r="AG3144" s="43">
        <f t="shared" si="6124"/>
        <v>0</v>
      </c>
      <c r="AH3144" s="43">
        <f t="shared" si="6125"/>
        <v>0</v>
      </c>
      <c r="AI3144" s="43">
        <f t="shared" si="6126"/>
        <v>0</v>
      </c>
      <c r="AJ3144" s="43">
        <f t="shared" si="6127"/>
        <v>0</v>
      </c>
      <c r="AK3144" s="43">
        <f t="shared" si="6128"/>
        <v>0</v>
      </c>
      <c r="AL3144" s="43">
        <f t="shared" si="6060"/>
        <v>7722.3410000000003</v>
      </c>
      <c r="AM3144" s="43">
        <f t="shared" si="6061"/>
        <v>0</v>
      </c>
      <c r="AN3144" s="2"/>
      <c r="AO3144" s="1"/>
      <c r="AP3144" s="1"/>
      <c r="AQ3144" s="1"/>
      <c r="AR3144" s="1"/>
      <c r="AS3144" s="1"/>
    </row>
    <row r="3145" ht="31.5">
      <c r="B3145" s="41" t="s">
        <v>855</v>
      </c>
      <c r="C3145" s="41" t="s">
        <v>115</v>
      </c>
      <c r="D3145" s="41" t="s">
        <v>117</v>
      </c>
      <c r="E3145" s="26" t="str">
        <f t="shared" si="6062"/>
        <v>0503</v>
      </c>
      <c r="F3145" s="41" t="s">
        <v>809</v>
      </c>
      <c r="G3145" s="41" t="s">
        <v>55</v>
      </c>
      <c r="H3145" s="42" t="s">
        <v>56</v>
      </c>
      <c r="I3145" s="43">
        <f>4000+3435.8</f>
        <v>7435.8000000000002</v>
      </c>
      <c r="J3145" s="43">
        <v>3435.8000000000002</v>
      </c>
      <c r="K3145" s="43">
        <v>3435.8000000000002</v>
      </c>
      <c r="L3145" s="43"/>
      <c r="M3145" s="43"/>
      <c r="N3145" s="43"/>
      <c r="O3145" s="43">
        <v>0</v>
      </c>
      <c r="P3145" s="43">
        <v>0</v>
      </c>
      <c r="Q3145" s="43">
        <v>0</v>
      </c>
      <c r="R3145" s="43">
        <f>722.51-435.969</f>
        <v>286.541</v>
      </c>
      <c r="S3145" s="43">
        <v>0</v>
      </c>
      <c r="T3145" s="43">
        <v>0</v>
      </c>
      <c r="U3145" s="43">
        <v>0</v>
      </c>
      <c r="V3145" s="43">
        <f t="shared" si="6063"/>
        <v>7722.3410000000003</v>
      </c>
      <c r="W3145" s="43"/>
      <c r="X3145" s="43"/>
      <c r="Y3145" s="43"/>
      <c r="Z3145" s="43"/>
      <c r="AA3145" s="43"/>
      <c r="AB3145" s="43">
        <v>2919.4283599999999</v>
      </c>
      <c r="AC3145" s="44">
        <v>7722.3410000000003</v>
      </c>
      <c r="AD3145" s="44">
        <v>7720.0270799999998</v>
      </c>
      <c r="AE3145" s="45">
        <f t="shared" si="6059"/>
        <v>99.970036029229988</v>
      </c>
      <c r="AF3145" s="43">
        <v>7722.3410000000003</v>
      </c>
      <c r="AG3145" s="43">
        <v>0</v>
      </c>
      <c r="AH3145" s="43">
        <v>0</v>
      </c>
      <c r="AI3145" s="43">
        <v>0</v>
      </c>
      <c r="AJ3145" s="43">
        <v>0</v>
      </c>
      <c r="AK3145" s="43">
        <v>0</v>
      </c>
      <c r="AL3145" s="43">
        <f t="shared" si="6060"/>
        <v>7722.3410000000003</v>
      </c>
      <c r="AM3145" s="43">
        <f t="shared" si="6061"/>
        <v>0</v>
      </c>
      <c r="AN3145" s="19"/>
    </row>
    <row r="3146" ht="31.5">
      <c r="B3146" s="41" t="s">
        <v>855</v>
      </c>
      <c r="C3146" s="41" t="s">
        <v>115</v>
      </c>
      <c r="D3146" s="41" t="s">
        <v>117</v>
      </c>
      <c r="E3146" s="26" t="str">
        <f t="shared" si="6062"/>
        <v>0503</v>
      </c>
      <c r="F3146" s="41" t="s">
        <v>811</v>
      </c>
      <c r="G3146" s="41"/>
      <c r="H3146" s="42" t="s">
        <v>812</v>
      </c>
      <c r="I3146" s="43">
        <f>I3152+I3147</f>
        <v>3840</v>
      </c>
      <c r="J3146" s="43">
        <f>J3152+J3147</f>
        <v>0</v>
      </c>
      <c r="K3146" s="43">
        <f>K3152+K3147</f>
        <v>0</v>
      </c>
      <c r="L3146" s="43">
        <f>L3152+L3147</f>
        <v>3000</v>
      </c>
      <c r="M3146" s="43">
        <f>M3152+M3147</f>
        <v>3000</v>
      </c>
      <c r="N3146" s="43">
        <f>N3152+N3147</f>
        <v>2940</v>
      </c>
      <c r="O3146" s="43">
        <f>O3152+O3147</f>
        <v>0</v>
      </c>
      <c r="P3146" s="43">
        <f>P3152+P3147</f>
        <v>0</v>
      </c>
      <c r="Q3146" s="43">
        <f>Q3152+Q3147</f>
        <v>0</v>
      </c>
      <c r="R3146" s="43">
        <f>R3152+R3147</f>
        <v>0</v>
      </c>
      <c r="S3146" s="43">
        <f>S3152+S3147</f>
        <v>0</v>
      </c>
      <c r="T3146" s="43">
        <f>T3152+T3147</f>
        <v>0</v>
      </c>
      <c r="U3146" s="43">
        <v>0</v>
      </c>
      <c r="V3146" s="43">
        <f t="shared" si="6063"/>
        <v>6840</v>
      </c>
      <c r="W3146" s="43">
        <f>W3152+W3147</f>
        <v>0</v>
      </c>
      <c r="X3146" s="43">
        <f>X3152+X3147</f>
        <v>0</v>
      </c>
      <c r="Y3146" s="43">
        <f>Y3152+Y3147</f>
        <v>0</v>
      </c>
      <c r="Z3146" s="43">
        <f>Z3152+Z3147</f>
        <v>0</v>
      </c>
      <c r="AA3146" s="43">
        <f>AA3152+AA3147</f>
        <v>0</v>
      </c>
      <c r="AB3146" s="43">
        <f>AB3152+AB3147</f>
        <v>7468.2001799999998</v>
      </c>
      <c r="AC3146" s="44">
        <f>AC3152+AC3147</f>
        <v>11645.055910000001</v>
      </c>
      <c r="AD3146" s="44">
        <f>AD3152+AD3147</f>
        <v>11572.058590000001</v>
      </c>
      <c r="AE3146" s="45">
        <f t="shared" si="6059"/>
        <v>99.373147535192899</v>
      </c>
      <c r="AF3146" s="43">
        <f>AF3152+AF3147</f>
        <v>12572.456679999999</v>
      </c>
      <c r="AG3146" s="43">
        <f>AG3152+AG3147</f>
        <v>0</v>
      </c>
      <c r="AH3146" s="43">
        <f>AH3152+AH3147</f>
        <v>0</v>
      </c>
      <c r="AI3146" s="43">
        <f>AI3152+AI3147</f>
        <v>0</v>
      </c>
      <c r="AJ3146" s="43">
        <f>AJ3152+AJ3147</f>
        <v>0</v>
      </c>
      <c r="AK3146" s="43">
        <f>AK3152+AK3147</f>
        <v>0</v>
      </c>
      <c r="AL3146" s="43">
        <f t="shared" si="6060"/>
        <v>12572.456679999999</v>
      </c>
      <c r="AM3146" s="43">
        <f t="shared" si="6061"/>
        <v>-5732.4566799999993</v>
      </c>
      <c r="AN3146" s="2"/>
    </row>
    <row r="3147" ht="31.5">
      <c r="B3147" s="41" t="s">
        <v>855</v>
      </c>
      <c r="C3147" s="41" t="s">
        <v>115</v>
      </c>
      <c r="D3147" s="41" t="s">
        <v>117</v>
      </c>
      <c r="E3147" s="26" t="str">
        <f t="shared" si="6062"/>
        <v>0503</v>
      </c>
      <c r="F3147" s="41" t="s">
        <v>813</v>
      </c>
      <c r="G3147" s="41"/>
      <c r="H3147" s="42" t="s">
        <v>814</v>
      </c>
      <c r="I3147" s="43">
        <f>I3150</f>
        <v>3840</v>
      </c>
      <c r="J3147" s="43">
        <f>J3150</f>
        <v>0</v>
      </c>
      <c r="K3147" s="43">
        <f>K3150</f>
        <v>0</v>
      </c>
      <c r="L3147" s="43">
        <f>L3150</f>
        <v>3000</v>
      </c>
      <c r="M3147" s="43">
        <f>M3150</f>
        <v>3000</v>
      </c>
      <c r="N3147" s="43">
        <f>N3150</f>
        <v>2940</v>
      </c>
      <c r="O3147" s="43">
        <f>O3150</f>
        <v>0</v>
      </c>
      <c r="P3147" s="43">
        <f>P3150</f>
        <v>0</v>
      </c>
      <c r="Q3147" s="43">
        <f>Q3150</f>
        <v>0</v>
      </c>
      <c r="R3147" s="43">
        <f>R3150</f>
        <v>0</v>
      </c>
      <c r="S3147" s="43">
        <f>S3150</f>
        <v>0</v>
      </c>
      <c r="T3147" s="43">
        <f>T3150</f>
        <v>0</v>
      </c>
      <c r="U3147" s="43">
        <v>0</v>
      </c>
      <c r="V3147" s="43">
        <f t="shared" si="6063"/>
        <v>6840</v>
      </c>
      <c r="W3147" s="43">
        <f>W3150</f>
        <v>0</v>
      </c>
      <c r="X3147" s="43">
        <f>X3150</f>
        <v>0</v>
      </c>
      <c r="Y3147" s="43">
        <f>Y3150</f>
        <v>0</v>
      </c>
      <c r="Z3147" s="43">
        <f>Z3150</f>
        <v>0</v>
      </c>
      <c r="AA3147" s="43">
        <f>AA3150</f>
        <v>0</v>
      </c>
      <c r="AB3147" s="43">
        <f>AB3150</f>
        <v>0</v>
      </c>
      <c r="AC3147" s="44">
        <f>AC3150+AC3148</f>
        <v>3666.5053200000002</v>
      </c>
      <c r="AD3147" s="44">
        <f>AD3150+AD3148</f>
        <v>3661.1753200000003</v>
      </c>
      <c r="AE3147" s="45">
        <f t="shared" si="6059"/>
        <v>99.854629966826295</v>
      </c>
      <c r="AF3147" s="43">
        <f>AF3150</f>
        <v>2271.2914799999999</v>
      </c>
      <c r="AG3147" s="43">
        <f>AG3150</f>
        <v>0</v>
      </c>
      <c r="AH3147" s="43">
        <f>AH3150</f>
        <v>0</v>
      </c>
      <c r="AI3147" s="43">
        <f>AI3150</f>
        <v>0</v>
      </c>
      <c r="AJ3147" s="43">
        <f>AJ3150</f>
        <v>0</v>
      </c>
      <c r="AK3147" s="43">
        <f>AK3150</f>
        <v>0</v>
      </c>
      <c r="AL3147" s="43">
        <f t="shared" si="6060"/>
        <v>2271.2914799999999</v>
      </c>
      <c r="AM3147" s="43">
        <f t="shared" si="6061"/>
        <v>4568.7085200000001</v>
      </c>
      <c r="AN3147" s="2"/>
      <c r="AO3147" s="1"/>
      <c r="AP3147" s="1"/>
      <c r="AQ3147" s="1"/>
      <c r="AR3147" s="1"/>
      <c r="AS3147" s="1"/>
    </row>
    <row r="3148" ht="31.5">
      <c r="B3148" s="41" t="s">
        <v>855</v>
      </c>
      <c r="C3148" s="41" t="s">
        <v>115</v>
      </c>
      <c r="D3148" s="41" t="s">
        <v>117</v>
      </c>
      <c r="E3148" s="26" t="str">
        <f t="shared" si="6062"/>
        <v>0503</v>
      </c>
      <c r="F3148" s="41" t="s">
        <v>813</v>
      </c>
      <c r="G3148" s="41" t="s">
        <v>177</v>
      </c>
      <c r="H3148" s="42" t="s">
        <v>178</v>
      </c>
      <c r="I3148" s="43"/>
      <c r="J3148" s="43"/>
      <c r="K3148" s="43"/>
      <c r="L3148" s="43"/>
      <c r="M3148" s="43"/>
      <c r="N3148" s="43"/>
      <c r="O3148" s="43"/>
      <c r="P3148" s="43"/>
      <c r="Q3148" s="43"/>
      <c r="R3148" s="43"/>
      <c r="S3148" s="43"/>
      <c r="T3148" s="43"/>
      <c r="U3148" s="43"/>
      <c r="V3148" s="43">
        <f>V3149</f>
        <v>0</v>
      </c>
      <c r="W3148" s="43"/>
      <c r="X3148" s="43"/>
      <c r="Y3148" s="43"/>
      <c r="Z3148" s="43"/>
      <c r="AA3148" s="43"/>
      <c r="AB3148" s="43"/>
      <c r="AC3148" s="44">
        <f>AC3149</f>
        <v>922.77188000000001</v>
      </c>
      <c r="AD3148" s="44">
        <f>AD3149</f>
        <v>922.77188000000001</v>
      </c>
      <c r="AE3148" s="45">
        <f t="shared" si="6059"/>
        <v>100</v>
      </c>
      <c r="AF3148" s="43"/>
      <c r="AG3148" s="43"/>
      <c r="AH3148" s="43"/>
      <c r="AI3148" s="43"/>
      <c r="AJ3148" s="43"/>
      <c r="AK3148" s="43"/>
      <c r="AL3148" s="43"/>
      <c r="AM3148" s="43"/>
      <c r="AN3148" s="2"/>
      <c r="AR3148" s="1"/>
      <c r="AS3148" s="1"/>
    </row>
    <row r="3149" ht="31.5">
      <c r="B3149" s="41" t="s">
        <v>855</v>
      </c>
      <c r="C3149" s="41" t="s">
        <v>115</v>
      </c>
      <c r="D3149" s="41" t="s">
        <v>117</v>
      </c>
      <c r="E3149" s="26" t="str">
        <f t="shared" si="6062"/>
        <v>0503</v>
      </c>
      <c r="F3149" s="41" t="s">
        <v>813</v>
      </c>
      <c r="G3149" s="41" t="s">
        <v>373</v>
      </c>
      <c r="H3149" s="42" t="s">
        <v>374</v>
      </c>
      <c r="I3149" s="43"/>
      <c r="J3149" s="43"/>
      <c r="K3149" s="43"/>
      <c r="L3149" s="43"/>
      <c r="M3149" s="43"/>
      <c r="N3149" s="43"/>
      <c r="O3149" s="43"/>
      <c r="P3149" s="43"/>
      <c r="Q3149" s="43"/>
      <c r="R3149" s="43"/>
      <c r="S3149" s="43"/>
      <c r="T3149" s="43"/>
      <c r="U3149" s="43"/>
      <c r="V3149" s="43">
        <v>0</v>
      </c>
      <c r="W3149" s="43"/>
      <c r="X3149" s="43"/>
      <c r="Y3149" s="43"/>
      <c r="Z3149" s="43"/>
      <c r="AA3149" s="43"/>
      <c r="AB3149" s="43"/>
      <c r="AC3149" s="44">
        <v>922.77188000000001</v>
      </c>
      <c r="AD3149" s="44">
        <v>922.77188000000001</v>
      </c>
      <c r="AE3149" s="45">
        <f t="shared" si="6059"/>
        <v>100</v>
      </c>
      <c r="AF3149" s="43"/>
      <c r="AG3149" s="43"/>
      <c r="AH3149" s="43"/>
      <c r="AI3149" s="43"/>
      <c r="AJ3149" s="43"/>
      <c r="AK3149" s="43"/>
      <c r="AL3149" s="43"/>
      <c r="AM3149" s="43"/>
      <c r="AN3149" s="2"/>
      <c r="AO3149" s="1"/>
      <c r="AP3149" s="1"/>
      <c r="AQ3149" s="1"/>
      <c r="AR3149" s="1"/>
      <c r="AS3149" s="1"/>
    </row>
    <row r="3150">
      <c r="B3150" s="41" t="s">
        <v>855</v>
      </c>
      <c r="C3150" s="41" t="s">
        <v>115</v>
      </c>
      <c r="D3150" s="41" t="s">
        <v>117</v>
      </c>
      <c r="E3150" s="26" t="str">
        <f t="shared" si="6062"/>
        <v>0503</v>
      </c>
      <c r="F3150" s="41" t="s">
        <v>813</v>
      </c>
      <c r="G3150" s="41" t="s">
        <v>59</v>
      </c>
      <c r="H3150" s="42" t="s">
        <v>60</v>
      </c>
      <c r="I3150" s="43">
        <f>I3151</f>
        <v>3840</v>
      </c>
      <c r="J3150" s="43">
        <f>J3151</f>
        <v>0</v>
      </c>
      <c r="K3150" s="43">
        <f>K3151</f>
        <v>0</v>
      </c>
      <c r="L3150" s="43">
        <f>L3151</f>
        <v>3000</v>
      </c>
      <c r="M3150" s="43">
        <f>M3151</f>
        <v>3000</v>
      </c>
      <c r="N3150" s="43">
        <f>N3151</f>
        <v>2940</v>
      </c>
      <c r="O3150" s="43">
        <f>O3151</f>
        <v>0</v>
      </c>
      <c r="P3150" s="43">
        <f>P3151</f>
        <v>0</v>
      </c>
      <c r="Q3150" s="43">
        <f>Q3151</f>
        <v>0</v>
      </c>
      <c r="R3150" s="43">
        <f>R3151</f>
        <v>0</v>
      </c>
      <c r="S3150" s="43">
        <f>S3151</f>
        <v>0</v>
      </c>
      <c r="T3150" s="43">
        <f>T3151</f>
        <v>0</v>
      </c>
      <c r="U3150" s="43">
        <v>0</v>
      </c>
      <c r="V3150" s="43">
        <f t="shared" si="6063"/>
        <v>6840</v>
      </c>
      <c r="W3150" s="43">
        <f>W3151</f>
        <v>0</v>
      </c>
      <c r="X3150" s="43">
        <f>X3151</f>
        <v>0</v>
      </c>
      <c r="Y3150" s="43">
        <f>Y3151</f>
        <v>0</v>
      </c>
      <c r="Z3150" s="43">
        <f>Z3151</f>
        <v>0</v>
      </c>
      <c r="AA3150" s="43">
        <f>AA3151</f>
        <v>0</v>
      </c>
      <c r="AB3150" s="43">
        <f>AB3151</f>
        <v>0</v>
      </c>
      <c r="AC3150" s="44">
        <f>AC3151</f>
        <v>2743.73344</v>
      </c>
      <c r="AD3150" s="44">
        <f>AD3151</f>
        <v>2738.40344</v>
      </c>
      <c r="AE3150" s="45">
        <f t="shared" si="6059"/>
        <v>99.80573914643837</v>
      </c>
      <c r="AF3150" s="43">
        <f>AF3151</f>
        <v>2271.2914799999999</v>
      </c>
      <c r="AG3150" s="43">
        <f>AG3151</f>
        <v>0</v>
      </c>
      <c r="AH3150" s="43">
        <f>AH3151</f>
        <v>0</v>
      </c>
      <c r="AI3150" s="43">
        <f>AI3151</f>
        <v>0</v>
      </c>
      <c r="AJ3150" s="43">
        <f>AJ3151</f>
        <v>0</v>
      </c>
      <c r="AK3150" s="43">
        <f>AK3151</f>
        <v>0</v>
      </c>
      <c r="AL3150" s="43">
        <f t="shared" si="6060"/>
        <v>2271.2914799999999</v>
      </c>
      <c r="AM3150" s="43">
        <f t="shared" si="6061"/>
        <v>4568.7085200000001</v>
      </c>
      <c r="AN3150" s="2"/>
      <c r="AO3150" s="1"/>
      <c r="AP3150" s="1"/>
      <c r="AQ3150" s="1"/>
      <c r="AR3150" s="1"/>
      <c r="AS3150" s="1"/>
    </row>
    <row r="3151" ht="63">
      <c r="B3151" s="41" t="s">
        <v>855</v>
      </c>
      <c r="C3151" s="41" t="s">
        <v>115</v>
      </c>
      <c r="D3151" s="41" t="s">
        <v>117</v>
      </c>
      <c r="E3151" s="26" t="str">
        <f t="shared" si="6062"/>
        <v>0503</v>
      </c>
      <c r="F3151" s="41" t="s">
        <v>813</v>
      </c>
      <c r="G3151" s="41" t="s">
        <v>475</v>
      </c>
      <c r="H3151" s="42" t="s">
        <v>476</v>
      </c>
      <c r="I3151" s="43">
        <v>3840</v>
      </c>
      <c r="J3151" s="43"/>
      <c r="K3151" s="43"/>
      <c r="L3151" s="43">
        <v>3000</v>
      </c>
      <c r="M3151" s="43">
        <v>3000</v>
      </c>
      <c r="N3151" s="43">
        <v>2940</v>
      </c>
      <c r="O3151" s="43">
        <v>0</v>
      </c>
      <c r="P3151" s="43">
        <v>0</v>
      </c>
      <c r="Q3151" s="43">
        <v>0</v>
      </c>
      <c r="R3151" s="43">
        <v>0</v>
      </c>
      <c r="S3151" s="43">
        <v>0</v>
      </c>
      <c r="T3151" s="43">
        <v>0</v>
      </c>
      <c r="U3151" s="43">
        <v>0</v>
      </c>
      <c r="V3151" s="43">
        <f t="shared" si="6063"/>
        <v>6840</v>
      </c>
      <c r="W3151" s="43"/>
      <c r="X3151" s="43"/>
      <c r="Y3151" s="43"/>
      <c r="Z3151" s="43"/>
      <c r="AA3151" s="43"/>
      <c r="AB3151" s="43">
        <v>0</v>
      </c>
      <c r="AC3151" s="44">
        <v>2743.73344</v>
      </c>
      <c r="AD3151" s="44">
        <v>2738.40344</v>
      </c>
      <c r="AE3151" s="45">
        <f t="shared" si="6059"/>
        <v>99.80573914643837</v>
      </c>
      <c r="AF3151" s="43">
        <f>6840-4568.70852</f>
        <v>2271.2914799999999</v>
      </c>
      <c r="AG3151" s="43">
        <v>0</v>
      </c>
      <c r="AH3151" s="43">
        <v>0</v>
      </c>
      <c r="AI3151" s="43">
        <v>0</v>
      </c>
      <c r="AJ3151" s="43">
        <v>0</v>
      </c>
      <c r="AK3151" s="43">
        <v>0</v>
      </c>
      <c r="AL3151" s="43">
        <f t="shared" si="6060"/>
        <v>2271.2914799999999</v>
      </c>
      <c r="AM3151" s="43">
        <f t="shared" si="6061"/>
        <v>4568.7085200000001</v>
      </c>
      <c r="AN3151" s="19"/>
      <c r="AR3151" s="1"/>
      <c r="AS3151" s="1"/>
    </row>
    <row r="3152">
      <c r="B3152" s="41" t="s">
        <v>855</v>
      </c>
      <c r="C3152" s="41" t="s">
        <v>115</v>
      </c>
      <c r="D3152" s="41" t="s">
        <v>117</v>
      </c>
      <c r="E3152" s="26" t="str">
        <f t="shared" si="6062"/>
        <v>0503</v>
      </c>
      <c r="F3152" s="41" t="s">
        <v>815</v>
      </c>
      <c r="G3152" s="41"/>
      <c r="H3152" s="42" t="s">
        <v>267</v>
      </c>
      <c r="I3152" s="43">
        <f>I3155</f>
        <v>0</v>
      </c>
      <c r="J3152" s="43">
        <f>J3155</f>
        <v>0</v>
      </c>
      <c r="K3152" s="43">
        <f>K3155</f>
        <v>0</v>
      </c>
      <c r="L3152" s="43">
        <f>L3155</f>
        <v>0</v>
      </c>
      <c r="M3152" s="43">
        <f>M3155</f>
        <v>0</v>
      </c>
      <c r="N3152" s="43">
        <f>N3155</f>
        <v>0</v>
      </c>
      <c r="O3152" s="43">
        <f>O3155+O3153</f>
        <v>0</v>
      </c>
      <c r="P3152" s="43">
        <f>P3155+P3153</f>
        <v>0</v>
      </c>
      <c r="Q3152" s="43">
        <f>Q3155+Q3153</f>
        <v>0</v>
      </c>
      <c r="R3152" s="43">
        <f>R3155</f>
        <v>0</v>
      </c>
      <c r="S3152" s="43">
        <f>S3155</f>
        <v>0</v>
      </c>
      <c r="T3152" s="43">
        <f>T3155</f>
        <v>0</v>
      </c>
      <c r="U3152" s="43">
        <v>0</v>
      </c>
      <c r="V3152" s="43">
        <f t="shared" si="6063"/>
        <v>0</v>
      </c>
      <c r="W3152" s="43">
        <f>W3155</f>
        <v>0</v>
      </c>
      <c r="X3152" s="43">
        <f>X3155</f>
        <v>0</v>
      </c>
      <c r="Y3152" s="43">
        <f>Y3155</f>
        <v>0</v>
      </c>
      <c r="Z3152" s="43">
        <f>Z3155</f>
        <v>0</v>
      </c>
      <c r="AA3152" s="43">
        <f>AA3155</f>
        <v>0</v>
      </c>
      <c r="AB3152" s="43">
        <f>AB3155+AB3153</f>
        <v>7468.2001799999998</v>
      </c>
      <c r="AC3152" s="44">
        <f>AC3155+AC3153</f>
        <v>7978.5505900000007</v>
      </c>
      <c r="AD3152" s="44">
        <f>AD3155+AD3153</f>
        <v>7910.8832700000003</v>
      </c>
      <c r="AE3152" s="45">
        <f t="shared" si="6059"/>
        <v>99.151884553006255</v>
      </c>
      <c r="AF3152" s="43">
        <f>AF3155+AF3153</f>
        <v>10301.165199999999</v>
      </c>
      <c r="AG3152" s="43">
        <f>AG3155+AG3153</f>
        <v>0</v>
      </c>
      <c r="AH3152" s="43">
        <f>AH3155+AH3153</f>
        <v>0</v>
      </c>
      <c r="AI3152" s="43">
        <f>AI3155+AI3153</f>
        <v>0</v>
      </c>
      <c r="AJ3152" s="43">
        <f>AJ3155+AJ3153</f>
        <v>0</v>
      </c>
      <c r="AK3152" s="43">
        <f>AK3155+AK3153</f>
        <v>0</v>
      </c>
      <c r="AL3152" s="43">
        <f t="shared" si="6060"/>
        <v>10301.165199999999</v>
      </c>
      <c r="AM3152" s="43">
        <f t="shared" si="6061"/>
        <v>-10301.165199999999</v>
      </c>
      <c r="AN3152" s="2"/>
      <c r="AO3152" s="1"/>
      <c r="AP3152" s="1"/>
      <c r="AQ3152" s="1"/>
      <c r="AR3152" s="1"/>
      <c r="AS3152" s="1"/>
    </row>
    <row r="3153" ht="31.5">
      <c r="B3153" s="41" t="s">
        <v>855</v>
      </c>
      <c r="C3153" s="41" t="s">
        <v>115</v>
      </c>
      <c r="D3153" s="41" t="s">
        <v>117</v>
      </c>
      <c r="E3153" s="26" t="str">
        <f t="shared" si="6062"/>
        <v>0503</v>
      </c>
      <c r="F3153" s="41" t="s">
        <v>815</v>
      </c>
      <c r="G3153" s="41" t="s">
        <v>177</v>
      </c>
      <c r="H3153" s="42" t="s">
        <v>178</v>
      </c>
      <c r="I3153" s="43"/>
      <c r="J3153" s="43"/>
      <c r="K3153" s="43"/>
      <c r="L3153" s="43"/>
      <c r="M3153" s="43"/>
      <c r="N3153" s="43"/>
      <c r="O3153" s="43">
        <f>O3154</f>
        <v>0</v>
      </c>
      <c r="P3153" s="43">
        <f>P3154</f>
        <v>0</v>
      </c>
      <c r="Q3153" s="43">
        <f>Q3154</f>
        <v>0</v>
      </c>
      <c r="R3153" s="43"/>
      <c r="S3153" s="43"/>
      <c r="T3153" s="43"/>
      <c r="U3153" s="43"/>
      <c r="V3153" s="43">
        <f t="shared" si="6063"/>
        <v>0</v>
      </c>
      <c r="W3153" s="43"/>
      <c r="X3153" s="43"/>
      <c r="Y3153" s="43"/>
      <c r="Z3153" s="43"/>
      <c r="AA3153" s="43"/>
      <c r="AB3153" s="43">
        <f>AB3154</f>
        <v>1204.9141500000001</v>
      </c>
      <c r="AC3153" s="44">
        <f>AC3154</f>
        <v>1204.9141500000001</v>
      </c>
      <c r="AD3153" s="44">
        <f>AD3154</f>
        <v>1194.0515399999999</v>
      </c>
      <c r="AE3153" s="45">
        <f t="shared" si="6059"/>
        <v>99.098474360185733</v>
      </c>
      <c r="AF3153" s="43">
        <f>AF3154</f>
        <v>2127.6860299999998</v>
      </c>
      <c r="AG3153" s="43">
        <f>AG3154</f>
        <v>0</v>
      </c>
      <c r="AH3153" s="43">
        <f>AH3154</f>
        <v>0</v>
      </c>
      <c r="AI3153" s="43">
        <f>AI3154</f>
        <v>0</v>
      </c>
      <c r="AJ3153" s="43">
        <f>AJ3154</f>
        <v>0</v>
      </c>
      <c r="AK3153" s="43">
        <f>AK3154</f>
        <v>0</v>
      </c>
      <c r="AL3153" s="43">
        <f t="shared" si="6060"/>
        <v>2127.6860299999998</v>
      </c>
      <c r="AM3153" s="43">
        <f t="shared" si="6061"/>
        <v>-2127.6860299999998</v>
      </c>
      <c r="AN3153" s="2"/>
      <c r="AR3153" s="1"/>
      <c r="AS3153" s="1"/>
    </row>
    <row r="3154" ht="63">
      <c r="B3154" s="41" t="s">
        <v>855</v>
      </c>
      <c r="C3154" s="41" t="s">
        <v>115</v>
      </c>
      <c r="D3154" s="41" t="s">
        <v>117</v>
      </c>
      <c r="E3154" s="26" t="str">
        <f t="shared" si="6062"/>
        <v>0503</v>
      </c>
      <c r="F3154" s="41" t="s">
        <v>815</v>
      </c>
      <c r="G3154" s="41" t="s">
        <v>373</v>
      </c>
      <c r="H3154" s="42" t="s">
        <v>374</v>
      </c>
      <c r="I3154" s="43"/>
      <c r="J3154" s="43"/>
      <c r="K3154" s="43"/>
      <c r="L3154" s="43"/>
      <c r="M3154" s="43"/>
      <c r="N3154" s="43"/>
      <c r="O3154" s="43">
        <v>0</v>
      </c>
      <c r="P3154" s="43">
        <v>0</v>
      </c>
      <c r="Q3154" s="43">
        <v>0</v>
      </c>
      <c r="R3154" s="43"/>
      <c r="S3154" s="43"/>
      <c r="T3154" s="43"/>
      <c r="U3154" s="43"/>
      <c r="V3154" s="43">
        <f t="shared" si="6063"/>
        <v>0</v>
      </c>
      <c r="W3154" s="43"/>
      <c r="X3154" s="43"/>
      <c r="Y3154" s="43"/>
      <c r="Z3154" s="43"/>
      <c r="AA3154" s="43"/>
      <c r="AB3154" s="43">
        <v>1204.9141500000001</v>
      </c>
      <c r="AC3154" s="44">
        <v>1204.9141500000001</v>
      </c>
      <c r="AD3154" s="44">
        <v>1194.0515399999999</v>
      </c>
      <c r="AE3154" s="45">
        <f t="shared" si="6059"/>
        <v>99.098474360185733</v>
      </c>
      <c r="AF3154" s="43">
        <v>2127.6860299999998</v>
      </c>
      <c r="AG3154" s="43">
        <v>0</v>
      </c>
      <c r="AH3154" s="43">
        <v>0</v>
      </c>
      <c r="AI3154" s="43">
        <v>0</v>
      </c>
      <c r="AJ3154" s="43">
        <v>0</v>
      </c>
      <c r="AK3154" s="43">
        <v>0</v>
      </c>
      <c r="AL3154" s="43">
        <f t="shared" si="6060"/>
        <v>2127.6860299999998</v>
      </c>
      <c r="AM3154" s="43">
        <f t="shared" si="6061"/>
        <v>-2127.6860299999998</v>
      </c>
      <c r="AN3154" s="2"/>
      <c r="AO3154" s="1"/>
      <c r="AP3154" s="1"/>
      <c r="AQ3154" s="1"/>
      <c r="AR3154" s="1"/>
      <c r="AS3154" s="1"/>
    </row>
    <row r="3155">
      <c r="B3155" s="41" t="s">
        <v>855</v>
      </c>
      <c r="C3155" s="41" t="s">
        <v>115</v>
      </c>
      <c r="D3155" s="41" t="s">
        <v>117</v>
      </c>
      <c r="E3155" s="26" t="str">
        <f t="shared" si="6062"/>
        <v>0503</v>
      </c>
      <c r="F3155" s="41" t="s">
        <v>815</v>
      </c>
      <c r="G3155" s="41" t="s">
        <v>59</v>
      </c>
      <c r="H3155" s="42" t="s">
        <v>60</v>
      </c>
      <c r="I3155" s="43">
        <f>I3156</f>
        <v>0</v>
      </c>
      <c r="J3155" s="43">
        <f>J3156</f>
        <v>0</v>
      </c>
      <c r="K3155" s="43">
        <f>K3156</f>
        <v>0</v>
      </c>
      <c r="L3155" s="43">
        <f>L3156</f>
        <v>0</v>
      </c>
      <c r="M3155" s="43">
        <f>M3156</f>
        <v>0</v>
      </c>
      <c r="N3155" s="43">
        <f>N3156</f>
        <v>0</v>
      </c>
      <c r="O3155" s="43">
        <f>O3156</f>
        <v>0</v>
      </c>
      <c r="P3155" s="43">
        <f>P3156</f>
        <v>0</v>
      </c>
      <c r="Q3155" s="43">
        <f>Q3156</f>
        <v>0</v>
      </c>
      <c r="R3155" s="43">
        <f>R3156</f>
        <v>0</v>
      </c>
      <c r="S3155" s="43">
        <f>S3156</f>
        <v>0</v>
      </c>
      <c r="T3155" s="43">
        <f>T3156</f>
        <v>0</v>
      </c>
      <c r="U3155" s="43">
        <v>0</v>
      </c>
      <c r="V3155" s="43">
        <f t="shared" si="6063"/>
        <v>0</v>
      </c>
      <c r="W3155" s="43">
        <f>W3156</f>
        <v>0</v>
      </c>
      <c r="X3155" s="43">
        <f>X3156</f>
        <v>0</v>
      </c>
      <c r="Y3155" s="43">
        <f>Y3156</f>
        <v>0</v>
      </c>
      <c r="Z3155" s="43">
        <f>Z3156</f>
        <v>0</v>
      </c>
      <c r="AA3155" s="43">
        <f>AA3156</f>
        <v>0</v>
      </c>
      <c r="AB3155" s="43">
        <f>AB3156</f>
        <v>6263.2860300000002</v>
      </c>
      <c r="AC3155" s="44">
        <f>AC3156</f>
        <v>6773.6364400000002</v>
      </c>
      <c r="AD3155" s="44">
        <f>AD3156</f>
        <v>6716.8317299999999</v>
      </c>
      <c r="AE3155" s="45">
        <f t="shared" si="6059"/>
        <v>99.161385313440292</v>
      </c>
      <c r="AF3155" s="43">
        <f>AF3156</f>
        <v>8173.4791699999996</v>
      </c>
      <c r="AG3155" s="43">
        <f>AG3156</f>
        <v>0</v>
      </c>
      <c r="AH3155" s="43">
        <f>AH3156</f>
        <v>0</v>
      </c>
      <c r="AI3155" s="43">
        <f>AI3156</f>
        <v>0</v>
      </c>
      <c r="AJ3155" s="43">
        <f>AJ3156</f>
        <v>0</v>
      </c>
      <c r="AK3155" s="43">
        <f>AK3156</f>
        <v>0</v>
      </c>
      <c r="AL3155" s="43">
        <f t="shared" si="6060"/>
        <v>8173.4791699999996</v>
      </c>
      <c r="AM3155" s="43">
        <f t="shared" si="6061"/>
        <v>-8173.4791699999996</v>
      </c>
      <c r="AN3155" s="2"/>
      <c r="AO3155" s="1"/>
      <c r="AP3155" s="1"/>
      <c r="AQ3155" s="1"/>
      <c r="AR3155" s="1"/>
      <c r="AS3155" s="1"/>
    </row>
    <row r="3156" ht="63">
      <c r="B3156" s="41" t="s">
        <v>855</v>
      </c>
      <c r="C3156" s="41" t="s">
        <v>115</v>
      </c>
      <c r="D3156" s="41" t="s">
        <v>117</v>
      </c>
      <c r="E3156" s="26" t="str">
        <f t="shared" si="6062"/>
        <v>0503</v>
      </c>
      <c r="F3156" s="41" t="s">
        <v>815</v>
      </c>
      <c r="G3156" s="41" t="s">
        <v>475</v>
      </c>
      <c r="H3156" s="42" t="s">
        <v>476</v>
      </c>
      <c r="I3156" s="43"/>
      <c r="J3156" s="43"/>
      <c r="K3156" s="43"/>
      <c r="L3156" s="43"/>
      <c r="M3156" s="43"/>
      <c r="N3156" s="43"/>
      <c r="O3156" s="43">
        <v>0</v>
      </c>
      <c r="P3156" s="43">
        <v>0</v>
      </c>
      <c r="Q3156" s="43">
        <v>0</v>
      </c>
      <c r="R3156" s="43">
        <v>0</v>
      </c>
      <c r="S3156" s="43">
        <v>0</v>
      </c>
      <c r="T3156" s="43">
        <v>0</v>
      </c>
      <c r="U3156" s="43">
        <v>0</v>
      </c>
      <c r="V3156" s="43">
        <f t="shared" si="6063"/>
        <v>0</v>
      </c>
      <c r="W3156" s="43"/>
      <c r="X3156" s="43"/>
      <c r="Y3156" s="43"/>
      <c r="Z3156" s="43"/>
      <c r="AA3156" s="43"/>
      <c r="AB3156" s="43">
        <v>6263.2860300000002</v>
      </c>
      <c r="AC3156" s="44">
        <v>6773.6364400000002</v>
      </c>
      <c r="AD3156" s="44">
        <v>6716.8317299999999</v>
      </c>
      <c r="AE3156" s="45">
        <f t="shared" si="6059"/>
        <v>99.161385313440292</v>
      </c>
      <c r="AF3156" s="43">
        <v>8173.4791699999996</v>
      </c>
      <c r="AG3156" s="43">
        <v>0</v>
      </c>
      <c r="AH3156" s="43">
        <v>0</v>
      </c>
      <c r="AI3156" s="43">
        <v>0</v>
      </c>
      <c r="AJ3156" s="43">
        <v>0</v>
      </c>
      <c r="AK3156" s="43">
        <v>0</v>
      </c>
      <c r="AL3156" s="43">
        <f t="shared" si="6060"/>
        <v>8173.4791699999996</v>
      </c>
      <c r="AM3156" s="43">
        <f t="shared" si="6061"/>
        <v>-8173.4791699999996</v>
      </c>
      <c r="AN3156" s="19"/>
      <c r="AO3156" s="1"/>
      <c r="AP3156" s="1"/>
      <c r="AQ3156" s="1"/>
      <c r="AR3156" s="1"/>
      <c r="AS3156" s="1"/>
    </row>
    <row r="3157" ht="63">
      <c r="B3157" s="41" t="s">
        <v>855</v>
      </c>
      <c r="C3157" s="41" t="s">
        <v>115</v>
      </c>
      <c r="D3157" s="41" t="s">
        <v>117</v>
      </c>
      <c r="E3157" s="26" t="str">
        <f t="shared" si="6062"/>
        <v>0503</v>
      </c>
      <c r="F3157" s="41" t="s">
        <v>765</v>
      </c>
      <c r="G3157" s="41"/>
      <c r="H3157" s="42" t="s">
        <v>766</v>
      </c>
      <c r="I3157" s="43"/>
      <c r="J3157" s="43"/>
      <c r="K3157" s="43"/>
      <c r="L3157" s="43"/>
      <c r="M3157" s="43"/>
      <c r="N3157" s="43"/>
      <c r="O3157" s="43">
        <f t="shared" ref="O3157:O3160" si="6129">O3158</f>
        <v>0</v>
      </c>
      <c r="P3157" s="43">
        <f t="shared" ref="P3157:P3160" si="6130">P3158</f>
        <v>0</v>
      </c>
      <c r="Q3157" s="43"/>
      <c r="R3157" s="43"/>
      <c r="S3157" s="43"/>
      <c r="T3157" s="43"/>
      <c r="U3157" s="43"/>
      <c r="V3157" s="43">
        <f t="shared" si="6063"/>
        <v>0</v>
      </c>
      <c r="W3157" s="43"/>
      <c r="X3157" s="43"/>
      <c r="Y3157" s="43"/>
      <c r="Z3157" s="43"/>
      <c r="AA3157" s="43"/>
      <c r="AB3157" s="43">
        <f t="shared" ref="AB3157:AB3160" si="6131">AB3158</f>
        <v>0</v>
      </c>
      <c r="AC3157" s="44">
        <f t="shared" ref="AC3157:AC3160" si="6132">AC3158</f>
        <v>274.78593000000001</v>
      </c>
      <c r="AD3157" s="44">
        <f t="shared" ref="AD3157:AD3160" si="6133">AD3158</f>
        <v>274.78593000000001</v>
      </c>
      <c r="AE3157" s="45">
        <f t="shared" si="6059"/>
        <v>100</v>
      </c>
      <c r="AF3157" s="43">
        <f t="shared" ref="AF3157:AF3160" si="6134">AF3158</f>
        <v>132.35754</v>
      </c>
      <c r="AG3157" s="43">
        <f t="shared" ref="AG3157:AG3160" si="6135">AG3158</f>
        <v>0</v>
      </c>
      <c r="AH3157" s="43">
        <f t="shared" ref="AH3157:AH3160" si="6136">AH3158</f>
        <v>0</v>
      </c>
      <c r="AI3157" s="43">
        <f t="shared" ref="AI3157:AI3160" si="6137">AI3158</f>
        <v>0</v>
      </c>
      <c r="AJ3157" s="43">
        <f t="shared" ref="AJ3157:AJ3160" si="6138">AJ3158</f>
        <v>0</v>
      </c>
      <c r="AK3157" s="43">
        <f t="shared" ref="AK3157:AK3160" si="6139">AK3158</f>
        <v>0</v>
      </c>
      <c r="AL3157" s="43">
        <f t="shared" si="6060"/>
        <v>132.35754</v>
      </c>
      <c r="AM3157" s="43">
        <f t="shared" si="6061"/>
        <v>-132.35754</v>
      </c>
      <c r="AN3157" s="19"/>
      <c r="AO3157" s="1"/>
      <c r="AP3157" s="1"/>
      <c r="AQ3157" s="1"/>
      <c r="AR3157" s="1"/>
      <c r="AS3157" s="1"/>
    </row>
    <row r="3158" ht="63">
      <c r="B3158" s="41" t="s">
        <v>855</v>
      </c>
      <c r="C3158" s="41" t="s">
        <v>115</v>
      </c>
      <c r="D3158" s="41" t="s">
        <v>117</v>
      </c>
      <c r="E3158" s="26" t="str">
        <f t="shared" si="6062"/>
        <v>0503</v>
      </c>
      <c r="F3158" s="41" t="s">
        <v>767</v>
      </c>
      <c r="G3158" s="41"/>
      <c r="H3158" s="42" t="s">
        <v>768</v>
      </c>
      <c r="I3158" s="43"/>
      <c r="J3158" s="43"/>
      <c r="K3158" s="43"/>
      <c r="L3158" s="43"/>
      <c r="M3158" s="43"/>
      <c r="N3158" s="43"/>
      <c r="O3158" s="43">
        <f t="shared" si="6129"/>
        <v>0</v>
      </c>
      <c r="P3158" s="43">
        <f t="shared" si="6130"/>
        <v>0</v>
      </c>
      <c r="Q3158" s="43"/>
      <c r="R3158" s="43"/>
      <c r="S3158" s="43"/>
      <c r="T3158" s="43"/>
      <c r="U3158" s="43"/>
      <c r="V3158" s="43">
        <f t="shared" si="6063"/>
        <v>0</v>
      </c>
      <c r="W3158" s="43"/>
      <c r="X3158" s="43"/>
      <c r="Y3158" s="43"/>
      <c r="Z3158" s="43"/>
      <c r="AA3158" s="43"/>
      <c r="AB3158" s="43">
        <f t="shared" si="6131"/>
        <v>0</v>
      </c>
      <c r="AC3158" s="44">
        <f t="shared" si="6132"/>
        <v>274.78593000000001</v>
      </c>
      <c r="AD3158" s="44">
        <f t="shared" si="6133"/>
        <v>274.78593000000001</v>
      </c>
      <c r="AE3158" s="45">
        <f t="shared" si="6059"/>
        <v>100</v>
      </c>
      <c r="AF3158" s="43">
        <f t="shared" si="6134"/>
        <v>132.35754</v>
      </c>
      <c r="AG3158" s="43">
        <f t="shared" si="6135"/>
        <v>0</v>
      </c>
      <c r="AH3158" s="43">
        <f t="shared" si="6136"/>
        <v>0</v>
      </c>
      <c r="AI3158" s="43">
        <f t="shared" si="6137"/>
        <v>0</v>
      </c>
      <c r="AJ3158" s="43">
        <f t="shared" si="6138"/>
        <v>0</v>
      </c>
      <c r="AK3158" s="43">
        <f t="shared" si="6139"/>
        <v>0</v>
      </c>
      <c r="AL3158" s="43">
        <f t="shared" si="6060"/>
        <v>132.35754</v>
      </c>
      <c r="AM3158" s="43">
        <f t="shared" si="6061"/>
        <v>-132.35754</v>
      </c>
      <c r="AN3158" s="19"/>
      <c r="AR3158" s="1"/>
      <c r="AS3158" s="1"/>
    </row>
    <row r="3159" ht="63">
      <c r="B3159" s="41" t="s">
        <v>855</v>
      </c>
      <c r="C3159" s="41" t="s">
        <v>115</v>
      </c>
      <c r="D3159" s="41" t="s">
        <v>117</v>
      </c>
      <c r="E3159" s="26" t="str">
        <f t="shared" si="6062"/>
        <v>0503</v>
      </c>
      <c r="F3159" s="41" t="s">
        <v>769</v>
      </c>
      <c r="G3159" s="41"/>
      <c r="H3159" s="42" t="s">
        <v>770</v>
      </c>
      <c r="I3159" s="43"/>
      <c r="J3159" s="43"/>
      <c r="K3159" s="43"/>
      <c r="L3159" s="43"/>
      <c r="M3159" s="43"/>
      <c r="N3159" s="43"/>
      <c r="O3159" s="43">
        <f t="shared" si="6129"/>
        <v>0</v>
      </c>
      <c r="P3159" s="43">
        <f t="shared" si="6130"/>
        <v>0</v>
      </c>
      <c r="Q3159" s="43"/>
      <c r="R3159" s="43"/>
      <c r="S3159" s="43"/>
      <c r="T3159" s="43"/>
      <c r="U3159" s="43"/>
      <c r="V3159" s="43">
        <f t="shared" si="6063"/>
        <v>0</v>
      </c>
      <c r="W3159" s="43"/>
      <c r="X3159" s="43"/>
      <c r="Y3159" s="43"/>
      <c r="Z3159" s="43"/>
      <c r="AA3159" s="43"/>
      <c r="AB3159" s="43">
        <f t="shared" si="6131"/>
        <v>0</v>
      </c>
      <c r="AC3159" s="44">
        <f t="shared" si="6132"/>
        <v>274.78593000000001</v>
      </c>
      <c r="AD3159" s="44">
        <f t="shared" si="6133"/>
        <v>274.78593000000001</v>
      </c>
      <c r="AE3159" s="45">
        <f t="shared" si="6059"/>
        <v>100</v>
      </c>
      <c r="AF3159" s="43">
        <f t="shared" si="6134"/>
        <v>132.35754</v>
      </c>
      <c r="AG3159" s="43">
        <f t="shared" si="6135"/>
        <v>0</v>
      </c>
      <c r="AH3159" s="43">
        <f t="shared" si="6136"/>
        <v>0</v>
      </c>
      <c r="AI3159" s="43">
        <f t="shared" si="6137"/>
        <v>0</v>
      </c>
      <c r="AJ3159" s="43">
        <f t="shared" si="6138"/>
        <v>0</v>
      </c>
      <c r="AK3159" s="43">
        <f t="shared" si="6139"/>
        <v>0</v>
      </c>
      <c r="AL3159" s="43">
        <f t="shared" si="6060"/>
        <v>132.35754</v>
      </c>
      <c r="AM3159" s="43">
        <f t="shared" si="6061"/>
        <v>-132.35754</v>
      </c>
      <c r="AN3159" s="19"/>
      <c r="AO3159" s="1"/>
      <c r="AP3159" s="1"/>
      <c r="AQ3159" s="1"/>
      <c r="AR3159" s="1"/>
      <c r="AS3159" s="1"/>
    </row>
    <row r="3160" ht="63">
      <c r="B3160" s="41" t="s">
        <v>855</v>
      </c>
      <c r="C3160" s="41" t="s">
        <v>115</v>
      </c>
      <c r="D3160" s="41" t="s">
        <v>117</v>
      </c>
      <c r="E3160" s="26" t="str">
        <f t="shared" si="6062"/>
        <v>0503</v>
      </c>
      <c r="F3160" s="41" t="s">
        <v>769</v>
      </c>
      <c r="G3160" s="41" t="s">
        <v>59</v>
      </c>
      <c r="H3160" s="42" t="s">
        <v>60</v>
      </c>
      <c r="I3160" s="43"/>
      <c r="J3160" s="43"/>
      <c r="K3160" s="43"/>
      <c r="L3160" s="43"/>
      <c r="M3160" s="43"/>
      <c r="N3160" s="43"/>
      <c r="O3160" s="43">
        <f t="shared" si="6129"/>
        <v>0</v>
      </c>
      <c r="P3160" s="43">
        <f t="shared" si="6130"/>
        <v>0</v>
      </c>
      <c r="Q3160" s="43"/>
      <c r="R3160" s="43"/>
      <c r="S3160" s="43"/>
      <c r="T3160" s="43"/>
      <c r="U3160" s="43"/>
      <c r="V3160" s="43">
        <f t="shared" si="6063"/>
        <v>0</v>
      </c>
      <c r="W3160" s="43"/>
      <c r="X3160" s="43"/>
      <c r="Y3160" s="43"/>
      <c r="Z3160" s="43"/>
      <c r="AA3160" s="43"/>
      <c r="AB3160" s="43">
        <f t="shared" si="6131"/>
        <v>0</v>
      </c>
      <c r="AC3160" s="44">
        <f t="shared" si="6132"/>
        <v>274.78593000000001</v>
      </c>
      <c r="AD3160" s="44">
        <f t="shared" si="6133"/>
        <v>274.78593000000001</v>
      </c>
      <c r="AE3160" s="45">
        <f t="shared" si="6059"/>
        <v>100</v>
      </c>
      <c r="AF3160" s="43">
        <f t="shared" si="6134"/>
        <v>132.35754</v>
      </c>
      <c r="AG3160" s="43">
        <f t="shared" si="6135"/>
        <v>0</v>
      </c>
      <c r="AH3160" s="43">
        <f t="shared" si="6136"/>
        <v>0</v>
      </c>
      <c r="AI3160" s="43">
        <f t="shared" si="6137"/>
        <v>0</v>
      </c>
      <c r="AJ3160" s="43">
        <f t="shared" si="6138"/>
        <v>0</v>
      </c>
      <c r="AK3160" s="43">
        <f t="shared" si="6139"/>
        <v>0</v>
      </c>
      <c r="AL3160" s="43">
        <f t="shared" si="6060"/>
        <v>132.35754</v>
      </c>
      <c r="AM3160" s="43">
        <f t="shared" si="6061"/>
        <v>-132.35754</v>
      </c>
      <c r="AN3160" s="19"/>
      <c r="AO3160" s="1"/>
      <c r="AP3160" s="1"/>
      <c r="AQ3160" s="1"/>
      <c r="AR3160" s="1"/>
      <c r="AS3160" s="1"/>
    </row>
    <row r="3161" ht="63">
      <c r="B3161" s="41" t="s">
        <v>855</v>
      </c>
      <c r="C3161" s="41" t="s">
        <v>115</v>
      </c>
      <c r="D3161" s="41" t="s">
        <v>117</v>
      </c>
      <c r="E3161" s="26" t="str">
        <f t="shared" si="6062"/>
        <v>0503</v>
      </c>
      <c r="F3161" s="41" t="s">
        <v>769</v>
      </c>
      <c r="G3161" s="41" t="s">
        <v>475</v>
      </c>
      <c r="H3161" s="42" t="s">
        <v>476</v>
      </c>
      <c r="I3161" s="43"/>
      <c r="J3161" s="43"/>
      <c r="K3161" s="43"/>
      <c r="L3161" s="43"/>
      <c r="M3161" s="43"/>
      <c r="N3161" s="43"/>
      <c r="O3161" s="43">
        <v>0</v>
      </c>
      <c r="P3161" s="43">
        <v>0</v>
      </c>
      <c r="Q3161" s="43"/>
      <c r="R3161" s="43"/>
      <c r="S3161" s="43"/>
      <c r="T3161" s="43"/>
      <c r="U3161" s="43"/>
      <c r="V3161" s="43">
        <f t="shared" si="6063"/>
        <v>0</v>
      </c>
      <c r="W3161" s="43"/>
      <c r="X3161" s="43"/>
      <c r="Y3161" s="43"/>
      <c r="Z3161" s="43"/>
      <c r="AA3161" s="43"/>
      <c r="AB3161" s="43">
        <v>0</v>
      </c>
      <c r="AC3161" s="44">
        <v>274.78593000000001</v>
      </c>
      <c r="AD3161" s="44">
        <v>274.78593000000001</v>
      </c>
      <c r="AE3161" s="45">
        <f t="shared" si="6059"/>
        <v>100</v>
      </c>
      <c r="AF3161" s="43">
        <v>132.35754</v>
      </c>
      <c r="AG3161" s="43">
        <v>0</v>
      </c>
      <c r="AH3161" s="43">
        <v>0</v>
      </c>
      <c r="AI3161" s="43">
        <v>0</v>
      </c>
      <c r="AJ3161" s="43">
        <v>0</v>
      </c>
      <c r="AK3161" s="43">
        <v>0</v>
      </c>
      <c r="AL3161" s="43">
        <f t="shared" si="6060"/>
        <v>132.35754</v>
      </c>
      <c r="AM3161" s="43">
        <f t="shared" si="6061"/>
        <v>-132.35754</v>
      </c>
      <c r="AN3161" s="19"/>
      <c r="AO3161" s="1"/>
      <c r="AP3161" s="1"/>
      <c r="AQ3161" s="1"/>
      <c r="AR3161" s="1"/>
      <c r="AS3161" s="1"/>
    </row>
    <row r="3162" s="33" customFormat="1" ht="31.5" hidden="1">
      <c r="B3162" s="34" t="s">
        <v>855</v>
      </c>
      <c r="C3162" s="34" t="s">
        <v>115</v>
      </c>
      <c r="D3162" s="34" t="s">
        <v>115</v>
      </c>
      <c r="E3162" s="35" t="str">
        <f t="shared" si="6062"/>
        <v>0505</v>
      </c>
      <c r="F3162" s="34"/>
      <c r="G3162" s="34"/>
      <c r="H3162" s="36" t="s">
        <v>127</v>
      </c>
      <c r="I3162" s="37">
        <f t="shared" ref="I3162:I3165" si="6140">I3163</f>
        <v>0</v>
      </c>
      <c r="J3162" s="37">
        <f t="shared" ref="J3162:J3165" si="6141">J3163</f>
        <v>0</v>
      </c>
      <c r="K3162" s="37">
        <f t="shared" ref="K3162:K3165" si="6142">K3163</f>
        <v>0</v>
      </c>
      <c r="L3162" s="37">
        <f t="shared" ref="L3162:L3165" si="6143">L3163</f>
        <v>0</v>
      </c>
      <c r="M3162" s="37">
        <f t="shared" ref="M3162:M3165" si="6144">M3163</f>
        <v>0</v>
      </c>
      <c r="N3162" s="37">
        <f t="shared" ref="N3162:N3165" si="6145">N3163</f>
        <v>0</v>
      </c>
      <c r="O3162" s="37">
        <f>O3163+O3173</f>
        <v>0</v>
      </c>
      <c r="P3162" s="37">
        <f>P3163+P3173</f>
        <v>0</v>
      </c>
      <c r="Q3162" s="37">
        <f>Q3163+Q3173</f>
        <v>0</v>
      </c>
      <c r="R3162" s="37">
        <f>R3163+R3173</f>
        <v>0</v>
      </c>
      <c r="S3162" s="37">
        <f>S3163+S3173</f>
        <v>0</v>
      </c>
      <c r="T3162" s="37">
        <f>T3163+T3173</f>
        <v>0</v>
      </c>
      <c r="U3162" s="37">
        <f>U3163+U3173</f>
        <v>0</v>
      </c>
      <c r="V3162" s="37">
        <f t="shared" si="6063"/>
        <v>0</v>
      </c>
      <c r="W3162" s="37">
        <f>W3163+W3173</f>
        <v>1200</v>
      </c>
      <c r="X3162" s="37">
        <f>X3163+X3173</f>
        <v>0</v>
      </c>
      <c r="Y3162" s="37">
        <f>Y3163+Y3173</f>
        <v>0</v>
      </c>
      <c r="Z3162" s="37">
        <f>Z3163+Z3173</f>
        <v>780.60000000000002</v>
      </c>
      <c r="AA3162" s="37">
        <f>AA3163+AA3173</f>
        <v>0</v>
      </c>
      <c r="AB3162" s="37">
        <f>AB3163+AB3173</f>
        <v>0</v>
      </c>
      <c r="AC3162" s="38">
        <f>AC3163+AC3173</f>
        <v>0</v>
      </c>
      <c r="AD3162" s="38">
        <f>AD3163+AD3173</f>
        <v>0</v>
      </c>
      <c r="AE3162" s="39" t="e">
        <f t="shared" si="6059"/>
        <v>#DIV/0!</v>
      </c>
      <c r="AF3162" s="67">
        <f>AF3163+AF3173</f>
        <v>0</v>
      </c>
      <c r="AG3162" s="67">
        <f>AG3163+AG3173</f>
        <v>0</v>
      </c>
      <c r="AH3162" s="68">
        <f>AH3163+AH3173</f>
        <v>0</v>
      </c>
      <c r="AI3162" s="68">
        <f>AI3163+AI3173</f>
        <v>0</v>
      </c>
      <c r="AJ3162" s="68">
        <f>AJ3163+AJ3173</f>
        <v>0</v>
      </c>
      <c r="AK3162" s="68">
        <f>AK3163+AK3173</f>
        <v>0</v>
      </c>
      <c r="AL3162" s="54">
        <f t="shared" si="6060"/>
        <v>0</v>
      </c>
      <c r="AM3162" s="54">
        <f t="shared" si="6061"/>
        <v>0</v>
      </c>
      <c r="AN3162" s="48" t="s">
        <v>36</v>
      </c>
      <c r="AO3162" s="33"/>
      <c r="AP3162" s="33"/>
      <c r="AQ3162" s="33"/>
      <c r="AR3162" s="33"/>
      <c r="AS3162" s="33"/>
    </row>
    <row r="3163" ht="31.5" hidden="1">
      <c r="B3163" s="41" t="s">
        <v>855</v>
      </c>
      <c r="C3163" s="41" t="s">
        <v>115</v>
      </c>
      <c r="D3163" s="41" t="s">
        <v>115</v>
      </c>
      <c r="E3163" s="26" t="str">
        <f t="shared" si="6062"/>
        <v>0505</v>
      </c>
      <c r="F3163" s="41" t="s">
        <v>715</v>
      </c>
      <c r="G3163" s="41"/>
      <c r="H3163" s="42" t="s">
        <v>716</v>
      </c>
      <c r="I3163" s="43">
        <f t="shared" si="6140"/>
        <v>0</v>
      </c>
      <c r="J3163" s="43">
        <f t="shared" si="6141"/>
        <v>0</v>
      </c>
      <c r="K3163" s="43">
        <f t="shared" si="6142"/>
        <v>0</v>
      </c>
      <c r="L3163" s="43">
        <f t="shared" si="6143"/>
        <v>0</v>
      </c>
      <c r="M3163" s="43">
        <f t="shared" si="6144"/>
        <v>0</v>
      </c>
      <c r="N3163" s="43">
        <f t="shared" si="6145"/>
        <v>0</v>
      </c>
      <c r="O3163" s="43">
        <f t="shared" ref="O3163:O3165" si="6146">O3164</f>
        <v>0</v>
      </c>
      <c r="P3163" s="43">
        <f t="shared" ref="P3163:P3165" si="6147">P3164</f>
        <v>0</v>
      </c>
      <c r="Q3163" s="43">
        <f t="shared" ref="Q3163:Q3165" si="6148">Q3164</f>
        <v>0</v>
      </c>
      <c r="R3163" s="43">
        <f t="shared" ref="R3163:R3165" si="6149">R3164</f>
        <v>0</v>
      </c>
      <c r="S3163" s="43">
        <f t="shared" ref="S3163:S3165" si="6150">S3164</f>
        <v>0</v>
      </c>
      <c r="T3163" s="43">
        <f t="shared" ref="T3163:T3165" si="6151">T3164</f>
        <v>0</v>
      </c>
      <c r="U3163" s="43">
        <v>0</v>
      </c>
      <c r="V3163" s="43">
        <f t="shared" si="6063"/>
        <v>0</v>
      </c>
      <c r="W3163" s="43">
        <f t="shared" ref="W3163:W3165" si="6152">W3164</f>
        <v>0</v>
      </c>
      <c r="X3163" s="43">
        <f t="shared" ref="X3163:X3165" si="6153">X3164</f>
        <v>0</v>
      </c>
      <c r="Y3163" s="43">
        <f t="shared" ref="Y3163:Y3165" si="6154">Y3164</f>
        <v>0</v>
      </c>
      <c r="Z3163" s="43">
        <f t="shared" ref="Z3163:Z3165" si="6155">Z3164</f>
        <v>0</v>
      </c>
      <c r="AA3163" s="43">
        <f t="shared" ref="AA3163:AA3165" si="6156">AA3164</f>
        <v>0</v>
      </c>
      <c r="AB3163" s="43">
        <f t="shared" ref="AB3163:AB3165" si="6157">AB3164</f>
        <v>0</v>
      </c>
      <c r="AC3163" s="44">
        <f t="shared" ref="AC3163:AC3165" si="6158">AC3164</f>
        <v>0</v>
      </c>
      <c r="AD3163" s="44">
        <f t="shared" ref="AD3163:AD3165" si="6159">AD3164</f>
        <v>0</v>
      </c>
      <c r="AE3163" s="45" t="e">
        <f t="shared" si="6059"/>
        <v>#DIV/0!</v>
      </c>
      <c r="AF3163" s="46">
        <f t="shared" ref="AF3163:AF3165" si="6160">AF3164</f>
        <v>0</v>
      </c>
      <c r="AG3163" s="46">
        <f t="shared" ref="AG3163:AG3165" si="6161">AG3164</f>
        <v>0</v>
      </c>
      <c r="AH3163" s="47">
        <f t="shared" ref="AH3163:AH3165" si="6162">AH3164</f>
        <v>0</v>
      </c>
      <c r="AI3163" s="47">
        <f t="shared" ref="AI3163:AI3165" si="6163">AI3164</f>
        <v>0</v>
      </c>
      <c r="AJ3163" s="47">
        <f t="shared" ref="AJ3163:AJ3165" si="6164">AJ3164</f>
        <v>0</v>
      </c>
      <c r="AK3163" s="47">
        <f t="shared" ref="AK3163:AK3165" si="6165">AK3164</f>
        <v>0</v>
      </c>
      <c r="AL3163" s="47">
        <f t="shared" si="6060"/>
        <v>0</v>
      </c>
      <c r="AM3163" s="47">
        <f t="shared" si="6061"/>
        <v>0</v>
      </c>
      <c r="AN3163" s="48" t="s">
        <v>36</v>
      </c>
      <c r="AO3163" s="1"/>
      <c r="AP3163" s="1"/>
      <c r="AQ3163" s="1"/>
      <c r="AR3163" s="1"/>
      <c r="AS3163" s="1"/>
    </row>
    <row r="3164" ht="31.5" hidden="1">
      <c r="B3164" s="41" t="s">
        <v>855</v>
      </c>
      <c r="C3164" s="41" t="s">
        <v>115</v>
      </c>
      <c r="D3164" s="41" t="s">
        <v>115</v>
      </c>
      <c r="E3164" s="26" t="str">
        <f t="shared" si="6062"/>
        <v>0505</v>
      </c>
      <c r="F3164" s="41" t="s">
        <v>816</v>
      </c>
      <c r="G3164" s="41"/>
      <c r="H3164" s="42" t="s">
        <v>817</v>
      </c>
      <c r="I3164" s="43">
        <f t="shared" si="6140"/>
        <v>0</v>
      </c>
      <c r="J3164" s="43">
        <f t="shared" si="6141"/>
        <v>0</v>
      </c>
      <c r="K3164" s="43">
        <f t="shared" si="6142"/>
        <v>0</v>
      </c>
      <c r="L3164" s="43">
        <f t="shared" si="6143"/>
        <v>0</v>
      </c>
      <c r="M3164" s="43">
        <f t="shared" si="6144"/>
        <v>0</v>
      </c>
      <c r="N3164" s="43">
        <f t="shared" si="6145"/>
        <v>0</v>
      </c>
      <c r="O3164" s="43">
        <f t="shared" si="6146"/>
        <v>0</v>
      </c>
      <c r="P3164" s="43">
        <f t="shared" si="6147"/>
        <v>0</v>
      </c>
      <c r="Q3164" s="43">
        <f t="shared" si="6148"/>
        <v>0</v>
      </c>
      <c r="R3164" s="43">
        <f t="shared" si="6149"/>
        <v>0</v>
      </c>
      <c r="S3164" s="43">
        <f t="shared" si="6150"/>
        <v>0</v>
      </c>
      <c r="T3164" s="43">
        <f t="shared" si="6151"/>
        <v>0</v>
      </c>
      <c r="U3164" s="43">
        <v>0</v>
      </c>
      <c r="V3164" s="43">
        <f t="shared" si="6063"/>
        <v>0</v>
      </c>
      <c r="W3164" s="43">
        <f t="shared" si="6152"/>
        <v>0</v>
      </c>
      <c r="X3164" s="43">
        <f t="shared" si="6153"/>
        <v>0</v>
      </c>
      <c r="Y3164" s="43">
        <f t="shared" si="6154"/>
        <v>0</v>
      </c>
      <c r="Z3164" s="43">
        <f t="shared" si="6155"/>
        <v>0</v>
      </c>
      <c r="AA3164" s="43">
        <f t="shared" si="6156"/>
        <v>0</v>
      </c>
      <c r="AB3164" s="43">
        <f t="shared" si="6157"/>
        <v>0</v>
      </c>
      <c r="AC3164" s="44">
        <f t="shared" si="6158"/>
        <v>0</v>
      </c>
      <c r="AD3164" s="44">
        <f t="shared" si="6159"/>
        <v>0</v>
      </c>
      <c r="AE3164" s="45" t="e">
        <f t="shared" si="6059"/>
        <v>#DIV/0!</v>
      </c>
      <c r="AF3164" s="46">
        <f t="shared" si="6160"/>
        <v>0</v>
      </c>
      <c r="AG3164" s="46">
        <f t="shared" si="6161"/>
        <v>0</v>
      </c>
      <c r="AH3164" s="47">
        <f t="shared" si="6162"/>
        <v>0</v>
      </c>
      <c r="AI3164" s="47">
        <f t="shared" si="6163"/>
        <v>0</v>
      </c>
      <c r="AJ3164" s="47">
        <f t="shared" si="6164"/>
        <v>0</v>
      </c>
      <c r="AK3164" s="47">
        <f t="shared" si="6165"/>
        <v>0</v>
      </c>
      <c r="AL3164" s="47">
        <f t="shared" si="6060"/>
        <v>0</v>
      </c>
      <c r="AM3164" s="47">
        <f t="shared" si="6061"/>
        <v>0</v>
      </c>
      <c r="AN3164" s="48" t="s">
        <v>36</v>
      </c>
      <c r="AO3164" s="1"/>
      <c r="AP3164" s="1"/>
      <c r="AQ3164" s="1"/>
      <c r="AR3164" s="1"/>
      <c r="AS3164" s="1"/>
    </row>
    <row r="3165" ht="31.5" hidden="1">
      <c r="B3165" s="41" t="s">
        <v>855</v>
      </c>
      <c r="C3165" s="41" t="s">
        <v>115</v>
      </c>
      <c r="D3165" s="41" t="s">
        <v>115</v>
      </c>
      <c r="E3165" s="26" t="str">
        <f t="shared" si="6062"/>
        <v>0505</v>
      </c>
      <c r="F3165" s="41" t="s">
        <v>818</v>
      </c>
      <c r="G3165" s="41"/>
      <c r="H3165" s="42" t="s">
        <v>819</v>
      </c>
      <c r="I3165" s="43">
        <f t="shared" si="6140"/>
        <v>0</v>
      </c>
      <c r="J3165" s="43">
        <f t="shared" si="6141"/>
        <v>0</v>
      </c>
      <c r="K3165" s="43">
        <f t="shared" si="6142"/>
        <v>0</v>
      </c>
      <c r="L3165" s="43">
        <f t="shared" si="6143"/>
        <v>0</v>
      </c>
      <c r="M3165" s="43">
        <f t="shared" si="6144"/>
        <v>0</v>
      </c>
      <c r="N3165" s="43">
        <f t="shared" si="6145"/>
        <v>0</v>
      </c>
      <c r="O3165" s="43">
        <f t="shared" si="6146"/>
        <v>0</v>
      </c>
      <c r="P3165" s="43">
        <f t="shared" si="6147"/>
        <v>0</v>
      </c>
      <c r="Q3165" s="43">
        <f t="shared" si="6148"/>
        <v>0</v>
      </c>
      <c r="R3165" s="43">
        <f t="shared" si="6149"/>
        <v>0</v>
      </c>
      <c r="S3165" s="43">
        <f t="shared" si="6150"/>
        <v>0</v>
      </c>
      <c r="T3165" s="43">
        <f t="shared" si="6151"/>
        <v>0</v>
      </c>
      <c r="U3165" s="43">
        <v>0</v>
      </c>
      <c r="V3165" s="43">
        <f t="shared" si="6063"/>
        <v>0</v>
      </c>
      <c r="W3165" s="43">
        <f t="shared" si="6152"/>
        <v>0</v>
      </c>
      <c r="X3165" s="43">
        <f t="shared" si="6153"/>
        <v>0</v>
      </c>
      <c r="Y3165" s="43">
        <f t="shared" si="6154"/>
        <v>0</v>
      </c>
      <c r="Z3165" s="43">
        <f t="shared" si="6155"/>
        <v>0</v>
      </c>
      <c r="AA3165" s="43">
        <f t="shared" si="6156"/>
        <v>0</v>
      </c>
      <c r="AB3165" s="43">
        <f t="shared" si="6157"/>
        <v>0</v>
      </c>
      <c r="AC3165" s="44">
        <f t="shared" si="6158"/>
        <v>0</v>
      </c>
      <c r="AD3165" s="44">
        <f t="shared" si="6159"/>
        <v>0</v>
      </c>
      <c r="AE3165" s="45" t="e">
        <f t="shared" si="6059"/>
        <v>#DIV/0!</v>
      </c>
      <c r="AF3165" s="46">
        <f t="shared" si="6160"/>
        <v>0</v>
      </c>
      <c r="AG3165" s="46">
        <f t="shared" si="6161"/>
        <v>0</v>
      </c>
      <c r="AH3165" s="47">
        <f t="shared" si="6162"/>
        <v>0</v>
      </c>
      <c r="AI3165" s="47">
        <f t="shared" si="6163"/>
        <v>0</v>
      </c>
      <c r="AJ3165" s="47">
        <f t="shared" si="6164"/>
        <v>0</v>
      </c>
      <c r="AK3165" s="47">
        <f t="shared" si="6165"/>
        <v>0</v>
      </c>
      <c r="AL3165" s="47">
        <f t="shared" si="6060"/>
        <v>0</v>
      </c>
      <c r="AM3165" s="47">
        <f t="shared" si="6061"/>
        <v>0</v>
      </c>
      <c r="AN3165" s="48" t="s">
        <v>36</v>
      </c>
      <c r="AR3165" s="1"/>
      <c r="AS3165" s="1"/>
    </row>
    <row r="3166" ht="47.25" hidden="1">
      <c r="B3166" s="41" t="s">
        <v>855</v>
      </c>
      <c r="C3166" s="41" t="s">
        <v>115</v>
      </c>
      <c r="D3166" s="41" t="s">
        <v>115</v>
      </c>
      <c r="E3166" s="26" t="str">
        <f t="shared" si="6062"/>
        <v>0505</v>
      </c>
      <c r="F3166" s="41" t="s">
        <v>820</v>
      </c>
      <c r="G3166" s="41"/>
      <c r="H3166" s="42" t="s">
        <v>70</v>
      </c>
      <c r="I3166" s="43">
        <f>I3167+I3169+I3171</f>
        <v>0</v>
      </c>
      <c r="J3166" s="43">
        <f>J3167+J3169+J3171</f>
        <v>0</v>
      </c>
      <c r="K3166" s="43">
        <f>K3167+K3169+K3171</f>
        <v>0</v>
      </c>
      <c r="L3166" s="43">
        <f>L3167+L3169+L3171</f>
        <v>0</v>
      </c>
      <c r="M3166" s="43">
        <f>M3167+M3169+M3171</f>
        <v>0</v>
      </c>
      <c r="N3166" s="43">
        <f>N3167+N3169+N3171</f>
        <v>0</v>
      </c>
      <c r="O3166" s="43">
        <f>O3167+O3169+O3171</f>
        <v>0</v>
      </c>
      <c r="P3166" s="43">
        <f>P3167+P3169+P3171</f>
        <v>0</v>
      </c>
      <c r="Q3166" s="43">
        <f>Q3167+Q3169+Q3171</f>
        <v>0</v>
      </c>
      <c r="R3166" s="43">
        <f>R3167+R3169+R3171</f>
        <v>0</v>
      </c>
      <c r="S3166" s="43">
        <f>S3167+S3169+S3171</f>
        <v>0</v>
      </c>
      <c r="T3166" s="43">
        <f>T3167+T3169+T3171</f>
        <v>0</v>
      </c>
      <c r="U3166" s="43">
        <v>0</v>
      </c>
      <c r="V3166" s="43">
        <f t="shared" si="6063"/>
        <v>0</v>
      </c>
      <c r="W3166" s="43">
        <f>W3167+W3169+W3171</f>
        <v>0</v>
      </c>
      <c r="X3166" s="43">
        <f>X3167+X3169+X3171</f>
        <v>0</v>
      </c>
      <c r="Y3166" s="43">
        <f>Y3167+Y3169+Y3171</f>
        <v>0</v>
      </c>
      <c r="Z3166" s="43">
        <f>Z3167+Z3169+Z3171</f>
        <v>0</v>
      </c>
      <c r="AA3166" s="43">
        <f>AA3167+AA3169+AA3171</f>
        <v>0</v>
      </c>
      <c r="AB3166" s="43">
        <f>AB3167+AB3169+AB3171</f>
        <v>0</v>
      </c>
      <c r="AC3166" s="44">
        <f>AC3167+AC3169+AC3171</f>
        <v>0</v>
      </c>
      <c r="AD3166" s="44">
        <f>AD3167+AD3169+AD3171</f>
        <v>0</v>
      </c>
      <c r="AE3166" s="45" t="e">
        <f t="shared" si="6059"/>
        <v>#DIV/0!</v>
      </c>
      <c r="AF3166" s="46">
        <f>AF3167+AF3169+AF3171</f>
        <v>0</v>
      </c>
      <c r="AG3166" s="46">
        <f>AG3167+AG3169+AG3171</f>
        <v>0</v>
      </c>
      <c r="AH3166" s="47">
        <f>AH3167+AH3169+AH3171</f>
        <v>0</v>
      </c>
      <c r="AI3166" s="47">
        <f>AI3167+AI3169+AI3171</f>
        <v>0</v>
      </c>
      <c r="AJ3166" s="47">
        <f>AJ3167+AJ3169+AJ3171</f>
        <v>0</v>
      </c>
      <c r="AK3166" s="47">
        <f>AK3167+AK3169+AK3171</f>
        <v>0</v>
      </c>
      <c r="AL3166" s="47">
        <f t="shared" si="6060"/>
        <v>0</v>
      </c>
      <c r="AM3166" s="47">
        <f t="shared" si="6061"/>
        <v>0</v>
      </c>
      <c r="AN3166" s="48" t="s">
        <v>36</v>
      </c>
      <c r="AO3166" s="1"/>
      <c r="AP3166" s="1"/>
      <c r="AQ3166" s="1"/>
      <c r="AR3166" s="1"/>
      <c r="AS3166" s="1"/>
    </row>
    <row r="3167" ht="78.75" hidden="1">
      <c r="B3167" s="41" t="s">
        <v>855</v>
      </c>
      <c r="C3167" s="41" t="s">
        <v>115</v>
      </c>
      <c r="D3167" s="41" t="s">
        <v>115</v>
      </c>
      <c r="E3167" s="26" t="str">
        <f t="shared" si="6062"/>
        <v>0505</v>
      </c>
      <c r="F3167" s="41" t="s">
        <v>820</v>
      </c>
      <c r="G3167" s="41" t="s">
        <v>71</v>
      </c>
      <c r="H3167" s="42" t="s">
        <v>72</v>
      </c>
      <c r="I3167" s="43">
        <f>I3168</f>
        <v>0</v>
      </c>
      <c r="J3167" s="43">
        <f>J3168</f>
        <v>0</v>
      </c>
      <c r="K3167" s="43">
        <f>K3168</f>
        <v>0</v>
      </c>
      <c r="L3167" s="43">
        <f>L3168</f>
        <v>0</v>
      </c>
      <c r="M3167" s="43">
        <f>M3168</f>
        <v>0</v>
      </c>
      <c r="N3167" s="43">
        <f>N3168</f>
        <v>0</v>
      </c>
      <c r="O3167" s="43">
        <f>O3168</f>
        <v>0</v>
      </c>
      <c r="P3167" s="43">
        <f>P3168</f>
        <v>0</v>
      </c>
      <c r="Q3167" s="43">
        <f>Q3168</f>
        <v>0</v>
      </c>
      <c r="R3167" s="43">
        <f>R3168</f>
        <v>0</v>
      </c>
      <c r="S3167" s="43">
        <f>S3168</f>
        <v>0</v>
      </c>
      <c r="T3167" s="43">
        <f>T3168</f>
        <v>0</v>
      </c>
      <c r="U3167" s="43">
        <v>0</v>
      </c>
      <c r="V3167" s="43">
        <f t="shared" si="6063"/>
        <v>0</v>
      </c>
      <c r="W3167" s="43">
        <f>W3168</f>
        <v>0</v>
      </c>
      <c r="X3167" s="43">
        <f>X3168</f>
        <v>0</v>
      </c>
      <c r="Y3167" s="43">
        <f>Y3168</f>
        <v>0</v>
      </c>
      <c r="Z3167" s="43">
        <f>Z3168</f>
        <v>0</v>
      </c>
      <c r="AA3167" s="43">
        <f>AA3168</f>
        <v>0</v>
      </c>
      <c r="AB3167" s="43">
        <f>AB3168</f>
        <v>0</v>
      </c>
      <c r="AC3167" s="44">
        <f>AC3168</f>
        <v>0</v>
      </c>
      <c r="AD3167" s="44">
        <f>AD3168</f>
        <v>0</v>
      </c>
      <c r="AE3167" s="45" t="e">
        <f t="shared" si="6059"/>
        <v>#DIV/0!</v>
      </c>
      <c r="AF3167" s="46">
        <f>AF3168</f>
        <v>0</v>
      </c>
      <c r="AG3167" s="46">
        <f>AG3168</f>
        <v>0</v>
      </c>
      <c r="AH3167" s="47">
        <f>AH3168</f>
        <v>0</v>
      </c>
      <c r="AI3167" s="47">
        <f>AI3168</f>
        <v>0</v>
      </c>
      <c r="AJ3167" s="47">
        <f>AJ3168</f>
        <v>0</v>
      </c>
      <c r="AK3167" s="47">
        <f>AK3168</f>
        <v>0</v>
      </c>
      <c r="AL3167" s="47">
        <f t="shared" si="6060"/>
        <v>0</v>
      </c>
      <c r="AM3167" s="47">
        <f t="shared" si="6061"/>
        <v>0</v>
      </c>
      <c r="AN3167" s="48" t="s">
        <v>36</v>
      </c>
      <c r="AR3167" s="1"/>
      <c r="AS3167" s="1"/>
    </row>
    <row r="3168" hidden="1">
      <c r="B3168" s="41" t="s">
        <v>855</v>
      </c>
      <c r="C3168" s="41" t="s">
        <v>115</v>
      </c>
      <c r="D3168" s="41" t="s">
        <v>115</v>
      </c>
      <c r="E3168" s="26" t="str">
        <f t="shared" si="6062"/>
        <v>0505</v>
      </c>
      <c r="F3168" s="41" t="s">
        <v>820</v>
      </c>
      <c r="G3168" s="41" t="s">
        <v>73</v>
      </c>
      <c r="H3168" s="42" t="s">
        <v>74</v>
      </c>
      <c r="I3168" s="43"/>
      <c r="J3168" s="43"/>
      <c r="K3168" s="43"/>
      <c r="L3168" s="43"/>
      <c r="M3168" s="43"/>
      <c r="N3168" s="43"/>
      <c r="O3168" s="43">
        <v>0</v>
      </c>
      <c r="P3168" s="43">
        <v>0</v>
      </c>
      <c r="Q3168" s="43">
        <v>0</v>
      </c>
      <c r="R3168" s="43">
        <v>0</v>
      </c>
      <c r="S3168" s="43">
        <v>0</v>
      </c>
      <c r="T3168" s="43">
        <v>0</v>
      </c>
      <c r="U3168" s="43">
        <v>0</v>
      </c>
      <c r="V3168" s="43">
        <f t="shared" si="6063"/>
        <v>0</v>
      </c>
      <c r="W3168" s="43"/>
      <c r="X3168" s="43"/>
      <c r="Y3168" s="43"/>
      <c r="Z3168" s="43"/>
      <c r="AA3168" s="43"/>
      <c r="AB3168" s="43">
        <v>0</v>
      </c>
      <c r="AC3168" s="44">
        <v>0</v>
      </c>
      <c r="AD3168" s="44">
        <v>0</v>
      </c>
      <c r="AE3168" s="45" t="e">
        <f t="shared" si="6059"/>
        <v>#DIV/0!</v>
      </c>
      <c r="AF3168" s="46">
        <v>0</v>
      </c>
      <c r="AG3168" s="46">
        <v>0</v>
      </c>
      <c r="AH3168" s="47">
        <v>0</v>
      </c>
      <c r="AI3168" s="47">
        <v>0</v>
      </c>
      <c r="AJ3168" s="47">
        <v>0</v>
      </c>
      <c r="AK3168" s="47">
        <v>0</v>
      </c>
      <c r="AL3168" s="47">
        <f t="shared" si="6060"/>
        <v>0</v>
      </c>
      <c r="AM3168" s="47">
        <f t="shared" si="6061"/>
        <v>0</v>
      </c>
      <c r="AN3168" s="48" t="s">
        <v>36</v>
      </c>
      <c r="AO3168" s="1"/>
      <c r="AP3168" s="1"/>
      <c r="AQ3168" s="1"/>
      <c r="AR3168" s="1"/>
      <c r="AS3168" s="1"/>
    </row>
    <row r="3169" ht="31.5" hidden="1">
      <c r="B3169" s="41" t="s">
        <v>855</v>
      </c>
      <c r="C3169" s="41" t="s">
        <v>115</v>
      </c>
      <c r="D3169" s="41" t="s">
        <v>115</v>
      </c>
      <c r="E3169" s="26" t="str">
        <f t="shared" si="6062"/>
        <v>0505</v>
      </c>
      <c r="F3169" s="41" t="s">
        <v>820</v>
      </c>
      <c r="G3169" s="41" t="s">
        <v>53</v>
      </c>
      <c r="H3169" s="42" t="s">
        <v>54</v>
      </c>
      <c r="I3169" s="43">
        <f>I3170</f>
        <v>0</v>
      </c>
      <c r="J3169" s="43">
        <f>J3170</f>
        <v>0</v>
      </c>
      <c r="K3169" s="43">
        <f>K3170</f>
        <v>0</v>
      </c>
      <c r="L3169" s="43">
        <f>L3170</f>
        <v>0</v>
      </c>
      <c r="M3169" s="43">
        <f>M3170</f>
        <v>0</v>
      </c>
      <c r="N3169" s="43">
        <f>N3170</f>
        <v>0</v>
      </c>
      <c r="O3169" s="43">
        <f>O3170</f>
        <v>0</v>
      </c>
      <c r="P3169" s="43">
        <f>P3170</f>
        <v>0</v>
      </c>
      <c r="Q3169" s="43">
        <f>Q3170</f>
        <v>0</v>
      </c>
      <c r="R3169" s="43">
        <f>R3170</f>
        <v>0</v>
      </c>
      <c r="S3169" s="43">
        <f>S3170</f>
        <v>0</v>
      </c>
      <c r="T3169" s="43">
        <f>T3170</f>
        <v>0</v>
      </c>
      <c r="U3169" s="43">
        <v>0</v>
      </c>
      <c r="V3169" s="43">
        <f t="shared" si="6063"/>
        <v>0</v>
      </c>
      <c r="W3169" s="43">
        <f>W3170</f>
        <v>0</v>
      </c>
      <c r="X3169" s="43">
        <f>X3170</f>
        <v>0</v>
      </c>
      <c r="Y3169" s="43">
        <f>Y3170</f>
        <v>0</v>
      </c>
      <c r="Z3169" s="43">
        <f>Z3170</f>
        <v>0</v>
      </c>
      <c r="AA3169" s="43">
        <f>AA3170</f>
        <v>0</v>
      </c>
      <c r="AB3169" s="43">
        <f>AB3170</f>
        <v>0</v>
      </c>
      <c r="AC3169" s="44">
        <f>AC3170</f>
        <v>0</v>
      </c>
      <c r="AD3169" s="44">
        <f>AD3170</f>
        <v>0</v>
      </c>
      <c r="AE3169" s="45" t="e">
        <f t="shared" si="6059"/>
        <v>#DIV/0!</v>
      </c>
      <c r="AF3169" s="46">
        <f>AF3170</f>
        <v>0</v>
      </c>
      <c r="AG3169" s="46">
        <f>AG3170</f>
        <v>0</v>
      </c>
      <c r="AH3169" s="47">
        <f>AH3170</f>
        <v>0</v>
      </c>
      <c r="AI3169" s="47">
        <f>AI3170</f>
        <v>0</v>
      </c>
      <c r="AJ3169" s="47">
        <f>AJ3170</f>
        <v>0</v>
      </c>
      <c r="AK3169" s="47">
        <f>AK3170</f>
        <v>0</v>
      </c>
      <c r="AL3169" s="47">
        <f t="shared" si="6060"/>
        <v>0</v>
      </c>
      <c r="AM3169" s="47">
        <f t="shared" si="6061"/>
        <v>0</v>
      </c>
      <c r="AN3169" s="48" t="s">
        <v>36</v>
      </c>
      <c r="AR3169" s="1"/>
      <c r="AS3169" s="1"/>
    </row>
    <row r="3170" ht="31.5" hidden="1">
      <c r="B3170" s="41" t="s">
        <v>855</v>
      </c>
      <c r="C3170" s="41" t="s">
        <v>115</v>
      </c>
      <c r="D3170" s="41" t="s">
        <v>115</v>
      </c>
      <c r="E3170" s="26" t="str">
        <f t="shared" si="6062"/>
        <v>0505</v>
      </c>
      <c r="F3170" s="41" t="s">
        <v>820</v>
      </c>
      <c r="G3170" s="41" t="s">
        <v>55</v>
      </c>
      <c r="H3170" s="42" t="s">
        <v>56</v>
      </c>
      <c r="I3170" s="43"/>
      <c r="J3170" s="43"/>
      <c r="K3170" s="43"/>
      <c r="L3170" s="43"/>
      <c r="M3170" s="43"/>
      <c r="N3170" s="43"/>
      <c r="O3170" s="43">
        <v>0</v>
      </c>
      <c r="P3170" s="43">
        <v>0</v>
      </c>
      <c r="Q3170" s="43">
        <v>0</v>
      </c>
      <c r="R3170" s="43">
        <v>0</v>
      </c>
      <c r="S3170" s="43">
        <v>0</v>
      </c>
      <c r="T3170" s="43">
        <v>0</v>
      </c>
      <c r="U3170" s="43">
        <v>0</v>
      </c>
      <c r="V3170" s="43">
        <f t="shared" si="6063"/>
        <v>0</v>
      </c>
      <c r="W3170" s="43"/>
      <c r="X3170" s="43"/>
      <c r="Y3170" s="43"/>
      <c r="Z3170" s="43"/>
      <c r="AA3170" s="43"/>
      <c r="AB3170" s="43">
        <v>0</v>
      </c>
      <c r="AC3170" s="44">
        <v>0</v>
      </c>
      <c r="AD3170" s="44">
        <v>0</v>
      </c>
      <c r="AE3170" s="45" t="e">
        <f t="shared" si="6059"/>
        <v>#DIV/0!</v>
      </c>
      <c r="AF3170" s="46">
        <v>0</v>
      </c>
      <c r="AG3170" s="46">
        <v>0</v>
      </c>
      <c r="AH3170" s="47">
        <v>0</v>
      </c>
      <c r="AI3170" s="47">
        <v>0</v>
      </c>
      <c r="AJ3170" s="47">
        <v>0</v>
      </c>
      <c r="AK3170" s="47">
        <v>0</v>
      </c>
      <c r="AL3170" s="47">
        <f t="shared" si="6060"/>
        <v>0</v>
      </c>
      <c r="AM3170" s="47">
        <f t="shared" si="6061"/>
        <v>0</v>
      </c>
      <c r="AN3170" s="48" t="s">
        <v>36</v>
      </c>
      <c r="AO3170" s="1"/>
      <c r="AP3170" s="1"/>
      <c r="AQ3170" s="1"/>
      <c r="AR3170" s="1"/>
      <c r="AS3170" s="1"/>
    </row>
    <row r="3171" hidden="1">
      <c r="B3171" s="41" t="s">
        <v>855</v>
      </c>
      <c r="C3171" s="41" t="s">
        <v>115</v>
      </c>
      <c r="D3171" s="41" t="s">
        <v>115</v>
      </c>
      <c r="E3171" s="26" t="str">
        <f t="shared" si="6062"/>
        <v>0505</v>
      </c>
      <c r="F3171" s="41" t="s">
        <v>820</v>
      </c>
      <c r="G3171" s="41" t="s">
        <v>59</v>
      </c>
      <c r="H3171" s="42" t="s">
        <v>60</v>
      </c>
      <c r="I3171" s="43">
        <f>I3172</f>
        <v>0</v>
      </c>
      <c r="J3171" s="43">
        <f>J3172</f>
        <v>0</v>
      </c>
      <c r="K3171" s="43">
        <f>K3172</f>
        <v>0</v>
      </c>
      <c r="L3171" s="43">
        <f>L3172</f>
        <v>0</v>
      </c>
      <c r="M3171" s="43">
        <f>M3172</f>
        <v>0</v>
      </c>
      <c r="N3171" s="43">
        <f>N3172</f>
        <v>0</v>
      </c>
      <c r="O3171" s="43">
        <f>O3172</f>
        <v>0</v>
      </c>
      <c r="P3171" s="43">
        <f>P3172</f>
        <v>0</v>
      </c>
      <c r="Q3171" s="43">
        <f>Q3172</f>
        <v>0</v>
      </c>
      <c r="R3171" s="43">
        <f>R3172</f>
        <v>0</v>
      </c>
      <c r="S3171" s="43">
        <f>S3172</f>
        <v>0</v>
      </c>
      <c r="T3171" s="43">
        <f>T3172</f>
        <v>0</v>
      </c>
      <c r="U3171" s="43">
        <v>0</v>
      </c>
      <c r="V3171" s="43">
        <f t="shared" si="6063"/>
        <v>0</v>
      </c>
      <c r="W3171" s="43">
        <f>W3172</f>
        <v>0</v>
      </c>
      <c r="X3171" s="43">
        <f>X3172</f>
        <v>0</v>
      </c>
      <c r="Y3171" s="43">
        <f>Y3172</f>
        <v>0</v>
      </c>
      <c r="Z3171" s="43">
        <f>Z3172</f>
        <v>0</v>
      </c>
      <c r="AA3171" s="43">
        <f>AA3172</f>
        <v>0</v>
      </c>
      <c r="AB3171" s="43">
        <f>AB3172</f>
        <v>0</v>
      </c>
      <c r="AC3171" s="44">
        <f>AC3172</f>
        <v>0</v>
      </c>
      <c r="AD3171" s="44">
        <f>AD3172</f>
        <v>0</v>
      </c>
      <c r="AE3171" s="45" t="e">
        <f t="shared" si="6059"/>
        <v>#DIV/0!</v>
      </c>
      <c r="AF3171" s="46">
        <f>AF3172</f>
        <v>0</v>
      </c>
      <c r="AG3171" s="46">
        <f>AG3172</f>
        <v>0</v>
      </c>
      <c r="AH3171" s="47">
        <f>AH3172</f>
        <v>0</v>
      </c>
      <c r="AI3171" s="47">
        <f>AI3172</f>
        <v>0</v>
      </c>
      <c r="AJ3171" s="47">
        <f>AJ3172</f>
        <v>0</v>
      </c>
      <c r="AK3171" s="47">
        <f>AK3172</f>
        <v>0</v>
      </c>
      <c r="AL3171" s="47">
        <f t="shared" si="6060"/>
        <v>0</v>
      </c>
      <c r="AM3171" s="47">
        <f t="shared" si="6061"/>
        <v>0</v>
      </c>
      <c r="AN3171" s="48" t="s">
        <v>36</v>
      </c>
      <c r="AO3171" s="1"/>
      <c r="AP3171" s="1"/>
      <c r="AQ3171" s="1"/>
      <c r="AR3171" s="1"/>
      <c r="AS3171" s="1"/>
    </row>
    <row r="3172" hidden="1">
      <c r="B3172" s="41" t="s">
        <v>855</v>
      </c>
      <c r="C3172" s="41" t="s">
        <v>115</v>
      </c>
      <c r="D3172" s="41" t="s">
        <v>115</v>
      </c>
      <c r="E3172" s="26" t="str">
        <f t="shared" si="6062"/>
        <v>0505</v>
      </c>
      <c r="F3172" s="41" t="s">
        <v>820</v>
      </c>
      <c r="G3172" s="41" t="s">
        <v>63</v>
      </c>
      <c r="H3172" s="42" t="s">
        <v>64</v>
      </c>
      <c r="I3172" s="43"/>
      <c r="J3172" s="43"/>
      <c r="K3172" s="43"/>
      <c r="L3172" s="43"/>
      <c r="M3172" s="43"/>
      <c r="N3172" s="43"/>
      <c r="O3172" s="43">
        <v>0</v>
      </c>
      <c r="P3172" s="43">
        <v>0</v>
      </c>
      <c r="Q3172" s="43">
        <v>0</v>
      </c>
      <c r="R3172" s="43">
        <v>0</v>
      </c>
      <c r="S3172" s="43">
        <v>0</v>
      </c>
      <c r="T3172" s="43">
        <v>0</v>
      </c>
      <c r="U3172" s="43">
        <v>0</v>
      </c>
      <c r="V3172" s="43">
        <f t="shared" si="6063"/>
        <v>0</v>
      </c>
      <c r="W3172" s="43"/>
      <c r="X3172" s="43"/>
      <c r="Y3172" s="43"/>
      <c r="Z3172" s="43"/>
      <c r="AA3172" s="43"/>
      <c r="AB3172" s="43">
        <v>0</v>
      </c>
      <c r="AC3172" s="44">
        <v>0</v>
      </c>
      <c r="AD3172" s="44">
        <v>0</v>
      </c>
      <c r="AE3172" s="45" t="e">
        <f t="shared" si="6059"/>
        <v>#DIV/0!</v>
      </c>
      <c r="AF3172" s="46">
        <v>0</v>
      </c>
      <c r="AG3172" s="46">
        <v>0</v>
      </c>
      <c r="AH3172" s="47">
        <v>0</v>
      </c>
      <c r="AI3172" s="47">
        <v>0</v>
      </c>
      <c r="AJ3172" s="47">
        <v>0</v>
      </c>
      <c r="AK3172" s="47">
        <v>0</v>
      </c>
      <c r="AL3172" s="47">
        <f t="shared" si="6060"/>
        <v>0</v>
      </c>
      <c r="AM3172" s="47">
        <f t="shared" si="6061"/>
        <v>0</v>
      </c>
      <c r="AN3172" s="48" t="s">
        <v>36</v>
      </c>
      <c r="AO3172" s="1"/>
      <c r="AP3172" s="1"/>
      <c r="AQ3172" s="1"/>
      <c r="AR3172" s="1"/>
      <c r="AS3172" s="1"/>
    </row>
    <row r="3173" ht="31.5" hidden="1">
      <c r="B3173" s="41" t="s">
        <v>855</v>
      </c>
      <c r="C3173" s="41" t="s">
        <v>115</v>
      </c>
      <c r="D3173" s="41" t="s">
        <v>115</v>
      </c>
      <c r="E3173" s="26" t="str">
        <f t="shared" si="6062"/>
        <v>0505</v>
      </c>
      <c r="F3173" s="41" t="s">
        <v>81</v>
      </c>
      <c r="G3173" s="41"/>
      <c r="H3173" s="42" t="s">
        <v>82</v>
      </c>
      <c r="I3173" s="43"/>
      <c r="J3173" s="43"/>
      <c r="K3173" s="43"/>
      <c r="L3173" s="43"/>
      <c r="M3173" s="43"/>
      <c r="N3173" s="43"/>
      <c r="O3173" s="43">
        <f t="shared" ref="O3173:O3180" si="6166">O3174</f>
        <v>0</v>
      </c>
      <c r="P3173" s="43">
        <f t="shared" ref="P3173:P3180" si="6167">P3174</f>
        <v>0</v>
      </c>
      <c r="Q3173" s="43">
        <f t="shared" ref="Q3173:Q3180" si="6168">Q3174</f>
        <v>0</v>
      </c>
      <c r="R3173" s="43">
        <f t="shared" ref="R3173:R3180" si="6169">R3174</f>
        <v>0</v>
      </c>
      <c r="S3173" s="43">
        <f t="shared" ref="S3173:S3180" si="6170">S3174</f>
        <v>0</v>
      </c>
      <c r="T3173" s="43">
        <f t="shared" ref="T3173:T3180" si="6171">T3174</f>
        <v>0</v>
      </c>
      <c r="U3173" s="43">
        <f t="shared" ref="U3173:U3176" si="6172">U3174</f>
        <v>0</v>
      </c>
      <c r="V3173" s="43">
        <f t="shared" si="6063"/>
        <v>0</v>
      </c>
      <c r="W3173" s="43">
        <f t="shared" ref="W3173:W3180" si="6173">W3174</f>
        <v>1200</v>
      </c>
      <c r="X3173" s="43">
        <f t="shared" ref="X3173:X3180" si="6174">X3174</f>
        <v>0</v>
      </c>
      <c r="Y3173" s="43">
        <f t="shared" ref="Y3173:Y3180" si="6175">Y3174</f>
        <v>0</v>
      </c>
      <c r="Z3173" s="43">
        <f t="shared" ref="Z3173:Z3180" si="6176">Z3174</f>
        <v>780.60000000000002</v>
      </c>
      <c r="AA3173" s="43">
        <f t="shared" ref="AA3173:AA3180" si="6177">AA3174</f>
        <v>0</v>
      </c>
      <c r="AB3173" s="43">
        <f t="shared" ref="AB3173:AB3180" si="6178">AB3174</f>
        <v>0</v>
      </c>
      <c r="AC3173" s="44">
        <f t="shared" ref="AC3173:AC3180" si="6179">AC3174</f>
        <v>0</v>
      </c>
      <c r="AD3173" s="44">
        <f t="shared" ref="AD3173:AD3180" si="6180">AD3174</f>
        <v>0</v>
      </c>
      <c r="AE3173" s="45" t="e">
        <f t="shared" si="6059"/>
        <v>#DIV/0!</v>
      </c>
      <c r="AF3173" s="46">
        <f t="shared" ref="AF3173:AF3180" si="6181">AF3174</f>
        <v>0</v>
      </c>
      <c r="AG3173" s="46">
        <f t="shared" ref="AG3173:AG3180" si="6182">AG3174</f>
        <v>0</v>
      </c>
      <c r="AH3173" s="47">
        <f t="shared" ref="AH3173:AH3180" si="6183">AH3174</f>
        <v>0</v>
      </c>
      <c r="AI3173" s="47">
        <f t="shared" ref="AI3173:AI3180" si="6184">AI3174</f>
        <v>0</v>
      </c>
      <c r="AJ3173" s="47">
        <f t="shared" ref="AJ3173:AJ3180" si="6185">AJ3174</f>
        <v>0</v>
      </c>
      <c r="AK3173" s="47">
        <f t="shared" ref="AK3173:AK3180" si="6186">AK3174</f>
        <v>0</v>
      </c>
      <c r="AL3173" s="47">
        <f t="shared" si="6060"/>
        <v>0</v>
      </c>
      <c r="AM3173" s="47">
        <f t="shared" si="6061"/>
        <v>0</v>
      </c>
      <c r="AN3173" s="48" t="s">
        <v>36</v>
      </c>
      <c r="AO3173" s="1"/>
      <c r="AP3173" s="1"/>
      <c r="AQ3173" s="1"/>
      <c r="AR3173" s="1"/>
      <c r="AS3173" s="1"/>
    </row>
    <row r="3174" hidden="1">
      <c r="B3174" s="41" t="s">
        <v>855</v>
      </c>
      <c r="C3174" s="41" t="s">
        <v>115</v>
      </c>
      <c r="D3174" s="41" t="s">
        <v>115</v>
      </c>
      <c r="E3174" s="26" t="str">
        <f t="shared" si="6062"/>
        <v>0505</v>
      </c>
      <c r="F3174" s="41" t="s">
        <v>83</v>
      </c>
      <c r="G3174" s="41"/>
      <c r="H3174" s="42" t="s">
        <v>84</v>
      </c>
      <c r="I3174" s="43"/>
      <c r="J3174" s="43"/>
      <c r="K3174" s="43"/>
      <c r="L3174" s="43"/>
      <c r="M3174" s="43"/>
      <c r="N3174" s="43"/>
      <c r="O3174" s="43">
        <f t="shared" si="6166"/>
        <v>0</v>
      </c>
      <c r="P3174" s="43">
        <f t="shared" si="6167"/>
        <v>0</v>
      </c>
      <c r="Q3174" s="43">
        <f t="shared" si="6168"/>
        <v>0</v>
      </c>
      <c r="R3174" s="43">
        <f t="shared" si="6169"/>
        <v>0</v>
      </c>
      <c r="S3174" s="43">
        <f t="shared" si="6170"/>
        <v>0</v>
      </c>
      <c r="T3174" s="43">
        <f t="shared" si="6171"/>
        <v>0</v>
      </c>
      <c r="U3174" s="43">
        <f t="shared" si="6172"/>
        <v>0</v>
      </c>
      <c r="V3174" s="43">
        <f t="shared" si="6063"/>
        <v>0</v>
      </c>
      <c r="W3174" s="43">
        <f t="shared" si="6173"/>
        <v>1200</v>
      </c>
      <c r="X3174" s="43">
        <f t="shared" si="6174"/>
        <v>0</v>
      </c>
      <c r="Y3174" s="43">
        <f t="shared" si="6175"/>
        <v>0</v>
      </c>
      <c r="Z3174" s="43">
        <f t="shared" si="6176"/>
        <v>780.60000000000002</v>
      </c>
      <c r="AA3174" s="43">
        <f t="shared" si="6177"/>
        <v>0</v>
      </c>
      <c r="AB3174" s="43">
        <f t="shared" si="6178"/>
        <v>0</v>
      </c>
      <c r="AC3174" s="44">
        <f t="shared" si="6179"/>
        <v>0</v>
      </c>
      <c r="AD3174" s="44">
        <f t="shared" si="6180"/>
        <v>0</v>
      </c>
      <c r="AE3174" s="45" t="e">
        <f t="shared" si="6059"/>
        <v>#DIV/0!</v>
      </c>
      <c r="AF3174" s="46">
        <f t="shared" si="6181"/>
        <v>0</v>
      </c>
      <c r="AG3174" s="46">
        <f t="shared" si="6182"/>
        <v>0</v>
      </c>
      <c r="AH3174" s="47">
        <f t="shared" si="6183"/>
        <v>0</v>
      </c>
      <c r="AI3174" s="47">
        <f t="shared" si="6184"/>
        <v>0</v>
      </c>
      <c r="AJ3174" s="47">
        <f t="shared" si="6185"/>
        <v>0</v>
      </c>
      <c r="AK3174" s="47">
        <f t="shared" si="6186"/>
        <v>0</v>
      </c>
      <c r="AL3174" s="47">
        <f t="shared" si="6060"/>
        <v>0</v>
      </c>
      <c r="AM3174" s="47">
        <f t="shared" si="6061"/>
        <v>0</v>
      </c>
      <c r="AN3174" s="48" t="s">
        <v>36</v>
      </c>
      <c r="AR3174" s="1"/>
      <c r="AS3174" s="1"/>
    </row>
    <row r="3175" ht="31.5" hidden="1">
      <c r="B3175" s="41" t="s">
        <v>855</v>
      </c>
      <c r="C3175" s="41" t="s">
        <v>115</v>
      </c>
      <c r="D3175" s="41" t="s">
        <v>115</v>
      </c>
      <c r="E3175" s="26" t="str">
        <f t="shared" si="6062"/>
        <v>0505</v>
      </c>
      <c r="F3175" s="41" t="s">
        <v>821</v>
      </c>
      <c r="G3175" s="41"/>
      <c r="H3175" s="42" t="s">
        <v>822</v>
      </c>
      <c r="I3175" s="43"/>
      <c r="J3175" s="43"/>
      <c r="K3175" s="43"/>
      <c r="L3175" s="43"/>
      <c r="M3175" s="43"/>
      <c r="N3175" s="43"/>
      <c r="O3175" s="43">
        <f t="shared" si="6166"/>
        <v>0</v>
      </c>
      <c r="P3175" s="43">
        <f t="shared" si="6167"/>
        <v>0</v>
      </c>
      <c r="Q3175" s="43">
        <f t="shared" si="6168"/>
        <v>0</v>
      </c>
      <c r="R3175" s="43">
        <f t="shared" si="6169"/>
        <v>0</v>
      </c>
      <c r="S3175" s="43">
        <f t="shared" si="6170"/>
        <v>0</v>
      </c>
      <c r="T3175" s="43">
        <f t="shared" si="6171"/>
        <v>0</v>
      </c>
      <c r="U3175" s="43">
        <f t="shared" si="6172"/>
        <v>0</v>
      </c>
      <c r="V3175" s="43">
        <f t="shared" si="6063"/>
        <v>0</v>
      </c>
      <c r="W3175" s="43">
        <f t="shared" si="6173"/>
        <v>1200</v>
      </c>
      <c r="X3175" s="43">
        <f t="shared" si="6174"/>
        <v>0</v>
      </c>
      <c r="Y3175" s="43">
        <f t="shared" si="6175"/>
        <v>0</v>
      </c>
      <c r="Z3175" s="43">
        <f t="shared" si="6176"/>
        <v>780.60000000000002</v>
      </c>
      <c r="AA3175" s="43">
        <f t="shared" si="6177"/>
        <v>0</v>
      </c>
      <c r="AB3175" s="43">
        <f t="shared" si="6178"/>
        <v>0</v>
      </c>
      <c r="AC3175" s="44">
        <f t="shared" si="6179"/>
        <v>0</v>
      </c>
      <c r="AD3175" s="44">
        <f t="shared" si="6180"/>
        <v>0</v>
      </c>
      <c r="AE3175" s="45" t="e">
        <f t="shared" si="6059"/>
        <v>#DIV/0!</v>
      </c>
      <c r="AF3175" s="46">
        <f t="shared" si="6181"/>
        <v>0</v>
      </c>
      <c r="AG3175" s="46">
        <f t="shared" si="6182"/>
        <v>0</v>
      </c>
      <c r="AH3175" s="47">
        <f t="shared" si="6183"/>
        <v>0</v>
      </c>
      <c r="AI3175" s="47">
        <f t="shared" si="6184"/>
        <v>0</v>
      </c>
      <c r="AJ3175" s="47">
        <f t="shared" si="6185"/>
        <v>0</v>
      </c>
      <c r="AK3175" s="47">
        <f t="shared" si="6186"/>
        <v>0</v>
      </c>
      <c r="AL3175" s="47">
        <f t="shared" si="6060"/>
        <v>0</v>
      </c>
      <c r="AM3175" s="47">
        <f t="shared" si="6061"/>
        <v>0</v>
      </c>
      <c r="AN3175" s="48" t="s">
        <v>36</v>
      </c>
      <c r="AO3175" s="1"/>
      <c r="AP3175" s="1"/>
      <c r="AQ3175" s="1"/>
      <c r="AR3175" s="1"/>
      <c r="AS3175" s="1"/>
    </row>
    <row r="3176" ht="31.5" hidden="1">
      <c r="B3176" s="41" t="s">
        <v>855</v>
      </c>
      <c r="C3176" s="41" t="s">
        <v>115</v>
      </c>
      <c r="D3176" s="41" t="s">
        <v>115</v>
      </c>
      <c r="E3176" s="26" t="str">
        <f t="shared" si="6062"/>
        <v>0505</v>
      </c>
      <c r="F3176" s="41" t="s">
        <v>821</v>
      </c>
      <c r="G3176" s="41" t="s">
        <v>53</v>
      </c>
      <c r="H3176" s="42" t="s">
        <v>54</v>
      </c>
      <c r="I3176" s="43"/>
      <c r="J3176" s="43"/>
      <c r="K3176" s="43"/>
      <c r="L3176" s="43"/>
      <c r="M3176" s="43"/>
      <c r="N3176" s="43"/>
      <c r="O3176" s="43">
        <f t="shared" si="6166"/>
        <v>0</v>
      </c>
      <c r="P3176" s="43">
        <f t="shared" si="6167"/>
        <v>0</v>
      </c>
      <c r="Q3176" s="43">
        <f t="shared" si="6168"/>
        <v>0</v>
      </c>
      <c r="R3176" s="43">
        <f t="shared" si="6169"/>
        <v>0</v>
      </c>
      <c r="S3176" s="43">
        <f t="shared" si="6170"/>
        <v>0</v>
      </c>
      <c r="T3176" s="43">
        <f t="shared" si="6171"/>
        <v>0</v>
      </c>
      <c r="U3176" s="43">
        <f t="shared" si="6172"/>
        <v>0</v>
      </c>
      <c r="V3176" s="43">
        <f t="shared" si="6063"/>
        <v>0</v>
      </c>
      <c r="W3176" s="43">
        <f t="shared" si="6173"/>
        <v>1200</v>
      </c>
      <c r="X3176" s="43">
        <f t="shared" si="6174"/>
        <v>0</v>
      </c>
      <c r="Y3176" s="43">
        <f t="shared" si="6175"/>
        <v>0</v>
      </c>
      <c r="Z3176" s="43">
        <f t="shared" si="6176"/>
        <v>780.60000000000002</v>
      </c>
      <c r="AA3176" s="43">
        <f t="shared" si="6177"/>
        <v>0</v>
      </c>
      <c r="AB3176" s="43">
        <f t="shared" si="6178"/>
        <v>0</v>
      </c>
      <c r="AC3176" s="44">
        <f t="shared" si="6179"/>
        <v>0</v>
      </c>
      <c r="AD3176" s="44">
        <f t="shared" si="6180"/>
        <v>0</v>
      </c>
      <c r="AE3176" s="45" t="e">
        <f t="shared" ref="AE3176:AE3239" si="6187">AD3176/AC3176*100</f>
        <v>#DIV/0!</v>
      </c>
      <c r="AF3176" s="46">
        <f t="shared" si="6181"/>
        <v>0</v>
      </c>
      <c r="AG3176" s="46">
        <f t="shared" si="6182"/>
        <v>0</v>
      </c>
      <c r="AH3176" s="47">
        <f t="shared" si="6183"/>
        <v>0</v>
      </c>
      <c r="AI3176" s="47">
        <f t="shared" si="6184"/>
        <v>0</v>
      </c>
      <c r="AJ3176" s="47">
        <f t="shared" si="6185"/>
        <v>0</v>
      </c>
      <c r="AK3176" s="47">
        <f t="shared" si="6186"/>
        <v>0</v>
      </c>
      <c r="AL3176" s="47">
        <f t="shared" ref="AL3176:AL3239" si="6188">AF3176+AH3176+AK3176+AI3176+AJ3176+AG3176</f>
        <v>0</v>
      </c>
      <c r="AM3176" s="47">
        <f t="shared" ref="AM3176:AM3239" si="6189">V3176-AL3176</f>
        <v>0</v>
      </c>
      <c r="AN3176" s="48" t="s">
        <v>36</v>
      </c>
      <c r="AO3176" s="1"/>
      <c r="AP3176" s="1"/>
      <c r="AQ3176" s="1"/>
      <c r="AR3176" s="1"/>
      <c r="AS3176" s="1"/>
    </row>
    <row r="3177" ht="31.5" hidden="1">
      <c r="B3177" s="41" t="s">
        <v>855</v>
      </c>
      <c r="C3177" s="41" t="s">
        <v>115</v>
      </c>
      <c r="D3177" s="41" t="s">
        <v>115</v>
      </c>
      <c r="E3177" s="26" t="str">
        <f t="shared" si="6062"/>
        <v>0505</v>
      </c>
      <c r="F3177" s="41" t="s">
        <v>821</v>
      </c>
      <c r="G3177" s="41" t="s">
        <v>55</v>
      </c>
      <c r="H3177" s="42" t="s">
        <v>56</v>
      </c>
      <c r="I3177" s="43"/>
      <c r="J3177" s="43"/>
      <c r="K3177" s="43"/>
      <c r="L3177" s="43"/>
      <c r="M3177" s="43"/>
      <c r="N3177" s="43"/>
      <c r="O3177" s="43">
        <v>0</v>
      </c>
      <c r="P3177" s="43">
        <v>0</v>
      </c>
      <c r="Q3177" s="43">
        <v>0</v>
      </c>
      <c r="R3177" s="43">
        <v>0</v>
      </c>
      <c r="S3177" s="43">
        <v>0</v>
      </c>
      <c r="T3177" s="43">
        <v>0</v>
      </c>
      <c r="U3177" s="43">
        <f>1980.6-1980.6</f>
        <v>0</v>
      </c>
      <c r="V3177" s="43">
        <f t="shared" si="6063"/>
        <v>0</v>
      </c>
      <c r="W3177" s="43">
        <v>1200</v>
      </c>
      <c r="X3177" s="43"/>
      <c r="Y3177" s="43"/>
      <c r="Z3177" s="43">
        <v>780.60000000000002</v>
      </c>
      <c r="AA3177" s="43"/>
      <c r="AB3177" s="43">
        <v>0</v>
      </c>
      <c r="AC3177" s="44">
        <v>0</v>
      </c>
      <c r="AD3177" s="44">
        <v>0</v>
      </c>
      <c r="AE3177" s="45" t="e">
        <f t="shared" si="6187"/>
        <v>#DIV/0!</v>
      </c>
      <c r="AF3177" s="46">
        <v>0</v>
      </c>
      <c r="AG3177" s="46">
        <v>0</v>
      </c>
      <c r="AH3177" s="47">
        <v>0</v>
      </c>
      <c r="AI3177" s="47">
        <v>0</v>
      </c>
      <c r="AJ3177" s="47">
        <v>0</v>
      </c>
      <c r="AK3177" s="47">
        <v>0</v>
      </c>
      <c r="AL3177" s="47">
        <f t="shared" si="6188"/>
        <v>0</v>
      </c>
      <c r="AM3177" s="47">
        <f t="shared" si="6189"/>
        <v>0</v>
      </c>
      <c r="AN3177" s="48" t="s">
        <v>36</v>
      </c>
      <c r="AO3177" s="1"/>
      <c r="AP3177" s="1"/>
      <c r="AQ3177" s="1"/>
      <c r="AR3177" s="1"/>
      <c r="AS3177" s="1"/>
    </row>
    <row r="3178" s="24" customFormat="1" hidden="1">
      <c r="B3178" s="25" t="s">
        <v>855</v>
      </c>
      <c r="C3178" s="25" t="s">
        <v>135</v>
      </c>
      <c r="D3178" s="25"/>
      <c r="E3178" s="32" t="str">
        <f t="shared" si="6062"/>
        <v>06</v>
      </c>
      <c r="F3178" s="25"/>
      <c r="G3178" s="25"/>
      <c r="H3178" s="27" t="s">
        <v>274</v>
      </c>
      <c r="I3178" s="28">
        <f t="shared" ref="I3178:I3180" si="6190">I3179</f>
        <v>0</v>
      </c>
      <c r="J3178" s="28">
        <f t="shared" ref="J3178:J3180" si="6191">J3179</f>
        <v>0</v>
      </c>
      <c r="K3178" s="28">
        <f t="shared" ref="K3178:K3180" si="6192">K3179</f>
        <v>0</v>
      </c>
      <c r="L3178" s="28">
        <f t="shared" ref="L3178:L3180" si="6193">L3179</f>
        <v>0</v>
      </c>
      <c r="M3178" s="28">
        <f t="shared" ref="M3178:M3180" si="6194">M3179</f>
        <v>0</v>
      </c>
      <c r="N3178" s="28">
        <f t="shared" ref="N3178:N3180" si="6195">N3179</f>
        <v>0</v>
      </c>
      <c r="O3178" s="28">
        <f t="shared" si="6166"/>
        <v>0</v>
      </c>
      <c r="P3178" s="28">
        <f t="shared" si="6167"/>
        <v>0</v>
      </c>
      <c r="Q3178" s="28">
        <f t="shared" si="6168"/>
        <v>0</v>
      </c>
      <c r="R3178" s="28">
        <f t="shared" si="6169"/>
        <v>0</v>
      </c>
      <c r="S3178" s="28">
        <f t="shared" si="6170"/>
        <v>0</v>
      </c>
      <c r="T3178" s="28">
        <f t="shared" si="6171"/>
        <v>0</v>
      </c>
      <c r="U3178" s="28">
        <v>0</v>
      </c>
      <c r="V3178" s="28">
        <f t="shared" si="6063"/>
        <v>0</v>
      </c>
      <c r="W3178" s="28">
        <f t="shared" si="6173"/>
        <v>0</v>
      </c>
      <c r="X3178" s="28">
        <f t="shared" si="6174"/>
        <v>0</v>
      </c>
      <c r="Y3178" s="28">
        <f t="shared" si="6175"/>
        <v>0</v>
      </c>
      <c r="Z3178" s="28">
        <f t="shared" si="6176"/>
        <v>0</v>
      </c>
      <c r="AA3178" s="28">
        <f t="shared" si="6177"/>
        <v>0</v>
      </c>
      <c r="AB3178" s="28">
        <f t="shared" si="6178"/>
        <v>0</v>
      </c>
      <c r="AC3178" s="29">
        <f t="shared" si="6179"/>
        <v>0</v>
      </c>
      <c r="AD3178" s="29">
        <f t="shared" si="6180"/>
        <v>0</v>
      </c>
      <c r="AE3178" s="30" t="e">
        <f t="shared" si="6187"/>
        <v>#DIV/0!</v>
      </c>
      <c r="AF3178" s="65">
        <f t="shared" si="6181"/>
        <v>0</v>
      </c>
      <c r="AG3178" s="65">
        <f t="shared" si="6182"/>
        <v>0</v>
      </c>
      <c r="AH3178" s="66">
        <f t="shared" si="6183"/>
        <v>0</v>
      </c>
      <c r="AI3178" s="66">
        <f t="shared" si="6184"/>
        <v>0</v>
      </c>
      <c r="AJ3178" s="66">
        <f t="shared" si="6185"/>
        <v>0</v>
      </c>
      <c r="AK3178" s="66">
        <f t="shared" si="6186"/>
        <v>0</v>
      </c>
      <c r="AL3178" s="66">
        <f t="shared" si="6188"/>
        <v>0</v>
      </c>
      <c r="AM3178" s="66">
        <f t="shared" si="6189"/>
        <v>0</v>
      </c>
      <c r="AN3178" s="48" t="s">
        <v>36</v>
      </c>
      <c r="AO3178" s="24"/>
      <c r="AP3178" s="24"/>
      <c r="AQ3178" s="24"/>
      <c r="AR3178" s="24"/>
      <c r="AS3178" s="24"/>
    </row>
    <row r="3179" s="33" customFormat="1" ht="31.5" hidden="1">
      <c r="B3179" s="34" t="s">
        <v>855</v>
      </c>
      <c r="C3179" s="34" t="s">
        <v>135</v>
      </c>
      <c r="D3179" s="34" t="s">
        <v>117</v>
      </c>
      <c r="E3179" s="35" t="str">
        <f t="shared" si="6062"/>
        <v>0603</v>
      </c>
      <c r="F3179" s="34"/>
      <c r="G3179" s="34"/>
      <c r="H3179" s="36" t="s">
        <v>275</v>
      </c>
      <c r="I3179" s="37">
        <f t="shared" si="6190"/>
        <v>0</v>
      </c>
      <c r="J3179" s="37">
        <f t="shared" si="6191"/>
        <v>0</v>
      </c>
      <c r="K3179" s="37">
        <f t="shared" si="6192"/>
        <v>0</v>
      </c>
      <c r="L3179" s="37">
        <f t="shared" si="6193"/>
        <v>0</v>
      </c>
      <c r="M3179" s="37">
        <f t="shared" si="6194"/>
        <v>0</v>
      </c>
      <c r="N3179" s="37">
        <f t="shared" si="6195"/>
        <v>0</v>
      </c>
      <c r="O3179" s="37">
        <f t="shared" si="6166"/>
        <v>0</v>
      </c>
      <c r="P3179" s="37">
        <f t="shared" si="6167"/>
        <v>0</v>
      </c>
      <c r="Q3179" s="37">
        <f t="shared" si="6168"/>
        <v>0</v>
      </c>
      <c r="R3179" s="37">
        <f t="shared" si="6169"/>
        <v>0</v>
      </c>
      <c r="S3179" s="37">
        <f t="shared" si="6170"/>
        <v>0</v>
      </c>
      <c r="T3179" s="37">
        <f t="shared" si="6171"/>
        <v>0</v>
      </c>
      <c r="U3179" s="37">
        <v>0</v>
      </c>
      <c r="V3179" s="37">
        <f t="shared" si="6063"/>
        <v>0</v>
      </c>
      <c r="W3179" s="37">
        <f t="shared" si="6173"/>
        <v>0</v>
      </c>
      <c r="X3179" s="37">
        <f t="shared" si="6174"/>
        <v>0</v>
      </c>
      <c r="Y3179" s="37">
        <f t="shared" si="6175"/>
        <v>0</v>
      </c>
      <c r="Z3179" s="37">
        <f t="shared" si="6176"/>
        <v>0</v>
      </c>
      <c r="AA3179" s="37">
        <f t="shared" si="6177"/>
        <v>0</v>
      </c>
      <c r="AB3179" s="37">
        <f t="shared" si="6178"/>
        <v>0</v>
      </c>
      <c r="AC3179" s="38">
        <f t="shared" si="6179"/>
        <v>0</v>
      </c>
      <c r="AD3179" s="38">
        <f t="shared" si="6180"/>
        <v>0</v>
      </c>
      <c r="AE3179" s="39" t="e">
        <f t="shared" si="6187"/>
        <v>#DIV/0!</v>
      </c>
      <c r="AF3179" s="53">
        <f t="shared" si="6181"/>
        <v>0</v>
      </c>
      <c r="AG3179" s="53">
        <f t="shared" si="6182"/>
        <v>0</v>
      </c>
      <c r="AH3179" s="54">
        <f t="shared" si="6183"/>
        <v>0</v>
      </c>
      <c r="AI3179" s="54">
        <f t="shared" si="6184"/>
        <v>0</v>
      </c>
      <c r="AJ3179" s="54">
        <f t="shared" si="6185"/>
        <v>0</v>
      </c>
      <c r="AK3179" s="54">
        <f t="shared" si="6186"/>
        <v>0</v>
      </c>
      <c r="AL3179" s="54">
        <f t="shared" si="6188"/>
        <v>0</v>
      </c>
      <c r="AM3179" s="54">
        <f t="shared" si="6189"/>
        <v>0</v>
      </c>
      <c r="AN3179" s="48" t="s">
        <v>36</v>
      </c>
      <c r="AO3179" s="33"/>
      <c r="AP3179" s="33"/>
      <c r="AQ3179" s="33"/>
      <c r="AR3179" s="33"/>
      <c r="AS3179" s="33"/>
    </row>
    <row r="3180" ht="31.5" hidden="1">
      <c r="B3180" s="41" t="s">
        <v>855</v>
      </c>
      <c r="C3180" s="41" t="s">
        <v>135</v>
      </c>
      <c r="D3180" s="41" t="s">
        <v>117</v>
      </c>
      <c r="E3180" s="26" t="str">
        <f t="shared" si="6062"/>
        <v>0603</v>
      </c>
      <c r="F3180" s="41" t="s">
        <v>207</v>
      </c>
      <c r="G3180" s="41"/>
      <c r="H3180" s="42" t="s">
        <v>208</v>
      </c>
      <c r="I3180" s="43">
        <f t="shared" si="6190"/>
        <v>0</v>
      </c>
      <c r="J3180" s="43">
        <f t="shared" si="6191"/>
        <v>0</v>
      </c>
      <c r="K3180" s="43">
        <f t="shared" si="6192"/>
        <v>0</v>
      </c>
      <c r="L3180" s="43">
        <f t="shared" si="6193"/>
        <v>0</v>
      </c>
      <c r="M3180" s="43">
        <f t="shared" si="6194"/>
        <v>0</v>
      </c>
      <c r="N3180" s="43">
        <f t="shared" si="6195"/>
        <v>0</v>
      </c>
      <c r="O3180" s="43">
        <f t="shared" si="6166"/>
        <v>0</v>
      </c>
      <c r="P3180" s="43">
        <f t="shared" si="6167"/>
        <v>0</v>
      </c>
      <c r="Q3180" s="43">
        <f t="shared" si="6168"/>
        <v>0</v>
      </c>
      <c r="R3180" s="43">
        <f t="shared" si="6169"/>
        <v>0</v>
      </c>
      <c r="S3180" s="43">
        <f t="shared" si="6170"/>
        <v>0</v>
      </c>
      <c r="T3180" s="43">
        <f t="shared" si="6171"/>
        <v>0</v>
      </c>
      <c r="U3180" s="43">
        <v>0</v>
      </c>
      <c r="V3180" s="43">
        <f t="shared" si="6063"/>
        <v>0</v>
      </c>
      <c r="W3180" s="43">
        <f t="shared" si="6173"/>
        <v>0</v>
      </c>
      <c r="X3180" s="43">
        <f t="shared" si="6174"/>
        <v>0</v>
      </c>
      <c r="Y3180" s="43">
        <f t="shared" si="6175"/>
        <v>0</v>
      </c>
      <c r="Z3180" s="43">
        <f t="shared" si="6176"/>
        <v>0</v>
      </c>
      <c r="AA3180" s="43">
        <f t="shared" si="6177"/>
        <v>0</v>
      </c>
      <c r="AB3180" s="43">
        <f t="shared" si="6178"/>
        <v>0</v>
      </c>
      <c r="AC3180" s="44">
        <f t="shared" si="6179"/>
        <v>0</v>
      </c>
      <c r="AD3180" s="44">
        <f t="shared" si="6180"/>
        <v>0</v>
      </c>
      <c r="AE3180" s="45" t="e">
        <f t="shared" si="6187"/>
        <v>#DIV/0!</v>
      </c>
      <c r="AF3180" s="46">
        <f t="shared" si="6181"/>
        <v>0</v>
      </c>
      <c r="AG3180" s="46">
        <f t="shared" si="6182"/>
        <v>0</v>
      </c>
      <c r="AH3180" s="47">
        <f t="shared" si="6183"/>
        <v>0</v>
      </c>
      <c r="AI3180" s="47">
        <f t="shared" si="6184"/>
        <v>0</v>
      </c>
      <c r="AJ3180" s="47">
        <f t="shared" si="6185"/>
        <v>0</v>
      </c>
      <c r="AK3180" s="47">
        <f t="shared" si="6186"/>
        <v>0</v>
      </c>
      <c r="AL3180" s="47">
        <f t="shared" si="6188"/>
        <v>0</v>
      </c>
      <c r="AM3180" s="47">
        <f t="shared" si="6189"/>
        <v>0</v>
      </c>
      <c r="AN3180" s="48" t="s">
        <v>36</v>
      </c>
      <c r="AO3180" s="1"/>
      <c r="AP3180" s="1"/>
      <c r="AQ3180" s="1"/>
      <c r="AR3180" s="1"/>
      <c r="AS3180" s="1"/>
    </row>
    <row r="3181" ht="31.5" hidden="1">
      <c r="B3181" s="41" t="s">
        <v>855</v>
      </c>
      <c r="C3181" s="41" t="s">
        <v>135</v>
      </c>
      <c r="D3181" s="41" t="s">
        <v>117</v>
      </c>
      <c r="E3181" s="26" t="str">
        <f t="shared" si="6062"/>
        <v>0603</v>
      </c>
      <c r="F3181" s="41" t="s">
        <v>209</v>
      </c>
      <c r="G3181" s="41"/>
      <c r="H3181" s="42" t="s">
        <v>210</v>
      </c>
      <c r="I3181" s="43">
        <f>I3186+I3182</f>
        <v>0</v>
      </c>
      <c r="J3181" s="43">
        <f>J3186+J3182</f>
        <v>0</v>
      </c>
      <c r="K3181" s="43">
        <f>K3186+K3182</f>
        <v>0</v>
      </c>
      <c r="L3181" s="43">
        <f>L3186+L3182</f>
        <v>0</v>
      </c>
      <c r="M3181" s="43">
        <f>M3186+M3182</f>
        <v>0</v>
      </c>
      <c r="N3181" s="43">
        <f>N3186+N3182</f>
        <v>0</v>
      </c>
      <c r="O3181" s="43">
        <f>O3186+O3182</f>
        <v>0</v>
      </c>
      <c r="P3181" s="43">
        <f>P3186+P3182</f>
        <v>0</v>
      </c>
      <c r="Q3181" s="43">
        <f>Q3186+Q3182</f>
        <v>0</v>
      </c>
      <c r="R3181" s="43">
        <f>R3186+R3182</f>
        <v>0</v>
      </c>
      <c r="S3181" s="43">
        <f>S3186+S3182</f>
        <v>0</v>
      </c>
      <c r="T3181" s="43">
        <f>T3186+T3182</f>
        <v>0</v>
      </c>
      <c r="U3181" s="43">
        <v>0</v>
      </c>
      <c r="V3181" s="43">
        <f t="shared" si="6063"/>
        <v>0</v>
      </c>
      <c r="W3181" s="43">
        <f>W3186+W3182</f>
        <v>0</v>
      </c>
      <c r="X3181" s="43">
        <f>X3186+X3182</f>
        <v>0</v>
      </c>
      <c r="Y3181" s="43">
        <f>Y3186+Y3182</f>
        <v>0</v>
      </c>
      <c r="Z3181" s="43">
        <f>Z3186+Z3182</f>
        <v>0</v>
      </c>
      <c r="AA3181" s="43">
        <f>AA3186+AA3182</f>
        <v>0</v>
      </c>
      <c r="AB3181" s="43">
        <f>AB3186+AB3182</f>
        <v>0</v>
      </c>
      <c r="AC3181" s="44">
        <f>AC3186+AC3182</f>
        <v>0</v>
      </c>
      <c r="AD3181" s="44">
        <f>AD3186+AD3182</f>
        <v>0</v>
      </c>
      <c r="AE3181" s="45" t="e">
        <f t="shared" si="6187"/>
        <v>#DIV/0!</v>
      </c>
      <c r="AF3181" s="46">
        <f>AF3186+AF3182</f>
        <v>0</v>
      </c>
      <c r="AG3181" s="46">
        <f>AG3186+AG3182</f>
        <v>0</v>
      </c>
      <c r="AH3181" s="47">
        <f>AH3186+AH3182</f>
        <v>0</v>
      </c>
      <c r="AI3181" s="47">
        <f>AI3186+AI3182</f>
        <v>0</v>
      </c>
      <c r="AJ3181" s="47">
        <f>AJ3186+AJ3182</f>
        <v>0</v>
      </c>
      <c r="AK3181" s="47">
        <f>AK3186+AK3182</f>
        <v>0</v>
      </c>
      <c r="AL3181" s="47">
        <f t="shared" si="6188"/>
        <v>0</v>
      </c>
      <c r="AM3181" s="47">
        <f t="shared" si="6189"/>
        <v>0</v>
      </c>
      <c r="AN3181" s="48" t="s">
        <v>36</v>
      </c>
      <c r="AO3181" s="1"/>
      <c r="AP3181" s="1"/>
      <c r="AQ3181" s="1"/>
      <c r="AR3181" s="1"/>
      <c r="AS3181" s="1"/>
    </row>
    <row r="3182" ht="31.5" hidden="1">
      <c r="B3182" s="41" t="s">
        <v>855</v>
      </c>
      <c r="C3182" s="41" t="s">
        <v>135</v>
      </c>
      <c r="D3182" s="41" t="s">
        <v>117</v>
      </c>
      <c r="E3182" s="26" t="str">
        <f t="shared" si="6062"/>
        <v>0603</v>
      </c>
      <c r="F3182" s="41" t="s">
        <v>260</v>
      </c>
      <c r="G3182" s="41"/>
      <c r="H3182" s="42" t="s">
        <v>261</v>
      </c>
      <c r="I3182" s="43">
        <f t="shared" ref="I3182:I3190" si="6196">I3183</f>
        <v>0</v>
      </c>
      <c r="J3182" s="43">
        <f t="shared" ref="J3182:J3190" si="6197">J3183</f>
        <v>0</v>
      </c>
      <c r="K3182" s="43">
        <f t="shared" ref="K3182:K3190" si="6198">K3183</f>
        <v>0</v>
      </c>
      <c r="L3182" s="43">
        <f t="shared" ref="L3182:L3190" si="6199">L3183</f>
        <v>0</v>
      </c>
      <c r="M3182" s="43">
        <f t="shared" ref="M3182:M3190" si="6200">M3183</f>
        <v>0</v>
      </c>
      <c r="N3182" s="43">
        <f t="shared" ref="N3182:N3190" si="6201">N3183</f>
        <v>0</v>
      </c>
      <c r="O3182" s="43">
        <f t="shared" ref="O3182:O3190" si="6202">O3183</f>
        <v>0</v>
      </c>
      <c r="P3182" s="43">
        <f t="shared" ref="P3182:P3190" si="6203">P3183</f>
        <v>0</v>
      </c>
      <c r="Q3182" s="43">
        <f t="shared" ref="Q3182:Q3190" si="6204">Q3183</f>
        <v>0</v>
      </c>
      <c r="R3182" s="43">
        <f t="shared" ref="R3182:R3190" si="6205">R3183</f>
        <v>0</v>
      </c>
      <c r="S3182" s="43">
        <f t="shared" ref="S3182:S3190" si="6206">S3183</f>
        <v>0</v>
      </c>
      <c r="T3182" s="43">
        <f t="shared" ref="T3182:T3190" si="6207">T3183</f>
        <v>0</v>
      </c>
      <c r="U3182" s="43">
        <v>0</v>
      </c>
      <c r="V3182" s="43">
        <f t="shared" si="6063"/>
        <v>0</v>
      </c>
      <c r="W3182" s="43">
        <f t="shared" ref="W3182:W3190" si="6208">W3183</f>
        <v>0</v>
      </c>
      <c r="X3182" s="43">
        <f t="shared" ref="X3182:X3190" si="6209">X3183</f>
        <v>0</v>
      </c>
      <c r="Y3182" s="43">
        <f t="shared" ref="Y3182:Y3190" si="6210">Y3183</f>
        <v>0</v>
      </c>
      <c r="Z3182" s="43">
        <f t="shared" ref="Z3182:Z3190" si="6211">Z3183</f>
        <v>0</v>
      </c>
      <c r="AA3182" s="43">
        <f t="shared" ref="AA3182:AA3190" si="6212">AA3183</f>
        <v>0</v>
      </c>
      <c r="AB3182" s="43">
        <f t="shared" ref="AB3182:AB3190" si="6213">AB3183</f>
        <v>0</v>
      </c>
      <c r="AC3182" s="44">
        <f t="shared" ref="AC3182:AC3190" si="6214">AC3183</f>
        <v>0</v>
      </c>
      <c r="AD3182" s="44">
        <f t="shared" ref="AD3182:AD3190" si="6215">AD3183</f>
        <v>0</v>
      </c>
      <c r="AE3182" s="45" t="e">
        <f t="shared" si="6187"/>
        <v>#DIV/0!</v>
      </c>
      <c r="AF3182" s="46">
        <f t="shared" ref="AF3182:AF3190" si="6216">AF3183</f>
        <v>0</v>
      </c>
      <c r="AG3182" s="46">
        <f t="shared" ref="AG3182:AG3190" si="6217">AG3183</f>
        <v>0</v>
      </c>
      <c r="AH3182" s="47">
        <f t="shared" ref="AH3182:AH3190" si="6218">AH3183</f>
        <v>0</v>
      </c>
      <c r="AI3182" s="47">
        <f t="shared" ref="AI3182:AI3190" si="6219">AI3183</f>
        <v>0</v>
      </c>
      <c r="AJ3182" s="47">
        <f t="shared" ref="AJ3182:AJ3190" si="6220">AJ3183</f>
        <v>0</v>
      </c>
      <c r="AK3182" s="47">
        <f t="shared" ref="AK3182:AK3190" si="6221">AK3183</f>
        <v>0</v>
      </c>
      <c r="AL3182" s="47">
        <f t="shared" si="6188"/>
        <v>0</v>
      </c>
      <c r="AM3182" s="47">
        <f t="shared" si="6189"/>
        <v>0</v>
      </c>
      <c r="AN3182" s="48" t="s">
        <v>36</v>
      </c>
      <c r="AR3182" s="1"/>
      <c r="AS3182" s="1"/>
    </row>
    <row r="3183" hidden="1">
      <c r="B3183" s="41" t="s">
        <v>855</v>
      </c>
      <c r="C3183" s="41" t="s">
        <v>135</v>
      </c>
      <c r="D3183" s="41" t="s">
        <v>117</v>
      </c>
      <c r="E3183" s="26" t="str">
        <f t="shared" ref="E3183:E3246" si="6222">CONCATENATE(C3183,D3183)</f>
        <v>0603</v>
      </c>
      <c r="F3183" s="41" t="s">
        <v>262</v>
      </c>
      <c r="G3183" s="41"/>
      <c r="H3183" s="42" t="s">
        <v>263</v>
      </c>
      <c r="I3183" s="43">
        <f t="shared" si="6196"/>
        <v>0</v>
      </c>
      <c r="J3183" s="43">
        <f t="shared" si="6197"/>
        <v>0</v>
      </c>
      <c r="K3183" s="43">
        <f t="shared" si="6198"/>
        <v>0</v>
      </c>
      <c r="L3183" s="43">
        <f t="shared" si="6199"/>
        <v>0</v>
      </c>
      <c r="M3183" s="43">
        <f t="shared" si="6200"/>
        <v>0</v>
      </c>
      <c r="N3183" s="43">
        <f t="shared" si="6201"/>
        <v>0</v>
      </c>
      <c r="O3183" s="43">
        <f t="shared" si="6202"/>
        <v>0</v>
      </c>
      <c r="P3183" s="43">
        <f t="shared" si="6203"/>
        <v>0</v>
      </c>
      <c r="Q3183" s="43">
        <f t="shared" si="6204"/>
        <v>0</v>
      </c>
      <c r="R3183" s="43">
        <f t="shared" si="6205"/>
        <v>0</v>
      </c>
      <c r="S3183" s="43">
        <f t="shared" si="6206"/>
        <v>0</v>
      </c>
      <c r="T3183" s="43">
        <f t="shared" si="6207"/>
        <v>0</v>
      </c>
      <c r="U3183" s="43">
        <v>0</v>
      </c>
      <c r="V3183" s="43">
        <f t="shared" ref="V3183:V3246" si="6223">I3183+L3183+U3183+T3183+S3183+R3183+Q3183+P3183+O3183</f>
        <v>0</v>
      </c>
      <c r="W3183" s="43">
        <f t="shared" si="6208"/>
        <v>0</v>
      </c>
      <c r="X3183" s="43">
        <f t="shared" si="6209"/>
        <v>0</v>
      </c>
      <c r="Y3183" s="43">
        <f t="shared" si="6210"/>
        <v>0</v>
      </c>
      <c r="Z3183" s="43">
        <f t="shared" si="6211"/>
        <v>0</v>
      </c>
      <c r="AA3183" s="43">
        <f t="shared" si="6212"/>
        <v>0</v>
      </c>
      <c r="AB3183" s="43">
        <f t="shared" si="6213"/>
        <v>0</v>
      </c>
      <c r="AC3183" s="44">
        <f t="shared" si="6214"/>
        <v>0</v>
      </c>
      <c r="AD3183" s="44">
        <f t="shared" si="6215"/>
        <v>0</v>
      </c>
      <c r="AE3183" s="45" t="e">
        <f t="shared" si="6187"/>
        <v>#DIV/0!</v>
      </c>
      <c r="AF3183" s="46">
        <f t="shared" si="6216"/>
        <v>0</v>
      </c>
      <c r="AG3183" s="46">
        <f t="shared" si="6217"/>
        <v>0</v>
      </c>
      <c r="AH3183" s="47">
        <f t="shared" si="6218"/>
        <v>0</v>
      </c>
      <c r="AI3183" s="47">
        <f t="shared" si="6219"/>
        <v>0</v>
      </c>
      <c r="AJ3183" s="47">
        <f t="shared" si="6220"/>
        <v>0</v>
      </c>
      <c r="AK3183" s="47">
        <f t="shared" si="6221"/>
        <v>0</v>
      </c>
      <c r="AL3183" s="47">
        <f t="shared" si="6188"/>
        <v>0</v>
      </c>
      <c r="AM3183" s="47">
        <f t="shared" si="6189"/>
        <v>0</v>
      </c>
      <c r="AN3183" s="48" t="s">
        <v>36</v>
      </c>
      <c r="AO3183" s="1"/>
      <c r="AP3183" s="1"/>
      <c r="AQ3183" s="1"/>
      <c r="AR3183" s="1"/>
      <c r="AS3183" s="1"/>
    </row>
    <row r="3184" ht="31.5" hidden="1">
      <c r="B3184" s="41" t="s">
        <v>855</v>
      </c>
      <c r="C3184" s="41" t="s">
        <v>135</v>
      </c>
      <c r="D3184" s="41" t="s">
        <v>117</v>
      </c>
      <c r="E3184" s="26" t="str">
        <f t="shared" si="6222"/>
        <v>0603</v>
      </c>
      <c r="F3184" s="41" t="s">
        <v>262</v>
      </c>
      <c r="G3184" s="41" t="s">
        <v>53</v>
      </c>
      <c r="H3184" s="42" t="s">
        <v>54</v>
      </c>
      <c r="I3184" s="43">
        <f t="shared" si="6196"/>
        <v>0</v>
      </c>
      <c r="J3184" s="43">
        <f t="shared" si="6197"/>
        <v>0</v>
      </c>
      <c r="K3184" s="43">
        <f t="shared" si="6198"/>
        <v>0</v>
      </c>
      <c r="L3184" s="43">
        <f t="shared" si="6199"/>
        <v>0</v>
      </c>
      <c r="M3184" s="43">
        <f t="shared" si="6200"/>
        <v>0</v>
      </c>
      <c r="N3184" s="43">
        <f t="shared" si="6201"/>
        <v>0</v>
      </c>
      <c r="O3184" s="43">
        <f t="shared" si="6202"/>
        <v>0</v>
      </c>
      <c r="P3184" s="43">
        <f t="shared" si="6203"/>
        <v>0</v>
      </c>
      <c r="Q3184" s="43">
        <f t="shared" si="6204"/>
        <v>0</v>
      </c>
      <c r="R3184" s="43">
        <f t="shared" si="6205"/>
        <v>0</v>
      </c>
      <c r="S3184" s="43">
        <f t="shared" si="6206"/>
        <v>0</v>
      </c>
      <c r="T3184" s="43">
        <f t="shared" si="6207"/>
        <v>0</v>
      </c>
      <c r="U3184" s="43">
        <v>0</v>
      </c>
      <c r="V3184" s="43">
        <f t="shared" si="6223"/>
        <v>0</v>
      </c>
      <c r="W3184" s="43">
        <f t="shared" si="6208"/>
        <v>0</v>
      </c>
      <c r="X3184" s="43">
        <f t="shared" si="6209"/>
        <v>0</v>
      </c>
      <c r="Y3184" s="43">
        <f t="shared" si="6210"/>
        <v>0</v>
      </c>
      <c r="Z3184" s="43">
        <f t="shared" si="6211"/>
        <v>0</v>
      </c>
      <c r="AA3184" s="43">
        <f t="shared" si="6212"/>
        <v>0</v>
      </c>
      <c r="AB3184" s="43">
        <f t="shared" si="6213"/>
        <v>0</v>
      </c>
      <c r="AC3184" s="44">
        <f t="shared" si="6214"/>
        <v>0</v>
      </c>
      <c r="AD3184" s="44">
        <f t="shared" si="6215"/>
        <v>0</v>
      </c>
      <c r="AE3184" s="45" t="e">
        <f t="shared" si="6187"/>
        <v>#DIV/0!</v>
      </c>
      <c r="AF3184" s="46">
        <f t="shared" si="6216"/>
        <v>0</v>
      </c>
      <c r="AG3184" s="46">
        <f t="shared" si="6217"/>
        <v>0</v>
      </c>
      <c r="AH3184" s="47">
        <f t="shared" si="6218"/>
        <v>0</v>
      </c>
      <c r="AI3184" s="47">
        <f t="shared" si="6219"/>
        <v>0</v>
      </c>
      <c r="AJ3184" s="47">
        <f t="shared" si="6220"/>
        <v>0</v>
      </c>
      <c r="AK3184" s="47">
        <f t="shared" si="6221"/>
        <v>0</v>
      </c>
      <c r="AL3184" s="47">
        <f t="shared" si="6188"/>
        <v>0</v>
      </c>
      <c r="AM3184" s="47">
        <f t="shared" si="6189"/>
        <v>0</v>
      </c>
      <c r="AN3184" s="48" t="s">
        <v>36</v>
      </c>
      <c r="AO3184" s="1"/>
      <c r="AP3184" s="1"/>
      <c r="AQ3184" s="1"/>
      <c r="AR3184" s="1"/>
      <c r="AS3184" s="1"/>
    </row>
    <row r="3185" ht="31.5" hidden="1">
      <c r="B3185" s="41" t="s">
        <v>855</v>
      </c>
      <c r="C3185" s="41" t="s">
        <v>135</v>
      </c>
      <c r="D3185" s="41" t="s">
        <v>117</v>
      </c>
      <c r="E3185" s="26" t="str">
        <f t="shared" si="6222"/>
        <v>0603</v>
      </c>
      <c r="F3185" s="41" t="s">
        <v>262</v>
      </c>
      <c r="G3185" s="41" t="s">
        <v>55</v>
      </c>
      <c r="H3185" s="42" t="s">
        <v>56</v>
      </c>
      <c r="I3185" s="43"/>
      <c r="J3185" s="43"/>
      <c r="K3185" s="43"/>
      <c r="L3185" s="43"/>
      <c r="M3185" s="43"/>
      <c r="N3185" s="43"/>
      <c r="O3185" s="43">
        <v>0</v>
      </c>
      <c r="P3185" s="43">
        <v>0</v>
      </c>
      <c r="Q3185" s="43">
        <v>0</v>
      </c>
      <c r="R3185" s="43">
        <v>0</v>
      </c>
      <c r="S3185" s="43">
        <v>0</v>
      </c>
      <c r="T3185" s="43">
        <v>0</v>
      </c>
      <c r="U3185" s="43">
        <v>0</v>
      </c>
      <c r="V3185" s="43">
        <f t="shared" si="6223"/>
        <v>0</v>
      </c>
      <c r="W3185" s="43"/>
      <c r="X3185" s="43"/>
      <c r="Y3185" s="43"/>
      <c r="Z3185" s="43"/>
      <c r="AA3185" s="43"/>
      <c r="AB3185" s="43">
        <v>0</v>
      </c>
      <c r="AC3185" s="44">
        <v>0</v>
      </c>
      <c r="AD3185" s="44">
        <v>0</v>
      </c>
      <c r="AE3185" s="45" t="e">
        <f t="shared" si="6187"/>
        <v>#DIV/0!</v>
      </c>
      <c r="AF3185" s="46">
        <v>0</v>
      </c>
      <c r="AG3185" s="46">
        <v>0</v>
      </c>
      <c r="AH3185" s="47">
        <v>0</v>
      </c>
      <c r="AI3185" s="47">
        <v>0</v>
      </c>
      <c r="AJ3185" s="47">
        <v>0</v>
      </c>
      <c r="AK3185" s="47">
        <v>0</v>
      </c>
      <c r="AL3185" s="47">
        <f t="shared" si="6188"/>
        <v>0</v>
      </c>
      <c r="AM3185" s="47">
        <f t="shared" si="6189"/>
        <v>0</v>
      </c>
      <c r="AN3185" s="48" t="s">
        <v>36</v>
      </c>
      <c r="AO3185" s="1"/>
      <c r="AP3185" s="1"/>
      <c r="AQ3185" s="1"/>
      <c r="AR3185" s="1"/>
      <c r="AS3185" s="1"/>
    </row>
    <row r="3186" ht="31.5" hidden="1">
      <c r="B3186" s="41" t="s">
        <v>855</v>
      </c>
      <c r="C3186" s="41" t="s">
        <v>135</v>
      </c>
      <c r="D3186" s="41" t="s">
        <v>117</v>
      </c>
      <c r="E3186" s="26" t="str">
        <f t="shared" si="6222"/>
        <v>0603</v>
      </c>
      <c r="F3186" s="41" t="s">
        <v>282</v>
      </c>
      <c r="G3186" s="41"/>
      <c r="H3186" s="42" t="s">
        <v>283</v>
      </c>
      <c r="I3186" s="43">
        <f t="shared" si="6196"/>
        <v>0</v>
      </c>
      <c r="J3186" s="43">
        <f t="shared" si="6197"/>
        <v>0</v>
      </c>
      <c r="K3186" s="43">
        <f t="shared" si="6198"/>
        <v>0</v>
      </c>
      <c r="L3186" s="43">
        <f t="shared" si="6199"/>
        <v>0</v>
      </c>
      <c r="M3186" s="43">
        <f t="shared" si="6200"/>
        <v>0</v>
      </c>
      <c r="N3186" s="43">
        <f t="shared" si="6201"/>
        <v>0</v>
      </c>
      <c r="O3186" s="43">
        <f t="shared" si="6202"/>
        <v>0</v>
      </c>
      <c r="P3186" s="43">
        <f t="shared" si="6203"/>
        <v>0</v>
      </c>
      <c r="Q3186" s="43">
        <f t="shared" si="6204"/>
        <v>0</v>
      </c>
      <c r="R3186" s="43">
        <f t="shared" si="6205"/>
        <v>0</v>
      </c>
      <c r="S3186" s="43">
        <f t="shared" si="6206"/>
        <v>0</v>
      </c>
      <c r="T3186" s="43">
        <f t="shared" si="6207"/>
        <v>0</v>
      </c>
      <c r="U3186" s="43">
        <v>0</v>
      </c>
      <c r="V3186" s="43">
        <f t="shared" si="6223"/>
        <v>0</v>
      </c>
      <c r="W3186" s="43">
        <f t="shared" si="6208"/>
        <v>0</v>
      </c>
      <c r="X3186" s="43">
        <f t="shared" si="6209"/>
        <v>0</v>
      </c>
      <c r="Y3186" s="43">
        <f t="shared" si="6210"/>
        <v>0</v>
      </c>
      <c r="Z3186" s="43">
        <f t="shared" si="6211"/>
        <v>0</v>
      </c>
      <c r="AA3186" s="43">
        <f t="shared" si="6212"/>
        <v>0</v>
      </c>
      <c r="AB3186" s="43">
        <f t="shared" si="6213"/>
        <v>0</v>
      </c>
      <c r="AC3186" s="44">
        <f t="shared" si="6214"/>
        <v>0</v>
      </c>
      <c r="AD3186" s="44">
        <f t="shared" si="6215"/>
        <v>0</v>
      </c>
      <c r="AE3186" s="45" t="e">
        <f t="shared" si="6187"/>
        <v>#DIV/0!</v>
      </c>
      <c r="AF3186" s="46">
        <f t="shared" si="6216"/>
        <v>0</v>
      </c>
      <c r="AG3186" s="46">
        <f t="shared" si="6217"/>
        <v>0</v>
      </c>
      <c r="AH3186" s="47">
        <f t="shared" si="6218"/>
        <v>0</v>
      </c>
      <c r="AI3186" s="47">
        <f t="shared" si="6219"/>
        <v>0</v>
      </c>
      <c r="AJ3186" s="47">
        <f t="shared" si="6220"/>
        <v>0</v>
      </c>
      <c r="AK3186" s="47">
        <f t="shared" si="6221"/>
        <v>0</v>
      </c>
      <c r="AL3186" s="47">
        <f t="shared" si="6188"/>
        <v>0</v>
      </c>
      <c r="AM3186" s="47">
        <f t="shared" si="6189"/>
        <v>0</v>
      </c>
      <c r="AN3186" s="48" t="s">
        <v>36</v>
      </c>
      <c r="AR3186" s="1"/>
      <c r="AS3186" s="1"/>
    </row>
    <row r="3187" ht="31.5" hidden="1">
      <c r="B3187" s="41" t="s">
        <v>855</v>
      </c>
      <c r="C3187" s="41" t="s">
        <v>135</v>
      </c>
      <c r="D3187" s="41" t="s">
        <v>117</v>
      </c>
      <c r="E3187" s="26" t="str">
        <f t="shared" si="6222"/>
        <v>0603</v>
      </c>
      <c r="F3187" s="41" t="s">
        <v>284</v>
      </c>
      <c r="G3187" s="41"/>
      <c r="H3187" s="42" t="s">
        <v>285</v>
      </c>
      <c r="I3187" s="43">
        <f t="shared" si="6196"/>
        <v>0</v>
      </c>
      <c r="J3187" s="43">
        <f t="shared" si="6197"/>
        <v>0</v>
      </c>
      <c r="K3187" s="43">
        <f t="shared" si="6198"/>
        <v>0</v>
      </c>
      <c r="L3187" s="43">
        <f t="shared" si="6199"/>
        <v>0</v>
      </c>
      <c r="M3187" s="43">
        <f t="shared" si="6200"/>
        <v>0</v>
      </c>
      <c r="N3187" s="43">
        <f t="shared" si="6201"/>
        <v>0</v>
      </c>
      <c r="O3187" s="43">
        <f t="shared" si="6202"/>
        <v>0</v>
      </c>
      <c r="P3187" s="43">
        <f t="shared" si="6203"/>
        <v>0</v>
      </c>
      <c r="Q3187" s="43">
        <f t="shared" si="6204"/>
        <v>0</v>
      </c>
      <c r="R3187" s="43">
        <f t="shared" si="6205"/>
        <v>0</v>
      </c>
      <c r="S3187" s="43">
        <f t="shared" si="6206"/>
        <v>0</v>
      </c>
      <c r="T3187" s="43">
        <f t="shared" si="6207"/>
        <v>0</v>
      </c>
      <c r="U3187" s="43">
        <v>0</v>
      </c>
      <c r="V3187" s="43">
        <f t="shared" si="6223"/>
        <v>0</v>
      </c>
      <c r="W3187" s="43">
        <f t="shared" si="6208"/>
        <v>0</v>
      </c>
      <c r="X3187" s="43">
        <f t="shared" si="6209"/>
        <v>0</v>
      </c>
      <c r="Y3187" s="43">
        <f t="shared" si="6210"/>
        <v>0</v>
      </c>
      <c r="Z3187" s="43">
        <f t="shared" si="6211"/>
        <v>0</v>
      </c>
      <c r="AA3187" s="43">
        <f t="shared" si="6212"/>
        <v>0</v>
      </c>
      <c r="AB3187" s="43">
        <f t="shared" si="6213"/>
        <v>0</v>
      </c>
      <c r="AC3187" s="44">
        <f t="shared" si="6214"/>
        <v>0</v>
      </c>
      <c r="AD3187" s="44">
        <f t="shared" si="6215"/>
        <v>0</v>
      </c>
      <c r="AE3187" s="45" t="e">
        <f t="shared" si="6187"/>
        <v>#DIV/0!</v>
      </c>
      <c r="AF3187" s="46">
        <f t="shared" si="6216"/>
        <v>0</v>
      </c>
      <c r="AG3187" s="46">
        <f t="shared" si="6217"/>
        <v>0</v>
      </c>
      <c r="AH3187" s="47">
        <f t="shared" si="6218"/>
        <v>0</v>
      </c>
      <c r="AI3187" s="47">
        <f t="shared" si="6219"/>
        <v>0</v>
      </c>
      <c r="AJ3187" s="47">
        <f t="shared" si="6220"/>
        <v>0</v>
      </c>
      <c r="AK3187" s="47">
        <f t="shared" si="6221"/>
        <v>0</v>
      </c>
      <c r="AL3187" s="47">
        <f t="shared" si="6188"/>
        <v>0</v>
      </c>
      <c r="AM3187" s="47">
        <f t="shared" si="6189"/>
        <v>0</v>
      </c>
      <c r="AN3187" s="48" t="s">
        <v>36</v>
      </c>
      <c r="AO3187" s="1"/>
      <c r="AP3187" s="1"/>
      <c r="AQ3187" s="1"/>
      <c r="AR3187" s="1"/>
      <c r="AS3187" s="1"/>
    </row>
    <row r="3188" ht="31.5" hidden="1">
      <c r="B3188" s="41" t="s">
        <v>855</v>
      </c>
      <c r="C3188" s="41" t="s">
        <v>135</v>
      </c>
      <c r="D3188" s="41" t="s">
        <v>117</v>
      </c>
      <c r="E3188" s="26" t="str">
        <f t="shared" si="6222"/>
        <v>0603</v>
      </c>
      <c r="F3188" s="41" t="s">
        <v>284</v>
      </c>
      <c r="G3188" s="41" t="s">
        <v>53</v>
      </c>
      <c r="H3188" s="42" t="s">
        <v>54</v>
      </c>
      <c r="I3188" s="43">
        <f t="shared" si="6196"/>
        <v>0</v>
      </c>
      <c r="J3188" s="43">
        <f t="shared" si="6197"/>
        <v>0</v>
      </c>
      <c r="K3188" s="43">
        <f t="shared" si="6198"/>
        <v>0</v>
      </c>
      <c r="L3188" s="43">
        <f t="shared" si="6199"/>
        <v>0</v>
      </c>
      <c r="M3188" s="43">
        <f t="shared" si="6200"/>
        <v>0</v>
      </c>
      <c r="N3188" s="43">
        <f t="shared" si="6201"/>
        <v>0</v>
      </c>
      <c r="O3188" s="43">
        <f t="shared" si="6202"/>
        <v>0</v>
      </c>
      <c r="P3188" s="43">
        <f t="shared" si="6203"/>
        <v>0</v>
      </c>
      <c r="Q3188" s="43">
        <f t="shared" si="6204"/>
        <v>0</v>
      </c>
      <c r="R3188" s="43">
        <f t="shared" si="6205"/>
        <v>0</v>
      </c>
      <c r="S3188" s="43">
        <f t="shared" si="6206"/>
        <v>0</v>
      </c>
      <c r="T3188" s="43">
        <f t="shared" si="6207"/>
        <v>0</v>
      </c>
      <c r="U3188" s="43">
        <v>0</v>
      </c>
      <c r="V3188" s="43">
        <f t="shared" si="6223"/>
        <v>0</v>
      </c>
      <c r="W3188" s="43">
        <f t="shared" si="6208"/>
        <v>0</v>
      </c>
      <c r="X3188" s="43">
        <f t="shared" si="6209"/>
        <v>0</v>
      </c>
      <c r="Y3188" s="43">
        <f t="shared" si="6210"/>
        <v>0</v>
      </c>
      <c r="Z3188" s="43">
        <f t="shared" si="6211"/>
        <v>0</v>
      </c>
      <c r="AA3188" s="43">
        <f t="shared" si="6212"/>
        <v>0</v>
      </c>
      <c r="AB3188" s="43">
        <f t="shared" si="6213"/>
        <v>0</v>
      </c>
      <c r="AC3188" s="44">
        <f t="shared" si="6214"/>
        <v>0</v>
      </c>
      <c r="AD3188" s="44">
        <f t="shared" si="6215"/>
        <v>0</v>
      </c>
      <c r="AE3188" s="45" t="e">
        <f t="shared" si="6187"/>
        <v>#DIV/0!</v>
      </c>
      <c r="AF3188" s="46">
        <f t="shared" si="6216"/>
        <v>0</v>
      </c>
      <c r="AG3188" s="46">
        <f t="shared" si="6217"/>
        <v>0</v>
      </c>
      <c r="AH3188" s="47">
        <f t="shared" si="6218"/>
        <v>0</v>
      </c>
      <c r="AI3188" s="47">
        <f t="shared" si="6219"/>
        <v>0</v>
      </c>
      <c r="AJ3188" s="47">
        <f t="shared" si="6220"/>
        <v>0</v>
      </c>
      <c r="AK3188" s="47">
        <f t="shared" si="6221"/>
        <v>0</v>
      </c>
      <c r="AL3188" s="47">
        <f t="shared" si="6188"/>
        <v>0</v>
      </c>
      <c r="AM3188" s="47">
        <f t="shared" si="6189"/>
        <v>0</v>
      </c>
      <c r="AN3188" s="48" t="s">
        <v>36</v>
      </c>
      <c r="AO3188" s="1"/>
      <c r="AP3188" s="1"/>
      <c r="AQ3188" s="1"/>
      <c r="AR3188" s="1"/>
      <c r="AS3188" s="1"/>
    </row>
    <row r="3189" ht="31.5" hidden="1">
      <c r="B3189" s="41" t="s">
        <v>855</v>
      </c>
      <c r="C3189" s="41" t="s">
        <v>135</v>
      </c>
      <c r="D3189" s="41" t="s">
        <v>117</v>
      </c>
      <c r="E3189" s="26" t="str">
        <f t="shared" si="6222"/>
        <v>0603</v>
      </c>
      <c r="F3189" s="41" t="s">
        <v>284</v>
      </c>
      <c r="G3189" s="41" t="s">
        <v>55</v>
      </c>
      <c r="H3189" s="42" t="s">
        <v>56</v>
      </c>
      <c r="I3189" s="43"/>
      <c r="J3189" s="43"/>
      <c r="K3189" s="43"/>
      <c r="L3189" s="43"/>
      <c r="M3189" s="43"/>
      <c r="N3189" s="43"/>
      <c r="O3189" s="43">
        <v>0</v>
      </c>
      <c r="P3189" s="43">
        <v>0</v>
      </c>
      <c r="Q3189" s="43">
        <v>0</v>
      </c>
      <c r="R3189" s="43">
        <v>0</v>
      </c>
      <c r="S3189" s="43">
        <v>0</v>
      </c>
      <c r="T3189" s="43">
        <v>0</v>
      </c>
      <c r="U3189" s="43">
        <v>0</v>
      </c>
      <c r="V3189" s="43">
        <f t="shared" si="6223"/>
        <v>0</v>
      </c>
      <c r="W3189" s="43"/>
      <c r="X3189" s="43"/>
      <c r="Y3189" s="43"/>
      <c r="Z3189" s="43"/>
      <c r="AA3189" s="43"/>
      <c r="AB3189" s="43">
        <v>0</v>
      </c>
      <c r="AC3189" s="44">
        <v>0</v>
      </c>
      <c r="AD3189" s="44">
        <v>0</v>
      </c>
      <c r="AE3189" s="45" t="e">
        <f t="shared" si="6187"/>
        <v>#DIV/0!</v>
      </c>
      <c r="AF3189" s="46">
        <v>0</v>
      </c>
      <c r="AG3189" s="46">
        <v>0</v>
      </c>
      <c r="AH3189" s="47">
        <v>0</v>
      </c>
      <c r="AI3189" s="47">
        <v>0</v>
      </c>
      <c r="AJ3189" s="47">
        <v>0</v>
      </c>
      <c r="AK3189" s="47">
        <v>0</v>
      </c>
      <c r="AL3189" s="47">
        <f t="shared" si="6188"/>
        <v>0</v>
      </c>
      <c r="AM3189" s="47">
        <f t="shared" si="6189"/>
        <v>0</v>
      </c>
      <c r="AN3189" s="48" t="s">
        <v>36</v>
      </c>
      <c r="AO3189" s="1"/>
      <c r="AP3189" s="1"/>
      <c r="AQ3189" s="1"/>
      <c r="AR3189" s="1"/>
      <c r="AS3189" s="1"/>
    </row>
    <row r="3190" s="24" customFormat="1">
      <c r="B3190" s="25" t="s">
        <v>855</v>
      </c>
      <c r="C3190" s="25" t="s">
        <v>227</v>
      </c>
      <c r="D3190" s="25"/>
      <c r="E3190" s="32" t="str">
        <f t="shared" si="6222"/>
        <v>07</v>
      </c>
      <c r="F3190" s="25"/>
      <c r="G3190" s="25"/>
      <c r="H3190" s="27" t="s">
        <v>295</v>
      </c>
      <c r="I3190" s="28">
        <f t="shared" si="6196"/>
        <v>3387.1999999999998</v>
      </c>
      <c r="J3190" s="28">
        <f t="shared" si="6197"/>
        <v>3387.1999999999998</v>
      </c>
      <c r="K3190" s="28">
        <f t="shared" si="6198"/>
        <v>3387.1999999999998</v>
      </c>
      <c r="L3190" s="28">
        <f t="shared" si="6199"/>
        <v>0</v>
      </c>
      <c r="M3190" s="28">
        <f t="shared" si="6200"/>
        <v>0</v>
      </c>
      <c r="N3190" s="28">
        <f t="shared" si="6201"/>
        <v>0</v>
      </c>
      <c r="O3190" s="28">
        <f t="shared" si="6202"/>
        <v>0</v>
      </c>
      <c r="P3190" s="28">
        <f t="shared" si="6203"/>
        <v>0</v>
      </c>
      <c r="Q3190" s="28">
        <f t="shared" si="6204"/>
        <v>0</v>
      </c>
      <c r="R3190" s="28">
        <f t="shared" si="6205"/>
        <v>0</v>
      </c>
      <c r="S3190" s="28">
        <f t="shared" si="6206"/>
        <v>0</v>
      </c>
      <c r="T3190" s="28">
        <f t="shared" si="6207"/>
        <v>0</v>
      </c>
      <c r="U3190" s="28">
        <v>0</v>
      </c>
      <c r="V3190" s="28">
        <f t="shared" si="6223"/>
        <v>3387.1999999999998</v>
      </c>
      <c r="W3190" s="28">
        <f t="shared" si="6208"/>
        <v>0</v>
      </c>
      <c r="X3190" s="28">
        <f t="shared" si="6209"/>
        <v>0</v>
      </c>
      <c r="Y3190" s="28">
        <f t="shared" si="6210"/>
        <v>0</v>
      </c>
      <c r="Z3190" s="28">
        <f t="shared" si="6211"/>
        <v>0</v>
      </c>
      <c r="AA3190" s="28">
        <f t="shared" si="6212"/>
        <v>0</v>
      </c>
      <c r="AB3190" s="28">
        <f t="shared" si="6213"/>
        <v>3387.1999999999998</v>
      </c>
      <c r="AC3190" s="29">
        <f t="shared" si="6214"/>
        <v>3387.1999999999998</v>
      </c>
      <c r="AD3190" s="29">
        <f t="shared" si="6215"/>
        <v>3387.1999999999998</v>
      </c>
      <c r="AE3190" s="30">
        <f t="shared" si="6187"/>
        <v>100</v>
      </c>
      <c r="AF3190" s="28">
        <f t="shared" si="6216"/>
        <v>3387.1999999999998</v>
      </c>
      <c r="AG3190" s="28">
        <f t="shared" si="6217"/>
        <v>0</v>
      </c>
      <c r="AH3190" s="28">
        <f t="shared" si="6218"/>
        <v>0</v>
      </c>
      <c r="AI3190" s="28">
        <f t="shared" si="6219"/>
        <v>0</v>
      </c>
      <c r="AJ3190" s="28">
        <f t="shared" si="6220"/>
        <v>0</v>
      </c>
      <c r="AK3190" s="28">
        <f t="shared" si="6221"/>
        <v>0</v>
      </c>
      <c r="AL3190" s="28">
        <f t="shared" si="6188"/>
        <v>3387.1999999999998</v>
      </c>
      <c r="AM3190" s="28">
        <f t="shared" si="6189"/>
        <v>0</v>
      </c>
      <c r="AN3190" s="2"/>
      <c r="AO3190" s="24"/>
      <c r="AP3190" s="24"/>
      <c r="AQ3190" s="24"/>
      <c r="AR3190" s="24"/>
      <c r="AS3190" s="24"/>
    </row>
    <row r="3191" s="33" customFormat="1">
      <c r="B3191" s="34" t="s">
        <v>855</v>
      </c>
      <c r="C3191" s="34" t="s">
        <v>227</v>
      </c>
      <c r="D3191" s="34" t="s">
        <v>227</v>
      </c>
      <c r="E3191" s="35" t="str">
        <f t="shared" si="6222"/>
        <v>0707</v>
      </c>
      <c r="F3191" s="34"/>
      <c r="G3191" s="34"/>
      <c r="H3191" s="36" t="s">
        <v>336</v>
      </c>
      <c r="I3191" s="37">
        <f>I3192+I3198</f>
        <v>3387.1999999999998</v>
      </c>
      <c r="J3191" s="37">
        <f>J3192+J3198</f>
        <v>3387.1999999999998</v>
      </c>
      <c r="K3191" s="37">
        <f>K3192+K3198</f>
        <v>3387.1999999999998</v>
      </c>
      <c r="L3191" s="37">
        <f>L3192+L3198</f>
        <v>0</v>
      </c>
      <c r="M3191" s="37">
        <f>M3192+M3198</f>
        <v>0</v>
      </c>
      <c r="N3191" s="37">
        <f>N3192+N3198</f>
        <v>0</v>
      </c>
      <c r="O3191" s="37">
        <f>O3192+O3198</f>
        <v>0</v>
      </c>
      <c r="P3191" s="37">
        <f>P3192+P3198</f>
        <v>0</v>
      </c>
      <c r="Q3191" s="37">
        <f>Q3192+Q3198</f>
        <v>0</v>
      </c>
      <c r="R3191" s="37">
        <f>R3192+R3198</f>
        <v>0</v>
      </c>
      <c r="S3191" s="37">
        <f>S3192+S3198</f>
        <v>0</v>
      </c>
      <c r="T3191" s="37">
        <f>T3192+T3198</f>
        <v>0</v>
      </c>
      <c r="U3191" s="37">
        <v>0</v>
      </c>
      <c r="V3191" s="37">
        <f t="shared" si="6223"/>
        <v>3387.1999999999998</v>
      </c>
      <c r="W3191" s="37">
        <f>W3192+W3198</f>
        <v>0</v>
      </c>
      <c r="X3191" s="37">
        <f>X3192+X3198</f>
        <v>0</v>
      </c>
      <c r="Y3191" s="37">
        <f>Y3192+Y3198</f>
        <v>0</v>
      </c>
      <c r="Z3191" s="37">
        <f>Z3192+Z3198</f>
        <v>0</v>
      </c>
      <c r="AA3191" s="37">
        <f>AA3192+AA3198</f>
        <v>0</v>
      </c>
      <c r="AB3191" s="37">
        <f>AB3192+AB3198</f>
        <v>3387.1999999999998</v>
      </c>
      <c r="AC3191" s="38">
        <f>AC3192+AC3198</f>
        <v>3387.1999999999998</v>
      </c>
      <c r="AD3191" s="38">
        <f>AD3192+AD3198</f>
        <v>3387.1999999999998</v>
      </c>
      <c r="AE3191" s="39">
        <f t="shared" si="6187"/>
        <v>100</v>
      </c>
      <c r="AF3191" s="37">
        <f>AF3192+AF3198</f>
        <v>3387.1999999999998</v>
      </c>
      <c r="AG3191" s="37">
        <f>AG3192+AG3198</f>
        <v>0</v>
      </c>
      <c r="AH3191" s="37">
        <f>AH3192+AH3198</f>
        <v>0</v>
      </c>
      <c r="AI3191" s="37">
        <f>AI3192+AI3198</f>
        <v>0</v>
      </c>
      <c r="AJ3191" s="37">
        <f>AJ3192+AJ3198</f>
        <v>0</v>
      </c>
      <c r="AK3191" s="37">
        <f>AK3192+AK3198</f>
        <v>0</v>
      </c>
      <c r="AL3191" s="37">
        <f t="shared" si="6188"/>
        <v>3387.1999999999998</v>
      </c>
      <c r="AM3191" s="37">
        <f t="shared" si="6189"/>
        <v>0</v>
      </c>
      <c r="AN3191" s="40"/>
      <c r="AO3191" s="33"/>
      <c r="AP3191" s="33"/>
      <c r="AQ3191" s="33"/>
      <c r="AR3191" s="33"/>
      <c r="AS3191" s="33"/>
    </row>
    <row r="3192">
      <c r="B3192" s="41" t="s">
        <v>855</v>
      </c>
      <c r="C3192" s="41" t="s">
        <v>227</v>
      </c>
      <c r="D3192" s="41" t="s">
        <v>227</v>
      </c>
      <c r="E3192" s="26" t="str">
        <f t="shared" si="6222"/>
        <v>0707</v>
      </c>
      <c r="F3192" s="41" t="s">
        <v>359</v>
      </c>
      <c r="G3192" s="41"/>
      <c r="H3192" s="42" t="s">
        <v>360</v>
      </c>
      <c r="I3192" s="43">
        <f t="shared" ref="I3192:I3204" si="6224">I3193</f>
        <v>3187.1999999999998</v>
      </c>
      <c r="J3192" s="43">
        <f t="shared" ref="J3192:J3204" si="6225">J3193</f>
        <v>3187.1999999999998</v>
      </c>
      <c r="K3192" s="43">
        <f t="shared" ref="K3192:K3204" si="6226">K3193</f>
        <v>3187.1999999999998</v>
      </c>
      <c r="L3192" s="43">
        <f t="shared" ref="L3192:L3204" si="6227">L3193</f>
        <v>0</v>
      </c>
      <c r="M3192" s="43">
        <f t="shared" ref="M3192:M3204" si="6228">M3193</f>
        <v>0</v>
      </c>
      <c r="N3192" s="43">
        <f t="shared" ref="N3192:N3204" si="6229">N3193</f>
        <v>0</v>
      </c>
      <c r="O3192" s="43">
        <f t="shared" ref="O3192:O3204" si="6230">O3193</f>
        <v>0</v>
      </c>
      <c r="P3192" s="43">
        <f t="shared" ref="P3192:P3204" si="6231">P3193</f>
        <v>0</v>
      </c>
      <c r="Q3192" s="43">
        <f t="shared" ref="Q3192:Q3204" si="6232">Q3193</f>
        <v>0</v>
      </c>
      <c r="R3192" s="43">
        <f t="shared" ref="R3192:R3204" si="6233">R3193</f>
        <v>0</v>
      </c>
      <c r="S3192" s="43">
        <f t="shared" ref="S3192:S3204" si="6234">S3193</f>
        <v>0</v>
      </c>
      <c r="T3192" s="43">
        <f t="shared" ref="T3192:T3204" si="6235">T3193</f>
        <v>0</v>
      </c>
      <c r="U3192" s="43">
        <v>0</v>
      </c>
      <c r="V3192" s="43">
        <f t="shared" si="6223"/>
        <v>3187.1999999999998</v>
      </c>
      <c r="W3192" s="43">
        <f t="shared" ref="W3192:W3204" si="6236">W3193</f>
        <v>0</v>
      </c>
      <c r="X3192" s="43">
        <f t="shared" ref="X3192:X3204" si="6237">X3193</f>
        <v>0</v>
      </c>
      <c r="Y3192" s="43">
        <f t="shared" ref="Y3192:Y3204" si="6238">Y3193</f>
        <v>0</v>
      </c>
      <c r="Z3192" s="43">
        <f t="shared" ref="Z3192:Z3204" si="6239">Z3193</f>
        <v>0</v>
      </c>
      <c r="AA3192" s="43">
        <f t="shared" ref="AA3192:AA3204" si="6240">AA3193</f>
        <v>0</v>
      </c>
      <c r="AB3192" s="43">
        <f t="shared" ref="AB3192:AB3204" si="6241">AB3193</f>
        <v>3187.1999999999998</v>
      </c>
      <c r="AC3192" s="44">
        <f t="shared" ref="AC3192:AC3204" si="6242">AC3193</f>
        <v>3187.1999999999998</v>
      </c>
      <c r="AD3192" s="44">
        <f t="shared" ref="AD3192:AD3204" si="6243">AD3193</f>
        <v>3187.1999999999998</v>
      </c>
      <c r="AE3192" s="45">
        <f t="shared" si="6187"/>
        <v>100</v>
      </c>
      <c r="AF3192" s="43">
        <f t="shared" ref="AF3192:AF3204" si="6244">AF3193</f>
        <v>3187.1999999999998</v>
      </c>
      <c r="AG3192" s="43">
        <f t="shared" ref="AG3192:AG3204" si="6245">AG3193</f>
        <v>0</v>
      </c>
      <c r="AH3192" s="43">
        <f t="shared" ref="AH3192:AH3204" si="6246">AH3193</f>
        <v>0</v>
      </c>
      <c r="AI3192" s="43">
        <f t="shared" ref="AI3192:AI3204" si="6247">AI3193</f>
        <v>0</v>
      </c>
      <c r="AJ3192" s="43">
        <f t="shared" ref="AJ3192:AJ3204" si="6248">AJ3193</f>
        <v>0</v>
      </c>
      <c r="AK3192" s="43">
        <f t="shared" ref="AK3192:AK3204" si="6249">AK3193</f>
        <v>0</v>
      </c>
      <c r="AL3192" s="43">
        <f t="shared" si="6188"/>
        <v>3187.1999999999998</v>
      </c>
      <c r="AM3192" s="43">
        <f t="shared" si="6189"/>
        <v>0</v>
      </c>
      <c r="AN3192" s="2"/>
      <c r="AO3192" s="1"/>
      <c r="AP3192" s="1"/>
      <c r="AQ3192" s="1"/>
      <c r="AR3192" s="1"/>
      <c r="AS3192" s="1"/>
    </row>
    <row r="3193" ht="47.25">
      <c r="B3193" s="41" t="s">
        <v>855</v>
      </c>
      <c r="C3193" s="41" t="s">
        <v>227</v>
      </c>
      <c r="D3193" s="41" t="s">
        <v>227</v>
      </c>
      <c r="E3193" s="26" t="str">
        <f t="shared" si="6222"/>
        <v>0707</v>
      </c>
      <c r="F3193" s="41" t="s">
        <v>375</v>
      </c>
      <c r="G3193" s="41"/>
      <c r="H3193" s="42" t="s">
        <v>376</v>
      </c>
      <c r="I3193" s="43">
        <f t="shared" si="6224"/>
        <v>3187.1999999999998</v>
      </c>
      <c r="J3193" s="43">
        <f t="shared" si="6225"/>
        <v>3187.1999999999998</v>
      </c>
      <c r="K3193" s="43">
        <f t="shared" si="6226"/>
        <v>3187.1999999999998</v>
      </c>
      <c r="L3193" s="43">
        <f t="shared" si="6227"/>
        <v>0</v>
      </c>
      <c r="M3193" s="43">
        <f t="shared" si="6228"/>
        <v>0</v>
      </c>
      <c r="N3193" s="43">
        <f t="shared" si="6229"/>
        <v>0</v>
      </c>
      <c r="O3193" s="43">
        <f t="shared" si="6230"/>
        <v>0</v>
      </c>
      <c r="P3193" s="43">
        <f t="shared" si="6231"/>
        <v>0</v>
      </c>
      <c r="Q3193" s="43">
        <f t="shared" si="6232"/>
        <v>0</v>
      </c>
      <c r="R3193" s="43">
        <f t="shared" si="6233"/>
        <v>0</v>
      </c>
      <c r="S3193" s="43">
        <f t="shared" si="6234"/>
        <v>0</v>
      </c>
      <c r="T3193" s="43">
        <f t="shared" si="6235"/>
        <v>0</v>
      </c>
      <c r="U3193" s="43">
        <v>0</v>
      </c>
      <c r="V3193" s="43">
        <f t="shared" si="6223"/>
        <v>3187.1999999999998</v>
      </c>
      <c r="W3193" s="43">
        <f t="shared" si="6236"/>
        <v>0</v>
      </c>
      <c r="X3193" s="43">
        <f t="shared" si="6237"/>
        <v>0</v>
      </c>
      <c r="Y3193" s="43">
        <f t="shared" si="6238"/>
        <v>0</v>
      </c>
      <c r="Z3193" s="43">
        <f t="shared" si="6239"/>
        <v>0</v>
      </c>
      <c r="AA3193" s="43">
        <f t="shared" si="6240"/>
        <v>0</v>
      </c>
      <c r="AB3193" s="43">
        <f t="shared" si="6241"/>
        <v>3187.1999999999998</v>
      </c>
      <c r="AC3193" s="44">
        <f t="shared" si="6242"/>
        <v>3187.1999999999998</v>
      </c>
      <c r="AD3193" s="44">
        <f t="shared" si="6243"/>
        <v>3187.1999999999998</v>
      </c>
      <c r="AE3193" s="45">
        <f t="shared" si="6187"/>
        <v>100</v>
      </c>
      <c r="AF3193" s="43">
        <f t="shared" si="6244"/>
        <v>3187.1999999999998</v>
      </c>
      <c r="AG3193" s="43">
        <f t="shared" si="6245"/>
        <v>0</v>
      </c>
      <c r="AH3193" s="43">
        <f t="shared" si="6246"/>
        <v>0</v>
      </c>
      <c r="AI3193" s="43">
        <f t="shared" si="6247"/>
        <v>0</v>
      </c>
      <c r="AJ3193" s="43">
        <f t="shared" si="6248"/>
        <v>0</v>
      </c>
      <c r="AK3193" s="43">
        <f t="shared" si="6249"/>
        <v>0</v>
      </c>
      <c r="AL3193" s="43">
        <f t="shared" si="6188"/>
        <v>3187.1999999999998</v>
      </c>
      <c r="AM3193" s="43">
        <f t="shared" si="6189"/>
        <v>0</v>
      </c>
      <c r="AN3193" s="2"/>
      <c r="AO3193" s="1"/>
      <c r="AP3193" s="1"/>
      <c r="AQ3193" s="1"/>
      <c r="AR3193" s="1"/>
      <c r="AS3193" s="1"/>
    </row>
    <row r="3194" ht="31.5">
      <c r="B3194" s="41" t="s">
        <v>855</v>
      </c>
      <c r="C3194" s="41" t="s">
        <v>227</v>
      </c>
      <c r="D3194" s="41" t="s">
        <v>227</v>
      </c>
      <c r="E3194" s="26" t="str">
        <f t="shared" si="6222"/>
        <v>0707</v>
      </c>
      <c r="F3194" s="41" t="s">
        <v>377</v>
      </c>
      <c r="G3194" s="41"/>
      <c r="H3194" s="42" t="s">
        <v>378</v>
      </c>
      <c r="I3194" s="43">
        <f t="shared" si="6224"/>
        <v>3187.1999999999998</v>
      </c>
      <c r="J3194" s="43">
        <f t="shared" si="6225"/>
        <v>3187.1999999999998</v>
      </c>
      <c r="K3194" s="43">
        <f t="shared" si="6226"/>
        <v>3187.1999999999998</v>
      </c>
      <c r="L3194" s="43">
        <f t="shared" si="6227"/>
        <v>0</v>
      </c>
      <c r="M3194" s="43">
        <f t="shared" si="6228"/>
        <v>0</v>
      </c>
      <c r="N3194" s="43">
        <f t="shared" si="6229"/>
        <v>0</v>
      </c>
      <c r="O3194" s="43">
        <f t="shared" si="6230"/>
        <v>0</v>
      </c>
      <c r="P3194" s="43">
        <f t="shared" si="6231"/>
        <v>0</v>
      </c>
      <c r="Q3194" s="43">
        <f t="shared" si="6232"/>
        <v>0</v>
      </c>
      <c r="R3194" s="43">
        <f t="shared" si="6233"/>
        <v>0</v>
      </c>
      <c r="S3194" s="43">
        <f t="shared" si="6234"/>
        <v>0</v>
      </c>
      <c r="T3194" s="43">
        <f t="shared" si="6235"/>
        <v>0</v>
      </c>
      <c r="U3194" s="43">
        <v>0</v>
      </c>
      <c r="V3194" s="43">
        <f t="shared" si="6223"/>
        <v>3187.1999999999998</v>
      </c>
      <c r="W3194" s="43">
        <f t="shared" si="6236"/>
        <v>0</v>
      </c>
      <c r="X3194" s="43">
        <f t="shared" si="6237"/>
        <v>0</v>
      </c>
      <c r="Y3194" s="43">
        <f t="shared" si="6238"/>
        <v>0</v>
      </c>
      <c r="Z3194" s="43">
        <f t="shared" si="6239"/>
        <v>0</v>
      </c>
      <c r="AA3194" s="43">
        <f t="shared" si="6240"/>
        <v>0</v>
      </c>
      <c r="AB3194" s="43">
        <f t="shared" si="6241"/>
        <v>3187.1999999999998</v>
      </c>
      <c r="AC3194" s="44">
        <f t="shared" si="6242"/>
        <v>3187.1999999999998</v>
      </c>
      <c r="AD3194" s="44">
        <f t="shared" si="6243"/>
        <v>3187.1999999999998</v>
      </c>
      <c r="AE3194" s="45">
        <f t="shared" si="6187"/>
        <v>100</v>
      </c>
      <c r="AF3194" s="43">
        <f t="shared" si="6244"/>
        <v>3187.1999999999998</v>
      </c>
      <c r="AG3194" s="43">
        <f t="shared" si="6245"/>
        <v>0</v>
      </c>
      <c r="AH3194" s="43">
        <f t="shared" si="6246"/>
        <v>0</v>
      </c>
      <c r="AI3194" s="43">
        <f t="shared" si="6247"/>
        <v>0</v>
      </c>
      <c r="AJ3194" s="43">
        <f t="shared" si="6248"/>
        <v>0</v>
      </c>
      <c r="AK3194" s="43">
        <f t="shared" si="6249"/>
        <v>0</v>
      </c>
      <c r="AL3194" s="43">
        <f t="shared" si="6188"/>
        <v>3187.1999999999998</v>
      </c>
      <c r="AM3194" s="43">
        <f t="shared" si="6189"/>
        <v>0</v>
      </c>
      <c r="AN3194" s="2"/>
      <c r="AR3194" s="1"/>
      <c r="AS3194" s="1"/>
    </row>
    <row r="3195" ht="63">
      <c r="B3195" s="41" t="s">
        <v>855</v>
      </c>
      <c r="C3195" s="41" t="s">
        <v>227</v>
      </c>
      <c r="D3195" s="41" t="s">
        <v>227</v>
      </c>
      <c r="E3195" s="26" t="str">
        <f t="shared" si="6222"/>
        <v>0707</v>
      </c>
      <c r="F3195" s="41" t="s">
        <v>823</v>
      </c>
      <c r="G3195" s="41"/>
      <c r="H3195" s="42" t="s">
        <v>824</v>
      </c>
      <c r="I3195" s="43">
        <f t="shared" si="6224"/>
        <v>3187.1999999999998</v>
      </c>
      <c r="J3195" s="43">
        <f t="shared" si="6225"/>
        <v>3187.1999999999998</v>
      </c>
      <c r="K3195" s="43">
        <f t="shared" si="6226"/>
        <v>3187.1999999999998</v>
      </c>
      <c r="L3195" s="43">
        <f t="shared" si="6227"/>
        <v>0</v>
      </c>
      <c r="M3195" s="43">
        <f t="shared" si="6228"/>
        <v>0</v>
      </c>
      <c r="N3195" s="43">
        <f t="shared" si="6229"/>
        <v>0</v>
      </c>
      <c r="O3195" s="43">
        <f t="shared" si="6230"/>
        <v>0</v>
      </c>
      <c r="P3195" s="43">
        <f t="shared" si="6231"/>
        <v>0</v>
      </c>
      <c r="Q3195" s="43">
        <f t="shared" si="6232"/>
        <v>0</v>
      </c>
      <c r="R3195" s="43">
        <f t="shared" si="6233"/>
        <v>0</v>
      </c>
      <c r="S3195" s="43">
        <f t="shared" si="6234"/>
        <v>0</v>
      </c>
      <c r="T3195" s="43">
        <f t="shared" si="6235"/>
        <v>0</v>
      </c>
      <c r="U3195" s="43">
        <v>0</v>
      </c>
      <c r="V3195" s="43">
        <f t="shared" si="6223"/>
        <v>3187.1999999999998</v>
      </c>
      <c r="W3195" s="43">
        <f t="shared" si="6236"/>
        <v>0</v>
      </c>
      <c r="X3195" s="43">
        <f t="shared" si="6237"/>
        <v>0</v>
      </c>
      <c r="Y3195" s="43">
        <f t="shared" si="6238"/>
        <v>0</v>
      </c>
      <c r="Z3195" s="43">
        <f t="shared" si="6239"/>
        <v>0</v>
      </c>
      <c r="AA3195" s="43">
        <f t="shared" si="6240"/>
        <v>0</v>
      </c>
      <c r="AB3195" s="43">
        <f t="shared" si="6241"/>
        <v>3187.1999999999998</v>
      </c>
      <c r="AC3195" s="44">
        <f t="shared" si="6242"/>
        <v>3187.1999999999998</v>
      </c>
      <c r="AD3195" s="44">
        <f t="shared" si="6243"/>
        <v>3187.1999999999998</v>
      </c>
      <c r="AE3195" s="45">
        <f t="shared" si="6187"/>
        <v>100</v>
      </c>
      <c r="AF3195" s="43">
        <f t="shared" si="6244"/>
        <v>3187.1999999999998</v>
      </c>
      <c r="AG3195" s="43">
        <f t="shared" si="6245"/>
        <v>0</v>
      </c>
      <c r="AH3195" s="43">
        <f t="shared" si="6246"/>
        <v>0</v>
      </c>
      <c r="AI3195" s="43">
        <f t="shared" si="6247"/>
        <v>0</v>
      </c>
      <c r="AJ3195" s="43">
        <f t="shared" si="6248"/>
        <v>0</v>
      </c>
      <c r="AK3195" s="43">
        <f t="shared" si="6249"/>
        <v>0</v>
      </c>
      <c r="AL3195" s="43">
        <f t="shared" si="6188"/>
        <v>3187.1999999999998</v>
      </c>
      <c r="AM3195" s="43">
        <f t="shared" si="6189"/>
        <v>0</v>
      </c>
      <c r="AN3195" s="2"/>
      <c r="AO3195" s="1"/>
      <c r="AP3195" s="1"/>
      <c r="AQ3195" s="1"/>
      <c r="AR3195" s="1"/>
      <c r="AS3195" s="1"/>
    </row>
    <row r="3196" ht="31.5">
      <c r="B3196" s="41" t="s">
        <v>855</v>
      </c>
      <c r="C3196" s="41" t="s">
        <v>227</v>
      </c>
      <c r="D3196" s="41" t="s">
        <v>227</v>
      </c>
      <c r="E3196" s="26" t="str">
        <f t="shared" si="6222"/>
        <v>0707</v>
      </c>
      <c r="F3196" s="41" t="s">
        <v>823</v>
      </c>
      <c r="G3196" s="41" t="s">
        <v>177</v>
      </c>
      <c r="H3196" s="42" t="s">
        <v>178</v>
      </c>
      <c r="I3196" s="43">
        <f t="shared" si="6224"/>
        <v>3187.1999999999998</v>
      </c>
      <c r="J3196" s="43">
        <f t="shared" si="6225"/>
        <v>3187.1999999999998</v>
      </c>
      <c r="K3196" s="43">
        <f t="shared" si="6226"/>
        <v>3187.1999999999998</v>
      </c>
      <c r="L3196" s="43">
        <f t="shared" si="6227"/>
        <v>0</v>
      </c>
      <c r="M3196" s="43">
        <f t="shared" si="6228"/>
        <v>0</v>
      </c>
      <c r="N3196" s="43">
        <f t="shared" si="6229"/>
        <v>0</v>
      </c>
      <c r="O3196" s="43">
        <f t="shared" si="6230"/>
        <v>0</v>
      </c>
      <c r="P3196" s="43">
        <f t="shared" si="6231"/>
        <v>0</v>
      </c>
      <c r="Q3196" s="43">
        <f t="shared" si="6232"/>
        <v>0</v>
      </c>
      <c r="R3196" s="43">
        <f t="shared" si="6233"/>
        <v>0</v>
      </c>
      <c r="S3196" s="43">
        <f t="shared" si="6234"/>
        <v>0</v>
      </c>
      <c r="T3196" s="43">
        <f t="shared" si="6235"/>
        <v>0</v>
      </c>
      <c r="U3196" s="43">
        <v>0</v>
      </c>
      <c r="V3196" s="43">
        <f t="shared" si="6223"/>
        <v>3187.1999999999998</v>
      </c>
      <c r="W3196" s="43">
        <f t="shared" si="6236"/>
        <v>0</v>
      </c>
      <c r="X3196" s="43">
        <f t="shared" si="6237"/>
        <v>0</v>
      </c>
      <c r="Y3196" s="43">
        <f t="shared" si="6238"/>
        <v>0</v>
      </c>
      <c r="Z3196" s="43">
        <f t="shared" si="6239"/>
        <v>0</v>
      </c>
      <c r="AA3196" s="43">
        <f t="shared" si="6240"/>
        <v>0</v>
      </c>
      <c r="AB3196" s="43">
        <f t="shared" si="6241"/>
        <v>3187.1999999999998</v>
      </c>
      <c r="AC3196" s="44">
        <f t="shared" si="6242"/>
        <v>3187.1999999999998</v>
      </c>
      <c r="AD3196" s="44">
        <f t="shared" si="6243"/>
        <v>3187.1999999999998</v>
      </c>
      <c r="AE3196" s="45">
        <f t="shared" si="6187"/>
        <v>100</v>
      </c>
      <c r="AF3196" s="43">
        <f t="shared" si="6244"/>
        <v>3187.1999999999998</v>
      </c>
      <c r="AG3196" s="43">
        <f t="shared" si="6245"/>
        <v>0</v>
      </c>
      <c r="AH3196" s="43">
        <f t="shared" si="6246"/>
        <v>0</v>
      </c>
      <c r="AI3196" s="43">
        <f t="shared" si="6247"/>
        <v>0</v>
      </c>
      <c r="AJ3196" s="43">
        <f t="shared" si="6248"/>
        <v>0</v>
      </c>
      <c r="AK3196" s="43">
        <f t="shared" si="6249"/>
        <v>0</v>
      </c>
      <c r="AL3196" s="43">
        <f t="shared" si="6188"/>
        <v>3187.1999999999998</v>
      </c>
      <c r="AM3196" s="43">
        <f t="shared" si="6189"/>
        <v>0</v>
      </c>
      <c r="AN3196" s="2"/>
      <c r="AO3196" s="1"/>
      <c r="AP3196" s="1"/>
      <c r="AQ3196" s="1"/>
      <c r="AR3196" s="1"/>
      <c r="AS3196" s="1"/>
    </row>
    <row r="3197" ht="63">
      <c r="B3197" s="41" t="s">
        <v>855</v>
      </c>
      <c r="C3197" s="41" t="s">
        <v>227</v>
      </c>
      <c r="D3197" s="41" t="s">
        <v>227</v>
      </c>
      <c r="E3197" s="26" t="str">
        <f t="shared" si="6222"/>
        <v>0707</v>
      </c>
      <c r="F3197" s="41" t="s">
        <v>823</v>
      </c>
      <c r="G3197" s="41" t="s">
        <v>373</v>
      </c>
      <c r="H3197" s="42" t="s">
        <v>374</v>
      </c>
      <c r="I3197" s="43">
        <v>3187.1999999999998</v>
      </c>
      <c r="J3197" s="43">
        <v>3187.1999999999998</v>
      </c>
      <c r="K3197" s="43">
        <v>3187.1999999999998</v>
      </c>
      <c r="L3197" s="43"/>
      <c r="M3197" s="43"/>
      <c r="N3197" s="43"/>
      <c r="O3197" s="43">
        <v>0</v>
      </c>
      <c r="P3197" s="43">
        <v>0</v>
      </c>
      <c r="Q3197" s="43">
        <v>0</v>
      </c>
      <c r="R3197" s="43">
        <v>0</v>
      </c>
      <c r="S3197" s="43">
        <v>0</v>
      </c>
      <c r="T3197" s="43">
        <v>0</v>
      </c>
      <c r="U3197" s="43">
        <v>0</v>
      </c>
      <c r="V3197" s="43">
        <f t="shared" si="6223"/>
        <v>3187.1999999999998</v>
      </c>
      <c r="W3197" s="43"/>
      <c r="X3197" s="43"/>
      <c r="Y3197" s="43"/>
      <c r="Z3197" s="43"/>
      <c r="AA3197" s="43"/>
      <c r="AB3197" s="43">
        <v>3187.1999999999998</v>
      </c>
      <c r="AC3197" s="44">
        <v>3187.1999999999998</v>
      </c>
      <c r="AD3197" s="44">
        <v>3187.1999999999998</v>
      </c>
      <c r="AE3197" s="45">
        <f t="shared" si="6187"/>
        <v>100</v>
      </c>
      <c r="AF3197" s="43">
        <v>3187.1999999999998</v>
      </c>
      <c r="AG3197" s="43">
        <v>0</v>
      </c>
      <c r="AH3197" s="43">
        <v>0</v>
      </c>
      <c r="AI3197" s="43">
        <v>0</v>
      </c>
      <c r="AJ3197" s="43">
        <v>0</v>
      </c>
      <c r="AK3197" s="43">
        <v>0</v>
      </c>
      <c r="AL3197" s="43">
        <f t="shared" si="6188"/>
        <v>3187.1999999999998</v>
      </c>
      <c r="AM3197" s="43">
        <f t="shared" si="6189"/>
        <v>0</v>
      </c>
      <c r="AN3197" s="19"/>
      <c r="AO3197" s="1"/>
      <c r="AP3197" s="1"/>
      <c r="AQ3197" s="1"/>
      <c r="AR3197" s="1"/>
      <c r="AS3197" s="1"/>
    </row>
    <row r="3198" ht="47.25">
      <c r="B3198" s="41" t="s">
        <v>855</v>
      </c>
      <c r="C3198" s="41" t="s">
        <v>227</v>
      </c>
      <c r="D3198" s="41" t="s">
        <v>227</v>
      </c>
      <c r="E3198" s="26" t="str">
        <f t="shared" si="6222"/>
        <v>0707</v>
      </c>
      <c r="F3198" s="41" t="s">
        <v>328</v>
      </c>
      <c r="G3198" s="41"/>
      <c r="H3198" s="42" t="s">
        <v>329</v>
      </c>
      <c r="I3198" s="43">
        <f t="shared" si="6224"/>
        <v>200</v>
      </c>
      <c r="J3198" s="43">
        <f t="shared" si="6225"/>
        <v>200</v>
      </c>
      <c r="K3198" s="43">
        <f t="shared" si="6226"/>
        <v>200</v>
      </c>
      <c r="L3198" s="43">
        <f t="shared" si="6227"/>
        <v>0</v>
      </c>
      <c r="M3198" s="43">
        <f t="shared" si="6228"/>
        <v>0</v>
      </c>
      <c r="N3198" s="43">
        <f t="shared" si="6229"/>
        <v>0</v>
      </c>
      <c r="O3198" s="43">
        <f t="shared" si="6230"/>
        <v>0</v>
      </c>
      <c r="P3198" s="43">
        <f t="shared" si="6231"/>
        <v>0</v>
      </c>
      <c r="Q3198" s="43">
        <f t="shared" si="6232"/>
        <v>0</v>
      </c>
      <c r="R3198" s="43">
        <f t="shared" si="6233"/>
        <v>0</v>
      </c>
      <c r="S3198" s="43">
        <f t="shared" si="6234"/>
        <v>0</v>
      </c>
      <c r="T3198" s="43">
        <f t="shared" si="6235"/>
        <v>0</v>
      </c>
      <c r="U3198" s="43">
        <v>0</v>
      </c>
      <c r="V3198" s="43">
        <f t="shared" si="6223"/>
        <v>200</v>
      </c>
      <c r="W3198" s="43">
        <f t="shared" si="6236"/>
        <v>0</v>
      </c>
      <c r="X3198" s="43">
        <f t="shared" si="6237"/>
        <v>0</v>
      </c>
      <c r="Y3198" s="43">
        <f t="shared" si="6238"/>
        <v>0</v>
      </c>
      <c r="Z3198" s="43">
        <f t="shared" si="6239"/>
        <v>0</v>
      </c>
      <c r="AA3198" s="43">
        <f t="shared" si="6240"/>
        <v>0</v>
      </c>
      <c r="AB3198" s="43">
        <f t="shared" si="6241"/>
        <v>200</v>
      </c>
      <c r="AC3198" s="44">
        <f t="shared" si="6242"/>
        <v>200</v>
      </c>
      <c r="AD3198" s="44">
        <f t="shared" si="6243"/>
        <v>200</v>
      </c>
      <c r="AE3198" s="45">
        <f t="shared" si="6187"/>
        <v>100</v>
      </c>
      <c r="AF3198" s="43">
        <f t="shared" si="6244"/>
        <v>200</v>
      </c>
      <c r="AG3198" s="43">
        <f t="shared" si="6245"/>
        <v>0</v>
      </c>
      <c r="AH3198" s="43">
        <f t="shared" si="6246"/>
        <v>0</v>
      </c>
      <c r="AI3198" s="43">
        <f t="shared" si="6247"/>
        <v>0</v>
      </c>
      <c r="AJ3198" s="43">
        <f t="shared" si="6248"/>
        <v>0</v>
      </c>
      <c r="AK3198" s="43">
        <f t="shared" si="6249"/>
        <v>0</v>
      </c>
      <c r="AL3198" s="43">
        <f t="shared" si="6188"/>
        <v>200</v>
      </c>
      <c r="AM3198" s="43">
        <f t="shared" si="6189"/>
        <v>0</v>
      </c>
      <c r="AN3198" s="2"/>
      <c r="AO3198" s="1"/>
      <c r="AP3198" s="1"/>
      <c r="AQ3198" s="1"/>
      <c r="AR3198" s="1"/>
      <c r="AS3198" s="1"/>
    </row>
    <row r="3199" ht="31.5">
      <c r="B3199" s="41" t="s">
        <v>855</v>
      </c>
      <c r="C3199" s="41" t="s">
        <v>227</v>
      </c>
      <c r="D3199" s="41" t="s">
        <v>227</v>
      </c>
      <c r="E3199" s="26" t="str">
        <f t="shared" si="6222"/>
        <v>0707</v>
      </c>
      <c r="F3199" s="41" t="s">
        <v>390</v>
      </c>
      <c r="G3199" s="41"/>
      <c r="H3199" s="42" t="s">
        <v>391</v>
      </c>
      <c r="I3199" s="43">
        <f t="shared" si="6224"/>
        <v>200</v>
      </c>
      <c r="J3199" s="43">
        <f t="shared" si="6225"/>
        <v>200</v>
      </c>
      <c r="K3199" s="43">
        <f t="shared" si="6226"/>
        <v>200</v>
      </c>
      <c r="L3199" s="43">
        <f t="shared" si="6227"/>
        <v>0</v>
      </c>
      <c r="M3199" s="43">
        <f t="shared" si="6228"/>
        <v>0</v>
      </c>
      <c r="N3199" s="43">
        <f t="shared" si="6229"/>
        <v>0</v>
      </c>
      <c r="O3199" s="43">
        <f t="shared" si="6230"/>
        <v>0</v>
      </c>
      <c r="P3199" s="43">
        <f t="shared" si="6231"/>
        <v>0</v>
      </c>
      <c r="Q3199" s="43">
        <f t="shared" si="6232"/>
        <v>0</v>
      </c>
      <c r="R3199" s="43">
        <f t="shared" si="6233"/>
        <v>0</v>
      </c>
      <c r="S3199" s="43">
        <f t="shared" si="6234"/>
        <v>0</v>
      </c>
      <c r="T3199" s="43">
        <f t="shared" si="6235"/>
        <v>0</v>
      </c>
      <c r="U3199" s="43">
        <v>0</v>
      </c>
      <c r="V3199" s="43">
        <f t="shared" si="6223"/>
        <v>200</v>
      </c>
      <c r="W3199" s="43">
        <f t="shared" si="6236"/>
        <v>0</v>
      </c>
      <c r="X3199" s="43">
        <f t="shared" si="6237"/>
        <v>0</v>
      </c>
      <c r="Y3199" s="43">
        <f t="shared" si="6238"/>
        <v>0</v>
      </c>
      <c r="Z3199" s="43">
        <f t="shared" si="6239"/>
        <v>0</v>
      </c>
      <c r="AA3199" s="43">
        <f t="shared" si="6240"/>
        <v>0</v>
      </c>
      <c r="AB3199" s="43">
        <f t="shared" si="6241"/>
        <v>200</v>
      </c>
      <c r="AC3199" s="44">
        <f t="shared" si="6242"/>
        <v>200</v>
      </c>
      <c r="AD3199" s="44">
        <f t="shared" si="6243"/>
        <v>200</v>
      </c>
      <c r="AE3199" s="45">
        <f t="shared" si="6187"/>
        <v>100</v>
      </c>
      <c r="AF3199" s="43">
        <f t="shared" si="6244"/>
        <v>200</v>
      </c>
      <c r="AG3199" s="43">
        <f t="shared" si="6245"/>
        <v>0</v>
      </c>
      <c r="AH3199" s="43">
        <f t="shared" si="6246"/>
        <v>0</v>
      </c>
      <c r="AI3199" s="43">
        <f t="shared" si="6247"/>
        <v>0</v>
      </c>
      <c r="AJ3199" s="43">
        <f t="shared" si="6248"/>
        <v>0</v>
      </c>
      <c r="AK3199" s="43">
        <f t="shared" si="6249"/>
        <v>0</v>
      </c>
      <c r="AL3199" s="43">
        <f t="shared" si="6188"/>
        <v>200</v>
      </c>
      <c r="AM3199" s="43">
        <f t="shared" si="6189"/>
        <v>0</v>
      </c>
      <c r="AN3199" s="2"/>
      <c r="AO3199" s="1"/>
      <c r="AP3199" s="1"/>
      <c r="AQ3199" s="1"/>
      <c r="AR3199" s="1"/>
      <c r="AS3199" s="1"/>
    </row>
    <row r="3200" ht="47.25">
      <c r="B3200" s="41" t="s">
        <v>855</v>
      </c>
      <c r="C3200" s="41" t="s">
        <v>227</v>
      </c>
      <c r="D3200" s="41" t="s">
        <v>227</v>
      </c>
      <c r="E3200" s="26" t="str">
        <f t="shared" si="6222"/>
        <v>0707</v>
      </c>
      <c r="F3200" s="41" t="s">
        <v>825</v>
      </c>
      <c r="G3200" s="41"/>
      <c r="H3200" s="42" t="s">
        <v>826</v>
      </c>
      <c r="I3200" s="43">
        <f t="shared" si="6224"/>
        <v>200</v>
      </c>
      <c r="J3200" s="43">
        <f t="shared" si="6225"/>
        <v>200</v>
      </c>
      <c r="K3200" s="43">
        <f t="shared" si="6226"/>
        <v>200</v>
      </c>
      <c r="L3200" s="43">
        <f t="shared" si="6227"/>
        <v>0</v>
      </c>
      <c r="M3200" s="43">
        <f t="shared" si="6228"/>
        <v>0</v>
      </c>
      <c r="N3200" s="43">
        <f t="shared" si="6229"/>
        <v>0</v>
      </c>
      <c r="O3200" s="43">
        <f t="shared" si="6230"/>
        <v>0</v>
      </c>
      <c r="P3200" s="43">
        <f t="shared" si="6231"/>
        <v>0</v>
      </c>
      <c r="Q3200" s="43">
        <f t="shared" si="6232"/>
        <v>0</v>
      </c>
      <c r="R3200" s="43">
        <f t="shared" si="6233"/>
        <v>0</v>
      </c>
      <c r="S3200" s="43">
        <f t="shared" si="6234"/>
        <v>0</v>
      </c>
      <c r="T3200" s="43">
        <f t="shared" si="6235"/>
        <v>0</v>
      </c>
      <c r="U3200" s="43">
        <v>0</v>
      </c>
      <c r="V3200" s="43">
        <f t="shared" si="6223"/>
        <v>200</v>
      </c>
      <c r="W3200" s="43">
        <f t="shared" si="6236"/>
        <v>0</v>
      </c>
      <c r="X3200" s="43">
        <f t="shared" si="6237"/>
        <v>0</v>
      </c>
      <c r="Y3200" s="43">
        <f t="shared" si="6238"/>
        <v>0</v>
      </c>
      <c r="Z3200" s="43">
        <f t="shared" si="6239"/>
        <v>0</v>
      </c>
      <c r="AA3200" s="43">
        <f t="shared" si="6240"/>
        <v>0</v>
      </c>
      <c r="AB3200" s="43">
        <f t="shared" si="6241"/>
        <v>200</v>
      </c>
      <c r="AC3200" s="44">
        <f t="shared" si="6242"/>
        <v>200</v>
      </c>
      <c r="AD3200" s="44">
        <f t="shared" si="6243"/>
        <v>200</v>
      </c>
      <c r="AE3200" s="45">
        <f t="shared" si="6187"/>
        <v>100</v>
      </c>
      <c r="AF3200" s="43">
        <f t="shared" si="6244"/>
        <v>200</v>
      </c>
      <c r="AG3200" s="43">
        <f t="shared" si="6245"/>
        <v>0</v>
      </c>
      <c r="AH3200" s="43">
        <f t="shared" si="6246"/>
        <v>0</v>
      </c>
      <c r="AI3200" s="43">
        <f t="shared" si="6247"/>
        <v>0</v>
      </c>
      <c r="AJ3200" s="43">
        <f t="shared" si="6248"/>
        <v>0</v>
      </c>
      <c r="AK3200" s="43">
        <f t="shared" si="6249"/>
        <v>0</v>
      </c>
      <c r="AL3200" s="43">
        <f t="shared" si="6188"/>
        <v>200</v>
      </c>
      <c r="AM3200" s="43">
        <f t="shared" si="6189"/>
        <v>0</v>
      </c>
      <c r="AN3200" s="2"/>
      <c r="AR3200" s="1"/>
      <c r="AS3200" s="1"/>
    </row>
    <row r="3201" ht="31.5">
      <c r="B3201" s="41" t="s">
        <v>855</v>
      </c>
      <c r="C3201" s="41" t="s">
        <v>227</v>
      </c>
      <c r="D3201" s="41" t="s">
        <v>227</v>
      </c>
      <c r="E3201" s="26" t="str">
        <f t="shared" si="6222"/>
        <v>0707</v>
      </c>
      <c r="F3201" s="41" t="s">
        <v>827</v>
      </c>
      <c r="G3201" s="41"/>
      <c r="H3201" s="42" t="s">
        <v>828</v>
      </c>
      <c r="I3201" s="43">
        <f t="shared" si="6224"/>
        <v>200</v>
      </c>
      <c r="J3201" s="43">
        <f t="shared" si="6225"/>
        <v>200</v>
      </c>
      <c r="K3201" s="43">
        <f t="shared" si="6226"/>
        <v>200</v>
      </c>
      <c r="L3201" s="43">
        <f t="shared" si="6227"/>
        <v>0</v>
      </c>
      <c r="M3201" s="43">
        <f t="shared" si="6228"/>
        <v>0</v>
      </c>
      <c r="N3201" s="43">
        <f t="shared" si="6229"/>
        <v>0</v>
      </c>
      <c r="O3201" s="43">
        <f t="shared" si="6230"/>
        <v>0</v>
      </c>
      <c r="P3201" s="43">
        <f t="shared" si="6231"/>
        <v>0</v>
      </c>
      <c r="Q3201" s="43">
        <f t="shared" si="6232"/>
        <v>0</v>
      </c>
      <c r="R3201" s="43">
        <f t="shared" si="6233"/>
        <v>0</v>
      </c>
      <c r="S3201" s="43">
        <f t="shared" si="6234"/>
        <v>0</v>
      </c>
      <c r="T3201" s="43">
        <f t="shared" si="6235"/>
        <v>0</v>
      </c>
      <c r="U3201" s="43">
        <v>0</v>
      </c>
      <c r="V3201" s="43">
        <f t="shared" si="6223"/>
        <v>200</v>
      </c>
      <c r="W3201" s="43">
        <f t="shared" si="6236"/>
        <v>0</v>
      </c>
      <c r="X3201" s="43">
        <f t="shared" si="6237"/>
        <v>0</v>
      </c>
      <c r="Y3201" s="43">
        <f t="shared" si="6238"/>
        <v>0</v>
      </c>
      <c r="Z3201" s="43">
        <f t="shared" si="6239"/>
        <v>0</v>
      </c>
      <c r="AA3201" s="43">
        <f t="shared" si="6240"/>
        <v>0</v>
      </c>
      <c r="AB3201" s="43">
        <f t="shared" si="6241"/>
        <v>200</v>
      </c>
      <c r="AC3201" s="44">
        <f t="shared" si="6242"/>
        <v>200</v>
      </c>
      <c r="AD3201" s="44">
        <f t="shared" si="6243"/>
        <v>200</v>
      </c>
      <c r="AE3201" s="45">
        <f t="shared" si="6187"/>
        <v>100</v>
      </c>
      <c r="AF3201" s="43">
        <f t="shared" si="6244"/>
        <v>200</v>
      </c>
      <c r="AG3201" s="43">
        <f t="shared" si="6245"/>
        <v>0</v>
      </c>
      <c r="AH3201" s="43">
        <f t="shared" si="6246"/>
        <v>0</v>
      </c>
      <c r="AI3201" s="43">
        <f t="shared" si="6247"/>
        <v>0</v>
      </c>
      <c r="AJ3201" s="43">
        <f t="shared" si="6248"/>
        <v>0</v>
      </c>
      <c r="AK3201" s="43">
        <f t="shared" si="6249"/>
        <v>0</v>
      </c>
      <c r="AL3201" s="43">
        <f t="shared" si="6188"/>
        <v>200</v>
      </c>
      <c r="AM3201" s="43">
        <f t="shared" si="6189"/>
        <v>0</v>
      </c>
      <c r="AN3201" s="2"/>
      <c r="AO3201" s="1"/>
      <c r="AP3201" s="1"/>
      <c r="AQ3201" s="1"/>
      <c r="AR3201" s="1"/>
      <c r="AS3201" s="1"/>
    </row>
    <row r="3202" ht="31.5">
      <c r="B3202" s="41" t="s">
        <v>855</v>
      </c>
      <c r="C3202" s="41" t="s">
        <v>227</v>
      </c>
      <c r="D3202" s="41" t="s">
        <v>227</v>
      </c>
      <c r="E3202" s="26" t="str">
        <f t="shared" si="6222"/>
        <v>0707</v>
      </c>
      <c r="F3202" s="41" t="s">
        <v>827</v>
      </c>
      <c r="G3202" s="41" t="s">
        <v>53</v>
      </c>
      <c r="H3202" s="42" t="s">
        <v>54</v>
      </c>
      <c r="I3202" s="43">
        <f t="shared" si="6224"/>
        <v>200</v>
      </c>
      <c r="J3202" s="43">
        <f t="shared" si="6225"/>
        <v>200</v>
      </c>
      <c r="K3202" s="43">
        <f t="shared" si="6226"/>
        <v>200</v>
      </c>
      <c r="L3202" s="43">
        <f t="shared" si="6227"/>
        <v>0</v>
      </c>
      <c r="M3202" s="43">
        <f t="shared" si="6228"/>
        <v>0</v>
      </c>
      <c r="N3202" s="43">
        <f t="shared" si="6229"/>
        <v>0</v>
      </c>
      <c r="O3202" s="43">
        <f t="shared" si="6230"/>
        <v>0</v>
      </c>
      <c r="P3202" s="43">
        <f t="shared" si="6231"/>
        <v>0</v>
      </c>
      <c r="Q3202" s="43">
        <f t="shared" si="6232"/>
        <v>0</v>
      </c>
      <c r="R3202" s="43">
        <f t="shared" si="6233"/>
        <v>0</v>
      </c>
      <c r="S3202" s="43">
        <f t="shared" si="6234"/>
        <v>0</v>
      </c>
      <c r="T3202" s="43">
        <f t="shared" si="6235"/>
        <v>0</v>
      </c>
      <c r="U3202" s="43">
        <v>0</v>
      </c>
      <c r="V3202" s="43">
        <f t="shared" si="6223"/>
        <v>200</v>
      </c>
      <c r="W3202" s="43">
        <f t="shared" si="6236"/>
        <v>0</v>
      </c>
      <c r="X3202" s="43">
        <f t="shared" si="6237"/>
        <v>0</v>
      </c>
      <c r="Y3202" s="43">
        <f t="shared" si="6238"/>
        <v>0</v>
      </c>
      <c r="Z3202" s="43">
        <f t="shared" si="6239"/>
        <v>0</v>
      </c>
      <c r="AA3202" s="43">
        <f t="shared" si="6240"/>
        <v>0</v>
      </c>
      <c r="AB3202" s="43">
        <f t="shared" si="6241"/>
        <v>200</v>
      </c>
      <c r="AC3202" s="44">
        <f t="shared" si="6242"/>
        <v>200</v>
      </c>
      <c r="AD3202" s="44">
        <f t="shared" si="6243"/>
        <v>200</v>
      </c>
      <c r="AE3202" s="45">
        <f t="shared" si="6187"/>
        <v>100</v>
      </c>
      <c r="AF3202" s="43">
        <f t="shared" si="6244"/>
        <v>200</v>
      </c>
      <c r="AG3202" s="43">
        <f t="shared" si="6245"/>
        <v>0</v>
      </c>
      <c r="AH3202" s="43">
        <f t="shared" si="6246"/>
        <v>0</v>
      </c>
      <c r="AI3202" s="43">
        <f t="shared" si="6247"/>
        <v>0</v>
      </c>
      <c r="AJ3202" s="43">
        <f t="shared" si="6248"/>
        <v>0</v>
      </c>
      <c r="AK3202" s="43">
        <f t="shared" si="6249"/>
        <v>0</v>
      </c>
      <c r="AL3202" s="43">
        <f t="shared" si="6188"/>
        <v>200</v>
      </c>
      <c r="AM3202" s="43">
        <f t="shared" si="6189"/>
        <v>0</v>
      </c>
      <c r="AN3202" s="2"/>
      <c r="AO3202" s="1"/>
      <c r="AP3202" s="1"/>
      <c r="AQ3202" s="1"/>
      <c r="AR3202" s="1"/>
      <c r="AS3202" s="1"/>
    </row>
    <row r="3203" ht="31.5">
      <c r="B3203" s="41" t="s">
        <v>855</v>
      </c>
      <c r="C3203" s="41" t="s">
        <v>227</v>
      </c>
      <c r="D3203" s="41" t="s">
        <v>227</v>
      </c>
      <c r="E3203" s="26" t="str">
        <f t="shared" si="6222"/>
        <v>0707</v>
      </c>
      <c r="F3203" s="41" t="s">
        <v>827</v>
      </c>
      <c r="G3203" s="41" t="s">
        <v>55</v>
      </c>
      <c r="H3203" s="42" t="s">
        <v>56</v>
      </c>
      <c r="I3203" s="43">
        <v>200</v>
      </c>
      <c r="J3203" s="43">
        <v>200</v>
      </c>
      <c r="K3203" s="43">
        <v>200</v>
      </c>
      <c r="L3203" s="43"/>
      <c r="M3203" s="43"/>
      <c r="N3203" s="43"/>
      <c r="O3203" s="43">
        <v>0</v>
      </c>
      <c r="P3203" s="43">
        <v>0</v>
      </c>
      <c r="Q3203" s="43">
        <v>0</v>
      </c>
      <c r="R3203" s="43">
        <v>0</v>
      </c>
      <c r="S3203" s="43">
        <v>0</v>
      </c>
      <c r="T3203" s="43">
        <v>0</v>
      </c>
      <c r="U3203" s="43">
        <v>0</v>
      </c>
      <c r="V3203" s="43">
        <f t="shared" si="6223"/>
        <v>200</v>
      </c>
      <c r="W3203" s="43"/>
      <c r="X3203" s="43"/>
      <c r="Y3203" s="43"/>
      <c r="Z3203" s="43"/>
      <c r="AA3203" s="43"/>
      <c r="AB3203" s="43">
        <v>200</v>
      </c>
      <c r="AC3203" s="44">
        <v>200</v>
      </c>
      <c r="AD3203" s="44">
        <v>200</v>
      </c>
      <c r="AE3203" s="45">
        <f t="shared" si="6187"/>
        <v>100</v>
      </c>
      <c r="AF3203" s="43">
        <v>200</v>
      </c>
      <c r="AG3203" s="43">
        <v>0</v>
      </c>
      <c r="AH3203" s="43">
        <v>0</v>
      </c>
      <c r="AI3203" s="43">
        <v>0</v>
      </c>
      <c r="AJ3203" s="43">
        <v>0</v>
      </c>
      <c r="AK3203" s="43">
        <v>0</v>
      </c>
      <c r="AL3203" s="43">
        <f t="shared" si="6188"/>
        <v>200</v>
      </c>
      <c r="AM3203" s="43">
        <f t="shared" si="6189"/>
        <v>0</v>
      </c>
      <c r="AN3203" s="19"/>
      <c r="AO3203" s="1"/>
      <c r="AP3203" s="1"/>
      <c r="AQ3203" s="1"/>
      <c r="AR3203" s="1"/>
      <c r="AS3203" s="1"/>
    </row>
    <row r="3204" s="24" customFormat="1">
      <c r="B3204" s="25" t="s">
        <v>855</v>
      </c>
      <c r="C3204" s="25" t="s">
        <v>395</v>
      </c>
      <c r="D3204" s="25"/>
      <c r="E3204" s="32" t="str">
        <f t="shared" si="6222"/>
        <v>08</v>
      </c>
      <c r="F3204" s="25"/>
      <c r="G3204" s="25"/>
      <c r="H3204" s="27" t="s">
        <v>396</v>
      </c>
      <c r="I3204" s="28">
        <f t="shared" si="6224"/>
        <v>838.5</v>
      </c>
      <c r="J3204" s="28">
        <f t="shared" si="6225"/>
        <v>838.5</v>
      </c>
      <c r="K3204" s="28">
        <f t="shared" si="6226"/>
        <v>1538.5</v>
      </c>
      <c r="L3204" s="28">
        <f t="shared" si="6227"/>
        <v>0</v>
      </c>
      <c r="M3204" s="28">
        <f t="shared" si="6228"/>
        <v>0</v>
      </c>
      <c r="N3204" s="28">
        <f t="shared" si="6229"/>
        <v>0</v>
      </c>
      <c r="O3204" s="28">
        <f t="shared" si="6230"/>
        <v>0</v>
      </c>
      <c r="P3204" s="28">
        <f t="shared" si="6231"/>
        <v>0</v>
      </c>
      <c r="Q3204" s="28">
        <f t="shared" si="6232"/>
        <v>0</v>
      </c>
      <c r="R3204" s="28">
        <f t="shared" si="6233"/>
        <v>0</v>
      </c>
      <c r="S3204" s="28">
        <f t="shared" si="6234"/>
        <v>0</v>
      </c>
      <c r="T3204" s="28">
        <f t="shared" si="6235"/>
        <v>0</v>
      </c>
      <c r="U3204" s="28">
        <v>0</v>
      </c>
      <c r="V3204" s="28">
        <f t="shared" si="6223"/>
        <v>838.5</v>
      </c>
      <c r="W3204" s="28">
        <f t="shared" si="6236"/>
        <v>0</v>
      </c>
      <c r="X3204" s="28">
        <f t="shared" si="6237"/>
        <v>0</v>
      </c>
      <c r="Y3204" s="28">
        <f t="shared" si="6238"/>
        <v>0</v>
      </c>
      <c r="Z3204" s="28">
        <f t="shared" si="6239"/>
        <v>0</v>
      </c>
      <c r="AA3204" s="28">
        <f t="shared" si="6240"/>
        <v>0</v>
      </c>
      <c r="AB3204" s="28">
        <f t="shared" si="6241"/>
        <v>2207.6500000000001</v>
      </c>
      <c r="AC3204" s="29">
        <f t="shared" si="6242"/>
        <v>3647.0900000000001</v>
      </c>
      <c r="AD3204" s="29">
        <f t="shared" si="6243"/>
        <v>3640.7399999999998</v>
      </c>
      <c r="AE3204" s="30">
        <f t="shared" si="6187"/>
        <v>99.825888585145961</v>
      </c>
      <c r="AF3204" s="28">
        <f t="shared" si="6244"/>
        <v>3647.5900000000001</v>
      </c>
      <c r="AG3204" s="28">
        <f t="shared" si="6245"/>
        <v>0</v>
      </c>
      <c r="AH3204" s="28">
        <f t="shared" si="6246"/>
        <v>0</v>
      </c>
      <c r="AI3204" s="28">
        <f t="shared" si="6247"/>
        <v>0</v>
      </c>
      <c r="AJ3204" s="28">
        <f t="shared" si="6248"/>
        <v>0</v>
      </c>
      <c r="AK3204" s="28">
        <f t="shared" si="6249"/>
        <v>0</v>
      </c>
      <c r="AL3204" s="28">
        <f t="shared" si="6188"/>
        <v>3647.5900000000001</v>
      </c>
      <c r="AM3204" s="28">
        <f t="shared" si="6189"/>
        <v>-2809.0900000000001</v>
      </c>
      <c r="AN3204" s="2"/>
      <c r="AO3204" s="24"/>
      <c r="AP3204" s="24"/>
      <c r="AQ3204" s="24"/>
      <c r="AR3204" s="24"/>
      <c r="AS3204" s="24"/>
    </row>
    <row r="3205" s="33" customFormat="1">
      <c r="B3205" s="34" t="s">
        <v>855</v>
      </c>
      <c r="C3205" s="34" t="s">
        <v>395</v>
      </c>
      <c r="D3205" s="34" t="s">
        <v>41</v>
      </c>
      <c r="E3205" s="35" t="str">
        <f t="shared" si="6222"/>
        <v>0801</v>
      </c>
      <c r="F3205" s="34"/>
      <c r="G3205" s="34"/>
      <c r="H3205" s="36" t="s">
        <v>397</v>
      </c>
      <c r="I3205" s="37">
        <f>I3206+I3212</f>
        <v>838.5</v>
      </c>
      <c r="J3205" s="37">
        <f>J3206+J3212</f>
        <v>838.5</v>
      </c>
      <c r="K3205" s="37">
        <f>K3206+K3212</f>
        <v>1538.5</v>
      </c>
      <c r="L3205" s="37">
        <f>L3206+L3212</f>
        <v>0</v>
      </c>
      <c r="M3205" s="37">
        <f>M3206+M3212</f>
        <v>0</v>
      </c>
      <c r="N3205" s="37">
        <f>N3206+N3212</f>
        <v>0</v>
      </c>
      <c r="O3205" s="37">
        <f>O3206+O3212</f>
        <v>0</v>
      </c>
      <c r="P3205" s="37">
        <f>P3206+P3212</f>
        <v>0</v>
      </c>
      <c r="Q3205" s="37">
        <f>Q3206+Q3212</f>
        <v>0</v>
      </c>
      <c r="R3205" s="37">
        <f>R3206+R3212</f>
        <v>0</v>
      </c>
      <c r="S3205" s="37">
        <f>S3206+S3212</f>
        <v>0</v>
      </c>
      <c r="T3205" s="37">
        <f>T3206+T3212</f>
        <v>0</v>
      </c>
      <c r="U3205" s="37">
        <v>0</v>
      </c>
      <c r="V3205" s="37">
        <f t="shared" si="6223"/>
        <v>838.5</v>
      </c>
      <c r="W3205" s="37">
        <f>W3206+W3212</f>
        <v>0</v>
      </c>
      <c r="X3205" s="37">
        <f>X3206+X3212</f>
        <v>0</v>
      </c>
      <c r="Y3205" s="37">
        <f>Y3206+Y3212</f>
        <v>0</v>
      </c>
      <c r="Z3205" s="37">
        <f>Z3206+Z3212</f>
        <v>0</v>
      </c>
      <c r="AA3205" s="37">
        <f>AA3206+AA3212</f>
        <v>0</v>
      </c>
      <c r="AB3205" s="37">
        <f>AB3206+AB3212</f>
        <v>2207.6500000000001</v>
      </c>
      <c r="AC3205" s="38">
        <f>AC3206+AC3212</f>
        <v>3647.0900000000001</v>
      </c>
      <c r="AD3205" s="38">
        <f>AD3206+AD3212</f>
        <v>3640.7399999999998</v>
      </c>
      <c r="AE3205" s="39">
        <f t="shared" si="6187"/>
        <v>99.825888585145961</v>
      </c>
      <c r="AF3205" s="37">
        <f>AF3206+AF3212</f>
        <v>3647.5900000000001</v>
      </c>
      <c r="AG3205" s="37">
        <f>AG3206+AG3212</f>
        <v>0</v>
      </c>
      <c r="AH3205" s="37">
        <f>AH3206+AH3212</f>
        <v>0</v>
      </c>
      <c r="AI3205" s="37">
        <f>AI3206+AI3212</f>
        <v>0</v>
      </c>
      <c r="AJ3205" s="37">
        <f>AJ3206+AJ3212</f>
        <v>0</v>
      </c>
      <c r="AK3205" s="37">
        <f>AK3206+AK3212</f>
        <v>0</v>
      </c>
      <c r="AL3205" s="37">
        <f t="shared" si="6188"/>
        <v>3647.5900000000001</v>
      </c>
      <c r="AM3205" s="37">
        <f t="shared" si="6189"/>
        <v>-2809.0900000000001</v>
      </c>
      <c r="AN3205" s="40"/>
      <c r="AO3205" s="33"/>
      <c r="AP3205" s="33"/>
      <c r="AQ3205" s="33"/>
      <c r="AR3205" s="33"/>
      <c r="AS3205" s="33"/>
    </row>
    <row r="3206">
      <c r="B3206" s="41" t="s">
        <v>855</v>
      </c>
      <c r="C3206" s="41" t="s">
        <v>395</v>
      </c>
      <c r="D3206" s="41" t="s">
        <v>41</v>
      </c>
      <c r="E3206" s="26" t="str">
        <f t="shared" si="6222"/>
        <v>0801</v>
      </c>
      <c r="F3206" s="41" t="s">
        <v>297</v>
      </c>
      <c r="G3206" s="41"/>
      <c r="H3206" s="42" t="s">
        <v>298</v>
      </c>
      <c r="I3206" s="43">
        <f t="shared" ref="I3206:I3224" si="6250">I3207</f>
        <v>838.5</v>
      </c>
      <c r="J3206" s="43">
        <f t="shared" ref="J3206:J3224" si="6251">J3207</f>
        <v>838.5</v>
      </c>
      <c r="K3206" s="43">
        <f t="shared" ref="K3206:K3224" si="6252">K3207</f>
        <v>1538.5</v>
      </c>
      <c r="L3206" s="43">
        <f t="shared" ref="L3206:L3224" si="6253">L3207</f>
        <v>0</v>
      </c>
      <c r="M3206" s="43">
        <f t="shared" ref="M3206:M3224" si="6254">M3207</f>
        <v>0</v>
      </c>
      <c r="N3206" s="43">
        <f t="shared" ref="N3206:N3224" si="6255">N3207</f>
        <v>0</v>
      </c>
      <c r="O3206" s="43">
        <f t="shared" ref="O3206:O3212" si="6256">O3207</f>
        <v>0</v>
      </c>
      <c r="P3206" s="43">
        <f t="shared" ref="P3206:P3212" si="6257">P3207</f>
        <v>0</v>
      </c>
      <c r="Q3206" s="43">
        <f t="shared" ref="Q3206:Q3212" si="6258">Q3207</f>
        <v>0</v>
      </c>
      <c r="R3206" s="43">
        <f t="shared" ref="R3206:R3212" si="6259">R3207</f>
        <v>0</v>
      </c>
      <c r="S3206" s="43">
        <f t="shared" ref="S3206:S3212" si="6260">S3207</f>
        <v>0</v>
      </c>
      <c r="T3206" s="43">
        <f t="shared" ref="T3206:T3212" si="6261">T3207</f>
        <v>0</v>
      </c>
      <c r="U3206" s="43">
        <v>0</v>
      </c>
      <c r="V3206" s="43">
        <f t="shared" si="6223"/>
        <v>838.5</v>
      </c>
      <c r="W3206" s="43">
        <f t="shared" ref="W3206:W3224" si="6262">W3207</f>
        <v>0</v>
      </c>
      <c r="X3206" s="43">
        <f t="shared" ref="X3206:X3224" si="6263">X3207</f>
        <v>0</v>
      </c>
      <c r="Y3206" s="43">
        <f t="shared" ref="Y3206:Y3224" si="6264">Y3207</f>
        <v>0</v>
      </c>
      <c r="Z3206" s="43">
        <f t="shared" ref="Z3206:Z3224" si="6265">Z3207</f>
        <v>0</v>
      </c>
      <c r="AA3206" s="43">
        <f t="shared" ref="AA3206:AA3224" si="6266">AA3207</f>
        <v>0</v>
      </c>
      <c r="AB3206" s="43">
        <f t="shared" ref="AB3206:AB3212" si="6267">AB3207</f>
        <v>838.5</v>
      </c>
      <c r="AC3206" s="44">
        <f t="shared" ref="AC3206:AC3212" si="6268">AC3207</f>
        <v>838.5</v>
      </c>
      <c r="AD3206" s="44">
        <f t="shared" ref="AD3206:AD3212" si="6269">AD3207</f>
        <v>838.5</v>
      </c>
      <c r="AE3206" s="45">
        <f t="shared" si="6187"/>
        <v>100</v>
      </c>
      <c r="AF3206" s="43">
        <f t="shared" ref="AF3206:AF3212" si="6270">AF3207</f>
        <v>838.5</v>
      </c>
      <c r="AG3206" s="43">
        <f t="shared" ref="AG3206:AG3212" si="6271">AG3207</f>
        <v>0</v>
      </c>
      <c r="AH3206" s="43">
        <f t="shared" ref="AH3206:AH3212" si="6272">AH3207</f>
        <v>0</v>
      </c>
      <c r="AI3206" s="43">
        <f t="shared" ref="AI3206:AI3212" si="6273">AI3207</f>
        <v>0</v>
      </c>
      <c r="AJ3206" s="43">
        <f t="shared" ref="AJ3206:AJ3212" si="6274">AJ3207</f>
        <v>0</v>
      </c>
      <c r="AK3206" s="43">
        <f t="shared" ref="AK3206:AK3212" si="6275">AK3207</f>
        <v>0</v>
      </c>
      <c r="AL3206" s="43">
        <f t="shared" si="6188"/>
        <v>838.5</v>
      </c>
      <c r="AM3206" s="43">
        <f t="shared" si="6189"/>
        <v>0</v>
      </c>
      <c r="AN3206" s="2"/>
      <c r="AO3206" s="1"/>
      <c r="AP3206" s="1"/>
      <c r="AQ3206" s="1"/>
      <c r="AR3206" s="1"/>
      <c r="AS3206" s="1"/>
    </row>
    <row r="3207" ht="31.5">
      <c r="B3207" s="41" t="s">
        <v>855</v>
      </c>
      <c r="C3207" s="41" t="s">
        <v>395</v>
      </c>
      <c r="D3207" s="41" t="s">
        <v>41</v>
      </c>
      <c r="E3207" s="26" t="str">
        <f t="shared" si="6222"/>
        <v>0801</v>
      </c>
      <c r="F3207" s="41" t="s">
        <v>400</v>
      </c>
      <c r="G3207" s="41"/>
      <c r="H3207" s="42" t="s">
        <v>401</v>
      </c>
      <c r="I3207" s="43">
        <f t="shared" si="6250"/>
        <v>838.5</v>
      </c>
      <c r="J3207" s="43">
        <f t="shared" si="6251"/>
        <v>838.5</v>
      </c>
      <c r="K3207" s="43">
        <f t="shared" si="6252"/>
        <v>1538.5</v>
      </c>
      <c r="L3207" s="43">
        <f t="shared" si="6253"/>
        <v>0</v>
      </c>
      <c r="M3207" s="43">
        <f t="shared" si="6254"/>
        <v>0</v>
      </c>
      <c r="N3207" s="43">
        <f t="shared" si="6255"/>
        <v>0</v>
      </c>
      <c r="O3207" s="43">
        <f t="shared" si="6256"/>
        <v>0</v>
      </c>
      <c r="P3207" s="43">
        <f t="shared" si="6257"/>
        <v>0</v>
      </c>
      <c r="Q3207" s="43">
        <f t="shared" si="6258"/>
        <v>0</v>
      </c>
      <c r="R3207" s="43">
        <f t="shared" si="6259"/>
        <v>0</v>
      </c>
      <c r="S3207" s="43">
        <f t="shared" si="6260"/>
        <v>0</v>
      </c>
      <c r="T3207" s="43">
        <f t="shared" si="6261"/>
        <v>0</v>
      </c>
      <c r="U3207" s="43">
        <v>0</v>
      </c>
      <c r="V3207" s="43">
        <f t="shared" si="6223"/>
        <v>838.5</v>
      </c>
      <c r="W3207" s="43">
        <f t="shared" si="6262"/>
        <v>0</v>
      </c>
      <c r="X3207" s="43">
        <f t="shared" si="6263"/>
        <v>0</v>
      </c>
      <c r="Y3207" s="43">
        <f t="shared" si="6264"/>
        <v>0</v>
      </c>
      <c r="Z3207" s="43">
        <f t="shared" si="6265"/>
        <v>0</v>
      </c>
      <c r="AA3207" s="43">
        <f t="shared" si="6266"/>
        <v>0</v>
      </c>
      <c r="AB3207" s="43">
        <f t="shared" si="6267"/>
        <v>838.5</v>
      </c>
      <c r="AC3207" s="44">
        <f t="shared" si="6268"/>
        <v>838.5</v>
      </c>
      <c r="AD3207" s="44">
        <f t="shared" si="6269"/>
        <v>838.5</v>
      </c>
      <c r="AE3207" s="45">
        <f t="shared" si="6187"/>
        <v>100</v>
      </c>
      <c r="AF3207" s="43">
        <f t="shared" si="6270"/>
        <v>838.5</v>
      </c>
      <c r="AG3207" s="43">
        <f t="shared" si="6271"/>
        <v>0</v>
      </c>
      <c r="AH3207" s="43">
        <f t="shared" si="6272"/>
        <v>0</v>
      </c>
      <c r="AI3207" s="43">
        <f t="shared" si="6273"/>
        <v>0</v>
      </c>
      <c r="AJ3207" s="43">
        <f t="shared" si="6274"/>
        <v>0</v>
      </c>
      <c r="AK3207" s="43">
        <f t="shared" si="6275"/>
        <v>0</v>
      </c>
      <c r="AL3207" s="43">
        <f t="shared" si="6188"/>
        <v>838.5</v>
      </c>
      <c r="AM3207" s="43">
        <f t="shared" si="6189"/>
        <v>0</v>
      </c>
      <c r="AN3207" s="2"/>
      <c r="AO3207" s="1"/>
      <c r="AP3207" s="1"/>
      <c r="AQ3207" s="1"/>
      <c r="AR3207" s="1"/>
      <c r="AS3207" s="1"/>
    </row>
    <row r="3208" ht="31.5">
      <c r="B3208" s="41" t="s">
        <v>855</v>
      </c>
      <c r="C3208" s="41" t="s">
        <v>395</v>
      </c>
      <c r="D3208" s="41" t="s">
        <v>41</v>
      </c>
      <c r="E3208" s="26" t="str">
        <f t="shared" si="6222"/>
        <v>0801</v>
      </c>
      <c r="F3208" s="41" t="s">
        <v>402</v>
      </c>
      <c r="G3208" s="41"/>
      <c r="H3208" s="42" t="s">
        <v>403</v>
      </c>
      <c r="I3208" s="43">
        <f t="shared" si="6250"/>
        <v>838.5</v>
      </c>
      <c r="J3208" s="43">
        <f t="shared" si="6251"/>
        <v>838.5</v>
      </c>
      <c r="K3208" s="43">
        <f t="shared" si="6252"/>
        <v>1538.5</v>
      </c>
      <c r="L3208" s="43">
        <f t="shared" si="6253"/>
        <v>0</v>
      </c>
      <c r="M3208" s="43">
        <f t="shared" si="6254"/>
        <v>0</v>
      </c>
      <c r="N3208" s="43">
        <f t="shared" si="6255"/>
        <v>0</v>
      </c>
      <c r="O3208" s="43">
        <f t="shared" si="6256"/>
        <v>0</v>
      </c>
      <c r="P3208" s="43">
        <f t="shared" si="6257"/>
        <v>0</v>
      </c>
      <c r="Q3208" s="43">
        <f t="shared" si="6258"/>
        <v>0</v>
      </c>
      <c r="R3208" s="43">
        <f t="shared" si="6259"/>
        <v>0</v>
      </c>
      <c r="S3208" s="43">
        <f t="shared" si="6260"/>
        <v>0</v>
      </c>
      <c r="T3208" s="43">
        <f t="shared" si="6261"/>
        <v>0</v>
      </c>
      <c r="U3208" s="43">
        <v>0</v>
      </c>
      <c r="V3208" s="43">
        <f t="shared" si="6223"/>
        <v>838.5</v>
      </c>
      <c r="W3208" s="43">
        <f t="shared" si="6262"/>
        <v>0</v>
      </c>
      <c r="X3208" s="43">
        <f t="shared" si="6263"/>
        <v>0</v>
      </c>
      <c r="Y3208" s="43">
        <f t="shared" si="6264"/>
        <v>0</v>
      </c>
      <c r="Z3208" s="43">
        <f t="shared" si="6265"/>
        <v>0</v>
      </c>
      <c r="AA3208" s="43">
        <f t="shared" si="6266"/>
        <v>0</v>
      </c>
      <c r="AB3208" s="43">
        <f t="shared" si="6267"/>
        <v>838.5</v>
      </c>
      <c r="AC3208" s="44">
        <f t="shared" si="6268"/>
        <v>838.5</v>
      </c>
      <c r="AD3208" s="44">
        <f t="shared" si="6269"/>
        <v>838.5</v>
      </c>
      <c r="AE3208" s="45">
        <f t="shared" si="6187"/>
        <v>100</v>
      </c>
      <c r="AF3208" s="43">
        <f t="shared" si="6270"/>
        <v>838.5</v>
      </c>
      <c r="AG3208" s="43">
        <f t="shared" si="6271"/>
        <v>0</v>
      </c>
      <c r="AH3208" s="43">
        <f t="shared" si="6272"/>
        <v>0</v>
      </c>
      <c r="AI3208" s="43">
        <f t="shared" si="6273"/>
        <v>0</v>
      </c>
      <c r="AJ3208" s="43">
        <f t="shared" si="6274"/>
        <v>0</v>
      </c>
      <c r="AK3208" s="43">
        <f t="shared" si="6275"/>
        <v>0</v>
      </c>
      <c r="AL3208" s="43">
        <f t="shared" si="6188"/>
        <v>838.5</v>
      </c>
      <c r="AM3208" s="43">
        <f t="shared" si="6189"/>
        <v>0</v>
      </c>
      <c r="AN3208" s="2"/>
      <c r="AR3208" s="1"/>
      <c r="AS3208" s="1"/>
    </row>
    <row r="3209" ht="47.25">
      <c r="B3209" s="41" t="s">
        <v>855</v>
      </c>
      <c r="C3209" s="41" t="s">
        <v>395</v>
      </c>
      <c r="D3209" s="41" t="s">
        <v>41</v>
      </c>
      <c r="E3209" s="26" t="str">
        <f t="shared" si="6222"/>
        <v>0801</v>
      </c>
      <c r="F3209" s="41" t="s">
        <v>405</v>
      </c>
      <c r="G3209" s="41"/>
      <c r="H3209" s="42" t="s">
        <v>406</v>
      </c>
      <c r="I3209" s="43">
        <f t="shared" si="6250"/>
        <v>838.5</v>
      </c>
      <c r="J3209" s="43">
        <f t="shared" si="6251"/>
        <v>838.5</v>
      </c>
      <c r="K3209" s="43">
        <f t="shared" si="6252"/>
        <v>1538.5</v>
      </c>
      <c r="L3209" s="43">
        <f t="shared" si="6253"/>
        <v>0</v>
      </c>
      <c r="M3209" s="43">
        <f t="shared" si="6254"/>
        <v>0</v>
      </c>
      <c r="N3209" s="43">
        <f t="shared" si="6255"/>
        <v>0</v>
      </c>
      <c r="O3209" s="43">
        <f t="shared" si="6256"/>
        <v>0</v>
      </c>
      <c r="P3209" s="43">
        <f t="shared" si="6257"/>
        <v>0</v>
      </c>
      <c r="Q3209" s="43">
        <f t="shared" si="6258"/>
        <v>0</v>
      </c>
      <c r="R3209" s="43">
        <f t="shared" si="6259"/>
        <v>0</v>
      </c>
      <c r="S3209" s="43">
        <f t="shared" si="6260"/>
        <v>0</v>
      </c>
      <c r="T3209" s="43">
        <f t="shared" si="6261"/>
        <v>0</v>
      </c>
      <c r="U3209" s="43">
        <v>0</v>
      </c>
      <c r="V3209" s="43">
        <f t="shared" si="6223"/>
        <v>838.5</v>
      </c>
      <c r="W3209" s="43">
        <f t="shared" si="6262"/>
        <v>0</v>
      </c>
      <c r="X3209" s="43">
        <f t="shared" si="6263"/>
        <v>0</v>
      </c>
      <c r="Y3209" s="43">
        <f t="shared" si="6264"/>
        <v>0</v>
      </c>
      <c r="Z3209" s="43">
        <f t="shared" si="6265"/>
        <v>0</v>
      </c>
      <c r="AA3209" s="43">
        <f t="shared" si="6266"/>
        <v>0</v>
      </c>
      <c r="AB3209" s="43">
        <f t="shared" si="6267"/>
        <v>838.5</v>
      </c>
      <c r="AC3209" s="44">
        <f t="shared" si="6268"/>
        <v>838.5</v>
      </c>
      <c r="AD3209" s="44">
        <f t="shared" si="6269"/>
        <v>838.5</v>
      </c>
      <c r="AE3209" s="45">
        <f t="shared" si="6187"/>
        <v>100</v>
      </c>
      <c r="AF3209" s="43">
        <f t="shared" si="6270"/>
        <v>838.5</v>
      </c>
      <c r="AG3209" s="43">
        <f t="shared" si="6271"/>
        <v>0</v>
      </c>
      <c r="AH3209" s="43">
        <f t="shared" si="6272"/>
        <v>0</v>
      </c>
      <c r="AI3209" s="43">
        <f t="shared" si="6273"/>
        <v>0</v>
      </c>
      <c r="AJ3209" s="43">
        <f t="shared" si="6274"/>
        <v>0</v>
      </c>
      <c r="AK3209" s="43">
        <f t="shared" si="6275"/>
        <v>0</v>
      </c>
      <c r="AL3209" s="43">
        <f t="shared" si="6188"/>
        <v>838.5</v>
      </c>
      <c r="AM3209" s="43">
        <f t="shared" si="6189"/>
        <v>0</v>
      </c>
      <c r="AN3209" s="2"/>
      <c r="AO3209" s="1"/>
      <c r="AP3209" s="1"/>
      <c r="AQ3209" s="1"/>
      <c r="AR3209" s="1"/>
      <c r="AS3209" s="1"/>
    </row>
    <row r="3210" ht="31.5">
      <c r="B3210" s="41" t="s">
        <v>855</v>
      </c>
      <c r="C3210" s="41" t="s">
        <v>395</v>
      </c>
      <c r="D3210" s="41" t="s">
        <v>41</v>
      </c>
      <c r="E3210" s="26" t="str">
        <f t="shared" si="6222"/>
        <v>0801</v>
      </c>
      <c r="F3210" s="41" t="s">
        <v>405</v>
      </c>
      <c r="G3210" s="41" t="s">
        <v>53</v>
      </c>
      <c r="H3210" s="42" t="s">
        <v>54</v>
      </c>
      <c r="I3210" s="43">
        <f t="shared" si="6250"/>
        <v>838.5</v>
      </c>
      <c r="J3210" s="43">
        <f t="shared" si="6251"/>
        <v>838.5</v>
      </c>
      <c r="K3210" s="43">
        <f t="shared" si="6252"/>
        <v>1538.5</v>
      </c>
      <c r="L3210" s="43">
        <f t="shared" si="6253"/>
        <v>0</v>
      </c>
      <c r="M3210" s="43">
        <f t="shared" si="6254"/>
        <v>0</v>
      </c>
      <c r="N3210" s="43">
        <f t="shared" si="6255"/>
        <v>0</v>
      </c>
      <c r="O3210" s="43">
        <f t="shared" si="6256"/>
        <v>0</v>
      </c>
      <c r="P3210" s="43">
        <f t="shared" si="6257"/>
        <v>0</v>
      </c>
      <c r="Q3210" s="43">
        <f t="shared" si="6258"/>
        <v>0</v>
      </c>
      <c r="R3210" s="43">
        <f t="shared" si="6259"/>
        <v>0</v>
      </c>
      <c r="S3210" s="43">
        <f t="shared" si="6260"/>
        <v>0</v>
      </c>
      <c r="T3210" s="43">
        <f t="shared" si="6261"/>
        <v>0</v>
      </c>
      <c r="U3210" s="43">
        <v>0</v>
      </c>
      <c r="V3210" s="43">
        <f t="shared" si="6223"/>
        <v>838.5</v>
      </c>
      <c r="W3210" s="43">
        <f t="shared" si="6262"/>
        <v>0</v>
      </c>
      <c r="X3210" s="43">
        <f t="shared" si="6263"/>
        <v>0</v>
      </c>
      <c r="Y3210" s="43">
        <f t="shared" si="6264"/>
        <v>0</v>
      </c>
      <c r="Z3210" s="43">
        <f t="shared" si="6265"/>
        <v>0</v>
      </c>
      <c r="AA3210" s="43">
        <f t="shared" si="6266"/>
        <v>0</v>
      </c>
      <c r="AB3210" s="43">
        <f t="shared" si="6267"/>
        <v>838.5</v>
      </c>
      <c r="AC3210" s="44">
        <f t="shared" si="6268"/>
        <v>838.5</v>
      </c>
      <c r="AD3210" s="44">
        <f t="shared" si="6269"/>
        <v>838.5</v>
      </c>
      <c r="AE3210" s="45">
        <f t="shared" si="6187"/>
        <v>100</v>
      </c>
      <c r="AF3210" s="43">
        <f t="shared" si="6270"/>
        <v>838.5</v>
      </c>
      <c r="AG3210" s="43">
        <f t="shared" si="6271"/>
        <v>0</v>
      </c>
      <c r="AH3210" s="43">
        <f t="shared" si="6272"/>
        <v>0</v>
      </c>
      <c r="AI3210" s="43">
        <f t="shared" si="6273"/>
        <v>0</v>
      </c>
      <c r="AJ3210" s="43">
        <f t="shared" si="6274"/>
        <v>0</v>
      </c>
      <c r="AK3210" s="43">
        <f t="shared" si="6275"/>
        <v>0</v>
      </c>
      <c r="AL3210" s="43">
        <f t="shared" si="6188"/>
        <v>838.5</v>
      </c>
      <c r="AM3210" s="43">
        <f t="shared" si="6189"/>
        <v>0</v>
      </c>
      <c r="AN3210" s="2"/>
      <c r="AO3210" s="1"/>
      <c r="AP3210" s="1"/>
      <c r="AQ3210" s="1"/>
      <c r="AR3210" s="1"/>
      <c r="AS3210" s="1"/>
    </row>
    <row r="3211" ht="31.5">
      <c r="B3211" s="41" t="s">
        <v>855</v>
      </c>
      <c r="C3211" s="41" t="s">
        <v>395</v>
      </c>
      <c r="D3211" s="41" t="s">
        <v>41</v>
      </c>
      <c r="E3211" s="26" t="str">
        <f t="shared" si="6222"/>
        <v>0801</v>
      </c>
      <c r="F3211" s="41" t="s">
        <v>405</v>
      </c>
      <c r="G3211" s="41" t="s">
        <v>55</v>
      </c>
      <c r="H3211" s="42" t="s">
        <v>56</v>
      </c>
      <c r="I3211" s="43">
        <v>838.5</v>
      </c>
      <c r="J3211" s="43">
        <v>838.5</v>
      </c>
      <c r="K3211" s="43">
        <v>1538.5</v>
      </c>
      <c r="L3211" s="43"/>
      <c r="M3211" s="43"/>
      <c r="N3211" s="43"/>
      <c r="O3211" s="43">
        <v>0</v>
      </c>
      <c r="P3211" s="43">
        <v>0</v>
      </c>
      <c r="Q3211" s="43">
        <v>0</v>
      </c>
      <c r="R3211" s="43">
        <v>0</v>
      </c>
      <c r="S3211" s="43">
        <v>0</v>
      </c>
      <c r="T3211" s="43">
        <v>0</v>
      </c>
      <c r="U3211" s="43">
        <v>0</v>
      </c>
      <c r="V3211" s="43">
        <f t="shared" si="6223"/>
        <v>838.5</v>
      </c>
      <c r="W3211" s="43"/>
      <c r="X3211" s="43"/>
      <c r="Y3211" s="43"/>
      <c r="Z3211" s="43"/>
      <c r="AA3211" s="43"/>
      <c r="AB3211" s="43">
        <v>838.5</v>
      </c>
      <c r="AC3211" s="44">
        <v>838.5</v>
      </c>
      <c r="AD3211" s="44">
        <v>838.5</v>
      </c>
      <c r="AE3211" s="45">
        <f t="shared" si="6187"/>
        <v>100</v>
      </c>
      <c r="AF3211" s="43">
        <v>838.5</v>
      </c>
      <c r="AG3211" s="43">
        <v>0</v>
      </c>
      <c r="AH3211" s="43">
        <v>0</v>
      </c>
      <c r="AI3211" s="43">
        <v>0</v>
      </c>
      <c r="AJ3211" s="43">
        <v>0</v>
      </c>
      <c r="AK3211" s="43">
        <v>0</v>
      </c>
      <c r="AL3211" s="43">
        <f t="shared" si="6188"/>
        <v>838.5</v>
      </c>
      <c r="AM3211" s="43">
        <f t="shared" si="6189"/>
        <v>0</v>
      </c>
      <c r="AN3211" s="19"/>
      <c r="AO3211" s="1"/>
      <c r="AP3211" s="1"/>
      <c r="AQ3211" s="1"/>
      <c r="AR3211" s="1"/>
      <c r="AS3211" s="1"/>
    </row>
    <row r="3212" ht="31.5">
      <c r="B3212" s="41" t="s">
        <v>855</v>
      </c>
      <c r="C3212" s="41" t="s">
        <v>395</v>
      </c>
      <c r="D3212" s="41" t="s">
        <v>41</v>
      </c>
      <c r="E3212" s="26" t="str">
        <f t="shared" si="6222"/>
        <v>0801</v>
      </c>
      <c r="F3212" s="41" t="s">
        <v>81</v>
      </c>
      <c r="G3212" s="41"/>
      <c r="H3212" s="42" t="s">
        <v>82</v>
      </c>
      <c r="I3212" s="43">
        <f t="shared" si="6250"/>
        <v>0</v>
      </c>
      <c r="J3212" s="43">
        <f t="shared" si="6251"/>
        <v>0</v>
      </c>
      <c r="K3212" s="43">
        <f t="shared" si="6252"/>
        <v>0</v>
      </c>
      <c r="L3212" s="43">
        <f t="shared" si="6253"/>
        <v>0</v>
      </c>
      <c r="M3212" s="43">
        <f t="shared" si="6254"/>
        <v>0</v>
      </c>
      <c r="N3212" s="43">
        <f t="shared" si="6255"/>
        <v>0</v>
      </c>
      <c r="O3212" s="43">
        <f t="shared" si="6256"/>
        <v>0</v>
      </c>
      <c r="P3212" s="43">
        <f t="shared" si="6257"/>
        <v>0</v>
      </c>
      <c r="Q3212" s="43">
        <f t="shared" si="6258"/>
        <v>0</v>
      </c>
      <c r="R3212" s="43">
        <f t="shared" si="6259"/>
        <v>0</v>
      </c>
      <c r="S3212" s="43">
        <f t="shared" si="6260"/>
        <v>0</v>
      </c>
      <c r="T3212" s="43">
        <f t="shared" si="6261"/>
        <v>0</v>
      </c>
      <c r="U3212" s="43">
        <v>0</v>
      </c>
      <c r="V3212" s="43">
        <f t="shared" si="6223"/>
        <v>0</v>
      </c>
      <c r="W3212" s="43">
        <f t="shared" si="6262"/>
        <v>0</v>
      </c>
      <c r="X3212" s="43">
        <f t="shared" si="6263"/>
        <v>0</v>
      </c>
      <c r="Y3212" s="43">
        <f t="shared" si="6264"/>
        <v>0</v>
      </c>
      <c r="Z3212" s="43">
        <f t="shared" si="6265"/>
        <v>0</v>
      </c>
      <c r="AA3212" s="43">
        <f t="shared" si="6266"/>
        <v>0</v>
      </c>
      <c r="AB3212" s="43">
        <f t="shared" si="6267"/>
        <v>1369.1500000000001</v>
      </c>
      <c r="AC3212" s="44">
        <f t="shared" si="6268"/>
        <v>2808.5900000000001</v>
      </c>
      <c r="AD3212" s="44">
        <f t="shared" si="6269"/>
        <v>2802.2399999999998</v>
      </c>
      <c r="AE3212" s="45">
        <f t="shared" si="6187"/>
        <v>99.773907903966034</v>
      </c>
      <c r="AF3212" s="43">
        <f t="shared" si="6270"/>
        <v>2809.0900000000001</v>
      </c>
      <c r="AG3212" s="43">
        <f t="shared" si="6271"/>
        <v>0</v>
      </c>
      <c r="AH3212" s="43">
        <f t="shared" si="6272"/>
        <v>0</v>
      </c>
      <c r="AI3212" s="43">
        <f t="shared" si="6273"/>
        <v>0</v>
      </c>
      <c r="AJ3212" s="43">
        <f t="shared" si="6274"/>
        <v>0</v>
      </c>
      <c r="AK3212" s="43">
        <f t="shared" si="6275"/>
        <v>0</v>
      </c>
      <c r="AL3212" s="43">
        <f t="shared" si="6188"/>
        <v>2809.0900000000001</v>
      </c>
      <c r="AM3212" s="43">
        <f t="shared" si="6189"/>
        <v>-2809.0900000000001</v>
      </c>
      <c r="AN3212" s="2"/>
      <c r="AR3212" s="1"/>
      <c r="AS3212" s="1"/>
    </row>
    <row r="3213" ht="47.25">
      <c r="B3213" s="41" t="s">
        <v>855</v>
      </c>
      <c r="C3213" s="41" t="s">
        <v>395</v>
      </c>
      <c r="D3213" s="41" t="s">
        <v>41</v>
      </c>
      <c r="E3213" s="26" t="str">
        <f t="shared" si="6222"/>
        <v>0801</v>
      </c>
      <c r="F3213" s="41" t="s">
        <v>381</v>
      </c>
      <c r="G3213" s="41"/>
      <c r="H3213" s="42" t="s">
        <v>382</v>
      </c>
      <c r="I3213" s="43">
        <f t="shared" si="6250"/>
        <v>0</v>
      </c>
      <c r="J3213" s="43">
        <f t="shared" si="6251"/>
        <v>0</v>
      </c>
      <c r="K3213" s="43">
        <f t="shared" si="6252"/>
        <v>0</v>
      </c>
      <c r="L3213" s="43">
        <f t="shared" si="6253"/>
        <v>0</v>
      </c>
      <c r="M3213" s="43">
        <f t="shared" si="6254"/>
        <v>0</v>
      </c>
      <c r="N3213" s="43">
        <f t="shared" si="6255"/>
        <v>0</v>
      </c>
      <c r="O3213" s="43">
        <f>O3214+O3216</f>
        <v>0</v>
      </c>
      <c r="P3213" s="43">
        <f>P3214+P3216</f>
        <v>0</v>
      </c>
      <c r="Q3213" s="43">
        <f>Q3214+Q3216</f>
        <v>0</v>
      </c>
      <c r="R3213" s="43">
        <f>R3214+R3216</f>
        <v>0</v>
      </c>
      <c r="S3213" s="43">
        <f>S3214+S3216</f>
        <v>0</v>
      </c>
      <c r="T3213" s="43">
        <f>T3214+T3216</f>
        <v>0</v>
      </c>
      <c r="U3213" s="43">
        <v>0</v>
      </c>
      <c r="V3213" s="43">
        <f t="shared" si="6223"/>
        <v>0</v>
      </c>
      <c r="W3213" s="43">
        <f t="shared" si="6262"/>
        <v>0</v>
      </c>
      <c r="X3213" s="43">
        <f t="shared" si="6263"/>
        <v>0</v>
      </c>
      <c r="Y3213" s="43">
        <f t="shared" si="6264"/>
        <v>0</v>
      </c>
      <c r="Z3213" s="43">
        <f t="shared" si="6265"/>
        <v>0</v>
      </c>
      <c r="AA3213" s="43">
        <f t="shared" si="6266"/>
        <v>0</v>
      </c>
      <c r="AB3213" s="43">
        <f>AB3214+AB3216</f>
        <v>1369.1500000000001</v>
      </c>
      <c r="AC3213" s="44">
        <f>AC3214+AC3216</f>
        <v>2808.5900000000001</v>
      </c>
      <c r="AD3213" s="44">
        <f>AD3214+AD3216</f>
        <v>2802.2399999999998</v>
      </c>
      <c r="AE3213" s="45">
        <f t="shared" si="6187"/>
        <v>99.773907903966034</v>
      </c>
      <c r="AF3213" s="43">
        <f>AF3214+AF3216</f>
        <v>2809.0900000000001</v>
      </c>
      <c r="AG3213" s="43">
        <f>AG3214+AG3216</f>
        <v>0</v>
      </c>
      <c r="AH3213" s="43">
        <f>AH3214+AH3216</f>
        <v>0</v>
      </c>
      <c r="AI3213" s="43">
        <f>AI3214+AI3216</f>
        <v>0</v>
      </c>
      <c r="AJ3213" s="43">
        <f>AJ3214+AJ3216</f>
        <v>0</v>
      </c>
      <c r="AK3213" s="43">
        <f>AK3214+AK3216</f>
        <v>0</v>
      </c>
      <c r="AL3213" s="43">
        <f t="shared" si="6188"/>
        <v>2809.0900000000001</v>
      </c>
      <c r="AM3213" s="43">
        <f t="shared" si="6189"/>
        <v>-2809.0900000000001</v>
      </c>
      <c r="AN3213" s="2"/>
      <c r="AO3213" s="1"/>
      <c r="AP3213" s="1"/>
      <c r="AQ3213" s="1"/>
      <c r="AR3213" s="1"/>
      <c r="AS3213" s="1"/>
    </row>
    <row r="3214" ht="31.5">
      <c r="B3214" s="41" t="s">
        <v>855</v>
      </c>
      <c r="C3214" s="41" t="s">
        <v>395</v>
      </c>
      <c r="D3214" s="41" t="s">
        <v>41</v>
      </c>
      <c r="E3214" s="26" t="str">
        <f t="shared" si="6222"/>
        <v>0801</v>
      </c>
      <c r="F3214" s="41" t="s">
        <v>381</v>
      </c>
      <c r="G3214" s="41" t="s">
        <v>53</v>
      </c>
      <c r="H3214" s="42" t="s">
        <v>54</v>
      </c>
      <c r="I3214" s="43">
        <f t="shared" si="6250"/>
        <v>0</v>
      </c>
      <c r="J3214" s="43">
        <f t="shared" si="6251"/>
        <v>0</v>
      </c>
      <c r="K3214" s="43">
        <f t="shared" si="6252"/>
        <v>0</v>
      </c>
      <c r="L3214" s="43">
        <f t="shared" si="6253"/>
        <v>0</v>
      </c>
      <c r="M3214" s="43">
        <f t="shared" si="6254"/>
        <v>0</v>
      </c>
      <c r="N3214" s="43">
        <f t="shared" si="6255"/>
        <v>0</v>
      </c>
      <c r="O3214" s="43">
        <f>O3215</f>
        <v>0</v>
      </c>
      <c r="P3214" s="43">
        <f>P3215</f>
        <v>0</v>
      </c>
      <c r="Q3214" s="43">
        <f>Q3215</f>
        <v>0</v>
      </c>
      <c r="R3214" s="43">
        <f>R3215</f>
        <v>0</v>
      </c>
      <c r="S3214" s="43">
        <f>S3215</f>
        <v>0</v>
      </c>
      <c r="T3214" s="43">
        <f>T3215</f>
        <v>0</v>
      </c>
      <c r="U3214" s="43">
        <v>0</v>
      </c>
      <c r="V3214" s="43">
        <f t="shared" si="6223"/>
        <v>0</v>
      </c>
      <c r="W3214" s="43">
        <f t="shared" si="6262"/>
        <v>0</v>
      </c>
      <c r="X3214" s="43">
        <f t="shared" si="6263"/>
        <v>0</v>
      </c>
      <c r="Y3214" s="43">
        <f t="shared" si="6264"/>
        <v>0</v>
      </c>
      <c r="Z3214" s="43">
        <f t="shared" si="6265"/>
        <v>0</v>
      </c>
      <c r="AA3214" s="43">
        <f t="shared" si="6266"/>
        <v>0</v>
      </c>
      <c r="AB3214" s="43">
        <f>AB3215</f>
        <v>1339.1500000000001</v>
      </c>
      <c r="AC3214" s="44">
        <f>AC3215</f>
        <v>2708.5900000000001</v>
      </c>
      <c r="AD3214" s="44">
        <f>AD3215</f>
        <v>2702.2399999999998</v>
      </c>
      <c r="AE3214" s="45">
        <f t="shared" si="6187"/>
        <v>99.765560679172552</v>
      </c>
      <c r="AF3214" s="43">
        <f>AF3215</f>
        <v>2709.0900000000001</v>
      </c>
      <c r="AG3214" s="43">
        <f>AG3215</f>
        <v>0</v>
      </c>
      <c r="AH3214" s="43">
        <f>AH3215</f>
        <v>0</v>
      </c>
      <c r="AI3214" s="43">
        <f>AI3215</f>
        <v>0</v>
      </c>
      <c r="AJ3214" s="43">
        <f>AJ3215</f>
        <v>0</v>
      </c>
      <c r="AK3214" s="43">
        <f>AK3215</f>
        <v>0</v>
      </c>
      <c r="AL3214" s="43">
        <f t="shared" si="6188"/>
        <v>2709.0900000000001</v>
      </c>
      <c r="AM3214" s="43">
        <f t="shared" si="6189"/>
        <v>-2709.0900000000001</v>
      </c>
      <c r="AN3214" s="2"/>
      <c r="AR3214" s="1"/>
      <c r="AS3214" s="1"/>
    </row>
    <row r="3215" ht="31.5">
      <c r="B3215" s="41" t="s">
        <v>855</v>
      </c>
      <c r="C3215" s="41" t="s">
        <v>395</v>
      </c>
      <c r="D3215" s="41" t="s">
        <v>41</v>
      </c>
      <c r="E3215" s="26" t="str">
        <f t="shared" si="6222"/>
        <v>0801</v>
      </c>
      <c r="F3215" s="41" t="s">
        <v>381</v>
      </c>
      <c r="G3215" s="41" t="s">
        <v>55</v>
      </c>
      <c r="H3215" s="42" t="s">
        <v>56</v>
      </c>
      <c r="I3215" s="43"/>
      <c r="J3215" s="43"/>
      <c r="K3215" s="43"/>
      <c r="L3215" s="43"/>
      <c r="M3215" s="43"/>
      <c r="N3215" s="43"/>
      <c r="O3215" s="43">
        <v>0</v>
      </c>
      <c r="P3215" s="43">
        <v>0</v>
      </c>
      <c r="Q3215" s="43">
        <v>0</v>
      </c>
      <c r="R3215" s="43">
        <v>0</v>
      </c>
      <c r="S3215" s="43">
        <v>0</v>
      </c>
      <c r="T3215" s="43">
        <v>0</v>
      </c>
      <c r="U3215" s="43">
        <v>0</v>
      </c>
      <c r="V3215" s="43">
        <f t="shared" si="6223"/>
        <v>0</v>
      </c>
      <c r="W3215" s="43"/>
      <c r="X3215" s="43"/>
      <c r="Y3215" s="43"/>
      <c r="Z3215" s="43"/>
      <c r="AA3215" s="43"/>
      <c r="AB3215" s="43">
        <v>1339.1500000000001</v>
      </c>
      <c r="AC3215" s="44">
        <v>2708.5900000000001</v>
      </c>
      <c r="AD3215" s="44">
        <v>2702.2399999999998</v>
      </c>
      <c r="AE3215" s="45">
        <f t="shared" si="6187"/>
        <v>99.765560679172552</v>
      </c>
      <c r="AF3215" s="43">
        <v>2709.0900000000001</v>
      </c>
      <c r="AG3215" s="43">
        <v>0</v>
      </c>
      <c r="AH3215" s="43">
        <v>0</v>
      </c>
      <c r="AI3215" s="43">
        <v>0</v>
      </c>
      <c r="AJ3215" s="43">
        <v>0</v>
      </c>
      <c r="AK3215" s="43">
        <v>0</v>
      </c>
      <c r="AL3215" s="43">
        <f t="shared" si="6188"/>
        <v>2709.0900000000001</v>
      </c>
      <c r="AM3215" s="43">
        <f t="shared" si="6189"/>
        <v>-2709.0900000000001</v>
      </c>
      <c r="AN3215" s="19"/>
      <c r="AO3215" s="1"/>
      <c r="AP3215" s="1"/>
      <c r="AQ3215" s="1"/>
      <c r="AR3215" s="1"/>
      <c r="AS3215" s="1"/>
    </row>
    <row r="3216" ht="31.5">
      <c r="B3216" s="41" t="s">
        <v>855</v>
      </c>
      <c r="C3216" s="41" t="s">
        <v>395</v>
      </c>
      <c r="D3216" s="41" t="s">
        <v>41</v>
      </c>
      <c r="E3216" s="26" t="str">
        <f t="shared" si="6222"/>
        <v>0801</v>
      </c>
      <c r="F3216" s="41" t="s">
        <v>381</v>
      </c>
      <c r="G3216" s="41" t="s">
        <v>177</v>
      </c>
      <c r="H3216" s="42" t="s">
        <v>178</v>
      </c>
      <c r="I3216" s="43"/>
      <c r="J3216" s="43"/>
      <c r="K3216" s="43"/>
      <c r="L3216" s="43"/>
      <c r="M3216" s="43"/>
      <c r="N3216" s="43"/>
      <c r="O3216" s="43">
        <f>O3217</f>
        <v>0</v>
      </c>
      <c r="P3216" s="43">
        <f>P3217</f>
        <v>0</v>
      </c>
      <c r="Q3216" s="43">
        <f>Q3217</f>
        <v>0</v>
      </c>
      <c r="R3216" s="43">
        <f>R3217</f>
        <v>0</v>
      </c>
      <c r="S3216" s="43">
        <f>S3217</f>
        <v>0</v>
      </c>
      <c r="T3216" s="43">
        <f>T3217</f>
        <v>0</v>
      </c>
      <c r="U3216" s="43"/>
      <c r="V3216" s="43">
        <f t="shared" si="6223"/>
        <v>0</v>
      </c>
      <c r="W3216" s="43"/>
      <c r="X3216" s="43"/>
      <c r="Y3216" s="43"/>
      <c r="Z3216" s="43"/>
      <c r="AA3216" s="43"/>
      <c r="AB3216" s="43">
        <f>AB3217</f>
        <v>30</v>
      </c>
      <c r="AC3216" s="44">
        <f>AC3217</f>
        <v>100</v>
      </c>
      <c r="AD3216" s="44">
        <f>AD3217</f>
        <v>100</v>
      </c>
      <c r="AE3216" s="45">
        <f t="shared" si="6187"/>
        <v>100</v>
      </c>
      <c r="AF3216" s="43">
        <f>AF3217</f>
        <v>100</v>
      </c>
      <c r="AG3216" s="43">
        <f>AG3217</f>
        <v>0</v>
      </c>
      <c r="AH3216" s="43">
        <f>AH3217</f>
        <v>0</v>
      </c>
      <c r="AI3216" s="43">
        <f>AI3217</f>
        <v>0</v>
      </c>
      <c r="AJ3216" s="43">
        <f>AJ3217</f>
        <v>0</v>
      </c>
      <c r="AK3216" s="43">
        <f>AK3217</f>
        <v>0</v>
      </c>
      <c r="AL3216" s="43">
        <f t="shared" si="6188"/>
        <v>100</v>
      </c>
      <c r="AM3216" s="43">
        <f t="shared" si="6189"/>
        <v>-100</v>
      </c>
      <c r="AN3216" s="19"/>
      <c r="AO3216" s="1"/>
      <c r="AP3216" s="1"/>
      <c r="AQ3216" s="1"/>
      <c r="AR3216" s="1"/>
      <c r="AS3216" s="1"/>
    </row>
    <row r="3217" ht="63">
      <c r="B3217" s="41" t="s">
        <v>855</v>
      </c>
      <c r="C3217" s="41" t="s">
        <v>395</v>
      </c>
      <c r="D3217" s="41" t="s">
        <v>41</v>
      </c>
      <c r="E3217" s="26" t="str">
        <f t="shared" si="6222"/>
        <v>0801</v>
      </c>
      <c r="F3217" s="41" t="s">
        <v>381</v>
      </c>
      <c r="G3217" s="41" t="s">
        <v>373</v>
      </c>
      <c r="H3217" s="42" t="s">
        <v>374</v>
      </c>
      <c r="I3217" s="43"/>
      <c r="J3217" s="43"/>
      <c r="K3217" s="43"/>
      <c r="L3217" s="43"/>
      <c r="M3217" s="43"/>
      <c r="N3217" s="43"/>
      <c r="O3217" s="43">
        <v>0</v>
      </c>
      <c r="P3217" s="43">
        <v>0</v>
      </c>
      <c r="Q3217" s="43">
        <v>0</v>
      </c>
      <c r="R3217" s="43">
        <v>0</v>
      </c>
      <c r="S3217" s="43">
        <v>0</v>
      </c>
      <c r="T3217" s="43">
        <v>0</v>
      </c>
      <c r="U3217" s="43"/>
      <c r="V3217" s="43">
        <f t="shared" si="6223"/>
        <v>0</v>
      </c>
      <c r="W3217" s="43"/>
      <c r="X3217" s="43"/>
      <c r="Y3217" s="43"/>
      <c r="Z3217" s="43"/>
      <c r="AA3217" s="43"/>
      <c r="AB3217" s="43">
        <v>30</v>
      </c>
      <c r="AC3217" s="44">
        <v>100</v>
      </c>
      <c r="AD3217" s="44">
        <v>100</v>
      </c>
      <c r="AE3217" s="45">
        <f t="shared" si="6187"/>
        <v>100</v>
      </c>
      <c r="AF3217" s="43">
        <v>100</v>
      </c>
      <c r="AG3217" s="43">
        <v>0</v>
      </c>
      <c r="AH3217" s="43">
        <v>0</v>
      </c>
      <c r="AI3217" s="43">
        <v>0</v>
      </c>
      <c r="AJ3217" s="43">
        <v>0</v>
      </c>
      <c r="AK3217" s="43">
        <v>0</v>
      </c>
      <c r="AL3217" s="43">
        <f t="shared" si="6188"/>
        <v>100</v>
      </c>
      <c r="AM3217" s="43">
        <f t="shared" si="6189"/>
        <v>-100</v>
      </c>
      <c r="AN3217" s="19"/>
      <c r="AO3217" s="1"/>
      <c r="AP3217" s="1"/>
      <c r="AQ3217" s="1"/>
      <c r="AR3217" s="1"/>
      <c r="AS3217" s="1"/>
    </row>
    <row r="3218">
      <c r="B3218" s="25" t="s">
        <v>855</v>
      </c>
      <c r="C3218" s="25" t="s">
        <v>137</v>
      </c>
      <c r="D3218" s="25"/>
      <c r="E3218" s="32" t="str">
        <f t="shared" si="6222"/>
        <v>11</v>
      </c>
      <c r="F3218" s="25"/>
      <c r="G3218" s="25"/>
      <c r="H3218" s="27" t="s">
        <v>657</v>
      </c>
      <c r="I3218" s="28">
        <f t="shared" si="6250"/>
        <v>1151</v>
      </c>
      <c r="J3218" s="28">
        <f t="shared" si="6251"/>
        <v>1151</v>
      </c>
      <c r="K3218" s="28">
        <f t="shared" si="6252"/>
        <v>1151</v>
      </c>
      <c r="L3218" s="28">
        <f t="shared" si="6253"/>
        <v>-73.599999999999994</v>
      </c>
      <c r="M3218" s="28">
        <f t="shared" si="6254"/>
        <v>-73.599999999999994</v>
      </c>
      <c r="N3218" s="28">
        <f t="shared" si="6255"/>
        <v>-73.599999999999994</v>
      </c>
      <c r="O3218" s="28">
        <f>O3219</f>
        <v>0</v>
      </c>
      <c r="P3218" s="28">
        <f>P3219</f>
        <v>0</v>
      </c>
      <c r="Q3218" s="28">
        <f>Q3219</f>
        <v>0</v>
      </c>
      <c r="R3218" s="28">
        <f>R3219</f>
        <v>0</v>
      </c>
      <c r="S3218" s="28">
        <f>S3219</f>
        <v>0</v>
      </c>
      <c r="T3218" s="28">
        <f>T3219</f>
        <v>0</v>
      </c>
      <c r="U3218" s="28">
        <v>0</v>
      </c>
      <c r="V3218" s="28">
        <f t="shared" si="6223"/>
        <v>1077.4000000000001</v>
      </c>
      <c r="W3218" s="28">
        <f t="shared" si="6262"/>
        <v>0</v>
      </c>
      <c r="X3218" s="28">
        <f t="shared" si="6263"/>
        <v>0</v>
      </c>
      <c r="Y3218" s="28">
        <f t="shared" si="6264"/>
        <v>0</v>
      </c>
      <c r="Z3218" s="28">
        <f t="shared" si="6265"/>
        <v>0</v>
      </c>
      <c r="AA3218" s="28">
        <f t="shared" si="6266"/>
        <v>0</v>
      </c>
      <c r="AB3218" s="28">
        <f>AB3219</f>
        <v>1050.2222099999999</v>
      </c>
      <c r="AC3218" s="29">
        <f>AC3219</f>
        <v>1152.4000000000001</v>
      </c>
      <c r="AD3218" s="29">
        <f>AD3219</f>
        <v>1152.4000000000001</v>
      </c>
      <c r="AE3218" s="30">
        <f t="shared" si="6187"/>
        <v>100</v>
      </c>
      <c r="AF3218" s="28">
        <f>AF3219</f>
        <v>1152.4000000000001</v>
      </c>
      <c r="AG3218" s="28">
        <f>AG3219</f>
        <v>0</v>
      </c>
      <c r="AH3218" s="28">
        <f>AH3219</f>
        <v>0</v>
      </c>
      <c r="AI3218" s="28">
        <f>AI3219</f>
        <v>0</v>
      </c>
      <c r="AJ3218" s="28">
        <f>AJ3219</f>
        <v>0</v>
      </c>
      <c r="AK3218" s="28">
        <f>AK3219</f>
        <v>0</v>
      </c>
      <c r="AL3218" s="28">
        <f t="shared" si="6188"/>
        <v>1152.4000000000001</v>
      </c>
      <c r="AM3218" s="28">
        <f t="shared" si="6189"/>
        <v>-75</v>
      </c>
      <c r="AN3218" s="2"/>
      <c r="AO3218" s="1"/>
      <c r="AP3218" s="1"/>
      <c r="AQ3218" s="1"/>
      <c r="AR3218" s="1"/>
      <c r="AS3218" s="1"/>
    </row>
    <row r="3219" s="33" customFormat="1">
      <c r="B3219" s="34" t="s">
        <v>855</v>
      </c>
      <c r="C3219" s="34" t="s">
        <v>137</v>
      </c>
      <c r="D3219" s="34" t="s">
        <v>41</v>
      </c>
      <c r="E3219" s="35" t="str">
        <f t="shared" si="6222"/>
        <v>1101</v>
      </c>
      <c r="F3219" s="34"/>
      <c r="G3219" s="34"/>
      <c r="H3219" s="36" t="s">
        <v>829</v>
      </c>
      <c r="I3219" s="37">
        <f t="shared" si="6250"/>
        <v>1151</v>
      </c>
      <c r="J3219" s="37">
        <f t="shared" si="6251"/>
        <v>1151</v>
      </c>
      <c r="K3219" s="37">
        <f t="shared" si="6252"/>
        <v>1151</v>
      </c>
      <c r="L3219" s="37">
        <f t="shared" si="6253"/>
        <v>-73.599999999999994</v>
      </c>
      <c r="M3219" s="37">
        <f t="shared" si="6254"/>
        <v>-73.599999999999994</v>
      </c>
      <c r="N3219" s="37">
        <f t="shared" si="6255"/>
        <v>-73.599999999999994</v>
      </c>
      <c r="O3219" s="37">
        <f>O3220+O3226</f>
        <v>0</v>
      </c>
      <c r="P3219" s="37">
        <f>P3220+P3226</f>
        <v>0</v>
      </c>
      <c r="Q3219" s="37">
        <f>Q3220+Q3226</f>
        <v>0</v>
      </c>
      <c r="R3219" s="37">
        <f>R3220+R3226</f>
        <v>0</v>
      </c>
      <c r="S3219" s="37">
        <f>S3220+S3226</f>
        <v>0</v>
      </c>
      <c r="T3219" s="37">
        <f>T3220+T3226</f>
        <v>0</v>
      </c>
      <c r="U3219" s="37">
        <v>0</v>
      </c>
      <c r="V3219" s="37">
        <f t="shared" si="6223"/>
        <v>1077.4000000000001</v>
      </c>
      <c r="W3219" s="37">
        <f t="shared" si="6262"/>
        <v>0</v>
      </c>
      <c r="X3219" s="37">
        <f t="shared" si="6263"/>
        <v>0</v>
      </c>
      <c r="Y3219" s="37">
        <f t="shared" si="6264"/>
        <v>0</v>
      </c>
      <c r="Z3219" s="37">
        <f t="shared" si="6265"/>
        <v>0</v>
      </c>
      <c r="AA3219" s="37">
        <f t="shared" si="6266"/>
        <v>0</v>
      </c>
      <c r="AB3219" s="37">
        <f>AB3220+AB3226</f>
        <v>1050.2222099999999</v>
      </c>
      <c r="AC3219" s="38">
        <f>AC3220+AC3226</f>
        <v>1152.4000000000001</v>
      </c>
      <c r="AD3219" s="38">
        <f>AD3220+AD3226</f>
        <v>1152.4000000000001</v>
      </c>
      <c r="AE3219" s="39">
        <f t="shared" si="6187"/>
        <v>100</v>
      </c>
      <c r="AF3219" s="37">
        <f>AF3220+AF3226</f>
        <v>1152.4000000000001</v>
      </c>
      <c r="AG3219" s="37">
        <f>AG3220+AG3226</f>
        <v>0</v>
      </c>
      <c r="AH3219" s="37">
        <f>AH3220+AH3226</f>
        <v>0</v>
      </c>
      <c r="AI3219" s="37">
        <f>AI3220+AI3226</f>
        <v>0</v>
      </c>
      <c r="AJ3219" s="37">
        <f>AJ3220+AJ3226</f>
        <v>0</v>
      </c>
      <c r="AK3219" s="37">
        <f>AK3220+AK3226</f>
        <v>0</v>
      </c>
      <c r="AL3219" s="37">
        <f t="shared" si="6188"/>
        <v>1152.4000000000001</v>
      </c>
      <c r="AM3219" s="37">
        <f t="shared" si="6189"/>
        <v>-75</v>
      </c>
      <c r="AN3219" s="40"/>
      <c r="AO3219" s="33"/>
      <c r="AP3219" s="33"/>
      <c r="AQ3219" s="33"/>
      <c r="AR3219" s="33"/>
      <c r="AS3219" s="33"/>
    </row>
    <row r="3220" ht="31.5">
      <c r="B3220" s="41" t="s">
        <v>855</v>
      </c>
      <c r="C3220" s="41" t="s">
        <v>137</v>
      </c>
      <c r="D3220" s="41" t="s">
        <v>41</v>
      </c>
      <c r="E3220" s="26" t="str">
        <f t="shared" si="6222"/>
        <v>1101</v>
      </c>
      <c r="F3220" s="41" t="s">
        <v>662</v>
      </c>
      <c r="G3220" s="41"/>
      <c r="H3220" s="42" t="s">
        <v>663</v>
      </c>
      <c r="I3220" s="43">
        <f t="shared" si="6250"/>
        <v>1151</v>
      </c>
      <c r="J3220" s="43">
        <f t="shared" si="6251"/>
        <v>1151</v>
      </c>
      <c r="K3220" s="43">
        <f t="shared" si="6252"/>
        <v>1151</v>
      </c>
      <c r="L3220" s="43">
        <f t="shared" si="6253"/>
        <v>-73.599999999999994</v>
      </c>
      <c r="M3220" s="43">
        <f t="shared" si="6254"/>
        <v>-73.599999999999994</v>
      </c>
      <c r="N3220" s="43">
        <f t="shared" si="6255"/>
        <v>-73.599999999999994</v>
      </c>
      <c r="O3220" s="43">
        <f t="shared" ref="O3220:O3228" si="6276">O3221</f>
        <v>0</v>
      </c>
      <c r="P3220" s="43">
        <f t="shared" ref="P3220:P3228" si="6277">P3221</f>
        <v>0</v>
      </c>
      <c r="Q3220" s="43">
        <f t="shared" ref="Q3220:Q3228" si="6278">Q3221</f>
        <v>0</v>
      </c>
      <c r="R3220" s="43">
        <f t="shared" ref="R3220:R3228" si="6279">R3221</f>
        <v>0</v>
      </c>
      <c r="S3220" s="43">
        <f t="shared" ref="S3220:S3228" si="6280">S3221</f>
        <v>0</v>
      </c>
      <c r="T3220" s="43">
        <f t="shared" ref="T3220:T3228" si="6281">T3221</f>
        <v>0</v>
      </c>
      <c r="U3220" s="43">
        <v>0</v>
      </c>
      <c r="V3220" s="43">
        <f t="shared" si="6223"/>
        <v>1077.4000000000001</v>
      </c>
      <c r="W3220" s="43">
        <f t="shared" si="6262"/>
        <v>0</v>
      </c>
      <c r="X3220" s="43">
        <f t="shared" si="6263"/>
        <v>0</v>
      </c>
      <c r="Y3220" s="43">
        <f t="shared" si="6264"/>
        <v>0</v>
      </c>
      <c r="Z3220" s="43">
        <f t="shared" si="6265"/>
        <v>0</v>
      </c>
      <c r="AA3220" s="43">
        <f t="shared" si="6266"/>
        <v>0</v>
      </c>
      <c r="AB3220" s="43">
        <f t="shared" ref="AB3220:AB3228" si="6282">AB3221</f>
        <v>975.22221000000002</v>
      </c>
      <c r="AC3220" s="44">
        <f t="shared" ref="AC3220:AC3228" si="6283">AC3221</f>
        <v>1077.4000000000001</v>
      </c>
      <c r="AD3220" s="44">
        <f t="shared" ref="AD3220:AD3228" si="6284">AD3221</f>
        <v>1077.4000000000001</v>
      </c>
      <c r="AE3220" s="45">
        <f t="shared" si="6187"/>
        <v>100</v>
      </c>
      <c r="AF3220" s="43">
        <f t="shared" ref="AF3220:AF3228" si="6285">AF3221</f>
        <v>1077.4000000000001</v>
      </c>
      <c r="AG3220" s="43">
        <f t="shared" ref="AG3220:AG3228" si="6286">AG3221</f>
        <v>0</v>
      </c>
      <c r="AH3220" s="43">
        <f t="shared" ref="AH3220:AH3228" si="6287">AH3221</f>
        <v>0</v>
      </c>
      <c r="AI3220" s="43">
        <f t="shared" ref="AI3220:AI3228" si="6288">AI3221</f>
        <v>0</v>
      </c>
      <c r="AJ3220" s="43">
        <f t="shared" ref="AJ3220:AJ3228" si="6289">AJ3221</f>
        <v>0</v>
      </c>
      <c r="AK3220" s="43">
        <f t="shared" ref="AK3220:AK3228" si="6290">AK3221</f>
        <v>0</v>
      </c>
      <c r="AL3220" s="43">
        <f t="shared" si="6188"/>
        <v>1077.4000000000001</v>
      </c>
      <c r="AM3220" s="43">
        <f t="shared" si="6189"/>
        <v>0</v>
      </c>
      <c r="AN3220" s="2"/>
      <c r="AO3220" s="1"/>
      <c r="AP3220" s="1"/>
      <c r="AQ3220" s="1"/>
      <c r="AR3220" s="1"/>
      <c r="AS3220" s="1"/>
    </row>
    <row r="3221" ht="31.5">
      <c r="B3221" s="41" t="s">
        <v>855</v>
      </c>
      <c r="C3221" s="41" t="s">
        <v>137</v>
      </c>
      <c r="D3221" s="41" t="s">
        <v>41</v>
      </c>
      <c r="E3221" s="26" t="str">
        <f t="shared" si="6222"/>
        <v>1101</v>
      </c>
      <c r="F3221" s="41" t="s">
        <v>664</v>
      </c>
      <c r="G3221" s="41"/>
      <c r="H3221" s="42" t="s">
        <v>665</v>
      </c>
      <c r="I3221" s="43">
        <f t="shared" si="6250"/>
        <v>1151</v>
      </c>
      <c r="J3221" s="43">
        <f t="shared" si="6251"/>
        <v>1151</v>
      </c>
      <c r="K3221" s="43">
        <f t="shared" si="6252"/>
        <v>1151</v>
      </c>
      <c r="L3221" s="43">
        <f t="shared" si="6253"/>
        <v>-73.599999999999994</v>
      </c>
      <c r="M3221" s="43">
        <f t="shared" si="6254"/>
        <v>-73.599999999999994</v>
      </c>
      <c r="N3221" s="43">
        <f t="shared" si="6255"/>
        <v>-73.599999999999994</v>
      </c>
      <c r="O3221" s="43">
        <f t="shared" si="6276"/>
        <v>0</v>
      </c>
      <c r="P3221" s="43">
        <f t="shared" si="6277"/>
        <v>0</v>
      </c>
      <c r="Q3221" s="43">
        <f t="shared" si="6278"/>
        <v>0</v>
      </c>
      <c r="R3221" s="43">
        <f t="shared" si="6279"/>
        <v>0</v>
      </c>
      <c r="S3221" s="43">
        <f t="shared" si="6280"/>
        <v>0</v>
      </c>
      <c r="T3221" s="43">
        <f t="shared" si="6281"/>
        <v>0</v>
      </c>
      <c r="U3221" s="43">
        <v>0</v>
      </c>
      <c r="V3221" s="43">
        <f t="shared" si="6223"/>
        <v>1077.4000000000001</v>
      </c>
      <c r="W3221" s="43">
        <f t="shared" si="6262"/>
        <v>0</v>
      </c>
      <c r="X3221" s="43">
        <f t="shared" si="6263"/>
        <v>0</v>
      </c>
      <c r="Y3221" s="43">
        <f t="shared" si="6264"/>
        <v>0</v>
      </c>
      <c r="Z3221" s="43">
        <f t="shared" si="6265"/>
        <v>0</v>
      </c>
      <c r="AA3221" s="43">
        <f t="shared" si="6266"/>
        <v>0</v>
      </c>
      <c r="AB3221" s="43">
        <f t="shared" si="6282"/>
        <v>975.22221000000002</v>
      </c>
      <c r="AC3221" s="44">
        <f t="shared" si="6283"/>
        <v>1077.4000000000001</v>
      </c>
      <c r="AD3221" s="44">
        <f t="shared" si="6284"/>
        <v>1077.4000000000001</v>
      </c>
      <c r="AE3221" s="45">
        <f t="shared" si="6187"/>
        <v>100</v>
      </c>
      <c r="AF3221" s="43">
        <f t="shared" si="6285"/>
        <v>1077.4000000000001</v>
      </c>
      <c r="AG3221" s="43">
        <f t="shared" si="6286"/>
        <v>0</v>
      </c>
      <c r="AH3221" s="43">
        <f t="shared" si="6287"/>
        <v>0</v>
      </c>
      <c r="AI3221" s="43">
        <f t="shared" si="6288"/>
        <v>0</v>
      </c>
      <c r="AJ3221" s="43">
        <f t="shared" si="6289"/>
        <v>0</v>
      </c>
      <c r="AK3221" s="43">
        <f t="shared" si="6290"/>
        <v>0</v>
      </c>
      <c r="AL3221" s="43">
        <f t="shared" si="6188"/>
        <v>1077.4000000000001</v>
      </c>
      <c r="AM3221" s="43">
        <f t="shared" si="6189"/>
        <v>0</v>
      </c>
      <c r="AN3221" s="2"/>
      <c r="AO3221" s="1"/>
      <c r="AP3221" s="1"/>
      <c r="AQ3221" s="1"/>
      <c r="AR3221" s="1"/>
      <c r="AS3221" s="1"/>
    </row>
    <row r="3222" ht="78.75">
      <c r="B3222" s="41" t="s">
        <v>855</v>
      </c>
      <c r="C3222" s="41" t="s">
        <v>137</v>
      </c>
      <c r="D3222" s="41" t="s">
        <v>41</v>
      </c>
      <c r="E3222" s="26" t="str">
        <f t="shared" si="6222"/>
        <v>1101</v>
      </c>
      <c r="F3222" s="41" t="s">
        <v>830</v>
      </c>
      <c r="G3222" s="41"/>
      <c r="H3222" s="42" t="s">
        <v>831</v>
      </c>
      <c r="I3222" s="43">
        <f t="shared" si="6250"/>
        <v>1151</v>
      </c>
      <c r="J3222" s="43">
        <f t="shared" si="6251"/>
        <v>1151</v>
      </c>
      <c r="K3222" s="43">
        <f t="shared" si="6252"/>
        <v>1151</v>
      </c>
      <c r="L3222" s="43">
        <f t="shared" si="6253"/>
        <v>-73.599999999999994</v>
      </c>
      <c r="M3222" s="43">
        <f t="shared" si="6254"/>
        <v>-73.599999999999994</v>
      </c>
      <c r="N3222" s="43">
        <f t="shared" si="6255"/>
        <v>-73.599999999999994</v>
      </c>
      <c r="O3222" s="43">
        <f t="shared" si="6276"/>
        <v>0</v>
      </c>
      <c r="P3222" s="43">
        <f t="shared" si="6277"/>
        <v>0</v>
      </c>
      <c r="Q3222" s="43">
        <f t="shared" si="6278"/>
        <v>0</v>
      </c>
      <c r="R3222" s="43">
        <f t="shared" si="6279"/>
        <v>0</v>
      </c>
      <c r="S3222" s="43">
        <f t="shared" si="6280"/>
        <v>0</v>
      </c>
      <c r="T3222" s="43">
        <f t="shared" si="6281"/>
        <v>0</v>
      </c>
      <c r="U3222" s="43">
        <v>0</v>
      </c>
      <c r="V3222" s="43">
        <f t="shared" si="6223"/>
        <v>1077.4000000000001</v>
      </c>
      <c r="W3222" s="43">
        <f t="shared" si="6262"/>
        <v>0</v>
      </c>
      <c r="X3222" s="43">
        <f t="shared" si="6263"/>
        <v>0</v>
      </c>
      <c r="Y3222" s="43">
        <f t="shared" si="6264"/>
        <v>0</v>
      </c>
      <c r="Z3222" s="43">
        <f t="shared" si="6265"/>
        <v>0</v>
      </c>
      <c r="AA3222" s="43">
        <f t="shared" si="6266"/>
        <v>0</v>
      </c>
      <c r="AB3222" s="43">
        <f t="shared" si="6282"/>
        <v>975.22221000000002</v>
      </c>
      <c r="AC3222" s="44">
        <f t="shared" si="6283"/>
        <v>1077.4000000000001</v>
      </c>
      <c r="AD3222" s="44">
        <f t="shared" si="6284"/>
        <v>1077.4000000000001</v>
      </c>
      <c r="AE3222" s="45">
        <f t="shared" si="6187"/>
        <v>100</v>
      </c>
      <c r="AF3222" s="43">
        <f t="shared" si="6285"/>
        <v>1077.4000000000001</v>
      </c>
      <c r="AG3222" s="43">
        <f t="shared" si="6286"/>
        <v>0</v>
      </c>
      <c r="AH3222" s="43">
        <f t="shared" si="6287"/>
        <v>0</v>
      </c>
      <c r="AI3222" s="43">
        <f t="shared" si="6288"/>
        <v>0</v>
      </c>
      <c r="AJ3222" s="43">
        <f t="shared" si="6289"/>
        <v>0</v>
      </c>
      <c r="AK3222" s="43">
        <f t="shared" si="6290"/>
        <v>0</v>
      </c>
      <c r="AL3222" s="43">
        <f t="shared" si="6188"/>
        <v>1077.4000000000001</v>
      </c>
      <c r="AM3222" s="43">
        <f t="shared" si="6189"/>
        <v>0</v>
      </c>
      <c r="AN3222" s="2"/>
      <c r="AR3222" s="1"/>
      <c r="AS3222" s="1"/>
    </row>
    <row r="3223" ht="31.5">
      <c r="B3223" s="41" t="s">
        <v>855</v>
      </c>
      <c r="C3223" s="41" t="s">
        <v>137</v>
      </c>
      <c r="D3223" s="41" t="s">
        <v>41</v>
      </c>
      <c r="E3223" s="26" t="str">
        <f t="shared" si="6222"/>
        <v>1101</v>
      </c>
      <c r="F3223" s="41" t="s">
        <v>832</v>
      </c>
      <c r="G3223" s="41"/>
      <c r="H3223" s="42" t="s">
        <v>833</v>
      </c>
      <c r="I3223" s="43">
        <f t="shared" si="6250"/>
        <v>1151</v>
      </c>
      <c r="J3223" s="43">
        <f t="shared" si="6251"/>
        <v>1151</v>
      </c>
      <c r="K3223" s="43">
        <f t="shared" si="6252"/>
        <v>1151</v>
      </c>
      <c r="L3223" s="43">
        <f t="shared" si="6253"/>
        <v>-73.599999999999994</v>
      </c>
      <c r="M3223" s="43">
        <f t="shared" si="6254"/>
        <v>-73.599999999999994</v>
      </c>
      <c r="N3223" s="43">
        <f t="shared" si="6255"/>
        <v>-73.599999999999994</v>
      </c>
      <c r="O3223" s="43">
        <f t="shared" si="6276"/>
        <v>0</v>
      </c>
      <c r="P3223" s="43">
        <f t="shared" si="6277"/>
        <v>0</v>
      </c>
      <c r="Q3223" s="43">
        <f t="shared" si="6278"/>
        <v>0</v>
      </c>
      <c r="R3223" s="43">
        <f t="shared" si="6279"/>
        <v>0</v>
      </c>
      <c r="S3223" s="43">
        <f t="shared" si="6280"/>
        <v>0</v>
      </c>
      <c r="T3223" s="43">
        <f t="shared" si="6281"/>
        <v>0</v>
      </c>
      <c r="U3223" s="43">
        <v>0</v>
      </c>
      <c r="V3223" s="43">
        <f t="shared" si="6223"/>
        <v>1077.4000000000001</v>
      </c>
      <c r="W3223" s="43">
        <f t="shared" si="6262"/>
        <v>0</v>
      </c>
      <c r="X3223" s="43">
        <f t="shared" si="6263"/>
        <v>0</v>
      </c>
      <c r="Y3223" s="43">
        <f t="shared" si="6264"/>
        <v>0</v>
      </c>
      <c r="Z3223" s="43">
        <f t="shared" si="6265"/>
        <v>0</v>
      </c>
      <c r="AA3223" s="43">
        <f t="shared" si="6266"/>
        <v>0</v>
      </c>
      <c r="AB3223" s="43">
        <f t="shared" si="6282"/>
        <v>975.22221000000002</v>
      </c>
      <c r="AC3223" s="44">
        <f t="shared" si="6283"/>
        <v>1077.4000000000001</v>
      </c>
      <c r="AD3223" s="44">
        <f t="shared" si="6284"/>
        <v>1077.4000000000001</v>
      </c>
      <c r="AE3223" s="45">
        <f t="shared" si="6187"/>
        <v>100</v>
      </c>
      <c r="AF3223" s="43">
        <f t="shared" si="6285"/>
        <v>1077.4000000000001</v>
      </c>
      <c r="AG3223" s="43">
        <f t="shared" si="6286"/>
        <v>0</v>
      </c>
      <c r="AH3223" s="43">
        <f t="shared" si="6287"/>
        <v>0</v>
      </c>
      <c r="AI3223" s="43">
        <f t="shared" si="6288"/>
        <v>0</v>
      </c>
      <c r="AJ3223" s="43">
        <f t="shared" si="6289"/>
        <v>0</v>
      </c>
      <c r="AK3223" s="43">
        <f t="shared" si="6290"/>
        <v>0</v>
      </c>
      <c r="AL3223" s="43">
        <f t="shared" si="6188"/>
        <v>1077.4000000000001</v>
      </c>
      <c r="AM3223" s="43">
        <f t="shared" si="6189"/>
        <v>0</v>
      </c>
      <c r="AN3223" s="2"/>
      <c r="AO3223" s="1"/>
      <c r="AP3223" s="1"/>
      <c r="AQ3223" s="1"/>
      <c r="AR3223" s="1"/>
      <c r="AS3223" s="1"/>
    </row>
    <row r="3224" ht="31.5">
      <c r="B3224" s="41" t="s">
        <v>855</v>
      </c>
      <c r="C3224" s="41" t="s">
        <v>137</v>
      </c>
      <c r="D3224" s="41" t="s">
        <v>41</v>
      </c>
      <c r="E3224" s="26" t="str">
        <f t="shared" si="6222"/>
        <v>1101</v>
      </c>
      <c r="F3224" s="41" t="s">
        <v>832</v>
      </c>
      <c r="G3224" s="41" t="s">
        <v>53</v>
      </c>
      <c r="H3224" s="42" t="s">
        <v>54</v>
      </c>
      <c r="I3224" s="43">
        <f t="shared" si="6250"/>
        <v>1151</v>
      </c>
      <c r="J3224" s="43">
        <f t="shared" si="6251"/>
        <v>1151</v>
      </c>
      <c r="K3224" s="43">
        <f t="shared" si="6252"/>
        <v>1151</v>
      </c>
      <c r="L3224" s="43">
        <f t="shared" si="6253"/>
        <v>-73.599999999999994</v>
      </c>
      <c r="M3224" s="43">
        <f t="shared" si="6254"/>
        <v>-73.599999999999994</v>
      </c>
      <c r="N3224" s="43">
        <f t="shared" si="6255"/>
        <v>-73.599999999999994</v>
      </c>
      <c r="O3224" s="43">
        <f t="shared" si="6276"/>
        <v>0</v>
      </c>
      <c r="P3224" s="43">
        <f t="shared" si="6277"/>
        <v>0</v>
      </c>
      <c r="Q3224" s="43">
        <f t="shared" si="6278"/>
        <v>0</v>
      </c>
      <c r="R3224" s="43">
        <f t="shared" si="6279"/>
        <v>0</v>
      </c>
      <c r="S3224" s="43">
        <f t="shared" si="6280"/>
        <v>0</v>
      </c>
      <c r="T3224" s="43">
        <f t="shared" si="6281"/>
        <v>0</v>
      </c>
      <c r="U3224" s="43">
        <v>0</v>
      </c>
      <c r="V3224" s="43">
        <f t="shared" si="6223"/>
        <v>1077.4000000000001</v>
      </c>
      <c r="W3224" s="43">
        <f t="shared" si="6262"/>
        <v>0</v>
      </c>
      <c r="X3224" s="43">
        <f t="shared" si="6263"/>
        <v>0</v>
      </c>
      <c r="Y3224" s="43">
        <f t="shared" si="6264"/>
        <v>0</v>
      </c>
      <c r="Z3224" s="43">
        <f t="shared" si="6265"/>
        <v>0</v>
      </c>
      <c r="AA3224" s="43">
        <f t="shared" si="6266"/>
        <v>0</v>
      </c>
      <c r="AB3224" s="43">
        <f t="shared" si="6282"/>
        <v>975.22221000000002</v>
      </c>
      <c r="AC3224" s="44">
        <f t="shared" si="6283"/>
        <v>1077.4000000000001</v>
      </c>
      <c r="AD3224" s="44">
        <f t="shared" si="6284"/>
        <v>1077.4000000000001</v>
      </c>
      <c r="AE3224" s="45">
        <f t="shared" si="6187"/>
        <v>100</v>
      </c>
      <c r="AF3224" s="43">
        <f t="shared" si="6285"/>
        <v>1077.4000000000001</v>
      </c>
      <c r="AG3224" s="43">
        <f t="shared" si="6286"/>
        <v>0</v>
      </c>
      <c r="AH3224" s="43">
        <f t="shared" si="6287"/>
        <v>0</v>
      </c>
      <c r="AI3224" s="43">
        <f t="shared" si="6288"/>
        <v>0</v>
      </c>
      <c r="AJ3224" s="43">
        <f t="shared" si="6289"/>
        <v>0</v>
      </c>
      <c r="AK3224" s="43">
        <f t="shared" si="6290"/>
        <v>0</v>
      </c>
      <c r="AL3224" s="43">
        <f t="shared" si="6188"/>
        <v>1077.4000000000001</v>
      </c>
      <c r="AM3224" s="43">
        <f t="shared" si="6189"/>
        <v>0</v>
      </c>
      <c r="AN3224" s="2"/>
      <c r="AO3224" s="1"/>
      <c r="AP3224" s="1"/>
      <c r="AQ3224" s="1"/>
      <c r="AR3224" s="1"/>
      <c r="AS3224" s="1"/>
    </row>
    <row r="3225" ht="31.5">
      <c r="B3225" s="41" t="s">
        <v>855</v>
      </c>
      <c r="C3225" s="41" t="s">
        <v>137</v>
      </c>
      <c r="D3225" s="41" t="s">
        <v>41</v>
      </c>
      <c r="E3225" s="26" t="str">
        <f t="shared" si="6222"/>
        <v>1101</v>
      </c>
      <c r="F3225" s="41" t="s">
        <v>832</v>
      </c>
      <c r="G3225" s="41" t="s">
        <v>55</v>
      </c>
      <c r="H3225" s="42" t="s">
        <v>56</v>
      </c>
      <c r="I3225" s="43">
        <v>1151</v>
      </c>
      <c r="J3225" s="43">
        <v>1151</v>
      </c>
      <c r="K3225" s="43">
        <v>1151</v>
      </c>
      <c r="L3225" s="43">
        <v>-73.599999999999994</v>
      </c>
      <c r="M3225" s="43">
        <v>-73.599999999999994</v>
      </c>
      <c r="N3225" s="43">
        <v>-73.599999999999994</v>
      </c>
      <c r="O3225" s="43">
        <v>0</v>
      </c>
      <c r="P3225" s="43">
        <v>0</v>
      </c>
      <c r="Q3225" s="43">
        <v>0</v>
      </c>
      <c r="R3225" s="43">
        <v>0</v>
      </c>
      <c r="S3225" s="43">
        <v>0</v>
      </c>
      <c r="T3225" s="43">
        <v>0</v>
      </c>
      <c r="U3225" s="43">
        <v>0</v>
      </c>
      <c r="V3225" s="43">
        <f t="shared" si="6223"/>
        <v>1077.4000000000001</v>
      </c>
      <c r="W3225" s="43"/>
      <c r="X3225" s="43"/>
      <c r="Y3225" s="43"/>
      <c r="Z3225" s="43"/>
      <c r="AA3225" s="43"/>
      <c r="AB3225" s="43">
        <v>975.22221000000002</v>
      </c>
      <c r="AC3225" s="44">
        <v>1077.4000000000001</v>
      </c>
      <c r="AD3225" s="44">
        <v>1077.4000000000001</v>
      </c>
      <c r="AE3225" s="45">
        <f t="shared" si="6187"/>
        <v>100</v>
      </c>
      <c r="AF3225" s="43">
        <v>1077.4000000000001</v>
      </c>
      <c r="AG3225" s="43">
        <v>0</v>
      </c>
      <c r="AH3225" s="43">
        <v>0</v>
      </c>
      <c r="AI3225" s="43">
        <v>0</v>
      </c>
      <c r="AJ3225" s="43">
        <v>0</v>
      </c>
      <c r="AK3225" s="43">
        <v>0</v>
      </c>
      <c r="AL3225" s="43">
        <f t="shared" si="6188"/>
        <v>1077.4000000000001</v>
      </c>
      <c r="AM3225" s="43">
        <f t="shared" si="6189"/>
        <v>0</v>
      </c>
      <c r="AN3225" s="19"/>
      <c r="AO3225" s="1"/>
      <c r="AP3225" s="1"/>
      <c r="AQ3225" s="1"/>
      <c r="AR3225" s="1"/>
      <c r="AS3225" s="1"/>
    </row>
    <row r="3226" ht="31.5">
      <c r="B3226" s="41" t="s">
        <v>855</v>
      </c>
      <c r="C3226" s="41" t="s">
        <v>137</v>
      </c>
      <c r="D3226" s="41" t="s">
        <v>41</v>
      </c>
      <c r="E3226" s="26" t="str">
        <f t="shared" si="6222"/>
        <v>1101</v>
      </c>
      <c r="F3226" s="41" t="s">
        <v>81</v>
      </c>
      <c r="G3226" s="41"/>
      <c r="H3226" s="42" t="s">
        <v>82</v>
      </c>
      <c r="I3226" s="43"/>
      <c r="J3226" s="43"/>
      <c r="K3226" s="43"/>
      <c r="L3226" s="43"/>
      <c r="M3226" s="43"/>
      <c r="N3226" s="43"/>
      <c r="O3226" s="43">
        <f t="shared" si="6276"/>
        <v>0</v>
      </c>
      <c r="P3226" s="43">
        <f t="shared" si="6277"/>
        <v>0</v>
      </c>
      <c r="Q3226" s="43">
        <f t="shared" si="6278"/>
        <v>0</v>
      </c>
      <c r="R3226" s="43">
        <f t="shared" si="6279"/>
        <v>0</v>
      </c>
      <c r="S3226" s="43">
        <f t="shared" si="6280"/>
        <v>0</v>
      </c>
      <c r="T3226" s="43">
        <f t="shared" si="6281"/>
        <v>0</v>
      </c>
      <c r="U3226" s="43"/>
      <c r="V3226" s="43">
        <f t="shared" si="6223"/>
        <v>0</v>
      </c>
      <c r="W3226" s="43"/>
      <c r="X3226" s="43"/>
      <c r="Y3226" s="43"/>
      <c r="Z3226" s="43"/>
      <c r="AA3226" s="43"/>
      <c r="AB3226" s="43">
        <f t="shared" si="6282"/>
        <v>75</v>
      </c>
      <c r="AC3226" s="44">
        <f t="shared" si="6283"/>
        <v>75</v>
      </c>
      <c r="AD3226" s="44">
        <f t="shared" si="6284"/>
        <v>75</v>
      </c>
      <c r="AE3226" s="45">
        <f t="shared" si="6187"/>
        <v>100</v>
      </c>
      <c r="AF3226" s="43">
        <f t="shared" si="6285"/>
        <v>75</v>
      </c>
      <c r="AG3226" s="43">
        <f t="shared" si="6286"/>
        <v>0</v>
      </c>
      <c r="AH3226" s="43">
        <f t="shared" si="6287"/>
        <v>0</v>
      </c>
      <c r="AI3226" s="43">
        <f t="shared" si="6288"/>
        <v>0</v>
      </c>
      <c r="AJ3226" s="43">
        <f t="shared" si="6289"/>
        <v>0</v>
      </c>
      <c r="AK3226" s="43">
        <f t="shared" si="6290"/>
        <v>0</v>
      </c>
      <c r="AL3226" s="43">
        <f t="shared" si="6188"/>
        <v>75</v>
      </c>
      <c r="AM3226" s="43">
        <f t="shared" si="6189"/>
        <v>-75</v>
      </c>
      <c r="AN3226" s="19"/>
      <c r="AR3226" s="1"/>
      <c r="AS3226" s="1"/>
    </row>
    <row r="3227" ht="47.25">
      <c r="B3227" s="41" t="s">
        <v>855</v>
      </c>
      <c r="C3227" s="41" t="s">
        <v>137</v>
      </c>
      <c r="D3227" s="41" t="s">
        <v>41</v>
      </c>
      <c r="E3227" s="26" t="str">
        <f t="shared" si="6222"/>
        <v>1101</v>
      </c>
      <c r="F3227" s="41" t="s">
        <v>381</v>
      </c>
      <c r="G3227" s="41"/>
      <c r="H3227" s="42" t="s">
        <v>382</v>
      </c>
      <c r="I3227" s="43"/>
      <c r="J3227" s="43"/>
      <c r="K3227" s="43"/>
      <c r="L3227" s="43"/>
      <c r="M3227" s="43"/>
      <c r="N3227" s="43"/>
      <c r="O3227" s="43">
        <f t="shared" si="6276"/>
        <v>0</v>
      </c>
      <c r="P3227" s="43">
        <f t="shared" si="6277"/>
        <v>0</v>
      </c>
      <c r="Q3227" s="43">
        <f t="shared" si="6278"/>
        <v>0</v>
      </c>
      <c r="R3227" s="43">
        <f t="shared" si="6279"/>
        <v>0</v>
      </c>
      <c r="S3227" s="43">
        <f t="shared" si="6280"/>
        <v>0</v>
      </c>
      <c r="T3227" s="43">
        <f t="shared" si="6281"/>
        <v>0</v>
      </c>
      <c r="U3227" s="43"/>
      <c r="V3227" s="43">
        <f t="shared" si="6223"/>
        <v>0</v>
      </c>
      <c r="W3227" s="43"/>
      <c r="X3227" s="43"/>
      <c r="Y3227" s="43"/>
      <c r="Z3227" s="43"/>
      <c r="AA3227" s="43"/>
      <c r="AB3227" s="43">
        <f t="shared" si="6282"/>
        <v>75</v>
      </c>
      <c r="AC3227" s="44">
        <f t="shared" si="6283"/>
        <v>75</v>
      </c>
      <c r="AD3227" s="44">
        <f t="shared" si="6284"/>
        <v>75</v>
      </c>
      <c r="AE3227" s="45">
        <f t="shared" si="6187"/>
        <v>100</v>
      </c>
      <c r="AF3227" s="43">
        <f t="shared" si="6285"/>
        <v>75</v>
      </c>
      <c r="AG3227" s="43">
        <f t="shared" si="6286"/>
        <v>0</v>
      </c>
      <c r="AH3227" s="43">
        <f t="shared" si="6287"/>
        <v>0</v>
      </c>
      <c r="AI3227" s="43">
        <f t="shared" si="6288"/>
        <v>0</v>
      </c>
      <c r="AJ3227" s="43">
        <f t="shared" si="6289"/>
        <v>0</v>
      </c>
      <c r="AK3227" s="43">
        <f t="shared" si="6290"/>
        <v>0</v>
      </c>
      <c r="AL3227" s="43">
        <f t="shared" si="6188"/>
        <v>75</v>
      </c>
      <c r="AM3227" s="43">
        <f t="shared" si="6189"/>
        <v>-75</v>
      </c>
      <c r="AN3227" s="19"/>
      <c r="AO3227" s="1"/>
      <c r="AP3227" s="1"/>
      <c r="AQ3227" s="1"/>
      <c r="AR3227" s="1"/>
      <c r="AS3227" s="1"/>
    </row>
    <row r="3228" ht="31.5">
      <c r="B3228" s="41" t="s">
        <v>855</v>
      </c>
      <c r="C3228" s="41" t="s">
        <v>137</v>
      </c>
      <c r="D3228" s="41" t="s">
        <v>41</v>
      </c>
      <c r="E3228" s="26" t="str">
        <f t="shared" si="6222"/>
        <v>1101</v>
      </c>
      <c r="F3228" s="41" t="s">
        <v>381</v>
      </c>
      <c r="G3228" s="41" t="s">
        <v>53</v>
      </c>
      <c r="H3228" s="42" t="s">
        <v>54</v>
      </c>
      <c r="I3228" s="43"/>
      <c r="J3228" s="43"/>
      <c r="K3228" s="43"/>
      <c r="L3228" s="43"/>
      <c r="M3228" s="43"/>
      <c r="N3228" s="43"/>
      <c r="O3228" s="43">
        <f t="shared" si="6276"/>
        <v>0</v>
      </c>
      <c r="P3228" s="43">
        <f t="shared" si="6277"/>
        <v>0</v>
      </c>
      <c r="Q3228" s="43">
        <f t="shared" si="6278"/>
        <v>0</v>
      </c>
      <c r="R3228" s="43">
        <f t="shared" si="6279"/>
        <v>0</v>
      </c>
      <c r="S3228" s="43">
        <f t="shared" si="6280"/>
        <v>0</v>
      </c>
      <c r="T3228" s="43">
        <f t="shared" si="6281"/>
        <v>0</v>
      </c>
      <c r="U3228" s="43"/>
      <c r="V3228" s="43">
        <f t="shared" si="6223"/>
        <v>0</v>
      </c>
      <c r="W3228" s="43"/>
      <c r="X3228" s="43"/>
      <c r="Y3228" s="43"/>
      <c r="Z3228" s="43"/>
      <c r="AA3228" s="43"/>
      <c r="AB3228" s="43">
        <f t="shared" si="6282"/>
        <v>75</v>
      </c>
      <c r="AC3228" s="44">
        <f t="shared" si="6283"/>
        <v>75</v>
      </c>
      <c r="AD3228" s="44">
        <f t="shared" si="6284"/>
        <v>75</v>
      </c>
      <c r="AE3228" s="45">
        <f t="shared" si="6187"/>
        <v>100</v>
      </c>
      <c r="AF3228" s="43">
        <f t="shared" si="6285"/>
        <v>75</v>
      </c>
      <c r="AG3228" s="43">
        <f t="shared" si="6286"/>
        <v>0</v>
      </c>
      <c r="AH3228" s="43">
        <f t="shared" si="6287"/>
        <v>0</v>
      </c>
      <c r="AI3228" s="43">
        <f t="shared" si="6288"/>
        <v>0</v>
      </c>
      <c r="AJ3228" s="43">
        <f t="shared" si="6289"/>
        <v>0</v>
      </c>
      <c r="AK3228" s="43">
        <f t="shared" si="6290"/>
        <v>0</v>
      </c>
      <c r="AL3228" s="43">
        <f t="shared" si="6188"/>
        <v>75</v>
      </c>
      <c r="AM3228" s="43">
        <f t="shared" si="6189"/>
        <v>-75</v>
      </c>
      <c r="AN3228" s="19"/>
      <c r="AO3228" s="1"/>
      <c r="AP3228" s="1"/>
      <c r="AQ3228" s="1"/>
      <c r="AR3228" s="1"/>
      <c r="AS3228" s="1"/>
    </row>
    <row r="3229" ht="31.5">
      <c r="B3229" s="41" t="s">
        <v>855</v>
      </c>
      <c r="C3229" s="41" t="s">
        <v>137</v>
      </c>
      <c r="D3229" s="41" t="s">
        <v>41</v>
      </c>
      <c r="E3229" s="26" t="str">
        <f t="shared" si="6222"/>
        <v>1101</v>
      </c>
      <c r="F3229" s="41" t="s">
        <v>381</v>
      </c>
      <c r="G3229" s="41" t="s">
        <v>55</v>
      </c>
      <c r="H3229" s="42" t="s">
        <v>56</v>
      </c>
      <c r="I3229" s="43"/>
      <c r="J3229" s="43"/>
      <c r="K3229" s="43"/>
      <c r="L3229" s="43"/>
      <c r="M3229" s="43"/>
      <c r="N3229" s="43"/>
      <c r="O3229" s="43">
        <v>0</v>
      </c>
      <c r="P3229" s="43">
        <v>0</v>
      </c>
      <c r="Q3229" s="43">
        <v>0</v>
      </c>
      <c r="R3229" s="43">
        <v>0</v>
      </c>
      <c r="S3229" s="43">
        <v>0</v>
      </c>
      <c r="T3229" s="43">
        <v>0</v>
      </c>
      <c r="U3229" s="43"/>
      <c r="V3229" s="43">
        <f t="shared" si="6223"/>
        <v>0</v>
      </c>
      <c r="W3229" s="43"/>
      <c r="X3229" s="43"/>
      <c r="Y3229" s="43"/>
      <c r="Z3229" s="43"/>
      <c r="AA3229" s="43"/>
      <c r="AB3229" s="43">
        <v>75</v>
      </c>
      <c r="AC3229" s="44">
        <v>75</v>
      </c>
      <c r="AD3229" s="44">
        <v>75</v>
      </c>
      <c r="AE3229" s="45">
        <f t="shared" si="6187"/>
        <v>100</v>
      </c>
      <c r="AF3229" s="43">
        <v>75</v>
      </c>
      <c r="AG3229" s="43">
        <v>0</v>
      </c>
      <c r="AH3229" s="43">
        <v>0</v>
      </c>
      <c r="AI3229" s="43">
        <v>0</v>
      </c>
      <c r="AJ3229" s="43">
        <v>0</v>
      </c>
      <c r="AK3229" s="43">
        <v>0</v>
      </c>
      <c r="AL3229" s="43">
        <f t="shared" si="6188"/>
        <v>75</v>
      </c>
      <c r="AM3229" s="43">
        <f t="shared" si="6189"/>
        <v>-75</v>
      </c>
      <c r="AN3229" s="19"/>
      <c r="AO3229" s="1"/>
      <c r="AP3229" s="1"/>
      <c r="AQ3229" s="1"/>
      <c r="AR3229" s="1"/>
      <c r="AS3229" s="1"/>
    </row>
    <row r="3230" s="24" customFormat="1" ht="31.5">
      <c r="B3230" s="25" t="s">
        <v>857</v>
      </c>
      <c r="C3230" s="25"/>
      <c r="D3230" s="25"/>
      <c r="E3230" s="26" t="str">
        <f t="shared" si="6222"/>
        <v/>
      </c>
      <c r="F3230" s="25"/>
      <c r="G3230" s="25"/>
      <c r="H3230" s="27" t="s">
        <v>858</v>
      </c>
      <c r="I3230" s="28">
        <f>I3231+I3299+I3328+I3414+I3505+I3519+I3493+I3533</f>
        <v>142389.20000000001</v>
      </c>
      <c r="J3230" s="28">
        <f>J3231+J3299+J3328+J3414+J3505+J3519+J3493+J3533</f>
        <v>107747.2</v>
      </c>
      <c r="K3230" s="28">
        <f>K3231+K3299+K3328+K3414+K3505+K3519+K3493+K3533</f>
        <v>109779.60000000001</v>
      </c>
      <c r="L3230" s="28">
        <f>L3231+L3299+L3328+L3414+L3505+L3519+L3493+L3533</f>
        <v>-6726.2000000000007</v>
      </c>
      <c r="M3230" s="28">
        <f>M3231+M3299+M3328+M3414+M3505+M3519+M3493+M3533</f>
        <v>6148.8000000000011</v>
      </c>
      <c r="N3230" s="28">
        <f>N3231+N3299+N3328+N3414+N3505+N3519+N3493+N3533</f>
        <v>6424.3000000000011</v>
      </c>
      <c r="O3230" s="28">
        <f>O3231+O3299+O3328+O3414+O3505+O3519+O3493+O3533</f>
        <v>-1664.2220000000002</v>
      </c>
      <c r="P3230" s="28">
        <f>P3231+P3299+P3328+P3414+P3505+P3519+P3493+P3533</f>
        <v>29.143000000000001</v>
      </c>
      <c r="Q3230" s="28">
        <f>Q3231+Q3299+Q3328+Q3414+Q3505+Q3519+Q3493+Q3533</f>
        <v>0</v>
      </c>
      <c r="R3230" s="28">
        <f>R3231+R3299+R3328+R3414+R3505+R3519+R3493+R3533</f>
        <v>9221.1029999999992</v>
      </c>
      <c r="S3230" s="28">
        <f>S3231+S3299+S3328+S3414+S3505+S3519+S3493+S3533</f>
        <v>-364.35899999999998</v>
      </c>
      <c r="T3230" s="28">
        <f>T3231+T3299+T3328+T3414+T3505+T3519+T3493+T3533</f>
        <v>0</v>
      </c>
      <c r="U3230" s="28">
        <f>U3231+U3299+U3328+U3414+U3505+U3519+U3493+U3533</f>
        <v>1852.4000000000001</v>
      </c>
      <c r="V3230" s="28">
        <f t="shared" si="6223"/>
        <v>144737.065</v>
      </c>
      <c r="W3230" s="28">
        <f>W3231+W3299+W3328+W3414+W3505+W3519+W3493+W3533</f>
        <v>3052.4000000000001</v>
      </c>
      <c r="X3230" s="28">
        <f>X3231+X3299+X3328+X3414+X3505+X3519+X3493+X3533</f>
        <v>0</v>
      </c>
      <c r="Y3230" s="28">
        <f>Y3231+Y3299+Y3328+Y3414+Y3505+Y3519+Y3493+Y3533</f>
        <v>0</v>
      </c>
      <c r="Z3230" s="28">
        <f>Z3231+Z3299+Z3328+Z3414+Z3505+Z3519+Z3493+Z3533</f>
        <v>0</v>
      </c>
      <c r="AA3230" s="28">
        <f>AA3231+AA3299+AA3328+AA3414+AA3505+AA3519+AA3493+AA3533</f>
        <v>0</v>
      </c>
      <c r="AB3230" s="28">
        <f>AB3231+AB3299+AB3328+AB3414+AB3505+AB3519+AB3493+AB3533</f>
        <v>95183.020709999997</v>
      </c>
      <c r="AC3230" s="29">
        <f>AC3231+AC3299+AC3328+AC3414+AC3505+AC3519+AC3493+AC3533</f>
        <v>144572.94858000003</v>
      </c>
      <c r="AD3230" s="29">
        <f>AD3231+AD3299+AD3328+AD3414+AD3505+AD3519+AD3493+AD3533</f>
        <v>139067.94194000005</v>
      </c>
      <c r="AE3230" s="30">
        <f t="shared" si="6187"/>
        <v>96.192229117500659</v>
      </c>
      <c r="AF3230" s="28">
        <f>AF3231+AF3299+AF3328+AF3414+AF3505+AF3519+AF3493+AF3533</f>
        <v>152380.80458</v>
      </c>
      <c r="AG3230" s="28">
        <f>AG3231+AG3299+AG3328+AG3414+AG3505+AG3519+AG3493+AG3533</f>
        <v>-1664.2220000000002</v>
      </c>
      <c r="AH3230" s="28">
        <f>AH3231+AH3299+AH3328+AH3414+AH3505+AH3519+AH3493+AH3533</f>
        <v>0</v>
      </c>
      <c r="AI3230" s="28">
        <f>AI3231+AI3299+AI3328+AI3414+AI3505+AI3519+AI3493+AI3533</f>
        <v>0</v>
      </c>
      <c r="AJ3230" s="28">
        <f>AJ3231+AJ3299+AJ3328+AJ3414+AJ3505+AJ3519+AJ3493+AJ3533</f>
        <v>0</v>
      </c>
      <c r="AK3230" s="28">
        <f>AK3231+AK3299+AK3328+AK3414+AK3505+AK3519+AK3493+AK3533</f>
        <v>-6214.7000000000007</v>
      </c>
      <c r="AL3230" s="28">
        <f t="shared" si="6188"/>
        <v>144501.88257999998</v>
      </c>
      <c r="AM3230" s="28">
        <f t="shared" si="6189"/>
        <v>235.18242000002647</v>
      </c>
      <c r="AN3230" s="31"/>
      <c r="AO3230" s="24"/>
      <c r="AP3230" s="24"/>
      <c r="AQ3230" s="24"/>
      <c r="AR3230" s="24"/>
      <c r="AS3230" s="24"/>
    </row>
    <row r="3231" s="24" customFormat="1">
      <c r="B3231" s="25" t="s">
        <v>857</v>
      </c>
      <c r="C3231" s="25" t="s">
        <v>41</v>
      </c>
      <c r="D3231" s="25"/>
      <c r="E3231" s="32" t="str">
        <f t="shared" si="6222"/>
        <v>01</v>
      </c>
      <c r="F3231" s="25"/>
      <c r="G3231" s="25"/>
      <c r="H3231" s="27" t="s">
        <v>42</v>
      </c>
      <c r="I3231" s="28">
        <f>I3232+I3258</f>
        <v>78052.399999999994</v>
      </c>
      <c r="J3231" s="28">
        <f>J3232+J3258</f>
        <v>76366.199999999997</v>
      </c>
      <c r="K3231" s="28">
        <f>K3232+K3258</f>
        <v>79260.100000000006</v>
      </c>
      <c r="L3231" s="28">
        <f>L3232+L3258</f>
        <v>3148.4000000000001</v>
      </c>
      <c r="M3231" s="28">
        <f>M3232+M3258</f>
        <v>3466.2000000000003</v>
      </c>
      <c r="N3231" s="28">
        <f>N3232+N3258</f>
        <v>3796.7000000000003</v>
      </c>
      <c r="O3231" s="28">
        <f>O3232+O3258</f>
        <v>-483.92700000000002</v>
      </c>
      <c r="P3231" s="28">
        <f>P3232+P3258</f>
        <v>0</v>
      </c>
      <c r="Q3231" s="28">
        <f>Q3232+Q3258</f>
        <v>0</v>
      </c>
      <c r="R3231" s="28">
        <f>R3232+R3258</f>
        <v>755.29999999999995</v>
      </c>
      <c r="S3231" s="28">
        <f>S3232+S3258</f>
        <v>0</v>
      </c>
      <c r="T3231" s="28">
        <f>T3232+T3258</f>
        <v>0</v>
      </c>
      <c r="U3231" s="28">
        <v>0</v>
      </c>
      <c r="V3231" s="28">
        <f t="shared" si="6223"/>
        <v>81472.172999999995</v>
      </c>
      <c r="W3231" s="28">
        <f>W3232+W3258</f>
        <v>0</v>
      </c>
      <c r="X3231" s="28">
        <f>X3232+X3258</f>
        <v>0</v>
      </c>
      <c r="Y3231" s="28">
        <f>Y3232+Y3258</f>
        <v>0</v>
      </c>
      <c r="Z3231" s="28">
        <f>Z3232+Z3258</f>
        <v>0</v>
      </c>
      <c r="AA3231" s="28">
        <f>AA3232+AA3258</f>
        <v>0</v>
      </c>
      <c r="AB3231" s="28">
        <f>AB3232+AB3258</f>
        <v>59947.285759999999</v>
      </c>
      <c r="AC3231" s="29">
        <f>AC3232+AC3258</f>
        <v>79245.476999999999</v>
      </c>
      <c r="AD3231" s="29">
        <f>AD3232+AD3258</f>
        <v>79159.733420000004</v>
      </c>
      <c r="AE3231" s="30">
        <f t="shared" si="6187"/>
        <v>99.891800032953299</v>
      </c>
      <c r="AF3231" s="28">
        <f>AF3232+AF3258</f>
        <v>85514.97099999999</v>
      </c>
      <c r="AG3231" s="28">
        <f>AG3232+AG3258</f>
        <v>-483.92700000000002</v>
      </c>
      <c r="AH3231" s="28">
        <f>AH3232+AH3258</f>
        <v>0</v>
      </c>
      <c r="AI3231" s="28">
        <f>AI3232+AI3258</f>
        <v>0</v>
      </c>
      <c r="AJ3231" s="28">
        <f>AJ3232+AJ3258</f>
        <v>0</v>
      </c>
      <c r="AK3231" s="28">
        <f>AK3232+AK3258</f>
        <v>-6214.7000000000007</v>
      </c>
      <c r="AL3231" s="28">
        <f t="shared" si="6188"/>
        <v>78816.343999999997</v>
      </c>
      <c r="AM3231" s="28">
        <f t="shared" si="6189"/>
        <v>2655.8289999999979</v>
      </c>
      <c r="AN3231" s="31"/>
      <c r="AO3231" s="24"/>
      <c r="AP3231" s="24"/>
      <c r="AQ3231" s="24"/>
      <c r="AR3231" s="24"/>
      <c r="AS3231" s="24"/>
    </row>
    <row r="3232" s="33" customFormat="1" ht="63">
      <c r="B3232" s="34" t="s">
        <v>857</v>
      </c>
      <c r="C3232" s="34" t="s">
        <v>41</v>
      </c>
      <c r="D3232" s="34" t="s">
        <v>107</v>
      </c>
      <c r="E3232" s="35" t="str">
        <f t="shared" si="6222"/>
        <v>0104</v>
      </c>
      <c r="F3232" s="34"/>
      <c r="G3232" s="34"/>
      <c r="H3232" s="36" t="s">
        <v>672</v>
      </c>
      <c r="I3232" s="37">
        <f>I3233+I3246</f>
        <v>60282.700000000004</v>
      </c>
      <c r="J3232" s="37">
        <f>J3233+J3246</f>
        <v>59883.900000000001</v>
      </c>
      <c r="K3232" s="37">
        <f>K3233+K3246</f>
        <v>59883.900000000001</v>
      </c>
      <c r="L3232" s="37">
        <f>L3233+L3246</f>
        <v>0</v>
      </c>
      <c r="M3232" s="37">
        <f>M3233+M3246</f>
        <v>0</v>
      </c>
      <c r="N3232" s="37">
        <f>N3233+N3246</f>
        <v>0</v>
      </c>
      <c r="O3232" s="37">
        <f>O3233+O3246</f>
        <v>0</v>
      </c>
      <c r="P3232" s="37">
        <f>P3233+P3246</f>
        <v>0</v>
      </c>
      <c r="Q3232" s="37">
        <f>Q3233+Q3246</f>
        <v>0</v>
      </c>
      <c r="R3232" s="37">
        <f>R3233+R3246</f>
        <v>705.29999999999995</v>
      </c>
      <c r="S3232" s="37">
        <f>S3233+S3246</f>
        <v>0</v>
      </c>
      <c r="T3232" s="37">
        <f>T3233+T3246</f>
        <v>0</v>
      </c>
      <c r="U3232" s="37">
        <v>0</v>
      </c>
      <c r="V3232" s="37">
        <f t="shared" si="6223"/>
        <v>60988.000000000007</v>
      </c>
      <c r="W3232" s="37">
        <f>W3233+W3246</f>
        <v>0</v>
      </c>
      <c r="X3232" s="37">
        <f>X3233+X3246</f>
        <v>0</v>
      </c>
      <c r="Y3232" s="37">
        <f>Y3233+Y3246</f>
        <v>0</v>
      </c>
      <c r="Z3232" s="37">
        <f>Z3233+Z3246</f>
        <v>0</v>
      </c>
      <c r="AA3232" s="37">
        <f>AA3233+AA3246</f>
        <v>0</v>
      </c>
      <c r="AB3232" s="37">
        <f>AB3233+AB3246</f>
        <v>44708.315970000003</v>
      </c>
      <c r="AC3232" s="38">
        <f>AC3233+AC3246</f>
        <v>60573.425000000003</v>
      </c>
      <c r="AD3232" s="38">
        <f>AD3233+AD3246</f>
        <v>60562.842230000002</v>
      </c>
      <c r="AE3232" s="39">
        <f t="shared" si="6187"/>
        <v>99.982529021596505</v>
      </c>
      <c r="AF3232" s="37">
        <f>AF3233+AF3246</f>
        <v>66788.125</v>
      </c>
      <c r="AG3232" s="37">
        <f>AG3233+AG3246</f>
        <v>0</v>
      </c>
      <c r="AH3232" s="37">
        <f>AH3233+AH3246</f>
        <v>0</v>
      </c>
      <c r="AI3232" s="37">
        <f>AI3233+AI3246</f>
        <v>0</v>
      </c>
      <c r="AJ3232" s="37">
        <f>AJ3233+AJ3246</f>
        <v>0</v>
      </c>
      <c r="AK3232" s="37">
        <f>AK3233+AK3246</f>
        <v>-6214.7000000000007</v>
      </c>
      <c r="AL3232" s="37">
        <f t="shared" si="6188"/>
        <v>60573.425000000003</v>
      </c>
      <c r="AM3232" s="37">
        <f t="shared" si="6189"/>
        <v>414.57500000000437</v>
      </c>
      <c r="AN3232" s="40"/>
      <c r="AO3232" s="33"/>
      <c r="AP3232" s="33"/>
      <c r="AQ3232" s="33"/>
      <c r="AR3232" s="33"/>
      <c r="AS3232" s="33"/>
    </row>
    <row r="3233" ht="47.25">
      <c r="B3233" s="41" t="s">
        <v>857</v>
      </c>
      <c r="C3233" s="41" t="s">
        <v>41</v>
      </c>
      <c r="D3233" s="41" t="s">
        <v>107</v>
      </c>
      <c r="E3233" s="26" t="str">
        <f t="shared" si="6222"/>
        <v>0104</v>
      </c>
      <c r="F3233" s="41" t="s">
        <v>328</v>
      </c>
      <c r="G3233" s="41"/>
      <c r="H3233" s="42" t="s">
        <v>329</v>
      </c>
      <c r="I3233" s="43">
        <f t="shared" ref="I3233:I3235" si="6291">I3234</f>
        <v>6174.8000000000011</v>
      </c>
      <c r="J3233" s="43">
        <f t="shared" ref="J3233:J3235" si="6292">J3234</f>
        <v>6388.8999999999996</v>
      </c>
      <c r="K3233" s="43">
        <f t="shared" ref="K3233:K3235" si="6293">K3234</f>
        <v>6388.8999999999996</v>
      </c>
      <c r="L3233" s="43">
        <f t="shared" ref="L3233:L3235" si="6294">L3234</f>
        <v>0</v>
      </c>
      <c r="M3233" s="43">
        <f t="shared" ref="M3233:M3235" si="6295">M3234</f>
        <v>0</v>
      </c>
      <c r="N3233" s="43">
        <f t="shared" ref="N3233:N3235" si="6296">N3234</f>
        <v>0</v>
      </c>
      <c r="O3233" s="43">
        <f t="shared" ref="O3233:O3234" si="6297">O3234</f>
        <v>0</v>
      </c>
      <c r="P3233" s="43">
        <f t="shared" ref="P3233:P3235" si="6298">P3234</f>
        <v>0</v>
      </c>
      <c r="Q3233" s="43">
        <f t="shared" ref="Q3233:Q3235" si="6299">Q3234</f>
        <v>0</v>
      </c>
      <c r="R3233" s="43">
        <f t="shared" ref="R3233:R3235" si="6300">R3234</f>
        <v>0</v>
      </c>
      <c r="S3233" s="43">
        <f t="shared" ref="S3233:S3235" si="6301">S3234</f>
        <v>0</v>
      </c>
      <c r="T3233" s="43">
        <f t="shared" ref="T3233:T3235" si="6302">T3234</f>
        <v>0</v>
      </c>
      <c r="U3233" s="43">
        <v>0</v>
      </c>
      <c r="V3233" s="43">
        <f t="shared" si="6223"/>
        <v>6174.8000000000011</v>
      </c>
      <c r="W3233" s="43">
        <f t="shared" ref="W3233:W3235" si="6303">W3234</f>
        <v>0</v>
      </c>
      <c r="X3233" s="43">
        <f t="shared" ref="X3233:X3235" si="6304">X3234</f>
        <v>0</v>
      </c>
      <c r="Y3233" s="43">
        <f t="shared" ref="Y3233:Y3235" si="6305">Y3234</f>
        <v>0</v>
      </c>
      <c r="Z3233" s="43">
        <f t="shared" ref="Z3233:Z3235" si="6306">Z3234</f>
        <v>0</v>
      </c>
      <c r="AA3233" s="43">
        <f t="shared" ref="AA3233:AA3235" si="6307">AA3234</f>
        <v>0</v>
      </c>
      <c r="AB3233" s="43">
        <f t="shared" ref="AB3233:AB3234" si="6308">AB3234</f>
        <v>4672.98423</v>
      </c>
      <c r="AC3233" s="44">
        <f t="shared" ref="AC3233:AC3234" si="6309">AC3234</f>
        <v>6214.7000000000007</v>
      </c>
      <c r="AD3233" s="44">
        <f t="shared" ref="AD3233:AD3234" si="6310">AD3234</f>
        <v>6212.5860000000002</v>
      </c>
      <c r="AE3233" s="45">
        <f t="shared" si="6187"/>
        <v>99.965983876936932</v>
      </c>
      <c r="AF3233" s="43">
        <f t="shared" ref="AF3233:AF3234" si="6311">AF3234</f>
        <v>12429.400000000001</v>
      </c>
      <c r="AG3233" s="43">
        <f t="shared" ref="AG3233:AG3234" si="6312">AG3234</f>
        <v>0</v>
      </c>
      <c r="AH3233" s="43">
        <f t="shared" ref="AH3233:AH3234" si="6313">AH3234</f>
        <v>0</v>
      </c>
      <c r="AI3233" s="43">
        <f t="shared" ref="AI3233:AI3234" si="6314">AI3234</f>
        <v>0</v>
      </c>
      <c r="AJ3233" s="43">
        <f t="shared" ref="AJ3233:AJ3234" si="6315">AJ3234</f>
        <v>0</v>
      </c>
      <c r="AK3233" s="43">
        <f t="shared" ref="AK3233:AK3234" si="6316">AK3234</f>
        <v>-6214.7000000000007</v>
      </c>
      <c r="AL3233" s="43">
        <f t="shared" si="6188"/>
        <v>6214.7000000000007</v>
      </c>
      <c r="AM3233" s="43">
        <f t="shared" si="6189"/>
        <v>-39.899999999999636</v>
      </c>
      <c r="AN3233" s="2"/>
      <c r="AO3233" s="1"/>
      <c r="AP3233" s="1"/>
      <c r="AQ3233" s="1"/>
      <c r="AR3233" s="1"/>
      <c r="AS3233" s="1"/>
    </row>
    <row r="3234" ht="31.5">
      <c r="B3234" s="41" t="s">
        <v>857</v>
      </c>
      <c r="C3234" s="41" t="s">
        <v>41</v>
      </c>
      <c r="D3234" s="41" t="s">
        <v>107</v>
      </c>
      <c r="E3234" s="26" t="str">
        <f t="shared" si="6222"/>
        <v>0104</v>
      </c>
      <c r="F3234" s="41" t="s">
        <v>613</v>
      </c>
      <c r="G3234" s="41"/>
      <c r="H3234" s="42" t="s">
        <v>614</v>
      </c>
      <c r="I3234" s="43">
        <f t="shared" si="6291"/>
        <v>6174.8000000000011</v>
      </c>
      <c r="J3234" s="43">
        <f t="shared" si="6292"/>
        <v>6388.8999999999996</v>
      </c>
      <c r="K3234" s="43">
        <f t="shared" si="6293"/>
        <v>6388.8999999999996</v>
      </c>
      <c r="L3234" s="43">
        <f t="shared" si="6294"/>
        <v>0</v>
      </c>
      <c r="M3234" s="43">
        <f t="shared" si="6295"/>
        <v>0</v>
      </c>
      <c r="N3234" s="43">
        <f t="shared" si="6296"/>
        <v>0</v>
      </c>
      <c r="O3234" s="43">
        <f t="shared" si="6297"/>
        <v>0</v>
      </c>
      <c r="P3234" s="43">
        <f t="shared" si="6298"/>
        <v>0</v>
      </c>
      <c r="Q3234" s="43">
        <f t="shared" si="6299"/>
        <v>0</v>
      </c>
      <c r="R3234" s="43">
        <f t="shared" si="6300"/>
        <v>0</v>
      </c>
      <c r="S3234" s="43">
        <f t="shared" si="6301"/>
        <v>0</v>
      </c>
      <c r="T3234" s="43">
        <f t="shared" si="6302"/>
        <v>0</v>
      </c>
      <c r="U3234" s="43">
        <v>0</v>
      </c>
      <c r="V3234" s="43">
        <f t="shared" si="6223"/>
        <v>6174.8000000000011</v>
      </c>
      <c r="W3234" s="43">
        <f t="shared" si="6303"/>
        <v>0</v>
      </c>
      <c r="X3234" s="43">
        <f t="shared" si="6304"/>
        <v>0</v>
      </c>
      <c r="Y3234" s="43">
        <f t="shared" si="6305"/>
        <v>0</v>
      </c>
      <c r="Z3234" s="43">
        <f t="shared" si="6306"/>
        <v>0</v>
      </c>
      <c r="AA3234" s="43">
        <f t="shared" si="6307"/>
        <v>0</v>
      </c>
      <c r="AB3234" s="43">
        <f t="shared" si="6308"/>
        <v>4672.98423</v>
      </c>
      <c r="AC3234" s="44">
        <f t="shared" si="6309"/>
        <v>6214.7000000000007</v>
      </c>
      <c r="AD3234" s="44">
        <f t="shared" si="6310"/>
        <v>6212.5860000000002</v>
      </c>
      <c r="AE3234" s="45">
        <f t="shared" si="6187"/>
        <v>99.965983876936932</v>
      </c>
      <c r="AF3234" s="43">
        <f t="shared" si="6311"/>
        <v>12429.400000000001</v>
      </c>
      <c r="AG3234" s="43">
        <f t="shared" si="6312"/>
        <v>0</v>
      </c>
      <c r="AH3234" s="43">
        <f t="shared" si="6313"/>
        <v>0</v>
      </c>
      <c r="AI3234" s="43">
        <f t="shared" si="6314"/>
        <v>0</v>
      </c>
      <c r="AJ3234" s="43">
        <f t="shared" si="6315"/>
        <v>0</v>
      </c>
      <c r="AK3234" s="43">
        <f t="shared" si="6316"/>
        <v>-6214.7000000000007</v>
      </c>
      <c r="AL3234" s="43">
        <f t="shared" si="6188"/>
        <v>6214.7000000000007</v>
      </c>
      <c r="AM3234" s="43">
        <f t="shared" si="6189"/>
        <v>-39.899999999999636</v>
      </c>
      <c r="AN3234" s="2"/>
      <c r="AO3234" s="1"/>
      <c r="AP3234" s="1"/>
      <c r="AQ3234" s="1"/>
      <c r="AR3234" s="1"/>
      <c r="AS3234" s="1"/>
    </row>
    <row r="3235" ht="63">
      <c r="B3235" s="41" t="s">
        <v>857</v>
      </c>
      <c r="C3235" s="41" t="s">
        <v>41</v>
      </c>
      <c r="D3235" s="41" t="s">
        <v>107</v>
      </c>
      <c r="E3235" s="26" t="str">
        <f t="shared" si="6222"/>
        <v>0104</v>
      </c>
      <c r="F3235" s="41" t="s">
        <v>673</v>
      </c>
      <c r="G3235" s="41"/>
      <c r="H3235" s="42" t="s">
        <v>674</v>
      </c>
      <c r="I3235" s="43">
        <f t="shared" si="6291"/>
        <v>6174.8000000000011</v>
      </c>
      <c r="J3235" s="43">
        <f t="shared" si="6292"/>
        <v>6388.8999999999996</v>
      </c>
      <c r="K3235" s="43">
        <f t="shared" si="6293"/>
        <v>6388.8999999999996</v>
      </c>
      <c r="L3235" s="43">
        <f t="shared" si="6294"/>
        <v>0</v>
      </c>
      <c r="M3235" s="43">
        <f t="shared" si="6295"/>
        <v>0</v>
      </c>
      <c r="N3235" s="43">
        <f t="shared" si="6296"/>
        <v>0</v>
      </c>
      <c r="O3235" s="43">
        <f>O3236+O3241</f>
        <v>0</v>
      </c>
      <c r="P3235" s="43">
        <f t="shared" si="6298"/>
        <v>0</v>
      </c>
      <c r="Q3235" s="43">
        <f t="shared" si="6299"/>
        <v>0</v>
      </c>
      <c r="R3235" s="43">
        <f t="shared" si="6300"/>
        <v>0</v>
      </c>
      <c r="S3235" s="43">
        <f t="shared" si="6301"/>
        <v>0</v>
      </c>
      <c r="T3235" s="43">
        <f t="shared" si="6302"/>
        <v>0</v>
      </c>
      <c r="U3235" s="43">
        <v>0</v>
      </c>
      <c r="V3235" s="43">
        <f t="shared" si="6223"/>
        <v>6174.8000000000011</v>
      </c>
      <c r="W3235" s="43">
        <f t="shared" si="6303"/>
        <v>0</v>
      </c>
      <c r="X3235" s="43">
        <f t="shared" si="6304"/>
        <v>0</v>
      </c>
      <c r="Y3235" s="43">
        <f t="shared" si="6305"/>
        <v>0</v>
      </c>
      <c r="Z3235" s="43">
        <f t="shared" si="6306"/>
        <v>0</v>
      </c>
      <c r="AA3235" s="43">
        <f t="shared" si="6307"/>
        <v>0</v>
      </c>
      <c r="AB3235" s="43">
        <f>AB3236+AB3241</f>
        <v>4672.98423</v>
      </c>
      <c r="AC3235" s="44">
        <f>AC3236+AC3241</f>
        <v>6214.7000000000007</v>
      </c>
      <c r="AD3235" s="44">
        <f>AD3236+AD3241</f>
        <v>6212.5860000000002</v>
      </c>
      <c r="AE3235" s="45">
        <f t="shared" si="6187"/>
        <v>99.965983876936932</v>
      </c>
      <c r="AF3235" s="43">
        <f>AF3236+AF3241</f>
        <v>12429.400000000001</v>
      </c>
      <c r="AG3235" s="43">
        <f>AG3236+AG3241</f>
        <v>0</v>
      </c>
      <c r="AH3235" s="43">
        <f>AH3236+AH3241</f>
        <v>0</v>
      </c>
      <c r="AI3235" s="43">
        <f>AI3236+AI3241</f>
        <v>0</v>
      </c>
      <c r="AJ3235" s="43">
        <f>AJ3236+AJ3241</f>
        <v>0</v>
      </c>
      <c r="AK3235" s="43">
        <f>AK3236+AK3241</f>
        <v>-6214.7000000000007</v>
      </c>
      <c r="AL3235" s="43">
        <f t="shared" si="6188"/>
        <v>6214.7000000000007</v>
      </c>
      <c r="AM3235" s="43">
        <f t="shared" si="6189"/>
        <v>-39.899999999999636</v>
      </c>
      <c r="AN3235" s="2"/>
      <c r="AR3235" s="1"/>
      <c r="AS3235" s="1"/>
    </row>
    <row r="3236" ht="31.5" hidden="1">
      <c r="B3236" s="41" t="s">
        <v>857</v>
      </c>
      <c r="C3236" s="41" t="s">
        <v>41</v>
      </c>
      <c r="D3236" s="41" t="s">
        <v>107</v>
      </c>
      <c r="E3236" s="26" t="str">
        <f t="shared" si="6222"/>
        <v>0104</v>
      </c>
      <c r="F3236" s="41" t="s">
        <v>675</v>
      </c>
      <c r="G3236" s="41"/>
      <c r="H3236" s="42" t="s">
        <v>676</v>
      </c>
      <c r="I3236" s="43">
        <f>I3237+I3239</f>
        <v>6174.8000000000011</v>
      </c>
      <c r="J3236" s="43">
        <f>J3237+J3239</f>
        <v>6388.8999999999996</v>
      </c>
      <c r="K3236" s="43">
        <f>K3237+K3239</f>
        <v>6388.8999999999996</v>
      </c>
      <c r="L3236" s="43">
        <f>L3237+L3239</f>
        <v>0</v>
      </c>
      <c r="M3236" s="43">
        <f>M3237+M3239</f>
        <v>0</v>
      </c>
      <c r="N3236" s="43">
        <f>N3237+N3239</f>
        <v>0</v>
      </c>
      <c r="O3236" s="43">
        <f>O3237+O3239</f>
        <v>0</v>
      </c>
      <c r="P3236" s="43">
        <f>P3237+P3239</f>
        <v>0</v>
      </c>
      <c r="Q3236" s="43">
        <f>Q3237+Q3239</f>
        <v>0</v>
      </c>
      <c r="R3236" s="43">
        <f>R3237+R3239</f>
        <v>0</v>
      </c>
      <c r="S3236" s="43">
        <f>S3237+S3239</f>
        <v>0</v>
      </c>
      <c r="T3236" s="43">
        <f>T3237+T3239</f>
        <v>0</v>
      </c>
      <c r="U3236" s="43">
        <v>0</v>
      </c>
      <c r="V3236" s="43">
        <f t="shared" si="6223"/>
        <v>6174.8000000000011</v>
      </c>
      <c r="W3236" s="43">
        <f>W3237+W3239</f>
        <v>0</v>
      </c>
      <c r="X3236" s="43">
        <f>X3237+X3239</f>
        <v>0</v>
      </c>
      <c r="Y3236" s="43">
        <f>Y3237+Y3239</f>
        <v>0</v>
      </c>
      <c r="Z3236" s="43">
        <f>Z3237+Z3239</f>
        <v>0</v>
      </c>
      <c r="AA3236" s="43">
        <f>AA3237+AA3239</f>
        <v>0</v>
      </c>
      <c r="AB3236" s="43">
        <f>AB3237+AB3239</f>
        <v>4672.98423</v>
      </c>
      <c r="AC3236" s="44">
        <f>AC3237+AC3239</f>
        <v>0</v>
      </c>
      <c r="AD3236" s="44">
        <f>AD3237+AD3239</f>
        <v>0</v>
      </c>
      <c r="AE3236" s="45" t="e">
        <f t="shared" si="6187"/>
        <v>#DIV/0!</v>
      </c>
      <c r="AF3236" s="43">
        <f>AF3237+AF3239</f>
        <v>6214.7000000000007</v>
      </c>
      <c r="AG3236" s="43">
        <f>AG3237+AG3239</f>
        <v>0</v>
      </c>
      <c r="AH3236" s="43">
        <f>AH3237+AH3239</f>
        <v>0</v>
      </c>
      <c r="AI3236" s="43">
        <f>AI3237+AI3239</f>
        <v>0</v>
      </c>
      <c r="AJ3236" s="43">
        <f>AJ3237+AJ3239</f>
        <v>0</v>
      </c>
      <c r="AK3236" s="43">
        <f>AK3237+AK3239</f>
        <v>0</v>
      </c>
      <c r="AL3236" s="43">
        <f t="shared" si="6188"/>
        <v>6214.7000000000007</v>
      </c>
      <c r="AM3236" s="43">
        <f t="shared" si="6189"/>
        <v>-39.899999999999636</v>
      </c>
      <c r="AN3236" s="19" t="s">
        <v>36</v>
      </c>
      <c r="AO3236" s="1"/>
      <c r="AP3236" s="1"/>
      <c r="AQ3236" s="1"/>
      <c r="AR3236" s="1"/>
      <c r="AS3236" s="1"/>
    </row>
    <row r="3237" ht="78.75" hidden="1">
      <c r="B3237" s="41" t="s">
        <v>857</v>
      </c>
      <c r="C3237" s="41" t="s">
        <v>41</v>
      </c>
      <c r="D3237" s="41" t="s">
        <v>107</v>
      </c>
      <c r="E3237" s="26" t="str">
        <f t="shared" si="6222"/>
        <v>0104</v>
      </c>
      <c r="F3237" s="41" t="s">
        <v>675</v>
      </c>
      <c r="G3237" s="41" t="s">
        <v>71</v>
      </c>
      <c r="H3237" s="42" t="s">
        <v>72</v>
      </c>
      <c r="I3237" s="43">
        <f>I3238</f>
        <v>5861.7000000000007</v>
      </c>
      <c r="J3237" s="43">
        <f>J3238</f>
        <v>6074.5</v>
      </c>
      <c r="K3237" s="43">
        <f>K3238</f>
        <v>6074.5</v>
      </c>
      <c r="L3237" s="43">
        <f>L3238</f>
        <v>0</v>
      </c>
      <c r="M3237" s="43">
        <f>M3238</f>
        <v>0</v>
      </c>
      <c r="N3237" s="43">
        <f>N3238</f>
        <v>0</v>
      </c>
      <c r="O3237" s="43">
        <f>O3238</f>
        <v>0</v>
      </c>
      <c r="P3237" s="43">
        <f>P3238</f>
        <v>0</v>
      </c>
      <c r="Q3237" s="43">
        <f>Q3238</f>
        <v>0</v>
      </c>
      <c r="R3237" s="43">
        <f>R3238</f>
        <v>0</v>
      </c>
      <c r="S3237" s="43">
        <f>S3238</f>
        <v>0</v>
      </c>
      <c r="T3237" s="43">
        <f>T3238</f>
        <v>0</v>
      </c>
      <c r="U3237" s="43">
        <v>0</v>
      </c>
      <c r="V3237" s="43">
        <f t="shared" si="6223"/>
        <v>5861.7000000000007</v>
      </c>
      <c r="W3237" s="43">
        <f>W3238</f>
        <v>0</v>
      </c>
      <c r="X3237" s="43">
        <f>X3238</f>
        <v>0</v>
      </c>
      <c r="Y3237" s="43">
        <f>Y3238</f>
        <v>0</v>
      </c>
      <c r="Z3237" s="43">
        <f>Z3238</f>
        <v>0</v>
      </c>
      <c r="AA3237" s="43">
        <f>AA3238</f>
        <v>0</v>
      </c>
      <c r="AB3237" s="43">
        <f>AB3238</f>
        <v>4408.4131299999999</v>
      </c>
      <c r="AC3237" s="44">
        <f>AC3238</f>
        <v>0</v>
      </c>
      <c r="AD3237" s="44">
        <f>AD3238</f>
        <v>0</v>
      </c>
      <c r="AE3237" s="45" t="e">
        <f t="shared" si="6187"/>
        <v>#DIV/0!</v>
      </c>
      <c r="AF3237" s="43">
        <f>AF3238</f>
        <v>5901.6000000000004</v>
      </c>
      <c r="AG3237" s="43">
        <f>AG3238</f>
        <v>0</v>
      </c>
      <c r="AH3237" s="43">
        <f>AH3238</f>
        <v>0</v>
      </c>
      <c r="AI3237" s="43">
        <f>AI3238</f>
        <v>0</v>
      </c>
      <c r="AJ3237" s="43">
        <f>AJ3238</f>
        <v>0</v>
      </c>
      <c r="AK3237" s="43">
        <f>AK3238</f>
        <v>0</v>
      </c>
      <c r="AL3237" s="43">
        <f t="shared" si="6188"/>
        <v>5901.6000000000004</v>
      </c>
      <c r="AM3237" s="43">
        <f t="shared" si="6189"/>
        <v>-39.899999999999636</v>
      </c>
      <c r="AN3237" s="19" t="s">
        <v>36</v>
      </c>
      <c r="AR3237" s="1"/>
      <c r="AS3237" s="1"/>
    </row>
    <row r="3238" ht="31.5" hidden="1">
      <c r="B3238" s="41" t="s">
        <v>857</v>
      </c>
      <c r="C3238" s="41" t="s">
        <v>41</v>
      </c>
      <c r="D3238" s="41" t="s">
        <v>107</v>
      </c>
      <c r="E3238" s="26" t="str">
        <f t="shared" si="6222"/>
        <v>0104</v>
      </c>
      <c r="F3238" s="41" t="s">
        <v>675</v>
      </c>
      <c r="G3238" s="41" t="s">
        <v>93</v>
      </c>
      <c r="H3238" s="42" t="s">
        <v>94</v>
      </c>
      <c r="I3238" s="43">
        <v>5861.7000000000007</v>
      </c>
      <c r="J3238" s="43">
        <v>6074.5</v>
      </c>
      <c r="K3238" s="43">
        <v>6074.5</v>
      </c>
      <c r="L3238" s="43"/>
      <c r="M3238" s="43"/>
      <c r="N3238" s="43"/>
      <c r="O3238" s="43">
        <v>0</v>
      </c>
      <c r="P3238" s="43">
        <v>0</v>
      </c>
      <c r="Q3238" s="43">
        <v>0</v>
      </c>
      <c r="R3238" s="43">
        <v>0</v>
      </c>
      <c r="S3238" s="43">
        <v>0</v>
      </c>
      <c r="T3238" s="43">
        <v>0</v>
      </c>
      <c r="U3238" s="43">
        <v>0</v>
      </c>
      <c r="V3238" s="43">
        <f t="shared" si="6223"/>
        <v>5861.7000000000007</v>
      </c>
      <c r="W3238" s="43"/>
      <c r="X3238" s="43"/>
      <c r="Y3238" s="43"/>
      <c r="Z3238" s="43"/>
      <c r="AA3238" s="43"/>
      <c r="AB3238" s="43">
        <v>4408.4131299999999</v>
      </c>
      <c r="AC3238" s="44">
        <v>0</v>
      </c>
      <c r="AD3238" s="44">
        <v>0</v>
      </c>
      <c r="AE3238" s="45" t="e">
        <f t="shared" si="6187"/>
        <v>#DIV/0!</v>
      </c>
      <c r="AF3238" s="43">
        <v>5901.6000000000004</v>
      </c>
      <c r="AG3238" s="43">
        <v>0</v>
      </c>
      <c r="AH3238" s="43">
        <v>0</v>
      </c>
      <c r="AI3238" s="43">
        <v>0</v>
      </c>
      <c r="AJ3238" s="43">
        <v>0</v>
      </c>
      <c r="AK3238" s="43">
        <v>0</v>
      </c>
      <c r="AL3238" s="43">
        <f t="shared" si="6188"/>
        <v>5901.6000000000004</v>
      </c>
      <c r="AM3238" s="43">
        <f t="shared" si="6189"/>
        <v>-39.899999999999636</v>
      </c>
      <c r="AN3238" s="19" t="s">
        <v>36</v>
      </c>
      <c r="AO3238" s="1"/>
      <c r="AP3238" s="1"/>
      <c r="AQ3238" s="1"/>
      <c r="AR3238" s="1"/>
      <c r="AS3238" s="1"/>
    </row>
    <row r="3239" ht="31.5" hidden="1">
      <c r="B3239" s="41" t="s">
        <v>857</v>
      </c>
      <c r="C3239" s="41" t="s">
        <v>41</v>
      </c>
      <c r="D3239" s="41" t="s">
        <v>107</v>
      </c>
      <c r="E3239" s="26" t="str">
        <f t="shared" si="6222"/>
        <v>0104</v>
      </c>
      <c r="F3239" s="41" t="s">
        <v>675</v>
      </c>
      <c r="G3239" s="41" t="s">
        <v>53</v>
      </c>
      <c r="H3239" s="42" t="s">
        <v>54</v>
      </c>
      <c r="I3239" s="43">
        <f>I3240</f>
        <v>313.10000000000002</v>
      </c>
      <c r="J3239" s="43">
        <f>J3240</f>
        <v>314.39999999999998</v>
      </c>
      <c r="K3239" s="43">
        <f>K3240</f>
        <v>314.39999999999998</v>
      </c>
      <c r="L3239" s="43">
        <f>L3240</f>
        <v>0</v>
      </c>
      <c r="M3239" s="43">
        <f>M3240</f>
        <v>0</v>
      </c>
      <c r="N3239" s="43">
        <f>N3240</f>
        <v>0</v>
      </c>
      <c r="O3239" s="43">
        <f>O3240</f>
        <v>0</v>
      </c>
      <c r="P3239" s="43">
        <f>P3240</f>
        <v>0</v>
      </c>
      <c r="Q3239" s="43">
        <f>Q3240</f>
        <v>0</v>
      </c>
      <c r="R3239" s="43">
        <f>R3240</f>
        <v>0</v>
      </c>
      <c r="S3239" s="43">
        <f>S3240</f>
        <v>0</v>
      </c>
      <c r="T3239" s="43">
        <f>T3240</f>
        <v>0</v>
      </c>
      <c r="U3239" s="43">
        <v>0</v>
      </c>
      <c r="V3239" s="43">
        <f t="shared" si="6223"/>
        <v>313.10000000000002</v>
      </c>
      <c r="W3239" s="43">
        <f>W3240</f>
        <v>0</v>
      </c>
      <c r="X3239" s="43">
        <f>X3240</f>
        <v>0</v>
      </c>
      <c r="Y3239" s="43">
        <f>Y3240</f>
        <v>0</v>
      </c>
      <c r="Z3239" s="43">
        <f>Z3240</f>
        <v>0</v>
      </c>
      <c r="AA3239" s="43">
        <f>AA3240</f>
        <v>0</v>
      </c>
      <c r="AB3239" s="43">
        <f>AB3240</f>
        <v>264.5711</v>
      </c>
      <c r="AC3239" s="44">
        <f>AC3240</f>
        <v>0</v>
      </c>
      <c r="AD3239" s="44">
        <f>AD3240</f>
        <v>0</v>
      </c>
      <c r="AE3239" s="45" t="e">
        <f t="shared" si="6187"/>
        <v>#DIV/0!</v>
      </c>
      <c r="AF3239" s="43">
        <f>AF3240</f>
        <v>313.10000000000002</v>
      </c>
      <c r="AG3239" s="43">
        <f>AG3240</f>
        <v>0</v>
      </c>
      <c r="AH3239" s="43">
        <f>AH3240</f>
        <v>0</v>
      </c>
      <c r="AI3239" s="43">
        <f>AI3240</f>
        <v>0</v>
      </c>
      <c r="AJ3239" s="43">
        <f>AJ3240</f>
        <v>0</v>
      </c>
      <c r="AK3239" s="43">
        <f>AK3240</f>
        <v>0</v>
      </c>
      <c r="AL3239" s="43">
        <f t="shared" si="6188"/>
        <v>313.10000000000002</v>
      </c>
      <c r="AM3239" s="43">
        <f t="shared" si="6189"/>
        <v>0</v>
      </c>
      <c r="AN3239" s="19" t="s">
        <v>36</v>
      </c>
      <c r="AO3239" s="1"/>
      <c r="AP3239" s="1"/>
      <c r="AQ3239" s="1"/>
      <c r="AR3239" s="1"/>
      <c r="AS3239" s="1"/>
    </row>
    <row r="3240" ht="31.5" hidden="1">
      <c r="B3240" s="41" t="s">
        <v>857</v>
      </c>
      <c r="C3240" s="41" t="s">
        <v>41</v>
      </c>
      <c r="D3240" s="41" t="s">
        <v>107</v>
      </c>
      <c r="E3240" s="26" t="str">
        <f t="shared" si="6222"/>
        <v>0104</v>
      </c>
      <c r="F3240" s="41" t="s">
        <v>675</v>
      </c>
      <c r="G3240" s="41" t="s">
        <v>55</v>
      </c>
      <c r="H3240" s="42" t="s">
        <v>56</v>
      </c>
      <c r="I3240" s="43">
        <v>313.10000000000002</v>
      </c>
      <c r="J3240" s="43">
        <v>314.39999999999998</v>
      </c>
      <c r="K3240" s="43">
        <v>314.39999999999998</v>
      </c>
      <c r="L3240" s="43"/>
      <c r="M3240" s="43"/>
      <c r="N3240" s="43"/>
      <c r="O3240" s="43">
        <v>0</v>
      </c>
      <c r="P3240" s="43">
        <v>0</v>
      </c>
      <c r="Q3240" s="43">
        <v>0</v>
      </c>
      <c r="R3240" s="43">
        <v>0</v>
      </c>
      <c r="S3240" s="43">
        <v>0</v>
      </c>
      <c r="T3240" s="43">
        <v>0</v>
      </c>
      <c r="U3240" s="43">
        <v>0</v>
      </c>
      <c r="V3240" s="43">
        <f t="shared" si="6223"/>
        <v>313.10000000000002</v>
      </c>
      <c r="W3240" s="43"/>
      <c r="X3240" s="43"/>
      <c r="Y3240" s="43"/>
      <c r="Z3240" s="43"/>
      <c r="AA3240" s="43"/>
      <c r="AB3240" s="43">
        <v>264.5711</v>
      </c>
      <c r="AC3240" s="44">
        <v>0</v>
      </c>
      <c r="AD3240" s="44">
        <v>0</v>
      </c>
      <c r="AE3240" s="45" t="e">
        <f t="shared" ref="AE3240:AE3303" si="6317">AD3240/AC3240*100</f>
        <v>#DIV/0!</v>
      </c>
      <c r="AF3240" s="43">
        <v>313.10000000000002</v>
      </c>
      <c r="AG3240" s="43">
        <v>0</v>
      </c>
      <c r="AH3240" s="43">
        <v>0</v>
      </c>
      <c r="AI3240" s="43">
        <v>0</v>
      </c>
      <c r="AJ3240" s="43">
        <v>0</v>
      </c>
      <c r="AK3240" s="43">
        <v>0</v>
      </c>
      <c r="AL3240" s="43">
        <f t="shared" ref="AL3240:AL3303" si="6318">AF3240+AH3240+AK3240+AI3240+AJ3240+AG3240</f>
        <v>313.10000000000002</v>
      </c>
      <c r="AM3240" s="43">
        <f t="shared" ref="AM3240:AM3303" si="6319">V3240-AL3240</f>
        <v>0</v>
      </c>
      <c r="AN3240" s="19" t="s">
        <v>36</v>
      </c>
      <c r="AR3240" s="1"/>
      <c r="AS3240" s="1"/>
    </row>
    <row r="3241" ht="31.5">
      <c r="B3241" s="41" t="s">
        <v>857</v>
      </c>
      <c r="C3241" s="41" t="s">
        <v>41</v>
      </c>
      <c r="D3241" s="41" t="s">
        <v>107</v>
      </c>
      <c r="E3241" s="26" t="str">
        <f t="shared" si="6222"/>
        <v>0104</v>
      </c>
      <c r="F3241" s="41" t="s">
        <v>679</v>
      </c>
      <c r="G3241" s="41"/>
      <c r="H3241" s="42" t="s">
        <v>676</v>
      </c>
      <c r="I3241" s="43"/>
      <c r="J3241" s="43"/>
      <c r="K3241" s="43"/>
      <c r="L3241" s="43"/>
      <c r="M3241" s="43"/>
      <c r="N3241" s="43"/>
      <c r="O3241" s="43">
        <f>O3242+O3244</f>
        <v>0</v>
      </c>
      <c r="P3241" s="43"/>
      <c r="Q3241" s="43"/>
      <c r="R3241" s="43"/>
      <c r="S3241" s="43"/>
      <c r="T3241" s="43"/>
      <c r="U3241" s="43"/>
      <c r="V3241" s="43">
        <f t="shared" si="6223"/>
        <v>0</v>
      </c>
      <c r="W3241" s="43"/>
      <c r="X3241" s="43"/>
      <c r="Y3241" s="43"/>
      <c r="Z3241" s="43"/>
      <c r="AA3241" s="43"/>
      <c r="AB3241" s="43">
        <f>AB3242+AB3244</f>
        <v>0</v>
      </c>
      <c r="AC3241" s="44">
        <f>AC3242+AC3244</f>
        <v>6214.7000000000007</v>
      </c>
      <c r="AD3241" s="44">
        <f>AD3242+AD3244</f>
        <v>6212.5860000000002</v>
      </c>
      <c r="AE3241" s="45">
        <f t="shared" si="6317"/>
        <v>99.965983876936932</v>
      </c>
      <c r="AF3241" s="43">
        <f>AF3242+AF3244</f>
        <v>6214.7000000000007</v>
      </c>
      <c r="AG3241" s="43">
        <f>AG3242+AG3244</f>
        <v>0</v>
      </c>
      <c r="AH3241" s="43">
        <f>AH3242+AH3244</f>
        <v>0</v>
      </c>
      <c r="AI3241" s="43">
        <f>AI3242+AI3244</f>
        <v>0</v>
      </c>
      <c r="AJ3241" s="43">
        <f>AJ3242+AJ3244</f>
        <v>0</v>
      </c>
      <c r="AK3241" s="43">
        <f>AK3242+AK3244</f>
        <v>-6214.7000000000007</v>
      </c>
      <c r="AL3241" s="43">
        <f t="shared" si="6318"/>
        <v>0</v>
      </c>
      <c r="AM3241" s="43">
        <f t="shared" si="6319"/>
        <v>0</v>
      </c>
      <c r="AN3241" s="19"/>
      <c r="AO3241" s="1"/>
      <c r="AP3241" s="1"/>
      <c r="AQ3241" s="1"/>
      <c r="AR3241" s="1"/>
      <c r="AS3241" s="1"/>
    </row>
    <row r="3242" ht="31.5">
      <c r="B3242" s="41" t="s">
        <v>857</v>
      </c>
      <c r="C3242" s="41" t="s">
        <v>41</v>
      </c>
      <c r="D3242" s="41" t="s">
        <v>107</v>
      </c>
      <c r="E3242" s="26" t="str">
        <f t="shared" si="6222"/>
        <v>0104</v>
      </c>
      <c r="F3242" s="41" t="s">
        <v>679</v>
      </c>
      <c r="G3242" s="41" t="s">
        <v>71</v>
      </c>
      <c r="H3242" s="42" t="s">
        <v>72</v>
      </c>
      <c r="I3242" s="43"/>
      <c r="J3242" s="43"/>
      <c r="K3242" s="43"/>
      <c r="L3242" s="43"/>
      <c r="M3242" s="43"/>
      <c r="N3242" s="43"/>
      <c r="O3242" s="43">
        <f>O3243</f>
        <v>0</v>
      </c>
      <c r="P3242" s="43"/>
      <c r="Q3242" s="43"/>
      <c r="R3242" s="43"/>
      <c r="S3242" s="43"/>
      <c r="T3242" s="43"/>
      <c r="U3242" s="43"/>
      <c r="V3242" s="43">
        <f t="shared" si="6223"/>
        <v>0</v>
      </c>
      <c r="W3242" s="43"/>
      <c r="X3242" s="43"/>
      <c r="Y3242" s="43"/>
      <c r="Z3242" s="43"/>
      <c r="AA3242" s="43"/>
      <c r="AB3242" s="43">
        <f>AB3243</f>
        <v>0</v>
      </c>
      <c r="AC3242" s="44">
        <f>AC3243</f>
        <v>5901.6000000000004</v>
      </c>
      <c r="AD3242" s="44">
        <f>AD3243</f>
        <v>5899.4859999999999</v>
      </c>
      <c r="AE3242" s="45">
        <f t="shared" si="6317"/>
        <v>99.964179205639141</v>
      </c>
      <c r="AF3242" s="43">
        <f>AF3243</f>
        <v>5901.6000000000004</v>
      </c>
      <c r="AG3242" s="43">
        <f>AG3243</f>
        <v>0</v>
      </c>
      <c r="AH3242" s="43">
        <f>AH3243</f>
        <v>0</v>
      </c>
      <c r="AI3242" s="43">
        <f>AI3243</f>
        <v>0</v>
      </c>
      <c r="AJ3242" s="43">
        <f>AJ3243</f>
        <v>0</v>
      </c>
      <c r="AK3242" s="43">
        <f>AK3243</f>
        <v>-5901.6000000000004</v>
      </c>
      <c r="AL3242" s="43">
        <f t="shared" si="6318"/>
        <v>0</v>
      </c>
      <c r="AM3242" s="43">
        <f t="shared" si="6319"/>
        <v>0</v>
      </c>
      <c r="AN3242" s="19"/>
      <c r="AR3242" s="1"/>
      <c r="AS3242" s="1"/>
    </row>
    <row r="3243" ht="31.5">
      <c r="B3243" s="41" t="s">
        <v>857</v>
      </c>
      <c r="C3243" s="41" t="s">
        <v>41</v>
      </c>
      <c r="D3243" s="41" t="s">
        <v>107</v>
      </c>
      <c r="E3243" s="26" t="str">
        <f t="shared" si="6222"/>
        <v>0104</v>
      </c>
      <c r="F3243" s="41" t="s">
        <v>679</v>
      </c>
      <c r="G3243" s="41" t="s">
        <v>93</v>
      </c>
      <c r="H3243" s="42" t="s">
        <v>94</v>
      </c>
      <c r="I3243" s="43"/>
      <c r="J3243" s="43"/>
      <c r="K3243" s="43"/>
      <c r="L3243" s="43"/>
      <c r="M3243" s="43"/>
      <c r="N3243" s="43"/>
      <c r="O3243" s="43">
        <v>0</v>
      </c>
      <c r="P3243" s="43"/>
      <c r="Q3243" s="43"/>
      <c r="R3243" s="43"/>
      <c r="S3243" s="43"/>
      <c r="T3243" s="43"/>
      <c r="U3243" s="43"/>
      <c r="V3243" s="43">
        <f t="shared" si="6223"/>
        <v>0</v>
      </c>
      <c r="W3243" s="43"/>
      <c r="X3243" s="43"/>
      <c r="Y3243" s="43"/>
      <c r="Z3243" s="43"/>
      <c r="AA3243" s="43"/>
      <c r="AB3243" s="43">
        <v>0</v>
      </c>
      <c r="AC3243" s="44">
        <v>5901.6000000000004</v>
      </c>
      <c r="AD3243" s="44">
        <v>5899.4859999999999</v>
      </c>
      <c r="AE3243" s="45">
        <f t="shared" si="6317"/>
        <v>99.964179205639141</v>
      </c>
      <c r="AF3243" s="43">
        <v>5901.6000000000004</v>
      </c>
      <c r="AG3243" s="43">
        <v>0</v>
      </c>
      <c r="AH3243" s="43">
        <v>0</v>
      </c>
      <c r="AI3243" s="43">
        <v>0</v>
      </c>
      <c r="AJ3243" s="43">
        <v>0</v>
      </c>
      <c r="AK3243" s="43">
        <v>-5901.6000000000004</v>
      </c>
      <c r="AL3243" s="43">
        <f t="shared" si="6318"/>
        <v>0</v>
      </c>
      <c r="AM3243" s="43">
        <f t="shared" si="6319"/>
        <v>0</v>
      </c>
      <c r="AN3243" s="19"/>
      <c r="AO3243" s="1"/>
      <c r="AP3243" s="1"/>
      <c r="AQ3243" s="1"/>
      <c r="AR3243" s="1"/>
      <c r="AS3243" s="1"/>
    </row>
    <row r="3244" ht="31.5">
      <c r="B3244" s="41" t="s">
        <v>857</v>
      </c>
      <c r="C3244" s="41" t="s">
        <v>41</v>
      </c>
      <c r="D3244" s="41" t="s">
        <v>107</v>
      </c>
      <c r="E3244" s="26" t="str">
        <f t="shared" si="6222"/>
        <v>0104</v>
      </c>
      <c r="F3244" s="41" t="s">
        <v>679</v>
      </c>
      <c r="G3244" s="41" t="s">
        <v>53</v>
      </c>
      <c r="H3244" s="42" t="s">
        <v>54</v>
      </c>
      <c r="I3244" s="43"/>
      <c r="J3244" s="43"/>
      <c r="K3244" s="43"/>
      <c r="L3244" s="43"/>
      <c r="M3244" s="43"/>
      <c r="N3244" s="43"/>
      <c r="O3244" s="43">
        <f>O3245</f>
        <v>0</v>
      </c>
      <c r="P3244" s="43"/>
      <c r="Q3244" s="43"/>
      <c r="R3244" s="43"/>
      <c r="S3244" s="43"/>
      <c r="T3244" s="43"/>
      <c r="U3244" s="43"/>
      <c r="V3244" s="43">
        <f t="shared" si="6223"/>
        <v>0</v>
      </c>
      <c r="W3244" s="43"/>
      <c r="X3244" s="43"/>
      <c r="Y3244" s="43"/>
      <c r="Z3244" s="43"/>
      <c r="AA3244" s="43"/>
      <c r="AB3244" s="43">
        <f>AB3245</f>
        <v>0</v>
      </c>
      <c r="AC3244" s="44">
        <f>AC3245</f>
        <v>313.10000000000002</v>
      </c>
      <c r="AD3244" s="44">
        <f>AD3245</f>
        <v>313.10000000000002</v>
      </c>
      <c r="AE3244" s="45">
        <f t="shared" si="6317"/>
        <v>100</v>
      </c>
      <c r="AF3244" s="43">
        <f>AF3245</f>
        <v>313.10000000000002</v>
      </c>
      <c r="AG3244" s="43">
        <f>AG3245</f>
        <v>0</v>
      </c>
      <c r="AH3244" s="43">
        <f>AH3245</f>
        <v>0</v>
      </c>
      <c r="AI3244" s="43">
        <f>AI3245</f>
        <v>0</v>
      </c>
      <c r="AJ3244" s="43">
        <f>AJ3245</f>
        <v>0</v>
      </c>
      <c r="AK3244" s="43">
        <f>AK3245</f>
        <v>-313.10000000000002</v>
      </c>
      <c r="AL3244" s="43">
        <f t="shared" si="6318"/>
        <v>0</v>
      </c>
      <c r="AM3244" s="43">
        <f t="shared" si="6319"/>
        <v>0</v>
      </c>
      <c r="AN3244" s="19"/>
      <c r="AO3244" s="1"/>
      <c r="AP3244" s="1"/>
      <c r="AQ3244" s="1"/>
      <c r="AR3244" s="1"/>
      <c r="AS3244" s="1"/>
    </row>
    <row r="3245" ht="31.5">
      <c r="B3245" s="41" t="s">
        <v>857</v>
      </c>
      <c r="C3245" s="41" t="s">
        <v>41</v>
      </c>
      <c r="D3245" s="41" t="s">
        <v>107</v>
      </c>
      <c r="E3245" s="26" t="str">
        <f t="shared" si="6222"/>
        <v>0104</v>
      </c>
      <c r="F3245" s="41" t="s">
        <v>679</v>
      </c>
      <c r="G3245" s="41" t="s">
        <v>55</v>
      </c>
      <c r="H3245" s="42" t="s">
        <v>56</v>
      </c>
      <c r="I3245" s="43"/>
      <c r="J3245" s="43"/>
      <c r="K3245" s="43"/>
      <c r="L3245" s="43"/>
      <c r="M3245" s="43"/>
      <c r="N3245" s="43"/>
      <c r="O3245" s="43">
        <v>0</v>
      </c>
      <c r="P3245" s="43"/>
      <c r="Q3245" s="43"/>
      <c r="R3245" s="43"/>
      <c r="S3245" s="43"/>
      <c r="T3245" s="43"/>
      <c r="U3245" s="43"/>
      <c r="V3245" s="43">
        <f t="shared" si="6223"/>
        <v>0</v>
      </c>
      <c r="W3245" s="43"/>
      <c r="X3245" s="43"/>
      <c r="Y3245" s="43"/>
      <c r="Z3245" s="43"/>
      <c r="AA3245" s="43"/>
      <c r="AB3245" s="43">
        <v>0</v>
      </c>
      <c r="AC3245" s="44">
        <v>313.10000000000002</v>
      </c>
      <c r="AD3245" s="44">
        <v>313.10000000000002</v>
      </c>
      <c r="AE3245" s="45">
        <f t="shared" si="6317"/>
        <v>100</v>
      </c>
      <c r="AF3245" s="43">
        <v>313.10000000000002</v>
      </c>
      <c r="AG3245" s="43">
        <v>0</v>
      </c>
      <c r="AH3245" s="43">
        <v>0</v>
      </c>
      <c r="AI3245" s="43">
        <v>0</v>
      </c>
      <c r="AJ3245" s="43">
        <v>0</v>
      </c>
      <c r="AK3245" s="43">
        <v>-313.10000000000002</v>
      </c>
      <c r="AL3245" s="43">
        <f t="shared" si="6318"/>
        <v>0</v>
      </c>
      <c r="AM3245" s="43">
        <f t="shared" si="6319"/>
        <v>0</v>
      </c>
      <c r="AN3245" s="19"/>
      <c r="AO3245" s="1"/>
      <c r="AP3245" s="1"/>
      <c r="AQ3245" s="1"/>
      <c r="AR3245" s="1"/>
      <c r="AS3245" s="1"/>
    </row>
    <row r="3246" ht="31.5">
      <c r="B3246" s="41" t="s">
        <v>857</v>
      </c>
      <c r="C3246" s="41" t="s">
        <v>41</v>
      </c>
      <c r="D3246" s="41" t="s">
        <v>107</v>
      </c>
      <c r="E3246" s="26" t="str">
        <f t="shared" si="6222"/>
        <v>0104</v>
      </c>
      <c r="F3246" s="41" t="s">
        <v>87</v>
      </c>
      <c r="G3246" s="41"/>
      <c r="H3246" s="42" t="s">
        <v>88</v>
      </c>
      <c r="I3246" s="43">
        <f>I3247</f>
        <v>54107.900000000001</v>
      </c>
      <c r="J3246" s="43">
        <f>J3247</f>
        <v>53495</v>
      </c>
      <c r="K3246" s="43">
        <f>K3247</f>
        <v>53495</v>
      </c>
      <c r="L3246" s="43">
        <f>L3247</f>
        <v>0</v>
      </c>
      <c r="M3246" s="43">
        <f>M3247</f>
        <v>0</v>
      </c>
      <c r="N3246" s="43">
        <f>N3247</f>
        <v>0</v>
      </c>
      <c r="O3246" s="43">
        <f>O3247</f>
        <v>0</v>
      </c>
      <c r="P3246" s="43">
        <f>P3247</f>
        <v>0</v>
      </c>
      <c r="Q3246" s="43">
        <f>Q3247</f>
        <v>0</v>
      </c>
      <c r="R3246" s="43">
        <f>R3247</f>
        <v>705.29999999999995</v>
      </c>
      <c r="S3246" s="43">
        <f>S3247</f>
        <v>0</v>
      </c>
      <c r="T3246" s="43">
        <f>T3247</f>
        <v>0</v>
      </c>
      <c r="U3246" s="43">
        <v>0</v>
      </c>
      <c r="V3246" s="43">
        <f t="shared" si="6223"/>
        <v>54813.200000000004</v>
      </c>
      <c r="W3246" s="43">
        <f>W3247</f>
        <v>0</v>
      </c>
      <c r="X3246" s="43">
        <f>X3247</f>
        <v>0</v>
      </c>
      <c r="Y3246" s="43">
        <f>Y3247</f>
        <v>0</v>
      </c>
      <c r="Z3246" s="43">
        <f>Z3247</f>
        <v>0</v>
      </c>
      <c r="AA3246" s="43">
        <f>AA3247</f>
        <v>0</v>
      </c>
      <c r="AB3246" s="43">
        <f>AB3247</f>
        <v>40035.331740000001</v>
      </c>
      <c r="AC3246" s="44">
        <f>AC3247</f>
        <v>54358.724999999999</v>
      </c>
      <c r="AD3246" s="44">
        <f>AD3247</f>
        <v>54350.256229999999</v>
      </c>
      <c r="AE3246" s="45">
        <f t="shared" si="6317"/>
        <v>99.984420587495379</v>
      </c>
      <c r="AF3246" s="43">
        <f>AF3247</f>
        <v>54358.724999999999</v>
      </c>
      <c r="AG3246" s="43">
        <f>AG3247</f>
        <v>0</v>
      </c>
      <c r="AH3246" s="43">
        <f>AH3247</f>
        <v>0</v>
      </c>
      <c r="AI3246" s="43">
        <f>AI3247</f>
        <v>0</v>
      </c>
      <c r="AJ3246" s="43">
        <f>AJ3247</f>
        <v>0</v>
      </c>
      <c r="AK3246" s="43">
        <f>AK3247</f>
        <v>0</v>
      </c>
      <c r="AL3246" s="43">
        <f t="shared" si="6318"/>
        <v>54358.724999999999</v>
      </c>
      <c r="AM3246" s="43">
        <f t="shared" si="6319"/>
        <v>454.47500000000582</v>
      </c>
      <c r="AN3246" s="2"/>
      <c r="AO3246" s="1"/>
      <c r="AP3246" s="1"/>
      <c r="AQ3246" s="1"/>
      <c r="AR3246" s="1"/>
      <c r="AS3246" s="1"/>
    </row>
    <row r="3247">
      <c r="B3247" s="41" t="s">
        <v>857</v>
      </c>
      <c r="C3247" s="41" t="s">
        <v>41</v>
      </c>
      <c r="D3247" s="41" t="s">
        <v>107</v>
      </c>
      <c r="E3247" s="26" t="str">
        <f t="shared" ref="E3247:E3310" si="6320">CONCATENATE(C3247,D3247)</f>
        <v>0104</v>
      </c>
      <c r="F3247" s="41" t="s">
        <v>680</v>
      </c>
      <c r="G3247" s="41"/>
      <c r="H3247" s="42" t="s">
        <v>681</v>
      </c>
      <c r="I3247" s="43">
        <f>I3248+I3253</f>
        <v>54107.900000000001</v>
      </c>
      <c r="J3247" s="43">
        <f>J3248+J3253</f>
        <v>53495</v>
      </c>
      <c r="K3247" s="43">
        <f>K3248+K3253</f>
        <v>53495</v>
      </c>
      <c r="L3247" s="43">
        <f>L3248+L3253</f>
        <v>0</v>
      </c>
      <c r="M3247" s="43">
        <f>M3248+M3253</f>
        <v>0</v>
      </c>
      <c r="N3247" s="43">
        <f>N3248+N3253</f>
        <v>0</v>
      </c>
      <c r="O3247" s="43">
        <f>O3248+O3253</f>
        <v>0</v>
      </c>
      <c r="P3247" s="43">
        <f>P3248+P3253</f>
        <v>0</v>
      </c>
      <c r="Q3247" s="43">
        <f>Q3248+Q3253</f>
        <v>0</v>
      </c>
      <c r="R3247" s="43">
        <f>R3248+R3253</f>
        <v>705.29999999999995</v>
      </c>
      <c r="S3247" s="43">
        <f>S3248+S3253</f>
        <v>0</v>
      </c>
      <c r="T3247" s="43">
        <f>T3248+T3253</f>
        <v>0</v>
      </c>
      <c r="U3247" s="43">
        <v>0</v>
      </c>
      <c r="V3247" s="43">
        <f t="shared" ref="V3247:V3310" si="6321">I3247+L3247+U3247+T3247+S3247+R3247+Q3247+P3247+O3247</f>
        <v>54813.200000000004</v>
      </c>
      <c r="W3247" s="43">
        <f>W3248+W3253</f>
        <v>0</v>
      </c>
      <c r="X3247" s="43">
        <f>X3248+X3253</f>
        <v>0</v>
      </c>
      <c r="Y3247" s="43">
        <f>Y3248+Y3253</f>
        <v>0</v>
      </c>
      <c r="Z3247" s="43">
        <f>Z3248+Z3253</f>
        <v>0</v>
      </c>
      <c r="AA3247" s="43">
        <f>AA3248+AA3253</f>
        <v>0</v>
      </c>
      <c r="AB3247" s="43">
        <f>AB3248+AB3253</f>
        <v>40035.331740000001</v>
      </c>
      <c r="AC3247" s="44">
        <f>AC3248+AC3253</f>
        <v>54358.724999999999</v>
      </c>
      <c r="AD3247" s="44">
        <f>AD3248+AD3253</f>
        <v>54350.256229999999</v>
      </c>
      <c r="AE3247" s="45">
        <f t="shared" si="6317"/>
        <v>99.984420587495379</v>
      </c>
      <c r="AF3247" s="43">
        <f>AF3248+AF3253</f>
        <v>54358.724999999999</v>
      </c>
      <c r="AG3247" s="43">
        <f>AG3248+AG3253</f>
        <v>0</v>
      </c>
      <c r="AH3247" s="43">
        <f>AH3248+AH3253</f>
        <v>0</v>
      </c>
      <c r="AI3247" s="43">
        <f>AI3248+AI3253</f>
        <v>0</v>
      </c>
      <c r="AJ3247" s="43">
        <f>AJ3248+AJ3253</f>
        <v>0</v>
      </c>
      <c r="AK3247" s="43">
        <f>AK3248+AK3253</f>
        <v>0</v>
      </c>
      <c r="AL3247" s="43">
        <f t="shared" si="6318"/>
        <v>54358.724999999999</v>
      </c>
      <c r="AM3247" s="43">
        <f t="shared" si="6319"/>
        <v>454.47500000000582</v>
      </c>
      <c r="AN3247" s="2"/>
      <c r="AR3247" s="1"/>
      <c r="AS3247" s="1"/>
    </row>
    <row r="3248" ht="31.5">
      <c r="B3248" s="41" t="s">
        <v>857</v>
      </c>
      <c r="C3248" s="41" t="s">
        <v>41</v>
      </c>
      <c r="D3248" s="41" t="s">
        <v>107</v>
      </c>
      <c r="E3248" s="26" t="str">
        <f t="shared" si="6320"/>
        <v>0104</v>
      </c>
      <c r="F3248" s="41" t="s">
        <v>682</v>
      </c>
      <c r="G3248" s="41"/>
      <c r="H3248" s="42" t="s">
        <v>92</v>
      </c>
      <c r="I3248" s="43">
        <f t="shared" ref="I3248:I3258" si="6322">I3249</f>
        <v>50659.5</v>
      </c>
      <c r="J3248" s="43">
        <f t="shared" ref="J3248:J3258" si="6323">J3249</f>
        <v>50046.599999999999</v>
      </c>
      <c r="K3248" s="43">
        <f t="shared" ref="K3248:K3258" si="6324">K3249</f>
        <v>50046.599999999999</v>
      </c>
      <c r="L3248" s="43">
        <f t="shared" ref="L3248:L3258" si="6325">L3249</f>
        <v>0</v>
      </c>
      <c r="M3248" s="43">
        <f t="shared" ref="M3248:M3258" si="6326">M3249</f>
        <v>0</v>
      </c>
      <c r="N3248" s="43">
        <f t="shared" ref="N3248:N3258" si="6327">N3249</f>
        <v>0</v>
      </c>
      <c r="O3248" s="43">
        <f>O3249+O3251</f>
        <v>0</v>
      </c>
      <c r="P3248" s="43">
        <f>P3249+P3251</f>
        <v>0</v>
      </c>
      <c r="Q3248" s="43">
        <f>Q3249+Q3251</f>
        <v>0</v>
      </c>
      <c r="R3248" s="43">
        <f t="shared" ref="R3248:R3249" si="6328">R3249</f>
        <v>705.29999999999995</v>
      </c>
      <c r="S3248" s="43">
        <f t="shared" ref="S3248:S3249" si="6329">S3249</f>
        <v>0</v>
      </c>
      <c r="T3248" s="43">
        <f t="shared" ref="T3248:T3258" si="6330">T3249</f>
        <v>0</v>
      </c>
      <c r="U3248" s="43">
        <v>0</v>
      </c>
      <c r="V3248" s="43">
        <f t="shared" si="6321"/>
        <v>51364.800000000003</v>
      </c>
      <c r="W3248" s="43">
        <f t="shared" ref="W3248:W3258" si="6331">W3249</f>
        <v>0</v>
      </c>
      <c r="X3248" s="43">
        <f t="shared" ref="X3248:X3258" si="6332">X3249</f>
        <v>0</v>
      </c>
      <c r="Y3248" s="43">
        <f t="shared" ref="Y3248:Y3258" si="6333">Y3249</f>
        <v>0</v>
      </c>
      <c r="Z3248" s="43">
        <f t="shared" ref="Z3248:Z3258" si="6334">Z3249</f>
        <v>0</v>
      </c>
      <c r="AA3248" s="43">
        <f t="shared" ref="AA3248:AA3258" si="6335">AA3249</f>
        <v>0</v>
      </c>
      <c r="AB3248" s="43">
        <f>AB3249+AB3251</f>
        <v>37500.433109999998</v>
      </c>
      <c r="AC3248" s="44">
        <f>AC3249+AC3251</f>
        <v>50935.699999999997</v>
      </c>
      <c r="AD3248" s="44">
        <f>AD3249+AD3251</f>
        <v>50927.231229999998</v>
      </c>
      <c r="AE3248" s="45">
        <f t="shared" si="6317"/>
        <v>99.983373606331114</v>
      </c>
      <c r="AF3248" s="43">
        <f>AF3249+AF3251</f>
        <v>50935.699999999997</v>
      </c>
      <c r="AG3248" s="43">
        <f>AG3249+AG3251</f>
        <v>0</v>
      </c>
      <c r="AH3248" s="43">
        <f>AH3249+AH3251</f>
        <v>0</v>
      </c>
      <c r="AI3248" s="43">
        <f>AI3249+AI3251</f>
        <v>0</v>
      </c>
      <c r="AJ3248" s="43">
        <f>AJ3249+AJ3251</f>
        <v>0</v>
      </c>
      <c r="AK3248" s="43">
        <f>AK3249+AK3251</f>
        <v>0</v>
      </c>
      <c r="AL3248" s="43">
        <f t="shared" si="6318"/>
        <v>50935.699999999997</v>
      </c>
      <c r="AM3248" s="43">
        <f t="shared" si="6319"/>
        <v>429.10000000000582</v>
      </c>
      <c r="AN3248" s="2"/>
      <c r="AO3248" s="1"/>
      <c r="AP3248" s="1"/>
      <c r="AQ3248" s="1"/>
      <c r="AR3248" s="1"/>
      <c r="AS3248" s="1"/>
    </row>
    <row r="3249" ht="78.75">
      <c r="B3249" s="41" t="s">
        <v>857</v>
      </c>
      <c r="C3249" s="41" t="s">
        <v>41</v>
      </c>
      <c r="D3249" s="41" t="s">
        <v>107</v>
      </c>
      <c r="E3249" s="26" t="str">
        <f t="shared" si="6320"/>
        <v>0104</v>
      </c>
      <c r="F3249" s="41" t="s">
        <v>682</v>
      </c>
      <c r="G3249" s="41" t="s">
        <v>71</v>
      </c>
      <c r="H3249" s="42" t="s">
        <v>72</v>
      </c>
      <c r="I3249" s="43">
        <f t="shared" si="6322"/>
        <v>50659.5</v>
      </c>
      <c r="J3249" s="43">
        <f t="shared" si="6323"/>
        <v>50046.599999999999</v>
      </c>
      <c r="K3249" s="43">
        <f t="shared" si="6324"/>
        <v>50046.599999999999</v>
      </c>
      <c r="L3249" s="43">
        <f t="shared" si="6325"/>
        <v>0</v>
      </c>
      <c r="M3249" s="43">
        <f t="shared" si="6326"/>
        <v>0</v>
      </c>
      <c r="N3249" s="43">
        <f t="shared" si="6327"/>
        <v>0</v>
      </c>
      <c r="O3249" s="43">
        <f>O3250</f>
        <v>0</v>
      </c>
      <c r="P3249" s="43">
        <f>P3250</f>
        <v>0</v>
      </c>
      <c r="Q3249" s="43">
        <f>Q3250</f>
        <v>0</v>
      </c>
      <c r="R3249" s="43">
        <f t="shared" si="6328"/>
        <v>705.29999999999995</v>
      </c>
      <c r="S3249" s="43">
        <f t="shared" si="6329"/>
        <v>0</v>
      </c>
      <c r="T3249" s="43">
        <f t="shared" si="6330"/>
        <v>0</v>
      </c>
      <c r="U3249" s="43">
        <v>0</v>
      </c>
      <c r="V3249" s="43">
        <f t="shared" si="6321"/>
        <v>51364.800000000003</v>
      </c>
      <c r="W3249" s="43">
        <f t="shared" si="6331"/>
        <v>0</v>
      </c>
      <c r="X3249" s="43">
        <f t="shared" si="6332"/>
        <v>0</v>
      </c>
      <c r="Y3249" s="43">
        <f t="shared" si="6333"/>
        <v>0</v>
      </c>
      <c r="Z3249" s="43">
        <f t="shared" si="6334"/>
        <v>0</v>
      </c>
      <c r="AA3249" s="43">
        <f t="shared" si="6335"/>
        <v>0</v>
      </c>
      <c r="AB3249" s="43">
        <f>AB3250</f>
        <v>37498.291649999999</v>
      </c>
      <c r="AC3249" s="44">
        <f>AC3250</f>
        <v>50933.558539999998</v>
      </c>
      <c r="AD3249" s="44">
        <f>AD3250</f>
        <v>50925.089769999999</v>
      </c>
      <c r="AE3249" s="45">
        <f t="shared" si="6317"/>
        <v>99.983372907287944</v>
      </c>
      <c r="AF3249" s="43">
        <f>AF3250</f>
        <v>50933.558539999998</v>
      </c>
      <c r="AG3249" s="43">
        <f>AG3250</f>
        <v>0</v>
      </c>
      <c r="AH3249" s="43">
        <f>AH3250</f>
        <v>0</v>
      </c>
      <c r="AI3249" s="43">
        <f>AI3250</f>
        <v>0</v>
      </c>
      <c r="AJ3249" s="43">
        <f>AJ3250</f>
        <v>0</v>
      </c>
      <c r="AK3249" s="43">
        <f>AK3250</f>
        <v>0</v>
      </c>
      <c r="AL3249" s="43">
        <f t="shared" si="6318"/>
        <v>50933.558539999998</v>
      </c>
      <c r="AM3249" s="43">
        <f t="shared" si="6319"/>
        <v>431.24146000000474</v>
      </c>
      <c r="AN3249" s="2"/>
      <c r="AR3249" s="1"/>
      <c r="AS3249" s="1"/>
    </row>
    <row r="3250" ht="31.5">
      <c r="B3250" s="41" t="s">
        <v>857</v>
      </c>
      <c r="C3250" s="41" t="s">
        <v>41</v>
      </c>
      <c r="D3250" s="41" t="s">
        <v>107</v>
      </c>
      <c r="E3250" s="26" t="str">
        <f t="shared" si="6320"/>
        <v>0104</v>
      </c>
      <c r="F3250" s="41" t="s">
        <v>682</v>
      </c>
      <c r="G3250" s="41" t="s">
        <v>93</v>
      </c>
      <c r="H3250" s="42" t="s">
        <v>94</v>
      </c>
      <c r="I3250" s="43">
        <v>50659.5</v>
      </c>
      <c r="J3250" s="43">
        <v>50046.599999999999</v>
      </c>
      <c r="K3250" s="43">
        <v>50046.599999999999</v>
      </c>
      <c r="L3250" s="43"/>
      <c r="M3250" s="43"/>
      <c r="N3250" s="43"/>
      <c r="O3250" s="43">
        <v>0</v>
      </c>
      <c r="P3250" s="43">
        <v>0</v>
      </c>
      <c r="Q3250" s="43">
        <v>0</v>
      </c>
      <c r="R3250" s="43">
        <v>705.29999999999995</v>
      </c>
      <c r="S3250" s="43">
        <v>0</v>
      </c>
      <c r="T3250" s="43">
        <v>0</v>
      </c>
      <c r="U3250" s="43">
        <v>0</v>
      </c>
      <c r="V3250" s="43">
        <f t="shared" si="6321"/>
        <v>51364.800000000003</v>
      </c>
      <c r="W3250" s="43"/>
      <c r="X3250" s="43"/>
      <c r="Y3250" s="43"/>
      <c r="Z3250" s="43"/>
      <c r="AA3250" s="43"/>
      <c r="AB3250" s="43">
        <v>37498.291649999999</v>
      </c>
      <c r="AC3250" s="44">
        <v>50933.558539999998</v>
      </c>
      <c r="AD3250" s="44">
        <v>50925.089769999999</v>
      </c>
      <c r="AE3250" s="45">
        <f t="shared" si="6317"/>
        <v>99.983372907287944</v>
      </c>
      <c r="AF3250" s="43">
        <v>50933.558539999998</v>
      </c>
      <c r="AG3250" s="43">
        <v>0</v>
      </c>
      <c r="AH3250" s="43">
        <v>0</v>
      </c>
      <c r="AI3250" s="43">
        <v>0</v>
      </c>
      <c r="AJ3250" s="43">
        <v>0</v>
      </c>
      <c r="AK3250" s="43">
        <v>0</v>
      </c>
      <c r="AL3250" s="43">
        <f t="shared" si="6318"/>
        <v>50933.558539999998</v>
      </c>
      <c r="AM3250" s="43">
        <f t="shared" si="6319"/>
        <v>431.24146000000474</v>
      </c>
      <c r="AN3250" s="19"/>
      <c r="AO3250" s="1"/>
      <c r="AP3250" s="1"/>
      <c r="AQ3250" s="1"/>
      <c r="AR3250" s="1"/>
      <c r="AS3250" s="1"/>
    </row>
    <row r="3251">
      <c r="B3251" s="41" t="s">
        <v>857</v>
      </c>
      <c r="C3251" s="41" t="s">
        <v>41</v>
      </c>
      <c r="D3251" s="41" t="s">
        <v>107</v>
      </c>
      <c r="E3251" s="26" t="str">
        <f t="shared" si="6320"/>
        <v>0104</v>
      </c>
      <c r="F3251" s="41" t="s">
        <v>682</v>
      </c>
      <c r="G3251" s="41" t="s">
        <v>95</v>
      </c>
      <c r="H3251" s="42" t="s">
        <v>96</v>
      </c>
      <c r="I3251" s="43"/>
      <c r="J3251" s="43"/>
      <c r="K3251" s="43"/>
      <c r="L3251" s="43"/>
      <c r="M3251" s="43"/>
      <c r="N3251" s="43"/>
      <c r="O3251" s="43">
        <f>O3252</f>
        <v>0</v>
      </c>
      <c r="P3251" s="43">
        <f>P3252</f>
        <v>0</v>
      </c>
      <c r="Q3251" s="43">
        <f>Q3252</f>
        <v>0</v>
      </c>
      <c r="R3251" s="43"/>
      <c r="S3251" s="43"/>
      <c r="T3251" s="43"/>
      <c r="U3251" s="43"/>
      <c r="V3251" s="43">
        <f t="shared" si="6321"/>
        <v>0</v>
      </c>
      <c r="W3251" s="43"/>
      <c r="X3251" s="43"/>
      <c r="Y3251" s="43"/>
      <c r="Z3251" s="43"/>
      <c r="AA3251" s="43"/>
      <c r="AB3251" s="43">
        <f>AB3252</f>
        <v>2.1414599999999999</v>
      </c>
      <c r="AC3251" s="44">
        <f>AC3252</f>
        <v>2.1414599999999999</v>
      </c>
      <c r="AD3251" s="44">
        <f>AD3252</f>
        <v>2.1414599999999999</v>
      </c>
      <c r="AE3251" s="45">
        <f t="shared" si="6317"/>
        <v>100</v>
      </c>
      <c r="AF3251" s="43">
        <f>AF3252</f>
        <v>2.1414599999999999</v>
      </c>
      <c r="AG3251" s="43">
        <f>AG3252</f>
        <v>0</v>
      </c>
      <c r="AH3251" s="43">
        <f>AH3252</f>
        <v>0</v>
      </c>
      <c r="AI3251" s="43">
        <f>AI3252</f>
        <v>0</v>
      </c>
      <c r="AJ3251" s="43">
        <f>AJ3252</f>
        <v>0</v>
      </c>
      <c r="AK3251" s="43">
        <f>AK3252</f>
        <v>0</v>
      </c>
      <c r="AL3251" s="43">
        <f t="shared" si="6318"/>
        <v>2.1414599999999999</v>
      </c>
      <c r="AM3251" s="43">
        <f t="shared" si="6319"/>
        <v>-2.1414599999999999</v>
      </c>
      <c r="AN3251" s="19"/>
      <c r="AO3251" s="1"/>
      <c r="AP3251" s="1"/>
      <c r="AQ3251" s="1"/>
      <c r="AR3251" s="1"/>
      <c r="AS3251" s="1"/>
    </row>
    <row r="3252" ht="31.5">
      <c r="B3252" s="41" t="s">
        <v>857</v>
      </c>
      <c r="C3252" s="41" t="s">
        <v>41</v>
      </c>
      <c r="D3252" s="41" t="s">
        <v>107</v>
      </c>
      <c r="E3252" s="26" t="str">
        <f t="shared" si="6320"/>
        <v>0104</v>
      </c>
      <c r="F3252" s="41" t="s">
        <v>682</v>
      </c>
      <c r="G3252" s="41" t="s">
        <v>97</v>
      </c>
      <c r="H3252" s="42" t="s">
        <v>98</v>
      </c>
      <c r="I3252" s="43"/>
      <c r="J3252" s="43"/>
      <c r="K3252" s="43"/>
      <c r="L3252" s="43"/>
      <c r="M3252" s="43"/>
      <c r="N3252" s="43"/>
      <c r="O3252" s="43">
        <v>0</v>
      </c>
      <c r="P3252" s="43">
        <v>0</v>
      </c>
      <c r="Q3252" s="43">
        <v>0</v>
      </c>
      <c r="R3252" s="43"/>
      <c r="S3252" s="43"/>
      <c r="T3252" s="43"/>
      <c r="U3252" s="43"/>
      <c r="V3252" s="43">
        <f t="shared" si="6321"/>
        <v>0</v>
      </c>
      <c r="W3252" s="43"/>
      <c r="X3252" s="43"/>
      <c r="Y3252" s="43"/>
      <c r="Z3252" s="43"/>
      <c r="AA3252" s="43"/>
      <c r="AB3252" s="43">
        <v>2.1414599999999999</v>
      </c>
      <c r="AC3252" s="44">
        <v>2.1414599999999999</v>
      </c>
      <c r="AD3252" s="44">
        <v>2.1414599999999999</v>
      </c>
      <c r="AE3252" s="45">
        <f t="shared" si="6317"/>
        <v>100</v>
      </c>
      <c r="AF3252" s="43">
        <v>2.1414599999999999</v>
      </c>
      <c r="AG3252" s="43">
        <v>0</v>
      </c>
      <c r="AH3252" s="43">
        <v>0</v>
      </c>
      <c r="AI3252" s="43">
        <v>0</v>
      </c>
      <c r="AJ3252" s="43">
        <v>0</v>
      </c>
      <c r="AK3252" s="43">
        <v>0</v>
      </c>
      <c r="AL3252" s="43">
        <f t="shared" si="6318"/>
        <v>2.1414599999999999</v>
      </c>
      <c r="AM3252" s="43">
        <f t="shared" si="6319"/>
        <v>-2.1414599999999999</v>
      </c>
      <c r="AN3252" s="19"/>
      <c r="AR3252" s="1"/>
      <c r="AS3252" s="1"/>
    </row>
    <row r="3253" ht="31.5">
      <c r="B3253" s="41" t="s">
        <v>857</v>
      </c>
      <c r="C3253" s="41" t="s">
        <v>41</v>
      </c>
      <c r="D3253" s="41" t="s">
        <v>107</v>
      </c>
      <c r="E3253" s="26" t="str">
        <f t="shared" si="6320"/>
        <v>0104</v>
      </c>
      <c r="F3253" s="41" t="s">
        <v>683</v>
      </c>
      <c r="G3253" s="41"/>
      <c r="H3253" s="42" t="s">
        <v>100</v>
      </c>
      <c r="I3253" s="43">
        <f t="shared" si="6322"/>
        <v>3448.4000000000001</v>
      </c>
      <c r="J3253" s="43">
        <f t="shared" si="6323"/>
        <v>3448.4000000000001</v>
      </c>
      <c r="K3253" s="43">
        <f t="shared" si="6324"/>
        <v>3448.4000000000001</v>
      </c>
      <c r="L3253" s="43">
        <f t="shared" si="6325"/>
        <v>0</v>
      </c>
      <c r="M3253" s="43">
        <f t="shared" si="6326"/>
        <v>0</v>
      </c>
      <c r="N3253" s="43">
        <f t="shared" si="6327"/>
        <v>0</v>
      </c>
      <c r="O3253" s="43">
        <f>O3254+O3256</f>
        <v>0</v>
      </c>
      <c r="P3253" s="43">
        <f>P3254+P3256</f>
        <v>0</v>
      </c>
      <c r="Q3253" s="43">
        <f>Q3254+Q3256</f>
        <v>0</v>
      </c>
      <c r="R3253" s="43">
        <f>R3254+R3256</f>
        <v>0</v>
      </c>
      <c r="S3253" s="43">
        <f>S3254+S3256</f>
        <v>0</v>
      </c>
      <c r="T3253" s="43">
        <f t="shared" si="6330"/>
        <v>0</v>
      </c>
      <c r="U3253" s="43">
        <v>0</v>
      </c>
      <c r="V3253" s="43">
        <f t="shared" si="6321"/>
        <v>3448.4000000000001</v>
      </c>
      <c r="W3253" s="43">
        <f t="shared" si="6331"/>
        <v>0</v>
      </c>
      <c r="X3253" s="43">
        <f t="shared" si="6332"/>
        <v>0</v>
      </c>
      <c r="Y3253" s="43">
        <f t="shared" si="6333"/>
        <v>0</v>
      </c>
      <c r="Z3253" s="43">
        <f t="shared" si="6334"/>
        <v>0</v>
      </c>
      <c r="AA3253" s="43">
        <f t="shared" si="6335"/>
        <v>0</v>
      </c>
      <c r="AB3253" s="43">
        <f>AB3254+AB3256</f>
        <v>2534.8986300000001</v>
      </c>
      <c r="AC3253" s="44">
        <f>AC3254+AC3256</f>
        <v>3423.0250000000001</v>
      </c>
      <c r="AD3253" s="44">
        <f>AD3254+AD3256</f>
        <v>3423.0250000000001</v>
      </c>
      <c r="AE3253" s="45">
        <f t="shared" si="6317"/>
        <v>100</v>
      </c>
      <c r="AF3253" s="43">
        <f>AF3254+AF3256</f>
        <v>3423.0250000000001</v>
      </c>
      <c r="AG3253" s="43">
        <f>AG3254+AG3256</f>
        <v>0</v>
      </c>
      <c r="AH3253" s="43">
        <f>AH3254+AH3256</f>
        <v>0</v>
      </c>
      <c r="AI3253" s="43">
        <f>AI3254+AI3256</f>
        <v>0</v>
      </c>
      <c r="AJ3253" s="43">
        <f>AJ3254+AJ3256</f>
        <v>0</v>
      </c>
      <c r="AK3253" s="43">
        <f>AK3254+AK3256</f>
        <v>0</v>
      </c>
      <c r="AL3253" s="43">
        <f t="shared" si="6318"/>
        <v>3423.0250000000001</v>
      </c>
      <c r="AM3253" s="43">
        <f t="shared" si="6319"/>
        <v>25.375</v>
      </c>
      <c r="AN3253" s="2"/>
      <c r="AO3253" s="1"/>
      <c r="AP3253" s="1"/>
      <c r="AQ3253" s="1"/>
      <c r="AR3253" s="1"/>
      <c r="AS3253" s="1"/>
    </row>
    <row r="3254" ht="31.5">
      <c r="B3254" s="41" t="s">
        <v>857</v>
      </c>
      <c r="C3254" s="41" t="s">
        <v>41</v>
      </c>
      <c r="D3254" s="41" t="s">
        <v>107</v>
      </c>
      <c r="E3254" s="26" t="str">
        <f t="shared" si="6320"/>
        <v>0104</v>
      </c>
      <c r="F3254" s="41" t="s">
        <v>683</v>
      </c>
      <c r="G3254" s="41" t="s">
        <v>53</v>
      </c>
      <c r="H3254" s="42" t="s">
        <v>54</v>
      </c>
      <c r="I3254" s="43">
        <f t="shared" si="6322"/>
        <v>3448.4000000000001</v>
      </c>
      <c r="J3254" s="43">
        <f t="shared" si="6323"/>
        <v>3448.4000000000001</v>
      </c>
      <c r="K3254" s="43">
        <f t="shared" si="6324"/>
        <v>3448.4000000000001</v>
      </c>
      <c r="L3254" s="43">
        <f t="shared" si="6325"/>
        <v>0</v>
      </c>
      <c r="M3254" s="43">
        <f t="shared" si="6326"/>
        <v>0</v>
      </c>
      <c r="N3254" s="43">
        <f t="shared" si="6327"/>
        <v>0</v>
      </c>
      <c r="O3254" s="43">
        <f>O3255</f>
        <v>0</v>
      </c>
      <c r="P3254" s="43">
        <f>P3255</f>
        <v>0</v>
      </c>
      <c r="Q3254" s="43">
        <f>Q3255</f>
        <v>0</v>
      </c>
      <c r="R3254" s="43">
        <f>R3255</f>
        <v>0</v>
      </c>
      <c r="S3254" s="43">
        <f>S3255</f>
        <v>0</v>
      </c>
      <c r="T3254" s="43">
        <f t="shared" si="6330"/>
        <v>0</v>
      </c>
      <c r="U3254" s="43">
        <v>0</v>
      </c>
      <c r="V3254" s="43">
        <f t="shared" si="6321"/>
        <v>3448.4000000000001</v>
      </c>
      <c r="W3254" s="43">
        <f t="shared" si="6331"/>
        <v>0</v>
      </c>
      <c r="X3254" s="43">
        <f t="shared" si="6332"/>
        <v>0</v>
      </c>
      <c r="Y3254" s="43">
        <f t="shared" si="6333"/>
        <v>0</v>
      </c>
      <c r="Z3254" s="43">
        <f t="shared" si="6334"/>
        <v>0</v>
      </c>
      <c r="AA3254" s="43">
        <f t="shared" si="6335"/>
        <v>0</v>
      </c>
      <c r="AB3254" s="43">
        <f>AB3255</f>
        <v>2534.6486300000001</v>
      </c>
      <c r="AC3254" s="44">
        <f>AC3255</f>
        <v>3422.7750000000001</v>
      </c>
      <c r="AD3254" s="44">
        <f>AD3255</f>
        <v>3422.7750000000001</v>
      </c>
      <c r="AE3254" s="45">
        <f t="shared" si="6317"/>
        <v>100</v>
      </c>
      <c r="AF3254" s="43">
        <f>AF3255</f>
        <v>3422.7750000000001</v>
      </c>
      <c r="AG3254" s="43">
        <f>AG3255</f>
        <v>0</v>
      </c>
      <c r="AH3254" s="43">
        <f>AH3255</f>
        <v>0</v>
      </c>
      <c r="AI3254" s="43">
        <f>AI3255</f>
        <v>0</v>
      </c>
      <c r="AJ3254" s="43">
        <f>AJ3255</f>
        <v>0</v>
      </c>
      <c r="AK3254" s="43">
        <f>AK3255</f>
        <v>0</v>
      </c>
      <c r="AL3254" s="43">
        <f t="shared" si="6318"/>
        <v>3422.7750000000001</v>
      </c>
      <c r="AM3254" s="43">
        <f t="shared" si="6319"/>
        <v>25.625</v>
      </c>
      <c r="AN3254" s="2"/>
      <c r="AR3254" s="1"/>
      <c r="AS3254" s="1"/>
    </row>
    <row r="3255" ht="31.5">
      <c r="B3255" s="41" t="s">
        <v>857</v>
      </c>
      <c r="C3255" s="41" t="s">
        <v>41</v>
      </c>
      <c r="D3255" s="41" t="s">
        <v>107</v>
      </c>
      <c r="E3255" s="26" t="str">
        <f t="shared" si="6320"/>
        <v>0104</v>
      </c>
      <c r="F3255" s="41" t="s">
        <v>683</v>
      </c>
      <c r="G3255" s="41" t="s">
        <v>55</v>
      </c>
      <c r="H3255" s="42" t="s">
        <v>56</v>
      </c>
      <c r="I3255" s="43">
        <v>3448.4000000000001</v>
      </c>
      <c r="J3255" s="43">
        <v>3448.4000000000001</v>
      </c>
      <c r="K3255" s="43">
        <v>3448.4000000000001</v>
      </c>
      <c r="L3255" s="43"/>
      <c r="M3255" s="43"/>
      <c r="N3255" s="43"/>
      <c r="O3255" s="43">
        <v>0</v>
      </c>
      <c r="P3255" s="43">
        <v>0</v>
      </c>
      <c r="Q3255" s="43">
        <v>0</v>
      </c>
      <c r="R3255" s="43">
        <v>0</v>
      </c>
      <c r="S3255" s="43">
        <v>0</v>
      </c>
      <c r="T3255" s="43">
        <v>0</v>
      </c>
      <c r="U3255" s="43">
        <v>0</v>
      </c>
      <c r="V3255" s="43">
        <f t="shared" si="6321"/>
        <v>3448.4000000000001</v>
      </c>
      <c r="W3255" s="43"/>
      <c r="X3255" s="43"/>
      <c r="Y3255" s="43"/>
      <c r="Z3255" s="43"/>
      <c r="AA3255" s="43"/>
      <c r="AB3255" s="43">
        <v>2534.6486300000001</v>
      </c>
      <c r="AC3255" s="44">
        <f>3448.15-25.375</f>
        <v>3422.7750000000001</v>
      </c>
      <c r="AD3255" s="44">
        <v>3422.7750000000001</v>
      </c>
      <c r="AE3255" s="45">
        <f t="shared" si="6317"/>
        <v>100</v>
      </c>
      <c r="AF3255" s="43">
        <f>3448.15-25.375</f>
        <v>3422.7750000000001</v>
      </c>
      <c r="AG3255" s="43">
        <v>0</v>
      </c>
      <c r="AH3255" s="43">
        <v>0</v>
      </c>
      <c r="AI3255" s="43">
        <v>0</v>
      </c>
      <c r="AJ3255" s="43">
        <v>0</v>
      </c>
      <c r="AK3255" s="43">
        <v>0</v>
      </c>
      <c r="AL3255" s="43">
        <f t="shared" si="6318"/>
        <v>3422.7750000000001</v>
      </c>
      <c r="AM3255" s="43">
        <f t="shared" si="6319"/>
        <v>25.625</v>
      </c>
      <c r="AN3255" s="19"/>
      <c r="AO3255" s="1"/>
      <c r="AP3255" s="1"/>
      <c r="AQ3255" s="1"/>
      <c r="AR3255" s="1"/>
      <c r="AS3255" s="1"/>
    </row>
    <row r="3256">
      <c r="B3256" s="41" t="s">
        <v>857</v>
      </c>
      <c r="C3256" s="41" t="s">
        <v>41</v>
      </c>
      <c r="D3256" s="41" t="s">
        <v>107</v>
      </c>
      <c r="E3256" s="26" t="str">
        <f t="shared" si="6320"/>
        <v>0104</v>
      </c>
      <c r="F3256" s="41" t="s">
        <v>683</v>
      </c>
      <c r="G3256" s="41" t="s">
        <v>59</v>
      </c>
      <c r="H3256" s="42" t="s">
        <v>60</v>
      </c>
      <c r="I3256" s="43"/>
      <c r="J3256" s="43"/>
      <c r="K3256" s="43"/>
      <c r="L3256" s="43"/>
      <c r="M3256" s="43"/>
      <c r="N3256" s="43"/>
      <c r="O3256" s="43">
        <f>O3257</f>
        <v>0</v>
      </c>
      <c r="P3256" s="43">
        <f>P3257</f>
        <v>0</v>
      </c>
      <c r="Q3256" s="43">
        <f>Q3257</f>
        <v>0</v>
      </c>
      <c r="R3256" s="43">
        <f>R3257</f>
        <v>0</v>
      </c>
      <c r="S3256" s="43">
        <f>S3257</f>
        <v>0</v>
      </c>
      <c r="T3256" s="43"/>
      <c r="U3256" s="43"/>
      <c r="V3256" s="43">
        <f t="shared" si="6321"/>
        <v>0</v>
      </c>
      <c r="W3256" s="43"/>
      <c r="X3256" s="43"/>
      <c r="Y3256" s="43"/>
      <c r="Z3256" s="43"/>
      <c r="AA3256" s="43"/>
      <c r="AB3256" s="43">
        <f>AB3257</f>
        <v>0.25</v>
      </c>
      <c r="AC3256" s="44">
        <f>AC3257</f>
        <v>0.25</v>
      </c>
      <c r="AD3256" s="44">
        <f>AD3257</f>
        <v>0.25</v>
      </c>
      <c r="AE3256" s="45">
        <f t="shared" si="6317"/>
        <v>100</v>
      </c>
      <c r="AF3256" s="43">
        <f>AF3257</f>
        <v>0.25</v>
      </c>
      <c r="AG3256" s="43">
        <f>AG3257</f>
        <v>0</v>
      </c>
      <c r="AH3256" s="43">
        <f>AH3257</f>
        <v>0</v>
      </c>
      <c r="AI3256" s="43">
        <f>AI3257</f>
        <v>0</v>
      </c>
      <c r="AJ3256" s="43">
        <f>AJ3257</f>
        <v>0</v>
      </c>
      <c r="AK3256" s="43">
        <f>AK3257</f>
        <v>0</v>
      </c>
      <c r="AL3256" s="43">
        <f t="shared" si="6318"/>
        <v>0.25</v>
      </c>
      <c r="AM3256" s="43">
        <f t="shared" si="6319"/>
        <v>-0.25</v>
      </c>
      <c r="AN3256" s="19"/>
      <c r="AO3256" s="1"/>
      <c r="AP3256" s="1"/>
      <c r="AQ3256" s="1"/>
      <c r="AR3256" s="1"/>
      <c r="AS3256" s="1"/>
    </row>
    <row r="3257">
      <c r="B3257" s="41" t="s">
        <v>857</v>
      </c>
      <c r="C3257" s="41" t="s">
        <v>41</v>
      </c>
      <c r="D3257" s="41" t="s">
        <v>107</v>
      </c>
      <c r="E3257" s="26" t="str">
        <f t="shared" si="6320"/>
        <v>0104</v>
      </c>
      <c r="F3257" s="41" t="s">
        <v>683</v>
      </c>
      <c r="G3257" s="41" t="s">
        <v>63</v>
      </c>
      <c r="H3257" s="42" t="s">
        <v>64</v>
      </c>
      <c r="I3257" s="43"/>
      <c r="J3257" s="43"/>
      <c r="K3257" s="43"/>
      <c r="L3257" s="43"/>
      <c r="M3257" s="43"/>
      <c r="N3257" s="43"/>
      <c r="O3257" s="43">
        <v>0</v>
      </c>
      <c r="P3257" s="43">
        <v>0</v>
      </c>
      <c r="Q3257" s="43">
        <v>0</v>
      </c>
      <c r="R3257" s="43">
        <v>0</v>
      </c>
      <c r="S3257" s="43">
        <v>0</v>
      </c>
      <c r="T3257" s="43"/>
      <c r="U3257" s="43"/>
      <c r="V3257" s="43">
        <f t="shared" si="6321"/>
        <v>0</v>
      </c>
      <c r="W3257" s="43"/>
      <c r="X3257" s="43"/>
      <c r="Y3257" s="43"/>
      <c r="Z3257" s="43"/>
      <c r="AA3257" s="43"/>
      <c r="AB3257" s="43">
        <v>0.25</v>
      </c>
      <c r="AC3257" s="44">
        <v>0.25</v>
      </c>
      <c r="AD3257" s="44">
        <v>0.25</v>
      </c>
      <c r="AE3257" s="45">
        <f t="shared" si="6317"/>
        <v>100</v>
      </c>
      <c r="AF3257" s="43">
        <v>0.25</v>
      </c>
      <c r="AG3257" s="43">
        <v>0</v>
      </c>
      <c r="AH3257" s="43">
        <v>0</v>
      </c>
      <c r="AI3257" s="43">
        <v>0</v>
      </c>
      <c r="AJ3257" s="43">
        <v>0</v>
      </c>
      <c r="AK3257" s="43">
        <v>0</v>
      </c>
      <c r="AL3257" s="43">
        <f t="shared" si="6318"/>
        <v>0.25</v>
      </c>
      <c r="AM3257" s="43">
        <f t="shared" si="6319"/>
        <v>-0.25</v>
      </c>
      <c r="AN3257" s="19"/>
      <c r="AO3257" s="1"/>
      <c r="AP3257" s="1"/>
      <c r="AQ3257" s="1"/>
      <c r="AR3257" s="1"/>
      <c r="AS3257" s="1"/>
    </row>
    <row r="3258" s="33" customFormat="1">
      <c r="B3258" s="34" t="s">
        <v>857</v>
      </c>
      <c r="C3258" s="34" t="s">
        <v>41</v>
      </c>
      <c r="D3258" s="34" t="s">
        <v>43</v>
      </c>
      <c r="E3258" s="35" t="str">
        <f t="shared" si="6320"/>
        <v>0113</v>
      </c>
      <c r="F3258" s="34"/>
      <c r="G3258" s="34"/>
      <c r="H3258" s="36" t="s">
        <v>44</v>
      </c>
      <c r="I3258" s="37">
        <f t="shared" si="6322"/>
        <v>17769.699999999997</v>
      </c>
      <c r="J3258" s="37">
        <f t="shared" si="6323"/>
        <v>16482.299999999999</v>
      </c>
      <c r="K3258" s="37">
        <f t="shared" si="6324"/>
        <v>19376.199999999997</v>
      </c>
      <c r="L3258" s="37">
        <f t="shared" si="6325"/>
        <v>3148.4000000000001</v>
      </c>
      <c r="M3258" s="37">
        <f t="shared" si="6326"/>
        <v>3466.2000000000003</v>
      </c>
      <c r="N3258" s="37">
        <f t="shared" si="6327"/>
        <v>3796.7000000000003</v>
      </c>
      <c r="O3258" s="37">
        <f>O3259+O3294</f>
        <v>-483.92700000000002</v>
      </c>
      <c r="P3258" s="37">
        <f>P3259+P3294</f>
        <v>0</v>
      </c>
      <c r="Q3258" s="37">
        <f>Q3259</f>
        <v>0</v>
      </c>
      <c r="R3258" s="37">
        <f>R3259</f>
        <v>50</v>
      </c>
      <c r="S3258" s="37">
        <f>S3259</f>
        <v>0</v>
      </c>
      <c r="T3258" s="37">
        <f t="shared" si="6330"/>
        <v>0</v>
      </c>
      <c r="U3258" s="37">
        <v>0</v>
      </c>
      <c r="V3258" s="37">
        <f t="shared" si="6321"/>
        <v>20484.172999999999</v>
      </c>
      <c r="W3258" s="37">
        <f t="shared" si="6331"/>
        <v>0</v>
      </c>
      <c r="X3258" s="37">
        <f t="shared" si="6332"/>
        <v>0</v>
      </c>
      <c r="Y3258" s="37">
        <f t="shared" si="6333"/>
        <v>0</v>
      </c>
      <c r="Z3258" s="37">
        <f t="shared" si="6334"/>
        <v>0</v>
      </c>
      <c r="AA3258" s="37">
        <f t="shared" si="6335"/>
        <v>0</v>
      </c>
      <c r="AB3258" s="37">
        <f>AB3259+AB3294</f>
        <v>15238.969789999999</v>
      </c>
      <c r="AC3258" s="38">
        <f>AC3259+AC3294</f>
        <v>18672.052</v>
      </c>
      <c r="AD3258" s="38">
        <f>AD3259+AD3294</f>
        <v>18596.891190000002</v>
      </c>
      <c r="AE3258" s="39">
        <f t="shared" si="6317"/>
        <v>99.597468933784057</v>
      </c>
      <c r="AF3258" s="37">
        <f>AF3259+AF3294</f>
        <v>18726.845999999998</v>
      </c>
      <c r="AG3258" s="37">
        <f>AG3259+AG3294</f>
        <v>-483.92700000000002</v>
      </c>
      <c r="AH3258" s="37">
        <f>AH3259+AH3294</f>
        <v>0</v>
      </c>
      <c r="AI3258" s="37">
        <f>AI3259+AI3294</f>
        <v>0</v>
      </c>
      <c r="AJ3258" s="37">
        <f>AJ3259+AJ3294</f>
        <v>0</v>
      </c>
      <c r="AK3258" s="37">
        <f>AK3259+AK3294</f>
        <v>0</v>
      </c>
      <c r="AL3258" s="37">
        <f t="shared" si="6318"/>
        <v>18242.918999999998</v>
      </c>
      <c r="AM3258" s="37">
        <f t="shared" si="6319"/>
        <v>2241.2540000000008</v>
      </c>
      <c r="AN3258" s="40"/>
      <c r="AO3258" s="33"/>
      <c r="AP3258" s="33"/>
      <c r="AQ3258" s="33"/>
      <c r="AR3258" s="33"/>
      <c r="AS3258" s="33"/>
    </row>
    <row r="3259">
      <c r="B3259" s="41" t="s">
        <v>857</v>
      </c>
      <c r="C3259" s="41" t="s">
        <v>41</v>
      </c>
      <c r="D3259" s="41" t="s">
        <v>43</v>
      </c>
      <c r="E3259" s="26" t="str">
        <f t="shared" si="6320"/>
        <v>0113</v>
      </c>
      <c r="F3259" s="41" t="s">
        <v>337</v>
      </c>
      <c r="G3259" s="41"/>
      <c r="H3259" s="42" t="s">
        <v>338</v>
      </c>
      <c r="I3259" s="43">
        <f>I3260+I3286</f>
        <v>17769.699999999997</v>
      </c>
      <c r="J3259" s="43">
        <f>J3260+J3286</f>
        <v>16482.299999999999</v>
      </c>
      <c r="K3259" s="43">
        <f>K3260+K3286</f>
        <v>19376.199999999997</v>
      </c>
      <c r="L3259" s="43">
        <f>L3260+L3286</f>
        <v>3148.4000000000001</v>
      </c>
      <c r="M3259" s="43">
        <f>M3260+M3286</f>
        <v>3466.2000000000003</v>
      </c>
      <c r="N3259" s="43">
        <f>N3260+N3286</f>
        <v>3796.7000000000003</v>
      </c>
      <c r="O3259" s="43">
        <f>O3260+O3286</f>
        <v>-483.92700000000002</v>
      </c>
      <c r="P3259" s="43">
        <f>P3260+P3286</f>
        <v>0</v>
      </c>
      <c r="Q3259" s="43">
        <f>Q3260+Q3286</f>
        <v>0</v>
      </c>
      <c r="R3259" s="43">
        <f>R3260+R3286</f>
        <v>50</v>
      </c>
      <c r="S3259" s="43">
        <f>S3260+S3286</f>
        <v>0</v>
      </c>
      <c r="T3259" s="43">
        <f>T3260+T3286</f>
        <v>0</v>
      </c>
      <c r="U3259" s="43">
        <v>0</v>
      </c>
      <c r="V3259" s="43">
        <f t="shared" si="6321"/>
        <v>20484.172999999999</v>
      </c>
      <c r="W3259" s="43">
        <f>W3260+W3286</f>
        <v>0</v>
      </c>
      <c r="X3259" s="43">
        <f>X3260+X3286</f>
        <v>0</v>
      </c>
      <c r="Y3259" s="43">
        <f>Y3260+Y3286</f>
        <v>0</v>
      </c>
      <c r="Z3259" s="43">
        <f>Z3260+Z3286</f>
        <v>0</v>
      </c>
      <c r="AA3259" s="43">
        <f>AA3260+AA3286</f>
        <v>0</v>
      </c>
      <c r="AB3259" s="43">
        <f>AB3260+AB3286</f>
        <v>15188.969789999999</v>
      </c>
      <c r="AC3259" s="44">
        <f>AC3260+AC3286</f>
        <v>18542.052</v>
      </c>
      <c r="AD3259" s="44">
        <f>AD3260+AD3286</f>
        <v>18466.891190000002</v>
      </c>
      <c r="AE3259" s="45">
        <f t="shared" si="6317"/>
        <v>99.594646752150211</v>
      </c>
      <c r="AF3259" s="43">
        <f>AF3260+AF3286</f>
        <v>18676.845999999998</v>
      </c>
      <c r="AG3259" s="43">
        <f>AG3260+AG3286</f>
        <v>-483.92700000000002</v>
      </c>
      <c r="AH3259" s="43">
        <f>AH3260+AH3286</f>
        <v>0</v>
      </c>
      <c r="AI3259" s="43">
        <f>AI3260+AI3286</f>
        <v>0</v>
      </c>
      <c r="AJ3259" s="43">
        <f>AJ3260+AJ3286</f>
        <v>0</v>
      </c>
      <c r="AK3259" s="43">
        <f>AK3260+AK3286</f>
        <v>0</v>
      </c>
      <c r="AL3259" s="43">
        <f t="shared" si="6318"/>
        <v>18192.918999999998</v>
      </c>
      <c r="AM3259" s="43">
        <f t="shared" si="6319"/>
        <v>2291.2540000000008</v>
      </c>
      <c r="AN3259" s="2"/>
      <c r="AO3259" s="1"/>
      <c r="AP3259" s="1"/>
      <c r="AQ3259" s="1"/>
      <c r="AR3259" s="1"/>
      <c r="AS3259" s="1"/>
    </row>
    <row r="3260" ht="31.5">
      <c r="B3260" s="41" t="s">
        <v>857</v>
      </c>
      <c r="C3260" s="41" t="s">
        <v>41</v>
      </c>
      <c r="D3260" s="41" t="s">
        <v>43</v>
      </c>
      <c r="E3260" s="26" t="str">
        <f t="shared" si="6320"/>
        <v>0113</v>
      </c>
      <c r="F3260" s="41" t="s">
        <v>339</v>
      </c>
      <c r="G3260" s="41"/>
      <c r="H3260" s="42" t="s">
        <v>340</v>
      </c>
      <c r="I3260" s="43">
        <f>I3261+I3276+I3280</f>
        <v>17769.699999999997</v>
      </c>
      <c r="J3260" s="43">
        <f>J3261+J3276+J3280</f>
        <v>16482.299999999999</v>
      </c>
      <c r="K3260" s="43">
        <f>K3261+K3276+K3280</f>
        <v>19376.199999999997</v>
      </c>
      <c r="L3260" s="43">
        <f>L3261+L3276+L3280</f>
        <v>3148.4000000000001</v>
      </c>
      <c r="M3260" s="43">
        <f>M3261+M3276+M3280</f>
        <v>3466.2000000000003</v>
      </c>
      <c r="N3260" s="43">
        <f>N3261+N3276+N3280</f>
        <v>3796.7000000000003</v>
      </c>
      <c r="O3260" s="43">
        <f>O3261+O3276+O3280</f>
        <v>-483.92700000000002</v>
      </c>
      <c r="P3260" s="43">
        <f>P3261+P3276+P3280</f>
        <v>0</v>
      </c>
      <c r="Q3260" s="43">
        <f>Q3261+Q3276+Q3280</f>
        <v>0</v>
      </c>
      <c r="R3260" s="43">
        <f>R3261+R3276+R3280</f>
        <v>50</v>
      </c>
      <c r="S3260" s="43">
        <f>S3261+S3276+S3280</f>
        <v>0</v>
      </c>
      <c r="T3260" s="43">
        <f>T3261+T3276+T3280</f>
        <v>0</v>
      </c>
      <c r="U3260" s="43">
        <v>0</v>
      </c>
      <c r="V3260" s="43">
        <f t="shared" si="6321"/>
        <v>20484.172999999999</v>
      </c>
      <c r="W3260" s="43">
        <f>W3261+W3276+W3280</f>
        <v>0</v>
      </c>
      <c r="X3260" s="43">
        <f>X3261+X3276+X3280</f>
        <v>0</v>
      </c>
      <c r="Y3260" s="43">
        <f>Y3261+Y3276+Y3280</f>
        <v>0</v>
      </c>
      <c r="Z3260" s="43">
        <f>Z3261+Z3276+Z3280</f>
        <v>0</v>
      </c>
      <c r="AA3260" s="43">
        <f>AA3261+AA3276+AA3280</f>
        <v>0</v>
      </c>
      <c r="AB3260" s="43">
        <f>AB3261+AB3276+AB3280</f>
        <v>15188.969789999999</v>
      </c>
      <c r="AC3260" s="44">
        <f>AC3261+AC3276+AC3280</f>
        <v>18542.052</v>
      </c>
      <c r="AD3260" s="44">
        <f>AD3261+AD3276+AD3280</f>
        <v>18466.891190000002</v>
      </c>
      <c r="AE3260" s="45">
        <f t="shared" si="6317"/>
        <v>99.594646752150211</v>
      </c>
      <c r="AF3260" s="43">
        <f>AF3261+AF3276+AF3280</f>
        <v>18676.845999999998</v>
      </c>
      <c r="AG3260" s="43">
        <f>AG3261+AG3276+AG3280</f>
        <v>-483.92700000000002</v>
      </c>
      <c r="AH3260" s="43">
        <f>AH3261+AH3276+AH3280</f>
        <v>0</v>
      </c>
      <c r="AI3260" s="43">
        <f>AI3261+AI3276+AI3280</f>
        <v>0</v>
      </c>
      <c r="AJ3260" s="43">
        <f>AJ3261+AJ3276+AJ3280</f>
        <v>0</v>
      </c>
      <c r="AK3260" s="43">
        <f>AK3261+AK3276+AK3280</f>
        <v>0</v>
      </c>
      <c r="AL3260" s="43">
        <f t="shared" si="6318"/>
        <v>18192.918999999998</v>
      </c>
      <c r="AM3260" s="43">
        <f t="shared" si="6319"/>
        <v>2291.2540000000008</v>
      </c>
      <c r="AN3260" s="2"/>
      <c r="AO3260" s="1"/>
      <c r="AP3260" s="1"/>
      <c r="AQ3260" s="1"/>
      <c r="AR3260" s="1"/>
      <c r="AS3260" s="1"/>
    </row>
    <row r="3261" ht="63">
      <c r="B3261" s="41" t="s">
        <v>857</v>
      </c>
      <c r="C3261" s="41" t="s">
        <v>41</v>
      </c>
      <c r="D3261" s="41" t="s">
        <v>43</v>
      </c>
      <c r="E3261" s="26" t="str">
        <f t="shared" si="6320"/>
        <v>0113</v>
      </c>
      <c r="F3261" s="41" t="s">
        <v>341</v>
      </c>
      <c r="G3261" s="41"/>
      <c r="H3261" s="42" t="s">
        <v>342</v>
      </c>
      <c r="I3261" s="43">
        <f>I3262+I3270+I3267+I3273</f>
        <v>4304.3999999999996</v>
      </c>
      <c r="J3261" s="43">
        <f>J3262+J3270+J3267+J3273</f>
        <v>4304.3999999999996</v>
      </c>
      <c r="K3261" s="43">
        <f>K3262+K3270+K3267+K3273</f>
        <v>4304.3999999999996</v>
      </c>
      <c r="L3261" s="43">
        <f>L3262+L3270+L3267+L3273</f>
        <v>1207.5</v>
      </c>
      <c r="M3261" s="43">
        <f>M3262+M3270+M3267+M3273</f>
        <v>1207.5</v>
      </c>
      <c r="N3261" s="43">
        <f>N3262+N3270+N3267+N3273</f>
        <v>1207.5</v>
      </c>
      <c r="O3261" s="43">
        <f>O3262+O3270+O3267+O3273</f>
        <v>-483.92700000000002</v>
      </c>
      <c r="P3261" s="43">
        <f>P3262+P3270+P3267+P3273</f>
        <v>0</v>
      </c>
      <c r="Q3261" s="43">
        <f>Q3262+Q3270+Q3267+Q3273</f>
        <v>0</v>
      </c>
      <c r="R3261" s="43">
        <f>R3262+R3270+R3267+R3273</f>
        <v>50</v>
      </c>
      <c r="S3261" s="43">
        <f>S3262+S3270+S3267+S3273</f>
        <v>0</v>
      </c>
      <c r="T3261" s="43">
        <f>T3262+T3270+T3267+T3273</f>
        <v>0</v>
      </c>
      <c r="U3261" s="43">
        <v>0</v>
      </c>
      <c r="V3261" s="43">
        <f t="shared" si="6321"/>
        <v>5077.973</v>
      </c>
      <c r="W3261" s="43">
        <f>W3262+W3270+W3267+W3273</f>
        <v>0</v>
      </c>
      <c r="X3261" s="43">
        <f>X3262+X3270+X3267+X3273</f>
        <v>0</v>
      </c>
      <c r="Y3261" s="43">
        <f>Y3262+Y3270+Y3267+Y3273</f>
        <v>0</v>
      </c>
      <c r="Z3261" s="43">
        <f>Z3262+Z3270+Z3267+Z3273</f>
        <v>0</v>
      </c>
      <c r="AA3261" s="43">
        <f>AA3262+AA3270+AA3267+AA3273</f>
        <v>0</v>
      </c>
      <c r="AB3261" s="43">
        <f>AB3262+AB3270+AB3267+AB3273</f>
        <v>2752.1981299999998</v>
      </c>
      <c r="AC3261" s="44">
        <f>AC3262+AC3270+AC3267+AC3273</f>
        <v>3261.9000000000001</v>
      </c>
      <c r="AD3261" s="44">
        <f>AD3262+AD3270+AD3267+AD3273</f>
        <v>3261.71308</v>
      </c>
      <c r="AE3261" s="45">
        <f t="shared" si="6317"/>
        <v>99.99426959747386</v>
      </c>
      <c r="AF3261" s="43">
        <f>AF3262+AF3270+AF3267+AF3273</f>
        <v>3261.9000000000001</v>
      </c>
      <c r="AG3261" s="43">
        <f>AG3262+AG3270+AG3267+AG3273</f>
        <v>-483.92700000000002</v>
      </c>
      <c r="AH3261" s="43">
        <f>AH3262+AH3270+AH3267+AH3273</f>
        <v>0</v>
      </c>
      <c r="AI3261" s="43">
        <f>AI3262+AI3270+AI3267+AI3273</f>
        <v>0</v>
      </c>
      <c r="AJ3261" s="43">
        <f>AJ3262+AJ3270+AJ3267+AJ3273</f>
        <v>0</v>
      </c>
      <c r="AK3261" s="43">
        <f>AK3262+AK3270+AK3267+AK3273</f>
        <v>0</v>
      </c>
      <c r="AL3261" s="43">
        <f t="shared" si="6318"/>
        <v>2777.973</v>
      </c>
      <c r="AM3261" s="43">
        <f t="shared" si="6319"/>
        <v>2300</v>
      </c>
      <c r="AN3261" s="2"/>
      <c r="AR3261" s="1"/>
      <c r="AS3261" s="1"/>
    </row>
    <row r="3262" ht="63">
      <c r="B3262" s="41" t="s">
        <v>857</v>
      </c>
      <c r="C3262" s="41" t="s">
        <v>41</v>
      </c>
      <c r="D3262" s="41" t="s">
        <v>43</v>
      </c>
      <c r="E3262" s="26" t="str">
        <f t="shared" si="6320"/>
        <v>0113</v>
      </c>
      <c r="F3262" s="41" t="s">
        <v>343</v>
      </c>
      <c r="G3262" s="41"/>
      <c r="H3262" s="42" t="s">
        <v>344</v>
      </c>
      <c r="I3262" s="43">
        <f>I3265</f>
        <v>221.5</v>
      </c>
      <c r="J3262" s="43">
        <f>J3265</f>
        <v>221.5</v>
      </c>
      <c r="K3262" s="43">
        <f>K3265</f>
        <v>221.5</v>
      </c>
      <c r="L3262" s="43">
        <f>L3265</f>
        <v>0</v>
      </c>
      <c r="M3262" s="43">
        <f>M3265</f>
        <v>0</v>
      </c>
      <c r="N3262" s="43">
        <f>N3265</f>
        <v>0</v>
      </c>
      <c r="O3262" s="43">
        <f>O3265+O3263</f>
        <v>0</v>
      </c>
      <c r="P3262" s="43">
        <f>P3265+P3263</f>
        <v>0</v>
      </c>
      <c r="Q3262" s="43">
        <f>Q3265+Q3263</f>
        <v>0</v>
      </c>
      <c r="R3262" s="43">
        <f>R3265+R3263</f>
        <v>50</v>
      </c>
      <c r="S3262" s="43">
        <f>S3265+S3263</f>
        <v>0</v>
      </c>
      <c r="T3262" s="43">
        <f>T3265+T3263</f>
        <v>0</v>
      </c>
      <c r="U3262" s="43">
        <v>0</v>
      </c>
      <c r="V3262" s="43">
        <f t="shared" si="6321"/>
        <v>271.5</v>
      </c>
      <c r="W3262" s="43">
        <f>W3265</f>
        <v>0</v>
      </c>
      <c r="X3262" s="43">
        <f>X3265</f>
        <v>0</v>
      </c>
      <c r="Y3262" s="43">
        <f>Y3265</f>
        <v>0</v>
      </c>
      <c r="Z3262" s="43">
        <f>Z3265</f>
        <v>0</v>
      </c>
      <c r="AA3262" s="43">
        <f>AA3265</f>
        <v>0</v>
      </c>
      <c r="AB3262" s="43">
        <f>AB3265+AB3263</f>
        <v>128.61765</v>
      </c>
      <c r="AC3262" s="44">
        <f>AC3265+AC3263</f>
        <v>271.5</v>
      </c>
      <c r="AD3262" s="44">
        <f>AD3265+AD3263</f>
        <v>271.49000000000001</v>
      </c>
      <c r="AE3262" s="45">
        <f t="shared" si="6317"/>
        <v>99.99631675874771</v>
      </c>
      <c r="AF3262" s="43">
        <f>AF3265+AF3263</f>
        <v>271.5</v>
      </c>
      <c r="AG3262" s="43">
        <f>AG3265+AG3263</f>
        <v>0</v>
      </c>
      <c r="AH3262" s="43">
        <f>AH3265+AH3263</f>
        <v>0</v>
      </c>
      <c r="AI3262" s="43">
        <f>AI3265+AI3263</f>
        <v>0</v>
      </c>
      <c r="AJ3262" s="43">
        <f>AJ3265+AJ3263</f>
        <v>0</v>
      </c>
      <c r="AK3262" s="43">
        <f>AK3265+AK3263</f>
        <v>0</v>
      </c>
      <c r="AL3262" s="43">
        <f t="shared" si="6318"/>
        <v>271.5</v>
      </c>
      <c r="AM3262" s="43">
        <f t="shared" si="6319"/>
        <v>0</v>
      </c>
      <c r="AN3262" s="2"/>
      <c r="AO3262" s="1"/>
      <c r="AP3262" s="1"/>
      <c r="AQ3262" s="1"/>
      <c r="AR3262" s="1"/>
      <c r="AS3262" s="1"/>
    </row>
    <row r="3263" ht="31.5">
      <c r="B3263" s="41" t="s">
        <v>857</v>
      </c>
      <c r="C3263" s="41" t="s">
        <v>41</v>
      </c>
      <c r="D3263" s="41" t="s">
        <v>43</v>
      </c>
      <c r="E3263" s="26" t="str">
        <f t="shared" si="6320"/>
        <v>0113</v>
      </c>
      <c r="F3263" s="41" t="s">
        <v>343</v>
      </c>
      <c r="G3263" s="41" t="s">
        <v>53</v>
      </c>
      <c r="H3263" s="42" t="s">
        <v>54</v>
      </c>
      <c r="I3263" s="43"/>
      <c r="J3263" s="43"/>
      <c r="K3263" s="43"/>
      <c r="L3263" s="43"/>
      <c r="M3263" s="43"/>
      <c r="N3263" s="43"/>
      <c r="O3263" s="43">
        <f>O3264</f>
        <v>0</v>
      </c>
      <c r="P3263" s="43">
        <f>P3264</f>
        <v>0</v>
      </c>
      <c r="Q3263" s="43">
        <f>Q3264</f>
        <v>0</v>
      </c>
      <c r="R3263" s="43">
        <f>R3264</f>
        <v>0</v>
      </c>
      <c r="S3263" s="43">
        <f>S3264</f>
        <v>0</v>
      </c>
      <c r="T3263" s="43">
        <f>T3264</f>
        <v>0</v>
      </c>
      <c r="U3263" s="43"/>
      <c r="V3263" s="43">
        <f t="shared" si="6321"/>
        <v>0</v>
      </c>
      <c r="W3263" s="43"/>
      <c r="X3263" s="43"/>
      <c r="Y3263" s="43"/>
      <c r="Z3263" s="43"/>
      <c r="AA3263" s="43"/>
      <c r="AB3263" s="43">
        <f>AB3264</f>
        <v>128.61765</v>
      </c>
      <c r="AC3263" s="44">
        <f>AC3264</f>
        <v>171.5</v>
      </c>
      <c r="AD3263" s="44">
        <f>AD3264</f>
        <v>171.49000000000001</v>
      </c>
      <c r="AE3263" s="45">
        <f t="shared" si="6317"/>
        <v>99.994169096209916</v>
      </c>
      <c r="AF3263" s="43">
        <f>AF3264</f>
        <v>171.5</v>
      </c>
      <c r="AG3263" s="43">
        <f>AG3264</f>
        <v>0</v>
      </c>
      <c r="AH3263" s="43">
        <f>AH3264</f>
        <v>0</v>
      </c>
      <c r="AI3263" s="43">
        <f>AI3264</f>
        <v>0</v>
      </c>
      <c r="AJ3263" s="43">
        <f>AJ3264</f>
        <v>0</v>
      </c>
      <c r="AK3263" s="43">
        <f>AK3264</f>
        <v>0</v>
      </c>
      <c r="AL3263" s="43">
        <f t="shared" si="6318"/>
        <v>171.5</v>
      </c>
      <c r="AM3263" s="43">
        <f t="shared" si="6319"/>
        <v>-171.5</v>
      </c>
      <c r="AN3263" s="2"/>
      <c r="AR3263" s="1"/>
      <c r="AS3263" s="1"/>
    </row>
    <row r="3264" ht="31.5">
      <c r="B3264" s="41" t="s">
        <v>857</v>
      </c>
      <c r="C3264" s="41" t="s">
        <v>41</v>
      </c>
      <c r="D3264" s="41" t="s">
        <v>43</v>
      </c>
      <c r="E3264" s="26" t="str">
        <f t="shared" si="6320"/>
        <v>0113</v>
      </c>
      <c r="F3264" s="41" t="s">
        <v>343</v>
      </c>
      <c r="G3264" s="41" t="s">
        <v>55</v>
      </c>
      <c r="H3264" s="42" t="s">
        <v>56</v>
      </c>
      <c r="I3264" s="43"/>
      <c r="J3264" s="43"/>
      <c r="K3264" s="43"/>
      <c r="L3264" s="43"/>
      <c r="M3264" s="43"/>
      <c r="N3264" s="43"/>
      <c r="O3264" s="43">
        <v>0</v>
      </c>
      <c r="P3264" s="43">
        <v>0</v>
      </c>
      <c r="Q3264" s="43">
        <v>0</v>
      </c>
      <c r="R3264" s="43">
        <v>0</v>
      </c>
      <c r="S3264" s="43">
        <v>0</v>
      </c>
      <c r="T3264" s="43">
        <v>0</v>
      </c>
      <c r="U3264" s="43"/>
      <c r="V3264" s="43">
        <f t="shared" si="6321"/>
        <v>0</v>
      </c>
      <c r="W3264" s="43"/>
      <c r="X3264" s="43"/>
      <c r="Y3264" s="43"/>
      <c r="Z3264" s="43"/>
      <c r="AA3264" s="43"/>
      <c r="AB3264" s="43">
        <v>128.61765</v>
      </c>
      <c r="AC3264" s="44">
        <v>171.5</v>
      </c>
      <c r="AD3264" s="44">
        <v>171.49000000000001</v>
      </c>
      <c r="AE3264" s="45">
        <f t="shared" si="6317"/>
        <v>99.994169096209916</v>
      </c>
      <c r="AF3264" s="43">
        <v>171.5</v>
      </c>
      <c r="AG3264" s="43">
        <v>0</v>
      </c>
      <c r="AH3264" s="43">
        <v>0</v>
      </c>
      <c r="AI3264" s="43">
        <v>0</v>
      </c>
      <c r="AJ3264" s="43">
        <v>0</v>
      </c>
      <c r="AK3264" s="43">
        <v>0</v>
      </c>
      <c r="AL3264" s="43">
        <f t="shared" si="6318"/>
        <v>171.5</v>
      </c>
      <c r="AM3264" s="43">
        <f t="shared" si="6319"/>
        <v>-171.5</v>
      </c>
      <c r="AN3264" s="2"/>
      <c r="AO3264" s="1"/>
      <c r="AP3264" s="1"/>
      <c r="AQ3264" s="1"/>
      <c r="AR3264" s="1"/>
      <c r="AS3264" s="1"/>
    </row>
    <row r="3265" ht="31.5">
      <c r="B3265" s="41" t="s">
        <v>857</v>
      </c>
      <c r="C3265" s="41" t="s">
        <v>41</v>
      </c>
      <c r="D3265" s="41" t="s">
        <v>43</v>
      </c>
      <c r="E3265" s="26" t="str">
        <f t="shared" si="6320"/>
        <v>0113</v>
      </c>
      <c r="F3265" s="41" t="s">
        <v>343</v>
      </c>
      <c r="G3265" s="41" t="s">
        <v>177</v>
      </c>
      <c r="H3265" s="42" t="s">
        <v>178</v>
      </c>
      <c r="I3265" s="43">
        <f>I3266</f>
        <v>221.5</v>
      </c>
      <c r="J3265" s="43">
        <f>J3266</f>
        <v>221.5</v>
      </c>
      <c r="K3265" s="43">
        <f>K3266</f>
        <v>221.5</v>
      </c>
      <c r="L3265" s="43">
        <f>L3266</f>
        <v>0</v>
      </c>
      <c r="M3265" s="43">
        <f>M3266</f>
        <v>0</v>
      </c>
      <c r="N3265" s="43">
        <f>N3266</f>
        <v>0</v>
      </c>
      <c r="O3265" s="43">
        <f>O3266</f>
        <v>0</v>
      </c>
      <c r="P3265" s="43">
        <f>P3266</f>
        <v>0</v>
      </c>
      <c r="Q3265" s="43">
        <f>Q3266</f>
        <v>0</v>
      </c>
      <c r="R3265" s="43">
        <f>R3266</f>
        <v>50</v>
      </c>
      <c r="S3265" s="43">
        <f>S3266</f>
        <v>0</v>
      </c>
      <c r="T3265" s="43">
        <f>T3266</f>
        <v>0</v>
      </c>
      <c r="U3265" s="43">
        <v>0</v>
      </c>
      <c r="V3265" s="43">
        <f t="shared" si="6321"/>
        <v>271.5</v>
      </c>
      <c r="W3265" s="43">
        <f>W3266</f>
        <v>0</v>
      </c>
      <c r="X3265" s="43">
        <f>X3266</f>
        <v>0</v>
      </c>
      <c r="Y3265" s="43">
        <f>Y3266</f>
        <v>0</v>
      </c>
      <c r="Z3265" s="43">
        <f>Z3266</f>
        <v>0</v>
      </c>
      <c r="AA3265" s="43">
        <f>AA3266</f>
        <v>0</v>
      </c>
      <c r="AB3265" s="43">
        <f>AB3266</f>
        <v>0</v>
      </c>
      <c r="AC3265" s="44">
        <f>AC3266</f>
        <v>100</v>
      </c>
      <c r="AD3265" s="44">
        <f>AD3266</f>
        <v>100</v>
      </c>
      <c r="AE3265" s="45">
        <f t="shared" si="6317"/>
        <v>100</v>
      </c>
      <c r="AF3265" s="43">
        <f>AF3266</f>
        <v>100</v>
      </c>
      <c r="AG3265" s="43">
        <f>AG3266</f>
        <v>0</v>
      </c>
      <c r="AH3265" s="43">
        <f>AH3266</f>
        <v>0</v>
      </c>
      <c r="AI3265" s="43">
        <f>AI3266</f>
        <v>0</v>
      </c>
      <c r="AJ3265" s="43">
        <f>AJ3266</f>
        <v>0</v>
      </c>
      <c r="AK3265" s="43">
        <f>AK3266</f>
        <v>0</v>
      </c>
      <c r="AL3265" s="43">
        <f t="shared" si="6318"/>
        <v>100</v>
      </c>
      <c r="AM3265" s="43">
        <f t="shared" si="6319"/>
        <v>171.5</v>
      </c>
      <c r="AN3265" s="2"/>
      <c r="AO3265" s="1"/>
      <c r="AP3265" s="1"/>
      <c r="AQ3265" s="1"/>
      <c r="AR3265" s="1"/>
      <c r="AS3265" s="1"/>
    </row>
    <row r="3266" ht="63">
      <c r="B3266" s="41" t="s">
        <v>857</v>
      </c>
      <c r="C3266" s="41" t="s">
        <v>41</v>
      </c>
      <c r="D3266" s="41" t="s">
        <v>43</v>
      </c>
      <c r="E3266" s="26" t="str">
        <f t="shared" si="6320"/>
        <v>0113</v>
      </c>
      <c r="F3266" s="41" t="s">
        <v>343</v>
      </c>
      <c r="G3266" s="41" t="s">
        <v>373</v>
      </c>
      <c r="H3266" s="42" t="s">
        <v>374</v>
      </c>
      <c r="I3266" s="43">
        <v>221.5</v>
      </c>
      <c r="J3266" s="43">
        <v>221.5</v>
      </c>
      <c r="K3266" s="43">
        <v>221.5</v>
      </c>
      <c r="L3266" s="43"/>
      <c r="M3266" s="43"/>
      <c r="N3266" s="43"/>
      <c r="O3266" s="43">
        <v>0</v>
      </c>
      <c r="P3266" s="43">
        <v>0</v>
      </c>
      <c r="Q3266" s="43">
        <v>0</v>
      </c>
      <c r="R3266" s="43">
        <v>50</v>
      </c>
      <c r="S3266" s="43">
        <v>0</v>
      </c>
      <c r="T3266" s="43">
        <v>0</v>
      </c>
      <c r="U3266" s="43">
        <v>0</v>
      </c>
      <c r="V3266" s="43">
        <f t="shared" si="6321"/>
        <v>271.5</v>
      </c>
      <c r="W3266" s="43"/>
      <c r="X3266" s="43"/>
      <c r="Y3266" s="43"/>
      <c r="Z3266" s="43"/>
      <c r="AA3266" s="43"/>
      <c r="AB3266" s="43">
        <v>0</v>
      </c>
      <c r="AC3266" s="44">
        <v>100</v>
      </c>
      <c r="AD3266" s="44">
        <v>100</v>
      </c>
      <c r="AE3266" s="45">
        <f t="shared" si="6317"/>
        <v>100</v>
      </c>
      <c r="AF3266" s="43">
        <v>100</v>
      </c>
      <c r="AG3266" s="43">
        <v>0</v>
      </c>
      <c r="AH3266" s="43">
        <v>0</v>
      </c>
      <c r="AI3266" s="43">
        <v>0</v>
      </c>
      <c r="AJ3266" s="43">
        <v>0</v>
      </c>
      <c r="AK3266" s="43">
        <v>0</v>
      </c>
      <c r="AL3266" s="43">
        <f t="shared" si="6318"/>
        <v>100</v>
      </c>
      <c r="AM3266" s="43">
        <f t="shared" si="6319"/>
        <v>171.5</v>
      </c>
      <c r="AN3266" s="19"/>
      <c r="AR3266" s="1"/>
      <c r="AS3266" s="1"/>
    </row>
    <row r="3267" ht="31.5">
      <c r="B3267" s="41" t="s">
        <v>857</v>
      </c>
      <c r="C3267" s="41" t="s">
        <v>41</v>
      </c>
      <c r="D3267" s="41" t="s">
        <v>43</v>
      </c>
      <c r="E3267" s="26" t="str">
        <f t="shared" si="6320"/>
        <v>0113</v>
      </c>
      <c r="F3267" s="41" t="s">
        <v>684</v>
      </c>
      <c r="G3267" s="41"/>
      <c r="H3267" s="42" t="s">
        <v>685</v>
      </c>
      <c r="I3267" s="43">
        <f t="shared" ref="I3267:I3280" si="6336">I3268</f>
        <v>3000</v>
      </c>
      <c r="J3267" s="43">
        <f t="shared" ref="J3267:J3280" si="6337">J3268</f>
        <v>3000</v>
      </c>
      <c r="K3267" s="43">
        <f t="shared" ref="K3267:K3280" si="6338">K3268</f>
        <v>3000</v>
      </c>
      <c r="L3267" s="43">
        <f t="shared" ref="L3267:L3280" si="6339">L3268</f>
        <v>1000</v>
      </c>
      <c r="M3267" s="43">
        <f t="shared" ref="M3267:M3280" si="6340">M3268</f>
        <v>1000</v>
      </c>
      <c r="N3267" s="43">
        <f t="shared" ref="N3267:N3280" si="6341">N3268</f>
        <v>1000</v>
      </c>
      <c r="O3267" s="43">
        <f t="shared" ref="O3267:O3280" si="6342">O3268</f>
        <v>-483.92700000000002</v>
      </c>
      <c r="P3267" s="43">
        <f t="shared" ref="P3267:P3280" si="6343">P3268</f>
        <v>0</v>
      </c>
      <c r="Q3267" s="43">
        <f t="shared" ref="Q3267:Q3280" si="6344">Q3268</f>
        <v>0</v>
      </c>
      <c r="R3267" s="43">
        <f t="shared" ref="R3267:R3280" si="6345">R3268</f>
        <v>0</v>
      </c>
      <c r="S3267" s="43">
        <f t="shared" ref="S3267:S3280" si="6346">S3268</f>
        <v>0</v>
      </c>
      <c r="T3267" s="43">
        <f t="shared" ref="T3267:T3280" si="6347">T3268</f>
        <v>0</v>
      </c>
      <c r="U3267" s="43">
        <v>0</v>
      </c>
      <c r="V3267" s="43">
        <f t="shared" si="6321"/>
        <v>3516.0729999999999</v>
      </c>
      <c r="W3267" s="43">
        <f t="shared" ref="W3267:W3280" si="6348">W3268</f>
        <v>0</v>
      </c>
      <c r="X3267" s="43">
        <f t="shared" ref="X3267:X3280" si="6349">X3268</f>
        <v>0</v>
      </c>
      <c r="Y3267" s="43">
        <f t="shared" ref="Y3267:Y3280" si="6350">Y3268</f>
        <v>0</v>
      </c>
      <c r="Z3267" s="43">
        <f t="shared" ref="Z3267:Z3280" si="6351">Z3268</f>
        <v>0</v>
      </c>
      <c r="AA3267" s="43">
        <f t="shared" ref="AA3267:AA3280" si="6352">AA3268</f>
        <v>0</v>
      </c>
      <c r="AB3267" s="43">
        <f t="shared" ref="AB3267:AB3280" si="6353">AB3268</f>
        <v>1333.18048</v>
      </c>
      <c r="AC3267" s="44">
        <f t="shared" ref="AC3267:AC3280" si="6354">AC3268</f>
        <v>1700</v>
      </c>
      <c r="AD3267" s="44">
        <f t="shared" ref="AD3267:AD3280" si="6355">AD3268</f>
        <v>1699.8230799999999</v>
      </c>
      <c r="AE3267" s="45">
        <f t="shared" si="6317"/>
        <v>99.989592941176468</v>
      </c>
      <c r="AF3267" s="43">
        <f t="shared" ref="AF3267:AF3280" si="6356">AF3268</f>
        <v>1700</v>
      </c>
      <c r="AG3267" s="43">
        <f t="shared" ref="AG3267:AG3280" si="6357">AG3268</f>
        <v>-483.92700000000002</v>
      </c>
      <c r="AH3267" s="43">
        <f t="shared" ref="AH3267:AH3280" si="6358">AH3268</f>
        <v>0</v>
      </c>
      <c r="AI3267" s="43">
        <f t="shared" ref="AI3267:AI3280" si="6359">AI3268</f>
        <v>0</v>
      </c>
      <c r="AJ3267" s="43">
        <f t="shared" ref="AJ3267:AJ3280" si="6360">AJ3268</f>
        <v>0</v>
      </c>
      <c r="AK3267" s="43">
        <f t="shared" ref="AK3267:AK3280" si="6361">AK3268</f>
        <v>0</v>
      </c>
      <c r="AL3267" s="43">
        <f t="shared" si="6318"/>
        <v>1216.0729999999999</v>
      </c>
      <c r="AM3267" s="43">
        <f t="shared" si="6319"/>
        <v>2300</v>
      </c>
      <c r="AN3267" s="2"/>
      <c r="AO3267" s="1"/>
      <c r="AP3267" s="1"/>
      <c r="AQ3267" s="1"/>
      <c r="AR3267" s="1"/>
      <c r="AS3267" s="1"/>
    </row>
    <row r="3268" ht="31.5">
      <c r="B3268" s="41" t="s">
        <v>857</v>
      </c>
      <c r="C3268" s="41" t="s">
        <v>41</v>
      </c>
      <c r="D3268" s="41" t="s">
        <v>43</v>
      </c>
      <c r="E3268" s="26" t="str">
        <f t="shared" si="6320"/>
        <v>0113</v>
      </c>
      <c r="F3268" s="41" t="s">
        <v>684</v>
      </c>
      <c r="G3268" s="41" t="s">
        <v>53</v>
      </c>
      <c r="H3268" s="42" t="s">
        <v>54</v>
      </c>
      <c r="I3268" s="43">
        <f t="shared" si="6336"/>
        <v>3000</v>
      </c>
      <c r="J3268" s="43">
        <f t="shared" si="6337"/>
        <v>3000</v>
      </c>
      <c r="K3268" s="43">
        <f t="shared" si="6338"/>
        <v>3000</v>
      </c>
      <c r="L3268" s="43">
        <f t="shared" si="6339"/>
        <v>1000</v>
      </c>
      <c r="M3268" s="43">
        <f t="shared" si="6340"/>
        <v>1000</v>
      </c>
      <c r="N3268" s="43">
        <f t="shared" si="6341"/>
        <v>1000</v>
      </c>
      <c r="O3268" s="43">
        <f t="shared" si="6342"/>
        <v>-483.92700000000002</v>
      </c>
      <c r="P3268" s="43">
        <f t="shared" si="6343"/>
        <v>0</v>
      </c>
      <c r="Q3268" s="43">
        <f t="shared" si="6344"/>
        <v>0</v>
      </c>
      <c r="R3268" s="43">
        <f t="shared" si="6345"/>
        <v>0</v>
      </c>
      <c r="S3268" s="43">
        <f t="shared" si="6346"/>
        <v>0</v>
      </c>
      <c r="T3268" s="43">
        <f t="shared" si="6347"/>
        <v>0</v>
      </c>
      <c r="U3268" s="43">
        <v>0</v>
      </c>
      <c r="V3268" s="43">
        <f t="shared" si="6321"/>
        <v>3516.0729999999999</v>
      </c>
      <c r="W3268" s="43">
        <f t="shared" si="6348"/>
        <v>0</v>
      </c>
      <c r="X3268" s="43">
        <f t="shared" si="6349"/>
        <v>0</v>
      </c>
      <c r="Y3268" s="43">
        <f t="shared" si="6350"/>
        <v>0</v>
      </c>
      <c r="Z3268" s="43">
        <f t="shared" si="6351"/>
        <v>0</v>
      </c>
      <c r="AA3268" s="43">
        <f t="shared" si="6352"/>
        <v>0</v>
      </c>
      <c r="AB3268" s="43">
        <f t="shared" si="6353"/>
        <v>1333.18048</v>
      </c>
      <c r="AC3268" s="44">
        <f t="shared" si="6354"/>
        <v>1700</v>
      </c>
      <c r="AD3268" s="44">
        <f t="shared" si="6355"/>
        <v>1699.8230799999999</v>
      </c>
      <c r="AE3268" s="45">
        <f t="shared" si="6317"/>
        <v>99.989592941176468</v>
      </c>
      <c r="AF3268" s="43">
        <f t="shared" si="6356"/>
        <v>1700</v>
      </c>
      <c r="AG3268" s="43">
        <f t="shared" si="6357"/>
        <v>-483.92700000000002</v>
      </c>
      <c r="AH3268" s="43">
        <f t="shared" si="6358"/>
        <v>0</v>
      </c>
      <c r="AI3268" s="43">
        <f t="shared" si="6359"/>
        <v>0</v>
      </c>
      <c r="AJ3268" s="43">
        <f t="shared" si="6360"/>
        <v>0</v>
      </c>
      <c r="AK3268" s="43">
        <f t="shared" si="6361"/>
        <v>0</v>
      </c>
      <c r="AL3268" s="43">
        <f t="shared" si="6318"/>
        <v>1216.0729999999999</v>
      </c>
      <c r="AM3268" s="43">
        <f t="shared" si="6319"/>
        <v>2300</v>
      </c>
      <c r="AN3268" s="2"/>
      <c r="AO3268" s="1"/>
      <c r="AP3268" s="1"/>
      <c r="AQ3268" s="1"/>
      <c r="AR3268" s="1"/>
      <c r="AS3268" s="1"/>
    </row>
    <row r="3269" ht="31.5">
      <c r="B3269" s="41" t="s">
        <v>857</v>
      </c>
      <c r="C3269" s="41" t="s">
        <v>41</v>
      </c>
      <c r="D3269" s="41" t="s">
        <v>43</v>
      </c>
      <c r="E3269" s="26" t="str">
        <f t="shared" si="6320"/>
        <v>0113</v>
      </c>
      <c r="F3269" s="41" t="s">
        <v>684</v>
      </c>
      <c r="G3269" s="41" t="s">
        <v>55</v>
      </c>
      <c r="H3269" s="42" t="s">
        <v>56</v>
      </c>
      <c r="I3269" s="43">
        <v>3000</v>
      </c>
      <c r="J3269" s="43">
        <v>3000</v>
      </c>
      <c r="K3269" s="43">
        <v>3000</v>
      </c>
      <c r="L3269" s="43">
        <v>1000</v>
      </c>
      <c r="M3269" s="43">
        <v>1000</v>
      </c>
      <c r="N3269" s="43">
        <v>1000</v>
      </c>
      <c r="O3269" s="43">
        <v>-483.92700000000002</v>
      </c>
      <c r="P3269" s="43">
        <v>0</v>
      </c>
      <c r="Q3269" s="43">
        <v>0</v>
      </c>
      <c r="R3269" s="43">
        <v>0</v>
      </c>
      <c r="S3269" s="43">
        <v>0</v>
      </c>
      <c r="T3269" s="43">
        <v>0</v>
      </c>
      <c r="U3269" s="43">
        <v>0</v>
      </c>
      <c r="V3269" s="43">
        <f t="shared" si="6321"/>
        <v>3516.0729999999999</v>
      </c>
      <c r="W3269" s="43"/>
      <c r="X3269" s="43"/>
      <c r="Y3269" s="43"/>
      <c r="Z3269" s="43"/>
      <c r="AA3269" s="43"/>
      <c r="AB3269" s="43">
        <v>1333.18048</v>
      </c>
      <c r="AC3269" s="44">
        <v>1700</v>
      </c>
      <c r="AD3269" s="44">
        <v>1699.8230799999999</v>
      </c>
      <c r="AE3269" s="45">
        <f t="shared" si="6317"/>
        <v>99.989592941176468</v>
      </c>
      <c r="AF3269" s="43">
        <v>1700</v>
      </c>
      <c r="AG3269" s="43">
        <v>-483.92700000000002</v>
      </c>
      <c r="AH3269" s="43">
        <v>0</v>
      </c>
      <c r="AI3269" s="43">
        <v>0</v>
      </c>
      <c r="AJ3269" s="43">
        <v>0</v>
      </c>
      <c r="AK3269" s="43">
        <v>0</v>
      </c>
      <c r="AL3269" s="43">
        <f t="shared" si="6318"/>
        <v>1216.0729999999999</v>
      </c>
      <c r="AM3269" s="43">
        <f t="shared" si="6319"/>
        <v>2300</v>
      </c>
      <c r="AN3269" s="19"/>
      <c r="AR3269" s="1"/>
      <c r="AS3269" s="1"/>
    </row>
    <row r="3270" ht="47.25">
      <c r="B3270" s="41" t="s">
        <v>857</v>
      </c>
      <c r="C3270" s="41" t="s">
        <v>41</v>
      </c>
      <c r="D3270" s="41" t="s">
        <v>43</v>
      </c>
      <c r="E3270" s="26" t="str">
        <f t="shared" si="6320"/>
        <v>0113</v>
      </c>
      <c r="F3270" s="41" t="s">
        <v>686</v>
      </c>
      <c r="G3270" s="41"/>
      <c r="H3270" s="42" t="s">
        <v>687</v>
      </c>
      <c r="I3270" s="43">
        <f t="shared" si="6336"/>
        <v>735.39999999999998</v>
      </c>
      <c r="J3270" s="43">
        <f t="shared" si="6337"/>
        <v>735.39999999999998</v>
      </c>
      <c r="K3270" s="43">
        <f t="shared" si="6338"/>
        <v>735.39999999999998</v>
      </c>
      <c r="L3270" s="43">
        <f t="shared" si="6339"/>
        <v>0</v>
      </c>
      <c r="M3270" s="43">
        <f t="shared" si="6340"/>
        <v>0</v>
      </c>
      <c r="N3270" s="43">
        <f t="shared" si="6341"/>
        <v>0</v>
      </c>
      <c r="O3270" s="43">
        <f t="shared" si="6342"/>
        <v>0</v>
      </c>
      <c r="P3270" s="43">
        <f t="shared" si="6343"/>
        <v>0</v>
      </c>
      <c r="Q3270" s="43">
        <f t="shared" si="6344"/>
        <v>0</v>
      </c>
      <c r="R3270" s="43">
        <f t="shared" si="6345"/>
        <v>0</v>
      </c>
      <c r="S3270" s="43">
        <f t="shared" si="6346"/>
        <v>0</v>
      </c>
      <c r="T3270" s="43">
        <f t="shared" si="6347"/>
        <v>0</v>
      </c>
      <c r="U3270" s="43">
        <v>0</v>
      </c>
      <c r="V3270" s="43">
        <f t="shared" si="6321"/>
        <v>735.39999999999998</v>
      </c>
      <c r="W3270" s="43">
        <f t="shared" si="6348"/>
        <v>0</v>
      </c>
      <c r="X3270" s="43">
        <f t="shared" si="6349"/>
        <v>0</v>
      </c>
      <c r="Y3270" s="43">
        <f t="shared" si="6350"/>
        <v>0</v>
      </c>
      <c r="Z3270" s="43">
        <f t="shared" si="6351"/>
        <v>0</v>
      </c>
      <c r="AA3270" s="43">
        <f t="shared" si="6352"/>
        <v>0</v>
      </c>
      <c r="AB3270" s="43">
        <f t="shared" si="6353"/>
        <v>735.39999999999998</v>
      </c>
      <c r="AC3270" s="44">
        <f t="shared" si="6354"/>
        <v>735.39999999999998</v>
      </c>
      <c r="AD3270" s="44">
        <f t="shared" si="6355"/>
        <v>735.39999999999998</v>
      </c>
      <c r="AE3270" s="45">
        <f t="shared" si="6317"/>
        <v>100</v>
      </c>
      <c r="AF3270" s="43">
        <f t="shared" si="6356"/>
        <v>735.39999999999998</v>
      </c>
      <c r="AG3270" s="43">
        <f t="shared" si="6357"/>
        <v>0</v>
      </c>
      <c r="AH3270" s="43">
        <f t="shared" si="6358"/>
        <v>0</v>
      </c>
      <c r="AI3270" s="43">
        <f t="shared" si="6359"/>
        <v>0</v>
      </c>
      <c r="AJ3270" s="43">
        <f t="shared" si="6360"/>
        <v>0</v>
      </c>
      <c r="AK3270" s="43">
        <f t="shared" si="6361"/>
        <v>0</v>
      </c>
      <c r="AL3270" s="43">
        <f t="shared" si="6318"/>
        <v>735.39999999999998</v>
      </c>
      <c r="AM3270" s="43">
        <f t="shared" si="6319"/>
        <v>0</v>
      </c>
      <c r="AN3270" s="2"/>
      <c r="AO3270" s="1"/>
      <c r="AP3270" s="1"/>
      <c r="AQ3270" s="1"/>
      <c r="AR3270" s="1"/>
      <c r="AS3270" s="1"/>
    </row>
    <row r="3271" ht="31.5">
      <c r="B3271" s="41" t="s">
        <v>857</v>
      </c>
      <c r="C3271" s="41" t="s">
        <v>41</v>
      </c>
      <c r="D3271" s="41" t="s">
        <v>43</v>
      </c>
      <c r="E3271" s="26" t="str">
        <f t="shared" si="6320"/>
        <v>0113</v>
      </c>
      <c r="F3271" s="41" t="s">
        <v>686</v>
      </c>
      <c r="G3271" s="41" t="s">
        <v>177</v>
      </c>
      <c r="H3271" s="42" t="s">
        <v>178</v>
      </c>
      <c r="I3271" s="43">
        <f t="shared" si="6336"/>
        <v>735.39999999999998</v>
      </c>
      <c r="J3271" s="43">
        <f t="shared" si="6337"/>
        <v>735.39999999999998</v>
      </c>
      <c r="K3271" s="43">
        <f t="shared" si="6338"/>
        <v>735.39999999999998</v>
      </c>
      <c r="L3271" s="43">
        <f t="shared" si="6339"/>
        <v>0</v>
      </c>
      <c r="M3271" s="43">
        <f t="shared" si="6340"/>
        <v>0</v>
      </c>
      <c r="N3271" s="43">
        <f t="shared" si="6341"/>
        <v>0</v>
      </c>
      <c r="O3271" s="43">
        <f t="shared" si="6342"/>
        <v>0</v>
      </c>
      <c r="P3271" s="43">
        <f t="shared" si="6343"/>
        <v>0</v>
      </c>
      <c r="Q3271" s="43">
        <f t="shared" si="6344"/>
        <v>0</v>
      </c>
      <c r="R3271" s="43">
        <f t="shared" si="6345"/>
        <v>0</v>
      </c>
      <c r="S3271" s="43">
        <f t="shared" si="6346"/>
        <v>0</v>
      </c>
      <c r="T3271" s="43">
        <f t="shared" si="6347"/>
        <v>0</v>
      </c>
      <c r="U3271" s="43">
        <v>0</v>
      </c>
      <c r="V3271" s="43">
        <f t="shared" si="6321"/>
        <v>735.39999999999998</v>
      </c>
      <c r="W3271" s="43">
        <f t="shared" si="6348"/>
        <v>0</v>
      </c>
      <c r="X3271" s="43">
        <f t="shared" si="6349"/>
        <v>0</v>
      </c>
      <c r="Y3271" s="43">
        <f t="shared" si="6350"/>
        <v>0</v>
      </c>
      <c r="Z3271" s="43">
        <f t="shared" si="6351"/>
        <v>0</v>
      </c>
      <c r="AA3271" s="43">
        <f t="shared" si="6352"/>
        <v>0</v>
      </c>
      <c r="AB3271" s="43">
        <f t="shared" si="6353"/>
        <v>735.39999999999998</v>
      </c>
      <c r="AC3271" s="44">
        <f t="shared" si="6354"/>
        <v>735.39999999999998</v>
      </c>
      <c r="AD3271" s="44">
        <f t="shared" si="6355"/>
        <v>735.39999999999998</v>
      </c>
      <c r="AE3271" s="45">
        <f t="shared" si="6317"/>
        <v>100</v>
      </c>
      <c r="AF3271" s="43">
        <f t="shared" si="6356"/>
        <v>735.39999999999998</v>
      </c>
      <c r="AG3271" s="43">
        <f t="shared" si="6357"/>
        <v>0</v>
      </c>
      <c r="AH3271" s="43">
        <f t="shared" si="6358"/>
        <v>0</v>
      </c>
      <c r="AI3271" s="43">
        <f t="shared" si="6359"/>
        <v>0</v>
      </c>
      <c r="AJ3271" s="43">
        <f t="shared" si="6360"/>
        <v>0</v>
      </c>
      <c r="AK3271" s="43">
        <f t="shared" si="6361"/>
        <v>0</v>
      </c>
      <c r="AL3271" s="43">
        <f t="shared" si="6318"/>
        <v>735.39999999999998</v>
      </c>
      <c r="AM3271" s="43">
        <f t="shared" si="6319"/>
        <v>0</v>
      </c>
      <c r="AN3271" s="2"/>
      <c r="AO3271" s="1"/>
      <c r="AP3271" s="1"/>
      <c r="AQ3271" s="1"/>
      <c r="AR3271" s="1"/>
      <c r="AS3271" s="1"/>
    </row>
    <row r="3272" ht="63">
      <c r="B3272" s="41" t="s">
        <v>857</v>
      </c>
      <c r="C3272" s="41" t="s">
        <v>41</v>
      </c>
      <c r="D3272" s="41" t="s">
        <v>43</v>
      </c>
      <c r="E3272" s="26" t="str">
        <f t="shared" si="6320"/>
        <v>0113</v>
      </c>
      <c r="F3272" s="41" t="s">
        <v>686</v>
      </c>
      <c r="G3272" s="41" t="s">
        <v>373</v>
      </c>
      <c r="H3272" s="42" t="s">
        <v>374</v>
      </c>
      <c r="I3272" s="43">
        <v>735.39999999999998</v>
      </c>
      <c r="J3272" s="43">
        <v>735.39999999999998</v>
      </c>
      <c r="K3272" s="43">
        <v>735.39999999999998</v>
      </c>
      <c r="L3272" s="43"/>
      <c r="M3272" s="43"/>
      <c r="N3272" s="43"/>
      <c r="O3272" s="43">
        <v>0</v>
      </c>
      <c r="P3272" s="43">
        <v>0</v>
      </c>
      <c r="Q3272" s="43">
        <v>0</v>
      </c>
      <c r="R3272" s="43">
        <v>0</v>
      </c>
      <c r="S3272" s="43">
        <v>0</v>
      </c>
      <c r="T3272" s="43">
        <v>0</v>
      </c>
      <c r="U3272" s="43">
        <v>0</v>
      </c>
      <c r="V3272" s="43">
        <f t="shared" si="6321"/>
        <v>735.39999999999998</v>
      </c>
      <c r="W3272" s="43"/>
      <c r="X3272" s="43"/>
      <c r="Y3272" s="43"/>
      <c r="Z3272" s="43"/>
      <c r="AA3272" s="43"/>
      <c r="AB3272" s="43">
        <v>735.39999999999998</v>
      </c>
      <c r="AC3272" s="44">
        <v>735.39999999999998</v>
      </c>
      <c r="AD3272" s="44">
        <v>735.39999999999998</v>
      </c>
      <c r="AE3272" s="45">
        <f t="shared" si="6317"/>
        <v>100</v>
      </c>
      <c r="AF3272" s="43">
        <v>735.39999999999998</v>
      </c>
      <c r="AG3272" s="43">
        <v>0</v>
      </c>
      <c r="AH3272" s="43">
        <v>0</v>
      </c>
      <c r="AI3272" s="43">
        <v>0</v>
      </c>
      <c r="AJ3272" s="43">
        <v>0</v>
      </c>
      <c r="AK3272" s="43">
        <v>0</v>
      </c>
      <c r="AL3272" s="43">
        <f t="shared" si="6318"/>
        <v>735.39999999999998</v>
      </c>
      <c r="AM3272" s="43">
        <f t="shared" si="6319"/>
        <v>0</v>
      </c>
      <c r="AN3272" s="19"/>
      <c r="AR3272" s="1"/>
      <c r="AS3272" s="1"/>
    </row>
    <row r="3273" ht="63">
      <c r="B3273" s="41" t="s">
        <v>857</v>
      </c>
      <c r="C3273" s="41" t="s">
        <v>41</v>
      </c>
      <c r="D3273" s="41" t="s">
        <v>43</v>
      </c>
      <c r="E3273" s="26" t="str">
        <f t="shared" si="6320"/>
        <v>0113</v>
      </c>
      <c r="F3273" s="41" t="s">
        <v>688</v>
      </c>
      <c r="G3273" s="41"/>
      <c r="H3273" s="42" t="s">
        <v>689</v>
      </c>
      <c r="I3273" s="43">
        <f t="shared" si="6336"/>
        <v>347.5</v>
      </c>
      <c r="J3273" s="43">
        <f t="shared" si="6337"/>
        <v>347.5</v>
      </c>
      <c r="K3273" s="43">
        <f t="shared" si="6338"/>
        <v>347.5</v>
      </c>
      <c r="L3273" s="43">
        <f t="shared" si="6339"/>
        <v>207.5</v>
      </c>
      <c r="M3273" s="43">
        <f t="shared" si="6340"/>
        <v>207.5</v>
      </c>
      <c r="N3273" s="43">
        <f t="shared" si="6341"/>
        <v>207.5</v>
      </c>
      <c r="O3273" s="43">
        <f t="shared" si="6342"/>
        <v>0</v>
      </c>
      <c r="P3273" s="43">
        <f t="shared" si="6343"/>
        <v>0</v>
      </c>
      <c r="Q3273" s="43">
        <f t="shared" si="6344"/>
        <v>0</v>
      </c>
      <c r="R3273" s="43">
        <f t="shared" si="6345"/>
        <v>0</v>
      </c>
      <c r="S3273" s="43">
        <f t="shared" si="6346"/>
        <v>0</v>
      </c>
      <c r="T3273" s="43">
        <f t="shared" si="6347"/>
        <v>0</v>
      </c>
      <c r="U3273" s="43">
        <v>0</v>
      </c>
      <c r="V3273" s="43">
        <f t="shared" si="6321"/>
        <v>555</v>
      </c>
      <c r="W3273" s="43">
        <f t="shared" si="6348"/>
        <v>0</v>
      </c>
      <c r="X3273" s="43">
        <f t="shared" si="6349"/>
        <v>0</v>
      </c>
      <c r="Y3273" s="43">
        <f t="shared" si="6350"/>
        <v>0</v>
      </c>
      <c r="Z3273" s="43">
        <f t="shared" si="6351"/>
        <v>0</v>
      </c>
      <c r="AA3273" s="43">
        <f t="shared" si="6352"/>
        <v>0</v>
      </c>
      <c r="AB3273" s="43">
        <f t="shared" si="6353"/>
        <v>555</v>
      </c>
      <c r="AC3273" s="44">
        <f t="shared" si="6354"/>
        <v>555</v>
      </c>
      <c r="AD3273" s="44">
        <f t="shared" si="6355"/>
        <v>555</v>
      </c>
      <c r="AE3273" s="45">
        <f t="shared" si="6317"/>
        <v>100</v>
      </c>
      <c r="AF3273" s="43">
        <f t="shared" si="6356"/>
        <v>555</v>
      </c>
      <c r="AG3273" s="43">
        <f t="shared" si="6357"/>
        <v>0</v>
      </c>
      <c r="AH3273" s="43">
        <f t="shared" si="6358"/>
        <v>0</v>
      </c>
      <c r="AI3273" s="43">
        <f t="shared" si="6359"/>
        <v>0</v>
      </c>
      <c r="AJ3273" s="43">
        <f t="shared" si="6360"/>
        <v>0</v>
      </c>
      <c r="AK3273" s="43">
        <f t="shared" si="6361"/>
        <v>0</v>
      </c>
      <c r="AL3273" s="43">
        <f t="shared" si="6318"/>
        <v>555</v>
      </c>
      <c r="AM3273" s="43">
        <f t="shared" si="6319"/>
        <v>0</v>
      </c>
      <c r="AN3273" s="2"/>
      <c r="AO3273" s="1"/>
      <c r="AP3273" s="1"/>
      <c r="AQ3273" s="1"/>
      <c r="AR3273" s="1"/>
      <c r="AS3273" s="1"/>
    </row>
    <row r="3274" ht="31.5">
      <c r="B3274" s="41" t="s">
        <v>857</v>
      </c>
      <c r="C3274" s="41" t="s">
        <v>41</v>
      </c>
      <c r="D3274" s="41" t="s">
        <v>43</v>
      </c>
      <c r="E3274" s="26" t="str">
        <f t="shared" si="6320"/>
        <v>0113</v>
      </c>
      <c r="F3274" s="41" t="s">
        <v>688</v>
      </c>
      <c r="G3274" s="41" t="s">
        <v>177</v>
      </c>
      <c r="H3274" s="42" t="s">
        <v>178</v>
      </c>
      <c r="I3274" s="43">
        <f t="shared" si="6336"/>
        <v>347.5</v>
      </c>
      <c r="J3274" s="43">
        <f t="shared" si="6337"/>
        <v>347.5</v>
      </c>
      <c r="K3274" s="43">
        <f t="shared" si="6338"/>
        <v>347.5</v>
      </c>
      <c r="L3274" s="43">
        <f t="shared" si="6339"/>
        <v>207.5</v>
      </c>
      <c r="M3274" s="43">
        <f t="shared" si="6340"/>
        <v>207.5</v>
      </c>
      <c r="N3274" s="43">
        <f t="shared" si="6341"/>
        <v>207.5</v>
      </c>
      <c r="O3274" s="43">
        <f t="shared" si="6342"/>
        <v>0</v>
      </c>
      <c r="P3274" s="43">
        <f t="shared" si="6343"/>
        <v>0</v>
      </c>
      <c r="Q3274" s="43">
        <f t="shared" si="6344"/>
        <v>0</v>
      </c>
      <c r="R3274" s="43">
        <f t="shared" si="6345"/>
        <v>0</v>
      </c>
      <c r="S3274" s="43">
        <f t="shared" si="6346"/>
        <v>0</v>
      </c>
      <c r="T3274" s="43">
        <f t="shared" si="6347"/>
        <v>0</v>
      </c>
      <c r="U3274" s="43">
        <v>0</v>
      </c>
      <c r="V3274" s="43">
        <f t="shared" si="6321"/>
        <v>555</v>
      </c>
      <c r="W3274" s="43">
        <f t="shared" si="6348"/>
        <v>0</v>
      </c>
      <c r="X3274" s="43">
        <f t="shared" si="6349"/>
        <v>0</v>
      </c>
      <c r="Y3274" s="43">
        <f t="shared" si="6350"/>
        <v>0</v>
      </c>
      <c r="Z3274" s="43">
        <f t="shared" si="6351"/>
        <v>0</v>
      </c>
      <c r="AA3274" s="43">
        <f t="shared" si="6352"/>
        <v>0</v>
      </c>
      <c r="AB3274" s="43">
        <f t="shared" si="6353"/>
        <v>555</v>
      </c>
      <c r="AC3274" s="44">
        <f t="shared" si="6354"/>
        <v>555</v>
      </c>
      <c r="AD3274" s="44">
        <f t="shared" si="6355"/>
        <v>555</v>
      </c>
      <c r="AE3274" s="45">
        <f t="shared" si="6317"/>
        <v>100</v>
      </c>
      <c r="AF3274" s="43">
        <f t="shared" si="6356"/>
        <v>555</v>
      </c>
      <c r="AG3274" s="43">
        <f t="shared" si="6357"/>
        <v>0</v>
      </c>
      <c r="AH3274" s="43">
        <f t="shared" si="6358"/>
        <v>0</v>
      </c>
      <c r="AI3274" s="43">
        <f t="shared" si="6359"/>
        <v>0</v>
      </c>
      <c r="AJ3274" s="43">
        <f t="shared" si="6360"/>
        <v>0</v>
      </c>
      <c r="AK3274" s="43">
        <f t="shared" si="6361"/>
        <v>0</v>
      </c>
      <c r="AL3274" s="43">
        <f t="shared" si="6318"/>
        <v>555</v>
      </c>
      <c r="AM3274" s="43">
        <f t="shared" si="6319"/>
        <v>0</v>
      </c>
      <c r="AN3274" s="2"/>
      <c r="AO3274" s="1"/>
      <c r="AP3274" s="1"/>
      <c r="AQ3274" s="1"/>
      <c r="AR3274" s="1"/>
      <c r="AS3274" s="1"/>
    </row>
    <row r="3275" ht="63">
      <c r="B3275" s="41" t="s">
        <v>857</v>
      </c>
      <c r="C3275" s="41" t="s">
        <v>41</v>
      </c>
      <c r="D3275" s="41" t="s">
        <v>43</v>
      </c>
      <c r="E3275" s="26" t="str">
        <f t="shared" si="6320"/>
        <v>0113</v>
      </c>
      <c r="F3275" s="41" t="s">
        <v>688</v>
      </c>
      <c r="G3275" s="41" t="s">
        <v>373</v>
      </c>
      <c r="H3275" s="42" t="s">
        <v>374</v>
      </c>
      <c r="I3275" s="43">
        <v>347.5</v>
      </c>
      <c r="J3275" s="43">
        <v>347.5</v>
      </c>
      <c r="K3275" s="43">
        <v>347.5</v>
      </c>
      <c r="L3275" s="43">
        <v>207.5</v>
      </c>
      <c r="M3275" s="43">
        <v>207.5</v>
      </c>
      <c r="N3275" s="43">
        <v>207.5</v>
      </c>
      <c r="O3275" s="43">
        <v>0</v>
      </c>
      <c r="P3275" s="43">
        <v>0</v>
      </c>
      <c r="Q3275" s="43">
        <v>0</v>
      </c>
      <c r="R3275" s="43">
        <v>0</v>
      </c>
      <c r="S3275" s="43">
        <v>0</v>
      </c>
      <c r="T3275" s="43">
        <v>0</v>
      </c>
      <c r="U3275" s="43">
        <v>0</v>
      </c>
      <c r="V3275" s="43">
        <f t="shared" si="6321"/>
        <v>555</v>
      </c>
      <c r="W3275" s="43"/>
      <c r="X3275" s="43"/>
      <c r="Y3275" s="43"/>
      <c r="Z3275" s="43"/>
      <c r="AA3275" s="43"/>
      <c r="AB3275" s="43">
        <v>555</v>
      </c>
      <c r="AC3275" s="44">
        <v>555</v>
      </c>
      <c r="AD3275" s="44">
        <v>555</v>
      </c>
      <c r="AE3275" s="45">
        <f t="shared" si="6317"/>
        <v>100</v>
      </c>
      <c r="AF3275" s="43">
        <v>555</v>
      </c>
      <c r="AG3275" s="43">
        <v>0</v>
      </c>
      <c r="AH3275" s="43">
        <v>0</v>
      </c>
      <c r="AI3275" s="43">
        <v>0</v>
      </c>
      <c r="AJ3275" s="43">
        <v>0</v>
      </c>
      <c r="AK3275" s="43">
        <v>0</v>
      </c>
      <c r="AL3275" s="43">
        <f t="shared" si="6318"/>
        <v>555</v>
      </c>
      <c r="AM3275" s="43">
        <f t="shared" si="6319"/>
        <v>0</v>
      </c>
      <c r="AN3275" s="19"/>
      <c r="AO3275" s="1"/>
      <c r="AP3275" s="1"/>
      <c r="AQ3275" s="1"/>
      <c r="AR3275" s="1"/>
      <c r="AS3275" s="1"/>
    </row>
    <row r="3276" ht="63">
      <c r="B3276" s="41" t="s">
        <v>857</v>
      </c>
      <c r="C3276" s="41" t="s">
        <v>41</v>
      </c>
      <c r="D3276" s="41" t="s">
        <v>43</v>
      </c>
      <c r="E3276" s="26" t="str">
        <f t="shared" si="6320"/>
        <v>0113</v>
      </c>
      <c r="F3276" s="41" t="s">
        <v>690</v>
      </c>
      <c r="G3276" s="41"/>
      <c r="H3276" s="42" t="s">
        <v>691</v>
      </c>
      <c r="I3276" s="43">
        <f t="shared" si="6336"/>
        <v>4604.5</v>
      </c>
      <c r="J3276" s="43">
        <f t="shared" si="6337"/>
        <v>4604.5</v>
      </c>
      <c r="K3276" s="43">
        <f t="shared" si="6338"/>
        <v>4604.5</v>
      </c>
      <c r="L3276" s="43">
        <f t="shared" si="6339"/>
        <v>1569.8</v>
      </c>
      <c r="M3276" s="43">
        <f t="shared" si="6340"/>
        <v>1569.8</v>
      </c>
      <c r="N3276" s="43">
        <f t="shared" si="6341"/>
        <v>1569.8</v>
      </c>
      <c r="O3276" s="43">
        <f t="shared" si="6342"/>
        <v>0</v>
      </c>
      <c r="P3276" s="43">
        <f t="shared" si="6343"/>
        <v>0</v>
      </c>
      <c r="Q3276" s="43">
        <f t="shared" si="6344"/>
        <v>0</v>
      </c>
      <c r="R3276" s="43">
        <f t="shared" si="6345"/>
        <v>0</v>
      </c>
      <c r="S3276" s="43">
        <f t="shared" si="6346"/>
        <v>0</v>
      </c>
      <c r="T3276" s="43">
        <f t="shared" si="6347"/>
        <v>0</v>
      </c>
      <c r="U3276" s="43">
        <v>0</v>
      </c>
      <c r="V3276" s="43">
        <f t="shared" si="6321"/>
        <v>6174.3000000000002</v>
      </c>
      <c r="W3276" s="43">
        <f t="shared" si="6348"/>
        <v>0</v>
      </c>
      <c r="X3276" s="43">
        <f t="shared" si="6349"/>
        <v>0</v>
      </c>
      <c r="Y3276" s="43">
        <f t="shared" si="6350"/>
        <v>0</v>
      </c>
      <c r="Z3276" s="43">
        <f t="shared" si="6351"/>
        <v>0</v>
      </c>
      <c r="AA3276" s="43">
        <f t="shared" si="6352"/>
        <v>0</v>
      </c>
      <c r="AB3276" s="43">
        <f t="shared" si="6353"/>
        <v>6183.0460000000003</v>
      </c>
      <c r="AC3276" s="44">
        <f t="shared" si="6354"/>
        <v>6183.0460000000003</v>
      </c>
      <c r="AD3276" s="44">
        <f t="shared" si="6355"/>
        <v>6183.0460000000003</v>
      </c>
      <c r="AE3276" s="45">
        <f t="shared" si="6317"/>
        <v>100</v>
      </c>
      <c r="AF3276" s="43">
        <f t="shared" si="6356"/>
        <v>6183.0460000000003</v>
      </c>
      <c r="AG3276" s="43">
        <f t="shared" si="6357"/>
        <v>0</v>
      </c>
      <c r="AH3276" s="43">
        <f t="shared" si="6358"/>
        <v>0</v>
      </c>
      <c r="AI3276" s="43">
        <f t="shared" si="6359"/>
        <v>0</v>
      </c>
      <c r="AJ3276" s="43">
        <f t="shared" si="6360"/>
        <v>0</v>
      </c>
      <c r="AK3276" s="43">
        <f t="shared" si="6361"/>
        <v>0</v>
      </c>
      <c r="AL3276" s="43">
        <f t="shared" si="6318"/>
        <v>6183.0460000000003</v>
      </c>
      <c r="AM3276" s="43">
        <f t="shared" si="6319"/>
        <v>-8.7460000000000946</v>
      </c>
      <c r="AN3276" s="2"/>
      <c r="AR3276" s="1"/>
      <c r="AS3276" s="1"/>
    </row>
    <row r="3277" ht="31.5">
      <c r="B3277" s="41" t="s">
        <v>857</v>
      </c>
      <c r="C3277" s="41" t="s">
        <v>41</v>
      </c>
      <c r="D3277" s="41" t="s">
        <v>43</v>
      </c>
      <c r="E3277" s="26" t="str">
        <f t="shared" si="6320"/>
        <v>0113</v>
      </c>
      <c r="F3277" s="41" t="s">
        <v>692</v>
      </c>
      <c r="G3277" s="41"/>
      <c r="H3277" s="42" t="s">
        <v>693</v>
      </c>
      <c r="I3277" s="43">
        <f t="shared" si="6336"/>
        <v>4604.5</v>
      </c>
      <c r="J3277" s="43">
        <f t="shared" si="6337"/>
        <v>4604.5</v>
      </c>
      <c r="K3277" s="43">
        <f t="shared" si="6338"/>
        <v>4604.5</v>
      </c>
      <c r="L3277" s="43">
        <f t="shared" si="6339"/>
        <v>1569.8</v>
      </c>
      <c r="M3277" s="43">
        <f t="shared" si="6340"/>
        <v>1569.8</v>
      </c>
      <c r="N3277" s="43">
        <f t="shared" si="6341"/>
        <v>1569.8</v>
      </c>
      <c r="O3277" s="43">
        <f t="shared" si="6342"/>
        <v>0</v>
      </c>
      <c r="P3277" s="43">
        <f t="shared" si="6343"/>
        <v>0</v>
      </c>
      <c r="Q3277" s="43">
        <f t="shared" si="6344"/>
        <v>0</v>
      </c>
      <c r="R3277" s="43">
        <f t="shared" si="6345"/>
        <v>0</v>
      </c>
      <c r="S3277" s="43">
        <f t="shared" si="6346"/>
        <v>0</v>
      </c>
      <c r="T3277" s="43">
        <f t="shared" si="6347"/>
        <v>0</v>
      </c>
      <c r="U3277" s="43">
        <v>0</v>
      </c>
      <c r="V3277" s="43">
        <f t="shared" si="6321"/>
        <v>6174.3000000000002</v>
      </c>
      <c r="W3277" s="43">
        <f t="shared" si="6348"/>
        <v>0</v>
      </c>
      <c r="X3277" s="43">
        <f t="shared" si="6349"/>
        <v>0</v>
      </c>
      <c r="Y3277" s="43">
        <f t="shared" si="6350"/>
        <v>0</v>
      </c>
      <c r="Z3277" s="43">
        <f t="shared" si="6351"/>
        <v>0</v>
      </c>
      <c r="AA3277" s="43">
        <f t="shared" si="6352"/>
        <v>0</v>
      </c>
      <c r="AB3277" s="43">
        <f t="shared" si="6353"/>
        <v>6183.0460000000003</v>
      </c>
      <c r="AC3277" s="44">
        <f t="shared" si="6354"/>
        <v>6183.0460000000003</v>
      </c>
      <c r="AD3277" s="44">
        <f t="shared" si="6355"/>
        <v>6183.0460000000003</v>
      </c>
      <c r="AE3277" s="45">
        <f t="shared" si="6317"/>
        <v>100</v>
      </c>
      <c r="AF3277" s="43">
        <f t="shared" si="6356"/>
        <v>6183.0460000000003</v>
      </c>
      <c r="AG3277" s="43">
        <f t="shared" si="6357"/>
        <v>0</v>
      </c>
      <c r="AH3277" s="43">
        <f t="shared" si="6358"/>
        <v>0</v>
      </c>
      <c r="AI3277" s="43">
        <f t="shared" si="6359"/>
        <v>0</v>
      </c>
      <c r="AJ3277" s="43">
        <f t="shared" si="6360"/>
        <v>0</v>
      </c>
      <c r="AK3277" s="43">
        <f t="shared" si="6361"/>
        <v>0</v>
      </c>
      <c r="AL3277" s="43">
        <f t="shared" si="6318"/>
        <v>6183.0460000000003</v>
      </c>
      <c r="AM3277" s="43">
        <f t="shared" si="6319"/>
        <v>-8.7460000000000946</v>
      </c>
      <c r="AN3277" s="2"/>
      <c r="AO3277" s="1"/>
      <c r="AP3277" s="1"/>
      <c r="AQ3277" s="1"/>
      <c r="AR3277" s="1"/>
      <c r="AS3277" s="1"/>
    </row>
    <row r="3278" ht="31.5">
      <c r="B3278" s="41" t="s">
        <v>857</v>
      </c>
      <c r="C3278" s="41" t="s">
        <v>41</v>
      </c>
      <c r="D3278" s="41" t="s">
        <v>43</v>
      </c>
      <c r="E3278" s="26" t="str">
        <f t="shared" si="6320"/>
        <v>0113</v>
      </c>
      <c r="F3278" s="41" t="s">
        <v>692</v>
      </c>
      <c r="G3278" s="41" t="s">
        <v>177</v>
      </c>
      <c r="H3278" s="42" t="s">
        <v>178</v>
      </c>
      <c r="I3278" s="43">
        <f t="shared" si="6336"/>
        <v>4604.5</v>
      </c>
      <c r="J3278" s="43">
        <f t="shared" si="6337"/>
        <v>4604.5</v>
      </c>
      <c r="K3278" s="43">
        <f t="shared" si="6338"/>
        <v>4604.5</v>
      </c>
      <c r="L3278" s="43">
        <f t="shared" si="6339"/>
        <v>1569.8</v>
      </c>
      <c r="M3278" s="43">
        <f t="shared" si="6340"/>
        <v>1569.8</v>
      </c>
      <c r="N3278" s="43">
        <f t="shared" si="6341"/>
        <v>1569.8</v>
      </c>
      <c r="O3278" s="43">
        <f t="shared" si="6342"/>
        <v>0</v>
      </c>
      <c r="P3278" s="43">
        <f t="shared" si="6343"/>
        <v>0</v>
      </c>
      <c r="Q3278" s="43">
        <f t="shared" si="6344"/>
        <v>0</v>
      </c>
      <c r="R3278" s="43">
        <f t="shared" si="6345"/>
        <v>0</v>
      </c>
      <c r="S3278" s="43">
        <f t="shared" si="6346"/>
        <v>0</v>
      </c>
      <c r="T3278" s="43">
        <f t="shared" si="6347"/>
        <v>0</v>
      </c>
      <c r="U3278" s="43">
        <v>0</v>
      </c>
      <c r="V3278" s="43">
        <f t="shared" si="6321"/>
        <v>6174.3000000000002</v>
      </c>
      <c r="W3278" s="43">
        <f t="shared" si="6348"/>
        <v>0</v>
      </c>
      <c r="X3278" s="43">
        <f t="shared" si="6349"/>
        <v>0</v>
      </c>
      <c r="Y3278" s="43">
        <f t="shared" si="6350"/>
        <v>0</v>
      </c>
      <c r="Z3278" s="43">
        <f t="shared" si="6351"/>
        <v>0</v>
      </c>
      <c r="AA3278" s="43">
        <f t="shared" si="6352"/>
        <v>0</v>
      </c>
      <c r="AB3278" s="43">
        <f t="shared" si="6353"/>
        <v>6183.0460000000003</v>
      </c>
      <c r="AC3278" s="44">
        <f t="shared" si="6354"/>
        <v>6183.0460000000003</v>
      </c>
      <c r="AD3278" s="44">
        <f t="shared" si="6355"/>
        <v>6183.0460000000003</v>
      </c>
      <c r="AE3278" s="45">
        <f t="shared" si="6317"/>
        <v>100</v>
      </c>
      <c r="AF3278" s="43">
        <f t="shared" si="6356"/>
        <v>6183.0460000000003</v>
      </c>
      <c r="AG3278" s="43">
        <f t="shared" si="6357"/>
        <v>0</v>
      </c>
      <c r="AH3278" s="43">
        <f t="shared" si="6358"/>
        <v>0</v>
      </c>
      <c r="AI3278" s="43">
        <f t="shared" si="6359"/>
        <v>0</v>
      </c>
      <c r="AJ3278" s="43">
        <f t="shared" si="6360"/>
        <v>0</v>
      </c>
      <c r="AK3278" s="43">
        <f t="shared" si="6361"/>
        <v>0</v>
      </c>
      <c r="AL3278" s="43">
        <f t="shared" si="6318"/>
        <v>6183.0460000000003</v>
      </c>
      <c r="AM3278" s="43">
        <f t="shared" si="6319"/>
        <v>-8.7460000000000946</v>
      </c>
      <c r="AN3278" s="2"/>
      <c r="AO3278" s="1"/>
      <c r="AP3278" s="1"/>
      <c r="AQ3278" s="1"/>
      <c r="AR3278" s="1"/>
      <c r="AS3278" s="1"/>
    </row>
    <row r="3279" ht="63">
      <c r="B3279" s="41" t="s">
        <v>857</v>
      </c>
      <c r="C3279" s="41" t="s">
        <v>41</v>
      </c>
      <c r="D3279" s="41" t="s">
        <v>43</v>
      </c>
      <c r="E3279" s="26" t="str">
        <f t="shared" si="6320"/>
        <v>0113</v>
      </c>
      <c r="F3279" s="41" t="s">
        <v>692</v>
      </c>
      <c r="G3279" s="41" t="s">
        <v>373</v>
      </c>
      <c r="H3279" s="42" t="s">
        <v>374</v>
      </c>
      <c r="I3279" s="43">
        <v>4604.5</v>
      </c>
      <c r="J3279" s="43">
        <v>4604.5</v>
      </c>
      <c r="K3279" s="43">
        <v>4604.5</v>
      </c>
      <c r="L3279" s="43">
        <v>1569.8</v>
      </c>
      <c r="M3279" s="43">
        <v>1569.8</v>
      </c>
      <c r="N3279" s="43">
        <v>1569.8</v>
      </c>
      <c r="O3279" s="43">
        <v>0</v>
      </c>
      <c r="P3279" s="43">
        <v>0</v>
      </c>
      <c r="Q3279" s="43">
        <v>0</v>
      </c>
      <c r="R3279" s="43">
        <v>0</v>
      </c>
      <c r="S3279" s="43">
        <v>0</v>
      </c>
      <c r="T3279" s="43">
        <v>0</v>
      </c>
      <c r="U3279" s="43">
        <v>0</v>
      </c>
      <c r="V3279" s="43">
        <f t="shared" si="6321"/>
        <v>6174.3000000000002</v>
      </c>
      <c r="W3279" s="43"/>
      <c r="X3279" s="43"/>
      <c r="Y3279" s="43"/>
      <c r="Z3279" s="43"/>
      <c r="AA3279" s="43"/>
      <c r="AB3279" s="43">
        <v>6183.0460000000003</v>
      </c>
      <c r="AC3279" s="44">
        <v>6183.0460000000003</v>
      </c>
      <c r="AD3279" s="44">
        <v>6183.0460000000003</v>
      </c>
      <c r="AE3279" s="45">
        <f t="shared" si="6317"/>
        <v>100</v>
      </c>
      <c r="AF3279" s="43">
        <v>6183.0460000000003</v>
      </c>
      <c r="AG3279" s="43">
        <v>0</v>
      </c>
      <c r="AH3279" s="43">
        <v>0</v>
      </c>
      <c r="AI3279" s="43">
        <v>0</v>
      </c>
      <c r="AJ3279" s="43">
        <v>0</v>
      </c>
      <c r="AK3279" s="43">
        <v>0</v>
      </c>
      <c r="AL3279" s="43">
        <f t="shared" si="6318"/>
        <v>6183.0460000000003</v>
      </c>
      <c r="AM3279" s="43">
        <f t="shared" si="6319"/>
        <v>-8.7460000000000946</v>
      </c>
      <c r="AN3279" s="19"/>
      <c r="AO3279" s="1"/>
      <c r="AP3279" s="1"/>
      <c r="AQ3279" s="1"/>
      <c r="AR3279" s="1"/>
      <c r="AS3279" s="1"/>
    </row>
    <row r="3280" ht="47.25">
      <c r="B3280" s="41" t="s">
        <v>857</v>
      </c>
      <c r="C3280" s="41" t="s">
        <v>41</v>
      </c>
      <c r="D3280" s="41" t="s">
        <v>43</v>
      </c>
      <c r="E3280" s="26" t="str">
        <f t="shared" si="6320"/>
        <v>0113</v>
      </c>
      <c r="F3280" s="41" t="s">
        <v>694</v>
      </c>
      <c r="G3280" s="41"/>
      <c r="H3280" s="42" t="s">
        <v>695</v>
      </c>
      <c r="I3280" s="43">
        <f t="shared" si="6336"/>
        <v>8860.7999999999993</v>
      </c>
      <c r="J3280" s="43">
        <f t="shared" si="6337"/>
        <v>7573.4000000000005</v>
      </c>
      <c r="K3280" s="43">
        <f t="shared" si="6338"/>
        <v>10467.299999999999</v>
      </c>
      <c r="L3280" s="43">
        <f t="shared" si="6339"/>
        <v>371.10000000000002</v>
      </c>
      <c r="M3280" s="43">
        <f t="shared" si="6340"/>
        <v>688.89999999999998</v>
      </c>
      <c r="N3280" s="43">
        <f t="shared" si="6341"/>
        <v>1019.4</v>
      </c>
      <c r="O3280" s="43">
        <f t="shared" si="6342"/>
        <v>0</v>
      </c>
      <c r="P3280" s="43">
        <f t="shared" si="6343"/>
        <v>0</v>
      </c>
      <c r="Q3280" s="43">
        <f t="shared" si="6344"/>
        <v>0</v>
      </c>
      <c r="R3280" s="43">
        <f t="shared" si="6345"/>
        <v>0</v>
      </c>
      <c r="S3280" s="43">
        <f t="shared" si="6346"/>
        <v>0</v>
      </c>
      <c r="T3280" s="43">
        <f t="shared" si="6347"/>
        <v>0</v>
      </c>
      <c r="U3280" s="43">
        <v>0</v>
      </c>
      <c r="V3280" s="43">
        <f t="shared" si="6321"/>
        <v>9231.8999999999996</v>
      </c>
      <c r="W3280" s="43">
        <f t="shared" si="6348"/>
        <v>0</v>
      </c>
      <c r="X3280" s="43">
        <f t="shared" si="6349"/>
        <v>0</v>
      </c>
      <c r="Y3280" s="43">
        <f t="shared" si="6350"/>
        <v>0</v>
      </c>
      <c r="Z3280" s="43">
        <f t="shared" si="6351"/>
        <v>0</v>
      </c>
      <c r="AA3280" s="43">
        <f t="shared" si="6352"/>
        <v>0</v>
      </c>
      <c r="AB3280" s="43">
        <f t="shared" si="6353"/>
        <v>6253.7256600000001</v>
      </c>
      <c r="AC3280" s="44">
        <f t="shared" si="6354"/>
        <v>9097.1059999999998</v>
      </c>
      <c r="AD3280" s="44">
        <f t="shared" si="6355"/>
        <v>9022.1321100000005</v>
      </c>
      <c r="AE3280" s="45">
        <f t="shared" si="6317"/>
        <v>99.175849000770143</v>
      </c>
      <c r="AF3280" s="43">
        <f t="shared" si="6356"/>
        <v>9231.8999999999996</v>
      </c>
      <c r="AG3280" s="43">
        <f t="shared" si="6357"/>
        <v>0</v>
      </c>
      <c r="AH3280" s="43">
        <f t="shared" si="6358"/>
        <v>0</v>
      </c>
      <c r="AI3280" s="43">
        <f t="shared" si="6359"/>
        <v>0</v>
      </c>
      <c r="AJ3280" s="43">
        <f t="shared" si="6360"/>
        <v>0</v>
      </c>
      <c r="AK3280" s="43">
        <f t="shared" si="6361"/>
        <v>0</v>
      </c>
      <c r="AL3280" s="43">
        <f t="shared" si="6318"/>
        <v>9231.8999999999996</v>
      </c>
      <c r="AM3280" s="43">
        <f t="shared" si="6319"/>
        <v>0</v>
      </c>
      <c r="AN3280" s="2"/>
      <c r="AR3280" s="1"/>
      <c r="AS3280" s="1"/>
    </row>
    <row r="3281" ht="31.5">
      <c r="B3281" s="41" t="s">
        <v>857</v>
      </c>
      <c r="C3281" s="41" t="s">
        <v>41</v>
      </c>
      <c r="D3281" s="41" t="s">
        <v>43</v>
      </c>
      <c r="E3281" s="26" t="str">
        <f t="shared" si="6320"/>
        <v>0113</v>
      </c>
      <c r="F3281" s="41" t="s">
        <v>696</v>
      </c>
      <c r="G3281" s="41"/>
      <c r="H3281" s="42" t="s">
        <v>697</v>
      </c>
      <c r="I3281" s="43">
        <f>I3282+I3284</f>
        <v>8860.7999999999993</v>
      </c>
      <c r="J3281" s="43">
        <f>J3282+J3284</f>
        <v>7573.4000000000005</v>
      </c>
      <c r="K3281" s="43">
        <f>K3282+K3284</f>
        <v>10467.299999999999</v>
      </c>
      <c r="L3281" s="43">
        <f>L3282+L3284</f>
        <v>371.10000000000002</v>
      </c>
      <c r="M3281" s="43">
        <f>M3282+M3284</f>
        <v>688.89999999999998</v>
      </c>
      <c r="N3281" s="43">
        <f>N3282+N3284</f>
        <v>1019.4</v>
      </c>
      <c r="O3281" s="43">
        <f>O3282+O3284</f>
        <v>0</v>
      </c>
      <c r="P3281" s="43">
        <f>P3282+P3284</f>
        <v>0</v>
      </c>
      <c r="Q3281" s="43">
        <f>Q3282+Q3284</f>
        <v>0</v>
      </c>
      <c r="R3281" s="43">
        <f>R3282+R3284</f>
        <v>0</v>
      </c>
      <c r="S3281" s="43">
        <f>S3282+S3284</f>
        <v>0</v>
      </c>
      <c r="T3281" s="43">
        <f>T3282+T3284</f>
        <v>0</v>
      </c>
      <c r="U3281" s="43">
        <v>0</v>
      </c>
      <c r="V3281" s="43">
        <f t="shared" si="6321"/>
        <v>9231.8999999999996</v>
      </c>
      <c r="W3281" s="43">
        <f>W3282+W3284</f>
        <v>0</v>
      </c>
      <c r="X3281" s="43">
        <f>X3282+X3284</f>
        <v>0</v>
      </c>
      <c r="Y3281" s="43">
        <f>Y3282+Y3284</f>
        <v>0</v>
      </c>
      <c r="Z3281" s="43">
        <f>Z3282+Z3284</f>
        <v>0</v>
      </c>
      <c r="AA3281" s="43">
        <f>AA3282+AA3284</f>
        <v>0</v>
      </c>
      <c r="AB3281" s="43">
        <f>AB3282+AB3284</f>
        <v>6253.7256600000001</v>
      </c>
      <c r="AC3281" s="44">
        <f>AC3282+AC3284</f>
        <v>9097.1059999999998</v>
      </c>
      <c r="AD3281" s="44">
        <f>AD3282+AD3284</f>
        <v>9022.1321100000005</v>
      </c>
      <c r="AE3281" s="45">
        <f t="shared" si="6317"/>
        <v>99.175849000770143</v>
      </c>
      <c r="AF3281" s="43">
        <f>AF3282+AF3284</f>
        <v>9231.8999999999996</v>
      </c>
      <c r="AG3281" s="43">
        <f>AG3282+AG3284</f>
        <v>0</v>
      </c>
      <c r="AH3281" s="43">
        <f>AH3282+AH3284</f>
        <v>0</v>
      </c>
      <c r="AI3281" s="43">
        <f>AI3282+AI3284</f>
        <v>0</v>
      </c>
      <c r="AJ3281" s="43">
        <f>AJ3282+AJ3284</f>
        <v>0</v>
      </c>
      <c r="AK3281" s="43">
        <f>AK3282+AK3284</f>
        <v>0</v>
      </c>
      <c r="AL3281" s="43">
        <f t="shared" si="6318"/>
        <v>9231.8999999999996</v>
      </c>
      <c r="AM3281" s="43">
        <f t="shared" si="6319"/>
        <v>0</v>
      </c>
      <c r="AN3281" s="2"/>
      <c r="AO3281" s="1"/>
      <c r="AP3281" s="1"/>
      <c r="AQ3281" s="1"/>
      <c r="AR3281" s="1"/>
      <c r="AS3281" s="1"/>
    </row>
    <row r="3282" ht="31.5">
      <c r="B3282" s="41" t="s">
        <v>857</v>
      </c>
      <c r="C3282" s="41" t="s">
        <v>41</v>
      </c>
      <c r="D3282" s="41" t="s">
        <v>43</v>
      </c>
      <c r="E3282" s="26" t="str">
        <f t="shared" si="6320"/>
        <v>0113</v>
      </c>
      <c r="F3282" s="41" t="s">
        <v>696</v>
      </c>
      <c r="G3282" s="41" t="s">
        <v>53</v>
      </c>
      <c r="H3282" s="42" t="s">
        <v>54</v>
      </c>
      <c r="I3282" s="43">
        <f>I3283</f>
        <v>8795.8999999999996</v>
      </c>
      <c r="J3282" s="43">
        <f>J3283</f>
        <v>7515.6000000000004</v>
      </c>
      <c r="K3282" s="43">
        <f>K3283</f>
        <v>10416.5</v>
      </c>
      <c r="L3282" s="43">
        <f>L3283</f>
        <v>371.10000000000002</v>
      </c>
      <c r="M3282" s="43">
        <f>M3283</f>
        <v>688.89999999999998</v>
      </c>
      <c r="N3282" s="43">
        <f>N3283</f>
        <v>1019.4</v>
      </c>
      <c r="O3282" s="43">
        <f>O3283</f>
        <v>0</v>
      </c>
      <c r="P3282" s="43">
        <f>P3283</f>
        <v>0</v>
      </c>
      <c r="Q3282" s="43">
        <f>Q3283</f>
        <v>0</v>
      </c>
      <c r="R3282" s="43">
        <f>R3283</f>
        <v>0</v>
      </c>
      <c r="S3282" s="43">
        <f>S3283</f>
        <v>0</v>
      </c>
      <c r="T3282" s="43">
        <f>T3283</f>
        <v>0</v>
      </c>
      <c r="U3282" s="43">
        <v>0</v>
      </c>
      <c r="V3282" s="43">
        <f t="shared" si="6321"/>
        <v>9167</v>
      </c>
      <c r="W3282" s="43">
        <f>W3283</f>
        <v>0</v>
      </c>
      <c r="X3282" s="43">
        <f>X3283</f>
        <v>0</v>
      </c>
      <c r="Y3282" s="43">
        <f>Y3283</f>
        <v>0</v>
      </c>
      <c r="Z3282" s="43">
        <f>Z3283</f>
        <v>0</v>
      </c>
      <c r="AA3282" s="43">
        <f>AA3283</f>
        <v>0</v>
      </c>
      <c r="AB3282" s="43">
        <f>AB3283</f>
        <v>6179.6166599999997</v>
      </c>
      <c r="AC3282" s="44">
        <f>AC3283</f>
        <v>9022.9969999999994</v>
      </c>
      <c r="AD3282" s="44">
        <f>AD3283</f>
        <v>8948.0231100000001</v>
      </c>
      <c r="AE3282" s="45">
        <f t="shared" si="6317"/>
        <v>99.169079963120907</v>
      </c>
      <c r="AF3282" s="43">
        <f>AF3283</f>
        <v>9157.7909999999993</v>
      </c>
      <c r="AG3282" s="43">
        <f>AG3283</f>
        <v>0</v>
      </c>
      <c r="AH3282" s="43">
        <f>AH3283</f>
        <v>0</v>
      </c>
      <c r="AI3282" s="43">
        <f>AI3283</f>
        <v>0</v>
      </c>
      <c r="AJ3282" s="43">
        <f>AJ3283</f>
        <v>0</v>
      </c>
      <c r="AK3282" s="43">
        <f>AK3283</f>
        <v>0</v>
      </c>
      <c r="AL3282" s="43">
        <f t="shared" si="6318"/>
        <v>9157.7909999999993</v>
      </c>
      <c r="AM3282" s="43">
        <f t="shared" si="6319"/>
        <v>9.2090000000007421</v>
      </c>
      <c r="AN3282" s="2"/>
      <c r="AR3282" s="1"/>
      <c r="AS3282" s="1"/>
    </row>
    <row r="3283" ht="31.5">
      <c r="B3283" s="41" t="s">
        <v>857</v>
      </c>
      <c r="C3283" s="41" t="s">
        <v>41</v>
      </c>
      <c r="D3283" s="41" t="s">
        <v>43</v>
      </c>
      <c r="E3283" s="26" t="str">
        <f t="shared" si="6320"/>
        <v>0113</v>
      </c>
      <c r="F3283" s="41" t="s">
        <v>696</v>
      </c>
      <c r="G3283" s="41" t="s">
        <v>55</v>
      </c>
      <c r="H3283" s="42" t="s">
        <v>56</v>
      </c>
      <c r="I3283" s="43">
        <v>8795.8999999999996</v>
      </c>
      <c r="J3283" s="43">
        <v>7515.6000000000004</v>
      </c>
      <c r="K3283" s="43">
        <v>10416.5</v>
      </c>
      <c r="L3283" s="43">
        <v>371.10000000000002</v>
      </c>
      <c r="M3283" s="43">
        <v>688.89999999999998</v>
      </c>
      <c r="N3283" s="43">
        <v>1019.4</v>
      </c>
      <c r="O3283" s="43">
        <v>0</v>
      </c>
      <c r="P3283" s="43">
        <v>0</v>
      </c>
      <c r="Q3283" s="43">
        <v>0</v>
      </c>
      <c r="R3283" s="43">
        <v>0</v>
      </c>
      <c r="S3283" s="43">
        <v>0</v>
      </c>
      <c r="T3283" s="43">
        <v>0</v>
      </c>
      <c r="U3283" s="43">
        <v>0</v>
      </c>
      <c r="V3283" s="43">
        <f t="shared" si="6321"/>
        <v>9167</v>
      </c>
      <c r="W3283" s="43"/>
      <c r="X3283" s="43"/>
      <c r="Y3283" s="43"/>
      <c r="Z3283" s="43"/>
      <c r="AA3283" s="43"/>
      <c r="AB3283" s="43">
        <v>6179.6166599999997</v>
      </c>
      <c r="AC3283" s="44">
        <v>9022.9969999999994</v>
      </c>
      <c r="AD3283" s="44">
        <v>8948.0231100000001</v>
      </c>
      <c r="AE3283" s="45">
        <f t="shared" si="6317"/>
        <v>99.169079963120907</v>
      </c>
      <c r="AF3283" s="43">
        <v>9157.7909999999993</v>
      </c>
      <c r="AG3283" s="43">
        <v>0</v>
      </c>
      <c r="AH3283" s="43">
        <v>0</v>
      </c>
      <c r="AI3283" s="43">
        <v>0</v>
      </c>
      <c r="AJ3283" s="43">
        <v>0</v>
      </c>
      <c r="AK3283" s="43">
        <v>0</v>
      </c>
      <c r="AL3283" s="43">
        <f t="shared" si="6318"/>
        <v>9157.7909999999993</v>
      </c>
      <c r="AM3283" s="43">
        <f t="shared" si="6319"/>
        <v>9.2090000000007421</v>
      </c>
      <c r="AN3283" s="19"/>
      <c r="AO3283" s="1"/>
      <c r="AP3283" s="1"/>
      <c r="AQ3283" s="1"/>
      <c r="AR3283" s="1"/>
      <c r="AS3283" s="1"/>
    </row>
    <row r="3284">
      <c r="B3284" s="41" t="s">
        <v>857</v>
      </c>
      <c r="C3284" s="41" t="s">
        <v>41</v>
      </c>
      <c r="D3284" s="41" t="s">
        <v>43</v>
      </c>
      <c r="E3284" s="26" t="str">
        <f t="shared" si="6320"/>
        <v>0113</v>
      </c>
      <c r="F3284" s="41" t="s">
        <v>696</v>
      </c>
      <c r="G3284" s="41" t="s">
        <v>59</v>
      </c>
      <c r="H3284" s="42" t="s">
        <v>60</v>
      </c>
      <c r="I3284" s="43">
        <f>I3285</f>
        <v>64.900000000000006</v>
      </c>
      <c r="J3284" s="43">
        <f>J3285</f>
        <v>57.799999999999997</v>
      </c>
      <c r="K3284" s="43">
        <f>K3285</f>
        <v>50.799999999999997</v>
      </c>
      <c r="L3284" s="43">
        <f>L3285</f>
        <v>0</v>
      </c>
      <c r="M3284" s="43">
        <f>M3285</f>
        <v>0</v>
      </c>
      <c r="N3284" s="43">
        <f>N3285</f>
        <v>0</v>
      </c>
      <c r="O3284" s="43">
        <f>O3285</f>
        <v>0</v>
      </c>
      <c r="P3284" s="43">
        <f>P3285</f>
        <v>0</v>
      </c>
      <c r="Q3284" s="43">
        <f>Q3285</f>
        <v>0</v>
      </c>
      <c r="R3284" s="43">
        <f>R3285</f>
        <v>0</v>
      </c>
      <c r="S3284" s="43">
        <f>S3285</f>
        <v>0</v>
      </c>
      <c r="T3284" s="43">
        <f>T3285</f>
        <v>0</v>
      </c>
      <c r="U3284" s="43">
        <v>0</v>
      </c>
      <c r="V3284" s="43">
        <f t="shared" si="6321"/>
        <v>64.900000000000006</v>
      </c>
      <c r="W3284" s="43">
        <f>W3285</f>
        <v>0</v>
      </c>
      <c r="X3284" s="43">
        <f>X3285</f>
        <v>0</v>
      </c>
      <c r="Y3284" s="43">
        <f>Y3285</f>
        <v>0</v>
      </c>
      <c r="Z3284" s="43">
        <f>Z3285</f>
        <v>0</v>
      </c>
      <c r="AA3284" s="43">
        <f>AA3285</f>
        <v>0</v>
      </c>
      <c r="AB3284" s="43">
        <f>AB3285</f>
        <v>74.108999999999995</v>
      </c>
      <c r="AC3284" s="44">
        <f>AC3285</f>
        <v>74.108999999999995</v>
      </c>
      <c r="AD3284" s="44">
        <f>AD3285</f>
        <v>74.108999999999995</v>
      </c>
      <c r="AE3284" s="45">
        <f t="shared" si="6317"/>
        <v>100</v>
      </c>
      <c r="AF3284" s="43">
        <f>AF3285</f>
        <v>74.108999999999995</v>
      </c>
      <c r="AG3284" s="43">
        <f>AG3285</f>
        <v>0</v>
      </c>
      <c r="AH3284" s="43">
        <f>AH3285</f>
        <v>0</v>
      </c>
      <c r="AI3284" s="43">
        <f>AI3285</f>
        <v>0</v>
      </c>
      <c r="AJ3284" s="43">
        <f>AJ3285</f>
        <v>0</v>
      </c>
      <c r="AK3284" s="43">
        <f>AK3285</f>
        <v>0</v>
      </c>
      <c r="AL3284" s="43">
        <f t="shared" si="6318"/>
        <v>74.108999999999995</v>
      </c>
      <c r="AM3284" s="43">
        <f t="shared" si="6319"/>
        <v>-9.208999999999989</v>
      </c>
      <c r="AN3284" s="2"/>
      <c r="AO3284" s="1"/>
      <c r="AP3284" s="1"/>
      <c r="AQ3284" s="1"/>
      <c r="AR3284" s="1"/>
      <c r="AS3284" s="1"/>
    </row>
    <row r="3285">
      <c r="B3285" s="41" t="s">
        <v>857</v>
      </c>
      <c r="C3285" s="41" t="s">
        <v>41</v>
      </c>
      <c r="D3285" s="41" t="s">
        <v>43</v>
      </c>
      <c r="E3285" s="26" t="str">
        <f t="shared" si="6320"/>
        <v>0113</v>
      </c>
      <c r="F3285" s="41" t="s">
        <v>696</v>
      </c>
      <c r="G3285" s="41" t="s">
        <v>63</v>
      </c>
      <c r="H3285" s="42" t="s">
        <v>64</v>
      </c>
      <c r="I3285" s="43">
        <v>64.900000000000006</v>
      </c>
      <c r="J3285" s="43">
        <v>57.799999999999997</v>
      </c>
      <c r="K3285" s="43">
        <v>50.799999999999997</v>
      </c>
      <c r="L3285" s="43"/>
      <c r="M3285" s="43"/>
      <c r="N3285" s="43"/>
      <c r="O3285" s="43">
        <v>0</v>
      </c>
      <c r="P3285" s="43">
        <v>0</v>
      </c>
      <c r="Q3285" s="43">
        <v>0</v>
      </c>
      <c r="R3285" s="43">
        <v>0</v>
      </c>
      <c r="S3285" s="43">
        <v>0</v>
      </c>
      <c r="T3285" s="43">
        <v>0</v>
      </c>
      <c r="U3285" s="43">
        <v>0</v>
      </c>
      <c r="V3285" s="43">
        <f t="shared" si="6321"/>
        <v>64.900000000000006</v>
      </c>
      <c r="W3285" s="43"/>
      <c r="X3285" s="43"/>
      <c r="Y3285" s="43"/>
      <c r="Z3285" s="43"/>
      <c r="AA3285" s="43"/>
      <c r="AB3285" s="43">
        <v>74.108999999999995</v>
      </c>
      <c r="AC3285" s="44">
        <v>74.108999999999995</v>
      </c>
      <c r="AD3285" s="44">
        <v>74.108999999999995</v>
      </c>
      <c r="AE3285" s="45">
        <f t="shared" si="6317"/>
        <v>100</v>
      </c>
      <c r="AF3285" s="43">
        <v>74.108999999999995</v>
      </c>
      <c r="AG3285" s="43">
        <v>0</v>
      </c>
      <c r="AH3285" s="43">
        <v>0</v>
      </c>
      <c r="AI3285" s="43">
        <v>0</v>
      </c>
      <c r="AJ3285" s="43">
        <v>0</v>
      </c>
      <c r="AK3285" s="43">
        <v>0</v>
      </c>
      <c r="AL3285" s="43">
        <f t="shared" si="6318"/>
        <v>74.108999999999995</v>
      </c>
      <c r="AM3285" s="43">
        <f t="shared" si="6319"/>
        <v>-9.208999999999989</v>
      </c>
      <c r="AN3285" s="19"/>
      <c r="AO3285" s="1"/>
      <c r="AP3285" s="1"/>
      <c r="AQ3285" s="1"/>
      <c r="AR3285" s="1"/>
      <c r="AS3285" s="1"/>
    </row>
    <row r="3286" ht="31.5" hidden="1">
      <c r="B3286" s="41" t="s">
        <v>857</v>
      </c>
      <c r="C3286" s="41" t="s">
        <v>41</v>
      </c>
      <c r="D3286" s="41" t="s">
        <v>43</v>
      </c>
      <c r="E3286" s="26" t="str">
        <f t="shared" si="6320"/>
        <v>0113</v>
      </c>
      <c r="F3286" s="41" t="s">
        <v>345</v>
      </c>
      <c r="G3286" s="41"/>
      <c r="H3286" s="42" t="s">
        <v>346</v>
      </c>
      <c r="I3286" s="43">
        <f>I3287</f>
        <v>0</v>
      </c>
      <c r="J3286" s="43">
        <f>J3287</f>
        <v>0</v>
      </c>
      <c r="K3286" s="43">
        <f>K3287</f>
        <v>0</v>
      </c>
      <c r="L3286" s="43">
        <f>L3287</f>
        <v>0</v>
      </c>
      <c r="M3286" s="43">
        <f>M3287</f>
        <v>0</v>
      </c>
      <c r="N3286" s="43">
        <f>N3287</f>
        <v>0</v>
      </c>
      <c r="O3286" s="43">
        <f>O3287</f>
        <v>0</v>
      </c>
      <c r="P3286" s="43">
        <f>P3287</f>
        <v>0</v>
      </c>
      <c r="Q3286" s="43">
        <f>Q3287</f>
        <v>0</v>
      </c>
      <c r="R3286" s="43">
        <f>R3287</f>
        <v>0</v>
      </c>
      <c r="S3286" s="43">
        <f>S3287</f>
        <v>0</v>
      </c>
      <c r="T3286" s="43">
        <f>T3287</f>
        <v>0</v>
      </c>
      <c r="U3286" s="43">
        <v>0</v>
      </c>
      <c r="V3286" s="43">
        <f t="shared" si="6321"/>
        <v>0</v>
      </c>
      <c r="W3286" s="43">
        <f>W3287</f>
        <v>0</v>
      </c>
      <c r="X3286" s="43">
        <f>X3287</f>
        <v>0</v>
      </c>
      <c r="Y3286" s="43">
        <f>Y3287</f>
        <v>0</v>
      </c>
      <c r="Z3286" s="43">
        <f>Z3287</f>
        <v>0</v>
      </c>
      <c r="AA3286" s="43">
        <f>AA3287</f>
        <v>0</v>
      </c>
      <c r="AB3286" s="43">
        <f>AB3287</f>
        <v>0</v>
      </c>
      <c r="AC3286" s="44">
        <f>AC3287</f>
        <v>0</v>
      </c>
      <c r="AD3286" s="44">
        <f>AD3287</f>
        <v>0</v>
      </c>
      <c r="AE3286" s="45" t="e">
        <f t="shared" si="6317"/>
        <v>#DIV/0!</v>
      </c>
      <c r="AF3286" s="46">
        <f>AF3287</f>
        <v>0</v>
      </c>
      <c r="AG3286" s="46">
        <f>AG3287</f>
        <v>0</v>
      </c>
      <c r="AH3286" s="47">
        <f>AH3287</f>
        <v>0</v>
      </c>
      <c r="AI3286" s="47">
        <f>AI3287</f>
        <v>0</v>
      </c>
      <c r="AJ3286" s="47">
        <f>AJ3287</f>
        <v>0</v>
      </c>
      <c r="AK3286" s="47">
        <f>AK3287</f>
        <v>0</v>
      </c>
      <c r="AL3286" s="47">
        <f t="shared" si="6318"/>
        <v>0</v>
      </c>
      <c r="AM3286" s="47">
        <f t="shared" si="6319"/>
        <v>0</v>
      </c>
      <c r="AN3286" s="48" t="s">
        <v>36</v>
      </c>
      <c r="AO3286" s="1"/>
      <c r="AP3286" s="1"/>
      <c r="AQ3286" s="1"/>
      <c r="AR3286" s="1"/>
      <c r="AS3286" s="1"/>
    </row>
    <row r="3287" ht="63" hidden="1">
      <c r="B3287" s="41" t="s">
        <v>857</v>
      </c>
      <c r="C3287" s="41" t="s">
        <v>41</v>
      </c>
      <c r="D3287" s="41" t="s">
        <v>43</v>
      </c>
      <c r="E3287" s="26" t="str">
        <f t="shared" si="6320"/>
        <v>0113</v>
      </c>
      <c r="F3287" s="41" t="s">
        <v>347</v>
      </c>
      <c r="G3287" s="41"/>
      <c r="H3287" s="42" t="s">
        <v>348</v>
      </c>
      <c r="I3287" s="43">
        <f>I3288+I3291</f>
        <v>0</v>
      </c>
      <c r="J3287" s="43">
        <f>J3288+J3291</f>
        <v>0</v>
      </c>
      <c r="K3287" s="43">
        <f>K3288+K3291</f>
        <v>0</v>
      </c>
      <c r="L3287" s="43">
        <f>L3288+L3291</f>
        <v>0</v>
      </c>
      <c r="M3287" s="43">
        <f>M3288+M3291</f>
        <v>0</v>
      </c>
      <c r="N3287" s="43">
        <f>N3288+N3291</f>
        <v>0</v>
      </c>
      <c r="O3287" s="43">
        <f>O3288+O3291</f>
        <v>0</v>
      </c>
      <c r="P3287" s="43">
        <f>P3288+P3291</f>
        <v>0</v>
      </c>
      <c r="Q3287" s="43">
        <f>Q3288+Q3291</f>
        <v>0</v>
      </c>
      <c r="R3287" s="43">
        <f>R3288+R3291</f>
        <v>0</v>
      </c>
      <c r="S3287" s="43">
        <f>S3288+S3291</f>
        <v>0</v>
      </c>
      <c r="T3287" s="43">
        <f>T3288+T3291</f>
        <v>0</v>
      </c>
      <c r="U3287" s="43">
        <v>0</v>
      </c>
      <c r="V3287" s="43">
        <f t="shared" si="6321"/>
        <v>0</v>
      </c>
      <c r="W3287" s="43">
        <f>W3288+W3291</f>
        <v>0</v>
      </c>
      <c r="X3287" s="43">
        <f>X3288+X3291</f>
        <v>0</v>
      </c>
      <c r="Y3287" s="43">
        <f>Y3288+Y3291</f>
        <v>0</v>
      </c>
      <c r="Z3287" s="43">
        <f>Z3288+Z3291</f>
        <v>0</v>
      </c>
      <c r="AA3287" s="43">
        <f>AA3288+AA3291</f>
        <v>0</v>
      </c>
      <c r="AB3287" s="43">
        <f>AB3288+AB3291</f>
        <v>0</v>
      </c>
      <c r="AC3287" s="44">
        <f>AC3288+AC3291</f>
        <v>0</v>
      </c>
      <c r="AD3287" s="44">
        <f>AD3288+AD3291</f>
        <v>0</v>
      </c>
      <c r="AE3287" s="45" t="e">
        <f t="shared" si="6317"/>
        <v>#DIV/0!</v>
      </c>
      <c r="AF3287" s="46">
        <f>AF3288+AF3291</f>
        <v>0</v>
      </c>
      <c r="AG3287" s="46">
        <f>AG3288+AG3291</f>
        <v>0</v>
      </c>
      <c r="AH3287" s="47">
        <f>AH3288+AH3291</f>
        <v>0</v>
      </c>
      <c r="AI3287" s="47">
        <f>AI3288+AI3291</f>
        <v>0</v>
      </c>
      <c r="AJ3287" s="47">
        <f>AJ3288+AJ3291</f>
        <v>0</v>
      </c>
      <c r="AK3287" s="47">
        <f>AK3288+AK3291</f>
        <v>0</v>
      </c>
      <c r="AL3287" s="47">
        <f t="shared" si="6318"/>
        <v>0</v>
      </c>
      <c r="AM3287" s="47">
        <f t="shared" si="6319"/>
        <v>0</v>
      </c>
      <c r="AN3287" s="48" t="s">
        <v>36</v>
      </c>
      <c r="AR3287" s="1"/>
      <c r="AS3287" s="1"/>
    </row>
    <row r="3288" ht="78.75" hidden="1">
      <c r="B3288" s="41" t="s">
        <v>857</v>
      </c>
      <c r="C3288" s="41" t="s">
        <v>41</v>
      </c>
      <c r="D3288" s="41" t="s">
        <v>43</v>
      </c>
      <c r="E3288" s="26" t="str">
        <f t="shared" si="6320"/>
        <v>0113</v>
      </c>
      <c r="F3288" s="41" t="s">
        <v>398</v>
      </c>
      <c r="G3288" s="41"/>
      <c r="H3288" s="42" t="s">
        <v>399</v>
      </c>
      <c r="I3288" s="43">
        <f t="shared" ref="I3288:I3292" si="6362">I3289</f>
        <v>0</v>
      </c>
      <c r="J3288" s="43">
        <f t="shared" ref="J3288:J3292" si="6363">J3289</f>
        <v>0</v>
      </c>
      <c r="K3288" s="43">
        <f t="shared" ref="K3288:K3292" si="6364">K3289</f>
        <v>0</v>
      </c>
      <c r="L3288" s="43">
        <f t="shared" ref="L3288:L3292" si="6365">L3289</f>
        <v>0</v>
      </c>
      <c r="M3288" s="43">
        <f t="shared" ref="M3288:M3292" si="6366">M3289</f>
        <v>0</v>
      </c>
      <c r="N3288" s="43">
        <f t="shared" ref="N3288:N3292" si="6367">N3289</f>
        <v>0</v>
      </c>
      <c r="O3288" s="43">
        <f t="shared" ref="O3288:O3297" si="6368">O3289</f>
        <v>0</v>
      </c>
      <c r="P3288" s="43">
        <f t="shared" ref="P3288:P3297" si="6369">P3289</f>
        <v>0</v>
      </c>
      <c r="Q3288" s="43">
        <f t="shared" ref="Q3288:Q3292" si="6370">Q3289</f>
        <v>0</v>
      </c>
      <c r="R3288" s="43">
        <f t="shared" ref="R3288:R3292" si="6371">R3289</f>
        <v>0</v>
      </c>
      <c r="S3288" s="43">
        <f t="shared" ref="S3288:S3292" si="6372">S3289</f>
        <v>0</v>
      </c>
      <c r="T3288" s="43">
        <f t="shared" ref="T3288:T3292" si="6373">T3289</f>
        <v>0</v>
      </c>
      <c r="U3288" s="43">
        <v>0</v>
      </c>
      <c r="V3288" s="43">
        <f t="shared" si="6321"/>
        <v>0</v>
      </c>
      <c r="W3288" s="43">
        <f t="shared" ref="W3288:W3292" si="6374">W3289</f>
        <v>0</v>
      </c>
      <c r="X3288" s="43">
        <f t="shared" ref="X3288:X3292" si="6375">X3289</f>
        <v>0</v>
      </c>
      <c r="Y3288" s="43">
        <f t="shared" ref="Y3288:Y3292" si="6376">Y3289</f>
        <v>0</v>
      </c>
      <c r="Z3288" s="43">
        <f t="shared" ref="Z3288:Z3292" si="6377">Z3289</f>
        <v>0</v>
      </c>
      <c r="AA3288" s="43">
        <f t="shared" ref="AA3288:AA3292" si="6378">AA3289</f>
        <v>0</v>
      </c>
      <c r="AB3288" s="43">
        <f t="shared" ref="AB3288:AB3297" si="6379">AB3289</f>
        <v>0</v>
      </c>
      <c r="AC3288" s="44">
        <f t="shared" ref="AC3288:AC3297" si="6380">AC3289</f>
        <v>0</v>
      </c>
      <c r="AD3288" s="44">
        <f t="shared" ref="AD3288:AD3297" si="6381">AD3289</f>
        <v>0</v>
      </c>
      <c r="AE3288" s="45" t="e">
        <f t="shared" si="6317"/>
        <v>#DIV/0!</v>
      </c>
      <c r="AF3288" s="46">
        <f t="shared" ref="AF3288:AF3297" si="6382">AF3289</f>
        <v>0</v>
      </c>
      <c r="AG3288" s="46">
        <f t="shared" ref="AG3288:AG3297" si="6383">AG3289</f>
        <v>0</v>
      </c>
      <c r="AH3288" s="47">
        <f t="shared" ref="AH3288:AH3297" si="6384">AH3289</f>
        <v>0</v>
      </c>
      <c r="AI3288" s="47">
        <f t="shared" ref="AI3288:AI3297" si="6385">AI3289</f>
        <v>0</v>
      </c>
      <c r="AJ3288" s="47">
        <f t="shared" ref="AJ3288:AJ3297" si="6386">AJ3289</f>
        <v>0</v>
      </c>
      <c r="AK3288" s="47">
        <f t="shared" ref="AK3288:AK3297" si="6387">AK3289</f>
        <v>0</v>
      </c>
      <c r="AL3288" s="47">
        <f t="shared" si="6318"/>
        <v>0</v>
      </c>
      <c r="AM3288" s="47">
        <f t="shared" si="6319"/>
        <v>0</v>
      </c>
      <c r="AN3288" s="48" t="s">
        <v>36</v>
      </c>
      <c r="AO3288" s="1"/>
      <c r="AP3288" s="1"/>
      <c r="AQ3288" s="1"/>
      <c r="AR3288" s="1"/>
      <c r="AS3288" s="1"/>
    </row>
    <row r="3289" ht="31.5" hidden="1">
      <c r="B3289" s="41" t="s">
        <v>857</v>
      </c>
      <c r="C3289" s="41" t="s">
        <v>41</v>
      </c>
      <c r="D3289" s="41" t="s">
        <v>43</v>
      </c>
      <c r="E3289" s="26" t="str">
        <f t="shared" si="6320"/>
        <v>0113</v>
      </c>
      <c r="F3289" s="41" t="s">
        <v>398</v>
      </c>
      <c r="G3289" s="41" t="s">
        <v>177</v>
      </c>
      <c r="H3289" s="42" t="s">
        <v>178</v>
      </c>
      <c r="I3289" s="43">
        <f t="shared" si="6362"/>
        <v>0</v>
      </c>
      <c r="J3289" s="43">
        <f t="shared" si="6363"/>
        <v>0</v>
      </c>
      <c r="K3289" s="43">
        <f t="shared" si="6364"/>
        <v>0</v>
      </c>
      <c r="L3289" s="43">
        <f t="shared" si="6365"/>
        <v>0</v>
      </c>
      <c r="M3289" s="43">
        <f t="shared" si="6366"/>
        <v>0</v>
      </c>
      <c r="N3289" s="43">
        <f t="shared" si="6367"/>
        <v>0</v>
      </c>
      <c r="O3289" s="43">
        <f t="shared" si="6368"/>
        <v>0</v>
      </c>
      <c r="P3289" s="43">
        <f t="shared" si="6369"/>
        <v>0</v>
      </c>
      <c r="Q3289" s="43">
        <f t="shared" si="6370"/>
        <v>0</v>
      </c>
      <c r="R3289" s="43">
        <f t="shared" si="6371"/>
        <v>0</v>
      </c>
      <c r="S3289" s="43">
        <f t="shared" si="6372"/>
        <v>0</v>
      </c>
      <c r="T3289" s="43">
        <f t="shared" si="6373"/>
        <v>0</v>
      </c>
      <c r="U3289" s="43">
        <v>0</v>
      </c>
      <c r="V3289" s="43">
        <f t="shared" si="6321"/>
        <v>0</v>
      </c>
      <c r="W3289" s="43">
        <f t="shared" si="6374"/>
        <v>0</v>
      </c>
      <c r="X3289" s="43">
        <f t="shared" si="6375"/>
        <v>0</v>
      </c>
      <c r="Y3289" s="43">
        <f t="shared" si="6376"/>
        <v>0</v>
      </c>
      <c r="Z3289" s="43">
        <f t="shared" si="6377"/>
        <v>0</v>
      </c>
      <c r="AA3289" s="43">
        <f t="shared" si="6378"/>
        <v>0</v>
      </c>
      <c r="AB3289" s="43">
        <f t="shared" si="6379"/>
        <v>0</v>
      </c>
      <c r="AC3289" s="44">
        <f t="shared" si="6380"/>
        <v>0</v>
      </c>
      <c r="AD3289" s="44">
        <f t="shared" si="6381"/>
        <v>0</v>
      </c>
      <c r="AE3289" s="45" t="e">
        <f t="shared" si="6317"/>
        <v>#DIV/0!</v>
      </c>
      <c r="AF3289" s="46">
        <f t="shared" si="6382"/>
        <v>0</v>
      </c>
      <c r="AG3289" s="46">
        <f t="shared" si="6383"/>
        <v>0</v>
      </c>
      <c r="AH3289" s="47">
        <f t="shared" si="6384"/>
        <v>0</v>
      </c>
      <c r="AI3289" s="47">
        <f t="shared" si="6385"/>
        <v>0</v>
      </c>
      <c r="AJ3289" s="47">
        <f t="shared" si="6386"/>
        <v>0</v>
      </c>
      <c r="AK3289" s="47">
        <f t="shared" si="6387"/>
        <v>0</v>
      </c>
      <c r="AL3289" s="47">
        <f t="shared" si="6318"/>
        <v>0</v>
      </c>
      <c r="AM3289" s="47">
        <f t="shared" si="6319"/>
        <v>0</v>
      </c>
      <c r="AN3289" s="48" t="s">
        <v>36</v>
      </c>
      <c r="AO3289" s="1"/>
      <c r="AP3289" s="1"/>
      <c r="AQ3289" s="1"/>
      <c r="AR3289" s="1"/>
      <c r="AS3289" s="1"/>
    </row>
    <row r="3290" ht="63" hidden="1">
      <c r="B3290" s="41" t="s">
        <v>857</v>
      </c>
      <c r="C3290" s="41" t="s">
        <v>41</v>
      </c>
      <c r="D3290" s="41" t="s">
        <v>43</v>
      </c>
      <c r="E3290" s="26" t="str">
        <f t="shared" si="6320"/>
        <v>0113</v>
      </c>
      <c r="F3290" s="41" t="s">
        <v>398</v>
      </c>
      <c r="G3290" s="41" t="s">
        <v>373</v>
      </c>
      <c r="H3290" s="42" t="s">
        <v>374</v>
      </c>
      <c r="I3290" s="43"/>
      <c r="J3290" s="43"/>
      <c r="K3290" s="43"/>
      <c r="L3290" s="43"/>
      <c r="M3290" s="43"/>
      <c r="N3290" s="43"/>
      <c r="O3290" s="43">
        <v>0</v>
      </c>
      <c r="P3290" s="43">
        <v>0</v>
      </c>
      <c r="Q3290" s="43">
        <v>0</v>
      </c>
      <c r="R3290" s="43">
        <v>0</v>
      </c>
      <c r="S3290" s="43">
        <v>0</v>
      </c>
      <c r="T3290" s="43">
        <v>0</v>
      </c>
      <c r="U3290" s="43">
        <v>0</v>
      </c>
      <c r="V3290" s="43">
        <f t="shared" si="6321"/>
        <v>0</v>
      </c>
      <c r="W3290" s="43"/>
      <c r="X3290" s="43"/>
      <c r="Y3290" s="43"/>
      <c r="Z3290" s="43"/>
      <c r="AA3290" s="43"/>
      <c r="AB3290" s="43">
        <v>0</v>
      </c>
      <c r="AC3290" s="44">
        <v>0</v>
      </c>
      <c r="AD3290" s="44">
        <v>0</v>
      </c>
      <c r="AE3290" s="45" t="e">
        <f t="shared" si="6317"/>
        <v>#DIV/0!</v>
      </c>
      <c r="AF3290" s="46">
        <v>0</v>
      </c>
      <c r="AG3290" s="46">
        <v>0</v>
      </c>
      <c r="AH3290" s="47">
        <v>0</v>
      </c>
      <c r="AI3290" s="47">
        <v>0</v>
      </c>
      <c r="AJ3290" s="47">
        <v>0</v>
      </c>
      <c r="AK3290" s="47">
        <v>0</v>
      </c>
      <c r="AL3290" s="47">
        <f t="shared" si="6318"/>
        <v>0</v>
      </c>
      <c r="AM3290" s="47">
        <f t="shared" si="6319"/>
        <v>0</v>
      </c>
      <c r="AN3290" s="48" t="s">
        <v>36</v>
      </c>
      <c r="AR3290" s="1"/>
      <c r="AS3290" s="1"/>
    </row>
    <row r="3291" ht="63" hidden="1">
      <c r="B3291" s="41" t="s">
        <v>857</v>
      </c>
      <c r="C3291" s="41" t="s">
        <v>41</v>
      </c>
      <c r="D3291" s="41" t="s">
        <v>43</v>
      </c>
      <c r="E3291" s="26" t="str">
        <f t="shared" si="6320"/>
        <v>0113</v>
      </c>
      <c r="F3291" s="41" t="s">
        <v>349</v>
      </c>
      <c r="G3291" s="41"/>
      <c r="H3291" s="42" t="s">
        <v>350</v>
      </c>
      <c r="I3291" s="43">
        <f t="shared" si="6362"/>
        <v>0</v>
      </c>
      <c r="J3291" s="43">
        <f t="shared" si="6363"/>
        <v>0</v>
      </c>
      <c r="K3291" s="43">
        <f t="shared" si="6364"/>
        <v>0</v>
      </c>
      <c r="L3291" s="43">
        <f t="shared" si="6365"/>
        <v>0</v>
      </c>
      <c r="M3291" s="43">
        <f t="shared" si="6366"/>
        <v>0</v>
      </c>
      <c r="N3291" s="43">
        <f t="shared" si="6367"/>
        <v>0</v>
      </c>
      <c r="O3291" s="43">
        <f t="shared" si="6368"/>
        <v>0</v>
      </c>
      <c r="P3291" s="43">
        <f t="shared" si="6369"/>
        <v>0</v>
      </c>
      <c r="Q3291" s="43">
        <f t="shared" si="6370"/>
        <v>0</v>
      </c>
      <c r="R3291" s="43">
        <f t="shared" si="6371"/>
        <v>0</v>
      </c>
      <c r="S3291" s="43">
        <f t="shared" si="6372"/>
        <v>0</v>
      </c>
      <c r="T3291" s="43">
        <f t="shared" si="6373"/>
        <v>0</v>
      </c>
      <c r="U3291" s="43">
        <v>0</v>
      </c>
      <c r="V3291" s="43">
        <f t="shared" si="6321"/>
        <v>0</v>
      </c>
      <c r="W3291" s="43">
        <f t="shared" si="6374"/>
        <v>0</v>
      </c>
      <c r="X3291" s="43">
        <f t="shared" si="6375"/>
        <v>0</v>
      </c>
      <c r="Y3291" s="43">
        <f t="shared" si="6376"/>
        <v>0</v>
      </c>
      <c r="Z3291" s="43">
        <f t="shared" si="6377"/>
        <v>0</v>
      </c>
      <c r="AA3291" s="43">
        <f t="shared" si="6378"/>
        <v>0</v>
      </c>
      <c r="AB3291" s="43">
        <f t="shared" si="6379"/>
        <v>0</v>
      </c>
      <c r="AC3291" s="44">
        <f t="shared" si="6380"/>
        <v>0</v>
      </c>
      <c r="AD3291" s="44">
        <f t="shared" si="6381"/>
        <v>0</v>
      </c>
      <c r="AE3291" s="45" t="e">
        <f t="shared" si="6317"/>
        <v>#DIV/0!</v>
      </c>
      <c r="AF3291" s="46">
        <f t="shared" si="6382"/>
        <v>0</v>
      </c>
      <c r="AG3291" s="46">
        <f t="shared" si="6383"/>
        <v>0</v>
      </c>
      <c r="AH3291" s="47">
        <f t="shared" si="6384"/>
        <v>0</v>
      </c>
      <c r="AI3291" s="47">
        <f t="shared" si="6385"/>
        <v>0</v>
      </c>
      <c r="AJ3291" s="47">
        <f t="shared" si="6386"/>
        <v>0</v>
      </c>
      <c r="AK3291" s="47">
        <f t="shared" si="6387"/>
        <v>0</v>
      </c>
      <c r="AL3291" s="47">
        <f t="shared" si="6318"/>
        <v>0</v>
      </c>
      <c r="AM3291" s="47">
        <f t="shared" si="6319"/>
        <v>0</v>
      </c>
      <c r="AN3291" s="48" t="s">
        <v>36</v>
      </c>
      <c r="AO3291" s="1"/>
      <c r="AP3291" s="1"/>
      <c r="AQ3291" s="1"/>
      <c r="AR3291" s="1"/>
      <c r="AS3291" s="1"/>
    </row>
    <row r="3292" ht="31.5" hidden="1">
      <c r="B3292" s="41" t="s">
        <v>857</v>
      </c>
      <c r="C3292" s="41" t="s">
        <v>41</v>
      </c>
      <c r="D3292" s="41" t="s">
        <v>43</v>
      </c>
      <c r="E3292" s="26" t="str">
        <f t="shared" si="6320"/>
        <v>0113</v>
      </c>
      <c r="F3292" s="41" t="s">
        <v>349</v>
      </c>
      <c r="G3292" s="41" t="s">
        <v>177</v>
      </c>
      <c r="H3292" s="42" t="s">
        <v>178</v>
      </c>
      <c r="I3292" s="43">
        <f t="shared" si="6362"/>
        <v>0</v>
      </c>
      <c r="J3292" s="43">
        <f t="shared" si="6363"/>
        <v>0</v>
      </c>
      <c r="K3292" s="43">
        <f t="shared" si="6364"/>
        <v>0</v>
      </c>
      <c r="L3292" s="43">
        <f t="shared" si="6365"/>
        <v>0</v>
      </c>
      <c r="M3292" s="43">
        <f t="shared" si="6366"/>
        <v>0</v>
      </c>
      <c r="N3292" s="43">
        <f t="shared" si="6367"/>
        <v>0</v>
      </c>
      <c r="O3292" s="43">
        <f t="shared" si="6368"/>
        <v>0</v>
      </c>
      <c r="P3292" s="43">
        <f t="shared" si="6369"/>
        <v>0</v>
      </c>
      <c r="Q3292" s="43">
        <f t="shared" si="6370"/>
        <v>0</v>
      </c>
      <c r="R3292" s="43">
        <f t="shared" si="6371"/>
        <v>0</v>
      </c>
      <c r="S3292" s="43">
        <f t="shared" si="6372"/>
        <v>0</v>
      </c>
      <c r="T3292" s="43">
        <f t="shared" si="6373"/>
        <v>0</v>
      </c>
      <c r="U3292" s="43">
        <v>0</v>
      </c>
      <c r="V3292" s="43">
        <f t="shared" si="6321"/>
        <v>0</v>
      </c>
      <c r="W3292" s="43">
        <f t="shared" si="6374"/>
        <v>0</v>
      </c>
      <c r="X3292" s="43">
        <f t="shared" si="6375"/>
        <v>0</v>
      </c>
      <c r="Y3292" s="43">
        <f t="shared" si="6376"/>
        <v>0</v>
      </c>
      <c r="Z3292" s="43">
        <f t="shared" si="6377"/>
        <v>0</v>
      </c>
      <c r="AA3292" s="43">
        <f t="shared" si="6378"/>
        <v>0</v>
      </c>
      <c r="AB3292" s="43">
        <f t="shared" si="6379"/>
        <v>0</v>
      </c>
      <c r="AC3292" s="44">
        <f t="shared" si="6380"/>
        <v>0</v>
      </c>
      <c r="AD3292" s="44">
        <f t="shared" si="6381"/>
        <v>0</v>
      </c>
      <c r="AE3292" s="45" t="e">
        <f t="shared" si="6317"/>
        <v>#DIV/0!</v>
      </c>
      <c r="AF3292" s="46">
        <f t="shared" si="6382"/>
        <v>0</v>
      </c>
      <c r="AG3292" s="46">
        <f t="shared" si="6383"/>
        <v>0</v>
      </c>
      <c r="AH3292" s="47">
        <f t="shared" si="6384"/>
        <v>0</v>
      </c>
      <c r="AI3292" s="47">
        <f t="shared" si="6385"/>
        <v>0</v>
      </c>
      <c r="AJ3292" s="47">
        <f t="shared" si="6386"/>
        <v>0</v>
      </c>
      <c r="AK3292" s="47">
        <f t="shared" si="6387"/>
        <v>0</v>
      </c>
      <c r="AL3292" s="47">
        <f t="shared" si="6318"/>
        <v>0</v>
      </c>
      <c r="AM3292" s="47">
        <f t="shared" si="6319"/>
        <v>0</v>
      </c>
      <c r="AN3292" s="48" t="s">
        <v>36</v>
      </c>
      <c r="AO3292" s="1"/>
      <c r="AP3292" s="1"/>
      <c r="AQ3292" s="1"/>
      <c r="AR3292" s="1"/>
      <c r="AS3292" s="1"/>
    </row>
    <row r="3293" ht="63" hidden="1">
      <c r="B3293" s="41" t="s">
        <v>857</v>
      </c>
      <c r="C3293" s="41" t="s">
        <v>41</v>
      </c>
      <c r="D3293" s="41" t="s">
        <v>43</v>
      </c>
      <c r="E3293" s="26" t="str">
        <f t="shared" si="6320"/>
        <v>0113</v>
      </c>
      <c r="F3293" s="41" t="s">
        <v>349</v>
      </c>
      <c r="G3293" s="41" t="s">
        <v>373</v>
      </c>
      <c r="H3293" s="42" t="s">
        <v>374</v>
      </c>
      <c r="I3293" s="43"/>
      <c r="J3293" s="43"/>
      <c r="K3293" s="43"/>
      <c r="L3293" s="43"/>
      <c r="M3293" s="43"/>
      <c r="N3293" s="43"/>
      <c r="O3293" s="43">
        <v>0</v>
      </c>
      <c r="P3293" s="43">
        <v>0</v>
      </c>
      <c r="Q3293" s="43">
        <v>0</v>
      </c>
      <c r="R3293" s="43">
        <v>0</v>
      </c>
      <c r="S3293" s="43">
        <v>0</v>
      </c>
      <c r="T3293" s="43">
        <v>0</v>
      </c>
      <c r="U3293" s="43">
        <v>0</v>
      </c>
      <c r="V3293" s="43">
        <f t="shared" si="6321"/>
        <v>0</v>
      </c>
      <c r="W3293" s="43"/>
      <c r="X3293" s="43"/>
      <c r="Y3293" s="43"/>
      <c r="Z3293" s="43"/>
      <c r="AA3293" s="43"/>
      <c r="AB3293" s="43">
        <v>0</v>
      </c>
      <c r="AC3293" s="44">
        <v>0</v>
      </c>
      <c r="AD3293" s="44">
        <v>0</v>
      </c>
      <c r="AE3293" s="45" t="e">
        <f t="shared" si="6317"/>
        <v>#DIV/0!</v>
      </c>
      <c r="AF3293" s="62">
        <v>0</v>
      </c>
      <c r="AG3293" s="62">
        <v>0</v>
      </c>
      <c r="AH3293" s="63">
        <v>0</v>
      </c>
      <c r="AI3293" s="63">
        <v>0</v>
      </c>
      <c r="AJ3293" s="63">
        <v>0</v>
      </c>
      <c r="AK3293" s="63">
        <v>0</v>
      </c>
      <c r="AL3293" s="47">
        <f t="shared" si="6318"/>
        <v>0</v>
      </c>
      <c r="AM3293" s="47">
        <f t="shared" si="6319"/>
        <v>0</v>
      </c>
      <c r="AN3293" s="48" t="s">
        <v>36</v>
      </c>
      <c r="AO3293" s="1"/>
      <c r="AP3293" s="1"/>
      <c r="AQ3293" s="1"/>
      <c r="AR3293" s="1"/>
      <c r="AS3293" s="1"/>
    </row>
    <row r="3294" ht="63">
      <c r="B3294" s="41" t="s">
        <v>857</v>
      </c>
      <c r="C3294" s="41" t="s">
        <v>41</v>
      </c>
      <c r="D3294" s="41" t="s">
        <v>43</v>
      </c>
      <c r="E3294" s="26" t="str">
        <f t="shared" si="6320"/>
        <v>0113</v>
      </c>
      <c r="F3294" s="41" t="s">
        <v>101</v>
      </c>
      <c r="G3294" s="41"/>
      <c r="H3294" s="42" t="s">
        <v>102</v>
      </c>
      <c r="I3294" s="43"/>
      <c r="J3294" s="43"/>
      <c r="K3294" s="43"/>
      <c r="L3294" s="43"/>
      <c r="M3294" s="43"/>
      <c r="N3294" s="43"/>
      <c r="O3294" s="43">
        <f t="shared" si="6368"/>
        <v>0</v>
      </c>
      <c r="P3294" s="43">
        <f t="shared" si="6369"/>
        <v>0</v>
      </c>
      <c r="Q3294" s="43"/>
      <c r="R3294" s="43"/>
      <c r="S3294" s="43"/>
      <c r="T3294" s="43"/>
      <c r="U3294" s="43"/>
      <c r="V3294" s="43">
        <f t="shared" si="6321"/>
        <v>0</v>
      </c>
      <c r="W3294" s="43"/>
      <c r="X3294" s="43"/>
      <c r="Y3294" s="43"/>
      <c r="Z3294" s="43"/>
      <c r="AA3294" s="43"/>
      <c r="AB3294" s="43">
        <f t="shared" si="6379"/>
        <v>50</v>
      </c>
      <c r="AC3294" s="44">
        <f t="shared" si="6380"/>
        <v>130</v>
      </c>
      <c r="AD3294" s="44">
        <f t="shared" si="6381"/>
        <v>130</v>
      </c>
      <c r="AE3294" s="45">
        <f t="shared" si="6317"/>
        <v>100</v>
      </c>
      <c r="AF3294" s="43">
        <f t="shared" si="6382"/>
        <v>50</v>
      </c>
      <c r="AG3294" s="43">
        <f t="shared" si="6383"/>
        <v>0</v>
      </c>
      <c r="AH3294" s="43">
        <f t="shared" si="6384"/>
        <v>0</v>
      </c>
      <c r="AI3294" s="43">
        <f t="shared" si="6385"/>
        <v>0</v>
      </c>
      <c r="AJ3294" s="43">
        <f t="shared" si="6386"/>
        <v>0</v>
      </c>
      <c r="AK3294" s="43">
        <f t="shared" si="6387"/>
        <v>0</v>
      </c>
      <c r="AL3294" s="43">
        <f t="shared" si="6318"/>
        <v>50</v>
      </c>
      <c r="AM3294" s="43">
        <f t="shared" si="6319"/>
        <v>-50</v>
      </c>
      <c r="AN3294" s="19"/>
      <c r="AO3294" s="1"/>
      <c r="AP3294" s="1"/>
      <c r="AQ3294" s="1"/>
      <c r="AR3294" s="1"/>
      <c r="AS3294" s="1"/>
    </row>
    <row r="3295" ht="63">
      <c r="B3295" s="41" t="s">
        <v>857</v>
      </c>
      <c r="C3295" s="41" t="s">
        <v>41</v>
      </c>
      <c r="D3295" s="41" t="s">
        <v>43</v>
      </c>
      <c r="E3295" s="26" t="str">
        <f t="shared" si="6320"/>
        <v>0113</v>
      </c>
      <c r="F3295" s="41" t="s">
        <v>103</v>
      </c>
      <c r="G3295" s="41"/>
      <c r="H3295" s="42" t="s">
        <v>104</v>
      </c>
      <c r="I3295" s="43"/>
      <c r="J3295" s="43"/>
      <c r="K3295" s="43"/>
      <c r="L3295" s="43"/>
      <c r="M3295" s="43"/>
      <c r="N3295" s="43"/>
      <c r="O3295" s="43">
        <f t="shared" si="6368"/>
        <v>0</v>
      </c>
      <c r="P3295" s="43">
        <f t="shared" si="6369"/>
        <v>0</v>
      </c>
      <c r="Q3295" s="43"/>
      <c r="R3295" s="43"/>
      <c r="S3295" s="43"/>
      <c r="T3295" s="43"/>
      <c r="U3295" s="43"/>
      <c r="V3295" s="43">
        <f t="shared" si="6321"/>
        <v>0</v>
      </c>
      <c r="W3295" s="43"/>
      <c r="X3295" s="43"/>
      <c r="Y3295" s="43"/>
      <c r="Z3295" s="43"/>
      <c r="AA3295" s="43"/>
      <c r="AB3295" s="43">
        <f t="shared" si="6379"/>
        <v>50</v>
      </c>
      <c r="AC3295" s="44">
        <f t="shared" si="6380"/>
        <v>130</v>
      </c>
      <c r="AD3295" s="44">
        <f t="shared" si="6381"/>
        <v>130</v>
      </c>
      <c r="AE3295" s="45">
        <f t="shared" si="6317"/>
        <v>100</v>
      </c>
      <c r="AF3295" s="43">
        <f t="shared" si="6382"/>
        <v>50</v>
      </c>
      <c r="AG3295" s="43">
        <f t="shared" si="6383"/>
        <v>0</v>
      </c>
      <c r="AH3295" s="43">
        <f t="shared" si="6384"/>
        <v>0</v>
      </c>
      <c r="AI3295" s="43">
        <f t="shared" si="6385"/>
        <v>0</v>
      </c>
      <c r="AJ3295" s="43">
        <f t="shared" si="6386"/>
        <v>0</v>
      </c>
      <c r="AK3295" s="43">
        <f t="shared" si="6387"/>
        <v>0</v>
      </c>
      <c r="AL3295" s="43">
        <f t="shared" si="6318"/>
        <v>50</v>
      </c>
      <c r="AM3295" s="43">
        <f t="shared" si="6319"/>
        <v>-50</v>
      </c>
      <c r="AN3295" s="19"/>
      <c r="AR3295" s="1"/>
      <c r="AS3295" s="1"/>
    </row>
    <row r="3296" ht="63">
      <c r="B3296" s="41" t="s">
        <v>857</v>
      </c>
      <c r="C3296" s="41" t="s">
        <v>41</v>
      </c>
      <c r="D3296" s="41" t="s">
        <v>43</v>
      </c>
      <c r="E3296" s="26" t="str">
        <f t="shared" si="6320"/>
        <v>0113</v>
      </c>
      <c r="F3296" s="41" t="s">
        <v>105</v>
      </c>
      <c r="G3296" s="41"/>
      <c r="H3296" s="42" t="s">
        <v>106</v>
      </c>
      <c r="I3296" s="43"/>
      <c r="J3296" s="43"/>
      <c r="K3296" s="43"/>
      <c r="L3296" s="43"/>
      <c r="M3296" s="43"/>
      <c r="N3296" s="43"/>
      <c r="O3296" s="43">
        <f t="shared" si="6368"/>
        <v>0</v>
      </c>
      <c r="P3296" s="43">
        <f t="shared" si="6369"/>
        <v>0</v>
      </c>
      <c r="Q3296" s="43"/>
      <c r="R3296" s="43"/>
      <c r="S3296" s="43"/>
      <c r="T3296" s="43"/>
      <c r="U3296" s="43"/>
      <c r="V3296" s="43">
        <f t="shared" si="6321"/>
        <v>0</v>
      </c>
      <c r="W3296" s="43"/>
      <c r="X3296" s="43"/>
      <c r="Y3296" s="43"/>
      <c r="Z3296" s="43"/>
      <c r="AA3296" s="43"/>
      <c r="AB3296" s="43">
        <f t="shared" si="6379"/>
        <v>50</v>
      </c>
      <c r="AC3296" s="44">
        <f t="shared" si="6380"/>
        <v>130</v>
      </c>
      <c r="AD3296" s="44">
        <f t="shared" si="6381"/>
        <v>130</v>
      </c>
      <c r="AE3296" s="45">
        <f t="shared" si="6317"/>
        <v>100</v>
      </c>
      <c r="AF3296" s="43">
        <f t="shared" si="6382"/>
        <v>50</v>
      </c>
      <c r="AG3296" s="43">
        <f t="shared" si="6383"/>
        <v>0</v>
      </c>
      <c r="AH3296" s="43">
        <f t="shared" si="6384"/>
        <v>0</v>
      </c>
      <c r="AI3296" s="43">
        <f t="shared" si="6385"/>
        <v>0</v>
      </c>
      <c r="AJ3296" s="43">
        <f t="shared" si="6386"/>
        <v>0</v>
      </c>
      <c r="AK3296" s="43">
        <f t="shared" si="6387"/>
        <v>0</v>
      </c>
      <c r="AL3296" s="43">
        <f t="shared" si="6318"/>
        <v>50</v>
      </c>
      <c r="AM3296" s="43">
        <f t="shared" si="6319"/>
        <v>-50</v>
      </c>
      <c r="AN3296" s="19"/>
      <c r="AO3296" s="1"/>
      <c r="AP3296" s="1"/>
      <c r="AQ3296" s="1"/>
      <c r="AR3296" s="1"/>
      <c r="AS3296" s="1"/>
    </row>
    <row r="3297" ht="63">
      <c r="B3297" s="41" t="s">
        <v>857</v>
      </c>
      <c r="C3297" s="41" t="s">
        <v>41</v>
      </c>
      <c r="D3297" s="41" t="s">
        <v>43</v>
      </c>
      <c r="E3297" s="26" t="str">
        <f t="shared" si="6320"/>
        <v>0113</v>
      </c>
      <c r="F3297" s="41" t="s">
        <v>105</v>
      </c>
      <c r="G3297" s="41" t="s">
        <v>59</v>
      </c>
      <c r="H3297" s="42" t="s">
        <v>60</v>
      </c>
      <c r="I3297" s="43"/>
      <c r="J3297" s="43"/>
      <c r="K3297" s="43"/>
      <c r="L3297" s="43"/>
      <c r="M3297" s="43"/>
      <c r="N3297" s="43"/>
      <c r="O3297" s="43">
        <f t="shared" si="6368"/>
        <v>0</v>
      </c>
      <c r="P3297" s="43">
        <f t="shared" si="6369"/>
        <v>0</v>
      </c>
      <c r="Q3297" s="43"/>
      <c r="R3297" s="43"/>
      <c r="S3297" s="43"/>
      <c r="T3297" s="43"/>
      <c r="U3297" s="43"/>
      <c r="V3297" s="43">
        <f t="shared" si="6321"/>
        <v>0</v>
      </c>
      <c r="W3297" s="43"/>
      <c r="X3297" s="43"/>
      <c r="Y3297" s="43"/>
      <c r="Z3297" s="43"/>
      <c r="AA3297" s="43"/>
      <c r="AB3297" s="43">
        <f t="shared" si="6379"/>
        <v>50</v>
      </c>
      <c r="AC3297" s="44">
        <f t="shared" si="6380"/>
        <v>130</v>
      </c>
      <c r="AD3297" s="44">
        <f t="shared" si="6381"/>
        <v>130</v>
      </c>
      <c r="AE3297" s="45">
        <f t="shared" si="6317"/>
        <v>100</v>
      </c>
      <c r="AF3297" s="43">
        <f t="shared" si="6382"/>
        <v>50</v>
      </c>
      <c r="AG3297" s="43">
        <f t="shared" si="6383"/>
        <v>0</v>
      </c>
      <c r="AH3297" s="43">
        <f t="shared" si="6384"/>
        <v>0</v>
      </c>
      <c r="AI3297" s="43">
        <f t="shared" si="6385"/>
        <v>0</v>
      </c>
      <c r="AJ3297" s="43">
        <f t="shared" si="6386"/>
        <v>0</v>
      </c>
      <c r="AK3297" s="43">
        <f t="shared" si="6387"/>
        <v>0</v>
      </c>
      <c r="AL3297" s="43">
        <f t="shared" si="6318"/>
        <v>50</v>
      </c>
      <c r="AM3297" s="43">
        <f t="shared" si="6319"/>
        <v>-50</v>
      </c>
      <c r="AN3297" s="19"/>
      <c r="AO3297" s="1"/>
      <c r="AP3297" s="1"/>
      <c r="AQ3297" s="1"/>
      <c r="AR3297" s="1"/>
      <c r="AS3297" s="1"/>
    </row>
    <row r="3298" ht="63">
      <c r="B3298" s="41" t="s">
        <v>857</v>
      </c>
      <c r="C3298" s="41" t="s">
        <v>41</v>
      </c>
      <c r="D3298" s="41" t="s">
        <v>43</v>
      </c>
      <c r="E3298" s="26" t="str">
        <f t="shared" si="6320"/>
        <v>0113</v>
      </c>
      <c r="F3298" s="41" t="s">
        <v>105</v>
      </c>
      <c r="G3298" s="41" t="s">
        <v>61</v>
      </c>
      <c r="H3298" s="42" t="s">
        <v>62</v>
      </c>
      <c r="I3298" s="43"/>
      <c r="J3298" s="43"/>
      <c r="K3298" s="43"/>
      <c r="L3298" s="43"/>
      <c r="M3298" s="43"/>
      <c r="N3298" s="43"/>
      <c r="O3298" s="43">
        <v>0</v>
      </c>
      <c r="P3298" s="43">
        <v>0</v>
      </c>
      <c r="Q3298" s="43"/>
      <c r="R3298" s="43"/>
      <c r="S3298" s="43"/>
      <c r="T3298" s="43"/>
      <c r="U3298" s="43"/>
      <c r="V3298" s="43">
        <f t="shared" si="6321"/>
        <v>0</v>
      </c>
      <c r="W3298" s="43"/>
      <c r="X3298" s="43"/>
      <c r="Y3298" s="43"/>
      <c r="Z3298" s="43"/>
      <c r="AA3298" s="43"/>
      <c r="AB3298" s="43">
        <v>50</v>
      </c>
      <c r="AC3298" s="44">
        <v>130</v>
      </c>
      <c r="AD3298" s="44">
        <v>130</v>
      </c>
      <c r="AE3298" s="45">
        <f t="shared" si="6317"/>
        <v>100</v>
      </c>
      <c r="AF3298" s="43">
        <v>50</v>
      </c>
      <c r="AG3298" s="43">
        <v>0</v>
      </c>
      <c r="AH3298" s="43">
        <v>0</v>
      </c>
      <c r="AI3298" s="43">
        <v>0</v>
      </c>
      <c r="AJ3298" s="43">
        <v>0</v>
      </c>
      <c r="AK3298" s="43">
        <v>0</v>
      </c>
      <c r="AL3298" s="43">
        <f t="shared" si="6318"/>
        <v>50</v>
      </c>
      <c r="AM3298" s="43">
        <f t="shared" si="6319"/>
        <v>-50</v>
      </c>
      <c r="AN3298" s="19"/>
      <c r="AO3298" s="1"/>
      <c r="AP3298" s="1"/>
      <c r="AQ3298" s="1"/>
      <c r="AR3298" s="1"/>
      <c r="AS3298" s="1"/>
    </row>
    <row r="3299" s="24" customFormat="1" ht="31.5">
      <c r="B3299" s="25" t="s">
        <v>857</v>
      </c>
      <c r="C3299" s="25" t="s">
        <v>117</v>
      </c>
      <c r="D3299" s="25"/>
      <c r="E3299" s="32" t="str">
        <f t="shared" si="6320"/>
        <v>03</v>
      </c>
      <c r="F3299" s="25"/>
      <c r="G3299" s="25"/>
      <c r="H3299" s="27" t="s">
        <v>199</v>
      </c>
      <c r="I3299" s="28">
        <f>I3314+I3300</f>
        <v>2847.5</v>
      </c>
      <c r="J3299" s="28">
        <f>J3314+J3300</f>
        <v>2934.4000000000001</v>
      </c>
      <c r="K3299" s="28">
        <f>K3314+K3300</f>
        <v>2252.6000000000004</v>
      </c>
      <c r="L3299" s="28">
        <f>L3314+L3300</f>
        <v>0</v>
      </c>
      <c r="M3299" s="28">
        <f>M3314+M3300</f>
        <v>0</v>
      </c>
      <c r="N3299" s="28">
        <f>N3314+N3300</f>
        <v>0</v>
      </c>
      <c r="O3299" s="28">
        <f>O3314+O3300</f>
        <v>0</v>
      </c>
      <c r="P3299" s="28">
        <f>P3314+P3300</f>
        <v>-33.723999999999997</v>
      </c>
      <c r="Q3299" s="28">
        <f>Q3314+Q3300</f>
        <v>0</v>
      </c>
      <c r="R3299" s="28">
        <f>R3314+R3300</f>
        <v>0</v>
      </c>
      <c r="S3299" s="28">
        <f>S3314+S3300</f>
        <v>0</v>
      </c>
      <c r="T3299" s="28">
        <f>T3314+T3300</f>
        <v>0</v>
      </c>
      <c r="U3299" s="28">
        <v>0</v>
      </c>
      <c r="V3299" s="28">
        <f t="shared" si="6321"/>
        <v>2813.7759999999998</v>
      </c>
      <c r="W3299" s="28">
        <f>W3314+W3300</f>
        <v>0</v>
      </c>
      <c r="X3299" s="28">
        <f>X3314+X3300</f>
        <v>0</v>
      </c>
      <c r="Y3299" s="28">
        <f>Y3314+Y3300</f>
        <v>0</v>
      </c>
      <c r="Z3299" s="28">
        <f>Z3314+Z3300</f>
        <v>0</v>
      </c>
      <c r="AA3299" s="28">
        <f>AA3314+AA3300</f>
        <v>0</v>
      </c>
      <c r="AB3299" s="28">
        <f>AB3314+AB3300</f>
        <v>1507.0434299999997</v>
      </c>
      <c r="AC3299" s="29">
        <f>AC3314+AC3300</f>
        <v>2253.2800000000002</v>
      </c>
      <c r="AD3299" s="29">
        <f>AD3314+AD3300</f>
        <v>2253.1435000000001</v>
      </c>
      <c r="AE3299" s="30">
        <f t="shared" si="6317"/>
        <v>99.993942164311576</v>
      </c>
      <c r="AF3299" s="28">
        <f>AF3314+AF3300</f>
        <v>2253.2800000000002</v>
      </c>
      <c r="AG3299" s="28">
        <f>AG3314+AG3300</f>
        <v>0</v>
      </c>
      <c r="AH3299" s="28">
        <f>AH3314+AH3300</f>
        <v>0</v>
      </c>
      <c r="AI3299" s="28">
        <f>AI3314+AI3300</f>
        <v>0</v>
      </c>
      <c r="AJ3299" s="28">
        <f>AJ3314+AJ3300</f>
        <v>0</v>
      </c>
      <c r="AK3299" s="28">
        <f>AK3314+AK3300</f>
        <v>0</v>
      </c>
      <c r="AL3299" s="28">
        <f t="shared" si="6318"/>
        <v>2253.2800000000002</v>
      </c>
      <c r="AM3299" s="28">
        <f t="shared" si="6319"/>
        <v>560.49599999999964</v>
      </c>
      <c r="AN3299" s="31"/>
      <c r="AO3299" s="24"/>
      <c r="AP3299" s="24"/>
      <c r="AQ3299" s="24"/>
      <c r="AR3299" s="24"/>
      <c r="AS3299" s="24"/>
    </row>
    <row r="3300" s="33" customFormat="1" ht="47.25">
      <c r="B3300" s="34" t="s">
        <v>857</v>
      </c>
      <c r="C3300" s="34" t="s">
        <v>117</v>
      </c>
      <c r="D3300" s="34" t="s">
        <v>446</v>
      </c>
      <c r="E3300" s="35" t="str">
        <f t="shared" si="6320"/>
        <v>0310</v>
      </c>
      <c r="F3300" s="34"/>
      <c r="G3300" s="34"/>
      <c r="H3300" s="36" t="s">
        <v>700</v>
      </c>
      <c r="I3300" s="37">
        <f>I3301</f>
        <v>1604</v>
      </c>
      <c r="J3300" s="37">
        <f>J3301</f>
        <v>1653.8</v>
      </c>
      <c r="K3300" s="37">
        <f>K3301</f>
        <v>972</v>
      </c>
      <c r="L3300" s="37">
        <f>L3301</f>
        <v>0</v>
      </c>
      <c r="M3300" s="37">
        <f>M3301</f>
        <v>0</v>
      </c>
      <c r="N3300" s="37">
        <f>N3301</f>
        <v>0</v>
      </c>
      <c r="O3300" s="37">
        <f>O3301</f>
        <v>0</v>
      </c>
      <c r="P3300" s="37">
        <f>P3301</f>
        <v>-33.723999999999997</v>
      </c>
      <c r="Q3300" s="37">
        <f>Q3301</f>
        <v>0</v>
      </c>
      <c r="R3300" s="37">
        <f>R3301</f>
        <v>0</v>
      </c>
      <c r="S3300" s="37">
        <f>S3301</f>
        <v>0</v>
      </c>
      <c r="T3300" s="37">
        <f>T3301</f>
        <v>0</v>
      </c>
      <c r="U3300" s="37">
        <v>0</v>
      </c>
      <c r="V3300" s="37">
        <f t="shared" si="6321"/>
        <v>1570.2760000000001</v>
      </c>
      <c r="W3300" s="37">
        <f>W3301</f>
        <v>0</v>
      </c>
      <c r="X3300" s="37">
        <f>X3301</f>
        <v>0</v>
      </c>
      <c r="Y3300" s="37">
        <f>Y3301</f>
        <v>0</v>
      </c>
      <c r="Z3300" s="37">
        <f>Z3301</f>
        <v>0</v>
      </c>
      <c r="AA3300" s="37">
        <f>AA3301</f>
        <v>0</v>
      </c>
      <c r="AB3300" s="37">
        <f>AB3301</f>
        <v>715.08082999999988</v>
      </c>
      <c r="AC3300" s="38">
        <f>AC3301</f>
        <v>906.58000000000004</v>
      </c>
      <c r="AD3300" s="38">
        <f>AD3301</f>
        <v>906.44350000000009</v>
      </c>
      <c r="AE3300" s="39">
        <f t="shared" si="6317"/>
        <v>99.984943413708677</v>
      </c>
      <c r="AF3300" s="37">
        <f>AF3301</f>
        <v>906.58000000000004</v>
      </c>
      <c r="AG3300" s="37">
        <f>AG3301</f>
        <v>0</v>
      </c>
      <c r="AH3300" s="37">
        <f>AH3301</f>
        <v>0</v>
      </c>
      <c r="AI3300" s="37">
        <f>AI3301</f>
        <v>0</v>
      </c>
      <c r="AJ3300" s="37">
        <f>AJ3301</f>
        <v>0</v>
      </c>
      <c r="AK3300" s="37">
        <f>AK3301</f>
        <v>0</v>
      </c>
      <c r="AL3300" s="37">
        <f t="shared" si="6318"/>
        <v>906.58000000000004</v>
      </c>
      <c r="AM3300" s="37">
        <f t="shared" si="6319"/>
        <v>663.69600000000003</v>
      </c>
      <c r="AN3300" s="40"/>
      <c r="AO3300" s="33"/>
      <c r="AP3300" s="33"/>
      <c r="AQ3300" s="33"/>
      <c r="AR3300" s="33"/>
      <c r="AS3300" s="33"/>
    </row>
    <row r="3301">
      <c r="B3301" s="41" t="s">
        <v>857</v>
      </c>
      <c r="C3301" s="41" t="s">
        <v>117</v>
      </c>
      <c r="D3301" s="41" t="s">
        <v>446</v>
      </c>
      <c r="E3301" s="26" t="str">
        <f t="shared" si="6320"/>
        <v>0310</v>
      </c>
      <c r="F3301" s="41" t="s">
        <v>351</v>
      </c>
      <c r="G3301" s="41"/>
      <c r="H3301" s="42" t="s">
        <v>352</v>
      </c>
      <c r="I3301" s="43">
        <f>I3307+I3302</f>
        <v>1604</v>
      </c>
      <c r="J3301" s="43">
        <f>J3307+J3302</f>
        <v>1653.8</v>
      </c>
      <c r="K3301" s="43">
        <f>K3307+K3302</f>
        <v>972</v>
      </c>
      <c r="L3301" s="43">
        <f>L3307+L3302</f>
        <v>0</v>
      </c>
      <c r="M3301" s="43">
        <f>M3307+M3302</f>
        <v>0</v>
      </c>
      <c r="N3301" s="43">
        <f>N3307+N3302</f>
        <v>0</v>
      </c>
      <c r="O3301" s="43">
        <f>O3307+O3302</f>
        <v>0</v>
      </c>
      <c r="P3301" s="43">
        <f>P3307+P3302</f>
        <v>-33.723999999999997</v>
      </c>
      <c r="Q3301" s="43">
        <f>Q3307+Q3302</f>
        <v>0</v>
      </c>
      <c r="R3301" s="43">
        <f>R3307+R3302</f>
        <v>0</v>
      </c>
      <c r="S3301" s="43">
        <f>S3307+S3302</f>
        <v>0</v>
      </c>
      <c r="T3301" s="43">
        <f>T3307+T3302</f>
        <v>0</v>
      </c>
      <c r="U3301" s="43">
        <v>0</v>
      </c>
      <c r="V3301" s="43">
        <f t="shared" si="6321"/>
        <v>1570.2760000000001</v>
      </c>
      <c r="W3301" s="43">
        <f>W3307+W3302</f>
        <v>0</v>
      </c>
      <c r="X3301" s="43">
        <f>X3307+X3302</f>
        <v>0</v>
      </c>
      <c r="Y3301" s="43">
        <f>Y3307+Y3302</f>
        <v>0</v>
      </c>
      <c r="Z3301" s="43">
        <f>Z3307+Z3302</f>
        <v>0</v>
      </c>
      <c r="AA3301" s="43">
        <f>AA3307+AA3302</f>
        <v>0</v>
      </c>
      <c r="AB3301" s="43">
        <f>AB3307+AB3302</f>
        <v>715.08082999999988</v>
      </c>
      <c r="AC3301" s="44">
        <f>AC3307+AC3302</f>
        <v>906.58000000000004</v>
      </c>
      <c r="AD3301" s="44">
        <f>AD3307+AD3302</f>
        <v>906.44350000000009</v>
      </c>
      <c r="AE3301" s="45">
        <f t="shared" si="6317"/>
        <v>99.984943413708677</v>
      </c>
      <c r="AF3301" s="43">
        <f>AF3307+AF3302</f>
        <v>906.58000000000004</v>
      </c>
      <c r="AG3301" s="43">
        <f>AG3307+AG3302</f>
        <v>0</v>
      </c>
      <c r="AH3301" s="43">
        <f>AH3307+AH3302</f>
        <v>0</v>
      </c>
      <c r="AI3301" s="43">
        <f>AI3307+AI3302</f>
        <v>0</v>
      </c>
      <c r="AJ3301" s="43">
        <f>AJ3307+AJ3302</f>
        <v>0</v>
      </c>
      <c r="AK3301" s="43">
        <f>AK3307+AK3302</f>
        <v>0</v>
      </c>
      <c r="AL3301" s="43">
        <f t="shared" si="6318"/>
        <v>906.58000000000004</v>
      </c>
      <c r="AM3301" s="43">
        <f t="shared" si="6319"/>
        <v>663.69600000000003</v>
      </c>
      <c r="AN3301" s="2"/>
      <c r="AO3301" s="1"/>
      <c r="AP3301" s="1"/>
      <c r="AQ3301" s="1"/>
      <c r="AR3301" s="1"/>
      <c r="AS3301" s="1"/>
    </row>
    <row r="3302" ht="63">
      <c r="B3302" s="41" t="s">
        <v>857</v>
      </c>
      <c r="C3302" s="41" t="s">
        <v>117</v>
      </c>
      <c r="D3302" s="41" t="s">
        <v>446</v>
      </c>
      <c r="E3302" s="26" t="str">
        <f t="shared" si="6320"/>
        <v>0310</v>
      </c>
      <c r="F3302" s="41" t="s">
        <v>701</v>
      </c>
      <c r="G3302" s="41"/>
      <c r="H3302" s="42" t="s">
        <v>702</v>
      </c>
      <c r="I3302" s="43">
        <f t="shared" ref="I3302:I3308" si="6388">I3303</f>
        <v>32.200000000000003</v>
      </c>
      <c r="J3302" s="43">
        <f t="shared" ref="J3302:J3308" si="6389">J3303</f>
        <v>32.200000000000003</v>
      </c>
      <c r="K3302" s="43">
        <f t="shared" ref="K3302:K3308" si="6390">K3303</f>
        <v>32.200000000000003</v>
      </c>
      <c r="L3302" s="43">
        <f t="shared" ref="L3302:L3308" si="6391">L3303</f>
        <v>0</v>
      </c>
      <c r="M3302" s="43">
        <f t="shared" ref="M3302:M3308" si="6392">M3303</f>
        <v>0</v>
      </c>
      <c r="N3302" s="43">
        <f t="shared" ref="N3302:N3308" si="6393">N3303</f>
        <v>0</v>
      </c>
      <c r="O3302" s="43">
        <f t="shared" ref="O3302:O3308" si="6394">O3303</f>
        <v>0</v>
      </c>
      <c r="P3302" s="43">
        <f t="shared" ref="P3302:P3308" si="6395">P3303</f>
        <v>0</v>
      </c>
      <c r="Q3302" s="43">
        <f t="shared" ref="Q3302:Q3308" si="6396">Q3303</f>
        <v>0</v>
      </c>
      <c r="R3302" s="43">
        <f t="shared" ref="R3302:R3308" si="6397">R3303</f>
        <v>0</v>
      </c>
      <c r="S3302" s="43">
        <f t="shared" ref="S3302:S3308" si="6398">S3303</f>
        <v>0</v>
      </c>
      <c r="T3302" s="43">
        <f t="shared" ref="T3302:T3308" si="6399">T3303</f>
        <v>0</v>
      </c>
      <c r="U3302" s="43">
        <v>0</v>
      </c>
      <c r="V3302" s="43">
        <f t="shared" si="6321"/>
        <v>32.200000000000003</v>
      </c>
      <c r="W3302" s="43">
        <f t="shared" ref="W3302:W3308" si="6400">W3303</f>
        <v>0</v>
      </c>
      <c r="X3302" s="43">
        <f t="shared" ref="X3302:X3308" si="6401">X3303</f>
        <v>0</v>
      </c>
      <c r="Y3302" s="43">
        <f t="shared" ref="Y3302:Y3308" si="6402">Y3303</f>
        <v>0</v>
      </c>
      <c r="Z3302" s="43">
        <f t="shared" ref="Z3302:Z3308" si="6403">Z3303</f>
        <v>0</v>
      </c>
      <c r="AA3302" s="43">
        <f t="shared" ref="AA3302:AA3308" si="6404">AA3303</f>
        <v>0</v>
      </c>
      <c r="AB3302" s="43">
        <f t="shared" ref="AB3302:AB3308" si="6405">AB3303</f>
        <v>16.030000000000001</v>
      </c>
      <c r="AC3302" s="44">
        <f t="shared" ref="AC3302:AC3308" si="6406">AC3303</f>
        <v>32.195999999999998</v>
      </c>
      <c r="AD3302" s="44">
        <f t="shared" ref="AD3302:AD3308" si="6407">AD3303</f>
        <v>32.060000000000002</v>
      </c>
      <c r="AE3302" s="45">
        <f t="shared" si="6317"/>
        <v>99.577587277922746</v>
      </c>
      <c r="AF3302" s="43">
        <f t="shared" ref="AF3302:AF3308" si="6408">AF3303</f>
        <v>32.195999999999998</v>
      </c>
      <c r="AG3302" s="43">
        <f t="shared" ref="AG3302:AG3308" si="6409">AG3303</f>
        <v>0</v>
      </c>
      <c r="AH3302" s="43">
        <f t="shared" ref="AH3302:AH3308" si="6410">AH3303</f>
        <v>0</v>
      </c>
      <c r="AI3302" s="43">
        <f t="shared" ref="AI3302:AI3308" si="6411">AI3303</f>
        <v>0</v>
      </c>
      <c r="AJ3302" s="43">
        <f t="shared" ref="AJ3302:AJ3308" si="6412">AJ3303</f>
        <v>0</v>
      </c>
      <c r="AK3302" s="43">
        <f t="shared" ref="AK3302:AK3308" si="6413">AK3303</f>
        <v>0</v>
      </c>
      <c r="AL3302" s="43">
        <f t="shared" si="6318"/>
        <v>32.195999999999998</v>
      </c>
      <c r="AM3302" s="43">
        <f t="shared" si="6319"/>
        <v>0.0040000000000048885</v>
      </c>
      <c r="AN3302" s="2"/>
      <c r="AO3302" s="1"/>
      <c r="AP3302" s="1"/>
      <c r="AQ3302" s="1"/>
      <c r="AR3302" s="1"/>
      <c r="AS3302" s="1"/>
    </row>
    <row r="3303" ht="47.25">
      <c r="B3303" s="41" t="s">
        <v>857</v>
      </c>
      <c r="C3303" s="41" t="s">
        <v>117</v>
      </c>
      <c r="D3303" s="41" t="s">
        <v>446</v>
      </c>
      <c r="E3303" s="26" t="str">
        <f t="shared" si="6320"/>
        <v>0310</v>
      </c>
      <c r="F3303" s="41" t="s">
        <v>703</v>
      </c>
      <c r="G3303" s="41"/>
      <c r="H3303" s="42" t="s">
        <v>704</v>
      </c>
      <c r="I3303" s="43">
        <f t="shared" si="6388"/>
        <v>32.200000000000003</v>
      </c>
      <c r="J3303" s="43">
        <f t="shared" si="6389"/>
        <v>32.200000000000003</v>
      </c>
      <c r="K3303" s="43">
        <f t="shared" si="6390"/>
        <v>32.200000000000003</v>
      </c>
      <c r="L3303" s="43">
        <f t="shared" si="6391"/>
        <v>0</v>
      </c>
      <c r="M3303" s="43">
        <f t="shared" si="6392"/>
        <v>0</v>
      </c>
      <c r="N3303" s="43">
        <f t="shared" si="6393"/>
        <v>0</v>
      </c>
      <c r="O3303" s="43">
        <f t="shared" si="6394"/>
        <v>0</v>
      </c>
      <c r="P3303" s="43">
        <f t="shared" si="6395"/>
        <v>0</v>
      </c>
      <c r="Q3303" s="43">
        <f t="shared" si="6396"/>
        <v>0</v>
      </c>
      <c r="R3303" s="43">
        <f t="shared" si="6397"/>
        <v>0</v>
      </c>
      <c r="S3303" s="43">
        <f t="shared" si="6398"/>
        <v>0</v>
      </c>
      <c r="T3303" s="43">
        <f t="shared" si="6399"/>
        <v>0</v>
      </c>
      <c r="U3303" s="43">
        <v>0</v>
      </c>
      <c r="V3303" s="43">
        <f t="shared" si="6321"/>
        <v>32.200000000000003</v>
      </c>
      <c r="W3303" s="43">
        <f t="shared" si="6400"/>
        <v>0</v>
      </c>
      <c r="X3303" s="43">
        <f t="shared" si="6401"/>
        <v>0</v>
      </c>
      <c r="Y3303" s="43">
        <f t="shared" si="6402"/>
        <v>0</v>
      </c>
      <c r="Z3303" s="43">
        <f t="shared" si="6403"/>
        <v>0</v>
      </c>
      <c r="AA3303" s="43">
        <f t="shared" si="6404"/>
        <v>0</v>
      </c>
      <c r="AB3303" s="43">
        <f t="shared" si="6405"/>
        <v>16.030000000000001</v>
      </c>
      <c r="AC3303" s="44">
        <f t="shared" si="6406"/>
        <v>32.195999999999998</v>
      </c>
      <c r="AD3303" s="44">
        <f t="shared" si="6407"/>
        <v>32.060000000000002</v>
      </c>
      <c r="AE3303" s="45">
        <f t="shared" si="6317"/>
        <v>99.577587277922746</v>
      </c>
      <c r="AF3303" s="43">
        <f t="shared" si="6408"/>
        <v>32.195999999999998</v>
      </c>
      <c r="AG3303" s="43">
        <f t="shared" si="6409"/>
        <v>0</v>
      </c>
      <c r="AH3303" s="43">
        <f t="shared" si="6410"/>
        <v>0</v>
      </c>
      <c r="AI3303" s="43">
        <f t="shared" si="6411"/>
        <v>0</v>
      </c>
      <c r="AJ3303" s="43">
        <f t="shared" si="6412"/>
        <v>0</v>
      </c>
      <c r="AK3303" s="43">
        <f t="shared" si="6413"/>
        <v>0</v>
      </c>
      <c r="AL3303" s="43">
        <f t="shared" si="6318"/>
        <v>32.195999999999998</v>
      </c>
      <c r="AM3303" s="43">
        <f t="shared" si="6319"/>
        <v>0.0040000000000048885</v>
      </c>
      <c r="AN3303" s="2"/>
      <c r="AR3303" s="1"/>
      <c r="AS3303" s="1"/>
    </row>
    <row r="3304" ht="31.5">
      <c r="B3304" s="41" t="s">
        <v>857</v>
      </c>
      <c r="C3304" s="41" t="s">
        <v>117</v>
      </c>
      <c r="D3304" s="41" t="s">
        <v>446</v>
      </c>
      <c r="E3304" s="26" t="str">
        <f t="shared" si="6320"/>
        <v>0310</v>
      </c>
      <c r="F3304" s="41" t="s">
        <v>705</v>
      </c>
      <c r="G3304" s="41"/>
      <c r="H3304" s="42" t="s">
        <v>706</v>
      </c>
      <c r="I3304" s="43">
        <f t="shared" si="6388"/>
        <v>32.200000000000003</v>
      </c>
      <c r="J3304" s="43">
        <f t="shared" si="6389"/>
        <v>32.200000000000003</v>
      </c>
      <c r="K3304" s="43">
        <f t="shared" si="6390"/>
        <v>32.200000000000003</v>
      </c>
      <c r="L3304" s="43">
        <f t="shared" si="6391"/>
        <v>0</v>
      </c>
      <c r="M3304" s="43">
        <f t="shared" si="6392"/>
        <v>0</v>
      </c>
      <c r="N3304" s="43">
        <f t="shared" si="6393"/>
        <v>0</v>
      </c>
      <c r="O3304" s="43">
        <f t="shared" si="6394"/>
        <v>0</v>
      </c>
      <c r="P3304" s="43">
        <f t="shared" si="6395"/>
        <v>0</v>
      </c>
      <c r="Q3304" s="43">
        <f t="shared" si="6396"/>
        <v>0</v>
      </c>
      <c r="R3304" s="43">
        <f t="shared" si="6397"/>
        <v>0</v>
      </c>
      <c r="S3304" s="43">
        <f t="shared" si="6398"/>
        <v>0</v>
      </c>
      <c r="T3304" s="43">
        <f t="shared" si="6399"/>
        <v>0</v>
      </c>
      <c r="U3304" s="43">
        <v>0</v>
      </c>
      <c r="V3304" s="43">
        <f t="shared" si="6321"/>
        <v>32.200000000000003</v>
      </c>
      <c r="W3304" s="43">
        <f t="shared" si="6400"/>
        <v>0</v>
      </c>
      <c r="X3304" s="43">
        <f t="shared" si="6401"/>
        <v>0</v>
      </c>
      <c r="Y3304" s="43">
        <f t="shared" si="6402"/>
        <v>0</v>
      </c>
      <c r="Z3304" s="43">
        <f t="shared" si="6403"/>
        <v>0</v>
      </c>
      <c r="AA3304" s="43">
        <f t="shared" si="6404"/>
        <v>0</v>
      </c>
      <c r="AB3304" s="43">
        <f t="shared" si="6405"/>
        <v>16.030000000000001</v>
      </c>
      <c r="AC3304" s="44">
        <f t="shared" si="6406"/>
        <v>32.195999999999998</v>
      </c>
      <c r="AD3304" s="44">
        <f t="shared" si="6407"/>
        <v>32.060000000000002</v>
      </c>
      <c r="AE3304" s="45">
        <f t="shared" ref="AE3304:AE3367" si="6414">AD3304/AC3304*100</f>
        <v>99.577587277922746</v>
      </c>
      <c r="AF3304" s="43">
        <f t="shared" si="6408"/>
        <v>32.195999999999998</v>
      </c>
      <c r="AG3304" s="43">
        <f t="shared" si="6409"/>
        <v>0</v>
      </c>
      <c r="AH3304" s="43">
        <f t="shared" si="6410"/>
        <v>0</v>
      </c>
      <c r="AI3304" s="43">
        <f t="shared" si="6411"/>
        <v>0</v>
      </c>
      <c r="AJ3304" s="43">
        <f t="shared" si="6412"/>
        <v>0</v>
      </c>
      <c r="AK3304" s="43">
        <f t="shared" si="6413"/>
        <v>0</v>
      </c>
      <c r="AL3304" s="43">
        <f t="shared" ref="AL3304:AL3367" si="6415">AF3304+AH3304+AK3304+AI3304+AJ3304+AG3304</f>
        <v>32.195999999999998</v>
      </c>
      <c r="AM3304" s="43">
        <f t="shared" ref="AM3304:AM3367" si="6416">V3304-AL3304</f>
        <v>0.0040000000000048885</v>
      </c>
      <c r="AN3304" s="2"/>
      <c r="AO3304" s="1"/>
      <c r="AP3304" s="1"/>
      <c r="AQ3304" s="1"/>
      <c r="AR3304" s="1"/>
      <c r="AS3304" s="1"/>
    </row>
    <row r="3305" ht="31.5">
      <c r="B3305" s="41" t="s">
        <v>857</v>
      </c>
      <c r="C3305" s="41" t="s">
        <v>117</v>
      </c>
      <c r="D3305" s="41" t="s">
        <v>446</v>
      </c>
      <c r="E3305" s="26" t="str">
        <f t="shared" si="6320"/>
        <v>0310</v>
      </c>
      <c r="F3305" s="41" t="s">
        <v>705</v>
      </c>
      <c r="G3305" s="41" t="s">
        <v>53</v>
      </c>
      <c r="H3305" s="42" t="s">
        <v>54</v>
      </c>
      <c r="I3305" s="43">
        <f t="shared" si="6388"/>
        <v>32.200000000000003</v>
      </c>
      <c r="J3305" s="43">
        <f t="shared" si="6389"/>
        <v>32.200000000000003</v>
      </c>
      <c r="K3305" s="43">
        <f t="shared" si="6390"/>
        <v>32.200000000000003</v>
      </c>
      <c r="L3305" s="43">
        <f t="shared" si="6391"/>
        <v>0</v>
      </c>
      <c r="M3305" s="43">
        <f t="shared" si="6392"/>
        <v>0</v>
      </c>
      <c r="N3305" s="43">
        <f t="shared" si="6393"/>
        <v>0</v>
      </c>
      <c r="O3305" s="43">
        <f t="shared" si="6394"/>
        <v>0</v>
      </c>
      <c r="P3305" s="43">
        <f t="shared" si="6395"/>
        <v>0</v>
      </c>
      <c r="Q3305" s="43">
        <f t="shared" si="6396"/>
        <v>0</v>
      </c>
      <c r="R3305" s="43">
        <f t="shared" si="6397"/>
        <v>0</v>
      </c>
      <c r="S3305" s="43">
        <f t="shared" si="6398"/>
        <v>0</v>
      </c>
      <c r="T3305" s="43">
        <f t="shared" si="6399"/>
        <v>0</v>
      </c>
      <c r="U3305" s="43">
        <v>0</v>
      </c>
      <c r="V3305" s="43">
        <f t="shared" si="6321"/>
        <v>32.200000000000003</v>
      </c>
      <c r="W3305" s="43">
        <f t="shared" si="6400"/>
        <v>0</v>
      </c>
      <c r="X3305" s="43">
        <f t="shared" si="6401"/>
        <v>0</v>
      </c>
      <c r="Y3305" s="43">
        <f t="shared" si="6402"/>
        <v>0</v>
      </c>
      <c r="Z3305" s="43">
        <f t="shared" si="6403"/>
        <v>0</v>
      </c>
      <c r="AA3305" s="43">
        <f t="shared" si="6404"/>
        <v>0</v>
      </c>
      <c r="AB3305" s="43">
        <f t="shared" si="6405"/>
        <v>16.030000000000001</v>
      </c>
      <c r="AC3305" s="44">
        <f t="shared" si="6406"/>
        <v>32.195999999999998</v>
      </c>
      <c r="AD3305" s="44">
        <f t="shared" si="6407"/>
        <v>32.060000000000002</v>
      </c>
      <c r="AE3305" s="45">
        <f t="shared" si="6414"/>
        <v>99.577587277922746</v>
      </c>
      <c r="AF3305" s="43">
        <f t="shared" si="6408"/>
        <v>32.195999999999998</v>
      </c>
      <c r="AG3305" s="43">
        <f t="shared" si="6409"/>
        <v>0</v>
      </c>
      <c r="AH3305" s="43">
        <f t="shared" si="6410"/>
        <v>0</v>
      </c>
      <c r="AI3305" s="43">
        <f t="shared" si="6411"/>
        <v>0</v>
      </c>
      <c r="AJ3305" s="43">
        <f t="shared" si="6412"/>
        <v>0</v>
      </c>
      <c r="AK3305" s="43">
        <f t="shared" si="6413"/>
        <v>0</v>
      </c>
      <c r="AL3305" s="43">
        <f t="shared" si="6415"/>
        <v>32.195999999999998</v>
      </c>
      <c r="AM3305" s="43">
        <f t="shared" si="6416"/>
        <v>0.0040000000000048885</v>
      </c>
      <c r="AN3305" s="2"/>
      <c r="AO3305" s="1"/>
      <c r="AP3305" s="1"/>
      <c r="AQ3305" s="1"/>
      <c r="AR3305" s="1"/>
      <c r="AS3305" s="1"/>
    </row>
    <row r="3306" ht="31.5">
      <c r="B3306" s="41" t="s">
        <v>857</v>
      </c>
      <c r="C3306" s="41" t="s">
        <v>117</v>
      </c>
      <c r="D3306" s="41" t="s">
        <v>446</v>
      </c>
      <c r="E3306" s="26" t="str">
        <f t="shared" si="6320"/>
        <v>0310</v>
      </c>
      <c r="F3306" s="41" t="s">
        <v>705</v>
      </c>
      <c r="G3306" s="41" t="s">
        <v>55</v>
      </c>
      <c r="H3306" s="42" t="s">
        <v>56</v>
      </c>
      <c r="I3306" s="43">
        <v>32.200000000000003</v>
      </c>
      <c r="J3306" s="43">
        <v>32.200000000000003</v>
      </c>
      <c r="K3306" s="43">
        <v>32.200000000000003</v>
      </c>
      <c r="L3306" s="43"/>
      <c r="M3306" s="43"/>
      <c r="N3306" s="43"/>
      <c r="O3306" s="43">
        <v>0</v>
      </c>
      <c r="P3306" s="43">
        <v>0</v>
      </c>
      <c r="Q3306" s="43">
        <v>0</v>
      </c>
      <c r="R3306" s="43">
        <v>0</v>
      </c>
      <c r="S3306" s="43">
        <v>0</v>
      </c>
      <c r="T3306" s="43">
        <v>0</v>
      </c>
      <c r="U3306" s="43">
        <v>0</v>
      </c>
      <c r="V3306" s="43">
        <f t="shared" si="6321"/>
        <v>32.200000000000003</v>
      </c>
      <c r="W3306" s="43"/>
      <c r="X3306" s="43"/>
      <c r="Y3306" s="43"/>
      <c r="Z3306" s="43"/>
      <c r="AA3306" s="43"/>
      <c r="AB3306" s="43">
        <v>16.030000000000001</v>
      </c>
      <c r="AC3306" s="44">
        <v>32.195999999999998</v>
      </c>
      <c r="AD3306" s="44">
        <v>32.060000000000002</v>
      </c>
      <c r="AE3306" s="45">
        <f t="shared" si="6414"/>
        <v>99.577587277922746</v>
      </c>
      <c r="AF3306" s="43">
        <v>32.195999999999998</v>
      </c>
      <c r="AG3306" s="43">
        <v>0</v>
      </c>
      <c r="AH3306" s="43">
        <v>0</v>
      </c>
      <c r="AI3306" s="43">
        <v>0</v>
      </c>
      <c r="AJ3306" s="43">
        <v>0</v>
      </c>
      <c r="AK3306" s="43">
        <v>0</v>
      </c>
      <c r="AL3306" s="43">
        <f t="shared" si="6415"/>
        <v>32.195999999999998</v>
      </c>
      <c r="AM3306" s="43">
        <f t="shared" si="6416"/>
        <v>0.0040000000000048885</v>
      </c>
      <c r="AN3306" s="19"/>
      <c r="AO3306" s="1"/>
      <c r="AP3306" s="1"/>
      <c r="AQ3306" s="1"/>
      <c r="AR3306" s="1"/>
      <c r="AS3306" s="1"/>
    </row>
    <row r="3307" ht="47.25">
      <c r="B3307" s="41" t="s">
        <v>857</v>
      </c>
      <c r="C3307" s="41" t="s">
        <v>117</v>
      </c>
      <c r="D3307" s="41" t="s">
        <v>446</v>
      </c>
      <c r="E3307" s="26" t="str">
        <f t="shared" si="6320"/>
        <v>0310</v>
      </c>
      <c r="F3307" s="41" t="s">
        <v>707</v>
      </c>
      <c r="G3307" s="41"/>
      <c r="H3307" s="42" t="s">
        <v>708</v>
      </c>
      <c r="I3307" s="43">
        <f t="shared" si="6388"/>
        <v>1571.8</v>
      </c>
      <c r="J3307" s="43">
        <f t="shared" si="6389"/>
        <v>1621.5999999999999</v>
      </c>
      <c r="K3307" s="43">
        <f t="shared" si="6390"/>
        <v>939.79999999999995</v>
      </c>
      <c r="L3307" s="43">
        <f t="shared" si="6391"/>
        <v>0</v>
      </c>
      <c r="M3307" s="43">
        <f t="shared" si="6392"/>
        <v>0</v>
      </c>
      <c r="N3307" s="43">
        <f t="shared" si="6393"/>
        <v>0</v>
      </c>
      <c r="O3307" s="43">
        <f t="shared" si="6394"/>
        <v>0</v>
      </c>
      <c r="P3307" s="43">
        <f t="shared" si="6395"/>
        <v>-33.723999999999997</v>
      </c>
      <c r="Q3307" s="43">
        <f t="shared" si="6396"/>
        <v>0</v>
      </c>
      <c r="R3307" s="43">
        <f t="shared" si="6397"/>
        <v>0</v>
      </c>
      <c r="S3307" s="43">
        <f t="shared" si="6398"/>
        <v>0</v>
      </c>
      <c r="T3307" s="43">
        <f t="shared" si="6399"/>
        <v>0</v>
      </c>
      <c r="U3307" s="43">
        <v>0</v>
      </c>
      <c r="V3307" s="43">
        <f t="shared" si="6321"/>
        <v>1538.076</v>
      </c>
      <c r="W3307" s="43">
        <f t="shared" si="6400"/>
        <v>0</v>
      </c>
      <c r="X3307" s="43">
        <f t="shared" si="6401"/>
        <v>0</v>
      </c>
      <c r="Y3307" s="43">
        <f t="shared" si="6402"/>
        <v>0</v>
      </c>
      <c r="Z3307" s="43">
        <f t="shared" si="6403"/>
        <v>0</v>
      </c>
      <c r="AA3307" s="43">
        <f t="shared" si="6404"/>
        <v>0</v>
      </c>
      <c r="AB3307" s="43">
        <f t="shared" si="6405"/>
        <v>699.05082999999991</v>
      </c>
      <c r="AC3307" s="44">
        <f t="shared" si="6406"/>
        <v>874.38400000000001</v>
      </c>
      <c r="AD3307" s="44">
        <f t="shared" si="6407"/>
        <v>874.38350000000003</v>
      </c>
      <c r="AE3307" s="45">
        <f t="shared" si="6414"/>
        <v>99.999942816885948</v>
      </c>
      <c r="AF3307" s="43">
        <f t="shared" si="6408"/>
        <v>874.38400000000001</v>
      </c>
      <c r="AG3307" s="43">
        <f t="shared" si="6409"/>
        <v>0</v>
      </c>
      <c r="AH3307" s="43">
        <f t="shared" si="6410"/>
        <v>0</v>
      </c>
      <c r="AI3307" s="43">
        <f t="shared" si="6411"/>
        <v>0</v>
      </c>
      <c r="AJ3307" s="43">
        <f t="shared" si="6412"/>
        <v>0</v>
      </c>
      <c r="AK3307" s="43">
        <f t="shared" si="6413"/>
        <v>0</v>
      </c>
      <c r="AL3307" s="43">
        <f t="shared" si="6415"/>
        <v>874.38400000000001</v>
      </c>
      <c r="AM3307" s="43">
        <f t="shared" si="6416"/>
        <v>663.69200000000001</v>
      </c>
      <c r="AN3307" s="2"/>
      <c r="AO3307" s="1"/>
      <c r="AP3307" s="1"/>
      <c r="AQ3307" s="1"/>
      <c r="AR3307" s="1"/>
      <c r="AS3307" s="1"/>
    </row>
    <row r="3308" ht="31.5">
      <c r="B3308" s="41" t="s">
        <v>857</v>
      </c>
      <c r="C3308" s="41" t="s">
        <v>117</v>
      </c>
      <c r="D3308" s="41" t="s">
        <v>446</v>
      </c>
      <c r="E3308" s="26" t="str">
        <f t="shared" si="6320"/>
        <v>0310</v>
      </c>
      <c r="F3308" s="41" t="s">
        <v>709</v>
      </c>
      <c r="G3308" s="41"/>
      <c r="H3308" s="42" t="s">
        <v>710</v>
      </c>
      <c r="I3308" s="43">
        <f t="shared" si="6388"/>
        <v>1571.8</v>
      </c>
      <c r="J3308" s="43">
        <f t="shared" si="6389"/>
        <v>1621.5999999999999</v>
      </c>
      <c r="K3308" s="43">
        <f t="shared" si="6390"/>
        <v>939.79999999999995</v>
      </c>
      <c r="L3308" s="43">
        <f t="shared" si="6391"/>
        <v>0</v>
      </c>
      <c r="M3308" s="43">
        <f t="shared" si="6392"/>
        <v>0</v>
      </c>
      <c r="N3308" s="43">
        <f t="shared" si="6393"/>
        <v>0</v>
      </c>
      <c r="O3308" s="43">
        <f t="shared" si="6394"/>
        <v>0</v>
      </c>
      <c r="P3308" s="43">
        <f t="shared" si="6395"/>
        <v>-33.723999999999997</v>
      </c>
      <c r="Q3308" s="43">
        <f t="shared" si="6396"/>
        <v>0</v>
      </c>
      <c r="R3308" s="43">
        <f t="shared" si="6397"/>
        <v>0</v>
      </c>
      <c r="S3308" s="43">
        <f t="shared" si="6398"/>
        <v>0</v>
      </c>
      <c r="T3308" s="43">
        <f t="shared" si="6399"/>
        <v>0</v>
      </c>
      <c r="U3308" s="43">
        <v>0</v>
      </c>
      <c r="V3308" s="43">
        <f t="shared" si="6321"/>
        <v>1538.076</v>
      </c>
      <c r="W3308" s="43">
        <f t="shared" si="6400"/>
        <v>0</v>
      </c>
      <c r="X3308" s="43">
        <f t="shared" si="6401"/>
        <v>0</v>
      </c>
      <c r="Y3308" s="43">
        <f t="shared" si="6402"/>
        <v>0</v>
      </c>
      <c r="Z3308" s="43">
        <f t="shared" si="6403"/>
        <v>0</v>
      </c>
      <c r="AA3308" s="43">
        <f t="shared" si="6404"/>
        <v>0</v>
      </c>
      <c r="AB3308" s="43">
        <f t="shared" si="6405"/>
        <v>699.05082999999991</v>
      </c>
      <c r="AC3308" s="44">
        <f t="shared" si="6406"/>
        <v>874.38400000000001</v>
      </c>
      <c r="AD3308" s="44">
        <f t="shared" si="6407"/>
        <v>874.38350000000003</v>
      </c>
      <c r="AE3308" s="45">
        <f t="shared" si="6414"/>
        <v>99.999942816885948</v>
      </c>
      <c r="AF3308" s="43">
        <f t="shared" si="6408"/>
        <v>874.38400000000001</v>
      </c>
      <c r="AG3308" s="43">
        <f t="shared" si="6409"/>
        <v>0</v>
      </c>
      <c r="AH3308" s="43">
        <f t="shared" si="6410"/>
        <v>0</v>
      </c>
      <c r="AI3308" s="43">
        <f t="shared" si="6411"/>
        <v>0</v>
      </c>
      <c r="AJ3308" s="43">
        <f t="shared" si="6412"/>
        <v>0</v>
      </c>
      <c r="AK3308" s="43">
        <f t="shared" si="6413"/>
        <v>0</v>
      </c>
      <c r="AL3308" s="43">
        <f t="shared" si="6415"/>
        <v>874.38400000000001</v>
      </c>
      <c r="AM3308" s="43">
        <f t="shared" si="6416"/>
        <v>663.69200000000001</v>
      </c>
      <c r="AN3308" s="2"/>
      <c r="AR3308" s="1"/>
      <c r="AS3308" s="1"/>
    </row>
    <row r="3309" ht="63">
      <c r="B3309" s="41" t="s">
        <v>857</v>
      </c>
      <c r="C3309" s="41" t="s">
        <v>117</v>
      </c>
      <c r="D3309" s="41" t="s">
        <v>446</v>
      </c>
      <c r="E3309" s="26" t="str">
        <f t="shared" si="6320"/>
        <v>0310</v>
      </c>
      <c r="F3309" s="41" t="s">
        <v>711</v>
      </c>
      <c r="G3309" s="41"/>
      <c r="H3309" s="42" t="s">
        <v>712</v>
      </c>
      <c r="I3309" s="43">
        <f>I3310+I3312</f>
        <v>1571.8</v>
      </c>
      <c r="J3309" s="43">
        <f>J3310+J3312</f>
        <v>1621.5999999999999</v>
      </c>
      <c r="K3309" s="43">
        <f>K3310+K3312</f>
        <v>939.79999999999995</v>
      </c>
      <c r="L3309" s="43">
        <f>L3310+L3312</f>
        <v>0</v>
      </c>
      <c r="M3309" s="43">
        <f>M3310+M3312</f>
        <v>0</v>
      </c>
      <c r="N3309" s="43">
        <f>N3310+N3312</f>
        <v>0</v>
      </c>
      <c r="O3309" s="43">
        <f>O3310+O3312</f>
        <v>0</v>
      </c>
      <c r="P3309" s="43">
        <f>P3310+P3312</f>
        <v>-33.723999999999997</v>
      </c>
      <c r="Q3309" s="43">
        <f>Q3310+Q3312</f>
        <v>0</v>
      </c>
      <c r="R3309" s="43">
        <f>R3310+R3312</f>
        <v>0</v>
      </c>
      <c r="S3309" s="43">
        <f>S3310+S3312</f>
        <v>0</v>
      </c>
      <c r="T3309" s="43">
        <f>T3310+T3312</f>
        <v>0</v>
      </c>
      <c r="U3309" s="43">
        <v>0</v>
      </c>
      <c r="V3309" s="43">
        <f t="shared" si="6321"/>
        <v>1538.076</v>
      </c>
      <c r="W3309" s="43">
        <f>W3310+W3312</f>
        <v>0</v>
      </c>
      <c r="X3309" s="43">
        <f>X3310+X3312</f>
        <v>0</v>
      </c>
      <c r="Y3309" s="43">
        <f>Y3310+Y3312</f>
        <v>0</v>
      </c>
      <c r="Z3309" s="43">
        <f>Z3310+Z3312</f>
        <v>0</v>
      </c>
      <c r="AA3309" s="43">
        <f>AA3310+AA3312</f>
        <v>0</v>
      </c>
      <c r="AB3309" s="43">
        <f>AB3310+AB3312</f>
        <v>699.05082999999991</v>
      </c>
      <c r="AC3309" s="44">
        <f>AC3310+AC3312</f>
        <v>874.38400000000001</v>
      </c>
      <c r="AD3309" s="44">
        <f>AD3310+AD3312</f>
        <v>874.38350000000003</v>
      </c>
      <c r="AE3309" s="45">
        <f t="shared" si="6414"/>
        <v>99.999942816885948</v>
      </c>
      <c r="AF3309" s="43">
        <f>AF3310+AF3312</f>
        <v>874.38400000000001</v>
      </c>
      <c r="AG3309" s="43">
        <f>AG3310+AG3312</f>
        <v>0</v>
      </c>
      <c r="AH3309" s="43">
        <f>AH3310+AH3312</f>
        <v>0</v>
      </c>
      <c r="AI3309" s="43">
        <f>AI3310+AI3312</f>
        <v>0</v>
      </c>
      <c r="AJ3309" s="43">
        <f>AJ3310+AJ3312</f>
        <v>0</v>
      </c>
      <c r="AK3309" s="43">
        <f>AK3310+AK3312</f>
        <v>0</v>
      </c>
      <c r="AL3309" s="43">
        <f t="shared" si="6415"/>
        <v>874.38400000000001</v>
      </c>
      <c r="AM3309" s="43">
        <f t="shared" si="6416"/>
        <v>663.69200000000001</v>
      </c>
      <c r="AN3309" s="2"/>
      <c r="AO3309" s="1"/>
      <c r="AP3309" s="1"/>
      <c r="AQ3309" s="1"/>
      <c r="AR3309" s="1"/>
      <c r="AS3309" s="1"/>
    </row>
    <row r="3310" ht="31.5">
      <c r="B3310" s="41" t="s">
        <v>857</v>
      </c>
      <c r="C3310" s="41" t="s">
        <v>117</v>
      </c>
      <c r="D3310" s="41" t="s">
        <v>446</v>
      </c>
      <c r="E3310" s="26" t="str">
        <f t="shared" si="6320"/>
        <v>0310</v>
      </c>
      <c r="F3310" s="41" t="s">
        <v>711</v>
      </c>
      <c r="G3310" s="41" t="s">
        <v>53</v>
      </c>
      <c r="H3310" s="42" t="s">
        <v>54</v>
      </c>
      <c r="I3310" s="43">
        <f>I3311</f>
        <v>1255.3</v>
      </c>
      <c r="J3310" s="43">
        <f>J3311</f>
        <v>1305.0999999999999</v>
      </c>
      <c r="K3310" s="43">
        <f>K3311</f>
        <v>623.29999999999995</v>
      </c>
      <c r="L3310" s="43">
        <f>L3311</f>
        <v>0</v>
      </c>
      <c r="M3310" s="43">
        <f>M3311</f>
        <v>0</v>
      </c>
      <c r="N3310" s="43">
        <f>N3311</f>
        <v>0</v>
      </c>
      <c r="O3310" s="43">
        <f>O3311</f>
        <v>0</v>
      </c>
      <c r="P3310" s="43">
        <f>P3311</f>
        <v>0</v>
      </c>
      <c r="Q3310" s="43">
        <f>Q3311</f>
        <v>0</v>
      </c>
      <c r="R3310" s="43">
        <f>R3311</f>
        <v>0</v>
      </c>
      <c r="S3310" s="43">
        <f>S3311</f>
        <v>0</v>
      </c>
      <c r="T3310" s="43">
        <f>T3311</f>
        <v>0</v>
      </c>
      <c r="U3310" s="43">
        <v>0</v>
      </c>
      <c r="V3310" s="43">
        <f t="shared" si="6321"/>
        <v>1255.3</v>
      </c>
      <c r="W3310" s="43">
        <f>W3311</f>
        <v>0</v>
      </c>
      <c r="X3310" s="43">
        <f>X3311</f>
        <v>0</v>
      </c>
      <c r="Y3310" s="43">
        <f>Y3311</f>
        <v>0</v>
      </c>
      <c r="Z3310" s="43">
        <f>Z3311</f>
        <v>0</v>
      </c>
      <c r="AA3310" s="43">
        <f>AA3311</f>
        <v>0</v>
      </c>
      <c r="AB3310" s="43">
        <f>AB3311</f>
        <v>416.27082999999999</v>
      </c>
      <c r="AC3310" s="44">
        <f>AC3311</f>
        <v>591.60400000000004</v>
      </c>
      <c r="AD3310" s="44">
        <f>AD3311</f>
        <v>591.60350000000005</v>
      </c>
      <c r="AE3310" s="45">
        <f t="shared" si="6414"/>
        <v>99.999915484006195</v>
      </c>
      <c r="AF3310" s="43">
        <f>AF3311</f>
        <v>591.60400000000004</v>
      </c>
      <c r="AG3310" s="43">
        <f>AG3311</f>
        <v>0</v>
      </c>
      <c r="AH3310" s="43">
        <f>AH3311</f>
        <v>0</v>
      </c>
      <c r="AI3310" s="43">
        <f>AI3311</f>
        <v>0</v>
      </c>
      <c r="AJ3310" s="43">
        <f>AJ3311</f>
        <v>0</v>
      </c>
      <c r="AK3310" s="43">
        <f>AK3311</f>
        <v>0</v>
      </c>
      <c r="AL3310" s="43">
        <f t="shared" si="6415"/>
        <v>591.60400000000004</v>
      </c>
      <c r="AM3310" s="43">
        <f t="shared" si="6416"/>
        <v>663.69599999999991</v>
      </c>
      <c r="AN3310" s="2"/>
      <c r="AR3310" s="1"/>
      <c r="AS3310" s="1"/>
    </row>
    <row r="3311" ht="31.5">
      <c r="B3311" s="41" t="s">
        <v>857</v>
      </c>
      <c r="C3311" s="41" t="s">
        <v>117</v>
      </c>
      <c r="D3311" s="41" t="s">
        <v>446</v>
      </c>
      <c r="E3311" s="26" t="str">
        <f t="shared" ref="E3311:E3374" si="6417">CONCATENATE(C3311,D3311)</f>
        <v>0310</v>
      </c>
      <c r="F3311" s="41" t="s">
        <v>711</v>
      </c>
      <c r="G3311" s="41" t="s">
        <v>55</v>
      </c>
      <c r="H3311" s="42" t="s">
        <v>56</v>
      </c>
      <c r="I3311" s="43">
        <v>1255.3</v>
      </c>
      <c r="J3311" s="43">
        <v>1305.0999999999999</v>
      </c>
      <c r="K3311" s="43">
        <v>623.29999999999995</v>
      </c>
      <c r="L3311" s="43"/>
      <c r="M3311" s="43"/>
      <c r="N3311" s="43"/>
      <c r="O3311" s="43">
        <v>0</v>
      </c>
      <c r="P3311" s="43">
        <v>0</v>
      </c>
      <c r="Q3311" s="43">
        <v>0</v>
      </c>
      <c r="R3311" s="43">
        <v>0</v>
      </c>
      <c r="S3311" s="43">
        <v>0</v>
      </c>
      <c r="T3311" s="43">
        <v>0</v>
      </c>
      <c r="U3311" s="43">
        <v>0</v>
      </c>
      <c r="V3311" s="43">
        <f t="shared" ref="V3311:V3374" si="6418">I3311+L3311+U3311+T3311+S3311+R3311+Q3311+P3311+O3311</f>
        <v>1255.3</v>
      </c>
      <c r="W3311" s="43"/>
      <c r="X3311" s="43"/>
      <c r="Y3311" s="43"/>
      <c r="Z3311" s="43"/>
      <c r="AA3311" s="43"/>
      <c r="AB3311" s="43">
        <v>416.27082999999999</v>
      </c>
      <c r="AC3311" s="44">
        <v>591.60400000000004</v>
      </c>
      <c r="AD3311" s="44">
        <v>591.60350000000005</v>
      </c>
      <c r="AE3311" s="45">
        <f t="shared" si="6414"/>
        <v>99.999915484006195</v>
      </c>
      <c r="AF3311" s="43">
        <v>591.60400000000004</v>
      </c>
      <c r="AG3311" s="43">
        <v>0</v>
      </c>
      <c r="AH3311" s="43">
        <v>0</v>
      </c>
      <c r="AI3311" s="43">
        <v>0</v>
      </c>
      <c r="AJ3311" s="43">
        <v>0</v>
      </c>
      <c r="AK3311" s="43">
        <v>0</v>
      </c>
      <c r="AL3311" s="43">
        <f t="shared" si="6415"/>
        <v>591.60400000000004</v>
      </c>
      <c r="AM3311" s="43">
        <f t="shared" si="6416"/>
        <v>663.69599999999991</v>
      </c>
      <c r="AN3311" s="19"/>
      <c r="AO3311" s="1"/>
      <c r="AP3311" s="1"/>
      <c r="AQ3311" s="1"/>
      <c r="AR3311" s="1"/>
      <c r="AS3311" s="1"/>
    </row>
    <row r="3312">
      <c r="B3312" s="41" t="s">
        <v>857</v>
      </c>
      <c r="C3312" s="41" t="s">
        <v>117</v>
      </c>
      <c r="D3312" s="41" t="s">
        <v>446</v>
      </c>
      <c r="E3312" s="26" t="str">
        <f t="shared" si="6417"/>
        <v>0310</v>
      </c>
      <c r="F3312" s="41" t="s">
        <v>711</v>
      </c>
      <c r="G3312" s="41" t="s">
        <v>59</v>
      </c>
      <c r="H3312" s="42" t="s">
        <v>60</v>
      </c>
      <c r="I3312" s="43">
        <f>I3313</f>
        <v>316.5</v>
      </c>
      <c r="J3312" s="43">
        <f>J3313</f>
        <v>316.5</v>
      </c>
      <c r="K3312" s="43">
        <f>K3313</f>
        <v>316.5</v>
      </c>
      <c r="L3312" s="43">
        <f>L3313</f>
        <v>0</v>
      </c>
      <c r="M3312" s="43">
        <f>M3313</f>
        <v>0</v>
      </c>
      <c r="N3312" s="43">
        <f>N3313</f>
        <v>0</v>
      </c>
      <c r="O3312" s="43">
        <f>O3313</f>
        <v>0</v>
      </c>
      <c r="P3312" s="43">
        <f>P3313</f>
        <v>-33.723999999999997</v>
      </c>
      <c r="Q3312" s="43">
        <f>Q3313</f>
        <v>0</v>
      </c>
      <c r="R3312" s="43">
        <f>R3313</f>
        <v>0</v>
      </c>
      <c r="S3312" s="43">
        <f>S3313</f>
        <v>0</v>
      </c>
      <c r="T3312" s="43">
        <f>T3313</f>
        <v>0</v>
      </c>
      <c r="U3312" s="43">
        <v>0</v>
      </c>
      <c r="V3312" s="43">
        <f t="shared" si="6418"/>
        <v>282.77600000000001</v>
      </c>
      <c r="W3312" s="43">
        <f>W3313</f>
        <v>0</v>
      </c>
      <c r="X3312" s="43">
        <f>X3313</f>
        <v>0</v>
      </c>
      <c r="Y3312" s="43">
        <f>Y3313</f>
        <v>0</v>
      </c>
      <c r="Z3312" s="43">
        <f>Z3313</f>
        <v>0</v>
      </c>
      <c r="AA3312" s="43">
        <f>AA3313</f>
        <v>0</v>
      </c>
      <c r="AB3312" s="43">
        <f>AB3313</f>
        <v>282.77999999999997</v>
      </c>
      <c r="AC3312" s="44">
        <f>AC3313</f>
        <v>282.77999999999997</v>
      </c>
      <c r="AD3312" s="44">
        <f>AD3313</f>
        <v>282.77999999999997</v>
      </c>
      <c r="AE3312" s="45">
        <f t="shared" si="6414"/>
        <v>100</v>
      </c>
      <c r="AF3312" s="43">
        <f>AF3313</f>
        <v>282.77999999999997</v>
      </c>
      <c r="AG3312" s="43">
        <f>AG3313</f>
        <v>0</v>
      </c>
      <c r="AH3312" s="43">
        <f>AH3313</f>
        <v>0</v>
      </c>
      <c r="AI3312" s="43">
        <f>AI3313</f>
        <v>0</v>
      </c>
      <c r="AJ3312" s="43">
        <f>AJ3313</f>
        <v>0</v>
      </c>
      <c r="AK3312" s="43">
        <f>AK3313</f>
        <v>0</v>
      </c>
      <c r="AL3312" s="43">
        <f t="shared" si="6415"/>
        <v>282.77999999999997</v>
      </c>
      <c r="AM3312" s="43">
        <f t="shared" si="6416"/>
        <v>-0.003999999999962256</v>
      </c>
      <c r="AN3312" s="2"/>
      <c r="AO3312" s="1"/>
      <c r="AP3312" s="1"/>
      <c r="AQ3312" s="1"/>
      <c r="AR3312" s="1"/>
      <c r="AS3312" s="1"/>
    </row>
    <row r="3313">
      <c r="B3313" s="41" t="s">
        <v>857</v>
      </c>
      <c r="C3313" s="41" t="s">
        <v>117</v>
      </c>
      <c r="D3313" s="41" t="s">
        <v>446</v>
      </c>
      <c r="E3313" s="26" t="str">
        <f t="shared" si="6417"/>
        <v>0310</v>
      </c>
      <c r="F3313" s="41" t="s">
        <v>711</v>
      </c>
      <c r="G3313" s="41" t="s">
        <v>63</v>
      </c>
      <c r="H3313" s="42" t="s">
        <v>64</v>
      </c>
      <c r="I3313" s="43">
        <v>316.5</v>
      </c>
      <c r="J3313" s="43">
        <v>316.5</v>
      </c>
      <c r="K3313" s="43">
        <v>316.5</v>
      </c>
      <c r="L3313" s="43"/>
      <c r="M3313" s="43"/>
      <c r="N3313" s="43"/>
      <c r="O3313" s="43">
        <v>0</v>
      </c>
      <c r="P3313" s="43">
        <v>-33.723999999999997</v>
      </c>
      <c r="Q3313" s="43">
        <v>0</v>
      </c>
      <c r="R3313" s="43">
        <v>0</v>
      </c>
      <c r="S3313" s="43">
        <v>0</v>
      </c>
      <c r="T3313" s="43">
        <v>0</v>
      </c>
      <c r="U3313" s="43">
        <v>0</v>
      </c>
      <c r="V3313" s="43">
        <f t="shared" si="6418"/>
        <v>282.77600000000001</v>
      </c>
      <c r="W3313" s="43"/>
      <c r="X3313" s="43"/>
      <c r="Y3313" s="43"/>
      <c r="Z3313" s="43"/>
      <c r="AA3313" s="43"/>
      <c r="AB3313" s="43">
        <v>282.77999999999997</v>
      </c>
      <c r="AC3313" s="44">
        <v>282.77999999999997</v>
      </c>
      <c r="AD3313" s="44">
        <v>282.77999999999997</v>
      </c>
      <c r="AE3313" s="45">
        <f t="shared" si="6414"/>
        <v>100</v>
      </c>
      <c r="AF3313" s="43">
        <v>282.77999999999997</v>
      </c>
      <c r="AG3313" s="43">
        <v>0</v>
      </c>
      <c r="AH3313" s="43">
        <v>0</v>
      </c>
      <c r="AI3313" s="43">
        <v>0</v>
      </c>
      <c r="AJ3313" s="43">
        <v>0</v>
      </c>
      <c r="AK3313" s="43">
        <v>0</v>
      </c>
      <c r="AL3313" s="43">
        <f t="shared" si="6415"/>
        <v>282.77999999999997</v>
      </c>
      <c r="AM3313" s="43">
        <f t="shared" si="6416"/>
        <v>-0.003999999999962256</v>
      </c>
      <c r="AN3313" s="19"/>
      <c r="AO3313" s="1"/>
      <c r="AP3313" s="1"/>
      <c r="AQ3313" s="1"/>
      <c r="AR3313" s="1"/>
      <c r="AS3313" s="1"/>
    </row>
    <row r="3314" s="33" customFormat="1" ht="31.5">
      <c r="B3314" s="34" t="s">
        <v>857</v>
      </c>
      <c r="C3314" s="34" t="s">
        <v>117</v>
      </c>
      <c r="D3314" s="34" t="s">
        <v>200</v>
      </c>
      <c r="E3314" s="35" t="str">
        <f t="shared" si="6417"/>
        <v>0314</v>
      </c>
      <c r="F3314" s="34"/>
      <c r="G3314" s="34"/>
      <c r="H3314" s="36" t="s">
        <v>201</v>
      </c>
      <c r="I3314" s="37">
        <f t="shared" ref="I3314:I3315" si="6419">I3315</f>
        <v>1243.5</v>
      </c>
      <c r="J3314" s="37">
        <f t="shared" ref="J3314:J3315" si="6420">J3315</f>
        <v>1280.6000000000001</v>
      </c>
      <c r="K3314" s="37">
        <f t="shared" ref="K3314:K3315" si="6421">K3315</f>
        <v>1280.6000000000001</v>
      </c>
      <c r="L3314" s="37">
        <f t="shared" ref="L3314:L3315" si="6422">L3315</f>
        <v>0</v>
      </c>
      <c r="M3314" s="37">
        <f t="shared" ref="M3314:M3315" si="6423">M3315</f>
        <v>0</v>
      </c>
      <c r="N3314" s="37">
        <f t="shared" ref="N3314:N3315" si="6424">N3315</f>
        <v>0</v>
      </c>
      <c r="O3314" s="37">
        <f t="shared" ref="O3314:O3315" si="6425">O3315</f>
        <v>0</v>
      </c>
      <c r="P3314" s="37">
        <f t="shared" ref="P3314:P3315" si="6426">P3315</f>
        <v>0</v>
      </c>
      <c r="Q3314" s="37">
        <f t="shared" ref="Q3314:Q3315" si="6427">Q3315</f>
        <v>0</v>
      </c>
      <c r="R3314" s="37">
        <f t="shared" ref="R3314:R3315" si="6428">R3315</f>
        <v>0</v>
      </c>
      <c r="S3314" s="37">
        <f t="shared" ref="S3314:S3315" si="6429">S3315</f>
        <v>0</v>
      </c>
      <c r="T3314" s="37">
        <f t="shared" ref="T3314:T3315" si="6430">T3315</f>
        <v>0</v>
      </c>
      <c r="U3314" s="37">
        <v>0</v>
      </c>
      <c r="V3314" s="37">
        <f t="shared" si="6418"/>
        <v>1243.5</v>
      </c>
      <c r="W3314" s="37">
        <f t="shared" ref="W3314:W3315" si="6431">W3315</f>
        <v>0</v>
      </c>
      <c r="X3314" s="37">
        <f t="shared" ref="X3314:X3315" si="6432">X3315</f>
        <v>0</v>
      </c>
      <c r="Y3314" s="37">
        <f t="shared" ref="Y3314:Y3315" si="6433">Y3315</f>
        <v>0</v>
      </c>
      <c r="Z3314" s="37">
        <f t="shared" ref="Z3314:Z3315" si="6434">Z3315</f>
        <v>0</v>
      </c>
      <c r="AA3314" s="37">
        <f t="shared" ref="AA3314:AA3315" si="6435">AA3315</f>
        <v>0</v>
      </c>
      <c r="AB3314" s="37">
        <f t="shared" ref="AB3314:AB3315" si="6436">AB3315</f>
        <v>791.96259999999995</v>
      </c>
      <c r="AC3314" s="38">
        <f t="shared" ref="AC3314:AC3315" si="6437">AC3315</f>
        <v>1346.7</v>
      </c>
      <c r="AD3314" s="38">
        <f t="shared" ref="AD3314:AD3315" si="6438">AD3315</f>
        <v>1346.7</v>
      </c>
      <c r="AE3314" s="39">
        <f t="shared" si="6414"/>
        <v>100</v>
      </c>
      <c r="AF3314" s="37">
        <f t="shared" ref="AF3314:AF3315" si="6439">AF3315</f>
        <v>1346.7</v>
      </c>
      <c r="AG3314" s="37">
        <f t="shared" ref="AG3314:AG3315" si="6440">AG3315</f>
        <v>0</v>
      </c>
      <c r="AH3314" s="37">
        <f t="shared" ref="AH3314:AH3315" si="6441">AH3315</f>
        <v>0</v>
      </c>
      <c r="AI3314" s="37">
        <f t="shared" ref="AI3314:AI3315" si="6442">AI3315</f>
        <v>0</v>
      </c>
      <c r="AJ3314" s="37">
        <f t="shared" ref="AJ3314:AJ3315" si="6443">AJ3315</f>
        <v>0</v>
      </c>
      <c r="AK3314" s="37">
        <f t="shared" ref="AK3314:AK3315" si="6444">AK3315</f>
        <v>0</v>
      </c>
      <c r="AL3314" s="37">
        <f t="shared" si="6415"/>
        <v>1346.7</v>
      </c>
      <c r="AM3314" s="37">
        <f t="shared" si="6416"/>
        <v>-103.20000000000005</v>
      </c>
      <c r="AN3314" s="40"/>
      <c r="AO3314" s="33"/>
      <c r="AP3314" s="33"/>
      <c r="AQ3314" s="33"/>
      <c r="AR3314" s="33"/>
      <c r="AS3314" s="33"/>
    </row>
    <row r="3315" ht="31.5">
      <c r="B3315" s="41" t="s">
        <v>857</v>
      </c>
      <c r="C3315" s="41" t="s">
        <v>117</v>
      </c>
      <c r="D3315" s="41" t="s">
        <v>200</v>
      </c>
      <c r="E3315" s="26" t="str">
        <f t="shared" si="6417"/>
        <v>0314</v>
      </c>
      <c r="F3315" s="41" t="s">
        <v>81</v>
      </c>
      <c r="G3315" s="41"/>
      <c r="H3315" s="42" t="s">
        <v>82</v>
      </c>
      <c r="I3315" s="43">
        <f t="shared" si="6419"/>
        <v>1243.5</v>
      </c>
      <c r="J3315" s="43">
        <f t="shared" si="6420"/>
        <v>1280.6000000000001</v>
      </c>
      <c r="K3315" s="43">
        <f t="shared" si="6421"/>
        <v>1280.6000000000001</v>
      </c>
      <c r="L3315" s="43">
        <f t="shared" si="6422"/>
        <v>0</v>
      </c>
      <c r="M3315" s="43">
        <f t="shared" si="6423"/>
        <v>0</v>
      </c>
      <c r="N3315" s="43">
        <f t="shared" si="6424"/>
        <v>0</v>
      </c>
      <c r="O3315" s="43">
        <f t="shared" si="6425"/>
        <v>0</v>
      </c>
      <c r="P3315" s="43">
        <f t="shared" si="6426"/>
        <v>0</v>
      </c>
      <c r="Q3315" s="43">
        <f t="shared" si="6427"/>
        <v>0</v>
      </c>
      <c r="R3315" s="43">
        <f t="shared" si="6428"/>
        <v>0</v>
      </c>
      <c r="S3315" s="43">
        <f t="shared" si="6429"/>
        <v>0</v>
      </c>
      <c r="T3315" s="43">
        <f t="shared" si="6430"/>
        <v>0</v>
      </c>
      <c r="U3315" s="43">
        <v>0</v>
      </c>
      <c r="V3315" s="43">
        <f t="shared" si="6418"/>
        <v>1243.5</v>
      </c>
      <c r="W3315" s="43">
        <f t="shared" si="6431"/>
        <v>0</v>
      </c>
      <c r="X3315" s="43">
        <f t="shared" si="6432"/>
        <v>0</v>
      </c>
      <c r="Y3315" s="43">
        <f t="shared" si="6433"/>
        <v>0</v>
      </c>
      <c r="Z3315" s="43">
        <f t="shared" si="6434"/>
        <v>0</v>
      </c>
      <c r="AA3315" s="43">
        <f t="shared" si="6435"/>
        <v>0</v>
      </c>
      <c r="AB3315" s="43">
        <f t="shared" si="6436"/>
        <v>791.96259999999995</v>
      </c>
      <c r="AC3315" s="44">
        <f t="shared" si="6437"/>
        <v>1346.7</v>
      </c>
      <c r="AD3315" s="44">
        <f t="shared" si="6438"/>
        <v>1346.7</v>
      </c>
      <c r="AE3315" s="45">
        <f t="shared" si="6414"/>
        <v>100</v>
      </c>
      <c r="AF3315" s="43">
        <f t="shared" si="6439"/>
        <v>1346.7</v>
      </c>
      <c r="AG3315" s="43">
        <f t="shared" si="6440"/>
        <v>0</v>
      </c>
      <c r="AH3315" s="43">
        <f t="shared" si="6441"/>
        <v>0</v>
      </c>
      <c r="AI3315" s="43">
        <f t="shared" si="6442"/>
        <v>0</v>
      </c>
      <c r="AJ3315" s="43">
        <f t="shared" si="6443"/>
        <v>0</v>
      </c>
      <c r="AK3315" s="43">
        <f t="shared" si="6444"/>
        <v>0</v>
      </c>
      <c r="AL3315" s="43">
        <f t="shared" si="6415"/>
        <v>1346.7</v>
      </c>
      <c r="AM3315" s="43">
        <f t="shared" si="6416"/>
        <v>-103.20000000000005</v>
      </c>
      <c r="AN3315" s="2"/>
      <c r="AO3315" s="1"/>
      <c r="AP3315" s="1"/>
      <c r="AQ3315" s="1"/>
      <c r="AR3315" s="1"/>
      <c r="AS3315" s="1"/>
    </row>
    <row r="3316">
      <c r="B3316" s="41" t="s">
        <v>857</v>
      </c>
      <c r="C3316" s="41" t="s">
        <v>117</v>
      </c>
      <c r="D3316" s="41" t="s">
        <v>200</v>
      </c>
      <c r="E3316" s="26" t="str">
        <f t="shared" si="6417"/>
        <v>0314</v>
      </c>
      <c r="F3316" s="41" t="s">
        <v>83</v>
      </c>
      <c r="G3316" s="41"/>
      <c r="H3316" s="42" t="s">
        <v>84</v>
      </c>
      <c r="I3316" s="43">
        <f>I3320+I3323+I3317</f>
        <v>1243.5</v>
      </c>
      <c r="J3316" s="43">
        <f>J3320+J3323+J3317</f>
        <v>1280.6000000000001</v>
      </c>
      <c r="K3316" s="43">
        <f>K3320+K3323+K3317</f>
        <v>1280.6000000000001</v>
      </c>
      <c r="L3316" s="43">
        <f>L3320+L3323+L3317</f>
        <v>0</v>
      </c>
      <c r="M3316" s="43">
        <f>M3320+M3323+M3317</f>
        <v>0</v>
      </c>
      <c r="N3316" s="43">
        <f>N3320+N3323+N3317</f>
        <v>0</v>
      </c>
      <c r="O3316" s="43">
        <f>O3320+O3323+O3317</f>
        <v>0</v>
      </c>
      <c r="P3316" s="43">
        <f>P3320+P3323+P3317</f>
        <v>0</v>
      </c>
      <c r="Q3316" s="43">
        <f>Q3320+Q3323+Q3317</f>
        <v>0</v>
      </c>
      <c r="R3316" s="43">
        <f>R3320+R3323+R3317</f>
        <v>0</v>
      </c>
      <c r="S3316" s="43">
        <f>S3320+S3323+S3317</f>
        <v>0</v>
      </c>
      <c r="T3316" s="43">
        <f>T3320+T3323+T3317</f>
        <v>0</v>
      </c>
      <c r="U3316" s="43">
        <v>0</v>
      </c>
      <c r="V3316" s="43">
        <f t="shared" si="6418"/>
        <v>1243.5</v>
      </c>
      <c r="W3316" s="43">
        <f>W3320+W3323+W3317</f>
        <v>0</v>
      </c>
      <c r="X3316" s="43">
        <f>X3320+X3323+X3317</f>
        <v>0</v>
      </c>
      <c r="Y3316" s="43">
        <f>Y3320+Y3323+Y3317</f>
        <v>0</v>
      </c>
      <c r="Z3316" s="43">
        <f>Z3320+Z3323+Z3317</f>
        <v>0</v>
      </c>
      <c r="AA3316" s="43">
        <f>AA3320+AA3323+AA3317</f>
        <v>0</v>
      </c>
      <c r="AB3316" s="43">
        <f>AB3320+AB3323+AB3317</f>
        <v>791.96259999999995</v>
      </c>
      <c r="AC3316" s="44">
        <f>AC3320+AC3323+AC3317</f>
        <v>1346.7</v>
      </c>
      <c r="AD3316" s="44">
        <f>AD3320+AD3323+AD3317</f>
        <v>1346.7</v>
      </c>
      <c r="AE3316" s="45">
        <f t="shared" si="6414"/>
        <v>100</v>
      </c>
      <c r="AF3316" s="43">
        <f>AF3320+AF3323+AF3317</f>
        <v>1346.7</v>
      </c>
      <c r="AG3316" s="43">
        <f>AG3320+AG3323+AG3317</f>
        <v>0</v>
      </c>
      <c r="AH3316" s="43">
        <f>AH3320+AH3323+AH3317</f>
        <v>0</v>
      </c>
      <c r="AI3316" s="43">
        <f>AI3320+AI3323+AI3317</f>
        <v>0</v>
      </c>
      <c r="AJ3316" s="43">
        <f>AJ3320+AJ3323+AJ3317</f>
        <v>0</v>
      </c>
      <c r="AK3316" s="43">
        <f>AK3320+AK3323+AK3317</f>
        <v>0</v>
      </c>
      <c r="AL3316" s="43">
        <f t="shared" si="6415"/>
        <v>1346.7</v>
      </c>
      <c r="AM3316" s="43">
        <f t="shared" si="6416"/>
        <v>-103.20000000000005</v>
      </c>
      <c r="AN3316" s="2"/>
      <c r="AR3316" s="1"/>
      <c r="AS3316" s="1"/>
    </row>
    <row r="3317" ht="63" hidden="1">
      <c r="B3317" s="41" t="s">
        <v>857</v>
      </c>
      <c r="C3317" s="41" t="s">
        <v>117</v>
      </c>
      <c r="D3317" s="41" t="s">
        <v>200</v>
      </c>
      <c r="E3317" s="26" t="str">
        <f t="shared" si="6417"/>
        <v>0314</v>
      </c>
      <c r="F3317" s="41" t="s">
        <v>202</v>
      </c>
      <c r="G3317" s="41"/>
      <c r="H3317" s="42" t="s">
        <v>203</v>
      </c>
      <c r="I3317" s="43">
        <f t="shared" ref="I3317:I3321" si="6445">I3318</f>
        <v>0</v>
      </c>
      <c r="J3317" s="43">
        <f t="shared" ref="J3317:J3321" si="6446">J3318</f>
        <v>0</v>
      </c>
      <c r="K3317" s="43">
        <f t="shared" ref="K3317:K3321" si="6447">K3318</f>
        <v>0</v>
      </c>
      <c r="L3317" s="43">
        <f t="shared" ref="L3317:L3321" si="6448">L3318</f>
        <v>0</v>
      </c>
      <c r="M3317" s="43">
        <f t="shared" ref="M3317:M3321" si="6449">M3318</f>
        <v>0</v>
      </c>
      <c r="N3317" s="43">
        <f t="shared" ref="N3317:N3321" si="6450">N3318</f>
        <v>0</v>
      </c>
      <c r="O3317" s="43">
        <f t="shared" ref="O3317:O3321" si="6451">O3318</f>
        <v>0</v>
      </c>
      <c r="P3317" s="43">
        <f t="shared" ref="P3317:P3321" si="6452">P3318</f>
        <v>0</v>
      </c>
      <c r="Q3317" s="43">
        <f t="shared" ref="Q3317:Q3321" si="6453">Q3318</f>
        <v>0</v>
      </c>
      <c r="R3317" s="43">
        <f t="shared" ref="R3317:R3321" si="6454">R3318</f>
        <v>0</v>
      </c>
      <c r="S3317" s="43">
        <f t="shared" ref="S3317:S3321" si="6455">S3318</f>
        <v>0</v>
      </c>
      <c r="T3317" s="43">
        <f t="shared" ref="T3317:T3321" si="6456">T3318</f>
        <v>0</v>
      </c>
      <c r="U3317" s="43">
        <v>0</v>
      </c>
      <c r="V3317" s="43">
        <f t="shared" si="6418"/>
        <v>0</v>
      </c>
      <c r="W3317" s="43">
        <f t="shared" ref="W3317:W3321" si="6457">W3318</f>
        <v>0</v>
      </c>
      <c r="X3317" s="43">
        <f t="shared" ref="X3317:X3321" si="6458">X3318</f>
        <v>0</v>
      </c>
      <c r="Y3317" s="43">
        <f t="shared" ref="Y3317:Y3321" si="6459">Y3318</f>
        <v>0</v>
      </c>
      <c r="Z3317" s="43">
        <f t="shared" ref="Z3317:Z3321" si="6460">Z3318</f>
        <v>0</v>
      </c>
      <c r="AA3317" s="43">
        <f t="shared" ref="AA3317:AA3321" si="6461">AA3318</f>
        <v>0</v>
      </c>
      <c r="AB3317" s="43">
        <f t="shared" ref="AB3317:AB3321" si="6462">AB3318</f>
        <v>0</v>
      </c>
      <c r="AC3317" s="44">
        <f t="shared" ref="AC3317:AC3321" si="6463">AC3318</f>
        <v>0</v>
      </c>
      <c r="AD3317" s="44">
        <f t="shared" ref="AD3317:AD3321" si="6464">AD3318</f>
        <v>0</v>
      </c>
      <c r="AE3317" s="45" t="e">
        <f t="shared" si="6414"/>
        <v>#DIV/0!</v>
      </c>
      <c r="AF3317" s="46">
        <f t="shared" ref="AF3317:AF3321" si="6465">AF3318</f>
        <v>0</v>
      </c>
      <c r="AG3317" s="46">
        <f t="shared" ref="AG3317:AG3321" si="6466">AG3318</f>
        <v>0</v>
      </c>
      <c r="AH3317" s="47">
        <f t="shared" ref="AH3317:AH3321" si="6467">AH3318</f>
        <v>0</v>
      </c>
      <c r="AI3317" s="47">
        <f t="shared" ref="AI3317:AI3321" si="6468">AI3318</f>
        <v>0</v>
      </c>
      <c r="AJ3317" s="47">
        <f t="shared" ref="AJ3317:AJ3321" si="6469">AJ3318</f>
        <v>0</v>
      </c>
      <c r="AK3317" s="47">
        <f t="shared" ref="AK3317:AK3321" si="6470">AK3318</f>
        <v>0</v>
      </c>
      <c r="AL3317" s="47">
        <f t="shared" si="6415"/>
        <v>0</v>
      </c>
      <c r="AM3317" s="47">
        <f t="shared" si="6416"/>
        <v>0</v>
      </c>
      <c r="AN3317" s="48" t="s">
        <v>36</v>
      </c>
      <c r="AO3317" s="1"/>
      <c r="AP3317" s="1"/>
      <c r="AQ3317" s="1"/>
      <c r="AR3317" s="1"/>
      <c r="AS3317" s="1"/>
    </row>
    <row r="3318" ht="31.5" hidden="1">
      <c r="B3318" s="41" t="s">
        <v>857</v>
      </c>
      <c r="C3318" s="41" t="s">
        <v>117</v>
      </c>
      <c r="D3318" s="41" t="s">
        <v>200</v>
      </c>
      <c r="E3318" s="26" t="str">
        <f t="shared" si="6417"/>
        <v>0314</v>
      </c>
      <c r="F3318" s="41" t="s">
        <v>202</v>
      </c>
      <c r="G3318" s="41" t="s">
        <v>53</v>
      </c>
      <c r="H3318" s="42" t="s">
        <v>54</v>
      </c>
      <c r="I3318" s="43">
        <f t="shared" si="6445"/>
        <v>0</v>
      </c>
      <c r="J3318" s="43">
        <f t="shared" si="6446"/>
        <v>0</v>
      </c>
      <c r="K3318" s="43">
        <f t="shared" si="6447"/>
        <v>0</v>
      </c>
      <c r="L3318" s="43">
        <f t="shared" si="6448"/>
        <v>0</v>
      </c>
      <c r="M3318" s="43">
        <f t="shared" si="6449"/>
        <v>0</v>
      </c>
      <c r="N3318" s="43">
        <f t="shared" si="6450"/>
        <v>0</v>
      </c>
      <c r="O3318" s="43">
        <f t="shared" si="6451"/>
        <v>0</v>
      </c>
      <c r="P3318" s="43">
        <f t="shared" si="6452"/>
        <v>0</v>
      </c>
      <c r="Q3318" s="43">
        <f t="shared" si="6453"/>
        <v>0</v>
      </c>
      <c r="R3318" s="43">
        <f t="shared" si="6454"/>
        <v>0</v>
      </c>
      <c r="S3318" s="43">
        <f t="shared" si="6455"/>
        <v>0</v>
      </c>
      <c r="T3318" s="43">
        <f t="shared" si="6456"/>
        <v>0</v>
      </c>
      <c r="U3318" s="43">
        <v>0</v>
      </c>
      <c r="V3318" s="43">
        <f t="shared" si="6418"/>
        <v>0</v>
      </c>
      <c r="W3318" s="43">
        <f t="shared" si="6457"/>
        <v>0</v>
      </c>
      <c r="X3318" s="43">
        <f t="shared" si="6458"/>
        <v>0</v>
      </c>
      <c r="Y3318" s="43">
        <f t="shared" si="6459"/>
        <v>0</v>
      </c>
      <c r="Z3318" s="43">
        <f t="shared" si="6460"/>
        <v>0</v>
      </c>
      <c r="AA3318" s="43">
        <f t="shared" si="6461"/>
        <v>0</v>
      </c>
      <c r="AB3318" s="43">
        <f t="shared" si="6462"/>
        <v>0</v>
      </c>
      <c r="AC3318" s="44">
        <f t="shared" si="6463"/>
        <v>0</v>
      </c>
      <c r="AD3318" s="44">
        <f t="shared" si="6464"/>
        <v>0</v>
      </c>
      <c r="AE3318" s="45" t="e">
        <f t="shared" si="6414"/>
        <v>#DIV/0!</v>
      </c>
      <c r="AF3318" s="46">
        <f t="shared" si="6465"/>
        <v>0</v>
      </c>
      <c r="AG3318" s="46">
        <f t="shared" si="6466"/>
        <v>0</v>
      </c>
      <c r="AH3318" s="47">
        <f t="shared" si="6467"/>
        <v>0</v>
      </c>
      <c r="AI3318" s="47">
        <f t="shared" si="6468"/>
        <v>0</v>
      </c>
      <c r="AJ3318" s="47">
        <f t="shared" si="6469"/>
        <v>0</v>
      </c>
      <c r="AK3318" s="47">
        <f t="shared" si="6470"/>
        <v>0</v>
      </c>
      <c r="AL3318" s="47">
        <f t="shared" si="6415"/>
        <v>0</v>
      </c>
      <c r="AM3318" s="47">
        <f t="shared" si="6416"/>
        <v>0</v>
      </c>
      <c r="AN3318" s="48" t="s">
        <v>36</v>
      </c>
      <c r="AO3318" s="1"/>
      <c r="AP3318" s="1"/>
      <c r="AQ3318" s="1"/>
      <c r="AR3318" s="1"/>
      <c r="AS3318" s="1"/>
    </row>
    <row r="3319" ht="31.5" hidden="1">
      <c r="B3319" s="41" t="s">
        <v>857</v>
      </c>
      <c r="C3319" s="41" t="s">
        <v>117</v>
      </c>
      <c r="D3319" s="41" t="s">
        <v>200</v>
      </c>
      <c r="E3319" s="26" t="str">
        <f t="shared" si="6417"/>
        <v>0314</v>
      </c>
      <c r="F3319" s="41" t="s">
        <v>202</v>
      </c>
      <c r="G3319" s="41" t="s">
        <v>55</v>
      </c>
      <c r="H3319" s="42" t="s">
        <v>56</v>
      </c>
      <c r="I3319" s="43"/>
      <c r="J3319" s="43"/>
      <c r="K3319" s="43"/>
      <c r="L3319" s="43"/>
      <c r="M3319" s="43"/>
      <c r="N3319" s="43"/>
      <c r="O3319" s="43">
        <v>0</v>
      </c>
      <c r="P3319" s="43">
        <v>0</v>
      </c>
      <c r="Q3319" s="43">
        <v>0</v>
      </c>
      <c r="R3319" s="43">
        <v>0</v>
      </c>
      <c r="S3319" s="43">
        <v>0</v>
      </c>
      <c r="T3319" s="43">
        <v>0</v>
      </c>
      <c r="U3319" s="43">
        <v>0</v>
      </c>
      <c r="V3319" s="43">
        <f t="shared" si="6418"/>
        <v>0</v>
      </c>
      <c r="W3319" s="43"/>
      <c r="X3319" s="43"/>
      <c r="Y3319" s="43"/>
      <c r="Z3319" s="43"/>
      <c r="AA3319" s="43"/>
      <c r="AB3319" s="43">
        <v>0</v>
      </c>
      <c r="AC3319" s="44">
        <v>0</v>
      </c>
      <c r="AD3319" s="44">
        <v>0</v>
      </c>
      <c r="AE3319" s="45" t="e">
        <f t="shared" si="6414"/>
        <v>#DIV/0!</v>
      </c>
      <c r="AF3319" s="46">
        <v>0</v>
      </c>
      <c r="AG3319" s="46">
        <v>0</v>
      </c>
      <c r="AH3319" s="47">
        <v>0</v>
      </c>
      <c r="AI3319" s="47">
        <v>0</v>
      </c>
      <c r="AJ3319" s="47">
        <v>0</v>
      </c>
      <c r="AK3319" s="47">
        <v>0</v>
      </c>
      <c r="AL3319" s="47">
        <f t="shared" si="6415"/>
        <v>0</v>
      </c>
      <c r="AM3319" s="47">
        <f t="shared" si="6416"/>
        <v>0</v>
      </c>
      <c r="AN3319" s="48" t="s">
        <v>36</v>
      </c>
      <c r="AR3319" s="1"/>
      <c r="AS3319" s="1"/>
    </row>
    <row r="3320" ht="31.5">
      <c r="B3320" s="41" t="s">
        <v>857</v>
      </c>
      <c r="C3320" s="41" t="s">
        <v>117</v>
      </c>
      <c r="D3320" s="41" t="s">
        <v>200</v>
      </c>
      <c r="E3320" s="26" t="str">
        <f t="shared" si="6417"/>
        <v>0314</v>
      </c>
      <c r="F3320" s="41" t="s">
        <v>204</v>
      </c>
      <c r="G3320" s="41"/>
      <c r="H3320" s="42" t="s">
        <v>205</v>
      </c>
      <c r="I3320" s="43">
        <f t="shared" si="6445"/>
        <v>180.69999999999999</v>
      </c>
      <c r="J3320" s="43">
        <f t="shared" si="6446"/>
        <v>180.69999999999999</v>
      </c>
      <c r="K3320" s="43">
        <f t="shared" si="6447"/>
        <v>180.69999999999999</v>
      </c>
      <c r="L3320" s="43">
        <f t="shared" si="6448"/>
        <v>0</v>
      </c>
      <c r="M3320" s="43">
        <f t="shared" si="6449"/>
        <v>0</v>
      </c>
      <c r="N3320" s="43">
        <f t="shared" si="6450"/>
        <v>0</v>
      </c>
      <c r="O3320" s="43">
        <f t="shared" si="6451"/>
        <v>0</v>
      </c>
      <c r="P3320" s="43">
        <f t="shared" si="6452"/>
        <v>0</v>
      </c>
      <c r="Q3320" s="43">
        <f t="shared" si="6453"/>
        <v>0</v>
      </c>
      <c r="R3320" s="43">
        <f t="shared" si="6454"/>
        <v>0</v>
      </c>
      <c r="S3320" s="43">
        <f t="shared" si="6455"/>
        <v>0</v>
      </c>
      <c r="T3320" s="43">
        <f t="shared" si="6456"/>
        <v>0</v>
      </c>
      <c r="U3320" s="43">
        <v>0</v>
      </c>
      <c r="V3320" s="43">
        <f t="shared" si="6418"/>
        <v>180.69999999999999</v>
      </c>
      <c r="W3320" s="43">
        <f t="shared" si="6457"/>
        <v>0</v>
      </c>
      <c r="X3320" s="43">
        <f t="shared" si="6458"/>
        <v>0</v>
      </c>
      <c r="Y3320" s="43">
        <f t="shared" si="6459"/>
        <v>0</v>
      </c>
      <c r="Z3320" s="43">
        <f t="shared" si="6460"/>
        <v>0</v>
      </c>
      <c r="AA3320" s="43">
        <f t="shared" si="6461"/>
        <v>0</v>
      </c>
      <c r="AB3320" s="43">
        <f t="shared" si="6462"/>
        <v>94.84957</v>
      </c>
      <c r="AC3320" s="44">
        <f t="shared" si="6463"/>
        <v>180.69999999999999</v>
      </c>
      <c r="AD3320" s="44">
        <f t="shared" si="6464"/>
        <v>180.69999999999999</v>
      </c>
      <c r="AE3320" s="45">
        <f t="shared" si="6414"/>
        <v>100</v>
      </c>
      <c r="AF3320" s="43">
        <f t="shared" si="6465"/>
        <v>180.69999999999999</v>
      </c>
      <c r="AG3320" s="43">
        <f t="shared" si="6466"/>
        <v>0</v>
      </c>
      <c r="AH3320" s="43">
        <f t="shared" si="6467"/>
        <v>0</v>
      </c>
      <c r="AI3320" s="43">
        <f t="shared" si="6468"/>
        <v>0</v>
      </c>
      <c r="AJ3320" s="43">
        <f t="shared" si="6469"/>
        <v>0</v>
      </c>
      <c r="AK3320" s="43">
        <f t="shared" si="6470"/>
        <v>0</v>
      </c>
      <c r="AL3320" s="43">
        <f t="shared" si="6415"/>
        <v>180.69999999999999</v>
      </c>
      <c r="AM3320" s="43">
        <f t="shared" si="6416"/>
        <v>0</v>
      </c>
      <c r="AN3320" s="2"/>
      <c r="AO3320" s="1"/>
      <c r="AP3320" s="1"/>
      <c r="AQ3320" s="1"/>
      <c r="AR3320" s="1"/>
      <c r="AS3320" s="1"/>
    </row>
    <row r="3321" ht="31.5">
      <c r="B3321" s="41" t="s">
        <v>857</v>
      </c>
      <c r="C3321" s="41" t="s">
        <v>117</v>
      </c>
      <c r="D3321" s="41" t="s">
        <v>200</v>
      </c>
      <c r="E3321" s="26" t="str">
        <f t="shared" si="6417"/>
        <v>0314</v>
      </c>
      <c r="F3321" s="41" t="s">
        <v>204</v>
      </c>
      <c r="G3321" s="41" t="s">
        <v>53</v>
      </c>
      <c r="H3321" s="42" t="s">
        <v>54</v>
      </c>
      <c r="I3321" s="43">
        <f t="shared" si="6445"/>
        <v>180.69999999999999</v>
      </c>
      <c r="J3321" s="43">
        <f t="shared" si="6446"/>
        <v>180.69999999999999</v>
      </c>
      <c r="K3321" s="43">
        <f t="shared" si="6447"/>
        <v>180.69999999999999</v>
      </c>
      <c r="L3321" s="43">
        <f t="shared" si="6448"/>
        <v>0</v>
      </c>
      <c r="M3321" s="43">
        <f t="shared" si="6449"/>
        <v>0</v>
      </c>
      <c r="N3321" s="43">
        <f t="shared" si="6450"/>
        <v>0</v>
      </c>
      <c r="O3321" s="43">
        <f t="shared" si="6451"/>
        <v>0</v>
      </c>
      <c r="P3321" s="43">
        <f t="shared" si="6452"/>
        <v>0</v>
      </c>
      <c r="Q3321" s="43">
        <f t="shared" si="6453"/>
        <v>0</v>
      </c>
      <c r="R3321" s="43">
        <f t="shared" si="6454"/>
        <v>0</v>
      </c>
      <c r="S3321" s="43">
        <f t="shared" si="6455"/>
        <v>0</v>
      </c>
      <c r="T3321" s="43">
        <f t="shared" si="6456"/>
        <v>0</v>
      </c>
      <c r="U3321" s="43">
        <v>0</v>
      </c>
      <c r="V3321" s="43">
        <f t="shared" si="6418"/>
        <v>180.69999999999999</v>
      </c>
      <c r="W3321" s="43">
        <f t="shared" si="6457"/>
        <v>0</v>
      </c>
      <c r="X3321" s="43">
        <f t="shared" si="6458"/>
        <v>0</v>
      </c>
      <c r="Y3321" s="43">
        <f t="shared" si="6459"/>
        <v>0</v>
      </c>
      <c r="Z3321" s="43">
        <f t="shared" si="6460"/>
        <v>0</v>
      </c>
      <c r="AA3321" s="43">
        <f t="shared" si="6461"/>
        <v>0</v>
      </c>
      <c r="AB3321" s="43">
        <f t="shared" si="6462"/>
        <v>94.84957</v>
      </c>
      <c r="AC3321" s="44">
        <f t="shared" si="6463"/>
        <v>180.69999999999999</v>
      </c>
      <c r="AD3321" s="44">
        <f t="shared" si="6464"/>
        <v>180.69999999999999</v>
      </c>
      <c r="AE3321" s="45">
        <f t="shared" si="6414"/>
        <v>100</v>
      </c>
      <c r="AF3321" s="43">
        <f t="shared" si="6465"/>
        <v>180.69999999999999</v>
      </c>
      <c r="AG3321" s="43">
        <f t="shared" si="6466"/>
        <v>0</v>
      </c>
      <c r="AH3321" s="43">
        <f t="shared" si="6467"/>
        <v>0</v>
      </c>
      <c r="AI3321" s="43">
        <f t="shared" si="6468"/>
        <v>0</v>
      </c>
      <c r="AJ3321" s="43">
        <f t="shared" si="6469"/>
        <v>0</v>
      </c>
      <c r="AK3321" s="43">
        <f t="shared" si="6470"/>
        <v>0</v>
      </c>
      <c r="AL3321" s="43">
        <f t="shared" si="6415"/>
        <v>180.69999999999999</v>
      </c>
      <c r="AM3321" s="43">
        <f t="shared" si="6416"/>
        <v>0</v>
      </c>
      <c r="AN3321" s="2"/>
      <c r="AO3321" s="1"/>
      <c r="AP3321" s="1"/>
      <c r="AQ3321" s="1"/>
      <c r="AR3321" s="1"/>
      <c r="AS3321" s="1"/>
    </row>
    <row r="3322" ht="31.5">
      <c r="B3322" s="41" t="s">
        <v>857</v>
      </c>
      <c r="C3322" s="41" t="s">
        <v>117</v>
      </c>
      <c r="D3322" s="41" t="s">
        <v>200</v>
      </c>
      <c r="E3322" s="26" t="str">
        <f t="shared" si="6417"/>
        <v>0314</v>
      </c>
      <c r="F3322" s="41" t="s">
        <v>204</v>
      </c>
      <c r="G3322" s="41" t="s">
        <v>55</v>
      </c>
      <c r="H3322" s="42" t="s">
        <v>56</v>
      </c>
      <c r="I3322" s="43">
        <v>180.69999999999999</v>
      </c>
      <c r="J3322" s="43">
        <v>180.69999999999999</v>
      </c>
      <c r="K3322" s="43">
        <v>180.69999999999999</v>
      </c>
      <c r="L3322" s="43"/>
      <c r="M3322" s="43"/>
      <c r="N3322" s="43"/>
      <c r="O3322" s="43">
        <v>0</v>
      </c>
      <c r="P3322" s="43">
        <v>0</v>
      </c>
      <c r="Q3322" s="43">
        <v>0</v>
      </c>
      <c r="R3322" s="43">
        <v>0</v>
      </c>
      <c r="S3322" s="43">
        <v>0</v>
      </c>
      <c r="T3322" s="43">
        <v>0</v>
      </c>
      <c r="U3322" s="43">
        <v>0</v>
      </c>
      <c r="V3322" s="43">
        <f t="shared" si="6418"/>
        <v>180.69999999999999</v>
      </c>
      <c r="W3322" s="43"/>
      <c r="X3322" s="43"/>
      <c r="Y3322" s="43"/>
      <c r="Z3322" s="43"/>
      <c r="AA3322" s="43"/>
      <c r="AB3322" s="43">
        <v>94.84957</v>
      </c>
      <c r="AC3322" s="44">
        <v>180.69999999999999</v>
      </c>
      <c r="AD3322" s="44">
        <v>180.69999999999999</v>
      </c>
      <c r="AE3322" s="45">
        <f t="shared" si="6414"/>
        <v>100</v>
      </c>
      <c r="AF3322" s="43">
        <v>180.69999999999999</v>
      </c>
      <c r="AG3322" s="43">
        <v>0</v>
      </c>
      <c r="AH3322" s="43">
        <v>0</v>
      </c>
      <c r="AI3322" s="43">
        <v>0</v>
      </c>
      <c r="AJ3322" s="43">
        <v>0</v>
      </c>
      <c r="AK3322" s="43">
        <v>0</v>
      </c>
      <c r="AL3322" s="43">
        <f t="shared" si="6415"/>
        <v>180.69999999999999</v>
      </c>
      <c r="AM3322" s="43">
        <f t="shared" si="6416"/>
        <v>0</v>
      </c>
      <c r="AN3322" s="19"/>
      <c r="AR3322" s="1"/>
      <c r="AS3322" s="1"/>
    </row>
    <row r="3323" ht="47.25">
      <c r="B3323" s="41" t="s">
        <v>857</v>
      </c>
      <c r="C3323" s="41" t="s">
        <v>117</v>
      </c>
      <c r="D3323" s="41" t="s">
        <v>200</v>
      </c>
      <c r="E3323" s="26" t="str">
        <f t="shared" si="6417"/>
        <v>0314</v>
      </c>
      <c r="F3323" s="41" t="s">
        <v>713</v>
      </c>
      <c r="G3323" s="41"/>
      <c r="H3323" s="42" t="s">
        <v>714</v>
      </c>
      <c r="I3323" s="43">
        <f>I3326+I3324</f>
        <v>1062.8</v>
      </c>
      <c r="J3323" s="43">
        <f>J3326+J3324</f>
        <v>1099.9000000000001</v>
      </c>
      <c r="K3323" s="43">
        <f>K3326+K3324</f>
        <v>1099.9000000000001</v>
      </c>
      <c r="L3323" s="43">
        <f>L3326+L3324</f>
        <v>0</v>
      </c>
      <c r="M3323" s="43">
        <f>M3326+M3324</f>
        <v>0</v>
      </c>
      <c r="N3323" s="43">
        <f>N3326+N3324</f>
        <v>0</v>
      </c>
      <c r="O3323" s="43">
        <f>O3326+O3324</f>
        <v>0</v>
      </c>
      <c r="P3323" s="43">
        <f>P3326+P3324</f>
        <v>0</v>
      </c>
      <c r="Q3323" s="43">
        <f>Q3326+Q3324</f>
        <v>0</v>
      </c>
      <c r="R3323" s="43">
        <f>R3326+R3324</f>
        <v>0</v>
      </c>
      <c r="S3323" s="43">
        <f>S3326+S3324</f>
        <v>0</v>
      </c>
      <c r="T3323" s="43">
        <f>T3326+T3324</f>
        <v>0</v>
      </c>
      <c r="U3323" s="43">
        <v>0</v>
      </c>
      <c r="V3323" s="43">
        <f t="shared" si="6418"/>
        <v>1062.8</v>
      </c>
      <c r="W3323" s="43">
        <f>W3326+W3324</f>
        <v>0</v>
      </c>
      <c r="X3323" s="43">
        <f>X3326+X3324</f>
        <v>0</v>
      </c>
      <c r="Y3323" s="43">
        <f>Y3326+Y3324</f>
        <v>0</v>
      </c>
      <c r="Z3323" s="43">
        <f>Z3326+Z3324</f>
        <v>0</v>
      </c>
      <c r="AA3323" s="43">
        <f>AA3326+AA3324</f>
        <v>0</v>
      </c>
      <c r="AB3323" s="43">
        <f>AB3326+AB3324</f>
        <v>697.11302999999998</v>
      </c>
      <c r="AC3323" s="44">
        <f>AC3326+AC3324</f>
        <v>1166</v>
      </c>
      <c r="AD3323" s="44">
        <f>AD3326+AD3324</f>
        <v>1166</v>
      </c>
      <c r="AE3323" s="45">
        <f t="shared" si="6414"/>
        <v>100</v>
      </c>
      <c r="AF3323" s="43">
        <f>AF3326+AF3324</f>
        <v>1166</v>
      </c>
      <c r="AG3323" s="43">
        <f>AG3326+AG3324</f>
        <v>0</v>
      </c>
      <c r="AH3323" s="43">
        <f>AH3326+AH3324</f>
        <v>0</v>
      </c>
      <c r="AI3323" s="43">
        <f>AI3326+AI3324</f>
        <v>0</v>
      </c>
      <c r="AJ3323" s="43">
        <f>AJ3326+AJ3324</f>
        <v>0</v>
      </c>
      <c r="AK3323" s="43">
        <f>AK3326+AK3324</f>
        <v>0</v>
      </c>
      <c r="AL3323" s="43">
        <f t="shared" si="6415"/>
        <v>1166</v>
      </c>
      <c r="AM3323" s="43">
        <f t="shared" si="6416"/>
        <v>-103.20000000000005</v>
      </c>
      <c r="AN3323" s="2"/>
      <c r="AO3323" s="1"/>
      <c r="AP3323" s="1"/>
      <c r="AQ3323" s="1"/>
      <c r="AR3323" s="1"/>
      <c r="AS3323" s="1"/>
    </row>
    <row r="3324" ht="78.75">
      <c r="B3324" s="41" t="s">
        <v>857</v>
      </c>
      <c r="C3324" s="41" t="s">
        <v>117</v>
      </c>
      <c r="D3324" s="41" t="s">
        <v>200</v>
      </c>
      <c r="E3324" s="26" t="str">
        <f t="shared" si="6417"/>
        <v>0314</v>
      </c>
      <c r="F3324" s="41" t="s">
        <v>713</v>
      </c>
      <c r="G3324" s="41" t="s">
        <v>71</v>
      </c>
      <c r="H3324" s="42" t="s">
        <v>72</v>
      </c>
      <c r="I3324" s="43">
        <f>I3325</f>
        <v>698.5</v>
      </c>
      <c r="J3324" s="43">
        <f>J3325</f>
        <v>723.89999999999998</v>
      </c>
      <c r="K3324" s="43">
        <f>K3325</f>
        <v>723.89999999999998</v>
      </c>
      <c r="L3324" s="43">
        <f>L3325</f>
        <v>0</v>
      </c>
      <c r="M3324" s="43">
        <f>M3325</f>
        <v>0</v>
      </c>
      <c r="N3324" s="43">
        <f>N3325</f>
        <v>0</v>
      </c>
      <c r="O3324" s="43">
        <f>O3325</f>
        <v>0</v>
      </c>
      <c r="P3324" s="43">
        <f>P3325</f>
        <v>0</v>
      </c>
      <c r="Q3324" s="43">
        <f>Q3325</f>
        <v>0</v>
      </c>
      <c r="R3324" s="43">
        <f>R3325</f>
        <v>0</v>
      </c>
      <c r="S3324" s="43">
        <f>S3325</f>
        <v>0</v>
      </c>
      <c r="T3324" s="43">
        <f>T3325</f>
        <v>0</v>
      </c>
      <c r="U3324" s="43">
        <v>0</v>
      </c>
      <c r="V3324" s="43">
        <f t="shared" si="6418"/>
        <v>698.5</v>
      </c>
      <c r="W3324" s="43">
        <f>W3325</f>
        <v>0</v>
      </c>
      <c r="X3324" s="43">
        <f>X3325</f>
        <v>0</v>
      </c>
      <c r="Y3324" s="43">
        <f>Y3325</f>
        <v>0</v>
      </c>
      <c r="Z3324" s="43">
        <f>Z3325</f>
        <v>0</v>
      </c>
      <c r="AA3324" s="43">
        <f>AA3325</f>
        <v>0</v>
      </c>
      <c r="AB3324" s="43">
        <f>AB3325</f>
        <v>508.27904000000001</v>
      </c>
      <c r="AC3324" s="44">
        <f>AC3325</f>
        <v>758.70000000000005</v>
      </c>
      <c r="AD3324" s="44">
        <f>AD3325</f>
        <v>758.70000000000005</v>
      </c>
      <c r="AE3324" s="45">
        <f t="shared" si="6414"/>
        <v>100</v>
      </c>
      <c r="AF3324" s="43">
        <f>AF3325</f>
        <v>758.70000000000005</v>
      </c>
      <c r="AG3324" s="43">
        <f>AG3325</f>
        <v>0</v>
      </c>
      <c r="AH3324" s="43">
        <f>AH3325</f>
        <v>0</v>
      </c>
      <c r="AI3324" s="43">
        <f>AI3325</f>
        <v>0</v>
      </c>
      <c r="AJ3324" s="43">
        <f>AJ3325</f>
        <v>0</v>
      </c>
      <c r="AK3324" s="43">
        <f>AK3325</f>
        <v>0</v>
      </c>
      <c r="AL3324" s="43">
        <f t="shared" si="6415"/>
        <v>758.70000000000005</v>
      </c>
      <c r="AM3324" s="43">
        <f t="shared" si="6416"/>
        <v>-60.200000000000045</v>
      </c>
      <c r="AN3324" s="2"/>
      <c r="AR3324" s="1"/>
      <c r="AS3324" s="1"/>
    </row>
    <row r="3325" ht="31.5">
      <c r="B3325" s="41" t="s">
        <v>857</v>
      </c>
      <c r="C3325" s="41" t="s">
        <v>117</v>
      </c>
      <c r="D3325" s="41" t="s">
        <v>200</v>
      </c>
      <c r="E3325" s="26" t="str">
        <f t="shared" si="6417"/>
        <v>0314</v>
      </c>
      <c r="F3325" s="41" t="s">
        <v>713</v>
      </c>
      <c r="G3325" s="41" t="s">
        <v>93</v>
      </c>
      <c r="H3325" s="42" t="s">
        <v>94</v>
      </c>
      <c r="I3325" s="43">
        <v>698.5</v>
      </c>
      <c r="J3325" s="43">
        <v>723.89999999999998</v>
      </c>
      <c r="K3325" s="43">
        <v>723.89999999999998</v>
      </c>
      <c r="L3325" s="43"/>
      <c r="M3325" s="43"/>
      <c r="N3325" s="43"/>
      <c r="O3325" s="43">
        <v>0</v>
      </c>
      <c r="P3325" s="43">
        <v>0</v>
      </c>
      <c r="Q3325" s="43">
        <v>0</v>
      </c>
      <c r="R3325" s="43">
        <v>0</v>
      </c>
      <c r="S3325" s="43">
        <v>0</v>
      </c>
      <c r="T3325" s="43">
        <v>0</v>
      </c>
      <c r="U3325" s="43">
        <v>0</v>
      </c>
      <c r="V3325" s="43">
        <f t="shared" si="6418"/>
        <v>698.5</v>
      </c>
      <c r="W3325" s="43"/>
      <c r="X3325" s="43"/>
      <c r="Y3325" s="43"/>
      <c r="Z3325" s="43"/>
      <c r="AA3325" s="43"/>
      <c r="AB3325" s="43">
        <v>508.27904000000001</v>
      </c>
      <c r="AC3325" s="44">
        <v>758.70000000000005</v>
      </c>
      <c r="AD3325" s="44">
        <v>758.70000000000005</v>
      </c>
      <c r="AE3325" s="45">
        <f t="shared" si="6414"/>
        <v>100</v>
      </c>
      <c r="AF3325" s="43">
        <v>758.70000000000005</v>
      </c>
      <c r="AG3325" s="43">
        <v>0</v>
      </c>
      <c r="AH3325" s="43">
        <v>0</v>
      </c>
      <c r="AI3325" s="43">
        <v>0</v>
      </c>
      <c r="AJ3325" s="43">
        <v>0</v>
      </c>
      <c r="AK3325" s="43">
        <v>0</v>
      </c>
      <c r="AL3325" s="43">
        <f t="shared" si="6415"/>
        <v>758.70000000000005</v>
      </c>
      <c r="AM3325" s="43">
        <f t="shared" si="6416"/>
        <v>-60.200000000000045</v>
      </c>
      <c r="AN3325" s="19"/>
      <c r="AO3325" s="1"/>
      <c r="AP3325" s="1"/>
      <c r="AQ3325" s="1"/>
      <c r="AR3325" s="1"/>
      <c r="AS3325" s="1"/>
    </row>
    <row r="3326" ht="31.5">
      <c r="B3326" s="41" t="s">
        <v>857</v>
      </c>
      <c r="C3326" s="41" t="s">
        <v>117</v>
      </c>
      <c r="D3326" s="41" t="s">
        <v>200</v>
      </c>
      <c r="E3326" s="26" t="str">
        <f t="shared" si="6417"/>
        <v>0314</v>
      </c>
      <c r="F3326" s="41" t="s">
        <v>713</v>
      </c>
      <c r="G3326" s="41" t="s">
        <v>53</v>
      </c>
      <c r="H3326" s="42" t="s">
        <v>54</v>
      </c>
      <c r="I3326" s="43">
        <f>I3327</f>
        <v>364.30000000000001</v>
      </c>
      <c r="J3326" s="43">
        <f>J3327</f>
        <v>376</v>
      </c>
      <c r="K3326" s="43">
        <f>K3327</f>
        <v>376</v>
      </c>
      <c r="L3326" s="43">
        <f>L3327</f>
        <v>0</v>
      </c>
      <c r="M3326" s="43">
        <f>M3327</f>
        <v>0</v>
      </c>
      <c r="N3326" s="43">
        <f>N3327</f>
        <v>0</v>
      </c>
      <c r="O3326" s="43">
        <f>O3327</f>
        <v>0</v>
      </c>
      <c r="P3326" s="43">
        <f>P3327</f>
        <v>0</v>
      </c>
      <c r="Q3326" s="43">
        <f>Q3327</f>
        <v>0</v>
      </c>
      <c r="R3326" s="43">
        <f>R3327</f>
        <v>0</v>
      </c>
      <c r="S3326" s="43">
        <f>S3327</f>
        <v>0</v>
      </c>
      <c r="T3326" s="43">
        <f>T3327</f>
        <v>0</v>
      </c>
      <c r="U3326" s="43">
        <v>0</v>
      </c>
      <c r="V3326" s="43">
        <f t="shared" si="6418"/>
        <v>364.30000000000001</v>
      </c>
      <c r="W3326" s="43">
        <f>W3327</f>
        <v>0</v>
      </c>
      <c r="X3326" s="43">
        <f>X3327</f>
        <v>0</v>
      </c>
      <c r="Y3326" s="43">
        <f>Y3327</f>
        <v>0</v>
      </c>
      <c r="Z3326" s="43">
        <f>Z3327</f>
        <v>0</v>
      </c>
      <c r="AA3326" s="43">
        <f>AA3327</f>
        <v>0</v>
      </c>
      <c r="AB3326" s="43">
        <f>AB3327</f>
        <v>188.83399</v>
      </c>
      <c r="AC3326" s="44">
        <f>AC3327</f>
        <v>407.30000000000001</v>
      </c>
      <c r="AD3326" s="44">
        <f>AD3327</f>
        <v>407.30000000000001</v>
      </c>
      <c r="AE3326" s="45">
        <f t="shared" si="6414"/>
        <v>100</v>
      </c>
      <c r="AF3326" s="43">
        <f>AF3327</f>
        <v>407.30000000000001</v>
      </c>
      <c r="AG3326" s="43">
        <f>AG3327</f>
        <v>0</v>
      </c>
      <c r="AH3326" s="43">
        <f>AH3327</f>
        <v>0</v>
      </c>
      <c r="AI3326" s="43">
        <f>AI3327</f>
        <v>0</v>
      </c>
      <c r="AJ3326" s="43">
        <f>AJ3327</f>
        <v>0</v>
      </c>
      <c r="AK3326" s="43">
        <f>AK3327</f>
        <v>0</v>
      </c>
      <c r="AL3326" s="43">
        <f t="shared" si="6415"/>
        <v>407.30000000000001</v>
      </c>
      <c r="AM3326" s="43">
        <f t="shared" si="6416"/>
        <v>-43</v>
      </c>
      <c r="AN3326" s="2"/>
      <c r="AO3326" s="1"/>
      <c r="AP3326" s="1"/>
      <c r="AQ3326" s="1"/>
      <c r="AR3326" s="1"/>
      <c r="AS3326" s="1"/>
    </row>
    <row r="3327" ht="31.5">
      <c r="B3327" s="41" t="s">
        <v>857</v>
      </c>
      <c r="C3327" s="41" t="s">
        <v>117</v>
      </c>
      <c r="D3327" s="41" t="s">
        <v>200</v>
      </c>
      <c r="E3327" s="26" t="str">
        <f t="shared" si="6417"/>
        <v>0314</v>
      </c>
      <c r="F3327" s="41" t="s">
        <v>713</v>
      </c>
      <c r="G3327" s="41" t="s">
        <v>55</v>
      </c>
      <c r="H3327" s="42" t="s">
        <v>56</v>
      </c>
      <c r="I3327" s="43">
        <v>364.30000000000001</v>
      </c>
      <c r="J3327" s="43">
        <v>376</v>
      </c>
      <c r="K3327" s="43">
        <v>376</v>
      </c>
      <c r="L3327" s="43"/>
      <c r="M3327" s="43"/>
      <c r="N3327" s="43"/>
      <c r="O3327" s="43">
        <v>0</v>
      </c>
      <c r="P3327" s="43">
        <v>0</v>
      </c>
      <c r="Q3327" s="43">
        <v>0</v>
      </c>
      <c r="R3327" s="43">
        <v>0</v>
      </c>
      <c r="S3327" s="43">
        <v>0</v>
      </c>
      <c r="T3327" s="43">
        <v>0</v>
      </c>
      <c r="U3327" s="43">
        <v>0</v>
      </c>
      <c r="V3327" s="43">
        <f t="shared" si="6418"/>
        <v>364.30000000000001</v>
      </c>
      <c r="W3327" s="43"/>
      <c r="X3327" s="43"/>
      <c r="Y3327" s="43"/>
      <c r="Z3327" s="43"/>
      <c r="AA3327" s="43"/>
      <c r="AB3327" s="43">
        <v>188.83399</v>
      </c>
      <c r="AC3327" s="44">
        <v>407.30000000000001</v>
      </c>
      <c r="AD3327" s="44">
        <v>407.30000000000001</v>
      </c>
      <c r="AE3327" s="45">
        <f t="shared" si="6414"/>
        <v>100</v>
      </c>
      <c r="AF3327" s="43">
        <v>407.30000000000001</v>
      </c>
      <c r="AG3327" s="43">
        <v>0</v>
      </c>
      <c r="AH3327" s="43">
        <v>0</v>
      </c>
      <c r="AI3327" s="43">
        <v>0</v>
      </c>
      <c r="AJ3327" s="43">
        <v>0</v>
      </c>
      <c r="AK3327" s="43">
        <v>0</v>
      </c>
      <c r="AL3327" s="43">
        <f t="shared" si="6415"/>
        <v>407.30000000000001</v>
      </c>
      <c r="AM3327" s="43">
        <f t="shared" si="6416"/>
        <v>-43</v>
      </c>
      <c r="AN3327" s="19"/>
      <c r="AO3327" s="1"/>
      <c r="AP3327" s="1"/>
      <c r="AQ3327" s="1"/>
      <c r="AR3327" s="1"/>
      <c r="AS3327" s="1"/>
    </row>
    <row r="3328" s="24" customFormat="1">
      <c r="B3328" s="25" t="s">
        <v>857</v>
      </c>
      <c r="C3328" s="25" t="s">
        <v>107</v>
      </c>
      <c r="D3328" s="25"/>
      <c r="E3328" s="32" t="str">
        <f t="shared" si="6417"/>
        <v>04</v>
      </c>
      <c r="F3328" s="25"/>
      <c r="G3328" s="25"/>
      <c r="H3328" s="27" t="s">
        <v>108</v>
      </c>
      <c r="I3328" s="28">
        <f>I3336+I3397+I3329</f>
        <v>45186.900000000009</v>
      </c>
      <c r="J3328" s="28">
        <f>J3336+J3397+J3329</f>
        <v>16502.600000000002</v>
      </c>
      <c r="K3328" s="28">
        <f>K3336+K3397+K3329</f>
        <v>17022.900000000001</v>
      </c>
      <c r="L3328" s="28">
        <f>L3336+L3397+L3329</f>
        <v>-12557.200000000001</v>
      </c>
      <c r="M3328" s="28">
        <f>M3336+M3397+M3329</f>
        <v>0</v>
      </c>
      <c r="N3328" s="28">
        <f>N3336+N3397+N3329</f>
        <v>0</v>
      </c>
      <c r="O3328" s="28">
        <f>O3336+O3397+O3329</f>
        <v>-1180.2950000000001</v>
      </c>
      <c r="P3328" s="28">
        <f>P3336+P3397+P3329</f>
        <v>62.866999999999997</v>
      </c>
      <c r="Q3328" s="28">
        <f>Q3336+Q3397+Q3329</f>
        <v>0</v>
      </c>
      <c r="R3328" s="28">
        <f>R3336+R3397+R3329</f>
        <v>1078.6669999999999</v>
      </c>
      <c r="S3328" s="28">
        <f>S3336+S3397+S3329</f>
        <v>0</v>
      </c>
      <c r="T3328" s="28">
        <f>T3336+T3397+T3329</f>
        <v>0</v>
      </c>
      <c r="U3328" s="28">
        <v>1457.1500000000001</v>
      </c>
      <c r="V3328" s="28">
        <f t="shared" si="6418"/>
        <v>34048.089000000007</v>
      </c>
      <c r="W3328" s="28">
        <f>W3336+W3397+W3329</f>
        <v>1457.1500000000001</v>
      </c>
      <c r="X3328" s="28">
        <f>X3336+X3397+X3329</f>
        <v>0</v>
      </c>
      <c r="Y3328" s="28">
        <f>Y3336+Y3397+Y3329</f>
        <v>0</v>
      </c>
      <c r="Z3328" s="28">
        <f>Z3336+Z3397+Z3329</f>
        <v>0</v>
      </c>
      <c r="AA3328" s="28">
        <f>AA3336+AA3397+AA3329</f>
        <v>0</v>
      </c>
      <c r="AB3328" s="28">
        <f>AB3336+AB3397+AB3329</f>
        <v>15681.291789999999</v>
      </c>
      <c r="AC3328" s="29">
        <f>AC3336+AC3397+AC3329</f>
        <v>40455.378139999993</v>
      </c>
      <c r="AD3328" s="29">
        <f>AD3336+AD3397+AD3329</f>
        <v>35599.502859999993</v>
      </c>
      <c r="AE3328" s="30">
        <f t="shared" si="6414"/>
        <v>87.996959852418769</v>
      </c>
      <c r="AF3328" s="28">
        <f>AF3336+AF3397+AF3329</f>
        <v>41663.740139999994</v>
      </c>
      <c r="AG3328" s="28">
        <f>AG3336+AG3397+AG3329</f>
        <v>-1180.2950000000001</v>
      </c>
      <c r="AH3328" s="28">
        <f>AH3336+AH3397+AH3329</f>
        <v>0</v>
      </c>
      <c r="AI3328" s="28">
        <f>AI3336+AI3397+AI3329</f>
        <v>0</v>
      </c>
      <c r="AJ3328" s="28">
        <f>AJ3336+AJ3397+AJ3329</f>
        <v>0</v>
      </c>
      <c r="AK3328" s="28">
        <f>AK3336+AK3397+AK3329</f>
        <v>0</v>
      </c>
      <c r="AL3328" s="28">
        <f t="shared" si="6415"/>
        <v>40483.445139999996</v>
      </c>
      <c r="AM3328" s="28">
        <f t="shared" si="6416"/>
        <v>-6435.356139999989</v>
      </c>
      <c r="AN3328" s="31"/>
      <c r="AO3328" s="24"/>
      <c r="AP3328" s="24"/>
      <c r="AQ3328" s="24"/>
      <c r="AR3328" s="24"/>
      <c r="AS3328" s="24"/>
    </row>
    <row r="3329" s="33" customFormat="1">
      <c r="B3329" s="34" t="s">
        <v>857</v>
      </c>
      <c r="C3329" s="34" t="s">
        <v>107</v>
      </c>
      <c r="D3329" s="34" t="s">
        <v>115</v>
      </c>
      <c r="E3329" s="35" t="str">
        <f t="shared" si="6417"/>
        <v>0405</v>
      </c>
      <c r="F3329" s="34"/>
      <c r="G3329" s="34"/>
      <c r="H3329" s="36" t="s">
        <v>206</v>
      </c>
      <c r="I3329" s="37">
        <f t="shared" ref="I3329:I3334" si="6471">I3330</f>
        <v>53</v>
      </c>
      <c r="J3329" s="37">
        <f t="shared" ref="J3329:J3334" si="6472">J3330</f>
        <v>53</v>
      </c>
      <c r="K3329" s="37">
        <f t="shared" ref="K3329:K3334" si="6473">K3330</f>
        <v>53</v>
      </c>
      <c r="L3329" s="37">
        <f t="shared" ref="L3329:L3334" si="6474">L3330</f>
        <v>0</v>
      </c>
      <c r="M3329" s="37">
        <f t="shared" ref="M3329:M3334" si="6475">M3330</f>
        <v>0</v>
      </c>
      <c r="N3329" s="37">
        <f t="shared" ref="N3329:N3334" si="6476">N3330</f>
        <v>0</v>
      </c>
      <c r="O3329" s="37">
        <f t="shared" ref="O3329:O3334" si="6477">O3330</f>
        <v>0</v>
      </c>
      <c r="P3329" s="37">
        <f t="shared" ref="P3329:P3334" si="6478">P3330</f>
        <v>0</v>
      </c>
      <c r="Q3329" s="37">
        <f t="shared" ref="Q3329:Q3334" si="6479">Q3330</f>
        <v>0</v>
      </c>
      <c r="R3329" s="37">
        <f t="shared" ref="R3329:R3334" si="6480">R3330</f>
        <v>0</v>
      </c>
      <c r="S3329" s="37">
        <f t="shared" ref="S3329:S3334" si="6481">S3330</f>
        <v>0</v>
      </c>
      <c r="T3329" s="37">
        <f t="shared" ref="T3329:T3334" si="6482">T3330</f>
        <v>0</v>
      </c>
      <c r="U3329" s="37">
        <v>0</v>
      </c>
      <c r="V3329" s="37">
        <f t="shared" si="6418"/>
        <v>53</v>
      </c>
      <c r="W3329" s="37">
        <f t="shared" ref="W3329:W3334" si="6483">W3330</f>
        <v>0</v>
      </c>
      <c r="X3329" s="37">
        <f t="shared" ref="X3329:X3334" si="6484">X3330</f>
        <v>0</v>
      </c>
      <c r="Y3329" s="37">
        <f t="shared" ref="Y3329:Y3334" si="6485">Y3330</f>
        <v>0</v>
      </c>
      <c r="Z3329" s="37">
        <f t="shared" ref="Z3329:Z3334" si="6486">Z3330</f>
        <v>0</v>
      </c>
      <c r="AA3329" s="37">
        <f t="shared" ref="AA3329:AA3334" si="6487">AA3330</f>
        <v>0</v>
      </c>
      <c r="AB3329" s="37">
        <f t="shared" ref="AB3329:AB3334" si="6488">AB3330</f>
        <v>53</v>
      </c>
      <c r="AC3329" s="38">
        <f t="shared" ref="AC3329:AC3334" si="6489">AC3330</f>
        <v>53</v>
      </c>
      <c r="AD3329" s="38">
        <f t="shared" ref="AD3329:AD3334" si="6490">AD3330</f>
        <v>53</v>
      </c>
      <c r="AE3329" s="39">
        <f t="shared" si="6414"/>
        <v>100</v>
      </c>
      <c r="AF3329" s="37">
        <f t="shared" ref="AF3329:AF3334" si="6491">AF3330</f>
        <v>53</v>
      </c>
      <c r="AG3329" s="37">
        <f t="shared" ref="AG3329:AG3334" si="6492">AG3330</f>
        <v>0</v>
      </c>
      <c r="AH3329" s="37">
        <f t="shared" ref="AH3329:AH3334" si="6493">AH3330</f>
        <v>0</v>
      </c>
      <c r="AI3329" s="37">
        <f t="shared" ref="AI3329:AI3334" si="6494">AI3330</f>
        <v>0</v>
      </c>
      <c r="AJ3329" s="37">
        <f t="shared" ref="AJ3329:AJ3334" si="6495">AJ3330</f>
        <v>0</v>
      </c>
      <c r="AK3329" s="37">
        <f t="shared" ref="AK3329:AK3334" si="6496">AK3330</f>
        <v>0</v>
      </c>
      <c r="AL3329" s="37">
        <f t="shared" si="6415"/>
        <v>53</v>
      </c>
      <c r="AM3329" s="37">
        <f t="shared" si="6416"/>
        <v>0</v>
      </c>
      <c r="AN3329" s="40"/>
      <c r="AO3329" s="33"/>
      <c r="AP3329" s="33"/>
      <c r="AQ3329" s="33"/>
      <c r="AR3329" s="33"/>
      <c r="AS3329" s="33"/>
    </row>
    <row r="3330" ht="31.5">
      <c r="B3330" s="41" t="s">
        <v>857</v>
      </c>
      <c r="C3330" s="41" t="s">
        <v>107</v>
      </c>
      <c r="D3330" s="41" t="s">
        <v>115</v>
      </c>
      <c r="E3330" s="26" t="str">
        <f t="shared" si="6417"/>
        <v>0405</v>
      </c>
      <c r="F3330" s="41" t="s">
        <v>207</v>
      </c>
      <c r="G3330" s="41"/>
      <c r="H3330" s="42" t="s">
        <v>208</v>
      </c>
      <c r="I3330" s="43">
        <f t="shared" si="6471"/>
        <v>53</v>
      </c>
      <c r="J3330" s="43">
        <f t="shared" si="6472"/>
        <v>53</v>
      </c>
      <c r="K3330" s="43">
        <f t="shared" si="6473"/>
        <v>53</v>
      </c>
      <c r="L3330" s="43">
        <f t="shared" si="6474"/>
        <v>0</v>
      </c>
      <c r="M3330" s="43">
        <f t="shared" si="6475"/>
        <v>0</v>
      </c>
      <c r="N3330" s="43">
        <f t="shared" si="6476"/>
        <v>0</v>
      </c>
      <c r="O3330" s="43">
        <f t="shared" si="6477"/>
        <v>0</v>
      </c>
      <c r="P3330" s="43">
        <f t="shared" si="6478"/>
        <v>0</v>
      </c>
      <c r="Q3330" s="43">
        <f t="shared" si="6479"/>
        <v>0</v>
      </c>
      <c r="R3330" s="43">
        <f t="shared" si="6480"/>
        <v>0</v>
      </c>
      <c r="S3330" s="43">
        <f t="shared" si="6481"/>
        <v>0</v>
      </c>
      <c r="T3330" s="43">
        <f t="shared" si="6482"/>
        <v>0</v>
      </c>
      <c r="U3330" s="43">
        <v>0</v>
      </c>
      <c r="V3330" s="43">
        <f t="shared" si="6418"/>
        <v>53</v>
      </c>
      <c r="W3330" s="43">
        <f t="shared" si="6483"/>
        <v>0</v>
      </c>
      <c r="X3330" s="43">
        <f t="shared" si="6484"/>
        <v>0</v>
      </c>
      <c r="Y3330" s="43">
        <f t="shared" si="6485"/>
        <v>0</v>
      </c>
      <c r="Z3330" s="43">
        <f t="shared" si="6486"/>
        <v>0</v>
      </c>
      <c r="AA3330" s="43">
        <f t="shared" si="6487"/>
        <v>0</v>
      </c>
      <c r="AB3330" s="43">
        <f t="shared" si="6488"/>
        <v>53</v>
      </c>
      <c r="AC3330" s="44">
        <f t="shared" si="6489"/>
        <v>53</v>
      </c>
      <c r="AD3330" s="44">
        <f t="shared" si="6490"/>
        <v>53</v>
      </c>
      <c r="AE3330" s="45">
        <f t="shared" si="6414"/>
        <v>100</v>
      </c>
      <c r="AF3330" s="43">
        <f t="shared" si="6491"/>
        <v>53</v>
      </c>
      <c r="AG3330" s="43">
        <f t="shared" si="6492"/>
        <v>0</v>
      </c>
      <c r="AH3330" s="43">
        <f t="shared" si="6493"/>
        <v>0</v>
      </c>
      <c r="AI3330" s="43">
        <f t="shared" si="6494"/>
        <v>0</v>
      </c>
      <c r="AJ3330" s="43">
        <f t="shared" si="6495"/>
        <v>0</v>
      </c>
      <c r="AK3330" s="43">
        <f t="shared" si="6496"/>
        <v>0</v>
      </c>
      <c r="AL3330" s="43">
        <f t="shared" si="6415"/>
        <v>53</v>
      </c>
      <c r="AM3330" s="43">
        <f t="shared" si="6416"/>
        <v>0</v>
      </c>
      <c r="AN3330" s="2"/>
      <c r="AO3330" s="1"/>
      <c r="AP3330" s="1"/>
      <c r="AQ3330" s="1"/>
      <c r="AR3330" s="1"/>
      <c r="AS3330" s="1"/>
    </row>
    <row r="3331" ht="31.5">
      <c r="B3331" s="41" t="s">
        <v>857</v>
      </c>
      <c r="C3331" s="41" t="s">
        <v>107</v>
      </c>
      <c r="D3331" s="41" t="s">
        <v>115</v>
      </c>
      <c r="E3331" s="26" t="str">
        <f t="shared" si="6417"/>
        <v>0405</v>
      </c>
      <c r="F3331" s="41" t="s">
        <v>209</v>
      </c>
      <c r="G3331" s="41"/>
      <c r="H3331" s="42" t="s">
        <v>210</v>
      </c>
      <c r="I3331" s="43">
        <f t="shared" si="6471"/>
        <v>53</v>
      </c>
      <c r="J3331" s="43">
        <f t="shared" si="6472"/>
        <v>53</v>
      </c>
      <c r="K3331" s="43">
        <f t="shared" si="6473"/>
        <v>53</v>
      </c>
      <c r="L3331" s="43">
        <f t="shared" si="6474"/>
        <v>0</v>
      </c>
      <c r="M3331" s="43">
        <f t="shared" si="6475"/>
        <v>0</v>
      </c>
      <c r="N3331" s="43">
        <f t="shared" si="6476"/>
        <v>0</v>
      </c>
      <c r="O3331" s="43">
        <f t="shared" si="6477"/>
        <v>0</v>
      </c>
      <c r="P3331" s="43">
        <f t="shared" si="6478"/>
        <v>0</v>
      </c>
      <c r="Q3331" s="43">
        <f t="shared" si="6479"/>
        <v>0</v>
      </c>
      <c r="R3331" s="43">
        <f t="shared" si="6480"/>
        <v>0</v>
      </c>
      <c r="S3331" s="43">
        <f t="shared" si="6481"/>
        <v>0</v>
      </c>
      <c r="T3331" s="43">
        <f t="shared" si="6482"/>
        <v>0</v>
      </c>
      <c r="U3331" s="43">
        <v>0</v>
      </c>
      <c r="V3331" s="43">
        <f t="shared" si="6418"/>
        <v>53</v>
      </c>
      <c r="W3331" s="43">
        <f t="shared" si="6483"/>
        <v>0</v>
      </c>
      <c r="X3331" s="43">
        <f t="shared" si="6484"/>
        <v>0</v>
      </c>
      <c r="Y3331" s="43">
        <f t="shared" si="6485"/>
        <v>0</v>
      </c>
      <c r="Z3331" s="43">
        <f t="shared" si="6486"/>
        <v>0</v>
      </c>
      <c r="AA3331" s="43">
        <f t="shared" si="6487"/>
        <v>0</v>
      </c>
      <c r="AB3331" s="43">
        <f t="shared" si="6488"/>
        <v>53</v>
      </c>
      <c r="AC3331" s="44">
        <f t="shared" si="6489"/>
        <v>53</v>
      </c>
      <c r="AD3331" s="44">
        <f t="shared" si="6490"/>
        <v>53</v>
      </c>
      <c r="AE3331" s="45">
        <f t="shared" si="6414"/>
        <v>100</v>
      </c>
      <c r="AF3331" s="43">
        <f t="shared" si="6491"/>
        <v>53</v>
      </c>
      <c r="AG3331" s="43">
        <f t="shared" si="6492"/>
        <v>0</v>
      </c>
      <c r="AH3331" s="43">
        <f t="shared" si="6493"/>
        <v>0</v>
      </c>
      <c r="AI3331" s="43">
        <f t="shared" si="6494"/>
        <v>0</v>
      </c>
      <c r="AJ3331" s="43">
        <f t="shared" si="6495"/>
        <v>0</v>
      </c>
      <c r="AK3331" s="43">
        <f t="shared" si="6496"/>
        <v>0</v>
      </c>
      <c r="AL3331" s="43">
        <f t="shared" si="6415"/>
        <v>53</v>
      </c>
      <c r="AM3331" s="43">
        <f t="shared" si="6416"/>
        <v>0</v>
      </c>
      <c r="AN3331" s="2"/>
      <c r="AO3331" s="1"/>
      <c r="AP3331" s="1"/>
      <c r="AQ3331" s="1"/>
      <c r="AR3331" s="1"/>
      <c r="AS3331" s="1"/>
    </row>
    <row r="3332" ht="31.5">
      <c r="B3332" s="41" t="s">
        <v>857</v>
      </c>
      <c r="C3332" s="41" t="s">
        <v>107</v>
      </c>
      <c r="D3332" s="41" t="s">
        <v>115</v>
      </c>
      <c r="E3332" s="26" t="str">
        <f t="shared" si="6417"/>
        <v>0405</v>
      </c>
      <c r="F3332" s="41" t="s">
        <v>211</v>
      </c>
      <c r="G3332" s="41"/>
      <c r="H3332" s="42" t="s">
        <v>212</v>
      </c>
      <c r="I3332" s="43">
        <f t="shared" si="6471"/>
        <v>53</v>
      </c>
      <c r="J3332" s="43">
        <f t="shared" si="6472"/>
        <v>53</v>
      </c>
      <c r="K3332" s="43">
        <f t="shared" si="6473"/>
        <v>53</v>
      </c>
      <c r="L3332" s="43">
        <f t="shared" si="6474"/>
        <v>0</v>
      </c>
      <c r="M3332" s="43">
        <f t="shared" si="6475"/>
        <v>0</v>
      </c>
      <c r="N3332" s="43">
        <f t="shared" si="6476"/>
        <v>0</v>
      </c>
      <c r="O3332" s="43">
        <f t="shared" si="6477"/>
        <v>0</v>
      </c>
      <c r="P3332" s="43">
        <f t="shared" si="6478"/>
        <v>0</v>
      </c>
      <c r="Q3332" s="43">
        <f t="shared" si="6479"/>
        <v>0</v>
      </c>
      <c r="R3332" s="43">
        <f t="shared" si="6480"/>
        <v>0</v>
      </c>
      <c r="S3332" s="43">
        <f t="shared" si="6481"/>
        <v>0</v>
      </c>
      <c r="T3332" s="43">
        <f t="shared" si="6482"/>
        <v>0</v>
      </c>
      <c r="U3332" s="43">
        <v>0</v>
      </c>
      <c r="V3332" s="43">
        <f t="shared" si="6418"/>
        <v>53</v>
      </c>
      <c r="W3332" s="43">
        <f t="shared" si="6483"/>
        <v>0</v>
      </c>
      <c r="X3332" s="43">
        <f t="shared" si="6484"/>
        <v>0</v>
      </c>
      <c r="Y3332" s="43">
        <f t="shared" si="6485"/>
        <v>0</v>
      </c>
      <c r="Z3332" s="43">
        <f t="shared" si="6486"/>
        <v>0</v>
      </c>
      <c r="AA3332" s="43">
        <f t="shared" si="6487"/>
        <v>0</v>
      </c>
      <c r="AB3332" s="43">
        <f t="shared" si="6488"/>
        <v>53</v>
      </c>
      <c r="AC3332" s="44">
        <f t="shared" si="6489"/>
        <v>53</v>
      </c>
      <c r="AD3332" s="44">
        <f t="shared" si="6490"/>
        <v>53</v>
      </c>
      <c r="AE3332" s="45">
        <f t="shared" si="6414"/>
        <v>100</v>
      </c>
      <c r="AF3332" s="43">
        <f t="shared" si="6491"/>
        <v>53</v>
      </c>
      <c r="AG3332" s="43">
        <f t="shared" si="6492"/>
        <v>0</v>
      </c>
      <c r="AH3332" s="43">
        <f t="shared" si="6493"/>
        <v>0</v>
      </c>
      <c r="AI3332" s="43">
        <f t="shared" si="6494"/>
        <v>0</v>
      </c>
      <c r="AJ3332" s="43">
        <f t="shared" si="6495"/>
        <v>0</v>
      </c>
      <c r="AK3332" s="43">
        <f t="shared" si="6496"/>
        <v>0</v>
      </c>
      <c r="AL3332" s="43">
        <f t="shared" si="6415"/>
        <v>53</v>
      </c>
      <c r="AM3332" s="43">
        <f t="shared" si="6416"/>
        <v>0</v>
      </c>
      <c r="AN3332" s="2"/>
      <c r="AR3332" s="1"/>
      <c r="AS3332" s="1"/>
    </row>
    <row r="3333" ht="63">
      <c r="B3333" s="41" t="s">
        <v>857</v>
      </c>
      <c r="C3333" s="41" t="s">
        <v>107</v>
      </c>
      <c r="D3333" s="41" t="s">
        <v>115</v>
      </c>
      <c r="E3333" s="26" t="str">
        <f t="shared" si="6417"/>
        <v>0405</v>
      </c>
      <c r="F3333" s="41" t="s">
        <v>213</v>
      </c>
      <c r="G3333" s="41"/>
      <c r="H3333" s="42" t="s">
        <v>214</v>
      </c>
      <c r="I3333" s="43">
        <f t="shared" si="6471"/>
        <v>53</v>
      </c>
      <c r="J3333" s="43">
        <f t="shared" si="6472"/>
        <v>53</v>
      </c>
      <c r="K3333" s="43">
        <f t="shared" si="6473"/>
        <v>53</v>
      </c>
      <c r="L3333" s="43">
        <f t="shared" si="6474"/>
        <v>0</v>
      </c>
      <c r="M3333" s="43">
        <f t="shared" si="6475"/>
        <v>0</v>
      </c>
      <c r="N3333" s="43">
        <f t="shared" si="6476"/>
        <v>0</v>
      </c>
      <c r="O3333" s="43">
        <f t="shared" si="6477"/>
        <v>0</v>
      </c>
      <c r="P3333" s="43">
        <f t="shared" si="6478"/>
        <v>0</v>
      </c>
      <c r="Q3333" s="43">
        <f t="shared" si="6479"/>
        <v>0</v>
      </c>
      <c r="R3333" s="43">
        <f t="shared" si="6480"/>
        <v>0</v>
      </c>
      <c r="S3333" s="43">
        <f t="shared" si="6481"/>
        <v>0</v>
      </c>
      <c r="T3333" s="43">
        <f t="shared" si="6482"/>
        <v>0</v>
      </c>
      <c r="U3333" s="43">
        <v>0</v>
      </c>
      <c r="V3333" s="43">
        <f t="shared" si="6418"/>
        <v>53</v>
      </c>
      <c r="W3333" s="43">
        <f t="shared" si="6483"/>
        <v>0</v>
      </c>
      <c r="X3333" s="43">
        <f t="shared" si="6484"/>
        <v>0</v>
      </c>
      <c r="Y3333" s="43">
        <f t="shared" si="6485"/>
        <v>0</v>
      </c>
      <c r="Z3333" s="43">
        <f t="shared" si="6486"/>
        <v>0</v>
      </c>
      <c r="AA3333" s="43">
        <f t="shared" si="6487"/>
        <v>0</v>
      </c>
      <c r="AB3333" s="43">
        <f t="shared" si="6488"/>
        <v>53</v>
      </c>
      <c r="AC3333" s="44">
        <f t="shared" si="6489"/>
        <v>53</v>
      </c>
      <c r="AD3333" s="44">
        <f t="shared" si="6490"/>
        <v>53</v>
      </c>
      <c r="AE3333" s="45">
        <f t="shared" si="6414"/>
        <v>100</v>
      </c>
      <c r="AF3333" s="43">
        <f t="shared" si="6491"/>
        <v>53</v>
      </c>
      <c r="AG3333" s="43">
        <f t="shared" si="6492"/>
        <v>0</v>
      </c>
      <c r="AH3333" s="43">
        <f t="shared" si="6493"/>
        <v>0</v>
      </c>
      <c r="AI3333" s="43">
        <f t="shared" si="6494"/>
        <v>0</v>
      </c>
      <c r="AJ3333" s="43">
        <f t="shared" si="6495"/>
        <v>0</v>
      </c>
      <c r="AK3333" s="43">
        <f t="shared" si="6496"/>
        <v>0</v>
      </c>
      <c r="AL3333" s="43">
        <f t="shared" si="6415"/>
        <v>53</v>
      </c>
      <c r="AM3333" s="43">
        <f t="shared" si="6416"/>
        <v>0</v>
      </c>
      <c r="AN3333" s="2"/>
      <c r="AO3333" s="1"/>
      <c r="AP3333" s="1"/>
      <c r="AQ3333" s="1"/>
      <c r="AR3333" s="1"/>
      <c r="AS3333" s="1"/>
    </row>
    <row r="3334" ht="31.5">
      <c r="B3334" s="41" t="s">
        <v>857</v>
      </c>
      <c r="C3334" s="41" t="s">
        <v>107</v>
      </c>
      <c r="D3334" s="41" t="s">
        <v>115</v>
      </c>
      <c r="E3334" s="26" t="str">
        <f t="shared" si="6417"/>
        <v>0405</v>
      </c>
      <c r="F3334" s="41" t="s">
        <v>213</v>
      </c>
      <c r="G3334" s="41" t="s">
        <v>53</v>
      </c>
      <c r="H3334" s="42" t="s">
        <v>54</v>
      </c>
      <c r="I3334" s="43">
        <f t="shared" si="6471"/>
        <v>53</v>
      </c>
      <c r="J3334" s="43">
        <f t="shared" si="6472"/>
        <v>53</v>
      </c>
      <c r="K3334" s="43">
        <f t="shared" si="6473"/>
        <v>53</v>
      </c>
      <c r="L3334" s="43">
        <f t="shared" si="6474"/>
        <v>0</v>
      </c>
      <c r="M3334" s="43">
        <f t="shared" si="6475"/>
        <v>0</v>
      </c>
      <c r="N3334" s="43">
        <f t="shared" si="6476"/>
        <v>0</v>
      </c>
      <c r="O3334" s="43">
        <f t="shared" si="6477"/>
        <v>0</v>
      </c>
      <c r="P3334" s="43">
        <f t="shared" si="6478"/>
        <v>0</v>
      </c>
      <c r="Q3334" s="43">
        <f t="shared" si="6479"/>
        <v>0</v>
      </c>
      <c r="R3334" s="43">
        <f t="shared" si="6480"/>
        <v>0</v>
      </c>
      <c r="S3334" s="43">
        <f t="shared" si="6481"/>
        <v>0</v>
      </c>
      <c r="T3334" s="43">
        <f t="shared" si="6482"/>
        <v>0</v>
      </c>
      <c r="U3334" s="43">
        <v>0</v>
      </c>
      <c r="V3334" s="43">
        <f t="shared" si="6418"/>
        <v>53</v>
      </c>
      <c r="W3334" s="43">
        <f t="shared" si="6483"/>
        <v>0</v>
      </c>
      <c r="X3334" s="43">
        <f t="shared" si="6484"/>
        <v>0</v>
      </c>
      <c r="Y3334" s="43">
        <f t="shared" si="6485"/>
        <v>0</v>
      </c>
      <c r="Z3334" s="43">
        <f t="shared" si="6486"/>
        <v>0</v>
      </c>
      <c r="AA3334" s="43">
        <f t="shared" si="6487"/>
        <v>0</v>
      </c>
      <c r="AB3334" s="43">
        <f t="shared" si="6488"/>
        <v>53</v>
      </c>
      <c r="AC3334" s="44">
        <f t="shared" si="6489"/>
        <v>53</v>
      </c>
      <c r="AD3334" s="44">
        <f t="shared" si="6490"/>
        <v>53</v>
      </c>
      <c r="AE3334" s="45">
        <f t="shared" si="6414"/>
        <v>100</v>
      </c>
      <c r="AF3334" s="43">
        <f t="shared" si="6491"/>
        <v>53</v>
      </c>
      <c r="AG3334" s="43">
        <f t="shared" si="6492"/>
        <v>0</v>
      </c>
      <c r="AH3334" s="43">
        <f t="shared" si="6493"/>
        <v>0</v>
      </c>
      <c r="AI3334" s="43">
        <f t="shared" si="6494"/>
        <v>0</v>
      </c>
      <c r="AJ3334" s="43">
        <f t="shared" si="6495"/>
        <v>0</v>
      </c>
      <c r="AK3334" s="43">
        <f t="shared" si="6496"/>
        <v>0</v>
      </c>
      <c r="AL3334" s="43">
        <f t="shared" si="6415"/>
        <v>53</v>
      </c>
      <c r="AM3334" s="43">
        <f t="shared" si="6416"/>
        <v>0</v>
      </c>
      <c r="AN3334" s="2"/>
      <c r="AO3334" s="1"/>
      <c r="AP3334" s="1"/>
      <c r="AQ3334" s="1"/>
      <c r="AR3334" s="1"/>
      <c r="AS3334" s="1"/>
    </row>
    <row r="3335" ht="31.5">
      <c r="B3335" s="41" t="s">
        <v>857</v>
      </c>
      <c r="C3335" s="41" t="s">
        <v>107</v>
      </c>
      <c r="D3335" s="41" t="s">
        <v>115</v>
      </c>
      <c r="E3335" s="26" t="str">
        <f t="shared" si="6417"/>
        <v>0405</v>
      </c>
      <c r="F3335" s="41" t="s">
        <v>213</v>
      </c>
      <c r="G3335" s="41" t="s">
        <v>55</v>
      </c>
      <c r="H3335" s="42" t="s">
        <v>56</v>
      </c>
      <c r="I3335" s="43">
        <v>53</v>
      </c>
      <c r="J3335" s="43">
        <v>53</v>
      </c>
      <c r="K3335" s="43">
        <v>53</v>
      </c>
      <c r="L3335" s="43"/>
      <c r="M3335" s="43"/>
      <c r="N3335" s="43"/>
      <c r="O3335" s="43">
        <v>0</v>
      </c>
      <c r="P3335" s="43">
        <v>0</v>
      </c>
      <c r="Q3335" s="43">
        <v>0</v>
      </c>
      <c r="R3335" s="43">
        <v>0</v>
      </c>
      <c r="S3335" s="43">
        <v>0</v>
      </c>
      <c r="T3335" s="43">
        <v>0</v>
      </c>
      <c r="U3335" s="43">
        <v>0</v>
      </c>
      <c r="V3335" s="43">
        <f t="shared" si="6418"/>
        <v>53</v>
      </c>
      <c r="W3335" s="43"/>
      <c r="X3335" s="43"/>
      <c r="Y3335" s="43"/>
      <c r="Z3335" s="43"/>
      <c r="AA3335" s="43"/>
      <c r="AB3335" s="43">
        <v>53</v>
      </c>
      <c r="AC3335" s="44">
        <v>53</v>
      </c>
      <c r="AD3335" s="44">
        <v>53</v>
      </c>
      <c r="AE3335" s="45">
        <f t="shared" si="6414"/>
        <v>100</v>
      </c>
      <c r="AF3335" s="43">
        <v>53</v>
      </c>
      <c r="AG3335" s="43">
        <v>0</v>
      </c>
      <c r="AH3335" s="43">
        <v>0</v>
      </c>
      <c r="AI3335" s="43">
        <v>0</v>
      </c>
      <c r="AJ3335" s="43">
        <v>0</v>
      </c>
      <c r="AK3335" s="43">
        <v>0</v>
      </c>
      <c r="AL3335" s="43">
        <f t="shared" si="6415"/>
        <v>53</v>
      </c>
      <c r="AM3335" s="43">
        <f t="shared" si="6416"/>
        <v>0</v>
      </c>
      <c r="AN3335" s="19"/>
      <c r="AO3335" s="1"/>
      <c r="AP3335" s="1"/>
      <c r="AQ3335" s="1"/>
      <c r="AR3335" s="1"/>
      <c r="AS3335" s="1"/>
    </row>
    <row r="3336" s="33" customFormat="1">
      <c r="B3336" s="34" t="s">
        <v>857</v>
      </c>
      <c r="C3336" s="34" t="s">
        <v>107</v>
      </c>
      <c r="D3336" s="34" t="s">
        <v>109</v>
      </c>
      <c r="E3336" s="35" t="str">
        <f t="shared" si="6417"/>
        <v>0409</v>
      </c>
      <c r="F3336" s="34"/>
      <c r="G3336" s="34"/>
      <c r="H3336" s="36" t="s">
        <v>110</v>
      </c>
      <c r="I3336" s="37">
        <f>I3337+I3359+I3383+I3365+I3371+I3391</f>
        <v>44660.600000000006</v>
      </c>
      <c r="J3336" s="37">
        <f>J3337+J3359+J3383+J3365+J3371+J3391</f>
        <v>16181.200000000001</v>
      </c>
      <c r="K3336" s="37">
        <f>K3337+K3359+K3383+K3365+K3371+K3391</f>
        <v>16181.200000000001</v>
      </c>
      <c r="L3336" s="37">
        <f>L3337+L3359+L3383+L3365+L3371+L3391</f>
        <v>-12557.200000000001</v>
      </c>
      <c r="M3336" s="37">
        <f>M3337+M3359+M3383+M3365+M3371+M3391</f>
        <v>0</v>
      </c>
      <c r="N3336" s="37">
        <f>N3337+N3359+N3383+N3365+N3371+N3391</f>
        <v>0</v>
      </c>
      <c r="O3336" s="37">
        <f>O3337+O3359+O3383+O3365+O3371+O3391</f>
        <v>0</v>
      </c>
      <c r="P3336" s="37">
        <f>P3337+P3359+P3383+P3365+P3371+P3391</f>
        <v>0</v>
      </c>
      <c r="Q3336" s="37">
        <f>Q3337+Q3359+Q3383+Q3365+Q3371+Q3391</f>
        <v>0</v>
      </c>
      <c r="R3336" s="37">
        <f>R3337+R3359+R3383+R3365+R3371+R3391</f>
        <v>0</v>
      </c>
      <c r="S3336" s="37">
        <f>S3337+S3359+S3383+S3365+S3371+S3391</f>
        <v>0</v>
      </c>
      <c r="T3336" s="37">
        <f>T3337+T3359+T3383+T3365+T3371+T3391</f>
        <v>0</v>
      </c>
      <c r="U3336" s="37">
        <v>435.60300000000001</v>
      </c>
      <c r="V3336" s="37">
        <f t="shared" si="6418"/>
        <v>32539.003000000004</v>
      </c>
      <c r="W3336" s="37">
        <f>W3337+W3359+W3383+W3365+W3371+W3391</f>
        <v>435.60300000000001</v>
      </c>
      <c r="X3336" s="37">
        <f>X3337+X3359+X3383+X3365+X3371+X3391</f>
        <v>0</v>
      </c>
      <c r="Y3336" s="37">
        <f>Y3337+Y3359+Y3383+Y3365+Y3371+Y3391</f>
        <v>0</v>
      </c>
      <c r="Z3336" s="37">
        <f>Z3337+Z3359+Z3383+Z3365+Z3371+Z3391</f>
        <v>0</v>
      </c>
      <c r="AA3336" s="37">
        <f>AA3337+AA3359+AA3383+AA3365+AA3371+AA3391</f>
        <v>0</v>
      </c>
      <c r="AB3336" s="37">
        <f>AB3337+AB3359+AB3383+AB3365+AB3371+AB3391</f>
        <v>15628.291789999999</v>
      </c>
      <c r="AC3336" s="38">
        <f>AC3337+AC3359+AC3383+AC3365+AC3371+AC3391</f>
        <v>38973.742139999995</v>
      </c>
      <c r="AD3336" s="38">
        <f>AD3337+AD3359+AD3383+AD3365+AD3371+AD3391</f>
        <v>34121.375589999996</v>
      </c>
      <c r="AE3336" s="39">
        <f t="shared" si="6414"/>
        <v>87.549651935989331</v>
      </c>
      <c r="AF3336" s="37">
        <f>AF3337+AF3359+AF3383+AF3365+AF3371+AF3391</f>
        <v>38993.742139999995</v>
      </c>
      <c r="AG3336" s="37">
        <f>AG3337+AG3359+AG3383+AG3365+AG3371+AG3391</f>
        <v>0</v>
      </c>
      <c r="AH3336" s="37">
        <f>AH3337+AH3359+AH3383+AH3365+AH3371+AH3391</f>
        <v>0</v>
      </c>
      <c r="AI3336" s="37">
        <f>AI3337+AI3359+AI3383+AI3365+AI3371+AI3391</f>
        <v>0</v>
      </c>
      <c r="AJ3336" s="37">
        <f>AJ3337+AJ3359+AJ3383+AJ3365+AJ3371+AJ3391</f>
        <v>0</v>
      </c>
      <c r="AK3336" s="37">
        <f>AK3337+AK3359+AK3383+AK3365+AK3371+AK3391</f>
        <v>0</v>
      </c>
      <c r="AL3336" s="37">
        <f t="shared" si="6415"/>
        <v>38993.742139999995</v>
      </c>
      <c r="AM3336" s="37">
        <f t="shared" si="6416"/>
        <v>-6454.7391399999906</v>
      </c>
      <c r="AN3336" s="40"/>
      <c r="AO3336" s="33"/>
      <c r="AP3336" s="33"/>
      <c r="AQ3336" s="33"/>
      <c r="AR3336" s="33"/>
      <c r="AS3336" s="33"/>
    </row>
    <row r="3337" ht="31.5">
      <c r="B3337" s="41" t="s">
        <v>857</v>
      </c>
      <c r="C3337" s="41" t="s">
        <v>107</v>
      </c>
      <c r="D3337" s="41" t="s">
        <v>109</v>
      </c>
      <c r="E3337" s="26" t="str">
        <f t="shared" si="6417"/>
        <v>0409</v>
      </c>
      <c r="F3337" s="41" t="s">
        <v>715</v>
      </c>
      <c r="G3337" s="41"/>
      <c r="H3337" s="42" t="s">
        <v>716</v>
      </c>
      <c r="I3337" s="43">
        <f>I3338+I3354</f>
        <v>3454.1999999999998</v>
      </c>
      <c r="J3337" s="43">
        <f>J3338+J3354</f>
        <v>3454.1999999999998</v>
      </c>
      <c r="K3337" s="43">
        <f>K3338+K3354</f>
        <v>3454.1999999999998</v>
      </c>
      <c r="L3337" s="43">
        <f>L3338+L3354</f>
        <v>0</v>
      </c>
      <c r="M3337" s="43">
        <f>M3338+M3354</f>
        <v>0</v>
      </c>
      <c r="N3337" s="43">
        <f>N3338+N3354</f>
        <v>0</v>
      </c>
      <c r="O3337" s="43">
        <f>O3338+O3354</f>
        <v>0</v>
      </c>
      <c r="P3337" s="43">
        <f>P3338+P3354</f>
        <v>0</v>
      </c>
      <c r="Q3337" s="43">
        <f>Q3338+Q3354</f>
        <v>0</v>
      </c>
      <c r="R3337" s="43">
        <f>R3338+R3354</f>
        <v>0</v>
      </c>
      <c r="S3337" s="43">
        <f>S3338+S3354</f>
        <v>0</v>
      </c>
      <c r="T3337" s="43">
        <f>T3338+T3354</f>
        <v>0</v>
      </c>
      <c r="U3337" s="43">
        <v>178</v>
      </c>
      <c r="V3337" s="43">
        <f t="shared" si="6418"/>
        <v>3632.1999999999998</v>
      </c>
      <c r="W3337" s="43">
        <f>W3338+W3354</f>
        <v>178</v>
      </c>
      <c r="X3337" s="43">
        <f>X3338+X3354</f>
        <v>0</v>
      </c>
      <c r="Y3337" s="43">
        <f>Y3338+Y3354</f>
        <v>0</v>
      </c>
      <c r="Z3337" s="43">
        <f>Z3338+Z3354</f>
        <v>0</v>
      </c>
      <c r="AA3337" s="43">
        <f>AA3338+AA3354</f>
        <v>0</v>
      </c>
      <c r="AB3337" s="43">
        <f>AB3338+AB3354</f>
        <v>444.05520000000001</v>
      </c>
      <c r="AC3337" s="44">
        <f>AC3338+AC3354</f>
        <v>3504.3890000000001</v>
      </c>
      <c r="AD3337" s="44">
        <f>AD3338+AD3354</f>
        <v>444.05520000000001</v>
      </c>
      <c r="AE3337" s="45">
        <f t="shared" si="6414"/>
        <v>12.671401491101586</v>
      </c>
      <c r="AF3337" s="43">
        <f>AF3338+AF3354</f>
        <v>3504.3890000000001</v>
      </c>
      <c r="AG3337" s="43">
        <f>AG3338+AG3354</f>
        <v>0</v>
      </c>
      <c r="AH3337" s="43">
        <f>AH3338+AH3354</f>
        <v>0</v>
      </c>
      <c r="AI3337" s="43">
        <f>AI3338+AI3354</f>
        <v>0</v>
      </c>
      <c r="AJ3337" s="43">
        <f>AJ3338+AJ3354</f>
        <v>0</v>
      </c>
      <c r="AK3337" s="43">
        <f>AK3338+AK3354</f>
        <v>0</v>
      </c>
      <c r="AL3337" s="43">
        <f t="shared" si="6415"/>
        <v>3504.3890000000001</v>
      </c>
      <c r="AM3337" s="43">
        <f t="shared" si="6416"/>
        <v>127.81099999999969</v>
      </c>
      <c r="AN3337" s="2"/>
      <c r="AO3337" s="1"/>
      <c r="AP3337" s="1"/>
      <c r="AQ3337" s="1"/>
      <c r="AR3337" s="1"/>
      <c r="AS3337" s="1"/>
    </row>
    <row r="3338" ht="47.25">
      <c r="B3338" s="41" t="s">
        <v>857</v>
      </c>
      <c r="C3338" s="41" t="s">
        <v>107</v>
      </c>
      <c r="D3338" s="41" t="s">
        <v>109</v>
      </c>
      <c r="E3338" s="26" t="str">
        <f t="shared" si="6417"/>
        <v>0409</v>
      </c>
      <c r="F3338" s="41" t="s">
        <v>717</v>
      </c>
      <c r="G3338" s="41"/>
      <c r="H3338" s="42" t="s">
        <v>718</v>
      </c>
      <c r="I3338" s="43">
        <f>I3339+I3350+I3346</f>
        <v>3454.1999999999998</v>
      </c>
      <c r="J3338" s="43">
        <f>J3339+J3350+J3346</f>
        <v>3454.1999999999998</v>
      </c>
      <c r="K3338" s="43">
        <f>K3339+K3350+K3346</f>
        <v>3454.1999999999998</v>
      </c>
      <c r="L3338" s="43">
        <f>L3339+L3350+L3346</f>
        <v>0</v>
      </c>
      <c r="M3338" s="43">
        <f>M3339+M3350+M3346</f>
        <v>0</v>
      </c>
      <c r="N3338" s="43">
        <f>N3339+N3350+N3346</f>
        <v>0</v>
      </c>
      <c r="O3338" s="43">
        <f>O3339+O3350+O3346</f>
        <v>0</v>
      </c>
      <c r="P3338" s="43">
        <f>P3339+P3350+P3346</f>
        <v>0</v>
      </c>
      <c r="Q3338" s="43">
        <f>Q3339+Q3350+Q3346</f>
        <v>0</v>
      </c>
      <c r="R3338" s="43">
        <f>R3339+R3350+R3346</f>
        <v>0</v>
      </c>
      <c r="S3338" s="43">
        <f>S3339+S3350+S3346</f>
        <v>0</v>
      </c>
      <c r="T3338" s="43">
        <f>T3339+T3350+T3346</f>
        <v>0</v>
      </c>
      <c r="U3338" s="43">
        <v>178</v>
      </c>
      <c r="V3338" s="43">
        <f t="shared" si="6418"/>
        <v>3632.1999999999998</v>
      </c>
      <c r="W3338" s="43">
        <f>W3339+W3350+W3346</f>
        <v>178</v>
      </c>
      <c r="X3338" s="43">
        <f>X3339+X3350+X3346</f>
        <v>0</v>
      </c>
      <c r="Y3338" s="43">
        <f>Y3339+Y3350+Y3346</f>
        <v>0</v>
      </c>
      <c r="Z3338" s="43">
        <f>Z3339+Z3350+Z3346</f>
        <v>0</v>
      </c>
      <c r="AA3338" s="43">
        <f>AA3339+AA3350+AA3346</f>
        <v>0</v>
      </c>
      <c r="AB3338" s="43">
        <f>AB3339+AB3350+AB3346</f>
        <v>444.05520000000001</v>
      </c>
      <c r="AC3338" s="44">
        <f>AC3339+AC3350+AC3346</f>
        <v>3504.3890000000001</v>
      </c>
      <c r="AD3338" s="44">
        <f>AD3339+AD3350+AD3346</f>
        <v>444.05520000000001</v>
      </c>
      <c r="AE3338" s="45">
        <f t="shared" si="6414"/>
        <v>12.671401491101586</v>
      </c>
      <c r="AF3338" s="43">
        <f>AF3339+AF3350+AF3346</f>
        <v>3504.3890000000001</v>
      </c>
      <c r="AG3338" s="43">
        <f>AG3339+AG3350+AG3346</f>
        <v>0</v>
      </c>
      <c r="AH3338" s="43">
        <f>AH3339+AH3350+AH3346</f>
        <v>0</v>
      </c>
      <c r="AI3338" s="43">
        <f>AI3339+AI3350+AI3346</f>
        <v>0</v>
      </c>
      <c r="AJ3338" s="43">
        <f>AJ3339+AJ3350+AJ3346</f>
        <v>0</v>
      </c>
      <c r="AK3338" s="43">
        <f>AK3339+AK3350+AK3346</f>
        <v>0</v>
      </c>
      <c r="AL3338" s="43">
        <f t="shared" si="6415"/>
        <v>3504.3890000000001</v>
      </c>
      <c r="AM3338" s="43">
        <f t="shared" si="6416"/>
        <v>127.81099999999969</v>
      </c>
      <c r="AN3338" s="2"/>
      <c r="AO3338" s="1"/>
      <c r="AP3338" s="1"/>
      <c r="AQ3338" s="1"/>
      <c r="AR3338" s="1"/>
      <c r="AS3338" s="1"/>
    </row>
    <row r="3339" ht="47.25">
      <c r="B3339" s="41" t="s">
        <v>857</v>
      </c>
      <c r="C3339" s="41" t="s">
        <v>107</v>
      </c>
      <c r="D3339" s="41" t="s">
        <v>109</v>
      </c>
      <c r="E3339" s="26" t="str">
        <f t="shared" si="6417"/>
        <v>0409</v>
      </c>
      <c r="F3339" s="41" t="s">
        <v>719</v>
      </c>
      <c r="G3339" s="41"/>
      <c r="H3339" s="42" t="s">
        <v>720</v>
      </c>
      <c r="I3339" s="43">
        <f>I3340+I3343</f>
        <v>3454.1999999999998</v>
      </c>
      <c r="J3339" s="43">
        <f>J3340+J3343</f>
        <v>3454.1999999999998</v>
      </c>
      <c r="K3339" s="43">
        <f>K3340+K3343</f>
        <v>3454.1999999999998</v>
      </c>
      <c r="L3339" s="43">
        <f>L3340+L3343</f>
        <v>0</v>
      </c>
      <c r="M3339" s="43">
        <f>M3340+M3343</f>
        <v>0</v>
      </c>
      <c r="N3339" s="43">
        <f>N3340+N3343</f>
        <v>0</v>
      </c>
      <c r="O3339" s="43">
        <f>O3340+O3343</f>
        <v>0</v>
      </c>
      <c r="P3339" s="43">
        <f>P3340+P3343</f>
        <v>0</v>
      </c>
      <c r="Q3339" s="43">
        <f>Q3340+Q3343</f>
        <v>0</v>
      </c>
      <c r="R3339" s="43">
        <f>R3340+R3343</f>
        <v>0</v>
      </c>
      <c r="S3339" s="43">
        <f>S3340+S3343</f>
        <v>0</v>
      </c>
      <c r="T3339" s="43">
        <f>T3340+T3343</f>
        <v>0</v>
      </c>
      <c r="U3339" s="43">
        <v>178</v>
      </c>
      <c r="V3339" s="43">
        <f t="shared" si="6418"/>
        <v>3632.1999999999998</v>
      </c>
      <c r="W3339" s="43">
        <f>W3340+W3343</f>
        <v>178</v>
      </c>
      <c r="X3339" s="43">
        <f>X3340+X3343</f>
        <v>0</v>
      </c>
      <c r="Y3339" s="43">
        <f>Y3340+Y3343</f>
        <v>0</v>
      </c>
      <c r="Z3339" s="43">
        <f>Z3340+Z3343</f>
        <v>0</v>
      </c>
      <c r="AA3339" s="43">
        <f>AA3340+AA3343</f>
        <v>0</v>
      </c>
      <c r="AB3339" s="43">
        <f>AB3340+AB3343</f>
        <v>444.05520000000001</v>
      </c>
      <c r="AC3339" s="44">
        <f>AC3340+AC3343</f>
        <v>3504.3890000000001</v>
      </c>
      <c r="AD3339" s="44">
        <f>AD3340+AD3343</f>
        <v>444.05520000000001</v>
      </c>
      <c r="AE3339" s="45">
        <f t="shared" si="6414"/>
        <v>12.671401491101586</v>
      </c>
      <c r="AF3339" s="43">
        <f>AF3340+AF3343</f>
        <v>3504.3890000000001</v>
      </c>
      <c r="AG3339" s="43">
        <f>AG3340+AG3343</f>
        <v>0</v>
      </c>
      <c r="AH3339" s="43">
        <f>AH3340+AH3343</f>
        <v>0</v>
      </c>
      <c r="AI3339" s="43">
        <f>AI3340+AI3343</f>
        <v>0</v>
      </c>
      <c r="AJ3339" s="43">
        <f>AJ3340+AJ3343</f>
        <v>0</v>
      </c>
      <c r="AK3339" s="43">
        <f>AK3340+AK3343</f>
        <v>0</v>
      </c>
      <c r="AL3339" s="43">
        <f t="shared" si="6415"/>
        <v>3504.3890000000001</v>
      </c>
      <c r="AM3339" s="43">
        <f t="shared" si="6416"/>
        <v>127.81099999999969</v>
      </c>
      <c r="AN3339" s="2"/>
      <c r="AR3339" s="1"/>
      <c r="AS3339" s="1"/>
    </row>
    <row r="3340">
      <c r="B3340" s="41" t="s">
        <v>857</v>
      </c>
      <c r="C3340" s="41" t="s">
        <v>107</v>
      </c>
      <c r="D3340" s="41" t="s">
        <v>109</v>
      </c>
      <c r="E3340" s="26" t="str">
        <f t="shared" si="6417"/>
        <v>0409</v>
      </c>
      <c r="F3340" s="41" t="s">
        <v>721</v>
      </c>
      <c r="G3340" s="41"/>
      <c r="H3340" s="42" t="s">
        <v>722</v>
      </c>
      <c r="I3340" s="43">
        <f t="shared" ref="I3340:I3371" si="6497">I3341</f>
        <v>3454.1999999999998</v>
      </c>
      <c r="J3340" s="43">
        <f t="shared" ref="J3340:J3371" si="6498">J3341</f>
        <v>3454.1999999999998</v>
      </c>
      <c r="K3340" s="43">
        <f t="shared" ref="K3340:K3371" si="6499">K3341</f>
        <v>3454.1999999999998</v>
      </c>
      <c r="L3340" s="43">
        <f t="shared" ref="L3340:L3371" si="6500">L3341</f>
        <v>0</v>
      </c>
      <c r="M3340" s="43">
        <f t="shared" ref="M3340:M3371" si="6501">M3341</f>
        <v>0</v>
      </c>
      <c r="N3340" s="43">
        <f t="shared" ref="N3340:N3371" si="6502">N3341</f>
        <v>0</v>
      </c>
      <c r="O3340" s="43">
        <f t="shared" ref="O3340:O3371" si="6503">O3341</f>
        <v>0</v>
      </c>
      <c r="P3340" s="43">
        <f t="shared" ref="P3340:P3371" si="6504">P3341</f>
        <v>0</v>
      </c>
      <c r="Q3340" s="43">
        <f t="shared" ref="Q3340:Q3371" si="6505">Q3341</f>
        <v>0</v>
      </c>
      <c r="R3340" s="43">
        <f t="shared" ref="R3340:R3371" si="6506">R3341</f>
        <v>0</v>
      </c>
      <c r="S3340" s="43">
        <f t="shared" ref="S3340:S3371" si="6507">S3341</f>
        <v>0</v>
      </c>
      <c r="T3340" s="43">
        <f t="shared" ref="T3340:T3371" si="6508">T3341</f>
        <v>0</v>
      </c>
      <c r="U3340" s="43">
        <v>178</v>
      </c>
      <c r="V3340" s="43">
        <f t="shared" si="6418"/>
        <v>3632.1999999999998</v>
      </c>
      <c r="W3340" s="43">
        <f t="shared" ref="W3340:W3371" si="6509">W3341</f>
        <v>178</v>
      </c>
      <c r="X3340" s="43">
        <f t="shared" ref="X3340:X3371" si="6510">X3341</f>
        <v>0</v>
      </c>
      <c r="Y3340" s="43">
        <f t="shared" ref="Y3340:Y3371" si="6511">Y3341</f>
        <v>0</v>
      </c>
      <c r="Z3340" s="43">
        <f t="shared" ref="Z3340:Z3371" si="6512">Z3341</f>
        <v>0</v>
      </c>
      <c r="AA3340" s="43">
        <f t="shared" ref="AA3340:AA3371" si="6513">AA3341</f>
        <v>0</v>
      </c>
      <c r="AB3340" s="43">
        <f t="shared" ref="AB3340:AB3371" si="6514">AB3341</f>
        <v>444.05520000000001</v>
      </c>
      <c r="AC3340" s="44">
        <f t="shared" ref="AC3340:AC3371" si="6515">AC3341</f>
        <v>3504.3890000000001</v>
      </c>
      <c r="AD3340" s="44">
        <f t="shared" ref="AD3340:AD3371" si="6516">AD3341</f>
        <v>444.05520000000001</v>
      </c>
      <c r="AE3340" s="45">
        <f t="shared" si="6414"/>
        <v>12.671401491101586</v>
      </c>
      <c r="AF3340" s="43">
        <f t="shared" ref="AF3340:AF3371" si="6517">AF3341</f>
        <v>3504.3890000000001</v>
      </c>
      <c r="AG3340" s="43">
        <f t="shared" ref="AG3340:AG3371" si="6518">AG3341</f>
        <v>0</v>
      </c>
      <c r="AH3340" s="43">
        <f t="shared" ref="AH3340:AH3371" si="6519">AH3341</f>
        <v>0</v>
      </c>
      <c r="AI3340" s="43">
        <f t="shared" ref="AI3340:AI3371" si="6520">AI3341</f>
        <v>0</v>
      </c>
      <c r="AJ3340" s="43">
        <f t="shared" ref="AJ3340:AJ3371" si="6521">AJ3341</f>
        <v>0</v>
      </c>
      <c r="AK3340" s="43">
        <f t="shared" ref="AK3340:AK3371" si="6522">AK3341</f>
        <v>0</v>
      </c>
      <c r="AL3340" s="43">
        <f t="shared" si="6415"/>
        <v>3504.3890000000001</v>
      </c>
      <c r="AM3340" s="43">
        <f t="shared" si="6416"/>
        <v>127.81099999999969</v>
      </c>
      <c r="AN3340" s="2"/>
      <c r="AO3340" s="1"/>
      <c r="AP3340" s="1"/>
      <c r="AQ3340" s="1"/>
      <c r="AR3340" s="1"/>
      <c r="AS3340" s="1"/>
    </row>
    <row r="3341" ht="31.5">
      <c r="B3341" s="41" t="s">
        <v>857</v>
      </c>
      <c r="C3341" s="41" t="s">
        <v>107</v>
      </c>
      <c r="D3341" s="41" t="s">
        <v>109</v>
      </c>
      <c r="E3341" s="26" t="str">
        <f t="shared" si="6417"/>
        <v>0409</v>
      </c>
      <c r="F3341" s="41" t="s">
        <v>721</v>
      </c>
      <c r="G3341" s="41" t="s">
        <v>53</v>
      </c>
      <c r="H3341" s="42" t="s">
        <v>54</v>
      </c>
      <c r="I3341" s="43">
        <f t="shared" si="6497"/>
        <v>3454.1999999999998</v>
      </c>
      <c r="J3341" s="43">
        <f t="shared" si="6498"/>
        <v>3454.1999999999998</v>
      </c>
      <c r="K3341" s="43">
        <f t="shared" si="6499"/>
        <v>3454.1999999999998</v>
      </c>
      <c r="L3341" s="43">
        <f t="shared" si="6500"/>
        <v>0</v>
      </c>
      <c r="M3341" s="43">
        <f t="shared" si="6501"/>
        <v>0</v>
      </c>
      <c r="N3341" s="43">
        <f t="shared" si="6502"/>
        <v>0</v>
      </c>
      <c r="O3341" s="43">
        <f t="shared" si="6503"/>
        <v>0</v>
      </c>
      <c r="P3341" s="43">
        <f t="shared" si="6504"/>
        <v>0</v>
      </c>
      <c r="Q3341" s="43">
        <f t="shared" si="6505"/>
        <v>0</v>
      </c>
      <c r="R3341" s="43">
        <f t="shared" si="6506"/>
        <v>0</v>
      </c>
      <c r="S3341" s="43">
        <f t="shared" si="6507"/>
        <v>0</v>
      </c>
      <c r="T3341" s="43">
        <f t="shared" si="6508"/>
        <v>0</v>
      </c>
      <c r="U3341" s="43">
        <v>178</v>
      </c>
      <c r="V3341" s="43">
        <f t="shared" si="6418"/>
        <v>3632.1999999999998</v>
      </c>
      <c r="W3341" s="43">
        <f t="shared" si="6509"/>
        <v>178</v>
      </c>
      <c r="X3341" s="43">
        <f t="shared" si="6510"/>
        <v>0</v>
      </c>
      <c r="Y3341" s="43">
        <f t="shared" si="6511"/>
        <v>0</v>
      </c>
      <c r="Z3341" s="43">
        <f t="shared" si="6512"/>
        <v>0</v>
      </c>
      <c r="AA3341" s="43">
        <f t="shared" si="6513"/>
        <v>0</v>
      </c>
      <c r="AB3341" s="43">
        <f t="shared" si="6514"/>
        <v>444.05520000000001</v>
      </c>
      <c r="AC3341" s="44">
        <f t="shared" si="6515"/>
        <v>3504.3890000000001</v>
      </c>
      <c r="AD3341" s="44">
        <f t="shared" si="6516"/>
        <v>444.05520000000001</v>
      </c>
      <c r="AE3341" s="45">
        <f t="shared" si="6414"/>
        <v>12.671401491101586</v>
      </c>
      <c r="AF3341" s="43">
        <f t="shared" si="6517"/>
        <v>3504.3890000000001</v>
      </c>
      <c r="AG3341" s="43">
        <f t="shared" si="6518"/>
        <v>0</v>
      </c>
      <c r="AH3341" s="43">
        <f t="shared" si="6519"/>
        <v>0</v>
      </c>
      <c r="AI3341" s="43">
        <f t="shared" si="6520"/>
        <v>0</v>
      </c>
      <c r="AJ3341" s="43">
        <f t="shared" si="6521"/>
        <v>0</v>
      </c>
      <c r="AK3341" s="43">
        <f t="shared" si="6522"/>
        <v>0</v>
      </c>
      <c r="AL3341" s="43">
        <f t="shared" si="6415"/>
        <v>3504.3890000000001</v>
      </c>
      <c r="AM3341" s="43">
        <f t="shared" si="6416"/>
        <v>127.81099999999969</v>
      </c>
      <c r="AN3341" s="2"/>
      <c r="AO3341" s="1"/>
      <c r="AP3341" s="1"/>
      <c r="AQ3341" s="1"/>
      <c r="AR3341" s="1"/>
      <c r="AS3341" s="1"/>
    </row>
    <row r="3342" ht="31.5">
      <c r="B3342" s="41" t="s">
        <v>857</v>
      </c>
      <c r="C3342" s="41" t="s">
        <v>107</v>
      </c>
      <c r="D3342" s="41" t="s">
        <v>109</v>
      </c>
      <c r="E3342" s="26" t="str">
        <f t="shared" si="6417"/>
        <v>0409</v>
      </c>
      <c r="F3342" s="41" t="s">
        <v>721</v>
      </c>
      <c r="G3342" s="41" t="s">
        <v>55</v>
      </c>
      <c r="H3342" s="42" t="s">
        <v>56</v>
      </c>
      <c r="I3342" s="43">
        <v>3454.1999999999998</v>
      </c>
      <c r="J3342" s="43">
        <v>3454.1999999999998</v>
      </c>
      <c r="K3342" s="43">
        <v>3454.1999999999998</v>
      </c>
      <c r="L3342" s="43"/>
      <c r="M3342" s="43"/>
      <c r="N3342" s="43"/>
      <c r="O3342" s="43">
        <v>0</v>
      </c>
      <c r="P3342" s="43">
        <v>0</v>
      </c>
      <c r="Q3342" s="43">
        <v>0</v>
      </c>
      <c r="R3342" s="43">
        <v>0</v>
      </c>
      <c r="S3342" s="43">
        <v>0</v>
      </c>
      <c r="T3342" s="43">
        <v>0</v>
      </c>
      <c r="U3342" s="43">
        <v>178</v>
      </c>
      <c r="V3342" s="43">
        <f t="shared" si="6418"/>
        <v>3632.1999999999998</v>
      </c>
      <c r="W3342" s="43">
        <v>178</v>
      </c>
      <c r="X3342" s="43"/>
      <c r="Y3342" s="43"/>
      <c r="Z3342" s="43"/>
      <c r="AA3342" s="43"/>
      <c r="AB3342" s="43">
        <v>444.05520000000001</v>
      </c>
      <c r="AC3342" s="44">
        <v>3504.3890000000001</v>
      </c>
      <c r="AD3342" s="44">
        <v>444.05520000000001</v>
      </c>
      <c r="AE3342" s="45">
        <f t="shared" si="6414"/>
        <v>12.671401491101586</v>
      </c>
      <c r="AF3342" s="43">
        <v>3504.3890000000001</v>
      </c>
      <c r="AG3342" s="43">
        <v>0</v>
      </c>
      <c r="AH3342" s="43">
        <v>0</v>
      </c>
      <c r="AI3342" s="43">
        <v>0</v>
      </c>
      <c r="AJ3342" s="43">
        <v>0</v>
      </c>
      <c r="AK3342" s="43">
        <v>0</v>
      </c>
      <c r="AL3342" s="43">
        <f t="shared" si="6415"/>
        <v>3504.3890000000001</v>
      </c>
      <c r="AM3342" s="43">
        <f t="shared" si="6416"/>
        <v>127.81099999999969</v>
      </c>
      <c r="AN3342" s="2"/>
      <c r="AR3342" s="1"/>
      <c r="AS3342" s="1"/>
    </row>
    <row r="3343" ht="31.5" hidden="1">
      <c r="B3343" s="41" t="s">
        <v>857</v>
      </c>
      <c r="C3343" s="41" t="s">
        <v>107</v>
      </c>
      <c r="D3343" s="41" t="s">
        <v>109</v>
      </c>
      <c r="E3343" s="26" t="str">
        <f t="shared" si="6417"/>
        <v>0409</v>
      </c>
      <c r="F3343" s="41" t="s">
        <v>723</v>
      </c>
      <c r="G3343" s="41"/>
      <c r="H3343" s="42" t="s">
        <v>724</v>
      </c>
      <c r="I3343" s="43">
        <f t="shared" si="6497"/>
        <v>0</v>
      </c>
      <c r="J3343" s="43">
        <f t="shared" si="6498"/>
        <v>0</v>
      </c>
      <c r="K3343" s="43">
        <f t="shared" si="6499"/>
        <v>0</v>
      </c>
      <c r="L3343" s="43">
        <f t="shared" si="6500"/>
        <v>0</v>
      </c>
      <c r="M3343" s="43">
        <f t="shared" si="6501"/>
        <v>0</v>
      </c>
      <c r="N3343" s="43">
        <f t="shared" si="6502"/>
        <v>0</v>
      </c>
      <c r="O3343" s="43">
        <f t="shared" si="6503"/>
        <v>0</v>
      </c>
      <c r="P3343" s="43">
        <f t="shared" si="6504"/>
        <v>0</v>
      </c>
      <c r="Q3343" s="43">
        <f t="shared" si="6505"/>
        <v>0</v>
      </c>
      <c r="R3343" s="43">
        <f t="shared" si="6506"/>
        <v>0</v>
      </c>
      <c r="S3343" s="43">
        <f t="shared" si="6507"/>
        <v>0</v>
      </c>
      <c r="T3343" s="43">
        <f t="shared" si="6508"/>
        <v>0</v>
      </c>
      <c r="U3343" s="43">
        <v>0</v>
      </c>
      <c r="V3343" s="43">
        <f t="shared" si="6418"/>
        <v>0</v>
      </c>
      <c r="W3343" s="43">
        <f t="shared" si="6509"/>
        <v>0</v>
      </c>
      <c r="X3343" s="43">
        <f t="shared" si="6510"/>
        <v>0</v>
      </c>
      <c r="Y3343" s="43">
        <f t="shared" si="6511"/>
        <v>0</v>
      </c>
      <c r="Z3343" s="43">
        <f t="shared" si="6512"/>
        <v>0</v>
      </c>
      <c r="AA3343" s="43">
        <f t="shared" si="6513"/>
        <v>0</v>
      </c>
      <c r="AB3343" s="43">
        <f t="shared" si="6514"/>
        <v>0</v>
      </c>
      <c r="AC3343" s="44">
        <f t="shared" si="6515"/>
        <v>0</v>
      </c>
      <c r="AD3343" s="44">
        <f t="shared" si="6516"/>
        <v>0</v>
      </c>
      <c r="AE3343" s="45" t="e">
        <f t="shared" si="6414"/>
        <v>#DIV/0!</v>
      </c>
      <c r="AF3343" s="46">
        <f t="shared" si="6517"/>
        <v>0</v>
      </c>
      <c r="AG3343" s="46">
        <f t="shared" si="6518"/>
        <v>0</v>
      </c>
      <c r="AH3343" s="47">
        <f t="shared" si="6519"/>
        <v>0</v>
      </c>
      <c r="AI3343" s="47">
        <f t="shared" si="6520"/>
        <v>0</v>
      </c>
      <c r="AJ3343" s="47">
        <f t="shared" si="6521"/>
        <v>0</v>
      </c>
      <c r="AK3343" s="47">
        <f t="shared" si="6522"/>
        <v>0</v>
      </c>
      <c r="AL3343" s="47">
        <f t="shared" si="6415"/>
        <v>0</v>
      </c>
      <c r="AM3343" s="47">
        <f t="shared" si="6416"/>
        <v>0</v>
      </c>
      <c r="AN3343" s="48" t="s">
        <v>36</v>
      </c>
      <c r="AO3343" s="1"/>
      <c r="AP3343" s="1"/>
      <c r="AQ3343" s="1"/>
      <c r="AR3343" s="1"/>
      <c r="AS3343" s="1"/>
    </row>
    <row r="3344" ht="31.5" hidden="1">
      <c r="B3344" s="41" t="s">
        <v>857</v>
      </c>
      <c r="C3344" s="41" t="s">
        <v>107</v>
      </c>
      <c r="D3344" s="41" t="s">
        <v>109</v>
      </c>
      <c r="E3344" s="26" t="str">
        <f t="shared" si="6417"/>
        <v>0409</v>
      </c>
      <c r="F3344" s="41" t="s">
        <v>723</v>
      </c>
      <c r="G3344" s="41" t="s">
        <v>53</v>
      </c>
      <c r="H3344" s="42" t="s">
        <v>54</v>
      </c>
      <c r="I3344" s="43">
        <f t="shared" si="6497"/>
        <v>0</v>
      </c>
      <c r="J3344" s="43">
        <f t="shared" si="6498"/>
        <v>0</v>
      </c>
      <c r="K3344" s="43">
        <f t="shared" si="6499"/>
        <v>0</v>
      </c>
      <c r="L3344" s="43">
        <f t="shared" si="6500"/>
        <v>0</v>
      </c>
      <c r="M3344" s="43">
        <f t="shared" si="6501"/>
        <v>0</v>
      </c>
      <c r="N3344" s="43">
        <f t="shared" si="6502"/>
        <v>0</v>
      </c>
      <c r="O3344" s="43">
        <f t="shared" si="6503"/>
        <v>0</v>
      </c>
      <c r="P3344" s="43">
        <f t="shared" si="6504"/>
        <v>0</v>
      </c>
      <c r="Q3344" s="43">
        <f t="shared" si="6505"/>
        <v>0</v>
      </c>
      <c r="R3344" s="43">
        <f t="shared" si="6506"/>
        <v>0</v>
      </c>
      <c r="S3344" s="43">
        <f t="shared" si="6507"/>
        <v>0</v>
      </c>
      <c r="T3344" s="43">
        <f t="shared" si="6508"/>
        <v>0</v>
      </c>
      <c r="U3344" s="43">
        <v>0</v>
      </c>
      <c r="V3344" s="43">
        <f t="shared" si="6418"/>
        <v>0</v>
      </c>
      <c r="W3344" s="43">
        <f t="shared" si="6509"/>
        <v>0</v>
      </c>
      <c r="X3344" s="43">
        <f t="shared" si="6510"/>
        <v>0</v>
      </c>
      <c r="Y3344" s="43">
        <f t="shared" si="6511"/>
        <v>0</v>
      </c>
      <c r="Z3344" s="43">
        <f t="shared" si="6512"/>
        <v>0</v>
      </c>
      <c r="AA3344" s="43">
        <f t="shared" si="6513"/>
        <v>0</v>
      </c>
      <c r="AB3344" s="43">
        <f t="shared" si="6514"/>
        <v>0</v>
      </c>
      <c r="AC3344" s="44">
        <f t="shared" si="6515"/>
        <v>0</v>
      </c>
      <c r="AD3344" s="44">
        <f t="shared" si="6516"/>
        <v>0</v>
      </c>
      <c r="AE3344" s="45" t="e">
        <f t="shared" si="6414"/>
        <v>#DIV/0!</v>
      </c>
      <c r="AF3344" s="46">
        <f t="shared" si="6517"/>
        <v>0</v>
      </c>
      <c r="AG3344" s="46">
        <f t="shared" si="6518"/>
        <v>0</v>
      </c>
      <c r="AH3344" s="47">
        <f t="shared" si="6519"/>
        <v>0</v>
      </c>
      <c r="AI3344" s="47">
        <f t="shared" si="6520"/>
        <v>0</v>
      </c>
      <c r="AJ3344" s="47">
        <f t="shared" si="6521"/>
        <v>0</v>
      </c>
      <c r="AK3344" s="47">
        <f t="shared" si="6522"/>
        <v>0</v>
      </c>
      <c r="AL3344" s="47">
        <f t="shared" si="6415"/>
        <v>0</v>
      </c>
      <c r="AM3344" s="47">
        <f t="shared" si="6416"/>
        <v>0</v>
      </c>
      <c r="AN3344" s="48" t="s">
        <v>36</v>
      </c>
      <c r="AO3344" s="1"/>
      <c r="AP3344" s="1"/>
      <c r="AQ3344" s="1"/>
      <c r="AR3344" s="1"/>
      <c r="AS3344" s="1"/>
    </row>
    <row r="3345" ht="31.5" hidden="1">
      <c r="B3345" s="41" t="s">
        <v>857</v>
      </c>
      <c r="C3345" s="41" t="s">
        <v>107</v>
      </c>
      <c r="D3345" s="41" t="s">
        <v>109</v>
      </c>
      <c r="E3345" s="26" t="str">
        <f t="shared" si="6417"/>
        <v>0409</v>
      </c>
      <c r="F3345" s="41" t="s">
        <v>723</v>
      </c>
      <c r="G3345" s="41" t="s">
        <v>55</v>
      </c>
      <c r="H3345" s="42" t="s">
        <v>56</v>
      </c>
      <c r="I3345" s="43"/>
      <c r="J3345" s="43"/>
      <c r="K3345" s="43"/>
      <c r="L3345" s="43"/>
      <c r="M3345" s="43"/>
      <c r="N3345" s="43"/>
      <c r="O3345" s="43">
        <v>0</v>
      </c>
      <c r="P3345" s="43">
        <v>0</v>
      </c>
      <c r="Q3345" s="43">
        <v>0</v>
      </c>
      <c r="R3345" s="43">
        <v>0</v>
      </c>
      <c r="S3345" s="43">
        <v>0</v>
      </c>
      <c r="T3345" s="43">
        <v>0</v>
      </c>
      <c r="U3345" s="43">
        <v>0</v>
      </c>
      <c r="V3345" s="43">
        <f t="shared" si="6418"/>
        <v>0</v>
      </c>
      <c r="W3345" s="43"/>
      <c r="X3345" s="43"/>
      <c r="Y3345" s="43"/>
      <c r="Z3345" s="43"/>
      <c r="AA3345" s="43"/>
      <c r="AB3345" s="43">
        <v>0</v>
      </c>
      <c r="AC3345" s="44">
        <v>0</v>
      </c>
      <c r="AD3345" s="44">
        <v>0</v>
      </c>
      <c r="AE3345" s="45" t="e">
        <f t="shared" si="6414"/>
        <v>#DIV/0!</v>
      </c>
      <c r="AF3345" s="46">
        <v>0</v>
      </c>
      <c r="AG3345" s="46">
        <v>0</v>
      </c>
      <c r="AH3345" s="47">
        <v>0</v>
      </c>
      <c r="AI3345" s="47">
        <v>0</v>
      </c>
      <c r="AJ3345" s="47">
        <v>0</v>
      </c>
      <c r="AK3345" s="47">
        <v>0</v>
      </c>
      <c r="AL3345" s="47">
        <f t="shared" si="6415"/>
        <v>0</v>
      </c>
      <c r="AM3345" s="47">
        <f t="shared" si="6416"/>
        <v>0</v>
      </c>
      <c r="AN3345" s="48" t="s">
        <v>36</v>
      </c>
      <c r="AO3345" s="1"/>
      <c r="AP3345" s="1"/>
      <c r="AQ3345" s="1"/>
      <c r="AR3345" s="1"/>
      <c r="AS3345" s="1"/>
    </row>
    <row r="3346" ht="47.25" hidden="1">
      <c r="B3346" s="41" t="s">
        <v>857</v>
      </c>
      <c r="C3346" s="41" t="s">
        <v>107</v>
      </c>
      <c r="D3346" s="41" t="s">
        <v>109</v>
      </c>
      <c r="E3346" s="26" t="str">
        <f t="shared" si="6417"/>
        <v>0409</v>
      </c>
      <c r="F3346" s="41" t="s">
        <v>838</v>
      </c>
      <c r="G3346" s="41"/>
      <c r="H3346" s="42" t="s">
        <v>839</v>
      </c>
      <c r="I3346" s="43">
        <f t="shared" si="6497"/>
        <v>0</v>
      </c>
      <c r="J3346" s="43">
        <f t="shared" si="6498"/>
        <v>0</v>
      </c>
      <c r="K3346" s="43">
        <f t="shared" si="6499"/>
        <v>0</v>
      </c>
      <c r="L3346" s="43">
        <f t="shared" si="6500"/>
        <v>0</v>
      </c>
      <c r="M3346" s="43">
        <f t="shared" si="6501"/>
        <v>0</v>
      </c>
      <c r="N3346" s="43">
        <f t="shared" si="6502"/>
        <v>0</v>
      </c>
      <c r="O3346" s="43">
        <f t="shared" si="6503"/>
        <v>0</v>
      </c>
      <c r="P3346" s="43">
        <f t="shared" si="6504"/>
        <v>0</v>
      </c>
      <c r="Q3346" s="43">
        <f t="shared" si="6505"/>
        <v>0</v>
      </c>
      <c r="R3346" s="43">
        <f t="shared" si="6506"/>
        <v>0</v>
      </c>
      <c r="S3346" s="43">
        <f t="shared" si="6507"/>
        <v>0</v>
      </c>
      <c r="T3346" s="43">
        <f t="shared" si="6508"/>
        <v>0</v>
      </c>
      <c r="U3346" s="43">
        <v>0</v>
      </c>
      <c r="V3346" s="43">
        <f t="shared" si="6418"/>
        <v>0</v>
      </c>
      <c r="W3346" s="43">
        <f t="shared" si="6509"/>
        <v>0</v>
      </c>
      <c r="X3346" s="43">
        <f t="shared" si="6510"/>
        <v>0</v>
      </c>
      <c r="Y3346" s="43">
        <f t="shared" si="6511"/>
        <v>0</v>
      </c>
      <c r="Z3346" s="43">
        <f t="shared" si="6512"/>
        <v>0</v>
      </c>
      <c r="AA3346" s="43">
        <f t="shared" si="6513"/>
        <v>0</v>
      </c>
      <c r="AB3346" s="43">
        <f t="shared" si="6514"/>
        <v>0</v>
      </c>
      <c r="AC3346" s="44">
        <f t="shared" si="6515"/>
        <v>0</v>
      </c>
      <c r="AD3346" s="44">
        <f t="shared" si="6516"/>
        <v>0</v>
      </c>
      <c r="AE3346" s="45" t="e">
        <f t="shared" si="6414"/>
        <v>#DIV/0!</v>
      </c>
      <c r="AF3346" s="46">
        <f t="shared" si="6517"/>
        <v>0</v>
      </c>
      <c r="AG3346" s="46">
        <f t="shared" si="6518"/>
        <v>0</v>
      </c>
      <c r="AH3346" s="47">
        <f t="shared" si="6519"/>
        <v>0</v>
      </c>
      <c r="AI3346" s="47">
        <f t="shared" si="6520"/>
        <v>0</v>
      </c>
      <c r="AJ3346" s="47">
        <f t="shared" si="6521"/>
        <v>0</v>
      </c>
      <c r="AK3346" s="47">
        <f t="shared" si="6522"/>
        <v>0</v>
      </c>
      <c r="AL3346" s="47">
        <f t="shared" si="6415"/>
        <v>0</v>
      </c>
      <c r="AM3346" s="47">
        <f t="shared" si="6416"/>
        <v>0</v>
      </c>
      <c r="AN3346" s="48" t="s">
        <v>36</v>
      </c>
      <c r="AR3346" s="1"/>
      <c r="AS3346" s="1"/>
    </row>
    <row r="3347" ht="31.5" hidden="1">
      <c r="B3347" s="41" t="s">
        <v>857</v>
      </c>
      <c r="C3347" s="41" t="s">
        <v>107</v>
      </c>
      <c r="D3347" s="41" t="s">
        <v>109</v>
      </c>
      <c r="E3347" s="26" t="str">
        <f t="shared" si="6417"/>
        <v>0409</v>
      </c>
      <c r="F3347" s="41" t="s">
        <v>840</v>
      </c>
      <c r="G3347" s="41"/>
      <c r="H3347" s="42" t="s">
        <v>841</v>
      </c>
      <c r="I3347" s="43">
        <f t="shared" si="6497"/>
        <v>0</v>
      </c>
      <c r="J3347" s="43">
        <f t="shared" si="6498"/>
        <v>0</v>
      </c>
      <c r="K3347" s="43">
        <f t="shared" si="6499"/>
        <v>0</v>
      </c>
      <c r="L3347" s="43">
        <f t="shared" si="6500"/>
        <v>0</v>
      </c>
      <c r="M3347" s="43">
        <f t="shared" si="6501"/>
        <v>0</v>
      </c>
      <c r="N3347" s="43">
        <f t="shared" si="6502"/>
        <v>0</v>
      </c>
      <c r="O3347" s="43">
        <f t="shared" si="6503"/>
        <v>0</v>
      </c>
      <c r="P3347" s="43">
        <f t="shared" si="6504"/>
        <v>0</v>
      </c>
      <c r="Q3347" s="43">
        <f t="shared" si="6505"/>
        <v>0</v>
      </c>
      <c r="R3347" s="43">
        <f t="shared" si="6506"/>
        <v>0</v>
      </c>
      <c r="S3347" s="43">
        <f t="shared" si="6507"/>
        <v>0</v>
      </c>
      <c r="T3347" s="43">
        <f t="shared" si="6508"/>
        <v>0</v>
      </c>
      <c r="U3347" s="43">
        <v>0</v>
      </c>
      <c r="V3347" s="43">
        <f t="shared" si="6418"/>
        <v>0</v>
      </c>
      <c r="W3347" s="43">
        <f t="shared" si="6509"/>
        <v>0</v>
      </c>
      <c r="X3347" s="43">
        <f t="shared" si="6510"/>
        <v>0</v>
      </c>
      <c r="Y3347" s="43">
        <f t="shared" si="6511"/>
        <v>0</v>
      </c>
      <c r="Z3347" s="43">
        <f t="shared" si="6512"/>
        <v>0</v>
      </c>
      <c r="AA3347" s="43">
        <f t="shared" si="6513"/>
        <v>0</v>
      </c>
      <c r="AB3347" s="43">
        <f t="shared" si="6514"/>
        <v>0</v>
      </c>
      <c r="AC3347" s="44">
        <f t="shared" si="6515"/>
        <v>0</v>
      </c>
      <c r="AD3347" s="44">
        <f t="shared" si="6516"/>
        <v>0</v>
      </c>
      <c r="AE3347" s="45" t="e">
        <f t="shared" si="6414"/>
        <v>#DIV/0!</v>
      </c>
      <c r="AF3347" s="46">
        <f t="shared" si="6517"/>
        <v>0</v>
      </c>
      <c r="AG3347" s="46">
        <f t="shared" si="6518"/>
        <v>0</v>
      </c>
      <c r="AH3347" s="47">
        <f t="shared" si="6519"/>
        <v>0</v>
      </c>
      <c r="AI3347" s="47">
        <f t="shared" si="6520"/>
        <v>0</v>
      </c>
      <c r="AJ3347" s="47">
        <f t="shared" si="6521"/>
        <v>0</v>
      </c>
      <c r="AK3347" s="47">
        <f t="shared" si="6522"/>
        <v>0</v>
      </c>
      <c r="AL3347" s="47">
        <f t="shared" si="6415"/>
        <v>0</v>
      </c>
      <c r="AM3347" s="47">
        <f t="shared" si="6416"/>
        <v>0</v>
      </c>
      <c r="AN3347" s="48" t="s">
        <v>36</v>
      </c>
      <c r="AO3347" s="1"/>
      <c r="AP3347" s="1"/>
      <c r="AQ3347" s="1"/>
      <c r="AR3347" s="1"/>
      <c r="AS3347" s="1"/>
    </row>
    <row r="3348" ht="31.5" hidden="1">
      <c r="B3348" s="41" t="s">
        <v>857</v>
      </c>
      <c r="C3348" s="41" t="s">
        <v>107</v>
      </c>
      <c r="D3348" s="41" t="s">
        <v>109</v>
      </c>
      <c r="E3348" s="26" t="str">
        <f t="shared" si="6417"/>
        <v>0409</v>
      </c>
      <c r="F3348" s="41" t="s">
        <v>840</v>
      </c>
      <c r="G3348" s="41" t="s">
        <v>53</v>
      </c>
      <c r="H3348" s="42" t="s">
        <v>54</v>
      </c>
      <c r="I3348" s="43">
        <f t="shared" si="6497"/>
        <v>0</v>
      </c>
      <c r="J3348" s="43">
        <f t="shared" si="6498"/>
        <v>0</v>
      </c>
      <c r="K3348" s="43">
        <f t="shared" si="6499"/>
        <v>0</v>
      </c>
      <c r="L3348" s="43">
        <f t="shared" si="6500"/>
        <v>0</v>
      </c>
      <c r="M3348" s="43">
        <f t="shared" si="6501"/>
        <v>0</v>
      </c>
      <c r="N3348" s="43">
        <f t="shared" si="6502"/>
        <v>0</v>
      </c>
      <c r="O3348" s="43">
        <f t="shared" si="6503"/>
        <v>0</v>
      </c>
      <c r="P3348" s="43">
        <f t="shared" si="6504"/>
        <v>0</v>
      </c>
      <c r="Q3348" s="43">
        <f t="shared" si="6505"/>
        <v>0</v>
      </c>
      <c r="R3348" s="43">
        <f t="shared" si="6506"/>
        <v>0</v>
      </c>
      <c r="S3348" s="43">
        <f t="shared" si="6507"/>
        <v>0</v>
      </c>
      <c r="T3348" s="43">
        <f t="shared" si="6508"/>
        <v>0</v>
      </c>
      <c r="U3348" s="43">
        <v>0</v>
      </c>
      <c r="V3348" s="43">
        <f t="shared" si="6418"/>
        <v>0</v>
      </c>
      <c r="W3348" s="43">
        <f t="shared" si="6509"/>
        <v>0</v>
      </c>
      <c r="X3348" s="43">
        <f t="shared" si="6510"/>
        <v>0</v>
      </c>
      <c r="Y3348" s="43">
        <f t="shared" si="6511"/>
        <v>0</v>
      </c>
      <c r="Z3348" s="43">
        <f t="shared" si="6512"/>
        <v>0</v>
      </c>
      <c r="AA3348" s="43">
        <f t="shared" si="6513"/>
        <v>0</v>
      </c>
      <c r="AB3348" s="43">
        <f t="shared" si="6514"/>
        <v>0</v>
      </c>
      <c r="AC3348" s="44">
        <f t="shared" si="6515"/>
        <v>0</v>
      </c>
      <c r="AD3348" s="44">
        <f t="shared" si="6516"/>
        <v>0</v>
      </c>
      <c r="AE3348" s="45" t="e">
        <f t="shared" si="6414"/>
        <v>#DIV/0!</v>
      </c>
      <c r="AF3348" s="46">
        <f t="shared" si="6517"/>
        <v>0</v>
      </c>
      <c r="AG3348" s="46">
        <f t="shared" si="6518"/>
        <v>0</v>
      </c>
      <c r="AH3348" s="47">
        <f t="shared" si="6519"/>
        <v>0</v>
      </c>
      <c r="AI3348" s="47">
        <f t="shared" si="6520"/>
        <v>0</v>
      </c>
      <c r="AJ3348" s="47">
        <f t="shared" si="6521"/>
        <v>0</v>
      </c>
      <c r="AK3348" s="47">
        <f t="shared" si="6522"/>
        <v>0</v>
      </c>
      <c r="AL3348" s="47">
        <f t="shared" si="6415"/>
        <v>0</v>
      </c>
      <c r="AM3348" s="47">
        <f t="shared" si="6416"/>
        <v>0</v>
      </c>
      <c r="AN3348" s="48" t="s">
        <v>36</v>
      </c>
      <c r="AO3348" s="1"/>
      <c r="AP3348" s="1"/>
      <c r="AQ3348" s="1"/>
      <c r="AR3348" s="1"/>
      <c r="AS3348" s="1"/>
    </row>
    <row r="3349" ht="31.5" hidden="1">
      <c r="B3349" s="41" t="s">
        <v>857</v>
      </c>
      <c r="C3349" s="41" t="s">
        <v>107</v>
      </c>
      <c r="D3349" s="41" t="s">
        <v>109</v>
      </c>
      <c r="E3349" s="26" t="str">
        <f t="shared" si="6417"/>
        <v>0409</v>
      </c>
      <c r="F3349" s="41" t="s">
        <v>840</v>
      </c>
      <c r="G3349" s="41" t="s">
        <v>55</v>
      </c>
      <c r="H3349" s="42" t="s">
        <v>56</v>
      </c>
      <c r="I3349" s="43"/>
      <c r="J3349" s="43"/>
      <c r="K3349" s="43"/>
      <c r="L3349" s="43"/>
      <c r="M3349" s="43"/>
      <c r="N3349" s="43"/>
      <c r="O3349" s="43">
        <v>0</v>
      </c>
      <c r="P3349" s="43">
        <v>0</v>
      </c>
      <c r="Q3349" s="43">
        <v>0</v>
      </c>
      <c r="R3349" s="43">
        <v>0</v>
      </c>
      <c r="S3349" s="43">
        <v>0</v>
      </c>
      <c r="T3349" s="43">
        <v>0</v>
      </c>
      <c r="U3349" s="43">
        <v>0</v>
      </c>
      <c r="V3349" s="43">
        <f t="shared" si="6418"/>
        <v>0</v>
      </c>
      <c r="W3349" s="43"/>
      <c r="X3349" s="43"/>
      <c r="Y3349" s="43"/>
      <c r="Z3349" s="43"/>
      <c r="AA3349" s="43"/>
      <c r="AB3349" s="43">
        <v>0</v>
      </c>
      <c r="AC3349" s="44">
        <v>0</v>
      </c>
      <c r="AD3349" s="44">
        <v>0</v>
      </c>
      <c r="AE3349" s="45" t="e">
        <f t="shared" si="6414"/>
        <v>#DIV/0!</v>
      </c>
      <c r="AF3349" s="46">
        <v>0</v>
      </c>
      <c r="AG3349" s="46">
        <v>0</v>
      </c>
      <c r="AH3349" s="47">
        <v>0</v>
      </c>
      <c r="AI3349" s="47">
        <v>0</v>
      </c>
      <c r="AJ3349" s="47">
        <v>0</v>
      </c>
      <c r="AK3349" s="47">
        <v>0</v>
      </c>
      <c r="AL3349" s="47">
        <f t="shared" si="6415"/>
        <v>0</v>
      </c>
      <c r="AM3349" s="47">
        <f t="shared" si="6416"/>
        <v>0</v>
      </c>
      <c r="AN3349" s="48" t="s">
        <v>36</v>
      </c>
      <c r="AO3349" s="1"/>
      <c r="AP3349" s="1"/>
      <c r="AQ3349" s="1"/>
      <c r="AR3349" s="1"/>
      <c r="AS3349" s="1"/>
    </row>
    <row r="3350" ht="31.5" hidden="1">
      <c r="B3350" s="41" t="s">
        <v>857</v>
      </c>
      <c r="C3350" s="41" t="s">
        <v>107</v>
      </c>
      <c r="D3350" s="41" t="s">
        <v>109</v>
      </c>
      <c r="E3350" s="26" t="str">
        <f t="shared" si="6417"/>
        <v>0409</v>
      </c>
      <c r="F3350" s="41" t="s">
        <v>842</v>
      </c>
      <c r="G3350" s="41"/>
      <c r="H3350" s="42" t="s">
        <v>843</v>
      </c>
      <c r="I3350" s="43">
        <f t="shared" si="6497"/>
        <v>0</v>
      </c>
      <c r="J3350" s="43">
        <f t="shared" si="6498"/>
        <v>0</v>
      </c>
      <c r="K3350" s="43">
        <f t="shared" si="6499"/>
        <v>0</v>
      </c>
      <c r="L3350" s="43">
        <f t="shared" si="6500"/>
        <v>0</v>
      </c>
      <c r="M3350" s="43">
        <f t="shared" si="6501"/>
        <v>0</v>
      </c>
      <c r="N3350" s="43">
        <f t="shared" si="6502"/>
        <v>0</v>
      </c>
      <c r="O3350" s="43">
        <f t="shared" si="6503"/>
        <v>0</v>
      </c>
      <c r="P3350" s="43">
        <f t="shared" si="6504"/>
        <v>0</v>
      </c>
      <c r="Q3350" s="43">
        <f t="shared" si="6505"/>
        <v>0</v>
      </c>
      <c r="R3350" s="43">
        <f t="shared" si="6506"/>
        <v>0</v>
      </c>
      <c r="S3350" s="43">
        <f t="shared" si="6507"/>
        <v>0</v>
      </c>
      <c r="T3350" s="43">
        <f t="shared" si="6508"/>
        <v>0</v>
      </c>
      <c r="U3350" s="43">
        <v>0</v>
      </c>
      <c r="V3350" s="43">
        <f t="shared" si="6418"/>
        <v>0</v>
      </c>
      <c r="W3350" s="43">
        <f t="shared" si="6509"/>
        <v>0</v>
      </c>
      <c r="X3350" s="43">
        <f t="shared" si="6510"/>
        <v>0</v>
      </c>
      <c r="Y3350" s="43">
        <f t="shared" si="6511"/>
        <v>0</v>
      </c>
      <c r="Z3350" s="43">
        <f t="shared" si="6512"/>
        <v>0</v>
      </c>
      <c r="AA3350" s="43">
        <f t="shared" si="6513"/>
        <v>0</v>
      </c>
      <c r="AB3350" s="43">
        <f t="shared" si="6514"/>
        <v>0</v>
      </c>
      <c r="AC3350" s="44">
        <f t="shared" si="6515"/>
        <v>0</v>
      </c>
      <c r="AD3350" s="44">
        <f t="shared" si="6516"/>
        <v>0</v>
      </c>
      <c r="AE3350" s="45" t="e">
        <f t="shared" si="6414"/>
        <v>#DIV/0!</v>
      </c>
      <c r="AF3350" s="46">
        <f t="shared" si="6517"/>
        <v>0</v>
      </c>
      <c r="AG3350" s="46">
        <f t="shared" si="6518"/>
        <v>0</v>
      </c>
      <c r="AH3350" s="47">
        <f t="shared" si="6519"/>
        <v>0</v>
      </c>
      <c r="AI3350" s="47">
        <f t="shared" si="6520"/>
        <v>0</v>
      </c>
      <c r="AJ3350" s="47">
        <f t="shared" si="6521"/>
        <v>0</v>
      </c>
      <c r="AK3350" s="47">
        <f t="shared" si="6522"/>
        <v>0</v>
      </c>
      <c r="AL3350" s="47">
        <f t="shared" si="6415"/>
        <v>0</v>
      </c>
      <c r="AM3350" s="47">
        <f t="shared" si="6416"/>
        <v>0</v>
      </c>
      <c r="AN3350" s="48" t="s">
        <v>36</v>
      </c>
      <c r="AR3350" s="1"/>
      <c r="AS3350" s="1"/>
    </row>
    <row r="3351" ht="126" hidden="1">
      <c r="B3351" s="41" t="s">
        <v>857</v>
      </c>
      <c r="C3351" s="41" t="s">
        <v>107</v>
      </c>
      <c r="D3351" s="41" t="s">
        <v>109</v>
      </c>
      <c r="E3351" s="26" t="str">
        <f t="shared" si="6417"/>
        <v>0409</v>
      </c>
      <c r="F3351" s="41" t="s">
        <v>844</v>
      </c>
      <c r="G3351" s="41"/>
      <c r="H3351" s="42" t="s">
        <v>845</v>
      </c>
      <c r="I3351" s="43">
        <f t="shared" si="6497"/>
        <v>0</v>
      </c>
      <c r="J3351" s="43">
        <f t="shared" si="6498"/>
        <v>0</v>
      </c>
      <c r="K3351" s="43">
        <f t="shared" si="6499"/>
        <v>0</v>
      </c>
      <c r="L3351" s="43">
        <f t="shared" si="6500"/>
        <v>0</v>
      </c>
      <c r="M3351" s="43">
        <f t="shared" si="6501"/>
        <v>0</v>
      </c>
      <c r="N3351" s="43">
        <f t="shared" si="6502"/>
        <v>0</v>
      </c>
      <c r="O3351" s="43">
        <f t="shared" si="6503"/>
        <v>0</v>
      </c>
      <c r="P3351" s="43">
        <f t="shared" si="6504"/>
        <v>0</v>
      </c>
      <c r="Q3351" s="43">
        <f t="shared" si="6505"/>
        <v>0</v>
      </c>
      <c r="R3351" s="43">
        <f t="shared" si="6506"/>
        <v>0</v>
      </c>
      <c r="S3351" s="43">
        <f t="shared" si="6507"/>
        <v>0</v>
      </c>
      <c r="T3351" s="43">
        <f t="shared" si="6508"/>
        <v>0</v>
      </c>
      <c r="U3351" s="43">
        <v>0</v>
      </c>
      <c r="V3351" s="43">
        <f t="shared" si="6418"/>
        <v>0</v>
      </c>
      <c r="W3351" s="43">
        <f t="shared" si="6509"/>
        <v>0</v>
      </c>
      <c r="X3351" s="43">
        <f t="shared" si="6510"/>
        <v>0</v>
      </c>
      <c r="Y3351" s="43">
        <f t="shared" si="6511"/>
        <v>0</v>
      </c>
      <c r="Z3351" s="43">
        <f t="shared" si="6512"/>
        <v>0</v>
      </c>
      <c r="AA3351" s="43">
        <f t="shared" si="6513"/>
        <v>0</v>
      </c>
      <c r="AB3351" s="43">
        <f t="shared" si="6514"/>
        <v>0</v>
      </c>
      <c r="AC3351" s="44">
        <f t="shared" si="6515"/>
        <v>0</v>
      </c>
      <c r="AD3351" s="44">
        <f t="shared" si="6516"/>
        <v>0</v>
      </c>
      <c r="AE3351" s="45" t="e">
        <f t="shared" si="6414"/>
        <v>#DIV/0!</v>
      </c>
      <c r="AF3351" s="46">
        <f t="shared" si="6517"/>
        <v>0</v>
      </c>
      <c r="AG3351" s="46">
        <f t="shared" si="6518"/>
        <v>0</v>
      </c>
      <c r="AH3351" s="47">
        <f t="shared" si="6519"/>
        <v>0</v>
      </c>
      <c r="AI3351" s="47">
        <f t="shared" si="6520"/>
        <v>0</v>
      </c>
      <c r="AJ3351" s="47">
        <f t="shared" si="6521"/>
        <v>0</v>
      </c>
      <c r="AK3351" s="47">
        <f t="shared" si="6522"/>
        <v>0</v>
      </c>
      <c r="AL3351" s="47">
        <f t="shared" si="6415"/>
        <v>0</v>
      </c>
      <c r="AM3351" s="47">
        <f t="shared" si="6416"/>
        <v>0</v>
      </c>
      <c r="AN3351" s="48" t="s">
        <v>36</v>
      </c>
      <c r="AO3351" s="1"/>
      <c r="AP3351" s="1"/>
      <c r="AQ3351" s="1"/>
      <c r="AR3351" s="1"/>
      <c r="AS3351" s="1"/>
    </row>
    <row r="3352" ht="31.5" hidden="1">
      <c r="B3352" s="41" t="s">
        <v>857</v>
      </c>
      <c r="C3352" s="41" t="s">
        <v>107</v>
      </c>
      <c r="D3352" s="41" t="s">
        <v>109</v>
      </c>
      <c r="E3352" s="26" t="str">
        <f t="shared" si="6417"/>
        <v>0409</v>
      </c>
      <c r="F3352" s="41" t="s">
        <v>844</v>
      </c>
      <c r="G3352" s="41" t="s">
        <v>53</v>
      </c>
      <c r="H3352" s="42" t="s">
        <v>54</v>
      </c>
      <c r="I3352" s="43">
        <f t="shared" si="6497"/>
        <v>0</v>
      </c>
      <c r="J3352" s="43">
        <f t="shared" si="6498"/>
        <v>0</v>
      </c>
      <c r="K3352" s="43">
        <f t="shared" si="6499"/>
        <v>0</v>
      </c>
      <c r="L3352" s="43">
        <f t="shared" si="6500"/>
        <v>0</v>
      </c>
      <c r="M3352" s="43">
        <f t="shared" si="6501"/>
        <v>0</v>
      </c>
      <c r="N3352" s="43">
        <f t="shared" si="6502"/>
        <v>0</v>
      </c>
      <c r="O3352" s="43">
        <f t="shared" si="6503"/>
        <v>0</v>
      </c>
      <c r="P3352" s="43">
        <f t="shared" si="6504"/>
        <v>0</v>
      </c>
      <c r="Q3352" s="43">
        <f t="shared" si="6505"/>
        <v>0</v>
      </c>
      <c r="R3352" s="43">
        <f t="shared" si="6506"/>
        <v>0</v>
      </c>
      <c r="S3352" s="43">
        <f t="shared" si="6507"/>
        <v>0</v>
      </c>
      <c r="T3352" s="43">
        <f t="shared" si="6508"/>
        <v>0</v>
      </c>
      <c r="U3352" s="43">
        <v>0</v>
      </c>
      <c r="V3352" s="43">
        <f t="shared" si="6418"/>
        <v>0</v>
      </c>
      <c r="W3352" s="43">
        <f t="shared" si="6509"/>
        <v>0</v>
      </c>
      <c r="X3352" s="43">
        <f t="shared" si="6510"/>
        <v>0</v>
      </c>
      <c r="Y3352" s="43">
        <f t="shared" si="6511"/>
        <v>0</v>
      </c>
      <c r="Z3352" s="43">
        <f t="shared" si="6512"/>
        <v>0</v>
      </c>
      <c r="AA3352" s="43">
        <f t="shared" si="6513"/>
        <v>0</v>
      </c>
      <c r="AB3352" s="43">
        <f t="shared" si="6514"/>
        <v>0</v>
      </c>
      <c r="AC3352" s="44">
        <f t="shared" si="6515"/>
        <v>0</v>
      </c>
      <c r="AD3352" s="44">
        <f t="shared" si="6516"/>
        <v>0</v>
      </c>
      <c r="AE3352" s="45" t="e">
        <f t="shared" si="6414"/>
        <v>#DIV/0!</v>
      </c>
      <c r="AF3352" s="46">
        <f t="shared" si="6517"/>
        <v>0</v>
      </c>
      <c r="AG3352" s="46">
        <f t="shared" si="6518"/>
        <v>0</v>
      </c>
      <c r="AH3352" s="47">
        <f t="shared" si="6519"/>
        <v>0</v>
      </c>
      <c r="AI3352" s="47">
        <f t="shared" si="6520"/>
        <v>0</v>
      </c>
      <c r="AJ3352" s="47">
        <f t="shared" si="6521"/>
        <v>0</v>
      </c>
      <c r="AK3352" s="47">
        <f t="shared" si="6522"/>
        <v>0</v>
      </c>
      <c r="AL3352" s="47">
        <f t="shared" si="6415"/>
        <v>0</v>
      </c>
      <c r="AM3352" s="47">
        <f t="shared" si="6416"/>
        <v>0</v>
      </c>
      <c r="AN3352" s="48" t="s">
        <v>36</v>
      </c>
      <c r="AO3352" s="1"/>
      <c r="AP3352" s="1"/>
      <c r="AQ3352" s="1"/>
      <c r="AR3352" s="1"/>
      <c r="AS3352" s="1"/>
    </row>
    <row r="3353" ht="31.5" hidden="1">
      <c r="B3353" s="41" t="s">
        <v>857</v>
      </c>
      <c r="C3353" s="41" t="s">
        <v>107</v>
      </c>
      <c r="D3353" s="41" t="s">
        <v>109</v>
      </c>
      <c r="E3353" s="26" t="str">
        <f t="shared" si="6417"/>
        <v>0409</v>
      </c>
      <c r="F3353" s="41" t="s">
        <v>844</v>
      </c>
      <c r="G3353" s="41" t="s">
        <v>55</v>
      </c>
      <c r="H3353" s="42" t="s">
        <v>56</v>
      </c>
      <c r="I3353" s="43"/>
      <c r="J3353" s="43"/>
      <c r="K3353" s="43"/>
      <c r="L3353" s="43"/>
      <c r="M3353" s="43"/>
      <c r="N3353" s="43"/>
      <c r="O3353" s="43">
        <v>0</v>
      </c>
      <c r="P3353" s="43">
        <v>0</v>
      </c>
      <c r="Q3353" s="43">
        <v>0</v>
      </c>
      <c r="R3353" s="43">
        <v>0</v>
      </c>
      <c r="S3353" s="43">
        <v>0</v>
      </c>
      <c r="T3353" s="43">
        <v>0</v>
      </c>
      <c r="U3353" s="43">
        <v>0</v>
      </c>
      <c r="V3353" s="43">
        <f t="shared" si="6418"/>
        <v>0</v>
      </c>
      <c r="W3353" s="43"/>
      <c r="X3353" s="43"/>
      <c r="Y3353" s="43"/>
      <c r="Z3353" s="43"/>
      <c r="AA3353" s="43"/>
      <c r="AB3353" s="43">
        <v>0</v>
      </c>
      <c r="AC3353" s="44">
        <v>0</v>
      </c>
      <c r="AD3353" s="44">
        <v>0</v>
      </c>
      <c r="AE3353" s="45" t="e">
        <f t="shared" si="6414"/>
        <v>#DIV/0!</v>
      </c>
      <c r="AF3353" s="46">
        <v>0</v>
      </c>
      <c r="AG3353" s="46">
        <v>0</v>
      </c>
      <c r="AH3353" s="47">
        <v>0</v>
      </c>
      <c r="AI3353" s="47">
        <v>0</v>
      </c>
      <c r="AJ3353" s="47">
        <v>0</v>
      </c>
      <c r="AK3353" s="47">
        <v>0</v>
      </c>
      <c r="AL3353" s="47">
        <f t="shared" si="6415"/>
        <v>0</v>
      </c>
      <c r="AM3353" s="47">
        <f t="shared" si="6416"/>
        <v>0</v>
      </c>
      <c r="AN3353" s="48" t="s">
        <v>36</v>
      </c>
      <c r="AO3353" s="1"/>
      <c r="AP3353" s="1"/>
      <c r="AQ3353" s="1"/>
      <c r="AR3353" s="1"/>
      <c r="AS3353" s="1"/>
    </row>
    <row r="3354" ht="47.25" hidden="1">
      <c r="B3354" s="41" t="s">
        <v>857</v>
      </c>
      <c r="C3354" s="41" t="s">
        <v>107</v>
      </c>
      <c r="D3354" s="41" t="s">
        <v>109</v>
      </c>
      <c r="E3354" s="26" t="str">
        <f t="shared" si="6417"/>
        <v>0409</v>
      </c>
      <c r="F3354" s="41" t="s">
        <v>729</v>
      </c>
      <c r="G3354" s="41"/>
      <c r="H3354" s="42" t="s">
        <v>730</v>
      </c>
      <c r="I3354" s="43">
        <f t="shared" si="6497"/>
        <v>0</v>
      </c>
      <c r="J3354" s="43">
        <f t="shared" si="6498"/>
        <v>0</v>
      </c>
      <c r="K3354" s="43">
        <f t="shared" si="6499"/>
        <v>0</v>
      </c>
      <c r="L3354" s="43">
        <f t="shared" si="6500"/>
        <v>0</v>
      </c>
      <c r="M3354" s="43">
        <f t="shared" si="6501"/>
        <v>0</v>
      </c>
      <c r="N3354" s="43">
        <f t="shared" si="6502"/>
        <v>0</v>
      </c>
      <c r="O3354" s="43">
        <f t="shared" si="6503"/>
        <v>0</v>
      </c>
      <c r="P3354" s="43">
        <f t="shared" si="6504"/>
        <v>0</v>
      </c>
      <c r="Q3354" s="43">
        <f t="shared" si="6505"/>
        <v>0</v>
      </c>
      <c r="R3354" s="43">
        <f t="shared" si="6506"/>
        <v>0</v>
      </c>
      <c r="S3354" s="43">
        <f t="shared" si="6507"/>
        <v>0</v>
      </c>
      <c r="T3354" s="43">
        <f t="shared" si="6508"/>
        <v>0</v>
      </c>
      <c r="U3354" s="43">
        <v>0</v>
      </c>
      <c r="V3354" s="43">
        <f t="shared" si="6418"/>
        <v>0</v>
      </c>
      <c r="W3354" s="43">
        <f t="shared" si="6509"/>
        <v>0</v>
      </c>
      <c r="X3354" s="43">
        <f t="shared" si="6510"/>
        <v>0</v>
      </c>
      <c r="Y3354" s="43">
        <f t="shared" si="6511"/>
        <v>0</v>
      </c>
      <c r="Z3354" s="43">
        <f t="shared" si="6512"/>
        <v>0</v>
      </c>
      <c r="AA3354" s="43">
        <f t="shared" si="6513"/>
        <v>0</v>
      </c>
      <c r="AB3354" s="43">
        <f t="shared" si="6514"/>
        <v>0</v>
      </c>
      <c r="AC3354" s="44">
        <f t="shared" si="6515"/>
        <v>0</v>
      </c>
      <c r="AD3354" s="44">
        <f t="shared" si="6516"/>
        <v>0</v>
      </c>
      <c r="AE3354" s="45" t="e">
        <f t="shared" si="6414"/>
        <v>#DIV/0!</v>
      </c>
      <c r="AF3354" s="46">
        <f t="shared" si="6517"/>
        <v>0</v>
      </c>
      <c r="AG3354" s="46">
        <f t="shared" si="6518"/>
        <v>0</v>
      </c>
      <c r="AH3354" s="47">
        <f t="shared" si="6519"/>
        <v>0</v>
      </c>
      <c r="AI3354" s="47">
        <f t="shared" si="6520"/>
        <v>0</v>
      </c>
      <c r="AJ3354" s="47">
        <f t="shared" si="6521"/>
        <v>0</v>
      </c>
      <c r="AK3354" s="47">
        <f t="shared" si="6522"/>
        <v>0</v>
      </c>
      <c r="AL3354" s="47">
        <f t="shared" si="6415"/>
        <v>0</v>
      </c>
      <c r="AM3354" s="47">
        <f t="shared" si="6416"/>
        <v>0</v>
      </c>
      <c r="AN3354" s="48" t="s">
        <v>36</v>
      </c>
      <c r="AO3354" s="1"/>
      <c r="AP3354" s="1"/>
      <c r="AQ3354" s="1"/>
      <c r="AR3354" s="1"/>
      <c r="AS3354" s="1"/>
    </row>
    <row r="3355" ht="63" hidden="1">
      <c r="B3355" s="41" t="s">
        <v>857</v>
      </c>
      <c r="C3355" s="41" t="s">
        <v>107</v>
      </c>
      <c r="D3355" s="41" t="s">
        <v>109</v>
      </c>
      <c r="E3355" s="26" t="str">
        <f t="shared" si="6417"/>
        <v>0409</v>
      </c>
      <c r="F3355" s="41" t="s">
        <v>731</v>
      </c>
      <c r="G3355" s="41"/>
      <c r="H3355" s="42" t="s">
        <v>732</v>
      </c>
      <c r="I3355" s="43">
        <f t="shared" si="6497"/>
        <v>0</v>
      </c>
      <c r="J3355" s="43">
        <f t="shared" si="6498"/>
        <v>0</v>
      </c>
      <c r="K3355" s="43">
        <f t="shared" si="6499"/>
        <v>0</v>
      </c>
      <c r="L3355" s="43">
        <f t="shared" si="6500"/>
        <v>0</v>
      </c>
      <c r="M3355" s="43">
        <f t="shared" si="6501"/>
        <v>0</v>
      </c>
      <c r="N3355" s="43">
        <f t="shared" si="6502"/>
        <v>0</v>
      </c>
      <c r="O3355" s="43">
        <f t="shared" si="6503"/>
        <v>0</v>
      </c>
      <c r="P3355" s="43">
        <f t="shared" si="6504"/>
        <v>0</v>
      </c>
      <c r="Q3355" s="43">
        <f t="shared" si="6505"/>
        <v>0</v>
      </c>
      <c r="R3355" s="43">
        <f t="shared" si="6506"/>
        <v>0</v>
      </c>
      <c r="S3355" s="43">
        <f t="shared" si="6507"/>
        <v>0</v>
      </c>
      <c r="T3355" s="43">
        <f t="shared" si="6508"/>
        <v>0</v>
      </c>
      <c r="U3355" s="43">
        <v>0</v>
      </c>
      <c r="V3355" s="43">
        <f t="shared" si="6418"/>
        <v>0</v>
      </c>
      <c r="W3355" s="43">
        <f t="shared" si="6509"/>
        <v>0</v>
      </c>
      <c r="X3355" s="43">
        <f t="shared" si="6510"/>
        <v>0</v>
      </c>
      <c r="Y3355" s="43">
        <f t="shared" si="6511"/>
        <v>0</v>
      </c>
      <c r="Z3355" s="43">
        <f t="shared" si="6512"/>
        <v>0</v>
      </c>
      <c r="AA3355" s="43">
        <f t="shared" si="6513"/>
        <v>0</v>
      </c>
      <c r="AB3355" s="43">
        <f t="shared" si="6514"/>
        <v>0</v>
      </c>
      <c r="AC3355" s="44">
        <f t="shared" si="6515"/>
        <v>0</v>
      </c>
      <c r="AD3355" s="44">
        <f t="shared" si="6516"/>
        <v>0</v>
      </c>
      <c r="AE3355" s="45" t="e">
        <f t="shared" si="6414"/>
        <v>#DIV/0!</v>
      </c>
      <c r="AF3355" s="46">
        <f t="shared" si="6517"/>
        <v>0</v>
      </c>
      <c r="AG3355" s="46">
        <f t="shared" si="6518"/>
        <v>0</v>
      </c>
      <c r="AH3355" s="47">
        <f t="shared" si="6519"/>
        <v>0</v>
      </c>
      <c r="AI3355" s="47">
        <f t="shared" si="6520"/>
        <v>0</v>
      </c>
      <c r="AJ3355" s="47">
        <f t="shared" si="6521"/>
        <v>0</v>
      </c>
      <c r="AK3355" s="47">
        <f t="shared" si="6522"/>
        <v>0</v>
      </c>
      <c r="AL3355" s="47">
        <f t="shared" si="6415"/>
        <v>0</v>
      </c>
      <c r="AM3355" s="47">
        <f t="shared" si="6416"/>
        <v>0</v>
      </c>
      <c r="AN3355" s="48" t="s">
        <v>36</v>
      </c>
      <c r="AR3355" s="1"/>
      <c r="AS3355" s="1"/>
    </row>
    <row r="3356" ht="47.25" hidden="1">
      <c r="B3356" s="41" t="s">
        <v>857</v>
      </c>
      <c r="C3356" s="41" t="s">
        <v>107</v>
      </c>
      <c r="D3356" s="41" t="s">
        <v>109</v>
      </c>
      <c r="E3356" s="26" t="str">
        <f t="shared" si="6417"/>
        <v>0409</v>
      </c>
      <c r="F3356" s="41" t="s">
        <v>733</v>
      </c>
      <c r="G3356" s="41"/>
      <c r="H3356" s="42" t="s">
        <v>734</v>
      </c>
      <c r="I3356" s="43">
        <f t="shared" si="6497"/>
        <v>0</v>
      </c>
      <c r="J3356" s="43">
        <f t="shared" si="6498"/>
        <v>0</v>
      </c>
      <c r="K3356" s="43">
        <f t="shared" si="6499"/>
        <v>0</v>
      </c>
      <c r="L3356" s="43">
        <f t="shared" si="6500"/>
        <v>0</v>
      </c>
      <c r="M3356" s="43">
        <f t="shared" si="6501"/>
        <v>0</v>
      </c>
      <c r="N3356" s="43">
        <f t="shared" si="6502"/>
        <v>0</v>
      </c>
      <c r="O3356" s="43">
        <f t="shared" si="6503"/>
        <v>0</v>
      </c>
      <c r="P3356" s="43">
        <f t="shared" si="6504"/>
        <v>0</v>
      </c>
      <c r="Q3356" s="43">
        <f t="shared" si="6505"/>
        <v>0</v>
      </c>
      <c r="R3356" s="43">
        <f t="shared" si="6506"/>
        <v>0</v>
      </c>
      <c r="S3356" s="43">
        <f t="shared" si="6507"/>
        <v>0</v>
      </c>
      <c r="T3356" s="43">
        <f t="shared" si="6508"/>
        <v>0</v>
      </c>
      <c r="U3356" s="43">
        <v>0</v>
      </c>
      <c r="V3356" s="43">
        <f t="shared" si="6418"/>
        <v>0</v>
      </c>
      <c r="W3356" s="43">
        <f t="shared" si="6509"/>
        <v>0</v>
      </c>
      <c r="X3356" s="43">
        <f t="shared" si="6510"/>
        <v>0</v>
      </c>
      <c r="Y3356" s="43">
        <f t="shared" si="6511"/>
        <v>0</v>
      </c>
      <c r="Z3356" s="43">
        <f t="shared" si="6512"/>
        <v>0</v>
      </c>
      <c r="AA3356" s="43">
        <f t="shared" si="6513"/>
        <v>0</v>
      </c>
      <c r="AB3356" s="43">
        <f t="shared" si="6514"/>
        <v>0</v>
      </c>
      <c r="AC3356" s="44">
        <f t="shared" si="6515"/>
        <v>0</v>
      </c>
      <c r="AD3356" s="44">
        <f t="shared" si="6516"/>
        <v>0</v>
      </c>
      <c r="AE3356" s="45" t="e">
        <f t="shared" si="6414"/>
        <v>#DIV/0!</v>
      </c>
      <c r="AF3356" s="46">
        <f t="shared" si="6517"/>
        <v>0</v>
      </c>
      <c r="AG3356" s="46">
        <f t="shared" si="6518"/>
        <v>0</v>
      </c>
      <c r="AH3356" s="47">
        <f t="shared" si="6519"/>
        <v>0</v>
      </c>
      <c r="AI3356" s="47">
        <f t="shared" si="6520"/>
        <v>0</v>
      </c>
      <c r="AJ3356" s="47">
        <f t="shared" si="6521"/>
        <v>0</v>
      </c>
      <c r="AK3356" s="47">
        <f t="shared" si="6522"/>
        <v>0</v>
      </c>
      <c r="AL3356" s="47">
        <f t="shared" si="6415"/>
        <v>0</v>
      </c>
      <c r="AM3356" s="47">
        <f t="shared" si="6416"/>
        <v>0</v>
      </c>
      <c r="AN3356" s="48" t="s">
        <v>36</v>
      </c>
      <c r="AO3356" s="1"/>
      <c r="AP3356" s="1"/>
      <c r="AQ3356" s="1"/>
      <c r="AR3356" s="1"/>
      <c r="AS3356" s="1"/>
    </row>
    <row r="3357" ht="31.5" hidden="1">
      <c r="B3357" s="41" t="s">
        <v>857</v>
      </c>
      <c r="C3357" s="41" t="s">
        <v>107</v>
      </c>
      <c r="D3357" s="41" t="s">
        <v>109</v>
      </c>
      <c r="E3357" s="26" t="str">
        <f t="shared" si="6417"/>
        <v>0409</v>
      </c>
      <c r="F3357" s="41" t="s">
        <v>733</v>
      </c>
      <c r="G3357" s="41" t="s">
        <v>53</v>
      </c>
      <c r="H3357" s="42" t="s">
        <v>54</v>
      </c>
      <c r="I3357" s="43">
        <f t="shared" si="6497"/>
        <v>0</v>
      </c>
      <c r="J3357" s="43">
        <f t="shared" si="6498"/>
        <v>0</v>
      </c>
      <c r="K3357" s="43">
        <f t="shared" si="6499"/>
        <v>0</v>
      </c>
      <c r="L3357" s="43">
        <f t="shared" si="6500"/>
        <v>0</v>
      </c>
      <c r="M3357" s="43">
        <f t="shared" si="6501"/>
        <v>0</v>
      </c>
      <c r="N3357" s="43">
        <f t="shared" si="6502"/>
        <v>0</v>
      </c>
      <c r="O3357" s="43">
        <f t="shared" si="6503"/>
        <v>0</v>
      </c>
      <c r="P3357" s="43">
        <f t="shared" si="6504"/>
        <v>0</v>
      </c>
      <c r="Q3357" s="43">
        <f t="shared" si="6505"/>
        <v>0</v>
      </c>
      <c r="R3357" s="43">
        <f t="shared" si="6506"/>
        <v>0</v>
      </c>
      <c r="S3357" s="43">
        <f t="shared" si="6507"/>
        <v>0</v>
      </c>
      <c r="T3357" s="43">
        <f t="shared" si="6508"/>
        <v>0</v>
      </c>
      <c r="U3357" s="43">
        <v>0</v>
      </c>
      <c r="V3357" s="43">
        <f t="shared" si="6418"/>
        <v>0</v>
      </c>
      <c r="W3357" s="43">
        <f t="shared" si="6509"/>
        <v>0</v>
      </c>
      <c r="X3357" s="43">
        <f t="shared" si="6510"/>
        <v>0</v>
      </c>
      <c r="Y3357" s="43">
        <f t="shared" si="6511"/>
        <v>0</v>
      </c>
      <c r="Z3357" s="43">
        <f t="shared" si="6512"/>
        <v>0</v>
      </c>
      <c r="AA3357" s="43">
        <f t="shared" si="6513"/>
        <v>0</v>
      </c>
      <c r="AB3357" s="43">
        <f t="shared" si="6514"/>
        <v>0</v>
      </c>
      <c r="AC3357" s="44">
        <f t="shared" si="6515"/>
        <v>0</v>
      </c>
      <c r="AD3357" s="44">
        <f t="shared" si="6516"/>
        <v>0</v>
      </c>
      <c r="AE3357" s="45" t="e">
        <f t="shared" si="6414"/>
        <v>#DIV/0!</v>
      </c>
      <c r="AF3357" s="46">
        <f t="shared" si="6517"/>
        <v>0</v>
      </c>
      <c r="AG3357" s="46">
        <f t="shared" si="6518"/>
        <v>0</v>
      </c>
      <c r="AH3357" s="47">
        <f t="shared" si="6519"/>
        <v>0</v>
      </c>
      <c r="AI3357" s="47">
        <f t="shared" si="6520"/>
        <v>0</v>
      </c>
      <c r="AJ3357" s="47">
        <f t="shared" si="6521"/>
        <v>0</v>
      </c>
      <c r="AK3357" s="47">
        <f t="shared" si="6522"/>
        <v>0</v>
      </c>
      <c r="AL3357" s="47">
        <f t="shared" si="6415"/>
        <v>0</v>
      </c>
      <c r="AM3357" s="47">
        <f t="shared" si="6416"/>
        <v>0</v>
      </c>
      <c r="AN3357" s="48" t="s">
        <v>36</v>
      </c>
      <c r="AO3357" s="1"/>
      <c r="AP3357" s="1"/>
      <c r="AQ3357" s="1"/>
      <c r="AR3357" s="1"/>
      <c r="AS3357" s="1"/>
    </row>
    <row r="3358" ht="31.5" hidden="1">
      <c r="B3358" s="41" t="s">
        <v>857</v>
      </c>
      <c r="C3358" s="41" t="s">
        <v>107</v>
      </c>
      <c r="D3358" s="41" t="s">
        <v>109</v>
      </c>
      <c r="E3358" s="26" t="str">
        <f t="shared" si="6417"/>
        <v>0409</v>
      </c>
      <c r="F3358" s="41" t="s">
        <v>733</v>
      </c>
      <c r="G3358" s="41" t="s">
        <v>55</v>
      </c>
      <c r="H3358" s="42" t="s">
        <v>56</v>
      </c>
      <c r="I3358" s="43"/>
      <c r="J3358" s="43"/>
      <c r="K3358" s="43"/>
      <c r="L3358" s="43"/>
      <c r="M3358" s="43"/>
      <c r="N3358" s="43"/>
      <c r="O3358" s="43">
        <v>0</v>
      </c>
      <c r="P3358" s="43">
        <v>0</v>
      </c>
      <c r="Q3358" s="43">
        <v>0</v>
      </c>
      <c r="R3358" s="43">
        <v>0</v>
      </c>
      <c r="S3358" s="43">
        <v>0</v>
      </c>
      <c r="T3358" s="43">
        <v>0</v>
      </c>
      <c r="U3358" s="43">
        <v>0</v>
      </c>
      <c r="V3358" s="43">
        <f t="shared" si="6418"/>
        <v>0</v>
      </c>
      <c r="W3358" s="43"/>
      <c r="X3358" s="43"/>
      <c r="Y3358" s="43"/>
      <c r="Z3358" s="43"/>
      <c r="AA3358" s="43"/>
      <c r="AB3358" s="43">
        <v>0</v>
      </c>
      <c r="AC3358" s="44">
        <v>0</v>
      </c>
      <c r="AD3358" s="44">
        <v>0</v>
      </c>
      <c r="AE3358" s="45" t="e">
        <f t="shared" si="6414"/>
        <v>#DIV/0!</v>
      </c>
      <c r="AF3358" s="46">
        <v>0</v>
      </c>
      <c r="AG3358" s="46">
        <v>0</v>
      </c>
      <c r="AH3358" s="47">
        <v>0</v>
      </c>
      <c r="AI3358" s="47">
        <v>0</v>
      </c>
      <c r="AJ3358" s="47">
        <v>0</v>
      </c>
      <c r="AK3358" s="47">
        <v>0</v>
      </c>
      <c r="AL3358" s="47">
        <f t="shared" si="6415"/>
        <v>0</v>
      </c>
      <c r="AM3358" s="47">
        <f t="shared" si="6416"/>
        <v>0</v>
      </c>
      <c r="AN3358" s="48" t="s">
        <v>36</v>
      </c>
      <c r="AO3358" s="1"/>
      <c r="AP3358" s="1"/>
      <c r="AQ3358" s="1"/>
      <c r="AR3358" s="1"/>
      <c r="AS3358" s="1"/>
    </row>
    <row r="3359" ht="31.5" hidden="1">
      <c r="B3359" s="41" t="s">
        <v>857</v>
      </c>
      <c r="C3359" s="41" t="s">
        <v>107</v>
      </c>
      <c r="D3359" s="41" t="s">
        <v>109</v>
      </c>
      <c r="E3359" s="26" t="str">
        <f t="shared" si="6417"/>
        <v>0409</v>
      </c>
      <c r="F3359" s="41" t="s">
        <v>119</v>
      </c>
      <c r="G3359" s="41"/>
      <c r="H3359" s="42" t="s">
        <v>120</v>
      </c>
      <c r="I3359" s="43">
        <f t="shared" si="6497"/>
        <v>0</v>
      </c>
      <c r="J3359" s="43">
        <f t="shared" si="6498"/>
        <v>0</v>
      </c>
      <c r="K3359" s="43">
        <f t="shared" si="6499"/>
        <v>0</v>
      </c>
      <c r="L3359" s="43">
        <f t="shared" si="6500"/>
        <v>0</v>
      </c>
      <c r="M3359" s="43">
        <f t="shared" si="6501"/>
        <v>0</v>
      </c>
      <c r="N3359" s="43">
        <f t="shared" si="6502"/>
        <v>0</v>
      </c>
      <c r="O3359" s="43">
        <f t="shared" si="6503"/>
        <v>0</v>
      </c>
      <c r="P3359" s="43">
        <f t="shared" si="6504"/>
        <v>0</v>
      </c>
      <c r="Q3359" s="43">
        <f t="shared" si="6505"/>
        <v>0</v>
      </c>
      <c r="R3359" s="43">
        <f t="shared" si="6506"/>
        <v>0</v>
      </c>
      <c r="S3359" s="43">
        <f t="shared" si="6507"/>
        <v>0</v>
      </c>
      <c r="T3359" s="43">
        <f t="shared" si="6508"/>
        <v>0</v>
      </c>
      <c r="U3359" s="43">
        <v>0</v>
      </c>
      <c r="V3359" s="43">
        <f t="shared" si="6418"/>
        <v>0</v>
      </c>
      <c r="W3359" s="43">
        <f t="shared" si="6509"/>
        <v>0</v>
      </c>
      <c r="X3359" s="43">
        <f t="shared" si="6510"/>
        <v>0</v>
      </c>
      <c r="Y3359" s="43">
        <f t="shared" si="6511"/>
        <v>0</v>
      </c>
      <c r="Z3359" s="43">
        <f t="shared" si="6512"/>
        <v>0</v>
      </c>
      <c r="AA3359" s="43">
        <f t="shared" si="6513"/>
        <v>0</v>
      </c>
      <c r="AB3359" s="43">
        <f t="shared" si="6514"/>
        <v>0</v>
      </c>
      <c r="AC3359" s="44">
        <f t="shared" si="6515"/>
        <v>0</v>
      </c>
      <c r="AD3359" s="44">
        <f t="shared" si="6516"/>
        <v>0</v>
      </c>
      <c r="AE3359" s="45" t="e">
        <f t="shared" si="6414"/>
        <v>#DIV/0!</v>
      </c>
      <c r="AF3359" s="46">
        <f t="shared" si="6517"/>
        <v>0</v>
      </c>
      <c r="AG3359" s="46">
        <f t="shared" si="6518"/>
        <v>0</v>
      </c>
      <c r="AH3359" s="47">
        <f t="shared" si="6519"/>
        <v>0</v>
      </c>
      <c r="AI3359" s="47">
        <f t="shared" si="6520"/>
        <v>0</v>
      </c>
      <c r="AJ3359" s="47">
        <f t="shared" si="6521"/>
        <v>0</v>
      </c>
      <c r="AK3359" s="47">
        <f t="shared" si="6522"/>
        <v>0</v>
      </c>
      <c r="AL3359" s="47">
        <f t="shared" si="6415"/>
        <v>0</v>
      </c>
      <c r="AM3359" s="47">
        <f t="shared" si="6416"/>
        <v>0</v>
      </c>
      <c r="AN3359" s="48" t="s">
        <v>36</v>
      </c>
      <c r="AO3359" s="1"/>
      <c r="AP3359" s="1"/>
      <c r="AQ3359" s="1"/>
      <c r="AR3359" s="1"/>
      <c r="AS3359" s="1"/>
    </row>
    <row r="3360" ht="47.25" hidden="1">
      <c r="B3360" s="41" t="s">
        <v>857</v>
      </c>
      <c r="C3360" s="41" t="s">
        <v>107</v>
      </c>
      <c r="D3360" s="41" t="s">
        <v>109</v>
      </c>
      <c r="E3360" s="26" t="str">
        <f t="shared" si="6417"/>
        <v>0409</v>
      </c>
      <c r="F3360" s="41" t="s">
        <v>739</v>
      </c>
      <c r="G3360" s="41"/>
      <c r="H3360" s="42" t="s">
        <v>740</v>
      </c>
      <c r="I3360" s="43">
        <f t="shared" si="6497"/>
        <v>0</v>
      </c>
      <c r="J3360" s="43">
        <f t="shared" si="6498"/>
        <v>0</v>
      </c>
      <c r="K3360" s="43">
        <f t="shared" si="6499"/>
        <v>0</v>
      </c>
      <c r="L3360" s="43">
        <f t="shared" si="6500"/>
        <v>0</v>
      </c>
      <c r="M3360" s="43">
        <f t="shared" si="6501"/>
        <v>0</v>
      </c>
      <c r="N3360" s="43">
        <f t="shared" si="6502"/>
        <v>0</v>
      </c>
      <c r="O3360" s="43">
        <f t="shared" si="6503"/>
        <v>0</v>
      </c>
      <c r="P3360" s="43">
        <f t="shared" si="6504"/>
        <v>0</v>
      </c>
      <c r="Q3360" s="43">
        <f t="shared" si="6505"/>
        <v>0</v>
      </c>
      <c r="R3360" s="43">
        <f t="shared" si="6506"/>
        <v>0</v>
      </c>
      <c r="S3360" s="43">
        <f t="shared" si="6507"/>
        <v>0</v>
      </c>
      <c r="T3360" s="43">
        <f t="shared" si="6508"/>
        <v>0</v>
      </c>
      <c r="U3360" s="43">
        <v>0</v>
      </c>
      <c r="V3360" s="43">
        <f t="shared" si="6418"/>
        <v>0</v>
      </c>
      <c r="W3360" s="43">
        <f t="shared" si="6509"/>
        <v>0</v>
      </c>
      <c r="X3360" s="43">
        <f t="shared" si="6510"/>
        <v>0</v>
      </c>
      <c r="Y3360" s="43">
        <f t="shared" si="6511"/>
        <v>0</v>
      </c>
      <c r="Z3360" s="43">
        <f t="shared" si="6512"/>
        <v>0</v>
      </c>
      <c r="AA3360" s="43">
        <f t="shared" si="6513"/>
        <v>0</v>
      </c>
      <c r="AB3360" s="43">
        <f t="shared" si="6514"/>
        <v>0</v>
      </c>
      <c r="AC3360" s="44">
        <f t="shared" si="6515"/>
        <v>0</v>
      </c>
      <c r="AD3360" s="44">
        <f t="shared" si="6516"/>
        <v>0</v>
      </c>
      <c r="AE3360" s="45" t="e">
        <f t="shared" si="6414"/>
        <v>#DIV/0!</v>
      </c>
      <c r="AF3360" s="46">
        <f t="shared" si="6517"/>
        <v>0</v>
      </c>
      <c r="AG3360" s="46">
        <f t="shared" si="6518"/>
        <v>0</v>
      </c>
      <c r="AH3360" s="47">
        <f t="shared" si="6519"/>
        <v>0</v>
      </c>
      <c r="AI3360" s="47">
        <f t="shared" si="6520"/>
        <v>0</v>
      </c>
      <c r="AJ3360" s="47">
        <f t="shared" si="6521"/>
        <v>0</v>
      </c>
      <c r="AK3360" s="47">
        <f t="shared" si="6522"/>
        <v>0</v>
      </c>
      <c r="AL3360" s="47">
        <f t="shared" si="6415"/>
        <v>0</v>
      </c>
      <c r="AM3360" s="47">
        <f t="shared" si="6416"/>
        <v>0</v>
      </c>
      <c r="AN3360" s="48" t="s">
        <v>36</v>
      </c>
      <c r="AO3360" s="1"/>
      <c r="AP3360" s="1"/>
      <c r="AQ3360" s="1"/>
      <c r="AR3360" s="1"/>
      <c r="AS3360" s="1"/>
    </row>
    <row r="3361" ht="63" hidden="1">
      <c r="B3361" s="41" t="s">
        <v>857</v>
      </c>
      <c r="C3361" s="41" t="s">
        <v>107</v>
      </c>
      <c r="D3361" s="41" t="s">
        <v>109</v>
      </c>
      <c r="E3361" s="26" t="str">
        <f t="shared" si="6417"/>
        <v>0409</v>
      </c>
      <c r="F3361" s="41" t="s">
        <v>741</v>
      </c>
      <c r="G3361" s="41"/>
      <c r="H3361" s="42" t="s">
        <v>742</v>
      </c>
      <c r="I3361" s="43">
        <f t="shared" si="6497"/>
        <v>0</v>
      </c>
      <c r="J3361" s="43">
        <f t="shared" si="6498"/>
        <v>0</v>
      </c>
      <c r="K3361" s="43">
        <f t="shared" si="6499"/>
        <v>0</v>
      </c>
      <c r="L3361" s="43">
        <f t="shared" si="6500"/>
        <v>0</v>
      </c>
      <c r="M3361" s="43">
        <f t="shared" si="6501"/>
        <v>0</v>
      </c>
      <c r="N3361" s="43">
        <f t="shared" si="6502"/>
        <v>0</v>
      </c>
      <c r="O3361" s="43">
        <f t="shared" si="6503"/>
        <v>0</v>
      </c>
      <c r="P3361" s="43">
        <f t="shared" si="6504"/>
        <v>0</v>
      </c>
      <c r="Q3361" s="43">
        <f t="shared" si="6505"/>
        <v>0</v>
      </c>
      <c r="R3361" s="43">
        <f t="shared" si="6506"/>
        <v>0</v>
      </c>
      <c r="S3361" s="43">
        <f t="shared" si="6507"/>
        <v>0</v>
      </c>
      <c r="T3361" s="43">
        <f t="shared" si="6508"/>
        <v>0</v>
      </c>
      <c r="U3361" s="43">
        <v>0</v>
      </c>
      <c r="V3361" s="43">
        <f t="shared" si="6418"/>
        <v>0</v>
      </c>
      <c r="W3361" s="43">
        <f t="shared" si="6509"/>
        <v>0</v>
      </c>
      <c r="X3361" s="43">
        <f t="shared" si="6510"/>
        <v>0</v>
      </c>
      <c r="Y3361" s="43">
        <f t="shared" si="6511"/>
        <v>0</v>
      </c>
      <c r="Z3361" s="43">
        <f t="shared" si="6512"/>
        <v>0</v>
      </c>
      <c r="AA3361" s="43">
        <f t="shared" si="6513"/>
        <v>0</v>
      </c>
      <c r="AB3361" s="43">
        <f t="shared" si="6514"/>
        <v>0</v>
      </c>
      <c r="AC3361" s="44">
        <f t="shared" si="6515"/>
        <v>0</v>
      </c>
      <c r="AD3361" s="44">
        <f t="shared" si="6516"/>
        <v>0</v>
      </c>
      <c r="AE3361" s="45" t="e">
        <f t="shared" si="6414"/>
        <v>#DIV/0!</v>
      </c>
      <c r="AF3361" s="46">
        <f t="shared" si="6517"/>
        <v>0</v>
      </c>
      <c r="AG3361" s="46">
        <f t="shared" si="6518"/>
        <v>0</v>
      </c>
      <c r="AH3361" s="47">
        <f t="shared" si="6519"/>
        <v>0</v>
      </c>
      <c r="AI3361" s="47">
        <f t="shared" si="6520"/>
        <v>0</v>
      </c>
      <c r="AJ3361" s="47">
        <f t="shared" si="6521"/>
        <v>0</v>
      </c>
      <c r="AK3361" s="47">
        <f t="shared" si="6522"/>
        <v>0</v>
      </c>
      <c r="AL3361" s="47">
        <f t="shared" si="6415"/>
        <v>0</v>
      </c>
      <c r="AM3361" s="47">
        <f t="shared" si="6416"/>
        <v>0</v>
      </c>
      <c r="AN3361" s="48" t="s">
        <v>36</v>
      </c>
      <c r="AR3361" s="1"/>
      <c r="AS3361" s="1"/>
    </row>
    <row r="3362" ht="31.5" hidden="1">
      <c r="B3362" s="41" t="s">
        <v>857</v>
      </c>
      <c r="C3362" s="41" t="s">
        <v>107</v>
      </c>
      <c r="D3362" s="41" t="s">
        <v>109</v>
      </c>
      <c r="E3362" s="26" t="str">
        <f t="shared" si="6417"/>
        <v>0409</v>
      </c>
      <c r="F3362" s="41" t="s">
        <v>743</v>
      </c>
      <c r="G3362" s="41"/>
      <c r="H3362" s="42" t="s">
        <v>744</v>
      </c>
      <c r="I3362" s="43">
        <f t="shared" si="6497"/>
        <v>0</v>
      </c>
      <c r="J3362" s="43">
        <f t="shared" si="6498"/>
        <v>0</v>
      </c>
      <c r="K3362" s="43">
        <f t="shared" si="6499"/>
        <v>0</v>
      </c>
      <c r="L3362" s="43">
        <f t="shared" si="6500"/>
        <v>0</v>
      </c>
      <c r="M3362" s="43">
        <f t="shared" si="6501"/>
        <v>0</v>
      </c>
      <c r="N3362" s="43">
        <f t="shared" si="6502"/>
        <v>0</v>
      </c>
      <c r="O3362" s="43">
        <f t="shared" si="6503"/>
        <v>0</v>
      </c>
      <c r="P3362" s="43">
        <f t="shared" si="6504"/>
        <v>0</v>
      </c>
      <c r="Q3362" s="43">
        <f t="shared" si="6505"/>
        <v>0</v>
      </c>
      <c r="R3362" s="43">
        <f t="shared" si="6506"/>
        <v>0</v>
      </c>
      <c r="S3362" s="43">
        <f t="shared" si="6507"/>
        <v>0</v>
      </c>
      <c r="T3362" s="43">
        <f t="shared" si="6508"/>
        <v>0</v>
      </c>
      <c r="U3362" s="43">
        <v>0</v>
      </c>
      <c r="V3362" s="43">
        <f t="shared" si="6418"/>
        <v>0</v>
      </c>
      <c r="W3362" s="43">
        <f t="shared" si="6509"/>
        <v>0</v>
      </c>
      <c r="X3362" s="43">
        <f t="shared" si="6510"/>
        <v>0</v>
      </c>
      <c r="Y3362" s="43">
        <f t="shared" si="6511"/>
        <v>0</v>
      </c>
      <c r="Z3362" s="43">
        <f t="shared" si="6512"/>
        <v>0</v>
      </c>
      <c r="AA3362" s="43">
        <f t="shared" si="6513"/>
        <v>0</v>
      </c>
      <c r="AB3362" s="43">
        <f t="shared" si="6514"/>
        <v>0</v>
      </c>
      <c r="AC3362" s="44">
        <f t="shared" si="6515"/>
        <v>0</v>
      </c>
      <c r="AD3362" s="44">
        <f t="shared" si="6516"/>
        <v>0</v>
      </c>
      <c r="AE3362" s="45" t="e">
        <f t="shared" si="6414"/>
        <v>#DIV/0!</v>
      </c>
      <c r="AF3362" s="46">
        <f t="shared" si="6517"/>
        <v>0</v>
      </c>
      <c r="AG3362" s="46">
        <f t="shared" si="6518"/>
        <v>0</v>
      </c>
      <c r="AH3362" s="47">
        <f t="shared" si="6519"/>
        <v>0</v>
      </c>
      <c r="AI3362" s="47">
        <f t="shared" si="6520"/>
        <v>0</v>
      </c>
      <c r="AJ3362" s="47">
        <f t="shared" si="6521"/>
        <v>0</v>
      </c>
      <c r="AK3362" s="47">
        <f t="shared" si="6522"/>
        <v>0</v>
      </c>
      <c r="AL3362" s="47">
        <f t="shared" si="6415"/>
        <v>0</v>
      </c>
      <c r="AM3362" s="47">
        <f t="shared" si="6416"/>
        <v>0</v>
      </c>
      <c r="AN3362" s="48" t="s">
        <v>36</v>
      </c>
      <c r="AO3362" s="1"/>
      <c r="AP3362" s="1"/>
      <c r="AQ3362" s="1"/>
      <c r="AR3362" s="1"/>
      <c r="AS3362" s="1"/>
    </row>
    <row r="3363" ht="31.5" hidden="1">
      <c r="B3363" s="41" t="s">
        <v>857</v>
      </c>
      <c r="C3363" s="41" t="s">
        <v>107</v>
      </c>
      <c r="D3363" s="41" t="s">
        <v>109</v>
      </c>
      <c r="E3363" s="26" t="str">
        <f t="shared" si="6417"/>
        <v>0409</v>
      </c>
      <c r="F3363" s="41" t="s">
        <v>743</v>
      </c>
      <c r="G3363" s="41" t="s">
        <v>53</v>
      </c>
      <c r="H3363" s="42" t="s">
        <v>54</v>
      </c>
      <c r="I3363" s="43">
        <f t="shared" si="6497"/>
        <v>0</v>
      </c>
      <c r="J3363" s="43">
        <f t="shared" si="6498"/>
        <v>0</v>
      </c>
      <c r="K3363" s="43">
        <f t="shared" si="6499"/>
        <v>0</v>
      </c>
      <c r="L3363" s="43">
        <f t="shared" si="6500"/>
        <v>0</v>
      </c>
      <c r="M3363" s="43">
        <f t="shared" si="6501"/>
        <v>0</v>
      </c>
      <c r="N3363" s="43">
        <f t="shared" si="6502"/>
        <v>0</v>
      </c>
      <c r="O3363" s="43">
        <f t="shared" si="6503"/>
        <v>0</v>
      </c>
      <c r="P3363" s="43">
        <f t="shared" si="6504"/>
        <v>0</v>
      </c>
      <c r="Q3363" s="43">
        <f t="shared" si="6505"/>
        <v>0</v>
      </c>
      <c r="R3363" s="43">
        <f t="shared" si="6506"/>
        <v>0</v>
      </c>
      <c r="S3363" s="43">
        <f t="shared" si="6507"/>
        <v>0</v>
      </c>
      <c r="T3363" s="43">
        <f t="shared" si="6508"/>
        <v>0</v>
      </c>
      <c r="U3363" s="43">
        <v>0</v>
      </c>
      <c r="V3363" s="43">
        <f t="shared" si="6418"/>
        <v>0</v>
      </c>
      <c r="W3363" s="43">
        <f t="shared" si="6509"/>
        <v>0</v>
      </c>
      <c r="X3363" s="43">
        <f t="shared" si="6510"/>
        <v>0</v>
      </c>
      <c r="Y3363" s="43">
        <f t="shared" si="6511"/>
        <v>0</v>
      </c>
      <c r="Z3363" s="43">
        <f t="shared" si="6512"/>
        <v>0</v>
      </c>
      <c r="AA3363" s="43">
        <f t="shared" si="6513"/>
        <v>0</v>
      </c>
      <c r="AB3363" s="43">
        <f t="shared" si="6514"/>
        <v>0</v>
      </c>
      <c r="AC3363" s="44">
        <f t="shared" si="6515"/>
        <v>0</v>
      </c>
      <c r="AD3363" s="44">
        <f t="shared" si="6516"/>
        <v>0</v>
      </c>
      <c r="AE3363" s="45" t="e">
        <f t="shared" si="6414"/>
        <v>#DIV/0!</v>
      </c>
      <c r="AF3363" s="46">
        <f t="shared" si="6517"/>
        <v>0</v>
      </c>
      <c r="AG3363" s="46">
        <f t="shared" si="6518"/>
        <v>0</v>
      </c>
      <c r="AH3363" s="47">
        <f t="shared" si="6519"/>
        <v>0</v>
      </c>
      <c r="AI3363" s="47">
        <f t="shared" si="6520"/>
        <v>0</v>
      </c>
      <c r="AJ3363" s="47">
        <f t="shared" si="6521"/>
        <v>0</v>
      </c>
      <c r="AK3363" s="47">
        <f t="shared" si="6522"/>
        <v>0</v>
      </c>
      <c r="AL3363" s="47">
        <f t="shared" si="6415"/>
        <v>0</v>
      </c>
      <c r="AM3363" s="47">
        <f t="shared" si="6416"/>
        <v>0</v>
      </c>
      <c r="AN3363" s="48" t="s">
        <v>36</v>
      </c>
      <c r="AO3363" s="1"/>
      <c r="AP3363" s="1"/>
      <c r="AQ3363" s="1"/>
      <c r="AR3363" s="1"/>
      <c r="AS3363" s="1"/>
    </row>
    <row r="3364" ht="31.5" hidden="1">
      <c r="B3364" s="41" t="s">
        <v>857</v>
      </c>
      <c r="C3364" s="41" t="s">
        <v>107</v>
      </c>
      <c r="D3364" s="41" t="s">
        <v>109</v>
      </c>
      <c r="E3364" s="26" t="str">
        <f t="shared" si="6417"/>
        <v>0409</v>
      </c>
      <c r="F3364" s="41" t="s">
        <v>743</v>
      </c>
      <c r="G3364" s="41" t="s">
        <v>55</v>
      </c>
      <c r="H3364" s="42" t="s">
        <v>56</v>
      </c>
      <c r="I3364" s="43"/>
      <c r="J3364" s="43"/>
      <c r="K3364" s="43"/>
      <c r="L3364" s="43"/>
      <c r="M3364" s="43"/>
      <c r="N3364" s="43"/>
      <c r="O3364" s="43">
        <v>0</v>
      </c>
      <c r="P3364" s="43">
        <v>0</v>
      </c>
      <c r="Q3364" s="43">
        <v>0</v>
      </c>
      <c r="R3364" s="43">
        <v>0</v>
      </c>
      <c r="S3364" s="43">
        <v>0</v>
      </c>
      <c r="T3364" s="43">
        <v>0</v>
      </c>
      <c r="U3364" s="43">
        <v>0</v>
      </c>
      <c r="V3364" s="43">
        <f t="shared" si="6418"/>
        <v>0</v>
      </c>
      <c r="W3364" s="43"/>
      <c r="X3364" s="43"/>
      <c r="Y3364" s="43"/>
      <c r="Z3364" s="43"/>
      <c r="AA3364" s="43"/>
      <c r="AB3364" s="43">
        <v>0</v>
      </c>
      <c r="AC3364" s="44">
        <v>0</v>
      </c>
      <c r="AD3364" s="44">
        <v>0</v>
      </c>
      <c r="AE3364" s="45" t="e">
        <f t="shared" si="6414"/>
        <v>#DIV/0!</v>
      </c>
      <c r="AF3364" s="46">
        <v>0</v>
      </c>
      <c r="AG3364" s="46">
        <v>0</v>
      </c>
      <c r="AH3364" s="47">
        <v>0</v>
      </c>
      <c r="AI3364" s="47">
        <v>0</v>
      </c>
      <c r="AJ3364" s="47">
        <v>0</v>
      </c>
      <c r="AK3364" s="47">
        <v>0</v>
      </c>
      <c r="AL3364" s="47">
        <f t="shared" si="6415"/>
        <v>0</v>
      </c>
      <c r="AM3364" s="47">
        <f t="shared" si="6416"/>
        <v>0</v>
      </c>
      <c r="AN3364" s="48" t="s">
        <v>36</v>
      </c>
      <c r="AO3364" s="1"/>
      <c r="AP3364" s="1"/>
      <c r="AQ3364" s="1"/>
      <c r="AR3364" s="1"/>
      <c r="AS3364" s="1"/>
    </row>
    <row r="3365" ht="47.25" hidden="1">
      <c r="B3365" s="41" t="s">
        <v>857</v>
      </c>
      <c r="C3365" s="41" t="s">
        <v>107</v>
      </c>
      <c r="D3365" s="41" t="s">
        <v>109</v>
      </c>
      <c r="E3365" s="26" t="str">
        <f t="shared" si="6417"/>
        <v>0409</v>
      </c>
      <c r="F3365" s="41" t="s">
        <v>745</v>
      </c>
      <c r="G3365" s="41"/>
      <c r="H3365" s="42" t="s">
        <v>746</v>
      </c>
      <c r="I3365" s="43">
        <f t="shared" si="6497"/>
        <v>0</v>
      </c>
      <c r="J3365" s="43">
        <f t="shared" si="6498"/>
        <v>0</v>
      </c>
      <c r="K3365" s="43">
        <f t="shared" si="6499"/>
        <v>0</v>
      </c>
      <c r="L3365" s="43">
        <f t="shared" si="6500"/>
        <v>0</v>
      </c>
      <c r="M3365" s="43">
        <f t="shared" si="6501"/>
        <v>0</v>
      </c>
      <c r="N3365" s="43">
        <f t="shared" si="6502"/>
        <v>0</v>
      </c>
      <c r="O3365" s="43">
        <f t="shared" si="6503"/>
        <v>0</v>
      </c>
      <c r="P3365" s="43">
        <f t="shared" si="6504"/>
        <v>0</v>
      </c>
      <c r="Q3365" s="43">
        <f t="shared" si="6505"/>
        <v>0</v>
      </c>
      <c r="R3365" s="43">
        <f t="shared" si="6506"/>
        <v>0</v>
      </c>
      <c r="S3365" s="43">
        <f t="shared" si="6507"/>
        <v>0</v>
      </c>
      <c r="T3365" s="43">
        <f t="shared" si="6508"/>
        <v>0</v>
      </c>
      <c r="U3365" s="43">
        <v>0</v>
      </c>
      <c r="V3365" s="43">
        <f t="shared" si="6418"/>
        <v>0</v>
      </c>
      <c r="W3365" s="43">
        <f t="shared" si="6509"/>
        <v>0</v>
      </c>
      <c r="X3365" s="43">
        <f t="shared" si="6510"/>
        <v>0</v>
      </c>
      <c r="Y3365" s="43">
        <f t="shared" si="6511"/>
        <v>0</v>
      </c>
      <c r="Z3365" s="43">
        <f t="shared" si="6512"/>
        <v>0</v>
      </c>
      <c r="AA3365" s="43">
        <f t="shared" si="6513"/>
        <v>0</v>
      </c>
      <c r="AB3365" s="43">
        <f t="shared" si="6514"/>
        <v>0</v>
      </c>
      <c r="AC3365" s="44">
        <f t="shared" si="6515"/>
        <v>0</v>
      </c>
      <c r="AD3365" s="44">
        <f t="shared" si="6516"/>
        <v>0</v>
      </c>
      <c r="AE3365" s="45" t="e">
        <f t="shared" si="6414"/>
        <v>#DIV/0!</v>
      </c>
      <c r="AF3365" s="46">
        <f t="shared" si="6517"/>
        <v>0</v>
      </c>
      <c r="AG3365" s="46">
        <f t="shared" si="6518"/>
        <v>0</v>
      </c>
      <c r="AH3365" s="47">
        <f t="shared" si="6519"/>
        <v>0</v>
      </c>
      <c r="AI3365" s="47">
        <f t="shared" si="6520"/>
        <v>0</v>
      </c>
      <c r="AJ3365" s="47">
        <f t="shared" si="6521"/>
        <v>0</v>
      </c>
      <c r="AK3365" s="47">
        <f t="shared" si="6522"/>
        <v>0</v>
      </c>
      <c r="AL3365" s="47">
        <f t="shared" si="6415"/>
        <v>0</v>
      </c>
      <c r="AM3365" s="47">
        <f t="shared" si="6416"/>
        <v>0</v>
      </c>
      <c r="AN3365" s="48" t="s">
        <v>36</v>
      </c>
      <c r="AO3365" s="1"/>
      <c r="AP3365" s="1"/>
      <c r="AQ3365" s="1"/>
      <c r="AR3365" s="1"/>
      <c r="AS3365" s="1"/>
    </row>
    <row r="3366" ht="31.5" hidden="1">
      <c r="B3366" s="41" t="s">
        <v>857</v>
      </c>
      <c r="C3366" s="41" t="s">
        <v>107</v>
      </c>
      <c r="D3366" s="41" t="s">
        <v>109</v>
      </c>
      <c r="E3366" s="26" t="str">
        <f t="shared" si="6417"/>
        <v>0409</v>
      </c>
      <c r="F3366" s="41" t="s">
        <v>747</v>
      </c>
      <c r="G3366" s="41"/>
      <c r="H3366" s="42" t="s">
        <v>748</v>
      </c>
      <c r="I3366" s="43">
        <f t="shared" si="6497"/>
        <v>0</v>
      </c>
      <c r="J3366" s="43">
        <f t="shared" si="6498"/>
        <v>0</v>
      </c>
      <c r="K3366" s="43">
        <f t="shared" si="6499"/>
        <v>0</v>
      </c>
      <c r="L3366" s="43">
        <f t="shared" si="6500"/>
        <v>0</v>
      </c>
      <c r="M3366" s="43">
        <f t="shared" si="6501"/>
        <v>0</v>
      </c>
      <c r="N3366" s="43">
        <f t="shared" si="6502"/>
        <v>0</v>
      </c>
      <c r="O3366" s="43">
        <f t="shared" si="6503"/>
        <v>0</v>
      </c>
      <c r="P3366" s="43">
        <f t="shared" si="6504"/>
        <v>0</v>
      </c>
      <c r="Q3366" s="43">
        <f t="shared" si="6505"/>
        <v>0</v>
      </c>
      <c r="R3366" s="43">
        <f t="shared" si="6506"/>
        <v>0</v>
      </c>
      <c r="S3366" s="43">
        <f t="shared" si="6507"/>
        <v>0</v>
      </c>
      <c r="T3366" s="43">
        <f t="shared" si="6508"/>
        <v>0</v>
      </c>
      <c r="U3366" s="43">
        <v>0</v>
      </c>
      <c r="V3366" s="43">
        <f t="shared" si="6418"/>
        <v>0</v>
      </c>
      <c r="W3366" s="43">
        <f t="shared" si="6509"/>
        <v>0</v>
      </c>
      <c r="X3366" s="43">
        <f t="shared" si="6510"/>
        <v>0</v>
      </c>
      <c r="Y3366" s="43">
        <f t="shared" si="6511"/>
        <v>0</v>
      </c>
      <c r="Z3366" s="43">
        <f t="shared" si="6512"/>
        <v>0</v>
      </c>
      <c r="AA3366" s="43">
        <f t="shared" si="6513"/>
        <v>0</v>
      </c>
      <c r="AB3366" s="43">
        <f t="shared" si="6514"/>
        <v>0</v>
      </c>
      <c r="AC3366" s="44">
        <f t="shared" si="6515"/>
        <v>0</v>
      </c>
      <c r="AD3366" s="44">
        <f t="shared" si="6516"/>
        <v>0</v>
      </c>
      <c r="AE3366" s="45" t="e">
        <f t="shared" si="6414"/>
        <v>#DIV/0!</v>
      </c>
      <c r="AF3366" s="46">
        <f t="shared" si="6517"/>
        <v>0</v>
      </c>
      <c r="AG3366" s="46">
        <f t="shared" si="6518"/>
        <v>0</v>
      </c>
      <c r="AH3366" s="47">
        <f t="shared" si="6519"/>
        <v>0</v>
      </c>
      <c r="AI3366" s="47">
        <f t="shared" si="6520"/>
        <v>0</v>
      </c>
      <c r="AJ3366" s="47">
        <f t="shared" si="6521"/>
        <v>0</v>
      </c>
      <c r="AK3366" s="47">
        <f t="shared" si="6522"/>
        <v>0</v>
      </c>
      <c r="AL3366" s="47">
        <f t="shared" si="6415"/>
        <v>0</v>
      </c>
      <c r="AM3366" s="47">
        <f t="shared" si="6416"/>
        <v>0</v>
      </c>
      <c r="AN3366" s="48" t="s">
        <v>36</v>
      </c>
      <c r="AO3366" s="1"/>
      <c r="AP3366" s="1"/>
      <c r="AQ3366" s="1"/>
      <c r="AR3366" s="1"/>
      <c r="AS3366" s="1"/>
    </row>
    <row r="3367" ht="31.5" hidden="1">
      <c r="B3367" s="41" t="s">
        <v>857</v>
      </c>
      <c r="C3367" s="41" t="s">
        <v>107</v>
      </c>
      <c r="D3367" s="41" t="s">
        <v>109</v>
      </c>
      <c r="E3367" s="26" t="str">
        <f t="shared" si="6417"/>
        <v>0409</v>
      </c>
      <c r="F3367" s="41" t="s">
        <v>749</v>
      </c>
      <c r="G3367" s="41"/>
      <c r="H3367" s="42" t="s">
        <v>750</v>
      </c>
      <c r="I3367" s="43">
        <f t="shared" si="6497"/>
        <v>0</v>
      </c>
      <c r="J3367" s="43">
        <f t="shared" si="6498"/>
        <v>0</v>
      </c>
      <c r="K3367" s="43">
        <f t="shared" si="6499"/>
        <v>0</v>
      </c>
      <c r="L3367" s="43">
        <f t="shared" si="6500"/>
        <v>0</v>
      </c>
      <c r="M3367" s="43">
        <f t="shared" si="6501"/>
        <v>0</v>
      </c>
      <c r="N3367" s="43">
        <f t="shared" si="6502"/>
        <v>0</v>
      </c>
      <c r="O3367" s="43">
        <f t="shared" si="6503"/>
        <v>0</v>
      </c>
      <c r="P3367" s="43">
        <f t="shared" si="6504"/>
        <v>0</v>
      </c>
      <c r="Q3367" s="43">
        <f t="shared" si="6505"/>
        <v>0</v>
      </c>
      <c r="R3367" s="43">
        <f t="shared" si="6506"/>
        <v>0</v>
      </c>
      <c r="S3367" s="43">
        <f t="shared" si="6507"/>
        <v>0</v>
      </c>
      <c r="T3367" s="43">
        <f t="shared" si="6508"/>
        <v>0</v>
      </c>
      <c r="U3367" s="43">
        <v>0</v>
      </c>
      <c r="V3367" s="43">
        <f t="shared" si="6418"/>
        <v>0</v>
      </c>
      <c r="W3367" s="43">
        <f t="shared" si="6509"/>
        <v>0</v>
      </c>
      <c r="X3367" s="43">
        <f t="shared" si="6510"/>
        <v>0</v>
      </c>
      <c r="Y3367" s="43">
        <f t="shared" si="6511"/>
        <v>0</v>
      </c>
      <c r="Z3367" s="43">
        <f t="shared" si="6512"/>
        <v>0</v>
      </c>
      <c r="AA3367" s="43">
        <f t="shared" si="6513"/>
        <v>0</v>
      </c>
      <c r="AB3367" s="43">
        <f t="shared" si="6514"/>
        <v>0</v>
      </c>
      <c r="AC3367" s="44">
        <f t="shared" si="6515"/>
        <v>0</v>
      </c>
      <c r="AD3367" s="44">
        <f t="shared" si="6516"/>
        <v>0</v>
      </c>
      <c r="AE3367" s="45" t="e">
        <f t="shared" si="6414"/>
        <v>#DIV/0!</v>
      </c>
      <c r="AF3367" s="46">
        <f t="shared" si="6517"/>
        <v>0</v>
      </c>
      <c r="AG3367" s="46">
        <f t="shared" si="6518"/>
        <v>0</v>
      </c>
      <c r="AH3367" s="47">
        <f t="shared" si="6519"/>
        <v>0</v>
      </c>
      <c r="AI3367" s="47">
        <f t="shared" si="6520"/>
        <v>0</v>
      </c>
      <c r="AJ3367" s="47">
        <f t="shared" si="6521"/>
        <v>0</v>
      </c>
      <c r="AK3367" s="47">
        <f t="shared" si="6522"/>
        <v>0</v>
      </c>
      <c r="AL3367" s="47">
        <f t="shared" si="6415"/>
        <v>0</v>
      </c>
      <c r="AM3367" s="47">
        <f t="shared" si="6416"/>
        <v>0</v>
      </c>
      <c r="AN3367" s="48" t="s">
        <v>36</v>
      </c>
      <c r="AR3367" s="1"/>
      <c r="AS3367" s="1"/>
    </row>
    <row r="3368" ht="31.5" hidden="1">
      <c r="B3368" s="41" t="s">
        <v>857</v>
      </c>
      <c r="C3368" s="41" t="s">
        <v>107</v>
      </c>
      <c r="D3368" s="41" t="s">
        <v>109</v>
      </c>
      <c r="E3368" s="26" t="str">
        <f t="shared" si="6417"/>
        <v>0409</v>
      </c>
      <c r="F3368" s="41" t="s">
        <v>751</v>
      </c>
      <c r="G3368" s="41"/>
      <c r="H3368" s="42" t="s">
        <v>752</v>
      </c>
      <c r="I3368" s="43">
        <f t="shared" si="6497"/>
        <v>0</v>
      </c>
      <c r="J3368" s="43">
        <f t="shared" si="6498"/>
        <v>0</v>
      </c>
      <c r="K3368" s="43">
        <f t="shared" si="6499"/>
        <v>0</v>
      </c>
      <c r="L3368" s="43">
        <f t="shared" si="6500"/>
        <v>0</v>
      </c>
      <c r="M3368" s="43">
        <f t="shared" si="6501"/>
        <v>0</v>
      </c>
      <c r="N3368" s="43">
        <f t="shared" si="6502"/>
        <v>0</v>
      </c>
      <c r="O3368" s="43">
        <f t="shared" si="6503"/>
        <v>0</v>
      </c>
      <c r="P3368" s="43">
        <f t="shared" si="6504"/>
        <v>0</v>
      </c>
      <c r="Q3368" s="43">
        <f t="shared" si="6505"/>
        <v>0</v>
      </c>
      <c r="R3368" s="43">
        <f t="shared" si="6506"/>
        <v>0</v>
      </c>
      <c r="S3368" s="43">
        <f t="shared" si="6507"/>
        <v>0</v>
      </c>
      <c r="T3368" s="43">
        <f t="shared" si="6508"/>
        <v>0</v>
      </c>
      <c r="U3368" s="43">
        <v>0</v>
      </c>
      <c r="V3368" s="43">
        <f t="shared" si="6418"/>
        <v>0</v>
      </c>
      <c r="W3368" s="43">
        <f t="shared" si="6509"/>
        <v>0</v>
      </c>
      <c r="X3368" s="43">
        <f t="shared" si="6510"/>
        <v>0</v>
      </c>
      <c r="Y3368" s="43">
        <f t="shared" si="6511"/>
        <v>0</v>
      </c>
      <c r="Z3368" s="43">
        <f t="shared" si="6512"/>
        <v>0</v>
      </c>
      <c r="AA3368" s="43">
        <f t="shared" si="6513"/>
        <v>0</v>
      </c>
      <c r="AB3368" s="43">
        <f t="shared" si="6514"/>
        <v>0</v>
      </c>
      <c r="AC3368" s="44">
        <f t="shared" si="6515"/>
        <v>0</v>
      </c>
      <c r="AD3368" s="44">
        <f t="shared" si="6516"/>
        <v>0</v>
      </c>
      <c r="AE3368" s="45" t="e">
        <f t="shared" ref="AE3368:AE3431" si="6523">AD3368/AC3368*100</f>
        <v>#DIV/0!</v>
      </c>
      <c r="AF3368" s="46">
        <f t="shared" si="6517"/>
        <v>0</v>
      </c>
      <c r="AG3368" s="46">
        <f t="shared" si="6518"/>
        <v>0</v>
      </c>
      <c r="AH3368" s="47">
        <f t="shared" si="6519"/>
        <v>0</v>
      </c>
      <c r="AI3368" s="47">
        <f t="shared" si="6520"/>
        <v>0</v>
      </c>
      <c r="AJ3368" s="47">
        <f t="shared" si="6521"/>
        <v>0</v>
      </c>
      <c r="AK3368" s="47">
        <f t="shared" si="6522"/>
        <v>0</v>
      </c>
      <c r="AL3368" s="47">
        <f t="shared" ref="AL3368:AL3431" si="6524">AF3368+AH3368+AK3368+AI3368+AJ3368+AG3368</f>
        <v>0</v>
      </c>
      <c r="AM3368" s="47">
        <f t="shared" ref="AM3368:AM3431" si="6525">V3368-AL3368</f>
        <v>0</v>
      </c>
      <c r="AN3368" s="48" t="s">
        <v>36</v>
      </c>
      <c r="AO3368" s="1"/>
      <c r="AP3368" s="1"/>
      <c r="AQ3368" s="1"/>
      <c r="AR3368" s="1"/>
      <c r="AS3368" s="1"/>
    </row>
    <row r="3369" ht="31.5" hidden="1">
      <c r="B3369" s="41" t="s">
        <v>857</v>
      </c>
      <c r="C3369" s="41" t="s">
        <v>107</v>
      </c>
      <c r="D3369" s="41" t="s">
        <v>109</v>
      </c>
      <c r="E3369" s="26" t="str">
        <f t="shared" si="6417"/>
        <v>0409</v>
      </c>
      <c r="F3369" s="41" t="s">
        <v>751</v>
      </c>
      <c r="G3369" s="41" t="s">
        <v>53</v>
      </c>
      <c r="H3369" s="42" t="s">
        <v>54</v>
      </c>
      <c r="I3369" s="43">
        <f t="shared" si="6497"/>
        <v>0</v>
      </c>
      <c r="J3369" s="43">
        <f t="shared" si="6498"/>
        <v>0</v>
      </c>
      <c r="K3369" s="43">
        <f t="shared" si="6499"/>
        <v>0</v>
      </c>
      <c r="L3369" s="43">
        <f t="shared" si="6500"/>
        <v>0</v>
      </c>
      <c r="M3369" s="43">
        <f t="shared" si="6501"/>
        <v>0</v>
      </c>
      <c r="N3369" s="43">
        <f t="shared" si="6502"/>
        <v>0</v>
      </c>
      <c r="O3369" s="43">
        <f t="shared" si="6503"/>
        <v>0</v>
      </c>
      <c r="P3369" s="43">
        <f t="shared" si="6504"/>
        <v>0</v>
      </c>
      <c r="Q3369" s="43">
        <f t="shared" si="6505"/>
        <v>0</v>
      </c>
      <c r="R3369" s="43">
        <f t="shared" si="6506"/>
        <v>0</v>
      </c>
      <c r="S3369" s="43">
        <f t="shared" si="6507"/>
        <v>0</v>
      </c>
      <c r="T3369" s="43">
        <f t="shared" si="6508"/>
        <v>0</v>
      </c>
      <c r="U3369" s="43">
        <v>0</v>
      </c>
      <c r="V3369" s="43">
        <f t="shared" si="6418"/>
        <v>0</v>
      </c>
      <c r="W3369" s="43">
        <f t="shared" si="6509"/>
        <v>0</v>
      </c>
      <c r="X3369" s="43">
        <f t="shared" si="6510"/>
        <v>0</v>
      </c>
      <c r="Y3369" s="43">
        <f t="shared" si="6511"/>
        <v>0</v>
      </c>
      <c r="Z3369" s="43">
        <f t="shared" si="6512"/>
        <v>0</v>
      </c>
      <c r="AA3369" s="43">
        <f t="shared" si="6513"/>
        <v>0</v>
      </c>
      <c r="AB3369" s="43">
        <f t="shared" si="6514"/>
        <v>0</v>
      </c>
      <c r="AC3369" s="44">
        <f t="shared" si="6515"/>
        <v>0</v>
      </c>
      <c r="AD3369" s="44">
        <f t="shared" si="6516"/>
        <v>0</v>
      </c>
      <c r="AE3369" s="45" t="e">
        <f t="shared" si="6523"/>
        <v>#DIV/0!</v>
      </c>
      <c r="AF3369" s="46">
        <f t="shared" si="6517"/>
        <v>0</v>
      </c>
      <c r="AG3369" s="46">
        <f t="shared" si="6518"/>
        <v>0</v>
      </c>
      <c r="AH3369" s="47">
        <f t="shared" si="6519"/>
        <v>0</v>
      </c>
      <c r="AI3369" s="47">
        <f t="shared" si="6520"/>
        <v>0</v>
      </c>
      <c r="AJ3369" s="47">
        <f t="shared" si="6521"/>
        <v>0</v>
      </c>
      <c r="AK3369" s="47">
        <f t="shared" si="6522"/>
        <v>0</v>
      </c>
      <c r="AL3369" s="47">
        <f t="shared" si="6524"/>
        <v>0</v>
      </c>
      <c r="AM3369" s="47">
        <f t="shared" si="6525"/>
        <v>0</v>
      </c>
      <c r="AN3369" s="48" t="s">
        <v>36</v>
      </c>
      <c r="AO3369" s="1"/>
      <c r="AP3369" s="1"/>
      <c r="AQ3369" s="1"/>
      <c r="AR3369" s="1"/>
      <c r="AS3369" s="1"/>
    </row>
    <row r="3370" ht="31.5" hidden="1">
      <c r="B3370" s="41" t="s">
        <v>857</v>
      </c>
      <c r="C3370" s="41" t="s">
        <v>107</v>
      </c>
      <c r="D3370" s="41" t="s">
        <v>109</v>
      </c>
      <c r="E3370" s="26" t="str">
        <f t="shared" si="6417"/>
        <v>0409</v>
      </c>
      <c r="F3370" s="41" t="s">
        <v>751</v>
      </c>
      <c r="G3370" s="41" t="s">
        <v>55</v>
      </c>
      <c r="H3370" s="42" t="s">
        <v>56</v>
      </c>
      <c r="I3370" s="43"/>
      <c r="J3370" s="43"/>
      <c r="K3370" s="43"/>
      <c r="L3370" s="43"/>
      <c r="M3370" s="43"/>
      <c r="N3370" s="43"/>
      <c r="O3370" s="43">
        <v>0</v>
      </c>
      <c r="P3370" s="43">
        <v>0</v>
      </c>
      <c r="Q3370" s="43">
        <v>0</v>
      </c>
      <c r="R3370" s="43">
        <v>0</v>
      </c>
      <c r="S3370" s="43">
        <v>0</v>
      </c>
      <c r="T3370" s="43">
        <v>0</v>
      </c>
      <c r="U3370" s="43">
        <v>0</v>
      </c>
      <c r="V3370" s="43">
        <f t="shared" si="6418"/>
        <v>0</v>
      </c>
      <c r="W3370" s="43"/>
      <c r="X3370" s="43"/>
      <c r="Y3370" s="43"/>
      <c r="Z3370" s="43"/>
      <c r="AA3370" s="43"/>
      <c r="AB3370" s="43">
        <v>0</v>
      </c>
      <c r="AC3370" s="44">
        <v>0</v>
      </c>
      <c r="AD3370" s="44">
        <v>0</v>
      </c>
      <c r="AE3370" s="45" t="e">
        <f t="shared" si="6523"/>
        <v>#DIV/0!</v>
      </c>
      <c r="AF3370" s="46">
        <v>0</v>
      </c>
      <c r="AG3370" s="46">
        <v>0</v>
      </c>
      <c r="AH3370" s="47">
        <v>0</v>
      </c>
      <c r="AI3370" s="47">
        <v>0</v>
      </c>
      <c r="AJ3370" s="47">
        <v>0</v>
      </c>
      <c r="AK3370" s="47">
        <v>0</v>
      </c>
      <c r="AL3370" s="47">
        <f t="shared" si="6524"/>
        <v>0</v>
      </c>
      <c r="AM3370" s="47">
        <f t="shared" si="6525"/>
        <v>0</v>
      </c>
      <c r="AN3370" s="48" t="s">
        <v>36</v>
      </c>
      <c r="AO3370" s="1"/>
      <c r="AP3370" s="1"/>
      <c r="AQ3370" s="1"/>
      <c r="AR3370" s="1"/>
      <c r="AS3370" s="1"/>
    </row>
    <row r="3371" ht="31.5">
      <c r="B3371" s="41" t="s">
        <v>857</v>
      </c>
      <c r="C3371" s="41" t="s">
        <v>107</v>
      </c>
      <c r="D3371" s="41" t="s">
        <v>109</v>
      </c>
      <c r="E3371" s="26" t="str">
        <f t="shared" si="6417"/>
        <v>0409</v>
      </c>
      <c r="F3371" s="41" t="s">
        <v>252</v>
      </c>
      <c r="G3371" s="41"/>
      <c r="H3371" s="42" t="s">
        <v>253</v>
      </c>
      <c r="I3371" s="43">
        <f t="shared" si="6497"/>
        <v>28479.400000000001</v>
      </c>
      <c r="J3371" s="43">
        <f t="shared" si="6498"/>
        <v>0</v>
      </c>
      <c r="K3371" s="43">
        <f t="shared" si="6499"/>
        <v>0</v>
      </c>
      <c r="L3371" s="43">
        <f t="shared" si="6500"/>
        <v>-12557.200000000001</v>
      </c>
      <c r="M3371" s="43">
        <f t="shared" si="6501"/>
        <v>0</v>
      </c>
      <c r="N3371" s="43">
        <f t="shared" si="6502"/>
        <v>0</v>
      </c>
      <c r="O3371" s="43">
        <f t="shared" si="6503"/>
        <v>0</v>
      </c>
      <c r="P3371" s="43">
        <f t="shared" si="6504"/>
        <v>0</v>
      </c>
      <c r="Q3371" s="43">
        <f t="shared" si="6505"/>
        <v>0</v>
      </c>
      <c r="R3371" s="43">
        <f t="shared" si="6506"/>
        <v>0</v>
      </c>
      <c r="S3371" s="43">
        <f t="shared" si="6507"/>
        <v>0</v>
      </c>
      <c r="T3371" s="43">
        <f t="shared" si="6508"/>
        <v>0</v>
      </c>
      <c r="U3371" s="43">
        <v>0</v>
      </c>
      <c r="V3371" s="43">
        <f t="shared" si="6418"/>
        <v>15922.200000000001</v>
      </c>
      <c r="W3371" s="43">
        <f t="shared" si="6509"/>
        <v>0</v>
      </c>
      <c r="X3371" s="43">
        <f t="shared" si="6510"/>
        <v>0</v>
      </c>
      <c r="Y3371" s="43">
        <f t="shared" si="6511"/>
        <v>0</v>
      </c>
      <c r="Z3371" s="43">
        <f t="shared" si="6512"/>
        <v>0</v>
      </c>
      <c r="AA3371" s="43">
        <f t="shared" si="6513"/>
        <v>0</v>
      </c>
      <c r="AB3371" s="43">
        <f t="shared" si="6514"/>
        <v>4265.1793399999997</v>
      </c>
      <c r="AC3371" s="44">
        <f t="shared" si="6515"/>
        <v>22758.263139999999</v>
      </c>
      <c r="AD3371" s="44">
        <f t="shared" si="6516"/>
        <v>22758.263139999999</v>
      </c>
      <c r="AE3371" s="45">
        <f t="shared" si="6523"/>
        <v>100</v>
      </c>
      <c r="AF3371" s="43">
        <f t="shared" si="6517"/>
        <v>22758.263139999999</v>
      </c>
      <c r="AG3371" s="43">
        <f t="shared" si="6518"/>
        <v>0</v>
      </c>
      <c r="AH3371" s="43">
        <f t="shared" si="6519"/>
        <v>0</v>
      </c>
      <c r="AI3371" s="43">
        <f t="shared" si="6520"/>
        <v>0</v>
      </c>
      <c r="AJ3371" s="43">
        <f t="shared" si="6521"/>
        <v>0</v>
      </c>
      <c r="AK3371" s="43">
        <f t="shared" si="6522"/>
        <v>0</v>
      </c>
      <c r="AL3371" s="43">
        <f t="shared" si="6524"/>
        <v>22758.263139999999</v>
      </c>
      <c r="AM3371" s="43">
        <f t="shared" si="6525"/>
        <v>-6836.0631399999984</v>
      </c>
      <c r="AN3371" s="2"/>
      <c r="AO3371" s="1"/>
      <c r="AP3371" s="1"/>
      <c r="AQ3371" s="1"/>
      <c r="AR3371" s="1"/>
      <c r="AS3371" s="1"/>
    </row>
    <row r="3372" ht="47.25">
      <c r="B3372" s="41" t="s">
        <v>857</v>
      </c>
      <c r="C3372" s="41" t="s">
        <v>107</v>
      </c>
      <c r="D3372" s="41" t="s">
        <v>109</v>
      </c>
      <c r="E3372" s="26" t="str">
        <f t="shared" si="6417"/>
        <v>0409</v>
      </c>
      <c r="F3372" s="41" t="s">
        <v>753</v>
      </c>
      <c r="G3372" s="41"/>
      <c r="H3372" s="42" t="s">
        <v>754</v>
      </c>
      <c r="I3372" s="43">
        <f>I3377</f>
        <v>28479.400000000001</v>
      </c>
      <c r="J3372" s="43">
        <f>J3377</f>
        <v>0</v>
      </c>
      <c r="K3372" s="43">
        <f>K3377</f>
        <v>0</v>
      </c>
      <c r="L3372" s="43">
        <f>L3377</f>
        <v>-12557.200000000001</v>
      </c>
      <c r="M3372" s="43">
        <f>M3377</f>
        <v>0</v>
      </c>
      <c r="N3372" s="43">
        <f>N3377</f>
        <v>0</v>
      </c>
      <c r="O3372" s="43">
        <f>O3377+O3373</f>
        <v>0</v>
      </c>
      <c r="P3372" s="43">
        <f>P3377+P3373</f>
        <v>0</v>
      </c>
      <c r="Q3372" s="43">
        <f>Q3377+Q3373</f>
        <v>0</v>
      </c>
      <c r="R3372" s="43">
        <f>R3377</f>
        <v>0</v>
      </c>
      <c r="S3372" s="43">
        <f>S3377</f>
        <v>0</v>
      </c>
      <c r="T3372" s="43">
        <f>T3377</f>
        <v>0</v>
      </c>
      <c r="U3372" s="43">
        <v>0</v>
      </c>
      <c r="V3372" s="43">
        <f t="shared" si="6418"/>
        <v>15922.200000000001</v>
      </c>
      <c r="W3372" s="43">
        <f>W3377</f>
        <v>0</v>
      </c>
      <c r="X3372" s="43">
        <f>X3377</f>
        <v>0</v>
      </c>
      <c r="Y3372" s="43">
        <f>Y3377</f>
        <v>0</v>
      </c>
      <c r="Z3372" s="43">
        <f>Z3377</f>
        <v>0</v>
      </c>
      <c r="AA3372" s="43">
        <f>AA3377</f>
        <v>0</v>
      </c>
      <c r="AB3372" s="43">
        <f>AB3377+AB3373</f>
        <v>4265.1793399999997</v>
      </c>
      <c r="AC3372" s="44">
        <f>AC3377+AC3373</f>
        <v>22758.263139999999</v>
      </c>
      <c r="AD3372" s="44">
        <f>AD3377+AD3373</f>
        <v>22758.263139999999</v>
      </c>
      <c r="AE3372" s="45">
        <f t="shared" si="6523"/>
        <v>100</v>
      </c>
      <c r="AF3372" s="43">
        <f>AF3377+AF3373</f>
        <v>22758.263139999999</v>
      </c>
      <c r="AG3372" s="43">
        <f>AG3377+AG3373</f>
        <v>0</v>
      </c>
      <c r="AH3372" s="43">
        <f>AH3377+AH3373</f>
        <v>0</v>
      </c>
      <c r="AI3372" s="43">
        <f>AI3377+AI3373</f>
        <v>0</v>
      </c>
      <c r="AJ3372" s="43">
        <f>AJ3377+AJ3373</f>
        <v>0</v>
      </c>
      <c r="AK3372" s="43">
        <f>AK3377+AK3373</f>
        <v>0</v>
      </c>
      <c r="AL3372" s="43">
        <f t="shared" si="6524"/>
        <v>22758.263139999999</v>
      </c>
      <c r="AM3372" s="43">
        <f t="shared" si="6525"/>
        <v>-6836.0631399999984</v>
      </c>
      <c r="AN3372" s="2"/>
      <c r="AO3372" s="1"/>
      <c r="AP3372" s="1"/>
      <c r="AQ3372" s="1"/>
      <c r="AR3372" s="1"/>
      <c r="AS3372" s="1"/>
    </row>
    <row r="3373" ht="31.5">
      <c r="B3373" s="41" t="s">
        <v>857</v>
      </c>
      <c r="C3373" s="41" t="s">
        <v>107</v>
      </c>
      <c r="D3373" s="41" t="s">
        <v>109</v>
      </c>
      <c r="E3373" s="26" t="str">
        <f t="shared" si="6417"/>
        <v>0409</v>
      </c>
      <c r="F3373" s="41" t="s">
        <v>755</v>
      </c>
      <c r="G3373" s="41"/>
      <c r="H3373" s="42" t="s">
        <v>756</v>
      </c>
      <c r="I3373" s="43"/>
      <c r="J3373" s="43"/>
      <c r="K3373" s="43"/>
      <c r="L3373" s="43"/>
      <c r="M3373" s="43"/>
      <c r="N3373" s="43"/>
      <c r="O3373" s="43">
        <f t="shared" ref="O3373:O3377" si="6526">O3374</f>
        <v>0</v>
      </c>
      <c r="P3373" s="43">
        <f t="shared" ref="P3373:P3377" si="6527">P3374</f>
        <v>0</v>
      </c>
      <c r="Q3373" s="43">
        <f t="shared" ref="Q3373:Q3377" si="6528">Q3374</f>
        <v>0</v>
      </c>
      <c r="R3373" s="43"/>
      <c r="S3373" s="43"/>
      <c r="T3373" s="43"/>
      <c r="U3373" s="43"/>
      <c r="V3373" s="43">
        <f t="shared" si="6418"/>
        <v>0</v>
      </c>
      <c r="W3373" s="43"/>
      <c r="X3373" s="43"/>
      <c r="Y3373" s="43"/>
      <c r="Z3373" s="43"/>
      <c r="AA3373" s="43"/>
      <c r="AB3373" s="43">
        <f t="shared" ref="AB3373:AB3377" si="6529">AB3374</f>
        <v>0</v>
      </c>
      <c r="AC3373" s="44">
        <f t="shared" ref="AC3373:AC3377" si="6530">AC3374</f>
        <v>6836.0959999999995</v>
      </c>
      <c r="AD3373" s="44">
        <f t="shared" ref="AD3373:AD3377" si="6531">AD3374</f>
        <v>6836.0959999999995</v>
      </c>
      <c r="AE3373" s="45">
        <f t="shared" si="6523"/>
        <v>100</v>
      </c>
      <c r="AF3373" s="43">
        <f t="shared" ref="AF3373:AF3377" si="6532">AF3374</f>
        <v>6836.0959999999995</v>
      </c>
      <c r="AG3373" s="43">
        <f t="shared" ref="AG3373:AG3377" si="6533">AG3374</f>
        <v>0</v>
      </c>
      <c r="AH3373" s="43">
        <f t="shared" ref="AH3373:AH3377" si="6534">AH3374</f>
        <v>0</v>
      </c>
      <c r="AI3373" s="43">
        <f t="shared" ref="AI3373:AI3377" si="6535">AI3374</f>
        <v>0</v>
      </c>
      <c r="AJ3373" s="43">
        <f t="shared" ref="AJ3373:AJ3377" si="6536">AJ3374</f>
        <v>0</v>
      </c>
      <c r="AK3373" s="43">
        <f t="shared" ref="AK3373:AK3377" si="6537">AK3374</f>
        <v>0</v>
      </c>
      <c r="AL3373" s="43">
        <f t="shared" si="6524"/>
        <v>6836.0959999999995</v>
      </c>
      <c r="AM3373" s="43">
        <f t="shared" si="6525"/>
        <v>-6836.0959999999995</v>
      </c>
      <c r="AN3373" s="2"/>
      <c r="AR3373" s="1"/>
      <c r="AS3373" s="1"/>
    </row>
    <row r="3374" ht="47.25">
      <c r="B3374" s="41" t="s">
        <v>857</v>
      </c>
      <c r="C3374" s="41" t="s">
        <v>107</v>
      </c>
      <c r="D3374" s="41" t="s">
        <v>109</v>
      </c>
      <c r="E3374" s="26" t="str">
        <f t="shared" si="6417"/>
        <v>0409</v>
      </c>
      <c r="F3374" s="41" t="s">
        <v>757</v>
      </c>
      <c r="G3374" s="41"/>
      <c r="H3374" s="42" t="s">
        <v>758</v>
      </c>
      <c r="I3374" s="43"/>
      <c r="J3374" s="43"/>
      <c r="K3374" s="43"/>
      <c r="L3374" s="43"/>
      <c r="M3374" s="43"/>
      <c r="N3374" s="43"/>
      <c r="O3374" s="43">
        <f t="shared" si="6526"/>
        <v>0</v>
      </c>
      <c r="P3374" s="43">
        <f t="shared" si="6527"/>
        <v>0</v>
      </c>
      <c r="Q3374" s="43">
        <f t="shared" si="6528"/>
        <v>0</v>
      </c>
      <c r="R3374" s="43"/>
      <c r="S3374" s="43"/>
      <c r="T3374" s="43"/>
      <c r="U3374" s="43"/>
      <c r="V3374" s="43">
        <f t="shared" si="6418"/>
        <v>0</v>
      </c>
      <c r="W3374" s="43"/>
      <c r="X3374" s="43"/>
      <c r="Y3374" s="43"/>
      <c r="Z3374" s="43"/>
      <c r="AA3374" s="43"/>
      <c r="AB3374" s="43">
        <f t="shared" si="6529"/>
        <v>0</v>
      </c>
      <c r="AC3374" s="44">
        <f t="shared" si="6530"/>
        <v>6836.0959999999995</v>
      </c>
      <c r="AD3374" s="44">
        <f t="shared" si="6531"/>
        <v>6836.0959999999995</v>
      </c>
      <c r="AE3374" s="45">
        <f t="shared" si="6523"/>
        <v>100</v>
      </c>
      <c r="AF3374" s="43">
        <f t="shared" si="6532"/>
        <v>6836.0959999999995</v>
      </c>
      <c r="AG3374" s="43">
        <f t="shared" si="6533"/>
        <v>0</v>
      </c>
      <c r="AH3374" s="43">
        <f t="shared" si="6534"/>
        <v>0</v>
      </c>
      <c r="AI3374" s="43">
        <f t="shared" si="6535"/>
        <v>0</v>
      </c>
      <c r="AJ3374" s="43">
        <f t="shared" si="6536"/>
        <v>0</v>
      </c>
      <c r="AK3374" s="43">
        <f t="shared" si="6537"/>
        <v>0</v>
      </c>
      <c r="AL3374" s="43">
        <f t="shared" si="6524"/>
        <v>6836.0959999999995</v>
      </c>
      <c r="AM3374" s="43">
        <f t="shared" si="6525"/>
        <v>-6836.0959999999995</v>
      </c>
      <c r="AN3374" s="2"/>
      <c r="AO3374" s="1"/>
      <c r="AP3374" s="1"/>
      <c r="AQ3374" s="1"/>
      <c r="AR3374" s="1"/>
      <c r="AS3374" s="1"/>
    </row>
    <row r="3375">
      <c r="B3375" s="41" t="s">
        <v>857</v>
      </c>
      <c r="C3375" s="41" t="s">
        <v>107</v>
      </c>
      <c r="D3375" s="41" t="s">
        <v>109</v>
      </c>
      <c r="E3375" s="26" t="str">
        <f t="shared" ref="E3375:E3438" si="6538">CONCATENATE(C3375,D3375)</f>
        <v>0409</v>
      </c>
      <c r="F3375" s="41" t="s">
        <v>757</v>
      </c>
      <c r="G3375" s="41" t="s">
        <v>59</v>
      </c>
      <c r="H3375" s="42" t="s">
        <v>60</v>
      </c>
      <c r="I3375" s="43"/>
      <c r="J3375" s="43"/>
      <c r="K3375" s="43"/>
      <c r="L3375" s="43"/>
      <c r="M3375" s="43"/>
      <c r="N3375" s="43"/>
      <c r="O3375" s="43">
        <f t="shared" si="6526"/>
        <v>0</v>
      </c>
      <c r="P3375" s="43">
        <f t="shared" si="6527"/>
        <v>0</v>
      </c>
      <c r="Q3375" s="43">
        <f t="shared" si="6528"/>
        <v>0</v>
      </c>
      <c r="R3375" s="43"/>
      <c r="S3375" s="43"/>
      <c r="T3375" s="43"/>
      <c r="U3375" s="43"/>
      <c r="V3375" s="43">
        <f t="shared" ref="V3375:V3438" si="6539">I3375+L3375+U3375+T3375+S3375+R3375+Q3375+P3375+O3375</f>
        <v>0</v>
      </c>
      <c r="W3375" s="43"/>
      <c r="X3375" s="43"/>
      <c r="Y3375" s="43"/>
      <c r="Z3375" s="43"/>
      <c r="AA3375" s="43"/>
      <c r="AB3375" s="43">
        <f t="shared" si="6529"/>
        <v>0</v>
      </c>
      <c r="AC3375" s="44">
        <f t="shared" si="6530"/>
        <v>6836.0959999999995</v>
      </c>
      <c r="AD3375" s="44">
        <f t="shared" si="6531"/>
        <v>6836.0959999999995</v>
      </c>
      <c r="AE3375" s="45">
        <f t="shared" si="6523"/>
        <v>100</v>
      </c>
      <c r="AF3375" s="43">
        <f t="shared" si="6532"/>
        <v>6836.0959999999995</v>
      </c>
      <c r="AG3375" s="43">
        <f t="shared" si="6533"/>
        <v>0</v>
      </c>
      <c r="AH3375" s="43">
        <f t="shared" si="6534"/>
        <v>0</v>
      </c>
      <c r="AI3375" s="43">
        <f t="shared" si="6535"/>
        <v>0</v>
      </c>
      <c r="AJ3375" s="43">
        <f t="shared" si="6536"/>
        <v>0</v>
      </c>
      <c r="AK3375" s="43">
        <f t="shared" si="6537"/>
        <v>0</v>
      </c>
      <c r="AL3375" s="43">
        <f t="shared" si="6524"/>
        <v>6836.0959999999995</v>
      </c>
      <c r="AM3375" s="43">
        <f t="shared" si="6525"/>
        <v>-6836.0959999999995</v>
      </c>
      <c r="AN3375" s="2"/>
      <c r="AO3375" s="1"/>
      <c r="AP3375" s="1"/>
      <c r="AQ3375" s="1"/>
      <c r="AR3375" s="1"/>
      <c r="AS3375" s="1"/>
    </row>
    <row r="3376" ht="63">
      <c r="B3376" s="41" t="s">
        <v>857</v>
      </c>
      <c r="C3376" s="41" t="s">
        <v>107</v>
      </c>
      <c r="D3376" s="41" t="s">
        <v>109</v>
      </c>
      <c r="E3376" s="26" t="str">
        <f t="shared" si="6538"/>
        <v>0409</v>
      </c>
      <c r="F3376" s="41" t="s">
        <v>757</v>
      </c>
      <c r="G3376" s="41" t="s">
        <v>475</v>
      </c>
      <c r="H3376" s="42" t="s">
        <v>476</v>
      </c>
      <c r="I3376" s="43"/>
      <c r="J3376" s="43"/>
      <c r="K3376" s="43"/>
      <c r="L3376" s="43"/>
      <c r="M3376" s="43"/>
      <c r="N3376" s="43"/>
      <c r="O3376" s="43">
        <v>0</v>
      </c>
      <c r="P3376" s="43">
        <v>0</v>
      </c>
      <c r="Q3376" s="43">
        <v>0</v>
      </c>
      <c r="R3376" s="43"/>
      <c r="S3376" s="43"/>
      <c r="T3376" s="43"/>
      <c r="U3376" s="43"/>
      <c r="V3376" s="43">
        <f t="shared" si="6539"/>
        <v>0</v>
      </c>
      <c r="W3376" s="43"/>
      <c r="X3376" s="43"/>
      <c r="Y3376" s="43"/>
      <c r="Z3376" s="43"/>
      <c r="AA3376" s="43"/>
      <c r="AB3376" s="43">
        <v>0</v>
      </c>
      <c r="AC3376" s="44">
        <v>6836.0959999999995</v>
      </c>
      <c r="AD3376" s="44">
        <v>6836.0959999999995</v>
      </c>
      <c r="AE3376" s="45">
        <f t="shared" si="6523"/>
        <v>100</v>
      </c>
      <c r="AF3376" s="43">
        <v>6836.0959999999995</v>
      </c>
      <c r="AG3376" s="43">
        <v>0</v>
      </c>
      <c r="AH3376" s="43">
        <v>0</v>
      </c>
      <c r="AI3376" s="43">
        <v>0</v>
      </c>
      <c r="AJ3376" s="43">
        <v>0</v>
      </c>
      <c r="AK3376" s="43">
        <v>0</v>
      </c>
      <c r="AL3376" s="43">
        <f t="shared" si="6524"/>
        <v>6836.0959999999995</v>
      </c>
      <c r="AM3376" s="43">
        <f t="shared" si="6525"/>
        <v>-6836.0959999999995</v>
      </c>
      <c r="AN3376" s="2"/>
      <c r="AO3376" s="1"/>
      <c r="AP3376" s="1"/>
      <c r="AQ3376" s="1"/>
      <c r="AR3376" s="1"/>
      <c r="AS3376" s="1"/>
    </row>
    <row r="3377" ht="31.5">
      <c r="B3377" s="41" t="s">
        <v>857</v>
      </c>
      <c r="C3377" s="41" t="s">
        <v>107</v>
      </c>
      <c r="D3377" s="41" t="s">
        <v>109</v>
      </c>
      <c r="E3377" s="26" t="str">
        <f t="shared" si="6538"/>
        <v>0409</v>
      </c>
      <c r="F3377" s="41" t="s">
        <v>759</v>
      </c>
      <c r="G3377" s="41"/>
      <c r="H3377" s="42" t="s">
        <v>760</v>
      </c>
      <c r="I3377" s="43">
        <f>I3378</f>
        <v>28479.400000000001</v>
      </c>
      <c r="J3377" s="43">
        <f>J3378</f>
        <v>0</v>
      </c>
      <c r="K3377" s="43">
        <f>K3378</f>
        <v>0</v>
      </c>
      <c r="L3377" s="43">
        <f>L3378</f>
        <v>-12557.200000000001</v>
      </c>
      <c r="M3377" s="43">
        <f>M3378</f>
        <v>0</v>
      </c>
      <c r="N3377" s="43">
        <f>N3378</f>
        <v>0</v>
      </c>
      <c r="O3377" s="43">
        <f t="shared" si="6526"/>
        <v>0</v>
      </c>
      <c r="P3377" s="43">
        <f t="shared" si="6527"/>
        <v>0</v>
      </c>
      <c r="Q3377" s="43">
        <f t="shared" si="6528"/>
        <v>0</v>
      </c>
      <c r="R3377" s="43">
        <f>R3378</f>
        <v>0</v>
      </c>
      <c r="S3377" s="43">
        <f>S3378</f>
        <v>0</v>
      </c>
      <c r="T3377" s="43">
        <f>T3378</f>
        <v>0</v>
      </c>
      <c r="U3377" s="43">
        <v>0</v>
      </c>
      <c r="V3377" s="43">
        <f t="shared" si="6539"/>
        <v>15922.200000000001</v>
      </c>
      <c r="W3377" s="43">
        <f>W3378</f>
        <v>0</v>
      </c>
      <c r="X3377" s="43">
        <f>X3378</f>
        <v>0</v>
      </c>
      <c r="Y3377" s="43">
        <f>Y3378</f>
        <v>0</v>
      </c>
      <c r="Z3377" s="43">
        <f>Z3378</f>
        <v>0</v>
      </c>
      <c r="AA3377" s="43">
        <f>AA3378</f>
        <v>0</v>
      </c>
      <c r="AB3377" s="43">
        <f t="shared" si="6529"/>
        <v>4265.1793399999997</v>
      </c>
      <c r="AC3377" s="44">
        <f t="shared" si="6530"/>
        <v>15922.16714</v>
      </c>
      <c r="AD3377" s="44">
        <f t="shared" si="6531"/>
        <v>15922.16714</v>
      </c>
      <c r="AE3377" s="45">
        <f t="shared" si="6523"/>
        <v>100</v>
      </c>
      <c r="AF3377" s="43">
        <f t="shared" si="6532"/>
        <v>15922.16714</v>
      </c>
      <c r="AG3377" s="43">
        <f t="shared" si="6533"/>
        <v>0</v>
      </c>
      <c r="AH3377" s="43">
        <f t="shared" si="6534"/>
        <v>0</v>
      </c>
      <c r="AI3377" s="43">
        <f t="shared" si="6535"/>
        <v>0</v>
      </c>
      <c r="AJ3377" s="43">
        <f t="shared" si="6536"/>
        <v>0</v>
      </c>
      <c r="AK3377" s="43">
        <f t="shared" si="6537"/>
        <v>0</v>
      </c>
      <c r="AL3377" s="43">
        <f t="shared" si="6524"/>
        <v>15922.16714</v>
      </c>
      <c r="AM3377" s="43">
        <f t="shared" si="6525"/>
        <v>0.032860000001164735</v>
      </c>
      <c r="AN3377" s="2"/>
      <c r="AR3377" s="1"/>
      <c r="AS3377" s="1"/>
    </row>
    <row r="3378" ht="31.5">
      <c r="B3378" s="41" t="s">
        <v>857</v>
      </c>
      <c r="C3378" s="41" t="s">
        <v>107</v>
      </c>
      <c r="D3378" s="41" t="s">
        <v>109</v>
      </c>
      <c r="E3378" s="26" t="str">
        <f t="shared" si="6538"/>
        <v>0409</v>
      </c>
      <c r="F3378" s="41" t="s">
        <v>761</v>
      </c>
      <c r="G3378" s="41"/>
      <c r="H3378" s="42" t="s">
        <v>762</v>
      </c>
      <c r="I3378" s="43">
        <f>I3379+I3381</f>
        <v>28479.400000000001</v>
      </c>
      <c r="J3378" s="43">
        <f>J3379+J3381</f>
        <v>0</v>
      </c>
      <c r="K3378" s="43">
        <f>K3379+K3381</f>
        <v>0</v>
      </c>
      <c r="L3378" s="43">
        <f>L3379+L3381</f>
        <v>-12557.200000000001</v>
      </c>
      <c r="M3378" s="43">
        <f>M3379+M3381</f>
        <v>0</v>
      </c>
      <c r="N3378" s="43">
        <f>N3379+N3381</f>
        <v>0</v>
      </c>
      <c r="O3378" s="43">
        <f>O3379+O3381</f>
        <v>0</v>
      </c>
      <c r="P3378" s="43">
        <f>P3379+P3381</f>
        <v>0</v>
      </c>
      <c r="Q3378" s="43">
        <f>Q3379+Q3381</f>
        <v>0</v>
      </c>
      <c r="R3378" s="43">
        <f>R3379+R3381</f>
        <v>0</v>
      </c>
      <c r="S3378" s="43">
        <f>S3379+S3381</f>
        <v>0</v>
      </c>
      <c r="T3378" s="43">
        <f>T3379+T3381</f>
        <v>0</v>
      </c>
      <c r="U3378" s="43">
        <v>0</v>
      </c>
      <c r="V3378" s="43">
        <f t="shared" si="6539"/>
        <v>15922.200000000001</v>
      </c>
      <c r="W3378" s="43">
        <f>W3379+W3381</f>
        <v>0</v>
      </c>
      <c r="X3378" s="43">
        <f>X3379+X3381</f>
        <v>0</v>
      </c>
      <c r="Y3378" s="43">
        <f>Y3379+Y3381</f>
        <v>0</v>
      </c>
      <c r="Z3378" s="43">
        <f>Z3379+Z3381</f>
        <v>0</v>
      </c>
      <c r="AA3378" s="43">
        <f>AA3379+AA3381</f>
        <v>0</v>
      </c>
      <c r="AB3378" s="43">
        <f>AB3379+AB3381</f>
        <v>4265.1793399999997</v>
      </c>
      <c r="AC3378" s="44">
        <f>AC3379+AC3381</f>
        <v>15922.16714</v>
      </c>
      <c r="AD3378" s="44">
        <f>AD3379+AD3381</f>
        <v>15922.16714</v>
      </c>
      <c r="AE3378" s="45">
        <f t="shared" si="6523"/>
        <v>100</v>
      </c>
      <c r="AF3378" s="43">
        <f>AF3379+AF3381</f>
        <v>15922.16714</v>
      </c>
      <c r="AG3378" s="43">
        <f>AG3379+AG3381</f>
        <v>0</v>
      </c>
      <c r="AH3378" s="43">
        <f>AH3379+AH3381</f>
        <v>0</v>
      </c>
      <c r="AI3378" s="43">
        <f>AI3379+AI3381</f>
        <v>0</v>
      </c>
      <c r="AJ3378" s="43">
        <f>AJ3379+AJ3381</f>
        <v>0</v>
      </c>
      <c r="AK3378" s="43">
        <f>AK3379+AK3381</f>
        <v>0</v>
      </c>
      <c r="AL3378" s="43">
        <f t="shared" si="6524"/>
        <v>15922.16714</v>
      </c>
      <c r="AM3378" s="43">
        <f t="shared" si="6525"/>
        <v>0.032860000001164735</v>
      </c>
      <c r="AN3378" s="2"/>
      <c r="AO3378" s="1"/>
      <c r="AP3378" s="1"/>
      <c r="AQ3378" s="1"/>
      <c r="AR3378" s="1"/>
      <c r="AS3378" s="1"/>
    </row>
    <row r="3379" ht="31.5" hidden="1">
      <c r="B3379" s="41" t="s">
        <v>857</v>
      </c>
      <c r="C3379" s="41" t="s">
        <v>107</v>
      </c>
      <c r="D3379" s="41" t="s">
        <v>109</v>
      </c>
      <c r="E3379" s="26" t="str">
        <f t="shared" si="6538"/>
        <v>0409</v>
      </c>
      <c r="F3379" s="41" t="s">
        <v>761</v>
      </c>
      <c r="G3379" s="41" t="s">
        <v>177</v>
      </c>
      <c r="H3379" s="42" t="s">
        <v>178</v>
      </c>
      <c r="I3379" s="43">
        <f>I3380</f>
        <v>0</v>
      </c>
      <c r="J3379" s="43">
        <f>J3380</f>
        <v>0</v>
      </c>
      <c r="K3379" s="43">
        <f>K3380</f>
        <v>0</v>
      </c>
      <c r="L3379" s="43">
        <f>L3380</f>
        <v>0</v>
      </c>
      <c r="M3379" s="43">
        <f>M3380</f>
        <v>0</v>
      </c>
      <c r="N3379" s="43">
        <f>N3380</f>
        <v>0</v>
      </c>
      <c r="O3379" s="43">
        <f>O3380</f>
        <v>0</v>
      </c>
      <c r="P3379" s="43">
        <f>P3380</f>
        <v>0</v>
      </c>
      <c r="Q3379" s="43">
        <f>Q3380</f>
        <v>0</v>
      </c>
      <c r="R3379" s="43">
        <f>R3380</f>
        <v>0</v>
      </c>
      <c r="S3379" s="43">
        <f>S3380</f>
        <v>0</v>
      </c>
      <c r="T3379" s="43">
        <f>T3380</f>
        <v>0</v>
      </c>
      <c r="U3379" s="43">
        <v>0</v>
      </c>
      <c r="V3379" s="43">
        <f t="shared" si="6539"/>
        <v>0</v>
      </c>
      <c r="W3379" s="43">
        <f>W3380</f>
        <v>0</v>
      </c>
      <c r="X3379" s="43">
        <f>X3380</f>
        <v>0</v>
      </c>
      <c r="Y3379" s="43">
        <f>Y3380</f>
        <v>0</v>
      </c>
      <c r="Z3379" s="43">
        <f>Z3380</f>
        <v>0</v>
      </c>
      <c r="AA3379" s="43">
        <f>AA3380</f>
        <v>0</v>
      </c>
      <c r="AB3379" s="43">
        <f>AB3380</f>
        <v>0</v>
      </c>
      <c r="AC3379" s="44">
        <f>AC3380</f>
        <v>0</v>
      </c>
      <c r="AD3379" s="44">
        <f>AD3380</f>
        <v>0</v>
      </c>
      <c r="AE3379" s="45" t="e">
        <f t="shared" si="6523"/>
        <v>#DIV/0!</v>
      </c>
      <c r="AF3379" s="46">
        <f>AF3380</f>
        <v>0</v>
      </c>
      <c r="AG3379" s="46">
        <f>AG3380</f>
        <v>0</v>
      </c>
      <c r="AH3379" s="47">
        <f>AH3380</f>
        <v>0</v>
      </c>
      <c r="AI3379" s="47">
        <f>AI3380</f>
        <v>0</v>
      </c>
      <c r="AJ3379" s="47">
        <f>AJ3380</f>
        <v>0</v>
      </c>
      <c r="AK3379" s="47">
        <f>AK3380</f>
        <v>0</v>
      </c>
      <c r="AL3379" s="47">
        <f t="shared" si="6524"/>
        <v>0</v>
      </c>
      <c r="AM3379" s="47">
        <f t="shared" si="6525"/>
        <v>0</v>
      </c>
      <c r="AN3379" s="48" t="s">
        <v>36</v>
      </c>
      <c r="AR3379" s="1"/>
      <c r="AS3379" s="1"/>
    </row>
    <row r="3380" ht="63" hidden="1">
      <c r="B3380" s="41" t="s">
        <v>857</v>
      </c>
      <c r="C3380" s="41" t="s">
        <v>107</v>
      </c>
      <c r="D3380" s="41" t="s">
        <v>109</v>
      </c>
      <c r="E3380" s="26" t="str">
        <f t="shared" si="6538"/>
        <v>0409</v>
      </c>
      <c r="F3380" s="41" t="s">
        <v>761</v>
      </c>
      <c r="G3380" s="41" t="s">
        <v>373</v>
      </c>
      <c r="H3380" s="42" t="s">
        <v>374</v>
      </c>
      <c r="I3380" s="43"/>
      <c r="J3380" s="43"/>
      <c r="K3380" s="43"/>
      <c r="L3380" s="43"/>
      <c r="M3380" s="43"/>
      <c r="N3380" s="43"/>
      <c r="O3380" s="43">
        <v>0</v>
      </c>
      <c r="P3380" s="43">
        <v>0</v>
      </c>
      <c r="Q3380" s="43">
        <v>0</v>
      </c>
      <c r="R3380" s="43">
        <v>0</v>
      </c>
      <c r="S3380" s="43">
        <v>0</v>
      </c>
      <c r="T3380" s="43">
        <v>0</v>
      </c>
      <c r="U3380" s="43">
        <v>0</v>
      </c>
      <c r="V3380" s="43">
        <f t="shared" si="6539"/>
        <v>0</v>
      </c>
      <c r="W3380" s="43"/>
      <c r="X3380" s="43"/>
      <c r="Y3380" s="43"/>
      <c r="Z3380" s="43"/>
      <c r="AA3380" s="43"/>
      <c r="AB3380" s="43">
        <v>0</v>
      </c>
      <c r="AC3380" s="44">
        <v>0</v>
      </c>
      <c r="AD3380" s="44">
        <v>0</v>
      </c>
      <c r="AE3380" s="45" t="e">
        <f t="shared" si="6523"/>
        <v>#DIV/0!</v>
      </c>
      <c r="AF3380" s="46">
        <v>0</v>
      </c>
      <c r="AG3380" s="46">
        <v>0</v>
      </c>
      <c r="AH3380" s="47">
        <v>0</v>
      </c>
      <c r="AI3380" s="47">
        <v>0</v>
      </c>
      <c r="AJ3380" s="47">
        <v>0</v>
      </c>
      <c r="AK3380" s="47">
        <v>0</v>
      </c>
      <c r="AL3380" s="47">
        <f t="shared" si="6524"/>
        <v>0</v>
      </c>
      <c r="AM3380" s="47">
        <f t="shared" si="6525"/>
        <v>0</v>
      </c>
      <c r="AN3380" s="48" t="s">
        <v>36</v>
      </c>
      <c r="AO3380" s="1"/>
      <c r="AP3380" s="1"/>
      <c r="AQ3380" s="1"/>
      <c r="AR3380" s="1"/>
      <c r="AS3380" s="1"/>
    </row>
    <row r="3381">
      <c r="B3381" s="41" t="s">
        <v>857</v>
      </c>
      <c r="C3381" s="41" t="s">
        <v>107</v>
      </c>
      <c r="D3381" s="41" t="s">
        <v>109</v>
      </c>
      <c r="E3381" s="26" t="str">
        <f t="shared" si="6538"/>
        <v>0409</v>
      </c>
      <c r="F3381" s="41" t="s">
        <v>761</v>
      </c>
      <c r="G3381" s="41" t="s">
        <v>59</v>
      </c>
      <c r="H3381" s="42" t="s">
        <v>60</v>
      </c>
      <c r="I3381" s="43">
        <f>I3382</f>
        <v>28479.400000000001</v>
      </c>
      <c r="J3381" s="43">
        <f>J3382</f>
        <v>0</v>
      </c>
      <c r="K3381" s="43">
        <f>K3382</f>
        <v>0</v>
      </c>
      <c r="L3381" s="43">
        <f>L3382</f>
        <v>-12557.200000000001</v>
      </c>
      <c r="M3381" s="43">
        <f>M3382</f>
        <v>0</v>
      </c>
      <c r="N3381" s="43">
        <f>N3382</f>
        <v>0</v>
      </c>
      <c r="O3381" s="43">
        <f>O3382</f>
        <v>0</v>
      </c>
      <c r="P3381" s="43">
        <f>P3382</f>
        <v>0</v>
      </c>
      <c r="Q3381" s="43">
        <f>Q3382</f>
        <v>0</v>
      </c>
      <c r="R3381" s="43">
        <f>R3382</f>
        <v>0</v>
      </c>
      <c r="S3381" s="43">
        <f>S3382</f>
        <v>0</v>
      </c>
      <c r="T3381" s="43">
        <f>T3382</f>
        <v>0</v>
      </c>
      <c r="U3381" s="43">
        <v>0</v>
      </c>
      <c r="V3381" s="43">
        <f t="shared" si="6539"/>
        <v>15922.200000000001</v>
      </c>
      <c r="W3381" s="43">
        <f>W3382</f>
        <v>0</v>
      </c>
      <c r="X3381" s="43">
        <f>X3382</f>
        <v>0</v>
      </c>
      <c r="Y3381" s="43">
        <f>Y3382</f>
        <v>0</v>
      </c>
      <c r="Z3381" s="43">
        <f>Z3382</f>
        <v>0</v>
      </c>
      <c r="AA3381" s="43">
        <f>AA3382</f>
        <v>0</v>
      </c>
      <c r="AB3381" s="43">
        <f>AB3382</f>
        <v>4265.1793399999997</v>
      </c>
      <c r="AC3381" s="44">
        <f>AC3382</f>
        <v>15922.16714</v>
      </c>
      <c r="AD3381" s="44">
        <f>AD3382</f>
        <v>15922.16714</v>
      </c>
      <c r="AE3381" s="45">
        <f t="shared" si="6523"/>
        <v>100</v>
      </c>
      <c r="AF3381" s="43">
        <f>AF3382</f>
        <v>15922.16714</v>
      </c>
      <c r="AG3381" s="43">
        <f>AG3382</f>
        <v>0</v>
      </c>
      <c r="AH3381" s="43">
        <f>AH3382</f>
        <v>0</v>
      </c>
      <c r="AI3381" s="43">
        <f>AI3382</f>
        <v>0</v>
      </c>
      <c r="AJ3381" s="43">
        <f>AJ3382</f>
        <v>0</v>
      </c>
      <c r="AK3381" s="43">
        <f>AK3382</f>
        <v>0</v>
      </c>
      <c r="AL3381" s="43">
        <f t="shared" si="6524"/>
        <v>15922.16714</v>
      </c>
      <c r="AM3381" s="43">
        <f t="shared" si="6525"/>
        <v>0.032860000001164735</v>
      </c>
      <c r="AN3381" s="2"/>
      <c r="AO3381" s="1"/>
      <c r="AP3381" s="1"/>
      <c r="AQ3381" s="1"/>
      <c r="AR3381" s="1"/>
      <c r="AS3381" s="1"/>
    </row>
    <row r="3382" ht="63">
      <c r="B3382" s="41" t="s">
        <v>857</v>
      </c>
      <c r="C3382" s="41" t="s">
        <v>107</v>
      </c>
      <c r="D3382" s="41" t="s">
        <v>109</v>
      </c>
      <c r="E3382" s="26" t="str">
        <f t="shared" si="6538"/>
        <v>0409</v>
      </c>
      <c r="F3382" s="41" t="s">
        <v>761</v>
      </c>
      <c r="G3382" s="41" t="s">
        <v>475</v>
      </c>
      <c r="H3382" s="42" t="s">
        <v>476</v>
      </c>
      <c r="I3382" s="43">
        <v>28479.400000000001</v>
      </c>
      <c r="J3382" s="43"/>
      <c r="K3382" s="43"/>
      <c r="L3382" s="43">
        <v>-12557.200000000001</v>
      </c>
      <c r="M3382" s="43"/>
      <c r="N3382" s="43"/>
      <c r="O3382" s="43">
        <v>0</v>
      </c>
      <c r="P3382" s="43">
        <v>0</v>
      </c>
      <c r="Q3382" s="43">
        <v>0</v>
      </c>
      <c r="R3382" s="43">
        <v>0</v>
      </c>
      <c r="S3382" s="43">
        <v>0</v>
      </c>
      <c r="T3382" s="43">
        <v>0</v>
      </c>
      <c r="U3382" s="43">
        <v>0</v>
      </c>
      <c r="V3382" s="43">
        <f t="shared" si="6539"/>
        <v>15922.200000000001</v>
      </c>
      <c r="W3382" s="43"/>
      <c r="X3382" s="43"/>
      <c r="Y3382" s="43"/>
      <c r="Z3382" s="43"/>
      <c r="AA3382" s="43"/>
      <c r="AB3382" s="43">
        <v>4265.1793399999997</v>
      </c>
      <c r="AC3382" s="44">
        <v>15922.16714</v>
      </c>
      <c r="AD3382" s="44">
        <v>15922.16714</v>
      </c>
      <c r="AE3382" s="45">
        <f t="shared" si="6523"/>
        <v>100</v>
      </c>
      <c r="AF3382" s="43">
        <v>15922.16714</v>
      </c>
      <c r="AG3382" s="43">
        <v>0</v>
      </c>
      <c r="AH3382" s="43">
        <v>0</v>
      </c>
      <c r="AI3382" s="43">
        <v>0</v>
      </c>
      <c r="AJ3382" s="43">
        <v>0</v>
      </c>
      <c r="AK3382" s="43">
        <v>0</v>
      </c>
      <c r="AL3382" s="43">
        <f t="shared" si="6524"/>
        <v>15922.16714</v>
      </c>
      <c r="AM3382" s="43">
        <f t="shared" si="6525"/>
        <v>0.032860000001164735</v>
      </c>
      <c r="AN3382" s="19"/>
      <c r="AO3382" s="1"/>
      <c r="AP3382" s="1"/>
      <c r="AQ3382" s="1"/>
      <c r="AR3382" s="1"/>
      <c r="AS3382" s="1"/>
    </row>
    <row r="3383" ht="31.5">
      <c r="B3383" s="41" t="s">
        <v>857</v>
      </c>
      <c r="C3383" s="41" t="s">
        <v>107</v>
      </c>
      <c r="D3383" s="41" t="s">
        <v>109</v>
      </c>
      <c r="E3383" s="26" t="str">
        <f t="shared" si="6538"/>
        <v>0409</v>
      </c>
      <c r="F3383" s="41" t="s">
        <v>763</v>
      </c>
      <c r="G3383" s="41"/>
      <c r="H3383" s="42" t="s">
        <v>764</v>
      </c>
      <c r="I3383" s="43">
        <f t="shared" ref="I3383:I3385" si="6540">I3384</f>
        <v>12727</v>
      </c>
      <c r="J3383" s="43">
        <f t="shared" ref="J3383:J3385" si="6541">J3384</f>
        <v>12727</v>
      </c>
      <c r="K3383" s="43">
        <f t="shared" ref="K3383:K3385" si="6542">K3384</f>
        <v>12727</v>
      </c>
      <c r="L3383" s="43">
        <f t="shared" ref="L3383:L3385" si="6543">L3384</f>
        <v>0</v>
      </c>
      <c r="M3383" s="43">
        <f t="shared" ref="M3383:M3385" si="6544">M3384</f>
        <v>0</v>
      </c>
      <c r="N3383" s="43">
        <f t="shared" ref="N3383:N3385" si="6545">N3384</f>
        <v>0</v>
      </c>
      <c r="O3383" s="43">
        <f t="shared" ref="O3383:O3385" si="6546">O3384</f>
        <v>0</v>
      </c>
      <c r="P3383" s="43">
        <f t="shared" ref="P3383:P3385" si="6547">P3384</f>
        <v>0</v>
      </c>
      <c r="Q3383" s="43">
        <f t="shared" ref="Q3383:Q3385" si="6548">Q3384</f>
        <v>0</v>
      </c>
      <c r="R3383" s="43">
        <f t="shared" ref="R3383:R3385" si="6549">R3384</f>
        <v>0</v>
      </c>
      <c r="S3383" s="43">
        <f t="shared" ref="S3383:S3385" si="6550">S3384</f>
        <v>0</v>
      </c>
      <c r="T3383" s="43">
        <f t="shared" ref="T3383:T3385" si="6551">T3384</f>
        <v>0</v>
      </c>
      <c r="U3383" s="43">
        <v>0</v>
      </c>
      <c r="V3383" s="43">
        <f t="shared" si="6539"/>
        <v>12727</v>
      </c>
      <c r="W3383" s="43">
        <f t="shared" ref="W3383:W3385" si="6552">W3384</f>
        <v>0</v>
      </c>
      <c r="X3383" s="43">
        <f t="shared" ref="X3383:X3385" si="6553">X3384</f>
        <v>0</v>
      </c>
      <c r="Y3383" s="43">
        <f t="shared" ref="Y3383:Y3385" si="6554">Y3384</f>
        <v>0</v>
      </c>
      <c r="Z3383" s="43">
        <f t="shared" ref="Z3383:Z3385" si="6555">Z3384</f>
        <v>0</v>
      </c>
      <c r="AA3383" s="43">
        <f t="shared" ref="AA3383:AA3385" si="6556">AA3384</f>
        <v>0</v>
      </c>
      <c r="AB3383" s="43">
        <f t="shared" ref="AB3383:AB3385" si="6557">AB3384</f>
        <v>10919.05725</v>
      </c>
      <c r="AC3383" s="44">
        <f t="shared" ref="AC3383:AC3385" si="6558">AC3384</f>
        <v>12527</v>
      </c>
      <c r="AD3383" s="44">
        <f t="shared" ref="AD3383:AD3385" si="6559">AD3384</f>
        <v>10919.05725</v>
      </c>
      <c r="AE3383" s="45">
        <f t="shared" si="6523"/>
        <v>87.164183363933901</v>
      </c>
      <c r="AF3383" s="43">
        <f t="shared" ref="AF3383:AF3385" si="6560">AF3384</f>
        <v>12527</v>
      </c>
      <c r="AG3383" s="43">
        <f t="shared" ref="AG3383:AG3385" si="6561">AG3384</f>
        <v>0</v>
      </c>
      <c r="AH3383" s="43">
        <f t="shared" ref="AH3383:AH3385" si="6562">AH3384</f>
        <v>0</v>
      </c>
      <c r="AI3383" s="43">
        <f t="shared" ref="AI3383:AI3385" si="6563">AI3384</f>
        <v>0</v>
      </c>
      <c r="AJ3383" s="43">
        <f t="shared" ref="AJ3383:AJ3385" si="6564">AJ3384</f>
        <v>0</v>
      </c>
      <c r="AK3383" s="43">
        <f t="shared" ref="AK3383:AK3385" si="6565">AK3384</f>
        <v>0</v>
      </c>
      <c r="AL3383" s="43">
        <f t="shared" si="6524"/>
        <v>12527</v>
      </c>
      <c r="AM3383" s="43">
        <f t="shared" si="6525"/>
        <v>200</v>
      </c>
      <c r="AN3383" s="2"/>
      <c r="AO3383" s="1"/>
      <c r="AP3383" s="1"/>
      <c r="AQ3383" s="1"/>
      <c r="AR3383" s="1"/>
      <c r="AS3383" s="1"/>
    </row>
    <row r="3384" ht="31.5">
      <c r="B3384" s="41" t="s">
        <v>857</v>
      </c>
      <c r="C3384" s="41" t="s">
        <v>107</v>
      </c>
      <c r="D3384" s="41" t="s">
        <v>109</v>
      </c>
      <c r="E3384" s="26" t="str">
        <f t="shared" si="6538"/>
        <v>0409</v>
      </c>
      <c r="F3384" s="41" t="s">
        <v>765</v>
      </c>
      <c r="G3384" s="41"/>
      <c r="H3384" s="42" t="s">
        <v>766</v>
      </c>
      <c r="I3384" s="43">
        <f t="shared" si="6540"/>
        <v>12727</v>
      </c>
      <c r="J3384" s="43">
        <f t="shared" si="6541"/>
        <v>12727</v>
      </c>
      <c r="K3384" s="43">
        <f t="shared" si="6542"/>
        <v>12727</v>
      </c>
      <c r="L3384" s="43">
        <f t="shared" si="6543"/>
        <v>0</v>
      </c>
      <c r="M3384" s="43">
        <f t="shared" si="6544"/>
        <v>0</v>
      </c>
      <c r="N3384" s="43">
        <f t="shared" si="6545"/>
        <v>0</v>
      </c>
      <c r="O3384" s="43">
        <f t="shared" si="6546"/>
        <v>0</v>
      </c>
      <c r="P3384" s="43">
        <f t="shared" si="6547"/>
        <v>0</v>
      </c>
      <c r="Q3384" s="43">
        <f t="shared" si="6548"/>
        <v>0</v>
      </c>
      <c r="R3384" s="43">
        <f t="shared" si="6549"/>
        <v>0</v>
      </c>
      <c r="S3384" s="43">
        <f t="shared" si="6550"/>
        <v>0</v>
      </c>
      <c r="T3384" s="43">
        <f t="shared" si="6551"/>
        <v>0</v>
      </c>
      <c r="U3384" s="43">
        <v>0</v>
      </c>
      <c r="V3384" s="43">
        <f t="shared" si="6539"/>
        <v>12727</v>
      </c>
      <c r="W3384" s="43">
        <f t="shared" si="6552"/>
        <v>0</v>
      </c>
      <c r="X3384" s="43">
        <f t="shared" si="6553"/>
        <v>0</v>
      </c>
      <c r="Y3384" s="43">
        <f t="shared" si="6554"/>
        <v>0</v>
      </c>
      <c r="Z3384" s="43">
        <f t="shared" si="6555"/>
        <v>0</v>
      </c>
      <c r="AA3384" s="43">
        <f t="shared" si="6556"/>
        <v>0</v>
      </c>
      <c r="AB3384" s="43">
        <f t="shared" si="6557"/>
        <v>10919.05725</v>
      </c>
      <c r="AC3384" s="44">
        <f t="shared" si="6558"/>
        <v>12527</v>
      </c>
      <c r="AD3384" s="44">
        <f t="shared" si="6559"/>
        <v>10919.05725</v>
      </c>
      <c r="AE3384" s="45">
        <f t="shared" si="6523"/>
        <v>87.164183363933901</v>
      </c>
      <c r="AF3384" s="43">
        <f t="shared" si="6560"/>
        <v>12527</v>
      </c>
      <c r="AG3384" s="43">
        <f t="shared" si="6561"/>
        <v>0</v>
      </c>
      <c r="AH3384" s="43">
        <f t="shared" si="6562"/>
        <v>0</v>
      </c>
      <c r="AI3384" s="43">
        <f t="shared" si="6563"/>
        <v>0</v>
      </c>
      <c r="AJ3384" s="43">
        <f t="shared" si="6564"/>
        <v>0</v>
      </c>
      <c r="AK3384" s="43">
        <f t="shared" si="6565"/>
        <v>0</v>
      </c>
      <c r="AL3384" s="43">
        <f t="shared" si="6524"/>
        <v>12527</v>
      </c>
      <c r="AM3384" s="43">
        <f t="shared" si="6525"/>
        <v>200</v>
      </c>
      <c r="AN3384" s="2"/>
      <c r="AO3384" s="1"/>
      <c r="AP3384" s="1"/>
      <c r="AQ3384" s="1"/>
      <c r="AR3384" s="1"/>
      <c r="AS3384" s="1"/>
    </row>
    <row r="3385" ht="47.25">
      <c r="B3385" s="41" t="s">
        <v>857</v>
      </c>
      <c r="C3385" s="41" t="s">
        <v>107</v>
      </c>
      <c r="D3385" s="41" t="s">
        <v>109</v>
      </c>
      <c r="E3385" s="26" t="str">
        <f t="shared" si="6538"/>
        <v>0409</v>
      </c>
      <c r="F3385" s="41" t="s">
        <v>767</v>
      </c>
      <c r="G3385" s="41"/>
      <c r="H3385" s="42" t="s">
        <v>768</v>
      </c>
      <c r="I3385" s="43">
        <f t="shared" si="6540"/>
        <v>12727</v>
      </c>
      <c r="J3385" s="43">
        <f t="shared" si="6541"/>
        <v>12727</v>
      </c>
      <c r="K3385" s="43">
        <f t="shared" si="6542"/>
        <v>12727</v>
      </c>
      <c r="L3385" s="43">
        <f t="shared" si="6543"/>
        <v>0</v>
      </c>
      <c r="M3385" s="43">
        <f t="shared" si="6544"/>
        <v>0</v>
      </c>
      <c r="N3385" s="43">
        <f t="shared" si="6545"/>
        <v>0</v>
      </c>
      <c r="O3385" s="43">
        <f t="shared" si="6546"/>
        <v>0</v>
      </c>
      <c r="P3385" s="43">
        <f t="shared" si="6547"/>
        <v>0</v>
      </c>
      <c r="Q3385" s="43">
        <f t="shared" si="6548"/>
        <v>0</v>
      </c>
      <c r="R3385" s="43">
        <f t="shared" si="6549"/>
        <v>0</v>
      </c>
      <c r="S3385" s="43">
        <f t="shared" si="6550"/>
        <v>0</v>
      </c>
      <c r="T3385" s="43">
        <f t="shared" si="6551"/>
        <v>0</v>
      </c>
      <c r="U3385" s="43">
        <v>0</v>
      </c>
      <c r="V3385" s="43">
        <f t="shared" si="6539"/>
        <v>12727</v>
      </c>
      <c r="W3385" s="43">
        <f t="shared" si="6552"/>
        <v>0</v>
      </c>
      <c r="X3385" s="43">
        <f t="shared" si="6553"/>
        <v>0</v>
      </c>
      <c r="Y3385" s="43">
        <f t="shared" si="6554"/>
        <v>0</v>
      </c>
      <c r="Z3385" s="43">
        <f t="shared" si="6555"/>
        <v>0</v>
      </c>
      <c r="AA3385" s="43">
        <f t="shared" si="6556"/>
        <v>0</v>
      </c>
      <c r="AB3385" s="43">
        <f t="shared" si="6557"/>
        <v>10919.05725</v>
      </c>
      <c r="AC3385" s="44">
        <f t="shared" si="6558"/>
        <v>12527</v>
      </c>
      <c r="AD3385" s="44">
        <f t="shared" si="6559"/>
        <v>10919.05725</v>
      </c>
      <c r="AE3385" s="45">
        <f t="shared" si="6523"/>
        <v>87.164183363933901</v>
      </c>
      <c r="AF3385" s="43">
        <f t="shared" si="6560"/>
        <v>12527</v>
      </c>
      <c r="AG3385" s="43">
        <f t="shared" si="6561"/>
        <v>0</v>
      </c>
      <c r="AH3385" s="43">
        <f t="shared" si="6562"/>
        <v>0</v>
      </c>
      <c r="AI3385" s="43">
        <f t="shared" si="6563"/>
        <v>0</v>
      </c>
      <c r="AJ3385" s="43">
        <f t="shared" si="6564"/>
        <v>0</v>
      </c>
      <c r="AK3385" s="43">
        <f t="shared" si="6565"/>
        <v>0</v>
      </c>
      <c r="AL3385" s="43">
        <f t="shared" si="6524"/>
        <v>12527</v>
      </c>
      <c r="AM3385" s="43">
        <f t="shared" si="6525"/>
        <v>200</v>
      </c>
      <c r="AN3385" s="2"/>
      <c r="AR3385" s="1"/>
      <c r="AS3385" s="1"/>
    </row>
    <row r="3386" ht="31.5">
      <c r="B3386" s="41" t="s">
        <v>857</v>
      </c>
      <c r="C3386" s="41" t="s">
        <v>107</v>
      </c>
      <c r="D3386" s="41" t="s">
        <v>109</v>
      </c>
      <c r="E3386" s="26" t="str">
        <f t="shared" si="6538"/>
        <v>0409</v>
      </c>
      <c r="F3386" s="41" t="s">
        <v>769</v>
      </c>
      <c r="G3386" s="41"/>
      <c r="H3386" s="42" t="s">
        <v>770</v>
      </c>
      <c r="I3386" s="43">
        <f>I3389+I3387</f>
        <v>12727</v>
      </c>
      <c r="J3386" s="43">
        <f>J3389+J3387</f>
        <v>12727</v>
      </c>
      <c r="K3386" s="43">
        <f>K3389+K3387</f>
        <v>12727</v>
      </c>
      <c r="L3386" s="43">
        <f>L3389+L3387</f>
        <v>0</v>
      </c>
      <c r="M3386" s="43">
        <f>M3389+M3387</f>
        <v>0</v>
      </c>
      <c r="N3386" s="43">
        <f>N3389+N3387</f>
        <v>0</v>
      </c>
      <c r="O3386" s="43">
        <f>O3389+O3387</f>
        <v>0</v>
      </c>
      <c r="P3386" s="43">
        <f>P3389+P3387</f>
        <v>0</v>
      </c>
      <c r="Q3386" s="43">
        <f>Q3389+Q3387</f>
        <v>0</v>
      </c>
      <c r="R3386" s="43">
        <f>R3389+R3387</f>
        <v>0</v>
      </c>
      <c r="S3386" s="43">
        <f>S3389+S3387</f>
        <v>0</v>
      </c>
      <c r="T3386" s="43">
        <f>T3389+T3387</f>
        <v>0</v>
      </c>
      <c r="U3386" s="43">
        <v>0</v>
      </c>
      <c r="V3386" s="43">
        <f t="shared" si="6539"/>
        <v>12727</v>
      </c>
      <c r="W3386" s="43">
        <f>W3389+W3387</f>
        <v>0</v>
      </c>
      <c r="X3386" s="43">
        <f>X3389+X3387</f>
        <v>0</v>
      </c>
      <c r="Y3386" s="43">
        <f>Y3389+Y3387</f>
        <v>0</v>
      </c>
      <c r="Z3386" s="43">
        <f>Z3389+Z3387</f>
        <v>0</v>
      </c>
      <c r="AA3386" s="43">
        <f>AA3389+AA3387</f>
        <v>0</v>
      </c>
      <c r="AB3386" s="43">
        <f>AB3389+AB3387</f>
        <v>10919.05725</v>
      </c>
      <c r="AC3386" s="44">
        <f>AC3389+AC3387</f>
        <v>12527</v>
      </c>
      <c r="AD3386" s="44">
        <f>AD3389+AD3387</f>
        <v>10919.05725</v>
      </c>
      <c r="AE3386" s="45">
        <f t="shared" si="6523"/>
        <v>87.164183363933901</v>
      </c>
      <c r="AF3386" s="43">
        <f>AF3389+AF3387</f>
        <v>12527</v>
      </c>
      <c r="AG3386" s="43">
        <f>AG3389+AG3387</f>
        <v>0</v>
      </c>
      <c r="AH3386" s="43">
        <f>AH3389+AH3387</f>
        <v>0</v>
      </c>
      <c r="AI3386" s="43">
        <f>AI3389+AI3387</f>
        <v>0</v>
      </c>
      <c r="AJ3386" s="43">
        <f>AJ3389+AJ3387</f>
        <v>0</v>
      </c>
      <c r="AK3386" s="43">
        <f>AK3389+AK3387</f>
        <v>0</v>
      </c>
      <c r="AL3386" s="43">
        <f t="shared" si="6524"/>
        <v>12527</v>
      </c>
      <c r="AM3386" s="43">
        <f t="shared" si="6525"/>
        <v>200</v>
      </c>
      <c r="AN3386" s="2"/>
      <c r="AO3386" s="1"/>
      <c r="AP3386" s="1"/>
      <c r="AQ3386" s="1"/>
      <c r="AR3386" s="1"/>
      <c r="AS3386" s="1"/>
    </row>
    <row r="3387" ht="31.5">
      <c r="B3387" s="41" t="s">
        <v>857</v>
      </c>
      <c r="C3387" s="41" t="s">
        <v>107</v>
      </c>
      <c r="D3387" s="41" t="s">
        <v>109</v>
      </c>
      <c r="E3387" s="26" t="str">
        <f t="shared" si="6538"/>
        <v>0409</v>
      </c>
      <c r="F3387" s="41" t="s">
        <v>769</v>
      </c>
      <c r="G3387" s="41" t="s">
        <v>177</v>
      </c>
      <c r="H3387" s="42" t="s">
        <v>178</v>
      </c>
      <c r="I3387" s="43">
        <f>I3388</f>
        <v>3490.0999999999999</v>
      </c>
      <c r="J3387" s="43">
        <f>J3388</f>
        <v>3490.0999999999999</v>
      </c>
      <c r="K3387" s="43">
        <f>K3388</f>
        <v>3490.0999999999999</v>
      </c>
      <c r="L3387" s="43">
        <f>L3388</f>
        <v>0</v>
      </c>
      <c r="M3387" s="43">
        <f>M3388</f>
        <v>0</v>
      </c>
      <c r="N3387" s="43">
        <f>N3388</f>
        <v>0</v>
      </c>
      <c r="O3387" s="43">
        <f>O3388</f>
        <v>0</v>
      </c>
      <c r="P3387" s="43">
        <f>P3388</f>
        <v>0</v>
      </c>
      <c r="Q3387" s="43">
        <f>Q3388</f>
        <v>0</v>
      </c>
      <c r="R3387" s="43">
        <f>R3388</f>
        <v>0</v>
      </c>
      <c r="S3387" s="43">
        <f>S3388</f>
        <v>0</v>
      </c>
      <c r="T3387" s="43">
        <f>T3388</f>
        <v>0</v>
      </c>
      <c r="U3387" s="43">
        <v>0</v>
      </c>
      <c r="V3387" s="43">
        <f t="shared" si="6539"/>
        <v>3490.0999999999999</v>
      </c>
      <c r="W3387" s="43">
        <f>W3388</f>
        <v>0</v>
      </c>
      <c r="X3387" s="43">
        <f>X3388</f>
        <v>0</v>
      </c>
      <c r="Y3387" s="43">
        <f>Y3388</f>
        <v>0</v>
      </c>
      <c r="Z3387" s="43">
        <f>Z3388</f>
        <v>0</v>
      </c>
      <c r="AA3387" s="43">
        <f>AA3388</f>
        <v>0</v>
      </c>
      <c r="AB3387" s="43">
        <f>AB3388</f>
        <v>4409</v>
      </c>
      <c r="AC3387" s="44">
        <f>AC3388</f>
        <v>4409</v>
      </c>
      <c r="AD3387" s="44">
        <f>AD3388</f>
        <v>4409</v>
      </c>
      <c r="AE3387" s="45">
        <f t="shared" si="6523"/>
        <v>100</v>
      </c>
      <c r="AF3387" s="43">
        <f>AF3388</f>
        <v>4409</v>
      </c>
      <c r="AG3387" s="43">
        <f>AG3388</f>
        <v>0</v>
      </c>
      <c r="AH3387" s="43">
        <f>AH3388</f>
        <v>0</v>
      </c>
      <c r="AI3387" s="43">
        <f>AI3388</f>
        <v>0</v>
      </c>
      <c r="AJ3387" s="43">
        <f>AJ3388</f>
        <v>0</v>
      </c>
      <c r="AK3387" s="43">
        <f>AK3388</f>
        <v>0</v>
      </c>
      <c r="AL3387" s="43">
        <f t="shared" si="6524"/>
        <v>4409</v>
      </c>
      <c r="AM3387" s="43">
        <f t="shared" si="6525"/>
        <v>-918.90000000000009</v>
      </c>
      <c r="AN3387" s="2"/>
      <c r="AR3387" s="1"/>
      <c r="AS3387" s="1"/>
    </row>
    <row r="3388" ht="63">
      <c r="B3388" s="41" t="s">
        <v>857</v>
      </c>
      <c r="C3388" s="41" t="s">
        <v>107</v>
      </c>
      <c r="D3388" s="41" t="s">
        <v>109</v>
      </c>
      <c r="E3388" s="26" t="str">
        <f t="shared" si="6538"/>
        <v>0409</v>
      </c>
      <c r="F3388" s="41" t="s">
        <v>769</v>
      </c>
      <c r="G3388" s="41" t="s">
        <v>373</v>
      </c>
      <c r="H3388" s="42" t="s">
        <v>374</v>
      </c>
      <c r="I3388" s="43">
        <v>3490.0999999999999</v>
      </c>
      <c r="J3388" s="43">
        <v>3490.0999999999999</v>
      </c>
      <c r="K3388" s="43">
        <v>3490.0999999999999</v>
      </c>
      <c r="L3388" s="43"/>
      <c r="M3388" s="43"/>
      <c r="N3388" s="43"/>
      <c r="O3388" s="43">
        <v>0</v>
      </c>
      <c r="P3388" s="43">
        <v>0</v>
      </c>
      <c r="Q3388" s="43">
        <v>0</v>
      </c>
      <c r="R3388" s="43">
        <v>0</v>
      </c>
      <c r="S3388" s="43">
        <v>0</v>
      </c>
      <c r="T3388" s="43">
        <v>0</v>
      </c>
      <c r="U3388" s="43">
        <v>0</v>
      </c>
      <c r="V3388" s="43">
        <f t="shared" si="6539"/>
        <v>3490.0999999999999</v>
      </c>
      <c r="W3388" s="43"/>
      <c r="X3388" s="43"/>
      <c r="Y3388" s="43"/>
      <c r="Z3388" s="43"/>
      <c r="AA3388" s="43"/>
      <c r="AB3388" s="43">
        <v>4409</v>
      </c>
      <c r="AC3388" s="44">
        <v>4409</v>
      </c>
      <c r="AD3388" s="44">
        <v>4409</v>
      </c>
      <c r="AE3388" s="45">
        <f t="shared" si="6523"/>
        <v>100</v>
      </c>
      <c r="AF3388" s="43">
        <v>4409</v>
      </c>
      <c r="AG3388" s="43">
        <v>0</v>
      </c>
      <c r="AH3388" s="43">
        <v>0</v>
      </c>
      <c r="AI3388" s="43">
        <v>0</v>
      </c>
      <c r="AJ3388" s="43">
        <v>0</v>
      </c>
      <c r="AK3388" s="43">
        <v>0</v>
      </c>
      <c r="AL3388" s="43">
        <f t="shared" si="6524"/>
        <v>4409</v>
      </c>
      <c r="AM3388" s="43">
        <f t="shared" si="6525"/>
        <v>-918.90000000000009</v>
      </c>
      <c r="AN3388" s="19"/>
      <c r="AO3388" s="1"/>
      <c r="AP3388" s="1"/>
      <c r="AQ3388" s="1"/>
      <c r="AR3388" s="1"/>
      <c r="AS3388" s="1"/>
    </row>
    <row r="3389">
      <c r="B3389" s="41" t="s">
        <v>857</v>
      </c>
      <c r="C3389" s="41" t="s">
        <v>107</v>
      </c>
      <c r="D3389" s="41" t="s">
        <v>109</v>
      </c>
      <c r="E3389" s="26" t="str">
        <f t="shared" si="6538"/>
        <v>0409</v>
      </c>
      <c r="F3389" s="41" t="s">
        <v>769</v>
      </c>
      <c r="G3389" s="41" t="s">
        <v>59</v>
      </c>
      <c r="H3389" s="42" t="s">
        <v>60</v>
      </c>
      <c r="I3389" s="43">
        <f>I3390</f>
        <v>9236.8999999999996</v>
      </c>
      <c r="J3389" s="43">
        <f>J3390</f>
        <v>9236.8999999999996</v>
      </c>
      <c r="K3389" s="43">
        <f>K3390</f>
        <v>9236.8999999999996</v>
      </c>
      <c r="L3389" s="43">
        <f>L3390</f>
        <v>0</v>
      </c>
      <c r="M3389" s="43">
        <f>M3390</f>
        <v>0</v>
      </c>
      <c r="N3389" s="43">
        <f>N3390</f>
        <v>0</v>
      </c>
      <c r="O3389" s="43">
        <f>O3390</f>
        <v>0</v>
      </c>
      <c r="P3389" s="43">
        <f>P3390</f>
        <v>0</v>
      </c>
      <c r="Q3389" s="43">
        <f>Q3390</f>
        <v>0</v>
      </c>
      <c r="R3389" s="43">
        <f>R3390</f>
        <v>0</v>
      </c>
      <c r="S3389" s="43">
        <f>S3390</f>
        <v>0</v>
      </c>
      <c r="T3389" s="43">
        <f>T3390</f>
        <v>0</v>
      </c>
      <c r="U3389" s="43">
        <v>0</v>
      </c>
      <c r="V3389" s="43">
        <f t="shared" si="6539"/>
        <v>9236.8999999999996</v>
      </c>
      <c r="W3389" s="43">
        <f>W3390</f>
        <v>0</v>
      </c>
      <c r="X3389" s="43">
        <f>X3390</f>
        <v>0</v>
      </c>
      <c r="Y3389" s="43">
        <f>Y3390</f>
        <v>0</v>
      </c>
      <c r="Z3389" s="43">
        <f>Z3390</f>
        <v>0</v>
      </c>
      <c r="AA3389" s="43">
        <f>AA3390</f>
        <v>0</v>
      </c>
      <c r="AB3389" s="43">
        <f>AB3390</f>
        <v>6510.0572499999998</v>
      </c>
      <c r="AC3389" s="44">
        <f>AC3390</f>
        <v>8118</v>
      </c>
      <c r="AD3389" s="44">
        <f>AD3390</f>
        <v>6510.0572499999998</v>
      </c>
      <c r="AE3389" s="45">
        <f t="shared" si="6523"/>
        <v>80.192870780980527</v>
      </c>
      <c r="AF3389" s="43">
        <f>AF3390</f>
        <v>8118</v>
      </c>
      <c r="AG3389" s="43">
        <f>AG3390</f>
        <v>0</v>
      </c>
      <c r="AH3389" s="43">
        <f>AH3390</f>
        <v>0</v>
      </c>
      <c r="AI3389" s="43">
        <f>AI3390</f>
        <v>0</v>
      </c>
      <c r="AJ3389" s="43">
        <f>AJ3390</f>
        <v>0</v>
      </c>
      <c r="AK3389" s="43">
        <f>AK3390</f>
        <v>0</v>
      </c>
      <c r="AL3389" s="43">
        <f t="shared" si="6524"/>
        <v>8118</v>
      </c>
      <c r="AM3389" s="43">
        <f t="shared" si="6525"/>
        <v>1118.8999999999996</v>
      </c>
      <c r="AN3389" s="2"/>
      <c r="AO3389" s="1"/>
      <c r="AP3389" s="1"/>
      <c r="AQ3389" s="1"/>
      <c r="AR3389" s="1"/>
      <c r="AS3389" s="1"/>
    </row>
    <row r="3390" ht="63">
      <c r="B3390" s="41" t="s">
        <v>857</v>
      </c>
      <c r="C3390" s="41" t="s">
        <v>107</v>
      </c>
      <c r="D3390" s="41" t="s">
        <v>109</v>
      </c>
      <c r="E3390" s="26" t="str">
        <f t="shared" si="6538"/>
        <v>0409</v>
      </c>
      <c r="F3390" s="41" t="s">
        <v>769</v>
      </c>
      <c r="G3390" s="41" t="s">
        <v>475</v>
      </c>
      <c r="H3390" s="42" t="s">
        <v>476</v>
      </c>
      <c r="I3390" s="43">
        <v>9236.8999999999996</v>
      </c>
      <c r="J3390" s="43">
        <v>9236.8999999999996</v>
      </c>
      <c r="K3390" s="43">
        <v>9236.8999999999996</v>
      </c>
      <c r="L3390" s="43"/>
      <c r="M3390" s="43"/>
      <c r="N3390" s="43"/>
      <c r="O3390" s="43">
        <v>0</v>
      </c>
      <c r="P3390" s="43">
        <v>0</v>
      </c>
      <c r="Q3390" s="43">
        <v>0</v>
      </c>
      <c r="R3390" s="43">
        <v>0</v>
      </c>
      <c r="S3390" s="43">
        <v>0</v>
      </c>
      <c r="T3390" s="43">
        <v>0</v>
      </c>
      <c r="U3390" s="43">
        <v>0</v>
      </c>
      <c r="V3390" s="43">
        <f t="shared" si="6539"/>
        <v>9236.8999999999996</v>
      </c>
      <c r="W3390" s="43"/>
      <c r="X3390" s="43"/>
      <c r="Y3390" s="43"/>
      <c r="Z3390" s="43"/>
      <c r="AA3390" s="43"/>
      <c r="AB3390" s="43">
        <v>6510.0572499999998</v>
      </c>
      <c r="AC3390" s="44">
        <v>8118</v>
      </c>
      <c r="AD3390" s="44">
        <v>6510.0572499999998</v>
      </c>
      <c r="AE3390" s="45">
        <f t="shared" si="6523"/>
        <v>80.192870780980527</v>
      </c>
      <c r="AF3390" s="43">
        <v>8118</v>
      </c>
      <c r="AG3390" s="43">
        <v>0</v>
      </c>
      <c r="AH3390" s="43">
        <v>0</v>
      </c>
      <c r="AI3390" s="43">
        <v>0</v>
      </c>
      <c r="AJ3390" s="43">
        <v>0</v>
      </c>
      <c r="AK3390" s="43">
        <v>0</v>
      </c>
      <c r="AL3390" s="43">
        <f t="shared" si="6524"/>
        <v>8118</v>
      </c>
      <c r="AM3390" s="43">
        <f t="shared" si="6525"/>
        <v>1118.8999999999996</v>
      </c>
      <c r="AN3390" s="19"/>
      <c r="AO3390" s="1"/>
      <c r="AP3390" s="1"/>
      <c r="AQ3390" s="1"/>
      <c r="AR3390" s="1"/>
      <c r="AS3390" s="1"/>
    </row>
    <row r="3391" ht="31.5">
      <c r="B3391" s="41" t="s">
        <v>857</v>
      </c>
      <c r="C3391" s="41" t="s">
        <v>107</v>
      </c>
      <c r="D3391" s="41" t="s">
        <v>109</v>
      </c>
      <c r="E3391" s="26" t="str">
        <f t="shared" si="6538"/>
        <v>0409</v>
      </c>
      <c r="F3391" s="41" t="s">
        <v>81</v>
      </c>
      <c r="G3391" s="41"/>
      <c r="H3391" s="42" t="s">
        <v>82</v>
      </c>
      <c r="I3391" s="43">
        <f>I3392</f>
        <v>0</v>
      </c>
      <c r="J3391" s="43">
        <f>J3392</f>
        <v>0</v>
      </c>
      <c r="K3391" s="43">
        <f>K3392</f>
        <v>0</v>
      </c>
      <c r="L3391" s="43">
        <f>L3392</f>
        <v>0</v>
      </c>
      <c r="M3391" s="43">
        <f>M3392</f>
        <v>0</v>
      </c>
      <c r="N3391" s="43">
        <f>N3392</f>
        <v>0</v>
      </c>
      <c r="O3391" s="43">
        <f>O3392</f>
        <v>0</v>
      </c>
      <c r="P3391" s="43">
        <f>P3392</f>
        <v>0</v>
      </c>
      <c r="Q3391" s="43">
        <f>Q3392</f>
        <v>0</v>
      </c>
      <c r="R3391" s="43">
        <f>R3392</f>
        <v>0</v>
      </c>
      <c r="S3391" s="43">
        <f>S3392</f>
        <v>0</v>
      </c>
      <c r="T3391" s="43">
        <f>T3392</f>
        <v>0</v>
      </c>
      <c r="U3391" s="43">
        <v>257.60300000000001</v>
      </c>
      <c r="V3391" s="43">
        <f t="shared" si="6539"/>
        <v>257.60300000000001</v>
      </c>
      <c r="W3391" s="43">
        <f>W3392</f>
        <v>257.60300000000001</v>
      </c>
      <c r="X3391" s="43">
        <f>X3392</f>
        <v>0</v>
      </c>
      <c r="Y3391" s="43">
        <f>Y3392</f>
        <v>0</v>
      </c>
      <c r="Z3391" s="43">
        <f>Z3392</f>
        <v>0</v>
      </c>
      <c r="AA3391" s="43">
        <f>AA3392</f>
        <v>0</v>
      </c>
      <c r="AB3391" s="43">
        <f>AB3392</f>
        <v>0</v>
      </c>
      <c r="AC3391" s="44">
        <f>AC3392</f>
        <v>184.09</v>
      </c>
      <c r="AD3391" s="44">
        <f>AD3392</f>
        <v>0</v>
      </c>
      <c r="AE3391" s="45">
        <f t="shared" si="6523"/>
        <v>0</v>
      </c>
      <c r="AF3391" s="43">
        <f>AF3392</f>
        <v>204.09</v>
      </c>
      <c r="AG3391" s="43">
        <f>AG3392</f>
        <v>0</v>
      </c>
      <c r="AH3391" s="43">
        <f>AH3392</f>
        <v>0</v>
      </c>
      <c r="AI3391" s="43">
        <f>AI3392</f>
        <v>0</v>
      </c>
      <c r="AJ3391" s="43">
        <f>AJ3392</f>
        <v>0</v>
      </c>
      <c r="AK3391" s="43">
        <f>AK3392</f>
        <v>0</v>
      </c>
      <c r="AL3391" s="43">
        <f t="shared" si="6524"/>
        <v>204.09</v>
      </c>
      <c r="AM3391" s="43">
        <f t="shared" si="6525"/>
        <v>53.513000000000005</v>
      </c>
      <c r="AN3391" s="2"/>
      <c r="AR3391" s="1"/>
      <c r="AS3391" s="1"/>
    </row>
    <row r="3392" ht="47.25">
      <c r="B3392" s="41" t="s">
        <v>857</v>
      </c>
      <c r="C3392" s="41" t="s">
        <v>107</v>
      </c>
      <c r="D3392" s="41" t="s">
        <v>109</v>
      </c>
      <c r="E3392" s="26" t="str">
        <f t="shared" si="6538"/>
        <v>0409</v>
      </c>
      <c r="F3392" s="41" t="s">
        <v>381</v>
      </c>
      <c r="G3392" s="41"/>
      <c r="H3392" s="42" t="s">
        <v>382</v>
      </c>
      <c r="I3392" s="43">
        <f>I3395+I3393</f>
        <v>0</v>
      </c>
      <c r="J3392" s="43">
        <f>J3395+J3393</f>
        <v>0</v>
      </c>
      <c r="K3392" s="43">
        <f>K3395+K3393</f>
        <v>0</v>
      </c>
      <c r="L3392" s="43">
        <f>L3395+L3393</f>
        <v>0</v>
      </c>
      <c r="M3392" s="43">
        <f>M3395+M3393</f>
        <v>0</v>
      </c>
      <c r="N3392" s="43">
        <f>N3395+N3393</f>
        <v>0</v>
      </c>
      <c r="O3392" s="43">
        <f>O3395+O3393</f>
        <v>0</v>
      </c>
      <c r="P3392" s="43">
        <f>P3395+P3393</f>
        <v>0</v>
      </c>
      <c r="Q3392" s="43">
        <f>Q3395+Q3393</f>
        <v>0</v>
      </c>
      <c r="R3392" s="43">
        <f>R3395+R3393</f>
        <v>0</v>
      </c>
      <c r="S3392" s="43">
        <f>S3395+S3393</f>
        <v>0</v>
      </c>
      <c r="T3392" s="43">
        <f>T3395+T3393</f>
        <v>0</v>
      </c>
      <c r="U3392" s="43">
        <v>257.60300000000001</v>
      </c>
      <c r="V3392" s="43">
        <f t="shared" si="6539"/>
        <v>257.60300000000001</v>
      </c>
      <c r="W3392" s="43">
        <f>W3395+W3393</f>
        <v>257.60300000000001</v>
      </c>
      <c r="X3392" s="43">
        <f>X3395+X3393</f>
        <v>0</v>
      </c>
      <c r="Y3392" s="43">
        <f>Y3395+Y3393</f>
        <v>0</v>
      </c>
      <c r="Z3392" s="43">
        <f>Z3395+Z3393</f>
        <v>0</v>
      </c>
      <c r="AA3392" s="43">
        <f>AA3395+AA3393</f>
        <v>0</v>
      </c>
      <c r="AB3392" s="43">
        <f>AB3395+AB3393</f>
        <v>0</v>
      </c>
      <c r="AC3392" s="44">
        <f>AC3395+AC3393</f>
        <v>184.09</v>
      </c>
      <c r="AD3392" s="44">
        <f>AD3395+AD3393</f>
        <v>0</v>
      </c>
      <c r="AE3392" s="45">
        <f t="shared" si="6523"/>
        <v>0</v>
      </c>
      <c r="AF3392" s="43">
        <f>AF3395+AF3393</f>
        <v>204.09</v>
      </c>
      <c r="AG3392" s="43">
        <f>AG3395+AG3393</f>
        <v>0</v>
      </c>
      <c r="AH3392" s="43">
        <f>AH3395+AH3393</f>
        <v>0</v>
      </c>
      <c r="AI3392" s="43">
        <f>AI3395+AI3393</f>
        <v>0</v>
      </c>
      <c r="AJ3392" s="43">
        <f>AJ3395+AJ3393</f>
        <v>0</v>
      </c>
      <c r="AK3392" s="43">
        <f>AK3395+AK3393</f>
        <v>0</v>
      </c>
      <c r="AL3392" s="43">
        <f t="shared" si="6524"/>
        <v>204.09</v>
      </c>
      <c r="AM3392" s="43">
        <f t="shared" si="6525"/>
        <v>53.513000000000005</v>
      </c>
      <c r="AN3392" s="2"/>
      <c r="AO3392" s="1"/>
      <c r="AP3392" s="1"/>
      <c r="AQ3392" s="1"/>
      <c r="AR3392" s="1"/>
      <c r="AS3392" s="1"/>
    </row>
    <row r="3393" ht="31.5" hidden="1">
      <c r="B3393" s="41" t="s">
        <v>857</v>
      </c>
      <c r="C3393" s="41" t="s">
        <v>107</v>
      </c>
      <c r="D3393" s="41" t="s">
        <v>109</v>
      </c>
      <c r="E3393" s="26" t="str">
        <f t="shared" si="6538"/>
        <v>0409</v>
      </c>
      <c r="F3393" s="41" t="s">
        <v>381</v>
      </c>
      <c r="G3393" s="41" t="s">
        <v>53</v>
      </c>
      <c r="H3393" s="42" t="s">
        <v>54</v>
      </c>
      <c r="I3393" s="43">
        <f>I3394</f>
        <v>0</v>
      </c>
      <c r="J3393" s="43">
        <f>J3394</f>
        <v>0</v>
      </c>
      <c r="K3393" s="43">
        <f>K3394</f>
        <v>0</v>
      </c>
      <c r="L3393" s="43">
        <f>L3394</f>
        <v>0</v>
      </c>
      <c r="M3393" s="43">
        <f>M3394</f>
        <v>0</v>
      </c>
      <c r="N3393" s="43">
        <f>N3394</f>
        <v>0</v>
      </c>
      <c r="O3393" s="43">
        <f>O3394</f>
        <v>0</v>
      </c>
      <c r="P3393" s="43">
        <f>P3394</f>
        <v>0</v>
      </c>
      <c r="Q3393" s="43">
        <f>Q3394</f>
        <v>0</v>
      </c>
      <c r="R3393" s="43">
        <f>R3394</f>
        <v>0</v>
      </c>
      <c r="S3393" s="43">
        <f>S3394</f>
        <v>0</v>
      </c>
      <c r="T3393" s="43">
        <f>T3394</f>
        <v>0</v>
      </c>
      <c r="U3393" s="43">
        <v>0</v>
      </c>
      <c r="V3393" s="43">
        <f t="shared" si="6539"/>
        <v>0</v>
      </c>
      <c r="W3393" s="43">
        <f>W3394</f>
        <v>0</v>
      </c>
      <c r="X3393" s="43">
        <f>X3394</f>
        <v>0</v>
      </c>
      <c r="Y3393" s="43">
        <f>Y3394</f>
        <v>0</v>
      </c>
      <c r="Z3393" s="43">
        <f>Z3394</f>
        <v>0</v>
      </c>
      <c r="AA3393" s="43">
        <f>AA3394</f>
        <v>0</v>
      </c>
      <c r="AB3393" s="43">
        <f>AB3394</f>
        <v>0</v>
      </c>
      <c r="AC3393" s="44">
        <f>AC3394</f>
        <v>0</v>
      </c>
      <c r="AD3393" s="44">
        <f>AD3394</f>
        <v>0</v>
      </c>
      <c r="AE3393" s="45" t="e">
        <f t="shared" si="6523"/>
        <v>#DIV/0!</v>
      </c>
      <c r="AF3393" s="46">
        <f>AF3394</f>
        <v>0</v>
      </c>
      <c r="AG3393" s="46">
        <f>AG3394</f>
        <v>0</v>
      </c>
      <c r="AH3393" s="47">
        <f>AH3394</f>
        <v>0</v>
      </c>
      <c r="AI3393" s="47">
        <f>AI3394</f>
        <v>0</v>
      </c>
      <c r="AJ3393" s="47">
        <f>AJ3394</f>
        <v>0</v>
      </c>
      <c r="AK3393" s="47">
        <f>AK3394</f>
        <v>0</v>
      </c>
      <c r="AL3393" s="47">
        <f t="shared" si="6524"/>
        <v>0</v>
      </c>
      <c r="AM3393" s="47">
        <f t="shared" si="6525"/>
        <v>0</v>
      </c>
      <c r="AN3393" s="48" t="s">
        <v>36</v>
      </c>
      <c r="AR3393" s="1"/>
      <c r="AS3393" s="1"/>
    </row>
    <row r="3394" ht="31.5" hidden="1">
      <c r="B3394" s="41" t="s">
        <v>857</v>
      </c>
      <c r="C3394" s="41" t="s">
        <v>107</v>
      </c>
      <c r="D3394" s="41" t="s">
        <v>109</v>
      </c>
      <c r="E3394" s="26" t="str">
        <f t="shared" si="6538"/>
        <v>0409</v>
      </c>
      <c r="F3394" s="41" t="s">
        <v>381</v>
      </c>
      <c r="G3394" s="41" t="s">
        <v>55</v>
      </c>
      <c r="H3394" s="42" t="s">
        <v>56</v>
      </c>
      <c r="I3394" s="43"/>
      <c r="J3394" s="43"/>
      <c r="K3394" s="43"/>
      <c r="L3394" s="43"/>
      <c r="M3394" s="43"/>
      <c r="N3394" s="43"/>
      <c r="O3394" s="43">
        <v>0</v>
      </c>
      <c r="P3394" s="43">
        <v>0</v>
      </c>
      <c r="Q3394" s="43">
        <v>0</v>
      </c>
      <c r="R3394" s="43">
        <v>0</v>
      </c>
      <c r="S3394" s="43">
        <v>0</v>
      </c>
      <c r="T3394" s="43">
        <v>0</v>
      </c>
      <c r="U3394" s="43">
        <v>0</v>
      </c>
      <c r="V3394" s="43">
        <f t="shared" si="6539"/>
        <v>0</v>
      </c>
      <c r="W3394" s="43"/>
      <c r="X3394" s="43"/>
      <c r="Y3394" s="43"/>
      <c r="Z3394" s="43"/>
      <c r="AA3394" s="43"/>
      <c r="AB3394" s="43">
        <v>0</v>
      </c>
      <c r="AC3394" s="44">
        <v>0</v>
      </c>
      <c r="AD3394" s="44">
        <v>0</v>
      </c>
      <c r="AE3394" s="45" t="e">
        <f t="shared" si="6523"/>
        <v>#DIV/0!</v>
      </c>
      <c r="AF3394" s="46">
        <v>0</v>
      </c>
      <c r="AG3394" s="46">
        <v>0</v>
      </c>
      <c r="AH3394" s="47">
        <v>0</v>
      </c>
      <c r="AI3394" s="47">
        <v>0</v>
      </c>
      <c r="AJ3394" s="47">
        <v>0</v>
      </c>
      <c r="AK3394" s="47">
        <v>0</v>
      </c>
      <c r="AL3394" s="47">
        <f t="shared" si="6524"/>
        <v>0</v>
      </c>
      <c r="AM3394" s="47">
        <f t="shared" si="6525"/>
        <v>0</v>
      </c>
      <c r="AN3394" s="48" t="s">
        <v>36</v>
      </c>
      <c r="AO3394" s="1"/>
      <c r="AP3394" s="1"/>
      <c r="AQ3394" s="1"/>
      <c r="AR3394" s="1"/>
      <c r="AS3394" s="1"/>
    </row>
    <row r="3395">
      <c r="B3395" s="41" t="s">
        <v>857</v>
      </c>
      <c r="C3395" s="41" t="s">
        <v>107</v>
      </c>
      <c r="D3395" s="41" t="s">
        <v>109</v>
      </c>
      <c r="E3395" s="26" t="str">
        <f t="shared" si="6538"/>
        <v>0409</v>
      </c>
      <c r="F3395" s="41" t="s">
        <v>381</v>
      </c>
      <c r="G3395" s="41" t="s">
        <v>59</v>
      </c>
      <c r="H3395" s="42" t="s">
        <v>60</v>
      </c>
      <c r="I3395" s="43">
        <f>I3396</f>
        <v>0</v>
      </c>
      <c r="J3395" s="43">
        <f>J3396</f>
        <v>0</v>
      </c>
      <c r="K3395" s="43">
        <f>K3396</f>
        <v>0</v>
      </c>
      <c r="L3395" s="43">
        <f>L3396</f>
        <v>0</v>
      </c>
      <c r="M3395" s="43">
        <f>M3396</f>
        <v>0</v>
      </c>
      <c r="N3395" s="43">
        <f>N3396</f>
        <v>0</v>
      </c>
      <c r="O3395" s="43">
        <f>O3396</f>
        <v>0</v>
      </c>
      <c r="P3395" s="43">
        <f>P3396</f>
        <v>0</v>
      </c>
      <c r="Q3395" s="43">
        <f>Q3396</f>
        <v>0</v>
      </c>
      <c r="R3395" s="43">
        <f>R3396</f>
        <v>0</v>
      </c>
      <c r="S3395" s="43">
        <f>S3396</f>
        <v>0</v>
      </c>
      <c r="T3395" s="43">
        <f>T3396</f>
        <v>0</v>
      </c>
      <c r="U3395" s="43">
        <v>257.60300000000001</v>
      </c>
      <c r="V3395" s="43">
        <f t="shared" si="6539"/>
        <v>257.60300000000001</v>
      </c>
      <c r="W3395" s="43">
        <f>W3396</f>
        <v>257.60300000000001</v>
      </c>
      <c r="X3395" s="43">
        <f>X3396</f>
        <v>0</v>
      </c>
      <c r="Y3395" s="43">
        <f>Y3396</f>
        <v>0</v>
      </c>
      <c r="Z3395" s="43">
        <f>Z3396</f>
        <v>0</v>
      </c>
      <c r="AA3395" s="43">
        <f>AA3396</f>
        <v>0</v>
      </c>
      <c r="AB3395" s="43">
        <f>AB3396</f>
        <v>0</v>
      </c>
      <c r="AC3395" s="44">
        <f>AC3396</f>
        <v>184.09</v>
      </c>
      <c r="AD3395" s="44">
        <f>AD3396</f>
        <v>0</v>
      </c>
      <c r="AE3395" s="45">
        <f t="shared" si="6523"/>
        <v>0</v>
      </c>
      <c r="AF3395" s="43">
        <f>AF3396</f>
        <v>204.09</v>
      </c>
      <c r="AG3395" s="43">
        <f>AG3396</f>
        <v>0</v>
      </c>
      <c r="AH3395" s="43">
        <f>AH3396</f>
        <v>0</v>
      </c>
      <c r="AI3395" s="43">
        <f>AI3396</f>
        <v>0</v>
      </c>
      <c r="AJ3395" s="43">
        <f>AJ3396</f>
        <v>0</v>
      </c>
      <c r="AK3395" s="43">
        <f>AK3396</f>
        <v>0</v>
      </c>
      <c r="AL3395" s="43">
        <f t="shared" si="6524"/>
        <v>204.09</v>
      </c>
      <c r="AM3395" s="43">
        <f t="shared" si="6525"/>
        <v>53.513000000000005</v>
      </c>
      <c r="AN3395" s="2"/>
      <c r="AO3395" s="1"/>
      <c r="AP3395" s="1"/>
      <c r="AQ3395" s="1"/>
      <c r="AR3395" s="1"/>
      <c r="AS3395" s="1"/>
    </row>
    <row r="3396" ht="63">
      <c r="B3396" s="41" t="s">
        <v>857</v>
      </c>
      <c r="C3396" s="41" t="s">
        <v>107</v>
      </c>
      <c r="D3396" s="41" t="s">
        <v>109</v>
      </c>
      <c r="E3396" s="26" t="str">
        <f t="shared" si="6538"/>
        <v>0409</v>
      </c>
      <c r="F3396" s="41" t="s">
        <v>381</v>
      </c>
      <c r="G3396" s="41" t="s">
        <v>475</v>
      </c>
      <c r="H3396" s="42" t="s">
        <v>476</v>
      </c>
      <c r="I3396" s="43"/>
      <c r="J3396" s="43"/>
      <c r="K3396" s="43"/>
      <c r="L3396" s="43"/>
      <c r="M3396" s="43"/>
      <c r="N3396" s="43"/>
      <c r="O3396" s="43">
        <v>0</v>
      </c>
      <c r="P3396" s="43">
        <v>0</v>
      </c>
      <c r="Q3396" s="43">
        <v>0</v>
      </c>
      <c r="R3396" s="43">
        <v>0</v>
      </c>
      <c r="S3396" s="43">
        <v>0</v>
      </c>
      <c r="T3396" s="43">
        <v>0</v>
      </c>
      <c r="U3396" s="43">
        <v>257.60300000000001</v>
      </c>
      <c r="V3396" s="43">
        <f t="shared" si="6539"/>
        <v>257.60300000000001</v>
      </c>
      <c r="W3396" s="43">
        <v>257.60300000000001</v>
      </c>
      <c r="X3396" s="43"/>
      <c r="Y3396" s="43"/>
      <c r="Z3396" s="43"/>
      <c r="AA3396" s="43"/>
      <c r="AB3396" s="43">
        <v>0</v>
      </c>
      <c r="AC3396" s="44">
        <v>184.09</v>
      </c>
      <c r="AD3396" s="44">
        <v>0</v>
      </c>
      <c r="AE3396" s="45">
        <f t="shared" si="6523"/>
        <v>0</v>
      </c>
      <c r="AF3396" s="43">
        <v>204.09</v>
      </c>
      <c r="AG3396" s="43">
        <v>0</v>
      </c>
      <c r="AH3396" s="43">
        <v>0</v>
      </c>
      <c r="AI3396" s="43">
        <v>0</v>
      </c>
      <c r="AJ3396" s="43">
        <v>0</v>
      </c>
      <c r="AK3396" s="43">
        <v>0</v>
      </c>
      <c r="AL3396" s="43">
        <f t="shared" si="6524"/>
        <v>204.09</v>
      </c>
      <c r="AM3396" s="43">
        <f t="shared" si="6525"/>
        <v>53.513000000000005</v>
      </c>
      <c r="AN3396" s="2"/>
      <c r="AO3396" s="1"/>
      <c r="AP3396" s="1"/>
      <c r="AQ3396" s="1"/>
      <c r="AR3396" s="1"/>
      <c r="AS3396" s="1"/>
    </row>
    <row r="3397" s="33" customFormat="1">
      <c r="B3397" s="34" t="s">
        <v>857</v>
      </c>
      <c r="C3397" s="34" t="s">
        <v>107</v>
      </c>
      <c r="D3397" s="34" t="s">
        <v>155</v>
      </c>
      <c r="E3397" s="35" t="str">
        <f t="shared" si="6538"/>
        <v>0412</v>
      </c>
      <c r="F3397" s="34"/>
      <c r="G3397" s="34"/>
      <c r="H3397" s="36" t="s">
        <v>156</v>
      </c>
      <c r="I3397" s="37">
        <f>I3404+I3398</f>
        <v>473.30000000000001</v>
      </c>
      <c r="J3397" s="37">
        <f>J3404+J3398</f>
        <v>268.39999999999998</v>
      </c>
      <c r="K3397" s="37">
        <f>K3404+K3398</f>
        <v>788.69999999999993</v>
      </c>
      <c r="L3397" s="37">
        <f>L3404+L3398</f>
        <v>0</v>
      </c>
      <c r="M3397" s="37">
        <f>M3404+M3398</f>
        <v>0</v>
      </c>
      <c r="N3397" s="37">
        <f>N3404+N3398</f>
        <v>0</v>
      </c>
      <c r="O3397" s="37">
        <f>O3404+O3398</f>
        <v>-1180.2950000000001</v>
      </c>
      <c r="P3397" s="37">
        <f>P3404+P3398</f>
        <v>62.866999999999997</v>
      </c>
      <c r="Q3397" s="37">
        <f>Q3404+Q3398</f>
        <v>0</v>
      </c>
      <c r="R3397" s="37">
        <f>R3404+R3398</f>
        <v>1078.6669999999999</v>
      </c>
      <c r="S3397" s="37">
        <f>S3404+S3398</f>
        <v>0</v>
      </c>
      <c r="T3397" s="37">
        <f>T3404+T3398</f>
        <v>0</v>
      </c>
      <c r="U3397" s="37">
        <v>1021.547</v>
      </c>
      <c r="V3397" s="37">
        <f t="shared" si="6539"/>
        <v>1456.0860000000002</v>
      </c>
      <c r="W3397" s="37">
        <f>W3404+W3398</f>
        <v>1021.547</v>
      </c>
      <c r="X3397" s="37">
        <f>X3404+X3398</f>
        <v>0</v>
      </c>
      <c r="Y3397" s="37">
        <f>Y3404+Y3398</f>
        <v>0</v>
      </c>
      <c r="Z3397" s="37">
        <f>Z3404+Z3398</f>
        <v>0</v>
      </c>
      <c r="AA3397" s="37">
        <f>AA3404+AA3398</f>
        <v>0</v>
      </c>
      <c r="AB3397" s="37">
        <f>AB3404+AB3398</f>
        <v>0</v>
      </c>
      <c r="AC3397" s="38">
        <f>AC3404+AC3398</f>
        <v>1428.636</v>
      </c>
      <c r="AD3397" s="38">
        <f>AD3404+AD3398</f>
        <v>1425.12727</v>
      </c>
      <c r="AE3397" s="39">
        <f t="shared" si="6523"/>
        <v>99.754400001119947</v>
      </c>
      <c r="AF3397" s="37">
        <f>AF3404+AF3398</f>
        <v>2616.9980000000005</v>
      </c>
      <c r="AG3397" s="37">
        <f>AG3404+AG3398</f>
        <v>-1180.2950000000001</v>
      </c>
      <c r="AH3397" s="37">
        <f>AH3404+AH3398</f>
        <v>0</v>
      </c>
      <c r="AI3397" s="37">
        <f>AI3404+AI3398</f>
        <v>0</v>
      </c>
      <c r="AJ3397" s="37">
        <f>AJ3404+AJ3398</f>
        <v>0</v>
      </c>
      <c r="AK3397" s="37">
        <f>AK3404+AK3398</f>
        <v>0</v>
      </c>
      <c r="AL3397" s="37">
        <f t="shared" si="6524"/>
        <v>1436.7030000000004</v>
      </c>
      <c r="AM3397" s="37">
        <f t="shared" si="6525"/>
        <v>19.382999999999811</v>
      </c>
      <c r="AN3397" s="40"/>
      <c r="AO3397" s="33"/>
      <c r="AP3397" s="33"/>
      <c r="AQ3397" s="33"/>
      <c r="AR3397" s="33"/>
      <c r="AS3397" s="33"/>
    </row>
    <row r="3398" ht="31.5">
      <c r="B3398" s="41" t="s">
        <v>857</v>
      </c>
      <c r="C3398" s="41" t="s">
        <v>107</v>
      </c>
      <c r="D3398" s="41" t="s">
        <v>155</v>
      </c>
      <c r="E3398" s="26" t="str">
        <f t="shared" si="6538"/>
        <v>0412</v>
      </c>
      <c r="F3398" s="41" t="s">
        <v>119</v>
      </c>
      <c r="G3398" s="41"/>
      <c r="H3398" s="42" t="s">
        <v>120</v>
      </c>
      <c r="I3398" s="43">
        <f t="shared" ref="I3398:I3402" si="6566">I3399</f>
        <v>255.80000000000001</v>
      </c>
      <c r="J3398" s="43">
        <f t="shared" ref="J3398:J3402" si="6567">J3399</f>
        <v>247.79999999999998</v>
      </c>
      <c r="K3398" s="43">
        <f t="shared" ref="K3398:K3402" si="6568">K3399</f>
        <v>238.89999999999998</v>
      </c>
      <c r="L3398" s="43">
        <f t="shared" ref="L3398:L3408" si="6569">L3399</f>
        <v>0</v>
      </c>
      <c r="M3398" s="43">
        <f t="shared" ref="M3398:M3408" si="6570">M3399</f>
        <v>0</v>
      </c>
      <c r="N3398" s="43">
        <f t="shared" ref="N3398:N3408" si="6571">N3399</f>
        <v>0</v>
      </c>
      <c r="O3398" s="43">
        <f t="shared" ref="O3398:O3404" si="6572">O3399</f>
        <v>0</v>
      </c>
      <c r="P3398" s="43">
        <f t="shared" ref="P3398:P3404" si="6573">P3399</f>
        <v>0</v>
      </c>
      <c r="Q3398" s="43">
        <f t="shared" ref="Q3398:Q3408" si="6574">Q3399</f>
        <v>0</v>
      </c>
      <c r="R3398" s="43">
        <f t="shared" ref="R3398:R3402" si="6575">R3399</f>
        <v>0</v>
      </c>
      <c r="S3398" s="43">
        <f t="shared" ref="S3398:S3408" si="6576">S3399</f>
        <v>0</v>
      </c>
      <c r="T3398" s="43">
        <f t="shared" ref="T3398:T3408" si="6577">T3399</f>
        <v>0</v>
      </c>
      <c r="U3398" s="43">
        <v>0</v>
      </c>
      <c r="V3398" s="43">
        <f t="shared" si="6539"/>
        <v>255.80000000000001</v>
      </c>
      <c r="W3398" s="43">
        <f t="shared" ref="W3398:W3408" si="6578">W3399</f>
        <v>0</v>
      </c>
      <c r="X3398" s="43">
        <f t="shared" ref="X3398:X3408" si="6579">X3399</f>
        <v>0</v>
      </c>
      <c r="Y3398" s="43">
        <f t="shared" ref="Y3398:Y3408" si="6580">Y3399</f>
        <v>0</v>
      </c>
      <c r="Z3398" s="43">
        <f t="shared" ref="Z3398:Z3408" si="6581">Z3399</f>
        <v>0</v>
      </c>
      <c r="AA3398" s="43">
        <f t="shared" ref="AA3398:AA3408" si="6582">AA3399</f>
        <v>0</v>
      </c>
      <c r="AB3398" s="43">
        <f t="shared" ref="AB3398:AB3404" si="6583">AB3399</f>
        <v>0</v>
      </c>
      <c r="AC3398" s="44">
        <f t="shared" ref="AC3398:AC3404" si="6584">AC3399</f>
        <v>255.80000000000001</v>
      </c>
      <c r="AD3398" s="44">
        <f t="shared" ref="AD3398:AD3404" si="6585">AD3399</f>
        <v>252.29202000000001</v>
      </c>
      <c r="AE3398" s="45">
        <f t="shared" si="6523"/>
        <v>98.628623924941365</v>
      </c>
      <c r="AF3398" s="43">
        <f t="shared" ref="AF3398:AF3404" si="6586">AF3399</f>
        <v>255.80000000000001</v>
      </c>
      <c r="AG3398" s="43">
        <f t="shared" ref="AG3398:AG3404" si="6587">AG3399</f>
        <v>0</v>
      </c>
      <c r="AH3398" s="43">
        <f t="shared" ref="AH3398:AH3404" si="6588">AH3399</f>
        <v>0</v>
      </c>
      <c r="AI3398" s="43">
        <f t="shared" ref="AI3398:AI3404" si="6589">AI3399</f>
        <v>0</v>
      </c>
      <c r="AJ3398" s="43">
        <f t="shared" ref="AJ3398:AJ3404" si="6590">AJ3399</f>
        <v>0</v>
      </c>
      <c r="AK3398" s="43">
        <f t="shared" ref="AK3398:AK3404" si="6591">AK3399</f>
        <v>0</v>
      </c>
      <c r="AL3398" s="43">
        <f t="shared" si="6524"/>
        <v>255.80000000000001</v>
      </c>
      <c r="AM3398" s="43">
        <f t="shared" si="6525"/>
        <v>0</v>
      </c>
      <c r="AN3398" s="2"/>
      <c r="AO3398" s="1"/>
      <c r="AP3398" s="1"/>
      <c r="AQ3398" s="1"/>
      <c r="AR3398" s="1"/>
      <c r="AS3398" s="1"/>
    </row>
    <row r="3399" ht="47.25">
      <c r="B3399" s="41" t="s">
        <v>857</v>
      </c>
      <c r="C3399" s="41" t="s">
        <v>107</v>
      </c>
      <c r="D3399" s="41" t="s">
        <v>155</v>
      </c>
      <c r="E3399" s="26" t="str">
        <f t="shared" si="6538"/>
        <v>0412</v>
      </c>
      <c r="F3399" s="41" t="s">
        <v>128</v>
      </c>
      <c r="G3399" s="41"/>
      <c r="H3399" s="42" t="s">
        <v>129</v>
      </c>
      <c r="I3399" s="43">
        <f t="shared" si="6566"/>
        <v>255.80000000000001</v>
      </c>
      <c r="J3399" s="43">
        <f t="shared" si="6567"/>
        <v>247.79999999999998</v>
      </c>
      <c r="K3399" s="43">
        <f t="shared" si="6568"/>
        <v>238.89999999999998</v>
      </c>
      <c r="L3399" s="43">
        <f t="shared" si="6569"/>
        <v>0</v>
      </c>
      <c r="M3399" s="43">
        <f t="shared" si="6570"/>
        <v>0</v>
      </c>
      <c r="N3399" s="43">
        <f t="shared" si="6571"/>
        <v>0</v>
      </c>
      <c r="O3399" s="43">
        <f t="shared" si="6572"/>
        <v>0</v>
      </c>
      <c r="P3399" s="43">
        <f t="shared" si="6573"/>
        <v>0</v>
      </c>
      <c r="Q3399" s="43">
        <f t="shared" si="6574"/>
        <v>0</v>
      </c>
      <c r="R3399" s="43">
        <f t="shared" si="6575"/>
        <v>0</v>
      </c>
      <c r="S3399" s="43">
        <f t="shared" si="6576"/>
        <v>0</v>
      </c>
      <c r="T3399" s="43">
        <f t="shared" si="6577"/>
        <v>0</v>
      </c>
      <c r="U3399" s="43">
        <v>0</v>
      </c>
      <c r="V3399" s="43">
        <f t="shared" si="6539"/>
        <v>255.80000000000001</v>
      </c>
      <c r="W3399" s="43">
        <f t="shared" si="6578"/>
        <v>0</v>
      </c>
      <c r="X3399" s="43">
        <f t="shared" si="6579"/>
        <v>0</v>
      </c>
      <c r="Y3399" s="43">
        <f t="shared" si="6580"/>
        <v>0</v>
      </c>
      <c r="Z3399" s="43">
        <f t="shared" si="6581"/>
        <v>0</v>
      </c>
      <c r="AA3399" s="43">
        <f t="shared" si="6582"/>
        <v>0</v>
      </c>
      <c r="AB3399" s="43">
        <f t="shared" si="6583"/>
        <v>0</v>
      </c>
      <c r="AC3399" s="44">
        <f t="shared" si="6584"/>
        <v>255.80000000000001</v>
      </c>
      <c r="AD3399" s="44">
        <f t="shared" si="6585"/>
        <v>252.29202000000001</v>
      </c>
      <c r="AE3399" s="45">
        <f t="shared" si="6523"/>
        <v>98.628623924941365</v>
      </c>
      <c r="AF3399" s="43">
        <f t="shared" si="6586"/>
        <v>255.80000000000001</v>
      </c>
      <c r="AG3399" s="43">
        <f t="shared" si="6587"/>
        <v>0</v>
      </c>
      <c r="AH3399" s="43">
        <f t="shared" si="6588"/>
        <v>0</v>
      </c>
      <c r="AI3399" s="43">
        <f t="shared" si="6589"/>
        <v>0</v>
      </c>
      <c r="AJ3399" s="43">
        <f t="shared" si="6590"/>
        <v>0</v>
      </c>
      <c r="AK3399" s="43">
        <f t="shared" si="6591"/>
        <v>0</v>
      </c>
      <c r="AL3399" s="43">
        <f t="shared" si="6524"/>
        <v>255.80000000000001</v>
      </c>
      <c r="AM3399" s="43">
        <f t="shared" si="6525"/>
        <v>0</v>
      </c>
      <c r="AN3399" s="2"/>
      <c r="AO3399" s="1"/>
      <c r="AP3399" s="1"/>
      <c r="AQ3399" s="1"/>
      <c r="AR3399" s="1"/>
      <c r="AS3399" s="1"/>
    </row>
    <row r="3400" ht="47.25">
      <c r="B3400" s="41" t="s">
        <v>857</v>
      </c>
      <c r="C3400" s="41" t="s">
        <v>107</v>
      </c>
      <c r="D3400" s="41" t="s">
        <v>155</v>
      </c>
      <c r="E3400" s="26" t="str">
        <f t="shared" si="6538"/>
        <v>0412</v>
      </c>
      <c r="F3400" s="41" t="s">
        <v>130</v>
      </c>
      <c r="G3400" s="41"/>
      <c r="H3400" s="42" t="s">
        <v>131</v>
      </c>
      <c r="I3400" s="43">
        <f t="shared" si="6566"/>
        <v>255.80000000000001</v>
      </c>
      <c r="J3400" s="43">
        <f t="shared" si="6567"/>
        <v>247.79999999999998</v>
      </c>
      <c r="K3400" s="43">
        <f t="shared" si="6568"/>
        <v>238.89999999999998</v>
      </c>
      <c r="L3400" s="43">
        <f t="shared" si="6569"/>
        <v>0</v>
      </c>
      <c r="M3400" s="43">
        <f t="shared" si="6570"/>
        <v>0</v>
      </c>
      <c r="N3400" s="43">
        <f t="shared" si="6571"/>
        <v>0</v>
      </c>
      <c r="O3400" s="43">
        <f t="shared" si="6572"/>
        <v>0</v>
      </c>
      <c r="P3400" s="43">
        <f t="shared" si="6573"/>
        <v>0</v>
      </c>
      <c r="Q3400" s="43">
        <f t="shared" si="6574"/>
        <v>0</v>
      </c>
      <c r="R3400" s="43">
        <f t="shared" si="6575"/>
        <v>0</v>
      </c>
      <c r="S3400" s="43">
        <f t="shared" si="6576"/>
        <v>0</v>
      </c>
      <c r="T3400" s="43">
        <f t="shared" si="6577"/>
        <v>0</v>
      </c>
      <c r="U3400" s="43">
        <v>0</v>
      </c>
      <c r="V3400" s="43">
        <f t="shared" si="6539"/>
        <v>255.80000000000001</v>
      </c>
      <c r="W3400" s="43">
        <f t="shared" si="6578"/>
        <v>0</v>
      </c>
      <c r="X3400" s="43">
        <f t="shared" si="6579"/>
        <v>0</v>
      </c>
      <c r="Y3400" s="43">
        <f t="shared" si="6580"/>
        <v>0</v>
      </c>
      <c r="Z3400" s="43">
        <f t="shared" si="6581"/>
        <v>0</v>
      </c>
      <c r="AA3400" s="43">
        <f t="shared" si="6582"/>
        <v>0</v>
      </c>
      <c r="AB3400" s="43">
        <f t="shared" si="6583"/>
        <v>0</v>
      </c>
      <c r="AC3400" s="44">
        <f t="shared" si="6584"/>
        <v>255.80000000000001</v>
      </c>
      <c r="AD3400" s="44">
        <f t="shared" si="6585"/>
        <v>252.29202000000001</v>
      </c>
      <c r="AE3400" s="45">
        <f t="shared" si="6523"/>
        <v>98.628623924941365</v>
      </c>
      <c r="AF3400" s="43">
        <f t="shared" si="6586"/>
        <v>255.80000000000001</v>
      </c>
      <c r="AG3400" s="43">
        <f t="shared" si="6587"/>
        <v>0</v>
      </c>
      <c r="AH3400" s="43">
        <f t="shared" si="6588"/>
        <v>0</v>
      </c>
      <c r="AI3400" s="43">
        <f t="shared" si="6589"/>
        <v>0</v>
      </c>
      <c r="AJ3400" s="43">
        <f t="shared" si="6590"/>
        <v>0</v>
      </c>
      <c r="AK3400" s="43">
        <f t="shared" si="6591"/>
        <v>0</v>
      </c>
      <c r="AL3400" s="43">
        <f t="shared" si="6524"/>
        <v>255.80000000000001</v>
      </c>
      <c r="AM3400" s="43">
        <f t="shared" si="6525"/>
        <v>0</v>
      </c>
      <c r="AN3400" s="2"/>
      <c r="AR3400" s="1"/>
      <c r="AS3400" s="1"/>
    </row>
    <row r="3401" ht="63">
      <c r="B3401" s="41" t="s">
        <v>857</v>
      </c>
      <c r="C3401" s="41" t="s">
        <v>107</v>
      </c>
      <c r="D3401" s="41" t="s">
        <v>155</v>
      </c>
      <c r="E3401" s="26" t="str">
        <f t="shared" si="6538"/>
        <v>0412</v>
      </c>
      <c r="F3401" s="41" t="s">
        <v>771</v>
      </c>
      <c r="G3401" s="41"/>
      <c r="H3401" s="42" t="s">
        <v>772</v>
      </c>
      <c r="I3401" s="43">
        <f t="shared" si="6566"/>
        <v>255.80000000000001</v>
      </c>
      <c r="J3401" s="43">
        <f t="shared" si="6567"/>
        <v>247.79999999999998</v>
      </c>
      <c r="K3401" s="43">
        <f t="shared" si="6568"/>
        <v>238.89999999999998</v>
      </c>
      <c r="L3401" s="43">
        <f t="shared" si="6569"/>
        <v>0</v>
      </c>
      <c r="M3401" s="43">
        <f t="shared" si="6570"/>
        <v>0</v>
      </c>
      <c r="N3401" s="43">
        <f t="shared" si="6571"/>
        <v>0</v>
      </c>
      <c r="O3401" s="43">
        <f t="shared" si="6572"/>
        <v>0</v>
      </c>
      <c r="P3401" s="43">
        <f t="shared" si="6573"/>
        <v>0</v>
      </c>
      <c r="Q3401" s="43">
        <f t="shared" si="6574"/>
        <v>0</v>
      </c>
      <c r="R3401" s="43">
        <f t="shared" si="6575"/>
        <v>0</v>
      </c>
      <c r="S3401" s="43">
        <f t="shared" si="6576"/>
        <v>0</v>
      </c>
      <c r="T3401" s="43">
        <f t="shared" si="6577"/>
        <v>0</v>
      </c>
      <c r="U3401" s="43">
        <v>0</v>
      </c>
      <c r="V3401" s="43">
        <f t="shared" si="6539"/>
        <v>255.80000000000001</v>
      </c>
      <c r="W3401" s="43">
        <f t="shared" si="6578"/>
        <v>0</v>
      </c>
      <c r="X3401" s="43">
        <f t="shared" si="6579"/>
        <v>0</v>
      </c>
      <c r="Y3401" s="43">
        <f t="shared" si="6580"/>
        <v>0</v>
      </c>
      <c r="Z3401" s="43">
        <f t="shared" si="6581"/>
        <v>0</v>
      </c>
      <c r="AA3401" s="43">
        <f t="shared" si="6582"/>
        <v>0</v>
      </c>
      <c r="AB3401" s="43">
        <f t="shared" si="6583"/>
        <v>0</v>
      </c>
      <c r="AC3401" s="44">
        <f t="shared" si="6584"/>
        <v>255.80000000000001</v>
      </c>
      <c r="AD3401" s="44">
        <f t="shared" si="6585"/>
        <v>252.29202000000001</v>
      </c>
      <c r="AE3401" s="45">
        <f t="shared" si="6523"/>
        <v>98.628623924941365</v>
      </c>
      <c r="AF3401" s="43">
        <f t="shared" si="6586"/>
        <v>255.80000000000001</v>
      </c>
      <c r="AG3401" s="43">
        <f t="shared" si="6587"/>
        <v>0</v>
      </c>
      <c r="AH3401" s="43">
        <f t="shared" si="6588"/>
        <v>0</v>
      </c>
      <c r="AI3401" s="43">
        <f t="shared" si="6589"/>
        <v>0</v>
      </c>
      <c r="AJ3401" s="43">
        <f t="shared" si="6590"/>
        <v>0</v>
      </c>
      <c r="AK3401" s="43">
        <f t="shared" si="6591"/>
        <v>0</v>
      </c>
      <c r="AL3401" s="43">
        <f t="shared" si="6524"/>
        <v>255.80000000000001</v>
      </c>
      <c r="AM3401" s="43">
        <f t="shared" si="6525"/>
        <v>0</v>
      </c>
      <c r="AN3401" s="2"/>
      <c r="AO3401" s="1"/>
      <c r="AP3401" s="1"/>
      <c r="AQ3401" s="1"/>
      <c r="AR3401" s="1"/>
      <c r="AS3401" s="1"/>
    </row>
    <row r="3402" ht="31.5">
      <c r="B3402" s="41" t="s">
        <v>857</v>
      </c>
      <c r="C3402" s="41" t="s">
        <v>107</v>
      </c>
      <c r="D3402" s="41" t="s">
        <v>155</v>
      </c>
      <c r="E3402" s="26" t="str">
        <f t="shared" si="6538"/>
        <v>0412</v>
      </c>
      <c r="F3402" s="41" t="s">
        <v>771</v>
      </c>
      <c r="G3402" s="41" t="s">
        <v>53</v>
      </c>
      <c r="H3402" s="42" t="s">
        <v>54</v>
      </c>
      <c r="I3402" s="43">
        <f t="shared" si="6566"/>
        <v>255.80000000000001</v>
      </c>
      <c r="J3402" s="43">
        <f t="shared" si="6567"/>
        <v>247.79999999999998</v>
      </c>
      <c r="K3402" s="43">
        <f t="shared" si="6568"/>
        <v>238.89999999999998</v>
      </c>
      <c r="L3402" s="43">
        <f t="shared" si="6569"/>
        <v>0</v>
      </c>
      <c r="M3402" s="43">
        <f t="shared" si="6570"/>
        <v>0</v>
      </c>
      <c r="N3402" s="43">
        <f t="shared" si="6571"/>
        <v>0</v>
      </c>
      <c r="O3402" s="43">
        <f t="shared" si="6572"/>
        <v>0</v>
      </c>
      <c r="P3402" s="43">
        <f t="shared" si="6573"/>
        <v>0</v>
      </c>
      <c r="Q3402" s="43">
        <f t="shared" si="6574"/>
        <v>0</v>
      </c>
      <c r="R3402" s="43">
        <f t="shared" si="6575"/>
        <v>0</v>
      </c>
      <c r="S3402" s="43">
        <f t="shared" si="6576"/>
        <v>0</v>
      </c>
      <c r="T3402" s="43">
        <f t="shared" si="6577"/>
        <v>0</v>
      </c>
      <c r="U3402" s="43">
        <v>0</v>
      </c>
      <c r="V3402" s="43">
        <f t="shared" si="6539"/>
        <v>255.80000000000001</v>
      </c>
      <c r="W3402" s="43">
        <f t="shared" si="6578"/>
        <v>0</v>
      </c>
      <c r="X3402" s="43">
        <f t="shared" si="6579"/>
        <v>0</v>
      </c>
      <c r="Y3402" s="43">
        <f t="shared" si="6580"/>
        <v>0</v>
      </c>
      <c r="Z3402" s="43">
        <f t="shared" si="6581"/>
        <v>0</v>
      </c>
      <c r="AA3402" s="43">
        <f t="shared" si="6582"/>
        <v>0</v>
      </c>
      <c r="AB3402" s="43">
        <f t="shared" si="6583"/>
        <v>0</v>
      </c>
      <c r="AC3402" s="44">
        <f t="shared" si="6584"/>
        <v>255.80000000000001</v>
      </c>
      <c r="AD3402" s="44">
        <f t="shared" si="6585"/>
        <v>252.29202000000001</v>
      </c>
      <c r="AE3402" s="45">
        <f t="shared" si="6523"/>
        <v>98.628623924941365</v>
      </c>
      <c r="AF3402" s="43">
        <f t="shared" si="6586"/>
        <v>255.80000000000001</v>
      </c>
      <c r="AG3402" s="43">
        <f t="shared" si="6587"/>
        <v>0</v>
      </c>
      <c r="AH3402" s="43">
        <f t="shared" si="6588"/>
        <v>0</v>
      </c>
      <c r="AI3402" s="43">
        <f t="shared" si="6589"/>
        <v>0</v>
      </c>
      <c r="AJ3402" s="43">
        <f t="shared" si="6590"/>
        <v>0</v>
      </c>
      <c r="AK3402" s="43">
        <f t="shared" si="6591"/>
        <v>0</v>
      </c>
      <c r="AL3402" s="43">
        <f t="shared" si="6524"/>
        <v>255.80000000000001</v>
      </c>
      <c r="AM3402" s="43">
        <f t="shared" si="6525"/>
        <v>0</v>
      </c>
      <c r="AN3402" s="2"/>
      <c r="AO3402" s="1"/>
      <c r="AP3402" s="1"/>
      <c r="AQ3402" s="1"/>
      <c r="AR3402" s="1"/>
      <c r="AS3402" s="1"/>
    </row>
    <row r="3403" ht="31.5">
      <c r="B3403" s="41" t="s">
        <v>857</v>
      </c>
      <c r="C3403" s="41" t="s">
        <v>107</v>
      </c>
      <c r="D3403" s="41" t="s">
        <v>155</v>
      </c>
      <c r="E3403" s="26" t="str">
        <f t="shared" si="6538"/>
        <v>0412</v>
      </c>
      <c r="F3403" s="41" t="s">
        <v>771</v>
      </c>
      <c r="G3403" s="41" t="s">
        <v>55</v>
      </c>
      <c r="H3403" s="42" t="s">
        <v>56</v>
      </c>
      <c r="I3403" s="43">
        <f>254.5+1.3</f>
        <v>255.80000000000001</v>
      </c>
      <c r="J3403" s="43">
        <f>264.7-16.9</f>
        <v>247.79999999999998</v>
      </c>
      <c r="K3403" s="43">
        <f>258.9-20</f>
        <v>238.89999999999998</v>
      </c>
      <c r="L3403" s="43"/>
      <c r="M3403" s="43"/>
      <c r="N3403" s="43"/>
      <c r="O3403" s="43">
        <v>0</v>
      </c>
      <c r="P3403" s="43">
        <v>0</v>
      </c>
      <c r="Q3403" s="43">
        <v>0</v>
      </c>
      <c r="R3403" s="43">
        <f>7926.432-7926.432</f>
        <v>0</v>
      </c>
      <c r="S3403" s="43">
        <v>0</v>
      </c>
      <c r="T3403" s="43">
        <v>0</v>
      </c>
      <c r="U3403" s="43">
        <v>0</v>
      </c>
      <c r="V3403" s="43">
        <f t="shared" si="6539"/>
        <v>255.80000000000001</v>
      </c>
      <c r="W3403" s="43"/>
      <c r="X3403" s="43"/>
      <c r="Y3403" s="43"/>
      <c r="Z3403" s="43"/>
      <c r="AA3403" s="43"/>
      <c r="AB3403" s="43">
        <v>0</v>
      </c>
      <c r="AC3403" s="44">
        <v>255.80000000000001</v>
      </c>
      <c r="AD3403" s="44">
        <v>252.29202000000001</v>
      </c>
      <c r="AE3403" s="45">
        <f t="shared" si="6523"/>
        <v>98.628623924941365</v>
      </c>
      <c r="AF3403" s="43">
        <v>255.80000000000001</v>
      </c>
      <c r="AG3403" s="43">
        <v>0</v>
      </c>
      <c r="AH3403" s="43">
        <v>0</v>
      </c>
      <c r="AI3403" s="43">
        <v>0</v>
      </c>
      <c r="AJ3403" s="43">
        <v>0</v>
      </c>
      <c r="AK3403" s="43">
        <v>0</v>
      </c>
      <c r="AL3403" s="43">
        <f t="shared" si="6524"/>
        <v>255.80000000000001</v>
      </c>
      <c r="AM3403" s="43">
        <f t="shared" si="6525"/>
        <v>0</v>
      </c>
      <c r="AN3403" s="19"/>
      <c r="AO3403" s="1"/>
      <c r="AP3403" s="1"/>
      <c r="AQ3403" s="1"/>
      <c r="AR3403" s="1"/>
      <c r="AS3403" s="1"/>
    </row>
    <row r="3404" ht="31.5">
      <c r="B3404" s="41" t="s">
        <v>857</v>
      </c>
      <c r="C3404" s="41" t="s">
        <v>107</v>
      </c>
      <c r="D3404" s="41" t="s">
        <v>155</v>
      </c>
      <c r="E3404" s="26" t="str">
        <f t="shared" si="6538"/>
        <v>0412</v>
      </c>
      <c r="F3404" s="41" t="s">
        <v>157</v>
      </c>
      <c r="G3404" s="41"/>
      <c r="H3404" s="42" t="s">
        <v>158</v>
      </c>
      <c r="I3404" s="43">
        <f t="shared" ref="I3404:I3408" si="6592">I3405</f>
        <v>217.5</v>
      </c>
      <c r="J3404" s="43">
        <f t="shared" ref="J3404:J3408" si="6593">J3405</f>
        <v>20.600000000000001</v>
      </c>
      <c r="K3404" s="43">
        <f t="shared" ref="K3404:K3408" si="6594">K3405</f>
        <v>549.79999999999995</v>
      </c>
      <c r="L3404" s="43">
        <f t="shared" si="6569"/>
        <v>0</v>
      </c>
      <c r="M3404" s="43">
        <f t="shared" si="6570"/>
        <v>0</v>
      </c>
      <c r="N3404" s="43">
        <f t="shared" si="6571"/>
        <v>0</v>
      </c>
      <c r="O3404" s="43">
        <f t="shared" si="6572"/>
        <v>-1180.2950000000001</v>
      </c>
      <c r="P3404" s="43">
        <f t="shared" si="6573"/>
        <v>62.866999999999997</v>
      </c>
      <c r="Q3404" s="43">
        <f t="shared" si="6574"/>
        <v>0</v>
      </c>
      <c r="R3404" s="43">
        <f t="shared" ref="R3404:R3408" si="6595">R3405</f>
        <v>1078.6669999999999</v>
      </c>
      <c r="S3404" s="43">
        <f t="shared" si="6576"/>
        <v>0</v>
      </c>
      <c r="T3404" s="43">
        <f t="shared" si="6577"/>
        <v>0</v>
      </c>
      <c r="U3404" s="43">
        <v>1021.547</v>
      </c>
      <c r="V3404" s="43">
        <f t="shared" si="6539"/>
        <v>1200.2860000000001</v>
      </c>
      <c r="W3404" s="43">
        <f t="shared" si="6578"/>
        <v>1021.547</v>
      </c>
      <c r="X3404" s="43">
        <f t="shared" si="6579"/>
        <v>0</v>
      </c>
      <c r="Y3404" s="43">
        <f t="shared" si="6580"/>
        <v>0</v>
      </c>
      <c r="Z3404" s="43">
        <f t="shared" si="6581"/>
        <v>0</v>
      </c>
      <c r="AA3404" s="43">
        <f t="shared" si="6582"/>
        <v>0</v>
      </c>
      <c r="AB3404" s="43">
        <f t="shared" si="6583"/>
        <v>0</v>
      </c>
      <c r="AC3404" s="44">
        <f t="shared" si="6584"/>
        <v>1172.836</v>
      </c>
      <c r="AD3404" s="44">
        <f t="shared" si="6585"/>
        <v>1172.8352499999999</v>
      </c>
      <c r="AE3404" s="45">
        <f t="shared" si="6523"/>
        <v>99.999936052440404</v>
      </c>
      <c r="AF3404" s="43">
        <f t="shared" si="6586"/>
        <v>2361.1980000000003</v>
      </c>
      <c r="AG3404" s="43">
        <f t="shared" si="6587"/>
        <v>-1180.2950000000001</v>
      </c>
      <c r="AH3404" s="43">
        <f t="shared" si="6588"/>
        <v>0</v>
      </c>
      <c r="AI3404" s="43">
        <f t="shared" si="6589"/>
        <v>0</v>
      </c>
      <c r="AJ3404" s="43">
        <f t="shared" si="6590"/>
        <v>0</v>
      </c>
      <c r="AK3404" s="43">
        <f t="shared" si="6591"/>
        <v>0</v>
      </c>
      <c r="AL3404" s="43">
        <f t="shared" si="6524"/>
        <v>1180.9030000000002</v>
      </c>
      <c r="AM3404" s="43">
        <f t="shared" si="6525"/>
        <v>19.382999999999811</v>
      </c>
      <c r="AN3404" s="2"/>
      <c r="AO3404" s="1"/>
      <c r="AP3404" s="1"/>
      <c r="AQ3404" s="1"/>
      <c r="AR3404" s="1"/>
      <c r="AS3404" s="1"/>
    </row>
    <row r="3405" ht="31.5">
      <c r="B3405" s="41" t="s">
        <v>857</v>
      </c>
      <c r="C3405" s="41" t="s">
        <v>107</v>
      </c>
      <c r="D3405" s="41" t="s">
        <v>155</v>
      </c>
      <c r="E3405" s="26" t="str">
        <f t="shared" si="6538"/>
        <v>0412</v>
      </c>
      <c r="F3405" s="41" t="s">
        <v>169</v>
      </c>
      <c r="G3405" s="41"/>
      <c r="H3405" s="42" t="s">
        <v>170</v>
      </c>
      <c r="I3405" s="43">
        <f t="shared" si="6592"/>
        <v>217.5</v>
      </c>
      <c r="J3405" s="43">
        <f t="shared" si="6593"/>
        <v>20.600000000000001</v>
      </c>
      <c r="K3405" s="43">
        <f t="shared" si="6594"/>
        <v>549.79999999999995</v>
      </c>
      <c r="L3405" s="43">
        <f t="shared" si="6569"/>
        <v>0</v>
      </c>
      <c r="M3405" s="43">
        <f t="shared" si="6570"/>
        <v>0</v>
      </c>
      <c r="N3405" s="43">
        <f t="shared" si="6571"/>
        <v>0</v>
      </c>
      <c r="O3405" s="43">
        <f>O3406+O3410</f>
        <v>-1180.2950000000001</v>
      </c>
      <c r="P3405" s="43">
        <f>P3406+P3410</f>
        <v>62.866999999999997</v>
      </c>
      <c r="Q3405" s="43">
        <f t="shared" si="6574"/>
        <v>0</v>
      </c>
      <c r="R3405" s="43">
        <f t="shared" si="6595"/>
        <v>1078.6669999999999</v>
      </c>
      <c r="S3405" s="43">
        <f t="shared" si="6576"/>
        <v>0</v>
      </c>
      <c r="T3405" s="43">
        <f t="shared" si="6577"/>
        <v>0</v>
      </c>
      <c r="U3405" s="43">
        <v>1021.547</v>
      </c>
      <c r="V3405" s="43">
        <f t="shared" si="6539"/>
        <v>1200.2860000000001</v>
      </c>
      <c r="W3405" s="43">
        <f t="shared" si="6578"/>
        <v>1021.547</v>
      </c>
      <c r="X3405" s="43">
        <f t="shared" si="6579"/>
        <v>0</v>
      </c>
      <c r="Y3405" s="43">
        <f t="shared" si="6580"/>
        <v>0</v>
      </c>
      <c r="Z3405" s="43">
        <f t="shared" si="6581"/>
        <v>0</v>
      </c>
      <c r="AA3405" s="43">
        <f t="shared" si="6582"/>
        <v>0</v>
      </c>
      <c r="AB3405" s="43">
        <f>AB3406+AB3410</f>
        <v>0</v>
      </c>
      <c r="AC3405" s="44">
        <f>AC3406+AC3410</f>
        <v>1172.836</v>
      </c>
      <c r="AD3405" s="44">
        <f>AD3406+AD3410</f>
        <v>1172.8352499999999</v>
      </c>
      <c r="AE3405" s="45">
        <f t="shared" si="6523"/>
        <v>99.999936052440404</v>
      </c>
      <c r="AF3405" s="43">
        <f>AF3406+AF3410</f>
        <v>2361.1980000000003</v>
      </c>
      <c r="AG3405" s="43">
        <f>AG3406+AG3410</f>
        <v>-1180.2950000000001</v>
      </c>
      <c r="AH3405" s="43">
        <f>AH3406+AH3410</f>
        <v>0</v>
      </c>
      <c r="AI3405" s="43">
        <f>AI3406+AI3410</f>
        <v>0</v>
      </c>
      <c r="AJ3405" s="43">
        <f>AJ3406+AJ3410</f>
        <v>0</v>
      </c>
      <c r="AK3405" s="43">
        <f>AK3406+AK3410</f>
        <v>0</v>
      </c>
      <c r="AL3405" s="43">
        <f t="shared" si="6524"/>
        <v>1180.9030000000002</v>
      </c>
      <c r="AM3405" s="43">
        <f t="shared" si="6525"/>
        <v>19.382999999999811</v>
      </c>
      <c r="AN3405" s="2"/>
      <c r="AO3405" s="1"/>
      <c r="AP3405" s="1"/>
      <c r="AQ3405" s="1"/>
      <c r="AR3405" s="1"/>
      <c r="AS3405" s="1"/>
    </row>
    <row r="3406" ht="63">
      <c r="B3406" s="41" t="s">
        <v>857</v>
      </c>
      <c r="C3406" s="41" t="s">
        <v>107</v>
      </c>
      <c r="D3406" s="41" t="s">
        <v>155</v>
      </c>
      <c r="E3406" s="26" t="str">
        <f t="shared" si="6538"/>
        <v>0412</v>
      </c>
      <c r="F3406" s="41" t="s">
        <v>773</v>
      </c>
      <c r="G3406" s="41"/>
      <c r="H3406" s="42" t="s">
        <v>774</v>
      </c>
      <c r="I3406" s="43">
        <f t="shared" si="6592"/>
        <v>217.5</v>
      </c>
      <c r="J3406" s="43">
        <f t="shared" si="6593"/>
        <v>20.600000000000001</v>
      </c>
      <c r="K3406" s="43">
        <f t="shared" si="6594"/>
        <v>549.79999999999995</v>
      </c>
      <c r="L3406" s="43">
        <f t="shared" si="6569"/>
        <v>0</v>
      </c>
      <c r="M3406" s="43">
        <f t="shared" si="6570"/>
        <v>0</v>
      </c>
      <c r="N3406" s="43">
        <f t="shared" si="6571"/>
        <v>0</v>
      </c>
      <c r="O3406" s="43">
        <f t="shared" ref="O3406:O3412" si="6596">O3407</f>
        <v>-1180.2950000000001</v>
      </c>
      <c r="P3406" s="43">
        <f t="shared" ref="P3406:P3412" si="6597">P3407</f>
        <v>0</v>
      </c>
      <c r="Q3406" s="43">
        <f t="shared" si="6574"/>
        <v>0</v>
      </c>
      <c r="R3406" s="43">
        <f t="shared" si="6595"/>
        <v>1078.6669999999999</v>
      </c>
      <c r="S3406" s="43">
        <f t="shared" si="6576"/>
        <v>0</v>
      </c>
      <c r="T3406" s="43">
        <f t="shared" si="6577"/>
        <v>0</v>
      </c>
      <c r="U3406" s="43">
        <v>1021.547</v>
      </c>
      <c r="V3406" s="43">
        <f t="shared" si="6539"/>
        <v>1137.4189999999999</v>
      </c>
      <c r="W3406" s="43">
        <f t="shared" si="6578"/>
        <v>1021.547</v>
      </c>
      <c r="X3406" s="43">
        <f t="shared" si="6579"/>
        <v>0</v>
      </c>
      <c r="Y3406" s="43">
        <f t="shared" si="6580"/>
        <v>0</v>
      </c>
      <c r="Z3406" s="43">
        <f t="shared" si="6581"/>
        <v>0</v>
      </c>
      <c r="AA3406" s="43">
        <f t="shared" si="6582"/>
        <v>0</v>
      </c>
      <c r="AB3406" s="43">
        <f t="shared" ref="AB3406:AB3412" si="6598">AB3407</f>
        <v>0</v>
      </c>
      <c r="AC3406" s="44">
        <f t="shared" ref="AC3406:AC3412" si="6599">AC3407</f>
        <v>1118.0360000000001</v>
      </c>
      <c r="AD3406" s="44">
        <f t="shared" ref="AD3406:AD3412" si="6600">AD3407</f>
        <v>1118.0352499999999</v>
      </c>
      <c r="AE3406" s="45">
        <f t="shared" si="6523"/>
        <v>99.999932918081342</v>
      </c>
      <c r="AF3406" s="43">
        <f t="shared" ref="AF3406:AF3412" si="6601">AF3407</f>
        <v>2298.3310000000001</v>
      </c>
      <c r="AG3406" s="43">
        <f t="shared" ref="AG3406:AG3412" si="6602">AG3407</f>
        <v>-1180.2950000000001</v>
      </c>
      <c r="AH3406" s="43">
        <f t="shared" ref="AH3406:AH3412" si="6603">AH3407</f>
        <v>0</v>
      </c>
      <c r="AI3406" s="43">
        <f t="shared" ref="AI3406:AI3412" si="6604">AI3407</f>
        <v>0</v>
      </c>
      <c r="AJ3406" s="43">
        <f t="shared" ref="AJ3406:AJ3412" si="6605">AJ3407</f>
        <v>0</v>
      </c>
      <c r="AK3406" s="43">
        <f t="shared" ref="AK3406:AK3412" si="6606">AK3407</f>
        <v>0</v>
      </c>
      <c r="AL3406" s="43">
        <f t="shared" si="6524"/>
        <v>1118.0360000000001</v>
      </c>
      <c r="AM3406" s="43">
        <f t="shared" si="6525"/>
        <v>19.382999999999811</v>
      </c>
      <c r="AN3406" s="2"/>
      <c r="AR3406" s="1"/>
      <c r="AS3406" s="1"/>
    </row>
    <row r="3407" ht="47.25">
      <c r="B3407" s="41" t="s">
        <v>857</v>
      </c>
      <c r="C3407" s="41" t="s">
        <v>107</v>
      </c>
      <c r="D3407" s="41" t="s">
        <v>155</v>
      </c>
      <c r="E3407" s="26" t="str">
        <f t="shared" si="6538"/>
        <v>0412</v>
      </c>
      <c r="F3407" s="41" t="s">
        <v>775</v>
      </c>
      <c r="G3407" s="41"/>
      <c r="H3407" s="42" t="s">
        <v>776</v>
      </c>
      <c r="I3407" s="43">
        <f t="shared" si="6592"/>
        <v>217.5</v>
      </c>
      <c r="J3407" s="43">
        <f t="shared" si="6593"/>
        <v>20.600000000000001</v>
      </c>
      <c r="K3407" s="43">
        <f t="shared" si="6594"/>
        <v>549.79999999999995</v>
      </c>
      <c r="L3407" s="43">
        <f t="shared" si="6569"/>
        <v>0</v>
      </c>
      <c r="M3407" s="43">
        <f t="shared" si="6570"/>
        <v>0</v>
      </c>
      <c r="N3407" s="43">
        <f t="shared" si="6571"/>
        <v>0</v>
      </c>
      <c r="O3407" s="43">
        <f t="shared" si="6596"/>
        <v>-1180.2950000000001</v>
      </c>
      <c r="P3407" s="43">
        <f t="shared" si="6597"/>
        <v>0</v>
      </c>
      <c r="Q3407" s="43">
        <f t="shared" si="6574"/>
        <v>0</v>
      </c>
      <c r="R3407" s="43">
        <f t="shared" si="6595"/>
        <v>1078.6669999999999</v>
      </c>
      <c r="S3407" s="43">
        <f t="shared" si="6576"/>
        <v>0</v>
      </c>
      <c r="T3407" s="43">
        <f t="shared" si="6577"/>
        <v>0</v>
      </c>
      <c r="U3407" s="43">
        <v>1021.547</v>
      </c>
      <c r="V3407" s="43">
        <f t="shared" si="6539"/>
        <v>1137.4189999999999</v>
      </c>
      <c r="W3407" s="43">
        <f t="shared" si="6578"/>
        <v>1021.547</v>
      </c>
      <c r="X3407" s="43">
        <f t="shared" si="6579"/>
        <v>0</v>
      </c>
      <c r="Y3407" s="43">
        <f t="shared" si="6580"/>
        <v>0</v>
      </c>
      <c r="Z3407" s="43">
        <f t="shared" si="6581"/>
        <v>0</v>
      </c>
      <c r="AA3407" s="43">
        <f t="shared" si="6582"/>
        <v>0</v>
      </c>
      <c r="AB3407" s="43">
        <f t="shared" si="6598"/>
        <v>0</v>
      </c>
      <c r="AC3407" s="44">
        <f t="shared" si="6599"/>
        <v>1118.0360000000001</v>
      </c>
      <c r="AD3407" s="44">
        <f t="shared" si="6600"/>
        <v>1118.0352499999999</v>
      </c>
      <c r="AE3407" s="45">
        <f t="shared" si="6523"/>
        <v>99.999932918081342</v>
      </c>
      <c r="AF3407" s="43">
        <f t="shared" si="6601"/>
        <v>2298.3310000000001</v>
      </c>
      <c r="AG3407" s="43">
        <f t="shared" si="6602"/>
        <v>-1180.2950000000001</v>
      </c>
      <c r="AH3407" s="43">
        <f t="shared" si="6603"/>
        <v>0</v>
      </c>
      <c r="AI3407" s="43">
        <f t="shared" si="6604"/>
        <v>0</v>
      </c>
      <c r="AJ3407" s="43">
        <f t="shared" si="6605"/>
        <v>0</v>
      </c>
      <c r="AK3407" s="43">
        <f t="shared" si="6606"/>
        <v>0</v>
      </c>
      <c r="AL3407" s="43">
        <f t="shared" si="6524"/>
        <v>1118.0360000000001</v>
      </c>
      <c r="AM3407" s="43">
        <f t="shared" si="6525"/>
        <v>19.382999999999811</v>
      </c>
      <c r="AN3407" s="2"/>
      <c r="AO3407" s="1"/>
      <c r="AP3407" s="1"/>
      <c r="AQ3407" s="1"/>
      <c r="AR3407" s="1"/>
      <c r="AS3407" s="1"/>
    </row>
    <row r="3408" ht="31.5">
      <c r="B3408" s="41" t="s">
        <v>857</v>
      </c>
      <c r="C3408" s="41" t="s">
        <v>107</v>
      </c>
      <c r="D3408" s="41" t="s">
        <v>155</v>
      </c>
      <c r="E3408" s="26" t="str">
        <f t="shared" si="6538"/>
        <v>0412</v>
      </c>
      <c r="F3408" s="41" t="s">
        <v>775</v>
      </c>
      <c r="G3408" s="41" t="s">
        <v>53</v>
      </c>
      <c r="H3408" s="42" t="s">
        <v>54</v>
      </c>
      <c r="I3408" s="43">
        <f t="shared" si="6592"/>
        <v>217.5</v>
      </c>
      <c r="J3408" s="43">
        <f t="shared" si="6593"/>
        <v>20.600000000000001</v>
      </c>
      <c r="K3408" s="43">
        <f t="shared" si="6594"/>
        <v>549.79999999999995</v>
      </c>
      <c r="L3408" s="43">
        <f t="shared" si="6569"/>
        <v>0</v>
      </c>
      <c r="M3408" s="43">
        <f t="shared" si="6570"/>
        <v>0</v>
      </c>
      <c r="N3408" s="43">
        <f t="shared" si="6571"/>
        <v>0</v>
      </c>
      <c r="O3408" s="43">
        <f t="shared" si="6596"/>
        <v>-1180.2950000000001</v>
      </c>
      <c r="P3408" s="43">
        <f t="shared" si="6597"/>
        <v>0</v>
      </c>
      <c r="Q3408" s="43">
        <f t="shared" si="6574"/>
        <v>0</v>
      </c>
      <c r="R3408" s="43">
        <f t="shared" si="6595"/>
        <v>1078.6669999999999</v>
      </c>
      <c r="S3408" s="43">
        <f t="shared" si="6576"/>
        <v>0</v>
      </c>
      <c r="T3408" s="43">
        <f t="shared" si="6577"/>
        <v>0</v>
      </c>
      <c r="U3408" s="43">
        <v>1021.547</v>
      </c>
      <c r="V3408" s="43">
        <f t="shared" si="6539"/>
        <v>1137.4189999999999</v>
      </c>
      <c r="W3408" s="43">
        <f t="shared" si="6578"/>
        <v>1021.547</v>
      </c>
      <c r="X3408" s="43">
        <f t="shared" si="6579"/>
        <v>0</v>
      </c>
      <c r="Y3408" s="43">
        <f t="shared" si="6580"/>
        <v>0</v>
      </c>
      <c r="Z3408" s="43">
        <f t="shared" si="6581"/>
        <v>0</v>
      </c>
      <c r="AA3408" s="43">
        <f t="shared" si="6582"/>
        <v>0</v>
      </c>
      <c r="AB3408" s="43">
        <f t="shared" si="6598"/>
        <v>0</v>
      </c>
      <c r="AC3408" s="44">
        <f t="shared" si="6599"/>
        <v>1118.0360000000001</v>
      </c>
      <c r="AD3408" s="44">
        <f t="shared" si="6600"/>
        <v>1118.0352499999999</v>
      </c>
      <c r="AE3408" s="45">
        <f t="shared" si="6523"/>
        <v>99.999932918081342</v>
      </c>
      <c r="AF3408" s="43">
        <f t="shared" si="6601"/>
        <v>2298.3310000000001</v>
      </c>
      <c r="AG3408" s="43">
        <f t="shared" si="6602"/>
        <v>-1180.2950000000001</v>
      </c>
      <c r="AH3408" s="43">
        <f t="shared" si="6603"/>
        <v>0</v>
      </c>
      <c r="AI3408" s="43">
        <f t="shared" si="6604"/>
        <v>0</v>
      </c>
      <c r="AJ3408" s="43">
        <f t="shared" si="6605"/>
        <v>0</v>
      </c>
      <c r="AK3408" s="43">
        <f t="shared" si="6606"/>
        <v>0</v>
      </c>
      <c r="AL3408" s="43">
        <f t="shared" si="6524"/>
        <v>1118.0360000000001</v>
      </c>
      <c r="AM3408" s="43">
        <f t="shared" si="6525"/>
        <v>19.382999999999811</v>
      </c>
      <c r="AN3408" s="2"/>
      <c r="AO3408" s="1"/>
      <c r="AP3408" s="1"/>
      <c r="AQ3408" s="1"/>
      <c r="AR3408" s="1"/>
      <c r="AS3408" s="1"/>
    </row>
    <row r="3409" ht="31.5">
      <c r="B3409" s="41" t="s">
        <v>857</v>
      </c>
      <c r="C3409" s="41" t="s">
        <v>107</v>
      </c>
      <c r="D3409" s="41" t="s">
        <v>155</v>
      </c>
      <c r="E3409" s="26" t="str">
        <f t="shared" si="6538"/>
        <v>0412</v>
      </c>
      <c r="F3409" s="41" t="s">
        <v>775</v>
      </c>
      <c r="G3409" s="41" t="s">
        <v>55</v>
      </c>
      <c r="H3409" s="42" t="s">
        <v>56</v>
      </c>
      <c r="I3409" s="43">
        <v>217.5</v>
      </c>
      <c r="J3409" s="43">
        <v>20.600000000000001</v>
      </c>
      <c r="K3409" s="43">
        <v>549.79999999999995</v>
      </c>
      <c r="L3409" s="43"/>
      <c r="M3409" s="43"/>
      <c r="N3409" s="43"/>
      <c r="O3409" s="43">
        <v>-1180.2950000000001</v>
      </c>
      <c r="P3409" s="43">
        <v>0</v>
      </c>
      <c r="Q3409" s="43">
        <v>0</v>
      </c>
      <c r="R3409" s="43">
        <v>1078.6669999999999</v>
      </c>
      <c r="S3409" s="43">
        <v>0</v>
      </c>
      <c r="T3409" s="43">
        <v>0</v>
      </c>
      <c r="U3409" s="43">
        <v>1021.547</v>
      </c>
      <c r="V3409" s="43">
        <f t="shared" si="6539"/>
        <v>1137.4189999999999</v>
      </c>
      <c r="W3409" s="43">
        <v>1021.547</v>
      </c>
      <c r="X3409" s="43"/>
      <c r="Y3409" s="43"/>
      <c r="Z3409" s="43"/>
      <c r="AA3409" s="43"/>
      <c r="AB3409" s="43">
        <v>0</v>
      </c>
      <c r="AC3409" s="44">
        <v>1118.0360000000001</v>
      </c>
      <c r="AD3409" s="44">
        <v>1118.0352499999999</v>
      </c>
      <c r="AE3409" s="45">
        <f t="shared" si="6523"/>
        <v>99.999932918081342</v>
      </c>
      <c r="AF3409" s="43">
        <v>2298.3310000000001</v>
      </c>
      <c r="AG3409" s="43">
        <v>-1180.2950000000001</v>
      </c>
      <c r="AH3409" s="43">
        <v>0</v>
      </c>
      <c r="AI3409" s="43">
        <v>0</v>
      </c>
      <c r="AJ3409" s="43">
        <v>0</v>
      </c>
      <c r="AK3409" s="43">
        <v>0</v>
      </c>
      <c r="AL3409" s="43">
        <f t="shared" si="6524"/>
        <v>1118.0360000000001</v>
      </c>
      <c r="AM3409" s="43">
        <f t="shared" si="6525"/>
        <v>19.382999999999811</v>
      </c>
      <c r="AN3409" s="2"/>
      <c r="AO3409" s="1"/>
      <c r="AP3409" s="1"/>
      <c r="AQ3409" s="1"/>
      <c r="AR3409" s="1"/>
      <c r="AS3409" s="1"/>
    </row>
    <row r="3410" ht="31.5">
      <c r="B3410" s="41" t="s">
        <v>857</v>
      </c>
      <c r="C3410" s="41" t="s">
        <v>107</v>
      </c>
      <c r="D3410" s="41" t="s">
        <v>155</v>
      </c>
      <c r="E3410" s="26" t="str">
        <f t="shared" si="6538"/>
        <v>0412</v>
      </c>
      <c r="F3410" s="59" t="s">
        <v>777</v>
      </c>
      <c r="G3410" s="59"/>
      <c r="H3410" s="60" t="s">
        <v>778</v>
      </c>
      <c r="I3410" s="43"/>
      <c r="J3410" s="43"/>
      <c r="K3410" s="43"/>
      <c r="L3410" s="43"/>
      <c r="M3410" s="43"/>
      <c r="N3410" s="43"/>
      <c r="O3410" s="43">
        <f t="shared" si="6596"/>
        <v>0</v>
      </c>
      <c r="P3410" s="43">
        <f t="shared" si="6597"/>
        <v>62.866999999999997</v>
      </c>
      <c r="Q3410" s="43"/>
      <c r="R3410" s="43"/>
      <c r="S3410" s="43"/>
      <c r="T3410" s="43"/>
      <c r="U3410" s="43"/>
      <c r="V3410" s="43">
        <f t="shared" si="6539"/>
        <v>62.866999999999997</v>
      </c>
      <c r="W3410" s="43"/>
      <c r="X3410" s="43"/>
      <c r="Y3410" s="43"/>
      <c r="Z3410" s="43"/>
      <c r="AA3410" s="43"/>
      <c r="AB3410" s="43">
        <f t="shared" si="6598"/>
        <v>0</v>
      </c>
      <c r="AC3410" s="44">
        <f t="shared" si="6599"/>
        <v>54.799999999999997</v>
      </c>
      <c r="AD3410" s="44">
        <f t="shared" si="6600"/>
        <v>54.799999999999997</v>
      </c>
      <c r="AE3410" s="45">
        <f t="shared" si="6523"/>
        <v>100</v>
      </c>
      <c r="AF3410" s="43">
        <f t="shared" si="6601"/>
        <v>62.866999999999997</v>
      </c>
      <c r="AG3410" s="43">
        <f t="shared" si="6602"/>
        <v>0</v>
      </c>
      <c r="AH3410" s="43">
        <f t="shared" si="6603"/>
        <v>0</v>
      </c>
      <c r="AI3410" s="43">
        <f t="shared" si="6604"/>
        <v>0</v>
      </c>
      <c r="AJ3410" s="43">
        <f t="shared" si="6605"/>
        <v>0</v>
      </c>
      <c r="AK3410" s="43">
        <f t="shared" si="6606"/>
        <v>0</v>
      </c>
      <c r="AL3410" s="43">
        <f t="shared" si="6524"/>
        <v>62.866999999999997</v>
      </c>
      <c r="AM3410" s="43">
        <f t="shared" si="6525"/>
        <v>0</v>
      </c>
      <c r="AN3410" s="2"/>
      <c r="AR3410" s="1"/>
      <c r="AS3410" s="1"/>
    </row>
    <row r="3411" ht="31.5">
      <c r="B3411" s="41" t="s">
        <v>857</v>
      </c>
      <c r="C3411" s="41" t="s">
        <v>107</v>
      </c>
      <c r="D3411" s="41" t="s">
        <v>155</v>
      </c>
      <c r="E3411" s="26" t="str">
        <f t="shared" si="6538"/>
        <v>0412</v>
      </c>
      <c r="F3411" s="59" t="s">
        <v>779</v>
      </c>
      <c r="G3411" s="59"/>
      <c r="H3411" s="60" t="s">
        <v>780</v>
      </c>
      <c r="I3411" s="43"/>
      <c r="J3411" s="43"/>
      <c r="K3411" s="43"/>
      <c r="L3411" s="43"/>
      <c r="M3411" s="43"/>
      <c r="N3411" s="43"/>
      <c r="O3411" s="43">
        <f t="shared" si="6596"/>
        <v>0</v>
      </c>
      <c r="P3411" s="43">
        <f t="shared" si="6597"/>
        <v>62.866999999999997</v>
      </c>
      <c r="Q3411" s="43"/>
      <c r="R3411" s="43"/>
      <c r="S3411" s="43"/>
      <c r="T3411" s="43"/>
      <c r="U3411" s="43"/>
      <c r="V3411" s="43">
        <f t="shared" si="6539"/>
        <v>62.866999999999997</v>
      </c>
      <c r="W3411" s="43"/>
      <c r="X3411" s="43"/>
      <c r="Y3411" s="43"/>
      <c r="Z3411" s="43"/>
      <c r="AA3411" s="43"/>
      <c r="AB3411" s="43">
        <f t="shared" si="6598"/>
        <v>0</v>
      </c>
      <c r="AC3411" s="44">
        <f t="shared" si="6599"/>
        <v>54.799999999999997</v>
      </c>
      <c r="AD3411" s="44">
        <f t="shared" si="6600"/>
        <v>54.799999999999997</v>
      </c>
      <c r="AE3411" s="45">
        <f t="shared" si="6523"/>
        <v>100</v>
      </c>
      <c r="AF3411" s="43">
        <f t="shared" si="6601"/>
        <v>62.866999999999997</v>
      </c>
      <c r="AG3411" s="43">
        <f t="shared" si="6602"/>
        <v>0</v>
      </c>
      <c r="AH3411" s="43">
        <f t="shared" si="6603"/>
        <v>0</v>
      </c>
      <c r="AI3411" s="43">
        <f t="shared" si="6604"/>
        <v>0</v>
      </c>
      <c r="AJ3411" s="43">
        <f t="shared" si="6605"/>
        <v>0</v>
      </c>
      <c r="AK3411" s="43">
        <f t="shared" si="6606"/>
        <v>0</v>
      </c>
      <c r="AL3411" s="43">
        <f t="shared" si="6524"/>
        <v>62.866999999999997</v>
      </c>
      <c r="AM3411" s="43">
        <f t="shared" si="6525"/>
        <v>0</v>
      </c>
      <c r="AN3411" s="2"/>
      <c r="AO3411" s="1"/>
      <c r="AP3411" s="1"/>
      <c r="AQ3411" s="1"/>
      <c r="AR3411" s="1"/>
      <c r="AS3411" s="1"/>
    </row>
    <row r="3412" ht="31.5">
      <c r="B3412" s="41" t="s">
        <v>857</v>
      </c>
      <c r="C3412" s="41" t="s">
        <v>107</v>
      </c>
      <c r="D3412" s="41" t="s">
        <v>155</v>
      </c>
      <c r="E3412" s="26" t="str">
        <f t="shared" si="6538"/>
        <v>0412</v>
      </c>
      <c r="F3412" s="59" t="s">
        <v>779</v>
      </c>
      <c r="G3412" s="59" t="s">
        <v>53</v>
      </c>
      <c r="H3412" s="60" t="s">
        <v>54</v>
      </c>
      <c r="I3412" s="43"/>
      <c r="J3412" s="43"/>
      <c r="K3412" s="43"/>
      <c r="L3412" s="43"/>
      <c r="M3412" s="43"/>
      <c r="N3412" s="43"/>
      <c r="O3412" s="43">
        <f t="shared" si="6596"/>
        <v>0</v>
      </c>
      <c r="P3412" s="43">
        <f t="shared" si="6597"/>
        <v>62.866999999999997</v>
      </c>
      <c r="Q3412" s="43"/>
      <c r="R3412" s="43"/>
      <c r="S3412" s="43"/>
      <c r="T3412" s="43"/>
      <c r="U3412" s="43"/>
      <c r="V3412" s="43">
        <f t="shared" si="6539"/>
        <v>62.866999999999997</v>
      </c>
      <c r="W3412" s="43"/>
      <c r="X3412" s="43"/>
      <c r="Y3412" s="43"/>
      <c r="Z3412" s="43"/>
      <c r="AA3412" s="43"/>
      <c r="AB3412" s="43">
        <f t="shared" si="6598"/>
        <v>0</v>
      </c>
      <c r="AC3412" s="44">
        <f t="shared" si="6599"/>
        <v>54.799999999999997</v>
      </c>
      <c r="AD3412" s="44">
        <f t="shared" si="6600"/>
        <v>54.799999999999997</v>
      </c>
      <c r="AE3412" s="45">
        <f t="shared" si="6523"/>
        <v>100</v>
      </c>
      <c r="AF3412" s="43">
        <f t="shared" si="6601"/>
        <v>62.866999999999997</v>
      </c>
      <c r="AG3412" s="43">
        <f t="shared" si="6602"/>
        <v>0</v>
      </c>
      <c r="AH3412" s="43">
        <f t="shared" si="6603"/>
        <v>0</v>
      </c>
      <c r="AI3412" s="43">
        <f t="shared" si="6604"/>
        <v>0</v>
      </c>
      <c r="AJ3412" s="43">
        <f t="shared" si="6605"/>
        <v>0</v>
      </c>
      <c r="AK3412" s="43">
        <f t="shared" si="6606"/>
        <v>0</v>
      </c>
      <c r="AL3412" s="43">
        <f t="shared" si="6524"/>
        <v>62.866999999999997</v>
      </c>
      <c r="AM3412" s="43">
        <f t="shared" si="6525"/>
        <v>0</v>
      </c>
      <c r="AN3412" s="2"/>
      <c r="AO3412" s="1"/>
      <c r="AP3412" s="1"/>
      <c r="AQ3412" s="1"/>
      <c r="AR3412" s="1"/>
      <c r="AS3412" s="1"/>
    </row>
    <row r="3413" ht="31.5">
      <c r="B3413" s="41" t="s">
        <v>857</v>
      </c>
      <c r="C3413" s="41" t="s">
        <v>107</v>
      </c>
      <c r="D3413" s="41" t="s">
        <v>155</v>
      </c>
      <c r="E3413" s="26" t="str">
        <f t="shared" si="6538"/>
        <v>0412</v>
      </c>
      <c r="F3413" s="59" t="s">
        <v>779</v>
      </c>
      <c r="G3413" s="59" t="s">
        <v>55</v>
      </c>
      <c r="H3413" s="60" t="s">
        <v>56</v>
      </c>
      <c r="I3413" s="43"/>
      <c r="J3413" s="43"/>
      <c r="K3413" s="43"/>
      <c r="L3413" s="43"/>
      <c r="M3413" s="43"/>
      <c r="N3413" s="43"/>
      <c r="O3413" s="43">
        <v>0</v>
      </c>
      <c r="P3413" s="43">
        <v>62.866999999999997</v>
      </c>
      <c r="Q3413" s="43"/>
      <c r="R3413" s="43"/>
      <c r="S3413" s="43"/>
      <c r="T3413" s="43"/>
      <c r="U3413" s="43"/>
      <c r="V3413" s="43">
        <f t="shared" si="6539"/>
        <v>62.866999999999997</v>
      </c>
      <c r="W3413" s="43"/>
      <c r="X3413" s="43"/>
      <c r="Y3413" s="43"/>
      <c r="Z3413" s="43"/>
      <c r="AA3413" s="43"/>
      <c r="AB3413" s="43">
        <v>0</v>
      </c>
      <c r="AC3413" s="44">
        <v>54.799999999999997</v>
      </c>
      <c r="AD3413" s="44">
        <v>54.799999999999997</v>
      </c>
      <c r="AE3413" s="45">
        <f t="shared" si="6523"/>
        <v>100</v>
      </c>
      <c r="AF3413" s="43">
        <v>62.866999999999997</v>
      </c>
      <c r="AG3413" s="43">
        <v>0</v>
      </c>
      <c r="AH3413" s="43">
        <v>0</v>
      </c>
      <c r="AI3413" s="43">
        <v>0</v>
      </c>
      <c r="AJ3413" s="43">
        <v>0</v>
      </c>
      <c r="AK3413" s="43">
        <v>0</v>
      </c>
      <c r="AL3413" s="43">
        <f t="shared" si="6524"/>
        <v>62.866999999999997</v>
      </c>
      <c r="AM3413" s="43">
        <f t="shared" si="6525"/>
        <v>0</v>
      </c>
      <c r="AN3413" s="2"/>
      <c r="AO3413" s="1"/>
      <c r="AP3413" s="1"/>
      <c r="AQ3413" s="1"/>
      <c r="AR3413" s="1"/>
      <c r="AS3413" s="1"/>
    </row>
    <row r="3414" s="24" customFormat="1">
      <c r="B3414" s="25" t="s">
        <v>857</v>
      </c>
      <c r="C3414" s="25" t="s">
        <v>115</v>
      </c>
      <c r="D3414" s="25"/>
      <c r="E3414" s="32" t="str">
        <f t="shared" si="6538"/>
        <v>05</v>
      </c>
      <c r="F3414" s="25"/>
      <c r="G3414" s="25"/>
      <c r="H3414" s="27" t="s">
        <v>116</v>
      </c>
      <c r="I3414" s="28">
        <f>I3422+I3479</f>
        <v>11183.700000000001</v>
      </c>
      <c r="J3414" s="28">
        <f>J3422+J3479</f>
        <v>6125.3000000000002</v>
      </c>
      <c r="K3414" s="28">
        <f>K3422+K3479</f>
        <v>6125.3000000000002</v>
      </c>
      <c r="L3414" s="28">
        <f>L3422+L3479</f>
        <v>2750</v>
      </c>
      <c r="M3414" s="28">
        <f>M3422+M3479</f>
        <v>2750</v>
      </c>
      <c r="N3414" s="28">
        <f>N3422+N3479</f>
        <v>2695</v>
      </c>
      <c r="O3414" s="28">
        <f>O3422+O3479+O3415</f>
        <v>0</v>
      </c>
      <c r="P3414" s="28">
        <f>P3422+P3479+P3415</f>
        <v>0</v>
      </c>
      <c r="Q3414" s="28">
        <f>Q3422+Q3479+Q3415</f>
        <v>0</v>
      </c>
      <c r="R3414" s="28">
        <f>R3422+R3479+R3415</f>
        <v>7387.1359999999995</v>
      </c>
      <c r="S3414" s="28">
        <f>S3422+S3479+S3415</f>
        <v>-337.91199999999998</v>
      </c>
      <c r="T3414" s="28">
        <f>T3422+T3479+T3415</f>
        <v>0</v>
      </c>
      <c r="U3414" s="28">
        <f>U3422+U3479+U3415</f>
        <v>395.25</v>
      </c>
      <c r="V3414" s="28">
        <f t="shared" si="6539"/>
        <v>21378.173999999999</v>
      </c>
      <c r="W3414" s="28">
        <f>W3422+W3479+W3415</f>
        <v>1595.25</v>
      </c>
      <c r="X3414" s="28">
        <f>X3422+X3479+X3415</f>
        <v>0</v>
      </c>
      <c r="Y3414" s="28">
        <f>Y3422+Y3479+Y3415</f>
        <v>0</v>
      </c>
      <c r="Z3414" s="28">
        <f>Z3422+Z3479+Z3415</f>
        <v>0</v>
      </c>
      <c r="AA3414" s="28">
        <f>AA3422+AA3479+AA3415</f>
        <v>0</v>
      </c>
      <c r="AB3414" s="28">
        <f>AB3422+AB3479+AB3415</f>
        <v>11402.9323</v>
      </c>
      <c r="AC3414" s="29">
        <f>AC3422+AC3479+AC3415</f>
        <v>14679.461000000001</v>
      </c>
      <c r="AD3414" s="29">
        <f>AD3422+AD3479+AD3415</f>
        <v>14116.21002</v>
      </c>
      <c r="AE3414" s="30">
        <f t="shared" si="6523"/>
        <v>96.162999581524147</v>
      </c>
      <c r="AF3414" s="28">
        <f>AF3422+AF3479+AF3415</f>
        <v>14679.461000000001</v>
      </c>
      <c r="AG3414" s="28">
        <f>AG3422+AG3479+AG3415</f>
        <v>0</v>
      </c>
      <c r="AH3414" s="28">
        <f>AH3422+AH3479+AH3415</f>
        <v>0</v>
      </c>
      <c r="AI3414" s="28">
        <f>AI3422+AI3479+AI3415</f>
        <v>0</v>
      </c>
      <c r="AJ3414" s="28">
        <f>AJ3422+AJ3479+AJ3415</f>
        <v>0</v>
      </c>
      <c r="AK3414" s="28">
        <f>AK3422+AK3479+AK3415</f>
        <v>0</v>
      </c>
      <c r="AL3414" s="28">
        <f t="shared" si="6524"/>
        <v>14679.461000000001</v>
      </c>
      <c r="AM3414" s="28">
        <f t="shared" si="6525"/>
        <v>6698.7129999999979</v>
      </c>
      <c r="AN3414" s="31"/>
      <c r="AO3414" s="24"/>
      <c r="AP3414" s="24"/>
      <c r="AQ3414" s="24"/>
      <c r="AR3414" s="24"/>
      <c r="AS3414" s="24"/>
    </row>
    <row r="3415" s="69" customFormat="1">
      <c r="B3415" s="34" t="s">
        <v>857</v>
      </c>
      <c r="C3415" s="34" t="s">
        <v>115</v>
      </c>
      <c r="D3415" s="34" t="s">
        <v>505</v>
      </c>
      <c r="E3415" s="35" t="str">
        <f t="shared" si="6538"/>
        <v>0502</v>
      </c>
      <c r="F3415" s="34"/>
      <c r="G3415" s="34"/>
      <c r="H3415" s="36" t="s">
        <v>781</v>
      </c>
      <c r="I3415" s="28"/>
      <c r="J3415" s="28"/>
      <c r="K3415" s="28"/>
      <c r="L3415" s="28"/>
      <c r="M3415" s="28"/>
      <c r="N3415" s="28"/>
      <c r="O3415" s="28">
        <f t="shared" ref="O3415:O3420" si="6607">O3416</f>
        <v>0</v>
      </c>
      <c r="P3415" s="37">
        <f t="shared" ref="P3415:P3420" si="6608">P3416</f>
        <v>0</v>
      </c>
      <c r="Q3415" s="28">
        <f t="shared" ref="Q3415:Q3420" si="6609">Q3416</f>
        <v>0</v>
      </c>
      <c r="R3415" s="28">
        <f t="shared" ref="R3415:R3420" si="6610">R3416</f>
        <v>0</v>
      </c>
      <c r="S3415" s="28">
        <f t="shared" ref="S3415:S3420" si="6611">S3416</f>
        <v>0</v>
      </c>
      <c r="T3415" s="28">
        <f t="shared" ref="T3415:T3420" si="6612">T3416</f>
        <v>0</v>
      </c>
      <c r="U3415" s="37">
        <f t="shared" ref="U3415:U3420" si="6613">U3416</f>
        <v>395.25</v>
      </c>
      <c r="V3415" s="37">
        <f t="shared" si="6539"/>
        <v>395.25</v>
      </c>
      <c r="W3415" s="37">
        <f t="shared" ref="W3415:W3420" si="6614">W3416</f>
        <v>0</v>
      </c>
      <c r="X3415" s="37">
        <f t="shared" ref="X3415:X3420" si="6615">X3416</f>
        <v>0</v>
      </c>
      <c r="Y3415" s="37">
        <f t="shared" ref="Y3415:Y3420" si="6616">Y3416</f>
        <v>0</v>
      </c>
      <c r="Z3415" s="37">
        <f t="shared" ref="Z3415:Z3420" si="6617">Z3416</f>
        <v>0</v>
      </c>
      <c r="AA3415" s="37">
        <f t="shared" ref="AA3415:AA3420" si="6618">AA3416</f>
        <v>0</v>
      </c>
      <c r="AB3415" s="37">
        <f t="shared" ref="AB3415:AB3420" si="6619">AB3416</f>
        <v>0</v>
      </c>
      <c r="AC3415" s="38">
        <f t="shared" ref="AC3415:AC3420" si="6620">AC3416</f>
        <v>563.25</v>
      </c>
      <c r="AD3415" s="38">
        <f t="shared" ref="AD3415:AD3420" si="6621">AD3416</f>
        <v>0</v>
      </c>
      <c r="AE3415" s="39">
        <f t="shared" si="6523"/>
        <v>0</v>
      </c>
      <c r="AF3415" s="37">
        <f t="shared" ref="AF3415:AF3420" si="6622">AF3416</f>
        <v>563.25</v>
      </c>
      <c r="AG3415" s="37">
        <f t="shared" ref="AG3415:AG3420" si="6623">AG3416</f>
        <v>0</v>
      </c>
      <c r="AH3415" s="37">
        <f t="shared" ref="AH3415:AH3420" si="6624">AH3416</f>
        <v>0</v>
      </c>
      <c r="AI3415" s="37">
        <f t="shared" ref="AI3415:AI3420" si="6625">AI3416</f>
        <v>0</v>
      </c>
      <c r="AJ3415" s="37">
        <f t="shared" ref="AJ3415:AJ3420" si="6626">AJ3416</f>
        <v>0</v>
      </c>
      <c r="AK3415" s="37">
        <f t="shared" ref="AK3415:AK3420" si="6627">AK3416</f>
        <v>0</v>
      </c>
      <c r="AL3415" s="37">
        <f t="shared" si="6524"/>
        <v>563.25</v>
      </c>
      <c r="AM3415" s="37">
        <f t="shared" si="6525"/>
        <v>-168</v>
      </c>
      <c r="AN3415" s="19"/>
      <c r="AO3415" s="69"/>
      <c r="AP3415" s="69"/>
      <c r="AQ3415" s="69"/>
      <c r="AR3415" s="69"/>
      <c r="AS3415" s="69"/>
    </row>
    <row r="3416" ht="31.5">
      <c r="B3416" s="41" t="s">
        <v>857</v>
      </c>
      <c r="C3416" s="41" t="s">
        <v>115</v>
      </c>
      <c r="D3416" s="41" t="s">
        <v>505</v>
      </c>
      <c r="E3416" s="26" t="str">
        <f t="shared" si="6538"/>
        <v>0502</v>
      </c>
      <c r="F3416" s="41" t="s">
        <v>763</v>
      </c>
      <c r="G3416" s="41"/>
      <c r="H3416" s="42" t="s">
        <v>764</v>
      </c>
      <c r="I3416" s="28"/>
      <c r="J3416" s="28"/>
      <c r="K3416" s="28"/>
      <c r="L3416" s="28"/>
      <c r="M3416" s="28"/>
      <c r="N3416" s="28"/>
      <c r="O3416" s="28">
        <f t="shared" si="6607"/>
        <v>0</v>
      </c>
      <c r="P3416" s="43">
        <f t="shared" si="6608"/>
        <v>0</v>
      </c>
      <c r="Q3416" s="28">
        <f t="shared" si="6609"/>
        <v>0</v>
      </c>
      <c r="R3416" s="28">
        <f t="shared" si="6610"/>
        <v>0</v>
      </c>
      <c r="S3416" s="28">
        <f t="shared" si="6611"/>
        <v>0</v>
      </c>
      <c r="T3416" s="28">
        <f t="shared" si="6612"/>
        <v>0</v>
      </c>
      <c r="U3416" s="43">
        <f t="shared" si="6613"/>
        <v>395.25</v>
      </c>
      <c r="V3416" s="43">
        <f t="shared" si="6539"/>
        <v>395.25</v>
      </c>
      <c r="W3416" s="43">
        <f t="shared" si="6614"/>
        <v>0</v>
      </c>
      <c r="X3416" s="43">
        <f t="shared" si="6615"/>
        <v>0</v>
      </c>
      <c r="Y3416" s="43">
        <f t="shared" si="6616"/>
        <v>0</v>
      </c>
      <c r="Z3416" s="43">
        <f t="shared" si="6617"/>
        <v>0</v>
      </c>
      <c r="AA3416" s="43">
        <f t="shared" si="6618"/>
        <v>0</v>
      </c>
      <c r="AB3416" s="43">
        <f t="shared" si="6619"/>
        <v>0</v>
      </c>
      <c r="AC3416" s="44">
        <f t="shared" si="6620"/>
        <v>563.25</v>
      </c>
      <c r="AD3416" s="44">
        <f t="shared" si="6621"/>
        <v>0</v>
      </c>
      <c r="AE3416" s="45">
        <f t="shared" si="6523"/>
        <v>0</v>
      </c>
      <c r="AF3416" s="43">
        <f t="shared" si="6622"/>
        <v>563.25</v>
      </c>
      <c r="AG3416" s="43">
        <f t="shared" si="6623"/>
        <v>0</v>
      </c>
      <c r="AH3416" s="43">
        <f t="shared" si="6624"/>
        <v>0</v>
      </c>
      <c r="AI3416" s="43">
        <f t="shared" si="6625"/>
        <v>0</v>
      </c>
      <c r="AJ3416" s="43">
        <f t="shared" si="6626"/>
        <v>0</v>
      </c>
      <c r="AK3416" s="43">
        <f t="shared" si="6627"/>
        <v>0</v>
      </c>
      <c r="AL3416" s="43">
        <f t="shared" si="6524"/>
        <v>563.25</v>
      </c>
      <c r="AM3416" s="43">
        <f t="shared" si="6525"/>
        <v>-168</v>
      </c>
      <c r="AN3416" s="19"/>
      <c r="AO3416" s="1"/>
      <c r="AP3416" s="1"/>
      <c r="AQ3416" s="1"/>
      <c r="AR3416" s="1"/>
      <c r="AS3416" s="1"/>
    </row>
    <row r="3417" ht="31.5">
      <c r="B3417" s="41" t="s">
        <v>857</v>
      </c>
      <c r="C3417" s="41" t="s">
        <v>115</v>
      </c>
      <c r="D3417" s="41" t="s">
        <v>505</v>
      </c>
      <c r="E3417" s="26" t="str">
        <f t="shared" si="6538"/>
        <v>0502</v>
      </c>
      <c r="F3417" s="41" t="s">
        <v>782</v>
      </c>
      <c r="G3417" s="41"/>
      <c r="H3417" s="42" t="s">
        <v>783</v>
      </c>
      <c r="I3417" s="28"/>
      <c r="J3417" s="28"/>
      <c r="K3417" s="28"/>
      <c r="L3417" s="28"/>
      <c r="M3417" s="28"/>
      <c r="N3417" s="28"/>
      <c r="O3417" s="28">
        <f t="shared" si="6607"/>
        <v>0</v>
      </c>
      <c r="P3417" s="43">
        <f t="shared" si="6608"/>
        <v>0</v>
      </c>
      <c r="Q3417" s="28">
        <f t="shared" si="6609"/>
        <v>0</v>
      </c>
      <c r="R3417" s="28">
        <f t="shared" si="6610"/>
        <v>0</v>
      </c>
      <c r="S3417" s="28">
        <f t="shared" si="6611"/>
        <v>0</v>
      </c>
      <c r="T3417" s="28">
        <f t="shared" si="6612"/>
        <v>0</v>
      </c>
      <c r="U3417" s="43">
        <f t="shared" si="6613"/>
        <v>395.25</v>
      </c>
      <c r="V3417" s="43">
        <f t="shared" si="6539"/>
        <v>395.25</v>
      </c>
      <c r="W3417" s="43">
        <f t="shared" si="6614"/>
        <v>0</v>
      </c>
      <c r="X3417" s="43">
        <f t="shared" si="6615"/>
        <v>0</v>
      </c>
      <c r="Y3417" s="43">
        <f t="shared" si="6616"/>
        <v>0</v>
      </c>
      <c r="Z3417" s="43">
        <f t="shared" si="6617"/>
        <v>0</v>
      </c>
      <c r="AA3417" s="43">
        <f t="shared" si="6618"/>
        <v>0</v>
      </c>
      <c r="AB3417" s="43">
        <f t="shared" si="6619"/>
        <v>0</v>
      </c>
      <c r="AC3417" s="44">
        <f t="shared" si="6620"/>
        <v>563.25</v>
      </c>
      <c r="AD3417" s="44">
        <f t="shared" si="6621"/>
        <v>0</v>
      </c>
      <c r="AE3417" s="45">
        <f t="shared" si="6523"/>
        <v>0</v>
      </c>
      <c r="AF3417" s="43">
        <f t="shared" si="6622"/>
        <v>563.25</v>
      </c>
      <c r="AG3417" s="43">
        <f t="shared" si="6623"/>
        <v>0</v>
      </c>
      <c r="AH3417" s="43">
        <f t="shared" si="6624"/>
        <v>0</v>
      </c>
      <c r="AI3417" s="43">
        <f t="shared" si="6625"/>
        <v>0</v>
      </c>
      <c r="AJ3417" s="43">
        <f t="shared" si="6626"/>
        <v>0</v>
      </c>
      <c r="AK3417" s="43">
        <f t="shared" si="6627"/>
        <v>0</v>
      </c>
      <c r="AL3417" s="43">
        <f t="shared" si="6524"/>
        <v>563.25</v>
      </c>
      <c r="AM3417" s="43">
        <f t="shared" si="6525"/>
        <v>-168</v>
      </c>
      <c r="AN3417" s="19"/>
      <c r="AO3417" s="1"/>
      <c r="AP3417" s="1"/>
      <c r="AQ3417" s="1"/>
      <c r="AR3417" s="1"/>
      <c r="AS3417" s="1"/>
    </row>
    <row r="3418" ht="63">
      <c r="B3418" s="41" t="s">
        <v>857</v>
      </c>
      <c r="C3418" s="41" t="s">
        <v>115</v>
      </c>
      <c r="D3418" s="41" t="s">
        <v>505</v>
      </c>
      <c r="E3418" s="26" t="str">
        <f t="shared" si="6538"/>
        <v>0502</v>
      </c>
      <c r="F3418" s="41" t="s">
        <v>784</v>
      </c>
      <c r="G3418" s="41"/>
      <c r="H3418" s="42" t="s">
        <v>785</v>
      </c>
      <c r="I3418" s="28"/>
      <c r="J3418" s="28"/>
      <c r="K3418" s="28"/>
      <c r="L3418" s="28"/>
      <c r="M3418" s="28"/>
      <c r="N3418" s="28"/>
      <c r="O3418" s="28">
        <f t="shared" si="6607"/>
        <v>0</v>
      </c>
      <c r="P3418" s="43">
        <f t="shared" si="6608"/>
        <v>0</v>
      </c>
      <c r="Q3418" s="28">
        <f t="shared" si="6609"/>
        <v>0</v>
      </c>
      <c r="R3418" s="28">
        <f t="shared" si="6610"/>
        <v>0</v>
      </c>
      <c r="S3418" s="28">
        <f t="shared" si="6611"/>
        <v>0</v>
      </c>
      <c r="T3418" s="28">
        <f t="shared" si="6612"/>
        <v>0</v>
      </c>
      <c r="U3418" s="43">
        <f t="shared" si="6613"/>
        <v>395.25</v>
      </c>
      <c r="V3418" s="43">
        <f t="shared" si="6539"/>
        <v>395.25</v>
      </c>
      <c r="W3418" s="43">
        <f t="shared" si="6614"/>
        <v>0</v>
      </c>
      <c r="X3418" s="43">
        <f t="shared" si="6615"/>
        <v>0</v>
      </c>
      <c r="Y3418" s="43">
        <f t="shared" si="6616"/>
        <v>0</v>
      </c>
      <c r="Z3418" s="43">
        <f t="shared" si="6617"/>
        <v>0</v>
      </c>
      <c r="AA3418" s="43">
        <f t="shared" si="6618"/>
        <v>0</v>
      </c>
      <c r="AB3418" s="43">
        <f t="shared" si="6619"/>
        <v>0</v>
      </c>
      <c r="AC3418" s="44">
        <f t="shared" si="6620"/>
        <v>563.25</v>
      </c>
      <c r="AD3418" s="44">
        <f t="shared" si="6621"/>
        <v>0</v>
      </c>
      <c r="AE3418" s="45">
        <f t="shared" si="6523"/>
        <v>0</v>
      </c>
      <c r="AF3418" s="43">
        <f t="shared" si="6622"/>
        <v>563.25</v>
      </c>
      <c r="AG3418" s="43">
        <f t="shared" si="6623"/>
        <v>0</v>
      </c>
      <c r="AH3418" s="43">
        <f t="shared" si="6624"/>
        <v>0</v>
      </c>
      <c r="AI3418" s="43">
        <f t="shared" si="6625"/>
        <v>0</v>
      </c>
      <c r="AJ3418" s="43">
        <f t="shared" si="6626"/>
        <v>0</v>
      </c>
      <c r="AK3418" s="43">
        <f t="shared" si="6627"/>
        <v>0</v>
      </c>
      <c r="AL3418" s="43">
        <f t="shared" si="6524"/>
        <v>563.25</v>
      </c>
      <c r="AM3418" s="43">
        <f t="shared" si="6525"/>
        <v>-168</v>
      </c>
      <c r="AN3418" s="19"/>
      <c r="AR3418" s="1"/>
      <c r="AS3418" s="1"/>
    </row>
    <row r="3419" ht="31.5">
      <c r="B3419" s="41" t="s">
        <v>857</v>
      </c>
      <c r="C3419" s="41" t="s">
        <v>115</v>
      </c>
      <c r="D3419" s="41" t="s">
        <v>505</v>
      </c>
      <c r="E3419" s="26" t="str">
        <f t="shared" si="6538"/>
        <v>0502</v>
      </c>
      <c r="F3419" s="41" t="s">
        <v>786</v>
      </c>
      <c r="G3419" s="41"/>
      <c r="H3419" s="42" t="s">
        <v>787</v>
      </c>
      <c r="I3419" s="28"/>
      <c r="J3419" s="28"/>
      <c r="K3419" s="28"/>
      <c r="L3419" s="28"/>
      <c r="M3419" s="28"/>
      <c r="N3419" s="28"/>
      <c r="O3419" s="28">
        <f t="shared" si="6607"/>
        <v>0</v>
      </c>
      <c r="P3419" s="43">
        <f t="shared" si="6608"/>
        <v>0</v>
      </c>
      <c r="Q3419" s="28">
        <f t="shared" si="6609"/>
        <v>0</v>
      </c>
      <c r="R3419" s="28">
        <f t="shared" si="6610"/>
        <v>0</v>
      </c>
      <c r="S3419" s="28">
        <f t="shared" si="6611"/>
        <v>0</v>
      </c>
      <c r="T3419" s="28">
        <f t="shared" si="6612"/>
        <v>0</v>
      </c>
      <c r="U3419" s="43">
        <f t="shared" si="6613"/>
        <v>395.25</v>
      </c>
      <c r="V3419" s="43">
        <f t="shared" si="6539"/>
        <v>395.25</v>
      </c>
      <c r="W3419" s="43">
        <f t="shared" si="6614"/>
        <v>0</v>
      </c>
      <c r="X3419" s="43">
        <f t="shared" si="6615"/>
        <v>0</v>
      </c>
      <c r="Y3419" s="43">
        <f t="shared" si="6616"/>
        <v>0</v>
      </c>
      <c r="Z3419" s="43">
        <f t="shared" si="6617"/>
        <v>0</v>
      </c>
      <c r="AA3419" s="43">
        <f t="shared" si="6618"/>
        <v>0</v>
      </c>
      <c r="AB3419" s="43">
        <f t="shared" si="6619"/>
        <v>0</v>
      </c>
      <c r="AC3419" s="44">
        <f t="shared" si="6620"/>
        <v>563.25</v>
      </c>
      <c r="AD3419" s="44">
        <f t="shared" si="6621"/>
        <v>0</v>
      </c>
      <c r="AE3419" s="45">
        <f t="shared" si="6523"/>
        <v>0</v>
      </c>
      <c r="AF3419" s="43">
        <f t="shared" si="6622"/>
        <v>563.25</v>
      </c>
      <c r="AG3419" s="43">
        <f t="shared" si="6623"/>
        <v>0</v>
      </c>
      <c r="AH3419" s="43">
        <f t="shared" si="6624"/>
        <v>0</v>
      </c>
      <c r="AI3419" s="43">
        <f t="shared" si="6625"/>
        <v>0</v>
      </c>
      <c r="AJ3419" s="43">
        <f t="shared" si="6626"/>
        <v>0</v>
      </c>
      <c r="AK3419" s="43">
        <f t="shared" si="6627"/>
        <v>0</v>
      </c>
      <c r="AL3419" s="43">
        <f t="shared" si="6524"/>
        <v>563.25</v>
      </c>
      <c r="AM3419" s="43">
        <f t="shared" si="6525"/>
        <v>-168</v>
      </c>
      <c r="AN3419" s="19"/>
      <c r="AO3419" s="1"/>
      <c r="AP3419" s="1"/>
      <c r="AQ3419" s="1"/>
      <c r="AR3419" s="1"/>
      <c r="AS3419" s="1"/>
    </row>
    <row r="3420" ht="31.5">
      <c r="B3420" s="41" t="s">
        <v>857</v>
      </c>
      <c r="C3420" s="41" t="s">
        <v>115</v>
      </c>
      <c r="D3420" s="41" t="s">
        <v>505</v>
      </c>
      <c r="E3420" s="26" t="str">
        <f t="shared" si="6538"/>
        <v>0502</v>
      </c>
      <c r="F3420" s="41" t="s">
        <v>786</v>
      </c>
      <c r="G3420" s="41" t="s">
        <v>53</v>
      </c>
      <c r="H3420" s="42" t="s">
        <v>54</v>
      </c>
      <c r="I3420" s="28"/>
      <c r="J3420" s="28"/>
      <c r="K3420" s="28"/>
      <c r="L3420" s="28"/>
      <c r="M3420" s="28"/>
      <c r="N3420" s="28"/>
      <c r="O3420" s="28">
        <f t="shared" si="6607"/>
        <v>0</v>
      </c>
      <c r="P3420" s="43">
        <f t="shared" si="6608"/>
        <v>0</v>
      </c>
      <c r="Q3420" s="28">
        <f t="shared" si="6609"/>
        <v>0</v>
      </c>
      <c r="R3420" s="28">
        <f t="shared" si="6610"/>
        <v>0</v>
      </c>
      <c r="S3420" s="28">
        <f t="shared" si="6611"/>
        <v>0</v>
      </c>
      <c r="T3420" s="28">
        <f t="shared" si="6612"/>
        <v>0</v>
      </c>
      <c r="U3420" s="43">
        <f t="shared" si="6613"/>
        <v>395.25</v>
      </c>
      <c r="V3420" s="43">
        <f t="shared" si="6539"/>
        <v>395.25</v>
      </c>
      <c r="W3420" s="43">
        <f t="shared" si="6614"/>
        <v>0</v>
      </c>
      <c r="X3420" s="43">
        <f t="shared" si="6615"/>
        <v>0</v>
      </c>
      <c r="Y3420" s="43">
        <f t="shared" si="6616"/>
        <v>0</v>
      </c>
      <c r="Z3420" s="43">
        <f t="shared" si="6617"/>
        <v>0</v>
      </c>
      <c r="AA3420" s="43">
        <f t="shared" si="6618"/>
        <v>0</v>
      </c>
      <c r="AB3420" s="43">
        <f t="shared" si="6619"/>
        <v>0</v>
      </c>
      <c r="AC3420" s="44">
        <f t="shared" si="6620"/>
        <v>563.25</v>
      </c>
      <c r="AD3420" s="44">
        <f t="shared" si="6621"/>
        <v>0</v>
      </c>
      <c r="AE3420" s="45">
        <f t="shared" si="6523"/>
        <v>0</v>
      </c>
      <c r="AF3420" s="43">
        <f t="shared" si="6622"/>
        <v>563.25</v>
      </c>
      <c r="AG3420" s="43">
        <f t="shared" si="6623"/>
        <v>0</v>
      </c>
      <c r="AH3420" s="43">
        <f t="shared" si="6624"/>
        <v>0</v>
      </c>
      <c r="AI3420" s="43">
        <f t="shared" si="6625"/>
        <v>0</v>
      </c>
      <c r="AJ3420" s="43">
        <f t="shared" si="6626"/>
        <v>0</v>
      </c>
      <c r="AK3420" s="43">
        <f t="shared" si="6627"/>
        <v>0</v>
      </c>
      <c r="AL3420" s="43">
        <f t="shared" si="6524"/>
        <v>563.25</v>
      </c>
      <c r="AM3420" s="43">
        <f t="shared" si="6525"/>
        <v>-168</v>
      </c>
      <c r="AN3420" s="19"/>
      <c r="AO3420" s="1"/>
      <c r="AP3420" s="1"/>
      <c r="AQ3420" s="1"/>
      <c r="AR3420" s="1"/>
      <c r="AS3420" s="1"/>
    </row>
    <row r="3421" ht="31.5">
      <c r="B3421" s="41" t="s">
        <v>857</v>
      </c>
      <c r="C3421" s="41" t="s">
        <v>115</v>
      </c>
      <c r="D3421" s="41" t="s">
        <v>505</v>
      </c>
      <c r="E3421" s="26" t="str">
        <f t="shared" si="6538"/>
        <v>0502</v>
      </c>
      <c r="F3421" s="41" t="s">
        <v>786</v>
      </c>
      <c r="G3421" s="41" t="s">
        <v>55</v>
      </c>
      <c r="H3421" s="42" t="s">
        <v>56</v>
      </c>
      <c r="I3421" s="28"/>
      <c r="J3421" s="28"/>
      <c r="K3421" s="28"/>
      <c r="L3421" s="28"/>
      <c r="M3421" s="28"/>
      <c r="N3421" s="28"/>
      <c r="O3421" s="28">
        <v>0</v>
      </c>
      <c r="P3421" s="43">
        <v>0</v>
      </c>
      <c r="Q3421" s="28">
        <v>0</v>
      </c>
      <c r="R3421" s="28">
        <v>0</v>
      </c>
      <c r="S3421" s="28">
        <v>0</v>
      </c>
      <c r="T3421" s="28">
        <v>0</v>
      </c>
      <c r="U3421" s="43">
        <v>395.25</v>
      </c>
      <c r="V3421" s="43">
        <f t="shared" si="6539"/>
        <v>395.25</v>
      </c>
      <c r="W3421" s="43"/>
      <c r="X3421" s="43"/>
      <c r="Y3421" s="43"/>
      <c r="Z3421" s="43"/>
      <c r="AA3421" s="43"/>
      <c r="AB3421" s="43">
        <v>0</v>
      </c>
      <c r="AC3421" s="44">
        <v>563.25</v>
      </c>
      <c r="AD3421" s="44">
        <v>0</v>
      </c>
      <c r="AE3421" s="45">
        <f t="shared" si="6523"/>
        <v>0</v>
      </c>
      <c r="AF3421" s="43">
        <v>563.25</v>
      </c>
      <c r="AG3421" s="43">
        <v>0</v>
      </c>
      <c r="AH3421" s="43">
        <v>0</v>
      </c>
      <c r="AI3421" s="43">
        <v>0</v>
      </c>
      <c r="AJ3421" s="43">
        <v>0</v>
      </c>
      <c r="AK3421" s="43">
        <v>0</v>
      </c>
      <c r="AL3421" s="43">
        <f t="shared" si="6524"/>
        <v>563.25</v>
      </c>
      <c r="AM3421" s="43">
        <f t="shared" si="6525"/>
        <v>-168</v>
      </c>
      <c r="AN3421" s="19"/>
      <c r="AO3421" s="1"/>
      <c r="AP3421" s="1"/>
      <c r="AQ3421" s="1"/>
      <c r="AR3421" s="1"/>
      <c r="AS3421" s="1"/>
    </row>
    <row r="3422" s="33" customFormat="1">
      <c r="B3422" s="34" t="s">
        <v>857</v>
      </c>
      <c r="C3422" s="34" t="s">
        <v>115</v>
      </c>
      <c r="D3422" s="34" t="s">
        <v>117</v>
      </c>
      <c r="E3422" s="35" t="str">
        <f t="shared" si="6538"/>
        <v>0503</v>
      </c>
      <c r="F3422" s="34"/>
      <c r="G3422" s="34"/>
      <c r="H3422" s="36" t="s">
        <v>118</v>
      </c>
      <c r="I3422" s="37">
        <f>I3423+I3437+I3458+I3473+I3452</f>
        <v>11183.700000000001</v>
      </c>
      <c r="J3422" s="37">
        <f>J3423+J3437+J3458+J3473+J3452</f>
        <v>6125.3000000000002</v>
      </c>
      <c r="K3422" s="37">
        <f>K3423+K3437+K3458+K3473+K3452</f>
        <v>6125.3000000000002</v>
      </c>
      <c r="L3422" s="37">
        <f>L3423+L3437+L3458+L3473+L3452</f>
        <v>2750</v>
      </c>
      <c r="M3422" s="37">
        <f>M3423+M3437+M3458+M3473+M3452</f>
        <v>2750</v>
      </c>
      <c r="N3422" s="37">
        <f>N3423+N3437+N3458+N3473+N3452</f>
        <v>2695</v>
      </c>
      <c r="O3422" s="37">
        <f>O3423+O3437+O3458+O3473+O3452</f>
        <v>0</v>
      </c>
      <c r="P3422" s="37">
        <f>P3423+P3437+P3458+P3473+P3452</f>
        <v>0</v>
      </c>
      <c r="Q3422" s="37">
        <f>Q3423+Q3437+Q3458+Q3473+Q3452</f>
        <v>0</v>
      </c>
      <c r="R3422" s="37">
        <f>R3423+R3437+R3458+R3473+R3452</f>
        <v>7387.1359999999995</v>
      </c>
      <c r="S3422" s="37">
        <f>S3423+S3437+S3458+S3473+S3452</f>
        <v>-337.91199999999998</v>
      </c>
      <c r="T3422" s="37">
        <f>T3423+T3437+T3458+T3473+T3452</f>
        <v>0</v>
      </c>
      <c r="U3422" s="37">
        <v>0</v>
      </c>
      <c r="V3422" s="37">
        <f t="shared" si="6539"/>
        <v>20982.923999999999</v>
      </c>
      <c r="W3422" s="37">
        <f>W3423+W3437+W3458+W3473+W3452</f>
        <v>0</v>
      </c>
      <c r="X3422" s="37">
        <f>X3423+X3437+X3458+X3473+X3452</f>
        <v>0</v>
      </c>
      <c r="Y3422" s="37">
        <f>Y3423+Y3437+Y3458+Y3473+Y3452</f>
        <v>0</v>
      </c>
      <c r="Z3422" s="37">
        <f>Z3423+Z3437+Z3458+Z3473+Z3452</f>
        <v>0</v>
      </c>
      <c r="AA3422" s="37">
        <f>AA3423+AA3437+AA3458+AA3473+AA3452</f>
        <v>0</v>
      </c>
      <c r="AB3422" s="37">
        <f>AB3423+AB3437+AB3458+AB3473+AB3452</f>
        <v>11402.9323</v>
      </c>
      <c r="AC3422" s="38">
        <f>AC3423+AC3437+AC3458+AC3473+AC3452</f>
        <v>14116.211000000001</v>
      </c>
      <c r="AD3422" s="38">
        <f>AD3423+AD3437+AD3458+AD3473+AD3452</f>
        <v>14116.21002</v>
      </c>
      <c r="AE3422" s="39">
        <f t="shared" si="6523"/>
        <v>99.999993057627151</v>
      </c>
      <c r="AF3422" s="37">
        <f>AF3423+AF3437+AF3458+AF3473+AF3452</f>
        <v>14116.211000000001</v>
      </c>
      <c r="AG3422" s="37">
        <f>AG3423+AG3437+AG3458+AG3473+AG3452</f>
        <v>0</v>
      </c>
      <c r="AH3422" s="37">
        <f>AH3423+AH3437+AH3458+AH3473+AH3452</f>
        <v>0</v>
      </c>
      <c r="AI3422" s="37">
        <f>AI3423+AI3437+AI3458+AI3473+AI3452</f>
        <v>0</v>
      </c>
      <c r="AJ3422" s="37">
        <f>AJ3423+AJ3437+AJ3458+AJ3473+AJ3452</f>
        <v>0</v>
      </c>
      <c r="AK3422" s="37">
        <f>AK3423+AK3437+AK3458+AK3473+AK3452</f>
        <v>0</v>
      </c>
      <c r="AL3422" s="37">
        <f t="shared" si="6524"/>
        <v>14116.211000000001</v>
      </c>
      <c r="AM3422" s="37">
        <f t="shared" si="6525"/>
        <v>6866.7129999999979</v>
      </c>
      <c r="AN3422" s="40"/>
      <c r="AO3422" s="33"/>
      <c r="AP3422" s="33"/>
      <c r="AQ3422" s="33"/>
      <c r="AR3422" s="33"/>
      <c r="AS3422" s="33"/>
    </row>
    <row r="3423" ht="31.5" hidden="1">
      <c r="B3423" s="41" t="s">
        <v>857</v>
      </c>
      <c r="C3423" s="41" t="s">
        <v>115</v>
      </c>
      <c r="D3423" s="41" t="s">
        <v>117</v>
      </c>
      <c r="E3423" s="26" t="str">
        <f t="shared" si="6538"/>
        <v>0503</v>
      </c>
      <c r="F3423" s="41" t="s">
        <v>119</v>
      </c>
      <c r="G3423" s="41"/>
      <c r="H3423" s="42" t="s">
        <v>120</v>
      </c>
      <c r="I3423" s="43">
        <f>I3424</f>
        <v>0</v>
      </c>
      <c r="J3423" s="43">
        <f>J3424</f>
        <v>0</v>
      </c>
      <c r="K3423" s="43">
        <f>K3424</f>
        <v>0</v>
      </c>
      <c r="L3423" s="43">
        <f>L3424</f>
        <v>0</v>
      </c>
      <c r="M3423" s="43">
        <f>M3424</f>
        <v>0</v>
      </c>
      <c r="N3423" s="43">
        <f>N3424</f>
        <v>0</v>
      </c>
      <c r="O3423" s="43">
        <f>O3424</f>
        <v>0</v>
      </c>
      <c r="P3423" s="43">
        <f>P3424</f>
        <v>0</v>
      </c>
      <c r="Q3423" s="43">
        <f>Q3424</f>
        <v>0</v>
      </c>
      <c r="R3423" s="43">
        <f>R3424</f>
        <v>0</v>
      </c>
      <c r="S3423" s="43">
        <f>S3424</f>
        <v>0</v>
      </c>
      <c r="T3423" s="43">
        <f>T3424</f>
        <v>0</v>
      </c>
      <c r="U3423" s="43">
        <v>0</v>
      </c>
      <c r="V3423" s="43">
        <f t="shared" si="6539"/>
        <v>0</v>
      </c>
      <c r="W3423" s="43">
        <f>W3424</f>
        <v>0</v>
      </c>
      <c r="X3423" s="43">
        <f>X3424</f>
        <v>0</v>
      </c>
      <c r="Y3423" s="43">
        <f>Y3424</f>
        <v>0</v>
      </c>
      <c r="Z3423" s="43">
        <f>Z3424</f>
        <v>0</v>
      </c>
      <c r="AA3423" s="43">
        <f>AA3424</f>
        <v>0</v>
      </c>
      <c r="AB3423" s="43">
        <f>AB3424</f>
        <v>0</v>
      </c>
      <c r="AC3423" s="44">
        <f>AC3424</f>
        <v>0</v>
      </c>
      <c r="AD3423" s="44">
        <f>AD3424</f>
        <v>0</v>
      </c>
      <c r="AE3423" s="45" t="e">
        <f t="shared" si="6523"/>
        <v>#DIV/0!</v>
      </c>
      <c r="AF3423" s="46">
        <f>AF3424</f>
        <v>0</v>
      </c>
      <c r="AG3423" s="46">
        <f>AG3424</f>
        <v>0</v>
      </c>
      <c r="AH3423" s="47">
        <f>AH3424</f>
        <v>0</v>
      </c>
      <c r="AI3423" s="47">
        <f>AI3424</f>
        <v>0</v>
      </c>
      <c r="AJ3423" s="47">
        <f>AJ3424</f>
        <v>0</v>
      </c>
      <c r="AK3423" s="47">
        <f>AK3424</f>
        <v>0</v>
      </c>
      <c r="AL3423" s="47">
        <f t="shared" si="6524"/>
        <v>0</v>
      </c>
      <c r="AM3423" s="47">
        <f t="shared" si="6525"/>
        <v>0</v>
      </c>
      <c r="AN3423" s="48" t="s">
        <v>36</v>
      </c>
      <c r="AO3423" s="1"/>
      <c r="AP3423" s="1"/>
      <c r="AQ3423" s="1"/>
      <c r="AR3423" s="1"/>
      <c r="AS3423" s="1"/>
    </row>
    <row r="3424" ht="47.25" hidden="1">
      <c r="B3424" s="41" t="s">
        <v>857</v>
      </c>
      <c r="C3424" s="41" t="s">
        <v>115</v>
      </c>
      <c r="D3424" s="41" t="s">
        <v>117</v>
      </c>
      <c r="E3424" s="26" t="str">
        <f t="shared" si="6538"/>
        <v>0503</v>
      </c>
      <c r="F3424" s="41" t="s">
        <v>128</v>
      </c>
      <c r="G3424" s="41"/>
      <c r="H3424" s="42" t="s">
        <v>129</v>
      </c>
      <c r="I3424" s="43">
        <f>I3425+I3429+I3433</f>
        <v>0</v>
      </c>
      <c r="J3424" s="43">
        <f>J3425+J3429+J3433</f>
        <v>0</v>
      </c>
      <c r="K3424" s="43">
        <f>K3425+K3429+K3433</f>
        <v>0</v>
      </c>
      <c r="L3424" s="43">
        <f>L3425+L3429+L3433</f>
        <v>0</v>
      </c>
      <c r="M3424" s="43">
        <f>M3425+M3429+M3433</f>
        <v>0</v>
      </c>
      <c r="N3424" s="43">
        <f>N3425+N3429+N3433</f>
        <v>0</v>
      </c>
      <c r="O3424" s="43">
        <f>O3425+O3429+O3433</f>
        <v>0</v>
      </c>
      <c r="P3424" s="43">
        <f>P3425+P3429+P3433</f>
        <v>0</v>
      </c>
      <c r="Q3424" s="43">
        <f>Q3425+Q3429+Q3433</f>
        <v>0</v>
      </c>
      <c r="R3424" s="43">
        <f>R3425+R3429+R3433</f>
        <v>0</v>
      </c>
      <c r="S3424" s="43">
        <f>S3425+S3429+S3433</f>
        <v>0</v>
      </c>
      <c r="T3424" s="43">
        <f>T3425+T3429+T3433</f>
        <v>0</v>
      </c>
      <c r="U3424" s="43">
        <v>0</v>
      </c>
      <c r="V3424" s="43">
        <f t="shared" si="6539"/>
        <v>0</v>
      </c>
      <c r="W3424" s="43">
        <f>W3425+W3429+W3433</f>
        <v>0</v>
      </c>
      <c r="X3424" s="43">
        <f>X3425+X3429+X3433</f>
        <v>0</v>
      </c>
      <c r="Y3424" s="43">
        <f>Y3425+Y3429+Y3433</f>
        <v>0</v>
      </c>
      <c r="Z3424" s="43">
        <f>Z3425+Z3429+Z3433</f>
        <v>0</v>
      </c>
      <c r="AA3424" s="43">
        <f>AA3425+AA3429+AA3433</f>
        <v>0</v>
      </c>
      <c r="AB3424" s="43">
        <f>AB3425+AB3429+AB3433</f>
        <v>0</v>
      </c>
      <c r="AC3424" s="44">
        <f>AC3425+AC3429+AC3433</f>
        <v>0</v>
      </c>
      <c r="AD3424" s="44">
        <f>AD3425+AD3429+AD3433</f>
        <v>0</v>
      </c>
      <c r="AE3424" s="45" t="e">
        <f t="shared" si="6523"/>
        <v>#DIV/0!</v>
      </c>
      <c r="AF3424" s="46">
        <f>AF3425+AF3429+AF3433</f>
        <v>0</v>
      </c>
      <c r="AG3424" s="46">
        <f>AG3425+AG3429+AG3433</f>
        <v>0</v>
      </c>
      <c r="AH3424" s="47">
        <f>AH3425+AH3429+AH3433</f>
        <v>0</v>
      </c>
      <c r="AI3424" s="47">
        <f>AI3425+AI3429+AI3433</f>
        <v>0</v>
      </c>
      <c r="AJ3424" s="47">
        <f>AJ3425+AJ3429+AJ3433</f>
        <v>0</v>
      </c>
      <c r="AK3424" s="47">
        <f>AK3425+AK3429+AK3433</f>
        <v>0</v>
      </c>
      <c r="AL3424" s="47">
        <f t="shared" si="6524"/>
        <v>0</v>
      </c>
      <c r="AM3424" s="47">
        <f t="shared" si="6525"/>
        <v>0</v>
      </c>
      <c r="AN3424" s="48" t="s">
        <v>36</v>
      </c>
      <c r="AO3424" s="1"/>
      <c r="AP3424" s="1"/>
      <c r="AQ3424" s="1"/>
      <c r="AR3424" s="1"/>
      <c r="AS3424" s="1"/>
    </row>
    <row r="3425" ht="31.5" hidden="1">
      <c r="B3425" s="41" t="s">
        <v>857</v>
      </c>
      <c r="C3425" s="41" t="s">
        <v>115</v>
      </c>
      <c r="D3425" s="41" t="s">
        <v>117</v>
      </c>
      <c r="E3425" s="26" t="str">
        <f t="shared" si="6538"/>
        <v>0503</v>
      </c>
      <c r="F3425" s="41" t="s">
        <v>788</v>
      </c>
      <c r="G3425" s="41"/>
      <c r="H3425" s="42" t="s">
        <v>789</v>
      </c>
      <c r="I3425" s="43">
        <f t="shared" ref="I3425:I3435" si="6628">I3426</f>
        <v>0</v>
      </c>
      <c r="J3425" s="43">
        <f t="shared" ref="J3425:J3435" si="6629">J3426</f>
        <v>0</v>
      </c>
      <c r="K3425" s="43">
        <f t="shared" ref="K3425:K3435" si="6630">K3426</f>
        <v>0</v>
      </c>
      <c r="L3425" s="43">
        <f t="shared" ref="L3425:L3435" si="6631">L3426</f>
        <v>0</v>
      </c>
      <c r="M3425" s="43">
        <f t="shared" ref="M3425:M3435" si="6632">M3426</f>
        <v>0</v>
      </c>
      <c r="N3425" s="43">
        <f t="shared" ref="N3425:N3435" si="6633">N3426</f>
        <v>0</v>
      </c>
      <c r="O3425" s="43">
        <f t="shared" ref="O3425:O3435" si="6634">O3426</f>
        <v>0</v>
      </c>
      <c r="P3425" s="43">
        <f t="shared" ref="P3425:P3435" si="6635">P3426</f>
        <v>0</v>
      </c>
      <c r="Q3425" s="43">
        <f t="shared" ref="Q3425:Q3435" si="6636">Q3426</f>
        <v>0</v>
      </c>
      <c r="R3425" s="43">
        <f t="shared" ref="R3425:R3435" si="6637">R3426</f>
        <v>0</v>
      </c>
      <c r="S3425" s="43">
        <f t="shared" ref="S3425:S3435" si="6638">S3426</f>
        <v>0</v>
      </c>
      <c r="T3425" s="43">
        <f t="shared" ref="T3425:T3435" si="6639">T3426</f>
        <v>0</v>
      </c>
      <c r="U3425" s="43">
        <v>0</v>
      </c>
      <c r="V3425" s="43">
        <f t="shared" si="6539"/>
        <v>0</v>
      </c>
      <c r="W3425" s="43">
        <f t="shared" ref="W3425:W3435" si="6640">W3426</f>
        <v>0</v>
      </c>
      <c r="X3425" s="43">
        <f t="shared" ref="X3425:X3435" si="6641">X3426</f>
        <v>0</v>
      </c>
      <c r="Y3425" s="43">
        <f t="shared" ref="Y3425:Y3435" si="6642">Y3426</f>
        <v>0</v>
      </c>
      <c r="Z3425" s="43">
        <f t="shared" ref="Z3425:Z3435" si="6643">Z3426</f>
        <v>0</v>
      </c>
      <c r="AA3425" s="43">
        <f t="shared" ref="AA3425:AA3435" si="6644">AA3426</f>
        <v>0</v>
      </c>
      <c r="AB3425" s="43">
        <f t="shared" ref="AB3425:AB3435" si="6645">AB3426</f>
        <v>0</v>
      </c>
      <c r="AC3425" s="44">
        <f t="shared" ref="AC3425:AC3435" si="6646">AC3426</f>
        <v>0</v>
      </c>
      <c r="AD3425" s="44">
        <f t="shared" ref="AD3425:AD3435" si="6647">AD3426</f>
        <v>0</v>
      </c>
      <c r="AE3425" s="45" t="e">
        <f t="shared" si="6523"/>
        <v>#DIV/0!</v>
      </c>
      <c r="AF3425" s="46">
        <f t="shared" ref="AF3425:AF3435" si="6648">AF3426</f>
        <v>0</v>
      </c>
      <c r="AG3425" s="46">
        <f t="shared" ref="AG3425:AG3435" si="6649">AG3426</f>
        <v>0</v>
      </c>
      <c r="AH3425" s="47">
        <f t="shared" ref="AH3425:AH3435" si="6650">AH3426</f>
        <v>0</v>
      </c>
      <c r="AI3425" s="47">
        <f t="shared" ref="AI3425:AI3435" si="6651">AI3426</f>
        <v>0</v>
      </c>
      <c r="AJ3425" s="47">
        <f t="shared" ref="AJ3425:AJ3435" si="6652">AJ3426</f>
        <v>0</v>
      </c>
      <c r="AK3425" s="47">
        <f t="shared" ref="AK3425:AK3435" si="6653">AK3426</f>
        <v>0</v>
      </c>
      <c r="AL3425" s="47">
        <f t="shared" si="6524"/>
        <v>0</v>
      </c>
      <c r="AM3425" s="47">
        <f t="shared" si="6525"/>
        <v>0</v>
      </c>
      <c r="AN3425" s="48" t="s">
        <v>36</v>
      </c>
      <c r="AR3425" s="1"/>
      <c r="AS3425" s="1"/>
    </row>
    <row r="3426" ht="31.5" hidden="1">
      <c r="B3426" s="41" t="s">
        <v>857</v>
      </c>
      <c r="C3426" s="41" t="s">
        <v>115</v>
      </c>
      <c r="D3426" s="41" t="s">
        <v>117</v>
      </c>
      <c r="E3426" s="26" t="str">
        <f t="shared" si="6538"/>
        <v>0503</v>
      </c>
      <c r="F3426" s="41" t="s">
        <v>790</v>
      </c>
      <c r="G3426" s="41"/>
      <c r="H3426" s="42" t="s">
        <v>791</v>
      </c>
      <c r="I3426" s="43">
        <f t="shared" si="6628"/>
        <v>0</v>
      </c>
      <c r="J3426" s="43">
        <f t="shared" si="6629"/>
        <v>0</v>
      </c>
      <c r="K3426" s="43">
        <f t="shared" si="6630"/>
        <v>0</v>
      </c>
      <c r="L3426" s="43">
        <f t="shared" si="6631"/>
        <v>0</v>
      </c>
      <c r="M3426" s="43">
        <f t="shared" si="6632"/>
        <v>0</v>
      </c>
      <c r="N3426" s="43">
        <f t="shared" si="6633"/>
        <v>0</v>
      </c>
      <c r="O3426" s="43">
        <f t="shared" si="6634"/>
        <v>0</v>
      </c>
      <c r="P3426" s="43">
        <f t="shared" si="6635"/>
        <v>0</v>
      </c>
      <c r="Q3426" s="43">
        <f t="shared" si="6636"/>
        <v>0</v>
      </c>
      <c r="R3426" s="43">
        <f t="shared" si="6637"/>
        <v>0</v>
      </c>
      <c r="S3426" s="43">
        <f t="shared" si="6638"/>
        <v>0</v>
      </c>
      <c r="T3426" s="43">
        <f t="shared" si="6639"/>
        <v>0</v>
      </c>
      <c r="U3426" s="43">
        <v>0</v>
      </c>
      <c r="V3426" s="43">
        <f t="shared" si="6539"/>
        <v>0</v>
      </c>
      <c r="W3426" s="43">
        <f t="shared" si="6640"/>
        <v>0</v>
      </c>
      <c r="X3426" s="43">
        <f t="shared" si="6641"/>
        <v>0</v>
      </c>
      <c r="Y3426" s="43">
        <f t="shared" si="6642"/>
        <v>0</v>
      </c>
      <c r="Z3426" s="43">
        <f t="shared" si="6643"/>
        <v>0</v>
      </c>
      <c r="AA3426" s="43">
        <f t="shared" si="6644"/>
        <v>0</v>
      </c>
      <c r="AB3426" s="43">
        <f t="shared" si="6645"/>
        <v>0</v>
      </c>
      <c r="AC3426" s="44">
        <f t="shared" si="6646"/>
        <v>0</v>
      </c>
      <c r="AD3426" s="44">
        <f t="shared" si="6647"/>
        <v>0</v>
      </c>
      <c r="AE3426" s="45" t="e">
        <f t="shared" si="6523"/>
        <v>#DIV/0!</v>
      </c>
      <c r="AF3426" s="46">
        <f t="shared" si="6648"/>
        <v>0</v>
      </c>
      <c r="AG3426" s="46">
        <f t="shared" si="6649"/>
        <v>0</v>
      </c>
      <c r="AH3426" s="47">
        <f t="shared" si="6650"/>
        <v>0</v>
      </c>
      <c r="AI3426" s="47">
        <f t="shared" si="6651"/>
        <v>0</v>
      </c>
      <c r="AJ3426" s="47">
        <f t="shared" si="6652"/>
        <v>0</v>
      </c>
      <c r="AK3426" s="47">
        <f t="shared" si="6653"/>
        <v>0</v>
      </c>
      <c r="AL3426" s="47">
        <f t="shared" si="6524"/>
        <v>0</v>
      </c>
      <c r="AM3426" s="47">
        <f t="shared" si="6525"/>
        <v>0</v>
      </c>
      <c r="AN3426" s="48" t="s">
        <v>36</v>
      </c>
      <c r="AO3426" s="1"/>
      <c r="AP3426" s="1"/>
      <c r="AQ3426" s="1"/>
      <c r="AR3426" s="1"/>
      <c r="AS3426" s="1"/>
    </row>
    <row r="3427" ht="31.5" hidden="1">
      <c r="B3427" s="41" t="s">
        <v>857</v>
      </c>
      <c r="C3427" s="41" t="s">
        <v>115</v>
      </c>
      <c r="D3427" s="41" t="s">
        <v>117</v>
      </c>
      <c r="E3427" s="26" t="str">
        <f t="shared" si="6538"/>
        <v>0503</v>
      </c>
      <c r="F3427" s="41" t="s">
        <v>790</v>
      </c>
      <c r="G3427" s="41" t="s">
        <v>53</v>
      </c>
      <c r="H3427" s="42" t="s">
        <v>54</v>
      </c>
      <c r="I3427" s="43">
        <f t="shared" si="6628"/>
        <v>0</v>
      </c>
      <c r="J3427" s="43">
        <f t="shared" si="6629"/>
        <v>0</v>
      </c>
      <c r="K3427" s="43">
        <f t="shared" si="6630"/>
        <v>0</v>
      </c>
      <c r="L3427" s="43">
        <f t="shared" si="6631"/>
        <v>0</v>
      </c>
      <c r="M3427" s="43">
        <f t="shared" si="6632"/>
        <v>0</v>
      </c>
      <c r="N3427" s="43">
        <f t="shared" si="6633"/>
        <v>0</v>
      </c>
      <c r="O3427" s="43">
        <f t="shared" si="6634"/>
        <v>0</v>
      </c>
      <c r="P3427" s="43">
        <f t="shared" si="6635"/>
        <v>0</v>
      </c>
      <c r="Q3427" s="43">
        <f t="shared" si="6636"/>
        <v>0</v>
      </c>
      <c r="R3427" s="43">
        <f t="shared" si="6637"/>
        <v>0</v>
      </c>
      <c r="S3427" s="43">
        <f t="shared" si="6638"/>
        <v>0</v>
      </c>
      <c r="T3427" s="43">
        <f t="shared" si="6639"/>
        <v>0</v>
      </c>
      <c r="U3427" s="43">
        <v>0</v>
      </c>
      <c r="V3427" s="43">
        <f t="shared" si="6539"/>
        <v>0</v>
      </c>
      <c r="W3427" s="43">
        <f t="shared" si="6640"/>
        <v>0</v>
      </c>
      <c r="X3427" s="43">
        <f t="shared" si="6641"/>
        <v>0</v>
      </c>
      <c r="Y3427" s="43">
        <f t="shared" si="6642"/>
        <v>0</v>
      </c>
      <c r="Z3427" s="43">
        <f t="shared" si="6643"/>
        <v>0</v>
      </c>
      <c r="AA3427" s="43">
        <f t="shared" si="6644"/>
        <v>0</v>
      </c>
      <c r="AB3427" s="43">
        <f t="shared" si="6645"/>
        <v>0</v>
      </c>
      <c r="AC3427" s="44">
        <f t="shared" si="6646"/>
        <v>0</v>
      </c>
      <c r="AD3427" s="44">
        <f t="shared" si="6647"/>
        <v>0</v>
      </c>
      <c r="AE3427" s="45" t="e">
        <f t="shared" si="6523"/>
        <v>#DIV/0!</v>
      </c>
      <c r="AF3427" s="46">
        <f t="shared" si="6648"/>
        <v>0</v>
      </c>
      <c r="AG3427" s="46">
        <f t="shared" si="6649"/>
        <v>0</v>
      </c>
      <c r="AH3427" s="47">
        <f t="shared" si="6650"/>
        <v>0</v>
      </c>
      <c r="AI3427" s="47">
        <f t="shared" si="6651"/>
        <v>0</v>
      </c>
      <c r="AJ3427" s="47">
        <f t="shared" si="6652"/>
        <v>0</v>
      </c>
      <c r="AK3427" s="47">
        <f t="shared" si="6653"/>
        <v>0</v>
      </c>
      <c r="AL3427" s="47">
        <f t="shared" si="6524"/>
        <v>0</v>
      </c>
      <c r="AM3427" s="47">
        <f t="shared" si="6525"/>
        <v>0</v>
      </c>
      <c r="AN3427" s="48" t="s">
        <v>36</v>
      </c>
      <c r="AO3427" s="1"/>
      <c r="AP3427" s="1"/>
      <c r="AQ3427" s="1"/>
      <c r="AR3427" s="1"/>
      <c r="AS3427" s="1"/>
    </row>
    <row r="3428" ht="31.5" hidden="1">
      <c r="B3428" s="41" t="s">
        <v>857</v>
      </c>
      <c r="C3428" s="41" t="s">
        <v>115</v>
      </c>
      <c r="D3428" s="41" t="s">
        <v>117</v>
      </c>
      <c r="E3428" s="26" t="str">
        <f t="shared" si="6538"/>
        <v>0503</v>
      </c>
      <c r="F3428" s="41" t="s">
        <v>790</v>
      </c>
      <c r="G3428" s="41" t="s">
        <v>55</v>
      </c>
      <c r="H3428" s="42" t="s">
        <v>56</v>
      </c>
      <c r="I3428" s="43"/>
      <c r="J3428" s="43"/>
      <c r="K3428" s="43"/>
      <c r="L3428" s="43"/>
      <c r="M3428" s="43"/>
      <c r="N3428" s="43"/>
      <c r="O3428" s="43">
        <v>0</v>
      </c>
      <c r="P3428" s="43">
        <v>0</v>
      </c>
      <c r="Q3428" s="43">
        <v>0</v>
      </c>
      <c r="R3428" s="43">
        <v>0</v>
      </c>
      <c r="S3428" s="43">
        <v>0</v>
      </c>
      <c r="T3428" s="43">
        <v>0</v>
      </c>
      <c r="U3428" s="43">
        <v>0</v>
      </c>
      <c r="V3428" s="43">
        <f t="shared" si="6539"/>
        <v>0</v>
      </c>
      <c r="W3428" s="43"/>
      <c r="X3428" s="43"/>
      <c r="Y3428" s="43"/>
      <c r="Z3428" s="43"/>
      <c r="AA3428" s="43"/>
      <c r="AB3428" s="43">
        <v>0</v>
      </c>
      <c r="AC3428" s="44">
        <v>0</v>
      </c>
      <c r="AD3428" s="44">
        <v>0</v>
      </c>
      <c r="AE3428" s="45" t="e">
        <f t="shared" si="6523"/>
        <v>#DIV/0!</v>
      </c>
      <c r="AF3428" s="46">
        <v>0</v>
      </c>
      <c r="AG3428" s="46">
        <v>0</v>
      </c>
      <c r="AH3428" s="47">
        <v>0</v>
      </c>
      <c r="AI3428" s="47">
        <v>0</v>
      </c>
      <c r="AJ3428" s="47">
        <v>0</v>
      </c>
      <c r="AK3428" s="47">
        <v>0</v>
      </c>
      <c r="AL3428" s="47">
        <f t="shared" si="6524"/>
        <v>0</v>
      </c>
      <c r="AM3428" s="47">
        <f t="shared" si="6525"/>
        <v>0</v>
      </c>
      <c r="AN3428" s="48" t="s">
        <v>36</v>
      </c>
      <c r="AO3428" s="1"/>
      <c r="AP3428" s="1"/>
      <c r="AQ3428" s="1"/>
      <c r="AR3428" s="1"/>
      <c r="AS3428" s="1"/>
    </row>
    <row r="3429" ht="47.25" hidden="1">
      <c r="B3429" s="41" t="s">
        <v>857</v>
      </c>
      <c r="C3429" s="41" t="s">
        <v>115</v>
      </c>
      <c r="D3429" s="41" t="s">
        <v>117</v>
      </c>
      <c r="E3429" s="26" t="str">
        <f t="shared" si="6538"/>
        <v>0503</v>
      </c>
      <c r="F3429" s="41" t="s">
        <v>793</v>
      </c>
      <c r="G3429" s="41"/>
      <c r="H3429" s="42" t="s">
        <v>794</v>
      </c>
      <c r="I3429" s="43">
        <f t="shared" si="6628"/>
        <v>0</v>
      </c>
      <c r="J3429" s="43">
        <f t="shared" si="6629"/>
        <v>0</v>
      </c>
      <c r="K3429" s="43">
        <f t="shared" si="6630"/>
        <v>0</v>
      </c>
      <c r="L3429" s="43">
        <f t="shared" si="6631"/>
        <v>0</v>
      </c>
      <c r="M3429" s="43">
        <f t="shared" si="6632"/>
        <v>0</v>
      </c>
      <c r="N3429" s="43">
        <f t="shared" si="6633"/>
        <v>0</v>
      </c>
      <c r="O3429" s="43">
        <f t="shared" si="6634"/>
        <v>0</v>
      </c>
      <c r="P3429" s="43">
        <f t="shared" si="6635"/>
        <v>0</v>
      </c>
      <c r="Q3429" s="43">
        <f t="shared" si="6636"/>
        <v>0</v>
      </c>
      <c r="R3429" s="43">
        <f t="shared" si="6637"/>
        <v>0</v>
      </c>
      <c r="S3429" s="43">
        <f t="shared" si="6638"/>
        <v>0</v>
      </c>
      <c r="T3429" s="43">
        <f t="shared" si="6639"/>
        <v>0</v>
      </c>
      <c r="U3429" s="43">
        <v>0</v>
      </c>
      <c r="V3429" s="43">
        <f t="shared" si="6539"/>
        <v>0</v>
      </c>
      <c r="W3429" s="43">
        <f t="shared" si="6640"/>
        <v>0</v>
      </c>
      <c r="X3429" s="43">
        <f t="shared" si="6641"/>
        <v>0</v>
      </c>
      <c r="Y3429" s="43">
        <f t="shared" si="6642"/>
        <v>0</v>
      </c>
      <c r="Z3429" s="43">
        <f t="shared" si="6643"/>
        <v>0</v>
      </c>
      <c r="AA3429" s="43">
        <f t="shared" si="6644"/>
        <v>0</v>
      </c>
      <c r="AB3429" s="43">
        <f t="shared" si="6645"/>
        <v>0</v>
      </c>
      <c r="AC3429" s="44">
        <f t="shared" si="6646"/>
        <v>0</v>
      </c>
      <c r="AD3429" s="44">
        <f t="shared" si="6647"/>
        <v>0</v>
      </c>
      <c r="AE3429" s="45" t="e">
        <f t="shared" si="6523"/>
        <v>#DIV/0!</v>
      </c>
      <c r="AF3429" s="46">
        <f t="shared" si="6648"/>
        <v>0</v>
      </c>
      <c r="AG3429" s="46">
        <f t="shared" si="6649"/>
        <v>0</v>
      </c>
      <c r="AH3429" s="47">
        <f t="shared" si="6650"/>
        <v>0</v>
      </c>
      <c r="AI3429" s="47">
        <f t="shared" si="6651"/>
        <v>0</v>
      </c>
      <c r="AJ3429" s="47">
        <f t="shared" si="6652"/>
        <v>0</v>
      </c>
      <c r="AK3429" s="47">
        <f t="shared" si="6653"/>
        <v>0</v>
      </c>
      <c r="AL3429" s="47">
        <f t="shared" si="6524"/>
        <v>0</v>
      </c>
      <c r="AM3429" s="47">
        <f t="shared" si="6525"/>
        <v>0</v>
      </c>
      <c r="AN3429" s="48" t="s">
        <v>36</v>
      </c>
      <c r="AR3429" s="1"/>
      <c r="AS3429" s="1"/>
    </row>
    <row r="3430" ht="31.5" hidden="1">
      <c r="B3430" s="41" t="s">
        <v>857</v>
      </c>
      <c r="C3430" s="41" t="s">
        <v>115</v>
      </c>
      <c r="D3430" s="41" t="s">
        <v>117</v>
      </c>
      <c r="E3430" s="26" t="str">
        <f t="shared" si="6538"/>
        <v>0503</v>
      </c>
      <c r="F3430" s="41" t="s">
        <v>795</v>
      </c>
      <c r="G3430" s="41"/>
      <c r="H3430" s="42" t="s">
        <v>796</v>
      </c>
      <c r="I3430" s="43">
        <f t="shared" si="6628"/>
        <v>0</v>
      </c>
      <c r="J3430" s="43">
        <f t="shared" si="6629"/>
        <v>0</v>
      </c>
      <c r="K3430" s="43">
        <f t="shared" si="6630"/>
        <v>0</v>
      </c>
      <c r="L3430" s="43">
        <f t="shared" si="6631"/>
        <v>0</v>
      </c>
      <c r="M3430" s="43">
        <f t="shared" si="6632"/>
        <v>0</v>
      </c>
      <c r="N3430" s="43">
        <f t="shared" si="6633"/>
        <v>0</v>
      </c>
      <c r="O3430" s="43">
        <f t="shared" si="6634"/>
        <v>0</v>
      </c>
      <c r="P3430" s="43">
        <f t="shared" si="6635"/>
        <v>0</v>
      </c>
      <c r="Q3430" s="43">
        <f t="shared" si="6636"/>
        <v>0</v>
      </c>
      <c r="R3430" s="43">
        <f t="shared" si="6637"/>
        <v>0</v>
      </c>
      <c r="S3430" s="43">
        <f t="shared" si="6638"/>
        <v>0</v>
      </c>
      <c r="T3430" s="43">
        <f t="shared" si="6639"/>
        <v>0</v>
      </c>
      <c r="U3430" s="43">
        <v>0</v>
      </c>
      <c r="V3430" s="43">
        <f t="shared" si="6539"/>
        <v>0</v>
      </c>
      <c r="W3430" s="43">
        <f t="shared" si="6640"/>
        <v>0</v>
      </c>
      <c r="X3430" s="43">
        <f t="shared" si="6641"/>
        <v>0</v>
      </c>
      <c r="Y3430" s="43">
        <f t="shared" si="6642"/>
        <v>0</v>
      </c>
      <c r="Z3430" s="43">
        <f t="shared" si="6643"/>
        <v>0</v>
      </c>
      <c r="AA3430" s="43">
        <f t="shared" si="6644"/>
        <v>0</v>
      </c>
      <c r="AB3430" s="43">
        <f t="shared" si="6645"/>
        <v>0</v>
      </c>
      <c r="AC3430" s="44">
        <f t="shared" si="6646"/>
        <v>0</v>
      </c>
      <c r="AD3430" s="44">
        <f t="shared" si="6647"/>
        <v>0</v>
      </c>
      <c r="AE3430" s="45" t="e">
        <f t="shared" si="6523"/>
        <v>#DIV/0!</v>
      </c>
      <c r="AF3430" s="46">
        <f t="shared" si="6648"/>
        <v>0</v>
      </c>
      <c r="AG3430" s="46">
        <f t="shared" si="6649"/>
        <v>0</v>
      </c>
      <c r="AH3430" s="47">
        <f t="shared" si="6650"/>
        <v>0</v>
      </c>
      <c r="AI3430" s="47">
        <f t="shared" si="6651"/>
        <v>0</v>
      </c>
      <c r="AJ3430" s="47">
        <f t="shared" si="6652"/>
        <v>0</v>
      </c>
      <c r="AK3430" s="47">
        <f t="shared" si="6653"/>
        <v>0</v>
      </c>
      <c r="AL3430" s="47">
        <f t="shared" si="6524"/>
        <v>0</v>
      </c>
      <c r="AM3430" s="47">
        <f t="shared" si="6525"/>
        <v>0</v>
      </c>
      <c r="AN3430" s="48" t="s">
        <v>36</v>
      </c>
      <c r="AO3430" s="1"/>
      <c r="AP3430" s="1"/>
      <c r="AQ3430" s="1"/>
      <c r="AR3430" s="1"/>
      <c r="AS3430" s="1"/>
    </row>
    <row r="3431" ht="31.5" hidden="1">
      <c r="B3431" s="41" t="s">
        <v>857</v>
      </c>
      <c r="C3431" s="41" t="s">
        <v>115</v>
      </c>
      <c r="D3431" s="41" t="s">
        <v>117</v>
      </c>
      <c r="E3431" s="26" t="str">
        <f t="shared" si="6538"/>
        <v>0503</v>
      </c>
      <c r="F3431" s="41" t="s">
        <v>795</v>
      </c>
      <c r="G3431" s="41" t="s">
        <v>53</v>
      </c>
      <c r="H3431" s="42" t="s">
        <v>54</v>
      </c>
      <c r="I3431" s="43">
        <f t="shared" si="6628"/>
        <v>0</v>
      </c>
      <c r="J3431" s="43">
        <f t="shared" si="6629"/>
        <v>0</v>
      </c>
      <c r="K3431" s="43">
        <f t="shared" si="6630"/>
        <v>0</v>
      </c>
      <c r="L3431" s="43">
        <f t="shared" si="6631"/>
        <v>0</v>
      </c>
      <c r="M3431" s="43">
        <f t="shared" si="6632"/>
        <v>0</v>
      </c>
      <c r="N3431" s="43">
        <f t="shared" si="6633"/>
        <v>0</v>
      </c>
      <c r="O3431" s="43">
        <f t="shared" si="6634"/>
        <v>0</v>
      </c>
      <c r="P3431" s="43">
        <f t="shared" si="6635"/>
        <v>0</v>
      </c>
      <c r="Q3431" s="43">
        <f t="shared" si="6636"/>
        <v>0</v>
      </c>
      <c r="R3431" s="43">
        <f t="shared" si="6637"/>
        <v>0</v>
      </c>
      <c r="S3431" s="43">
        <f t="shared" si="6638"/>
        <v>0</v>
      </c>
      <c r="T3431" s="43">
        <f t="shared" si="6639"/>
        <v>0</v>
      </c>
      <c r="U3431" s="43">
        <v>0</v>
      </c>
      <c r="V3431" s="43">
        <f t="shared" si="6539"/>
        <v>0</v>
      </c>
      <c r="W3431" s="43">
        <f t="shared" si="6640"/>
        <v>0</v>
      </c>
      <c r="X3431" s="43">
        <f t="shared" si="6641"/>
        <v>0</v>
      </c>
      <c r="Y3431" s="43">
        <f t="shared" si="6642"/>
        <v>0</v>
      </c>
      <c r="Z3431" s="43">
        <f t="shared" si="6643"/>
        <v>0</v>
      </c>
      <c r="AA3431" s="43">
        <f t="shared" si="6644"/>
        <v>0</v>
      </c>
      <c r="AB3431" s="43">
        <f t="shared" si="6645"/>
        <v>0</v>
      </c>
      <c r="AC3431" s="44">
        <f t="shared" si="6646"/>
        <v>0</v>
      </c>
      <c r="AD3431" s="44">
        <f t="shared" si="6647"/>
        <v>0</v>
      </c>
      <c r="AE3431" s="45" t="e">
        <f t="shared" si="6523"/>
        <v>#DIV/0!</v>
      </c>
      <c r="AF3431" s="46">
        <f t="shared" si="6648"/>
        <v>0</v>
      </c>
      <c r="AG3431" s="46">
        <f t="shared" si="6649"/>
        <v>0</v>
      </c>
      <c r="AH3431" s="47">
        <f t="shared" si="6650"/>
        <v>0</v>
      </c>
      <c r="AI3431" s="47">
        <f t="shared" si="6651"/>
        <v>0</v>
      </c>
      <c r="AJ3431" s="47">
        <f t="shared" si="6652"/>
        <v>0</v>
      </c>
      <c r="AK3431" s="47">
        <f t="shared" si="6653"/>
        <v>0</v>
      </c>
      <c r="AL3431" s="47">
        <f t="shared" si="6524"/>
        <v>0</v>
      </c>
      <c r="AM3431" s="47">
        <f t="shared" si="6525"/>
        <v>0</v>
      </c>
      <c r="AN3431" s="48" t="s">
        <v>36</v>
      </c>
      <c r="AO3431" s="1"/>
      <c r="AP3431" s="1"/>
      <c r="AQ3431" s="1"/>
      <c r="AR3431" s="1"/>
      <c r="AS3431" s="1"/>
    </row>
    <row r="3432" ht="31.5" hidden="1">
      <c r="B3432" s="41" t="s">
        <v>857</v>
      </c>
      <c r="C3432" s="41" t="s">
        <v>115</v>
      </c>
      <c r="D3432" s="41" t="s">
        <v>117</v>
      </c>
      <c r="E3432" s="26" t="str">
        <f t="shared" si="6538"/>
        <v>0503</v>
      </c>
      <c r="F3432" s="41" t="s">
        <v>795</v>
      </c>
      <c r="G3432" s="41" t="s">
        <v>55</v>
      </c>
      <c r="H3432" s="42" t="s">
        <v>56</v>
      </c>
      <c r="I3432" s="43"/>
      <c r="J3432" s="43"/>
      <c r="K3432" s="43"/>
      <c r="L3432" s="43"/>
      <c r="M3432" s="43"/>
      <c r="N3432" s="43"/>
      <c r="O3432" s="43">
        <v>0</v>
      </c>
      <c r="P3432" s="43">
        <v>0</v>
      </c>
      <c r="Q3432" s="43">
        <v>0</v>
      </c>
      <c r="R3432" s="43">
        <v>0</v>
      </c>
      <c r="S3432" s="43">
        <v>0</v>
      </c>
      <c r="T3432" s="43">
        <v>0</v>
      </c>
      <c r="U3432" s="43">
        <v>0</v>
      </c>
      <c r="V3432" s="43">
        <f t="shared" si="6539"/>
        <v>0</v>
      </c>
      <c r="W3432" s="43"/>
      <c r="X3432" s="43"/>
      <c r="Y3432" s="43"/>
      <c r="Z3432" s="43"/>
      <c r="AA3432" s="43"/>
      <c r="AB3432" s="43">
        <v>0</v>
      </c>
      <c r="AC3432" s="44">
        <v>0</v>
      </c>
      <c r="AD3432" s="44">
        <v>0</v>
      </c>
      <c r="AE3432" s="45" t="e">
        <f t="shared" ref="AE3432:AE3495" si="6654">AD3432/AC3432*100</f>
        <v>#DIV/0!</v>
      </c>
      <c r="AF3432" s="46">
        <v>0</v>
      </c>
      <c r="AG3432" s="46">
        <v>0</v>
      </c>
      <c r="AH3432" s="47">
        <v>0</v>
      </c>
      <c r="AI3432" s="47">
        <v>0</v>
      </c>
      <c r="AJ3432" s="47">
        <v>0</v>
      </c>
      <c r="AK3432" s="47">
        <v>0</v>
      </c>
      <c r="AL3432" s="47">
        <f t="shared" ref="AL3432:AL3495" si="6655">AF3432+AH3432+AK3432+AI3432+AJ3432+AG3432</f>
        <v>0</v>
      </c>
      <c r="AM3432" s="47">
        <f t="shared" ref="AM3432:AM3495" si="6656">V3432-AL3432</f>
        <v>0</v>
      </c>
      <c r="AN3432" s="48" t="s">
        <v>36</v>
      </c>
      <c r="AO3432" s="1"/>
      <c r="AP3432" s="1"/>
      <c r="AQ3432" s="1"/>
      <c r="AR3432" s="1"/>
      <c r="AS3432" s="1"/>
    </row>
    <row r="3433" ht="63" hidden="1">
      <c r="B3433" s="41" t="s">
        <v>857</v>
      </c>
      <c r="C3433" s="41" t="s">
        <v>115</v>
      </c>
      <c r="D3433" s="41" t="s">
        <v>117</v>
      </c>
      <c r="E3433" s="26" t="str">
        <f t="shared" si="6538"/>
        <v>0503</v>
      </c>
      <c r="F3433" s="41" t="s">
        <v>797</v>
      </c>
      <c r="G3433" s="41"/>
      <c r="H3433" s="42" t="s">
        <v>798</v>
      </c>
      <c r="I3433" s="43">
        <f t="shared" si="6628"/>
        <v>0</v>
      </c>
      <c r="J3433" s="43">
        <f t="shared" si="6629"/>
        <v>0</v>
      </c>
      <c r="K3433" s="43">
        <f t="shared" si="6630"/>
        <v>0</v>
      </c>
      <c r="L3433" s="43">
        <f t="shared" si="6631"/>
        <v>0</v>
      </c>
      <c r="M3433" s="43">
        <f t="shared" si="6632"/>
        <v>0</v>
      </c>
      <c r="N3433" s="43">
        <f t="shared" si="6633"/>
        <v>0</v>
      </c>
      <c r="O3433" s="43">
        <f t="shared" si="6634"/>
        <v>0</v>
      </c>
      <c r="P3433" s="43">
        <f t="shared" si="6635"/>
        <v>0</v>
      </c>
      <c r="Q3433" s="43">
        <f t="shared" si="6636"/>
        <v>0</v>
      </c>
      <c r="R3433" s="43">
        <f t="shared" si="6637"/>
        <v>0</v>
      </c>
      <c r="S3433" s="43">
        <f t="shared" si="6638"/>
        <v>0</v>
      </c>
      <c r="T3433" s="43">
        <f t="shared" si="6639"/>
        <v>0</v>
      </c>
      <c r="U3433" s="43">
        <v>0</v>
      </c>
      <c r="V3433" s="43">
        <f t="shared" si="6539"/>
        <v>0</v>
      </c>
      <c r="W3433" s="43">
        <f t="shared" si="6640"/>
        <v>0</v>
      </c>
      <c r="X3433" s="43">
        <f t="shared" si="6641"/>
        <v>0</v>
      </c>
      <c r="Y3433" s="43">
        <f t="shared" si="6642"/>
        <v>0</v>
      </c>
      <c r="Z3433" s="43">
        <f t="shared" si="6643"/>
        <v>0</v>
      </c>
      <c r="AA3433" s="43">
        <f t="shared" si="6644"/>
        <v>0</v>
      </c>
      <c r="AB3433" s="43">
        <f t="shared" si="6645"/>
        <v>0</v>
      </c>
      <c r="AC3433" s="44">
        <f t="shared" si="6646"/>
        <v>0</v>
      </c>
      <c r="AD3433" s="44">
        <f t="shared" si="6647"/>
        <v>0</v>
      </c>
      <c r="AE3433" s="45" t="e">
        <f t="shared" si="6654"/>
        <v>#DIV/0!</v>
      </c>
      <c r="AF3433" s="46">
        <f t="shared" si="6648"/>
        <v>0</v>
      </c>
      <c r="AG3433" s="46">
        <f t="shared" si="6649"/>
        <v>0</v>
      </c>
      <c r="AH3433" s="47">
        <f t="shared" si="6650"/>
        <v>0</v>
      </c>
      <c r="AI3433" s="47">
        <f t="shared" si="6651"/>
        <v>0</v>
      </c>
      <c r="AJ3433" s="47">
        <f t="shared" si="6652"/>
        <v>0</v>
      </c>
      <c r="AK3433" s="47">
        <f t="shared" si="6653"/>
        <v>0</v>
      </c>
      <c r="AL3433" s="47">
        <f t="shared" si="6655"/>
        <v>0</v>
      </c>
      <c r="AM3433" s="47">
        <f t="shared" si="6656"/>
        <v>0</v>
      </c>
      <c r="AN3433" s="48" t="s">
        <v>36</v>
      </c>
      <c r="AR3433" s="1"/>
      <c r="AS3433" s="1"/>
    </row>
    <row r="3434" ht="31.5" hidden="1">
      <c r="B3434" s="41" t="s">
        <v>857</v>
      </c>
      <c r="C3434" s="41" t="s">
        <v>115</v>
      </c>
      <c r="D3434" s="41" t="s">
        <v>117</v>
      </c>
      <c r="E3434" s="26" t="str">
        <f t="shared" si="6538"/>
        <v>0503</v>
      </c>
      <c r="F3434" s="41" t="s">
        <v>799</v>
      </c>
      <c r="G3434" s="41"/>
      <c r="H3434" s="42" t="s">
        <v>800</v>
      </c>
      <c r="I3434" s="43">
        <f t="shared" si="6628"/>
        <v>0</v>
      </c>
      <c r="J3434" s="43">
        <f t="shared" si="6629"/>
        <v>0</v>
      </c>
      <c r="K3434" s="43">
        <f t="shared" si="6630"/>
        <v>0</v>
      </c>
      <c r="L3434" s="43">
        <f t="shared" si="6631"/>
        <v>0</v>
      </c>
      <c r="M3434" s="43">
        <f t="shared" si="6632"/>
        <v>0</v>
      </c>
      <c r="N3434" s="43">
        <f t="shared" si="6633"/>
        <v>0</v>
      </c>
      <c r="O3434" s="43">
        <f t="shared" si="6634"/>
        <v>0</v>
      </c>
      <c r="P3434" s="43">
        <f t="shared" si="6635"/>
        <v>0</v>
      </c>
      <c r="Q3434" s="43">
        <f t="shared" si="6636"/>
        <v>0</v>
      </c>
      <c r="R3434" s="43">
        <f t="shared" si="6637"/>
        <v>0</v>
      </c>
      <c r="S3434" s="43">
        <f t="shared" si="6638"/>
        <v>0</v>
      </c>
      <c r="T3434" s="43">
        <f t="shared" si="6639"/>
        <v>0</v>
      </c>
      <c r="U3434" s="43">
        <v>0</v>
      </c>
      <c r="V3434" s="43">
        <f t="shared" si="6539"/>
        <v>0</v>
      </c>
      <c r="W3434" s="43">
        <f t="shared" si="6640"/>
        <v>0</v>
      </c>
      <c r="X3434" s="43">
        <f t="shared" si="6641"/>
        <v>0</v>
      </c>
      <c r="Y3434" s="43">
        <f t="shared" si="6642"/>
        <v>0</v>
      </c>
      <c r="Z3434" s="43">
        <f t="shared" si="6643"/>
        <v>0</v>
      </c>
      <c r="AA3434" s="43">
        <f t="shared" si="6644"/>
        <v>0</v>
      </c>
      <c r="AB3434" s="43">
        <f t="shared" si="6645"/>
        <v>0</v>
      </c>
      <c r="AC3434" s="44">
        <f t="shared" si="6646"/>
        <v>0</v>
      </c>
      <c r="AD3434" s="44">
        <f t="shared" si="6647"/>
        <v>0</v>
      </c>
      <c r="AE3434" s="45" t="e">
        <f t="shared" si="6654"/>
        <v>#DIV/0!</v>
      </c>
      <c r="AF3434" s="46">
        <f t="shared" si="6648"/>
        <v>0</v>
      </c>
      <c r="AG3434" s="46">
        <f t="shared" si="6649"/>
        <v>0</v>
      </c>
      <c r="AH3434" s="47">
        <f t="shared" si="6650"/>
        <v>0</v>
      </c>
      <c r="AI3434" s="47">
        <f t="shared" si="6651"/>
        <v>0</v>
      </c>
      <c r="AJ3434" s="47">
        <f t="shared" si="6652"/>
        <v>0</v>
      </c>
      <c r="AK3434" s="47">
        <f t="shared" si="6653"/>
        <v>0</v>
      </c>
      <c r="AL3434" s="47">
        <f t="shared" si="6655"/>
        <v>0</v>
      </c>
      <c r="AM3434" s="47">
        <f t="shared" si="6656"/>
        <v>0</v>
      </c>
      <c r="AN3434" s="48" t="s">
        <v>36</v>
      </c>
      <c r="AO3434" s="1"/>
      <c r="AP3434" s="1"/>
      <c r="AQ3434" s="1"/>
      <c r="AR3434" s="1"/>
      <c r="AS3434" s="1"/>
    </row>
    <row r="3435" ht="31.5" hidden="1">
      <c r="B3435" s="41" t="s">
        <v>857</v>
      </c>
      <c r="C3435" s="41" t="s">
        <v>115</v>
      </c>
      <c r="D3435" s="41" t="s">
        <v>117</v>
      </c>
      <c r="E3435" s="26" t="str">
        <f t="shared" si="6538"/>
        <v>0503</v>
      </c>
      <c r="F3435" s="41" t="s">
        <v>799</v>
      </c>
      <c r="G3435" s="41" t="s">
        <v>53</v>
      </c>
      <c r="H3435" s="42" t="s">
        <v>54</v>
      </c>
      <c r="I3435" s="43">
        <f t="shared" si="6628"/>
        <v>0</v>
      </c>
      <c r="J3435" s="43">
        <f t="shared" si="6629"/>
        <v>0</v>
      </c>
      <c r="K3435" s="43">
        <f t="shared" si="6630"/>
        <v>0</v>
      </c>
      <c r="L3435" s="43">
        <f t="shared" si="6631"/>
        <v>0</v>
      </c>
      <c r="M3435" s="43">
        <f t="shared" si="6632"/>
        <v>0</v>
      </c>
      <c r="N3435" s="43">
        <f t="shared" si="6633"/>
        <v>0</v>
      </c>
      <c r="O3435" s="43">
        <f t="shared" si="6634"/>
        <v>0</v>
      </c>
      <c r="P3435" s="43">
        <f t="shared" si="6635"/>
        <v>0</v>
      </c>
      <c r="Q3435" s="43">
        <f t="shared" si="6636"/>
        <v>0</v>
      </c>
      <c r="R3435" s="43">
        <f t="shared" si="6637"/>
        <v>0</v>
      </c>
      <c r="S3435" s="43">
        <f t="shared" si="6638"/>
        <v>0</v>
      </c>
      <c r="T3435" s="43">
        <f t="shared" si="6639"/>
        <v>0</v>
      </c>
      <c r="U3435" s="43">
        <v>0</v>
      </c>
      <c r="V3435" s="43">
        <f t="shared" si="6539"/>
        <v>0</v>
      </c>
      <c r="W3435" s="43">
        <f t="shared" si="6640"/>
        <v>0</v>
      </c>
      <c r="X3435" s="43">
        <f t="shared" si="6641"/>
        <v>0</v>
      </c>
      <c r="Y3435" s="43">
        <f t="shared" si="6642"/>
        <v>0</v>
      </c>
      <c r="Z3435" s="43">
        <f t="shared" si="6643"/>
        <v>0</v>
      </c>
      <c r="AA3435" s="43">
        <f t="shared" si="6644"/>
        <v>0</v>
      </c>
      <c r="AB3435" s="43">
        <f t="shared" si="6645"/>
        <v>0</v>
      </c>
      <c r="AC3435" s="44">
        <f t="shared" si="6646"/>
        <v>0</v>
      </c>
      <c r="AD3435" s="44">
        <f t="shared" si="6647"/>
        <v>0</v>
      </c>
      <c r="AE3435" s="45" t="e">
        <f t="shared" si="6654"/>
        <v>#DIV/0!</v>
      </c>
      <c r="AF3435" s="46">
        <f t="shared" si="6648"/>
        <v>0</v>
      </c>
      <c r="AG3435" s="46">
        <f t="shared" si="6649"/>
        <v>0</v>
      </c>
      <c r="AH3435" s="47">
        <f t="shared" si="6650"/>
        <v>0</v>
      </c>
      <c r="AI3435" s="47">
        <f t="shared" si="6651"/>
        <v>0</v>
      </c>
      <c r="AJ3435" s="47">
        <f t="shared" si="6652"/>
        <v>0</v>
      </c>
      <c r="AK3435" s="47">
        <f t="shared" si="6653"/>
        <v>0</v>
      </c>
      <c r="AL3435" s="47">
        <f t="shared" si="6655"/>
        <v>0</v>
      </c>
      <c r="AM3435" s="47">
        <f t="shared" si="6656"/>
        <v>0</v>
      </c>
      <c r="AN3435" s="48" t="s">
        <v>36</v>
      </c>
      <c r="AO3435" s="1"/>
      <c r="AP3435" s="1"/>
      <c r="AQ3435" s="1"/>
      <c r="AR3435" s="1"/>
      <c r="AS3435" s="1"/>
    </row>
    <row r="3436" ht="31.5" hidden="1">
      <c r="B3436" s="41" t="s">
        <v>857</v>
      </c>
      <c r="C3436" s="41" t="s">
        <v>115</v>
      </c>
      <c r="D3436" s="41" t="s">
        <v>117</v>
      </c>
      <c r="E3436" s="26" t="str">
        <f t="shared" si="6538"/>
        <v>0503</v>
      </c>
      <c r="F3436" s="41" t="s">
        <v>799</v>
      </c>
      <c r="G3436" s="41" t="s">
        <v>55</v>
      </c>
      <c r="H3436" s="42" t="s">
        <v>56</v>
      </c>
      <c r="I3436" s="43"/>
      <c r="J3436" s="43"/>
      <c r="K3436" s="43"/>
      <c r="L3436" s="43"/>
      <c r="M3436" s="43"/>
      <c r="N3436" s="43"/>
      <c r="O3436" s="43">
        <v>0</v>
      </c>
      <c r="P3436" s="43">
        <v>0</v>
      </c>
      <c r="Q3436" s="43">
        <v>0</v>
      </c>
      <c r="R3436" s="43">
        <v>0</v>
      </c>
      <c r="S3436" s="43">
        <v>0</v>
      </c>
      <c r="T3436" s="43">
        <v>0</v>
      </c>
      <c r="U3436" s="43">
        <v>0</v>
      </c>
      <c r="V3436" s="43">
        <f t="shared" si="6539"/>
        <v>0</v>
      </c>
      <c r="W3436" s="43"/>
      <c r="X3436" s="43"/>
      <c r="Y3436" s="43"/>
      <c r="Z3436" s="43"/>
      <c r="AA3436" s="43"/>
      <c r="AB3436" s="43">
        <v>0</v>
      </c>
      <c r="AC3436" s="44">
        <v>0</v>
      </c>
      <c r="AD3436" s="44">
        <v>0</v>
      </c>
      <c r="AE3436" s="45" t="e">
        <f t="shared" si="6654"/>
        <v>#DIV/0!</v>
      </c>
      <c r="AF3436" s="46">
        <v>0</v>
      </c>
      <c r="AG3436" s="46">
        <v>0</v>
      </c>
      <c r="AH3436" s="47">
        <v>0</v>
      </c>
      <c r="AI3436" s="47">
        <v>0</v>
      </c>
      <c r="AJ3436" s="47">
        <v>0</v>
      </c>
      <c r="AK3436" s="47">
        <v>0</v>
      </c>
      <c r="AL3436" s="47">
        <f t="shared" si="6655"/>
        <v>0</v>
      </c>
      <c r="AM3436" s="47">
        <f t="shared" si="6656"/>
        <v>0</v>
      </c>
      <c r="AN3436" s="48" t="s">
        <v>36</v>
      </c>
      <c r="AO3436" s="1"/>
      <c r="AP3436" s="1"/>
      <c r="AQ3436" s="1"/>
      <c r="AR3436" s="1"/>
      <c r="AS3436" s="1"/>
    </row>
    <row r="3437" ht="31.5" hidden="1">
      <c r="B3437" s="41" t="s">
        <v>857</v>
      </c>
      <c r="C3437" s="41" t="s">
        <v>115</v>
      </c>
      <c r="D3437" s="41" t="s">
        <v>117</v>
      </c>
      <c r="E3437" s="26" t="str">
        <f t="shared" si="6538"/>
        <v>0503</v>
      </c>
      <c r="F3437" s="41" t="s">
        <v>252</v>
      </c>
      <c r="G3437" s="41"/>
      <c r="H3437" s="42" t="s">
        <v>253</v>
      </c>
      <c r="I3437" s="43">
        <f>I3438+I3447</f>
        <v>0</v>
      </c>
      <c r="J3437" s="43">
        <f>J3438+J3447</f>
        <v>0</v>
      </c>
      <c r="K3437" s="43">
        <f>K3438+K3447</f>
        <v>0</v>
      </c>
      <c r="L3437" s="43">
        <f>L3438+L3447</f>
        <v>0</v>
      </c>
      <c r="M3437" s="43">
        <f>M3438+M3447</f>
        <v>0</v>
      </c>
      <c r="N3437" s="43">
        <f>N3438+N3447</f>
        <v>0</v>
      </c>
      <c r="O3437" s="43">
        <f>O3438+O3447</f>
        <v>0</v>
      </c>
      <c r="P3437" s="43">
        <f>P3438+P3447</f>
        <v>0</v>
      </c>
      <c r="Q3437" s="43">
        <f>Q3438+Q3447</f>
        <v>0</v>
      </c>
      <c r="R3437" s="43">
        <f>R3438+R3447</f>
        <v>6836.0959999999995</v>
      </c>
      <c r="S3437" s="43">
        <f>S3438+S3447</f>
        <v>0</v>
      </c>
      <c r="T3437" s="43">
        <f>T3438+T3447</f>
        <v>0</v>
      </c>
      <c r="U3437" s="43">
        <v>0</v>
      </c>
      <c r="V3437" s="43">
        <f t="shared" si="6539"/>
        <v>6836.0959999999995</v>
      </c>
      <c r="W3437" s="43">
        <f>W3438+W3447</f>
        <v>0</v>
      </c>
      <c r="X3437" s="43">
        <f>X3438+X3447</f>
        <v>0</v>
      </c>
      <c r="Y3437" s="43">
        <f>Y3438+Y3447</f>
        <v>0</v>
      </c>
      <c r="Z3437" s="43">
        <f>Z3438+Z3447</f>
        <v>0</v>
      </c>
      <c r="AA3437" s="43">
        <f>AA3438+AA3447</f>
        <v>0</v>
      </c>
      <c r="AB3437" s="43">
        <f>AB3438+AB3447</f>
        <v>0</v>
      </c>
      <c r="AC3437" s="44">
        <f>AC3438+AC3447</f>
        <v>0</v>
      </c>
      <c r="AD3437" s="44">
        <f>AD3438+AD3447</f>
        <v>0</v>
      </c>
      <c r="AE3437" s="45" t="e">
        <f t="shared" si="6654"/>
        <v>#DIV/0!</v>
      </c>
      <c r="AF3437" s="43">
        <f>AF3438+AF3447</f>
        <v>0</v>
      </c>
      <c r="AG3437" s="43">
        <f>AG3438+AG3447</f>
        <v>0</v>
      </c>
      <c r="AH3437" s="43">
        <f>AH3438+AH3447</f>
        <v>0</v>
      </c>
      <c r="AI3437" s="43">
        <f>AI3438+AI3447</f>
        <v>0</v>
      </c>
      <c r="AJ3437" s="43">
        <f>AJ3438+AJ3447</f>
        <v>0</v>
      </c>
      <c r="AK3437" s="43">
        <f>AK3438+AK3447</f>
        <v>0</v>
      </c>
      <c r="AL3437" s="43">
        <f t="shared" si="6655"/>
        <v>0</v>
      </c>
      <c r="AM3437" s="43">
        <f t="shared" si="6656"/>
        <v>6836.0959999999995</v>
      </c>
      <c r="AN3437" s="19" t="s">
        <v>36</v>
      </c>
      <c r="AO3437" s="1"/>
      <c r="AP3437" s="1"/>
      <c r="AQ3437" s="1"/>
      <c r="AR3437" s="1"/>
      <c r="AS3437" s="1"/>
    </row>
    <row r="3438" ht="47.25" hidden="1">
      <c r="B3438" s="41" t="s">
        <v>857</v>
      </c>
      <c r="C3438" s="41" t="s">
        <v>115</v>
      </c>
      <c r="D3438" s="41" t="s">
        <v>117</v>
      </c>
      <c r="E3438" s="26" t="str">
        <f t="shared" si="6538"/>
        <v>0503</v>
      </c>
      <c r="F3438" s="41" t="s">
        <v>753</v>
      </c>
      <c r="G3438" s="41"/>
      <c r="H3438" s="42" t="s">
        <v>754</v>
      </c>
      <c r="I3438" s="43">
        <f>I3443</f>
        <v>0</v>
      </c>
      <c r="J3438" s="43">
        <f>J3443</f>
        <v>0</v>
      </c>
      <c r="K3438" s="43">
        <f>K3443</f>
        <v>0</v>
      </c>
      <c r="L3438" s="43">
        <f>L3443</f>
        <v>0</v>
      </c>
      <c r="M3438" s="43">
        <f>M3443</f>
        <v>0</v>
      </c>
      <c r="N3438" s="43">
        <f>N3443</f>
        <v>0</v>
      </c>
      <c r="O3438" s="43">
        <f>O3443+O3439</f>
        <v>0</v>
      </c>
      <c r="P3438" s="43">
        <f>P3443+P3439</f>
        <v>0</v>
      </c>
      <c r="Q3438" s="43">
        <f>Q3443+Q3439</f>
        <v>0</v>
      </c>
      <c r="R3438" s="43">
        <f>R3443+R3439</f>
        <v>6836.0959999999995</v>
      </c>
      <c r="S3438" s="43">
        <f>S3443</f>
        <v>0</v>
      </c>
      <c r="T3438" s="43">
        <f>T3443</f>
        <v>0</v>
      </c>
      <c r="U3438" s="43">
        <v>0</v>
      </c>
      <c r="V3438" s="43">
        <f t="shared" si="6539"/>
        <v>6836.0959999999995</v>
      </c>
      <c r="W3438" s="43">
        <f>W3443</f>
        <v>0</v>
      </c>
      <c r="X3438" s="43">
        <f>X3443</f>
        <v>0</v>
      </c>
      <c r="Y3438" s="43">
        <f>Y3443</f>
        <v>0</v>
      </c>
      <c r="Z3438" s="43">
        <f>Z3443</f>
        <v>0</v>
      </c>
      <c r="AA3438" s="43">
        <f>AA3443</f>
        <v>0</v>
      </c>
      <c r="AB3438" s="43">
        <f>AB3443+AB3439</f>
        <v>0</v>
      </c>
      <c r="AC3438" s="44">
        <f>AC3443+AC3439</f>
        <v>0</v>
      </c>
      <c r="AD3438" s="44">
        <f>AD3443+AD3439</f>
        <v>0</v>
      </c>
      <c r="AE3438" s="45" t="e">
        <f t="shared" si="6654"/>
        <v>#DIV/0!</v>
      </c>
      <c r="AF3438" s="43">
        <f>AF3443+AF3439</f>
        <v>0</v>
      </c>
      <c r="AG3438" s="43">
        <f>AG3443+AG3439</f>
        <v>0</v>
      </c>
      <c r="AH3438" s="43">
        <f>AH3443+AH3439</f>
        <v>0</v>
      </c>
      <c r="AI3438" s="43">
        <f>AI3443+AI3439</f>
        <v>0</v>
      </c>
      <c r="AJ3438" s="43">
        <f>AJ3443+AJ3439</f>
        <v>0</v>
      </c>
      <c r="AK3438" s="43">
        <f>AK3443+AK3439</f>
        <v>0</v>
      </c>
      <c r="AL3438" s="43">
        <f t="shared" si="6655"/>
        <v>0</v>
      </c>
      <c r="AM3438" s="43">
        <f t="shared" si="6656"/>
        <v>6836.0959999999995</v>
      </c>
      <c r="AN3438" s="19" t="s">
        <v>36</v>
      </c>
      <c r="AO3438" s="1"/>
      <c r="AP3438" s="1"/>
      <c r="AQ3438" s="1"/>
      <c r="AR3438" s="1"/>
      <c r="AS3438" s="1"/>
    </row>
    <row r="3439" ht="31.5" hidden="1">
      <c r="B3439" s="41" t="s">
        <v>857</v>
      </c>
      <c r="C3439" s="41" t="s">
        <v>115</v>
      </c>
      <c r="D3439" s="41" t="s">
        <v>117</v>
      </c>
      <c r="E3439" s="26" t="str">
        <f t="shared" ref="E3439:E3502" si="6657">CONCATENATE(C3439,D3439)</f>
        <v>0503</v>
      </c>
      <c r="F3439" s="41" t="s">
        <v>755</v>
      </c>
      <c r="G3439" s="41"/>
      <c r="H3439" s="42" t="s">
        <v>756</v>
      </c>
      <c r="I3439" s="43"/>
      <c r="J3439" s="43"/>
      <c r="K3439" s="43"/>
      <c r="L3439" s="43"/>
      <c r="M3439" s="43"/>
      <c r="N3439" s="43"/>
      <c r="O3439" s="43">
        <f t="shared" ref="O3439:O3458" si="6658">O3440</f>
        <v>0</v>
      </c>
      <c r="P3439" s="43">
        <f t="shared" ref="P3439:P3458" si="6659">P3440</f>
        <v>0</v>
      </c>
      <c r="Q3439" s="43">
        <f t="shared" ref="Q3439:Q3458" si="6660">Q3440</f>
        <v>0</v>
      </c>
      <c r="R3439" s="43">
        <f t="shared" ref="R3439:R3458" si="6661">R3440</f>
        <v>6836.0959999999995</v>
      </c>
      <c r="S3439" s="43"/>
      <c r="T3439" s="43"/>
      <c r="U3439" s="43"/>
      <c r="V3439" s="43">
        <f t="shared" ref="V3439:V3502" si="6662">I3439+L3439+U3439+T3439+S3439+R3439+Q3439+P3439+O3439</f>
        <v>6836.0959999999995</v>
      </c>
      <c r="W3439" s="43"/>
      <c r="X3439" s="43"/>
      <c r="Y3439" s="43"/>
      <c r="Z3439" s="43"/>
      <c r="AA3439" s="43"/>
      <c r="AB3439" s="43">
        <f t="shared" ref="AB3439:AB3458" si="6663">AB3440</f>
        <v>0</v>
      </c>
      <c r="AC3439" s="44">
        <f t="shared" ref="AC3439:AC3458" si="6664">AC3440</f>
        <v>0</v>
      </c>
      <c r="AD3439" s="44">
        <f t="shared" ref="AD3439:AD3458" si="6665">AD3440</f>
        <v>0</v>
      </c>
      <c r="AE3439" s="45" t="e">
        <f t="shared" si="6654"/>
        <v>#DIV/0!</v>
      </c>
      <c r="AF3439" s="43">
        <f t="shared" ref="AF3439:AF3458" si="6666">AF3440</f>
        <v>0</v>
      </c>
      <c r="AG3439" s="43">
        <f t="shared" ref="AG3439:AG3458" si="6667">AG3440</f>
        <v>0</v>
      </c>
      <c r="AH3439" s="43">
        <f t="shared" ref="AH3439:AH3458" si="6668">AH3440</f>
        <v>0</v>
      </c>
      <c r="AI3439" s="43">
        <f t="shared" ref="AI3439:AI3458" si="6669">AI3440</f>
        <v>0</v>
      </c>
      <c r="AJ3439" s="43">
        <f t="shared" ref="AJ3439:AJ3458" si="6670">AJ3440</f>
        <v>0</v>
      </c>
      <c r="AK3439" s="43">
        <f t="shared" ref="AK3439:AK3458" si="6671">AK3440</f>
        <v>0</v>
      </c>
      <c r="AL3439" s="43">
        <f t="shared" si="6655"/>
        <v>0</v>
      </c>
      <c r="AM3439" s="43">
        <f t="shared" si="6656"/>
        <v>6836.0959999999995</v>
      </c>
      <c r="AN3439" s="19" t="s">
        <v>36</v>
      </c>
      <c r="AR3439" s="1"/>
      <c r="AS3439" s="1"/>
    </row>
    <row r="3440" ht="47.25" hidden="1">
      <c r="B3440" s="41" t="s">
        <v>857</v>
      </c>
      <c r="C3440" s="41" t="s">
        <v>115</v>
      </c>
      <c r="D3440" s="41" t="s">
        <v>117</v>
      </c>
      <c r="E3440" s="26" t="str">
        <f t="shared" si="6657"/>
        <v>0503</v>
      </c>
      <c r="F3440" s="41" t="s">
        <v>757</v>
      </c>
      <c r="G3440" s="41"/>
      <c r="H3440" s="42" t="s">
        <v>758</v>
      </c>
      <c r="I3440" s="43"/>
      <c r="J3440" s="43"/>
      <c r="K3440" s="43"/>
      <c r="L3440" s="43"/>
      <c r="M3440" s="43"/>
      <c r="N3440" s="43"/>
      <c r="O3440" s="43">
        <f t="shared" si="6658"/>
        <v>0</v>
      </c>
      <c r="P3440" s="43">
        <f t="shared" si="6659"/>
        <v>0</v>
      </c>
      <c r="Q3440" s="43">
        <f t="shared" si="6660"/>
        <v>0</v>
      </c>
      <c r="R3440" s="43">
        <f t="shared" si="6661"/>
        <v>6836.0959999999995</v>
      </c>
      <c r="S3440" s="43"/>
      <c r="T3440" s="43"/>
      <c r="U3440" s="43"/>
      <c r="V3440" s="43">
        <f t="shared" si="6662"/>
        <v>6836.0959999999995</v>
      </c>
      <c r="W3440" s="43"/>
      <c r="X3440" s="43"/>
      <c r="Y3440" s="43"/>
      <c r="Z3440" s="43"/>
      <c r="AA3440" s="43"/>
      <c r="AB3440" s="43">
        <f t="shared" si="6663"/>
        <v>0</v>
      </c>
      <c r="AC3440" s="44">
        <f t="shared" si="6664"/>
        <v>0</v>
      </c>
      <c r="AD3440" s="44">
        <f t="shared" si="6665"/>
        <v>0</v>
      </c>
      <c r="AE3440" s="45" t="e">
        <f t="shared" si="6654"/>
        <v>#DIV/0!</v>
      </c>
      <c r="AF3440" s="43">
        <f t="shared" si="6666"/>
        <v>0</v>
      </c>
      <c r="AG3440" s="43">
        <f t="shared" si="6667"/>
        <v>0</v>
      </c>
      <c r="AH3440" s="43">
        <f t="shared" si="6668"/>
        <v>0</v>
      </c>
      <c r="AI3440" s="43">
        <f t="shared" si="6669"/>
        <v>0</v>
      </c>
      <c r="AJ3440" s="43">
        <f t="shared" si="6670"/>
        <v>0</v>
      </c>
      <c r="AK3440" s="43">
        <f t="shared" si="6671"/>
        <v>0</v>
      </c>
      <c r="AL3440" s="43">
        <f t="shared" si="6655"/>
        <v>0</v>
      </c>
      <c r="AM3440" s="43">
        <f t="shared" si="6656"/>
        <v>6836.0959999999995</v>
      </c>
      <c r="AN3440" s="19" t="s">
        <v>36</v>
      </c>
      <c r="AO3440" s="1"/>
      <c r="AP3440" s="1"/>
      <c r="AQ3440" s="1"/>
      <c r="AR3440" s="1"/>
      <c r="AS3440" s="1"/>
    </row>
    <row r="3441" hidden="1">
      <c r="B3441" s="41" t="s">
        <v>857</v>
      </c>
      <c r="C3441" s="41" t="s">
        <v>115</v>
      </c>
      <c r="D3441" s="41" t="s">
        <v>117</v>
      </c>
      <c r="E3441" s="26" t="str">
        <f t="shared" si="6657"/>
        <v>0503</v>
      </c>
      <c r="F3441" s="41" t="s">
        <v>757</v>
      </c>
      <c r="G3441" s="41" t="s">
        <v>59</v>
      </c>
      <c r="H3441" s="42" t="s">
        <v>60</v>
      </c>
      <c r="I3441" s="43"/>
      <c r="J3441" s="43"/>
      <c r="K3441" s="43"/>
      <c r="L3441" s="43"/>
      <c r="M3441" s="43"/>
      <c r="N3441" s="43"/>
      <c r="O3441" s="43">
        <f t="shared" si="6658"/>
        <v>0</v>
      </c>
      <c r="P3441" s="43">
        <f t="shared" si="6659"/>
        <v>0</v>
      </c>
      <c r="Q3441" s="43">
        <f t="shared" si="6660"/>
        <v>0</v>
      </c>
      <c r="R3441" s="43">
        <f t="shared" si="6661"/>
        <v>6836.0959999999995</v>
      </c>
      <c r="S3441" s="43"/>
      <c r="T3441" s="43"/>
      <c r="U3441" s="43"/>
      <c r="V3441" s="43">
        <f t="shared" si="6662"/>
        <v>6836.0959999999995</v>
      </c>
      <c r="W3441" s="43"/>
      <c r="X3441" s="43"/>
      <c r="Y3441" s="43"/>
      <c r="Z3441" s="43"/>
      <c r="AA3441" s="43"/>
      <c r="AB3441" s="43">
        <f t="shared" si="6663"/>
        <v>0</v>
      </c>
      <c r="AC3441" s="44">
        <f t="shared" si="6664"/>
        <v>0</v>
      </c>
      <c r="AD3441" s="44">
        <f t="shared" si="6665"/>
        <v>0</v>
      </c>
      <c r="AE3441" s="45" t="e">
        <f t="shared" si="6654"/>
        <v>#DIV/0!</v>
      </c>
      <c r="AF3441" s="43">
        <f t="shared" si="6666"/>
        <v>0</v>
      </c>
      <c r="AG3441" s="43">
        <f t="shared" si="6667"/>
        <v>0</v>
      </c>
      <c r="AH3441" s="43">
        <f t="shared" si="6668"/>
        <v>0</v>
      </c>
      <c r="AI3441" s="43">
        <f t="shared" si="6669"/>
        <v>0</v>
      </c>
      <c r="AJ3441" s="43">
        <f t="shared" si="6670"/>
        <v>0</v>
      </c>
      <c r="AK3441" s="43">
        <f t="shared" si="6671"/>
        <v>0</v>
      </c>
      <c r="AL3441" s="43">
        <f t="shared" si="6655"/>
        <v>0</v>
      </c>
      <c r="AM3441" s="43">
        <f t="shared" si="6656"/>
        <v>6836.0959999999995</v>
      </c>
      <c r="AN3441" s="19" t="s">
        <v>36</v>
      </c>
      <c r="AO3441" s="1"/>
      <c r="AP3441" s="1"/>
      <c r="AQ3441" s="1"/>
      <c r="AR3441" s="1"/>
      <c r="AS3441" s="1"/>
    </row>
    <row r="3442" ht="63" hidden="1">
      <c r="B3442" s="41" t="s">
        <v>857</v>
      </c>
      <c r="C3442" s="41" t="s">
        <v>115</v>
      </c>
      <c r="D3442" s="41" t="s">
        <v>117</v>
      </c>
      <c r="E3442" s="26" t="str">
        <f t="shared" si="6657"/>
        <v>0503</v>
      </c>
      <c r="F3442" s="41" t="s">
        <v>757</v>
      </c>
      <c r="G3442" s="41" t="s">
        <v>475</v>
      </c>
      <c r="H3442" s="42" t="s">
        <v>476</v>
      </c>
      <c r="I3442" s="43"/>
      <c r="J3442" s="43"/>
      <c r="K3442" s="43"/>
      <c r="L3442" s="43"/>
      <c r="M3442" s="43"/>
      <c r="N3442" s="43"/>
      <c r="O3442" s="43">
        <v>0</v>
      </c>
      <c r="P3442" s="43">
        <v>0</v>
      </c>
      <c r="Q3442" s="43">
        <v>0</v>
      </c>
      <c r="R3442" s="43">
        <v>6836.0959999999995</v>
      </c>
      <c r="S3442" s="43"/>
      <c r="T3442" s="43"/>
      <c r="U3442" s="43"/>
      <c r="V3442" s="43">
        <f t="shared" si="6662"/>
        <v>6836.0959999999995</v>
      </c>
      <c r="W3442" s="43"/>
      <c r="X3442" s="43"/>
      <c r="Y3442" s="43"/>
      <c r="Z3442" s="43"/>
      <c r="AA3442" s="43"/>
      <c r="AB3442" s="43">
        <v>0</v>
      </c>
      <c r="AC3442" s="44">
        <v>0</v>
      </c>
      <c r="AD3442" s="44">
        <v>0</v>
      </c>
      <c r="AE3442" s="45" t="e">
        <f t="shared" si="6654"/>
        <v>#DIV/0!</v>
      </c>
      <c r="AF3442" s="43">
        <v>0</v>
      </c>
      <c r="AG3442" s="43">
        <v>0</v>
      </c>
      <c r="AH3442" s="43">
        <v>0</v>
      </c>
      <c r="AI3442" s="43">
        <v>0</v>
      </c>
      <c r="AJ3442" s="43">
        <v>0</v>
      </c>
      <c r="AK3442" s="43">
        <v>0</v>
      </c>
      <c r="AL3442" s="43">
        <f t="shared" si="6655"/>
        <v>0</v>
      </c>
      <c r="AM3442" s="43">
        <f t="shared" si="6656"/>
        <v>6836.0959999999995</v>
      </c>
      <c r="AN3442" s="19" t="s">
        <v>36</v>
      </c>
      <c r="AO3442" s="1"/>
      <c r="AP3442" s="1"/>
      <c r="AQ3442" s="1"/>
      <c r="AR3442" s="1"/>
      <c r="AS3442" s="1"/>
    </row>
    <row r="3443" ht="31.5" hidden="1">
      <c r="B3443" s="41" t="s">
        <v>857</v>
      </c>
      <c r="C3443" s="41" t="s">
        <v>115</v>
      </c>
      <c r="D3443" s="41" t="s">
        <v>117</v>
      </c>
      <c r="E3443" s="26" t="str">
        <f t="shared" si="6657"/>
        <v>0503</v>
      </c>
      <c r="F3443" s="41" t="s">
        <v>759</v>
      </c>
      <c r="G3443" s="41"/>
      <c r="H3443" s="42" t="s">
        <v>760</v>
      </c>
      <c r="I3443" s="43">
        <f t="shared" ref="I3443:I3458" si="6672">I3444</f>
        <v>0</v>
      </c>
      <c r="J3443" s="43">
        <f t="shared" ref="J3443:J3458" si="6673">J3444</f>
        <v>0</v>
      </c>
      <c r="K3443" s="43">
        <f t="shared" ref="K3443:K3458" si="6674">K3444</f>
        <v>0</v>
      </c>
      <c r="L3443" s="43">
        <f t="shared" ref="L3443:L3458" si="6675">L3444</f>
        <v>0</v>
      </c>
      <c r="M3443" s="43">
        <f t="shared" ref="M3443:M3458" si="6676">M3444</f>
        <v>0</v>
      </c>
      <c r="N3443" s="43">
        <f t="shared" ref="N3443:N3458" si="6677">N3444</f>
        <v>0</v>
      </c>
      <c r="O3443" s="43">
        <f t="shared" si="6658"/>
        <v>0</v>
      </c>
      <c r="P3443" s="43">
        <f t="shared" si="6659"/>
        <v>0</v>
      </c>
      <c r="Q3443" s="43">
        <f t="shared" si="6660"/>
        <v>0</v>
      </c>
      <c r="R3443" s="43">
        <f t="shared" si="6661"/>
        <v>0</v>
      </c>
      <c r="S3443" s="43">
        <f t="shared" ref="S3443:S3458" si="6678">S3444</f>
        <v>0</v>
      </c>
      <c r="T3443" s="43">
        <f t="shared" ref="T3443:T3458" si="6679">T3444</f>
        <v>0</v>
      </c>
      <c r="U3443" s="43">
        <v>0</v>
      </c>
      <c r="V3443" s="43">
        <f t="shared" si="6662"/>
        <v>0</v>
      </c>
      <c r="W3443" s="43">
        <f t="shared" ref="W3443:W3458" si="6680">W3444</f>
        <v>0</v>
      </c>
      <c r="X3443" s="43">
        <f t="shared" ref="X3443:X3458" si="6681">X3444</f>
        <v>0</v>
      </c>
      <c r="Y3443" s="43">
        <f t="shared" ref="Y3443:Y3458" si="6682">Y3444</f>
        <v>0</v>
      </c>
      <c r="Z3443" s="43">
        <f t="shared" ref="Z3443:Z3458" si="6683">Z3444</f>
        <v>0</v>
      </c>
      <c r="AA3443" s="43">
        <f t="shared" ref="AA3443:AA3458" si="6684">AA3444</f>
        <v>0</v>
      </c>
      <c r="AB3443" s="43">
        <f t="shared" si="6663"/>
        <v>0</v>
      </c>
      <c r="AC3443" s="44">
        <f t="shared" si="6664"/>
        <v>0</v>
      </c>
      <c r="AD3443" s="44">
        <f t="shared" si="6665"/>
        <v>0</v>
      </c>
      <c r="AE3443" s="45" t="e">
        <f t="shared" si="6654"/>
        <v>#DIV/0!</v>
      </c>
      <c r="AF3443" s="46">
        <f t="shared" si="6666"/>
        <v>0</v>
      </c>
      <c r="AG3443" s="46">
        <f t="shared" si="6667"/>
        <v>0</v>
      </c>
      <c r="AH3443" s="47">
        <f t="shared" si="6668"/>
        <v>0</v>
      </c>
      <c r="AI3443" s="47">
        <f t="shared" si="6669"/>
        <v>0</v>
      </c>
      <c r="AJ3443" s="47">
        <f t="shared" si="6670"/>
        <v>0</v>
      </c>
      <c r="AK3443" s="47">
        <f t="shared" si="6671"/>
        <v>0</v>
      </c>
      <c r="AL3443" s="47">
        <f t="shared" si="6655"/>
        <v>0</v>
      </c>
      <c r="AM3443" s="47">
        <f t="shared" si="6656"/>
        <v>0</v>
      </c>
      <c r="AN3443" s="48" t="s">
        <v>36</v>
      </c>
      <c r="AR3443" s="1"/>
      <c r="AS3443" s="1"/>
    </row>
    <row r="3444" ht="31.5" hidden="1">
      <c r="B3444" s="41" t="s">
        <v>857</v>
      </c>
      <c r="C3444" s="41" t="s">
        <v>115</v>
      </c>
      <c r="D3444" s="41" t="s">
        <v>117</v>
      </c>
      <c r="E3444" s="26" t="str">
        <f t="shared" si="6657"/>
        <v>0503</v>
      </c>
      <c r="F3444" s="41" t="s">
        <v>761</v>
      </c>
      <c r="G3444" s="41"/>
      <c r="H3444" s="42" t="s">
        <v>762</v>
      </c>
      <c r="I3444" s="43">
        <f t="shared" si="6672"/>
        <v>0</v>
      </c>
      <c r="J3444" s="43">
        <f t="shared" si="6673"/>
        <v>0</v>
      </c>
      <c r="K3444" s="43">
        <f t="shared" si="6674"/>
        <v>0</v>
      </c>
      <c r="L3444" s="43">
        <f t="shared" si="6675"/>
        <v>0</v>
      </c>
      <c r="M3444" s="43">
        <f t="shared" si="6676"/>
        <v>0</v>
      </c>
      <c r="N3444" s="43">
        <f t="shared" si="6677"/>
        <v>0</v>
      </c>
      <c r="O3444" s="43">
        <f t="shared" si="6658"/>
        <v>0</v>
      </c>
      <c r="P3444" s="43">
        <f t="shared" si="6659"/>
        <v>0</v>
      </c>
      <c r="Q3444" s="43">
        <f t="shared" si="6660"/>
        <v>0</v>
      </c>
      <c r="R3444" s="43">
        <f t="shared" si="6661"/>
        <v>0</v>
      </c>
      <c r="S3444" s="43">
        <f t="shared" si="6678"/>
        <v>0</v>
      </c>
      <c r="T3444" s="43">
        <f t="shared" si="6679"/>
        <v>0</v>
      </c>
      <c r="U3444" s="43">
        <v>0</v>
      </c>
      <c r="V3444" s="43">
        <f t="shared" si="6662"/>
        <v>0</v>
      </c>
      <c r="W3444" s="43">
        <f t="shared" si="6680"/>
        <v>0</v>
      </c>
      <c r="X3444" s="43">
        <f t="shared" si="6681"/>
        <v>0</v>
      </c>
      <c r="Y3444" s="43">
        <f t="shared" si="6682"/>
        <v>0</v>
      </c>
      <c r="Z3444" s="43">
        <f t="shared" si="6683"/>
        <v>0</v>
      </c>
      <c r="AA3444" s="43">
        <f t="shared" si="6684"/>
        <v>0</v>
      </c>
      <c r="AB3444" s="43">
        <f t="shared" si="6663"/>
        <v>0</v>
      </c>
      <c r="AC3444" s="44">
        <f t="shared" si="6664"/>
        <v>0</v>
      </c>
      <c r="AD3444" s="44">
        <f t="shared" si="6665"/>
        <v>0</v>
      </c>
      <c r="AE3444" s="45" t="e">
        <f t="shared" si="6654"/>
        <v>#DIV/0!</v>
      </c>
      <c r="AF3444" s="46">
        <f t="shared" si="6666"/>
        <v>0</v>
      </c>
      <c r="AG3444" s="46">
        <f t="shared" si="6667"/>
        <v>0</v>
      </c>
      <c r="AH3444" s="47">
        <f t="shared" si="6668"/>
        <v>0</v>
      </c>
      <c r="AI3444" s="47">
        <f t="shared" si="6669"/>
        <v>0</v>
      </c>
      <c r="AJ3444" s="47">
        <f t="shared" si="6670"/>
        <v>0</v>
      </c>
      <c r="AK3444" s="47">
        <f t="shared" si="6671"/>
        <v>0</v>
      </c>
      <c r="AL3444" s="47">
        <f t="shared" si="6655"/>
        <v>0</v>
      </c>
      <c r="AM3444" s="47">
        <f t="shared" si="6656"/>
        <v>0</v>
      </c>
      <c r="AN3444" s="48" t="s">
        <v>36</v>
      </c>
      <c r="AO3444" s="1"/>
      <c r="AP3444" s="1"/>
      <c r="AQ3444" s="1"/>
      <c r="AR3444" s="1"/>
      <c r="AS3444" s="1"/>
    </row>
    <row r="3445" hidden="1">
      <c r="B3445" s="41" t="s">
        <v>857</v>
      </c>
      <c r="C3445" s="41" t="s">
        <v>115</v>
      </c>
      <c r="D3445" s="41" t="s">
        <v>117</v>
      </c>
      <c r="E3445" s="26" t="str">
        <f t="shared" si="6657"/>
        <v>0503</v>
      </c>
      <c r="F3445" s="41" t="s">
        <v>761</v>
      </c>
      <c r="G3445" s="41" t="s">
        <v>59</v>
      </c>
      <c r="H3445" s="42" t="s">
        <v>60</v>
      </c>
      <c r="I3445" s="43">
        <f t="shared" si="6672"/>
        <v>0</v>
      </c>
      <c r="J3445" s="43">
        <f t="shared" si="6673"/>
        <v>0</v>
      </c>
      <c r="K3445" s="43">
        <f t="shared" si="6674"/>
        <v>0</v>
      </c>
      <c r="L3445" s="43">
        <f t="shared" si="6675"/>
        <v>0</v>
      </c>
      <c r="M3445" s="43">
        <f t="shared" si="6676"/>
        <v>0</v>
      </c>
      <c r="N3445" s="43">
        <f t="shared" si="6677"/>
        <v>0</v>
      </c>
      <c r="O3445" s="43">
        <f t="shared" si="6658"/>
        <v>0</v>
      </c>
      <c r="P3445" s="43">
        <f t="shared" si="6659"/>
        <v>0</v>
      </c>
      <c r="Q3445" s="43">
        <f t="shared" si="6660"/>
        <v>0</v>
      </c>
      <c r="R3445" s="43">
        <f t="shared" si="6661"/>
        <v>0</v>
      </c>
      <c r="S3445" s="43">
        <f t="shared" si="6678"/>
        <v>0</v>
      </c>
      <c r="T3445" s="43">
        <f t="shared" si="6679"/>
        <v>0</v>
      </c>
      <c r="U3445" s="43">
        <v>0</v>
      </c>
      <c r="V3445" s="43">
        <f t="shared" si="6662"/>
        <v>0</v>
      </c>
      <c r="W3445" s="43">
        <f t="shared" si="6680"/>
        <v>0</v>
      </c>
      <c r="X3445" s="43">
        <f t="shared" si="6681"/>
        <v>0</v>
      </c>
      <c r="Y3445" s="43">
        <f t="shared" si="6682"/>
        <v>0</v>
      </c>
      <c r="Z3445" s="43">
        <f t="shared" si="6683"/>
        <v>0</v>
      </c>
      <c r="AA3445" s="43">
        <f t="shared" si="6684"/>
        <v>0</v>
      </c>
      <c r="AB3445" s="43">
        <f t="shared" si="6663"/>
        <v>0</v>
      </c>
      <c r="AC3445" s="44">
        <f t="shared" si="6664"/>
        <v>0</v>
      </c>
      <c r="AD3445" s="44">
        <f t="shared" si="6665"/>
        <v>0</v>
      </c>
      <c r="AE3445" s="45" t="e">
        <f t="shared" si="6654"/>
        <v>#DIV/0!</v>
      </c>
      <c r="AF3445" s="46">
        <f t="shared" si="6666"/>
        <v>0</v>
      </c>
      <c r="AG3445" s="46">
        <f t="shared" si="6667"/>
        <v>0</v>
      </c>
      <c r="AH3445" s="47">
        <f t="shared" si="6668"/>
        <v>0</v>
      </c>
      <c r="AI3445" s="47">
        <f t="shared" si="6669"/>
        <v>0</v>
      </c>
      <c r="AJ3445" s="47">
        <f t="shared" si="6670"/>
        <v>0</v>
      </c>
      <c r="AK3445" s="47">
        <f t="shared" si="6671"/>
        <v>0</v>
      </c>
      <c r="AL3445" s="47">
        <f t="shared" si="6655"/>
        <v>0</v>
      </c>
      <c r="AM3445" s="47">
        <f t="shared" si="6656"/>
        <v>0</v>
      </c>
      <c r="AN3445" s="48" t="s">
        <v>36</v>
      </c>
      <c r="AO3445" s="1"/>
      <c r="AP3445" s="1"/>
      <c r="AQ3445" s="1"/>
      <c r="AR3445" s="1"/>
      <c r="AS3445" s="1"/>
    </row>
    <row r="3446" ht="63" hidden="1">
      <c r="B3446" s="41" t="s">
        <v>857</v>
      </c>
      <c r="C3446" s="41" t="s">
        <v>115</v>
      </c>
      <c r="D3446" s="41" t="s">
        <v>117</v>
      </c>
      <c r="E3446" s="26" t="str">
        <f t="shared" si="6657"/>
        <v>0503</v>
      </c>
      <c r="F3446" s="41" t="s">
        <v>761</v>
      </c>
      <c r="G3446" s="41" t="s">
        <v>475</v>
      </c>
      <c r="H3446" s="42" t="s">
        <v>476</v>
      </c>
      <c r="I3446" s="43"/>
      <c r="J3446" s="43"/>
      <c r="K3446" s="43"/>
      <c r="L3446" s="43"/>
      <c r="M3446" s="43"/>
      <c r="N3446" s="43"/>
      <c r="O3446" s="43">
        <v>0</v>
      </c>
      <c r="P3446" s="43">
        <v>0</v>
      </c>
      <c r="Q3446" s="43">
        <v>0</v>
      </c>
      <c r="R3446" s="43">
        <v>0</v>
      </c>
      <c r="S3446" s="43">
        <v>0</v>
      </c>
      <c r="T3446" s="43">
        <v>0</v>
      </c>
      <c r="U3446" s="43">
        <v>0</v>
      </c>
      <c r="V3446" s="43">
        <f t="shared" si="6662"/>
        <v>0</v>
      </c>
      <c r="W3446" s="43"/>
      <c r="X3446" s="43"/>
      <c r="Y3446" s="43"/>
      <c r="Z3446" s="43"/>
      <c r="AA3446" s="43"/>
      <c r="AB3446" s="43">
        <v>0</v>
      </c>
      <c r="AC3446" s="44">
        <v>0</v>
      </c>
      <c r="AD3446" s="44">
        <v>0</v>
      </c>
      <c r="AE3446" s="45" t="e">
        <f t="shared" si="6654"/>
        <v>#DIV/0!</v>
      </c>
      <c r="AF3446" s="46">
        <v>0</v>
      </c>
      <c r="AG3446" s="46">
        <v>0</v>
      </c>
      <c r="AH3446" s="47">
        <v>0</v>
      </c>
      <c r="AI3446" s="47">
        <v>0</v>
      </c>
      <c r="AJ3446" s="47">
        <v>0</v>
      </c>
      <c r="AK3446" s="47">
        <v>0</v>
      </c>
      <c r="AL3446" s="47">
        <f t="shared" si="6655"/>
        <v>0</v>
      </c>
      <c r="AM3446" s="47">
        <f t="shared" si="6656"/>
        <v>0</v>
      </c>
      <c r="AN3446" s="48" t="s">
        <v>36</v>
      </c>
      <c r="AO3446" s="1"/>
      <c r="AP3446" s="1"/>
      <c r="AQ3446" s="1"/>
      <c r="AR3446" s="1"/>
      <c r="AS3446" s="1"/>
    </row>
    <row r="3447" ht="31.5" hidden="1">
      <c r="B3447" s="41" t="s">
        <v>857</v>
      </c>
      <c r="C3447" s="41" t="s">
        <v>115</v>
      </c>
      <c r="D3447" s="41" t="s">
        <v>117</v>
      </c>
      <c r="E3447" s="26" t="str">
        <f t="shared" si="6657"/>
        <v>0503</v>
      </c>
      <c r="F3447" s="41" t="s">
        <v>254</v>
      </c>
      <c r="G3447" s="41"/>
      <c r="H3447" s="42" t="s">
        <v>255</v>
      </c>
      <c r="I3447" s="43">
        <f t="shared" si="6672"/>
        <v>0</v>
      </c>
      <c r="J3447" s="43">
        <f t="shared" si="6673"/>
        <v>0</v>
      </c>
      <c r="K3447" s="43">
        <f t="shared" si="6674"/>
        <v>0</v>
      </c>
      <c r="L3447" s="43">
        <f t="shared" si="6675"/>
        <v>0</v>
      </c>
      <c r="M3447" s="43">
        <f t="shared" si="6676"/>
        <v>0</v>
      </c>
      <c r="N3447" s="43">
        <f t="shared" si="6677"/>
        <v>0</v>
      </c>
      <c r="O3447" s="43">
        <f t="shared" si="6658"/>
        <v>0</v>
      </c>
      <c r="P3447" s="43">
        <f t="shared" si="6659"/>
        <v>0</v>
      </c>
      <c r="Q3447" s="43">
        <f t="shared" si="6660"/>
        <v>0</v>
      </c>
      <c r="R3447" s="43">
        <f t="shared" si="6661"/>
        <v>0</v>
      </c>
      <c r="S3447" s="43">
        <f t="shared" si="6678"/>
        <v>0</v>
      </c>
      <c r="T3447" s="43">
        <f t="shared" si="6679"/>
        <v>0</v>
      </c>
      <c r="U3447" s="43">
        <v>0</v>
      </c>
      <c r="V3447" s="43">
        <f t="shared" si="6662"/>
        <v>0</v>
      </c>
      <c r="W3447" s="43">
        <f t="shared" si="6680"/>
        <v>0</v>
      </c>
      <c r="X3447" s="43">
        <f t="shared" si="6681"/>
        <v>0</v>
      </c>
      <c r="Y3447" s="43">
        <f t="shared" si="6682"/>
        <v>0</v>
      </c>
      <c r="Z3447" s="43">
        <f t="shared" si="6683"/>
        <v>0</v>
      </c>
      <c r="AA3447" s="43">
        <f t="shared" si="6684"/>
        <v>0</v>
      </c>
      <c r="AB3447" s="43">
        <f t="shared" si="6663"/>
        <v>0</v>
      </c>
      <c r="AC3447" s="44">
        <f t="shared" si="6664"/>
        <v>0</v>
      </c>
      <c r="AD3447" s="44">
        <f t="shared" si="6665"/>
        <v>0</v>
      </c>
      <c r="AE3447" s="45" t="e">
        <f t="shared" si="6654"/>
        <v>#DIV/0!</v>
      </c>
      <c r="AF3447" s="46">
        <f t="shared" si="6666"/>
        <v>0</v>
      </c>
      <c r="AG3447" s="46">
        <f t="shared" si="6667"/>
        <v>0</v>
      </c>
      <c r="AH3447" s="47">
        <f t="shared" si="6668"/>
        <v>0</v>
      </c>
      <c r="AI3447" s="47">
        <f t="shared" si="6669"/>
        <v>0</v>
      </c>
      <c r="AJ3447" s="47">
        <f t="shared" si="6670"/>
        <v>0</v>
      </c>
      <c r="AK3447" s="47">
        <f t="shared" si="6671"/>
        <v>0</v>
      </c>
      <c r="AL3447" s="47">
        <f t="shared" si="6655"/>
        <v>0</v>
      </c>
      <c r="AM3447" s="47">
        <f t="shared" si="6656"/>
        <v>0</v>
      </c>
      <c r="AN3447" s="48" t="s">
        <v>36</v>
      </c>
      <c r="AO3447" s="1"/>
      <c r="AP3447" s="1"/>
      <c r="AQ3447" s="1"/>
      <c r="AR3447" s="1"/>
      <c r="AS3447" s="1"/>
    </row>
    <row r="3448" ht="47.25" hidden="1">
      <c r="B3448" s="41" t="s">
        <v>857</v>
      </c>
      <c r="C3448" s="41" t="s">
        <v>115</v>
      </c>
      <c r="D3448" s="41" t="s">
        <v>117</v>
      </c>
      <c r="E3448" s="26" t="str">
        <f t="shared" si="6657"/>
        <v>0503</v>
      </c>
      <c r="F3448" s="41" t="s">
        <v>859</v>
      </c>
      <c r="G3448" s="41"/>
      <c r="H3448" s="42" t="s">
        <v>860</v>
      </c>
      <c r="I3448" s="43">
        <f t="shared" si="6672"/>
        <v>0</v>
      </c>
      <c r="J3448" s="43">
        <f t="shared" si="6673"/>
        <v>0</v>
      </c>
      <c r="K3448" s="43">
        <f t="shared" si="6674"/>
        <v>0</v>
      </c>
      <c r="L3448" s="43">
        <f t="shared" si="6675"/>
        <v>0</v>
      </c>
      <c r="M3448" s="43">
        <f t="shared" si="6676"/>
        <v>0</v>
      </c>
      <c r="N3448" s="43">
        <f t="shared" si="6677"/>
        <v>0</v>
      </c>
      <c r="O3448" s="43">
        <f t="shared" si="6658"/>
        <v>0</v>
      </c>
      <c r="P3448" s="43">
        <f t="shared" si="6659"/>
        <v>0</v>
      </c>
      <c r="Q3448" s="43">
        <f t="shared" si="6660"/>
        <v>0</v>
      </c>
      <c r="R3448" s="43">
        <f t="shared" si="6661"/>
        <v>0</v>
      </c>
      <c r="S3448" s="43">
        <f t="shared" si="6678"/>
        <v>0</v>
      </c>
      <c r="T3448" s="43">
        <f t="shared" si="6679"/>
        <v>0</v>
      </c>
      <c r="U3448" s="43">
        <v>0</v>
      </c>
      <c r="V3448" s="43">
        <f t="shared" si="6662"/>
        <v>0</v>
      </c>
      <c r="W3448" s="43">
        <f t="shared" si="6680"/>
        <v>0</v>
      </c>
      <c r="X3448" s="43">
        <f t="shared" si="6681"/>
        <v>0</v>
      </c>
      <c r="Y3448" s="43">
        <f t="shared" si="6682"/>
        <v>0</v>
      </c>
      <c r="Z3448" s="43">
        <f t="shared" si="6683"/>
        <v>0</v>
      </c>
      <c r="AA3448" s="43">
        <f t="shared" si="6684"/>
        <v>0</v>
      </c>
      <c r="AB3448" s="43">
        <f t="shared" si="6663"/>
        <v>0</v>
      </c>
      <c r="AC3448" s="44">
        <f t="shared" si="6664"/>
        <v>0</v>
      </c>
      <c r="AD3448" s="44">
        <f t="shared" si="6665"/>
        <v>0</v>
      </c>
      <c r="AE3448" s="45" t="e">
        <f t="shared" si="6654"/>
        <v>#DIV/0!</v>
      </c>
      <c r="AF3448" s="46">
        <f t="shared" si="6666"/>
        <v>0</v>
      </c>
      <c r="AG3448" s="46">
        <f t="shared" si="6667"/>
        <v>0</v>
      </c>
      <c r="AH3448" s="47">
        <f t="shared" si="6668"/>
        <v>0</v>
      </c>
      <c r="AI3448" s="47">
        <f t="shared" si="6669"/>
        <v>0</v>
      </c>
      <c r="AJ3448" s="47">
        <f t="shared" si="6670"/>
        <v>0</v>
      </c>
      <c r="AK3448" s="47">
        <f t="shared" si="6671"/>
        <v>0</v>
      </c>
      <c r="AL3448" s="47">
        <f t="shared" si="6655"/>
        <v>0</v>
      </c>
      <c r="AM3448" s="47">
        <f t="shared" si="6656"/>
        <v>0</v>
      </c>
      <c r="AN3448" s="48" t="s">
        <v>36</v>
      </c>
      <c r="AR3448" s="1"/>
      <c r="AS3448" s="1"/>
    </row>
    <row r="3449" hidden="1">
      <c r="B3449" s="41" t="s">
        <v>857</v>
      </c>
      <c r="C3449" s="41" t="s">
        <v>115</v>
      </c>
      <c r="D3449" s="41" t="s">
        <v>117</v>
      </c>
      <c r="E3449" s="26" t="str">
        <f t="shared" si="6657"/>
        <v>0503</v>
      </c>
      <c r="F3449" s="41" t="s">
        <v>861</v>
      </c>
      <c r="G3449" s="41"/>
      <c r="H3449" s="42" t="s">
        <v>862</v>
      </c>
      <c r="I3449" s="43">
        <f t="shared" si="6672"/>
        <v>0</v>
      </c>
      <c r="J3449" s="43">
        <f t="shared" si="6673"/>
        <v>0</v>
      </c>
      <c r="K3449" s="43">
        <f t="shared" si="6674"/>
        <v>0</v>
      </c>
      <c r="L3449" s="43">
        <f t="shared" si="6675"/>
        <v>0</v>
      </c>
      <c r="M3449" s="43">
        <f t="shared" si="6676"/>
        <v>0</v>
      </c>
      <c r="N3449" s="43">
        <f t="shared" si="6677"/>
        <v>0</v>
      </c>
      <c r="O3449" s="43">
        <f t="shared" si="6658"/>
        <v>0</v>
      </c>
      <c r="P3449" s="43">
        <f t="shared" si="6659"/>
        <v>0</v>
      </c>
      <c r="Q3449" s="43">
        <f t="shared" si="6660"/>
        <v>0</v>
      </c>
      <c r="R3449" s="43">
        <f t="shared" si="6661"/>
        <v>0</v>
      </c>
      <c r="S3449" s="43">
        <f t="shared" si="6678"/>
        <v>0</v>
      </c>
      <c r="T3449" s="43">
        <f t="shared" si="6679"/>
        <v>0</v>
      </c>
      <c r="U3449" s="43">
        <v>0</v>
      </c>
      <c r="V3449" s="43">
        <f t="shared" si="6662"/>
        <v>0</v>
      </c>
      <c r="W3449" s="43">
        <f t="shared" si="6680"/>
        <v>0</v>
      </c>
      <c r="X3449" s="43">
        <f t="shared" si="6681"/>
        <v>0</v>
      </c>
      <c r="Y3449" s="43">
        <f t="shared" si="6682"/>
        <v>0</v>
      </c>
      <c r="Z3449" s="43">
        <f t="shared" si="6683"/>
        <v>0</v>
      </c>
      <c r="AA3449" s="43">
        <f t="shared" si="6684"/>
        <v>0</v>
      </c>
      <c r="AB3449" s="43">
        <f t="shared" si="6663"/>
        <v>0</v>
      </c>
      <c r="AC3449" s="44">
        <f t="shared" si="6664"/>
        <v>0</v>
      </c>
      <c r="AD3449" s="44">
        <f t="shared" si="6665"/>
        <v>0</v>
      </c>
      <c r="AE3449" s="45" t="e">
        <f t="shared" si="6654"/>
        <v>#DIV/0!</v>
      </c>
      <c r="AF3449" s="46">
        <f t="shared" si="6666"/>
        <v>0</v>
      </c>
      <c r="AG3449" s="46">
        <f t="shared" si="6667"/>
        <v>0</v>
      </c>
      <c r="AH3449" s="47">
        <f t="shared" si="6668"/>
        <v>0</v>
      </c>
      <c r="AI3449" s="47">
        <f t="shared" si="6669"/>
        <v>0</v>
      </c>
      <c r="AJ3449" s="47">
        <f t="shared" si="6670"/>
        <v>0</v>
      </c>
      <c r="AK3449" s="47">
        <f t="shared" si="6671"/>
        <v>0</v>
      </c>
      <c r="AL3449" s="47">
        <f t="shared" si="6655"/>
        <v>0</v>
      </c>
      <c r="AM3449" s="47">
        <f t="shared" si="6656"/>
        <v>0</v>
      </c>
      <c r="AN3449" s="48" t="s">
        <v>36</v>
      </c>
      <c r="AO3449" s="1"/>
      <c r="AP3449" s="1"/>
      <c r="AQ3449" s="1"/>
      <c r="AR3449" s="1"/>
      <c r="AS3449" s="1"/>
    </row>
    <row r="3450" ht="31.5" hidden="1">
      <c r="B3450" s="41" t="s">
        <v>857</v>
      </c>
      <c r="C3450" s="41" t="s">
        <v>115</v>
      </c>
      <c r="D3450" s="41" t="s">
        <v>117</v>
      </c>
      <c r="E3450" s="26" t="str">
        <f t="shared" si="6657"/>
        <v>0503</v>
      </c>
      <c r="F3450" s="41" t="s">
        <v>861</v>
      </c>
      <c r="G3450" s="41" t="s">
        <v>53</v>
      </c>
      <c r="H3450" s="42" t="s">
        <v>54</v>
      </c>
      <c r="I3450" s="43">
        <f t="shared" si="6672"/>
        <v>0</v>
      </c>
      <c r="J3450" s="43">
        <f t="shared" si="6673"/>
        <v>0</v>
      </c>
      <c r="K3450" s="43">
        <f t="shared" si="6674"/>
        <v>0</v>
      </c>
      <c r="L3450" s="43">
        <f t="shared" si="6675"/>
        <v>0</v>
      </c>
      <c r="M3450" s="43">
        <f t="shared" si="6676"/>
        <v>0</v>
      </c>
      <c r="N3450" s="43">
        <f t="shared" si="6677"/>
        <v>0</v>
      </c>
      <c r="O3450" s="43">
        <f t="shared" si="6658"/>
        <v>0</v>
      </c>
      <c r="P3450" s="43">
        <f t="shared" si="6659"/>
        <v>0</v>
      </c>
      <c r="Q3450" s="43">
        <f t="shared" si="6660"/>
        <v>0</v>
      </c>
      <c r="R3450" s="43">
        <f t="shared" si="6661"/>
        <v>0</v>
      </c>
      <c r="S3450" s="43">
        <f t="shared" si="6678"/>
        <v>0</v>
      </c>
      <c r="T3450" s="43">
        <f t="shared" si="6679"/>
        <v>0</v>
      </c>
      <c r="U3450" s="43">
        <v>0</v>
      </c>
      <c r="V3450" s="43">
        <f t="shared" si="6662"/>
        <v>0</v>
      </c>
      <c r="W3450" s="43">
        <f t="shared" si="6680"/>
        <v>0</v>
      </c>
      <c r="X3450" s="43">
        <f t="shared" si="6681"/>
        <v>0</v>
      </c>
      <c r="Y3450" s="43">
        <f t="shared" si="6682"/>
        <v>0</v>
      </c>
      <c r="Z3450" s="43">
        <f t="shared" si="6683"/>
        <v>0</v>
      </c>
      <c r="AA3450" s="43">
        <f t="shared" si="6684"/>
        <v>0</v>
      </c>
      <c r="AB3450" s="43">
        <f t="shared" si="6663"/>
        <v>0</v>
      </c>
      <c r="AC3450" s="44">
        <f t="shared" si="6664"/>
        <v>0</v>
      </c>
      <c r="AD3450" s="44">
        <f t="shared" si="6665"/>
        <v>0</v>
      </c>
      <c r="AE3450" s="45" t="e">
        <f t="shared" si="6654"/>
        <v>#DIV/0!</v>
      </c>
      <c r="AF3450" s="46">
        <f t="shared" si="6666"/>
        <v>0</v>
      </c>
      <c r="AG3450" s="46">
        <f t="shared" si="6667"/>
        <v>0</v>
      </c>
      <c r="AH3450" s="47">
        <f t="shared" si="6668"/>
        <v>0</v>
      </c>
      <c r="AI3450" s="47">
        <f t="shared" si="6669"/>
        <v>0</v>
      </c>
      <c r="AJ3450" s="47">
        <f t="shared" si="6670"/>
        <v>0</v>
      </c>
      <c r="AK3450" s="47">
        <f t="shared" si="6671"/>
        <v>0</v>
      </c>
      <c r="AL3450" s="47">
        <f t="shared" si="6655"/>
        <v>0</v>
      </c>
      <c r="AM3450" s="47">
        <f t="shared" si="6656"/>
        <v>0</v>
      </c>
      <c r="AN3450" s="48" t="s">
        <v>36</v>
      </c>
      <c r="AO3450" s="1"/>
      <c r="AP3450" s="1"/>
      <c r="AQ3450" s="1"/>
      <c r="AR3450" s="1"/>
      <c r="AS3450" s="1"/>
    </row>
    <row r="3451" ht="31.5" hidden="1">
      <c r="B3451" s="41" t="s">
        <v>857</v>
      </c>
      <c r="C3451" s="41" t="s">
        <v>115</v>
      </c>
      <c r="D3451" s="41" t="s">
        <v>117</v>
      </c>
      <c r="E3451" s="26" t="str">
        <f t="shared" si="6657"/>
        <v>0503</v>
      </c>
      <c r="F3451" s="41" t="s">
        <v>861</v>
      </c>
      <c r="G3451" s="41" t="s">
        <v>55</v>
      </c>
      <c r="H3451" s="42" t="s">
        <v>56</v>
      </c>
      <c r="I3451" s="43"/>
      <c r="J3451" s="43"/>
      <c r="K3451" s="43"/>
      <c r="L3451" s="43"/>
      <c r="M3451" s="43"/>
      <c r="N3451" s="43"/>
      <c r="O3451" s="43">
        <v>0</v>
      </c>
      <c r="P3451" s="43">
        <v>0</v>
      </c>
      <c r="Q3451" s="43">
        <v>0</v>
      </c>
      <c r="R3451" s="43">
        <v>0</v>
      </c>
      <c r="S3451" s="43">
        <v>0</v>
      </c>
      <c r="T3451" s="43">
        <v>0</v>
      </c>
      <c r="U3451" s="43">
        <v>0</v>
      </c>
      <c r="V3451" s="43">
        <f t="shared" si="6662"/>
        <v>0</v>
      </c>
      <c r="W3451" s="43"/>
      <c r="X3451" s="43"/>
      <c r="Y3451" s="43"/>
      <c r="Z3451" s="43"/>
      <c r="AA3451" s="43"/>
      <c r="AB3451" s="43">
        <v>0</v>
      </c>
      <c r="AC3451" s="44">
        <v>0</v>
      </c>
      <c r="AD3451" s="44">
        <v>0</v>
      </c>
      <c r="AE3451" s="45" t="e">
        <f t="shared" si="6654"/>
        <v>#DIV/0!</v>
      </c>
      <c r="AF3451" s="46">
        <v>0</v>
      </c>
      <c r="AG3451" s="46">
        <v>0</v>
      </c>
      <c r="AH3451" s="47">
        <v>0</v>
      </c>
      <c r="AI3451" s="47">
        <v>0</v>
      </c>
      <c r="AJ3451" s="47">
        <v>0</v>
      </c>
      <c r="AK3451" s="47">
        <v>0</v>
      </c>
      <c r="AL3451" s="47">
        <f t="shared" si="6655"/>
        <v>0</v>
      </c>
      <c r="AM3451" s="47">
        <f t="shared" si="6656"/>
        <v>0</v>
      </c>
      <c r="AN3451" s="48" t="s">
        <v>36</v>
      </c>
      <c r="AO3451" s="1"/>
      <c r="AP3451" s="1"/>
      <c r="AQ3451" s="1"/>
      <c r="AR3451" s="1"/>
      <c r="AS3451" s="1"/>
    </row>
    <row r="3452" ht="31.5">
      <c r="B3452" s="41" t="s">
        <v>857</v>
      </c>
      <c r="C3452" s="41" t="s">
        <v>115</v>
      </c>
      <c r="D3452" s="41" t="s">
        <v>117</v>
      </c>
      <c r="E3452" s="26" t="str">
        <f t="shared" si="6657"/>
        <v>0503</v>
      </c>
      <c r="F3452" s="41" t="s">
        <v>207</v>
      </c>
      <c r="G3452" s="41"/>
      <c r="H3452" s="42" t="s">
        <v>208</v>
      </c>
      <c r="I3452" s="43">
        <f t="shared" si="6672"/>
        <v>484.60000000000002</v>
      </c>
      <c r="J3452" s="43">
        <f t="shared" si="6673"/>
        <v>484.60000000000002</v>
      </c>
      <c r="K3452" s="43">
        <f t="shared" si="6674"/>
        <v>484.60000000000002</v>
      </c>
      <c r="L3452" s="43">
        <f t="shared" si="6675"/>
        <v>0</v>
      </c>
      <c r="M3452" s="43">
        <f t="shared" si="6676"/>
        <v>0</v>
      </c>
      <c r="N3452" s="43">
        <f t="shared" si="6677"/>
        <v>0</v>
      </c>
      <c r="O3452" s="43">
        <f t="shared" si="6658"/>
        <v>0</v>
      </c>
      <c r="P3452" s="43">
        <f t="shared" si="6659"/>
        <v>0</v>
      </c>
      <c r="Q3452" s="43">
        <f t="shared" si="6660"/>
        <v>0</v>
      </c>
      <c r="R3452" s="43">
        <f t="shared" si="6661"/>
        <v>0</v>
      </c>
      <c r="S3452" s="43">
        <f t="shared" si="6678"/>
        <v>-337.91199999999998</v>
      </c>
      <c r="T3452" s="43">
        <f t="shared" si="6679"/>
        <v>0</v>
      </c>
      <c r="U3452" s="43">
        <v>0</v>
      </c>
      <c r="V3452" s="43">
        <f t="shared" si="6662"/>
        <v>146.68800000000005</v>
      </c>
      <c r="W3452" s="43">
        <f t="shared" si="6680"/>
        <v>0</v>
      </c>
      <c r="X3452" s="43">
        <f t="shared" si="6681"/>
        <v>0</v>
      </c>
      <c r="Y3452" s="43">
        <f t="shared" si="6682"/>
        <v>0</v>
      </c>
      <c r="Z3452" s="43">
        <f t="shared" si="6683"/>
        <v>0</v>
      </c>
      <c r="AA3452" s="43">
        <f t="shared" si="6684"/>
        <v>0</v>
      </c>
      <c r="AB3452" s="43">
        <f t="shared" si="6663"/>
        <v>102.68089999999999</v>
      </c>
      <c r="AC3452" s="44">
        <f t="shared" si="6664"/>
        <v>146.68799999999999</v>
      </c>
      <c r="AD3452" s="44">
        <f t="shared" si="6665"/>
        <v>146.68701999999999</v>
      </c>
      <c r="AE3452" s="45">
        <f t="shared" si="6654"/>
        <v>99.999331915357772</v>
      </c>
      <c r="AF3452" s="43">
        <f t="shared" si="6666"/>
        <v>146.68799999999999</v>
      </c>
      <c r="AG3452" s="43">
        <f t="shared" si="6667"/>
        <v>0</v>
      </c>
      <c r="AH3452" s="43">
        <f t="shared" si="6668"/>
        <v>0</v>
      </c>
      <c r="AI3452" s="43">
        <f t="shared" si="6669"/>
        <v>0</v>
      </c>
      <c r="AJ3452" s="43">
        <f t="shared" si="6670"/>
        <v>0</v>
      </c>
      <c r="AK3452" s="43">
        <f t="shared" si="6671"/>
        <v>0</v>
      </c>
      <c r="AL3452" s="43">
        <f t="shared" si="6655"/>
        <v>146.68799999999999</v>
      </c>
      <c r="AM3452" s="43">
        <f t="shared" si="6656"/>
        <v>5.6843418860808015e-14</v>
      </c>
      <c r="AN3452" s="2"/>
      <c r="AO3452" s="1"/>
      <c r="AP3452" s="1"/>
      <c r="AQ3452" s="1"/>
      <c r="AR3452" s="1"/>
      <c r="AS3452" s="1"/>
    </row>
    <row r="3453" ht="31.5">
      <c r="B3453" s="41" t="s">
        <v>857</v>
      </c>
      <c r="C3453" s="41" t="s">
        <v>115</v>
      </c>
      <c r="D3453" s="41" t="s">
        <v>117</v>
      </c>
      <c r="E3453" s="26" t="str">
        <f t="shared" si="6657"/>
        <v>0503</v>
      </c>
      <c r="F3453" s="41" t="s">
        <v>215</v>
      </c>
      <c r="G3453" s="41"/>
      <c r="H3453" s="42" t="s">
        <v>216</v>
      </c>
      <c r="I3453" s="43">
        <f t="shared" si="6672"/>
        <v>484.60000000000002</v>
      </c>
      <c r="J3453" s="43">
        <f t="shared" si="6673"/>
        <v>484.60000000000002</v>
      </c>
      <c r="K3453" s="43">
        <f t="shared" si="6674"/>
        <v>484.60000000000002</v>
      </c>
      <c r="L3453" s="43">
        <f t="shared" si="6675"/>
        <v>0</v>
      </c>
      <c r="M3453" s="43">
        <f t="shared" si="6676"/>
        <v>0</v>
      </c>
      <c r="N3453" s="43">
        <f t="shared" si="6677"/>
        <v>0</v>
      </c>
      <c r="O3453" s="43">
        <f t="shared" si="6658"/>
        <v>0</v>
      </c>
      <c r="P3453" s="43">
        <f t="shared" si="6659"/>
        <v>0</v>
      </c>
      <c r="Q3453" s="43">
        <f t="shared" si="6660"/>
        <v>0</v>
      </c>
      <c r="R3453" s="43">
        <f t="shared" si="6661"/>
        <v>0</v>
      </c>
      <c r="S3453" s="43">
        <f t="shared" si="6678"/>
        <v>-337.91199999999998</v>
      </c>
      <c r="T3453" s="43">
        <f t="shared" si="6679"/>
        <v>0</v>
      </c>
      <c r="U3453" s="43">
        <v>0</v>
      </c>
      <c r="V3453" s="43">
        <f t="shared" si="6662"/>
        <v>146.68800000000005</v>
      </c>
      <c r="W3453" s="43">
        <f t="shared" si="6680"/>
        <v>0</v>
      </c>
      <c r="X3453" s="43">
        <f t="shared" si="6681"/>
        <v>0</v>
      </c>
      <c r="Y3453" s="43">
        <f t="shared" si="6682"/>
        <v>0</v>
      </c>
      <c r="Z3453" s="43">
        <f t="shared" si="6683"/>
        <v>0</v>
      </c>
      <c r="AA3453" s="43">
        <f t="shared" si="6684"/>
        <v>0</v>
      </c>
      <c r="AB3453" s="43">
        <f t="shared" si="6663"/>
        <v>102.68089999999999</v>
      </c>
      <c r="AC3453" s="44">
        <f t="shared" si="6664"/>
        <v>146.68799999999999</v>
      </c>
      <c r="AD3453" s="44">
        <f t="shared" si="6665"/>
        <v>146.68701999999999</v>
      </c>
      <c r="AE3453" s="45">
        <f t="shared" si="6654"/>
        <v>99.999331915357772</v>
      </c>
      <c r="AF3453" s="43">
        <f t="shared" si="6666"/>
        <v>146.68799999999999</v>
      </c>
      <c r="AG3453" s="43">
        <f t="shared" si="6667"/>
        <v>0</v>
      </c>
      <c r="AH3453" s="43">
        <f t="shared" si="6668"/>
        <v>0</v>
      </c>
      <c r="AI3453" s="43">
        <f t="shared" si="6669"/>
        <v>0</v>
      </c>
      <c r="AJ3453" s="43">
        <f t="shared" si="6670"/>
        <v>0</v>
      </c>
      <c r="AK3453" s="43">
        <f t="shared" si="6671"/>
        <v>0</v>
      </c>
      <c r="AL3453" s="43">
        <f t="shared" si="6655"/>
        <v>146.68799999999999</v>
      </c>
      <c r="AM3453" s="43">
        <f t="shared" si="6656"/>
        <v>5.6843418860808015e-14</v>
      </c>
      <c r="AN3453" s="2"/>
      <c r="AO3453" s="1"/>
      <c r="AP3453" s="1"/>
      <c r="AQ3453" s="1"/>
      <c r="AR3453" s="1"/>
      <c r="AS3453" s="1"/>
    </row>
    <row r="3454" ht="31.5">
      <c r="B3454" s="41" t="s">
        <v>857</v>
      </c>
      <c r="C3454" s="41" t="s">
        <v>115</v>
      </c>
      <c r="D3454" s="41" t="s">
        <v>117</v>
      </c>
      <c r="E3454" s="26" t="str">
        <f t="shared" si="6657"/>
        <v>0503</v>
      </c>
      <c r="F3454" s="41" t="s">
        <v>801</v>
      </c>
      <c r="G3454" s="41"/>
      <c r="H3454" s="42" t="s">
        <v>802</v>
      </c>
      <c r="I3454" s="43">
        <f t="shared" si="6672"/>
        <v>484.60000000000002</v>
      </c>
      <c r="J3454" s="43">
        <f t="shared" si="6673"/>
        <v>484.60000000000002</v>
      </c>
      <c r="K3454" s="43">
        <f t="shared" si="6674"/>
        <v>484.60000000000002</v>
      </c>
      <c r="L3454" s="43">
        <f t="shared" si="6675"/>
        <v>0</v>
      </c>
      <c r="M3454" s="43">
        <f t="shared" si="6676"/>
        <v>0</v>
      </c>
      <c r="N3454" s="43">
        <f t="shared" si="6677"/>
        <v>0</v>
      </c>
      <c r="O3454" s="43">
        <f t="shared" si="6658"/>
        <v>0</v>
      </c>
      <c r="P3454" s="43">
        <f t="shared" si="6659"/>
        <v>0</v>
      </c>
      <c r="Q3454" s="43">
        <f t="shared" si="6660"/>
        <v>0</v>
      </c>
      <c r="R3454" s="43">
        <f t="shared" si="6661"/>
        <v>0</v>
      </c>
      <c r="S3454" s="43">
        <f t="shared" si="6678"/>
        <v>-337.91199999999998</v>
      </c>
      <c r="T3454" s="43">
        <f t="shared" si="6679"/>
        <v>0</v>
      </c>
      <c r="U3454" s="43">
        <v>0</v>
      </c>
      <c r="V3454" s="43">
        <f t="shared" si="6662"/>
        <v>146.68800000000005</v>
      </c>
      <c r="W3454" s="43">
        <f t="shared" si="6680"/>
        <v>0</v>
      </c>
      <c r="X3454" s="43">
        <f t="shared" si="6681"/>
        <v>0</v>
      </c>
      <c r="Y3454" s="43">
        <f t="shared" si="6682"/>
        <v>0</v>
      </c>
      <c r="Z3454" s="43">
        <f t="shared" si="6683"/>
        <v>0</v>
      </c>
      <c r="AA3454" s="43">
        <f t="shared" si="6684"/>
        <v>0</v>
      </c>
      <c r="AB3454" s="43">
        <f t="shared" si="6663"/>
        <v>102.68089999999999</v>
      </c>
      <c r="AC3454" s="44">
        <f t="shared" si="6664"/>
        <v>146.68799999999999</v>
      </c>
      <c r="AD3454" s="44">
        <f t="shared" si="6665"/>
        <v>146.68701999999999</v>
      </c>
      <c r="AE3454" s="45">
        <f t="shared" si="6654"/>
        <v>99.999331915357772</v>
      </c>
      <c r="AF3454" s="43">
        <f t="shared" si="6666"/>
        <v>146.68799999999999</v>
      </c>
      <c r="AG3454" s="43">
        <f t="shared" si="6667"/>
        <v>0</v>
      </c>
      <c r="AH3454" s="43">
        <f t="shared" si="6668"/>
        <v>0</v>
      </c>
      <c r="AI3454" s="43">
        <f t="shared" si="6669"/>
        <v>0</v>
      </c>
      <c r="AJ3454" s="43">
        <f t="shared" si="6670"/>
        <v>0</v>
      </c>
      <c r="AK3454" s="43">
        <f t="shared" si="6671"/>
        <v>0</v>
      </c>
      <c r="AL3454" s="43">
        <f t="shared" si="6655"/>
        <v>146.68799999999999</v>
      </c>
      <c r="AM3454" s="43">
        <f t="shared" si="6656"/>
        <v>5.6843418860808015e-14</v>
      </c>
      <c r="AN3454" s="2"/>
      <c r="AR3454" s="1"/>
      <c r="AS3454" s="1"/>
    </row>
    <row r="3455" ht="31.5">
      <c r="B3455" s="41" t="s">
        <v>857</v>
      </c>
      <c r="C3455" s="41" t="s">
        <v>115</v>
      </c>
      <c r="D3455" s="41" t="s">
        <v>117</v>
      </c>
      <c r="E3455" s="26" t="str">
        <f t="shared" si="6657"/>
        <v>0503</v>
      </c>
      <c r="F3455" s="41" t="s">
        <v>803</v>
      </c>
      <c r="G3455" s="41"/>
      <c r="H3455" s="42" t="s">
        <v>804</v>
      </c>
      <c r="I3455" s="43">
        <f t="shared" si="6672"/>
        <v>484.60000000000002</v>
      </c>
      <c r="J3455" s="43">
        <f t="shared" si="6673"/>
        <v>484.60000000000002</v>
      </c>
      <c r="K3455" s="43">
        <f t="shared" si="6674"/>
        <v>484.60000000000002</v>
      </c>
      <c r="L3455" s="43">
        <f t="shared" si="6675"/>
        <v>0</v>
      </c>
      <c r="M3455" s="43">
        <f t="shared" si="6676"/>
        <v>0</v>
      </c>
      <c r="N3455" s="43">
        <f t="shared" si="6677"/>
        <v>0</v>
      </c>
      <c r="O3455" s="43">
        <f t="shared" si="6658"/>
        <v>0</v>
      </c>
      <c r="P3455" s="43">
        <f t="shared" si="6659"/>
        <v>0</v>
      </c>
      <c r="Q3455" s="43">
        <f t="shared" si="6660"/>
        <v>0</v>
      </c>
      <c r="R3455" s="43">
        <f t="shared" si="6661"/>
        <v>0</v>
      </c>
      <c r="S3455" s="43">
        <f t="shared" si="6678"/>
        <v>-337.91199999999998</v>
      </c>
      <c r="T3455" s="43">
        <f t="shared" si="6679"/>
        <v>0</v>
      </c>
      <c r="U3455" s="43">
        <v>0</v>
      </c>
      <c r="V3455" s="43">
        <f t="shared" si="6662"/>
        <v>146.68800000000005</v>
      </c>
      <c r="W3455" s="43">
        <f t="shared" si="6680"/>
        <v>0</v>
      </c>
      <c r="X3455" s="43">
        <f t="shared" si="6681"/>
        <v>0</v>
      </c>
      <c r="Y3455" s="43">
        <f t="shared" si="6682"/>
        <v>0</v>
      </c>
      <c r="Z3455" s="43">
        <f t="shared" si="6683"/>
        <v>0</v>
      </c>
      <c r="AA3455" s="43">
        <f t="shared" si="6684"/>
        <v>0</v>
      </c>
      <c r="AB3455" s="43">
        <f t="shared" si="6663"/>
        <v>102.68089999999999</v>
      </c>
      <c r="AC3455" s="44">
        <f t="shared" si="6664"/>
        <v>146.68799999999999</v>
      </c>
      <c r="AD3455" s="44">
        <f t="shared" si="6665"/>
        <v>146.68701999999999</v>
      </c>
      <c r="AE3455" s="45">
        <f t="shared" si="6654"/>
        <v>99.999331915357772</v>
      </c>
      <c r="AF3455" s="43">
        <f t="shared" si="6666"/>
        <v>146.68799999999999</v>
      </c>
      <c r="AG3455" s="43">
        <f t="shared" si="6667"/>
        <v>0</v>
      </c>
      <c r="AH3455" s="43">
        <f t="shared" si="6668"/>
        <v>0</v>
      </c>
      <c r="AI3455" s="43">
        <f t="shared" si="6669"/>
        <v>0</v>
      </c>
      <c r="AJ3455" s="43">
        <f t="shared" si="6670"/>
        <v>0</v>
      </c>
      <c r="AK3455" s="43">
        <f t="shared" si="6671"/>
        <v>0</v>
      </c>
      <c r="AL3455" s="43">
        <f t="shared" si="6655"/>
        <v>146.68799999999999</v>
      </c>
      <c r="AM3455" s="43">
        <f t="shared" si="6656"/>
        <v>5.6843418860808015e-14</v>
      </c>
      <c r="AN3455" s="2"/>
      <c r="AO3455" s="1"/>
      <c r="AP3455" s="1"/>
      <c r="AQ3455" s="1"/>
      <c r="AR3455" s="1"/>
      <c r="AS3455" s="1"/>
    </row>
    <row r="3456" ht="31.5">
      <c r="B3456" s="41" t="s">
        <v>857</v>
      </c>
      <c r="C3456" s="41" t="s">
        <v>115</v>
      </c>
      <c r="D3456" s="41" t="s">
        <v>117</v>
      </c>
      <c r="E3456" s="26" t="str">
        <f t="shared" si="6657"/>
        <v>0503</v>
      </c>
      <c r="F3456" s="41" t="s">
        <v>803</v>
      </c>
      <c r="G3456" s="41" t="s">
        <v>53</v>
      </c>
      <c r="H3456" s="42" t="s">
        <v>54</v>
      </c>
      <c r="I3456" s="43">
        <f t="shared" si="6672"/>
        <v>484.60000000000002</v>
      </c>
      <c r="J3456" s="43">
        <f t="shared" si="6673"/>
        <v>484.60000000000002</v>
      </c>
      <c r="K3456" s="43">
        <f t="shared" si="6674"/>
        <v>484.60000000000002</v>
      </c>
      <c r="L3456" s="43">
        <f t="shared" si="6675"/>
        <v>0</v>
      </c>
      <c r="M3456" s="43">
        <f t="shared" si="6676"/>
        <v>0</v>
      </c>
      <c r="N3456" s="43">
        <f t="shared" si="6677"/>
        <v>0</v>
      </c>
      <c r="O3456" s="43">
        <f t="shared" si="6658"/>
        <v>0</v>
      </c>
      <c r="P3456" s="43">
        <f t="shared" si="6659"/>
        <v>0</v>
      </c>
      <c r="Q3456" s="43">
        <f t="shared" si="6660"/>
        <v>0</v>
      </c>
      <c r="R3456" s="43">
        <f t="shared" si="6661"/>
        <v>0</v>
      </c>
      <c r="S3456" s="43">
        <f t="shared" si="6678"/>
        <v>-337.91199999999998</v>
      </c>
      <c r="T3456" s="43">
        <f t="shared" si="6679"/>
        <v>0</v>
      </c>
      <c r="U3456" s="43">
        <v>0</v>
      </c>
      <c r="V3456" s="43">
        <f t="shared" si="6662"/>
        <v>146.68800000000005</v>
      </c>
      <c r="W3456" s="43">
        <f t="shared" si="6680"/>
        <v>0</v>
      </c>
      <c r="X3456" s="43">
        <f t="shared" si="6681"/>
        <v>0</v>
      </c>
      <c r="Y3456" s="43">
        <f t="shared" si="6682"/>
        <v>0</v>
      </c>
      <c r="Z3456" s="43">
        <f t="shared" si="6683"/>
        <v>0</v>
      </c>
      <c r="AA3456" s="43">
        <f t="shared" si="6684"/>
        <v>0</v>
      </c>
      <c r="AB3456" s="43">
        <f t="shared" si="6663"/>
        <v>102.68089999999999</v>
      </c>
      <c r="AC3456" s="44">
        <f t="shared" si="6664"/>
        <v>146.68799999999999</v>
      </c>
      <c r="AD3456" s="44">
        <f t="shared" si="6665"/>
        <v>146.68701999999999</v>
      </c>
      <c r="AE3456" s="45">
        <f t="shared" si="6654"/>
        <v>99.999331915357772</v>
      </c>
      <c r="AF3456" s="43">
        <f t="shared" si="6666"/>
        <v>146.68799999999999</v>
      </c>
      <c r="AG3456" s="43">
        <f t="shared" si="6667"/>
        <v>0</v>
      </c>
      <c r="AH3456" s="43">
        <f t="shared" si="6668"/>
        <v>0</v>
      </c>
      <c r="AI3456" s="43">
        <f t="shared" si="6669"/>
        <v>0</v>
      </c>
      <c r="AJ3456" s="43">
        <f t="shared" si="6670"/>
        <v>0</v>
      </c>
      <c r="AK3456" s="43">
        <f t="shared" si="6671"/>
        <v>0</v>
      </c>
      <c r="AL3456" s="43">
        <f t="shared" si="6655"/>
        <v>146.68799999999999</v>
      </c>
      <c r="AM3456" s="43">
        <f t="shared" si="6656"/>
        <v>5.6843418860808015e-14</v>
      </c>
      <c r="AN3456" s="2"/>
      <c r="AO3456" s="1"/>
      <c r="AP3456" s="1"/>
      <c r="AQ3456" s="1"/>
      <c r="AR3456" s="1"/>
      <c r="AS3456" s="1"/>
    </row>
    <row r="3457" ht="31.5">
      <c r="B3457" s="41" t="s">
        <v>857</v>
      </c>
      <c r="C3457" s="41" t="s">
        <v>115</v>
      </c>
      <c r="D3457" s="41" t="s">
        <v>117</v>
      </c>
      <c r="E3457" s="26" t="str">
        <f t="shared" si="6657"/>
        <v>0503</v>
      </c>
      <c r="F3457" s="41" t="s">
        <v>803</v>
      </c>
      <c r="G3457" s="41" t="s">
        <v>55</v>
      </c>
      <c r="H3457" s="42" t="s">
        <v>56</v>
      </c>
      <c r="I3457" s="43">
        <v>484.60000000000002</v>
      </c>
      <c r="J3457" s="43">
        <v>484.60000000000002</v>
      </c>
      <c r="K3457" s="43">
        <v>484.60000000000002</v>
      </c>
      <c r="L3457" s="43"/>
      <c r="M3457" s="43"/>
      <c r="N3457" s="43"/>
      <c r="O3457" s="43">
        <v>0</v>
      </c>
      <c r="P3457" s="43">
        <v>0</v>
      </c>
      <c r="Q3457" s="43">
        <v>0</v>
      </c>
      <c r="R3457" s="43">
        <v>0</v>
      </c>
      <c r="S3457" s="43">
        <v>-337.91199999999998</v>
      </c>
      <c r="T3457" s="43">
        <v>0</v>
      </c>
      <c r="U3457" s="43">
        <v>0</v>
      </c>
      <c r="V3457" s="43">
        <f t="shared" si="6662"/>
        <v>146.68800000000005</v>
      </c>
      <c r="W3457" s="43"/>
      <c r="X3457" s="43"/>
      <c r="Y3457" s="43"/>
      <c r="Z3457" s="43"/>
      <c r="AA3457" s="43"/>
      <c r="AB3457" s="43">
        <v>102.68089999999999</v>
      </c>
      <c r="AC3457" s="44">
        <v>146.68799999999999</v>
      </c>
      <c r="AD3457" s="44">
        <v>146.68701999999999</v>
      </c>
      <c r="AE3457" s="45">
        <f t="shared" si="6654"/>
        <v>99.999331915357772</v>
      </c>
      <c r="AF3457" s="43">
        <v>146.68799999999999</v>
      </c>
      <c r="AG3457" s="43">
        <v>0</v>
      </c>
      <c r="AH3457" s="43">
        <v>0</v>
      </c>
      <c r="AI3457" s="43">
        <v>0</v>
      </c>
      <c r="AJ3457" s="43">
        <v>0</v>
      </c>
      <c r="AK3457" s="43">
        <v>0</v>
      </c>
      <c r="AL3457" s="43">
        <f t="shared" si="6655"/>
        <v>146.68799999999999</v>
      </c>
      <c r="AM3457" s="43">
        <f t="shared" si="6656"/>
        <v>5.6843418860808015e-14</v>
      </c>
      <c r="AN3457" s="19"/>
      <c r="AO3457" s="1"/>
      <c r="AP3457" s="1"/>
      <c r="AQ3457" s="1"/>
      <c r="AR3457" s="1"/>
      <c r="AS3457" s="1"/>
    </row>
    <row r="3458" ht="31.5">
      <c r="B3458" s="41" t="s">
        <v>857</v>
      </c>
      <c r="C3458" s="41" t="s">
        <v>115</v>
      </c>
      <c r="D3458" s="41" t="s">
        <v>117</v>
      </c>
      <c r="E3458" s="26" t="str">
        <f t="shared" si="6657"/>
        <v>0503</v>
      </c>
      <c r="F3458" s="41" t="s">
        <v>763</v>
      </c>
      <c r="G3458" s="41"/>
      <c r="H3458" s="42" t="s">
        <v>764</v>
      </c>
      <c r="I3458" s="43">
        <f t="shared" si="6672"/>
        <v>10699.1</v>
      </c>
      <c r="J3458" s="43">
        <f t="shared" si="6673"/>
        <v>5640.6999999999998</v>
      </c>
      <c r="K3458" s="43">
        <f t="shared" si="6674"/>
        <v>5640.6999999999998</v>
      </c>
      <c r="L3458" s="43">
        <f t="shared" si="6675"/>
        <v>2750</v>
      </c>
      <c r="M3458" s="43">
        <f t="shared" si="6676"/>
        <v>2750</v>
      </c>
      <c r="N3458" s="43">
        <f t="shared" si="6677"/>
        <v>2695</v>
      </c>
      <c r="O3458" s="43">
        <f t="shared" si="6658"/>
        <v>0</v>
      </c>
      <c r="P3458" s="43">
        <f t="shared" si="6659"/>
        <v>0</v>
      </c>
      <c r="Q3458" s="43">
        <f t="shared" si="6660"/>
        <v>0</v>
      </c>
      <c r="R3458" s="43">
        <f t="shared" si="6661"/>
        <v>551.04000000000008</v>
      </c>
      <c r="S3458" s="43">
        <f t="shared" si="6678"/>
        <v>0</v>
      </c>
      <c r="T3458" s="43">
        <f t="shared" si="6679"/>
        <v>0</v>
      </c>
      <c r="U3458" s="43">
        <v>0</v>
      </c>
      <c r="V3458" s="43">
        <f t="shared" si="6662"/>
        <v>14000.140000000001</v>
      </c>
      <c r="W3458" s="43">
        <f t="shared" si="6680"/>
        <v>0</v>
      </c>
      <c r="X3458" s="43">
        <f t="shared" si="6681"/>
        <v>0</v>
      </c>
      <c r="Y3458" s="43">
        <f t="shared" si="6682"/>
        <v>0</v>
      </c>
      <c r="Z3458" s="43">
        <f t="shared" si="6683"/>
        <v>0</v>
      </c>
      <c r="AA3458" s="43">
        <f t="shared" si="6684"/>
        <v>0</v>
      </c>
      <c r="AB3458" s="43">
        <f t="shared" si="6663"/>
        <v>11300.251400000001</v>
      </c>
      <c r="AC3458" s="44">
        <f t="shared" si="6664"/>
        <v>13969.523000000001</v>
      </c>
      <c r="AD3458" s="44">
        <f t="shared" si="6665"/>
        <v>13969.523000000001</v>
      </c>
      <c r="AE3458" s="45">
        <f t="shared" si="6654"/>
        <v>100</v>
      </c>
      <c r="AF3458" s="43">
        <f t="shared" si="6666"/>
        <v>13969.523000000001</v>
      </c>
      <c r="AG3458" s="43">
        <f t="shared" si="6667"/>
        <v>0</v>
      </c>
      <c r="AH3458" s="43">
        <f t="shared" si="6668"/>
        <v>0</v>
      </c>
      <c r="AI3458" s="43">
        <f t="shared" si="6669"/>
        <v>0</v>
      </c>
      <c r="AJ3458" s="43">
        <f t="shared" si="6670"/>
        <v>0</v>
      </c>
      <c r="AK3458" s="43">
        <f t="shared" si="6671"/>
        <v>0</v>
      </c>
      <c r="AL3458" s="43">
        <f t="shared" si="6655"/>
        <v>13969.523000000001</v>
      </c>
      <c r="AM3458" s="43">
        <f t="shared" si="6656"/>
        <v>30.617000000000189</v>
      </c>
      <c r="AN3458" s="2"/>
      <c r="AO3458" s="1"/>
      <c r="AP3458" s="1"/>
      <c r="AQ3458" s="1"/>
      <c r="AR3458" s="1"/>
      <c r="AS3458" s="1"/>
    </row>
    <row r="3459" ht="31.5">
      <c r="B3459" s="41" t="s">
        <v>857</v>
      </c>
      <c r="C3459" s="41" t="s">
        <v>115</v>
      </c>
      <c r="D3459" s="41" t="s">
        <v>117</v>
      </c>
      <c r="E3459" s="26" t="str">
        <f t="shared" si="6657"/>
        <v>0503</v>
      </c>
      <c r="F3459" s="41" t="s">
        <v>805</v>
      </c>
      <c r="G3459" s="41"/>
      <c r="H3459" s="42" t="s">
        <v>806</v>
      </c>
      <c r="I3459" s="43">
        <f>I3460+I3464</f>
        <v>10699.1</v>
      </c>
      <c r="J3459" s="43">
        <f>J3460+J3464</f>
        <v>5640.6999999999998</v>
      </c>
      <c r="K3459" s="43">
        <f>K3460+K3464</f>
        <v>5640.6999999999998</v>
      </c>
      <c r="L3459" s="43">
        <f>L3460+L3464</f>
        <v>2750</v>
      </c>
      <c r="M3459" s="43">
        <f>M3460+M3464</f>
        <v>2750</v>
      </c>
      <c r="N3459" s="43">
        <f>N3460+N3464</f>
        <v>2695</v>
      </c>
      <c r="O3459" s="43">
        <f>O3460+O3464</f>
        <v>0</v>
      </c>
      <c r="P3459" s="43">
        <f>P3460+P3464</f>
        <v>0</v>
      </c>
      <c r="Q3459" s="43">
        <f>Q3460+Q3464</f>
        <v>0</v>
      </c>
      <c r="R3459" s="43">
        <f>R3460+R3464</f>
        <v>551.04000000000008</v>
      </c>
      <c r="S3459" s="43">
        <f>S3460+S3464</f>
        <v>0</v>
      </c>
      <c r="T3459" s="43">
        <f>T3460+T3464</f>
        <v>0</v>
      </c>
      <c r="U3459" s="43">
        <v>0</v>
      </c>
      <c r="V3459" s="43">
        <f t="shared" si="6662"/>
        <v>14000.140000000001</v>
      </c>
      <c r="W3459" s="43">
        <f>W3460+W3464</f>
        <v>0</v>
      </c>
      <c r="X3459" s="43">
        <f>X3460+X3464</f>
        <v>0</v>
      </c>
      <c r="Y3459" s="43">
        <f>Y3460+Y3464</f>
        <v>0</v>
      </c>
      <c r="Z3459" s="43">
        <f>Z3460+Z3464</f>
        <v>0</v>
      </c>
      <c r="AA3459" s="43">
        <f>AA3460+AA3464</f>
        <v>0</v>
      </c>
      <c r="AB3459" s="43">
        <f>AB3460+AB3464</f>
        <v>11300.251400000001</v>
      </c>
      <c r="AC3459" s="44">
        <f>AC3460+AC3464</f>
        <v>13969.523000000001</v>
      </c>
      <c r="AD3459" s="44">
        <f>AD3460+AD3464</f>
        <v>13969.523000000001</v>
      </c>
      <c r="AE3459" s="45">
        <f t="shared" si="6654"/>
        <v>100</v>
      </c>
      <c r="AF3459" s="43">
        <f>AF3460+AF3464</f>
        <v>13969.523000000001</v>
      </c>
      <c r="AG3459" s="43">
        <f>AG3460+AG3464</f>
        <v>0</v>
      </c>
      <c r="AH3459" s="43">
        <f>AH3460+AH3464</f>
        <v>0</v>
      </c>
      <c r="AI3459" s="43">
        <f>AI3460+AI3464</f>
        <v>0</v>
      </c>
      <c r="AJ3459" s="43">
        <f>AJ3460+AJ3464</f>
        <v>0</v>
      </c>
      <c r="AK3459" s="43">
        <f>AK3460+AK3464</f>
        <v>0</v>
      </c>
      <c r="AL3459" s="43">
        <f t="shared" si="6655"/>
        <v>13969.523000000001</v>
      </c>
      <c r="AM3459" s="43">
        <f t="shared" si="6656"/>
        <v>30.617000000000189</v>
      </c>
      <c r="AN3459" s="2"/>
      <c r="AO3459" s="1"/>
      <c r="AP3459" s="1"/>
      <c r="AQ3459" s="1"/>
      <c r="AR3459" s="1"/>
      <c r="AS3459" s="1"/>
    </row>
    <row r="3460" ht="47.25">
      <c r="B3460" s="41" t="s">
        <v>857</v>
      </c>
      <c r="C3460" s="41" t="s">
        <v>115</v>
      </c>
      <c r="D3460" s="41" t="s">
        <v>117</v>
      </c>
      <c r="E3460" s="26" t="str">
        <f t="shared" si="6657"/>
        <v>0503</v>
      </c>
      <c r="F3460" s="41" t="s">
        <v>807</v>
      </c>
      <c r="G3460" s="41"/>
      <c r="H3460" s="42" t="s">
        <v>808</v>
      </c>
      <c r="I3460" s="43">
        <f t="shared" ref="I3460:I3462" si="6685">I3461</f>
        <v>7179.1000000000004</v>
      </c>
      <c r="J3460" s="43">
        <f t="shared" ref="J3460:J3462" si="6686">J3461</f>
        <v>5640.6999999999998</v>
      </c>
      <c r="K3460" s="43">
        <f t="shared" ref="K3460:K3462" si="6687">K3461</f>
        <v>5640.6999999999998</v>
      </c>
      <c r="L3460" s="43">
        <f t="shared" ref="L3460:L3462" si="6688">L3461</f>
        <v>0</v>
      </c>
      <c r="M3460" s="43">
        <f t="shared" ref="M3460:M3462" si="6689">M3461</f>
        <v>0</v>
      </c>
      <c r="N3460" s="43">
        <f t="shared" ref="N3460:N3462" si="6690">N3461</f>
        <v>0</v>
      </c>
      <c r="O3460" s="43">
        <f t="shared" ref="O3460:O3462" si="6691">O3461</f>
        <v>0</v>
      </c>
      <c r="P3460" s="43">
        <f t="shared" ref="P3460:P3462" si="6692">P3461</f>
        <v>0</v>
      </c>
      <c r="Q3460" s="43">
        <f t="shared" ref="Q3460:Q3462" si="6693">Q3461</f>
        <v>0</v>
      </c>
      <c r="R3460" s="43">
        <f t="shared" ref="R3460:R3462" si="6694">R3461</f>
        <v>551.04000000000008</v>
      </c>
      <c r="S3460" s="43">
        <f t="shared" ref="S3460:S3462" si="6695">S3461</f>
        <v>0</v>
      </c>
      <c r="T3460" s="43">
        <f t="shared" ref="T3460:T3462" si="6696">T3461</f>
        <v>0</v>
      </c>
      <c r="U3460" s="43">
        <v>0</v>
      </c>
      <c r="V3460" s="43">
        <f t="shared" si="6662"/>
        <v>7730.1400000000003</v>
      </c>
      <c r="W3460" s="43">
        <f t="shared" ref="W3460:W3462" si="6697">W3461</f>
        <v>0</v>
      </c>
      <c r="X3460" s="43">
        <f t="shared" ref="X3460:X3462" si="6698">X3461</f>
        <v>0</v>
      </c>
      <c r="Y3460" s="43">
        <f t="shared" ref="Y3460:Y3462" si="6699">Y3461</f>
        <v>0</v>
      </c>
      <c r="Z3460" s="43">
        <f t="shared" ref="Z3460:Z3462" si="6700">Z3461</f>
        <v>0</v>
      </c>
      <c r="AA3460" s="43">
        <f t="shared" ref="AA3460:AA3462" si="6701">AA3461</f>
        <v>0</v>
      </c>
      <c r="AB3460" s="43">
        <f t="shared" ref="AB3460:AB3462" si="6702">AB3461</f>
        <v>5030.2514000000001</v>
      </c>
      <c r="AC3460" s="44">
        <f t="shared" ref="AC3460:AC3462" si="6703">AC3461</f>
        <v>7699.5230000000001</v>
      </c>
      <c r="AD3460" s="44">
        <f t="shared" ref="AD3460:AD3462" si="6704">AD3461</f>
        <v>7699.5230000000001</v>
      </c>
      <c r="AE3460" s="45">
        <f t="shared" si="6654"/>
        <v>100</v>
      </c>
      <c r="AF3460" s="43">
        <f t="shared" ref="AF3460:AF3462" si="6705">AF3461</f>
        <v>7699.5230000000001</v>
      </c>
      <c r="AG3460" s="43">
        <f t="shared" ref="AG3460:AG3462" si="6706">AG3461</f>
        <v>0</v>
      </c>
      <c r="AH3460" s="43">
        <f t="shared" ref="AH3460:AH3462" si="6707">AH3461</f>
        <v>0</v>
      </c>
      <c r="AI3460" s="43">
        <f t="shared" ref="AI3460:AI3462" si="6708">AI3461</f>
        <v>0</v>
      </c>
      <c r="AJ3460" s="43">
        <f t="shared" ref="AJ3460:AJ3462" si="6709">AJ3461</f>
        <v>0</v>
      </c>
      <c r="AK3460" s="43">
        <f t="shared" ref="AK3460:AK3462" si="6710">AK3461</f>
        <v>0</v>
      </c>
      <c r="AL3460" s="43">
        <f t="shared" si="6655"/>
        <v>7699.5230000000001</v>
      </c>
      <c r="AM3460" s="43">
        <f t="shared" si="6656"/>
        <v>30.617000000000189</v>
      </c>
      <c r="AN3460" s="2"/>
      <c r="AR3460" s="1"/>
      <c r="AS3460" s="1"/>
    </row>
    <row r="3461" ht="31.5">
      <c r="B3461" s="41" t="s">
        <v>857</v>
      </c>
      <c r="C3461" s="41" t="s">
        <v>115</v>
      </c>
      <c r="D3461" s="41" t="s">
        <v>117</v>
      </c>
      <c r="E3461" s="26" t="str">
        <f t="shared" si="6657"/>
        <v>0503</v>
      </c>
      <c r="F3461" s="41" t="s">
        <v>809</v>
      </c>
      <c r="G3461" s="41"/>
      <c r="H3461" s="42" t="s">
        <v>810</v>
      </c>
      <c r="I3461" s="43">
        <f t="shared" si="6685"/>
        <v>7179.1000000000004</v>
      </c>
      <c r="J3461" s="43">
        <f t="shared" si="6686"/>
        <v>5640.6999999999998</v>
      </c>
      <c r="K3461" s="43">
        <f t="shared" si="6687"/>
        <v>5640.6999999999998</v>
      </c>
      <c r="L3461" s="43">
        <f t="shared" si="6688"/>
        <v>0</v>
      </c>
      <c r="M3461" s="43">
        <f t="shared" si="6689"/>
        <v>0</v>
      </c>
      <c r="N3461" s="43">
        <f t="shared" si="6690"/>
        <v>0</v>
      </c>
      <c r="O3461" s="43">
        <f t="shared" si="6691"/>
        <v>0</v>
      </c>
      <c r="P3461" s="43">
        <f t="shared" si="6692"/>
        <v>0</v>
      </c>
      <c r="Q3461" s="43">
        <f t="shared" si="6693"/>
        <v>0</v>
      </c>
      <c r="R3461" s="43">
        <f t="shared" si="6694"/>
        <v>551.04000000000008</v>
      </c>
      <c r="S3461" s="43">
        <f t="shared" si="6695"/>
        <v>0</v>
      </c>
      <c r="T3461" s="43">
        <f t="shared" si="6696"/>
        <v>0</v>
      </c>
      <c r="U3461" s="43">
        <v>0</v>
      </c>
      <c r="V3461" s="43">
        <f t="shared" si="6662"/>
        <v>7730.1400000000003</v>
      </c>
      <c r="W3461" s="43">
        <f t="shared" si="6697"/>
        <v>0</v>
      </c>
      <c r="X3461" s="43">
        <f t="shared" si="6698"/>
        <v>0</v>
      </c>
      <c r="Y3461" s="43">
        <f t="shared" si="6699"/>
        <v>0</v>
      </c>
      <c r="Z3461" s="43">
        <f t="shared" si="6700"/>
        <v>0</v>
      </c>
      <c r="AA3461" s="43">
        <f t="shared" si="6701"/>
        <v>0</v>
      </c>
      <c r="AB3461" s="43">
        <f t="shared" si="6702"/>
        <v>5030.2514000000001</v>
      </c>
      <c r="AC3461" s="44">
        <f t="shared" si="6703"/>
        <v>7699.5230000000001</v>
      </c>
      <c r="AD3461" s="44">
        <f t="shared" si="6704"/>
        <v>7699.5230000000001</v>
      </c>
      <c r="AE3461" s="45">
        <f t="shared" si="6654"/>
        <v>100</v>
      </c>
      <c r="AF3461" s="43">
        <f t="shared" si="6705"/>
        <v>7699.5230000000001</v>
      </c>
      <c r="AG3461" s="43">
        <f t="shared" si="6706"/>
        <v>0</v>
      </c>
      <c r="AH3461" s="43">
        <f t="shared" si="6707"/>
        <v>0</v>
      </c>
      <c r="AI3461" s="43">
        <f t="shared" si="6708"/>
        <v>0</v>
      </c>
      <c r="AJ3461" s="43">
        <f t="shared" si="6709"/>
        <v>0</v>
      </c>
      <c r="AK3461" s="43">
        <f t="shared" si="6710"/>
        <v>0</v>
      </c>
      <c r="AL3461" s="43">
        <f t="shared" si="6655"/>
        <v>7699.5230000000001</v>
      </c>
      <c r="AM3461" s="43">
        <f t="shared" si="6656"/>
        <v>30.617000000000189</v>
      </c>
      <c r="AN3461" s="2"/>
      <c r="AO3461" s="1"/>
      <c r="AP3461" s="1"/>
      <c r="AQ3461" s="1"/>
      <c r="AR3461" s="1"/>
      <c r="AS3461" s="1"/>
    </row>
    <row r="3462" ht="31.5">
      <c r="B3462" s="41" t="s">
        <v>857</v>
      </c>
      <c r="C3462" s="41" t="s">
        <v>115</v>
      </c>
      <c r="D3462" s="41" t="s">
        <v>117</v>
      </c>
      <c r="E3462" s="26" t="str">
        <f t="shared" si="6657"/>
        <v>0503</v>
      </c>
      <c r="F3462" s="41" t="s">
        <v>809</v>
      </c>
      <c r="G3462" s="41" t="s">
        <v>53</v>
      </c>
      <c r="H3462" s="42" t="s">
        <v>54</v>
      </c>
      <c r="I3462" s="43">
        <f t="shared" si="6685"/>
        <v>7179.1000000000004</v>
      </c>
      <c r="J3462" s="43">
        <f t="shared" si="6686"/>
        <v>5640.6999999999998</v>
      </c>
      <c r="K3462" s="43">
        <f t="shared" si="6687"/>
        <v>5640.6999999999998</v>
      </c>
      <c r="L3462" s="43">
        <f t="shared" si="6688"/>
        <v>0</v>
      </c>
      <c r="M3462" s="43">
        <f t="shared" si="6689"/>
        <v>0</v>
      </c>
      <c r="N3462" s="43">
        <f t="shared" si="6690"/>
        <v>0</v>
      </c>
      <c r="O3462" s="43">
        <f t="shared" si="6691"/>
        <v>0</v>
      </c>
      <c r="P3462" s="43">
        <f t="shared" si="6692"/>
        <v>0</v>
      </c>
      <c r="Q3462" s="43">
        <f t="shared" si="6693"/>
        <v>0</v>
      </c>
      <c r="R3462" s="43">
        <f t="shared" si="6694"/>
        <v>551.04000000000008</v>
      </c>
      <c r="S3462" s="43">
        <f t="shared" si="6695"/>
        <v>0</v>
      </c>
      <c r="T3462" s="43">
        <f t="shared" si="6696"/>
        <v>0</v>
      </c>
      <c r="U3462" s="43">
        <v>0</v>
      </c>
      <c r="V3462" s="43">
        <f t="shared" si="6662"/>
        <v>7730.1400000000003</v>
      </c>
      <c r="W3462" s="43">
        <f t="shared" si="6697"/>
        <v>0</v>
      </c>
      <c r="X3462" s="43">
        <f t="shared" si="6698"/>
        <v>0</v>
      </c>
      <c r="Y3462" s="43">
        <f t="shared" si="6699"/>
        <v>0</v>
      </c>
      <c r="Z3462" s="43">
        <f t="shared" si="6700"/>
        <v>0</v>
      </c>
      <c r="AA3462" s="43">
        <f t="shared" si="6701"/>
        <v>0</v>
      </c>
      <c r="AB3462" s="43">
        <f t="shared" si="6702"/>
        <v>5030.2514000000001</v>
      </c>
      <c r="AC3462" s="44">
        <f t="shared" si="6703"/>
        <v>7699.5230000000001</v>
      </c>
      <c r="AD3462" s="44">
        <f t="shared" si="6704"/>
        <v>7699.5230000000001</v>
      </c>
      <c r="AE3462" s="45">
        <f t="shared" si="6654"/>
        <v>100</v>
      </c>
      <c r="AF3462" s="43">
        <f t="shared" si="6705"/>
        <v>7699.5230000000001</v>
      </c>
      <c r="AG3462" s="43">
        <f t="shared" si="6706"/>
        <v>0</v>
      </c>
      <c r="AH3462" s="43">
        <f t="shared" si="6707"/>
        <v>0</v>
      </c>
      <c r="AI3462" s="43">
        <f t="shared" si="6708"/>
        <v>0</v>
      </c>
      <c r="AJ3462" s="43">
        <f t="shared" si="6709"/>
        <v>0</v>
      </c>
      <c r="AK3462" s="43">
        <f t="shared" si="6710"/>
        <v>0</v>
      </c>
      <c r="AL3462" s="43">
        <f t="shared" si="6655"/>
        <v>7699.5230000000001</v>
      </c>
      <c r="AM3462" s="43">
        <f t="shared" si="6656"/>
        <v>30.617000000000189</v>
      </c>
      <c r="AN3462" s="2"/>
      <c r="AO3462" s="1"/>
      <c r="AP3462" s="1"/>
      <c r="AQ3462" s="1"/>
      <c r="AR3462" s="1"/>
      <c r="AS3462" s="1"/>
    </row>
    <row r="3463" ht="31.5">
      <c r="B3463" s="41" t="s">
        <v>857</v>
      </c>
      <c r="C3463" s="41" t="s">
        <v>115</v>
      </c>
      <c r="D3463" s="41" t="s">
        <v>117</v>
      </c>
      <c r="E3463" s="26" t="str">
        <f t="shared" si="6657"/>
        <v>0503</v>
      </c>
      <c r="F3463" s="41" t="s">
        <v>809</v>
      </c>
      <c r="G3463" s="41" t="s">
        <v>55</v>
      </c>
      <c r="H3463" s="42" t="s">
        <v>56</v>
      </c>
      <c r="I3463" s="43">
        <f>1538.4+5640.7</f>
        <v>7179.1000000000004</v>
      </c>
      <c r="J3463" s="43">
        <v>5640.6999999999998</v>
      </c>
      <c r="K3463" s="43">
        <v>5640.6999999999998</v>
      </c>
      <c r="L3463" s="43"/>
      <c r="M3463" s="43"/>
      <c r="N3463" s="43"/>
      <c r="O3463" s="43">
        <v>0</v>
      </c>
      <c r="P3463" s="43">
        <v>0</v>
      </c>
      <c r="Q3463" s="43">
        <v>0</v>
      </c>
      <c r="R3463" s="43">
        <f>1389.441-838.401</f>
        <v>551.04000000000008</v>
      </c>
      <c r="S3463" s="43">
        <v>0</v>
      </c>
      <c r="T3463" s="43">
        <v>0</v>
      </c>
      <c r="U3463" s="43">
        <v>0</v>
      </c>
      <c r="V3463" s="43">
        <f t="shared" si="6662"/>
        <v>7730.1400000000003</v>
      </c>
      <c r="W3463" s="43"/>
      <c r="X3463" s="43"/>
      <c r="Y3463" s="43"/>
      <c r="Z3463" s="43"/>
      <c r="AA3463" s="43"/>
      <c r="AB3463" s="70">
        <v>5030.2514000000001</v>
      </c>
      <c r="AC3463" s="44">
        <v>7699.5230000000001</v>
      </c>
      <c r="AD3463" s="71">
        <v>7699.5230000000001</v>
      </c>
      <c r="AE3463" s="45">
        <f t="shared" si="6654"/>
        <v>100</v>
      </c>
      <c r="AF3463" s="43">
        <v>7699.5230000000001</v>
      </c>
      <c r="AG3463" s="43">
        <v>0</v>
      </c>
      <c r="AH3463" s="43">
        <v>0</v>
      </c>
      <c r="AI3463" s="43">
        <v>0</v>
      </c>
      <c r="AJ3463" s="43">
        <v>0</v>
      </c>
      <c r="AK3463" s="43">
        <v>0</v>
      </c>
      <c r="AL3463" s="43">
        <f t="shared" si="6655"/>
        <v>7699.5230000000001</v>
      </c>
      <c r="AM3463" s="43">
        <f t="shared" si="6656"/>
        <v>30.617000000000189</v>
      </c>
      <c r="AN3463" s="19"/>
      <c r="AO3463" s="1"/>
      <c r="AP3463" s="1"/>
      <c r="AQ3463" s="1"/>
      <c r="AR3463" s="1"/>
      <c r="AS3463" s="1"/>
    </row>
    <row r="3464" ht="31.5">
      <c r="B3464" s="41" t="s">
        <v>857</v>
      </c>
      <c r="C3464" s="41" t="s">
        <v>115</v>
      </c>
      <c r="D3464" s="41" t="s">
        <v>117</v>
      </c>
      <c r="E3464" s="26" t="str">
        <f t="shared" si="6657"/>
        <v>0503</v>
      </c>
      <c r="F3464" s="41" t="s">
        <v>811</v>
      </c>
      <c r="G3464" s="41"/>
      <c r="H3464" s="42" t="s">
        <v>812</v>
      </c>
      <c r="I3464" s="43">
        <f>I3470+I3465</f>
        <v>3520</v>
      </c>
      <c r="J3464" s="43">
        <f>J3470+J3465</f>
        <v>0</v>
      </c>
      <c r="K3464" s="43">
        <f>K3470+K3465</f>
        <v>0</v>
      </c>
      <c r="L3464" s="43">
        <f>L3470+L3465</f>
        <v>2750</v>
      </c>
      <c r="M3464" s="43">
        <f>M3470+M3465</f>
        <v>2750</v>
      </c>
      <c r="N3464" s="43">
        <f>N3470+N3465</f>
        <v>2695</v>
      </c>
      <c r="O3464" s="43">
        <f>O3470+O3465</f>
        <v>0</v>
      </c>
      <c r="P3464" s="43">
        <f>P3470+P3465</f>
        <v>0</v>
      </c>
      <c r="Q3464" s="43">
        <f>Q3470+Q3465</f>
        <v>0</v>
      </c>
      <c r="R3464" s="43">
        <f>R3470+R3465</f>
        <v>0</v>
      </c>
      <c r="S3464" s="43">
        <f>S3470+S3465</f>
        <v>0</v>
      </c>
      <c r="T3464" s="43">
        <f>T3470+T3465</f>
        <v>0</v>
      </c>
      <c r="U3464" s="43">
        <v>0</v>
      </c>
      <c r="V3464" s="43">
        <f t="shared" si="6662"/>
        <v>6270</v>
      </c>
      <c r="W3464" s="43">
        <f>W3470+W3465</f>
        <v>0</v>
      </c>
      <c r="X3464" s="43">
        <f>X3470+X3465</f>
        <v>0</v>
      </c>
      <c r="Y3464" s="43">
        <f>Y3470+Y3465</f>
        <v>0</v>
      </c>
      <c r="Z3464" s="43">
        <f>Z3470+Z3465</f>
        <v>0</v>
      </c>
      <c r="AA3464" s="43">
        <f>AA3470+AA3465</f>
        <v>0</v>
      </c>
      <c r="AB3464" s="43">
        <f>AB3470+AB3465</f>
        <v>6270</v>
      </c>
      <c r="AC3464" s="44">
        <f>AC3470+AC3465</f>
        <v>6270</v>
      </c>
      <c r="AD3464" s="44">
        <f>AD3470+AD3465</f>
        <v>6270</v>
      </c>
      <c r="AE3464" s="45">
        <f t="shared" si="6654"/>
        <v>100</v>
      </c>
      <c r="AF3464" s="43">
        <f>AF3470+AF3465</f>
        <v>6270</v>
      </c>
      <c r="AG3464" s="43">
        <f>AG3470+AG3465</f>
        <v>0</v>
      </c>
      <c r="AH3464" s="43">
        <f>AH3470+AH3465</f>
        <v>0</v>
      </c>
      <c r="AI3464" s="43">
        <f>AI3470+AI3465</f>
        <v>0</v>
      </c>
      <c r="AJ3464" s="43">
        <f>AJ3470+AJ3465</f>
        <v>0</v>
      </c>
      <c r="AK3464" s="43">
        <f>AK3470+AK3465</f>
        <v>0</v>
      </c>
      <c r="AL3464" s="43">
        <f t="shared" si="6655"/>
        <v>6270</v>
      </c>
      <c r="AM3464" s="43">
        <f t="shared" si="6656"/>
        <v>0</v>
      </c>
      <c r="AN3464" s="2"/>
      <c r="AR3464" s="1"/>
      <c r="AS3464" s="1"/>
    </row>
    <row r="3465" ht="31.5">
      <c r="B3465" s="41" t="s">
        <v>857</v>
      </c>
      <c r="C3465" s="41" t="s">
        <v>115</v>
      </c>
      <c r="D3465" s="41" t="s">
        <v>117</v>
      </c>
      <c r="E3465" s="26" t="str">
        <f t="shared" si="6657"/>
        <v>0503</v>
      </c>
      <c r="F3465" s="41" t="s">
        <v>813</v>
      </c>
      <c r="G3465" s="41"/>
      <c r="H3465" s="42" t="s">
        <v>814</v>
      </c>
      <c r="I3465" s="43">
        <f>I3468</f>
        <v>3520</v>
      </c>
      <c r="J3465" s="43">
        <f>J3468</f>
        <v>0</v>
      </c>
      <c r="K3465" s="43">
        <f>K3468</f>
        <v>0</v>
      </c>
      <c r="L3465" s="43">
        <f>L3468</f>
        <v>2750</v>
      </c>
      <c r="M3465" s="43">
        <f>M3468</f>
        <v>2750</v>
      </c>
      <c r="N3465" s="43">
        <f>N3468</f>
        <v>2695</v>
      </c>
      <c r="O3465" s="43">
        <f>O3468+O3466</f>
        <v>0</v>
      </c>
      <c r="P3465" s="43">
        <f>P3468+P3466</f>
        <v>0</v>
      </c>
      <c r="Q3465" s="43">
        <f>Q3468+Q3466</f>
        <v>0</v>
      </c>
      <c r="R3465" s="43">
        <f>R3468+R3466</f>
        <v>0</v>
      </c>
      <c r="S3465" s="43">
        <f>S3468</f>
        <v>0</v>
      </c>
      <c r="T3465" s="43">
        <f>T3468</f>
        <v>0</v>
      </c>
      <c r="U3465" s="43">
        <v>0</v>
      </c>
      <c r="V3465" s="43">
        <f t="shared" si="6662"/>
        <v>6270</v>
      </c>
      <c r="W3465" s="43">
        <f>W3468</f>
        <v>0</v>
      </c>
      <c r="X3465" s="43">
        <f>X3468</f>
        <v>0</v>
      </c>
      <c r="Y3465" s="43">
        <f>Y3468</f>
        <v>0</v>
      </c>
      <c r="Z3465" s="43">
        <f>Z3468</f>
        <v>0</v>
      </c>
      <c r="AA3465" s="43">
        <f>AA3468</f>
        <v>0</v>
      </c>
      <c r="AB3465" s="43">
        <f>AB3468+AB3466</f>
        <v>6270</v>
      </c>
      <c r="AC3465" s="44">
        <f>AC3468+AC3466</f>
        <v>6270</v>
      </c>
      <c r="AD3465" s="44">
        <f>AD3468+AD3466</f>
        <v>6270</v>
      </c>
      <c r="AE3465" s="45">
        <f t="shared" si="6654"/>
        <v>100</v>
      </c>
      <c r="AF3465" s="43">
        <f>AF3468+AF3466</f>
        <v>6270</v>
      </c>
      <c r="AG3465" s="43">
        <f>AG3468+AG3466</f>
        <v>0</v>
      </c>
      <c r="AH3465" s="43">
        <f>AH3468+AH3466</f>
        <v>0</v>
      </c>
      <c r="AI3465" s="43">
        <f>AI3468+AI3466</f>
        <v>0</v>
      </c>
      <c r="AJ3465" s="43">
        <f>AJ3468+AJ3466</f>
        <v>0</v>
      </c>
      <c r="AK3465" s="43">
        <f>AK3468+AK3466</f>
        <v>0</v>
      </c>
      <c r="AL3465" s="43">
        <f t="shared" si="6655"/>
        <v>6270</v>
      </c>
      <c r="AM3465" s="43">
        <f t="shared" si="6656"/>
        <v>0</v>
      </c>
      <c r="AN3465" s="2"/>
      <c r="AO3465" s="1"/>
      <c r="AP3465" s="1"/>
      <c r="AQ3465" s="1"/>
      <c r="AR3465" s="1"/>
      <c r="AS3465" s="1"/>
    </row>
    <row r="3466" ht="31.5">
      <c r="B3466" s="41" t="s">
        <v>857</v>
      </c>
      <c r="C3466" s="41" t="s">
        <v>115</v>
      </c>
      <c r="D3466" s="41" t="s">
        <v>117</v>
      </c>
      <c r="E3466" s="26" t="str">
        <f t="shared" si="6657"/>
        <v>0503</v>
      </c>
      <c r="F3466" s="41" t="s">
        <v>813</v>
      </c>
      <c r="G3466" s="41" t="s">
        <v>177</v>
      </c>
      <c r="H3466" s="42" t="s">
        <v>178</v>
      </c>
      <c r="I3466" s="43"/>
      <c r="J3466" s="43"/>
      <c r="K3466" s="43"/>
      <c r="L3466" s="43"/>
      <c r="M3466" s="43"/>
      <c r="N3466" s="43"/>
      <c r="O3466" s="43">
        <f>O3467</f>
        <v>0</v>
      </c>
      <c r="P3466" s="43">
        <f>P3467</f>
        <v>0</v>
      </c>
      <c r="Q3466" s="43">
        <f>Q3467</f>
        <v>0</v>
      </c>
      <c r="R3466" s="43">
        <f>R3467</f>
        <v>0</v>
      </c>
      <c r="S3466" s="43"/>
      <c r="T3466" s="43"/>
      <c r="U3466" s="43"/>
      <c r="V3466" s="43">
        <f t="shared" si="6662"/>
        <v>0</v>
      </c>
      <c r="W3466" s="43"/>
      <c r="X3466" s="43"/>
      <c r="Y3466" s="43"/>
      <c r="Z3466" s="43"/>
      <c r="AA3466" s="43"/>
      <c r="AB3466" s="43">
        <f>AB3467</f>
        <v>2209.7647099999999</v>
      </c>
      <c r="AC3466" s="44">
        <f>AC3467</f>
        <v>2209.7647099999999</v>
      </c>
      <c r="AD3466" s="44">
        <f>AD3467</f>
        <v>2209.7647099999999</v>
      </c>
      <c r="AE3466" s="45">
        <f t="shared" si="6654"/>
        <v>100</v>
      </c>
      <c r="AF3466" s="43">
        <f>AF3467</f>
        <v>2209.7647099999999</v>
      </c>
      <c r="AG3466" s="43">
        <f>AG3467</f>
        <v>0</v>
      </c>
      <c r="AH3466" s="43">
        <f>AH3467</f>
        <v>0</v>
      </c>
      <c r="AI3466" s="43">
        <f>AI3467</f>
        <v>0</v>
      </c>
      <c r="AJ3466" s="43">
        <f>AJ3467</f>
        <v>0</v>
      </c>
      <c r="AK3466" s="43">
        <f>AK3467</f>
        <v>0</v>
      </c>
      <c r="AL3466" s="43">
        <f t="shared" si="6655"/>
        <v>2209.7647099999999</v>
      </c>
      <c r="AM3466" s="43">
        <f t="shared" si="6656"/>
        <v>-2209.7647099999999</v>
      </c>
      <c r="AN3466" s="2"/>
      <c r="AR3466" s="1"/>
      <c r="AS3466" s="1"/>
    </row>
    <row r="3467" ht="63">
      <c r="B3467" s="41" t="s">
        <v>857</v>
      </c>
      <c r="C3467" s="41" t="s">
        <v>115</v>
      </c>
      <c r="D3467" s="41" t="s">
        <v>117</v>
      </c>
      <c r="E3467" s="26" t="str">
        <f t="shared" si="6657"/>
        <v>0503</v>
      </c>
      <c r="F3467" s="41" t="s">
        <v>813</v>
      </c>
      <c r="G3467" s="41" t="s">
        <v>373</v>
      </c>
      <c r="H3467" s="42" t="s">
        <v>374</v>
      </c>
      <c r="I3467" s="43"/>
      <c r="J3467" s="43"/>
      <c r="K3467" s="43"/>
      <c r="L3467" s="43"/>
      <c r="M3467" s="43"/>
      <c r="N3467" s="43"/>
      <c r="O3467" s="43">
        <v>0</v>
      </c>
      <c r="P3467" s="43">
        <v>0</v>
      </c>
      <c r="Q3467" s="43">
        <v>0</v>
      </c>
      <c r="R3467" s="43">
        <v>0</v>
      </c>
      <c r="S3467" s="43"/>
      <c r="T3467" s="43"/>
      <c r="U3467" s="43"/>
      <c r="V3467" s="43">
        <f t="shared" si="6662"/>
        <v>0</v>
      </c>
      <c r="W3467" s="43"/>
      <c r="X3467" s="43"/>
      <c r="Y3467" s="43"/>
      <c r="Z3467" s="43"/>
      <c r="AA3467" s="43"/>
      <c r="AB3467" s="43">
        <v>2209.7647099999999</v>
      </c>
      <c r="AC3467" s="44">
        <v>2209.7647099999999</v>
      </c>
      <c r="AD3467" s="44">
        <v>2209.7647099999999</v>
      </c>
      <c r="AE3467" s="45">
        <f t="shared" si="6654"/>
        <v>100</v>
      </c>
      <c r="AF3467" s="43">
        <v>2209.7647099999999</v>
      </c>
      <c r="AG3467" s="43">
        <v>0</v>
      </c>
      <c r="AH3467" s="43">
        <v>0</v>
      </c>
      <c r="AI3467" s="43">
        <v>0</v>
      </c>
      <c r="AJ3467" s="43">
        <v>0</v>
      </c>
      <c r="AK3467" s="43">
        <v>0</v>
      </c>
      <c r="AL3467" s="43">
        <f t="shared" si="6655"/>
        <v>2209.7647099999999</v>
      </c>
      <c r="AM3467" s="43">
        <f t="shared" si="6656"/>
        <v>-2209.7647099999999</v>
      </c>
      <c r="AN3467" s="2"/>
      <c r="AO3467" s="1"/>
      <c r="AP3467" s="1"/>
      <c r="AQ3467" s="1"/>
      <c r="AR3467" s="1"/>
      <c r="AS3467" s="1"/>
    </row>
    <row r="3468">
      <c r="B3468" s="41" t="s">
        <v>857</v>
      </c>
      <c r="C3468" s="41" t="s">
        <v>115</v>
      </c>
      <c r="D3468" s="41" t="s">
        <v>117</v>
      </c>
      <c r="E3468" s="26" t="str">
        <f t="shared" si="6657"/>
        <v>0503</v>
      </c>
      <c r="F3468" s="41" t="s">
        <v>813</v>
      </c>
      <c r="G3468" s="41" t="s">
        <v>59</v>
      </c>
      <c r="H3468" s="42" t="s">
        <v>60</v>
      </c>
      <c r="I3468" s="43">
        <f>I3469</f>
        <v>3520</v>
      </c>
      <c r="J3468" s="43">
        <f>J3469</f>
        <v>0</v>
      </c>
      <c r="K3468" s="43">
        <f>K3469</f>
        <v>0</v>
      </c>
      <c r="L3468" s="43">
        <f>L3469</f>
        <v>2750</v>
      </c>
      <c r="M3468" s="43">
        <f>M3469</f>
        <v>2750</v>
      </c>
      <c r="N3468" s="43">
        <f>N3469</f>
        <v>2695</v>
      </c>
      <c r="O3468" s="43">
        <f>O3469</f>
        <v>0</v>
      </c>
      <c r="P3468" s="43">
        <f>P3469</f>
        <v>0</v>
      </c>
      <c r="Q3468" s="43">
        <f>Q3469</f>
        <v>0</v>
      </c>
      <c r="R3468" s="43">
        <f>R3469</f>
        <v>0</v>
      </c>
      <c r="S3468" s="43">
        <f>S3469</f>
        <v>0</v>
      </c>
      <c r="T3468" s="43">
        <f>T3469</f>
        <v>0</v>
      </c>
      <c r="U3468" s="43">
        <v>0</v>
      </c>
      <c r="V3468" s="43">
        <f t="shared" si="6662"/>
        <v>6270</v>
      </c>
      <c r="W3468" s="43">
        <f>W3469</f>
        <v>0</v>
      </c>
      <c r="X3468" s="43">
        <f>X3469</f>
        <v>0</v>
      </c>
      <c r="Y3468" s="43">
        <f>Y3469</f>
        <v>0</v>
      </c>
      <c r="Z3468" s="43">
        <f>Z3469</f>
        <v>0</v>
      </c>
      <c r="AA3468" s="43">
        <f>AA3469</f>
        <v>0</v>
      </c>
      <c r="AB3468" s="43">
        <f>AB3469</f>
        <v>4060.2352900000001</v>
      </c>
      <c r="AC3468" s="44">
        <f>AC3469</f>
        <v>4060.2352900000001</v>
      </c>
      <c r="AD3468" s="44">
        <f>AD3469</f>
        <v>4060.2352900000001</v>
      </c>
      <c r="AE3468" s="45">
        <f t="shared" si="6654"/>
        <v>100</v>
      </c>
      <c r="AF3468" s="43">
        <f>AF3469</f>
        <v>4060.2352900000001</v>
      </c>
      <c r="AG3468" s="43">
        <f>AG3469</f>
        <v>0</v>
      </c>
      <c r="AH3468" s="43">
        <f>AH3469</f>
        <v>0</v>
      </c>
      <c r="AI3468" s="43">
        <f>AI3469</f>
        <v>0</v>
      </c>
      <c r="AJ3468" s="43">
        <f>AJ3469</f>
        <v>0</v>
      </c>
      <c r="AK3468" s="43">
        <f>AK3469</f>
        <v>0</v>
      </c>
      <c r="AL3468" s="43">
        <f t="shared" si="6655"/>
        <v>4060.2352900000001</v>
      </c>
      <c r="AM3468" s="43">
        <f t="shared" si="6656"/>
        <v>2209.7647099999999</v>
      </c>
      <c r="AN3468" s="2"/>
      <c r="AO3468" s="1"/>
      <c r="AP3468" s="1"/>
      <c r="AQ3468" s="1"/>
      <c r="AR3468" s="1"/>
      <c r="AS3468" s="1"/>
    </row>
    <row r="3469" ht="63">
      <c r="B3469" s="41" t="s">
        <v>857</v>
      </c>
      <c r="C3469" s="41" t="s">
        <v>115</v>
      </c>
      <c r="D3469" s="41" t="s">
        <v>117</v>
      </c>
      <c r="E3469" s="26" t="str">
        <f t="shared" si="6657"/>
        <v>0503</v>
      </c>
      <c r="F3469" s="41" t="s">
        <v>813</v>
      </c>
      <c r="G3469" s="41" t="s">
        <v>475</v>
      </c>
      <c r="H3469" s="42" t="s">
        <v>476</v>
      </c>
      <c r="I3469" s="43">
        <v>3520</v>
      </c>
      <c r="J3469" s="43"/>
      <c r="K3469" s="43"/>
      <c r="L3469" s="43">
        <v>2750</v>
      </c>
      <c r="M3469" s="43">
        <v>2750</v>
      </c>
      <c r="N3469" s="43">
        <v>2695</v>
      </c>
      <c r="O3469" s="43">
        <v>0</v>
      </c>
      <c r="P3469" s="43">
        <v>0</v>
      </c>
      <c r="Q3469" s="43">
        <v>0</v>
      </c>
      <c r="R3469" s="43">
        <v>0</v>
      </c>
      <c r="S3469" s="43">
        <v>0</v>
      </c>
      <c r="T3469" s="43">
        <v>0</v>
      </c>
      <c r="U3469" s="43">
        <v>0</v>
      </c>
      <c r="V3469" s="43">
        <f t="shared" si="6662"/>
        <v>6270</v>
      </c>
      <c r="W3469" s="43"/>
      <c r="X3469" s="43"/>
      <c r="Y3469" s="43"/>
      <c r="Z3469" s="43"/>
      <c r="AA3469" s="43"/>
      <c r="AB3469" s="43">
        <v>4060.2352900000001</v>
      </c>
      <c r="AC3469" s="44">
        <v>4060.2352900000001</v>
      </c>
      <c r="AD3469" s="44">
        <v>4060.2352900000001</v>
      </c>
      <c r="AE3469" s="45">
        <f t="shared" si="6654"/>
        <v>100</v>
      </c>
      <c r="AF3469" s="43">
        <v>4060.2352900000001</v>
      </c>
      <c r="AG3469" s="43">
        <v>0</v>
      </c>
      <c r="AH3469" s="43">
        <v>0</v>
      </c>
      <c r="AI3469" s="43">
        <v>0</v>
      </c>
      <c r="AJ3469" s="43">
        <v>0</v>
      </c>
      <c r="AK3469" s="43">
        <v>0</v>
      </c>
      <c r="AL3469" s="43">
        <f t="shared" si="6655"/>
        <v>4060.2352900000001</v>
      </c>
      <c r="AM3469" s="43">
        <f t="shared" si="6656"/>
        <v>2209.7647099999999</v>
      </c>
      <c r="AN3469" s="19"/>
      <c r="AR3469" s="1"/>
      <c r="AS3469" s="1"/>
    </row>
    <row r="3470" hidden="1">
      <c r="B3470" s="41" t="s">
        <v>857</v>
      </c>
      <c r="C3470" s="41" t="s">
        <v>115</v>
      </c>
      <c r="D3470" s="41" t="s">
        <v>117</v>
      </c>
      <c r="E3470" s="26" t="str">
        <f t="shared" si="6657"/>
        <v>0503</v>
      </c>
      <c r="F3470" s="41" t="s">
        <v>815</v>
      </c>
      <c r="G3470" s="41"/>
      <c r="H3470" s="42" t="s">
        <v>267</v>
      </c>
      <c r="I3470" s="43">
        <f t="shared" ref="I3470:I3473" si="6711">I3471</f>
        <v>0</v>
      </c>
      <c r="J3470" s="43">
        <f t="shared" ref="J3470:J3473" si="6712">J3471</f>
        <v>0</v>
      </c>
      <c r="K3470" s="43">
        <f t="shared" ref="K3470:K3473" si="6713">K3471</f>
        <v>0</v>
      </c>
      <c r="L3470" s="43">
        <f t="shared" ref="L3470:L3473" si="6714">L3471</f>
        <v>0</v>
      </c>
      <c r="M3470" s="43">
        <f t="shared" ref="M3470:M3473" si="6715">M3471</f>
        <v>0</v>
      </c>
      <c r="N3470" s="43">
        <f t="shared" ref="N3470:N3473" si="6716">N3471</f>
        <v>0</v>
      </c>
      <c r="O3470" s="43">
        <f t="shared" ref="O3470:O3473" si="6717">O3471</f>
        <v>0</v>
      </c>
      <c r="P3470" s="43">
        <f t="shared" ref="P3470:P3473" si="6718">P3471</f>
        <v>0</v>
      </c>
      <c r="Q3470" s="43">
        <f t="shared" ref="Q3470:Q3473" si="6719">Q3471</f>
        <v>0</v>
      </c>
      <c r="R3470" s="43">
        <f t="shared" ref="R3470:R3473" si="6720">R3471</f>
        <v>0</v>
      </c>
      <c r="S3470" s="43">
        <f t="shared" ref="S3470:S3473" si="6721">S3471</f>
        <v>0</v>
      </c>
      <c r="T3470" s="43">
        <f t="shared" ref="T3470:T3473" si="6722">T3471</f>
        <v>0</v>
      </c>
      <c r="U3470" s="43">
        <v>0</v>
      </c>
      <c r="V3470" s="43">
        <f t="shared" si="6662"/>
        <v>0</v>
      </c>
      <c r="W3470" s="43">
        <f t="shared" ref="W3470:W3473" si="6723">W3471</f>
        <v>0</v>
      </c>
      <c r="X3470" s="43">
        <f t="shared" ref="X3470:X3473" si="6724">X3471</f>
        <v>0</v>
      </c>
      <c r="Y3470" s="43">
        <f t="shared" ref="Y3470:Y3473" si="6725">Y3471</f>
        <v>0</v>
      </c>
      <c r="Z3470" s="43">
        <f t="shared" ref="Z3470:Z3473" si="6726">Z3471</f>
        <v>0</v>
      </c>
      <c r="AA3470" s="43">
        <f t="shared" ref="AA3470:AA3473" si="6727">AA3471</f>
        <v>0</v>
      </c>
      <c r="AB3470" s="43">
        <f t="shared" ref="AB3470:AB3473" si="6728">AB3471</f>
        <v>0</v>
      </c>
      <c r="AC3470" s="44">
        <f t="shared" ref="AC3470:AC3473" si="6729">AC3471</f>
        <v>0</v>
      </c>
      <c r="AD3470" s="44">
        <f t="shared" ref="AD3470:AD3473" si="6730">AD3471</f>
        <v>0</v>
      </c>
      <c r="AE3470" s="45" t="e">
        <f t="shared" si="6654"/>
        <v>#DIV/0!</v>
      </c>
      <c r="AF3470" s="46">
        <f t="shared" ref="AF3470:AF3473" si="6731">AF3471</f>
        <v>0</v>
      </c>
      <c r="AG3470" s="46">
        <f t="shared" ref="AG3470:AG3473" si="6732">AG3471</f>
        <v>0</v>
      </c>
      <c r="AH3470" s="47">
        <f t="shared" ref="AH3470:AH3473" si="6733">AH3471</f>
        <v>0</v>
      </c>
      <c r="AI3470" s="47">
        <f t="shared" ref="AI3470:AI3473" si="6734">AI3471</f>
        <v>0</v>
      </c>
      <c r="AJ3470" s="47">
        <f t="shared" ref="AJ3470:AJ3473" si="6735">AJ3471</f>
        <v>0</v>
      </c>
      <c r="AK3470" s="47">
        <f t="shared" ref="AK3470:AK3473" si="6736">AK3471</f>
        <v>0</v>
      </c>
      <c r="AL3470" s="47">
        <f t="shared" si="6655"/>
        <v>0</v>
      </c>
      <c r="AM3470" s="47">
        <f t="shared" si="6656"/>
        <v>0</v>
      </c>
      <c r="AN3470" s="48" t="s">
        <v>36</v>
      </c>
      <c r="AO3470" s="1"/>
      <c r="AP3470" s="1"/>
      <c r="AQ3470" s="1"/>
      <c r="AR3470" s="1"/>
      <c r="AS3470" s="1"/>
    </row>
    <row r="3471" hidden="1">
      <c r="B3471" s="41" t="s">
        <v>857</v>
      </c>
      <c r="C3471" s="41" t="s">
        <v>115</v>
      </c>
      <c r="D3471" s="41" t="s">
        <v>117</v>
      </c>
      <c r="E3471" s="26" t="str">
        <f t="shared" si="6657"/>
        <v>0503</v>
      </c>
      <c r="F3471" s="41" t="s">
        <v>815</v>
      </c>
      <c r="G3471" s="41" t="s">
        <v>59</v>
      </c>
      <c r="H3471" s="42" t="s">
        <v>60</v>
      </c>
      <c r="I3471" s="43">
        <f t="shared" si="6711"/>
        <v>0</v>
      </c>
      <c r="J3471" s="43">
        <f t="shared" si="6712"/>
        <v>0</v>
      </c>
      <c r="K3471" s="43">
        <f t="shared" si="6713"/>
        <v>0</v>
      </c>
      <c r="L3471" s="43">
        <f t="shared" si="6714"/>
        <v>0</v>
      </c>
      <c r="M3471" s="43">
        <f t="shared" si="6715"/>
        <v>0</v>
      </c>
      <c r="N3471" s="43">
        <f t="shared" si="6716"/>
        <v>0</v>
      </c>
      <c r="O3471" s="43">
        <f t="shared" si="6717"/>
        <v>0</v>
      </c>
      <c r="P3471" s="43">
        <f t="shared" si="6718"/>
        <v>0</v>
      </c>
      <c r="Q3471" s="43">
        <f t="shared" si="6719"/>
        <v>0</v>
      </c>
      <c r="R3471" s="43">
        <f t="shared" si="6720"/>
        <v>0</v>
      </c>
      <c r="S3471" s="43">
        <f t="shared" si="6721"/>
        <v>0</v>
      </c>
      <c r="T3471" s="43">
        <f t="shared" si="6722"/>
        <v>0</v>
      </c>
      <c r="U3471" s="43">
        <v>0</v>
      </c>
      <c r="V3471" s="43">
        <f t="shared" si="6662"/>
        <v>0</v>
      </c>
      <c r="W3471" s="43">
        <f t="shared" si="6723"/>
        <v>0</v>
      </c>
      <c r="X3471" s="43">
        <f t="shared" si="6724"/>
        <v>0</v>
      </c>
      <c r="Y3471" s="43">
        <f t="shared" si="6725"/>
        <v>0</v>
      </c>
      <c r="Z3471" s="43">
        <f t="shared" si="6726"/>
        <v>0</v>
      </c>
      <c r="AA3471" s="43">
        <f t="shared" si="6727"/>
        <v>0</v>
      </c>
      <c r="AB3471" s="43">
        <f t="shared" si="6728"/>
        <v>0</v>
      </c>
      <c r="AC3471" s="44">
        <f t="shared" si="6729"/>
        <v>0</v>
      </c>
      <c r="AD3471" s="44">
        <f t="shared" si="6730"/>
        <v>0</v>
      </c>
      <c r="AE3471" s="45" t="e">
        <f t="shared" si="6654"/>
        <v>#DIV/0!</v>
      </c>
      <c r="AF3471" s="46">
        <f t="shared" si="6731"/>
        <v>0</v>
      </c>
      <c r="AG3471" s="46">
        <f t="shared" si="6732"/>
        <v>0</v>
      </c>
      <c r="AH3471" s="47">
        <f t="shared" si="6733"/>
        <v>0</v>
      </c>
      <c r="AI3471" s="47">
        <f t="shared" si="6734"/>
        <v>0</v>
      </c>
      <c r="AJ3471" s="47">
        <f t="shared" si="6735"/>
        <v>0</v>
      </c>
      <c r="AK3471" s="47">
        <f t="shared" si="6736"/>
        <v>0</v>
      </c>
      <c r="AL3471" s="47">
        <f t="shared" si="6655"/>
        <v>0</v>
      </c>
      <c r="AM3471" s="47">
        <f t="shared" si="6656"/>
        <v>0</v>
      </c>
      <c r="AN3471" s="48" t="s">
        <v>36</v>
      </c>
      <c r="AO3471" s="1"/>
      <c r="AP3471" s="1"/>
      <c r="AQ3471" s="1"/>
      <c r="AR3471" s="1"/>
      <c r="AS3471" s="1"/>
    </row>
    <row r="3472" ht="63" hidden="1">
      <c r="B3472" s="41" t="s">
        <v>857</v>
      </c>
      <c r="C3472" s="41" t="s">
        <v>115</v>
      </c>
      <c r="D3472" s="41" t="s">
        <v>117</v>
      </c>
      <c r="E3472" s="26" t="str">
        <f t="shared" si="6657"/>
        <v>0503</v>
      </c>
      <c r="F3472" s="41" t="s">
        <v>815</v>
      </c>
      <c r="G3472" s="41" t="s">
        <v>475</v>
      </c>
      <c r="H3472" s="42" t="s">
        <v>476</v>
      </c>
      <c r="I3472" s="43"/>
      <c r="J3472" s="43"/>
      <c r="K3472" s="43"/>
      <c r="L3472" s="43"/>
      <c r="M3472" s="43"/>
      <c r="N3472" s="43"/>
      <c r="O3472" s="43">
        <v>0</v>
      </c>
      <c r="P3472" s="43">
        <v>0</v>
      </c>
      <c r="Q3472" s="43">
        <v>0</v>
      </c>
      <c r="R3472" s="43">
        <v>0</v>
      </c>
      <c r="S3472" s="43">
        <v>0</v>
      </c>
      <c r="T3472" s="43">
        <v>0</v>
      </c>
      <c r="U3472" s="43">
        <v>0</v>
      </c>
      <c r="V3472" s="43">
        <f t="shared" si="6662"/>
        <v>0</v>
      </c>
      <c r="W3472" s="43"/>
      <c r="X3472" s="43"/>
      <c r="Y3472" s="43"/>
      <c r="Z3472" s="43"/>
      <c r="AA3472" s="43"/>
      <c r="AB3472" s="43">
        <v>0</v>
      </c>
      <c r="AC3472" s="44">
        <v>0</v>
      </c>
      <c r="AD3472" s="44">
        <v>0</v>
      </c>
      <c r="AE3472" s="45" t="e">
        <f t="shared" si="6654"/>
        <v>#DIV/0!</v>
      </c>
      <c r="AF3472" s="46">
        <v>0</v>
      </c>
      <c r="AG3472" s="46">
        <v>0</v>
      </c>
      <c r="AH3472" s="47">
        <v>0</v>
      </c>
      <c r="AI3472" s="47">
        <v>0</v>
      </c>
      <c r="AJ3472" s="47">
        <v>0</v>
      </c>
      <c r="AK3472" s="47">
        <v>0</v>
      </c>
      <c r="AL3472" s="47">
        <f t="shared" si="6655"/>
        <v>0</v>
      </c>
      <c r="AM3472" s="47">
        <f t="shared" si="6656"/>
        <v>0</v>
      </c>
      <c r="AN3472" s="48" t="s">
        <v>36</v>
      </c>
      <c r="AO3472" s="1"/>
      <c r="AP3472" s="1"/>
      <c r="AQ3472" s="1"/>
      <c r="AR3472" s="1"/>
      <c r="AS3472" s="1"/>
    </row>
    <row r="3473" ht="31.5" hidden="1">
      <c r="B3473" s="41" t="s">
        <v>857</v>
      </c>
      <c r="C3473" s="41" t="s">
        <v>115</v>
      </c>
      <c r="D3473" s="41" t="s">
        <v>117</v>
      </c>
      <c r="E3473" s="26" t="str">
        <f t="shared" si="6657"/>
        <v>0503</v>
      </c>
      <c r="F3473" s="41" t="s">
        <v>81</v>
      </c>
      <c r="G3473" s="41"/>
      <c r="H3473" s="42" t="s">
        <v>82</v>
      </c>
      <c r="I3473" s="43">
        <f t="shared" si="6711"/>
        <v>0</v>
      </c>
      <c r="J3473" s="43">
        <f t="shared" si="6712"/>
        <v>0</v>
      </c>
      <c r="K3473" s="43">
        <f t="shared" si="6713"/>
        <v>0</v>
      </c>
      <c r="L3473" s="43">
        <f t="shared" si="6714"/>
        <v>0</v>
      </c>
      <c r="M3473" s="43">
        <f t="shared" si="6715"/>
        <v>0</v>
      </c>
      <c r="N3473" s="43">
        <f t="shared" si="6716"/>
        <v>0</v>
      </c>
      <c r="O3473" s="43">
        <f t="shared" si="6717"/>
        <v>0</v>
      </c>
      <c r="P3473" s="43">
        <f t="shared" si="6718"/>
        <v>0</v>
      </c>
      <c r="Q3473" s="43">
        <f t="shared" si="6719"/>
        <v>0</v>
      </c>
      <c r="R3473" s="43">
        <f t="shared" si="6720"/>
        <v>0</v>
      </c>
      <c r="S3473" s="43">
        <f t="shared" si="6721"/>
        <v>0</v>
      </c>
      <c r="T3473" s="43">
        <f t="shared" si="6722"/>
        <v>0</v>
      </c>
      <c r="U3473" s="43">
        <v>0</v>
      </c>
      <c r="V3473" s="43">
        <f t="shared" si="6662"/>
        <v>0</v>
      </c>
      <c r="W3473" s="43">
        <f t="shared" si="6723"/>
        <v>0</v>
      </c>
      <c r="X3473" s="43">
        <f t="shared" si="6724"/>
        <v>0</v>
      </c>
      <c r="Y3473" s="43">
        <f t="shared" si="6725"/>
        <v>0</v>
      </c>
      <c r="Z3473" s="43">
        <f t="shared" si="6726"/>
        <v>0</v>
      </c>
      <c r="AA3473" s="43">
        <f t="shared" si="6727"/>
        <v>0</v>
      </c>
      <c r="AB3473" s="43">
        <f t="shared" si="6728"/>
        <v>0</v>
      </c>
      <c r="AC3473" s="44">
        <f t="shared" si="6729"/>
        <v>0</v>
      </c>
      <c r="AD3473" s="44">
        <f t="shared" si="6730"/>
        <v>0</v>
      </c>
      <c r="AE3473" s="45" t="e">
        <f t="shared" si="6654"/>
        <v>#DIV/0!</v>
      </c>
      <c r="AF3473" s="46">
        <f t="shared" si="6731"/>
        <v>0</v>
      </c>
      <c r="AG3473" s="46">
        <f t="shared" si="6732"/>
        <v>0</v>
      </c>
      <c r="AH3473" s="47">
        <f t="shared" si="6733"/>
        <v>0</v>
      </c>
      <c r="AI3473" s="47">
        <f t="shared" si="6734"/>
        <v>0</v>
      </c>
      <c r="AJ3473" s="47">
        <f t="shared" si="6735"/>
        <v>0</v>
      </c>
      <c r="AK3473" s="47">
        <f t="shared" si="6736"/>
        <v>0</v>
      </c>
      <c r="AL3473" s="47">
        <f t="shared" si="6655"/>
        <v>0</v>
      </c>
      <c r="AM3473" s="47">
        <f t="shared" si="6656"/>
        <v>0</v>
      </c>
      <c r="AN3473" s="48" t="s">
        <v>36</v>
      </c>
      <c r="AR3473" s="1"/>
      <c r="AS3473" s="1"/>
    </row>
    <row r="3474" ht="47.25" hidden="1">
      <c r="B3474" s="41" t="s">
        <v>857</v>
      </c>
      <c r="C3474" s="41" t="s">
        <v>115</v>
      </c>
      <c r="D3474" s="41" t="s">
        <v>117</v>
      </c>
      <c r="E3474" s="26" t="str">
        <f t="shared" si="6657"/>
        <v>0503</v>
      </c>
      <c r="F3474" s="41" t="s">
        <v>381</v>
      </c>
      <c r="G3474" s="41"/>
      <c r="H3474" s="42" t="s">
        <v>382</v>
      </c>
      <c r="I3474" s="43">
        <f>I3475+I3477</f>
        <v>0</v>
      </c>
      <c r="J3474" s="43">
        <f>J3475+J3477</f>
        <v>0</v>
      </c>
      <c r="K3474" s="43">
        <f>K3475+K3477</f>
        <v>0</v>
      </c>
      <c r="L3474" s="43">
        <f>L3475+L3477</f>
        <v>0</v>
      </c>
      <c r="M3474" s="43">
        <f>M3475+M3477</f>
        <v>0</v>
      </c>
      <c r="N3474" s="43">
        <f>N3475+N3477</f>
        <v>0</v>
      </c>
      <c r="O3474" s="43">
        <f>O3475+O3477</f>
        <v>0</v>
      </c>
      <c r="P3474" s="43">
        <f>P3475+P3477</f>
        <v>0</v>
      </c>
      <c r="Q3474" s="43">
        <f>Q3475+Q3477</f>
        <v>0</v>
      </c>
      <c r="R3474" s="43">
        <f>R3475+R3477</f>
        <v>0</v>
      </c>
      <c r="S3474" s="43">
        <f>S3475+S3477</f>
        <v>0</v>
      </c>
      <c r="T3474" s="43">
        <f>T3475+T3477</f>
        <v>0</v>
      </c>
      <c r="U3474" s="43">
        <v>0</v>
      </c>
      <c r="V3474" s="43">
        <f t="shared" si="6662"/>
        <v>0</v>
      </c>
      <c r="W3474" s="43">
        <f>W3475+W3477</f>
        <v>0</v>
      </c>
      <c r="X3474" s="43">
        <f>X3475+X3477</f>
        <v>0</v>
      </c>
      <c r="Y3474" s="43">
        <f>Y3475+Y3477</f>
        <v>0</v>
      </c>
      <c r="Z3474" s="43">
        <f>Z3475+Z3477</f>
        <v>0</v>
      </c>
      <c r="AA3474" s="43">
        <f>AA3475+AA3477</f>
        <v>0</v>
      </c>
      <c r="AB3474" s="43">
        <f>AB3475+AB3477</f>
        <v>0</v>
      </c>
      <c r="AC3474" s="44">
        <f>AC3475+AC3477</f>
        <v>0</v>
      </c>
      <c r="AD3474" s="44">
        <f>AD3475+AD3477</f>
        <v>0</v>
      </c>
      <c r="AE3474" s="45" t="e">
        <f t="shared" si="6654"/>
        <v>#DIV/0!</v>
      </c>
      <c r="AF3474" s="46">
        <f>AF3475+AF3477</f>
        <v>0</v>
      </c>
      <c r="AG3474" s="46">
        <f>AG3475+AG3477</f>
        <v>0</v>
      </c>
      <c r="AH3474" s="47">
        <f>AH3475+AH3477</f>
        <v>0</v>
      </c>
      <c r="AI3474" s="47">
        <f>AI3475+AI3477</f>
        <v>0</v>
      </c>
      <c r="AJ3474" s="47">
        <f>AJ3475+AJ3477</f>
        <v>0</v>
      </c>
      <c r="AK3474" s="47">
        <f>AK3475+AK3477</f>
        <v>0</v>
      </c>
      <c r="AL3474" s="47">
        <f t="shared" si="6655"/>
        <v>0</v>
      </c>
      <c r="AM3474" s="47">
        <f t="shared" si="6656"/>
        <v>0</v>
      </c>
      <c r="AN3474" s="48" t="s">
        <v>36</v>
      </c>
      <c r="AO3474" s="1"/>
      <c r="AP3474" s="1"/>
      <c r="AQ3474" s="1"/>
      <c r="AR3474" s="1"/>
      <c r="AS3474" s="1"/>
    </row>
    <row r="3475" ht="31.5" hidden="1">
      <c r="B3475" s="41" t="s">
        <v>857</v>
      </c>
      <c r="C3475" s="41" t="s">
        <v>115</v>
      </c>
      <c r="D3475" s="41" t="s">
        <v>117</v>
      </c>
      <c r="E3475" s="26" t="str">
        <f t="shared" si="6657"/>
        <v>0503</v>
      </c>
      <c r="F3475" s="41" t="s">
        <v>381</v>
      </c>
      <c r="G3475" s="41" t="s">
        <v>53</v>
      </c>
      <c r="H3475" s="42" t="s">
        <v>54</v>
      </c>
      <c r="I3475" s="43">
        <f>I3476</f>
        <v>0</v>
      </c>
      <c r="J3475" s="43">
        <f>J3476</f>
        <v>0</v>
      </c>
      <c r="K3475" s="43">
        <f>K3476</f>
        <v>0</v>
      </c>
      <c r="L3475" s="43">
        <f>L3476</f>
        <v>0</v>
      </c>
      <c r="M3475" s="43">
        <f>M3476</f>
        <v>0</v>
      </c>
      <c r="N3475" s="43">
        <f>N3476</f>
        <v>0</v>
      </c>
      <c r="O3475" s="43">
        <f>O3476</f>
        <v>0</v>
      </c>
      <c r="P3475" s="43">
        <f>P3476</f>
        <v>0</v>
      </c>
      <c r="Q3475" s="43">
        <f>Q3476</f>
        <v>0</v>
      </c>
      <c r="R3475" s="43">
        <f>R3476</f>
        <v>0</v>
      </c>
      <c r="S3475" s="43">
        <f>S3476</f>
        <v>0</v>
      </c>
      <c r="T3475" s="43">
        <f>T3476</f>
        <v>0</v>
      </c>
      <c r="U3475" s="43">
        <v>0</v>
      </c>
      <c r="V3475" s="43">
        <f t="shared" si="6662"/>
        <v>0</v>
      </c>
      <c r="W3475" s="43">
        <f>W3476</f>
        <v>0</v>
      </c>
      <c r="X3475" s="43">
        <f>X3476</f>
        <v>0</v>
      </c>
      <c r="Y3475" s="43">
        <f>Y3476</f>
        <v>0</v>
      </c>
      <c r="Z3475" s="43">
        <f>Z3476</f>
        <v>0</v>
      </c>
      <c r="AA3475" s="43">
        <f>AA3476</f>
        <v>0</v>
      </c>
      <c r="AB3475" s="43">
        <f>AB3476</f>
        <v>0</v>
      </c>
      <c r="AC3475" s="44">
        <f>AC3476</f>
        <v>0</v>
      </c>
      <c r="AD3475" s="44">
        <f>AD3476</f>
        <v>0</v>
      </c>
      <c r="AE3475" s="45" t="e">
        <f t="shared" si="6654"/>
        <v>#DIV/0!</v>
      </c>
      <c r="AF3475" s="46">
        <f>AF3476</f>
        <v>0</v>
      </c>
      <c r="AG3475" s="46">
        <f>AG3476</f>
        <v>0</v>
      </c>
      <c r="AH3475" s="47">
        <f>AH3476</f>
        <v>0</v>
      </c>
      <c r="AI3475" s="47">
        <f>AI3476</f>
        <v>0</v>
      </c>
      <c r="AJ3475" s="47">
        <f>AJ3476</f>
        <v>0</v>
      </c>
      <c r="AK3475" s="47">
        <f>AK3476</f>
        <v>0</v>
      </c>
      <c r="AL3475" s="47">
        <f t="shared" si="6655"/>
        <v>0</v>
      </c>
      <c r="AM3475" s="47">
        <f t="shared" si="6656"/>
        <v>0</v>
      </c>
      <c r="AN3475" s="48" t="s">
        <v>36</v>
      </c>
      <c r="AR3475" s="1"/>
      <c r="AS3475" s="1"/>
    </row>
    <row r="3476" ht="31.5" hidden="1">
      <c r="B3476" s="41" t="s">
        <v>857</v>
      </c>
      <c r="C3476" s="41" t="s">
        <v>115</v>
      </c>
      <c r="D3476" s="41" t="s">
        <v>117</v>
      </c>
      <c r="E3476" s="26" t="str">
        <f t="shared" si="6657"/>
        <v>0503</v>
      </c>
      <c r="F3476" s="41" t="s">
        <v>381</v>
      </c>
      <c r="G3476" s="41" t="s">
        <v>55</v>
      </c>
      <c r="H3476" s="42" t="s">
        <v>56</v>
      </c>
      <c r="I3476" s="43"/>
      <c r="J3476" s="43"/>
      <c r="K3476" s="43"/>
      <c r="L3476" s="43"/>
      <c r="M3476" s="43"/>
      <c r="N3476" s="43"/>
      <c r="O3476" s="43">
        <v>0</v>
      </c>
      <c r="P3476" s="43">
        <v>0</v>
      </c>
      <c r="Q3476" s="43">
        <v>0</v>
      </c>
      <c r="R3476" s="43">
        <v>0</v>
      </c>
      <c r="S3476" s="43">
        <v>0</v>
      </c>
      <c r="T3476" s="43">
        <v>0</v>
      </c>
      <c r="U3476" s="43">
        <v>0</v>
      </c>
      <c r="V3476" s="43">
        <f t="shared" si="6662"/>
        <v>0</v>
      </c>
      <c r="W3476" s="43"/>
      <c r="X3476" s="43"/>
      <c r="Y3476" s="43"/>
      <c r="Z3476" s="43"/>
      <c r="AA3476" s="43"/>
      <c r="AB3476" s="43">
        <v>0</v>
      </c>
      <c r="AC3476" s="44">
        <v>0</v>
      </c>
      <c r="AD3476" s="44">
        <v>0</v>
      </c>
      <c r="AE3476" s="45" t="e">
        <f t="shared" si="6654"/>
        <v>#DIV/0!</v>
      </c>
      <c r="AF3476" s="46">
        <v>0</v>
      </c>
      <c r="AG3476" s="46">
        <v>0</v>
      </c>
      <c r="AH3476" s="47">
        <v>0</v>
      </c>
      <c r="AI3476" s="47">
        <v>0</v>
      </c>
      <c r="AJ3476" s="47">
        <v>0</v>
      </c>
      <c r="AK3476" s="47">
        <v>0</v>
      </c>
      <c r="AL3476" s="47">
        <f t="shared" si="6655"/>
        <v>0</v>
      </c>
      <c r="AM3476" s="47">
        <f t="shared" si="6656"/>
        <v>0</v>
      </c>
      <c r="AN3476" s="48" t="s">
        <v>36</v>
      </c>
      <c r="AO3476" s="1"/>
      <c r="AP3476" s="1"/>
      <c r="AQ3476" s="1"/>
      <c r="AR3476" s="1"/>
      <c r="AS3476" s="1"/>
    </row>
    <row r="3477" hidden="1">
      <c r="B3477" s="41" t="s">
        <v>857</v>
      </c>
      <c r="C3477" s="41" t="s">
        <v>115</v>
      </c>
      <c r="D3477" s="41" t="s">
        <v>117</v>
      </c>
      <c r="E3477" s="26" t="str">
        <f t="shared" si="6657"/>
        <v>0503</v>
      </c>
      <c r="F3477" s="41" t="s">
        <v>381</v>
      </c>
      <c r="G3477" s="41" t="s">
        <v>59</v>
      </c>
      <c r="H3477" s="42" t="s">
        <v>60</v>
      </c>
      <c r="I3477" s="43">
        <f>I3478</f>
        <v>0</v>
      </c>
      <c r="J3477" s="43">
        <f>J3478</f>
        <v>0</v>
      </c>
      <c r="K3477" s="43">
        <f>K3478</f>
        <v>0</v>
      </c>
      <c r="L3477" s="43">
        <f>L3478</f>
        <v>0</v>
      </c>
      <c r="M3477" s="43">
        <f>M3478</f>
        <v>0</v>
      </c>
      <c r="N3477" s="43">
        <f>N3478</f>
        <v>0</v>
      </c>
      <c r="O3477" s="43">
        <f>O3478</f>
        <v>0</v>
      </c>
      <c r="P3477" s="43">
        <f>P3478</f>
        <v>0</v>
      </c>
      <c r="Q3477" s="43">
        <f>Q3478</f>
        <v>0</v>
      </c>
      <c r="R3477" s="43">
        <f>R3478</f>
        <v>0</v>
      </c>
      <c r="S3477" s="43">
        <f>S3478</f>
        <v>0</v>
      </c>
      <c r="T3477" s="43">
        <f>T3478</f>
        <v>0</v>
      </c>
      <c r="U3477" s="43">
        <v>0</v>
      </c>
      <c r="V3477" s="43">
        <f t="shared" si="6662"/>
        <v>0</v>
      </c>
      <c r="W3477" s="43">
        <f>W3478</f>
        <v>0</v>
      </c>
      <c r="X3477" s="43">
        <f>X3478</f>
        <v>0</v>
      </c>
      <c r="Y3477" s="43">
        <f>Y3478</f>
        <v>0</v>
      </c>
      <c r="Z3477" s="43">
        <f>Z3478</f>
        <v>0</v>
      </c>
      <c r="AA3477" s="43">
        <f>AA3478</f>
        <v>0</v>
      </c>
      <c r="AB3477" s="43">
        <f>AB3478</f>
        <v>0</v>
      </c>
      <c r="AC3477" s="44">
        <f>AC3478</f>
        <v>0</v>
      </c>
      <c r="AD3477" s="44">
        <f>AD3478</f>
        <v>0</v>
      </c>
      <c r="AE3477" s="45" t="e">
        <f t="shared" si="6654"/>
        <v>#DIV/0!</v>
      </c>
      <c r="AF3477" s="46">
        <f>AF3478</f>
        <v>0</v>
      </c>
      <c r="AG3477" s="46">
        <f>AG3478</f>
        <v>0</v>
      </c>
      <c r="AH3477" s="47">
        <f>AH3478</f>
        <v>0</v>
      </c>
      <c r="AI3477" s="47">
        <f>AI3478</f>
        <v>0</v>
      </c>
      <c r="AJ3477" s="47">
        <f>AJ3478</f>
        <v>0</v>
      </c>
      <c r="AK3477" s="47">
        <f>AK3478</f>
        <v>0</v>
      </c>
      <c r="AL3477" s="47">
        <f t="shared" si="6655"/>
        <v>0</v>
      </c>
      <c r="AM3477" s="47">
        <f t="shared" si="6656"/>
        <v>0</v>
      </c>
      <c r="AN3477" s="48" t="s">
        <v>36</v>
      </c>
      <c r="AO3477" s="1"/>
      <c r="AP3477" s="1"/>
      <c r="AQ3477" s="1"/>
      <c r="AR3477" s="1"/>
      <c r="AS3477" s="1"/>
    </row>
    <row r="3478" ht="63" hidden="1">
      <c r="B3478" s="41" t="s">
        <v>857</v>
      </c>
      <c r="C3478" s="41" t="s">
        <v>115</v>
      </c>
      <c r="D3478" s="41" t="s">
        <v>117</v>
      </c>
      <c r="E3478" s="26" t="str">
        <f t="shared" si="6657"/>
        <v>0503</v>
      </c>
      <c r="F3478" s="41" t="s">
        <v>381</v>
      </c>
      <c r="G3478" s="41" t="s">
        <v>475</v>
      </c>
      <c r="H3478" s="42" t="s">
        <v>476</v>
      </c>
      <c r="I3478" s="43"/>
      <c r="J3478" s="43"/>
      <c r="K3478" s="43"/>
      <c r="L3478" s="43"/>
      <c r="M3478" s="43"/>
      <c r="N3478" s="43"/>
      <c r="O3478" s="43">
        <v>0</v>
      </c>
      <c r="P3478" s="43">
        <v>0</v>
      </c>
      <c r="Q3478" s="43">
        <v>0</v>
      </c>
      <c r="R3478" s="43">
        <v>0</v>
      </c>
      <c r="S3478" s="43">
        <v>0</v>
      </c>
      <c r="T3478" s="43">
        <v>0</v>
      </c>
      <c r="U3478" s="43">
        <v>0</v>
      </c>
      <c r="V3478" s="43">
        <f t="shared" si="6662"/>
        <v>0</v>
      </c>
      <c r="W3478" s="43"/>
      <c r="X3478" s="43"/>
      <c r="Y3478" s="43"/>
      <c r="Z3478" s="43"/>
      <c r="AA3478" s="43"/>
      <c r="AB3478" s="43">
        <v>0</v>
      </c>
      <c r="AC3478" s="44">
        <v>0</v>
      </c>
      <c r="AD3478" s="44">
        <v>0</v>
      </c>
      <c r="AE3478" s="45" t="e">
        <f t="shared" si="6654"/>
        <v>#DIV/0!</v>
      </c>
      <c r="AF3478" s="46">
        <v>0</v>
      </c>
      <c r="AG3478" s="46">
        <v>0</v>
      </c>
      <c r="AH3478" s="47">
        <v>0</v>
      </c>
      <c r="AI3478" s="47">
        <v>0</v>
      </c>
      <c r="AJ3478" s="47">
        <v>0</v>
      </c>
      <c r="AK3478" s="47">
        <v>0</v>
      </c>
      <c r="AL3478" s="47">
        <f t="shared" si="6655"/>
        <v>0</v>
      </c>
      <c r="AM3478" s="47">
        <f t="shared" si="6656"/>
        <v>0</v>
      </c>
      <c r="AN3478" s="48" t="s">
        <v>36</v>
      </c>
      <c r="AO3478" s="1"/>
      <c r="AP3478" s="1"/>
      <c r="AQ3478" s="1"/>
      <c r="AR3478" s="1"/>
      <c r="AS3478" s="1"/>
    </row>
    <row r="3479" s="33" customFormat="1" ht="31.5" hidden="1">
      <c r="B3479" s="34" t="s">
        <v>857</v>
      </c>
      <c r="C3479" s="34" t="s">
        <v>115</v>
      </c>
      <c r="D3479" s="34" t="s">
        <v>115</v>
      </c>
      <c r="E3479" s="35" t="str">
        <f t="shared" si="6657"/>
        <v>0505</v>
      </c>
      <c r="F3479" s="34"/>
      <c r="G3479" s="34"/>
      <c r="H3479" s="36" t="s">
        <v>127</v>
      </c>
      <c r="I3479" s="37">
        <f t="shared" ref="I3479:I3482" si="6737">I3480</f>
        <v>0</v>
      </c>
      <c r="J3479" s="37">
        <f t="shared" ref="J3479:J3482" si="6738">J3480</f>
        <v>0</v>
      </c>
      <c r="K3479" s="37">
        <f t="shared" ref="K3479:K3482" si="6739">K3480</f>
        <v>0</v>
      </c>
      <c r="L3479" s="37">
        <f t="shared" ref="L3479:L3482" si="6740">L3480</f>
        <v>0</v>
      </c>
      <c r="M3479" s="37">
        <f t="shared" ref="M3479:M3482" si="6741">M3480</f>
        <v>0</v>
      </c>
      <c r="N3479" s="37">
        <f t="shared" ref="N3479:N3482" si="6742">N3480</f>
        <v>0</v>
      </c>
      <c r="O3479" s="37">
        <f>O3480+O3488</f>
        <v>0</v>
      </c>
      <c r="P3479" s="37">
        <f>P3480+P3488</f>
        <v>0</v>
      </c>
      <c r="Q3479" s="37">
        <f>Q3480+Q3488</f>
        <v>0</v>
      </c>
      <c r="R3479" s="37">
        <f>R3480+R3488</f>
        <v>0</v>
      </c>
      <c r="S3479" s="37">
        <f>S3480+S3488</f>
        <v>0</v>
      </c>
      <c r="T3479" s="37">
        <f>T3480+T3488</f>
        <v>0</v>
      </c>
      <c r="U3479" s="37">
        <f>U3480+U3488</f>
        <v>0</v>
      </c>
      <c r="V3479" s="37">
        <f t="shared" si="6662"/>
        <v>0</v>
      </c>
      <c r="W3479" s="37">
        <f>W3480+W3488</f>
        <v>1595.25</v>
      </c>
      <c r="X3479" s="37">
        <f>X3480+X3488</f>
        <v>0</v>
      </c>
      <c r="Y3479" s="37">
        <f>Y3480+Y3488</f>
        <v>0</v>
      </c>
      <c r="Z3479" s="37">
        <f>Z3480+Z3488</f>
        <v>0</v>
      </c>
      <c r="AA3479" s="37">
        <f>AA3480+AA3488</f>
        <v>0</v>
      </c>
      <c r="AB3479" s="37">
        <f>AB3480+AB3488</f>
        <v>0</v>
      </c>
      <c r="AC3479" s="38">
        <f>AC3480+AC3488</f>
        <v>0</v>
      </c>
      <c r="AD3479" s="38">
        <f>AD3480+AD3488</f>
        <v>0</v>
      </c>
      <c r="AE3479" s="39" t="e">
        <f t="shared" si="6654"/>
        <v>#DIV/0!</v>
      </c>
      <c r="AF3479" s="53">
        <f>AF3480+AF3488</f>
        <v>0</v>
      </c>
      <c r="AG3479" s="53">
        <f>AG3480+AG3488</f>
        <v>0</v>
      </c>
      <c r="AH3479" s="54">
        <f>AH3480+AH3488</f>
        <v>0</v>
      </c>
      <c r="AI3479" s="54">
        <f>AI3480+AI3488</f>
        <v>0</v>
      </c>
      <c r="AJ3479" s="54">
        <f>AJ3480+AJ3488</f>
        <v>0</v>
      </c>
      <c r="AK3479" s="54">
        <f>AK3480+AK3488</f>
        <v>0</v>
      </c>
      <c r="AL3479" s="54">
        <f t="shared" si="6655"/>
        <v>0</v>
      </c>
      <c r="AM3479" s="54">
        <f t="shared" si="6656"/>
        <v>0</v>
      </c>
      <c r="AN3479" s="48" t="s">
        <v>36</v>
      </c>
      <c r="AO3479" s="33"/>
      <c r="AP3479" s="33"/>
      <c r="AQ3479" s="33"/>
      <c r="AR3479" s="33"/>
      <c r="AS3479" s="33"/>
    </row>
    <row r="3480" ht="31.5" hidden="1">
      <c r="B3480" s="41" t="s">
        <v>857</v>
      </c>
      <c r="C3480" s="41" t="s">
        <v>115</v>
      </c>
      <c r="D3480" s="41" t="s">
        <v>115</v>
      </c>
      <c r="E3480" s="26" t="str">
        <f t="shared" si="6657"/>
        <v>0505</v>
      </c>
      <c r="F3480" s="41" t="s">
        <v>715</v>
      </c>
      <c r="G3480" s="41"/>
      <c r="H3480" s="42" t="s">
        <v>716</v>
      </c>
      <c r="I3480" s="43">
        <f t="shared" si="6737"/>
        <v>0</v>
      </c>
      <c r="J3480" s="43">
        <f t="shared" si="6738"/>
        <v>0</v>
      </c>
      <c r="K3480" s="43">
        <f t="shared" si="6739"/>
        <v>0</v>
      </c>
      <c r="L3480" s="43">
        <f t="shared" si="6740"/>
        <v>0</v>
      </c>
      <c r="M3480" s="43">
        <f t="shared" si="6741"/>
        <v>0</v>
      </c>
      <c r="N3480" s="43">
        <f t="shared" si="6742"/>
        <v>0</v>
      </c>
      <c r="O3480" s="43">
        <f t="shared" ref="O3480:O3482" si="6743">O3481</f>
        <v>0</v>
      </c>
      <c r="P3480" s="43">
        <f t="shared" ref="P3480:P3482" si="6744">P3481</f>
        <v>0</v>
      </c>
      <c r="Q3480" s="43">
        <f t="shared" ref="Q3480:Q3482" si="6745">Q3481</f>
        <v>0</v>
      </c>
      <c r="R3480" s="43">
        <f t="shared" ref="R3480:R3482" si="6746">R3481</f>
        <v>0</v>
      </c>
      <c r="S3480" s="43">
        <f t="shared" ref="S3480:S3482" si="6747">S3481</f>
        <v>0</v>
      </c>
      <c r="T3480" s="43">
        <f t="shared" ref="T3480:T3482" si="6748">T3481</f>
        <v>0</v>
      </c>
      <c r="U3480" s="43">
        <v>0</v>
      </c>
      <c r="V3480" s="43">
        <f t="shared" si="6662"/>
        <v>0</v>
      </c>
      <c r="W3480" s="43">
        <f t="shared" ref="W3480:W3482" si="6749">W3481</f>
        <v>0</v>
      </c>
      <c r="X3480" s="43">
        <f t="shared" ref="X3480:X3482" si="6750">X3481</f>
        <v>0</v>
      </c>
      <c r="Y3480" s="43">
        <f t="shared" ref="Y3480:Y3482" si="6751">Y3481</f>
        <v>0</v>
      </c>
      <c r="Z3480" s="43">
        <f t="shared" ref="Z3480:Z3482" si="6752">Z3481</f>
        <v>0</v>
      </c>
      <c r="AA3480" s="43">
        <f t="shared" ref="AA3480:AA3482" si="6753">AA3481</f>
        <v>0</v>
      </c>
      <c r="AB3480" s="43">
        <f t="shared" ref="AB3480:AB3482" si="6754">AB3481</f>
        <v>0</v>
      </c>
      <c r="AC3480" s="44">
        <f t="shared" ref="AC3480:AC3482" si="6755">AC3481</f>
        <v>0</v>
      </c>
      <c r="AD3480" s="44">
        <f t="shared" ref="AD3480:AD3482" si="6756">AD3481</f>
        <v>0</v>
      </c>
      <c r="AE3480" s="45" t="e">
        <f t="shared" si="6654"/>
        <v>#DIV/0!</v>
      </c>
      <c r="AF3480" s="46">
        <f t="shared" ref="AF3480:AF3482" si="6757">AF3481</f>
        <v>0</v>
      </c>
      <c r="AG3480" s="46">
        <f t="shared" ref="AG3480:AG3482" si="6758">AG3481</f>
        <v>0</v>
      </c>
      <c r="AH3480" s="47">
        <f t="shared" ref="AH3480:AH3482" si="6759">AH3481</f>
        <v>0</v>
      </c>
      <c r="AI3480" s="47">
        <f t="shared" ref="AI3480:AI3482" si="6760">AI3481</f>
        <v>0</v>
      </c>
      <c r="AJ3480" s="47">
        <f t="shared" ref="AJ3480:AJ3482" si="6761">AJ3481</f>
        <v>0</v>
      </c>
      <c r="AK3480" s="47">
        <f t="shared" ref="AK3480:AK3482" si="6762">AK3481</f>
        <v>0</v>
      </c>
      <c r="AL3480" s="47">
        <f t="shared" si="6655"/>
        <v>0</v>
      </c>
      <c r="AM3480" s="47">
        <f t="shared" si="6656"/>
        <v>0</v>
      </c>
      <c r="AN3480" s="48" t="s">
        <v>36</v>
      </c>
      <c r="AO3480" s="1"/>
      <c r="AP3480" s="1"/>
      <c r="AQ3480" s="1"/>
      <c r="AR3480" s="1"/>
      <c r="AS3480" s="1"/>
    </row>
    <row r="3481" ht="31.5" hidden="1">
      <c r="B3481" s="41" t="s">
        <v>857</v>
      </c>
      <c r="C3481" s="41" t="s">
        <v>115</v>
      </c>
      <c r="D3481" s="41" t="s">
        <v>115</v>
      </c>
      <c r="E3481" s="26" t="str">
        <f t="shared" si="6657"/>
        <v>0505</v>
      </c>
      <c r="F3481" s="41" t="s">
        <v>816</v>
      </c>
      <c r="G3481" s="41"/>
      <c r="H3481" s="42" t="s">
        <v>817</v>
      </c>
      <c r="I3481" s="43">
        <f t="shared" si="6737"/>
        <v>0</v>
      </c>
      <c r="J3481" s="43">
        <f t="shared" si="6738"/>
        <v>0</v>
      </c>
      <c r="K3481" s="43">
        <f t="shared" si="6739"/>
        <v>0</v>
      </c>
      <c r="L3481" s="43">
        <f t="shared" si="6740"/>
        <v>0</v>
      </c>
      <c r="M3481" s="43">
        <f t="shared" si="6741"/>
        <v>0</v>
      </c>
      <c r="N3481" s="43">
        <f t="shared" si="6742"/>
        <v>0</v>
      </c>
      <c r="O3481" s="43">
        <f t="shared" si="6743"/>
        <v>0</v>
      </c>
      <c r="P3481" s="43">
        <f t="shared" si="6744"/>
        <v>0</v>
      </c>
      <c r="Q3481" s="43">
        <f t="shared" si="6745"/>
        <v>0</v>
      </c>
      <c r="R3481" s="43">
        <f t="shared" si="6746"/>
        <v>0</v>
      </c>
      <c r="S3481" s="43">
        <f t="shared" si="6747"/>
        <v>0</v>
      </c>
      <c r="T3481" s="43">
        <f t="shared" si="6748"/>
        <v>0</v>
      </c>
      <c r="U3481" s="43">
        <v>0</v>
      </c>
      <c r="V3481" s="43">
        <f t="shared" si="6662"/>
        <v>0</v>
      </c>
      <c r="W3481" s="43">
        <f t="shared" si="6749"/>
        <v>0</v>
      </c>
      <c r="X3481" s="43">
        <f t="shared" si="6750"/>
        <v>0</v>
      </c>
      <c r="Y3481" s="43">
        <f t="shared" si="6751"/>
        <v>0</v>
      </c>
      <c r="Z3481" s="43">
        <f t="shared" si="6752"/>
        <v>0</v>
      </c>
      <c r="AA3481" s="43">
        <f t="shared" si="6753"/>
        <v>0</v>
      </c>
      <c r="AB3481" s="43">
        <f t="shared" si="6754"/>
        <v>0</v>
      </c>
      <c r="AC3481" s="44">
        <f t="shared" si="6755"/>
        <v>0</v>
      </c>
      <c r="AD3481" s="44">
        <f t="shared" si="6756"/>
        <v>0</v>
      </c>
      <c r="AE3481" s="45" t="e">
        <f t="shared" si="6654"/>
        <v>#DIV/0!</v>
      </c>
      <c r="AF3481" s="46">
        <f t="shared" si="6757"/>
        <v>0</v>
      </c>
      <c r="AG3481" s="46">
        <f t="shared" si="6758"/>
        <v>0</v>
      </c>
      <c r="AH3481" s="47">
        <f t="shared" si="6759"/>
        <v>0</v>
      </c>
      <c r="AI3481" s="47">
        <f t="shared" si="6760"/>
        <v>0</v>
      </c>
      <c r="AJ3481" s="47">
        <f t="shared" si="6761"/>
        <v>0</v>
      </c>
      <c r="AK3481" s="47">
        <f t="shared" si="6762"/>
        <v>0</v>
      </c>
      <c r="AL3481" s="47">
        <f t="shared" si="6655"/>
        <v>0</v>
      </c>
      <c r="AM3481" s="47">
        <f t="shared" si="6656"/>
        <v>0</v>
      </c>
      <c r="AN3481" s="48" t="s">
        <v>36</v>
      </c>
      <c r="AO3481" s="1"/>
      <c r="AP3481" s="1"/>
      <c r="AQ3481" s="1"/>
      <c r="AR3481" s="1"/>
      <c r="AS3481" s="1"/>
    </row>
    <row r="3482" ht="31.5" hidden="1">
      <c r="B3482" s="41" t="s">
        <v>857</v>
      </c>
      <c r="C3482" s="41" t="s">
        <v>115</v>
      </c>
      <c r="D3482" s="41" t="s">
        <v>115</v>
      </c>
      <c r="E3482" s="26" t="str">
        <f t="shared" si="6657"/>
        <v>0505</v>
      </c>
      <c r="F3482" s="41" t="s">
        <v>818</v>
      </c>
      <c r="G3482" s="41"/>
      <c r="H3482" s="42" t="s">
        <v>819</v>
      </c>
      <c r="I3482" s="43">
        <f t="shared" si="6737"/>
        <v>0</v>
      </c>
      <c r="J3482" s="43">
        <f t="shared" si="6738"/>
        <v>0</v>
      </c>
      <c r="K3482" s="43">
        <f t="shared" si="6739"/>
        <v>0</v>
      </c>
      <c r="L3482" s="43">
        <f t="shared" si="6740"/>
        <v>0</v>
      </c>
      <c r="M3482" s="43">
        <f t="shared" si="6741"/>
        <v>0</v>
      </c>
      <c r="N3482" s="43">
        <f t="shared" si="6742"/>
        <v>0</v>
      </c>
      <c r="O3482" s="43">
        <f t="shared" si="6743"/>
        <v>0</v>
      </c>
      <c r="P3482" s="43">
        <f t="shared" si="6744"/>
        <v>0</v>
      </c>
      <c r="Q3482" s="43">
        <f t="shared" si="6745"/>
        <v>0</v>
      </c>
      <c r="R3482" s="43">
        <f t="shared" si="6746"/>
        <v>0</v>
      </c>
      <c r="S3482" s="43">
        <f t="shared" si="6747"/>
        <v>0</v>
      </c>
      <c r="T3482" s="43">
        <f t="shared" si="6748"/>
        <v>0</v>
      </c>
      <c r="U3482" s="43">
        <v>0</v>
      </c>
      <c r="V3482" s="43">
        <f t="shared" si="6662"/>
        <v>0</v>
      </c>
      <c r="W3482" s="43">
        <f t="shared" si="6749"/>
        <v>0</v>
      </c>
      <c r="X3482" s="43">
        <f t="shared" si="6750"/>
        <v>0</v>
      </c>
      <c r="Y3482" s="43">
        <f t="shared" si="6751"/>
        <v>0</v>
      </c>
      <c r="Z3482" s="43">
        <f t="shared" si="6752"/>
        <v>0</v>
      </c>
      <c r="AA3482" s="43">
        <f t="shared" si="6753"/>
        <v>0</v>
      </c>
      <c r="AB3482" s="43">
        <f t="shared" si="6754"/>
        <v>0</v>
      </c>
      <c r="AC3482" s="44">
        <f t="shared" si="6755"/>
        <v>0</v>
      </c>
      <c r="AD3482" s="44">
        <f t="shared" si="6756"/>
        <v>0</v>
      </c>
      <c r="AE3482" s="45" t="e">
        <f t="shared" si="6654"/>
        <v>#DIV/0!</v>
      </c>
      <c r="AF3482" s="46">
        <f t="shared" si="6757"/>
        <v>0</v>
      </c>
      <c r="AG3482" s="46">
        <f t="shared" si="6758"/>
        <v>0</v>
      </c>
      <c r="AH3482" s="47">
        <f t="shared" si="6759"/>
        <v>0</v>
      </c>
      <c r="AI3482" s="47">
        <f t="shared" si="6760"/>
        <v>0</v>
      </c>
      <c r="AJ3482" s="47">
        <f t="shared" si="6761"/>
        <v>0</v>
      </c>
      <c r="AK3482" s="47">
        <f t="shared" si="6762"/>
        <v>0</v>
      </c>
      <c r="AL3482" s="47">
        <f t="shared" si="6655"/>
        <v>0</v>
      </c>
      <c r="AM3482" s="47">
        <f t="shared" si="6656"/>
        <v>0</v>
      </c>
      <c r="AN3482" s="48" t="s">
        <v>36</v>
      </c>
      <c r="AR3482" s="1"/>
      <c r="AS3482" s="1"/>
    </row>
    <row r="3483" ht="47.25" hidden="1">
      <c r="B3483" s="41" t="s">
        <v>857</v>
      </c>
      <c r="C3483" s="41" t="s">
        <v>115</v>
      </c>
      <c r="D3483" s="41" t="s">
        <v>115</v>
      </c>
      <c r="E3483" s="26" t="str">
        <f t="shared" si="6657"/>
        <v>0505</v>
      </c>
      <c r="F3483" s="41" t="s">
        <v>820</v>
      </c>
      <c r="G3483" s="41"/>
      <c r="H3483" s="42" t="s">
        <v>70</v>
      </c>
      <c r="I3483" s="43">
        <f>I3484+I3486</f>
        <v>0</v>
      </c>
      <c r="J3483" s="43">
        <f>J3484+J3486</f>
        <v>0</v>
      </c>
      <c r="K3483" s="43">
        <f>K3484+K3486</f>
        <v>0</v>
      </c>
      <c r="L3483" s="43">
        <f>L3484+L3486</f>
        <v>0</v>
      </c>
      <c r="M3483" s="43">
        <f>M3484+M3486</f>
        <v>0</v>
      </c>
      <c r="N3483" s="43">
        <f>N3484+N3486</f>
        <v>0</v>
      </c>
      <c r="O3483" s="43">
        <f>O3484+O3486</f>
        <v>0</v>
      </c>
      <c r="P3483" s="43">
        <f>P3484+P3486</f>
        <v>0</v>
      </c>
      <c r="Q3483" s="43">
        <f>Q3484+Q3486</f>
        <v>0</v>
      </c>
      <c r="R3483" s="43">
        <f>R3484+R3486</f>
        <v>0</v>
      </c>
      <c r="S3483" s="43">
        <f>S3484+S3486</f>
        <v>0</v>
      </c>
      <c r="T3483" s="43">
        <f>T3484+T3486</f>
        <v>0</v>
      </c>
      <c r="U3483" s="43">
        <v>0</v>
      </c>
      <c r="V3483" s="43">
        <f t="shared" si="6662"/>
        <v>0</v>
      </c>
      <c r="W3483" s="43">
        <f>W3484+W3486</f>
        <v>0</v>
      </c>
      <c r="X3483" s="43">
        <f>X3484+X3486</f>
        <v>0</v>
      </c>
      <c r="Y3483" s="43">
        <f>Y3484+Y3486</f>
        <v>0</v>
      </c>
      <c r="Z3483" s="43">
        <f>Z3484+Z3486</f>
        <v>0</v>
      </c>
      <c r="AA3483" s="43">
        <f>AA3484+AA3486</f>
        <v>0</v>
      </c>
      <c r="AB3483" s="43">
        <f>AB3484+AB3486</f>
        <v>0</v>
      </c>
      <c r="AC3483" s="44">
        <f>AC3484+AC3486</f>
        <v>0</v>
      </c>
      <c r="AD3483" s="44">
        <f>AD3484+AD3486</f>
        <v>0</v>
      </c>
      <c r="AE3483" s="45" t="e">
        <f t="shared" si="6654"/>
        <v>#DIV/0!</v>
      </c>
      <c r="AF3483" s="46">
        <f>AF3484+AF3486</f>
        <v>0</v>
      </c>
      <c r="AG3483" s="46">
        <f>AG3484+AG3486</f>
        <v>0</v>
      </c>
      <c r="AH3483" s="47">
        <f>AH3484+AH3486</f>
        <v>0</v>
      </c>
      <c r="AI3483" s="47">
        <f>AI3484+AI3486</f>
        <v>0</v>
      </c>
      <c r="AJ3483" s="47">
        <f>AJ3484+AJ3486</f>
        <v>0</v>
      </c>
      <c r="AK3483" s="47">
        <f>AK3484+AK3486</f>
        <v>0</v>
      </c>
      <c r="AL3483" s="47">
        <f t="shared" si="6655"/>
        <v>0</v>
      </c>
      <c r="AM3483" s="47">
        <f t="shared" si="6656"/>
        <v>0</v>
      </c>
      <c r="AN3483" s="48" t="s">
        <v>36</v>
      </c>
      <c r="AO3483" s="1"/>
      <c r="AP3483" s="1"/>
      <c r="AQ3483" s="1"/>
      <c r="AR3483" s="1"/>
      <c r="AS3483" s="1"/>
    </row>
    <row r="3484" ht="78.75" hidden="1">
      <c r="B3484" s="41" t="s">
        <v>857</v>
      </c>
      <c r="C3484" s="41" t="s">
        <v>115</v>
      </c>
      <c r="D3484" s="41" t="s">
        <v>115</v>
      </c>
      <c r="E3484" s="26" t="str">
        <f t="shared" si="6657"/>
        <v>0505</v>
      </c>
      <c r="F3484" s="41" t="s">
        <v>820</v>
      </c>
      <c r="G3484" s="41" t="s">
        <v>71</v>
      </c>
      <c r="H3484" s="42" t="s">
        <v>72</v>
      </c>
      <c r="I3484" s="43">
        <f>I3485</f>
        <v>0</v>
      </c>
      <c r="J3484" s="43">
        <f>J3485</f>
        <v>0</v>
      </c>
      <c r="K3484" s="43">
        <f>K3485</f>
        <v>0</v>
      </c>
      <c r="L3484" s="43">
        <f>L3485</f>
        <v>0</v>
      </c>
      <c r="M3484" s="43">
        <f>M3485</f>
        <v>0</v>
      </c>
      <c r="N3484" s="43">
        <f>N3485</f>
        <v>0</v>
      </c>
      <c r="O3484" s="43">
        <f>O3485</f>
        <v>0</v>
      </c>
      <c r="P3484" s="43">
        <f>P3485</f>
        <v>0</v>
      </c>
      <c r="Q3484" s="43">
        <f>Q3485</f>
        <v>0</v>
      </c>
      <c r="R3484" s="43">
        <f>R3485</f>
        <v>0</v>
      </c>
      <c r="S3484" s="43">
        <f>S3485</f>
        <v>0</v>
      </c>
      <c r="T3484" s="43">
        <f>T3485</f>
        <v>0</v>
      </c>
      <c r="U3484" s="43">
        <v>0</v>
      </c>
      <c r="V3484" s="43">
        <f t="shared" si="6662"/>
        <v>0</v>
      </c>
      <c r="W3484" s="43">
        <f>W3485</f>
        <v>0</v>
      </c>
      <c r="X3484" s="43">
        <f>X3485</f>
        <v>0</v>
      </c>
      <c r="Y3484" s="43">
        <f>Y3485</f>
        <v>0</v>
      </c>
      <c r="Z3484" s="43">
        <f>Z3485</f>
        <v>0</v>
      </c>
      <c r="AA3484" s="43">
        <f>AA3485</f>
        <v>0</v>
      </c>
      <c r="AB3484" s="43">
        <f>AB3485</f>
        <v>0</v>
      </c>
      <c r="AC3484" s="44">
        <f>AC3485</f>
        <v>0</v>
      </c>
      <c r="AD3484" s="44">
        <f>AD3485</f>
        <v>0</v>
      </c>
      <c r="AE3484" s="45" t="e">
        <f t="shared" si="6654"/>
        <v>#DIV/0!</v>
      </c>
      <c r="AF3484" s="46">
        <f>AF3485</f>
        <v>0</v>
      </c>
      <c r="AG3484" s="46">
        <f>AG3485</f>
        <v>0</v>
      </c>
      <c r="AH3484" s="47">
        <f>AH3485</f>
        <v>0</v>
      </c>
      <c r="AI3484" s="47">
        <f>AI3485</f>
        <v>0</v>
      </c>
      <c r="AJ3484" s="47">
        <f>AJ3485</f>
        <v>0</v>
      </c>
      <c r="AK3484" s="47">
        <f>AK3485</f>
        <v>0</v>
      </c>
      <c r="AL3484" s="47">
        <f t="shared" si="6655"/>
        <v>0</v>
      </c>
      <c r="AM3484" s="47">
        <f t="shared" si="6656"/>
        <v>0</v>
      </c>
      <c r="AN3484" s="48" t="s">
        <v>36</v>
      </c>
      <c r="AR3484" s="1"/>
      <c r="AS3484" s="1"/>
    </row>
    <row r="3485" hidden="1">
      <c r="B3485" s="41" t="s">
        <v>857</v>
      </c>
      <c r="C3485" s="41" t="s">
        <v>115</v>
      </c>
      <c r="D3485" s="41" t="s">
        <v>115</v>
      </c>
      <c r="E3485" s="26" t="str">
        <f t="shared" si="6657"/>
        <v>0505</v>
      </c>
      <c r="F3485" s="41" t="s">
        <v>820</v>
      </c>
      <c r="G3485" s="41" t="s">
        <v>73</v>
      </c>
      <c r="H3485" s="42" t="s">
        <v>74</v>
      </c>
      <c r="I3485" s="43"/>
      <c r="J3485" s="43"/>
      <c r="K3485" s="43"/>
      <c r="L3485" s="43"/>
      <c r="M3485" s="43"/>
      <c r="N3485" s="43"/>
      <c r="O3485" s="43">
        <v>0</v>
      </c>
      <c r="P3485" s="43">
        <v>0</v>
      </c>
      <c r="Q3485" s="43">
        <v>0</v>
      </c>
      <c r="R3485" s="43">
        <v>0</v>
      </c>
      <c r="S3485" s="43">
        <v>0</v>
      </c>
      <c r="T3485" s="43">
        <v>0</v>
      </c>
      <c r="U3485" s="43">
        <v>0</v>
      </c>
      <c r="V3485" s="43">
        <f t="shared" si="6662"/>
        <v>0</v>
      </c>
      <c r="W3485" s="43"/>
      <c r="X3485" s="43"/>
      <c r="Y3485" s="43"/>
      <c r="Z3485" s="43"/>
      <c r="AA3485" s="43"/>
      <c r="AB3485" s="43">
        <v>0</v>
      </c>
      <c r="AC3485" s="44">
        <v>0</v>
      </c>
      <c r="AD3485" s="44">
        <v>0</v>
      </c>
      <c r="AE3485" s="45" t="e">
        <f t="shared" si="6654"/>
        <v>#DIV/0!</v>
      </c>
      <c r="AF3485" s="46">
        <v>0</v>
      </c>
      <c r="AG3485" s="46">
        <v>0</v>
      </c>
      <c r="AH3485" s="47">
        <v>0</v>
      </c>
      <c r="AI3485" s="47">
        <v>0</v>
      </c>
      <c r="AJ3485" s="47">
        <v>0</v>
      </c>
      <c r="AK3485" s="47">
        <v>0</v>
      </c>
      <c r="AL3485" s="47">
        <f t="shared" si="6655"/>
        <v>0</v>
      </c>
      <c r="AM3485" s="47">
        <f t="shared" si="6656"/>
        <v>0</v>
      </c>
      <c r="AN3485" s="48" t="s">
        <v>36</v>
      </c>
      <c r="AO3485" s="1"/>
      <c r="AP3485" s="1"/>
      <c r="AQ3485" s="1"/>
      <c r="AR3485" s="1"/>
      <c r="AS3485" s="1"/>
    </row>
    <row r="3486" ht="31.5" hidden="1">
      <c r="B3486" s="41" t="s">
        <v>857</v>
      </c>
      <c r="C3486" s="41" t="s">
        <v>115</v>
      </c>
      <c r="D3486" s="41" t="s">
        <v>115</v>
      </c>
      <c r="E3486" s="26" t="str">
        <f t="shared" si="6657"/>
        <v>0505</v>
      </c>
      <c r="F3486" s="41" t="s">
        <v>820</v>
      </c>
      <c r="G3486" s="41" t="s">
        <v>53</v>
      </c>
      <c r="H3486" s="42" t="s">
        <v>54</v>
      </c>
      <c r="I3486" s="43">
        <f>I3487</f>
        <v>0</v>
      </c>
      <c r="J3486" s="43">
        <f>J3487</f>
        <v>0</v>
      </c>
      <c r="K3486" s="43">
        <f>K3487</f>
        <v>0</v>
      </c>
      <c r="L3486" s="43">
        <f>L3487</f>
        <v>0</v>
      </c>
      <c r="M3486" s="43">
        <f>M3487</f>
        <v>0</v>
      </c>
      <c r="N3486" s="43">
        <f>N3487</f>
        <v>0</v>
      </c>
      <c r="O3486" s="43">
        <f>O3487</f>
        <v>0</v>
      </c>
      <c r="P3486" s="43">
        <f>P3487</f>
        <v>0</v>
      </c>
      <c r="Q3486" s="43">
        <f>Q3487</f>
        <v>0</v>
      </c>
      <c r="R3486" s="43">
        <f>R3487</f>
        <v>0</v>
      </c>
      <c r="S3486" s="43">
        <f>S3487</f>
        <v>0</v>
      </c>
      <c r="T3486" s="43">
        <f>T3487</f>
        <v>0</v>
      </c>
      <c r="U3486" s="43">
        <v>0</v>
      </c>
      <c r="V3486" s="43">
        <f t="shared" si="6662"/>
        <v>0</v>
      </c>
      <c r="W3486" s="43">
        <f>W3487</f>
        <v>0</v>
      </c>
      <c r="X3486" s="43">
        <f>X3487</f>
        <v>0</v>
      </c>
      <c r="Y3486" s="43">
        <f>Y3487</f>
        <v>0</v>
      </c>
      <c r="Z3486" s="43">
        <f>Z3487</f>
        <v>0</v>
      </c>
      <c r="AA3486" s="43">
        <f>AA3487</f>
        <v>0</v>
      </c>
      <c r="AB3486" s="43">
        <f>AB3487</f>
        <v>0</v>
      </c>
      <c r="AC3486" s="44">
        <f>AC3487</f>
        <v>0</v>
      </c>
      <c r="AD3486" s="44">
        <f>AD3487</f>
        <v>0</v>
      </c>
      <c r="AE3486" s="45" t="e">
        <f t="shared" si="6654"/>
        <v>#DIV/0!</v>
      </c>
      <c r="AF3486" s="46">
        <f>AF3487</f>
        <v>0</v>
      </c>
      <c r="AG3486" s="46">
        <f>AG3487</f>
        <v>0</v>
      </c>
      <c r="AH3486" s="47">
        <f>AH3487</f>
        <v>0</v>
      </c>
      <c r="AI3486" s="47">
        <f>AI3487</f>
        <v>0</v>
      </c>
      <c r="AJ3486" s="47">
        <f>AJ3487</f>
        <v>0</v>
      </c>
      <c r="AK3486" s="47">
        <f>AK3487</f>
        <v>0</v>
      </c>
      <c r="AL3486" s="47">
        <f t="shared" si="6655"/>
        <v>0</v>
      </c>
      <c r="AM3486" s="47">
        <f t="shared" si="6656"/>
        <v>0</v>
      </c>
      <c r="AN3486" s="48" t="s">
        <v>36</v>
      </c>
      <c r="AO3486" s="1"/>
      <c r="AP3486" s="1"/>
      <c r="AQ3486" s="1"/>
      <c r="AR3486" s="1"/>
      <c r="AS3486" s="1"/>
    </row>
    <row r="3487" ht="31.5" hidden="1">
      <c r="B3487" s="41" t="s">
        <v>857</v>
      </c>
      <c r="C3487" s="41" t="s">
        <v>115</v>
      </c>
      <c r="D3487" s="41" t="s">
        <v>115</v>
      </c>
      <c r="E3487" s="26" t="str">
        <f t="shared" si="6657"/>
        <v>0505</v>
      </c>
      <c r="F3487" s="41" t="s">
        <v>820</v>
      </c>
      <c r="G3487" s="41" t="s">
        <v>55</v>
      </c>
      <c r="H3487" s="42" t="s">
        <v>56</v>
      </c>
      <c r="I3487" s="43"/>
      <c r="J3487" s="43"/>
      <c r="K3487" s="43"/>
      <c r="L3487" s="43"/>
      <c r="M3487" s="43"/>
      <c r="N3487" s="43"/>
      <c r="O3487" s="43">
        <v>0</v>
      </c>
      <c r="P3487" s="43">
        <v>0</v>
      </c>
      <c r="Q3487" s="43">
        <v>0</v>
      </c>
      <c r="R3487" s="43">
        <v>0</v>
      </c>
      <c r="S3487" s="43">
        <v>0</v>
      </c>
      <c r="T3487" s="43">
        <v>0</v>
      </c>
      <c r="U3487" s="43">
        <v>0</v>
      </c>
      <c r="V3487" s="43">
        <f t="shared" si="6662"/>
        <v>0</v>
      </c>
      <c r="W3487" s="43"/>
      <c r="X3487" s="43"/>
      <c r="Y3487" s="43"/>
      <c r="Z3487" s="43"/>
      <c r="AA3487" s="43"/>
      <c r="AB3487" s="43">
        <v>0</v>
      </c>
      <c r="AC3487" s="44">
        <v>0</v>
      </c>
      <c r="AD3487" s="44">
        <v>0</v>
      </c>
      <c r="AE3487" s="45" t="e">
        <f t="shared" si="6654"/>
        <v>#DIV/0!</v>
      </c>
      <c r="AF3487" s="46">
        <v>0</v>
      </c>
      <c r="AG3487" s="46">
        <v>0</v>
      </c>
      <c r="AH3487" s="47">
        <v>0</v>
      </c>
      <c r="AI3487" s="47">
        <v>0</v>
      </c>
      <c r="AJ3487" s="47">
        <v>0</v>
      </c>
      <c r="AK3487" s="47">
        <v>0</v>
      </c>
      <c r="AL3487" s="47">
        <f t="shared" si="6655"/>
        <v>0</v>
      </c>
      <c r="AM3487" s="47">
        <f t="shared" si="6656"/>
        <v>0</v>
      </c>
      <c r="AN3487" s="48" t="s">
        <v>36</v>
      </c>
      <c r="AO3487" s="1"/>
      <c r="AP3487" s="1"/>
      <c r="AQ3487" s="1"/>
      <c r="AR3487" s="1"/>
      <c r="AS3487" s="1"/>
    </row>
    <row r="3488" ht="31.5" hidden="1">
      <c r="B3488" s="41" t="s">
        <v>857</v>
      </c>
      <c r="C3488" s="41" t="s">
        <v>115</v>
      </c>
      <c r="D3488" s="41" t="s">
        <v>115</v>
      </c>
      <c r="E3488" s="26" t="str">
        <f t="shared" si="6657"/>
        <v>0505</v>
      </c>
      <c r="F3488" s="41" t="s">
        <v>81</v>
      </c>
      <c r="G3488" s="41"/>
      <c r="H3488" s="42" t="s">
        <v>82</v>
      </c>
      <c r="I3488" s="43"/>
      <c r="J3488" s="43"/>
      <c r="K3488" s="43"/>
      <c r="L3488" s="43"/>
      <c r="M3488" s="43"/>
      <c r="N3488" s="43"/>
      <c r="O3488" s="43">
        <f t="shared" ref="O3488:O3495" si="6763">O3489</f>
        <v>0</v>
      </c>
      <c r="P3488" s="43">
        <f t="shared" ref="P3488:P3495" si="6764">P3489</f>
        <v>0</v>
      </c>
      <c r="Q3488" s="43">
        <f t="shared" ref="Q3488:Q3495" si="6765">Q3489</f>
        <v>0</v>
      </c>
      <c r="R3488" s="43">
        <f t="shared" ref="R3488:R3495" si="6766">R3489</f>
        <v>0</v>
      </c>
      <c r="S3488" s="43">
        <f t="shared" ref="S3488:S3495" si="6767">S3489</f>
        <v>0</v>
      </c>
      <c r="T3488" s="43">
        <f t="shared" ref="T3488:T3495" si="6768">T3489</f>
        <v>0</v>
      </c>
      <c r="U3488" s="43">
        <f t="shared" ref="U3488:U3491" si="6769">U3489</f>
        <v>0</v>
      </c>
      <c r="V3488" s="43">
        <f t="shared" si="6662"/>
        <v>0</v>
      </c>
      <c r="W3488" s="43">
        <f t="shared" ref="W3488:W3491" si="6770">W3489</f>
        <v>1595.25</v>
      </c>
      <c r="X3488" s="43">
        <f t="shared" ref="X3488:X3495" si="6771">X3489</f>
        <v>0</v>
      </c>
      <c r="Y3488" s="43">
        <f t="shared" ref="Y3488:Y3495" si="6772">Y3489</f>
        <v>0</v>
      </c>
      <c r="Z3488" s="43">
        <f t="shared" ref="Z3488:Z3495" si="6773">Z3489</f>
        <v>0</v>
      </c>
      <c r="AA3488" s="43">
        <f t="shared" ref="AA3488:AA3495" si="6774">AA3489</f>
        <v>0</v>
      </c>
      <c r="AB3488" s="43">
        <f t="shared" ref="AB3488:AB3495" si="6775">AB3489</f>
        <v>0</v>
      </c>
      <c r="AC3488" s="44">
        <f t="shared" ref="AC3488:AC3495" si="6776">AC3489</f>
        <v>0</v>
      </c>
      <c r="AD3488" s="44">
        <f t="shared" ref="AD3488:AD3495" si="6777">AD3489</f>
        <v>0</v>
      </c>
      <c r="AE3488" s="45" t="e">
        <f t="shared" si="6654"/>
        <v>#DIV/0!</v>
      </c>
      <c r="AF3488" s="46">
        <f t="shared" ref="AF3488:AF3495" si="6778">AF3489</f>
        <v>0</v>
      </c>
      <c r="AG3488" s="46">
        <f t="shared" ref="AG3488:AG3495" si="6779">AG3489</f>
        <v>0</v>
      </c>
      <c r="AH3488" s="47">
        <f t="shared" ref="AH3488:AH3495" si="6780">AH3489</f>
        <v>0</v>
      </c>
      <c r="AI3488" s="47">
        <f t="shared" ref="AI3488:AI3495" si="6781">AI3489</f>
        <v>0</v>
      </c>
      <c r="AJ3488" s="47">
        <f t="shared" ref="AJ3488:AJ3495" si="6782">AJ3489</f>
        <v>0</v>
      </c>
      <c r="AK3488" s="47">
        <f t="shared" ref="AK3488:AK3495" si="6783">AK3489</f>
        <v>0</v>
      </c>
      <c r="AL3488" s="47">
        <f t="shared" si="6655"/>
        <v>0</v>
      </c>
      <c r="AM3488" s="47">
        <f t="shared" si="6656"/>
        <v>0</v>
      </c>
      <c r="AN3488" s="48" t="s">
        <v>36</v>
      </c>
      <c r="AO3488" s="1"/>
      <c r="AP3488" s="1"/>
      <c r="AQ3488" s="1"/>
      <c r="AR3488" s="1"/>
      <c r="AS3488" s="1"/>
    </row>
    <row r="3489" hidden="1">
      <c r="B3489" s="41" t="s">
        <v>857</v>
      </c>
      <c r="C3489" s="41" t="s">
        <v>115</v>
      </c>
      <c r="D3489" s="41" t="s">
        <v>115</v>
      </c>
      <c r="E3489" s="26" t="str">
        <f t="shared" si="6657"/>
        <v>0505</v>
      </c>
      <c r="F3489" s="41" t="s">
        <v>83</v>
      </c>
      <c r="G3489" s="41"/>
      <c r="H3489" s="42" t="s">
        <v>84</v>
      </c>
      <c r="I3489" s="43"/>
      <c r="J3489" s="43"/>
      <c r="K3489" s="43"/>
      <c r="L3489" s="43"/>
      <c r="M3489" s="43"/>
      <c r="N3489" s="43"/>
      <c r="O3489" s="43">
        <f t="shared" si="6763"/>
        <v>0</v>
      </c>
      <c r="P3489" s="43">
        <f t="shared" si="6764"/>
        <v>0</v>
      </c>
      <c r="Q3489" s="43">
        <f t="shared" si="6765"/>
        <v>0</v>
      </c>
      <c r="R3489" s="43">
        <f t="shared" si="6766"/>
        <v>0</v>
      </c>
      <c r="S3489" s="43">
        <f t="shared" si="6767"/>
        <v>0</v>
      </c>
      <c r="T3489" s="43">
        <f t="shared" si="6768"/>
        <v>0</v>
      </c>
      <c r="U3489" s="43">
        <f t="shared" si="6769"/>
        <v>0</v>
      </c>
      <c r="V3489" s="43">
        <f t="shared" si="6662"/>
        <v>0</v>
      </c>
      <c r="W3489" s="43">
        <f t="shared" si="6770"/>
        <v>1595.25</v>
      </c>
      <c r="X3489" s="43">
        <f t="shared" si="6771"/>
        <v>0</v>
      </c>
      <c r="Y3489" s="43">
        <f t="shared" si="6772"/>
        <v>0</v>
      </c>
      <c r="Z3489" s="43">
        <f t="shared" si="6773"/>
        <v>0</v>
      </c>
      <c r="AA3489" s="43">
        <f t="shared" si="6774"/>
        <v>0</v>
      </c>
      <c r="AB3489" s="43">
        <f t="shared" si="6775"/>
        <v>0</v>
      </c>
      <c r="AC3489" s="44">
        <f t="shared" si="6776"/>
        <v>0</v>
      </c>
      <c r="AD3489" s="44">
        <f t="shared" si="6777"/>
        <v>0</v>
      </c>
      <c r="AE3489" s="45" t="e">
        <f t="shared" si="6654"/>
        <v>#DIV/0!</v>
      </c>
      <c r="AF3489" s="46">
        <f t="shared" si="6778"/>
        <v>0</v>
      </c>
      <c r="AG3489" s="46">
        <f t="shared" si="6779"/>
        <v>0</v>
      </c>
      <c r="AH3489" s="47">
        <f t="shared" si="6780"/>
        <v>0</v>
      </c>
      <c r="AI3489" s="47">
        <f t="shared" si="6781"/>
        <v>0</v>
      </c>
      <c r="AJ3489" s="47">
        <f t="shared" si="6782"/>
        <v>0</v>
      </c>
      <c r="AK3489" s="47">
        <f t="shared" si="6783"/>
        <v>0</v>
      </c>
      <c r="AL3489" s="47">
        <f t="shared" si="6655"/>
        <v>0</v>
      </c>
      <c r="AM3489" s="47">
        <f t="shared" si="6656"/>
        <v>0</v>
      </c>
      <c r="AN3489" s="48" t="s">
        <v>36</v>
      </c>
      <c r="AR3489" s="1"/>
      <c r="AS3489" s="1"/>
    </row>
    <row r="3490" ht="31.5" hidden="1">
      <c r="B3490" s="41" t="s">
        <v>857</v>
      </c>
      <c r="C3490" s="41" t="s">
        <v>115</v>
      </c>
      <c r="D3490" s="41" t="s">
        <v>115</v>
      </c>
      <c r="E3490" s="26" t="str">
        <f t="shared" si="6657"/>
        <v>0505</v>
      </c>
      <c r="F3490" s="41" t="s">
        <v>821</v>
      </c>
      <c r="G3490" s="41"/>
      <c r="H3490" s="42" t="s">
        <v>822</v>
      </c>
      <c r="I3490" s="43"/>
      <c r="J3490" s="43"/>
      <c r="K3490" s="43"/>
      <c r="L3490" s="43"/>
      <c r="M3490" s="43"/>
      <c r="N3490" s="43"/>
      <c r="O3490" s="43">
        <f t="shared" si="6763"/>
        <v>0</v>
      </c>
      <c r="P3490" s="43">
        <f t="shared" si="6764"/>
        <v>0</v>
      </c>
      <c r="Q3490" s="43">
        <f t="shared" si="6765"/>
        <v>0</v>
      </c>
      <c r="R3490" s="43">
        <f t="shared" si="6766"/>
        <v>0</v>
      </c>
      <c r="S3490" s="43">
        <f t="shared" si="6767"/>
        <v>0</v>
      </c>
      <c r="T3490" s="43">
        <f t="shared" si="6768"/>
        <v>0</v>
      </c>
      <c r="U3490" s="43">
        <f t="shared" si="6769"/>
        <v>0</v>
      </c>
      <c r="V3490" s="43">
        <f t="shared" si="6662"/>
        <v>0</v>
      </c>
      <c r="W3490" s="43">
        <f t="shared" si="6770"/>
        <v>1595.25</v>
      </c>
      <c r="X3490" s="43">
        <f t="shared" si="6771"/>
        <v>0</v>
      </c>
      <c r="Y3490" s="43">
        <f t="shared" si="6772"/>
        <v>0</v>
      </c>
      <c r="Z3490" s="43">
        <f t="shared" si="6773"/>
        <v>0</v>
      </c>
      <c r="AA3490" s="43">
        <f t="shared" si="6774"/>
        <v>0</v>
      </c>
      <c r="AB3490" s="43">
        <f t="shared" si="6775"/>
        <v>0</v>
      </c>
      <c r="AC3490" s="44">
        <f t="shared" si="6776"/>
        <v>0</v>
      </c>
      <c r="AD3490" s="44">
        <f t="shared" si="6777"/>
        <v>0</v>
      </c>
      <c r="AE3490" s="45" t="e">
        <f t="shared" si="6654"/>
        <v>#DIV/0!</v>
      </c>
      <c r="AF3490" s="46">
        <f t="shared" si="6778"/>
        <v>0</v>
      </c>
      <c r="AG3490" s="46">
        <f t="shared" si="6779"/>
        <v>0</v>
      </c>
      <c r="AH3490" s="47">
        <f t="shared" si="6780"/>
        <v>0</v>
      </c>
      <c r="AI3490" s="47">
        <f t="shared" si="6781"/>
        <v>0</v>
      </c>
      <c r="AJ3490" s="47">
        <f t="shared" si="6782"/>
        <v>0</v>
      </c>
      <c r="AK3490" s="47">
        <f t="shared" si="6783"/>
        <v>0</v>
      </c>
      <c r="AL3490" s="47">
        <f t="shared" si="6655"/>
        <v>0</v>
      </c>
      <c r="AM3490" s="47">
        <f t="shared" si="6656"/>
        <v>0</v>
      </c>
      <c r="AN3490" s="48" t="s">
        <v>36</v>
      </c>
      <c r="AO3490" s="1"/>
      <c r="AP3490" s="1"/>
      <c r="AQ3490" s="1"/>
      <c r="AR3490" s="1"/>
      <c r="AS3490" s="1"/>
    </row>
    <row r="3491" ht="31.5" hidden="1">
      <c r="B3491" s="41" t="s">
        <v>857</v>
      </c>
      <c r="C3491" s="41" t="s">
        <v>115</v>
      </c>
      <c r="D3491" s="41" t="s">
        <v>115</v>
      </c>
      <c r="E3491" s="26" t="str">
        <f t="shared" si="6657"/>
        <v>0505</v>
      </c>
      <c r="F3491" s="41" t="s">
        <v>821</v>
      </c>
      <c r="G3491" s="41" t="s">
        <v>53</v>
      </c>
      <c r="H3491" s="42" t="s">
        <v>54</v>
      </c>
      <c r="I3491" s="43"/>
      <c r="J3491" s="43"/>
      <c r="K3491" s="43"/>
      <c r="L3491" s="43"/>
      <c r="M3491" s="43"/>
      <c r="N3491" s="43"/>
      <c r="O3491" s="43">
        <f t="shared" si="6763"/>
        <v>0</v>
      </c>
      <c r="P3491" s="43">
        <f t="shared" si="6764"/>
        <v>0</v>
      </c>
      <c r="Q3491" s="43">
        <f t="shared" si="6765"/>
        <v>0</v>
      </c>
      <c r="R3491" s="43">
        <f t="shared" si="6766"/>
        <v>0</v>
      </c>
      <c r="S3491" s="43">
        <f t="shared" si="6767"/>
        <v>0</v>
      </c>
      <c r="T3491" s="43">
        <f t="shared" si="6768"/>
        <v>0</v>
      </c>
      <c r="U3491" s="43">
        <f t="shared" si="6769"/>
        <v>0</v>
      </c>
      <c r="V3491" s="43">
        <f t="shared" si="6662"/>
        <v>0</v>
      </c>
      <c r="W3491" s="43">
        <f t="shared" si="6770"/>
        <v>1595.25</v>
      </c>
      <c r="X3491" s="43">
        <f t="shared" si="6771"/>
        <v>0</v>
      </c>
      <c r="Y3491" s="43">
        <f t="shared" si="6772"/>
        <v>0</v>
      </c>
      <c r="Z3491" s="43">
        <f t="shared" si="6773"/>
        <v>0</v>
      </c>
      <c r="AA3491" s="43">
        <f t="shared" si="6774"/>
        <v>0</v>
      </c>
      <c r="AB3491" s="43">
        <f t="shared" si="6775"/>
        <v>0</v>
      </c>
      <c r="AC3491" s="44">
        <f t="shared" si="6776"/>
        <v>0</v>
      </c>
      <c r="AD3491" s="44">
        <f t="shared" si="6777"/>
        <v>0</v>
      </c>
      <c r="AE3491" s="45" t="e">
        <f t="shared" si="6654"/>
        <v>#DIV/0!</v>
      </c>
      <c r="AF3491" s="46">
        <f t="shared" si="6778"/>
        <v>0</v>
      </c>
      <c r="AG3491" s="46">
        <f t="shared" si="6779"/>
        <v>0</v>
      </c>
      <c r="AH3491" s="47">
        <f t="shared" si="6780"/>
        <v>0</v>
      </c>
      <c r="AI3491" s="47">
        <f t="shared" si="6781"/>
        <v>0</v>
      </c>
      <c r="AJ3491" s="47">
        <f t="shared" si="6782"/>
        <v>0</v>
      </c>
      <c r="AK3491" s="47">
        <f t="shared" si="6783"/>
        <v>0</v>
      </c>
      <c r="AL3491" s="47">
        <f t="shared" si="6655"/>
        <v>0</v>
      </c>
      <c r="AM3491" s="47">
        <f t="shared" si="6656"/>
        <v>0</v>
      </c>
      <c r="AN3491" s="48" t="s">
        <v>36</v>
      </c>
      <c r="AO3491" s="1"/>
      <c r="AP3491" s="1"/>
      <c r="AQ3491" s="1"/>
      <c r="AR3491" s="1"/>
      <c r="AS3491" s="1"/>
    </row>
    <row r="3492" ht="31.5" hidden="1">
      <c r="B3492" s="41" t="s">
        <v>857</v>
      </c>
      <c r="C3492" s="41" t="s">
        <v>115</v>
      </c>
      <c r="D3492" s="41" t="s">
        <v>115</v>
      </c>
      <c r="E3492" s="26" t="str">
        <f t="shared" si="6657"/>
        <v>0505</v>
      </c>
      <c r="F3492" s="41" t="s">
        <v>821</v>
      </c>
      <c r="G3492" s="41" t="s">
        <v>55</v>
      </c>
      <c r="H3492" s="42" t="s">
        <v>56</v>
      </c>
      <c r="I3492" s="43"/>
      <c r="J3492" s="43"/>
      <c r="K3492" s="43"/>
      <c r="L3492" s="43"/>
      <c r="M3492" s="43"/>
      <c r="N3492" s="43"/>
      <c r="O3492" s="43">
        <v>0</v>
      </c>
      <c r="P3492" s="43">
        <v>0</v>
      </c>
      <c r="Q3492" s="43">
        <v>0</v>
      </c>
      <c r="R3492" s="43">
        <v>0</v>
      </c>
      <c r="S3492" s="43">
        <v>0</v>
      </c>
      <c r="T3492" s="43">
        <v>0</v>
      </c>
      <c r="U3492" s="43">
        <f>1595.25-1595.25</f>
        <v>0</v>
      </c>
      <c r="V3492" s="43">
        <f t="shared" si="6662"/>
        <v>0</v>
      </c>
      <c r="W3492" s="43">
        <f>1200+395.25</f>
        <v>1595.25</v>
      </c>
      <c r="X3492" s="43"/>
      <c r="Y3492" s="43"/>
      <c r="Z3492" s="43"/>
      <c r="AA3492" s="43"/>
      <c r="AB3492" s="43">
        <v>0</v>
      </c>
      <c r="AC3492" s="44">
        <v>0</v>
      </c>
      <c r="AD3492" s="44">
        <v>0</v>
      </c>
      <c r="AE3492" s="45" t="e">
        <f t="shared" si="6654"/>
        <v>#DIV/0!</v>
      </c>
      <c r="AF3492" s="46">
        <v>0</v>
      </c>
      <c r="AG3492" s="46">
        <v>0</v>
      </c>
      <c r="AH3492" s="47">
        <v>0</v>
      </c>
      <c r="AI3492" s="47">
        <v>0</v>
      </c>
      <c r="AJ3492" s="47">
        <v>0</v>
      </c>
      <c r="AK3492" s="47">
        <v>0</v>
      </c>
      <c r="AL3492" s="47">
        <f t="shared" si="6655"/>
        <v>0</v>
      </c>
      <c r="AM3492" s="47">
        <f t="shared" si="6656"/>
        <v>0</v>
      </c>
      <c r="AN3492" s="48" t="s">
        <v>36</v>
      </c>
      <c r="AO3492" s="1"/>
      <c r="AP3492" s="1"/>
      <c r="AQ3492" s="1"/>
      <c r="AR3492" s="1"/>
      <c r="AS3492" s="1"/>
    </row>
    <row r="3493" s="24" customFormat="1" hidden="1">
      <c r="B3493" s="25" t="s">
        <v>857</v>
      </c>
      <c r="C3493" s="25" t="s">
        <v>135</v>
      </c>
      <c r="D3493" s="25"/>
      <c r="E3493" s="32" t="str">
        <f t="shared" si="6657"/>
        <v>06</v>
      </c>
      <c r="F3493" s="25"/>
      <c r="G3493" s="25"/>
      <c r="H3493" s="27" t="s">
        <v>274</v>
      </c>
      <c r="I3493" s="28">
        <f t="shared" ref="I3493:I3495" si="6784">I3494</f>
        <v>0</v>
      </c>
      <c r="J3493" s="28">
        <f t="shared" ref="J3493:J3495" si="6785">J3494</f>
        <v>0</v>
      </c>
      <c r="K3493" s="28">
        <f t="shared" ref="K3493:K3495" si="6786">K3494</f>
        <v>0</v>
      </c>
      <c r="L3493" s="28">
        <f t="shared" ref="L3493:L3495" si="6787">L3494</f>
        <v>0</v>
      </c>
      <c r="M3493" s="28">
        <f t="shared" ref="M3493:M3495" si="6788">M3494</f>
        <v>0</v>
      </c>
      <c r="N3493" s="28">
        <f t="shared" ref="N3493:N3495" si="6789">N3494</f>
        <v>0</v>
      </c>
      <c r="O3493" s="28">
        <f t="shared" si="6763"/>
        <v>0</v>
      </c>
      <c r="P3493" s="28">
        <f t="shared" si="6764"/>
        <v>0</v>
      </c>
      <c r="Q3493" s="28">
        <f t="shared" si="6765"/>
        <v>0</v>
      </c>
      <c r="R3493" s="28">
        <f t="shared" si="6766"/>
        <v>0</v>
      </c>
      <c r="S3493" s="28">
        <f t="shared" si="6767"/>
        <v>0</v>
      </c>
      <c r="T3493" s="28">
        <f t="shared" si="6768"/>
        <v>0</v>
      </c>
      <c r="U3493" s="28">
        <v>0</v>
      </c>
      <c r="V3493" s="28">
        <f t="shared" si="6662"/>
        <v>0</v>
      </c>
      <c r="W3493" s="28">
        <f t="shared" ref="W3493:W3495" si="6790">W3494</f>
        <v>0</v>
      </c>
      <c r="X3493" s="28">
        <f t="shared" si="6771"/>
        <v>0</v>
      </c>
      <c r="Y3493" s="28">
        <f t="shared" si="6772"/>
        <v>0</v>
      </c>
      <c r="Z3493" s="28">
        <f t="shared" si="6773"/>
        <v>0</v>
      </c>
      <c r="AA3493" s="28">
        <f t="shared" si="6774"/>
        <v>0</v>
      </c>
      <c r="AB3493" s="28">
        <f t="shared" si="6775"/>
        <v>0</v>
      </c>
      <c r="AC3493" s="29">
        <f t="shared" si="6776"/>
        <v>0</v>
      </c>
      <c r="AD3493" s="29">
        <f t="shared" si="6777"/>
        <v>0</v>
      </c>
      <c r="AE3493" s="30" t="e">
        <f t="shared" si="6654"/>
        <v>#DIV/0!</v>
      </c>
      <c r="AF3493" s="65">
        <f t="shared" si="6778"/>
        <v>0</v>
      </c>
      <c r="AG3493" s="65">
        <f t="shared" si="6779"/>
        <v>0</v>
      </c>
      <c r="AH3493" s="66">
        <f t="shared" si="6780"/>
        <v>0</v>
      </c>
      <c r="AI3493" s="66">
        <f t="shared" si="6781"/>
        <v>0</v>
      </c>
      <c r="AJ3493" s="66">
        <f t="shared" si="6782"/>
        <v>0</v>
      </c>
      <c r="AK3493" s="66">
        <f t="shared" si="6783"/>
        <v>0</v>
      </c>
      <c r="AL3493" s="66">
        <f t="shared" si="6655"/>
        <v>0</v>
      </c>
      <c r="AM3493" s="66">
        <f t="shared" si="6656"/>
        <v>0</v>
      </c>
      <c r="AN3493" s="48" t="s">
        <v>36</v>
      </c>
      <c r="AO3493" s="24"/>
      <c r="AP3493" s="24"/>
      <c r="AQ3493" s="24"/>
      <c r="AR3493" s="24"/>
      <c r="AS3493" s="24"/>
    </row>
    <row r="3494" s="33" customFormat="1" ht="31.5" hidden="1">
      <c r="B3494" s="34" t="s">
        <v>857</v>
      </c>
      <c r="C3494" s="34" t="s">
        <v>135</v>
      </c>
      <c r="D3494" s="34" t="s">
        <v>117</v>
      </c>
      <c r="E3494" s="35" t="str">
        <f t="shared" si="6657"/>
        <v>0603</v>
      </c>
      <c r="F3494" s="34"/>
      <c r="G3494" s="34"/>
      <c r="H3494" s="36" t="s">
        <v>275</v>
      </c>
      <c r="I3494" s="37">
        <f t="shared" si="6784"/>
        <v>0</v>
      </c>
      <c r="J3494" s="37">
        <f t="shared" si="6785"/>
        <v>0</v>
      </c>
      <c r="K3494" s="37">
        <f t="shared" si="6786"/>
        <v>0</v>
      </c>
      <c r="L3494" s="37">
        <f t="shared" si="6787"/>
        <v>0</v>
      </c>
      <c r="M3494" s="37">
        <f t="shared" si="6788"/>
        <v>0</v>
      </c>
      <c r="N3494" s="37">
        <f t="shared" si="6789"/>
        <v>0</v>
      </c>
      <c r="O3494" s="37">
        <f t="shared" si="6763"/>
        <v>0</v>
      </c>
      <c r="P3494" s="37">
        <f t="shared" si="6764"/>
        <v>0</v>
      </c>
      <c r="Q3494" s="37">
        <f t="shared" si="6765"/>
        <v>0</v>
      </c>
      <c r="R3494" s="37">
        <f t="shared" si="6766"/>
        <v>0</v>
      </c>
      <c r="S3494" s="37">
        <f t="shared" si="6767"/>
        <v>0</v>
      </c>
      <c r="T3494" s="37">
        <f t="shared" si="6768"/>
        <v>0</v>
      </c>
      <c r="U3494" s="37">
        <v>0</v>
      </c>
      <c r="V3494" s="37">
        <f t="shared" si="6662"/>
        <v>0</v>
      </c>
      <c r="W3494" s="37">
        <f t="shared" si="6790"/>
        <v>0</v>
      </c>
      <c r="X3494" s="37">
        <f t="shared" si="6771"/>
        <v>0</v>
      </c>
      <c r="Y3494" s="37">
        <f t="shared" si="6772"/>
        <v>0</v>
      </c>
      <c r="Z3494" s="37">
        <f t="shared" si="6773"/>
        <v>0</v>
      </c>
      <c r="AA3494" s="37">
        <f t="shared" si="6774"/>
        <v>0</v>
      </c>
      <c r="AB3494" s="37">
        <f t="shared" si="6775"/>
        <v>0</v>
      </c>
      <c r="AC3494" s="38">
        <f t="shared" si="6776"/>
        <v>0</v>
      </c>
      <c r="AD3494" s="38">
        <f t="shared" si="6777"/>
        <v>0</v>
      </c>
      <c r="AE3494" s="39" t="e">
        <f t="shared" si="6654"/>
        <v>#DIV/0!</v>
      </c>
      <c r="AF3494" s="53">
        <f t="shared" si="6778"/>
        <v>0</v>
      </c>
      <c r="AG3494" s="53">
        <f t="shared" si="6779"/>
        <v>0</v>
      </c>
      <c r="AH3494" s="54">
        <f t="shared" si="6780"/>
        <v>0</v>
      </c>
      <c r="AI3494" s="54">
        <f t="shared" si="6781"/>
        <v>0</v>
      </c>
      <c r="AJ3494" s="54">
        <f t="shared" si="6782"/>
        <v>0</v>
      </c>
      <c r="AK3494" s="54">
        <f t="shared" si="6783"/>
        <v>0</v>
      </c>
      <c r="AL3494" s="54">
        <f t="shared" si="6655"/>
        <v>0</v>
      </c>
      <c r="AM3494" s="54">
        <f t="shared" si="6656"/>
        <v>0</v>
      </c>
      <c r="AN3494" s="48" t="s">
        <v>36</v>
      </c>
      <c r="AO3494" s="33"/>
      <c r="AP3494" s="33"/>
      <c r="AQ3494" s="33"/>
      <c r="AR3494" s="33"/>
      <c r="AS3494" s="33"/>
    </row>
    <row r="3495" ht="31.5" hidden="1">
      <c r="B3495" s="41" t="s">
        <v>857</v>
      </c>
      <c r="C3495" s="41" t="s">
        <v>135</v>
      </c>
      <c r="D3495" s="41" t="s">
        <v>117</v>
      </c>
      <c r="E3495" s="26" t="str">
        <f t="shared" si="6657"/>
        <v>0603</v>
      </c>
      <c r="F3495" s="41" t="s">
        <v>207</v>
      </c>
      <c r="G3495" s="41"/>
      <c r="H3495" s="42" t="s">
        <v>208</v>
      </c>
      <c r="I3495" s="43">
        <f t="shared" si="6784"/>
        <v>0</v>
      </c>
      <c r="J3495" s="43">
        <f t="shared" si="6785"/>
        <v>0</v>
      </c>
      <c r="K3495" s="43">
        <f t="shared" si="6786"/>
        <v>0</v>
      </c>
      <c r="L3495" s="43">
        <f t="shared" si="6787"/>
        <v>0</v>
      </c>
      <c r="M3495" s="43">
        <f t="shared" si="6788"/>
        <v>0</v>
      </c>
      <c r="N3495" s="43">
        <f t="shared" si="6789"/>
        <v>0</v>
      </c>
      <c r="O3495" s="43">
        <f t="shared" si="6763"/>
        <v>0</v>
      </c>
      <c r="P3495" s="43">
        <f t="shared" si="6764"/>
        <v>0</v>
      </c>
      <c r="Q3495" s="43">
        <f t="shared" si="6765"/>
        <v>0</v>
      </c>
      <c r="R3495" s="43">
        <f t="shared" si="6766"/>
        <v>0</v>
      </c>
      <c r="S3495" s="43">
        <f t="shared" si="6767"/>
        <v>0</v>
      </c>
      <c r="T3495" s="43">
        <f t="shared" si="6768"/>
        <v>0</v>
      </c>
      <c r="U3495" s="43">
        <v>0</v>
      </c>
      <c r="V3495" s="43">
        <f t="shared" si="6662"/>
        <v>0</v>
      </c>
      <c r="W3495" s="43">
        <f t="shared" si="6790"/>
        <v>0</v>
      </c>
      <c r="X3495" s="43">
        <f t="shared" si="6771"/>
        <v>0</v>
      </c>
      <c r="Y3495" s="43">
        <f t="shared" si="6772"/>
        <v>0</v>
      </c>
      <c r="Z3495" s="43">
        <f t="shared" si="6773"/>
        <v>0</v>
      </c>
      <c r="AA3495" s="43">
        <f t="shared" si="6774"/>
        <v>0</v>
      </c>
      <c r="AB3495" s="43">
        <f t="shared" si="6775"/>
        <v>0</v>
      </c>
      <c r="AC3495" s="44">
        <f t="shared" si="6776"/>
        <v>0</v>
      </c>
      <c r="AD3495" s="44">
        <f t="shared" si="6777"/>
        <v>0</v>
      </c>
      <c r="AE3495" s="45" t="e">
        <f t="shared" si="6654"/>
        <v>#DIV/0!</v>
      </c>
      <c r="AF3495" s="46">
        <f t="shared" si="6778"/>
        <v>0</v>
      </c>
      <c r="AG3495" s="46">
        <f t="shared" si="6779"/>
        <v>0</v>
      </c>
      <c r="AH3495" s="47">
        <f t="shared" si="6780"/>
        <v>0</v>
      </c>
      <c r="AI3495" s="47">
        <f t="shared" si="6781"/>
        <v>0</v>
      </c>
      <c r="AJ3495" s="47">
        <f t="shared" si="6782"/>
        <v>0</v>
      </c>
      <c r="AK3495" s="47">
        <f t="shared" si="6783"/>
        <v>0</v>
      </c>
      <c r="AL3495" s="47">
        <f t="shared" si="6655"/>
        <v>0</v>
      </c>
      <c r="AM3495" s="47">
        <f t="shared" si="6656"/>
        <v>0</v>
      </c>
      <c r="AN3495" s="48" t="s">
        <v>36</v>
      </c>
      <c r="AO3495" s="1"/>
      <c r="AP3495" s="1"/>
      <c r="AQ3495" s="1"/>
      <c r="AR3495" s="1"/>
      <c r="AS3495" s="1"/>
    </row>
    <row r="3496" ht="31.5" hidden="1">
      <c r="B3496" s="41" t="s">
        <v>857</v>
      </c>
      <c r="C3496" s="41" t="s">
        <v>135</v>
      </c>
      <c r="D3496" s="41" t="s">
        <v>117</v>
      </c>
      <c r="E3496" s="26" t="str">
        <f t="shared" si="6657"/>
        <v>0603</v>
      </c>
      <c r="F3496" s="41" t="s">
        <v>209</v>
      </c>
      <c r="G3496" s="41"/>
      <c r="H3496" s="42" t="s">
        <v>210</v>
      </c>
      <c r="I3496" s="43">
        <f>I3501+I3497</f>
        <v>0</v>
      </c>
      <c r="J3496" s="43">
        <f>J3501+J3497</f>
        <v>0</v>
      </c>
      <c r="K3496" s="43">
        <f>K3501+K3497</f>
        <v>0</v>
      </c>
      <c r="L3496" s="43">
        <f>L3501+L3497</f>
        <v>0</v>
      </c>
      <c r="M3496" s="43">
        <f>M3501+M3497</f>
        <v>0</v>
      </c>
      <c r="N3496" s="43">
        <f>N3501+N3497</f>
        <v>0</v>
      </c>
      <c r="O3496" s="43">
        <f>O3501+O3497</f>
        <v>0</v>
      </c>
      <c r="P3496" s="43">
        <f>P3501+P3497</f>
        <v>0</v>
      </c>
      <c r="Q3496" s="43">
        <f>Q3501+Q3497</f>
        <v>0</v>
      </c>
      <c r="R3496" s="43">
        <f>R3501+R3497</f>
        <v>0</v>
      </c>
      <c r="S3496" s="43">
        <f>S3501+S3497</f>
        <v>0</v>
      </c>
      <c r="T3496" s="43">
        <f>T3501+T3497</f>
        <v>0</v>
      </c>
      <c r="U3496" s="43">
        <v>0</v>
      </c>
      <c r="V3496" s="43">
        <f t="shared" si="6662"/>
        <v>0</v>
      </c>
      <c r="W3496" s="43">
        <f>W3501+W3497</f>
        <v>0</v>
      </c>
      <c r="X3496" s="43">
        <f>X3501+X3497</f>
        <v>0</v>
      </c>
      <c r="Y3496" s="43">
        <f>Y3501+Y3497</f>
        <v>0</v>
      </c>
      <c r="Z3496" s="43">
        <f>Z3501+Z3497</f>
        <v>0</v>
      </c>
      <c r="AA3496" s="43">
        <f>AA3501+AA3497</f>
        <v>0</v>
      </c>
      <c r="AB3496" s="43">
        <f>AB3501+AB3497</f>
        <v>0</v>
      </c>
      <c r="AC3496" s="44">
        <f>AC3501+AC3497</f>
        <v>0</v>
      </c>
      <c r="AD3496" s="44">
        <f>AD3501+AD3497</f>
        <v>0</v>
      </c>
      <c r="AE3496" s="45" t="e">
        <f t="shared" ref="AE3496:AE3559" si="6791">AD3496/AC3496*100</f>
        <v>#DIV/0!</v>
      </c>
      <c r="AF3496" s="46">
        <f>AF3501+AF3497</f>
        <v>0</v>
      </c>
      <c r="AG3496" s="46">
        <f>AG3501+AG3497</f>
        <v>0</v>
      </c>
      <c r="AH3496" s="47">
        <f>AH3501+AH3497</f>
        <v>0</v>
      </c>
      <c r="AI3496" s="47">
        <f>AI3501+AI3497</f>
        <v>0</v>
      </c>
      <c r="AJ3496" s="47">
        <f>AJ3501+AJ3497</f>
        <v>0</v>
      </c>
      <c r="AK3496" s="47">
        <f>AK3501+AK3497</f>
        <v>0</v>
      </c>
      <c r="AL3496" s="47">
        <f t="shared" ref="AL3496:AL3559" si="6792">AF3496+AH3496+AK3496+AI3496+AJ3496+AG3496</f>
        <v>0</v>
      </c>
      <c r="AM3496" s="47">
        <f t="shared" ref="AM3496:AM3559" si="6793">V3496-AL3496</f>
        <v>0</v>
      </c>
      <c r="AN3496" s="48" t="s">
        <v>36</v>
      </c>
      <c r="AO3496" s="1"/>
      <c r="AP3496" s="1"/>
      <c r="AQ3496" s="1"/>
      <c r="AR3496" s="1"/>
      <c r="AS3496" s="1"/>
    </row>
    <row r="3497" ht="31.5" hidden="1">
      <c r="B3497" s="41" t="s">
        <v>857</v>
      </c>
      <c r="C3497" s="41" t="s">
        <v>135</v>
      </c>
      <c r="D3497" s="41" t="s">
        <v>117</v>
      </c>
      <c r="E3497" s="26" t="str">
        <f t="shared" si="6657"/>
        <v>0603</v>
      </c>
      <c r="F3497" s="41" t="s">
        <v>260</v>
      </c>
      <c r="G3497" s="41"/>
      <c r="H3497" s="42" t="s">
        <v>261</v>
      </c>
      <c r="I3497" s="43">
        <f t="shared" ref="I3497:I3505" si="6794">I3498</f>
        <v>0</v>
      </c>
      <c r="J3497" s="43">
        <f t="shared" ref="J3497:J3505" si="6795">J3498</f>
        <v>0</v>
      </c>
      <c r="K3497" s="43">
        <f t="shared" ref="K3497:K3505" si="6796">K3498</f>
        <v>0</v>
      </c>
      <c r="L3497" s="43">
        <f t="shared" ref="L3497:L3505" si="6797">L3498</f>
        <v>0</v>
      </c>
      <c r="M3497" s="43">
        <f t="shared" ref="M3497:M3505" si="6798">M3498</f>
        <v>0</v>
      </c>
      <c r="N3497" s="43">
        <f t="shared" ref="N3497:N3505" si="6799">N3498</f>
        <v>0</v>
      </c>
      <c r="O3497" s="43">
        <f t="shared" ref="O3497:O3505" si="6800">O3498</f>
        <v>0</v>
      </c>
      <c r="P3497" s="43">
        <f t="shared" ref="P3497:P3505" si="6801">P3498</f>
        <v>0</v>
      </c>
      <c r="Q3497" s="43">
        <f t="shared" ref="Q3497:Q3505" si="6802">Q3498</f>
        <v>0</v>
      </c>
      <c r="R3497" s="43">
        <f t="shared" ref="R3497:R3505" si="6803">R3498</f>
        <v>0</v>
      </c>
      <c r="S3497" s="43">
        <f t="shared" ref="S3497:S3505" si="6804">S3498</f>
        <v>0</v>
      </c>
      <c r="T3497" s="43">
        <f t="shared" ref="T3497:T3505" si="6805">T3498</f>
        <v>0</v>
      </c>
      <c r="U3497" s="43">
        <v>0</v>
      </c>
      <c r="V3497" s="43">
        <f t="shared" si="6662"/>
        <v>0</v>
      </c>
      <c r="W3497" s="43">
        <f t="shared" ref="W3497:W3505" si="6806">W3498</f>
        <v>0</v>
      </c>
      <c r="X3497" s="43">
        <f t="shared" ref="X3497:X3505" si="6807">X3498</f>
        <v>0</v>
      </c>
      <c r="Y3497" s="43">
        <f t="shared" ref="Y3497:Y3505" si="6808">Y3498</f>
        <v>0</v>
      </c>
      <c r="Z3497" s="43">
        <f t="shared" ref="Z3497:Z3505" si="6809">Z3498</f>
        <v>0</v>
      </c>
      <c r="AA3497" s="43">
        <f t="shared" ref="AA3497:AA3505" si="6810">AA3498</f>
        <v>0</v>
      </c>
      <c r="AB3497" s="43">
        <f t="shared" ref="AB3497:AB3505" si="6811">AB3498</f>
        <v>0</v>
      </c>
      <c r="AC3497" s="44">
        <f t="shared" ref="AC3497:AC3505" si="6812">AC3498</f>
        <v>0</v>
      </c>
      <c r="AD3497" s="44">
        <f t="shared" ref="AD3497:AD3505" si="6813">AD3498</f>
        <v>0</v>
      </c>
      <c r="AE3497" s="45" t="e">
        <f t="shared" si="6791"/>
        <v>#DIV/0!</v>
      </c>
      <c r="AF3497" s="46">
        <f t="shared" ref="AF3497:AF3505" si="6814">AF3498</f>
        <v>0</v>
      </c>
      <c r="AG3497" s="46">
        <f t="shared" ref="AG3497:AG3505" si="6815">AG3498</f>
        <v>0</v>
      </c>
      <c r="AH3497" s="47">
        <f t="shared" ref="AH3497:AH3505" si="6816">AH3498</f>
        <v>0</v>
      </c>
      <c r="AI3497" s="47">
        <f t="shared" ref="AI3497:AI3505" si="6817">AI3498</f>
        <v>0</v>
      </c>
      <c r="AJ3497" s="47">
        <f t="shared" ref="AJ3497:AJ3505" si="6818">AJ3498</f>
        <v>0</v>
      </c>
      <c r="AK3497" s="47">
        <f t="shared" ref="AK3497:AK3505" si="6819">AK3498</f>
        <v>0</v>
      </c>
      <c r="AL3497" s="47">
        <f t="shared" si="6792"/>
        <v>0</v>
      </c>
      <c r="AM3497" s="47">
        <f t="shared" si="6793"/>
        <v>0</v>
      </c>
      <c r="AN3497" s="48" t="s">
        <v>36</v>
      </c>
      <c r="AR3497" s="1"/>
      <c r="AS3497" s="1"/>
    </row>
    <row r="3498" hidden="1">
      <c r="B3498" s="41" t="s">
        <v>857</v>
      </c>
      <c r="C3498" s="41" t="s">
        <v>135</v>
      </c>
      <c r="D3498" s="41" t="s">
        <v>117</v>
      </c>
      <c r="E3498" s="26" t="str">
        <f t="shared" si="6657"/>
        <v>0603</v>
      </c>
      <c r="F3498" s="41" t="s">
        <v>262</v>
      </c>
      <c r="G3498" s="41"/>
      <c r="H3498" s="42" t="s">
        <v>263</v>
      </c>
      <c r="I3498" s="43">
        <f t="shared" si="6794"/>
        <v>0</v>
      </c>
      <c r="J3498" s="43">
        <f t="shared" si="6795"/>
        <v>0</v>
      </c>
      <c r="K3498" s="43">
        <f t="shared" si="6796"/>
        <v>0</v>
      </c>
      <c r="L3498" s="43">
        <f t="shared" si="6797"/>
        <v>0</v>
      </c>
      <c r="M3498" s="43">
        <f t="shared" si="6798"/>
        <v>0</v>
      </c>
      <c r="N3498" s="43">
        <f t="shared" si="6799"/>
        <v>0</v>
      </c>
      <c r="O3498" s="43">
        <f t="shared" si="6800"/>
        <v>0</v>
      </c>
      <c r="P3498" s="43">
        <f t="shared" si="6801"/>
        <v>0</v>
      </c>
      <c r="Q3498" s="43">
        <f t="shared" si="6802"/>
        <v>0</v>
      </c>
      <c r="R3498" s="43">
        <f t="shared" si="6803"/>
        <v>0</v>
      </c>
      <c r="S3498" s="43">
        <f t="shared" si="6804"/>
        <v>0</v>
      </c>
      <c r="T3498" s="43">
        <f t="shared" si="6805"/>
        <v>0</v>
      </c>
      <c r="U3498" s="43">
        <v>0</v>
      </c>
      <c r="V3498" s="43">
        <f t="shared" si="6662"/>
        <v>0</v>
      </c>
      <c r="W3498" s="43">
        <f t="shared" si="6806"/>
        <v>0</v>
      </c>
      <c r="X3498" s="43">
        <f t="shared" si="6807"/>
        <v>0</v>
      </c>
      <c r="Y3498" s="43">
        <f t="shared" si="6808"/>
        <v>0</v>
      </c>
      <c r="Z3498" s="43">
        <f t="shared" si="6809"/>
        <v>0</v>
      </c>
      <c r="AA3498" s="43">
        <f t="shared" si="6810"/>
        <v>0</v>
      </c>
      <c r="AB3498" s="43">
        <f t="shared" si="6811"/>
        <v>0</v>
      </c>
      <c r="AC3498" s="44">
        <f t="shared" si="6812"/>
        <v>0</v>
      </c>
      <c r="AD3498" s="44">
        <f t="shared" si="6813"/>
        <v>0</v>
      </c>
      <c r="AE3498" s="45" t="e">
        <f t="shared" si="6791"/>
        <v>#DIV/0!</v>
      </c>
      <c r="AF3498" s="46">
        <f t="shared" si="6814"/>
        <v>0</v>
      </c>
      <c r="AG3498" s="46">
        <f t="shared" si="6815"/>
        <v>0</v>
      </c>
      <c r="AH3498" s="47">
        <f t="shared" si="6816"/>
        <v>0</v>
      </c>
      <c r="AI3498" s="47">
        <f t="shared" si="6817"/>
        <v>0</v>
      </c>
      <c r="AJ3498" s="47">
        <f t="shared" si="6818"/>
        <v>0</v>
      </c>
      <c r="AK3498" s="47">
        <f t="shared" si="6819"/>
        <v>0</v>
      </c>
      <c r="AL3498" s="47">
        <f t="shared" si="6792"/>
        <v>0</v>
      </c>
      <c r="AM3498" s="47">
        <f t="shared" si="6793"/>
        <v>0</v>
      </c>
      <c r="AN3498" s="48" t="s">
        <v>36</v>
      </c>
      <c r="AO3498" s="1"/>
      <c r="AP3498" s="1"/>
      <c r="AQ3498" s="1"/>
      <c r="AR3498" s="1"/>
      <c r="AS3498" s="1"/>
    </row>
    <row r="3499" ht="31.5" hidden="1">
      <c r="B3499" s="41" t="s">
        <v>857</v>
      </c>
      <c r="C3499" s="41" t="s">
        <v>135</v>
      </c>
      <c r="D3499" s="41" t="s">
        <v>117</v>
      </c>
      <c r="E3499" s="26" t="str">
        <f t="shared" si="6657"/>
        <v>0603</v>
      </c>
      <c r="F3499" s="41" t="s">
        <v>262</v>
      </c>
      <c r="G3499" s="41" t="s">
        <v>53</v>
      </c>
      <c r="H3499" s="42" t="s">
        <v>54</v>
      </c>
      <c r="I3499" s="43">
        <f t="shared" si="6794"/>
        <v>0</v>
      </c>
      <c r="J3499" s="43">
        <f t="shared" si="6795"/>
        <v>0</v>
      </c>
      <c r="K3499" s="43">
        <f t="shared" si="6796"/>
        <v>0</v>
      </c>
      <c r="L3499" s="43">
        <f t="shared" si="6797"/>
        <v>0</v>
      </c>
      <c r="M3499" s="43">
        <f t="shared" si="6798"/>
        <v>0</v>
      </c>
      <c r="N3499" s="43">
        <f t="shared" si="6799"/>
        <v>0</v>
      </c>
      <c r="O3499" s="43">
        <f t="shared" si="6800"/>
        <v>0</v>
      </c>
      <c r="P3499" s="43">
        <f t="shared" si="6801"/>
        <v>0</v>
      </c>
      <c r="Q3499" s="43">
        <f t="shared" si="6802"/>
        <v>0</v>
      </c>
      <c r="R3499" s="43">
        <f t="shared" si="6803"/>
        <v>0</v>
      </c>
      <c r="S3499" s="43">
        <f t="shared" si="6804"/>
        <v>0</v>
      </c>
      <c r="T3499" s="43">
        <f t="shared" si="6805"/>
        <v>0</v>
      </c>
      <c r="U3499" s="43">
        <v>0</v>
      </c>
      <c r="V3499" s="43">
        <f t="shared" si="6662"/>
        <v>0</v>
      </c>
      <c r="W3499" s="43">
        <f t="shared" si="6806"/>
        <v>0</v>
      </c>
      <c r="X3499" s="43">
        <f t="shared" si="6807"/>
        <v>0</v>
      </c>
      <c r="Y3499" s="43">
        <f t="shared" si="6808"/>
        <v>0</v>
      </c>
      <c r="Z3499" s="43">
        <f t="shared" si="6809"/>
        <v>0</v>
      </c>
      <c r="AA3499" s="43">
        <f t="shared" si="6810"/>
        <v>0</v>
      </c>
      <c r="AB3499" s="43">
        <f t="shared" si="6811"/>
        <v>0</v>
      </c>
      <c r="AC3499" s="44">
        <f t="shared" si="6812"/>
        <v>0</v>
      </c>
      <c r="AD3499" s="44">
        <f t="shared" si="6813"/>
        <v>0</v>
      </c>
      <c r="AE3499" s="45" t="e">
        <f t="shared" si="6791"/>
        <v>#DIV/0!</v>
      </c>
      <c r="AF3499" s="46">
        <f t="shared" si="6814"/>
        <v>0</v>
      </c>
      <c r="AG3499" s="46">
        <f t="shared" si="6815"/>
        <v>0</v>
      </c>
      <c r="AH3499" s="47">
        <f t="shared" si="6816"/>
        <v>0</v>
      </c>
      <c r="AI3499" s="47">
        <f t="shared" si="6817"/>
        <v>0</v>
      </c>
      <c r="AJ3499" s="47">
        <f t="shared" si="6818"/>
        <v>0</v>
      </c>
      <c r="AK3499" s="47">
        <f t="shared" si="6819"/>
        <v>0</v>
      </c>
      <c r="AL3499" s="47">
        <f t="shared" si="6792"/>
        <v>0</v>
      </c>
      <c r="AM3499" s="47">
        <f t="shared" si="6793"/>
        <v>0</v>
      </c>
      <c r="AN3499" s="48" t="s">
        <v>36</v>
      </c>
      <c r="AO3499" s="1"/>
      <c r="AP3499" s="1"/>
      <c r="AQ3499" s="1"/>
      <c r="AR3499" s="1"/>
      <c r="AS3499" s="1"/>
    </row>
    <row r="3500" ht="31.5" hidden="1">
      <c r="B3500" s="41" t="s">
        <v>857</v>
      </c>
      <c r="C3500" s="41" t="s">
        <v>135</v>
      </c>
      <c r="D3500" s="41" t="s">
        <v>117</v>
      </c>
      <c r="E3500" s="26" t="str">
        <f t="shared" si="6657"/>
        <v>0603</v>
      </c>
      <c r="F3500" s="41" t="s">
        <v>262</v>
      </c>
      <c r="G3500" s="41" t="s">
        <v>55</v>
      </c>
      <c r="H3500" s="42" t="s">
        <v>56</v>
      </c>
      <c r="I3500" s="43"/>
      <c r="J3500" s="43"/>
      <c r="K3500" s="43"/>
      <c r="L3500" s="43"/>
      <c r="M3500" s="43"/>
      <c r="N3500" s="43"/>
      <c r="O3500" s="43">
        <v>0</v>
      </c>
      <c r="P3500" s="43">
        <v>0</v>
      </c>
      <c r="Q3500" s="43">
        <v>0</v>
      </c>
      <c r="R3500" s="43">
        <v>0</v>
      </c>
      <c r="S3500" s="43">
        <v>0</v>
      </c>
      <c r="T3500" s="43">
        <v>0</v>
      </c>
      <c r="U3500" s="43">
        <v>0</v>
      </c>
      <c r="V3500" s="43">
        <f t="shared" si="6662"/>
        <v>0</v>
      </c>
      <c r="W3500" s="43"/>
      <c r="X3500" s="43"/>
      <c r="Y3500" s="43"/>
      <c r="Z3500" s="43"/>
      <c r="AA3500" s="43"/>
      <c r="AB3500" s="43">
        <v>0</v>
      </c>
      <c r="AC3500" s="44">
        <v>0</v>
      </c>
      <c r="AD3500" s="44">
        <v>0</v>
      </c>
      <c r="AE3500" s="45" t="e">
        <f t="shared" si="6791"/>
        <v>#DIV/0!</v>
      </c>
      <c r="AF3500" s="46">
        <v>0</v>
      </c>
      <c r="AG3500" s="46">
        <v>0</v>
      </c>
      <c r="AH3500" s="47">
        <v>0</v>
      </c>
      <c r="AI3500" s="47">
        <v>0</v>
      </c>
      <c r="AJ3500" s="47">
        <v>0</v>
      </c>
      <c r="AK3500" s="47">
        <v>0</v>
      </c>
      <c r="AL3500" s="47">
        <f t="shared" si="6792"/>
        <v>0</v>
      </c>
      <c r="AM3500" s="47">
        <f t="shared" si="6793"/>
        <v>0</v>
      </c>
      <c r="AN3500" s="48" t="s">
        <v>36</v>
      </c>
      <c r="AO3500" s="1"/>
      <c r="AP3500" s="1"/>
      <c r="AQ3500" s="1"/>
      <c r="AR3500" s="1"/>
      <c r="AS3500" s="1"/>
    </row>
    <row r="3501" ht="31.5" hidden="1">
      <c r="B3501" s="41" t="s">
        <v>857</v>
      </c>
      <c r="C3501" s="41" t="s">
        <v>135</v>
      </c>
      <c r="D3501" s="41" t="s">
        <v>117</v>
      </c>
      <c r="E3501" s="26" t="str">
        <f t="shared" si="6657"/>
        <v>0603</v>
      </c>
      <c r="F3501" s="41" t="s">
        <v>282</v>
      </c>
      <c r="G3501" s="41"/>
      <c r="H3501" s="42" t="s">
        <v>283</v>
      </c>
      <c r="I3501" s="43">
        <f t="shared" si="6794"/>
        <v>0</v>
      </c>
      <c r="J3501" s="43">
        <f t="shared" si="6795"/>
        <v>0</v>
      </c>
      <c r="K3501" s="43">
        <f t="shared" si="6796"/>
        <v>0</v>
      </c>
      <c r="L3501" s="43">
        <f t="shared" si="6797"/>
        <v>0</v>
      </c>
      <c r="M3501" s="43">
        <f t="shared" si="6798"/>
        <v>0</v>
      </c>
      <c r="N3501" s="43">
        <f t="shared" si="6799"/>
        <v>0</v>
      </c>
      <c r="O3501" s="43">
        <f t="shared" si="6800"/>
        <v>0</v>
      </c>
      <c r="P3501" s="43">
        <f t="shared" si="6801"/>
        <v>0</v>
      </c>
      <c r="Q3501" s="43">
        <f t="shared" si="6802"/>
        <v>0</v>
      </c>
      <c r="R3501" s="43">
        <f t="shared" si="6803"/>
        <v>0</v>
      </c>
      <c r="S3501" s="43">
        <f t="shared" si="6804"/>
        <v>0</v>
      </c>
      <c r="T3501" s="43">
        <f t="shared" si="6805"/>
        <v>0</v>
      </c>
      <c r="U3501" s="43">
        <v>0</v>
      </c>
      <c r="V3501" s="43">
        <f t="shared" si="6662"/>
        <v>0</v>
      </c>
      <c r="W3501" s="43">
        <f t="shared" si="6806"/>
        <v>0</v>
      </c>
      <c r="X3501" s="43">
        <f t="shared" si="6807"/>
        <v>0</v>
      </c>
      <c r="Y3501" s="43">
        <f t="shared" si="6808"/>
        <v>0</v>
      </c>
      <c r="Z3501" s="43">
        <f t="shared" si="6809"/>
        <v>0</v>
      </c>
      <c r="AA3501" s="43">
        <f t="shared" si="6810"/>
        <v>0</v>
      </c>
      <c r="AB3501" s="43">
        <f t="shared" si="6811"/>
        <v>0</v>
      </c>
      <c r="AC3501" s="44">
        <f t="shared" si="6812"/>
        <v>0</v>
      </c>
      <c r="AD3501" s="44">
        <f t="shared" si="6813"/>
        <v>0</v>
      </c>
      <c r="AE3501" s="45" t="e">
        <f t="shared" si="6791"/>
        <v>#DIV/0!</v>
      </c>
      <c r="AF3501" s="46">
        <f t="shared" si="6814"/>
        <v>0</v>
      </c>
      <c r="AG3501" s="46">
        <f t="shared" si="6815"/>
        <v>0</v>
      </c>
      <c r="AH3501" s="47">
        <f t="shared" si="6816"/>
        <v>0</v>
      </c>
      <c r="AI3501" s="47">
        <f t="shared" si="6817"/>
        <v>0</v>
      </c>
      <c r="AJ3501" s="47">
        <f t="shared" si="6818"/>
        <v>0</v>
      </c>
      <c r="AK3501" s="47">
        <f t="shared" si="6819"/>
        <v>0</v>
      </c>
      <c r="AL3501" s="47">
        <f t="shared" si="6792"/>
        <v>0</v>
      </c>
      <c r="AM3501" s="47">
        <f t="shared" si="6793"/>
        <v>0</v>
      </c>
      <c r="AN3501" s="48" t="s">
        <v>36</v>
      </c>
      <c r="AR3501" s="1"/>
      <c r="AS3501" s="1"/>
    </row>
    <row r="3502" ht="31.5" hidden="1">
      <c r="B3502" s="41" t="s">
        <v>857</v>
      </c>
      <c r="C3502" s="41" t="s">
        <v>135</v>
      </c>
      <c r="D3502" s="41" t="s">
        <v>117</v>
      </c>
      <c r="E3502" s="26" t="str">
        <f t="shared" si="6657"/>
        <v>0603</v>
      </c>
      <c r="F3502" s="41" t="s">
        <v>284</v>
      </c>
      <c r="G3502" s="41"/>
      <c r="H3502" s="42" t="s">
        <v>285</v>
      </c>
      <c r="I3502" s="43">
        <f t="shared" si="6794"/>
        <v>0</v>
      </c>
      <c r="J3502" s="43">
        <f t="shared" si="6795"/>
        <v>0</v>
      </c>
      <c r="K3502" s="43">
        <f t="shared" si="6796"/>
        <v>0</v>
      </c>
      <c r="L3502" s="43">
        <f t="shared" si="6797"/>
        <v>0</v>
      </c>
      <c r="M3502" s="43">
        <f t="shared" si="6798"/>
        <v>0</v>
      </c>
      <c r="N3502" s="43">
        <f t="shared" si="6799"/>
        <v>0</v>
      </c>
      <c r="O3502" s="43">
        <f t="shared" si="6800"/>
        <v>0</v>
      </c>
      <c r="P3502" s="43">
        <f t="shared" si="6801"/>
        <v>0</v>
      </c>
      <c r="Q3502" s="43">
        <f t="shared" si="6802"/>
        <v>0</v>
      </c>
      <c r="R3502" s="43">
        <f t="shared" si="6803"/>
        <v>0</v>
      </c>
      <c r="S3502" s="43">
        <f t="shared" si="6804"/>
        <v>0</v>
      </c>
      <c r="T3502" s="43">
        <f t="shared" si="6805"/>
        <v>0</v>
      </c>
      <c r="U3502" s="43">
        <v>0</v>
      </c>
      <c r="V3502" s="43">
        <f t="shared" si="6662"/>
        <v>0</v>
      </c>
      <c r="W3502" s="43">
        <f t="shared" si="6806"/>
        <v>0</v>
      </c>
      <c r="X3502" s="43">
        <f t="shared" si="6807"/>
        <v>0</v>
      </c>
      <c r="Y3502" s="43">
        <f t="shared" si="6808"/>
        <v>0</v>
      </c>
      <c r="Z3502" s="43">
        <f t="shared" si="6809"/>
        <v>0</v>
      </c>
      <c r="AA3502" s="43">
        <f t="shared" si="6810"/>
        <v>0</v>
      </c>
      <c r="AB3502" s="43">
        <f t="shared" si="6811"/>
        <v>0</v>
      </c>
      <c r="AC3502" s="44">
        <f t="shared" si="6812"/>
        <v>0</v>
      </c>
      <c r="AD3502" s="44">
        <f t="shared" si="6813"/>
        <v>0</v>
      </c>
      <c r="AE3502" s="45" t="e">
        <f t="shared" si="6791"/>
        <v>#DIV/0!</v>
      </c>
      <c r="AF3502" s="46">
        <f t="shared" si="6814"/>
        <v>0</v>
      </c>
      <c r="AG3502" s="46">
        <f t="shared" si="6815"/>
        <v>0</v>
      </c>
      <c r="AH3502" s="47">
        <f t="shared" si="6816"/>
        <v>0</v>
      </c>
      <c r="AI3502" s="47">
        <f t="shared" si="6817"/>
        <v>0</v>
      </c>
      <c r="AJ3502" s="47">
        <f t="shared" si="6818"/>
        <v>0</v>
      </c>
      <c r="AK3502" s="47">
        <f t="shared" si="6819"/>
        <v>0</v>
      </c>
      <c r="AL3502" s="47">
        <f t="shared" si="6792"/>
        <v>0</v>
      </c>
      <c r="AM3502" s="47">
        <f t="shared" si="6793"/>
        <v>0</v>
      </c>
      <c r="AN3502" s="48" t="s">
        <v>36</v>
      </c>
      <c r="AO3502" s="1"/>
      <c r="AP3502" s="1"/>
      <c r="AQ3502" s="1"/>
      <c r="AR3502" s="1"/>
      <c r="AS3502" s="1"/>
    </row>
    <row r="3503" ht="31.5" hidden="1">
      <c r="B3503" s="41" t="s">
        <v>857</v>
      </c>
      <c r="C3503" s="41" t="s">
        <v>135</v>
      </c>
      <c r="D3503" s="41" t="s">
        <v>117</v>
      </c>
      <c r="E3503" s="26" t="str">
        <f t="shared" ref="E3503:E3566" si="6820">CONCATENATE(C3503,D3503)</f>
        <v>0603</v>
      </c>
      <c r="F3503" s="41" t="s">
        <v>284</v>
      </c>
      <c r="G3503" s="41" t="s">
        <v>53</v>
      </c>
      <c r="H3503" s="42" t="s">
        <v>54</v>
      </c>
      <c r="I3503" s="43">
        <f t="shared" si="6794"/>
        <v>0</v>
      </c>
      <c r="J3503" s="43">
        <f t="shared" si="6795"/>
        <v>0</v>
      </c>
      <c r="K3503" s="43">
        <f t="shared" si="6796"/>
        <v>0</v>
      </c>
      <c r="L3503" s="43">
        <f t="shared" si="6797"/>
        <v>0</v>
      </c>
      <c r="M3503" s="43">
        <f t="shared" si="6798"/>
        <v>0</v>
      </c>
      <c r="N3503" s="43">
        <f t="shared" si="6799"/>
        <v>0</v>
      </c>
      <c r="O3503" s="43">
        <f t="shared" si="6800"/>
        <v>0</v>
      </c>
      <c r="P3503" s="43">
        <f t="shared" si="6801"/>
        <v>0</v>
      </c>
      <c r="Q3503" s="43">
        <f t="shared" si="6802"/>
        <v>0</v>
      </c>
      <c r="R3503" s="43">
        <f t="shared" si="6803"/>
        <v>0</v>
      </c>
      <c r="S3503" s="43">
        <f t="shared" si="6804"/>
        <v>0</v>
      </c>
      <c r="T3503" s="43">
        <f t="shared" si="6805"/>
        <v>0</v>
      </c>
      <c r="U3503" s="43">
        <v>0</v>
      </c>
      <c r="V3503" s="43">
        <f t="shared" ref="V3503:V3566" si="6821">I3503+L3503+U3503+T3503+S3503+R3503+Q3503+P3503+O3503</f>
        <v>0</v>
      </c>
      <c r="W3503" s="43">
        <f t="shared" si="6806"/>
        <v>0</v>
      </c>
      <c r="X3503" s="43">
        <f t="shared" si="6807"/>
        <v>0</v>
      </c>
      <c r="Y3503" s="43">
        <f t="shared" si="6808"/>
        <v>0</v>
      </c>
      <c r="Z3503" s="43">
        <f t="shared" si="6809"/>
        <v>0</v>
      </c>
      <c r="AA3503" s="43">
        <f t="shared" si="6810"/>
        <v>0</v>
      </c>
      <c r="AB3503" s="43">
        <f t="shared" si="6811"/>
        <v>0</v>
      </c>
      <c r="AC3503" s="44">
        <f t="shared" si="6812"/>
        <v>0</v>
      </c>
      <c r="AD3503" s="44">
        <f t="shared" si="6813"/>
        <v>0</v>
      </c>
      <c r="AE3503" s="45" t="e">
        <f t="shared" si="6791"/>
        <v>#DIV/0!</v>
      </c>
      <c r="AF3503" s="46">
        <f t="shared" si="6814"/>
        <v>0</v>
      </c>
      <c r="AG3503" s="46">
        <f t="shared" si="6815"/>
        <v>0</v>
      </c>
      <c r="AH3503" s="47">
        <f t="shared" si="6816"/>
        <v>0</v>
      </c>
      <c r="AI3503" s="47">
        <f t="shared" si="6817"/>
        <v>0</v>
      </c>
      <c r="AJ3503" s="47">
        <f t="shared" si="6818"/>
        <v>0</v>
      </c>
      <c r="AK3503" s="47">
        <f t="shared" si="6819"/>
        <v>0</v>
      </c>
      <c r="AL3503" s="47">
        <f t="shared" si="6792"/>
        <v>0</v>
      </c>
      <c r="AM3503" s="47">
        <f t="shared" si="6793"/>
        <v>0</v>
      </c>
      <c r="AN3503" s="48" t="s">
        <v>36</v>
      </c>
      <c r="AO3503" s="1"/>
      <c r="AP3503" s="1"/>
      <c r="AQ3503" s="1"/>
      <c r="AR3503" s="1"/>
      <c r="AS3503" s="1"/>
    </row>
    <row r="3504" ht="31.5" hidden="1">
      <c r="B3504" s="41" t="s">
        <v>857</v>
      </c>
      <c r="C3504" s="41" t="s">
        <v>135</v>
      </c>
      <c r="D3504" s="41" t="s">
        <v>117</v>
      </c>
      <c r="E3504" s="26" t="str">
        <f t="shared" si="6820"/>
        <v>0603</v>
      </c>
      <c r="F3504" s="41" t="s">
        <v>284</v>
      </c>
      <c r="G3504" s="41" t="s">
        <v>55</v>
      </c>
      <c r="H3504" s="42" t="s">
        <v>56</v>
      </c>
      <c r="I3504" s="43"/>
      <c r="J3504" s="43"/>
      <c r="K3504" s="43"/>
      <c r="L3504" s="43"/>
      <c r="M3504" s="43"/>
      <c r="N3504" s="43"/>
      <c r="O3504" s="43">
        <v>0</v>
      </c>
      <c r="P3504" s="43">
        <v>0</v>
      </c>
      <c r="Q3504" s="43">
        <v>0</v>
      </c>
      <c r="R3504" s="43">
        <v>0</v>
      </c>
      <c r="S3504" s="43">
        <v>0</v>
      </c>
      <c r="T3504" s="43">
        <v>0</v>
      </c>
      <c r="U3504" s="43">
        <v>0</v>
      </c>
      <c r="V3504" s="43">
        <f t="shared" si="6821"/>
        <v>0</v>
      </c>
      <c r="W3504" s="43"/>
      <c r="X3504" s="43"/>
      <c r="Y3504" s="43"/>
      <c r="Z3504" s="43"/>
      <c r="AA3504" s="43"/>
      <c r="AB3504" s="43">
        <v>0</v>
      </c>
      <c r="AC3504" s="44">
        <v>0</v>
      </c>
      <c r="AD3504" s="44">
        <v>0</v>
      </c>
      <c r="AE3504" s="45" t="e">
        <f t="shared" si="6791"/>
        <v>#DIV/0!</v>
      </c>
      <c r="AF3504" s="46">
        <v>0</v>
      </c>
      <c r="AG3504" s="46">
        <v>0</v>
      </c>
      <c r="AH3504" s="47">
        <v>0</v>
      </c>
      <c r="AI3504" s="47">
        <v>0</v>
      </c>
      <c r="AJ3504" s="47">
        <v>0</v>
      </c>
      <c r="AK3504" s="47">
        <v>0</v>
      </c>
      <c r="AL3504" s="47">
        <f t="shared" si="6792"/>
        <v>0</v>
      </c>
      <c r="AM3504" s="47">
        <f t="shared" si="6793"/>
        <v>0</v>
      </c>
      <c r="AN3504" s="48" t="s">
        <v>36</v>
      </c>
      <c r="AO3504" s="1"/>
      <c r="AP3504" s="1"/>
      <c r="AQ3504" s="1"/>
      <c r="AR3504" s="1"/>
      <c r="AS3504" s="1"/>
    </row>
    <row r="3505" s="24" customFormat="1">
      <c r="B3505" s="25" t="s">
        <v>857</v>
      </c>
      <c r="C3505" s="25" t="s">
        <v>227</v>
      </c>
      <c r="D3505" s="25"/>
      <c r="E3505" s="32" t="str">
        <f t="shared" si="6820"/>
        <v>07</v>
      </c>
      <c r="F3505" s="25"/>
      <c r="G3505" s="25"/>
      <c r="H3505" s="27" t="s">
        <v>295</v>
      </c>
      <c r="I3505" s="28">
        <f t="shared" si="6794"/>
        <v>3387.1999999999998</v>
      </c>
      <c r="J3505" s="28">
        <f t="shared" si="6795"/>
        <v>3387.1999999999998</v>
      </c>
      <c r="K3505" s="28">
        <f t="shared" si="6796"/>
        <v>3387.1999999999998</v>
      </c>
      <c r="L3505" s="28">
        <f t="shared" si="6797"/>
        <v>0</v>
      </c>
      <c r="M3505" s="28">
        <f t="shared" si="6798"/>
        <v>0</v>
      </c>
      <c r="N3505" s="28">
        <f t="shared" si="6799"/>
        <v>0</v>
      </c>
      <c r="O3505" s="28">
        <f t="shared" si="6800"/>
        <v>0</v>
      </c>
      <c r="P3505" s="28">
        <f t="shared" si="6801"/>
        <v>0</v>
      </c>
      <c r="Q3505" s="28">
        <f t="shared" si="6802"/>
        <v>0</v>
      </c>
      <c r="R3505" s="28">
        <f t="shared" si="6803"/>
        <v>0</v>
      </c>
      <c r="S3505" s="28">
        <f t="shared" si="6804"/>
        <v>0</v>
      </c>
      <c r="T3505" s="28">
        <f t="shared" si="6805"/>
        <v>0</v>
      </c>
      <c r="U3505" s="28">
        <v>0</v>
      </c>
      <c r="V3505" s="28">
        <f t="shared" si="6821"/>
        <v>3387.1999999999998</v>
      </c>
      <c r="W3505" s="28">
        <f t="shared" si="6806"/>
        <v>0</v>
      </c>
      <c r="X3505" s="28">
        <f t="shared" si="6807"/>
        <v>0</v>
      </c>
      <c r="Y3505" s="28">
        <f t="shared" si="6808"/>
        <v>0</v>
      </c>
      <c r="Z3505" s="28">
        <f t="shared" si="6809"/>
        <v>0</v>
      </c>
      <c r="AA3505" s="28">
        <f t="shared" si="6810"/>
        <v>0</v>
      </c>
      <c r="AB3505" s="28">
        <f t="shared" si="6811"/>
        <v>3387.1999999999998</v>
      </c>
      <c r="AC3505" s="29">
        <f t="shared" si="6812"/>
        <v>3387.1999999999998</v>
      </c>
      <c r="AD3505" s="29">
        <f t="shared" si="6813"/>
        <v>3387.1999999999998</v>
      </c>
      <c r="AE3505" s="30">
        <f t="shared" si="6791"/>
        <v>100</v>
      </c>
      <c r="AF3505" s="28">
        <f t="shared" si="6814"/>
        <v>3387.1999999999998</v>
      </c>
      <c r="AG3505" s="28">
        <f t="shared" si="6815"/>
        <v>0</v>
      </c>
      <c r="AH3505" s="28">
        <f t="shared" si="6816"/>
        <v>0</v>
      </c>
      <c r="AI3505" s="28">
        <f t="shared" si="6817"/>
        <v>0</v>
      </c>
      <c r="AJ3505" s="28">
        <f t="shared" si="6818"/>
        <v>0</v>
      </c>
      <c r="AK3505" s="28">
        <f t="shared" si="6819"/>
        <v>0</v>
      </c>
      <c r="AL3505" s="28">
        <f t="shared" si="6792"/>
        <v>3387.1999999999998</v>
      </c>
      <c r="AM3505" s="28">
        <f t="shared" si="6793"/>
        <v>0</v>
      </c>
      <c r="AN3505" s="2"/>
      <c r="AO3505" s="24"/>
      <c r="AP3505" s="24"/>
      <c r="AQ3505" s="24"/>
      <c r="AR3505" s="24"/>
      <c r="AS3505" s="24"/>
    </row>
    <row r="3506" s="33" customFormat="1">
      <c r="B3506" s="34" t="s">
        <v>857</v>
      </c>
      <c r="C3506" s="34" t="s">
        <v>227</v>
      </c>
      <c r="D3506" s="34" t="s">
        <v>227</v>
      </c>
      <c r="E3506" s="35" t="str">
        <f t="shared" si="6820"/>
        <v>0707</v>
      </c>
      <c r="F3506" s="34"/>
      <c r="G3506" s="34"/>
      <c r="H3506" s="36" t="s">
        <v>336</v>
      </c>
      <c r="I3506" s="37">
        <f>I3507+I3513</f>
        <v>3387.1999999999998</v>
      </c>
      <c r="J3506" s="37">
        <f>J3507+J3513</f>
        <v>3387.1999999999998</v>
      </c>
      <c r="K3506" s="37">
        <f>K3507+K3513</f>
        <v>3387.1999999999998</v>
      </c>
      <c r="L3506" s="37">
        <f>L3507+L3513</f>
        <v>0</v>
      </c>
      <c r="M3506" s="37">
        <f>M3507+M3513</f>
        <v>0</v>
      </c>
      <c r="N3506" s="37">
        <f>N3507+N3513</f>
        <v>0</v>
      </c>
      <c r="O3506" s="37">
        <f>O3507+O3513</f>
        <v>0</v>
      </c>
      <c r="P3506" s="37">
        <f>P3507+P3513</f>
        <v>0</v>
      </c>
      <c r="Q3506" s="37">
        <f>Q3507+Q3513</f>
        <v>0</v>
      </c>
      <c r="R3506" s="37">
        <f>R3507+R3513</f>
        <v>0</v>
      </c>
      <c r="S3506" s="37">
        <f>S3507+S3513</f>
        <v>0</v>
      </c>
      <c r="T3506" s="37">
        <f>T3507+T3513</f>
        <v>0</v>
      </c>
      <c r="U3506" s="37">
        <v>0</v>
      </c>
      <c r="V3506" s="37">
        <f t="shared" si="6821"/>
        <v>3387.1999999999998</v>
      </c>
      <c r="W3506" s="37">
        <f>W3507+W3513</f>
        <v>0</v>
      </c>
      <c r="X3506" s="37">
        <f>X3507+X3513</f>
        <v>0</v>
      </c>
      <c r="Y3506" s="37">
        <f>Y3507+Y3513</f>
        <v>0</v>
      </c>
      <c r="Z3506" s="37">
        <f>Z3507+Z3513</f>
        <v>0</v>
      </c>
      <c r="AA3506" s="37">
        <f>AA3507+AA3513</f>
        <v>0</v>
      </c>
      <c r="AB3506" s="37">
        <f>AB3507+AB3513</f>
        <v>3387.1999999999998</v>
      </c>
      <c r="AC3506" s="38">
        <f>AC3507+AC3513</f>
        <v>3387.1999999999998</v>
      </c>
      <c r="AD3506" s="38">
        <f>AD3507+AD3513</f>
        <v>3387.1999999999998</v>
      </c>
      <c r="AE3506" s="39">
        <f t="shared" si="6791"/>
        <v>100</v>
      </c>
      <c r="AF3506" s="37">
        <f>AF3507+AF3513</f>
        <v>3387.1999999999998</v>
      </c>
      <c r="AG3506" s="37">
        <f>AG3507+AG3513</f>
        <v>0</v>
      </c>
      <c r="AH3506" s="37">
        <f>AH3507+AH3513</f>
        <v>0</v>
      </c>
      <c r="AI3506" s="37">
        <f>AI3507+AI3513</f>
        <v>0</v>
      </c>
      <c r="AJ3506" s="37">
        <f>AJ3507+AJ3513</f>
        <v>0</v>
      </c>
      <c r="AK3506" s="37">
        <f>AK3507+AK3513</f>
        <v>0</v>
      </c>
      <c r="AL3506" s="37">
        <f t="shared" si="6792"/>
        <v>3387.1999999999998</v>
      </c>
      <c r="AM3506" s="37">
        <f t="shared" si="6793"/>
        <v>0</v>
      </c>
      <c r="AN3506" s="40"/>
      <c r="AO3506" s="33"/>
      <c r="AP3506" s="33"/>
      <c r="AQ3506" s="33"/>
      <c r="AR3506" s="33"/>
      <c r="AS3506" s="33"/>
    </row>
    <row r="3507">
      <c r="B3507" s="41" t="s">
        <v>857</v>
      </c>
      <c r="C3507" s="41" t="s">
        <v>227</v>
      </c>
      <c r="D3507" s="41" t="s">
        <v>227</v>
      </c>
      <c r="E3507" s="26" t="str">
        <f t="shared" si="6820"/>
        <v>0707</v>
      </c>
      <c r="F3507" s="41" t="s">
        <v>359</v>
      </c>
      <c r="G3507" s="41"/>
      <c r="H3507" s="42" t="s">
        <v>360</v>
      </c>
      <c r="I3507" s="43">
        <f t="shared" ref="I3507:I3539" si="6822">I3508</f>
        <v>3187.1999999999998</v>
      </c>
      <c r="J3507" s="43">
        <f t="shared" ref="J3507:J3539" si="6823">J3508</f>
        <v>3187.1999999999998</v>
      </c>
      <c r="K3507" s="43">
        <f t="shared" ref="K3507:K3539" si="6824">K3508</f>
        <v>3187.1999999999998</v>
      </c>
      <c r="L3507" s="43">
        <f t="shared" ref="L3507:L3539" si="6825">L3508</f>
        <v>0</v>
      </c>
      <c r="M3507" s="43">
        <f t="shared" ref="M3507:M3539" si="6826">M3508</f>
        <v>0</v>
      </c>
      <c r="N3507" s="43">
        <f t="shared" ref="N3507:N3539" si="6827">N3508</f>
        <v>0</v>
      </c>
      <c r="O3507" s="43">
        <f t="shared" ref="O3507:O3519" si="6828">O3508</f>
        <v>0</v>
      </c>
      <c r="P3507" s="43">
        <f t="shared" ref="P3507:P3519" si="6829">P3508</f>
        <v>0</v>
      </c>
      <c r="Q3507" s="43">
        <f t="shared" ref="Q3507:Q3519" si="6830">Q3508</f>
        <v>0</v>
      </c>
      <c r="R3507" s="43">
        <f t="shared" ref="R3507:R3519" si="6831">R3508</f>
        <v>0</v>
      </c>
      <c r="S3507" s="43">
        <f t="shared" ref="S3507:S3519" si="6832">S3508</f>
        <v>0</v>
      </c>
      <c r="T3507" s="43">
        <f t="shared" ref="T3507:T3519" si="6833">T3508</f>
        <v>0</v>
      </c>
      <c r="U3507" s="43">
        <v>0</v>
      </c>
      <c r="V3507" s="43">
        <f t="shared" si="6821"/>
        <v>3187.1999999999998</v>
      </c>
      <c r="W3507" s="43">
        <f t="shared" ref="W3507:W3539" si="6834">W3508</f>
        <v>0</v>
      </c>
      <c r="X3507" s="43">
        <f t="shared" ref="X3507:X3539" si="6835">X3508</f>
        <v>0</v>
      </c>
      <c r="Y3507" s="43">
        <f t="shared" ref="Y3507:Y3539" si="6836">Y3508</f>
        <v>0</v>
      </c>
      <c r="Z3507" s="43">
        <f t="shared" ref="Z3507:Z3539" si="6837">Z3508</f>
        <v>0</v>
      </c>
      <c r="AA3507" s="43">
        <f t="shared" ref="AA3507:AA3539" si="6838">AA3508</f>
        <v>0</v>
      </c>
      <c r="AB3507" s="43">
        <f t="shared" ref="AB3507:AB3519" si="6839">AB3508</f>
        <v>3187.1999999999998</v>
      </c>
      <c r="AC3507" s="44">
        <f t="shared" ref="AC3507:AC3519" si="6840">AC3508</f>
        <v>3187.1999999999998</v>
      </c>
      <c r="AD3507" s="44">
        <f t="shared" ref="AD3507:AD3519" si="6841">AD3508</f>
        <v>3187.1999999999998</v>
      </c>
      <c r="AE3507" s="45">
        <f t="shared" si="6791"/>
        <v>100</v>
      </c>
      <c r="AF3507" s="43">
        <f t="shared" ref="AF3507:AF3519" si="6842">AF3508</f>
        <v>3187.1999999999998</v>
      </c>
      <c r="AG3507" s="43">
        <f t="shared" ref="AG3507:AG3519" si="6843">AG3508</f>
        <v>0</v>
      </c>
      <c r="AH3507" s="43">
        <f t="shared" ref="AH3507:AH3519" si="6844">AH3508</f>
        <v>0</v>
      </c>
      <c r="AI3507" s="43">
        <f t="shared" ref="AI3507:AI3519" si="6845">AI3508</f>
        <v>0</v>
      </c>
      <c r="AJ3507" s="43">
        <f t="shared" ref="AJ3507:AJ3519" si="6846">AJ3508</f>
        <v>0</v>
      </c>
      <c r="AK3507" s="43">
        <f t="shared" ref="AK3507:AK3519" si="6847">AK3508</f>
        <v>0</v>
      </c>
      <c r="AL3507" s="43">
        <f t="shared" si="6792"/>
        <v>3187.1999999999998</v>
      </c>
      <c r="AM3507" s="43">
        <f t="shared" si="6793"/>
        <v>0</v>
      </c>
      <c r="AN3507" s="2"/>
      <c r="AO3507" s="1"/>
      <c r="AP3507" s="1"/>
      <c r="AQ3507" s="1"/>
      <c r="AR3507" s="1"/>
      <c r="AS3507" s="1"/>
    </row>
    <row r="3508" ht="47.25">
      <c r="B3508" s="41" t="s">
        <v>857</v>
      </c>
      <c r="C3508" s="41" t="s">
        <v>227</v>
      </c>
      <c r="D3508" s="41" t="s">
        <v>227</v>
      </c>
      <c r="E3508" s="26" t="str">
        <f t="shared" si="6820"/>
        <v>0707</v>
      </c>
      <c r="F3508" s="41" t="s">
        <v>375</v>
      </c>
      <c r="G3508" s="41"/>
      <c r="H3508" s="42" t="s">
        <v>376</v>
      </c>
      <c r="I3508" s="43">
        <f t="shared" si="6822"/>
        <v>3187.1999999999998</v>
      </c>
      <c r="J3508" s="43">
        <f t="shared" si="6823"/>
        <v>3187.1999999999998</v>
      </c>
      <c r="K3508" s="43">
        <f t="shared" si="6824"/>
        <v>3187.1999999999998</v>
      </c>
      <c r="L3508" s="43">
        <f t="shared" si="6825"/>
        <v>0</v>
      </c>
      <c r="M3508" s="43">
        <f t="shared" si="6826"/>
        <v>0</v>
      </c>
      <c r="N3508" s="43">
        <f t="shared" si="6827"/>
        <v>0</v>
      </c>
      <c r="O3508" s="43">
        <f t="shared" si="6828"/>
        <v>0</v>
      </c>
      <c r="P3508" s="43">
        <f t="shared" si="6829"/>
        <v>0</v>
      </c>
      <c r="Q3508" s="43">
        <f t="shared" si="6830"/>
        <v>0</v>
      </c>
      <c r="R3508" s="43">
        <f t="shared" si="6831"/>
        <v>0</v>
      </c>
      <c r="S3508" s="43">
        <f t="shared" si="6832"/>
        <v>0</v>
      </c>
      <c r="T3508" s="43">
        <f t="shared" si="6833"/>
        <v>0</v>
      </c>
      <c r="U3508" s="43">
        <v>0</v>
      </c>
      <c r="V3508" s="43">
        <f t="shared" si="6821"/>
        <v>3187.1999999999998</v>
      </c>
      <c r="W3508" s="43">
        <f t="shared" si="6834"/>
        <v>0</v>
      </c>
      <c r="X3508" s="43">
        <f t="shared" si="6835"/>
        <v>0</v>
      </c>
      <c r="Y3508" s="43">
        <f t="shared" si="6836"/>
        <v>0</v>
      </c>
      <c r="Z3508" s="43">
        <f t="shared" si="6837"/>
        <v>0</v>
      </c>
      <c r="AA3508" s="43">
        <f t="shared" si="6838"/>
        <v>0</v>
      </c>
      <c r="AB3508" s="43">
        <f t="shared" si="6839"/>
        <v>3187.1999999999998</v>
      </c>
      <c r="AC3508" s="44">
        <f t="shared" si="6840"/>
        <v>3187.1999999999998</v>
      </c>
      <c r="AD3508" s="44">
        <f t="shared" si="6841"/>
        <v>3187.1999999999998</v>
      </c>
      <c r="AE3508" s="45">
        <f t="shared" si="6791"/>
        <v>100</v>
      </c>
      <c r="AF3508" s="43">
        <f t="shared" si="6842"/>
        <v>3187.1999999999998</v>
      </c>
      <c r="AG3508" s="43">
        <f t="shared" si="6843"/>
        <v>0</v>
      </c>
      <c r="AH3508" s="43">
        <f t="shared" si="6844"/>
        <v>0</v>
      </c>
      <c r="AI3508" s="43">
        <f t="shared" si="6845"/>
        <v>0</v>
      </c>
      <c r="AJ3508" s="43">
        <f t="shared" si="6846"/>
        <v>0</v>
      </c>
      <c r="AK3508" s="43">
        <f t="shared" si="6847"/>
        <v>0</v>
      </c>
      <c r="AL3508" s="43">
        <f t="shared" si="6792"/>
        <v>3187.1999999999998</v>
      </c>
      <c r="AM3508" s="43">
        <f t="shared" si="6793"/>
        <v>0</v>
      </c>
      <c r="AN3508" s="2"/>
      <c r="AO3508" s="1"/>
      <c r="AP3508" s="1"/>
      <c r="AQ3508" s="1"/>
      <c r="AR3508" s="1"/>
      <c r="AS3508" s="1"/>
    </row>
    <row r="3509" ht="31.5">
      <c r="B3509" s="41" t="s">
        <v>857</v>
      </c>
      <c r="C3509" s="41" t="s">
        <v>227</v>
      </c>
      <c r="D3509" s="41" t="s">
        <v>227</v>
      </c>
      <c r="E3509" s="26" t="str">
        <f t="shared" si="6820"/>
        <v>0707</v>
      </c>
      <c r="F3509" s="41" t="s">
        <v>377</v>
      </c>
      <c r="G3509" s="41"/>
      <c r="H3509" s="42" t="s">
        <v>378</v>
      </c>
      <c r="I3509" s="43">
        <f t="shared" si="6822"/>
        <v>3187.1999999999998</v>
      </c>
      <c r="J3509" s="43">
        <f t="shared" si="6823"/>
        <v>3187.1999999999998</v>
      </c>
      <c r="K3509" s="43">
        <f t="shared" si="6824"/>
        <v>3187.1999999999998</v>
      </c>
      <c r="L3509" s="43">
        <f t="shared" si="6825"/>
        <v>0</v>
      </c>
      <c r="M3509" s="43">
        <f t="shared" si="6826"/>
        <v>0</v>
      </c>
      <c r="N3509" s="43">
        <f t="shared" si="6827"/>
        <v>0</v>
      </c>
      <c r="O3509" s="43">
        <f t="shared" si="6828"/>
        <v>0</v>
      </c>
      <c r="P3509" s="43">
        <f t="shared" si="6829"/>
        <v>0</v>
      </c>
      <c r="Q3509" s="43">
        <f t="shared" si="6830"/>
        <v>0</v>
      </c>
      <c r="R3509" s="43">
        <f t="shared" si="6831"/>
        <v>0</v>
      </c>
      <c r="S3509" s="43">
        <f t="shared" si="6832"/>
        <v>0</v>
      </c>
      <c r="T3509" s="43">
        <f t="shared" si="6833"/>
        <v>0</v>
      </c>
      <c r="U3509" s="43">
        <v>0</v>
      </c>
      <c r="V3509" s="43">
        <f t="shared" si="6821"/>
        <v>3187.1999999999998</v>
      </c>
      <c r="W3509" s="43">
        <f t="shared" si="6834"/>
        <v>0</v>
      </c>
      <c r="X3509" s="43">
        <f t="shared" si="6835"/>
        <v>0</v>
      </c>
      <c r="Y3509" s="43">
        <f t="shared" si="6836"/>
        <v>0</v>
      </c>
      <c r="Z3509" s="43">
        <f t="shared" si="6837"/>
        <v>0</v>
      </c>
      <c r="AA3509" s="43">
        <f t="shared" si="6838"/>
        <v>0</v>
      </c>
      <c r="AB3509" s="43">
        <f t="shared" si="6839"/>
        <v>3187.1999999999998</v>
      </c>
      <c r="AC3509" s="44">
        <f t="shared" si="6840"/>
        <v>3187.1999999999998</v>
      </c>
      <c r="AD3509" s="44">
        <f t="shared" si="6841"/>
        <v>3187.1999999999998</v>
      </c>
      <c r="AE3509" s="45">
        <f t="shared" si="6791"/>
        <v>100</v>
      </c>
      <c r="AF3509" s="43">
        <f t="shared" si="6842"/>
        <v>3187.1999999999998</v>
      </c>
      <c r="AG3509" s="43">
        <f t="shared" si="6843"/>
        <v>0</v>
      </c>
      <c r="AH3509" s="43">
        <f t="shared" si="6844"/>
        <v>0</v>
      </c>
      <c r="AI3509" s="43">
        <f t="shared" si="6845"/>
        <v>0</v>
      </c>
      <c r="AJ3509" s="43">
        <f t="shared" si="6846"/>
        <v>0</v>
      </c>
      <c r="AK3509" s="43">
        <f t="shared" si="6847"/>
        <v>0</v>
      </c>
      <c r="AL3509" s="43">
        <f t="shared" si="6792"/>
        <v>3187.1999999999998</v>
      </c>
      <c r="AM3509" s="43">
        <f t="shared" si="6793"/>
        <v>0</v>
      </c>
      <c r="AN3509" s="2"/>
      <c r="AR3509" s="1"/>
      <c r="AS3509" s="1"/>
    </row>
    <row r="3510" ht="63">
      <c r="B3510" s="41" t="s">
        <v>857</v>
      </c>
      <c r="C3510" s="41" t="s">
        <v>227</v>
      </c>
      <c r="D3510" s="41" t="s">
        <v>227</v>
      </c>
      <c r="E3510" s="26" t="str">
        <f t="shared" si="6820"/>
        <v>0707</v>
      </c>
      <c r="F3510" s="41" t="s">
        <v>823</v>
      </c>
      <c r="G3510" s="41"/>
      <c r="H3510" s="42" t="s">
        <v>824</v>
      </c>
      <c r="I3510" s="43">
        <f t="shared" si="6822"/>
        <v>3187.1999999999998</v>
      </c>
      <c r="J3510" s="43">
        <f t="shared" si="6823"/>
        <v>3187.1999999999998</v>
      </c>
      <c r="K3510" s="43">
        <f t="shared" si="6824"/>
        <v>3187.1999999999998</v>
      </c>
      <c r="L3510" s="43">
        <f t="shared" si="6825"/>
        <v>0</v>
      </c>
      <c r="M3510" s="43">
        <f t="shared" si="6826"/>
        <v>0</v>
      </c>
      <c r="N3510" s="43">
        <f t="shared" si="6827"/>
        <v>0</v>
      </c>
      <c r="O3510" s="43">
        <f t="shared" si="6828"/>
        <v>0</v>
      </c>
      <c r="P3510" s="43">
        <f t="shared" si="6829"/>
        <v>0</v>
      </c>
      <c r="Q3510" s="43">
        <f t="shared" si="6830"/>
        <v>0</v>
      </c>
      <c r="R3510" s="43">
        <f t="shared" si="6831"/>
        <v>0</v>
      </c>
      <c r="S3510" s="43">
        <f t="shared" si="6832"/>
        <v>0</v>
      </c>
      <c r="T3510" s="43">
        <f t="shared" si="6833"/>
        <v>0</v>
      </c>
      <c r="U3510" s="43">
        <v>0</v>
      </c>
      <c r="V3510" s="43">
        <f t="shared" si="6821"/>
        <v>3187.1999999999998</v>
      </c>
      <c r="W3510" s="43">
        <f t="shared" si="6834"/>
        <v>0</v>
      </c>
      <c r="X3510" s="43">
        <f t="shared" si="6835"/>
        <v>0</v>
      </c>
      <c r="Y3510" s="43">
        <f t="shared" si="6836"/>
        <v>0</v>
      </c>
      <c r="Z3510" s="43">
        <f t="shared" si="6837"/>
        <v>0</v>
      </c>
      <c r="AA3510" s="43">
        <f t="shared" si="6838"/>
        <v>0</v>
      </c>
      <c r="AB3510" s="43">
        <f t="shared" si="6839"/>
        <v>3187.1999999999998</v>
      </c>
      <c r="AC3510" s="44">
        <f t="shared" si="6840"/>
        <v>3187.1999999999998</v>
      </c>
      <c r="AD3510" s="44">
        <f t="shared" si="6841"/>
        <v>3187.1999999999998</v>
      </c>
      <c r="AE3510" s="45">
        <f t="shared" si="6791"/>
        <v>100</v>
      </c>
      <c r="AF3510" s="43">
        <f t="shared" si="6842"/>
        <v>3187.1999999999998</v>
      </c>
      <c r="AG3510" s="43">
        <f t="shared" si="6843"/>
        <v>0</v>
      </c>
      <c r="AH3510" s="43">
        <f t="shared" si="6844"/>
        <v>0</v>
      </c>
      <c r="AI3510" s="43">
        <f t="shared" si="6845"/>
        <v>0</v>
      </c>
      <c r="AJ3510" s="43">
        <f t="shared" si="6846"/>
        <v>0</v>
      </c>
      <c r="AK3510" s="43">
        <f t="shared" si="6847"/>
        <v>0</v>
      </c>
      <c r="AL3510" s="43">
        <f t="shared" si="6792"/>
        <v>3187.1999999999998</v>
      </c>
      <c r="AM3510" s="43">
        <f t="shared" si="6793"/>
        <v>0</v>
      </c>
      <c r="AN3510" s="2"/>
      <c r="AO3510" s="1"/>
      <c r="AP3510" s="1"/>
      <c r="AQ3510" s="1"/>
      <c r="AR3510" s="1"/>
      <c r="AS3510" s="1"/>
    </row>
    <row r="3511" ht="31.5">
      <c r="B3511" s="41" t="s">
        <v>857</v>
      </c>
      <c r="C3511" s="41" t="s">
        <v>227</v>
      </c>
      <c r="D3511" s="41" t="s">
        <v>227</v>
      </c>
      <c r="E3511" s="26" t="str">
        <f t="shared" si="6820"/>
        <v>0707</v>
      </c>
      <c r="F3511" s="41" t="s">
        <v>823</v>
      </c>
      <c r="G3511" s="41" t="s">
        <v>177</v>
      </c>
      <c r="H3511" s="42" t="s">
        <v>178</v>
      </c>
      <c r="I3511" s="43">
        <f t="shared" si="6822"/>
        <v>3187.1999999999998</v>
      </c>
      <c r="J3511" s="43">
        <f t="shared" si="6823"/>
        <v>3187.1999999999998</v>
      </c>
      <c r="K3511" s="43">
        <f t="shared" si="6824"/>
        <v>3187.1999999999998</v>
      </c>
      <c r="L3511" s="43">
        <f t="shared" si="6825"/>
        <v>0</v>
      </c>
      <c r="M3511" s="43">
        <f t="shared" si="6826"/>
        <v>0</v>
      </c>
      <c r="N3511" s="43">
        <f t="shared" si="6827"/>
        <v>0</v>
      </c>
      <c r="O3511" s="43">
        <f t="shared" si="6828"/>
        <v>0</v>
      </c>
      <c r="P3511" s="43">
        <f t="shared" si="6829"/>
        <v>0</v>
      </c>
      <c r="Q3511" s="43">
        <f t="shared" si="6830"/>
        <v>0</v>
      </c>
      <c r="R3511" s="43">
        <f t="shared" si="6831"/>
        <v>0</v>
      </c>
      <c r="S3511" s="43">
        <f t="shared" si="6832"/>
        <v>0</v>
      </c>
      <c r="T3511" s="43">
        <f t="shared" si="6833"/>
        <v>0</v>
      </c>
      <c r="U3511" s="43">
        <v>0</v>
      </c>
      <c r="V3511" s="43">
        <f t="shared" si="6821"/>
        <v>3187.1999999999998</v>
      </c>
      <c r="W3511" s="43">
        <f t="shared" si="6834"/>
        <v>0</v>
      </c>
      <c r="X3511" s="43">
        <f t="shared" si="6835"/>
        <v>0</v>
      </c>
      <c r="Y3511" s="43">
        <f t="shared" si="6836"/>
        <v>0</v>
      </c>
      <c r="Z3511" s="43">
        <f t="shared" si="6837"/>
        <v>0</v>
      </c>
      <c r="AA3511" s="43">
        <f t="shared" si="6838"/>
        <v>0</v>
      </c>
      <c r="AB3511" s="43">
        <f t="shared" si="6839"/>
        <v>3187.1999999999998</v>
      </c>
      <c r="AC3511" s="44">
        <f t="shared" si="6840"/>
        <v>3187.1999999999998</v>
      </c>
      <c r="AD3511" s="44">
        <f t="shared" si="6841"/>
        <v>3187.1999999999998</v>
      </c>
      <c r="AE3511" s="45">
        <f t="shared" si="6791"/>
        <v>100</v>
      </c>
      <c r="AF3511" s="43">
        <f t="shared" si="6842"/>
        <v>3187.1999999999998</v>
      </c>
      <c r="AG3511" s="43">
        <f t="shared" si="6843"/>
        <v>0</v>
      </c>
      <c r="AH3511" s="43">
        <f t="shared" si="6844"/>
        <v>0</v>
      </c>
      <c r="AI3511" s="43">
        <f t="shared" si="6845"/>
        <v>0</v>
      </c>
      <c r="AJ3511" s="43">
        <f t="shared" si="6846"/>
        <v>0</v>
      </c>
      <c r="AK3511" s="43">
        <f t="shared" si="6847"/>
        <v>0</v>
      </c>
      <c r="AL3511" s="43">
        <f t="shared" si="6792"/>
        <v>3187.1999999999998</v>
      </c>
      <c r="AM3511" s="43">
        <f t="shared" si="6793"/>
        <v>0</v>
      </c>
      <c r="AN3511" s="2"/>
      <c r="AO3511" s="1"/>
      <c r="AP3511" s="1"/>
      <c r="AQ3511" s="1"/>
      <c r="AR3511" s="1"/>
      <c r="AS3511" s="1"/>
    </row>
    <row r="3512" ht="63">
      <c r="B3512" s="41" t="s">
        <v>857</v>
      </c>
      <c r="C3512" s="41" t="s">
        <v>227</v>
      </c>
      <c r="D3512" s="41" t="s">
        <v>227</v>
      </c>
      <c r="E3512" s="26" t="str">
        <f t="shared" si="6820"/>
        <v>0707</v>
      </c>
      <c r="F3512" s="41" t="s">
        <v>823</v>
      </c>
      <c r="G3512" s="41" t="s">
        <v>373</v>
      </c>
      <c r="H3512" s="42" t="s">
        <v>374</v>
      </c>
      <c r="I3512" s="43">
        <v>3187.1999999999998</v>
      </c>
      <c r="J3512" s="43">
        <v>3187.1999999999998</v>
      </c>
      <c r="K3512" s="43">
        <v>3187.1999999999998</v>
      </c>
      <c r="L3512" s="43"/>
      <c r="M3512" s="43"/>
      <c r="N3512" s="43"/>
      <c r="O3512" s="43">
        <v>0</v>
      </c>
      <c r="P3512" s="43">
        <v>0</v>
      </c>
      <c r="Q3512" s="43">
        <v>0</v>
      </c>
      <c r="R3512" s="43">
        <v>0</v>
      </c>
      <c r="S3512" s="43">
        <v>0</v>
      </c>
      <c r="T3512" s="43">
        <v>0</v>
      </c>
      <c r="U3512" s="43">
        <v>0</v>
      </c>
      <c r="V3512" s="43">
        <f t="shared" si="6821"/>
        <v>3187.1999999999998</v>
      </c>
      <c r="W3512" s="43"/>
      <c r="X3512" s="43"/>
      <c r="Y3512" s="43"/>
      <c r="Z3512" s="43"/>
      <c r="AA3512" s="43"/>
      <c r="AB3512" s="43">
        <v>3187.1999999999998</v>
      </c>
      <c r="AC3512" s="44">
        <v>3187.1999999999998</v>
      </c>
      <c r="AD3512" s="44">
        <v>3187.1999999999998</v>
      </c>
      <c r="AE3512" s="45">
        <f t="shared" si="6791"/>
        <v>100</v>
      </c>
      <c r="AF3512" s="43">
        <v>3187.1999999999998</v>
      </c>
      <c r="AG3512" s="43">
        <v>0</v>
      </c>
      <c r="AH3512" s="43">
        <v>0</v>
      </c>
      <c r="AI3512" s="43">
        <v>0</v>
      </c>
      <c r="AJ3512" s="43">
        <v>0</v>
      </c>
      <c r="AK3512" s="43">
        <v>0</v>
      </c>
      <c r="AL3512" s="43">
        <f t="shared" si="6792"/>
        <v>3187.1999999999998</v>
      </c>
      <c r="AM3512" s="43">
        <f t="shared" si="6793"/>
        <v>0</v>
      </c>
      <c r="AN3512" s="19"/>
      <c r="AO3512" s="1"/>
      <c r="AP3512" s="1"/>
      <c r="AQ3512" s="1"/>
      <c r="AR3512" s="1"/>
      <c r="AS3512" s="1"/>
    </row>
    <row r="3513" ht="47.25">
      <c r="B3513" s="41" t="s">
        <v>857</v>
      </c>
      <c r="C3513" s="41" t="s">
        <v>227</v>
      </c>
      <c r="D3513" s="41" t="s">
        <v>227</v>
      </c>
      <c r="E3513" s="26" t="str">
        <f t="shared" si="6820"/>
        <v>0707</v>
      </c>
      <c r="F3513" s="41" t="s">
        <v>328</v>
      </c>
      <c r="G3513" s="41"/>
      <c r="H3513" s="42" t="s">
        <v>329</v>
      </c>
      <c r="I3513" s="43">
        <f t="shared" si="6822"/>
        <v>200</v>
      </c>
      <c r="J3513" s="43">
        <f t="shared" si="6823"/>
        <v>200</v>
      </c>
      <c r="K3513" s="43">
        <f t="shared" si="6824"/>
        <v>200</v>
      </c>
      <c r="L3513" s="43">
        <f t="shared" si="6825"/>
        <v>0</v>
      </c>
      <c r="M3513" s="43">
        <f t="shared" si="6826"/>
        <v>0</v>
      </c>
      <c r="N3513" s="43">
        <f t="shared" si="6827"/>
        <v>0</v>
      </c>
      <c r="O3513" s="43">
        <f t="shared" si="6828"/>
        <v>0</v>
      </c>
      <c r="P3513" s="43">
        <f t="shared" si="6829"/>
        <v>0</v>
      </c>
      <c r="Q3513" s="43">
        <f t="shared" si="6830"/>
        <v>0</v>
      </c>
      <c r="R3513" s="43">
        <f t="shared" si="6831"/>
        <v>0</v>
      </c>
      <c r="S3513" s="43">
        <f t="shared" si="6832"/>
        <v>0</v>
      </c>
      <c r="T3513" s="43">
        <f t="shared" si="6833"/>
        <v>0</v>
      </c>
      <c r="U3513" s="43">
        <v>0</v>
      </c>
      <c r="V3513" s="43">
        <f t="shared" si="6821"/>
        <v>200</v>
      </c>
      <c r="W3513" s="43">
        <f t="shared" si="6834"/>
        <v>0</v>
      </c>
      <c r="X3513" s="43">
        <f t="shared" si="6835"/>
        <v>0</v>
      </c>
      <c r="Y3513" s="43">
        <f t="shared" si="6836"/>
        <v>0</v>
      </c>
      <c r="Z3513" s="43">
        <f t="shared" si="6837"/>
        <v>0</v>
      </c>
      <c r="AA3513" s="43">
        <f t="shared" si="6838"/>
        <v>0</v>
      </c>
      <c r="AB3513" s="43">
        <f t="shared" si="6839"/>
        <v>200</v>
      </c>
      <c r="AC3513" s="44">
        <f t="shared" si="6840"/>
        <v>200</v>
      </c>
      <c r="AD3513" s="44">
        <f t="shared" si="6841"/>
        <v>200</v>
      </c>
      <c r="AE3513" s="45">
        <f t="shared" si="6791"/>
        <v>100</v>
      </c>
      <c r="AF3513" s="43">
        <f t="shared" si="6842"/>
        <v>200</v>
      </c>
      <c r="AG3513" s="43">
        <f t="shared" si="6843"/>
        <v>0</v>
      </c>
      <c r="AH3513" s="43">
        <f t="shared" si="6844"/>
        <v>0</v>
      </c>
      <c r="AI3513" s="43">
        <f t="shared" si="6845"/>
        <v>0</v>
      </c>
      <c r="AJ3513" s="43">
        <f t="shared" si="6846"/>
        <v>0</v>
      </c>
      <c r="AK3513" s="43">
        <f t="shared" si="6847"/>
        <v>0</v>
      </c>
      <c r="AL3513" s="43">
        <f t="shared" si="6792"/>
        <v>200</v>
      </c>
      <c r="AM3513" s="43">
        <f t="shared" si="6793"/>
        <v>0</v>
      </c>
      <c r="AN3513" s="2"/>
      <c r="AO3513" s="1"/>
      <c r="AP3513" s="1"/>
      <c r="AQ3513" s="1"/>
      <c r="AR3513" s="1"/>
      <c r="AS3513" s="1"/>
    </row>
    <row r="3514" ht="31.5">
      <c r="B3514" s="41" t="s">
        <v>857</v>
      </c>
      <c r="C3514" s="41" t="s">
        <v>227</v>
      </c>
      <c r="D3514" s="41" t="s">
        <v>227</v>
      </c>
      <c r="E3514" s="26" t="str">
        <f t="shared" si="6820"/>
        <v>0707</v>
      </c>
      <c r="F3514" s="41" t="s">
        <v>390</v>
      </c>
      <c r="G3514" s="41"/>
      <c r="H3514" s="42" t="s">
        <v>391</v>
      </c>
      <c r="I3514" s="43">
        <f t="shared" si="6822"/>
        <v>200</v>
      </c>
      <c r="J3514" s="43">
        <f t="shared" si="6823"/>
        <v>200</v>
      </c>
      <c r="K3514" s="43">
        <f t="shared" si="6824"/>
        <v>200</v>
      </c>
      <c r="L3514" s="43">
        <f t="shared" si="6825"/>
        <v>0</v>
      </c>
      <c r="M3514" s="43">
        <f t="shared" si="6826"/>
        <v>0</v>
      </c>
      <c r="N3514" s="43">
        <f t="shared" si="6827"/>
        <v>0</v>
      </c>
      <c r="O3514" s="43">
        <f t="shared" si="6828"/>
        <v>0</v>
      </c>
      <c r="P3514" s="43">
        <f t="shared" si="6829"/>
        <v>0</v>
      </c>
      <c r="Q3514" s="43">
        <f t="shared" si="6830"/>
        <v>0</v>
      </c>
      <c r="R3514" s="43">
        <f t="shared" si="6831"/>
        <v>0</v>
      </c>
      <c r="S3514" s="43">
        <f t="shared" si="6832"/>
        <v>0</v>
      </c>
      <c r="T3514" s="43">
        <f t="shared" si="6833"/>
        <v>0</v>
      </c>
      <c r="U3514" s="43">
        <v>0</v>
      </c>
      <c r="V3514" s="43">
        <f t="shared" si="6821"/>
        <v>200</v>
      </c>
      <c r="W3514" s="43">
        <f t="shared" si="6834"/>
        <v>0</v>
      </c>
      <c r="X3514" s="43">
        <f t="shared" si="6835"/>
        <v>0</v>
      </c>
      <c r="Y3514" s="43">
        <f t="shared" si="6836"/>
        <v>0</v>
      </c>
      <c r="Z3514" s="43">
        <f t="shared" si="6837"/>
        <v>0</v>
      </c>
      <c r="AA3514" s="43">
        <f t="shared" si="6838"/>
        <v>0</v>
      </c>
      <c r="AB3514" s="43">
        <f t="shared" si="6839"/>
        <v>200</v>
      </c>
      <c r="AC3514" s="44">
        <f t="shared" si="6840"/>
        <v>200</v>
      </c>
      <c r="AD3514" s="44">
        <f t="shared" si="6841"/>
        <v>200</v>
      </c>
      <c r="AE3514" s="45">
        <f t="shared" si="6791"/>
        <v>100</v>
      </c>
      <c r="AF3514" s="43">
        <f t="shared" si="6842"/>
        <v>200</v>
      </c>
      <c r="AG3514" s="43">
        <f t="shared" si="6843"/>
        <v>0</v>
      </c>
      <c r="AH3514" s="43">
        <f t="shared" si="6844"/>
        <v>0</v>
      </c>
      <c r="AI3514" s="43">
        <f t="shared" si="6845"/>
        <v>0</v>
      </c>
      <c r="AJ3514" s="43">
        <f t="shared" si="6846"/>
        <v>0</v>
      </c>
      <c r="AK3514" s="43">
        <f t="shared" si="6847"/>
        <v>0</v>
      </c>
      <c r="AL3514" s="43">
        <f t="shared" si="6792"/>
        <v>200</v>
      </c>
      <c r="AM3514" s="43">
        <f t="shared" si="6793"/>
        <v>0</v>
      </c>
      <c r="AN3514" s="2"/>
      <c r="AO3514" s="1"/>
      <c r="AP3514" s="1"/>
      <c r="AQ3514" s="1"/>
      <c r="AR3514" s="1"/>
      <c r="AS3514" s="1"/>
    </row>
    <row r="3515" ht="47.25">
      <c r="B3515" s="41" t="s">
        <v>857</v>
      </c>
      <c r="C3515" s="41" t="s">
        <v>227</v>
      </c>
      <c r="D3515" s="41" t="s">
        <v>227</v>
      </c>
      <c r="E3515" s="26" t="str">
        <f t="shared" si="6820"/>
        <v>0707</v>
      </c>
      <c r="F3515" s="41" t="s">
        <v>825</v>
      </c>
      <c r="G3515" s="41"/>
      <c r="H3515" s="42" t="s">
        <v>826</v>
      </c>
      <c r="I3515" s="43">
        <f t="shared" si="6822"/>
        <v>200</v>
      </c>
      <c r="J3515" s="43">
        <f t="shared" si="6823"/>
        <v>200</v>
      </c>
      <c r="K3515" s="43">
        <f t="shared" si="6824"/>
        <v>200</v>
      </c>
      <c r="L3515" s="43">
        <f t="shared" si="6825"/>
        <v>0</v>
      </c>
      <c r="M3515" s="43">
        <f t="shared" si="6826"/>
        <v>0</v>
      </c>
      <c r="N3515" s="43">
        <f t="shared" si="6827"/>
        <v>0</v>
      </c>
      <c r="O3515" s="43">
        <f t="shared" si="6828"/>
        <v>0</v>
      </c>
      <c r="P3515" s="43">
        <f t="shared" si="6829"/>
        <v>0</v>
      </c>
      <c r="Q3515" s="43">
        <f t="shared" si="6830"/>
        <v>0</v>
      </c>
      <c r="R3515" s="43">
        <f t="shared" si="6831"/>
        <v>0</v>
      </c>
      <c r="S3515" s="43">
        <f t="shared" si="6832"/>
        <v>0</v>
      </c>
      <c r="T3515" s="43">
        <f t="shared" si="6833"/>
        <v>0</v>
      </c>
      <c r="U3515" s="43">
        <v>0</v>
      </c>
      <c r="V3515" s="43">
        <f t="shared" si="6821"/>
        <v>200</v>
      </c>
      <c r="W3515" s="43">
        <f t="shared" si="6834"/>
        <v>0</v>
      </c>
      <c r="X3515" s="43">
        <f t="shared" si="6835"/>
        <v>0</v>
      </c>
      <c r="Y3515" s="43">
        <f t="shared" si="6836"/>
        <v>0</v>
      </c>
      <c r="Z3515" s="43">
        <f t="shared" si="6837"/>
        <v>0</v>
      </c>
      <c r="AA3515" s="43">
        <f t="shared" si="6838"/>
        <v>0</v>
      </c>
      <c r="AB3515" s="43">
        <f t="shared" si="6839"/>
        <v>200</v>
      </c>
      <c r="AC3515" s="44">
        <f t="shared" si="6840"/>
        <v>200</v>
      </c>
      <c r="AD3515" s="44">
        <f t="shared" si="6841"/>
        <v>200</v>
      </c>
      <c r="AE3515" s="45">
        <f t="shared" si="6791"/>
        <v>100</v>
      </c>
      <c r="AF3515" s="43">
        <f t="shared" si="6842"/>
        <v>200</v>
      </c>
      <c r="AG3515" s="43">
        <f t="shared" si="6843"/>
        <v>0</v>
      </c>
      <c r="AH3515" s="43">
        <f t="shared" si="6844"/>
        <v>0</v>
      </c>
      <c r="AI3515" s="43">
        <f t="shared" si="6845"/>
        <v>0</v>
      </c>
      <c r="AJ3515" s="43">
        <f t="shared" si="6846"/>
        <v>0</v>
      </c>
      <c r="AK3515" s="43">
        <f t="shared" si="6847"/>
        <v>0</v>
      </c>
      <c r="AL3515" s="43">
        <f t="shared" si="6792"/>
        <v>200</v>
      </c>
      <c r="AM3515" s="43">
        <f t="shared" si="6793"/>
        <v>0</v>
      </c>
      <c r="AN3515" s="2"/>
      <c r="AR3515" s="1"/>
      <c r="AS3515" s="1"/>
    </row>
    <row r="3516" ht="31.5">
      <c r="B3516" s="41" t="s">
        <v>857</v>
      </c>
      <c r="C3516" s="41" t="s">
        <v>227</v>
      </c>
      <c r="D3516" s="41" t="s">
        <v>227</v>
      </c>
      <c r="E3516" s="26" t="str">
        <f t="shared" si="6820"/>
        <v>0707</v>
      </c>
      <c r="F3516" s="41" t="s">
        <v>827</v>
      </c>
      <c r="G3516" s="41"/>
      <c r="H3516" s="42" t="s">
        <v>828</v>
      </c>
      <c r="I3516" s="43">
        <f t="shared" si="6822"/>
        <v>200</v>
      </c>
      <c r="J3516" s="43">
        <f t="shared" si="6823"/>
        <v>200</v>
      </c>
      <c r="K3516" s="43">
        <f t="shared" si="6824"/>
        <v>200</v>
      </c>
      <c r="L3516" s="43">
        <f t="shared" si="6825"/>
        <v>0</v>
      </c>
      <c r="M3516" s="43">
        <f t="shared" si="6826"/>
        <v>0</v>
      </c>
      <c r="N3516" s="43">
        <f t="shared" si="6827"/>
        <v>0</v>
      </c>
      <c r="O3516" s="43">
        <f t="shared" si="6828"/>
        <v>0</v>
      </c>
      <c r="P3516" s="43">
        <f t="shared" si="6829"/>
        <v>0</v>
      </c>
      <c r="Q3516" s="43">
        <f t="shared" si="6830"/>
        <v>0</v>
      </c>
      <c r="R3516" s="43">
        <f t="shared" si="6831"/>
        <v>0</v>
      </c>
      <c r="S3516" s="43">
        <f t="shared" si="6832"/>
        <v>0</v>
      </c>
      <c r="T3516" s="43">
        <f t="shared" si="6833"/>
        <v>0</v>
      </c>
      <c r="U3516" s="43">
        <v>0</v>
      </c>
      <c r="V3516" s="43">
        <f t="shared" si="6821"/>
        <v>200</v>
      </c>
      <c r="W3516" s="43">
        <f t="shared" si="6834"/>
        <v>0</v>
      </c>
      <c r="X3516" s="43">
        <f t="shared" si="6835"/>
        <v>0</v>
      </c>
      <c r="Y3516" s="43">
        <f t="shared" si="6836"/>
        <v>0</v>
      </c>
      <c r="Z3516" s="43">
        <f t="shared" si="6837"/>
        <v>0</v>
      </c>
      <c r="AA3516" s="43">
        <f t="shared" si="6838"/>
        <v>0</v>
      </c>
      <c r="AB3516" s="43">
        <f t="shared" si="6839"/>
        <v>200</v>
      </c>
      <c r="AC3516" s="44">
        <f t="shared" si="6840"/>
        <v>200</v>
      </c>
      <c r="AD3516" s="44">
        <f t="shared" si="6841"/>
        <v>200</v>
      </c>
      <c r="AE3516" s="45">
        <f t="shared" si="6791"/>
        <v>100</v>
      </c>
      <c r="AF3516" s="43">
        <f t="shared" si="6842"/>
        <v>200</v>
      </c>
      <c r="AG3516" s="43">
        <f t="shared" si="6843"/>
        <v>0</v>
      </c>
      <c r="AH3516" s="43">
        <f t="shared" si="6844"/>
        <v>0</v>
      </c>
      <c r="AI3516" s="43">
        <f t="shared" si="6845"/>
        <v>0</v>
      </c>
      <c r="AJ3516" s="43">
        <f t="shared" si="6846"/>
        <v>0</v>
      </c>
      <c r="AK3516" s="43">
        <f t="shared" si="6847"/>
        <v>0</v>
      </c>
      <c r="AL3516" s="43">
        <f t="shared" si="6792"/>
        <v>200</v>
      </c>
      <c r="AM3516" s="43">
        <f t="shared" si="6793"/>
        <v>0</v>
      </c>
      <c r="AN3516" s="2"/>
      <c r="AO3516" s="1"/>
      <c r="AP3516" s="1"/>
      <c r="AQ3516" s="1"/>
      <c r="AR3516" s="1"/>
      <c r="AS3516" s="1"/>
    </row>
    <row r="3517" ht="31.5">
      <c r="B3517" s="41" t="s">
        <v>857</v>
      </c>
      <c r="C3517" s="41" t="s">
        <v>227</v>
      </c>
      <c r="D3517" s="41" t="s">
        <v>227</v>
      </c>
      <c r="E3517" s="26" t="str">
        <f t="shared" si="6820"/>
        <v>0707</v>
      </c>
      <c r="F3517" s="41" t="s">
        <v>827</v>
      </c>
      <c r="G3517" s="41" t="s">
        <v>53</v>
      </c>
      <c r="H3517" s="42" t="s">
        <v>54</v>
      </c>
      <c r="I3517" s="43">
        <f t="shared" si="6822"/>
        <v>200</v>
      </c>
      <c r="J3517" s="43">
        <f t="shared" si="6823"/>
        <v>200</v>
      </c>
      <c r="K3517" s="43">
        <f t="shared" si="6824"/>
        <v>200</v>
      </c>
      <c r="L3517" s="43">
        <f t="shared" si="6825"/>
        <v>0</v>
      </c>
      <c r="M3517" s="43">
        <f t="shared" si="6826"/>
        <v>0</v>
      </c>
      <c r="N3517" s="43">
        <f t="shared" si="6827"/>
        <v>0</v>
      </c>
      <c r="O3517" s="43">
        <f t="shared" si="6828"/>
        <v>0</v>
      </c>
      <c r="P3517" s="43">
        <f t="shared" si="6829"/>
        <v>0</v>
      </c>
      <c r="Q3517" s="43">
        <f t="shared" si="6830"/>
        <v>0</v>
      </c>
      <c r="R3517" s="43">
        <f t="shared" si="6831"/>
        <v>0</v>
      </c>
      <c r="S3517" s="43">
        <f t="shared" si="6832"/>
        <v>0</v>
      </c>
      <c r="T3517" s="43">
        <f t="shared" si="6833"/>
        <v>0</v>
      </c>
      <c r="U3517" s="43">
        <v>0</v>
      </c>
      <c r="V3517" s="43">
        <f t="shared" si="6821"/>
        <v>200</v>
      </c>
      <c r="W3517" s="43">
        <f t="shared" si="6834"/>
        <v>0</v>
      </c>
      <c r="X3517" s="43">
        <f t="shared" si="6835"/>
        <v>0</v>
      </c>
      <c r="Y3517" s="43">
        <f t="shared" si="6836"/>
        <v>0</v>
      </c>
      <c r="Z3517" s="43">
        <f t="shared" si="6837"/>
        <v>0</v>
      </c>
      <c r="AA3517" s="43">
        <f t="shared" si="6838"/>
        <v>0</v>
      </c>
      <c r="AB3517" s="43">
        <f t="shared" si="6839"/>
        <v>200</v>
      </c>
      <c r="AC3517" s="44">
        <f t="shared" si="6840"/>
        <v>200</v>
      </c>
      <c r="AD3517" s="44">
        <f t="shared" si="6841"/>
        <v>200</v>
      </c>
      <c r="AE3517" s="45">
        <f t="shared" si="6791"/>
        <v>100</v>
      </c>
      <c r="AF3517" s="43">
        <f t="shared" si="6842"/>
        <v>200</v>
      </c>
      <c r="AG3517" s="43">
        <f t="shared" si="6843"/>
        <v>0</v>
      </c>
      <c r="AH3517" s="43">
        <f t="shared" si="6844"/>
        <v>0</v>
      </c>
      <c r="AI3517" s="43">
        <f t="shared" si="6845"/>
        <v>0</v>
      </c>
      <c r="AJ3517" s="43">
        <f t="shared" si="6846"/>
        <v>0</v>
      </c>
      <c r="AK3517" s="43">
        <f t="shared" si="6847"/>
        <v>0</v>
      </c>
      <c r="AL3517" s="43">
        <f t="shared" si="6792"/>
        <v>200</v>
      </c>
      <c r="AM3517" s="43">
        <f t="shared" si="6793"/>
        <v>0</v>
      </c>
      <c r="AN3517" s="2"/>
      <c r="AO3517" s="1"/>
      <c r="AP3517" s="1"/>
      <c r="AQ3517" s="1"/>
      <c r="AR3517" s="1"/>
      <c r="AS3517" s="1"/>
    </row>
    <row r="3518" ht="31.5">
      <c r="B3518" s="41" t="s">
        <v>857</v>
      </c>
      <c r="C3518" s="41" t="s">
        <v>227</v>
      </c>
      <c r="D3518" s="41" t="s">
        <v>227</v>
      </c>
      <c r="E3518" s="26" t="str">
        <f t="shared" si="6820"/>
        <v>0707</v>
      </c>
      <c r="F3518" s="41" t="s">
        <v>827</v>
      </c>
      <c r="G3518" s="41" t="s">
        <v>55</v>
      </c>
      <c r="H3518" s="42" t="s">
        <v>56</v>
      </c>
      <c r="I3518" s="43">
        <v>200</v>
      </c>
      <c r="J3518" s="43">
        <v>200</v>
      </c>
      <c r="K3518" s="43">
        <v>200</v>
      </c>
      <c r="L3518" s="43"/>
      <c r="M3518" s="43"/>
      <c r="N3518" s="43"/>
      <c r="O3518" s="43">
        <v>0</v>
      </c>
      <c r="P3518" s="43">
        <v>0</v>
      </c>
      <c r="Q3518" s="43">
        <v>0</v>
      </c>
      <c r="R3518" s="43">
        <v>0</v>
      </c>
      <c r="S3518" s="43">
        <v>0</v>
      </c>
      <c r="T3518" s="43">
        <v>0</v>
      </c>
      <c r="U3518" s="43">
        <v>0</v>
      </c>
      <c r="V3518" s="43">
        <f t="shared" si="6821"/>
        <v>200</v>
      </c>
      <c r="W3518" s="43"/>
      <c r="X3518" s="43"/>
      <c r="Y3518" s="43"/>
      <c r="Z3518" s="43"/>
      <c r="AA3518" s="43"/>
      <c r="AB3518" s="70">
        <v>200</v>
      </c>
      <c r="AC3518" s="44">
        <v>200</v>
      </c>
      <c r="AD3518" s="71">
        <v>200</v>
      </c>
      <c r="AE3518" s="45">
        <f t="shared" si="6791"/>
        <v>100</v>
      </c>
      <c r="AF3518" s="43">
        <v>200</v>
      </c>
      <c r="AG3518" s="43">
        <v>0</v>
      </c>
      <c r="AH3518" s="43">
        <v>0</v>
      </c>
      <c r="AI3518" s="43">
        <v>0</v>
      </c>
      <c r="AJ3518" s="43">
        <v>0</v>
      </c>
      <c r="AK3518" s="43">
        <v>0</v>
      </c>
      <c r="AL3518" s="43">
        <f t="shared" si="6792"/>
        <v>200</v>
      </c>
      <c r="AM3518" s="43">
        <f t="shared" si="6793"/>
        <v>0</v>
      </c>
      <c r="AN3518" s="19"/>
      <c r="AO3518" s="1"/>
      <c r="AP3518" s="1"/>
      <c r="AQ3518" s="1"/>
      <c r="AR3518" s="1"/>
      <c r="AS3518" s="1"/>
    </row>
    <row r="3519" s="24" customFormat="1">
      <c r="B3519" s="25" t="s">
        <v>857</v>
      </c>
      <c r="C3519" s="25" t="s">
        <v>395</v>
      </c>
      <c r="D3519" s="25"/>
      <c r="E3519" s="32" t="str">
        <f t="shared" si="6820"/>
        <v>08</v>
      </c>
      <c r="F3519" s="25"/>
      <c r="G3519" s="25"/>
      <c r="H3519" s="27" t="s">
        <v>396</v>
      </c>
      <c r="I3519" s="28">
        <f t="shared" si="6822"/>
        <v>713.79999999999995</v>
      </c>
      <c r="J3519" s="28">
        <f t="shared" si="6823"/>
        <v>1413.8</v>
      </c>
      <c r="K3519" s="28">
        <f t="shared" si="6824"/>
        <v>713.79999999999995</v>
      </c>
      <c r="L3519" s="28">
        <f t="shared" si="6825"/>
        <v>0</v>
      </c>
      <c r="M3519" s="28">
        <f t="shared" si="6826"/>
        <v>0</v>
      </c>
      <c r="N3519" s="28">
        <f t="shared" si="6827"/>
        <v>0</v>
      </c>
      <c r="O3519" s="28">
        <f t="shared" si="6828"/>
        <v>0</v>
      </c>
      <c r="P3519" s="28">
        <f t="shared" si="6829"/>
        <v>0</v>
      </c>
      <c r="Q3519" s="28">
        <f t="shared" si="6830"/>
        <v>0</v>
      </c>
      <c r="R3519" s="28">
        <f t="shared" si="6831"/>
        <v>0</v>
      </c>
      <c r="S3519" s="28">
        <f t="shared" si="6832"/>
        <v>0</v>
      </c>
      <c r="T3519" s="28">
        <f t="shared" si="6833"/>
        <v>0</v>
      </c>
      <c r="U3519" s="28">
        <v>0</v>
      </c>
      <c r="V3519" s="28">
        <f t="shared" si="6821"/>
        <v>713.79999999999995</v>
      </c>
      <c r="W3519" s="28">
        <f t="shared" si="6834"/>
        <v>0</v>
      </c>
      <c r="X3519" s="28">
        <f t="shared" si="6835"/>
        <v>0</v>
      </c>
      <c r="Y3519" s="28">
        <f t="shared" si="6836"/>
        <v>0</v>
      </c>
      <c r="Z3519" s="28">
        <f t="shared" si="6837"/>
        <v>0</v>
      </c>
      <c r="AA3519" s="28">
        <f t="shared" si="6838"/>
        <v>0</v>
      </c>
      <c r="AB3519" s="28">
        <f t="shared" si="6839"/>
        <v>2368.8000000000002</v>
      </c>
      <c r="AC3519" s="29">
        <f t="shared" si="6840"/>
        <v>3557.8994400000001</v>
      </c>
      <c r="AD3519" s="29">
        <f t="shared" si="6841"/>
        <v>3557.8994400000001</v>
      </c>
      <c r="AE3519" s="30">
        <f t="shared" si="6791"/>
        <v>100</v>
      </c>
      <c r="AF3519" s="28">
        <f t="shared" si="6842"/>
        <v>3887.8994400000001</v>
      </c>
      <c r="AG3519" s="28">
        <f t="shared" si="6843"/>
        <v>0</v>
      </c>
      <c r="AH3519" s="28">
        <f t="shared" si="6844"/>
        <v>0</v>
      </c>
      <c r="AI3519" s="28">
        <f t="shared" si="6845"/>
        <v>0</v>
      </c>
      <c r="AJ3519" s="28">
        <f t="shared" si="6846"/>
        <v>0</v>
      </c>
      <c r="AK3519" s="28">
        <f t="shared" si="6847"/>
        <v>0</v>
      </c>
      <c r="AL3519" s="28">
        <f t="shared" si="6792"/>
        <v>3887.8994400000001</v>
      </c>
      <c r="AM3519" s="28">
        <f t="shared" si="6793"/>
        <v>-3174.09944</v>
      </c>
      <c r="AN3519" s="2"/>
      <c r="AO3519" s="24"/>
      <c r="AP3519" s="24"/>
      <c r="AQ3519" s="24"/>
      <c r="AR3519" s="24"/>
      <c r="AS3519" s="24"/>
    </row>
    <row r="3520" s="33" customFormat="1">
      <c r="B3520" s="34" t="s">
        <v>857</v>
      </c>
      <c r="C3520" s="34" t="s">
        <v>395</v>
      </c>
      <c r="D3520" s="34" t="s">
        <v>41</v>
      </c>
      <c r="E3520" s="35" t="str">
        <f t="shared" si="6820"/>
        <v>0801</v>
      </c>
      <c r="F3520" s="34"/>
      <c r="G3520" s="34"/>
      <c r="H3520" s="36" t="s">
        <v>397</v>
      </c>
      <c r="I3520" s="37">
        <f t="shared" si="6822"/>
        <v>713.79999999999995</v>
      </c>
      <c r="J3520" s="37">
        <f t="shared" si="6823"/>
        <v>1413.8</v>
      </c>
      <c r="K3520" s="37">
        <f t="shared" si="6824"/>
        <v>713.79999999999995</v>
      </c>
      <c r="L3520" s="37">
        <f t="shared" si="6825"/>
        <v>0</v>
      </c>
      <c r="M3520" s="37">
        <f t="shared" si="6826"/>
        <v>0</v>
      </c>
      <c r="N3520" s="37">
        <f t="shared" si="6827"/>
        <v>0</v>
      </c>
      <c r="O3520" s="37">
        <f>O3521+O3527</f>
        <v>0</v>
      </c>
      <c r="P3520" s="37">
        <f>P3521+P3527</f>
        <v>0</v>
      </c>
      <c r="Q3520" s="37">
        <f>Q3521+Q3527</f>
        <v>0</v>
      </c>
      <c r="R3520" s="37">
        <f>R3521+R3527</f>
        <v>0</v>
      </c>
      <c r="S3520" s="37">
        <f>S3521+S3527</f>
        <v>0</v>
      </c>
      <c r="T3520" s="37">
        <f>T3521+T3527</f>
        <v>0</v>
      </c>
      <c r="U3520" s="37">
        <v>0</v>
      </c>
      <c r="V3520" s="37">
        <f t="shared" si="6821"/>
        <v>713.79999999999995</v>
      </c>
      <c r="W3520" s="37">
        <f t="shared" si="6834"/>
        <v>0</v>
      </c>
      <c r="X3520" s="37">
        <f t="shared" si="6835"/>
        <v>0</v>
      </c>
      <c r="Y3520" s="37">
        <f t="shared" si="6836"/>
        <v>0</v>
      </c>
      <c r="Z3520" s="37">
        <f t="shared" si="6837"/>
        <v>0</v>
      </c>
      <c r="AA3520" s="37">
        <f t="shared" si="6838"/>
        <v>0</v>
      </c>
      <c r="AB3520" s="37">
        <f>AB3521+AB3527</f>
        <v>2368.8000000000002</v>
      </c>
      <c r="AC3520" s="38">
        <f>AC3521+AC3527</f>
        <v>3557.8994400000001</v>
      </c>
      <c r="AD3520" s="38">
        <f>AD3521+AD3527</f>
        <v>3557.8994400000001</v>
      </c>
      <c r="AE3520" s="39">
        <f t="shared" si="6791"/>
        <v>100</v>
      </c>
      <c r="AF3520" s="37">
        <f>AF3521+AF3527</f>
        <v>3887.8994400000001</v>
      </c>
      <c r="AG3520" s="37">
        <f>AG3521+AG3527</f>
        <v>0</v>
      </c>
      <c r="AH3520" s="37">
        <f>AH3521+AH3527</f>
        <v>0</v>
      </c>
      <c r="AI3520" s="37">
        <f>AI3521+AI3527</f>
        <v>0</v>
      </c>
      <c r="AJ3520" s="37">
        <f>AJ3521+AJ3527</f>
        <v>0</v>
      </c>
      <c r="AK3520" s="37">
        <f>AK3521+AK3527</f>
        <v>0</v>
      </c>
      <c r="AL3520" s="37">
        <f t="shared" si="6792"/>
        <v>3887.8994400000001</v>
      </c>
      <c r="AM3520" s="37">
        <f t="shared" si="6793"/>
        <v>-3174.09944</v>
      </c>
      <c r="AN3520" s="40"/>
      <c r="AO3520" s="33"/>
      <c r="AP3520" s="33"/>
      <c r="AQ3520" s="33"/>
      <c r="AR3520" s="33"/>
      <c r="AS3520" s="33"/>
    </row>
    <row r="3521">
      <c r="B3521" s="41" t="s">
        <v>857</v>
      </c>
      <c r="C3521" s="41" t="s">
        <v>395</v>
      </c>
      <c r="D3521" s="41" t="s">
        <v>41</v>
      </c>
      <c r="E3521" s="26" t="str">
        <f t="shared" si="6820"/>
        <v>0801</v>
      </c>
      <c r="F3521" s="41" t="s">
        <v>297</v>
      </c>
      <c r="G3521" s="41"/>
      <c r="H3521" s="42" t="s">
        <v>298</v>
      </c>
      <c r="I3521" s="43">
        <f t="shared" si="6822"/>
        <v>713.79999999999995</v>
      </c>
      <c r="J3521" s="43">
        <f t="shared" si="6823"/>
        <v>1413.8</v>
      </c>
      <c r="K3521" s="43">
        <f t="shared" si="6824"/>
        <v>713.79999999999995</v>
      </c>
      <c r="L3521" s="43">
        <f t="shared" si="6825"/>
        <v>0</v>
      </c>
      <c r="M3521" s="43">
        <f t="shared" si="6826"/>
        <v>0</v>
      </c>
      <c r="N3521" s="43">
        <f t="shared" si="6827"/>
        <v>0</v>
      </c>
      <c r="O3521" s="43">
        <f t="shared" ref="O3521:O3527" si="6848">O3522</f>
        <v>0</v>
      </c>
      <c r="P3521" s="43">
        <f t="shared" ref="P3521:P3527" si="6849">P3522</f>
        <v>0</v>
      </c>
      <c r="Q3521" s="43">
        <f t="shared" ref="Q3521:Q3527" si="6850">Q3522</f>
        <v>0</v>
      </c>
      <c r="R3521" s="43">
        <f t="shared" ref="R3521:R3527" si="6851">R3522</f>
        <v>0</v>
      </c>
      <c r="S3521" s="43">
        <f t="shared" ref="S3521:S3527" si="6852">S3522</f>
        <v>0</v>
      </c>
      <c r="T3521" s="43">
        <f t="shared" ref="T3521:T3527" si="6853">T3522</f>
        <v>0</v>
      </c>
      <c r="U3521" s="43">
        <v>0</v>
      </c>
      <c r="V3521" s="43">
        <f t="shared" si="6821"/>
        <v>713.79999999999995</v>
      </c>
      <c r="W3521" s="43">
        <f t="shared" si="6834"/>
        <v>0</v>
      </c>
      <c r="X3521" s="43">
        <f t="shared" si="6835"/>
        <v>0</v>
      </c>
      <c r="Y3521" s="43">
        <f t="shared" si="6836"/>
        <v>0</v>
      </c>
      <c r="Z3521" s="43">
        <f t="shared" si="6837"/>
        <v>0</v>
      </c>
      <c r="AA3521" s="43">
        <f t="shared" si="6838"/>
        <v>0</v>
      </c>
      <c r="AB3521" s="43">
        <f t="shared" ref="AB3521:AB3527" si="6854">AB3522</f>
        <v>423.80000000000001</v>
      </c>
      <c r="AC3521" s="44">
        <f t="shared" ref="AC3521:AC3527" si="6855">AC3522</f>
        <v>713.79999999999995</v>
      </c>
      <c r="AD3521" s="44">
        <f t="shared" ref="AD3521:AD3527" si="6856">AD3522</f>
        <v>713.79999999999995</v>
      </c>
      <c r="AE3521" s="45">
        <f t="shared" si="6791"/>
        <v>100</v>
      </c>
      <c r="AF3521" s="43">
        <f t="shared" ref="AF3521:AF3527" si="6857">AF3522</f>
        <v>713.79999999999995</v>
      </c>
      <c r="AG3521" s="43">
        <f t="shared" ref="AG3521:AG3527" si="6858">AG3522</f>
        <v>0</v>
      </c>
      <c r="AH3521" s="43">
        <f t="shared" ref="AH3521:AH3527" si="6859">AH3522</f>
        <v>0</v>
      </c>
      <c r="AI3521" s="43">
        <f t="shared" ref="AI3521:AI3527" si="6860">AI3522</f>
        <v>0</v>
      </c>
      <c r="AJ3521" s="43">
        <f t="shared" ref="AJ3521:AJ3527" si="6861">AJ3522</f>
        <v>0</v>
      </c>
      <c r="AK3521" s="43">
        <f t="shared" ref="AK3521:AK3527" si="6862">AK3522</f>
        <v>0</v>
      </c>
      <c r="AL3521" s="43">
        <f t="shared" si="6792"/>
        <v>713.79999999999995</v>
      </c>
      <c r="AM3521" s="43">
        <f t="shared" si="6793"/>
        <v>0</v>
      </c>
      <c r="AN3521" s="2"/>
      <c r="AO3521" s="1"/>
      <c r="AP3521" s="1"/>
      <c r="AQ3521" s="1"/>
      <c r="AR3521" s="1"/>
      <c r="AS3521" s="1"/>
    </row>
    <row r="3522" ht="31.5">
      <c r="B3522" s="41" t="s">
        <v>857</v>
      </c>
      <c r="C3522" s="41" t="s">
        <v>395</v>
      </c>
      <c r="D3522" s="41" t="s">
        <v>41</v>
      </c>
      <c r="E3522" s="26" t="str">
        <f t="shared" si="6820"/>
        <v>0801</v>
      </c>
      <c r="F3522" s="41" t="s">
        <v>400</v>
      </c>
      <c r="G3522" s="41"/>
      <c r="H3522" s="42" t="s">
        <v>401</v>
      </c>
      <c r="I3522" s="43">
        <f t="shared" si="6822"/>
        <v>713.79999999999995</v>
      </c>
      <c r="J3522" s="43">
        <f t="shared" si="6823"/>
        <v>1413.8</v>
      </c>
      <c r="K3522" s="43">
        <f t="shared" si="6824"/>
        <v>713.79999999999995</v>
      </c>
      <c r="L3522" s="43">
        <f t="shared" si="6825"/>
        <v>0</v>
      </c>
      <c r="M3522" s="43">
        <f t="shared" si="6826"/>
        <v>0</v>
      </c>
      <c r="N3522" s="43">
        <f t="shared" si="6827"/>
        <v>0</v>
      </c>
      <c r="O3522" s="43">
        <f t="shared" si="6848"/>
        <v>0</v>
      </c>
      <c r="P3522" s="43">
        <f t="shared" si="6849"/>
        <v>0</v>
      </c>
      <c r="Q3522" s="43">
        <f t="shared" si="6850"/>
        <v>0</v>
      </c>
      <c r="R3522" s="43">
        <f t="shared" si="6851"/>
        <v>0</v>
      </c>
      <c r="S3522" s="43">
        <f t="shared" si="6852"/>
        <v>0</v>
      </c>
      <c r="T3522" s="43">
        <f t="shared" si="6853"/>
        <v>0</v>
      </c>
      <c r="U3522" s="43">
        <v>0</v>
      </c>
      <c r="V3522" s="43">
        <f t="shared" si="6821"/>
        <v>713.79999999999995</v>
      </c>
      <c r="W3522" s="43">
        <f t="shared" si="6834"/>
        <v>0</v>
      </c>
      <c r="X3522" s="43">
        <f t="shared" si="6835"/>
        <v>0</v>
      </c>
      <c r="Y3522" s="43">
        <f t="shared" si="6836"/>
        <v>0</v>
      </c>
      <c r="Z3522" s="43">
        <f t="shared" si="6837"/>
        <v>0</v>
      </c>
      <c r="AA3522" s="43">
        <f t="shared" si="6838"/>
        <v>0</v>
      </c>
      <c r="AB3522" s="43">
        <f t="shared" si="6854"/>
        <v>423.80000000000001</v>
      </c>
      <c r="AC3522" s="44">
        <f t="shared" si="6855"/>
        <v>713.79999999999995</v>
      </c>
      <c r="AD3522" s="44">
        <f t="shared" si="6856"/>
        <v>713.79999999999995</v>
      </c>
      <c r="AE3522" s="45">
        <f t="shared" si="6791"/>
        <v>100</v>
      </c>
      <c r="AF3522" s="43">
        <f t="shared" si="6857"/>
        <v>713.79999999999995</v>
      </c>
      <c r="AG3522" s="43">
        <f t="shared" si="6858"/>
        <v>0</v>
      </c>
      <c r="AH3522" s="43">
        <f t="shared" si="6859"/>
        <v>0</v>
      </c>
      <c r="AI3522" s="43">
        <f t="shared" si="6860"/>
        <v>0</v>
      </c>
      <c r="AJ3522" s="43">
        <f t="shared" si="6861"/>
        <v>0</v>
      </c>
      <c r="AK3522" s="43">
        <f t="shared" si="6862"/>
        <v>0</v>
      </c>
      <c r="AL3522" s="43">
        <f t="shared" si="6792"/>
        <v>713.79999999999995</v>
      </c>
      <c r="AM3522" s="43">
        <f t="shared" si="6793"/>
        <v>0</v>
      </c>
      <c r="AN3522" s="2"/>
      <c r="AO3522" s="1"/>
      <c r="AP3522" s="1"/>
      <c r="AQ3522" s="1"/>
      <c r="AR3522" s="1"/>
      <c r="AS3522" s="1"/>
    </row>
    <row r="3523" ht="31.5">
      <c r="B3523" s="41" t="s">
        <v>857</v>
      </c>
      <c r="C3523" s="41" t="s">
        <v>395</v>
      </c>
      <c r="D3523" s="41" t="s">
        <v>41</v>
      </c>
      <c r="E3523" s="26" t="str">
        <f t="shared" si="6820"/>
        <v>0801</v>
      </c>
      <c r="F3523" s="41" t="s">
        <v>402</v>
      </c>
      <c r="G3523" s="41"/>
      <c r="H3523" s="42" t="s">
        <v>403</v>
      </c>
      <c r="I3523" s="43">
        <f t="shared" si="6822"/>
        <v>713.79999999999995</v>
      </c>
      <c r="J3523" s="43">
        <f t="shared" si="6823"/>
        <v>1413.8</v>
      </c>
      <c r="K3523" s="43">
        <f t="shared" si="6824"/>
        <v>713.79999999999995</v>
      </c>
      <c r="L3523" s="43">
        <f t="shared" si="6825"/>
        <v>0</v>
      </c>
      <c r="M3523" s="43">
        <f t="shared" si="6826"/>
        <v>0</v>
      </c>
      <c r="N3523" s="43">
        <f t="shared" si="6827"/>
        <v>0</v>
      </c>
      <c r="O3523" s="43">
        <f t="shared" si="6848"/>
        <v>0</v>
      </c>
      <c r="P3523" s="43">
        <f t="shared" si="6849"/>
        <v>0</v>
      </c>
      <c r="Q3523" s="43">
        <f t="shared" si="6850"/>
        <v>0</v>
      </c>
      <c r="R3523" s="43">
        <f t="shared" si="6851"/>
        <v>0</v>
      </c>
      <c r="S3523" s="43">
        <f t="shared" si="6852"/>
        <v>0</v>
      </c>
      <c r="T3523" s="43">
        <f t="shared" si="6853"/>
        <v>0</v>
      </c>
      <c r="U3523" s="43">
        <v>0</v>
      </c>
      <c r="V3523" s="43">
        <f t="shared" si="6821"/>
        <v>713.79999999999995</v>
      </c>
      <c r="W3523" s="43">
        <f t="shared" si="6834"/>
        <v>0</v>
      </c>
      <c r="X3523" s="43">
        <f t="shared" si="6835"/>
        <v>0</v>
      </c>
      <c r="Y3523" s="43">
        <f t="shared" si="6836"/>
        <v>0</v>
      </c>
      <c r="Z3523" s="43">
        <f t="shared" si="6837"/>
        <v>0</v>
      </c>
      <c r="AA3523" s="43">
        <f t="shared" si="6838"/>
        <v>0</v>
      </c>
      <c r="AB3523" s="43">
        <f t="shared" si="6854"/>
        <v>423.80000000000001</v>
      </c>
      <c r="AC3523" s="44">
        <f t="shared" si="6855"/>
        <v>713.79999999999995</v>
      </c>
      <c r="AD3523" s="44">
        <f t="shared" si="6856"/>
        <v>713.79999999999995</v>
      </c>
      <c r="AE3523" s="45">
        <f t="shared" si="6791"/>
        <v>100</v>
      </c>
      <c r="AF3523" s="43">
        <f t="shared" si="6857"/>
        <v>713.79999999999995</v>
      </c>
      <c r="AG3523" s="43">
        <f t="shared" si="6858"/>
        <v>0</v>
      </c>
      <c r="AH3523" s="43">
        <f t="shared" si="6859"/>
        <v>0</v>
      </c>
      <c r="AI3523" s="43">
        <f t="shared" si="6860"/>
        <v>0</v>
      </c>
      <c r="AJ3523" s="43">
        <f t="shared" si="6861"/>
        <v>0</v>
      </c>
      <c r="AK3523" s="43">
        <f t="shared" si="6862"/>
        <v>0</v>
      </c>
      <c r="AL3523" s="43">
        <f t="shared" si="6792"/>
        <v>713.79999999999995</v>
      </c>
      <c r="AM3523" s="43">
        <f t="shared" si="6793"/>
        <v>0</v>
      </c>
      <c r="AN3523" s="2"/>
      <c r="AR3523" s="1"/>
      <c r="AS3523" s="1"/>
    </row>
    <row r="3524" ht="47.25">
      <c r="B3524" s="41" t="s">
        <v>857</v>
      </c>
      <c r="C3524" s="41" t="s">
        <v>395</v>
      </c>
      <c r="D3524" s="41" t="s">
        <v>41</v>
      </c>
      <c r="E3524" s="26" t="str">
        <f t="shared" si="6820"/>
        <v>0801</v>
      </c>
      <c r="F3524" s="41" t="s">
        <v>405</v>
      </c>
      <c r="G3524" s="41"/>
      <c r="H3524" s="42" t="s">
        <v>406</v>
      </c>
      <c r="I3524" s="43">
        <f t="shared" si="6822"/>
        <v>713.79999999999995</v>
      </c>
      <c r="J3524" s="43">
        <f t="shared" si="6823"/>
        <v>1413.8</v>
      </c>
      <c r="K3524" s="43">
        <f t="shared" si="6824"/>
        <v>713.79999999999995</v>
      </c>
      <c r="L3524" s="43">
        <f t="shared" si="6825"/>
        <v>0</v>
      </c>
      <c r="M3524" s="43">
        <f t="shared" si="6826"/>
        <v>0</v>
      </c>
      <c r="N3524" s="43">
        <f t="shared" si="6827"/>
        <v>0</v>
      </c>
      <c r="O3524" s="43">
        <f t="shared" si="6848"/>
        <v>0</v>
      </c>
      <c r="P3524" s="43">
        <f t="shared" si="6849"/>
        <v>0</v>
      </c>
      <c r="Q3524" s="43">
        <f t="shared" si="6850"/>
        <v>0</v>
      </c>
      <c r="R3524" s="43">
        <f t="shared" si="6851"/>
        <v>0</v>
      </c>
      <c r="S3524" s="43">
        <f t="shared" si="6852"/>
        <v>0</v>
      </c>
      <c r="T3524" s="43">
        <f t="shared" si="6853"/>
        <v>0</v>
      </c>
      <c r="U3524" s="43">
        <v>0</v>
      </c>
      <c r="V3524" s="43">
        <f t="shared" si="6821"/>
        <v>713.79999999999995</v>
      </c>
      <c r="W3524" s="43">
        <f t="shared" si="6834"/>
        <v>0</v>
      </c>
      <c r="X3524" s="43">
        <f t="shared" si="6835"/>
        <v>0</v>
      </c>
      <c r="Y3524" s="43">
        <f t="shared" si="6836"/>
        <v>0</v>
      </c>
      <c r="Z3524" s="43">
        <f t="shared" si="6837"/>
        <v>0</v>
      </c>
      <c r="AA3524" s="43">
        <f t="shared" si="6838"/>
        <v>0</v>
      </c>
      <c r="AB3524" s="43">
        <f t="shared" si="6854"/>
        <v>423.80000000000001</v>
      </c>
      <c r="AC3524" s="44">
        <f t="shared" si="6855"/>
        <v>713.79999999999995</v>
      </c>
      <c r="AD3524" s="44">
        <f t="shared" si="6856"/>
        <v>713.79999999999995</v>
      </c>
      <c r="AE3524" s="45">
        <f t="shared" si="6791"/>
        <v>100</v>
      </c>
      <c r="AF3524" s="43">
        <f t="shared" si="6857"/>
        <v>713.79999999999995</v>
      </c>
      <c r="AG3524" s="43">
        <f t="shared" si="6858"/>
        <v>0</v>
      </c>
      <c r="AH3524" s="43">
        <f t="shared" si="6859"/>
        <v>0</v>
      </c>
      <c r="AI3524" s="43">
        <f t="shared" si="6860"/>
        <v>0</v>
      </c>
      <c r="AJ3524" s="43">
        <f t="shared" si="6861"/>
        <v>0</v>
      </c>
      <c r="AK3524" s="43">
        <f t="shared" si="6862"/>
        <v>0</v>
      </c>
      <c r="AL3524" s="43">
        <f t="shared" si="6792"/>
        <v>713.79999999999995</v>
      </c>
      <c r="AM3524" s="43">
        <f t="shared" si="6793"/>
        <v>0</v>
      </c>
      <c r="AN3524" s="2"/>
      <c r="AO3524" s="1"/>
      <c r="AP3524" s="1"/>
      <c r="AQ3524" s="1"/>
      <c r="AR3524" s="1"/>
      <c r="AS3524" s="1"/>
    </row>
    <row r="3525" ht="31.5">
      <c r="B3525" s="41" t="s">
        <v>857</v>
      </c>
      <c r="C3525" s="41" t="s">
        <v>395</v>
      </c>
      <c r="D3525" s="41" t="s">
        <v>41</v>
      </c>
      <c r="E3525" s="26" t="str">
        <f t="shared" si="6820"/>
        <v>0801</v>
      </c>
      <c r="F3525" s="41" t="s">
        <v>405</v>
      </c>
      <c r="G3525" s="41" t="s">
        <v>53</v>
      </c>
      <c r="H3525" s="42" t="s">
        <v>54</v>
      </c>
      <c r="I3525" s="43">
        <f t="shared" si="6822"/>
        <v>713.79999999999995</v>
      </c>
      <c r="J3525" s="43">
        <f t="shared" si="6823"/>
        <v>1413.8</v>
      </c>
      <c r="K3525" s="43">
        <f t="shared" si="6824"/>
        <v>713.79999999999995</v>
      </c>
      <c r="L3525" s="43">
        <f t="shared" si="6825"/>
        <v>0</v>
      </c>
      <c r="M3525" s="43">
        <f t="shared" si="6826"/>
        <v>0</v>
      </c>
      <c r="N3525" s="43">
        <f t="shared" si="6827"/>
        <v>0</v>
      </c>
      <c r="O3525" s="43">
        <f t="shared" si="6848"/>
        <v>0</v>
      </c>
      <c r="P3525" s="43">
        <f t="shared" si="6849"/>
        <v>0</v>
      </c>
      <c r="Q3525" s="43">
        <f t="shared" si="6850"/>
        <v>0</v>
      </c>
      <c r="R3525" s="43">
        <f t="shared" si="6851"/>
        <v>0</v>
      </c>
      <c r="S3525" s="43">
        <f t="shared" si="6852"/>
        <v>0</v>
      </c>
      <c r="T3525" s="43">
        <f t="shared" si="6853"/>
        <v>0</v>
      </c>
      <c r="U3525" s="43">
        <v>0</v>
      </c>
      <c r="V3525" s="43">
        <f t="shared" si="6821"/>
        <v>713.79999999999995</v>
      </c>
      <c r="W3525" s="43">
        <f t="shared" si="6834"/>
        <v>0</v>
      </c>
      <c r="X3525" s="43">
        <f t="shared" si="6835"/>
        <v>0</v>
      </c>
      <c r="Y3525" s="43">
        <f t="shared" si="6836"/>
        <v>0</v>
      </c>
      <c r="Z3525" s="43">
        <f t="shared" si="6837"/>
        <v>0</v>
      </c>
      <c r="AA3525" s="43">
        <f t="shared" si="6838"/>
        <v>0</v>
      </c>
      <c r="AB3525" s="43">
        <f t="shared" si="6854"/>
        <v>423.80000000000001</v>
      </c>
      <c r="AC3525" s="44">
        <f t="shared" si="6855"/>
        <v>713.79999999999995</v>
      </c>
      <c r="AD3525" s="44">
        <f t="shared" si="6856"/>
        <v>713.79999999999995</v>
      </c>
      <c r="AE3525" s="45">
        <f t="shared" si="6791"/>
        <v>100</v>
      </c>
      <c r="AF3525" s="43">
        <f t="shared" si="6857"/>
        <v>713.79999999999995</v>
      </c>
      <c r="AG3525" s="43">
        <f t="shared" si="6858"/>
        <v>0</v>
      </c>
      <c r="AH3525" s="43">
        <f t="shared" si="6859"/>
        <v>0</v>
      </c>
      <c r="AI3525" s="43">
        <f t="shared" si="6860"/>
        <v>0</v>
      </c>
      <c r="AJ3525" s="43">
        <f t="shared" si="6861"/>
        <v>0</v>
      </c>
      <c r="AK3525" s="43">
        <f t="shared" si="6862"/>
        <v>0</v>
      </c>
      <c r="AL3525" s="43">
        <f t="shared" si="6792"/>
        <v>713.79999999999995</v>
      </c>
      <c r="AM3525" s="43">
        <f t="shared" si="6793"/>
        <v>0</v>
      </c>
      <c r="AN3525" s="2"/>
      <c r="AO3525" s="1"/>
      <c r="AP3525" s="1"/>
      <c r="AQ3525" s="1"/>
      <c r="AR3525" s="1"/>
      <c r="AS3525" s="1"/>
    </row>
    <row r="3526" ht="31.5">
      <c r="B3526" s="41" t="s">
        <v>857</v>
      </c>
      <c r="C3526" s="41" t="s">
        <v>395</v>
      </c>
      <c r="D3526" s="41" t="s">
        <v>41</v>
      </c>
      <c r="E3526" s="26" t="str">
        <f t="shared" si="6820"/>
        <v>0801</v>
      </c>
      <c r="F3526" s="41" t="s">
        <v>405</v>
      </c>
      <c r="G3526" s="41" t="s">
        <v>55</v>
      </c>
      <c r="H3526" s="42" t="s">
        <v>56</v>
      </c>
      <c r="I3526" s="43">
        <v>713.79999999999995</v>
      </c>
      <c r="J3526" s="43">
        <v>1413.8</v>
      </c>
      <c r="K3526" s="43">
        <v>713.79999999999995</v>
      </c>
      <c r="L3526" s="43"/>
      <c r="M3526" s="43"/>
      <c r="N3526" s="43"/>
      <c r="O3526" s="43">
        <v>0</v>
      </c>
      <c r="P3526" s="43">
        <v>0</v>
      </c>
      <c r="Q3526" s="43">
        <v>0</v>
      </c>
      <c r="R3526" s="43">
        <v>0</v>
      </c>
      <c r="S3526" s="43">
        <v>0</v>
      </c>
      <c r="T3526" s="43">
        <v>0</v>
      </c>
      <c r="U3526" s="43">
        <v>0</v>
      </c>
      <c r="V3526" s="43">
        <f t="shared" si="6821"/>
        <v>713.79999999999995</v>
      </c>
      <c r="W3526" s="43"/>
      <c r="X3526" s="43"/>
      <c r="Y3526" s="43"/>
      <c r="Z3526" s="43"/>
      <c r="AA3526" s="43"/>
      <c r="AB3526" s="43">
        <v>423.80000000000001</v>
      </c>
      <c r="AC3526" s="44">
        <v>713.79999999999995</v>
      </c>
      <c r="AD3526" s="44">
        <v>713.79999999999995</v>
      </c>
      <c r="AE3526" s="45">
        <f t="shared" si="6791"/>
        <v>100</v>
      </c>
      <c r="AF3526" s="43">
        <v>713.79999999999995</v>
      </c>
      <c r="AG3526" s="43">
        <v>0</v>
      </c>
      <c r="AH3526" s="43">
        <v>0</v>
      </c>
      <c r="AI3526" s="43">
        <v>0</v>
      </c>
      <c r="AJ3526" s="43">
        <v>0</v>
      </c>
      <c r="AK3526" s="43">
        <v>0</v>
      </c>
      <c r="AL3526" s="43">
        <f t="shared" si="6792"/>
        <v>713.79999999999995</v>
      </c>
      <c r="AM3526" s="43">
        <f t="shared" si="6793"/>
        <v>0</v>
      </c>
      <c r="AN3526" s="19"/>
      <c r="AO3526" s="1"/>
      <c r="AP3526" s="1"/>
      <c r="AQ3526" s="1"/>
      <c r="AR3526" s="1"/>
      <c r="AS3526" s="1"/>
    </row>
    <row r="3527" ht="31.5">
      <c r="B3527" s="41" t="s">
        <v>857</v>
      </c>
      <c r="C3527" s="41" t="s">
        <v>395</v>
      </c>
      <c r="D3527" s="41" t="s">
        <v>41</v>
      </c>
      <c r="E3527" s="26" t="str">
        <f t="shared" si="6820"/>
        <v>0801</v>
      </c>
      <c r="F3527" s="41" t="s">
        <v>81</v>
      </c>
      <c r="G3527" s="41"/>
      <c r="H3527" s="42" t="s">
        <v>82</v>
      </c>
      <c r="I3527" s="43"/>
      <c r="J3527" s="43"/>
      <c r="K3527" s="43"/>
      <c r="L3527" s="43"/>
      <c r="M3527" s="43"/>
      <c r="N3527" s="43"/>
      <c r="O3527" s="43">
        <f t="shared" si="6848"/>
        <v>0</v>
      </c>
      <c r="P3527" s="43">
        <f t="shared" si="6849"/>
        <v>0</v>
      </c>
      <c r="Q3527" s="43">
        <f t="shared" si="6850"/>
        <v>0</v>
      </c>
      <c r="R3527" s="43">
        <f t="shared" si="6851"/>
        <v>0</v>
      </c>
      <c r="S3527" s="43">
        <f t="shared" si="6852"/>
        <v>0</v>
      </c>
      <c r="T3527" s="43">
        <f t="shared" si="6853"/>
        <v>0</v>
      </c>
      <c r="U3527" s="43"/>
      <c r="V3527" s="43">
        <f t="shared" si="6821"/>
        <v>0</v>
      </c>
      <c r="W3527" s="43"/>
      <c r="X3527" s="43"/>
      <c r="Y3527" s="43"/>
      <c r="Z3527" s="43"/>
      <c r="AA3527" s="43"/>
      <c r="AB3527" s="43">
        <f t="shared" si="6854"/>
        <v>1945</v>
      </c>
      <c r="AC3527" s="44">
        <f t="shared" si="6855"/>
        <v>2844.09944</v>
      </c>
      <c r="AD3527" s="44">
        <f t="shared" si="6856"/>
        <v>2844.09944</v>
      </c>
      <c r="AE3527" s="45">
        <f t="shared" si="6791"/>
        <v>100</v>
      </c>
      <c r="AF3527" s="43">
        <f t="shared" si="6857"/>
        <v>3174.09944</v>
      </c>
      <c r="AG3527" s="43">
        <f t="shared" si="6858"/>
        <v>0</v>
      </c>
      <c r="AH3527" s="43">
        <f t="shared" si="6859"/>
        <v>0</v>
      </c>
      <c r="AI3527" s="43">
        <f t="shared" si="6860"/>
        <v>0</v>
      </c>
      <c r="AJ3527" s="43">
        <f t="shared" si="6861"/>
        <v>0</v>
      </c>
      <c r="AK3527" s="43">
        <f t="shared" si="6862"/>
        <v>0</v>
      </c>
      <c r="AL3527" s="43">
        <f t="shared" si="6792"/>
        <v>3174.09944</v>
      </c>
      <c r="AM3527" s="43">
        <f t="shared" si="6793"/>
        <v>-3174.09944</v>
      </c>
      <c r="AN3527" s="19"/>
      <c r="AR3527" s="1"/>
      <c r="AS3527" s="1"/>
    </row>
    <row r="3528" ht="47.25">
      <c r="B3528" s="41" t="s">
        <v>857</v>
      </c>
      <c r="C3528" s="41" t="s">
        <v>395</v>
      </c>
      <c r="D3528" s="41" t="s">
        <v>41</v>
      </c>
      <c r="E3528" s="26" t="str">
        <f t="shared" si="6820"/>
        <v>0801</v>
      </c>
      <c r="F3528" s="41" t="s">
        <v>381</v>
      </c>
      <c r="G3528" s="41"/>
      <c r="H3528" s="42" t="s">
        <v>382</v>
      </c>
      <c r="I3528" s="43"/>
      <c r="J3528" s="43"/>
      <c r="K3528" s="43"/>
      <c r="L3528" s="43"/>
      <c r="M3528" s="43"/>
      <c r="N3528" s="43"/>
      <c r="O3528" s="43">
        <f>O3529+O3531</f>
        <v>0</v>
      </c>
      <c r="P3528" s="43">
        <f>P3529+P3531</f>
        <v>0</v>
      </c>
      <c r="Q3528" s="43">
        <f>Q3529+Q3531</f>
        <v>0</v>
      </c>
      <c r="R3528" s="43">
        <f>R3529+R3531</f>
        <v>0</v>
      </c>
      <c r="S3528" s="43">
        <f>S3529+S3531</f>
        <v>0</v>
      </c>
      <c r="T3528" s="43">
        <f>T3529+T3531</f>
        <v>0</v>
      </c>
      <c r="U3528" s="43"/>
      <c r="V3528" s="43">
        <f t="shared" si="6821"/>
        <v>0</v>
      </c>
      <c r="W3528" s="43"/>
      <c r="X3528" s="43"/>
      <c r="Y3528" s="43"/>
      <c r="Z3528" s="43"/>
      <c r="AA3528" s="43"/>
      <c r="AB3528" s="43">
        <f>AB3529+AB3531</f>
        <v>1945</v>
      </c>
      <c r="AC3528" s="44">
        <f>AC3529+AC3531</f>
        <v>2844.09944</v>
      </c>
      <c r="AD3528" s="44">
        <f>AD3529+AD3531</f>
        <v>2844.09944</v>
      </c>
      <c r="AE3528" s="45">
        <f t="shared" si="6791"/>
        <v>100</v>
      </c>
      <c r="AF3528" s="43">
        <f>AF3529+AF3531</f>
        <v>3174.09944</v>
      </c>
      <c r="AG3528" s="43">
        <f>AG3529+AG3531</f>
        <v>0</v>
      </c>
      <c r="AH3528" s="43">
        <f>AH3529+AH3531</f>
        <v>0</v>
      </c>
      <c r="AI3528" s="43">
        <f>AI3529+AI3531</f>
        <v>0</v>
      </c>
      <c r="AJ3528" s="43">
        <f>AJ3529+AJ3531</f>
        <v>0</v>
      </c>
      <c r="AK3528" s="43">
        <f>AK3529+AK3531</f>
        <v>0</v>
      </c>
      <c r="AL3528" s="43">
        <f t="shared" si="6792"/>
        <v>3174.09944</v>
      </c>
      <c r="AM3528" s="43">
        <f t="shared" si="6793"/>
        <v>-3174.09944</v>
      </c>
      <c r="AN3528" s="19"/>
      <c r="AO3528" s="1"/>
      <c r="AP3528" s="1"/>
      <c r="AQ3528" s="1"/>
      <c r="AR3528" s="1"/>
      <c r="AS3528" s="1"/>
    </row>
    <row r="3529" ht="31.5">
      <c r="B3529" s="41" t="s">
        <v>857</v>
      </c>
      <c r="C3529" s="41" t="s">
        <v>395</v>
      </c>
      <c r="D3529" s="41" t="s">
        <v>41</v>
      </c>
      <c r="E3529" s="26" t="str">
        <f t="shared" si="6820"/>
        <v>0801</v>
      </c>
      <c r="F3529" s="41" t="s">
        <v>381</v>
      </c>
      <c r="G3529" s="41" t="s">
        <v>53</v>
      </c>
      <c r="H3529" s="42" t="s">
        <v>54</v>
      </c>
      <c r="I3529" s="43"/>
      <c r="J3529" s="43"/>
      <c r="K3529" s="43"/>
      <c r="L3529" s="43"/>
      <c r="M3529" s="43"/>
      <c r="N3529" s="43"/>
      <c r="O3529" s="43">
        <f>O3530</f>
        <v>0</v>
      </c>
      <c r="P3529" s="43">
        <f>P3530</f>
        <v>0</v>
      </c>
      <c r="Q3529" s="43">
        <f>Q3530</f>
        <v>0</v>
      </c>
      <c r="R3529" s="43">
        <f>R3530</f>
        <v>0</v>
      </c>
      <c r="S3529" s="43">
        <f>S3530</f>
        <v>0</v>
      </c>
      <c r="T3529" s="43">
        <f>T3530</f>
        <v>0</v>
      </c>
      <c r="U3529" s="43"/>
      <c r="V3529" s="43">
        <f t="shared" si="6821"/>
        <v>0</v>
      </c>
      <c r="W3529" s="43"/>
      <c r="X3529" s="43"/>
      <c r="Y3529" s="43"/>
      <c r="Z3529" s="43"/>
      <c r="AA3529" s="43"/>
      <c r="AB3529" s="43">
        <f>AB3530</f>
        <v>400</v>
      </c>
      <c r="AC3529" s="44">
        <f>AC3530</f>
        <v>400</v>
      </c>
      <c r="AD3529" s="44">
        <f>AD3530</f>
        <v>400</v>
      </c>
      <c r="AE3529" s="45">
        <f t="shared" si="6791"/>
        <v>100</v>
      </c>
      <c r="AF3529" s="43">
        <f>AF3530</f>
        <v>400</v>
      </c>
      <c r="AG3529" s="43">
        <f>AG3530</f>
        <v>0</v>
      </c>
      <c r="AH3529" s="43">
        <f>AH3530</f>
        <v>0</v>
      </c>
      <c r="AI3529" s="43">
        <f>AI3530</f>
        <v>0</v>
      </c>
      <c r="AJ3529" s="43">
        <f>AJ3530</f>
        <v>0</v>
      </c>
      <c r="AK3529" s="43">
        <f>AK3530</f>
        <v>0</v>
      </c>
      <c r="AL3529" s="43">
        <f t="shared" si="6792"/>
        <v>400</v>
      </c>
      <c r="AM3529" s="43">
        <f t="shared" si="6793"/>
        <v>-400</v>
      </c>
      <c r="AN3529" s="19"/>
      <c r="AR3529" s="1"/>
      <c r="AS3529" s="1"/>
    </row>
    <row r="3530" ht="31.5">
      <c r="B3530" s="41" t="s">
        <v>857</v>
      </c>
      <c r="C3530" s="41" t="s">
        <v>395</v>
      </c>
      <c r="D3530" s="41" t="s">
        <v>41</v>
      </c>
      <c r="E3530" s="26" t="str">
        <f t="shared" si="6820"/>
        <v>0801</v>
      </c>
      <c r="F3530" s="41" t="s">
        <v>381</v>
      </c>
      <c r="G3530" s="41" t="s">
        <v>55</v>
      </c>
      <c r="H3530" s="42" t="s">
        <v>56</v>
      </c>
      <c r="I3530" s="43"/>
      <c r="J3530" s="43"/>
      <c r="K3530" s="43"/>
      <c r="L3530" s="43"/>
      <c r="M3530" s="43"/>
      <c r="N3530" s="43"/>
      <c r="O3530" s="43">
        <v>0</v>
      </c>
      <c r="P3530" s="43">
        <v>0</v>
      </c>
      <c r="Q3530" s="43">
        <v>0</v>
      </c>
      <c r="R3530" s="43">
        <v>0</v>
      </c>
      <c r="S3530" s="43">
        <v>0</v>
      </c>
      <c r="T3530" s="43">
        <v>0</v>
      </c>
      <c r="U3530" s="43"/>
      <c r="V3530" s="43">
        <f t="shared" si="6821"/>
        <v>0</v>
      </c>
      <c r="W3530" s="43"/>
      <c r="X3530" s="43"/>
      <c r="Y3530" s="43"/>
      <c r="Z3530" s="43"/>
      <c r="AA3530" s="43"/>
      <c r="AB3530" s="43">
        <v>400</v>
      </c>
      <c r="AC3530" s="44">
        <v>400</v>
      </c>
      <c r="AD3530" s="44">
        <v>400</v>
      </c>
      <c r="AE3530" s="45">
        <f t="shared" si="6791"/>
        <v>100</v>
      </c>
      <c r="AF3530" s="43">
        <v>400</v>
      </c>
      <c r="AG3530" s="43">
        <v>0</v>
      </c>
      <c r="AH3530" s="43">
        <v>0</v>
      </c>
      <c r="AI3530" s="43">
        <v>0</v>
      </c>
      <c r="AJ3530" s="43">
        <v>0</v>
      </c>
      <c r="AK3530" s="43">
        <v>0</v>
      </c>
      <c r="AL3530" s="43">
        <f t="shared" si="6792"/>
        <v>400</v>
      </c>
      <c r="AM3530" s="43">
        <f t="shared" si="6793"/>
        <v>-400</v>
      </c>
      <c r="AN3530" s="19"/>
      <c r="AO3530" s="1"/>
      <c r="AP3530" s="1"/>
      <c r="AQ3530" s="1"/>
      <c r="AR3530" s="1"/>
      <c r="AS3530" s="1"/>
    </row>
    <row r="3531" ht="31.5">
      <c r="B3531" s="41" t="s">
        <v>857</v>
      </c>
      <c r="C3531" s="41" t="s">
        <v>395</v>
      </c>
      <c r="D3531" s="41" t="s">
        <v>41</v>
      </c>
      <c r="E3531" s="26" t="str">
        <f t="shared" si="6820"/>
        <v>0801</v>
      </c>
      <c r="F3531" s="41" t="s">
        <v>381</v>
      </c>
      <c r="G3531" s="41" t="s">
        <v>177</v>
      </c>
      <c r="H3531" s="42" t="s">
        <v>178</v>
      </c>
      <c r="I3531" s="43"/>
      <c r="J3531" s="43"/>
      <c r="K3531" s="43"/>
      <c r="L3531" s="43"/>
      <c r="M3531" s="43"/>
      <c r="N3531" s="43"/>
      <c r="O3531" s="43">
        <f>O3532</f>
        <v>0</v>
      </c>
      <c r="P3531" s="43">
        <f>P3532</f>
        <v>0</v>
      </c>
      <c r="Q3531" s="43">
        <f>Q3532</f>
        <v>0</v>
      </c>
      <c r="R3531" s="43">
        <f>R3532</f>
        <v>0</v>
      </c>
      <c r="S3531" s="43">
        <f>S3532</f>
        <v>0</v>
      </c>
      <c r="T3531" s="43">
        <f>T3532</f>
        <v>0</v>
      </c>
      <c r="U3531" s="43"/>
      <c r="V3531" s="43">
        <f t="shared" si="6821"/>
        <v>0</v>
      </c>
      <c r="W3531" s="43"/>
      <c r="X3531" s="43"/>
      <c r="Y3531" s="43"/>
      <c r="Z3531" s="43"/>
      <c r="AA3531" s="43"/>
      <c r="AB3531" s="43">
        <f>AB3532</f>
        <v>1545</v>
      </c>
      <c r="AC3531" s="44">
        <f>AC3532</f>
        <v>2444.09944</v>
      </c>
      <c r="AD3531" s="44">
        <f>AD3532</f>
        <v>2444.09944</v>
      </c>
      <c r="AE3531" s="45">
        <f t="shared" si="6791"/>
        <v>100</v>
      </c>
      <c r="AF3531" s="43">
        <f>AF3532</f>
        <v>2774.09944</v>
      </c>
      <c r="AG3531" s="43">
        <f>AG3532</f>
        <v>0</v>
      </c>
      <c r="AH3531" s="43">
        <f>AH3532</f>
        <v>0</v>
      </c>
      <c r="AI3531" s="43">
        <f>AI3532</f>
        <v>0</v>
      </c>
      <c r="AJ3531" s="43">
        <f>AJ3532</f>
        <v>0</v>
      </c>
      <c r="AK3531" s="43">
        <f>AK3532</f>
        <v>0</v>
      </c>
      <c r="AL3531" s="43">
        <f t="shared" si="6792"/>
        <v>2774.09944</v>
      </c>
      <c r="AM3531" s="43">
        <f t="shared" si="6793"/>
        <v>-2774.09944</v>
      </c>
      <c r="AN3531" s="19"/>
      <c r="AO3531" s="1"/>
      <c r="AP3531" s="1"/>
      <c r="AQ3531" s="1"/>
      <c r="AR3531" s="1"/>
      <c r="AS3531" s="1"/>
    </row>
    <row r="3532" ht="63">
      <c r="B3532" s="41" t="s">
        <v>857</v>
      </c>
      <c r="C3532" s="41" t="s">
        <v>395</v>
      </c>
      <c r="D3532" s="41" t="s">
        <v>41</v>
      </c>
      <c r="E3532" s="26" t="str">
        <f t="shared" si="6820"/>
        <v>0801</v>
      </c>
      <c r="F3532" s="41" t="s">
        <v>381</v>
      </c>
      <c r="G3532" s="41" t="s">
        <v>373</v>
      </c>
      <c r="H3532" s="42" t="s">
        <v>374</v>
      </c>
      <c r="I3532" s="43"/>
      <c r="J3532" s="43"/>
      <c r="K3532" s="43"/>
      <c r="L3532" s="43"/>
      <c r="M3532" s="43"/>
      <c r="N3532" s="43"/>
      <c r="O3532" s="43">
        <v>0</v>
      </c>
      <c r="P3532" s="43">
        <v>0</v>
      </c>
      <c r="Q3532" s="43">
        <v>0</v>
      </c>
      <c r="R3532" s="43">
        <v>0</v>
      </c>
      <c r="S3532" s="43">
        <v>0</v>
      </c>
      <c r="T3532" s="43">
        <v>0</v>
      </c>
      <c r="U3532" s="43"/>
      <c r="V3532" s="43">
        <f t="shared" si="6821"/>
        <v>0</v>
      </c>
      <c r="W3532" s="43"/>
      <c r="X3532" s="43"/>
      <c r="Y3532" s="43"/>
      <c r="Z3532" s="43"/>
      <c r="AA3532" s="43"/>
      <c r="AB3532" s="43">
        <v>1545</v>
      </c>
      <c r="AC3532" s="44">
        <v>2444.09944</v>
      </c>
      <c r="AD3532" s="44">
        <v>2444.09944</v>
      </c>
      <c r="AE3532" s="45">
        <f t="shared" si="6791"/>
        <v>100</v>
      </c>
      <c r="AF3532" s="43">
        <v>2774.09944</v>
      </c>
      <c r="AG3532" s="43">
        <v>0</v>
      </c>
      <c r="AH3532" s="43">
        <v>0</v>
      </c>
      <c r="AI3532" s="43">
        <v>0</v>
      </c>
      <c r="AJ3532" s="43">
        <v>0</v>
      </c>
      <c r="AK3532" s="43">
        <v>0</v>
      </c>
      <c r="AL3532" s="43">
        <f t="shared" si="6792"/>
        <v>2774.09944</v>
      </c>
      <c r="AM3532" s="43">
        <f t="shared" si="6793"/>
        <v>-2774.09944</v>
      </c>
      <c r="AN3532" s="19"/>
      <c r="AO3532" s="1"/>
      <c r="AP3532" s="1"/>
      <c r="AQ3532" s="1"/>
      <c r="AR3532" s="1"/>
      <c r="AS3532" s="1"/>
    </row>
    <row r="3533" s="24" customFormat="1">
      <c r="B3533" s="25" t="s">
        <v>857</v>
      </c>
      <c r="C3533" s="25" t="s">
        <v>137</v>
      </c>
      <c r="D3533" s="25"/>
      <c r="E3533" s="32" t="str">
        <f t="shared" si="6820"/>
        <v>11</v>
      </c>
      <c r="F3533" s="25"/>
      <c r="G3533" s="25"/>
      <c r="H3533" s="27" t="s">
        <v>657</v>
      </c>
      <c r="I3533" s="28">
        <f t="shared" si="6822"/>
        <v>1017.7</v>
      </c>
      <c r="J3533" s="28">
        <f t="shared" si="6823"/>
        <v>1017.7</v>
      </c>
      <c r="K3533" s="28">
        <f t="shared" si="6824"/>
        <v>1017.7</v>
      </c>
      <c r="L3533" s="28">
        <f t="shared" si="6825"/>
        <v>-67.400000000000006</v>
      </c>
      <c r="M3533" s="28">
        <f t="shared" si="6826"/>
        <v>-67.400000000000006</v>
      </c>
      <c r="N3533" s="28">
        <f t="shared" si="6827"/>
        <v>-67.400000000000006</v>
      </c>
      <c r="O3533" s="28">
        <f>O3534</f>
        <v>0</v>
      </c>
      <c r="P3533" s="28">
        <f>P3534</f>
        <v>0</v>
      </c>
      <c r="Q3533" s="28">
        <f>Q3534</f>
        <v>0</v>
      </c>
      <c r="R3533" s="28">
        <f>R3534</f>
        <v>0</v>
      </c>
      <c r="S3533" s="28">
        <f>S3534</f>
        <v>-26.446999999999999</v>
      </c>
      <c r="T3533" s="28">
        <f>T3534</f>
        <v>0</v>
      </c>
      <c r="U3533" s="28">
        <v>0</v>
      </c>
      <c r="V3533" s="28">
        <f t="shared" si="6821"/>
        <v>923.85300000000007</v>
      </c>
      <c r="W3533" s="28">
        <f t="shared" si="6834"/>
        <v>0</v>
      </c>
      <c r="X3533" s="28">
        <f t="shared" si="6835"/>
        <v>0</v>
      </c>
      <c r="Y3533" s="28">
        <f t="shared" si="6836"/>
        <v>0</v>
      </c>
      <c r="Z3533" s="28">
        <f t="shared" si="6837"/>
        <v>0</v>
      </c>
      <c r="AA3533" s="28">
        <f t="shared" si="6838"/>
        <v>0</v>
      </c>
      <c r="AB3533" s="28">
        <f>AB3534</f>
        <v>888.46742999999992</v>
      </c>
      <c r="AC3533" s="29">
        <f>AC3534</f>
        <v>994.25299999999993</v>
      </c>
      <c r="AD3533" s="29">
        <f>AD3534</f>
        <v>994.2527</v>
      </c>
      <c r="AE3533" s="30">
        <f t="shared" si="6791"/>
        <v>99.999969826593443</v>
      </c>
      <c r="AF3533" s="28">
        <f>AF3534</f>
        <v>994.25299999999993</v>
      </c>
      <c r="AG3533" s="28">
        <f>AG3534</f>
        <v>0</v>
      </c>
      <c r="AH3533" s="28">
        <f>AH3534</f>
        <v>0</v>
      </c>
      <c r="AI3533" s="28">
        <f>AI3534</f>
        <v>0</v>
      </c>
      <c r="AJ3533" s="28">
        <f>AJ3534</f>
        <v>0</v>
      </c>
      <c r="AK3533" s="28">
        <f>AK3534</f>
        <v>0</v>
      </c>
      <c r="AL3533" s="28">
        <f t="shared" si="6792"/>
        <v>994.25299999999993</v>
      </c>
      <c r="AM3533" s="28">
        <f t="shared" si="6793"/>
        <v>-70.399999999999864</v>
      </c>
      <c r="AN3533" s="31"/>
      <c r="AO3533" s="24"/>
      <c r="AP3533" s="24"/>
      <c r="AQ3533" s="24"/>
      <c r="AR3533" s="24"/>
      <c r="AS3533" s="24"/>
    </row>
    <row r="3534" s="33" customFormat="1">
      <c r="B3534" s="34" t="s">
        <v>857</v>
      </c>
      <c r="C3534" s="34" t="s">
        <v>137</v>
      </c>
      <c r="D3534" s="34" t="s">
        <v>41</v>
      </c>
      <c r="E3534" s="35" t="str">
        <f t="shared" si="6820"/>
        <v>1101</v>
      </c>
      <c r="F3534" s="34"/>
      <c r="G3534" s="34"/>
      <c r="H3534" s="36" t="s">
        <v>829</v>
      </c>
      <c r="I3534" s="37">
        <f t="shared" si="6822"/>
        <v>1017.7</v>
      </c>
      <c r="J3534" s="37">
        <f t="shared" si="6823"/>
        <v>1017.7</v>
      </c>
      <c r="K3534" s="37">
        <f t="shared" si="6824"/>
        <v>1017.7</v>
      </c>
      <c r="L3534" s="37">
        <f t="shared" si="6825"/>
        <v>-67.400000000000006</v>
      </c>
      <c r="M3534" s="37">
        <f t="shared" si="6826"/>
        <v>-67.400000000000006</v>
      </c>
      <c r="N3534" s="37">
        <f t="shared" si="6827"/>
        <v>-67.400000000000006</v>
      </c>
      <c r="O3534" s="37">
        <f>O3535+O3541</f>
        <v>0</v>
      </c>
      <c r="P3534" s="37">
        <f>P3535+P3541</f>
        <v>0</v>
      </c>
      <c r="Q3534" s="37">
        <f>Q3535+Q3541</f>
        <v>0</v>
      </c>
      <c r="R3534" s="37">
        <f>R3535+R3541</f>
        <v>0</v>
      </c>
      <c r="S3534" s="37">
        <f>S3535+S3541</f>
        <v>-26.446999999999999</v>
      </c>
      <c r="T3534" s="37">
        <f>T3535+T3541</f>
        <v>0</v>
      </c>
      <c r="U3534" s="37">
        <v>0</v>
      </c>
      <c r="V3534" s="37">
        <f t="shared" si="6821"/>
        <v>923.85300000000007</v>
      </c>
      <c r="W3534" s="37">
        <f t="shared" si="6834"/>
        <v>0</v>
      </c>
      <c r="X3534" s="37">
        <f t="shared" si="6835"/>
        <v>0</v>
      </c>
      <c r="Y3534" s="37">
        <f t="shared" si="6836"/>
        <v>0</v>
      </c>
      <c r="Z3534" s="37">
        <f t="shared" si="6837"/>
        <v>0</v>
      </c>
      <c r="AA3534" s="37">
        <f t="shared" si="6838"/>
        <v>0</v>
      </c>
      <c r="AB3534" s="37">
        <f>AB3535+AB3541</f>
        <v>888.46742999999992</v>
      </c>
      <c r="AC3534" s="38">
        <f>AC3535+AC3541</f>
        <v>994.25299999999993</v>
      </c>
      <c r="AD3534" s="38">
        <f>AD3535+AD3541</f>
        <v>994.2527</v>
      </c>
      <c r="AE3534" s="39">
        <f t="shared" si="6791"/>
        <v>99.999969826593443</v>
      </c>
      <c r="AF3534" s="37">
        <f>AF3535+AF3541</f>
        <v>994.25299999999993</v>
      </c>
      <c r="AG3534" s="37">
        <f>AG3535+AG3541</f>
        <v>0</v>
      </c>
      <c r="AH3534" s="37">
        <f>AH3535+AH3541</f>
        <v>0</v>
      </c>
      <c r="AI3534" s="37">
        <f>AI3535+AI3541</f>
        <v>0</v>
      </c>
      <c r="AJ3534" s="37">
        <f>AJ3535+AJ3541</f>
        <v>0</v>
      </c>
      <c r="AK3534" s="37">
        <f>AK3535+AK3541</f>
        <v>0</v>
      </c>
      <c r="AL3534" s="37">
        <f t="shared" si="6792"/>
        <v>994.25299999999993</v>
      </c>
      <c r="AM3534" s="37">
        <f t="shared" si="6793"/>
        <v>-70.399999999999864</v>
      </c>
      <c r="AN3534" s="40"/>
      <c r="AO3534" s="33"/>
      <c r="AP3534" s="33"/>
      <c r="AQ3534" s="33"/>
      <c r="AR3534" s="33"/>
      <c r="AS3534" s="33"/>
    </row>
    <row r="3535" ht="31.5">
      <c r="B3535" s="41" t="s">
        <v>857</v>
      </c>
      <c r="C3535" s="41" t="s">
        <v>137</v>
      </c>
      <c r="D3535" s="41" t="s">
        <v>41</v>
      </c>
      <c r="E3535" s="26" t="str">
        <f t="shared" si="6820"/>
        <v>1101</v>
      </c>
      <c r="F3535" s="41" t="s">
        <v>662</v>
      </c>
      <c r="G3535" s="41"/>
      <c r="H3535" s="42" t="s">
        <v>663</v>
      </c>
      <c r="I3535" s="43">
        <f t="shared" si="6822"/>
        <v>1017.7</v>
      </c>
      <c r="J3535" s="43">
        <f t="shared" si="6823"/>
        <v>1017.7</v>
      </c>
      <c r="K3535" s="43">
        <f t="shared" si="6824"/>
        <v>1017.7</v>
      </c>
      <c r="L3535" s="43">
        <f t="shared" si="6825"/>
        <v>-67.400000000000006</v>
      </c>
      <c r="M3535" s="43">
        <f t="shared" si="6826"/>
        <v>-67.400000000000006</v>
      </c>
      <c r="N3535" s="43">
        <f t="shared" si="6827"/>
        <v>-67.400000000000006</v>
      </c>
      <c r="O3535" s="43">
        <f t="shared" ref="O3535:O3543" si="6863">O3536</f>
        <v>0</v>
      </c>
      <c r="P3535" s="43">
        <f t="shared" ref="P3535:P3543" si="6864">P3536</f>
        <v>0</v>
      </c>
      <c r="Q3535" s="43">
        <f t="shared" ref="Q3535:Q3543" si="6865">Q3536</f>
        <v>0</v>
      </c>
      <c r="R3535" s="43">
        <f t="shared" ref="R3535:R3543" si="6866">R3536</f>
        <v>0</v>
      </c>
      <c r="S3535" s="43">
        <f t="shared" ref="S3535:S3543" si="6867">S3536</f>
        <v>-26.446999999999999</v>
      </c>
      <c r="T3535" s="43">
        <f t="shared" ref="T3535:T3543" si="6868">T3536</f>
        <v>0</v>
      </c>
      <c r="U3535" s="43">
        <v>0</v>
      </c>
      <c r="V3535" s="43">
        <f t="shared" si="6821"/>
        <v>923.85300000000007</v>
      </c>
      <c r="W3535" s="43">
        <f t="shared" si="6834"/>
        <v>0</v>
      </c>
      <c r="X3535" s="43">
        <f t="shared" si="6835"/>
        <v>0</v>
      </c>
      <c r="Y3535" s="43">
        <f t="shared" si="6836"/>
        <v>0</v>
      </c>
      <c r="Z3535" s="43">
        <f t="shared" si="6837"/>
        <v>0</v>
      </c>
      <c r="AA3535" s="43">
        <f t="shared" si="6838"/>
        <v>0</v>
      </c>
      <c r="AB3535" s="43">
        <f t="shared" ref="AB3535:AB3543" si="6869">AB3536</f>
        <v>818.06742999999994</v>
      </c>
      <c r="AC3535" s="44">
        <f t="shared" ref="AC3535:AC3543" si="6870">AC3536</f>
        <v>923.85299999999995</v>
      </c>
      <c r="AD3535" s="44">
        <f t="shared" ref="AD3535:AD3543" si="6871">AD3536</f>
        <v>923.85270000000003</v>
      </c>
      <c r="AE3535" s="45">
        <f t="shared" si="6791"/>
        <v>99.999967527301422</v>
      </c>
      <c r="AF3535" s="43">
        <f t="shared" ref="AF3535:AF3543" si="6872">AF3536</f>
        <v>923.85299999999995</v>
      </c>
      <c r="AG3535" s="43">
        <f t="shared" ref="AG3535:AG3543" si="6873">AG3536</f>
        <v>0</v>
      </c>
      <c r="AH3535" s="43">
        <f t="shared" ref="AH3535:AH3543" si="6874">AH3536</f>
        <v>0</v>
      </c>
      <c r="AI3535" s="43">
        <f t="shared" ref="AI3535:AI3543" si="6875">AI3536</f>
        <v>0</v>
      </c>
      <c r="AJ3535" s="43">
        <f t="shared" ref="AJ3535:AJ3543" si="6876">AJ3536</f>
        <v>0</v>
      </c>
      <c r="AK3535" s="43">
        <f t="shared" ref="AK3535:AK3543" si="6877">AK3536</f>
        <v>0</v>
      </c>
      <c r="AL3535" s="43">
        <f t="shared" si="6792"/>
        <v>923.85299999999995</v>
      </c>
      <c r="AM3535" s="43">
        <f t="shared" si="6793"/>
        <v>1.1368683772161603e-13</v>
      </c>
      <c r="AN3535" s="2"/>
      <c r="AO3535" s="1"/>
      <c r="AP3535" s="1"/>
      <c r="AQ3535" s="1"/>
      <c r="AR3535" s="1"/>
      <c r="AS3535" s="1"/>
    </row>
    <row r="3536" ht="31.5">
      <c r="B3536" s="41" t="s">
        <v>857</v>
      </c>
      <c r="C3536" s="41" t="s">
        <v>137</v>
      </c>
      <c r="D3536" s="41" t="s">
        <v>41</v>
      </c>
      <c r="E3536" s="26" t="str">
        <f t="shared" si="6820"/>
        <v>1101</v>
      </c>
      <c r="F3536" s="41" t="s">
        <v>664</v>
      </c>
      <c r="G3536" s="41"/>
      <c r="H3536" s="42" t="s">
        <v>665</v>
      </c>
      <c r="I3536" s="43">
        <f t="shared" si="6822"/>
        <v>1017.7</v>
      </c>
      <c r="J3536" s="43">
        <f t="shared" si="6823"/>
        <v>1017.7</v>
      </c>
      <c r="K3536" s="43">
        <f t="shared" si="6824"/>
        <v>1017.7</v>
      </c>
      <c r="L3536" s="43">
        <f t="shared" si="6825"/>
        <v>-67.400000000000006</v>
      </c>
      <c r="M3536" s="43">
        <f t="shared" si="6826"/>
        <v>-67.400000000000006</v>
      </c>
      <c r="N3536" s="43">
        <f t="shared" si="6827"/>
        <v>-67.400000000000006</v>
      </c>
      <c r="O3536" s="43">
        <f t="shared" si="6863"/>
        <v>0</v>
      </c>
      <c r="P3536" s="43">
        <f t="shared" si="6864"/>
        <v>0</v>
      </c>
      <c r="Q3536" s="43">
        <f t="shared" si="6865"/>
        <v>0</v>
      </c>
      <c r="R3536" s="43">
        <f t="shared" si="6866"/>
        <v>0</v>
      </c>
      <c r="S3536" s="43">
        <f t="shared" si="6867"/>
        <v>-26.446999999999999</v>
      </c>
      <c r="T3536" s="43">
        <f t="shared" si="6868"/>
        <v>0</v>
      </c>
      <c r="U3536" s="43">
        <v>0</v>
      </c>
      <c r="V3536" s="43">
        <f t="shared" si="6821"/>
        <v>923.85300000000007</v>
      </c>
      <c r="W3536" s="43">
        <f t="shared" si="6834"/>
        <v>0</v>
      </c>
      <c r="X3536" s="43">
        <f t="shared" si="6835"/>
        <v>0</v>
      </c>
      <c r="Y3536" s="43">
        <f t="shared" si="6836"/>
        <v>0</v>
      </c>
      <c r="Z3536" s="43">
        <f t="shared" si="6837"/>
        <v>0</v>
      </c>
      <c r="AA3536" s="43">
        <f t="shared" si="6838"/>
        <v>0</v>
      </c>
      <c r="AB3536" s="43">
        <f t="shared" si="6869"/>
        <v>818.06742999999994</v>
      </c>
      <c r="AC3536" s="44">
        <f t="shared" si="6870"/>
        <v>923.85299999999995</v>
      </c>
      <c r="AD3536" s="44">
        <f t="shared" si="6871"/>
        <v>923.85270000000003</v>
      </c>
      <c r="AE3536" s="45">
        <f t="shared" si="6791"/>
        <v>99.999967527301422</v>
      </c>
      <c r="AF3536" s="43">
        <f t="shared" si="6872"/>
        <v>923.85299999999995</v>
      </c>
      <c r="AG3536" s="43">
        <f t="shared" si="6873"/>
        <v>0</v>
      </c>
      <c r="AH3536" s="43">
        <f t="shared" si="6874"/>
        <v>0</v>
      </c>
      <c r="AI3536" s="43">
        <f t="shared" si="6875"/>
        <v>0</v>
      </c>
      <c r="AJ3536" s="43">
        <f t="shared" si="6876"/>
        <v>0</v>
      </c>
      <c r="AK3536" s="43">
        <f t="shared" si="6877"/>
        <v>0</v>
      </c>
      <c r="AL3536" s="43">
        <f t="shared" si="6792"/>
        <v>923.85299999999995</v>
      </c>
      <c r="AM3536" s="43">
        <f t="shared" si="6793"/>
        <v>1.1368683772161603e-13</v>
      </c>
      <c r="AN3536" s="2"/>
      <c r="AO3536" s="1"/>
      <c r="AP3536" s="1"/>
      <c r="AQ3536" s="1"/>
      <c r="AR3536" s="1"/>
      <c r="AS3536" s="1"/>
    </row>
    <row r="3537" ht="78.75">
      <c r="B3537" s="41" t="s">
        <v>857</v>
      </c>
      <c r="C3537" s="41" t="s">
        <v>137</v>
      </c>
      <c r="D3537" s="41" t="s">
        <v>41</v>
      </c>
      <c r="E3537" s="26" t="str">
        <f t="shared" si="6820"/>
        <v>1101</v>
      </c>
      <c r="F3537" s="41" t="s">
        <v>830</v>
      </c>
      <c r="G3537" s="41"/>
      <c r="H3537" s="42" t="s">
        <v>831</v>
      </c>
      <c r="I3537" s="43">
        <f t="shared" si="6822"/>
        <v>1017.7</v>
      </c>
      <c r="J3537" s="43">
        <f t="shared" si="6823"/>
        <v>1017.7</v>
      </c>
      <c r="K3537" s="43">
        <f t="shared" si="6824"/>
        <v>1017.7</v>
      </c>
      <c r="L3537" s="43">
        <f t="shared" si="6825"/>
        <v>-67.400000000000006</v>
      </c>
      <c r="M3537" s="43">
        <f t="shared" si="6826"/>
        <v>-67.400000000000006</v>
      </c>
      <c r="N3537" s="43">
        <f t="shared" si="6827"/>
        <v>-67.400000000000006</v>
      </c>
      <c r="O3537" s="43">
        <f t="shared" si="6863"/>
        <v>0</v>
      </c>
      <c r="P3537" s="43">
        <f t="shared" si="6864"/>
        <v>0</v>
      </c>
      <c r="Q3537" s="43">
        <f t="shared" si="6865"/>
        <v>0</v>
      </c>
      <c r="R3537" s="43">
        <f t="shared" si="6866"/>
        <v>0</v>
      </c>
      <c r="S3537" s="43">
        <f t="shared" si="6867"/>
        <v>-26.446999999999999</v>
      </c>
      <c r="T3537" s="43">
        <f t="shared" si="6868"/>
        <v>0</v>
      </c>
      <c r="U3537" s="43">
        <v>0</v>
      </c>
      <c r="V3537" s="43">
        <f t="shared" si="6821"/>
        <v>923.85300000000007</v>
      </c>
      <c r="W3537" s="43">
        <f t="shared" si="6834"/>
        <v>0</v>
      </c>
      <c r="X3537" s="43">
        <f t="shared" si="6835"/>
        <v>0</v>
      </c>
      <c r="Y3537" s="43">
        <f t="shared" si="6836"/>
        <v>0</v>
      </c>
      <c r="Z3537" s="43">
        <f t="shared" si="6837"/>
        <v>0</v>
      </c>
      <c r="AA3537" s="43">
        <f t="shared" si="6838"/>
        <v>0</v>
      </c>
      <c r="AB3537" s="43">
        <f t="shared" si="6869"/>
        <v>818.06742999999994</v>
      </c>
      <c r="AC3537" s="44">
        <f t="shared" si="6870"/>
        <v>923.85299999999995</v>
      </c>
      <c r="AD3537" s="44">
        <f t="shared" si="6871"/>
        <v>923.85270000000003</v>
      </c>
      <c r="AE3537" s="45">
        <f t="shared" si="6791"/>
        <v>99.999967527301422</v>
      </c>
      <c r="AF3537" s="43">
        <f t="shared" si="6872"/>
        <v>923.85299999999995</v>
      </c>
      <c r="AG3537" s="43">
        <f t="shared" si="6873"/>
        <v>0</v>
      </c>
      <c r="AH3537" s="43">
        <f t="shared" si="6874"/>
        <v>0</v>
      </c>
      <c r="AI3537" s="43">
        <f t="shared" si="6875"/>
        <v>0</v>
      </c>
      <c r="AJ3537" s="43">
        <f t="shared" si="6876"/>
        <v>0</v>
      </c>
      <c r="AK3537" s="43">
        <f t="shared" si="6877"/>
        <v>0</v>
      </c>
      <c r="AL3537" s="43">
        <f t="shared" si="6792"/>
        <v>923.85299999999995</v>
      </c>
      <c r="AM3537" s="43">
        <f t="shared" si="6793"/>
        <v>1.1368683772161603e-13</v>
      </c>
      <c r="AN3537" s="2"/>
      <c r="AR3537" s="1"/>
      <c r="AS3537" s="1"/>
    </row>
    <row r="3538" ht="31.5">
      <c r="B3538" s="41" t="s">
        <v>857</v>
      </c>
      <c r="C3538" s="41" t="s">
        <v>137</v>
      </c>
      <c r="D3538" s="41" t="s">
        <v>41</v>
      </c>
      <c r="E3538" s="26" t="str">
        <f t="shared" si="6820"/>
        <v>1101</v>
      </c>
      <c r="F3538" s="41" t="s">
        <v>832</v>
      </c>
      <c r="G3538" s="41"/>
      <c r="H3538" s="42" t="s">
        <v>833</v>
      </c>
      <c r="I3538" s="43">
        <f t="shared" si="6822"/>
        <v>1017.7</v>
      </c>
      <c r="J3538" s="43">
        <f t="shared" si="6823"/>
        <v>1017.7</v>
      </c>
      <c r="K3538" s="43">
        <f t="shared" si="6824"/>
        <v>1017.7</v>
      </c>
      <c r="L3538" s="43">
        <f t="shared" si="6825"/>
        <v>-67.400000000000006</v>
      </c>
      <c r="M3538" s="43">
        <f t="shared" si="6826"/>
        <v>-67.400000000000006</v>
      </c>
      <c r="N3538" s="43">
        <f t="shared" si="6827"/>
        <v>-67.400000000000006</v>
      </c>
      <c r="O3538" s="43">
        <f t="shared" si="6863"/>
        <v>0</v>
      </c>
      <c r="P3538" s="43">
        <f t="shared" si="6864"/>
        <v>0</v>
      </c>
      <c r="Q3538" s="43">
        <f t="shared" si="6865"/>
        <v>0</v>
      </c>
      <c r="R3538" s="43">
        <f t="shared" si="6866"/>
        <v>0</v>
      </c>
      <c r="S3538" s="43">
        <f t="shared" si="6867"/>
        <v>-26.446999999999999</v>
      </c>
      <c r="T3538" s="43">
        <f t="shared" si="6868"/>
        <v>0</v>
      </c>
      <c r="U3538" s="43">
        <v>0</v>
      </c>
      <c r="V3538" s="43">
        <f t="shared" si="6821"/>
        <v>923.85300000000007</v>
      </c>
      <c r="W3538" s="43">
        <f t="shared" si="6834"/>
        <v>0</v>
      </c>
      <c r="X3538" s="43">
        <f t="shared" si="6835"/>
        <v>0</v>
      </c>
      <c r="Y3538" s="43">
        <f t="shared" si="6836"/>
        <v>0</v>
      </c>
      <c r="Z3538" s="43">
        <f t="shared" si="6837"/>
        <v>0</v>
      </c>
      <c r="AA3538" s="43">
        <f t="shared" si="6838"/>
        <v>0</v>
      </c>
      <c r="AB3538" s="43">
        <f t="shared" si="6869"/>
        <v>818.06742999999994</v>
      </c>
      <c r="AC3538" s="44">
        <f t="shared" si="6870"/>
        <v>923.85299999999995</v>
      </c>
      <c r="AD3538" s="44">
        <f t="shared" si="6871"/>
        <v>923.85270000000003</v>
      </c>
      <c r="AE3538" s="45">
        <f t="shared" si="6791"/>
        <v>99.999967527301422</v>
      </c>
      <c r="AF3538" s="43">
        <f t="shared" si="6872"/>
        <v>923.85299999999995</v>
      </c>
      <c r="AG3538" s="43">
        <f t="shared" si="6873"/>
        <v>0</v>
      </c>
      <c r="AH3538" s="43">
        <f t="shared" si="6874"/>
        <v>0</v>
      </c>
      <c r="AI3538" s="43">
        <f t="shared" si="6875"/>
        <v>0</v>
      </c>
      <c r="AJ3538" s="43">
        <f t="shared" si="6876"/>
        <v>0</v>
      </c>
      <c r="AK3538" s="43">
        <f t="shared" si="6877"/>
        <v>0</v>
      </c>
      <c r="AL3538" s="43">
        <f t="shared" si="6792"/>
        <v>923.85299999999995</v>
      </c>
      <c r="AM3538" s="43">
        <f t="shared" si="6793"/>
        <v>1.1368683772161603e-13</v>
      </c>
      <c r="AN3538" s="2"/>
      <c r="AO3538" s="1"/>
      <c r="AP3538" s="1"/>
      <c r="AQ3538" s="1"/>
      <c r="AR3538" s="1"/>
      <c r="AS3538" s="1"/>
    </row>
    <row r="3539" ht="31.5">
      <c r="B3539" s="41" t="s">
        <v>857</v>
      </c>
      <c r="C3539" s="41" t="s">
        <v>137</v>
      </c>
      <c r="D3539" s="41" t="s">
        <v>41</v>
      </c>
      <c r="E3539" s="26" t="str">
        <f t="shared" si="6820"/>
        <v>1101</v>
      </c>
      <c r="F3539" s="41" t="s">
        <v>832</v>
      </c>
      <c r="G3539" s="41" t="s">
        <v>53</v>
      </c>
      <c r="H3539" s="42" t="s">
        <v>54</v>
      </c>
      <c r="I3539" s="43">
        <f t="shared" si="6822"/>
        <v>1017.7</v>
      </c>
      <c r="J3539" s="43">
        <f t="shared" si="6823"/>
        <v>1017.7</v>
      </c>
      <c r="K3539" s="43">
        <f t="shared" si="6824"/>
        <v>1017.7</v>
      </c>
      <c r="L3539" s="43">
        <f t="shared" si="6825"/>
        <v>-67.400000000000006</v>
      </c>
      <c r="M3539" s="43">
        <f t="shared" si="6826"/>
        <v>-67.400000000000006</v>
      </c>
      <c r="N3539" s="43">
        <f t="shared" si="6827"/>
        <v>-67.400000000000006</v>
      </c>
      <c r="O3539" s="43">
        <f t="shared" si="6863"/>
        <v>0</v>
      </c>
      <c r="P3539" s="43">
        <f t="shared" si="6864"/>
        <v>0</v>
      </c>
      <c r="Q3539" s="43">
        <f t="shared" si="6865"/>
        <v>0</v>
      </c>
      <c r="R3539" s="43">
        <f t="shared" si="6866"/>
        <v>0</v>
      </c>
      <c r="S3539" s="43">
        <f t="shared" si="6867"/>
        <v>-26.446999999999999</v>
      </c>
      <c r="T3539" s="43">
        <f t="shared" si="6868"/>
        <v>0</v>
      </c>
      <c r="U3539" s="43">
        <v>0</v>
      </c>
      <c r="V3539" s="43">
        <f t="shared" si="6821"/>
        <v>923.85300000000007</v>
      </c>
      <c r="W3539" s="43">
        <f t="shared" si="6834"/>
        <v>0</v>
      </c>
      <c r="X3539" s="43">
        <f t="shared" si="6835"/>
        <v>0</v>
      </c>
      <c r="Y3539" s="43">
        <f t="shared" si="6836"/>
        <v>0</v>
      </c>
      <c r="Z3539" s="43">
        <f t="shared" si="6837"/>
        <v>0</v>
      </c>
      <c r="AA3539" s="43">
        <f t="shared" si="6838"/>
        <v>0</v>
      </c>
      <c r="AB3539" s="43">
        <f t="shared" si="6869"/>
        <v>818.06742999999994</v>
      </c>
      <c r="AC3539" s="44">
        <f t="shared" si="6870"/>
        <v>923.85299999999995</v>
      </c>
      <c r="AD3539" s="44">
        <f t="shared" si="6871"/>
        <v>923.85270000000003</v>
      </c>
      <c r="AE3539" s="45">
        <f t="shared" si="6791"/>
        <v>99.999967527301422</v>
      </c>
      <c r="AF3539" s="43">
        <f t="shared" si="6872"/>
        <v>923.85299999999995</v>
      </c>
      <c r="AG3539" s="43">
        <f t="shared" si="6873"/>
        <v>0</v>
      </c>
      <c r="AH3539" s="43">
        <f t="shared" si="6874"/>
        <v>0</v>
      </c>
      <c r="AI3539" s="43">
        <f t="shared" si="6875"/>
        <v>0</v>
      </c>
      <c r="AJ3539" s="43">
        <f t="shared" si="6876"/>
        <v>0</v>
      </c>
      <c r="AK3539" s="43">
        <f t="shared" si="6877"/>
        <v>0</v>
      </c>
      <c r="AL3539" s="43">
        <f t="shared" si="6792"/>
        <v>923.85299999999995</v>
      </c>
      <c r="AM3539" s="43">
        <f t="shared" si="6793"/>
        <v>1.1368683772161603e-13</v>
      </c>
      <c r="AN3539" s="2"/>
      <c r="AO3539" s="1"/>
      <c r="AP3539" s="1"/>
      <c r="AQ3539" s="1"/>
      <c r="AR3539" s="1"/>
      <c r="AS3539" s="1"/>
    </row>
    <row r="3540" ht="31.5">
      <c r="B3540" s="41" t="s">
        <v>857</v>
      </c>
      <c r="C3540" s="41" t="s">
        <v>137</v>
      </c>
      <c r="D3540" s="41" t="s">
        <v>41</v>
      </c>
      <c r="E3540" s="26" t="str">
        <f t="shared" si="6820"/>
        <v>1101</v>
      </c>
      <c r="F3540" s="41" t="s">
        <v>832</v>
      </c>
      <c r="G3540" s="41" t="s">
        <v>55</v>
      </c>
      <c r="H3540" s="42" t="s">
        <v>56</v>
      </c>
      <c r="I3540" s="43">
        <v>1017.7</v>
      </c>
      <c r="J3540" s="43">
        <v>1017.7</v>
      </c>
      <c r="K3540" s="43">
        <v>1017.7</v>
      </c>
      <c r="L3540" s="43">
        <v>-67.400000000000006</v>
      </c>
      <c r="M3540" s="43">
        <v>-67.400000000000006</v>
      </c>
      <c r="N3540" s="43">
        <v>-67.400000000000006</v>
      </c>
      <c r="O3540" s="43">
        <v>0</v>
      </c>
      <c r="P3540" s="43">
        <v>0</v>
      </c>
      <c r="Q3540" s="43">
        <v>0</v>
      </c>
      <c r="R3540" s="43">
        <v>0</v>
      </c>
      <c r="S3540" s="43">
        <v>-26.446999999999999</v>
      </c>
      <c r="T3540" s="43">
        <v>0</v>
      </c>
      <c r="U3540" s="43">
        <v>0</v>
      </c>
      <c r="V3540" s="43">
        <f t="shared" si="6821"/>
        <v>923.85300000000007</v>
      </c>
      <c r="W3540" s="43"/>
      <c r="X3540" s="43"/>
      <c r="Y3540" s="43"/>
      <c r="Z3540" s="43"/>
      <c r="AA3540" s="43"/>
      <c r="AB3540" s="43">
        <v>818.06742999999994</v>
      </c>
      <c r="AC3540" s="44">
        <v>923.85299999999995</v>
      </c>
      <c r="AD3540" s="44">
        <v>923.85270000000003</v>
      </c>
      <c r="AE3540" s="45">
        <f t="shared" si="6791"/>
        <v>99.999967527301422</v>
      </c>
      <c r="AF3540" s="43">
        <v>923.85299999999995</v>
      </c>
      <c r="AG3540" s="43">
        <v>0</v>
      </c>
      <c r="AH3540" s="43">
        <v>0</v>
      </c>
      <c r="AI3540" s="43">
        <v>0</v>
      </c>
      <c r="AJ3540" s="43">
        <v>0</v>
      </c>
      <c r="AK3540" s="43">
        <v>0</v>
      </c>
      <c r="AL3540" s="43">
        <f t="shared" si="6792"/>
        <v>923.85299999999995</v>
      </c>
      <c r="AM3540" s="43">
        <f t="shared" si="6793"/>
        <v>1.1368683772161603e-13</v>
      </c>
      <c r="AN3540" s="19"/>
      <c r="AO3540" s="1"/>
      <c r="AP3540" s="1"/>
      <c r="AQ3540" s="1"/>
      <c r="AR3540" s="1"/>
      <c r="AS3540" s="1"/>
    </row>
    <row r="3541" ht="31.5">
      <c r="B3541" s="41" t="s">
        <v>857</v>
      </c>
      <c r="C3541" s="41" t="s">
        <v>137</v>
      </c>
      <c r="D3541" s="41" t="s">
        <v>41</v>
      </c>
      <c r="E3541" s="26" t="str">
        <f t="shared" si="6820"/>
        <v>1101</v>
      </c>
      <c r="F3541" s="41" t="s">
        <v>81</v>
      </c>
      <c r="G3541" s="41"/>
      <c r="H3541" s="42" t="s">
        <v>82</v>
      </c>
      <c r="I3541" s="43"/>
      <c r="J3541" s="43"/>
      <c r="K3541" s="43"/>
      <c r="L3541" s="43"/>
      <c r="M3541" s="43"/>
      <c r="N3541" s="43"/>
      <c r="O3541" s="43">
        <f t="shared" si="6863"/>
        <v>0</v>
      </c>
      <c r="P3541" s="43">
        <f t="shared" si="6864"/>
        <v>0</v>
      </c>
      <c r="Q3541" s="43">
        <f t="shared" si="6865"/>
        <v>0</v>
      </c>
      <c r="R3541" s="43">
        <f t="shared" si="6866"/>
        <v>0</v>
      </c>
      <c r="S3541" s="43">
        <f t="shared" si="6867"/>
        <v>0</v>
      </c>
      <c r="T3541" s="43">
        <f t="shared" si="6868"/>
        <v>0</v>
      </c>
      <c r="U3541" s="43"/>
      <c r="V3541" s="43">
        <f t="shared" si="6821"/>
        <v>0</v>
      </c>
      <c r="W3541" s="43"/>
      <c r="X3541" s="43"/>
      <c r="Y3541" s="43"/>
      <c r="Z3541" s="43"/>
      <c r="AA3541" s="43"/>
      <c r="AB3541" s="43">
        <f t="shared" si="6869"/>
        <v>70.400000000000006</v>
      </c>
      <c r="AC3541" s="44">
        <f t="shared" si="6870"/>
        <v>70.400000000000006</v>
      </c>
      <c r="AD3541" s="44">
        <f t="shared" si="6871"/>
        <v>70.400000000000006</v>
      </c>
      <c r="AE3541" s="45">
        <f t="shared" si="6791"/>
        <v>100</v>
      </c>
      <c r="AF3541" s="43">
        <f t="shared" si="6872"/>
        <v>70.400000000000006</v>
      </c>
      <c r="AG3541" s="43">
        <f t="shared" si="6873"/>
        <v>0</v>
      </c>
      <c r="AH3541" s="43">
        <f t="shared" si="6874"/>
        <v>0</v>
      </c>
      <c r="AI3541" s="43">
        <f t="shared" si="6875"/>
        <v>0</v>
      </c>
      <c r="AJ3541" s="43">
        <f t="shared" si="6876"/>
        <v>0</v>
      </c>
      <c r="AK3541" s="43">
        <f t="shared" si="6877"/>
        <v>0</v>
      </c>
      <c r="AL3541" s="43">
        <f t="shared" si="6792"/>
        <v>70.400000000000006</v>
      </c>
      <c r="AM3541" s="43">
        <f t="shared" si="6793"/>
        <v>-70.400000000000006</v>
      </c>
      <c r="AN3541" s="19"/>
      <c r="AR3541" s="1"/>
      <c r="AS3541" s="1"/>
    </row>
    <row r="3542" ht="47.25">
      <c r="B3542" s="41" t="s">
        <v>857</v>
      </c>
      <c r="C3542" s="41" t="s">
        <v>137</v>
      </c>
      <c r="D3542" s="41" t="s">
        <v>41</v>
      </c>
      <c r="E3542" s="26" t="str">
        <f t="shared" si="6820"/>
        <v>1101</v>
      </c>
      <c r="F3542" s="41" t="s">
        <v>381</v>
      </c>
      <c r="G3542" s="41"/>
      <c r="H3542" s="42" t="s">
        <v>382</v>
      </c>
      <c r="I3542" s="43"/>
      <c r="J3542" s="43"/>
      <c r="K3542" s="43"/>
      <c r="L3542" s="43"/>
      <c r="M3542" s="43"/>
      <c r="N3542" s="43"/>
      <c r="O3542" s="43">
        <f t="shared" si="6863"/>
        <v>0</v>
      </c>
      <c r="P3542" s="43">
        <f t="shared" si="6864"/>
        <v>0</v>
      </c>
      <c r="Q3542" s="43">
        <f t="shared" si="6865"/>
        <v>0</v>
      </c>
      <c r="R3542" s="43">
        <f t="shared" si="6866"/>
        <v>0</v>
      </c>
      <c r="S3542" s="43">
        <f t="shared" si="6867"/>
        <v>0</v>
      </c>
      <c r="T3542" s="43">
        <f t="shared" si="6868"/>
        <v>0</v>
      </c>
      <c r="U3542" s="43"/>
      <c r="V3542" s="43">
        <f t="shared" si="6821"/>
        <v>0</v>
      </c>
      <c r="W3542" s="43"/>
      <c r="X3542" s="43"/>
      <c r="Y3542" s="43"/>
      <c r="Z3542" s="43"/>
      <c r="AA3542" s="43"/>
      <c r="AB3542" s="43">
        <f t="shared" si="6869"/>
        <v>70.400000000000006</v>
      </c>
      <c r="AC3542" s="44">
        <f t="shared" si="6870"/>
        <v>70.400000000000006</v>
      </c>
      <c r="AD3542" s="44">
        <f t="shared" si="6871"/>
        <v>70.400000000000006</v>
      </c>
      <c r="AE3542" s="45">
        <f t="shared" si="6791"/>
        <v>100</v>
      </c>
      <c r="AF3542" s="43">
        <f t="shared" si="6872"/>
        <v>70.400000000000006</v>
      </c>
      <c r="AG3542" s="43">
        <f t="shared" si="6873"/>
        <v>0</v>
      </c>
      <c r="AH3542" s="43">
        <f t="shared" si="6874"/>
        <v>0</v>
      </c>
      <c r="AI3542" s="43">
        <f t="shared" si="6875"/>
        <v>0</v>
      </c>
      <c r="AJ3542" s="43">
        <f t="shared" si="6876"/>
        <v>0</v>
      </c>
      <c r="AK3542" s="43">
        <f t="shared" si="6877"/>
        <v>0</v>
      </c>
      <c r="AL3542" s="43">
        <f t="shared" si="6792"/>
        <v>70.400000000000006</v>
      </c>
      <c r="AM3542" s="43">
        <f t="shared" si="6793"/>
        <v>-70.400000000000006</v>
      </c>
      <c r="AN3542" s="19"/>
      <c r="AO3542" s="1"/>
      <c r="AP3542" s="1"/>
      <c r="AQ3542" s="1"/>
      <c r="AR3542" s="1"/>
      <c r="AS3542" s="1"/>
    </row>
    <row r="3543" ht="31.5">
      <c r="B3543" s="41" t="s">
        <v>857</v>
      </c>
      <c r="C3543" s="41" t="s">
        <v>137</v>
      </c>
      <c r="D3543" s="41" t="s">
        <v>41</v>
      </c>
      <c r="E3543" s="26" t="str">
        <f t="shared" si="6820"/>
        <v>1101</v>
      </c>
      <c r="F3543" s="41" t="s">
        <v>381</v>
      </c>
      <c r="G3543" s="41" t="s">
        <v>177</v>
      </c>
      <c r="H3543" s="42" t="s">
        <v>178</v>
      </c>
      <c r="I3543" s="43"/>
      <c r="J3543" s="43"/>
      <c r="K3543" s="43"/>
      <c r="L3543" s="43"/>
      <c r="M3543" s="43"/>
      <c r="N3543" s="43"/>
      <c r="O3543" s="43">
        <f t="shared" si="6863"/>
        <v>0</v>
      </c>
      <c r="P3543" s="43">
        <f t="shared" si="6864"/>
        <v>0</v>
      </c>
      <c r="Q3543" s="43">
        <f t="shared" si="6865"/>
        <v>0</v>
      </c>
      <c r="R3543" s="43">
        <f t="shared" si="6866"/>
        <v>0</v>
      </c>
      <c r="S3543" s="43">
        <f t="shared" si="6867"/>
        <v>0</v>
      </c>
      <c r="T3543" s="43">
        <f t="shared" si="6868"/>
        <v>0</v>
      </c>
      <c r="U3543" s="43"/>
      <c r="V3543" s="43">
        <f t="shared" si="6821"/>
        <v>0</v>
      </c>
      <c r="W3543" s="43"/>
      <c r="X3543" s="43"/>
      <c r="Y3543" s="43"/>
      <c r="Z3543" s="43"/>
      <c r="AA3543" s="43"/>
      <c r="AB3543" s="43">
        <f t="shared" si="6869"/>
        <v>70.400000000000006</v>
      </c>
      <c r="AC3543" s="44">
        <f t="shared" si="6870"/>
        <v>70.400000000000006</v>
      </c>
      <c r="AD3543" s="44">
        <f t="shared" si="6871"/>
        <v>70.400000000000006</v>
      </c>
      <c r="AE3543" s="45">
        <f t="shared" si="6791"/>
        <v>100</v>
      </c>
      <c r="AF3543" s="43">
        <f t="shared" si="6872"/>
        <v>70.400000000000006</v>
      </c>
      <c r="AG3543" s="43">
        <f t="shared" si="6873"/>
        <v>0</v>
      </c>
      <c r="AH3543" s="43">
        <f t="shared" si="6874"/>
        <v>0</v>
      </c>
      <c r="AI3543" s="43">
        <f t="shared" si="6875"/>
        <v>0</v>
      </c>
      <c r="AJ3543" s="43">
        <f t="shared" si="6876"/>
        <v>0</v>
      </c>
      <c r="AK3543" s="43">
        <f t="shared" si="6877"/>
        <v>0</v>
      </c>
      <c r="AL3543" s="43">
        <f t="shared" si="6792"/>
        <v>70.400000000000006</v>
      </c>
      <c r="AM3543" s="43">
        <f t="shared" si="6793"/>
        <v>-70.400000000000006</v>
      </c>
      <c r="AN3543" s="19"/>
      <c r="AO3543" s="1"/>
      <c r="AP3543" s="1"/>
      <c r="AQ3543" s="1"/>
      <c r="AR3543" s="1"/>
      <c r="AS3543" s="1"/>
    </row>
    <row r="3544" ht="63">
      <c r="B3544" s="41" t="s">
        <v>857</v>
      </c>
      <c r="C3544" s="41" t="s">
        <v>137</v>
      </c>
      <c r="D3544" s="41" t="s">
        <v>41</v>
      </c>
      <c r="E3544" s="26" t="str">
        <f t="shared" si="6820"/>
        <v>1101</v>
      </c>
      <c r="F3544" s="41" t="s">
        <v>381</v>
      </c>
      <c r="G3544" s="41" t="s">
        <v>373</v>
      </c>
      <c r="H3544" s="42" t="s">
        <v>374</v>
      </c>
      <c r="I3544" s="43"/>
      <c r="J3544" s="43"/>
      <c r="K3544" s="43"/>
      <c r="L3544" s="43"/>
      <c r="M3544" s="43"/>
      <c r="N3544" s="43"/>
      <c r="O3544" s="43">
        <v>0</v>
      </c>
      <c r="P3544" s="43">
        <v>0</v>
      </c>
      <c r="Q3544" s="43">
        <v>0</v>
      </c>
      <c r="R3544" s="43">
        <v>0</v>
      </c>
      <c r="S3544" s="43">
        <v>0</v>
      </c>
      <c r="T3544" s="43">
        <v>0</v>
      </c>
      <c r="U3544" s="43"/>
      <c r="V3544" s="43">
        <f t="shared" si="6821"/>
        <v>0</v>
      </c>
      <c r="W3544" s="43"/>
      <c r="X3544" s="43"/>
      <c r="Y3544" s="43"/>
      <c r="Z3544" s="43"/>
      <c r="AA3544" s="43"/>
      <c r="AB3544" s="43">
        <v>70.400000000000006</v>
      </c>
      <c r="AC3544" s="44">
        <v>70.400000000000006</v>
      </c>
      <c r="AD3544" s="44">
        <v>70.400000000000006</v>
      </c>
      <c r="AE3544" s="45">
        <f t="shared" si="6791"/>
        <v>100</v>
      </c>
      <c r="AF3544" s="43">
        <v>70.400000000000006</v>
      </c>
      <c r="AG3544" s="43">
        <v>0</v>
      </c>
      <c r="AH3544" s="43">
        <v>0</v>
      </c>
      <c r="AI3544" s="43">
        <v>0</v>
      </c>
      <c r="AJ3544" s="43">
        <v>0</v>
      </c>
      <c r="AK3544" s="43">
        <v>0</v>
      </c>
      <c r="AL3544" s="43">
        <f t="shared" si="6792"/>
        <v>70.400000000000006</v>
      </c>
      <c r="AM3544" s="43">
        <f t="shared" si="6793"/>
        <v>-70.400000000000006</v>
      </c>
      <c r="AN3544" s="19"/>
      <c r="AO3544" s="1"/>
      <c r="AP3544" s="1"/>
      <c r="AQ3544" s="1"/>
      <c r="AR3544" s="1"/>
      <c r="AS3544" s="1"/>
    </row>
    <row r="3545" s="24" customFormat="1">
      <c r="B3545" s="25" t="s">
        <v>863</v>
      </c>
      <c r="C3545" s="25"/>
      <c r="D3545" s="25"/>
      <c r="E3545" s="26" t="str">
        <f t="shared" si="6820"/>
        <v/>
      </c>
      <c r="F3545" s="25"/>
      <c r="G3545" s="25"/>
      <c r="H3545" s="27" t="s">
        <v>864</v>
      </c>
      <c r="I3545" s="28">
        <f>I3546+I3603+I3632+I3692+I3770+I3778+I3758+I3786</f>
        <v>27695.399999999998</v>
      </c>
      <c r="J3545" s="28">
        <f>J3546+J3603+J3632+J3692+J3770+J3778+J3758+J3786</f>
        <v>28501.900000000001</v>
      </c>
      <c r="K3545" s="28">
        <f>K3546+K3603+K3632+K3692+K3770+K3778+K3758+K3786</f>
        <v>26491.500000000004</v>
      </c>
      <c r="L3545" s="28">
        <f>L3546+L3603+L3632+L3692+L3770+L3778+L3758+L3786</f>
        <v>1290.8</v>
      </c>
      <c r="M3545" s="28">
        <f>M3546+M3603+M3632+M3692+M3770+M3778+M3758+M3786</f>
        <v>1333.9999999999998</v>
      </c>
      <c r="N3545" s="28">
        <f>N3546+N3603+N3632+N3692+N3770+N3778+N3758+N3786</f>
        <v>1378.8999999999999</v>
      </c>
      <c r="O3545" s="28">
        <f>O3546+O3603+O3632+O3692+O3770+O3778+O3758+O3786</f>
        <v>-3.0880000000000001</v>
      </c>
      <c r="P3545" s="28">
        <f>P3546+P3603+P3632+P3692+P3770+P3778+P3758+P3786</f>
        <v>61.727999999999994</v>
      </c>
      <c r="Q3545" s="28">
        <f>Q3546+Q3603+Q3632+Q3692+Q3770+Q3778+Q3758+Q3786</f>
        <v>0</v>
      </c>
      <c r="R3545" s="28">
        <f>R3546+R3603+R3632+R3692+R3770+R3778+R3758+R3786</f>
        <v>251.28699999999998</v>
      </c>
      <c r="S3545" s="28">
        <f>S3546+S3603+S3632+S3692+S3770+S3778+S3758+S3786</f>
        <v>0</v>
      </c>
      <c r="T3545" s="28">
        <f>T3546+T3603+T3632+T3692+T3770+T3778+T3758+T3786</f>
        <v>0</v>
      </c>
      <c r="U3545" s="28">
        <f>U3546+U3603+U3632+U3692+U3770+U3778+U3758+U3786</f>
        <v>0</v>
      </c>
      <c r="V3545" s="28">
        <f t="shared" si="6821"/>
        <v>29296.126999999997</v>
      </c>
      <c r="W3545" s="28">
        <f>W3546+W3603+W3632+W3692+W3770+W3778+W3758+W3786</f>
        <v>600</v>
      </c>
      <c r="X3545" s="28">
        <f>X3546+X3603+X3632+X3692+X3770+X3778+X3758+X3786</f>
        <v>0</v>
      </c>
      <c r="Y3545" s="28">
        <f>Y3546+Y3603+Y3632+Y3692+Y3770+Y3778+Y3758+Y3786</f>
        <v>0</v>
      </c>
      <c r="Z3545" s="28">
        <f>Z3546+Z3603+Z3632+Z3692+Z3770+Z3778+Z3758+Z3786</f>
        <v>0</v>
      </c>
      <c r="AA3545" s="28">
        <f>AA3546+AA3603+AA3632+AA3692+AA3770+AA3778+AA3758+AA3786</f>
        <v>0</v>
      </c>
      <c r="AB3545" s="28">
        <f>AB3546+AB3603+AB3632+AB3692+AB3770+AB3778+AB3758+AB3786</f>
        <v>22221.420179999994</v>
      </c>
      <c r="AC3545" s="29">
        <f>AC3546+AC3603+AC3632+AC3692+AC3770+AC3778+AC3758+AC3786</f>
        <v>28978.75114</v>
      </c>
      <c r="AD3545" s="29">
        <f>AD3546+AD3603+AD3632+AD3692+AD3770+AD3778+AD3758+AD3786</f>
        <v>28940.654879999995</v>
      </c>
      <c r="AE3545" s="30">
        <f t="shared" si="6791"/>
        <v>99.868537260919368</v>
      </c>
      <c r="AF3545" s="28">
        <f>AF3546+AF3603+AF3632+AF3692+AF3770+AF3778+AF3758+AF3786</f>
        <v>29784.613240000002</v>
      </c>
      <c r="AG3545" s="28">
        <f>AG3546+AG3603+AG3632+AG3692+AG3770+AG3778+AG3758+AG3786</f>
        <v>-3.0880000000000001</v>
      </c>
      <c r="AH3545" s="28">
        <f>AH3546+AH3603+AH3632+AH3692+AH3770+AH3778+AH3758+AH3786</f>
        <v>0</v>
      </c>
      <c r="AI3545" s="28">
        <f>AI3546+AI3603+AI3632+AI3692+AI3770+AI3778+AI3758+AI3786</f>
        <v>0</v>
      </c>
      <c r="AJ3545" s="28">
        <f>AJ3546+AJ3603+AJ3632+AJ3692+AJ3770+AJ3778+AJ3758+AJ3786</f>
        <v>0</v>
      </c>
      <c r="AK3545" s="28">
        <f>AK3546+AK3603+AK3632+AK3692+AK3770+AK3778+AK3758+AK3786</f>
        <v>-745.20000000000005</v>
      </c>
      <c r="AL3545" s="28">
        <f t="shared" si="6792"/>
        <v>29036.325240000002</v>
      </c>
      <c r="AM3545" s="28">
        <f t="shared" si="6793"/>
        <v>259.80175999999483</v>
      </c>
      <c r="AN3545" s="31"/>
      <c r="AO3545" s="24"/>
      <c r="AP3545" s="24"/>
      <c r="AQ3545" s="24"/>
      <c r="AR3545" s="24"/>
      <c r="AS3545" s="24"/>
    </row>
    <row r="3546" s="24" customFormat="1">
      <c r="B3546" s="25" t="s">
        <v>863</v>
      </c>
      <c r="C3546" s="25" t="s">
        <v>41</v>
      </c>
      <c r="D3546" s="25"/>
      <c r="E3546" s="32" t="str">
        <f t="shared" si="6820"/>
        <v>01</v>
      </c>
      <c r="F3546" s="25"/>
      <c r="G3546" s="25"/>
      <c r="H3546" s="27" t="s">
        <v>42</v>
      </c>
      <c r="I3546" s="28">
        <f>I3547+I3571</f>
        <v>21925.700000000001</v>
      </c>
      <c r="J3546" s="28">
        <f>J3547+J3571</f>
        <v>23648.400000000001</v>
      </c>
      <c r="K3546" s="28">
        <f>K3547+K3571</f>
        <v>21756.800000000003</v>
      </c>
      <c r="L3546" s="28">
        <f>L3547+L3571</f>
        <v>1296.7</v>
      </c>
      <c r="M3546" s="28">
        <f>M3547+M3571</f>
        <v>1339.8999999999999</v>
      </c>
      <c r="N3546" s="28">
        <f>N3547+N3571</f>
        <v>1384.8</v>
      </c>
      <c r="O3546" s="28">
        <f>O3547+O3571</f>
        <v>0</v>
      </c>
      <c r="P3546" s="28">
        <f>P3547+P3571</f>
        <v>0</v>
      </c>
      <c r="Q3546" s="28">
        <f>Q3547+Q3571</f>
        <v>0</v>
      </c>
      <c r="R3546" s="28">
        <f>R3547+R3571</f>
        <v>152.09999999999999</v>
      </c>
      <c r="S3546" s="28">
        <f>S3547+S3571</f>
        <v>0</v>
      </c>
      <c r="T3546" s="28">
        <f>T3547+T3571</f>
        <v>0</v>
      </c>
      <c r="U3546" s="28">
        <v>0</v>
      </c>
      <c r="V3546" s="28">
        <f t="shared" si="6821"/>
        <v>23374.5</v>
      </c>
      <c r="W3546" s="28">
        <f>W3547+W3571</f>
        <v>0</v>
      </c>
      <c r="X3546" s="28">
        <f>X3547+X3571</f>
        <v>0</v>
      </c>
      <c r="Y3546" s="28">
        <f>Y3547+Y3571</f>
        <v>0</v>
      </c>
      <c r="Z3546" s="28">
        <f>Z3547+Z3571</f>
        <v>0</v>
      </c>
      <c r="AA3546" s="28">
        <f>AA3547+AA3571</f>
        <v>0</v>
      </c>
      <c r="AB3546" s="28">
        <f>AB3547+AB3571</f>
        <v>16439.950519999999</v>
      </c>
      <c r="AC3546" s="29">
        <f>AC3547+AC3571</f>
        <v>21435.723000000002</v>
      </c>
      <c r="AD3546" s="29">
        <f>AD3547+AD3571</f>
        <v>21411.980029999999</v>
      </c>
      <c r="AE3546" s="30">
        <f t="shared" si="6791"/>
        <v>99.889236439563973</v>
      </c>
      <c r="AF3546" s="28">
        <f>AF3547+AF3571</f>
        <v>22180.923000000003</v>
      </c>
      <c r="AG3546" s="28">
        <f>AG3547+AG3571</f>
        <v>0</v>
      </c>
      <c r="AH3546" s="28">
        <f>AH3547+AH3571</f>
        <v>0</v>
      </c>
      <c r="AI3546" s="28">
        <f>AI3547+AI3571</f>
        <v>0</v>
      </c>
      <c r="AJ3546" s="28">
        <f>AJ3547+AJ3571</f>
        <v>0</v>
      </c>
      <c r="AK3546" s="28">
        <f>AK3547+AK3571</f>
        <v>-745.20000000000005</v>
      </c>
      <c r="AL3546" s="28">
        <f t="shared" si="6792"/>
        <v>21435.723000000002</v>
      </c>
      <c r="AM3546" s="28">
        <f t="shared" si="6793"/>
        <v>1938.7769999999982</v>
      </c>
      <c r="AN3546" s="31"/>
      <c r="AO3546" s="24"/>
      <c r="AP3546" s="24"/>
      <c r="AQ3546" s="24"/>
      <c r="AR3546" s="24"/>
      <c r="AS3546" s="24"/>
    </row>
    <row r="3547" s="33" customFormat="1" ht="63">
      <c r="B3547" s="34" t="s">
        <v>863</v>
      </c>
      <c r="C3547" s="34" t="s">
        <v>41</v>
      </c>
      <c r="D3547" s="34" t="s">
        <v>107</v>
      </c>
      <c r="E3547" s="35" t="str">
        <f t="shared" si="6820"/>
        <v>0104</v>
      </c>
      <c r="F3547" s="34"/>
      <c r="G3547" s="34"/>
      <c r="H3547" s="36" t="s">
        <v>672</v>
      </c>
      <c r="I3547" s="37">
        <f>I3548+I3561</f>
        <v>18749.5</v>
      </c>
      <c r="J3547" s="37">
        <f>J3548+J3561</f>
        <v>18580.600000000002</v>
      </c>
      <c r="K3547" s="37">
        <f>K3548+K3561</f>
        <v>18580.600000000002</v>
      </c>
      <c r="L3547" s="37">
        <f>L3548+L3561</f>
        <v>0</v>
      </c>
      <c r="M3547" s="37">
        <f>M3548+M3561</f>
        <v>0</v>
      </c>
      <c r="N3547" s="37">
        <f>N3548+N3561</f>
        <v>0</v>
      </c>
      <c r="O3547" s="37">
        <f>O3548+O3561</f>
        <v>0</v>
      </c>
      <c r="P3547" s="37">
        <f>P3548+P3561</f>
        <v>0</v>
      </c>
      <c r="Q3547" s="37">
        <f>Q3548+Q3561</f>
        <v>0</v>
      </c>
      <c r="R3547" s="37">
        <f>R3548+R3561</f>
        <v>102.09999999999999</v>
      </c>
      <c r="S3547" s="37">
        <f>S3548+S3561</f>
        <v>0</v>
      </c>
      <c r="T3547" s="37">
        <f>T3548+T3561</f>
        <v>0</v>
      </c>
      <c r="U3547" s="37">
        <v>0</v>
      </c>
      <c r="V3547" s="37">
        <f t="shared" si="6821"/>
        <v>18851.599999999999</v>
      </c>
      <c r="W3547" s="37">
        <f>W3548+W3561</f>
        <v>0</v>
      </c>
      <c r="X3547" s="37">
        <f>X3548+X3561</f>
        <v>0</v>
      </c>
      <c r="Y3547" s="37">
        <f>Y3548+Y3561</f>
        <v>0</v>
      </c>
      <c r="Z3547" s="37">
        <f>Z3548+Z3561</f>
        <v>0</v>
      </c>
      <c r="AA3547" s="37">
        <f>AA3548+AA3561</f>
        <v>0</v>
      </c>
      <c r="AB3547" s="37">
        <f>AB3548+AB3561</f>
        <v>14203.35166</v>
      </c>
      <c r="AC3547" s="38">
        <f>AC3548+AC3561</f>
        <v>18829.400000000001</v>
      </c>
      <c r="AD3547" s="38">
        <f>AD3548+AD3561</f>
        <v>18822.90364</v>
      </c>
      <c r="AE3547" s="39">
        <f t="shared" si="6791"/>
        <v>99.965498847546925</v>
      </c>
      <c r="AF3547" s="37">
        <f>AF3548+AF3561</f>
        <v>19574.600000000002</v>
      </c>
      <c r="AG3547" s="37">
        <f>AG3548+AG3561</f>
        <v>0</v>
      </c>
      <c r="AH3547" s="37">
        <f>AH3548+AH3561</f>
        <v>0</v>
      </c>
      <c r="AI3547" s="37">
        <f>AI3548+AI3561</f>
        <v>0</v>
      </c>
      <c r="AJ3547" s="37">
        <f>AJ3548+AJ3561</f>
        <v>0</v>
      </c>
      <c r="AK3547" s="37">
        <f>AK3548+AK3561</f>
        <v>-745.20000000000005</v>
      </c>
      <c r="AL3547" s="37">
        <f t="shared" si="6792"/>
        <v>18829.400000000001</v>
      </c>
      <c r="AM3547" s="37">
        <f t="shared" si="6793"/>
        <v>22.19999999999709</v>
      </c>
      <c r="AN3547" s="40"/>
      <c r="AO3547" s="33"/>
      <c r="AP3547" s="33"/>
      <c r="AQ3547" s="33"/>
      <c r="AR3547" s="33"/>
      <c r="AS3547" s="33"/>
    </row>
    <row r="3548" ht="47.25">
      <c r="B3548" s="41" t="s">
        <v>863</v>
      </c>
      <c r="C3548" s="41" t="s">
        <v>41</v>
      </c>
      <c r="D3548" s="41" t="s">
        <v>107</v>
      </c>
      <c r="E3548" s="26" t="str">
        <f t="shared" si="6820"/>
        <v>0104</v>
      </c>
      <c r="F3548" s="41" t="s">
        <v>328</v>
      </c>
      <c r="G3548" s="41"/>
      <c r="H3548" s="42" t="s">
        <v>329</v>
      </c>
      <c r="I3548" s="43">
        <f t="shared" ref="I3548:I3550" si="6878">I3549</f>
        <v>745.20000000000005</v>
      </c>
      <c r="J3548" s="43">
        <f t="shared" ref="J3548:J3550" si="6879">J3549</f>
        <v>770.69999999999993</v>
      </c>
      <c r="K3548" s="43">
        <f t="shared" ref="K3548:K3550" si="6880">K3549</f>
        <v>770.69999999999993</v>
      </c>
      <c r="L3548" s="43">
        <f t="shared" ref="L3548:L3550" si="6881">L3549</f>
        <v>0</v>
      </c>
      <c r="M3548" s="43">
        <f t="shared" ref="M3548:M3550" si="6882">M3549</f>
        <v>0</v>
      </c>
      <c r="N3548" s="43">
        <f t="shared" ref="N3548:N3550" si="6883">N3549</f>
        <v>0</v>
      </c>
      <c r="O3548" s="43">
        <f t="shared" ref="O3548:O3549" si="6884">O3549</f>
        <v>0</v>
      </c>
      <c r="P3548" s="43">
        <f t="shared" ref="P3548:P3550" si="6885">P3549</f>
        <v>0</v>
      </c>
      <c r="Q3548" s="43">
        <f t="shared" ref="Q3548:Q3550" si="6886">Q3549</f>
        <v>0</v>
      </c>
      <c r="R3548" s="43">
        <f t="shared" ref="R3548:R3550" si="6887">R3549</f>
        <v>0</v>
      </c>
      <c r="S3548" s="43">
        <f t="shared" ref="S3548:S3550" si="6888">S3549</f>
        <v>0</v>
      </c>
      <c r="T3548" s="43">
        <f t="shared" ref="T3548:T3550" si="6889">T3549</f>
        <v>0</v>
      </c>
      <c r="U3548" s="43">
        <v>0</v>
      </c>
      <c r="V3548" s="43">
        <f t="shared" si="6821"/>
        <v>745.20000000000005</v>
      </c>
      <c r="W3548" s="43">
        <f t="shared" ref="W3548:W3550" si="6890">W3549</f>
        <v>0</v>
      </c>
      <c r="X3548" s="43">
        <f t="shared" ref="X3548:X3550" si="6891">X3549</f>
        <v>0</v>
      </c>
      <c r="Y3548" s="43">
        <f t="shared" ref="Y3548:Y3550" si="6892">Y3549</f>
        <v>0</v>
      </c>
      <c r="Z3548" s="43">
        <f t="shared" ref="Z3548:Z3550" si="6893">Z3549</f>
        <v>0</v>
      </c>
      <c r="AA3548" s="43">
        <f t="shared" ref="AA3548:AA3550" si="6894">AA3549</f>
        <v>0</v>
      </c>
      <c r="AB3548" s="43">
        <f t="shared" ref="AB3548:AB3549" si="6895">AB3549</f>
        <v>545.21285</v>
      </c>
      <c r="AC3548" s="44">
        <f t="shared" ref="AC3548:AC3549" si="6896">AC3549</f>
        <v>745.19999999999993</v>
      </c>
      <c r="AD3548" s="44">
        <f t="shared" ref="AD3548:AD3549" si="6897">AD3549</f>
        <v>745.19999999999993</v>
      </c>
      <c r="AE3548" s="45">
        <f t="shared" si="6791"/>
        <v>100</v>
      </c>
      <c r="AF3548" s="43">
        <f t="shared" ref="AF3548:AF3549" si="6898">AF3549</f>
        <v>1490.4000000000001</v>
      </c>
      <c r="AG3548" s="43">
        <f t="shared" ref="AG3548:AG3549" si="6899">AG3549</f>
        <v>0</v>
      </c>
      <c r="AH3548" s="43">
        <f t="shared" ref="AH3548:AH3549" si="6900">AH3549</f>
        <v>0</v>
      </c>
      <c r="AI3548" s="43">
        <f t="shared" ref="AI3548:AI3549" si="6901">AI3549</f>
        <v>0</v>
      </c>
      <c r="AJ3548" s="43">
        <f t="shared" ref="AJ3548:AJ3549" si="6902">AJ3549</f>
        <v>0</v>
      </c>
      <c r="AK3548" s="43">
        <f t="shared" ref="AK3548:AK3549" si="6903">AK3549</f>
        <v>-745.20000000000005</v>
      </c>
      <c r="AL3548" s="43">
        <f t="shared" si="6792"/>
        <v>745.20000000000005</v>
      </c>
      <c r="AM3548" s="43">
        <f t="shared" si="6793"/>
        <v>0</v>
      </c>
      <c r="AN3548" s="2"/>
      <c r="AO3548" s="1"/>
      <c r="AP3548" s="1"/>
      <c r="AQ3548" s="1"/>
      <c r="AR3548" s="1"/>
      <c r="AS3548" s="1"/>
    </row>
    <row r="3549" ht="31.5">
      <c r="B3549" s="41" t="s">
        <v>863</v>
      </c>
      <c r="C3549" s="41" t="s">
        <v>41</v>
      </c>
      <c r="D3549" s="41" t="s">
        <v>107</v>
      </c>
      <c r="E3549" s="26" t="str">
        <f t="shared" si="6820"/>
        <v>0104</v>
      </c>
      <c r="F3549" s="41" t="s">
        <v>613</v>
      </c>
      <c r="G3549" s="41"/>
      <c r="H3549" s="42" t="s">
        <v>614</v>
      </c>
      <c r="I3549" s="43">
        <f t="shared" si="6878"/>
        <v>745.20000000000005</v>
      </c>
      <c r="J3549" s="43">
        <f t="shared" si="6879"/>
        <v>770.69999999999993</v>
      </c>
      <c r="K3549" s="43">
        <f t="shared" si="6880"/>
        <v>770.69999999999993</v>
      </c>
      <c r="L3549" s="43">
        <f t="shared" si="6881"/>
        <v>0</v>
      </c>
      <c r="M3549" s="43">
        <f t="shared" si="6882"/>
        <v>0</v>
      </c>
      <c r="N3549" s="43">
        <f t="shared" si="6883"/>
        <v>0</v>
      </c>
      <c r="O3549" s="43">
        <f t="shared" si="6884"/>
        <v>0</v>
      </c>
      <c r="P3549" s="43">
        <f t="shared" si="6885"/>
        <v>0</v>
      </c>
      <c r="Q3549" s="43">
        <f t="shared" si="6886"/>
        <v>0</v>
      </c>
      <c r="R3549" s="43">
        <f t="shared" si="6887"/>
        <v>0</v>
      </c>
      <c r="S3549" s="43">
        <f t="shared" si="6888"/>
        <v>0</v>
      </c>
      <c r="T3549" s="43">
        <f t="shared" si="6889"/>
        <v>0</v>
      </c>
      <c r="U3549" s="43">
        <v>0</v>
      </c>
      <c r="V3549" s="43">
        <f t="shared" si="6821"/>
        <v>745.20000000000005</v>
      </c>
      <c r="W3549" s="43">
        <f t="shared" si="6890"/>
        <v>0</v>
      </c>
      <c r="X3549" s="43">
        <f t="shared" si="6891"/>
        <v>0</v>
      </c>
      <c r="Y3549" s="43">
        <f t="shared" si="6892"/>
        <v>0</v>
      </c>
      <c r="Z3549" s="43">
        <f t="shared" si="6893"/>
        <v>0</v>
      </c>
      <c r="AA3549" s="43">
        <f t="shared" si="6894"/>
        <v>0</v>
      </c>
      <c r="AB3549" s="43">
        <f t="shared" si="6895"/>
        <v>545.21285</v>
      </c>
      <c r="AC3549" s="44">
        <f t="shared" si="6896"/>
        <v>745.19999999999993</v>
      </c>
      <c r="AD3549" s="44">
        <f t="shared" si="6897"/>
        <v>745.19999999999993</v>
      </c>
      <c r="AE3549" s="45">
        <f t="shared" si="6791"/>
        <v>100</v>
      </c>
      <c r="AF3549" s="43">
        <f t="shared" si="6898"/>
        <v>1490.4000000000001</v>
      </c>
      <c r="AG3549" s="43">
        <f t="shared" si="6899"/>
        <v>0</v>
      </c>
      <c r="AH3549" s="43">
        <f t="shared" si="6900"/>
        <v>0</v>
      </c>
      <c r="AI3549" s="43">
        <f t="shared" si="6901"/>
        <v>0</v>
      </c>
      <c r="AJ3549" s="43">
        <f t="shared" si="6902"/>
        <v>0</v>
      </c>
      <c r="AK3549" s="43">
        <f t="shared" si="6903"/>
        <v>-745.20000000000005</v>
      </c>
      <c r="AL3549" s="43">
        <f t="shared" si="6792"/>
        <v>745.20000000000005</v>
      </c>
      <c r="AM3549" s="43">
        <f t="shared" si="6793"/>
        <v>0</v>
      </c>
      <c r="AN3549" s="2"/>
      <c r="AO3549" s="1"/>
      <c r="AP3549" s="1"/>
      <c r="AQ3549" s="1"/>
      <c r="AR3549" s="1"/>
      <c r="AS3549" s="1"/>
    </row>
    <row r="3550" ht="63">
      <c r="B3550" s="41" t="s">
        <v>863</v>
      </c>
      <c r="C3550" s="41" t="s">
        <v>41</v>
      </c>
      <c r="D3550" s="41" t="s">
        <v>107</v>
      </c>
      <c r="E3550" s="26" t="str">
        <f t="shared" si="6820"/>
        <v>0104</v>
      </c>
      <c r="F3550" s="41" t="s">
        <v>673</v>
      </c>
      <c r="G3550" s="41"/>
      <c r="H3550" s="42" t="s">
        <v>674</v>
      </c>
      <c r="I3550" s="43">
        <f t="shared" si="6878"/>
        <v>745.20000000000005</v>
      </c>
      <c r="J3550" s="43">
        <f t="shared" si="6879"/>
        <v>770.69999999999993</v>
      </c>
      <c r="K3550" s="43">
        <f t="shared" si="6880"/>
        <v>770.69999999999993</v>
      </c>
      <c r="L3550" s="43">
        <f t="shared" si="6881"/>
        <v>0</v>
      </c>
      <c r="M3550" s="43">
        <f t="shared" si="6882"/>
        <v>0</v>
      </c>
      <c r="N3550" s="43">
        <f t="shared" si="6883"/>
        <v>0</v>
      </c>
      <c r="O3550" s="43">
        <f>O3551+O3556</f>
        <v>0</v>
      </c>
      <c r="P3550" s="43">
        <f t="shared" si="6885"/>
        <v>0</v>
      </c>
      <c r="Q3550" s="43">
        <f t="shared" si="6886"/>
        <v>0</v>
      </c>
      <c r="R3550" s="43">
        <f t="shared" si="6887"/>
        <v>0</v>
      </c>
      <c r="S3550" s="43">
        <f t="shared" si="6888"/>
        <v>0</v>
      </c>
      <c r="T3550" s="43">
        <f t="shared" si="6889"/>
        <v>0</v>
      </c>
      <c r="U3550" s="43">
        <v>0</v>
      </c>
      <c r="V3550" s="43">
        <f t="shared" si="6821"/>
        <v>745.20000000000005</v>
      </c>
      <c r="W3550" s="43">
        <f t="shared" si="6890"/>
        <v>0</v>
      </c>
      <c r="X3550" s="43">
        <f t="shared" si="6891"/>
        <v>0</v>
      </c>
      <c r="Y3550" s="43">
        <f t="shared" si="6892"/>
        <v>0</v>
      </c>
      <c r="Z3550" s="43">
        <f t="shared" si="6893"/>
        <v>0</v>
      </c>
      <c r="AA3550" s="43">
        <f t="shared" si="6894"/>
        <v>0</v>
      </c>
      <c r="AB3550" s="43">
        <f>AB3551+AB3556</f>
        <v>545.21285</v>
      </c>
      <c r="AC3550" s="44">
        <f>AC3551+AC3556</f>
        <v>745.19999999999993</v>
      </c>
      <c r="AD3550" s="44">
        <f>AD3551+AD3556</f>
        <v>745.19999999999993</v>
      </c>
      <c r="AE3550" s="45">
        <f t="shared" si="6791"/>
        <v>100</v>
      </c>
      <c r="AF3550" s="43">
        <f>AF3551+AF3556</f>
        <v>1490.4000000000001</v>
      </c>
      <c r="AG3550" s="43">
        <f>AG3551+AG3556</f>
        <v>0</v>
      </c>
      <c r="AH3550" s="43">
        <f>AH3551+AH3556</f>
        <v>0</v>
      </c>
      <c r="AI3550" s="43">
        <f>AI3551+AI3556</f>
        <v>0</v>
      </c>
      <c r="AJ3550" s="43">
        <f>AJ3551+AJ3556</f>
        <v>0</v>
      </c>
      <c r="AK3550" s="43">
        <f>AK3551+AK3556</f>
        <v>-745.20000000000005</v>
      </c>
      <c r="AL3550" s="43">
        <f t="shared" si="6792"/>
        <v>745.20000000000005</v>
      </c>
      <c r="AM3550" s="43">
        <f t="shared" si="6793"/>
        <v>0</v>
      </c>
      <c r="AN3550" s="2"/>
      <c r="AR3550" s="1"/>
      <c r="AS3550" s="1"/>
    </row>
    <row r="3551" ht="31.5" hidden="1">
      <c r="B3551" s="41" t="s">
        <v>863</v>
      </c>
      <c r="C3551" s="41" t="s">
        <v>41</v>
      </c>
      <c r="D3551" s="41" t="s">
        <v>107</v>
      </c>
      <c r="E3551" s="26" t="str">
        <f t="shared" si="6820"/>
        <v>0104</v>
      </c>
      <c r="F3551" s="41" t="s">
        <v>675</v>
      </c>
      <c r="G3551" s="41"/>
      <c r="H3551" s="42" t="s">
        <v>676</v>
      </c>
      <c r="I3551" s="43">
        <f>I3552+I3554</f>
        <v>745.20000000000005</v>
      </c>
      <c r="J3551" s="43">
        <f>J3552+J3554</f>
        <v>770.69999999999993</v>
      </c>
      <c r="K3551" s="43">
        <f>K3552+K3554</f>
        <v>770.69999999999993</v>
      </c>
      <c r="L3551" s="43">
        <f>L3552+L3554</f>
        <v>0</v>
      </c>
      <c r="M3551" s="43">
        <f>M3552+M3554</f>
        <v>0</v>
      </c>
      <c r="N3551" s="43">
        <f>N3552+N3554</f>
        <v>0</v>
      </c>
      <c r="O3551" s="43">
        <f>O3552+O3554</f>
        <v>0</v>
      </c>
      <c r="P3551" s="43">
        <f>P3552+P3554</f>
        <v>0</v>
      </c>
      <c r="Q3551" s="43">
        <f>Q3552+Q3554</f>
        <v>0</v>
      </c>
      <c r="R3551" s="43">
        <f>R3552+R3554</f>
        <v>0</v>
      </c>
      <c r="S3551" s="43">
        <f>S3552+S3554</f>
        <v>0</v>
      </c>
      <c r="T3551" s="43">
        <f>T3552+T3554</f>
        <v>0</v>
      </c>
      <c r="U3551" s="43">
        <v>0</v>
      </c>
      <c r="V3551" s="43">
        <f t="shared" si="6821"/>
        <v>745.20000000000005</v>
      </c>
      <c r="W3551" s="43">
        <f>W3552+W3554</f>
        <v>0</v>
      </c>
      <c r="X3551" s="43">
        <f>X3552+X3554</f>
        <v>0</v>
      </c>
      <c r="Y3551" s="43">
        <f>Y3552+Y3554</f>
        <v>0</v>
      </c>
      <c r="Z3551" s="43">
        <f>Z3552+Z3554</f>
        <v>0</v>
      </c>
      <c r="AA3551" s="43">
        <f>AA3552+AA3554</f>
        <v>0</v>
      </c>
      <c r="AB3551" s="43">
        <f>AB3552+AB3554</f>
        <v>545.21285</v>
      </c>
      <c r="AC3551" s="44">
        <f>AC3552+AC3554</f>
        <v>0</v>
      </c>
      <c r="AD3551" s="44">
        <f>AD3552+AD3554</f>
        <v>0</v>
      </c>
      <c r="AE3551" s="45" t="e">
        <f t="shared" si="6791"/>
        <v>#DIV/0!</v>
      </c>
      <c r="AF3551" s="43">
        <f>AF3552+AF3554</f>
        <v>745.20000000000005</v>
      </c>
      <c r="AG3551" s="43">
        <f>AG3552+AG3554</f>
        <v>0</v>
      </c>
      <c r="AH3551" s="43">
        <f>AH3552+AH3554</f>
        <v>0</v>
      </c>
      <c r="AI3551" s="43">
        <f>AI3552+AI3554</f>
        <v>0</v>
      </c>
      <c r="AJ3551" s="43">
        <f>AJ3552+AJ3554</f>
        <v>0</v>
      </c>
      <c r="AK3551" s="43">
        <f>AK3552+AK3554</f>
        <v>0</v>
      </c>
      <c r="AL3551" s="43">
        <f t="shared" si="6792"/>
        <v>745.20000000000005</v>
      </c>
      <c r="AM3551" s="43">
        <f t="shared" si="6793"/>
        <v>0</v>
      </c>
      <c r="AN3551" s="19" t="s">
        <v>36</v>
      </c>
      <c r="AO3551" s="1"/>
      <c r="AP3551" s="1"/>
      <c r="AQ3551" s="1"/>
      <c r="AR3551" s="1"/>
      <c r="AS3551" s="1"/>
    </row>
    <row r="3552" ht="78.75" hidden="1">
      <c r="B3552" s="41" t="s">
        <v>863</v>
      </c>
      <c r="C3552" s="41" t="s">
        <v>41</v>
      </c>
      <c r="D3552" s="41" t="s">
        <v>107</v>
      </c>
      <c r="E3552" s="26" t="str">
        <f t="shared" si="6820"/>
        <v>0104</v>
      </c>
      <c r="F3552" s="41" t="s">
        <v>675</v>
      </c>
      <c r="G3552" s="41" t="s">
        <v>71</v>
      </c>
      <c r="H3552" s="42" t="s">
        <v>72</v>
      </c>
      <c r="I3552" s="43">
        <f>I3553</f>
        <v>698.5</v>
      </c>
      <c r="J3552" s="43">
        <f>J3553</f>
        <v>723.89999999999998</v>
      </c>
      <c r="K3552" s="43">
        <f>K3553</f>
        <v>723.89999999999998</v>
      </c>
      <c r="L3552" s="43">
        <f>L3553</f>
        <v>0</v>
      </c>
      <c r="M3552" s="43">
        <f>M3553</f>
        <v>0</v>
      </c>
      <c r="N3552" s="43">
        <f>N3553</f>
        <v>0</v>
      </c>
      <c r="O3552" s="43">
        <f>O3553</f>
        <v>0</v>
      </c>
      <c r="P3552" s="43">
        <f>P3553</f>
        <v>0</v>
      </c>
      <c r="Q3552" s="43">
        <f>Q3553</f>
        <v>0</v>
      </c>
      <c r="R3552" s="43">
        <f>R3553</f>
        <v>0</v>
      </c>
      <c r="S3552" s="43">
        <f>S3553</f>
        <v>0</v>
      </c>
      <c r="T3552" s="43">
        <f>T3553</f>
        <v>0</v>
      </c>
      <c r="U3552" s="43">
        <v>0</v>
      </c>
      <c r="V3552" s="43">
        <f t="shared" si="6821"/>
        <v>698.5</v>
      </c>
      <c r="W3552" s="43">
        <f>W3553</f>
        <v>0</v>
      </c>
      <c r="X3552" s="43">
        <f>X3553</f>
        <v>0</v>
      </c>
      <c r="Y3552" s="43">
        <f>Y3553</f>
        <v>0</v>
      </c>
      <c r="Z3552" s="43">
        <f>Z3553</f>
        <v>0</v>
      </c>
      <c r="AA3552" s="43">
        <f>AA3553</f>
        <v>0</v>
      </c>
      <c r="AB3552" s="43">
        <f>AB3553</f>
        <v>514.56804999999997</v>
      </c>
      <c r="AC3552" s="44">
        <f>AC3553</f>
        <v>0</v>
      </c>
      <c r="AD3552" s="44">
        <f>AD3553</f>
        <v>0</v>
      </c>
      <c r="AE3552" s="45" t="e">
        <f t="shared" si="6791"/>
        <v>#DIV/0!</v>
      </c>
      <c r="AF3552" s="43">
        <f>AF3553</f>
        <v>698.5</v>
      </c>
      <c r="AG3552" s="43">
        <f>AG3553</f>
        <v>0</v>
      </c>
      <c r="AH3552" s="43">
        <f>AH3553</f>
        <v>0</v>
      </c>
      <c r="AI3552" s="43">
        <f>AI3553</f>
        <v>0</v>
      </c>
      <c r="AJ3552" s="43">
        <f>AJ3553</f>
        <v>0</v>
      </c>
      <c r="AK3552" s="43">
        <f>AK3553</f>
        <v>0</v>
      </c>
      <c r="AL3552" s="43">
        <f t="shared" si="6792"/>
        <v>698.5</v>
      </c>
      <c r="AM3552" s="43">
        <f t="shared" si="6793"/>
        <v>0</v>
      </c>
      <c r="AN3552" s="19" t="s">
        <v>36</v>
      </c>
      <c r="AR3552" s="1"/>
      <c r="AS3552" s="1"/>
    </row>
    <row r="3553" ht="31.5" hidden="1">
      <c r="B3553" s="41" t="s">
        <v>863</v>
      </c>
      <c r="C3553" s="41" t="s">
        <v>41</v>
      </c>
      <c r="D3553" s="41" t="s">
        <v>107</v>
      </c>
      <c r="E3553" s="26" t="str">
        <f t="shared" si="6820"/>
        <v>0104</v>
      </c>
      <c r="F3553" s="41" t="s">
        <v>675</v>
      </c>
      <c r="G3553" s="41" t="s">
        <v>93</v>
      </c>
      <c r="H3553" s="42" t="s">
        <v>94</v>
      </c>
      <c r="I3553" s="43">
        <v>698.5</v>
      </c>
      <c r="J3553" s="43">
        <v>723.89999999999998</v>
      </c>
      <c r="K3553" s="43">
        <v>723.89999999999998</v>
      </c>
      <c r="L3553" s="43"/>
      <c r="M3553" s="43"/>
      <c r="N3553" s="43"/>
      <c r="O3553" s="43">
        <v>0</v>
      </c>
      <c r="P3553" s="43">
        <v>0</v>
      </c>
      <c r="Q3553" s="43">
        <v>0</v>
      </c>
      <c r="R3553" s="43">
        <v>0</v>
      </c>
      <c r="S3553" s="43">
        <v>0</v>
      </c>
      <c r="T3553" s="43">
        <v>0</v>
      </c>
      <c r="U3553" s="43">
        <v>0</v>
      </c>
      <c r="V3553" s="43">
        <f t="shared" si="6821"/>
        <v>698.5</v>
      </c>
      <c r="W3553" s="43"/>
      <c r="X3553" s="43"/>
      <c r="Y3553" s="43"/>
      <c r="Z3553" s="43"/>
      <c r="AA3553" s="43"/>
      <c r="AB3553" s="43">
        <v>514.56804999999997</v>
      </c>
      <c r="AC3553" s="44">
        <v>0</v>
      </c>
      <c r="AD3553" s="44">
        <v>0</v>
      </c>
      <c r="AE3553" s="45" t="e">
        <f t="shared" si="6791"/>
        <v>#DIV/0!</v>
      </c>
      <c r="AF3553" s="43">
        <v>698.5</v>
      </c>
      <c r="AG3553" s="43">
        <v>0</v>
      </c>
      <c r="AH3553" s="43">
        <v>0</v>
      </c>
      <c r="AI3553" s="43">
        <v>0</v>
      </c>
      <c r="AJ3553" s="43">
        <v>0</v>
      </c>
      <c r="AK3553" s="43">
        <v>0</v>
      </c>
      <c r="AL3553" s="43">
        <f t="shared" si="6792"/>
        <v>698.5</v>
      </c>
      <c r="AM3553" s="43">
        <f t="shared" si="6793"/>
        <v>0</v>
      </c>
      <c r="AN3553" s="19" t="s">
        <v>36</v>
      </c>
      <c r="AO3553" s="1"/>
      <c r="AP3553" s="1"/>
      <c r="AQ3553" s="1"/>
      <c r="AR3553" s="1"/>
      <c r="AS3553" s="1"/>
    </row>
    <row r="3554" ht="31.5" hidden="1">
      <c r="B3554" s="41" t="s">
        <v>863</v>
      </c>
      <c r="C3554" s="41" t="s">
        <v>41</v>
      </c>
      <c r="D3554" s="41" t="s">
        <v>107</v>
      </c>
      <c r="E3554" s="26" t="str">
        <f t="shared" si="6820"/>
        <v>0104</v>
      </c>
      <c r="F3554" s="41" t="s">
        <v>675</v>
      </c>
      <c r="G3554" s="41" t="s">
        <v>53</v>
      </c>
      <c r="H3554" s="42" t="s">
        <v>54</v>
      </c>
      <c r="I3554" s="43">
        <f>I3555</f>
        <v>46.700000000000003</v>
      </c>
      <c r="J3554" s="43">
        <f>J3555</f>
        <v>46.799999999999997</v>
      </c>
      <c r="K3554" s="43">
        <f>K3555</f>
        <v>46.799999999999997</v>
      </c>
      <c r="L3554" s="43">
        <f>L3555</f>
        <v>0</v>
      </c>
      <c r="M3554" s="43">
        <f>M3555</f>
        <v>0</v>
      </c>
      <c r="N3554" s="43">
        <f>N3555</f>
        <v>0</v>
      </c>
      <c r="O3554" s="43">
        <f>O3555</f>
        <v>0</v>
      </c>
      <c r="P3554" s="43">
        <f>P3555</f>
        <v>0</v>
      </c>
      <c r="Q3554" s="43">
        <f>Q3555</f>
        <v>0</v>
      </c>
      <c r="R3554" s="43">
        <f>R3555</f>
        <v>0</v>
      </c>
      <c r="S3554" s="43">
        <f>S3555</f>
        <v>0</v>
      </c>
      <c r="T3554" s="43">
        <f>T3555</f>
        <v>0</v>
      </c>
      <c r="U3554" s="43">
        <v>0</v>
      </c>
      <c r="V3554" s="43">
        <f t="shared" si="6821"/>
        <v>46.700000000000003</v>
      </c>
      <c r="W3554" s="43">
        <f>W3555</f>
        <v>0</v>
      </c>
      <c r="X3554" s="43">
        <f>X3555</f>
        <v>0</v>
      </c>
      <c r="Y3554" s="43">
        <f>Y3555</f>
        <v>0</v>
      </c>
      <c r="Z3554" s="43">
        <f>Z3555</f>
        <v>0</v>
      </c>
      <c r="AA3554" s="43">
        <f>AA3555</f>
        <v>0</v>
      </c>
      <c r="AB3554" s="43">
        <f>AB3555</f>
        <v>30.6448</v>
      </c>
      <c r="AC3554" s="44">
        <f>AC3555</f>
        <v>0</v>
      </c>
      <c r="AD3554" s="44">
        <f>AD3555</f>
        <v>0</v>
      </c>
      <c r="AE3554" s="45" t="e">
        <f t="shared" si="6791"/>
        <v>#DIV/0!</v>
      </c>
      <c r="AF3554" s="43">
        <f>AF3555</f>
        <v>46.700000000000003</v>
      </c>
      <c r="AG3554" s="43">
        <f>AG3555</f>
        <v>0</v>
      </c>
      <c r="AH3554" s="43">
        <f>AH3555</f>
        <v>0</v>
      </c>
      <c r="AI3554" s="43">
        <f>AI3555</f>
        <v>0</v>
      </c>
      <c r="AJ3554" s="43">
        <f>AJ3555</f>
        <v>0</v>
      </c>
      <c r="AK3554" s="43">
        <f>AK3555</f>
        <v>0</v>
      </c>
      <c r="AL3554" s="43">
        <f t="shared" si="6792"/>
        <v>46.700000000000003</v>
      </c>
      <c r="AM3554" s="43">
        <f t="shared" si="6793"/>
        <v>0</v>
      </c>
      <c r="AN3554" s="19" t="s">
        <v>36</v>
      </c>
      <c r="AO3554" s="1"/>
      <c r="AP3554" s="1"/>
      <c r="AQ3554" s="1"/>
      <c r="AR3554" s="1"/>
      <c r="AS3554" s="1"/>
    </row>
    <row r="3555" ht="31.5" hidden="1">
      <c r="B3555" s="41" t="s">
        <v>863</v>
      </c>
      <c r="C3555" s="41" t="s">
        <v>41</v>
      </c>
      <c r="D3555" s="41" t="s">
        <v>107</v>
      </c>
      <c r="E3555" s="26" t="str">
        <f t="shared" si="6820"/>
        <v>0104</v>
      </c>
      <c r="F3555" s="41" t="s">
        <v>675</v>
      </c>
      <c r="G3555" s="41" t="s">
        <v>55</v>
      </c>
      <c r="H3555" s="42" t="s">
        <v>56</v>
      </c>
      <c r="I3555" s="43">
        <v>46.700000000000003</v>
      </c>
      <c r="J3555" s="43">
        <v>46.799999999999997</v>
      </c>
      <c r="K3555" s="43">
        <v>46.799999999999997</v>
      </c>
      <c r="L3555" s="43"/>
      <c r="M3555" s="43"/>
      <c r="N3555" s="43"/>
      <c r="O3555" s="43">
        <v>0</v>
      </c>
      <c r="P3555" s="43">
        <v>0</v>
      </c>
      <c r="Q3555" s="43">
        <v>0</v>
      </c>
      <c r="R3555" s="43">
        <v>0</v>
      </c>
      <c r="S3555" s="43">
        <v>0</v>
      </c>
      <c r="T3555" s="43">
        <v>0</v>
      </c>
      <c r="U3555" s="43">
        <v>0</v>
      </c>
      <c r="V3555" s="43">
        <f t="shared" si="6821"/>
        <v>46.700000000000003</v>
      </c>
      <c r="W3555" s="43"/>
      <c r="X3555" s="43"/>
      <c r="Y3555" s="43"/>
      <c r="Z3555" s="43"/>
      <c r="AA3555" s="43"/>
      <c r="AB3555" s="43">
        <v>30.6448</v>
      </c>
      <c r="AC3555" s="44">
        <v>0</v>
      </c>
      <c r="AD3555" s="44">
        <v>0</v>
      </c>
      <c r="AE3555" s="45" t="e">
        <f t="shared" si="6791"/>
        <v>#DIV/0!</v>
      </c>
      <c r="AF3555" s="43">
        <v>46.700000000000003</v>
      </c>
      <c r="AG3555" s="43">
        <v>0</v>
      </c>
      <c r="AH3555" s="43">
        <v>0</v>
      </c>
      <c r="AI3555" s="43">
        <v>0</v>
      </c>
      <c r="AJ3555" s="43">
        <v>0</v>
      </c>
      <c r="AK3555" s="43">
        <v>0</v>
      </c>
      <c r="AL3555" s="43">
        <f t="shared" si="6792"/>
        <v>46.700000000000003</v>
      </c>
      <c r="AM3555" s="43">
        <f t="shared" si="6793"/>
        <v>0</v>
      </c>
      <c r="AN3555" s="19" t="s">
        <v>36</v>
      </c>
      <c r="AR3555" s="1"/>
      <c r="AS3555" s="1"/>
    </row>
    <row r="3556" ht="31.5">
      <c r="B3556" s="41" t="s">
        <v>863</v>
      </c>
      <c r="C3556" s="41" t="s">
        <v>41</v>
      </c>
      <c r="D3556" s="41" t="s">
        <v>107</v>
      </c>
      <c r="E3556" s="26" t="str">
        <f t="shared" si="6820"/>
        <v>0104</v>
      </c>
      <c r="F3556" s="41" t="s">
        <v>679</v>
      </c>
      <c r="G3556" s="41"/>
      <c r="H3556" s="42" t="s">
        <v>676</v>
      </c>
      <c r="I3556" s="43"/>
      <c r="J3556" s="43"/>
      <c r="K3556" s="43"/>
      <c r="L3556" s="43"/>
      <c r="M3556" s="43"/>
      <c r="N3556" s="43"/>
      <c r="O3556" s="43">
        <f>O3557+O3559</f>
        <v>0</v>
      </c>
      <c r="P3556" s="43"/>
      <c r="Q3556" s="43"/>
      <c r="R3556" s="43"/>
      <c r="S3556" s="43"/>
      <c r="T3556" s="43"/>
      <c r="U3556" s="43"/>
      <c r="V3556" s="43">
        <f t="shared" si="6821"/>
        <v>0</v>
      </c>
      <c r="W3556" s="43"/>
      <c r="X3556" s="43"/>
      <c r="Y3556" s="43"/>
      <c r="Z3556" s="43"/>
      <c r="AA3556" s="43"/>
      <c r="AB3556" s="43">
        <f>AB3557+AB3559</f>
        <v>0</v>
      </c>
      <c r="AC3556" s="44">
        <f>AC3557+AC3559</f>
        <v>745.19999999999993</v>
      </c>
      <c r="AD3556" s="44">
        <f>AD3557+AD3559</f>
        <v>745.19999999999993</v>
      </c>
      <c r="AE3556" s="45">
        <f t="shared" si="6791"/>
        <v>100</v>
      </c>
      <c r="AF3556" s="43">
        <f>AF3557+AF3559</f>
        <v>745.20000000000005</v>
      </c>
      <c r="AG3556" s="43">
        <f>AG3557+AG3559</f>
        <v>0</v>
      </c>
      <c r="AH3556" s="43">
        <f>AH3557+AH3559</f>
        <v>0</v>
      </c>
      <c r="AI3556" s="43">
        <f>AI3557+AI3559</f>
        <v>0</v>
      </c>
      <c r="AJ3556" s="43">
        <f>AJ3557+AJ3559</f>
        <v>0</v>
      </c>
      <c r="AK3556" s="43">
        <f>AK3557+AK3559</f>
        <v>-745.20000000000005</v>
      </c>
      <c r="AL3556" s="43">
        <f t="shared" si="6792"/>
        <v>0</v>
      </c>
      <c r="AM3556" s="43">
        <f t="shared" si="6793"/>
        <v>0</v>
      </c>
      <c r="AN3556" s="19"/>
      <c r="AO3556" s="1"/>
      <c r="AP3556" s="1"/>
      <c r="AQ3556" s="1"/>
      <c r="AR3556" s="1"/>
      <c r="AS3556" s="1"/>
    </row>
    <row r="3557" ht="31.5">
      <c r="B3557" s="41" t="s">
        <v>863</v>
      </c>
      <c r="C3557" s="41" t="s">
        <v>41</v>
      </c>
      <c r="D3557" s="41" t="s">
        <v>107</v>
      </c>
      <c r="E3557" s="26" t="str">
        <f t="shared" si="6820"/>
        <v>0104</v>
      </c>
      <c r="F3557" s="41" t="s">
        <v>679</v>
      </c>
      <c r="G3557" s="41" t="s">
        <v>71</v>
      </c>
      <c r="H3557" s="42" t="s">
        <v>72</v>
      </c>
      <c r="I3557" s="43"/>
      <c r="J3557" s="43"/>
      <c r="K3557" s="43"/>
      <c r="L3557" s="43"/>
      <c r="M3557" s="43"/>
      <c r="N3557" s="43"/>
      <c r="O3557" s="43">
        <f>O3558</f>
        <v>0</v>
      </c>
      <c r="P3557" s="43"/>
      <c r="Q3557" s="43"/>
      <c r="R3557" s="43"/>
      <c r="S3557" s="43"/>
      <c r="T3557" s="43"/>
      <c r="U3557" s="43"/>
      <c r="V3557" s="43">
        <f t="shared" si="6821"/>
        <v>0</v>
      </c>
      <c r="W3557" s="43"/>
      <c r="X3557" s="43"/>
      <c r="Y3557" s="43"/>
      <c r="Z3557" s="43"/>
      <c r="AA3557" s="43"/>
      <c r="AB3557" s="43">
        <f>AB3558</f>
        <v>0</v>
      </c>
      <c r="AC3557" s="44">
        <f>AC3558</f>
        <v>704.40008999999998</v>
      </c>
      <c r="AD3557" s="44">
        <f>AD3558</f>
        <v>704.40008999999998</v>
      </c>
      <c r="AE3557" s="45">
        <f t="shared" si="6791"/>
        <v>100</v>
      </c>
      <c r="AF3557" s="43">
        <f>AF3558</f>
        <v>698.5</v>
      </c>
      <c r="AG3557" s="43">
        <f>AG3558</f>
        <v>0</v>
      </c>
      <c r="AH3557" s="43">
        <f>AH3558</f>
        <v>0</v>
      </c>
      <c r="AI3557" s="43">
        <f>AI3558</f>
        <v>0</v>
      </c>
      <c r="AJ3557" s="43">
        <f>AJ3558</f>
        <v>0</v>
      </c>
      <c r="AK3557" s="43">
        <f>AK3558</f>
        <v>-698.5</v>
      </c>
      <c r="AL3557" s="43">
        <f t="shared" si="6792"/>
        <v>0</v>
      </c>
      <c r="AM3557" s="43">
        <f t="shared" si="6793"/>
        <v>0</v>
      </c>
      <c r="AN3557" s="19"/>
      <c r="AR3557" s="1"/>
      <c r="AS3557" s="1"/>
    </row>
    <row r="3558" ht="31.5">
      <c r="B3558" s="41" t="s">
        <v>863</v>
      </c>
      <c r="C3558" s="41" t="s">
        <v>41</v>
      </c>
      <c r="D3558" s="41" t="s">
        <v>107</v>
      </c>
      <c r="E3558" s="26" t="str">
        <f t="shared" si="6820"/>
        <v>0104</v>
      </c>
      <c r="F3558" s="41" t="s">
        <v>679</v>
      </c>
      <c r="G3558" s="41" t="s">
        <v>93</v>
      </c>
      <c r="H3558" s="42" t="s">
        <v>94</v>
      </c>
      <c r="I3558" s="43"/>
      <c r="J3558" s="43"/>
      <c r="K3558" s="43"/>
      <c r="L3558" s="43"/>
      <c r="M3558" s="43"/>
      <c r="N3558" s="43"/>
      <c r="O3558" s="43">
        <v>0</v>
      </c>
      <c r="P3558" s="43"/>
      <c r="Q3558" s="43"/>
      <c r="R3558" s="43"/>
      <c r="S3558" s="43"/>
      <c r="T3558" s="43"/>
      <c r="U3558" s="43"/>
      <c r="V3558" s="43">
        <f t="shared" si="6821"/>
        <v>0</v>
      </c>
      <c r="W3558" s="43"/>
      <c r="X3558" s="43"/>
      <c r="Y3558" s="43"/>
      <c r="Z3558" s="43"/>
      <c r="AA3558" s="43"/>
      <c r="AB3558" s="43">
        <v>0</v>
      </c>
      <c r="AC3558" s="44">
        <v>704.40008999999998</v>
      </c>
      <c r="AD3558" s="44">
        <v>704.40008999999998</v>
      </c>
      <c r="AE3558" s="45">
        <f t="shared" si="6791"/>
        <v>100</v>
      </c>
      <c r="AF3558" s="43">
        <v>698.5</v>
      </c>
      <c r="AG3558" s="43">
        <v>0</v>
      </c>
      <c r="AH3558" s="43">
        <v>0</v>
      </c>
      <c r="AI3558" s="43">
        <v>0</v>
      </c>
      <c r="AJ3558" s="43">
        <v>0</v>
      </c>
      <c r="AK3558" s="43">
        <v>-698.5</v>
      </c>
      <c r="AL3558" s="43">
        <f t="shared" si="6792"/>
        <v>0</v>
      </c>
      <c r="AM3558" s="43">
        <f t="shared" si="6793"/>
        <v>0</v>
      </c>
      <c r="AN3558" s="19"/>
      <c r="AO3558" s="1"/>
      <c r="AP3558" s="1"/>
      <c r="AQ3558" s="1"/>
      <c r="AR3558" s="1"/>
      <c r="AS3558" s="1"/>
    </row>
    <row r="3559" ht="31.5">
      <c r="B3559" s="41" t="s">
        <v>863</v>
      </c>
      <c r="C3559" s="41" t="s">
        <v>41</v>
      </c>
      <c r="D3559" s="41" t="s">
        <v>107</v>
      </c>
      <c r="E3559" s="26" t="str">
        <f t="shared" si="6820"/>
        <v>0104</v>
      </c>
      <c r="F3559" s="41" t="s">
        <v>679</v>
      </c>
      <c r="G3559" s="41" t="s">
        <v>53</v>
      </c>
      <c r="H3559" s="42" t="s">
        <v>54</v>
      </c>
      <c r="I3559" s="43"/>
      <c r="J3559" s="43"/>
      <c r="K3559" s="43"/>
      <c r="L3559" s="43"/>
      <c r="M3559" s="43"/>
      <c r="N3559" s="43"/>
      <c r="O3559" s="43">
        <f>O3560</f>
        <v>0</v>
      </c>
      <c r="P3559" s="43"/>
      <c r="Q3559" s="43"/>
      <c r="R3559" s="43"/>
      <c r="S3559" s="43"/>
      <c r="T3559" s="43"/>
      <c r="U3559" s="43"/>
      <c r="V3559" s="43">
        <f t="shared" si="6821"/>
        <v>0</v>
      </c>
      <c r="W3559" s="43"/>
      <c r="X3559" s="43"/>
      <c r="Y3559" s="43"/>
      <c r="Z3559" s="43"/>
      <c r="AA3559" s="43"/>
      <c r="AB3559" s="43">
        <f>AB3560</f>
        <v>0</v>
      </c>
      <c r="AC3559" s="44">
        <f>AC3560</f>
        <v>40.799909999999997</v>
      </c>
      <c r="AD3559" s="44">
        <f>AD3560</f>
        <v>40.799909999999997</v>
      </c>
      <c r="AE3559" s="45">
        <f t="shared" si="6791"/>
        <v>100</v>
      </c>
      <c r="AF3559" s="43">
        <f>AF3560</f>
        <v>46.700000000000003</v>
      </c>
      <c r="AG3559" s="43">
        <f>AG3560</f>
        <v>0</v>
      </c>
      <c r="AH3559" s="43">
        <f>AH3560</f>
        <v>0</v>
      </c>
      <c r="AI3559" s="43">
        <f>AI3560</f>
        <v>0</v>
      </c>
      <c r="AJ3559" s="43">
        <f>AJ3560</f>
        <v>0</v>
      </c>
      <c r="AK3559" s="43">
        <f>AK3560</f>
        <v>-46.700000000000003</v>
      </c>
      <c r="AL3559" s="43">
        <f t="shared" si="6792"/>
        <v>0</v>
      </c>
      <c r="AM3559" s="43">
        <f t="shared" si="6793"/>
        <v>0</v>
      </c>
      <c r="AN3559" s="19"/>
      <c r="AO3559" s="1"/>
      <c r="AP3559" s="1"/>
      <c r="AQ3559" s="1"/>
      <c r="AR3559" s="1"/>
      <c r="AS3559" s="1"/>
    </row>
    <row r="3560" ht="31.5">
      <c r="B3560" s="41" t="s">
        <v>863</v>
      </c>
      <c r="C3560" s="41" t="s">
        <v>41</v>
      </c>
      <c r="D3560" s="41" t="s">
        <v>107</v>
      </c>
      <c r="E3560" s="26" t="str">
        <f t="shared" si="6820"/>
        <v>0104</v>
      </c>
      <c r="F3560" s="41" t="s">
        <v>679</v>
      </c>
      <c r="G3560" s="41" t="s">
        <v>55</v>
      </c>
      <c r="H3560" s="42" t="s">
        <v>56</v>
      </c>
      <c r="I3560" s="43"/>
      <c r="J3560" s="43"/>
      <c r="K3560" s="43"/>
      <c r="L3560" s="43"/>
      <c r="M3560" s="43"/>
      <c r="N3560" s="43"/>
      <c r="O3560" s="43">
        <v>0</v>
      </c>
      <c r="P3560" s="43"/>
      <c r="Q3560" s="43"/>
      <c r="R3560" s="43"/>
      <c r="S3560" s="43"/>
      <c r="T3560" s="43"/>
      <c r="U3560" s="43"/>
      <c r="V3560" s="43">
        <f t="shared" si="6821"/>
        <v>0</v>
      </c>
      <c r="W3560" s="43"/>
      <c r="X3560" s="43"/>
      <c r="Y3560" s="43"/>
      <c r="Z3560" s="43"/>
      <c r="AA3560" s="43"/>
      <c r="AB3560" s="43">
        <v>0</v>
      </c>
      <c r="AC3560" s="44">
        <v>40.799909999999997</v>
      </c>
      <c r="AD3560" s="44">
        <v>40.799909999999997</v>
      </c>
      <c r="AE3560" s="45">
        <f t="shared" ref="AE3560:AE3623" si="6904">AD3560/AC3560*100</f>
        <v>100</v>
      </c>
      <c r="AF3560" s="43">
        <v>46.700000000000003</v>
      </c>
      <c r="AG3560" s="43">
        <v>0</v>
      </c>
      <c r="AH3560" s="43">
        <v>0</v>
      </c>
      <c r="AI3560" s="43">
        <v>0</v>
      </c>
      <c r="AJ3560" s="43">
        <v>0</v>
      </c>
      <c r="AK3560" s="43">
        <v>-46.700000000000003</v>
      </c>
      <c r="AL3560" s="43">
        <f t="shared" ref="AL3560:AL3623" si="6905">AF3560+AH3560+AK3560+AI3560+AJ3560+AG3560</f>
        <v>0</v>
      </c>
      <c r="AM3560" s="43">
        <f t="shared" ref="AM3560:AM3623" si="6906">V3560-AL3560</f>
        <v>0</v>
      </c>
      <c r="AN3560" s="19"/>
      <c r="AO3560" s="1"/>
      <c r="AP3560" s="1"/>
      <c r="AQ3560" s="1"/>
      <c r="AR3560" s="1"/>
      <c r="AS3560" s="1"/>
    </row>
    <row r="3561" ht="31.5">
      <c r="B3561" s="41" t="s">
        <v>863</v>
      </c>
      <c r="C3561" s="41" t="s">
        <v>41</v>
      </c>
      <c r="D3561" s="41" t="s">
        <v>107</v>
      </c>
      <c r="E3561" s="26" t="str">
        <f t="shared" si="6820"/>
        <v>0104</v>
      </c>
      <c r="F3561" s="41" t="s">
        <v>87</v>
      </c>
      <c r="G3561" s="41"/>
      <c r="H3561" s="42" t="s">
        <v>88</v>
      </c>
      <c r="I3561" s="43">
        <f>I3562</f>
        <v>18004.299999999999</v>
      </c>
      <c r="J3561" s="43">
        <f>J3562</f>
        <v>17809.900000000001</v>
      </c>
      <c r="K3561" s="43">
        <f>K3562</f>
        <v>17809.900000000001</v>
      </c>
      <c r="L3561" s="43">
        <f>L3562</f>
        <v>0</v>
      </c>
      <c r="M3561" s="43">
        <f>M3562</f>
        <v>0</v>
      </c>
      <c r="N3561" s="43">
        <f>N3562</f>
        <v>0</v>
      </c>
      <c r="O3561" s="43">
        <f>O3562</f>
        <v>0</v>
      </c>
      <c r="P3561" s="43">
        <f>P3562</f>
        <v>0</v>
      </c>
      <c r="Q3561" s="43">
        <f>Q3562</f>
        <v>0</v>
      </c>
      <c r="R3561" s="43">
        <f>R3562</f>
        <v>102.09999999999999</v>
      </c>
      <c r="S3561" s="43">
        <f>S3562</f>
        <v>0</v>
      </c>
      <c r="T3561" s="43">
        <f>T3562</f>
        <v>0</v>
      </c>
      <c r="U3561" s="43">
        <v>0</v>
      </c>
      <c r="V3561" s="43">
        <f t="shared" si="6821"/>
        <v>18106.399999999998</v>
      </c>
      <c r="W3561" s="43">
        <f>W3562</f>
        <v>0</v>
      </c>
      <c r="X3561" s="43">
        <f>X3562</f>
        <v>0</v>
      </c>
      <c r="Y3561" s="43">
        <f>Y3562</f>
        <v>0</v>
      </c>
      <c r="Z3561" s="43">
        <f>Z3562</f>
        <v>0</v>
      </c>
      <c r="AA3561" s="43">
        <f>AA3562</f>
        <v>0</v>
      </c>
      <c r="AB3561" s="43">
        <f>AB3562</f>
        <v>13658.13881</v>
      </c>
      <c r="AC3561" s="44">
        <f>AC3562</f>
        <v>18084.200000000001</v>
      </c>
      <c r="AD3561" s="44">
        <f>AD3562</f>
        <v>18077.70364</v>
      </c>
      <c r="AE3561" s="45">
        <f t="shared" si="6904"/>
        <v>99.964077150219524</v>
      </c>
      <c r="AF3561" s="43">
        <f>AF3562</f>
        <v>18084.200000000001</v>
      </c>
      <c r="AG3561" s="43">
        <f>AG3562</f>
        <v>0</v>
      </c>
      <c r="AH3561" s="43">
        <f>AH3562</f>
        <v>0</v>
      </c>
      <c r="AI3561" s="43">
        <f>AI3562</f>
        <v>0</v>
      </c>
      <c r="AJ3561" s="43">
        <f>AJ3562</f>
        <v>0</v>
      </c>
      <c r="AK3561" s="43">
        <f>AK3562</f>
        <v>0</v>
      </c>
      <c r="AL3561" s="43">
        <f t="shared" si="6905"/>
        <v>18084.200000000001</v>
      </c>
      <c r="AM3561" s="43">
        <f t="shared" si="6906"/>
        <v>22.19999999999709</v>
      </c>
      <c r="AN3561" s="2"/>
      <c r="AO3561" s="1"/>
      <c r="AP3561" s="1"/>
      <c r="AQ3561" s="1"/>
      <c r="AR3561" s="1"/>
      <c r="AS3561" s="1"/>
    </row>
    <row r="3562">
      <c r="B3562" s="41" t="s">
        <v>863</v>
      </c>
      <c r="C3562" s="41" t="s">
        <v>41</v>
      </c>
      <c r="D3562" s="41" t="s">
        <v>107</v>
      </c>
      <c r="E3562" s="26" t="str">
        <f t="shared" si="6820"/>
        <v>0104</v>
      </c>
      <c r="F3562" s="41" t="s">
        <v>680</v>
      </c>
      <c r="G3562" s="41"/>
      <c r="H3562" s="42" t="s">
        <v>681</v>
      </c>
      <c r="I3562" s="43">
        <f>I3563+I3566</f>
        <v>18004.299999999999</v>
      </c>
      <c r="J3562" s="43">
        <f>J3563+J3566</f>
        <v>17809.900000000001</v>
      </c>
      <c r="K3562" s="43">
        <f>K3563+K3566</f>
        <v>17809.900000000001</v>
      </c>
      <c r="L3562" s="43">
        <f>L3563+L3566</f>
        <v>0</v>
      </c>
      <c r="M3562" s="43">
        <f>M3563+M3566</f>
        <v>0</v>
      </c>
      <c r="N3562" s="43">
        <f>N3563+N3566</f>
        <v>0</v>
      </c>
      <c r="O3562" s="43">
        <f>O3563+O3566</f>
        <v>0</v>
      </c>
      <c r="P3562" s="43">
        <f>P3563+P3566</f>
        <v>0</v>
      </c>
      <c r="Q3562" s="43">
        <f>Q3563+Q3566</f>
        <v>0</v>
      </c>
      <c r="R3562" s="43">
        <f>R3563+R3566</f>
        <v>102.09999999999999</v>
      </c>
      <c r="S3562" s="43">
        <f>S3563+S3566</f>
        <v>0</v>
      </c>
      <c r="T3562" s="43">
        <f>T3563+T3566</f>
        <v>0</v>
      </c>
      <c r="U3562" s="43">
        <v>0</v>
      </c>
      <c r="V3562" s="43">
        <f t="shared" si="6821"/>
        <v>18106.399999999998</v>
      </c>
      <c r="W3562" s="43">
        <f>W3563+W3566</f>
        <v>0</v>
      </c>
      <c r="X3562" s="43">
        <f>X3563+X3566</f>
        <v>0</v>
      </c>
      <c r="Y3562" s="43">
        <f>Y3563+Y3566</f>
        <v>0</v>
      </c>
      <c r="Z3562" s="43">
        <f>Z3563+Z3566</f>
        <v>0</v>
      </c>
      <c r="AA3562" s="43">
        <f>AA3563+AA3566</f>
        <v>0</v>
      </c>
      <c r="AB3562" s="43">
        <f>AB3563+AB3566</f>
        <v>13658.13881</v>
      </c>
      <c r="AC3562" s="44">
        <f>AC3563+AC3566</f>
        <v>18084.200000000001</v>
      </c>
      <c r="AD3562" s="44">
        <f>AD3563+AD3566</f>
        <v>18077.70364</v>
      </c>
      <c r="AE3562" s="45">
        <f t="shared" si="6904"/>
        <v>99.964077150219524</v>
      </c>
      <c r="AF3562" s="43">
        <f>AF3563+AF3566</f>
        <v>18084.200000000001</v>
      </c>
      <c r="AG3562" s="43">
        <f>AG3563+AG3566</f>
        <v>0</v>
      </c>
      <c r="AH3562" s="43">
        <f>AH3563+AH3566</f>
        <v>0</v>
      </c>
      <c r="AI3562" s="43">
        <f>AI3563+AI3566</f>
        <v>0</v>
      </c>
      <c r="AJ3562" s="43">
        <f>AJ3563+AJ3566</f>
        <v>0</v>
      </c>
      <c r="AK3562" s="43">
        <f>AK3563+AK3566</f>
        <v>0</v>
      </c>
      <c r="AL3562" s="43">
        <f t="shared" si="6905"/>
        <v>18084.200000000001</v>
      </c>
      <c r="AM3562" s="43">
        <f t="shared" si="6906"/>
        <v>22.19999999999709</v>
      </c>
      <c r="AN3562" s="2"/>
      <c r="AR3562" s="1"/>
      <c r="AS3562" s="1"/>
    </row>
    <row r="3563" ht="31.5">
      <c r="B3563" s="41" t="s">
        <v>863</v>
      </c>
      <c r="C3563" s="41" t="s">
        <v>41</v>
      </c>
      <c r="D3563" s="41" t="s">
        <v>107</v>
      </c>
      <c r="E3563" s="26" t="str">
        <f t="shared" si="6820"/>
        <v>0104</v>
      </c>
      <c r="F3563" s="41" t="s">
        <v>682</v>
      </c>
      <c r="G3563" s="41"/>
      <c r="H3563" s="42" t="s">
        <v>92</v>
      </c>
      <c r="I3563" s="43">
        <f t="shared" ref="I3563:I3571" si="6907">I3564</f>
        <v>16068.799999999999</v>
      </c>
      <c r="J3563" s="43">
        <f t="shared" ref="J3563:J3571" si="6908">J3564</f>
        <v>15874.4</v>
      </c>
      <c r="K3563" s="43">
        <f t="shared" ref="K3563:K3571" si="6909">K3564</f>
        <v>15874.4</v>
      </c>
      <c r="L3563" s="43">
        <f t="shared" ref="L3563:L3571" si="6910">L3564</f>
        <v>0</v>
      </c>
      <c r="M3563" s="43">
        <f t="shared" ref="M3563:M3571" si="6911">M3564</f>
        <v>0</v>
      </c>
      <c r="N3563" s="43">
        <f t="shared" ref="N3563:N3571" si="6912">N3564</f>
        <v>0</v>
      </c>
      <c r="O3563" s="43">
        <f t="shared" ref="O3563:O3564" si="6913">O3564</f>
        <v>0</v>
      </c>
      <c r="P3563" s="43">
        <f t="shared" ref="P3563:P3564" si="6914">P3564</f>
        <v>0</v>
      </c>
      <c r="Q3563" s="43">
        <f t="shared" ref="Q3563:Q3564" si="6915">Q3564</f>
        <v>0</v>
      </c>
      <c r="R3563" s="43">
        <f t="shared" ref="R3563:R3564" si="6916">R3564</f>
        <v>102.09999999999999</v>
      </c>
      <c r="S3563" s="43">
        <f t="shared" ref="S3563:S3564" si="6917">S3564</f>
        <v>0</v>
      </c>
      <c r="T3563" s="43">
        <f t="shared" ref="T3563:T3564" si="6918">T3564</f>
        <v>0</v>
      </c>
      <c r="U3563" s="43">
        <v>0</v>
      </c>
      <c r="V3563" s="43">
        <f t="shared" si="6821"/>
        <v>16170.9</v>
      </c>
      <c r="W3563" s="43">
        <f t="shared" ref="W3563:W3564" si="6919">W3564</f>
        <v>0</v>
      </c>
      <c r="X3563" s="43">
        <f t="shared" ref="X3563:X3564" si="6920">X3564</f>
        <v>0</v>
      </c>
      <c r="Y3563" s="43">
        <f t="shared" ref="Y3563:Y3564" si="6921">Y3564</f>
        <v>0</v>
      </c>
      <c r="Z3563" s="43">
        <f t="shared" ref="Z3563:Z3564" si="6922">Z3564</f>
        <v>0</v>
      </c>
      <c r="AA3563" s="43">
        <f t="shared" ref="AA3563:AA3564" si="6923">AA3564</f>
        <v>0</v>
      </c>
      <c r="AB3563" s="43">
        <f t="shared" ref="AB3563:AB3564" si="6924">AB3564</f>
        <v>12144.480680000001</v>
      </c>
      <c r="AC3563" s="44">
        <f t="shared" ref="AC3563:AC3564" si="6925">AC3564</f>
        <v>16166.81371</v>
      </c>
      <c r="AD3563" s="44">
        <f t="shared" ref="AD3563:AD3564" si="6926">AD3564</f>
        <v>16164.39768</v>
      </c>
      <c r="AE3563" s="45">
        <f t="shared" si="6904"/>
        <v>99.985055620462148</v>
      </c>
      <c r="AF3563" s="43">
        <f t="shared" ref="AF3563:AF3564" si="6927">AF3564</f>
        <v>16148.700000000001</v>
      </c>
      <c r="AG3563" s="43">
        <f t="shared" ref="AG3563:AG3564" si="6928">AG3564</f>
        <v>0</v>
      </c>
      <c r="AH3563" s="43">
        <f t="shared" ref="AH3563:AH3564" si="6929">AH3564</f>
        <v>0</v>
      </c>
      <c r="AI3563" s="43">
        <f t="shared" ref="AI3563:AI3564" si="6930">AI3564</f>
        <v>0</v>
      </c>
      <c r="AJ3563" s="43">
        <f t="shared" ref="AJ3563:AJ3564" si="6931">AJ3564</f>
        <v>0</v>
      </c>
      <c r="AK3563" s="43">
        <f t="shared" ref="AK3563:AK3564" si="6932">AK3564</f>
        <v>0</v>
      </c>
      <c r="AL3563" s="43">
        <f t="shared" si="6905"/>
        <v>16148.700000000001</v>
      </c>
      <c r="AM3563" s="43">
        <f t="shared" si="6906"/>
        <v>22.199999999998909</v>
      </c>
      <c r="AN3563" s="2"/>
      <c r="AO3563" s="1"/>
      <c r="AP3563" s="1"/>
      <c r="AQ3563" s="1"/>
      <c r="AR3563" s="1"/>
      <c r="AS3563" s="1"/>
    </row>
    <row r="3564" ht="78.75">
      <c r="B3564" s="41" t="s">
        <v>863</v>
      </c>
      <c r="C3564" s="41" t="s">
        <v>41</v>
      </c>
      <c r="D3564" s="41" t="s">
        <v>107</v>
      </c>
      <c r="E3564" s="26" t="str">
        <f t="shared" si="6820"/>
        <v>0104</v>
      </c>
      <c r="F3564" s="41" t="s">
        <v>682</v>
      </c>
      <c r="G3564" s="41" t="s">
        <v>71</v>
      </c>
      <c r="H3564" s="42" t="s">
        <v>72</v>
      </c>
      <c r="I3564" s="43">
        <f t="shared" si="6907"/>
        <v>16068.799999999999</v>
      </c>
      <c r="J3564" s="43">
        <f t="shared" si="6908"/>
        <v>15874.4</v>
      </c>
      <c r="K3564" s="43">
        <f t="shared" si="6909"/>
        <v>15874.4</v>
      </c>
      <c r="L3564" s="43">
        <f t="shared" si="6910"/>
        <v>0</v>
      </c>
      <c r="M3564" s="43">
        <f t="shared" si="6911"/>
        <v>0</v>
      </c>
      <c r="N3564" s="43">
        <f t="shared" si="6912"/>
        <v>0</v>
      </c>
      <c r="O3564" s="43">
        <f t="shared" si="6913"/>
        <v>0</v>
      </c>
      <c r="P3564" s="43">
        <f t="shared" si="6914"/>
        <v>0</v>
      </c>
      <c r="Q3564" s="43">
        <f t="shared" si="6915"/>
        <v>0</v>
      </c>
      <c r="R3564" s="43">
        <f t="shared" si="6916"/>
        <v>102.09999999999999</v>
      </c>
      <c r="S3564" s="43">
        <f t="shared" si="6917"/>
        <v>0</v>
      </c>
      <c r="T3564" s="43">
        <f t="shared" si="6918"/>
        <v>0</v>
      </c>
      <c r="U3564" s="43">
        <v>0</v>
      </c>
      <c r="V3564" s="43">
        <f t="shared" si="6821"/>
        <v>16170.9</v>
      </c>
      <c r="W3564" s="43">
        <f t="shared" si="6919"/>
        <v>0</v>
      </c>
      <c r="X3564" s="43">
        <f t="shared" si="6920"/>
        <v>0</v>
      </c>
      <c r="Y3564" s="43">
        <f t="shared" si="6921"/>
        <v>0</v>
      </c>
      <c r="Z3564" s="43">
        <f t="shared" si="6922"/>
        <v>0</v>
      </c>
      <c r="AA3564" s="43">
        <f t="shared" si="6923"/>
        <v>0</v>
      </c>
      <c r="AB3564" s="43">
        <f t="shared" si="6924"/>
        <v>12144.480680000001</v>
      </c>
      <c r="AC3564" s="44">
        <f t="shared" si="6925"/>
        <v>16166.81371</v>
      </c>
      <c r="AD3564" s="44">
        <f t="shared" si="6926"/>
        <v>16164.39768</v>
      </c>
      <c r="AE3564" s="45">
        <f t="shared" si="6904"/>
        <v>99.985055620462148</v>
      </c>
      <c r="AF3564" s="43">
        <f t="shared" si="6927"/>
        <v>16148.700000000001</v>
      </c>
      <c r="AG3564" s="43">
        <f t="shared" si="6928"/>
        <v>0</v>
      </c>
      <c r="AH3564" s="43">
        <f t="shared" si="6929"/>
        <v>0</v>
      </c>
      <c r="AI3564" s="43">
        <f t="shared" si="6930"/>
        <v>0</v>
      </c>
      <c r="AJ3564" s="43">
        <f t="shared" si="6931"/>
        <v>0</v>
      </c>
      <c r="AK3564" s="43">
        <f t="shared" si="6932"/>
        <v>0</v>
      </c>
      <c r="AL3564" s="43">
        <f t="shared" si="6905"/>
        <v>16148.700000000001</v>
      </c>
      <c r="AM3564" s="43">
        <f t="shared" si="6906"/>
        <v>22.199999999998909</v>
      </c>
      <c r="AN3564" s="2"/>
      <c r="AO3564" s="1"/>
      <c r="AP3564" s="1"/>
      <c r="AQ3564" s="1"/>
      <c r="AR3564" s="1"/>
      <c r="AS3564" s="1"/>
    </row>
    <row r="3565" ht="31.5">
      <c r="B3565" s="41" t="s">
        <v>863</v>
      </c>
      <c r="C3565" s="41" t="s">
        <v>41</v>
      </c>
      <c r="D3565" s="41" t="s">
        <v>107</v>
      </c>
      <c r="E3565" s="26" t="str">
        <f t="shared" si="6820"/>
        <v>0104</v>
      </c>
      <c r="F3565" s="41" t="s">
        <v>682</v>
      </c>
      <c r="G3565" s="41" t="s">
        <v>93</v>
      </c>
      <c r="H3565" s="42" t="s">
        <v>94</v>
      </c>
      <c r="I3565" s="43">
        <v>16068.799999999999</v>
      </c>
      <c r="J3565" s="43">
        <v>15874.4</v>
      </c>
      <c r="K3565" s="43">
        <v>15874.4</v>
      </c>
      <c r="L3565" s="43"/>
      <c r="M3565" s="43"/>
      <c r="N3565" s="43"/>
      <c r="O3565" s="43">
        <v>0</v>
      </c>
      <c r="P3565" s="43">
        <v>0</v>
      </c>
      <c r="Q3565" s="43">
        <v>0</v>
      </c>
      <c r="R3565" s="43">
        <v>102.09999999999999</v>
      </c>
      <c r="S3565" s="43">
        <v>0</v>
      </c>
      <c r="T3565" s="43">
        <v>0</v>
      </c>
      <c r="U3565" s="43">
        <v>0</v>
      </c>
      <c r="V3565" s="43">
        <f t="shared" si="6821"/>
        <v>16170.9</v>
      </c>
      <c r="W3565" s="43"/>
      <c r="X3565" s="43"/>
      <c r="Y3565" s="43"/>
      <c r="Z3565" s="43"/>
      <c r="AA3565" s="43"/>
      <c r="AB3565" s="43">
        <v>12144.480680000001</v>
      </c>
      <c r="AC3565" s="44">
        <v>16166.81371</v>
      </c>
      <c r="AD3565" s="44">
        <v>16164.39768</v>
      </c>
      <c r="AE3565" s="45">
        <f t="shared" si="6904"/>
        <v>99.985055620462148</v>
      </c>
      <c r="AF3565" s="43">
        <v>16148.700000000001</v>
      </c>
      <c r="AG3565" s="43">
        <v>0</v>
      </c>
      <c r="AH3565" s="43">
        <v>0</v>
      </c>
      <c r="AI3565" s="43">
        <v>0</v>
      </c>
      <c r="AJ3565" s="43">
        <v>0</v>
      </c>
      <c r="AK3565" s="43">
        <v>0</v>
      </c>
      <c r="AL3565" s="43">
        <f t="shared" si="6905"/>
        <v>16148.700000000001</v>
      </c>
      <c r="AM3565" s="43">
        <f t="shared" si="6906"/>
        <v>22.199999999998909</v>
      </c>
      <c r="AN3565" s="19"/>
      <c r="AR3565" s="1"/>
      <c r="AS3565" s="1"/>
    </row>
    <row r="3566" ht="31.5">
      <c r="B3566" s="41" t="s">
        <v>863</v>
      </c>
      <c r="C3566" s="41" t="s">
        <v>41</v>
      </c>
      <c r="D3566" s="41" t="s">
        <v>107</v>
      </c>
      <c r="E3566" s="26" t="str">
        <f t="shared" si="6820"/>
        <v>0104</v>
      </c>
      <c r="F3566" s="41" t="s">
        <v>683</v>
      </c>
      <c r="G3566" s="41"/>
      <c r="H3566" s="42" t="s">
        <v>100</v>
      </c>
      <c r="I3566" s="43">
        <f>I3569</f>
        <v>1935.5</v>
      </c>
      <c r="J3566" s="43">
        <f>J3569</f>
        <v>1935.5</v>
      </c>
      <c r="K3566" s="43">
        <f>K3569</f>
        <v>1935.5</v>
      </c>
      <c r="L3566" s="43">
        <f>L3569</f>
        <v>0</v>
      </c>
      <c r="M3566" s="43">
        <f>M3569</f>
        <v>0</v>
      </c>
      <c r="N3566" s="43">
        <f>N3569</f>
        <v>0</v>
      </c>
      <c r="O3566" s="43">
        <f>O3569+O3567</f>
        <v>0</v>
      </c>
      <c r="P3566" s="43">
        <f>P3569</f>
        <v>0</v>
      </c>
      <c r="Q3566" s="43">
        <f>Q3569</f>
        <v>0</v>
      </c>
      <c r="R3566" s="43">
        <f>R3569</f>
        <v>0</v>
      </c>
      <c r="S3566" s="43">
        <f>S3569</f>
        <v>0</v>
      </c>
      <c r="T3566" s="43">
        <f>T3569</f>
        <v>0</v>
      </c>
      <c r="U3566" s="43">
        <v>0</v>
      </c>
      <c r="V3566" s="43">
        <f t="shared" si="6821"/>
        <v>1935.5</v>
      </c>
      <c r="W3566" s="43">
        <f>W3569</f>
        <v>0</v>
      </c>
      <c r="X3566" s="43">
        <f>X3569</f>
        <v>0</v>
      </c>
      <c r="Y3566" s="43">
        <f>Y3569</f>
        <v>0</v>
      </c>
      <c r="Z3566" s="43">
        <f>Z3569</f>
        <v>0</v>
      </c>
      <c r="AA3566" s="43">
        <f>AA3569</f>
        <v>0</v>
      </c>
      <c r="AB3566" s="43">
        <f>AB3569+AB3567</f>
        <v>1513.65813</v>
      </c>
      <c r="AC3566" s="44">
        <f>AC3569+AC3567</f>
        <v>1917.3862899999999</v>
      </c>
      <c r="AD3566" s="44">
        <f>AD3569+AD3567</f>
        <v>1913.3059599999999</v>
      </c>
      <c r="AE3566" s="45">
        <f t="shared" si="6904"/>
        <v>99.787193116938369</v>
      </c>
      <c r="AF3566" s="43">
        <f>AF3569+AF3567</f>
        <v>1935.5</v>
      </c>
      <c r="AG3566" s="43">
        <f>AG3569+AG3567</f>
        <v>0</v>
      </c>
      <c r="AH3566" s="43">
        <f>AH3569+AH3567</f>
        <v>0</v>
      </c>
      <c r="AI3566" s="43">
        <f>AI3569+AI3567</f>
        <v>0</v>
      </c>
      <c r="AJ3566" s="43">
        <f>AJ3569+AJ3567</f>
        <v>0</v>
      </c>
      <c r="AK3566" s="43">
        <f>AK3569+AK3567</f>
        <v>0</v>
      </c>
      <c r="AL3566" s="43">
        <f t="shared" si="6905"/>
        <v>1935.5</v>
      </c>
      <c r="AM3566" s="43">
        <f t="shared" si="6906"/>
        <v>0</v>
      </c>
      <c r="AN3566" s="2"/>
      <c r="AO3566" s="1"/>
      <c r="AP3566" s="1"/>
      <c r="AQ3566" s="1"/>
      <c r="AR3566" s="1"/>
      <c r="AS3566" s="1"/>
    </row>
    <row r="3567" ht="31.5">
      <c r="B3567" s="41" t="s">
        <v>863</v>
      </c>
      <c r="C3567" s="41" t="s">
        <v>41</v>
      </c>
      <c r="D3567" s="41" t="s">
        <v>107</v>
      </c>
      <c r="E3567" s="26" t="str">
        <f t="shared" ref="E3567:E3630" si="6933">CONCATENATE(C3567,D3567)</f>
        <v>0104</v>
      </c>
      <c r="F3567" s="41" t="s">
        <v>683</v>
      </c>
      <c r="G3567" s="41" t="s">
        <v>71</v>
      </c>
      <c r="H3567" s="42" t="s">
        <v>72</v>
      </c>
      <c r="I3567" s="43"/>
      <c r="J3567" s="43"/>
      <c r="K3567" s="43"/>
      <c r="L3567" s="43"/>
      <c r="M3567" s="43"/>
      <c r="N3567" s="43"/>
      <c r="O3567" s="43">
        <f>O3568</f>
        <v>0</v>
      </c>
      <c r="P3567" s="43"/>
      <c r="Q3567" s="43"/>
      <c r="R3567" s="43"/>
      <c r="S3567" s="43"/>
      <c r="T3567" s="43"/>
      <c r="U3567" s="43"/>
      <c r="V3567" s="43">
        <f t="shared" ref="V3567:V3630" si="6934">I3567+L3567+U3567+T3567+S3567+R3567+Q3567+P3567+O3567</f>
        <v>0</v>
      </c>
      <c r="W3567" s="43"/>
      <c r="X3567" s="43"/>
      <c r="Y3567" s="43"/>
      <c r="Z3567" s="43"/>
      <c r="AA3567" s="43"/>
      <c r="AB3567" s="43">
        <f>AB3568</f>
        <v>18.300000000000001</v>
      </c>
      <c r="AC3567" s="44">
        <f>AC3568</f>
        <v>18.300000000000001</v>
      </c>
      <c r="AD3567" s="44">
        <f>AD3568</f>
        <v>18.300000000000001</v>
      </c>
      <c r="AE3567" s="45">
        <f t="shared" si="6904"/>
        <v>100</v>
      </c>
      <c r="AF3567" s="43">
        <f>AF3568</f>
        <v>18.300000000000001</v>
      </c>
      <c r="AG3567" s="43">
        <f>AG3568</f>
        <v>0</v>
      </c>
      <c r="AH3567" s="43">
        <f>AH3568</f>
        <v>0</v>
      </c>
      <c r="AI3567" s="43">
        <f>AI3568</f>
        <v>0</v>
      </c>
      <c r="AJ3567" s="43">
        <f>AJ3568</f>
        <v>0</v>
      </c>
      <c r="AK3567" s="43">
        <f>AK3568</f>
        <v>0</v>
      </c>
      <c r="AL3567" s="43">
        <f t="shared" si="6905"/>
        <v>18.300000000000001</v>
      </c>
      <c r="AM3567" s="43">
        <f t="shared" si="6906"/>
        <v>-18.300000000000001</v>
      </c>
      <c r="AN3567" s="2"/>
      <c r="AR3567" s="1"/>
      <c r="AS3567" s="1"/>
    </row>
    <row r="3568" ht="31.5">
      <c r="B3568" s="41" t="s">
        <v>863</v>
      </c>
      <c r="C3568" s="41" t="s">
        <v>41</v>
      </c>
      <c r="D3568" s="41" t="s">
        <v>107</v>
      </c>
      <c r="E3568" s="26" t="str">
        <f t="shared" si="6933"/>
        <v>0104</v>
      </c>
      <c r="F3568" s="41" t="s">
        <v>683</v>
      </c>
      <c r="G3568" s="41" t="s">
        <v>93</v>
      </c>
      <c r="H3568" s="42" t="s">
        <v>94</v>
      </c>
      <c r="I3568" s="43"/>
      <c r="J3568" s="43"/>
      <c r="K3568" s="43"/>
      <c r="L3568" s="43"/>
      <c r="M3568" s="43"/>
      <c r="N3568" s="43"/>
      <c r="O3568" s="43">
        <v>0</v>
      </c>
      <c r="P3568" s="43"/>
      <c r="Q3568" s="43"/>
      <c r="R3568" s="43"/>
      <c r="S3568" s="43"/>
      <c r="T3568" s="43"/>
      <c r="U3568" s="43"/>
      <c r="V3568" s="43">
        <f t="shared" si="6934"/>
        <v>0</v>
      </c>
      <c r="W3568" s="43"/>
      <c r="X3568" s="43"/>
      <c r="Y3568" s="43"/>
      <c r="Z3568" s="43"/>
      <c r="AA3568" s="43"/>
      <c r="AB3568" s="43">
        <v>18.300000000000001</v>
      </c>
      <c r="AC3568" s="44">
        <v>18.300000000000001</v>
      </c>
      <c r="AD3568" s="44">
        <v>18.300000000000001</v>
      </c>
      <c r="AE3568" s="45">
        <f t="shared" si="6904"/>
        <v>100</v>
      </c>
      <c r="AF3568" s="43">
        <v>18.300000000000001</v>
      </c>
      <c r="AG3568" s="43">
        <v>0</v>
      </c>
      <c r="AH3568" s="43">
        <v>0</v>
      </c>
      <c r="AI3568" s="43">
        <v>0</v>
      </c>
      <c r="AJ3568" s="43">
        <v>0</v>
      </c>
      <c r="AK3568" s="43">
        <v>0</v>
      </c>
      <c r="AL3568" s="43">
        <f t="shared" si="6905"/>
        <v>18.300000000000001</v>
      </c>
      <c r="AM3568" s="43">
        <f t="shared" si="6906"/>
        <v>-18.300000000000001</v>
      </c>
      <c r="AN3568" s="2"/>
      <c r="AO3568" s="1"/>
      <c r="AP3568" s="1"/>
      <c r="AQ3568" s="1"/>
      <c r="AR3568" s="1"/>
      <c r="AS3568" s="1"/>
    </row>
    <row r="3569" ht="31.5">
      <c r="B3569" s="41" t="s">
        <v>863</v>
      </c>
      <c r="C3569" s="41" t="s">
        <v>41</v>
      </c>
      <c r="D3569" s="41" t="s">
        <v>107</v>
      </c>
      <c r="E3569" s="26" t="str">
        <f t="shared" si="6933"/>
        <v>0104</v>
      </c>
      <c r="F3569" s="41" t="s">
        <v>683</v>
      </c>
      <c r="G3569" s="41" t="s">
        <v>53</v>
      </c>
      <c r="H3569" s="42" t="s">
        <v>54</v>
      </c>
      <c r="I3569" s="43">
        <f t="shared" si="6907"/>
        <v>1935.5</v>
      </c>
      <c r="J3569" s="43">
        <f t="shared" si="6908"/>
        <v>1935.5</v>
      </c>
      <c r="K3569" s="43">
        <f t="shared" si="6909"/>
        <v>1935.5</v>
      </c>
      <c r="L3569" s="43">
        <f t="shared" si="6910"/>
        <v>0</v>
      </c>
      <c r="M3569" s="43">
        <f t="shared" si="6911"/>
        <v>0</v>
      </c>
      <c r="N3569" s="43">
        <f t="shared" si="6912"/>
        <v>0</v>
      </c>
      <c r="O3569" s="43">
        <f>O3570</f>
        <v>0</v>
      </c>
      <c r="P3569" s="43">
        <f>P3570</f>
        <v>0</v>
      </c>
      <c r="Q3569" s="43">
        <f>Q3570</f>
        <v>0</v>
      </c>
      <c r="R3569" s="43">
        <f>R3570</f>
        <v>0</v>
      </c>
      <c r="S3569" s="43">
        <f>S3570</f>
        <v>0</v>
      </c>
      <c r="T3569" s="43">
        <f>T3570</f>
        <v>0</v>
      </c>
      <c r="U3569" s="43">
        <v>0</v>
      </c>
      <c r="V3569" s="43">
        <f t="shared" si="6934"/>
        <v>1935.5</v>
      </c>
      <c r="W3569" s="43">
        <f>W3570</f>
        <v>0</v>
      </c>
      <c r="X3569" s="43">
        <f>X3570</f>
        <v>0</v>
      </c>
      <c r="Y3569" s="43">
        <f>Y3570</f>
        <v>0</v>
      </c>
      <c r="Z3569" s="43">
        <f>Z3570</f>
        <v>0</v>
      </c>
      <c r="AA3569" s="43">
        <f>AA3570</f>
        <v>0</v>
      </c>
      <c r="AB3569" s="43">
        <f>AB3570</f>
        <v>1495.3581300000001</v>
      </c>
      <c r="AC3569" s="44">
        <f>AC3570</f>
        <v>1899.08629</v>
      </c>
      <c r="AD3569" s="44">
        <f>AD3570</f>
        <v>1895.00596</v>
      </c>
      <c r="AE3569" s="45">
        <f t="shared" si="6904"/>
        <v>99.785142464484849</v>
      </c>
      <c r="AF3569" s="43">
        <f>AF3570</f>
        <v>1917.2</v>
      </c>
      <c r="AG3569" s="43">
        <f>AG3570</f>
        <v>0</v>
      </c>
      <c r="AH3569" s="43">
        <f>AH3570</f>
        <v>0</v>
      </c>
      <c r="AI3569" s="43">
        <f>AI3570</f>
        <v>0</v>
      </c>
      <c r="AJ3569" s="43">
        <f>AJ3570</f>
        <v>0</v>
      </c>
      <c r="AK3569" s="43">
        <f>AK3570</f>
        <v>0</v>
      </c>
      <c r="AL3569" s="43">
        <f t="shared" si="6905"/>
        <v>1917.2</v>
      </c>
      <c r="AM3569" s="43">
        <f t="shared" si="6906"/>
        <v>18.299999999999955</v>
      </c>
      <c r="AN3569" s="2"/>
      <c r="AO3569" s="1"/>
      <c r="AP3569" s="1"/>
      <c r="AQ3569" s="1"/>
      <c r="AR3569" s="1"/>
      <c r="AS3569" s="1"/>
    </row>
    <row r="3570" ht="31.5">
      <c r="B3570" s="41" t="s">
        <v>863</v>
      </c>
      <c r="C3570" s="41" t="s">
        <v>41</v>
      </c>
      <c r="D3570" s="41" t="s">
        <v>107</v>
      </c>
      <c r="E3570" s="26" t="str">
        <f t="shared" si="6933"/>
        <v>0104</v>
      </c>
      <c r="F3570" s="41" t="s">
        <v>683</v>
      </c>
      <c r="G3570" s="41" t="s">
        <v>55</v>
      </c>
      <c r="H3570" s="42" t="s">
        <v>56</v>
      </c>
      <c r="I3570" s="43">
        <v>1935.5</v>
      </c>
      <c r="J3570" s="43">
        <v>1935.5</v>
      </c>
      <c r="K3570" s="43">
        <v>1935.5</v>
      </c>
      <c r="L3570" s="43"/>
      <c r="M3570" s="43"/>
      <c r="N3570" s="43"/>
      <c r="O3570" s="43">
        <v>0</v>
      </c>
      <c r="P3570" s="43">
        <v>0</v>
      </c>
      <c r="Q3570" s="43">
        <v>0</v>
      </c>
      <c r="R3570" s="43">
        <v>0</v>
      </c>
      <c r="S3570" s="43">
        <v>0</v>
      </c>
      <c r="T3570" s="43">
        <v>0</v>
      </c>
      <c r="U3570" s="43">
        <v>0</v>
      </c>
      <c r="V3570" s="43">
        <f t="shared" si="6934"/>
        <v>1935.5</v>
      </c>
      <c r="W3570" s="43"/>
      <c r="X3570" s="43"/>
      <c r="Y3570" s="43"/>
      <c r="Z3570" s="43"/>
      <c r="AA3570" s="43"/>
      <c r="AB3570" s="43">
        <v>1495.3581300000001</v>
      </c>
      <c r="AC3570" s="44">
        <v>1899.08629</v>
      </c>
      <c r="AD3570" s="44">
        <v>1895.00596</v>
      </c>
      <c r="AE3570" s="45">
        <f t="shared" si="6904"/>
        <v>99.785142464484849</v>
      </c>
      <c r="AF3570" s="43">
        <v>1917.2</v>
      </c>
      <c r="AG3570" s="43">
        <v>0</v>
      </c>
      <c r="AH3570" s="43">
        <v>0</v>
      </c>
      <c r="AI3570" s="43">
        <v>0</v>
      </c>
      <c r="AJ3570" s="43">
        <v>0</v>
      </c>
      <c r="AK3570" s="43">
        <v>0</v>
      </c>
      <c r="AL3570" s="43">
        <f t="shared" si="6905"/>
        <v>1917.2</v>
      </c>
      <c r="AM3570" s="43">
        <f t="shared" si="6906"/>
        <v>18.299999999999955</v>
      </c>
      <c r="AN3570" s="19"/>
      <c r="AO3570" s="1"/>
      <c r="AP3570" s="1"/>
      <c r="AQ3570" s="1"/>
      <c r="AR3570" s="1"/>
      <c r="AS3570" s="1"/>
    </row>
    <row r="3571" s="33" customFormat="1">
      <c r="B3571" s="34" t="s">
        <v>863</v>
      </c>
      <c r="C3571" s="34" t="s">
        <v>41</v>
      </c>
      <c r="D3571" s="34" t="s">
        <v>43</v>
      </c>
      <c r="E3571" s="35" t="str">
        <f t="shared" si="6933"/>
        <v>0113</v>
      </c>
      <c r="F3571" s="34"/>
      <c r="G3571" s="34"/>
      <c r="H3571" s="36" t="s">
        <v>44</v>
      </c>
      <c r="I3571" s="37">
        <f t="shared" si="6907"/>
        <v>3176.2000000000003</v>
      </c>
      <c r="J3571" s="37">
        <f t="shared" si="6908"/>
        <v>5067.8000000000002</v>
      </c>
      <c r="K3571" s="37">
        <f t="shared" si="6909"/>
        <v>3176.2000000000003</v>
      </c>
      <c r="L3571" s="37">
        <f t="shared" si="6910"/>
        <v>1296.7</v>
      </c>
      <c r="M3571" s="37">
        <f t="shared" si="6911"/>
        <v>1339.8999999999999</v>
      </c>
      <c r="N3571" s="37">
        <f t="shared" si="6912"/>
        <v>1384.8</v>
      </c>
      <c r="O3571" s="37">
        <f>O3572</f>
        <v>0</v>
      </c>
      <c r="P3571" s="37">
        <f>P3572</f>
        <v>0</v>
      </c>
      <c r="Q3571" s="37">
        <f>Q3572</f>
        <v>0</v>
      </c>
      <c r="R3571" s="37">
        <f>R3572</f>
        <v>50</v>
      </c>
      <c r="S3571" s="37">
        <f>S3572</f>
        <v>0</v>
      </c>
      <c r="T3571" s="37">
        <f>T3572</f>
        <v>0</v>
      </c>
      <c r="U3571" s="37">
        <v>0</v>
      </c>
      <c r="V3571" s="37">
        <f t="shared" si="6934"/>
        <v>4522.9000000000005</v>
      </c>
      <c r="W3571" s="37">
        <f>W3572</f>
        <v>0</v>
      </c>
      <c r="X3571" s="37">
        <f>X3572</f>
        <v>0</v>
      </c>
      <c r="Y3571" s="37">
        <f>Y3572</f>
        <v>0</v>
      </c>
      <c r="Z3571" s="37">
        <f>Z3572</f>
        <v>0</v>
      </c>
      <c r="AA3571" s="37">
        <f>AA3572</f>
        <v>0</v>
      </c>
      <c r="AB3571" s="37">
        <f>AB3572</f>
        <v>2236.5988600000001</v>
      </c>
      <c r="AC3571" s="38">
        <f>AC3572</f>
        <v>2606.3229999999999</v>
      </c>
      <c r="AD3571" s="38">
        <f>AD3572</f>
        <v>2589.0763900000002</v>
      </c>
      <c r="AE3571" s="39">
        <f t="shared" si="6904"/>
        <v>99.338278102905903</v>
      </c>
      <c r="AF3571" s="37">
        <f>AF3572</f>
        <v>2606.3229999999999</v>
      </c>
      <c r="AG3571" s="37">
        <f>AG3572</f>
        <v>0</v>
      </c>
      <c r="AH3571" s="37">
        <f>AH3572</f>
        <v>0</v>
      </c>
      <c r="AI3571" s="37">
        <f>AI3572</f>
        <v>0</v>
      </c>
      <c r="AJ3571" s="37">
        <f>AJ3572</f>
        <v>0</v>
      </c>
      <c r="AK3571" s="37">
        <f>AK3572</f>
        <v>0</v>
      </c>
      <c r="AL3571" s="37">
        <f t="shared" si="6905"/>
        <v>2606.3229999999999</v>
      </c>
      <c r="AM3571" s="37">
        <f t="shared" si="6906"/>
        <v>1916.5770000000007</v>
      </c>
      <c r="AN3571" s="40"/>
      <c r="AO3571" s="33"/>
      <c r="AP3571" s="33"/>
      <c r="AQ3571" s="33"/>
      <c r="AR3571" s="33"/>
      <c r="AS3571" s="33"/>
    </row>
    <row r="3572">
      <c r="B3572" s="41" t="s">
        <v>863</v>
      </c>
      <c r="C3572" s="41" t="s">
        <v>41</v>
      </c>
      <c r="D3572" s="41" t="s">
        <v>43</v>
      </c>
      <c r="E3572" s="26" t="str">
        <f t="shared" si="6933"/>
        <v>0113</v>
      </c>
      <c r="F3572" s="41" t="s">
        <v>337</v>
      </c>
      <c r="G3572" s="41"/>
      <c r="H3572" s="42" t="s">
        <v>338</v>
      </c>
      <c r="I3572" s="43">
        <f>I3573+I3595</f>
        <v>3176.2000000000003</v>
      </c>
      <c r="J3572" s="43">
        <f>J3573+J3595</f>
        <v>5067.8000000000002</v>
      </c>
      <c r="K3572" s="43">
        <f>K3573+K3595</f>
        <v>3176.2000000000003</v>
      </c>
      <c r="L3572" s="43">
        <f>L3573+L3595</f>
        <v>1296.7</v>
      </c>
      <c r="M3572" s="43">
        <f>M3573+M3595</f>
        <v>1339.8999999999999</v>
      </c>
      <c r="N3572" s="43">
        <f>N3573+N3595</f>
        <v>1384.8</v>
      </c>
      <c r="O3572" s="43">
        <f>O3573+O3595</f>
        <v>0</v>
      </c>
      <c r="P3572" s="43">
        <f>P3573+P3595</f>
        <v>0</v>
      </c>
      <c r="Q3572" s="43">
        <f>Q3573+Q3595</f>
        <v>0</v>
      </c>
      <c r="R3572" s="43">
        <f>R3573+R3595</f>
        <v>50</v>
      </c>
      <c r="S3572" s="43">
        <f>S3573+S3595</f>
        <v>0</v>
      </c>
      <c r="T3572" s="43">
        <f>T3573+T3595</f>
        <v>0</v>
      </c>
      <c r="U3572" s="43">
        <v>0</v>
      </c>
      <c r="V3572" s="43">
        <f t="shared" si="6934"/>
        <v>4522.9000000000005</v>
      </c>
      <c r="W3572" s="43">
        <f>W3573+W3595</f>
        <v>0</v>
      </c>
      <c r="X3572" s="43">
        <f>X3573+X3595</f>
        <v>0</v>
      </c>
      <c r="Y3572" s="43">
        <f>Y3573+Y3595</f>
        <v>0</v>
      </c>
      <c r="Z3572" s="43">
        <f>Z3573+Z3595</f>
        <v>0</v>
      </c>
      <c r="AA3572" s="43">
        <f>AA3573+AA3595</f>
        <v>0</v>
      </c>
      <c r="AB3572" s="43">
        <f>AB3573+AB3595</f>
        <v>2236.5988600000001</v>
      </c>
      <c r="AC3572" s="44">
        <f>AC3573+AC3595</f>
        <v>2606.3229999999999</v>
      </c>
      <c r="AD3572" s="44">
        <f>AD3573+AD3595</f>
        <v>2589.0763900000002</v>
      </c>
      <c r="AE3572" s="45">
        <f t="shared" si="6904"/>
        <v>99.338278102905903</v>
      </c>
      <c r="AF3572" s="43">
        <f>AF3573+AF3595</f>
        <v>2606.3229999999999</v>
      </c>
      <c r="AG3572" s="43">
        <f>AG3573+AG3595</f>
        <v>0</v>
      </c>
      <c r="AH3572" s="43">
        <f>AH3573+AH3595</f>
        <v>0</v>
      </c>
      <c r="AI3572" s="43">
        <f>AI3573+AI3595</f>
        <v>0</v>
      </c>
      <c r="AJ3572" s="43">
        <f>AJ3573+AJ3595</f>
        <v>0</v>
      </c>
      <c r="AK3572" s="43">
        <f>AK3573+AK3595</f>
        <v>0</v>
      </c>
      <c r="AL3572" s="43">
        <f t="shared" si="6905"/>
        <v>2606.3229999999999</v>
      </c>
      <c r="AM3572" s="43">
        <f t="shared" si="6906"/>
        <v>1916.5770000000007</v>
      </c>
      <c r="AN3572" s="2"/>
      <c r="AO3572" s="1"/>
      <c r="AP3572" s="1"/>
      <c r="AQ3572" s="1"/>
      <c r="AR3572" s="1"/>
      <c r="AS3572" s="1"/>
    </row>
    <row r="3573" ht="31.5">
      <c r="B3573" s="41" t="s">
        <v>863</v>
      </c>
      <c r="C3573" s="41" t="s">
        <v>41</v>
      </c>
      <c r="D3573" s="41" t="s">
        <v>43</v>
      </c>
      <c r="E3573" s="26" t="str">
        <f t="shared" si="6933"/>
        <v>0113</v>
      </c>
      <c r="F3573" s="41" t="s">
        <v>339</v>
      </c>
      <c r="G3573" s="41"/>
      <c r="H3573" s="42" t="s">
        <v>340</v>
      </c>
      <c r="I3573" s="43">
        <f>I3574+I3587+I3591</f>
        <v>3176.2000000000003</v>
      </c>
      <c r="J3573" s="43">
        <f>J3574+J3587+J3591</f>
        <v>5067.8000000000002</v>
      </c>
      <c r="K3573" s="43">
        <f>K3574+K3587+K3591</f>
        <v>3176.2000000000003</v>
      </c>
      <c r="L3573" s="43">
        <f>L3574+L3587+L3591</f>
        <v>1296.7</v>
      </c>
      <c r="M3573" s="43">
        <f>M3574+M3587+M3591</f>
        <v>1339.8999999999999</v>
      </c>
      <c r="N3573" s="43">
        <f>N3574+N3587+N3591</f>
        <v>1384.8</v>
      </c>
      <c r="O3573" s="43">
        <f>O3574+O3587+O3591</f>
        <v>0</v>
      </c>
      <c r="P3573" s="43">
        <f>P3574+P3587+P3591</f>
        <v>0</v>
      </c>
      <c r="Q3573" s="43">
        <f>Q3574+Q3587+Q3591</f>
        <v>0</v>
      </c>
      <c r="R3573" s="43">
        <f>R3574+R3587+R3591</f>
        <v>50</v>
      </c>
      <c r="S3573" s="43">
        <f>S3574+S3587+S3591</f>
        <v>0</v>
      </c>
      <c r="T3573" s="43">
        <f>T3574+T3587+T3591</f>
        <v>0</v>
      </c>
      <c r="U3573" s="43">
        <v>0</v>
      </c>
      <c r="V3573" s="43">
        <f t="shared" si="6934"/>
        <v>4522.9000000000005</v>
      </c>
      <c r="W3573" s="43">
        <f>W3574+W3587+W3591</f>
        <v>0</v>
      </c>
      <c r="X3573" s="43">
        <f>X3574+X3587+X3591</f>
        <v>0</v>
      </c>
      <c r="Y3573" s="43">
        <f>Y3574+Y3587+Y3591</f>
        <v>0</v>
      </c>
      <c r="Z3573" s="43">
        <f>Z3574+Z3587+Z3591</f>
        <v>0</v>
      </c>
      <c r="AA3573" s="43">
        <f>AA3574+AA3587+AA3591</f>
        <v>0</v>
      </c>
      <c r="AB3573" s="43">
        <f>AB3574+AB3587+AB3591</f>
        <v>2236.5988600000001</v>
      </c>
      <c r="AC3573" s="44">
        <f>AC3574+AC3587+AC3591</f>
        <v>2606.3229999999999</v>
      </c>
      <c r="AD3573" s="44">
        <f>AD3574+AD3587+AD3591</f>
        <v>2589.0763900000002</v>
      </c>
      <c r="AE3573" s="45">
        <f t="shared" si="6904"/>
        <v>99.338278102905903</v>
      </c>
      <c r="AF3573" s="43">
        <f>AF3574+AF3587+AF3591</f>
        <v>2606.3229999999999</v>
      </c>
      <c r="AG3573" s="43">
        <f>AG3574+AG3587+AG3591</f>
        <v>0</v>
      </c>
      <c r="AH3573" s="43">
        <f>AH3574+AH3587+AH3591</f>
        <v>0</v>
      </c>
      <c r="AI3573" s="43">
        <f>AI3574+AI3587+AI3591</f>
        <v>0</v>
      </c>
      <c r="AJ3573" s="43">
        <f>AJ3574+AJ3587+AJ3591</f>
        <v>0</v>
      </c>
      <c r="AK3573" s="43">
        <f>AK3574+AK3587+AK3591</f>
        <v>0</v>
      </c>
      <c r="AL3573" s="43">
        <f t="shared" si="6905"/>
        <v>2606.3229999999999</v>
      </c>
      <c r="AM3573" s="43">
        <f t="shared" si="6906"/>
        <v>1916.5770000000007</v>
      </c>
      <c r="AN3573" s="2"/>
      <c r="AO3573" s="1"/>
      <c r="AP3573" s="1"/>
      <c r="AQ3573" s="1"/>
      <c r="AR3573" s="1"/>
      <c r="AS3573" s="1"/>
    </row>
    <row r="3574" ht="63">
      <c r="B3574" s="41" t="s">
        <v>863</v>
      </c>
      <c r="C3574" s="41" t="s">
        <v>41</v>
      </c>
      <c r="D3574" s="41" t="s">
        <v>43</v>
      </c>
      <c r="E3574" s="26" t="str">
        <f t="shared" si="6933"/>
        <v>0113</v>
      </c>
      <c r="F3574" s="41" t="s">
        <v>341</v>
      </c>
      <c r="G3574" s="41"/>
      <c r="H3574" s="42" t="s">
        <v>342</v>
      </c>
      <c r="I3574" s="43">
        <f>I3581+I3578+I3584</f>
        <v>1559.3</v>
      </c>
      <c r="J3574" s="43">
        <f>J3581+J3578+J3584</f>
        <v>1559.3</v>
      </c>
      <c r="K3574" s="43">
        <f>K3581+K3578+K3584</f>
        <v>1559.3</v>
      </c>
      <c r="L3574" s="43">
        <f>L3581+L3578+L3584</f>
        <v>1047.5</v>
      </c>
      <c r="M3574" s="43">
        <f>M3581+M3578+M3584</f>
        <v>1047.5</v>
      </c>
      <c r="N3574" s="43">
        <f>N3581+N3578+N3584</f>
        <v>1047.5</v>
      </c>
      <c r="O3574" s="43">
        <f>O3581+O3578+O3584+O3575</f>
        <v>0</v>
      </c>
      <c r="P3574" s="43">
        <f>P3581+P3578+P3584+P3575</f>
        <v>0</v>
      </c>
      <c r="Q3574" s="43">
        <f>Q3581+Q3578+Q3584+Q3575</f>
        <v>0</v>
      </c>
      <c r="R3574" s="43">
        <f>R3581+R3578+R3584+R3575</f>
        <v>50</v>
      </c>
      <c r="S3574" s="43">
        <f>S3581+S3578+S3584</f>
        <v>0</v>
      </c>
      <c r="T3574" s="43">
        <f>T3581+T3578+T3584</f>
        <v>0</v>
      </c>
      <c r="U3574" s="43">
        <v>0</v>
      </c>
      <c r="V3574" s="43">
        <f t="shared" si="6934"/>
        <v>2656.8000000000002</v>
      </c>
      <c r="W3574" s="43">
        <f>W3581+W3578+W3584</f>
        <v>0</v>
      </c>
      <c r="X3574" s="43">
        <f>X3581+X3578+X3584</f>
        <v>0</v>
      </c>
      <c r="Y3574" s="43">
        <f>Y3581+Y3578+Y3584</f>
        <v>0</v>
      </c>
      <c r="Z3574" s="43">
        <f>Z3581+Z3578+Z3584</f>
        <v>0</v>
      </c>
      <c r="AA3574" s="43">
        <f>AA3581+AA3578+AA3584</f>
        <v>0</v>
      </c>
      <c r="AB3574" s="43">
        <f>AB3581+AB3578+AB3584+AB3575</f>
        <v>621.79999999999995</v>
      </c>
      <c r="AC3574" s="44">
        <f>AC3581+AC3578+AC3584+AC3575</f>
        <v>656.79999999999995</v>
      </c>
      <c r="AD3574" s="44">
        <f>AD3581+AD3578+AD3584+AD3575</f>
        <v>656.79999999999995</v>
      </c>
      <c r="AE3574" s="45">
        <f t="shared" si="6904"/>
        <v>100</v>
      </c>
      <c r="AF3574" s="43">
        <f>AF3581+AF3578+AF3584+AF3575</f>
        <v>656.79999999999995</v>
      </c>
      <c r="AG3574" s="43">
        <f>AG3581+AG3578+AG3584+AG3575</f>
        <v>0</v>
      </c>
      <c r="AH3574" s="43">
        <f>AH3581+AH3578+AH3584+AH3575</f>
        <v>0</v>
      </c>
      <c r="AI3574" s="43">
        <f>AI3581+AI3578+AI3584+AI3575</f>
        <v>0</v>
      </c>
      <c r="AJ3574" s="43">
        <f>AJ3581+AJ3578+AJ3584+AJ3575</f>
        <v>0</v>
      </c>
      <c r="AK3574" s="43">
        <f>AK3581+AK3578+AK3584+AK3575</f>
        <v>0</v>
      </c>
      <c r="AL3574" s="43">
        <f t="shared" si="6905"/>
        <v>656.79999999999995</v>
      </c>
      <c r="AM3574" s="43">
        <f t="shared" si="6906"/>
        <v>2000.0000000000002</v>
      </c>
      <c r="AN3574" s="2"/>
      <c r="AR3574" s="1"/>
      <c r="AS3574" s="1"/>
    </row>
    <row r="3575" ht="63">
      <c r="B3575" s="41" t="s">
        <v>863</v>
      </c>
      <c r="C3575" s="41" t="s">
        <v>41</v>
      </c>
      <c r="D3575" s="41" t="s">
        <v>43</v>
      </c>
      <c r="E3575" s="26" t="str">
        <f t="shared" si="6933"/>
        <v>0113</v>
      </c>
      <c r="F3575" s="41" t="s">
        <v>343</v>
      </c>
      <c r="G3575" s="41"/>
      <c r="H3575" s="42" t="s">
        <v>344</v>
      </c>
      <c r="I3575" s="43"/>
      <c r="J3575" s="43"/>
      <c r="K3575" s="43"/>
      <c r="L3575" s="43"/>
      <c r="M3575" s="43"/>
      <c r="N3575" s="43"/>
      <c r="O3575" s="43">
        <f t="shared" ref="O3575:O3595" si="6935">O3576</f>
        <v>0</v>
      </c>
      <c r="P3575" s="43">
        <f t="shared" ref="P3575:P3595" si="6936">P3576</f>
        <v>0</v>
      </c>
      <c r="Q3575" s="43">
        <f t="shared" ref="Q3575:Q3595" si="6937">Q3576</f>
        <v>0</v>
      </c>
      <c r="R3575" s="43">
        <f t="shared" ref="R3575:R3595" si="6938">R3576</f>
        <v>50</v>
      </c>
      <c r="S3575" s="43"/>
      <c r="T3575" s="43"/>
      <c r="U3575" s="43"/>
      <c r="V3575" s="43">
        <f t="shared" si="6934"/>
        <v>50</v>
      </c>
      <c r="W3575" s="43"/>
      <c r="X3575" s="43"/>
      <c r="Y3575" s="43"/>
      <c r="Z3575" s="43"/>
      <c r="AA3575" s="43"/>
      <c r="AB3575" s="43">
        <f t="shared" ref="AB3575:AB3595" si="6939">AB3576</f>
        <v>15</v>
      </c>
      <c r="AC3575" s="44">
        <f t="shared" ref="AC3575:AC3595" si="6940">AC3576</f>
        <v>50</v>
      </c>
      <c r="AD3575" s="44">
        <f t="shared" ref="AD3575:AD3595" si="6941">AD3576</f>
        <v>50</v>
      </c>
      <c r="AE3575" s="45">
        <f t="shared" si="6904"/>
        <v>100</v>
      </c>
      <c r="AF3575" s="43">
        <f t="shared" ref="AF3575:AF3595" si="6942">AF3576</f>
        <v>50</v>
      </c>
      <c r="AG3575" s="43">
        <f t="shared" ref="AG3575:AG3595" si="6943">AG3576</f>
        <v>0</v>
      </c>
      <c r="AH3575" s="43">
        <f t="shared" ref="AH3575:AH3595" si="6944">AH3576</f>
        <v>0</v>
      </c>
      <c r="AI3575" s="43">
        <f t="shared" ref="AI3575:AI3595" si="6945">AI3576</f>
        <v>0</v>
      </c>
      <c r="AJ3575" s="43">
        <f t="shared" ref="AJ3575:AJ3595" si="6946">AJ3576</f>
        <v>0</v>
      </c>
      <c r="AK3575" s="43">
        <f t="shared" ref="AK3575:AK3595" si="6947">AK3576</f>
        <v>0</v>
      </c>
      <c r="AL3575" s="43">
        <f t="shared" si="6905"/>
        <v>50</v>
      </c>
      <c r="AM3575" s="43">
        <f t="shared" si="6906"/>
        <v>0</v>
      </c>
      <c r="AN3575" s="19"/>
      <c r="AO3575" s="1"/>
      <c r="AP3575" s="1"/>
      <c r="AQ3575" s="1"/>
      <c r="AR3575" s="1"/>
      <c r="AS3575" s="1"/>
    </row>
    <row r="3576" ht="31.5">
      <c r="B3576" s="41" t="s">
        <v>863</v>
      </c>
      <c r="C3576" s="41" t="s">
        <v>41</v>
      </c>
      <c r="D3576" s="41" t="s">
        <v>43</v>
      </c>
      <c r="E3576" s="26" t="str">
        <f t="shared" si="6933"/>
        <v>0113</v>
      </c>
      <c r="F3576" s="41" t="s">
        <v>343</v>
      </c>
      <c r="G3576" s="41" t="s">
        <v>177</v>
      </c>
      <c r="H3576" s="42" t="s">
        <v>178</v>
      </c>
      <c r="I3576" s="43"/>
      <c r="J3576" s="43"/>
      <c r="K3576" s="43"/>
      <c r="L3576" s="43"/>
      <c r="M3576" s="43"/>
      <c r="N3576" s="43"/>
      <c r="O3576" s="43">
        <f t="shared" si="6935"/>
        <v>0</v>
      </c>
      <c r="P3576" s="43">
        <f t="shared" si="6936"/>
        <v>0</v>
      </c>
      <c r="Q3576" s="43">
        <f t="shared" si="6937"/>
        <v>0</v>
      </c>
      <c r="R3576" s="43">
        <f t="shared" si="6938"/>
        <v>50</v>
      </c>
      <c r="S3576" s="43"/>
      <c r="T3576" s="43"/>
      <c r="U3576" s="43"/>
      <c r="V3576" s="43">
        <f t="shared" si="6934"/>
        <v>50</v>
      </c>
      <c r="W3576" s="43"/>
      <c r="X3576" s="43"/>
      <c r="Y3576" s="43"/>
      <c r="Z3576" s="43"/>
      <c r="AA3576" s="43"/>
      <c r="AB3576" s="43">
        <f t="shared" si="6939"/>
        <v>15</v>
      </c>
      <c r="AC3576" s="44">
        <f t="shared" si="6940"/>
        <v>50</v>
      </c>
      <c r="AD3576" s="44">
        <f t="shared" si="6941"/>
        <v>50</v>
      </c>
      <c r="AE3576" s="45">
        <f t="shared" si="6904"/>
        <v>100</v>
      </c>
      <c r="AF3576" s="43">
        <f t="shared" si="6942"/>
        <v>50</v>
      </c>
      <c r="AG3576" s="43">
        <f t="shared" si="6943"/>
        <v>0</v>
      </c>
      <c r="AH3576" s="43">
        <f t="shared" si="6944"/>
        <v>0</v>
      </c>
      <c r="AI3576" s="43">
        <f t="shared" si="6945"/>
        <v>0</v>
      </c>
      <c r="AJ3576" s="43">
        <f t="shared" si="6946"/>
        <v>0</v>
      </c>
      <c r="AK3576" s="43">
        <f t="shared" si="6947"/>
        <v>0</v>
      </c>
      <c r="AL3576" s="43">
        <f t="shared" si="6905"/>
        <v>50</v>
      </c>
      <c r="AM3576" s="43">
        <f t="shared" si="6906"/>
        <v>0</v>
      </c>
      <c r="AN3576" s="19"/>
      <c r="AO3576" s="1"/>
      <c r="AP3576" s="1"/>
      <c r="AQ3576" s="1"/>
      <c r="AR3576" s="1"/>
      <c r="AS3576" s="1"/>
    </row>
    <row r="3577" ht="63">
      <c r="B3577" s="41" t="s">
        <v>863</v>
      </c>
      <c r="C3577" s="41" t="s">
        <v>41</v>
      </c>
      <c r="D3577" s="41" t="s">
        <v>43</v>
      </c>
      <c r="E3577" s="26" t="str">
        <f t="shared" si="6933"/>
        <v>0113</v>
      </c>
      <c r="F3577" s="41" t="s">
        <v>343</v>
      </c>
      <c r="G3577" s="41" t="s">
        <v>373</v>
      </c>
      <c r="H3577" s="42" t="s">
        <v>374</v>
      </c>
      <c r="I3577" s="43"/>
      <c r="J3577" s="43"/>
      <c r="K3577" s="43"/>
      <c r="L3577" s="43"/>
      <c r="M3577" s="43"/>
      <c r="N3577" s="43"/>
      <c r="O3577" s="43">
        <v>0</v>
      </c>
      <c r="P3577" s="43">
        <v>0</v>
      </c>
      <c r="Q3577" s="43">
        <v>0</v>
      </c>
      <c r="R3577" s="43">
        <v>50</v>
      </c>
      <c r="S3577" s="43"/>
      <c r="T3577" s="43"/>
      <c r="U3577" s="43"/>
      <c r="V3577" s="43">
        <f t="shared" si="6934"/>
        <v>50</v>
      </c>
      <c r="W3577" s="43"/>
      <c r="X3577" s="43"/>
      <c r="Y3577" s="43"/>
      <c r="Z3577" s="43"/>
      <c r="AA3577" s="43"/>
      <c r="AB3577" s="43">
        <v>15</v>
      </c>
      <c r="AC3577" s="44">
        <v>50</v>
      </c>
      <c r="AD3577" s="44">
        <v>50</v>
      </c>
      <c r="AE3577" s="45">
        <f t="shared" si="6904"/>
        <v>100</v>
      </c>
      <c r="AF3577" s="43">
        <v>50</v>
      </c>
      <c r="AG3577" s="43">
        <v>0</v>
      </c>
      <c r="AH3577" s="43">
        <v>0</v>
      </c>
      <c r="AI3577" s="43">
        <v>0</v>
      </c>
      <c r="AJ3577" s="43">
        <v>0</v>
      </c>
      <c r="AK3577" s="43">
        <v>0</v>
      </c>
      <c r="AL3577" s="43">
        <f t="shared" si="6905"/>
        <v>50</v>
      </c>
      <c r="AM3577" s="43">
        <f t="shared" si="6906"/>
        <v>0</v>
      </c>
      <c r="AN3577" s="19"/>
      <c r="AR3577" s="1"/>
      <c r="AS3577" s="1"/>
    </row>
    <row r="3578" ht="31.5" hidden="1">
      <c r="B3578" s="41" t="s">
        <v>863</v>
      </c>
      <c r="C3578" s="41" t="s">
        <v>41</v>
      </c>
      <c r="D3578" s="41" t="s">
        <v>43</v>
      </c>
      <c r="E3578" s="26" t="str">
        <f t="shared" si="6933"/>
        <v>0113</v>
      </c>
      <c r="F3578" s="41" t="s">
        <v>684</v>
      </c>
      <c r="G3578" s="41"/>
      <c r="H3578" s="42" t="s">
        <v>685</v>
      </c>
      <c r="I3578" s="43">
        <f t="shared" ref="I3578:I3595" si="6948">I3579</f>
        <v>1000</v>
      </c>
      <c r="J3578" s="43">
        <f t="shared" ref="J3578:J3595" si="6949">J3579</f>
        <v>1000</v>
      </c>
      <c r="K3578" s="43">
        <f t="shared" ref="K3578:K3595" si="6950">K3579</f>
        <v>1000</v>
      </c>
      <c r="L3578" s="43">
        <f t="shared" ref="L3578:L3595" si="6951">L3579</f>
        <v>1000</v>
      </c>
      <c r="M3578" s="43">
        <f t="shared" ref="M3578:M3595" si="6952">M3579</f>
        <v>1000</v>
      </c>
      <c r="N3578" s="43">
        <f t="shared" ref="N3578:N3595" si="6953">N3579</f>
        <v>1000</v>
      </c>
      <c r="O3578" s="43">
        <f t="shared" si="6935"/>
        <v>0</v>
      </c>
      <c r="P3578" s="43">
        <f t="shared" si="6936"/>
        <v>0</v>
      </c>
      <c r="Q3578" s="43">
        <f t="shared" si="6937"/>
        <v>0</v>
      </c>
      <c r="R3578" s="43">
        <f t="shared" si="6938"/>
        <v>0</v>
      </c>
      <c r="S3578" s="43">
        <f t="shared" ref="S3578:S3595" si="6954">S3579</f>
        <v>0</v>
      </c>
      <c r="T3578" s="43">
        <f t="shared" ref="T3578:T3595" si="6955">T3579</f>
        <v>0</v>
      </c>
      <c r="U3578" s="43">
        <v>0</v>
      </c>
      <c r="V3578" s="43">
        <f t="shared" si="6934"/>
        <v>2000</v>
      </c>
      <c r="W3578" s="43">
        <f t="shared" ref="W3578:W3595" si="6956">W3579</f>
        <v>0</v>
      </c>
      <c r="X3578" s="43">
        <f t="shared" ref="X3578:X3595" si="6957">X3579</f>
        <v>0</v>
      </c>
      <c r="Y3578" s="43">
        <f t="shared" ref="Y3578:Y3595" si="6958">Y3579</f>
        <v>0</v>
      </c>
      <c r="Z3578" s="43">
        <f t="shared" ref="Z3578:Z3595" si="6959">Z3579</f>
        <v>0</v>
      </c>
      <c r="AA3578" s="43">
        <f t="shared" ref="AA3578:AA3595" si="6960">AA3579</f>
        <v>0</v>
      </c>
      <c r="AB3578" s="43">
        <f t="shared" si="6939"/>
        <v>0</v>
      </c>
      <c r="AC3578" s="44">
        <f t="shared" si="6940"/>
        <v>0</v>
      </c>
      <c r="AD3578" s="44">
        <f t="shared" si="6941"/>
        <v>0</v>
      </c>
      <c r="AE3578" s="45" t="e">
        <f t="shared" si="6904"/>
        <v>#DIV/0!</v>
      </c>
      <c r="AF3578" s="43">
        <f t="shared" si="6942"/>
        <v>0</v>
      </c>
      <c r="AG3578" s="43">
        <f t="shared" si="6943"/>
        <v>0</v>
      </c>
      <c r="AH3578" s="43">
        <f t="shared" si="6944"/>
        <v>0</v>
      </c>
      <c r="AI3578" s="43">
        <f t="shared" si="6945"/>
        <v>0</v>
      </c>
      <c r="AJ3578" s="43">
        <f t="shared" si="6946"/>
        <v>0</v>
      </c>
      <c r="AK3578" s="43">
        <f t="shared" si="6947"/>
        <v>0</v>
      </c>
      <c r="AL3578" s="43">
        <f t="shared" si="6905"/>
        <v>0</v>
      </c>
      <c r="AM3578" s="43">
        <f t="shared" si="6906"/>
        <v>2000</v>
      </c>
      <c r="AN3578" s="19" t="s">
        <v>36</v>
      </c>
      <c r="AO3578" s="1"/>
      <c r="AP3578" s="1"/>
      <c r="AQ3578" s="1"/>
      <c r="AR3578" s="1"/>
      <c r="AS3578" s="1"/>
    </row>
    <row r="3579" ht="31.5" hidden="1">
      <c r="B3579" s="41" t="s">
        <v>863</v>
      </c>
      <c r="C3579" s="41" t="s">
        <v>41</v>
      </c>
      <c r="D3579" s="41" t="s">
        <v>43</v>
      </c>
      <c r="E3579" s="26" t="str">
        <f t="shared" si="6933"/>
        <v>0113</v>
      </c>
      <c r="F3579" s="41" t="s">
        <v>684</v>
      </c>
      <c r="G3579" s="41" t="s">
        <v>53</v>
      </c>
      <c r="H3579" s="42" t="s">
        <v>54</v>
      </c>
      <c r="I3579" s="43">
        <f t="shared" si="6948"/>
        <v>1000</v>
      </c>
      <c r="J3579" s="43">
        <f t="shared" si="6949"/>
        <v>1000</v>
      </c>
      <c r="K3579" s="43">
        <f t="shared" si="6950"/>
        <v>1000</v>
      </c>
      <c r="L3579" s="43">
        <f t="shared" si="6951"/>
        <v>1000</v>
      </c>
      <c r="M3579" s="43">
        <f t="shared" si="6952"/>
        <v>1000</v>
      </c>
      <c r="N3579" s="43">
        <f t="shared" si="6953"/>
        <v>1000</v>
      </c>
      <c r="O3579" s="43">
        <f t="shared" si="6935"/>
        <v>0</v>
      </c>
      <c r="P3579" s="43">
        <f t="shared" si="6936"/>
        <v>0</v>
      </c>
      <c r="Q3579" s="43">
        <f t="shared" si="6937"/>
        <v>0</v>
      </c>
      <c r="R3579" s="43">
        <f t="shared" si="6938"/>
        <v>0</v>
      </c>
      <c r="S3579" s="43">
        <f t="shared" si="6954"/>
        <v>0</v>
      </c>
      <c r="T3579" s="43">
        <f t="shared" si="6955"/>
        <v>0</v>
      </c>
      <c r="U3579" s="43">
        <v>0</v>
      </c>
      <c r="V3579" s="43">
        <f t="shared" si="6934"/>
        <v>2000</v>
      </c>
      <c r="W3579" s="43">
        <f t="shared" si="6956"/>
        <v>0</v>
      </c>
      <c r="X3579" s="43">
        <f t="shared" si="6957"/>
        <v>0</v>
      </c>
      <c r="Y3579" s="43">
        <f t="shared" si="6958"/>
        <v>0</v>
      </c>
      <c r="Z3579" s="43">
        <f t="shared" si="6959"/>
        <v>0</v>
      </c>
      <c r="AA3579" s="43">
        <f t="shared" si="6960"/>
        <v>0</v>
      </c>
      <c r="AB3579" s="43">
        <f t="shared" si="6939"/>
        <v>0</v>
      </c>
      <c r="AC3579" s="44">
        <f t="shared" si="6940"/>
        <v>0</v>
      </c>
      <c r="AD3579" s="44">
        <f t="shared" si="6941"/>
        <v>0</v>
      </c>
      <c r="AE3579" s="45" t="e">
        <f t="shared" si="6904"/>
        <v>#DIV/0!</v>
      </c>
      <c r="AF3579" s="43">
        <f t="shared" si="6942"/>
        <v>0</v>
      </c>
      <c r="AG3579" s="43">
        <f t="shared" si="6943"/>
        <v>0</v>
      </c>
      <c r="AH3579" s="43">
        <f t="shared" si="6944"/>
        <v>0</v>
      </c>
      <c r="AI3579" s="43">
        <f t="shared" si="6945"/>
        <v>0</v>
      </c>
      <c r="AJ3579" s="43">
        <f t="shared" si="6946"/>
        <v>0</v>
      </c>
      <c r="AK3579" s="43">
        <f t="shared" si="6947"/>
        <v>0</v>
      </c>
      <c r="AL3579" s="43">
        <f t="shared" si="6905"/>
        <v>0</v>
      </c>
      <c r="AM3579" s="43">
        <f t="shared" si="6906"/>
        <v>2000</v>
      </c>
      <c r="AN3579" s="19" t="s">
        <v>36</v>
      </c>
      <c r="AO3579" s="1"/>
      <c r="AP3579" s="1"/>
      <c r="AQ3579" s="1"/>
      <c r="AR3579" s="1"/>
      <c r="AS3579" s="1"/>
    </row>
    <row r="3580" ht="31.5" hidden="1">
      <c r="B3580" s="41" t="s">
        <v>863</v>
      </c>
      <c r="C3580" s="41" t="s">
        <v>41</v>
      </c>
      <c r="D3580" s="41" t="s">
        <v>43</v>
      </c>
      <c r="E3580" s="26" t="str">
        <f t="shared" si="6933"/>
        <v>0113</v>
      </c>
      <c r="F3580" s="41" t="s">
        <v>684</v>
      </c>
      <c r="G3580" s="41" t="s">
        <v>55</v>
      </c>
      <c r="H3580" s="42" t="s">
        <v>56</v>
      </c>
      <c r="I3580" s="43">
        <v>1000</v>
      </c>
      <c r="J3580" s="43">
        <v>1000</v>
      </c>
      <c r="K3580" s="43">
        <v>1000</v>
      </c>
      <c r="L3580" s="43">
        <v>1000</v>
      </c>
      <c r="M3580" s="43">
        <v>1000</v>
      </c>
      <c r="N3580" s="43">
        <v>1000</v>
      </c>
      <c r="O3580" s="43">
        <v>0</v>
      </c>
      <c r="P3580" s="43">
        <v>0</v>
      </c>
      <c r="Q3580" s="43">
        <v>0</v>
      </c>
      <c r="R3580" s="43">
        <v>0</v>
      </c>
      <c r="S3580" s="43">
        <v>0</v>
      </c>
      <c r="T3580" s="43">
        <v>0</v>
      </c>
      <c r="U3580" s="43">
        <v>0</v>
      </c>
      <c r="V3580" s="43">
        <f t="shared" si="6934"/>
        <v>2000</v>
      </c>
      <c r="W3580" s="43"/>
      <c r="X3580" s="43"/>
      <c r="Y3580" s="43"/>
      <c r="Z3580" s="43"/>
      <c r="AA3580" s="43"/>
      <c r="AB3580" s="43">
        <v>0</v>
      </c>
      <c r="AC3580" s="44">
        <v>0</v>
      </c>
      <c r="AD3580" s="44">
        <v>0</v>
      </c>
      <c r="AE3580" s="45" t="e">
        <f t="shared" si="6904"/>
        <v>#DIV/0!</v>
      </c>
      <c r="AF3580" s="43">
        <v>0</v>
      </c>
      <c r="AG3580" s="43">
        <v>0</v>
      </c>
      <c r="AH3580" s="43">
        <v>0</v>
      </c>
      <c r="AI3580" s="43">
        <v>0</v>
      </c>
      <c r="AJ3580" s="43">
        <v>0</v>
      </c>
      <c r="AK3580" s="43">
        <v>0</v>
      </c>
      <c r="AL3580" s="43">
        <f t="shared" si="6905"/>
        <v>0</v>
      </c>
      <c r="AM3580" s="43">
        <f t="shared" si="6906"/>
        <v>2000</v>
      </c>
      <c r="AN3580" s="19" t="s">
        <v>36</v>
      </c>
      <c r="AR3580" s="1"/>
      <c r="AS3580" s="1"/>
    </row>
    <row r="3581" ht="47.25">
      <c r="B3581" s="41" t="s">
        <v>863</v>
      </c>
      <c r="C3581" s="41" t="s">
        <v>41</v>
      </c>
      <c r="D3581" s="41" t="s">
        <v>43</v>
      </c>
      <c r="E3581" s="26" t="str">
        <f t="shared" si="6933"/>
        <v>0113</v>
      </c>
      <c r="F3581" s="41" t="s">
        <v>686</v>
      </c>
      <c r="G3581" s="41"/>
      <c r="H3581" s="42" t="s">
        <v>687</v>
      </c>
      <c r="I3581" s="43">
        <f t="shared" si="6948"/>
        <v>291.80000000000001</v>
      </c>
      <c r="J3581" s="43">
        <f t="shared" si="6949"/>
        <v>291.80000000000001</v>
      </c>
      <c r="K3581" s="43">
        <f t="shared" si="6950"/>
        <v>291.80000000000001</v>
      </c>
      <c r="L3581" s="43">
        <f t="shared" si="6951"/>
        <v>0</v>
      </c>
      <c r="M3581" s="43">
        <f t="shared" si="6952"/>
        <v>0</v>
      </c>
      <c r="N3581" s="43">
        <f t="shared" si="6953"/>
        <v>0</v>
      </c>
      <c r="O3581" s="43">
        <f t="shared" si="6935"/>
        <v>0</v>
      </c>
      <c r="P3581" s="43">
        <f t="shared" si="6936"/>
        <v>0</v>
      </c>
      <c r="Q3581" s="43">
        <f t="shared" si="6937"/>
        <v>0</v>
      </c>
      <c r="R3581" s="43">
        <f t="shared" si="6938"/>
        <v>0</v>
      </c>
      <c r="S3581" s="43">
        <f t="shared" si="6954"/>
        <v>0</v>
      </c>
      <c r="T3581" s="43">
        <f t="shared" si="6955"/>
        <v>0</v>
      </c>
      <c r="U3581" s="43">
        <v>0</v>
      </c>
      <c r="V3581" s="43">
        <f t="shared" si="6934"/>
        <v>291.80000000000001</v>
      </c>
      <c r="W3581" s="43">
        <f t="shared" si="6956"/>
        <v>0</v>
      </c>
      <c r="X3581" s="43">
        <f t="shared" si="6957"/>
        <v>0</v>
      </c>
      <c r="Y3581" s="43">
        <f t="shared" si="6958"/>
        <v>0</v>
      </c>
      <c r="Z3581" s="43">
        <f t="shared" si="6959"/>
        <v>0</v>
      </c>
      <c r="AA3581" s="43">
        <f t="shared" si="6960"/>
        <v>0</v>
      </c>
      <c r="AB3581" s="43">
        <f t="shared" si="6939"/>
        <v>291.80000000000001</v>
      </c>
      <c r="AC3581" s="44">
        <f t="shared" si="6940"/>
        <v>291.80000000000001</v>
      </c>
      <c r="AD3581" s="44">
        <f t="shared" si="6941"/>
        <v>291.80000000000001</v>
      </c>
      <c r="AE3581" s="45">
        <f t="shared" si="6904"/>
        <v>100</v>
      </c>
      <c r="AF3581" s="43">
        <f t="shared" si="6942"/>
        <v>291.80000000000001</v>
      </c>
      <c r="AG3581" s="43">
        <f t="shared" si="6943"/>
        <v>0</v>
      </c>
      <c r="AH3581" s="43">
        <f t="shared" si="6944"/>
        <v>0</v>
      </c>
      <c r="AI3581" s="43">
        <f t="shared" si="6945"/>
        <v>0</v>
      </c>
      <c r="AJ3581" s="43">
        <f t="shared" si="6946"/>
        <v>0</v>
      </c>
      <c r="AK3581" s="43">
        <f t="shared" si="6947"/>
        <v>0</v>
      </c>
      <c r="AL3581" s="43">
        <f t="shared" si="6905"/>
        <v>291.80000000000001</v>
      </c>
      <c r="AM3581" s="43">
        <f t="shared" si="6906"/>
        <v>0</v>
      </c>
      <c r="AN3581" s="2"/>
      <c r="AO3581" s="1"/>
      <c r="AP3581" s="1"/>
      <c r="AQ3581" s="1"/>
      <c r="AR3581" s="1"/>
      <c r="AS3581" s="1"/>
    </row>
    <row r="3582" ht="31.5">
      <c r="B3582" s="41" t="s">
        <v>863</v>
      </c>
      <c r="C3582" s="41" t="s">
        <v>41</v>
      </c>
      <c r="D3582" s="41" t="s">
        <v>43</v>
      </c>
      <c r="E3582" s="26" t="str">
        <f t="shared" si="6933"/>
        <v>0113</v>
      </c>
      <c r="F3582" s="41" t="s">
        <v>686</v>
      </c>
      <c r="G3582" s="41" t="s">
        <v>177</v>
      </c>
      <c r="H3582" s="42" t="s">
        <v>178</v>
      </c>
      <c r="I3582" s="43">
        <f t="shared" si="6948"/>
        <v>291.80000000000001</v>
      </c>
      <c r="J3582" s="43">
        <f t="shared" si="6949"/>
        <v>291.80000000000001</v>
      </c>
      <c r="K3582" s="43">
        <f t="shared" si="6950"/>
        <v>291.80000000000001</v>
      </c>
      <c r="L3582" s="43">
        <f t="shared" si="6951"/>
        <v>0</v>
      </c>
      <c r="M3582" s="43">
        <f t="shared" si="6952"/>
        <v>0</v>
      </c>
      <c r="N3582" s="43">
        <f t="shared" si="6953"/>
        <v>0</v>
      </c>
      <c r="O3582" s="43">
        <f t="shared" si="6935"/>
        <v>0</v>
      </c>
      <c r="P3582" s="43">
        <f t="shared" si="6936"/>
        <v>0</v>
      </c>
      <c r="Q3582" s="43">
        <f t="shared" si="6937"/>
        <v>0</v>
      </c>
      <c r="R3582" s="43">
        <f t="shared" si="6938"/>
        <v>0</v>
      </c>
      <c r="S3582" s="43">
        <f t="shared" si="6954"/>
        <v>0</v>
      </c>
      <c r="T3582" s="43">
        <f t="shared" si="6955"/>
        <v>0</v>
      </c>
      <c r="U3582" s="43">
        <v>0</v>
      </c>
      <c r="V3582" s="43">
        <f t="shared" si="6934"/>
        <v>291.80000000000001</v>
      </c>
      <c r="W3582" s="43">
        <f t="shared" si="6956"/>
        <v>0</v>
      </c>
      <c r="X3582" s="43">
        <f t="shared" si="6957"/>
        <v>0</v>
      </c>
      <c r="Y3582" s="43">
        <f t="shared" si="6958"/>
        <v>0</v>
      </c>
      <c r="Z3582" s="43">
        <f t="shared" si="6959"/>
        <v>0</v>
      </c>
      <c r="AA3582" s="43">
        <f t="shared" si="6960"/>
        <v>0</v>
      </c>
      <c r="AB3582" s="43">
        <f t="shared" si="6939"/>
        <v>291.80000000000001</v>
      </c>
      <c r="AC3582" s="44">
        <f t="shared" si="6940"/>
        <v>291.80000000000001</v>
      </c>
      <c r="AD3582" s="44">
        <f t="shared" si="6941"/>
        <v>291.80000000000001</v>
      </c>
      <c r="AE3582" s="45">
        <f t="shared" si="6904"/>
        <v>100</v>
      </c>
      <c r="AF3582" s="43">
        <f t="shared" si="6942"/>
        <v>291.80000000000001</v>
      </c>
      <c r="AG3582" s="43">
        <f t="shared" si="6943"/>
        <v>0</v>
      </c>
      <c r="AH3582" s="43">
        <f t="shared" si="6944"/>
        <v>0</v>
      </c>
      <c r="AI3582" s="43">
        <f t="shared" si="6945"/>
        <v>0</v>
      </c>
      <c r="AJ3582" s="43">
        <f t="shared" si="6946"/>
        <v>0</v>
      </c>
      <c r="AK3582" s="43">
        <f t="shared" si="6947"/>
        <v>0</v>
      </c>
      <c r="AL3582" s="43">
        <f t="shared" si="6905"/>
        <v>291.80000000000001</v>
      </c>
      <c r="AM3582" s="43">
        <f t="shared" si="6906"/>
        <v>0</v>
      </c>
      <c r="AN3582" s="2"/>
      <c r="AO3582" s="1"/>
      <c r="AP3582" s="1"/>
      <c r="AQ3582" s="1"/>
      <c r="AR3582" s="1"/>
      <c r="AS3582" s="1"/>
    </row>
    <row r="3583" ht="63">
      <c r="B3583" s="41" t="s">
        <v>863</v>
      </c>
      <c r="C3583" s="41" t="s">
        <v>41</v>
      </c>
      <c r="D3583" s="41" t="s">
        <v>43</v>
      </c>
      <c r="E3583" s="26" t="str">
        <f t="shared" si="6933"/>
        <v>0113</v>
      </c>
      <c r="F3583" s="41" t="s">
        <v>686</v>
      </c>
      <c r="G3583" s="41" t="s">
        <v>373</v>
      </c>
      <c r="H3583" s="42" t="s">
        <v>374</v>
      </c>
      <c r="I3583" s="43">
        <v>291.80000000000001</v>
      </c>
      <c r="J3583" s="43">
        <v>291.80000000000001</v>
      </c>
      <c r="K3583" s="43">
        <v>291.80000000000001</v>
      </c>
      <c r="L3583" s="43"/>
      <c r="M3583" s="43"/>
      <c r="N3583" s="43"/>
      <c r="O3583" s="43">
        <v>0</v>
      </c>
      <c r="P3583" s="43">
        <v>0</v>
      </c>
      <c r="Q3583" s="43">
        <v>0</v>
      </c>
      <c r="R3583" s="43">
        <v>0</v>
      </c>
      <c r="S3583" s="43">
        <v>0</v>
      </c>
      <c r="T3583" s="43">
        <v>0</v>
      </c>
      <c r="U3583" s="43">
        <v>0</v>
      </c>
      <c r="V3583" s="43">
        <f t="shared" si="6934"/>
        <v>291.80000000000001</v>
      </c>
      <c r="W3583" s="43"/>
      <c r="X3583" s="43"/>
      <c r="Y3583" s="43"/>
      <c r="Z3583" s="43"/>
      <c r="AA3583" s="43"/>
      <c r="AB3583" s="43">
        <v>291.80000000000001</v>
      </c>
      <c r="AC3583" s="44">
        <v>291.80000000000001</v>
      </c>
      <c r="AD3583" s="44">
        <v>291.80000000000001</v>
      </c>
      <c r="AE3583" s="45">
        <f t="shared" si="6904"/>
        <v>100</v>
      </c>
      <c r="AF3583" s="43">
        <v>291.80000000000001</v>
      </c>
      <c r="AG3583" s="43">
        <v>0</v>
      </c>
      <c r="AH3583" s="43">
        <v>0</v>
      </c>
      <c r="AI3583" s="43">
        <v>0</v>
      </c>
      <c r="AJ3583" s="43">
        <v>0</v>
      </c>
      <c r="AK3583" s="43">
        <v>0</v>
      </c>
      <c r="AL3583" s="43">
        <f t="shared" si="6905"/>
        <v>291.80000000000001</v>
      </c>
      <c r="AM3583" s="43">
        <f t="shared" si="6906"/>
        <v>0</v>
      </c>
      <c r="AN3583" s="19"/>
      <c r="AR3583" s="1"/>
      <c r="AS3583" s="1"/>
    </row>
    <row r="3584" ht="63">
      <c r="B3584" s="41" t="s">
        <v>863</v>
      </c>
      <c r="C3584" s="41" t="s">
        <v>41</v>
      </c>
      <c r="D3584" s="41" t="s">
        <v>43</v>
      </c>
      <c r="E3584" s="26" t="str">
        <f t="shared" si="6933"/>
        <v>0113</v>
      </c>
      <c r="F3584" s="41" t="s">
        <v>688</v>
      </c>
      <c r="G3584" s="41"/>
      <c r="H3584" s="42" t="s">
        <v>689</v>
      </c>
      <c r="I3584" s="43">
        <f t="shared" si="6948"/>
        <v>267.5</v>
      </c>
      <c r="J3584" s="43">
        <f t="shared" si="6949"/>
        <v>267.5</v>
      </c>
      <c r="K3584" s="43">
        <f t="shared" si="6950"/>
        <v>267.5</v>
      </c>
      <c r="L3584" s="43">
        <f t="shared" si="6951"/>
        <v>47.5</v>
      </c>
      <c r="M3584" s="43">
        <f t="shared" si="6952"/>
        <v>47.5</v>
      </c>
      <c r="N3584" s="43">
        <f t="shared" si="6953"/>
        <v>47.5</v>
      </c>
      <c r="O3584" s="43">
        <f t="shared" si="6935"/>
        <v>0</v>
      </c>
      <c r="P3584" s="43">
        <f t="shared" si="6936"/>
        <v>0</v>
      </c>
      <c r="Q3584" s="43">
        <f t="shared" si="6937"/>
        <v>0</v>
      </c>
      <c r="R3584" s="43">
        <f t="shared" si="6938"/>
        <v>0</v>
      </c>
      <c r="S3584" s="43">
        <f t="shared" si="6954"/>
        <v>0</v>
      </c>
      <c r="T3584" s="43">
        <f t="shared" si="6955"/>
        <v>0</v>
      </c>
      <c r="U3584" s="43">
        <v>0</v>
      </c>
      <c r="V3584" s="43">
        <f t="shared" si="6934"/>
        <v>315</v>
      </c>
      <c r="W3584" s="43">
        <f t="shared" si="6956"/>
        <v>0</v>
      </c>
      <c r="X3584" s="43">
        <f t="shared" si="6957"/>
        <v>0</v>
      </c>
      <c r="Y3584" s="43">
        <f t="shared" si="6958"/>
        <v>0</v>
      </c>
      <c r="Z3584" s="43">
        <f t="shared" si="6959"/>
        <v>0</v>
      </c>
      <c r="AA3584" s="43">
        <f t="shared" si="6960"/>
        <v>0</v>
      </c>
      <c r="AB3584" s="43">
        <f t="shared" si="6939"/>
        <v>315</v>
      </c>
      <c r="AC3584" s="44">
        <f t="shared" si="6940"/>
        <v>315</v>
      </c>
      <c r="AD3584" s="44">
        <f t="shared" si="6941"/>
        <v>315</v>
      </c>
      <c r="AE3584" s="45">
        <f t="shared" si="6904"/>
        <v>100</v>
      </c>
      <c r="AF3584" s="43">
        <f t="shared" si="6942"/>
        <v>315</v>
      </c>
      <c r="AG3584" s="43">
        <f t="shared" si="6943"/>
        <v>0</v>
      </c>
      <c r="AH3584" s="43">
        <f t="shared" si="6944"/>
        <v>0</v>
      </c>
      <c r="AI3584" s="43">
        <f t="shared" si="6945"/>
        <v>0</v>
      </c>
      <c r="AJ3584" s="43">
        <f t="shared" si="6946"/>
        <v>0</v>
      </c>
      <c r="AK3584" s="43">
        <f t="shared" si="6947"/>
        <v>0</v>
      </c>
      <c r="AL3584" s="43">
        <f t="shared" si="6905"/>
        <v>315</v>
      </c>
      <c r="AM3584" s="43">
        <f t="shared" si="6906"/>
        <v>0</v>
      </c>
      <c r="AN3584" s="2"/>
      <c r="AO3584" s="1"/>
      <c r="AP3584" s="1"/>
      <c r="AQ3584" s="1"/>
      <c r="AR3584" s="1"/>
      <c r="AS3584" s="1"/>
    </row>
    <row r="3585" ht="31.5">
      <c r="B3585" s="41" t="s">
        <v>863</v>
      </c>
      <c r="C3585" s="41" t="s">
        <v>41</v>
      </c>
      <c r="D3585" s="41" t="s">
        <v>43</v>
      </c>
      <c r="E3585" s="26" t="str">
        <f t="shared" si="6933"/>
        <v>0113</v>
      </c>
      <c r="F3585" s="41" t="s">
        <v>688</v>
      </c>
      <c r="G3585" s="41" t="s">
        <v>177</v>
      </c>
      <c r="H3585" s="42" t="s">
        <v>178</v>
      </c>
      <c r="I3585" s="43">
        <f t="shared" si="6948"/>
        <v>267.5</v>
      </c>
      <c r="J3585" s="43">
        <f t="shared" si="6949"/>
        <v>267.5</v>
      </c>
      <c r="K3585" s="43">
        <f t="shared" si="6950"/>
        <v>267.5</v>
      </c>
      <c r="L3585" s="43">
        <f t="shared" si="6951"/>
        <v>47.5</v>
      </c>
      <c r="M3585" s="43">
        <f t="shared" si="6952"/>
        <v>47.5</v>
      </c>
      <c r="N3585" s="43">
        <f t="shared" si="6953"/>
        <v>47.5</v>
      </c>
      <c r="O3585" s="43">
        <f t="shared" si="6935"/>
        <v>0</v>
      </c>
      <c r="P3585" s="43">
        <f t="shared" si="6936"/>
        <v>0</v>
      </c>
      <c r="Q3585" s="43">
        <f t="shared" si="6937"/>
        <v>0</v>
      </c>
      <c r="R3585" s="43">
        <f t="shared" si="6938"/>
        <v>0</v>
      </c>
      <c r="S3585" s="43">
        <f t="shared" si="6954"/>
        <v>0</v>
      </c>
      <c r="T3585" s="43">
        <f t="shared" si="6955"/>
        <v>0</v>
      </c>
      <c r="U3585" s="43">
        <v>0</v>
      </c>
      <c r="V3585" s="43">
        <f t="shared" si="6934"/>
        <v>315</v>
      </c>
      <c r="W3585" s="43">
        <f t="shared" si="6956"/>
        <v>0</v>
      </c>
      <c r="X3585" s="43">
        <f t="shared" si="6957"/>
        <v>0</v>
      </c>
      <c r="Y3585" s="43">
        <f t="shared" si="6958"/>
        <v>0</v>
      </c>
      <c r="Z3585" s="43">
        <f t="shared" si="6959"/>
        <v>0</v>
      </c>
      <c r="AA3585" s="43">
        <f t="shared" si="6960"/>
        <v>0</v>
      </c>
      <c r="AB3585" s="43">
        <f t="shared" si="6939"/>
        <v>315</v>
      </c>
      <c r="AC3585" s="44">
        <f t="shared" si="6940"/>
        <v>315</v>
      </c>
      <c r="AD3585" s="44">
        <f t="shared" si="6941"/>
        <v>315</v>
      </c>
      <c r="AE3585" s="45">
        <f t="shared" si="6904"/>
        <v>100</v>
      </c>
      <c r="AF3585" s="43">
        <f t="shared" si="6942"/>
        <v>315</v>
      </c>
      <c r="AG3585" s="43">
        <f t="shared" si="6943"/>
        <v>0</v>
      </c>
      <c r="AH3585" s="43">
        <f t="shared" si="6944"/>
        <v>0</v>
      </c>
      <c r="AI3585" s="43">
        <f t="shared" si="6945"/>
        <v>0</v>
      </c>
      <c r="AJ3585" s="43">
        <f t="shared" si="6946"/>
        <v>0</v>
      </c>
      <c r="AK3585" s="43">
        <f t="shared" si="6947"/>
        <v>0</v>
      </c>
      <c r="AL3585" s="43">
        <f t="shared" si="6905"/>
        <v>315</v>
      </c>
      <c r="AM3585" s="43">
        <f t="shared" si="6906"/>
        <v>0</v>
      </c>
      <c r="AN3585" s="2"/>
      <c r="AO3585" s="1"/>
      <c r="AP3585" s="1"/>
      <c r="AQ3585" s="1"/>
      <c r="AR3585" s="1"/>
      <c r="AS3585" s="1"/>
    </row>
    <row r="3586" ht="63">
      <c r="B3586" s="41" t="s">
        <v>863</v>
      </c>
      <c r="C3586" s="41" t="s">
        <v>41</v>
      </c>
      <c r="D3586" s="41" t="s">
        <v>43</v>
      </c>
      <c r="E3586" s="26" t="str">
        <f t="shared" si="6933"/>
        <v>0113</v>
      </c>
      <c r="F3586" s="41" t="s">
        <v>688</v>
      </c>
      <c r="G3586" s="41" t="s">
        <v>373</v>
      </c>
      <c r="H3586" s="42" t="s">
        <v>374</v>
      </c>
      <c r="I3586" s="43">
        <v>267.5</v>
      </c>
      <c r="J3586" s="43">
        <v>267.5</v>
      </c>
      <c r="K3586" s="43">
        <v>267.5</v>
      </c>
      <c r="L3586" s="43">
        <v>47.5</v>
      </c>
      <c r="M3586" s="43">
        <v>47.5</v>
      </c>
      <c r="N3586" s="43">
        <v>47.5</v>
      </c>
      <c r="O3586" s="43">
        <v>0</v>
      </c>
      <c r="P3586" s="43">
        <v>0</v>
      </c>
      <c r="Q3586" s="43">
        <v>0</v>
      </c>
      <c r="R3586" s="43">
        <v>0</v>
      </c>
      <c r="S3586" s="43">
        <v>0</v>
      </c>
      <c r="T3586" s="43">
        <v>0</v>
      </c>
      <c r="U3586" s="43">
        <v>0</v>
      </c>
      <c r="V3586" s="43">
        <f t="shared" si="6934"/>
        <v>315</v>
      </c>
      <c r="W3586" s="43"/>
      <c r="X3586" s="43"/>
      <c r="Y3586" s="43"/>
      <c r="Z3586" s="43"/>
      <c r="AA3586" s="43"/>
      <c r="AB3586" s="43">
        <v>315</v>
      </c>
      <c r="AC3586" s="44">
        <v>315</v>
      </c>
      <c r="AD3586" s="44">
        <v>315</v>
      </c>
      <c r="AE3586" s="45">
        <f t="shared" si="6904"/>
        <v>100</v>
      </c>
      <c r="AF3586" s="43">
        <v>315</v>
      </c>
      <c r="AG3586" s="43">
        <v>0</v>
      </c>
      <c r="AH3586" s="43">
        <v>0</v>
      </c>
      <c r="AI3586" s="43">
        <v>0</v>
      </c>
      <c r="AJ3586" s="43">
        <v>0</v>
      </c>
      <c r="AK3586" s="43">
        <v>0</v>
      </c>
      <c r="AL3586" s="43">
        <f t="shared" si="6905"/>
        <v>315</v>
      </c>
      <c r="AM3586" s="43">
        <f t="shared" si="6906"/>
        <v>0</v>
      </c>
      <c r="AN3586" s="19"/>
      <c r="AO3586" s="1"/>
      <c r="AP3586" s="1"/>
      <c r="AQ3586" s="1"/>
      <c r="AR3586" s="1"/>
      <c r="AS3586" s="1"/>
    </row>
    <row r="3587" ht="63">
      <c r="B3587" s="41" t="s">
        <v>863</v>
      </c>
      <c r="C3587" s="41" t="s">
        <v>41</v>
      </c>
      <c r="D3587" s="41" t="s">
        <v>43</v>
      </c>
      <c r="E3587" s="26" t="str">
        <f t="shared" si="6933"/>
        <v>0113</v>
      </c>
      <c r="F3587" s="41" t="s">
        <v>690</v>
      </c>
      <c r="G3587" s="41"/>
      <c r="H3587" s="42" t="s">
        <v>691</v>
      </c>
      <c r="I3587" s="43">
        <f t="shared" si="6948"/>
        <v>588</v>
      </c>
      <c r="J3587" s="43">
        <f t="shared" si="6949"/>
        <v>588</v>
      </c>
      <c r="K3587" s="43">
        <f t="shared" si="6950"/>
        <v>588</v>
      </c>
      <c r="L3587" s="43">
        <f t="shared" si="6951"/>
        <v>198.80000000000001</v>
      </c>
      <c r="M3587" s="43">
        <f t="shared" si="6952"/>
        <v>198.80000000000001</v>
      </c>
      <c r="N3587" s="43">
        <f t="shared" si="6953"/>
        <v>198.80000000000001</v>
      </c>
      <c r="O3587" s="43">
        <f t="shared" si="6935"/>
        <v>0</v>
      </c>
      <c r="P3587" s="43">
        <f t="shared" si="6936"/>
        <v>0</v>
      </c>
      <c r="Q3587" s="43">
        <f t="shared" si="6937"/>
        <v>0</v>
      </c>
      <c r="R3587" s="43">
        <f t="shared" si="6938"/>
        <v>0</v>
      </c>
      <c r="S3587" s="43">
        <f t="shared" si="6954"/>
        <v>0</v>
      </c>
      <c r="T3587" s="43">
        <f t="shared" si="6955"/>
        <v>0</v>
      </c>
      <c r="U3587" s="43">
        <v>0</v>
      </c>
      <c r="V3587" s="43">
        <f t="shared" si="6934"/>
        <v>786.79999999999995</v>
      </c>
      <c r="W3587" s="43">
        <f t="shared" si="6956"/>
        <v>0</v>
      </c>
      <c r="X3587" s="43">
        <f t="shared" si="6957"/>
        <v>0</v>
      </c>
      <c r="Y3587" s="43">
        <f t="shared" si="6958"/>
        <v>0</v>
      </c>
      <c r="Z3587" s="43">
        <f t="shared" si="6959"/>
        <v>0</v>
      </c>
      <c r="AA3587" s="43">
        <f t="shared" si="6960"/>
        <v>0</v>
      </c>
      <c r="AB3587" s="43">
        <f t="shared" si="6939"/>
        <v>870.22299999999996</v>
      </c>
      <c r="AC3587" s="44">
        <f t="shared" si="6940"/>
        <v>870.22299999999996</v>
      </c>
      <c r="AD3587" s="44">
        <f t="shared" si="6941"/>
        <v>870.22299999999996</v>
      </c>
      <c r="AE3587" s="45">
        <f t="shared" si="6904"/>
        <v>100</v>
      </c>
      <c r="AF3587" s="43">
        <f t="shared" si="6942"/>
        <v>870.22299999999996</v>
      </c>
      <c r="AG3587" s="43">
        <f t="shared" si="6943"/>
        <v>0</v>
      </c>
      <c r="AH3587" s="43">
        <f t="shared" si="6944"/>
        <v>0</v>
      </c>
      <c r="AI3587" s="43">
        <f t="shared" si="6945"/>
        <v>0</v>
      </c>
      <c r="AJ3587" s="43">
        <f t="shared" si="6946"/>
        <v>0</v>
      </c>
      <c r="AK3587" s="43">
        <f t="shared" si="6947"/>
        <v>0</v>
      </c>
      <c r="AL3587" s="43">
        <f t="shared" si="6905"/>
        <v>870.22299999999996</v>
      </c>
      <c r="AM3587" s="43">
        <f t="shared" si="6906"/>
        <v>-83.423000000000002</v>
      </c>
      <c r="AN3587" s="2"/>
      <c r="AR3587" s="1"/>
      <c r="AS3587" s="1"/>
    </row>
    <row r="3588" ht="31.5">
      <c r="B3588" s="41" t="s">
        <v>863</v>
      </c>
      <c r="C3588" s="41" t="s">
        <v>41</v>
      </c>
      <c r="D3588" s="41" t="s">
        <v>43</v>
      </c>
      <c r="E3588" s="26" t="str">
        <f t="shared" si="6933"/>
        <v>0113</v>
      </c>
      <c r="F3588" s="41" t="s">
        <v>692</v>
      </c>
      <c r="G3588" s="41"/>
      <c r="H3588" s="42" t="s">
        <v>693</v>
      </c>
      <c r="I3588" s="43">
        <f t="shared" si="6948"/>
        <v>588</v>
      </c>
      <c r="J3588" s="43">
        <f t="shared" si="6949"/>
        <v>588</v>
      </c>
      <c r="K3588" s="43">
        <f t="shared" si="6950"/>
        <v>588</v>
      </c>
      <c r="L3588" s="43">
        <f t="shared" si="6951"/>
        <v>198.80000000000001</v>
      </c>
      <c r="M3588" s="43">
        <f t="shared" si="6952"/>
        <v>198.80000000000001</v>
      </c>
      <c r="N3588" s="43">
        <f t="shared" si="6953"/>
        <v>198.80000000000001</v>
      </c>
      <c r="O3588" s="43">
        <f t="shared" si="6935"/>
        <v>0</v>
      </c>
      <c r="P3588" s="43">
        <f t="shared" si="6936"/>
        <v>0</v>
      </c>
      <c r="Q3588" s="43">
        <f t="shared" si="6937"/>
        <v>0</v>
      </c>
      <c r="R3588" s="43">
        <f t="shared" si="6938"/>
        <v>0</v>
      </c>
      <c r="S3588" s="43">
        <f t="shared" si="6954"/>
        <v>0</v>
      </c>
      <c r="T3588" s="43">
        <f t="shared" si="6955"/>
        <v>0</v>
      </c>
      <c r="U3588" s="43">
        <v>0</v>
      </c>
      <c r="V3588" s="43">
        <f t="shared" si="6934"/>
        <v>786.79999999999995</v>
      </c>
      <c r="W3588" s="43">
        <f t="shared" si="6956"/>
        <v>0</v>
      </c>
      <c r="X3588" s="43">
        <f t="shared" si="6957"/>
        <v>0</v>
      </c>
      <c r="Y3588" s="43">
        <f t="shared" si="6958"/>
        <v>0</v>
      </c>
      <c r="Z3588" s="43">
        <f t="shared" si="6959"/>
        <v>0</v>
      </c>
      <c r="AA3588" s="43">
        <f t="shared" si="6960"/>
        <v>0</v>
      </c>
      <c r="AB3588" s="43">
        <f t="shared" si="6939"/>
        <v>870.22299999999996</v>
      </c>
      <c r="AC3588" s="44">
        <f t="shared" si="6940"/>
        <v>870.22299999999996</v>
      </c>
      <c r="AD3588" s="44">
        <f t="shared" si="6941"/>
        <v>870.22299999999996</v>
      </c>
      <c r="AE3588" s="45">
        <f t="shared" si="6904"/>
        <v>100</v>
      </c>
      <c r="AF3588" s="43">
        <f t="shared" si="6942"/>
        <v>870.22299999999996</v>
      </c>
      <c r="AG3588" s="43">
        <f t="shared" si="6943"/>
        <v>0</v>
      </c>
      <c r="AH3588" s="43">
        <f t="shared" si="6944"/>
        <v>0</v>
      </c>
      <c r="AI3588" s="43">
        <f t="shared" si="6945"/>
        <v>0</v>
      </c>
      <c r="AJ3588" s="43">
        <f t="shared" si="6946"/>
        <v>0</v>
      </c>
      <c r="AK3588" s="43">
        <f t="shared" si="6947"/>
        <v>0</v>
      </c>
      <c r="AL3588" s="43">
        <f t="shared" si="6905"/>
        <v>870.22299999999996</v>
      </c>
      <c r="AM3588" s="43">
        <f t="shared" si="6906"/>
        <v>-83.423000000000002</v>
      </c>
      <c r="AN3588" s="2"/>
      <c r="AO3588" s="1"/>
      <c r="AP3588" s="1"/>
      <c r="AQ3588" s="1"/>
      <c r="AR3588" s="1"/>
      <c r="AS3588" s="1"/>
    </row>
    <row r="3589" ht="31.5">
      <c r="B3589" s="41" t="s">
        <v>863</v>
      </c>
      <c r="C3589" s="41" t="s">
        <v>41</v>
      </c>
      <c r="D3589" s="41" t="s">
        <v>43</v>
      </c>
      <c r="E3589" s="26" t="str">
        <f t="shared" si="6933"/>
        <v>0113</v>
      </c>
      <c r="F3589" s="41" t="s">
        <v>692</v>
      </c>
      <c r="G3589" s="41" t="s">
        <v>177</v>
      </c>
      <c r="H3589" s="42" t="s">
        <v>178</v>
      </c>
      <c r="I3589" s="43">
        <f t="shared" si="6948"/>
        <v>588</v>
      </c>
      <c r="J3589" s="43">
        <f t="shared" si="6949"/>
        <v>588</v>
      </c>
      <c r="K3589" s="43">
        <f t="shared" si="6950"/>
        <v>588</v>
      </c>
      <c r="L3589" s="43">
        <f t="shared" si="6951"/>
        <v>198.80000000000001</v>
      </c>
      <c r="M3589" s="43">
        <f t="shared" si="6952"/>
        <v>198.80000000000001</v>
      </c>
      <c r="N3589" s="43">
        <f t="shared" si="6953"/>
        <v>198.80000000000001</v>
      </c>
      <c r="O3589" s="43">
        <f t="shared" si="6935"/>
        <v>0</v>
      </c>
      <c r="P3589" s="43">
        <f t="shared" si="6936"/>
        <v>0</v>
      </c>
      <c r="Q3589" s="43">
        <f t="shared" si="6937"/>
        <v>0</v>
      </c>
      <c r="R3589" s="43">
        <f t="shared" si="6938"/>
        <v>0</v>
      </c>
      <c r="S3589" s="43">
        <f t="shared" si="6954"/>
        <v>0</v>
      </c>
      <c r="T3589" s="43">
        <f t="shared" si="6955"/>
        <v>0</v>
      </c>
      <c r="U3589" s="43">
        <v>0</v>
      </c>
      <c r="V3589" s="43">
        <f t="shared" si="6934"/>
        <v>786.79999999999995</v>
      </c>
      <c r="W3589" s="43">
        <f t="shared" si="6956"/>
        <v>0</v>
      </c>
      <c r="X3589" s="43">
        <f t="shared" si="6957"/>
        <v>0</v>
      </c>
      <c r="Y3589" s="43">
        <f t="shared" si="6958"/>
        <v>0</v>
      </c>
      <c r="Z3589" s="43">
        <f t="shared" si="6959"/>
        <v>0</v>
      </c>
      <c r="AA3589" s="43">
        <f t="shared" si="6960"/>
        <v>0</v>
      </c>
      <c r="AB3589" s="43">
        <f t="shared" si="6939"/>
        <v>870.22299999999996</v>
      </c>
      <c r="AC3589" s="44">
        <f t="shared" si="6940"/>
        <v>870.22299999999996</v>
      </c>
      <c r="AD3589" s="44">
        <f t="shared" si="6941"/>
        <v>870.22299999999996</v>
      </c>
      <c r="AE3589" s="45">
        <f t="shared" si="6904"/>
        <v>100</v>
      </c>
      <c r="AF3589" s="43">
        <f t="shared" si="6942"/>
        <v>870.22299999999996</v>
      </c>
      <c r="AG3589" s="43">
        <f t="shared" si="6943"/>
        <v>0</v>
      </c>
      <c r="AH3589" s="43">
        <f t="shared" si="6944"/>
        <v>0</v>
      </c>
      <c r="AI3589" s="43">
        <f t="shared" si="6945"/>
        <v>0</v>
      </c>
      <c r="AJ3589" s="43">
        <f t="shared" si="6946"/>
        <v>0</v>
      </c>
      <c r="AK3589" s="43">
        <f t="shared" si="6947"/>
        <v>0</v>
      </c>
      <c r="AL3589" s="43">
        <f t="shared" si="6905"/>
        <v>870.22299999999996</v>
      </c>
      <c r="AM3589" s="43">
        <f t="shared" si="6906"/>
        <v>-83.423000000000002</v>
      </c>
      <c r="AN3589" s="2"/>
      <c r="AO3589" s="1"/>
      <c r="AP3589" s="1"/>
      <c r="AQ3589" s="1"/>
      <c r="AR3589" s="1"/>
      <c r="AS3589" s="1"/>
    </row>
    <row r="3590" ht="63">
      <c r="B3590" s="41" t="s">
        <v>863</v>
      </c>
      <c r="C3590" s="41" t="s">
        <v>41</v>
      </c>
      <c r="D3590" s="41" t="s">
        <v>43</v>
      </c>
      <c r="E3590" s="26" t="str">
        <f t="shared" si="6933"/>
        <v>0113</v>
      </c>
      <c r="F3590" s="41" t="s">
        <v>692</v>
      </c>
      <c r="G3590" s="41" t="s">
        <v>373</v>
      </c>
      <c r="H3590" s="42" t="s">
        <v>374</v>
      </c>
      <c r="I3590" s="43">
        <v>588</v>
      </c>
      <c r="J3590" s="43">
        <v>588</v>
      </c>
      <c r="K3590" s="43">
        <v>588</v>
      </c>
      <c r="L3590" s="43">
        <v>198.80000000000001</v>
      </c>
      <c r="M3590" s="43">
        <v>198.80000000000001</v>
      </c>
      <c r="N3590" s="43">
        <v>198.80000000000001</v>
      </c>
      <c r="O3590" s="43">
        <v>0</v>
      </c>
      <c r="P3590" s="43">
        <v>0</v>
      </c>
      <c r="Q3590" s="43">
        <v>0</v>
      </c>
      <c r="R3590" s="43">
        <v>0</v>
      </c>
      <c r="S3590" s="43">
        <v>0</v>
      </c>
      <c r="T3590" s="43">
        <v>0</v>
      </c>
      <c r="U3590" s="43">
        <v>0</v>
      </c>
      <c r="V3590" s="43">
        <f t="shared" si="6934"/>
        <v>786.79999999999995</v>
      </c>
      <c r="W3590" s="43"/>
      <c r="X3590" s="43"/>
      <c r="Y3590" s="43"/>
      <c r="Z3590" s="43"/>
      <c r="AA3590" s="43"/>
      <c r="AB3590" s="43">
        <v>870.22299999999996</v>
      </c>
      <c r="AC3590" s="44">
        <v>870.22299999999996</v>
      </c>
      <c r="AD3590" s="44">
        <v>870.22299999999996</v>
      </c>
      <c r="AE3590" s="45">
        <f t="shared" si="6904"/>
        <v>100</v>
      </c>
      <c r="AF3590" s="43">
        <v>870.22299999999996</v>
      </c>
      <c r="AG3590" s="43">
        <v>0</v>
      </c>
      <c r="AH3590" s="43">
        <v>0</v>
      </c>
      <c r="AI3590" s="43">
        <v>0</v>
      </c>
      <c r="AJ3590" s="43">
        <v>0</v>
      </c>
      <c r="AK3590" s="43">
        <v>0</v>
      </c>
      <c r="AL3590" s="43">
        <f t="shared" si="6905"/>
        <v>870.22299999999996</v>
      </c>
      <c r="AM3590" s="43">
        <f t="shared" si="6906"/>
        <v>-83.423000000000002</v>
      </c>
      <c r="AN3590" s="19"/>
      <c r="AO3590" s="1"/>
      <c r="AP3590" s="1"/>
      <c r="AQ3590" s="1"/>
      <c r="AR3590" s="1"/>
      <c r="AS3590" s="1"/>
    </row>
    <row r="3591" ht="47.25">
      <c r="B3591" s="41" t="s">
        <v>863</v>
      </c>
      <c r="C3591" s="41" t="s">
        <v>41</v>
      </c>
      <c r="D3591" s="41" t="s">
        <v>43</v>
      </c>
      <c r="E3591" s="26" t="str">
        <f t="shared" si="6933"/>
        <v>0113</v>
      </c>
      <c r="F3591" s="41" t="s">
        <v>694</v>
      </c>
      <c r="G3591" s="41"/>
      <c r="H3591" s="42" t="s">
        <v>695</v>
      </c>
      <c r="I3591" s="43">
        <f t="shared" si="6948"/>
        <v>1028.9000000000001</v>
      </c>
      <c r="J3591" s="43">
        <f t="shared" si="6949"/>
        <v>2920.5</v>
      </c>
      <c r="K3591" s="43">
        <f t="shared" si="6950"/>
        <v>1028.9000000000001</v>
      </c>
      <c r="L3591" s="43">
        <f t="shared" si="6951"/>
        <v>50.399999999999999</v>
      </c>
      <c r="M3591" s="43">
        <f t="shared" si="6952"/>
        <v>93.599999999999994</v>
      </c>
      <c r="N3591" s="43">
        <f t="shared" si="6953"/>
        <v>138.5</v>
      </c>
      <c r="O3591" s="43">
        <f t="shared" si="6935"/>
        <v>0</v>
      </c>
      <c r="P3591" s="43">
        <f t="shared" si="6936"/>
        <v>0</v>
      </c>
      <c r="Q3591" s="43">
        <f t="shared" si="6937"/>
        <v>0</v>
      </c>
      <c r="R3591" s="43">
        <f t="shared" si="6938"/>
        <v>0</v>
      </c>
      <c r="S3591" s="43">
        <f t="shared" si="6954"/>
        <v>0</v>
      </c>
      <c r="T3591" s="43">
        <f t="shared" si="6955"/>
        <v>0</v>
      </c>
      <c r="U3591" s="43">
        <v>0</v>
      </c>
      <c r="V3591" s="43">
        <f t="shared" si="6934"/>
        <v>1079.3000000000002</v>
      </c>
      <c r="W3591" s="43">
        <f t="shared" si="6956"/>
        <v>0</v>
      </c>
      <c r="X3591" s="43">
        <f t="shared" si="6957"/>
        <v>0</v>
      </c>
      <c r="Y3591" s="43">
        <f t="shared" si="6958"/>
        <v>0</v>
      </c>
      <c r="Z3591" s="43">
        <f t="shared" si="6959"/>
        <v>0</v>
      </c>
      <c r="AA3591" s="43">
        <f t="shared" si="6960"/>
        <v>0</v>
      </c>
      <c r="AB3591" s="43">
        <f t="shared" si="6939"/>
        <v>744.57586000000003</v>
      </c>
      <c r="AC3591" s="44">
        <f t="shared" si="6940"/>
        <v>1079.3</v>
      </c>
      <c r="AD3591" s="44">
        <f t="shared" si="6941"/>
        <v>1062.05339</v>
      </c>
      <c r="AE3591" s="45">
        <f t="shared" si="6904"/>
        <v>98.402055962197736</v>
      </c>
      <c r="AF3591" s="43">
        <f t="shared" si="6942"/>
        <v>1079.3</v>
      </c>
      <c r="AG3591" s="43">
        <f t="shared" si="6943"/>
        <v>0</v>
      </c>
      <c r="AH3591" s="43">
        <f t="shared" si="6944"/>
        <v>0</v>
      </c>
      <c r="AI3591" s="43">
        <f t="shared" si="6945"/>
        <v>0</v>
      </c>
      <c r="AJ3591" s="43">
        <f t="shared" si="6946"/>
        <v>0</v>
      </c>
      <c r="AK3591" s="43">
        <f t="shared" si="6947"/>
        <v>0</v>
      </c>
      <c r="AL3591" s="43">
        <f t="shared" si="6905"/>
        <v>1079.3</v>
      </c>
      <c r="AM3591" s="43">
        <f t="shared" si="6906"/>
        <v>2.2737367544323206e-13</v>
      </c>
      <c r="AN3591" s="2"/>
      <c r="AR3591" s="1"/>
      <c r="AS3591" s="1"/>
    </row>
    <row r="3592" ht="31.5">
      <c r="B3592" s="41" t="s">
        <v>863</v>
      </c>
      <c r="C3592" s="41" t="s">
        <v>41</v>
      </c>
      <c r="D3592" s="41" t="s">
        <v>43</v>
      </c>
      <c r="E3592" s="26" t="str">
        <f t="shared" si="6933"/>
        <v>0113</v>
      </c>
      <c r="F3592" s="41" t="s">
        <v>696</v>
      </c>
      <c r="G3592" s="41"/>
      <c r="H3592" s="42" t="s">
        <v>697</v>
      </c>
      <c r="I3592" s="43">
        <f t="shared" si="6948"/>
        <v>1028.9000000000001</v>
      </c>
      <c r="J3592" s="43">
        <f t="shared" si="6949"/>
        <v>2920.5</v>
      </c>
      <c r="K3592" s="43">
        <f t="shared" si="6950"/>
        <v>1028.9000000000001</v>
      </c>
      <c r="L3592" s="43">
        <f t="shared" si="6951"/>
        <v>50.399999999999999</v>
      </c>
      <c r="M3592" s="43">
        <f t="shared" si="6952"/>
        <v>93.599999999999994</v>
      </c>
      <c r="N3592" s="43">
        <f t="shared" si="6953"/>
        <v>138.5</v>
      </c>
      <c r="O3592" s="43">
        <f t="shared" si="6935"/>
        <v>0</v>
      </c>
      <c r="P3592" s="43">
        <f t="shared" si="6936"/>
        <v>0</v>
      </c>
      <c r="Q3592" s="43">
        <f t="shared" si="6937"/>
        <v>0</v>
      </c>
      <c r="R3592" s="43">
        <f t="shared" si="6938"/>
        <v>0</v>
      </c>
      <c r="S3592" s="43">
        <f t="shared" si="6954"/>
        <v>0</v>
      </c>
      <c r="T3592" s="43">
        <f t="shared" si="6955"/>
        <v>0</v>
      </c>
      <c r="U3592" s="43">
        <v>0</v>
      </c>
      <c r="V3592" s="43">
        <f t="shared" si="6934"/>
        <v>1079.3000000000002</v>
      </c>
      <c r="W3592" s="43">
        <f t="shared" si="6956"/>
        <v>0</v>
      </c>
      <c r="X3592" s="43">
        <f t="shared" si="6957"/>
        <v>0</v>
      </c>
      <c r="Y3592" s="43">
        <f t="shared" si="6958"/>
        <v>0</v>
      </c>
      <c r="Z3592" s="43">
        <f t="shared" si="6959"/>
        <v>0</v>
      </c>
      <c r="AA3592" s="43">
        <f t="shared" si="6960"/>
        <v>0</v>
      </c>
      <c r="AB3592" s="43">
        <f t="shared" si="6939"/>
        <v>744.57586000000003</v>
      </c>
      <c r="AC3592" s="44">
        <f t="shared" si="6940"/>
        <v>1079.3</v>
      </c>
      <c r="AD3592" s="44">
        <f t="shared" si="6941"/>
        <v>1062.05339</v>
      </c>
      <c r="AE3592" s="45">
        <f t="shared" si="6904"/>
        <v>98.402055962197736</v>
      </c>
      <c r="AF3592" s="43">
        <f t="shared" si="6942"/>
        <v>1079.3</v>
      </c>
      <c r="AG3592" s="43">
        <f t="shared" si="6943"/>
        <v>0</v>
      </c>
      <c r="AH3592" s="43">
        <f t="shared" si="6944"/>
        <v>0</v>
      </c>
      <c r="AI3592" s="43">
        <f t="shared" si="6945"/>
        <v>0</v>
      </c>
      <c r="AJ3592" s="43">
        <f t="shared" si="6946"/>
        <v>0</v>
      </c>
      <c r="AK3592" s="43">
        <f t="shared" si="6947"/>
        <v>0</v>
      </c>
      <c r="AL3592" s="43">
        <f t="shared" si="6905"/>
        <v>1079.3</v>
      </c>
      <c r="AM3592" s="43">
        <f t="shared" si="6906"/>
        <v>2.2737367544323206e-13</v>
      </c>
      <c r="AN3592" s="2"/>
      <c r="AO3592" s="1"/>
      <c r="AP3592" s="1"/>
      <c r="AQ3592" s="1"/>
      <c r="AR3592" s="1"/>
      <c r="AS3592" s="1"/>
    </row>
    <row r="3593" ht="31.5">
      <c r="B3593" s="41" t="s">
        <v>863</v>
      </c>
      <c r="C3593" s="41" t="s">
        <v>41</v>
      </c>
      <c r="D3593" s="41" t="s">
        <v>43</v>
      </c>
      <c r="E3593" s="26" t="str">
        <f t="shared" si="6933"/>
        <v>0113</v>
      </c>
      <c r="F3593" s="41" t="s">
        <v>696</v>
      </c>
      <c r="G3593" s="41" t="s">
        <v>53</v>
      </c>
      <c r="H3593" s="42" t="s">
        <v>54</v>
      </c>
      <c r="I3593" s="43">
        <f t="shared" si="6948"/>
        <v>1028.9000000000001</v>
      </c>
      <c r="J3593" s="43">
        <f t="shared" si="6949"/>
        <v>2920.5</v>
      </c>
      <c r="K3593" s="43">
        <f t="shared" si="6950"/>
        <v>1028.9000000000001</v>
      </c>
      <c r="L3593" s="43">
        <f t="shared" si="6951"/>
        <v>50.399999999999999</v>
      </c>
      <c r="M3593" s="43">
        <f t="shared" si="6952"/>
        <v>93.599999999999994</v>
      </c>
      <c r="N3593" s="43">
        <f t="shared" si="6953"/>
        <v>138.5</v>
      </c>
      <c r="O3593" s="43">
        <f t="shared" si="6935"/>
        <v>0</v>
      </c>
      <c r="P3593" s="43">
        <f t="shared" si="6936"/>
        <v>0</v>
      </c>
      <c r="Q3593" s="43">
        <f t="shared" si="6937"/>
        <v>0</v>
      </c>
      <c r="R3593" s="43">
        <f t="shared" si="6938"/>
        <v>0</v>
      </c>
      <c r="S3593" s="43">
        <f t="shared" si="6954"/>
        <v>0</v>
      </c>
      <c r="T3593" s="43">
        <f t="shared" si="6955"/>
        <v>0</v>
      </c>
      <c r="U3593" s="43">
        <v>0</v>
      </c>
      <c r="V3593" s="43">
        <f t="shared" si="6934"/>
        <v>1079.3000000000002</v>
      </c>
      <c r="W3593" s="43">
        <f t="shared" si="6956"/>
        <v>0</v>
      </c>
      <c r="X3593" s="43">
        <f t="shared" si="6957"/>
        <v>0</v>
      </c>
      <c r="Y3593" s="43">
        <f t="shared" si="6958"/>
        <v>0</v>
      </c>
      <c r="Z3593" s="43">
        <f t="shared" si="6959"/>
        <v>0</v>
      </c>
      <c r="AA3593" s="43">
        <f t="shared" si="6960"/>
        <v>0</v>
      </c>
      <c r="AB3593" s="43">
        <f t="shared" si="6939"/>
        <v>744.57586000000003</v>
      </c>
      <c r="AC3593" s="44">
        <f t="shared" si="6940"/>
        <v>1079.3</v>
      </c>
      <c r="AD3593" s="44">
        <f t="shared" si="6941"/>
        <v>1062.05339</v>
      </c>
      <c r="AE3593" s="45">
        <f t="shared" si="6904"/>
        <v>98.402055962197736</v>
      </c>
      <c r="AF3593" s="43">
        <f t="shared" si="6942"/>
        <v>1079.3</v>
      </c>
      <c r="AG3593" s="43">
        <f t="shared" si="6943"/>
        <v>0</v>
      </c>
      <c r="AH3593" s="43">
        <f t="shared" si="6944"/>
        <v>0</v>
      </c>
      <c r="AI3593" s="43">
        <f t="shared" si="6945"/>
        <v>0</v>
      </c>
      <c r="AJ3593" s="43">
        <f t="shared" si="6946"/>
        <v>0</v>
      </c>
      <c r="AK3593" s="43">
        <f t="shared" si="6947"/>
        <v>0</v>
      </c>
      <c r="AL3593" s="43">
        <f t="shared" si="6905"/>
        <v>1079.3</v>
      </c>
      <c r="AM3593" s="43">
        <f t="shared" si="6906"/>
        <v>2.2737367544323206e-13</v>
      </c>
      <c r="AN3593" s="2"/>
      <c r="AO3593" s="1"/>
      <c r="AP3593" s="1"/>
      <c r="AQ3593" s="1"/>
      <c r="AR3593" s="1"/>
      <c r="AS3593" s="1"/>
    </row>
    <row r="3594" ht="31.5">
      <c r="B3594" s="41" t="s">
        <v>863</v>
      </c>
      <c r="C3594" s="41" t="s">
        <v>41</v>
      </c>
      <c r="D3594" s="41" t="s">
        <v>43</v>
      </c>
      <c r="E3594" s="26" t="str">
        <f t="shared" si="6933"/>
        <v>0113</v>
      </c>
      <c r="F3594" s="41" t="s">
        <v>696</v>
      </c>
      <c r="G3594" s="41" t="s">
        <v>55</v>
      </c>
      <c r="H3594" s="42" t="s">
        <v>56</v>
      </c>
      <c r="I3594" s="43">
        <v>1028.9000000000001</v>
      </c>
      <c r="J3594" s="43">
        <v>2920.5</v>
      </c>
      <c r="K3594" s="43">
        <v>1028.9000000000001</v>
      </c>
      <c r="L3594" s="43">
        <v>50.399999999999999</v>
      </c>
      <c r="M3594" s="43">
        <v>93.599999999999994</v>
      </c>
      <c r="N3594" s="43">
        <v>138.5</v>
      </c>
      <c r="O3594" s="43">
        <v>0</v>
      </c>
      <c r="P3594" s="43">
        <v>0</v>
      </c>
      <c r="Q3594" s="43">
        <v>0</v>
      </c>
      <c r="R3594" s="43">
        <v>0</v>
      </c>
      <c r="S3594" s="43">
        <v>0</v>
      </c>
      <c r="T3594" s="43">
        <v>0</v>
      </c>
      <c r="U3594" s="43">
        <v>0</v>
      </c>
      <c r="V3594" s="43">
        <f t="shared" si="6934"/>
        <v>1079.3000000000002</v>
      </c>
      <c r="W3594" s="43"/>
      <c r="X3594" s="43"/>
      <c r="Y3594" s="43"/>
      <c r="Z3594" s="43"/>
      <c r="AA3594" s="43"/>
      <c r="AB3594" s="43">
        <v>744.57586000000003</v>
      </c>
      <c r="AC3594" s="44">
        <v>1079.3</v>
      </c>
      <c r="AD3594" s="44">
        <v>1062.05339</v>
      </c>
      <c r="AE3594" s="45">
        <f t="shared" si="6904"/>
        <v>98.402055962197736</v>
      </c>
      <c r="AF3594" s="43">
        <v>1079.3</v>
      </c>
      <c r="AG3594" s="43">
        <v>0</v>
      </c>
      <c r="AH3594" s="43">
        <v>0</v>
      </c>
      <c r="AI3594" s="43">
        <v>0</v>
      </c>
      <c r="AJ3594" s="43">
        <v>0</v>
      </c>
      <c r="AK3594" s="43">
        <v>0</v>
      </c>
      <c r="AL3594" s="43">
        <f t="shared" si="6905"/>
        <v>1079.3</v>
      </c>
      <c r="AM3594" s="43">
        <f t="shared" si="6906"/>
        <v>2.2737367544323206e-13</v>
      </c>
      <c r="AN3594" s="19"/>
      <c r="AO3594" s="1"/>
      <c r="AP3594" s="1"/>
      <c r="AQ3594" s="1"/>
      <c r="AR3594" s="1"/>
      <c r="AS3594" s="1"/>
    </row>
    <row r="3595" ht="31.5" hidden="1">
      <c r="B3595" s="41" t="s">
        <v>863</v>
      </c>
      <c r="C3595" s="41" t="s">
        <v>41</v>
      </c>
      <c r="D3595" s="41" t="s">
        <v>43</v>
      </c>
      <c r="E3595" s="26" t="str">
        <f t="shared" si="6933"/>
        <v>0113</v>
      </c>
      <c r="F3595" s="41" t="s">
        <v>345</v>
      </c>
      <c r="G3595" s="41"/>
      <c r="H3595" s="42" t="s">
        <v>346</v>
      </c>
      <c r="I3595" s="43">
        <f t="shared" si="6948"/>
        <v>0</v>
      </c>
      <c r="J3595" s="43">
        <f t="shared" si="6949"/>
        <v>0</v>
      </c>
      <c r="K3595" s="43">
        <f t="shared" si="6950"/>
        <v>0</v>
      </c>
      <c r="L3595" s="43">
        <f t="shared" si="6951"/>
        <v>0</v>
      </c>
      <c r="M3595" s="43">
        <f t="shared" si="6952"/>
        <v>0</v>
      </c>
      <c r="N3595" s="43">
        <f t="shared" si="6953"/>
        <v>0</v>
      </c>
      <c r="O3595" s="43">
        <f t="shared" si="6935"/>
        <v>0</v>
      </c>
      <c r="P3595" s="43">
        <f t="shared" si="6936"/>
        <v>0</v>
      </c>
      <c r="Q3595" s="43">
        <f t="shared" si="6937"/>
        <v>0</v>
      </c>
      <c r="R3595" s="43">
        <f t="shared" si="6938"/>
        <v>0</v>
      </c>
      <c r="S3595" s="43">
        <f t="shared" si="6954"/>
        <v>0</v>
      </c>
      <c r="T3595" s="43">
        <f t="shared" si="6955"/>
        <v>0</v>
      </c>
      <c r="U3595" s="43">
        <v>0</v>
      </c>
      <c r="V3595" s="43">
        <f t="shared" si="6934"/>
        <v>0</v>
      </c>
      <c r="W3595" s="43">
        <f t="shared" si="6956"/>
        <v>0</v>
      </c>
      <c r="X3595" s="43">
        <f t="shared" si="6957"/>
        <v>0</v>
      </c>
      <c r="Y3595" s="43">
        <f t="shared" si="6958"/>
        <v>0</v>
      </c>
      <c r="Z3595" s="43">
        <f t="shared" si="6959"/>
        <v>0</v>
      </c>
      <c r="AA3595" s="43">
        <f t="shared" si="6960"/>
        <v>0</v>
      </c>
      <c r="AB3595" s="43">
        <f t="shared" si="6939"/>
        <v>0</v>
      </c>
      <c r="AC3595" s="44">
        <f t="shared" si="6940"/>
        <v>0</v>
      </c>
      <c r="AD3595" s="44">
        <f t="shared" si="6941"/>
        <v>0</v>
      </c>
      <c r="AE3595" s="45" t="e">
        <f t="shared" si="6904"/>
        <v>#DIV/0!</v>
      </c>
      <c r="AF3595" s="46">
        <f t="shared" si="6942"/>
        <v>0</v>
      </c>
      <c r="AG3595" s="46">
        <f t="shared" si="6943"/>
        <v>0</v>
      </c>
      <c r="AH3595" s="47">
        <f t="shared" si="6944"/>
        <v>0</v>
      </c>
      <c r="AI3595" s="47">
        <f t="shared" si="6945"/>
        <v>0</v>
      </c>
      <c r="AJ3595" s="47">
        <f t="shared" si="6946"/>
        <v>0</v>
      </c>
      <c r="AK3595" s="47">
        <f t="shared" si="6947"/>
        <v>0</v>
      </c>
      <c r="AL3595" s="47">
        <f t="shared" si="6905"/>
        <v>0</v>
      </c>
      <c r="AM3595" s="47">
        <f t="shared" si="6906"/>
        <v>0</v>
      </c>
      <c r="AN3595" s="48" t="s">
        <v>36</v>
      </c>
      <c r="AO3595" s="1"/>
      <c r="AP3595" s="1"/>
      <c r="AQ3595" s="1"/>
      <c r="AR3595" s="1"/>
      <c r="AS3595" s="1"/>
    </row>
    <row r="3596" ht="63" hidden="1">
      <c r="B3596" s="41" t="s">
        <v>863</v>
      </c>
      <c r="C3596" s="41" t="s">
        <v>41</v>
      </c>
      <c r="D3596" s="41" t="s">
        <v>43</v>
      </c>
      <c r="E3596" s="26" t="str">
        <f t="shared" si="6933"/>
        <v>0113</v>
      </c>
      <c r="F3596" s="41" t="s">
        <v>347</v>
      </c>
      <c r="G3596" s="41"/>
      <c r="H3596" s="42" t="s">
        <v>348</v>
      </c>
      <c r="I3596" s="43">
        <f>I3597+I3600</f>
        <v>0</v>
      </c>
      <c r="J3596" s="43">
        <f>J3597+J3600</f>
        <v>0</v>
      </c>
      <c r="K3596" s="43">
        <f>K3597+K3600</f>
        <v>0</v>
      </c>
      <c r="L3596" s="43">
        <f>L3597+L3600</f>
        <v>0</v>
      </c>
      <c r="M3596" s="43">
        <f>M3597+M3600</f>
        <v>0</v>
      </c>
      <c r="N3596" s="43">
        <f>N3597+N3600</f>
        <v>0</v>
      </c>
      <c r="O3596" s="43">
        <f>O3597+O3600</f>
        <v>0</v>
      </c>
      <c r="P3596" s="43">
        <f>P3597+P3600</f>
        <v>0</v>
      </c>
      <c r="Q3596" s="43">
        <f>Q3597+Q3600</f>
        <v>0</v>
      </c>
      <c r="R3596" s="43">
        <f>R3597+R3600</f>
        <v>0</v>
      </c>
      <c r="S3596" s="43">
        <f>S3597+S3600</f>
        <v>0</v>
      </c>
      <c r="T3596" s="43">
        <f>T3597+T3600</f>
        <v>0</v>
      </c>
      <c r="U3596" s="43">
        <v>0</v>
      </c>
      <c r="V3596" s="43">
        <f t="shared" si="6934"/>
        <v>0</v>
      </c>
      <c r="W3596" s="43">
        <f>W3597+W3600</f>
        <v>0</v>
      </c>
      <c r="X3596" s="43">
        <f>X3597+X3600</f>
        <v>0</v>
      </c>
      <c r="Y3596" s="43">
        <f>Y3597+Y3600</f>
        <v>0</v>
      </c>
      <c r="Z3596" s="43">
        <f>Z3597+Z3600</f>
        <v>0</v>
      </c>
      <c r="AA3596" s="43">
        <f>AA3597+AA3600</f>
        <v>0</v>
      </c>
      <c r="AB3596" s="43">
        <f>AB3597+AB3600</f>
        <v>0</v>
      </c>
      <c r="AC3596" s="44">
        <f>AC3597+AC3600</f>
        <v>0</v>
      </c>
      <c r="AD3596" s="44">
        <f>AD3597+AD3600</f>
        <v>0</v>
      </c>
      <c r="AE3596" s="45" t="e">
        <f t="shared" si="6904"/>
        <v>#DIV/0!</v>
      </c>
      <c r="AF3596" s="46">
        <f>AF3597+AF3600</f>
        <v>0</v>
      </c>
      <c r="AG3596" s="46">
        <f>AG3597+AG3600</f>
        <v>0</v>
      </c>
      <c r="AH3596" s="47">
        <f>AH3597+AH3600</f>
        <v>0</v>
      </c>
      <c r="AI3596" s="47">
        <f>AI3597+AI3600</f>
        <v>0</v>
      </c>
      <c r="AJ3596" s="47">
        <f>AJ3597+AJ3600</f>
        <v>0</v>
      </c>
      <c r="AK3596" s="47">
        <f>AK3597+AK3600</f>
        <v>0</v>
      </c>
      <c r="AL3596" s="47">
        <f t="shared" si="6905"/>
        <v>0</v>
      </c>
      <c r="AM3596" s="47">
        <f t="shared" si="6906"/>
        <v>0</v>
      </c>
      <c r="AN3596" s="48" t="s">
        <v>36</v>
      </c>
      <c r="AR3596" s="1"/>
      <c r="AS3596" s="1"/>
    </row>
    <row r="3597" ht="78.75" hidden="1">
      <c r="B3597" s="41" t="s">
        <v>863</v>
      </c>
      <c r="C3597" s="41" t="s">
        <v>41</v>
      </c>
      <c r="D3597" s="41" t="s">
        <v>43</v>
      </c>
      <c r="E3597" s="26" t="str">
        <f t="shared" si="6933"/>
        <v>0113</v>
      </c>
      <c r="F3597" s="41" t="s">
        <v>398</v>
      </c>
      <c r="G3597" s="41"/>
      <c r="H3597" s="42" t="s">
        <v>399</v>
      </c>
      <c r="I3597" s="43">
        <f t="shared" ref="I3597:I3601" si="6961">I3598</f>
        <v>0</v>
      </c>
      <c r="J3597" s="43">
        <f t="shared" ref="J3597:J3601" si="6962">J3598</f>
        <v>0</v>
      </c>
      <c r="K3597" s="43">
        <f t="shared" ref="K3597:K3601" si="6963">K3598</f>
        <v>0</v>
      </c>
      <c r="L3597" s="43">
        <f t="shared" ref="L3597:L3601" si="6964">L3598</f>
        <v>0</v>
      </c>
      <c r="M3597" s="43">
        <f t="shared" ref="M3597:M3601" si="6965">M3598</f>
        <v>0</v>
      </c>
      <c r="N3597" s="43">
        <f t="shared" ref="N3597:N3601" si="6966">N3598</f>
        <v>0</v>
      </c>
      <c r="O3597" s="43">
        <f t="shared" ref="O3597:O3601" si="6967">O3598</f>
        <v>0</v>
      </c>
      <c r="P3597" s="43">
        <f t="shared" ref="P3597:P3601" si="6968">P3598</f>
        <v>0</v>
      </c>
      <c r="Q3597" s="43">
        <f t="shared" ref="Q3597:Q3601" si="6969">Q3598</f>
        <v>0</v>
      </c>
      <c r="R3597" s="43">
        <f t="shared" ref="R3597:R3601" si="6970">R3598</f>
        <v>0</v>
      </c>
      <c r="S3597" s="43">
        <f t="shared" ref="S3597:S3601" si="6971">S3598</f>
        <v>0</v>
      </c>
      <c r="T3597" s="43">
        <f t="shared" ref="T3597:T3601" si="6972">T3598</f>
        <v>0</v>
      </c>
      <c r="U3597" s="43">
        <v>0</v>
      </c>
      <c r="V3597" s="43">
        <f t="shared" si="6934"/>
        <v>0</v>
      </c>
      <c r="W3597" s="43">
        <f t="shared" ref="W3597:W3601" si="6973">W3598</f>
        <v>0</v>
      </c>
      <c r="X3597" s="43">
        <f t="shared" ref="X3597:X3601" si="6974">X3598</f>
        <v>0</v>
      </c>
      <c r="Y3597" s="43">
        <f t="shared" ref="Y3597:Y3601" si="6975">Y3598</f>
        <v>0</v>
      </c>
      <c r="Z3597" s="43">
        <f t="shared" ref="Z3597:Z3601" si="6976">Z3598</f>
        <v>0</v>
      </c>
      <c r="AA3597" s="43">
        <f t="shared" ref="AA3597:AA3601" si="6977">AA3598</f>
        <v>0</v>
      </c>
      <c r="AB3597" s="43">
        <f t="shared" ref="AB3597:AB3601" si="6978">AB3598</f>
        <v>0</v>
      </c>
      <c r="AC3597" s="44">
        <f t="shared" ref="AC3597:AC3601" si="6979">AC3598</f>
        <v>0</v>
      </c>
      <c r="AD3597" s="44">
        <f t="shared" ref="AD3597:AD3601" si="6980">AD3598</f>
        <v>0</v>
      </c>
      <c r="AE3597" s="45" t="e">
        <f t="shared" si="6904"/>
        <v>#DIV/0!</v>
      </c>
      <c r="AF3597" s="46">
        <f t="shared" ref="AF3597:AF3601" si="6981">AF3598</f>
        <v>0</v>
      </c>
      <c r="AG3597" s="46">
        <f t="shared" ref="AG3597:AG3601" si="6982">AG3598</f>
        <v>0</v>
      </c>
      <c r="AH3597" s="47">
        <f t="shared" ref="AH3597:AH3601" si="6983">AH3598</f>
        <v>0</v>
      </c>
      <c r="AI3597" s="47">
        <f t="shared" ref="AI3597:AI3601" si="6984">AI3598</f>
        <v>0</v>
      </c>
      <c r="AJ3597" s="47">
        <f t="shared" ref="AJ3597:AJ3601" si="6985">AJ3598</f>
        <v>0</v>
      </c>
      <c r="AK3597" s="47">
        <f t="shared" ref="AK3597:AK3601" si="6986">AK3598</f>
        <v>0</v>
      </c>
      <c r="AL3597" s="47">
        <f t="shared" si="6905"/>
        <v>0</v>
      </c>
      <c r="AM3597" s="47">
        <f t="shared" si="6906"/>
        <v>0</v>
      </c>
      <c r="AN3597" s="48" t="s">
        <v>36</v>
      </c>
      <c r="AO3597" s="1"/>
      <c r="AP3597" s="1"/>
      <c r="AQ3597" s="1"/>
      <c r="AR3597" s="1"/>
      <c r="AS3597" s="1"/>
    </row>
    <row r="3598" ht="31.5" hidden="1">
      <c r="B3598" s="41" t="s">
        <v>863</v>
      </c>
      <c r="C3598" s="41" t="s">
        <v>41</v>
      </c>
      <c r="D3598" s="41" t="s">
        <v>43</v>
      </c>
      <c r="E3598" s="26" t="str">
        <f t="shared" si="6933"/>
        <v>0113</v>
      </c>
      <c r="F3598" s="41" t="s">
        <v>398</v>
      </c>
      <c r="G3598" s="41" t="s">
        <v>177</v>
      </c>
      <c r="H3598" s="42" t="s">
        <v>178</v>
      </c>
      <c r="I3598" s="43">
        <f t="shared" si="6961"/>
        <v>0</v>
      </c>
      <c r="J3598" s="43">
        <f t="shared" si="6962"/>
        <v>0</v>
      </c>
      <c r="K3598" s="43">
        <f t="shared" si="6963"/>
        <v>0</v>
      </c>
      <c r="L3598" s="43">
        <f t="shared" si="6964"/>
        <v>0</v>
      </c>
      <c r="M3598" s="43">
        <f t="shared" si="6965"/>
        <v>0</v>
      </c>
      <c r="N3598" s="43">
        <f t="shared" si="6966"/>
        <v>0</v>
      </c>
      <c r="O3598" s="43">
        <f t="shared" si="6967"/>
        <v>0</v>
      </c>
      <c r="P3598" s="43">
        <f t="shared" si="6968"/>
        <v>0</v>
      </c>
      <c r="Q3598" s="43">
        <f t="shared" si="6969"/>
        <v>0</v>
      </c>
      <c r="R3598" s="43">
        <f t="shared" si="6970"/>
        <v>0</v>
      </c>
      <c r="S3598" s="43">
        <f t="shared" si="6971"/>
        <v>0</v>
      </c>
      <c r="T3598" s="43">
        <f t="shared" si="6972"/>
        <v>0</v>
      </c>
      <c r="U3598" s="43">
        <v>0</v>
      </c>
      <c r="V3598" s="43">
        <f t="shared" si="6934"/>
        <v>0</v>
      </c>
      <c r="W3598" s="43">
        <f t="shared" si="6973"/>
        <v>0</v>
      </c>
      <c r="X3598" s="43">
        <f t="shared" si="6974"/>
        <v>0</v>
      </c>
      <c r="Y3598" s="43">
        <f t="shared" si="6975"/>
        <v>0</v>
      </c>
      <c r="Z3598" s="43">
        <f t="shared" si="6976"/>
        <v>0</v>
      </c>
      <c r="AA3598" s="43">
        <f t="shared" si="6977"/>
        <v>0</v>
      </c>
      <c r="AB3598" s="43">
        <f t="shared" si="6978"/>
        <v>0</v>
      </c>
      <c r="AC3598" s="44">
        <f t="shared" si="6979"/>
        <v>0</v>
      </c>
      <c r="AD3598" s="44">
        <f t="shared" si="6980"/>
        <v>0</v>
      </c>
      <c r="AE3598" s="45" t="e">
        <f t="shared" si="6904"/>
        <v>#DIV/0!</v>
      </c>
      <c r="AF3598" s="46">
        <f t="shared" si="6981"/>
        <v>0</v>
      </c>
      <c r="AG3598" s="46">
        <f t="shared" si="6982"/>
        <v>0</v>
      </c>
      <c r="AH3598" s="47">
        <f t="shared" si="6983"/>
        <v>0</v>
      </c>
      <c r="AI3598" s="47">
        <f t="shared" si="6984"/>
        <v>0</v>
      </c>
      <c r="AJ3598" s="47">
        <f t="shared" si="6985"/>
        <v>0</v>
      </c>
      <c r="AK3598" s="47">
        <f t="shared" si="6986"/>
        <v>0</v>
      </c>
      <c r="AL3598" s="47">
        <f t="shared" si="6905"/>
        <v>0</v>
      </c>
      <c r="AM3598" s="47">
        <f t="shared" si="6906"/>
        <v>0</v>
      </c>
      <c r="AN3598" s="48" t="s">
        <v>36</v>
      </c>
      <c r="AO3598" s="1"/>
      <c r="AP3598" s="1"/>
      <c r="AQ3598" s="1"/>
      <c r="AR3598" s="1"/>
      <c r="AS3598" s="1"/>
    </row>
    <row r="3599" ht="63" hidden="1">
      <c r="B3599" s="41" t="s">
        <v>863</v>
      </c>
      <c r="C3599" s="41" t="s">
        <v>41</v>
      </c>
      <c r="D3599" s="41" t="s">
        <v>43</v>
      </c>
      <c r="E3599" s="26" t="str">
        <f t="shared" si="6933"/>
        <v>0113</v>
      </c>
      <c r="F3599" s="41" t="s">
        <v>398</v>
      </c>
      <c r="G3599" s="41" t="s">
        <v>373</v>
      </c>
      <c r="H3599" s="42" t="s">
        <v>374</v>
      </c>
      <c r="I3599" s="43"/>
      <c r="J3599" s="43"/>
      <c r="K3599" s="43"/>
      <c r="L3599" s="43"/>
      <c r="M3599" s="43"/>
      <c r="N3599" s="43"/>
      <c r="O3599" s="43">
        <v>0</v>
      </c>
      <c r="P3599" s="43">
        <v>0</v>
      </c>
      <c r="Q3599" s="43">
        <v>0</v>
      </c>
      <c r="R3599" s="43">
        <v>0</v>
      </c>
      <c r="S3599" s="43">
        <v>0</v>
      </c>
      <c r="T3599" s="43">
        <v>0</v>
      </c>
      <c r="U3599" s="43">
        <v>0</v>
      </c>
      <c r="V3599" s="43">
        <f t="shared" si="6934"/>
        <v>0</v>
      </c>
      <c r="W3599" s="43"/>
      <c r="X3599" s="43"/>
      <c r="Y3599" s="43"/>
      <c r="Z3599" s="43"/>
      <c r="AA3599" s="43"/>
      <c r="AB3599" s="43">
        <v>0</v>
      </c>
      <c r="AC3599" s="44">
        <v>0</v>
      </c>
      <c r="AD3599" s="44">
        <v>0</v>
      </c>
      <c r="AE3599" s="45" t="e">
        <f t="shared" si="6904"/>
        <v>#DIV/0!</v>
      </c>
      <c r="AF3599" s="46">
        <v>0</v>
      </c>
      <c r="AG3599" s="46">
        <v>0</v>
      </c>
      <c r="AH3599" s="47">
        <v>0</v>
      </c>
      <c r="AI3599" s="47">
        <v>0</v>
      </c>
      <c r="AJ3599" s="47">
        <v>0</v>
      </c>
      <c r="AK3599" s="47">
        <v>0</v>
      </c>
      <c r="AL3599" s="47">
        <f t="shared" si="6905"/>
        <v>0</v>
      </c>
      <c r="AM3599" s="47">
        <f t="shared" si="6906"/>
        <v>0</v>
      </c>
      <c r="AN3599" s="48" t="s">
        <v>36</v>
      </c>
      <c r="AR3599" s="1"/>
      <c r="AS3599" s="1"/>
    </row>
    <row r="3600" ht="63" hidden="1">
      <c r="B3600" s="41" t="s">
        <v>863</v>
      </c>
      <c r="C3600" s="41" t="s">
        <v>41</v>
      </c>
      <c r="D3600" s="41" t="s">
        <v>43</v>
      </c>
      <c r="E3600" s="26" t="str">
        <f t="shared" si="6933"/>
        <v>0113</v>
      </c>
      <c r="F3600" s="41" t="s">
        <v>349</v>
      </c>
      <c r="G3600" s="41"/>
      <c r="H3600" s="42" t="s">
        <v>350</v>
      </c>
      <c r="I3600" s="43">
        <f t="shared" si="6961"/>
        <v>0</v>
      </c>
      <c r="J3600" s="43">
        <f t="shared" si="6962"/>
        <v>0</v>
      </c>
      <c r="K3600" s="43">
        <f t="shared" si="6963"/>
        <v>0</v>
      </c>
      <c r="L3600" s="43">
        <f t="shared" si="6964"/>
        <v>0</v>
      </c>
      <c r="M3600" s="43">
        <f t="shared" si="6965"/>
        <v>0</v>
      </c>
      <c r="N3600" s="43">
        <f t="shared" si="6966"/>
        <v>0</v>
      </c>
      <c r="O3600" s="43">
        <f t="shared" si="6967"/>
        <v>0</v>
      </c>
      <c r="P3600" s="43">
        <f t="shared" si="6968"/>
        <v>0</v>
      </c>
      <c r="Q3600" s="43">
        <f t="shared" si="6969"/>
        <v>0</v>
      </c>
      <c r="R3600" s="43">
        <f t="shared" si="6970"/>
        <v>0</v>
      </c>
      <c r="S3600" s="43">
        <f t="shared" si="6971"/>
        <v>0</v>
      </c>
      <c r="T3600" s="43">
        <f t="shared" si="6972"/>
        <v>0</v>
      </c>
      <c r="U3600" s="43">
        <v>0</v>
      </c>
      <c r="V3600" s="43">
        <f t="shared" si="6934"/>
        <v>0</v>
      </c>
      <c r="W3600" s="43">
        <f t="shared" si="6973"/>
        <v>0</v>
      </c>
      <c r="X3600" s="43">
        <f t="shared" si="6974"/>
        <v>0</v>
      </c>
      <c r="Y3600" s="43">
        <f t="shared" si="6975"/>
        <v>0</v>
      </c>
      <c r="Z3600" s="43">
        <f t="shared" si="6976"/>
        <v>0</v>
      </c>
      <c r="AA3600" s="43">
        <f t="shared" si="6977"/>
        <v>0</v>
      </c>
      <c r="AB3600" s="43">
        <f t="shared" si="6978"/>
        <v>0</v>
      </c>
      <c r="AC3600" s="44">
        <f t="shared" si="6979"/>
        <v>0</v>
      </c>
      <c r="AD3600" s="44">
        <f t="shared" si="6980"/>
        <v>0</v>
      </c>
      <c r="AE3600" s="45" t="e">
        <f t="shared" si="6904"/>
        <v>#DIV/0!</v>
      </c>
      <c r="AF3600" s="46">
        <f t="shared" si="6981"/>
        <v>0</v>
      </c>
      <c r="AG3600" s="46">
        <f t="shared" si="6982"/>
        <v>0</v>
      </c>
      <c r="AH3600" s="47">
        <f t="shared" si="6983"/>
        <v>0</v>
      </c>
      <c r="AI3600" s="47">
        <f t="shared" si="6984"/>
        <v>0</v>
      </c>
      <c r="AJ3600" s="47">
        <f t="shared" si="6985"/>
        <v>0</v>
      </c>
      <c r="AK3600" s="47">
        <f t="shared" si="6986"/>
        <v>0</v>
      </c>
      <c r="AL3600" s="47">
        <f t="shared" si="6905"/>
        <v>0</v>
      </c>
      <c r="AM3600" s="47">
        <f t="shared" si="6906"/>
        <v>0</v>
      </c>
      <c r="AN3600" s="48" t="s">
        <v>36</v>
      </c>
      <c r="AO3600" s="1"/>
      <c r="AP3600" s="1"/>
      <c r="AQ3600" s="1"/>
      <c r="AR3600" s="1"/>
      <c r="AS3600" s="1"/>
    </row>
    <row r="3601" ht="31.5" hidden="1">
      <c r="B3601" s="41" t="s">
        <v>863</v>
      </c>
      <c r="C3601" s="41" t="s">
        <v>41</v>
      </c>
      <c r="D3601" s="41" t="s">
        <v>43</v>
      </c>
      <c r="E3601" s="26" t="str">
        <f t="shared" si="6933"/>
        <v>0113</v>
      </c>
      <c r="F3601" s="41" t="s">
        <v>349</v>
      </c>
      <c r="G3601" s="41" t="s">
        <v>177</v>
      </c>
      <c r="H3601" s="42" t="s">
        <v>178</v>
      </c>
      <c r="I3601" s="43">
        <f t="shared" si="6961"/>
        <v>0</v>
      </c>
      <c r="J3601" s="43">
        <f t="shared" si="6962"/>
        <v>0</v>
      </c>
      <c r="K3601" s="43">
        <f t="shared" si="6963"/>
        <v>0</v>
      </c>
      <c r="L3601" s="43">
        <f t="shared" si="6964"/>
        <v>0</v>
      </c>
      <c r="M3601" s="43">
        <f t="shared" si="6965"/>
        <v>0</v>
      </c>
      <c r="N3601" s="43">
        <f t="shared" si="6966"/>
        <v>0</v>
      </c>
      <c r="O3601" s="43">
        <f t="shared" si="6967"/>
        <v>0</v>
      </c>
      <c r="P3601" s="43">
        <f t="shared" si="6968"/>
        <v>0</v>
      </c>
      <c r="Q3601" s="43">
        <f t="shared" si="6969"/>
        <v>0</v>
      </c>
      <c r="R3601" s="43">
        <f t="shared" si="6970"/>
        <v>0</v>
      </c>
      <c r="S3601" s="43">
        <f t="shared" si="6971"/>
        <v>0</v>
      </c>
      <c r="T3601" s="43">
        <f t="shared" si="6972"/>
        <v>0</v>
      </c>
      <c r="U3601" s="43">
        <v>0</v>
      </c>
      <c r="V3601" s="43">
        <f t="shared" si="6934"/>
        <v>0</v>
      </c>
      <c r="W3601" s="43">
        <f t="shared" si="6973"/>
        <v>0</v>
      </c>
      <c r="X3601" s="43">
        <f t="shared" si="6974"/>
        <v>0</v>
      </c>
      <c r="Y3601" s="43">
        <f t="shared" si="6975"/>
        <v>0</v>
      </c>
      <c r="Z3601" s="43">
        <f t="shared" si="6976"/>
        <v>0</v>
      </c>
      <c r="AA3601" s="43">
        <f t="shared" si="6977"/>
        <v>0</v>
      </c>
      <c r="AB3601" s="43">
        <f t="shared" si="6978"/>
        <v>0</v>
      </c>
      <c r="AC3601" s="44">
        <f t="shared" si="6979"/>
        <v>0</v>
      </c>
      <c r="AD3601" s="44">
        <f t="shared" si="6980"/>
        <v>0</v>
      </c>
      <c r="AE3601" s="45" t="e">
        <f t="shared" si="6904"/>
        <v>#DIV/0!</v>
      </c>
      <c r="AF3601" s="46">
        <f t="shared" si="6981"/>
        <v>0</v>
      </c>
      <c r="AG3601" s="46">
        <f t="shared" si="6982"/>
        <v>0</v>
      </c>
      <c r="AH3601" s="47">
        <f t="shared" si="6983"/>
        <v>0</v>
      </c>
      <c r="AI3601" s="47">
        <f t="shared" si="6984"/>
        <v>0</v>
      </c>
      <c r="AJ3601" s="47">
        <f t="shared" si="6985"/>
        <v>0</v>
      </c>
      <c r="AK3601" s="47">
        <f t="shared" si="6986"/>
        <v>0</v>
      </c>
      <c r="AL3601" s="47">
        <f t="shared" si="6905"/>
        <v>0</v>
      </c>
      <c r="AM3601" s="47">
        <f t="shared" si="6906"/>
        <v>0</v>
      </c>
      <c r="AN3601" s="48" t="s">
        <v>36</v>
      </c>
      <c r="AO3601" s="1"/>
      <c r="AP3601" s="1"/>
      <c r="AQ3601" s="1"/>
      <c r="AR3601" s="1"/>
      <c r="AS3601" s="1"/>
    </row>
    <row r="3602" ht="63" hidden="1">
      <c r="B3602" s="41" t="s">
        <v>863</v>
      </c>
      <c r="C3602" s="41" t="s">
        <v>41</v>
      </c>
      <c r="D3602" s="41" t="s">
        <v>43</v>
      </c>
      <c r="E3602" s="26" t="str">
        <f t="shared" si="6933"/>
        <v>0113</v>
      </c>
      <c r="F3602" s="41" t="s">
        <v>349</v>
      </c>
      <c r="G3602" s="41" t="s">
        <v>373</v>
      </c>
      <c r="H3602" s="42" t="s">
        <v>374</v>
      </c>
      <c r="I3602" s="43"/>
      <c r="J3602" s="43"/>
      <c r="K3602" s="43"/>
      <c r="L3602" s="43"/>
      <c r="M3602" s="43"/>
      <c r="N3602" s="43"/>
      <c r="O3602" s="43">
        <v>0</v>
      </c>
      <c r="P3602" s="43">
        <v>0</v>
      </c>
      <c r="Q3602" s="43">
        <v>0</v>
      </c>
      <c r="R3602" s="43">
        <v>0</v>
      </c>
      <c r="S3602" s="43">
        <v>0</v>
      </c>
      <c r="T3602" s="43">
        <v>0</v>
      </c>
      <c r="U3602" s="43">
        <v>0</v>
      </c>
      <c r="V3602" s="43">
        <f t="shared" si="6934"/>
        <v>0</v>
      </c>
      <c r="W3602" s="43"/>
      <c r="X3602" s="43"/>
      <c r="Y3602" s="43"/>
      <c r="Z3602" s="43"/>
      <c r="AA3602" s="43"/>
      <c r="AB3602" s="43">
        <v>0</v>
      </c>
      <c r="AC3602" s="44">
        <v>0</v>
      </c>
      <c r="AD3602" s="44">
        <v>0</v>
      </c>
      <c r="AE3602" s="45" t="e">
        <f t="shared" si="6904"/>
        <v>#DIV/0!</v>
      </c>
      <c r="AF3602" s="46">
        <v>0</v>
      </c>
      <c r="AG3602" s="46">
        <v>0</v>
      </c>
      <c r="AH3602" s="47">
        <v>0</v>
      </c>
      <c r="AI3602" s="47">
        <v>0</v>
      </c>
      <c r="AJ3602" s="47">
        <v>0</v>
      </c>
      <c r="AK3602" s="47">
        <v>0</v>
      </c>
      <c r="AL3602" s="47">
        <f t="shared" si="6905"/>
        <v>0</v>
      </c>
      <c r="AM3602" s="47">
        <f t="shared" si="6906"/>
        <v>0</v>
      </c>
      <c r="AN3602" s="48" t="s">
        <v>36</v>
      </c>
      <c r="AO3602" s="1"/>
      <c r="AP3602" s="1"/>
      <c r="AQ3602" s="1"/>
      <c r="AR3602" s="1"/>
      <c r="AS3602" s="1"/>
    </row>
    <row r="3603" s="24" customFormat="1" ht="31.5">
      <c r="B3603" s="25" t="s">
        <v>863</v>
      </c>
      <c r="C3603" s="25" t="s">
        <v>117</v>
      </c>
      <c r="D3603" s="25"/>
      <c r="E3603" s="32" t="str">
        <f t="shared" si="6933"/>
        <v>03</v>
      </c>
      <c r="F3603" s="25"/>
      <c r="G3603" s="25"/>
      <c r="H3603" s="27" t="s">
        <v>199</v>
      </c>
      <c r="I3603" s="28">
        <f>I3623+I3604</f>
        <v>258.10000000000002</v>
      </c>
      <c r="J3603" s="28">
        <f>J3623+J3604</f>
        <v>257.5</v>
      </c>
      <c r="K3603" s="28">
        <f>K3623+K3604</f>
        <v>139.19999999999999</v>
      </c>
      <c r="L3603" s="28">
        <f>L3623+L3604</f>
        <v>0</v>
      </c>
      <c r="M3603" s="28">
        <f>M3623+M3604</f>
        <v>0</v>
      </c>
      <c r="N3603" s="28">
        <f>N3623+N3604</f>
        <v>0</v>
      </c>
      <c r="O3603" s="28">
        <f>O3623+O3604</f>
        <v>-1.7529999999999999</v>
      </c>
      <c r="P3603" s="28">
        <f>P3623+P3604</f>
        <v>-1.139</v>
      </c>
      <c r="Q3603" s="28">
        <f>Q3623+Q3604</f>
        <v>0</v>
      </c>
      <c r="R3603" s="28">
        <f>R3623+R3604</f>
        <v>0</v>
      </c>
      <c r="S3603" s="28">
        <f>S3623+S3604</f>
        <v>0</v>
      </c>
      <c r="T3603" s="28">
        <f>T3623+T3604</f>
        <v>0</v>
      </c>
      <c r="U3603" s="28">
        <v>0</v>
      </c>
      <c r="V3603" s="28">
        <f t="shared" si="6934"/>
        <v>255.20800000000003</v>
      </c>
      <c r="W3603" s="28">
        <f>W3623+W3604</f>
        <v>0</v>
      </c>
      <c r="X3603" s="28">
        <f>X3623+X3604</f>
        <v>0</v>
      </c>
      <c r="Y3603" s="28">
        <f>Y3623+Y3604</f>
        <v>0</v>
      </c>
      <c r="Z3603" s="28">
        <f>Z3623+Z3604</f>
        <v>0</v>
      </c>
      <c r="AA3603" s="28">
        <f>AA3623+AA3604</f>
        <v>0</v>
      </c>
      <c r="AB3603" s="28">
        <f>AB3623+AB3604</f>
        <v>1101.8272400000001</v>
      </c>
      <c r="AC3603" s="29">
        <f>AC3623+AC3604</f>
        <v>1152.65194</v>
      </c>
      <c r="AD3603" s="29">
        <f>AD3623+AD3604</f>
        <v>1138.9512400000001</v>
      </c>
      <c r="AE3603" s="30">
        <f t="shared" si="6904"/>
        <v>98.811375791377245</v>
      </c>
      <c r="AF3603" s="28">
        <f>AF3623+AF3604</f>
        <v>1156.1122399999999</v>
      </c>
      <c r="AG3603" s="28">
        <f>AG3623+AG3604</f>
        <v>-1.7529999999999999</v>
      </c>
      <c r="AH3603" s="28">
        <f>AH3623+AH3604</f>
        <v>0</v>
      </c>
      <c r="AI3603" s="28">
        <f>AI3623+AI3604</f>
        <v>0</v>
      </c>
      <c r="AJ3603" s="28">
        <f>AJ3623+AJ3604</f>
        <v>0</v>
      </c>
      <c r="AK3603" s="28">
        <f>AK3623+AK3604</f>
        <v>0</v>
      </c>
      <c r="AL3603" s="28">
        <f t="shared" si="6905"/>
        <v>1154.35924</v>
      </c>
      <c r="AM3603" s="28">
        <f t="shared" si="6906"/>
        <v>-899.15123999999992</v>
      </c>
      <c r="AN3603" s="31"/>
      <c r="AO3603" s="24"/>
      <c r="AP3603" s="24"/>
      <c r="AQ3603" s="24"/>
      <c r="AR3603" s="24"/>
      <c r="AS3603" s="24"/>
    </row>
    <row r="3604" s="33" customFormat="1" ht="47.25">
      <c r="B3604" s="34" t="s">
        <v>863</v>
      </c>
      <c r="C3604" s="34" t="s">
        <v>117</v>
      </c>
      <c r="D3604" s="34" t="s">
        <v>446</v>
      </c>
      <c r="E3604" s="35" t="str">
        <f t="shared" si="6933"/>
        <v>0310</v>
      </c>
      <c r="F3604" s="34"/>
      <c r="G3604" s="34"/>
      <c r="H3604" s="36" t="s">
        <v>700</v>
      </c>
      <c r="I3604" s="37">
        <f>I3605</f>
        <v>242.59999999999999</v>
      </c>
      <c r="J3604" s="37">
        <f>J3605</f>
        <v>241.99999999999997</v>
      </c>
      <c r="K3604" s="37">
        <f>K3605</f>
        <v>123.69999999999999</v>
      </c>
      <c r="L3604" s="37">
        <f>L3605</f>
        <v>0</v>
      </c>
      <c r="M3604" s="37">
        <f>M3605</f>
        <v>0</v>
      </c>
      <c r="N3604" s="37">
        <f>N3605</f>
        <v>0</v>
      </c>
      <c r="O3604" s="37">
        <f>O3605+O3618</f>
        <v>-1.7529999999999999</v>
      </c>
      <c r="P3604" s="37">
        <f>P3605+P3618</f>
        <v>-1.139</v>
      </c>
      <c r="Q3604" s="37">
        <f>Q3605+Q3618</f>
        <v>0</v>
      </c>
      <c r="R3604" s="37">
        <f>R3605+R3618</f>
        <v>0</v>
      </c>
      <c r="S3604" s="37">
        <f>S3605</f>
        <v>0</v>
      </c>
      <c r="T3604" s="37">
        <f>T3605</f>
        <v>0</v>
      </c>
      <c r="U3604" s="37">
        <v>0</v>
      </c>
      <c r="V3604" s="37">
        <f t="shared" si="6934"/>
        <v>239.708</v>
      </c>
      <c r="W3604" s="37">
        <f>W3605</f>
        <v>0</v>
      </c>
      <c r="X3604" s="37">
        <f>X3605</f>
        <v>0</v>
      </c>
      <c r="Y3604" s="37">
        <f>Y3605</f>
        <v>0</v>
      </c>
      <c r="Z3604" s="37">
        <f>Z3605</f>
        <v>0</v>
      </c>
      <c r="AA3604" s="37">
        <f>AA3605</f>
        <v>0</v>
      </c>
      <c r="AB3604" s="37">
        <f>AB3605+AB3618</f>
        <v>1090.19724</v>
      </c>
      <c r="AC3604" s="38">
        <f>AC3605+AC3618</f>
        <v>1137.15194</v>
      </c>
      <c r="AD3604" s="38">
        <f>AD3605+AD3618</f>
        <v>1123.4512400000001</v>
      </c>
      <c r="AE3604" s="39">
        <f t="shared" si="6904"/>
        <v>98.795174196334756</v>
      </c>
      <c r="AF3604" s="37">
        <f>AF3605+AF3618</f>
        <v>1140.6122399999999</v>
      </c>
      <c r="AG3604" s="37">
        <f>AG3605+AG3618</f>
        <v>-1.7529999999999999</v>
      </c>
      <c r="AH3604" s="37">
        <f>AH3605+AH3618</f>
        <v>0</v>
      </c>
      <c r="AI3604" s="37">
        <f>AI3605+AI3618</f>
        <v>0</v>
      </c>
      <c r="AJ3604" s="37">
        <f>AJ3605+AJ3618</f>
        <v>0</v>
      </c>
      <c r="AK3604" s="37">
        <f>AK3605+AK3618</f>
        <v>0</v>
      </c>
      <c r="AL3604" s="37">
        <f t="shared" si="6905"/>
        <v>1138.85924</v>
      </c>
      <c r="AM3604" s="37">
        <f t="shared" si="6906"/>
        <v>-899.15124000000003</v>
      </c>
      <c r="AN3604" s="40"/>
      <c r="AO3604" s="33"/>
      <c r="AP3604" s="33"/>
      <c r="AQ3604" s="33"/>
      <c r="AR3604" s="33"/>
      <c r="AS3604" s="33"/>
    </row>
    <row r="3605">
      <c r="B3605" s="41" t="s">
        <v>863</v>
      </c>
      <c r="C3605" s="41" t="s">
        <v>117</v>
      </c>
      <c r="D3605" s="41" t="s">
        <v>446</v>
      </c>
      <c r="E3605" s="26" t="str">
        <f t="shared" si="6933"/>
        <v>0310</v>
      </c>
      <c r="F3605" s="41" t="s">
        <v>351</v>
      </c>
      <c r="G3605" s="41"/>
      <c r="H3605" s="42" t="s">
        <v>352</v>
      </c>
      <c r="I3605" s="43">
        <f>I3611+I3606</f>
        <v>242.59999999999999</v>
      </c>
      <c r="J3605" s="43">
        <f>J3611+J3606</f>
        <v>241.99999999999997</v>
      </c>
      <c r="K3605" s="43">
        <f>K3611+K3606</f>
        <v>123.69999999999999</v>
      </c>
      <c r="L3605" s="43">
        <f>L3611+L3606</f>
        <v>0</v>
      </c>
      <c r="M3605" s="43">
        <f>M3611+M3606</f>
        <v>0</v>
      </c>
      <c r="N3605" s="43">
        <f>N3611+N3606</f>
        <v>0</v>
      </c>
      <c r="O3605" s="43">
        <f>O3611+O3606</f>
        <v>-1.7529999999999999</v>
      </c>
      <c r="P3605" s="43">
        <f>P3611+P3606</f>
        <v>-1.139</v>
      </c>
      <c r="Q3605" s="43">
        <f>Q3611+Q3606</f>
        <v>0</v>
      </c>
      <c r="R3605" s="43">
        <f>R3611+R3606</f>
        <v>0</v>
      </c>
      <c r="S3605" s="43">
        <f>S3611+S3606</f>
        <v>0</v>
      </c>
      <c r="T3605" s="43">
        <f>T3611+T3606</f>
        <v>0</v>
      </c>
      <c r="U3605" s="43">
        <v>0</v>
      </c>
      <c r="V3605" s="43">
        <f t="shared" si="6934"/>
        <v>239.708</v>
      </c>
      <c r="W3605" s="43">
        <f>W3611+W3606</f>
        <v>0</v>
      </c>
      <c r="X3605" s="43">
        <f>X3611+X3606</f>
        <v>0</v>
      </c>
      <c r="Y3605" s="43">
        <f>Y3611+Y3606</f>
        <v>0</v>
      </c>
      <c r="Z3605" s="43">
        <f>Z3611+Z3606</f>
        <v>0</v>
      </c>
      <c r="AA3605" s="43">
        <f>AA3611+AA3606</f>
        <v>0</v>
      </c>
      <c r="AB3605" s="43">
        <f>AB3611+AB3606</f>
        <v>194.50700000000001</v>
      </c>
      <c r="AC3605" s="44">
        <f>AC3611+AC3606</f>
        <v>241.46169999999998</v>
      </c>
      <c r="AD3605" s="44">
        <f>AD3611+AD3606</f>
        <v>227.761</v>
      </c>
      <c r="AE3605" s="45">
        <f t="shared" si="6904"/>
        <v>94.325932435661642</v>
      </c>
      <c r="AF3605" s="43">
        <f>AF3611+AF3606</f>
        <v>244.922</v>
      </c>
      <c r="AG3605" s="43">
        <f>AG3611+AG3606</f>
        <v>-1.7529999999999999</v>
      </c>
      <c r="AH3605" s="43">
        <f>AH3611+AH3606</f>
        <v>0</v>
      </c>
      <c r="AI3605" s="43">
        <f>AI3611+AI3606</f>
        <v>0</v>
      </c>
      <c r="AJ3605" s="43">
        <f>AJ3611+AJ3606</f>
        <v>0</v>
      </c>
      <c r="AK3605" s="43">
        <f>AK3611+AK3606</f>
        <v>0</v>
      </c>
      <c r="AL3605" s="43">
        <f t="shared" si="6905"/>
        <v>243.16900000000001</v>
      </c>
      <c r="AM3605" s="43">
        <f t="shared" si="6906"/>
        <v>-3.4610000000000127</v>
      </c>
      <c r="AN3605" s="2"/>
      <c r="AO3605" s="1"/>
      <c r="AP3605" s="1"/>
      <c r="AQ3605" s="1"/>
      <c r="AR3605" s="1"/>
      <c r="AS3605" s="1"/>
    </row>
    <row r="3606" ht="63">
      <c r="B3606" s="41" t="s">
        <v>863</v>
      </c>
      <c r="C3606" s="41" t="s">
        <v>117</v>
      </c>
      <c r="D3606" s="41" t="s">
        <v>446</v>
      </c>
      <c r="E3606" s="26" t="str">
        <f t="shared" si="6933"/>
        <v>0310</v>
      </c>
      <c r="F3606" s="41" t="s">
        <v>701</v>
      </c>
      <c r="G3606" s="41"/>
      <c r="H3606" s="42" t="s">
        <v>702</v>
      </c>
      <c r="I3606" s="43">
        <f t="shared" ref="I3606:I3612" si="6987">I3607</f>
        <v>4.5999999999999996</v>
      </c>
      <c r="J3606" s="43">
        <f t="shared" ref="J3606:J3612" si="6988">J3607</f>
        <v>4.5999999999999996</v>
      </c>
      <c r="K3606" s="43">
        <f t="shared" ref="K3606:K3612" si="6989">K3607</f>
        <v>4.5999999999999996</v>
      </c>
      <c r="L3606" s="43">
        <f t="shared" ref="L3606:L3612" si="6990">L3607</f>
        <v>0</v>
      </c>
      <c r="M3606" s="43">
        <f t="shared" ref="M3606:M3612" si="6991">M3607</f>
        <v>0</v>
      </c>
      <c r="N3606" s="43">
        <f t="shared" ref="N3606:N3612" si="6992">N3607</f>
        <v>0</v>
      </c>
      <c r="O3606" s="43">
        <f t="shared" ref="O3606:O3612" si="6993">O3607</f>
        <v>-1.7529999999999999</v>
      </c>
      <c r="P3606" s="43">
        <f t="shared" ref="P3606:P3612" si="6994">P3607</f>
        <v>-1.139</v>
      </c>
      <c r="Q3606" s="43">
        <f t="shared" ref="Q3606:Q3612" si="6995">Q3607</f>
        <v>0</v>
      </c>
      <c r="R3606" s="43">
        <f t="shared" ref="R3606:R3612" si="6996">R3607</f>
        <v>0</v>
      </c>
      <c r="S3606" s="43">
        <f t="shared" ref="S3606:S3612" si="6997">S3607</f>
        <v>0</v>
      </c>
      <c r="T3606" s="43">
        <f t="shared" ref="T3606:T3612" si="6998">T3607</f>
        <v>0</v>
      </c>
      <c r="U3606" s="43">
        <v>0</v>
      </c>
      <c r="V3606" s="43">
        <f t="shared" si="6934"/>
        <v>1.7079999999999995</v>
      </c>
      <c r="W3606" s="43">
        <f t="shared" ref="W3606:W3612" si="6999">W3607</f>
        <v>0</v>
      </c>
      <c r="X3606" s="43">
        <f t="shared" ref="X3606:X3612" si="7000">X3607</f>
        <v>0</v>
      </c>
      <c r="Y3606" s="43">
        <f t="shared" ref="Y3606:Y3612" si="7001">Y3607</f>
        <v>0</v>
      </c>
      <c r="Z3606" s="43">
        <f t="shared" ref="Z3606:Z3612" si="7002">Z3607</f>
        <v>0</v>
      </c>
      <c r="AA3606" s="43">
        <f t="shared" ref="AA3606:AA3612" si="7003">AA3607</f>
        <v>0</v>
      </c>
      <c r="AB3606" s="43">
        <f t="shared" ref="AB3606:AB3612" si="7004">AB3607</f>
        <v>0</v>
      </c>
      <c r="AC3606" s="44">
        <f t="shared" ref="AC3606:AC3612" si="7005">AC3607</f>
        <v>0.00069999999999999999</v>
      </c>
      <c r="AD3606" s="44">
        <f t="shared" ref="AD3606:AD3612" si="7006">AD3607</f>
        <v>0</v>
      </c>
      <c r="AE3606" s="45">
        <f t="shared" si="6904"/>
        <v>0</v>
      </c>
      <c r="AF3606" s="43">
        <f t="shared" ref="AF3606:AF3612" si="7007">AF3607</f>
        <v>3.4609999999999999</v>
      </c>
      <c r="AG3606" s="43">
        <f t="shared" ref="AG3606:AG3612" si="7008">AG3607</f>
        <v>-1.7529999999999999</v>
      </c>
      <c r="AH3606" s="43">
        <f t="shared" ref="AH3606:AH3612" si="7009">AH3607</f>
        <v>0</v>
      </c>
      <c r="AI3606" s="43">
        <f t="shared" ref="AI3606:AI3612" si="7010">AI3607</f>
        <v>0</v>
      </c>
      <c r="AJ3606" s="43">
        <f t="shared" ref="AJ3606:AJ3612" si="7011">AJ3607</f>
        <v>0</v>
      </c>
      <c r="AK3606" s="43">
        <f t="shared" ref="AK3606:AK3612" si="7012">AK3607</f>
        <v>0</v>
      </c>
      <c r="AL3606" s="43">
        <f t="shared" si="6905"/>
        <v>1.708</v>
      </c>
      <c r="AM3606" s="43">
        <f t="shared" si="6906"/>
        <v>-4.4408920985006262e-16</v>
      </c>
      <c r="AN3606" s="2"/>
      <c r="AO3606" s="1"/>
      <c r="AP3606" s="1"/>
      <c r="AQ3606" s="1"/>
      <c r="AR3606" s="1"/>
      <c r="AS3606" s="1"/>
    </row>
    <row r="3607" ht="47.25">
      <c r="B3607" s="41" t="s">
        <v>863</v>
      </c>
      <c r="C3607" s="41" t="s">
        <v>117</v>
      </c>
      <c r="D3607" s="41" t="s">
        <v>446</v>
      </c>
      <c r="E3607" s="26" t="str">
        <f t="shared" si="6933"/>
        <v>0310</v>
      </c>
      <c r="F3607" s="41" t="s">
        <v>703</v>
      </c>
      <c r="G3607" s="41"/>
      <c r="H3607" s="42" t="s">
        <v>704</v>
      </c>
      <c r="I3607" s="43">
        <f t="shared" si="6987"/>
        <v>4.5999999999999996</v>
      </c>
      <c r="J3607" s="43">
        <f t="shared" si="6988"/>
        <v>4.5999999999999996</v>
      </c>
      <c r="K3607" s="43">
        <f t="shared" si="6989"/>
        <v>4.5999999999999996</v>
      </c>
      <c r="L3607" s="43">
        <f t="shared" si="6990"/>
        <v>0</v>
      </c>
      <c r="M3607" s="43">
        <f t="shared" si="6991"/>
        <v>0</v>
      </c>
      <c r="N3607" s="43">
        <f t="shared" si="6992"/>
        <v>0</v>
      </c>
      <c r="O3607" s="43">
        <f t="shared" si="6993"/>
        <v>-1.7529999999999999</v>
      </c>
      <c r="P3607" s="43">
        <f t="shared" si="6994"/>
        <v>-1.139</v>
      </c>
      <c r="Q3607" s="43">
        <f t="shared" si="6995"/>
        <v>0</v>
      </c>
      <c r="R3607" s="43">
        <f t="shared" si="6996"/>
        <v>0</v>
      </c>
      <c r="S3607" s="43">
        <f t="shared" si="6997"/>
        <v>0</v>
      </c>
      <c r="T3607" s="43">
        <f t="shared" si="6998"/>
        <v>0</v>
      </c>
      <c r="U3607" s="43">
        <v>0</v>
      </c>
      <c r="V3607" s="43">
        <f t="shared" si="6934"/>
        <v>1.7079999999999995</v>
      </c>
      <c r="W3607" s="43">
        <f t="shared" si="6999"/>
        <v>0</v>
      </c>
      <c r="X3607" s="43">
        <f t="shared" si="7000"/>
        <v>0</v>
      </c>
      <c r="Y3607" s="43">
        <f t="shared" si="7001"/>
        <v>0</v>
      </c>
      <c r="Z3607" s="43">
        <f t="shared" si="7002"/>
        <v>0</v>
      </c>
      <c r="AA3607" s="43">
        <f t="shared" si="7003"/>
        <v>0</v>
      </c>
      <c r="AB3607" s="43">
        <f t="shared" si="7004"/>
        <v>0</v>
      </c>
      <c r="AC3607" s="44">
        <f t="shared" si="7005"/>
        <v>0.00069999999999999999</v>
      </c>
      <c r="AD3607" s="44">
        <f t="shared" si="7006"/>
        <v>0</v>
      </c>
      <c r="AE3607" s="45">
        <f t="shared" si="6904"/>
        <v>0</v>
      </c>
      <c r="AF3607" s="43">
        <f t="shared" si="7007"/>
        <v>3.4609999999999999</v>
      </c>
      <c r="AG3607" s="43">
        <f t="shared" si="7008"/>
        <v>-1.7529999999999999</v>
      </c>
      <c r="AH3607" s="43">
        <f t="shared" si="7009"/>
        <v>0</v>
      </c>
      <c r="AI3607" s="43">
        <f t="shared" si="7010"/>
        <v>0</v>
      </c>
      <c r="AJ3607" s="43">
        <f t="shared" si="7011"/>
        <v>0</v>
      </c>
      <c r="AK3607" s="43">
        <f t="shared" si="7012"/>
        <v>0</v>
      </c>
      <c r="AL3607" s="43">
        <f t="shared" si="6905"/>
        <v>1.708</v>
      </c>
      <c r="AM3607" s="43">
        <f t="shared" si="6906"/>
        <v>-4.4408920985006262e-16</v>
      </c>
      <c r="AN3607" s="2"/>
      <c r="AR3607" s="1"/>
      <c r="AS3607" s="1"/>
    </row>
    <row r="3608" ht="31.5">
      <c r="B3608" s="41" t="s">
        <v>863</v>
      </c>
      <c r="C3608" s="41" t="s">
        <v>117</v>
      </c>
      <c r="D3608" s="41" t="s">
        <v>446</v>
      </c>
      <c r="E3608" s="26" t="str">
        <f t="shared" si="6933"/>
        <v>0310</v>
      </c>
      <c r="F3608" s="41" t="s">
        <v>705</v>
      </c>
      <c r="G3608" s="41"/>
      <c r="H3608" s="42" t="s">
        <v>706</v>
      </c>
      <c r="I3608" s="43">
        <f t="shared" si="6987"/>
        <v>4.5999999999999996</v>
      </c>
      <c r="J3608" s="43">
        <f t="shared" si="6988"/>
        <v>4.5999999999999996</v>
      </c>
      <c r="K3608" s="43">
        <f t="shared" si="6989"/>
        <v>4.5999999999999996</v>
      </c>
      <c r="L3608" s="43">
        <f t="shared" si="6990"/>
        <v>0</v>
      </c>
      <c r="M3608" s="43">
        <f t="shared" si="6991"/>
        <v>0</v>
      </c>
      <c r="N3608" s="43">
        <f t="shared" si="6992"/>
        <v>0</v>
      </c>
      <c r="O3608" s="43">
        <f t="shared" si="6993"/>
        <v>-1.7529999999999999</v>
      </c>
      <c r="P3608" s="43">
        <f t="shared" si="6994"/>
        <v>-1.139</v>
      </c>
      <c r="Q3608" s="43">
        <f t="shared" si="6995"/>
        <v>0</v>
      </c>
      <c r="R3608" s="43">
        <f t="shared" si="6996"/>
        <v>0</v>
      </c>
      <c r="S3608" s="43">
        <f t="shared" si="6997"/>
        <v>0</v>
      </c>
      <c r="T3608" s="43">
        <f t="shared" si="6998"/>
        <v>0</v>
      </c>
      <c r="U3608" s="43">
        <v>0</v>
      </c>
      <c r="V3608" s="43">
        <f t="shared" si="6934"/>
        <v>1.7079999999999995</v>
      </c>
      <c r="W3608" s="43">
        <f t="shared" si="6999"/>
        <v>0</v>
      </c>
      <c r="X3608" s="43">
        <f t="shared" si="7000"/>
        <v>0</v>
      </c>
      <c r="Y3608" s="43">
        <f t="shared" si="7001"/>
        <v>0</v>
      </c>
      <c r="Z3608" s="43">
        <f t="shared" si="7002"/>
        <v>0</v>
      </c>
      <c r="AA3608" s="43">
        <f t="shared" si="7003"/>
        <v>0</v>
      </c>
      <c r="AB3608" s="43">
        <f t="shared" si="7004"/>
        <v>0</v>
      </c>
      <c r="AC3608" s="44">
        <f t="shared" si="7005"/>
        <v>0.00069999999999999999</v>
      </c>
      <c r="AD3608" s="44">
        <f t="shared" si="7006"/>
        <v>0</v>
      </c>
      <c r="AE3608" s="45">
        <f t="shared" si="6904"/>
        <v>0</v>
      </c>
      <c r="AF3608" s="43">
        <f t="shared" si="7007"/>
        <v>3.4609999999999999</v>
      </c>
      <c r="AG3608" s="43">
        <f t="shared" si="7008"/>
        <v>-1.7529999999999999</v>
      </c>
      <c r="AH3608" s="43">
        <f t="shared" si="7009"/>
        <v>0</v>
      </c>
      <c r="AI3608" s="43">
        <f t="shared" si="7010"/>
        <v>0</v>
      </c>
      <c r="AJ3608" s="43">
        <f t="shared" si="7011"/>
        <v>0</v>
      </c>
      <c r="AK3608" s="43">
        <f t="shared" si="7012"/>
        <v>0</v>
      </c>
      <c r="AL3608" s="43">
        <f t="shared" si="6905"/>
        <v>1.708</v>
      </c>
      <c r="AM3608" s="43">
        <f t="shared" si="6906"/>
        <v>-4.4408920985006262e-16</v>
      </c>
      <c r="AN3608" s="2"/>
      <c r="AO3608" s="1"/>
      <c r="AP3608" s="1"/>
      <c r="AQ3608" s="1"/>
      <c r="AR3608" s="1"/>
      <c r="AS3608" s="1"/>
    </row>
    <row r="3609" ht="31.5">
      <c r="B3609" s="41" t="s">
        <v>863</v>
      </c>
      <c r="C3609" s="41" t="s">
        <v>117</v>
      </c>
      <c r="D3609" s="41" t="s">
        <v>446</v>
      </c>
      <c r="E3609" s="26" t="str">
        <f t="shared" si="6933"/>
        <v>0310</v>
      </c>
      <c r="F3609" s="41" t="s">
        <v>705</v>
      </c>
      <c r="G3609" s="41" t="s">
        <v>53</v>
      </c>
      <c r="H3609" s="42" t="s">
        <v>54</v>
      </c>
      <c r="I3609" s="43">
        <f t="shared" si="6987"/>
        <v>4.5999999999999996</v>
      </c>
      <c r="J3609" s="43">
        <f t="shared" si="6988"/>
        <v>4.5999999999999996</v>
      </c>
      <c r="K3609" s="43">
        <f t="shared" si="6989"/>
        <v>4.5999999999999996</v>
      </c>
      <c r="L3609" s="43">
        <f t="shared" si="6990"/>
        <v>0</v>
      </c>
      <c r="M3609" s="43">
        <f t="shared" si="6991"/>
        <v>0</v>
      </c>
      <c r="N3609" s="43">
        <f t="shared" si="6992"/>
        <v>0</v>
      </c>
      <c r="O3609" s="43">
        <f t="shared" si="6993"/>
        <v>-1.7529999999999999</v>
      </c>
      <c r="P3609" s="43">
        <f t="shared" si="6994"/>
        <v>-1.139</v>
      </c>
      <c r="Q3609" s="43">
        <f t="shared" si="6995"/>
        <v>0</v>
      </c>
      <c r="R3609" s="43">
        <f t="shared" si="6996"/>
        <v>0</v>
      </c>
      <c r="S3609" s="43">
        <f t="shared" si="6997"/>
        <v>0</v>
      </c>
      <c r="T3609" s="43">
        <f t="shared" si="6998"/>
        <v>0</v>
      </c>
      <c r="U3609" s="43">
        <v>0</v>
      </c>
      <c r="V3609" s="43">
        <f t="shared" si="6934"/>
        <v>1.7079999999999995</v>
      </c>
      <c r="W3609" s="43">
        <f t="shared" si="6999"/>
        <v>0</v>
      </c>
      <c r="X3609" s="43">
        <f t="shared" si="7000"/>
        <v>0</v>
      </c>
      <c r="Y3609" s="43">
        <f t="shared" si="7001"/>
        <v>0</v>
      </c>
      <c r="Z3609" s="43">
        <f t="shared" si="7002"/>
        <v>0</v>
      </c>
      <c r="AA3609" s="43">
        <f t="shared" si="7003"/>
        <v>0</v>
      </c>
      <c r="AB3609" s="43">
        <f t="shared" si="7004"/>
        <v>0</v>
      </c>
      <c r="AC3609" s="44">
        <f t="shared" si="7005"/>
        <v>0.00069999999999999999</v>
      </c>
      <c r="AD3609" s="44">
        <f t="shared" si="7006"/>
        <v>0</v>
      </c>
      <c r="AE3609" s="45">
        <f t="shared" si="6904"/>
        <v>0</v>
      </c>
      <c r="AF3609" s="43">
        <f t="shared" si="7007"/>
        <v>3.4609999999999999</v>
      </c>
      <c r="AG3609" s="43">
        <f t="shared" si="7008"/>
        <v>-1.7529999999999999</v>
      </c>
      <c r="AH3609" s="43">
        <f t="shared" si="7009"/>
        <v>0</v>
      </c>
      <c r="AI3609" s="43">
        <f t="shared" si="7010"/>
        <v>0</v>
      </c>
      <c r="AJ3609" s="43">
        <f t="shared" si="7011"/>
        <v>0</v>
      </c>
      <c r="AK3609" s="43">
        <f t="shared" si="7012"/>
        <v>0</v>
      </c>
      <c r="AL3609" s="43">
        <f t="shared" si="6905"/>
        <v>1.708</v>
      </c>
      <c r="AM3609" s="43">
        <f t="shared" si="6906"/>
        <v>-4.4408920985006262e-16</v>
      </c>
      <c r="AN3609" s="2"/>
      <c r="AO3609" s="1"/>
      <c r="AP3609" s="1"/>
      <c r="AQ3609" s="1"/>
      <c r="AR3609" s="1"/>
      <c r="AS3609" s="1"/>
    </row>
    <row r="3610" ht="31.5">
      <c r="B3610" s="41" t="s">
        <v>863</v>
      </c>
      <c r="C3610" s="41" t="s">
        <v>117</v>
      </c>
      <c r="D3610" s="41" t="s">
        <v>446</v>
      </c>
      <c r="E3610" s="26" t="str">
        <f t="shared" si="6933"/>
        <v>0310</v>
      </c>
      <c r="F3610" s="41" t="s">
        <v>705</v>
      </c>
      <c r="G3610" s="41" t="s">
        <v>55</v>
      </c>
      <c r="H3610" s="42" t="s">
        <v>56</v>
      </c>
      <c r="I3610" s="43">
        <v>4.5999999999999996</v>
      </c>
      <c r="J3610" s="43">
        <v>4.5999999999999996</v>
      </c>
      <c r="K3610" s="43">
        <v>4.5999999999999996</v>
      </c>
      <c r="L3610" s="43"/>
      <c r="M3610" s="43"/>
      <c r="N3610" s="43"/>
      <c r="O3610" s="43">
        <v>-1.7529999999999999</v>
      </c>
      <c r="P3610" s="43">
        <v>-1.139</v>
      </c>
      <c r="Q3610" s="43">
        <v>0</v>
      </c>
      <c r="R3610" s="43">
        <v>0</v>
      </c>
      <c r="S3610" s="43">
        <v>0</v>
      </c>
      <c r="T3610" s="43">
        <v>0</v>
      </c>
      <c r="U3610" s="43">
        <v>0</v>
      </c>
      <c r="V3610" s="43">
        <f t="shared" si="6934"/>
        <v>1.7079999999999995</v>
      </c>
      <c r="W3610" s="43"/>
      <c r="X3610" s="43"/>
      <c r="Y3610" s="43"/>
      <c r="Z3610" s="43"/>
      <c r="AA3610" s="43"/>
      <c r="AB3610" s="43">
        <v>0</v>
      </c>
      <c r="AC3610" s="44">
        <v>0.00069999999999999999</v>
      </c>
      <c r="AD3610" s="44">
        <v>0</v>
      </c>
      <c r="AE3610" s="45">
        <f t="shared" si="6904"/>
        <v>0</v>
      </c>
      <c r="AF3610" s="43">
        <v>3.4609999999999999</v>
      </c>
      <c r="AG3610" s="43">
        <v>-1.7529999999999999</v>
      </c>
      <c r="AH3610" s="43">
        <v>0</v>
      </c>
      <c r="AI3610" s="43">
        <v>0</v>
      </c>
      <c r="AJ3610" s="43">
        <v>0</v>
      </c>
      <c r="AK3610" s="43">
        <v>0</v>
      </c>
      <c r="AL3610" s="43">
        <f t="shared" si="6905"/>
        <v>1.708</v>
      </c>
      <c r="AM3610" s="43">
        <f t="shared" si="6906"/>
        <v>-4.4408920985006262e-16</v>
      </c>
      <c r="AN3610" s="19"/>
      <c r="AO3610" s="1"/>
      <c r="AP3610" s="1"/>
      <c r="AQ3610" s="1"/>
      <c r="AR3610" s="1"/>
      <c r="AS3610" s="1"/>
    </row>
    <row r="3611" ht="47.25">
      <c r="B3611" s="41" t="s">
        <v>863</v>
      </c>
      <c r="C3611" s="41" t="s">
        <v>117</v>
      </c>
      <c r="D3611" s="41" t="s">
        <v>446</v>
      </c>
      <c r="E3611" s="26" t="str">
        <f t="shared" si="6933"/>
        <v>0310</v>
      </c>
      <c r="F3611" s="41" t="s">
        <v>707</v>
      </c>
      <c r="G3611" s="41"/>
      <c r="H3611" s="42" t="s">
        <v>708</v>
      </c>
      <c r="I3611" s="43">
        <f t="shared" si="6987"/>
        <v>238</v>
      </c>
      <c r="J3611" s="43">
        <f t="shared" si="6988"/>
        <v>237.39999999999998</v>
      </c>
      <c r="K3611" s="43">
        <f t="shared" si="6989"/>
        <v>119.09999999999999</v>
      </c>
      <c r="L3611" s="43">
        <f t="shared" si="6990"/>
        <v>0</v>
      </c>
      <c r="M3611" s="43">
        <f t="shared" si="6991"/>
        <v>0</v>
      </c>
      <c r="N3611" s="43">
        <f t="shared" si="6992"/>
        <v>0</v>
      </c>
      <c r="O3611" s="43">
        <f t="shared" si="6993"/>
        <v>0</v>
      </c>
      <c r="P3611" s="43">
        <f t="shared" si="6994"/>
        <v>0</v>
      </c>
      <c r="Q3611" s="43">
        <f t="shared" si="6995"/>
        <v>0</v>
      </c>
      <c r="R3611" s="43">
        <f t="shared" si="6996"/>
        <v>0</v>
      </c>
      <c r="S3611" s="43">
        <f t="shared" si="6997"/>
        <v>0</v>
      </c>
      <c r="T3611" s="43">
        <f t="shared" si="6998"/>
        <v>0</v>
      </c>
      <c r="U3611" s="43">
        <v>0</v>
      </c>
      <c r="V3611" s="43">
        <f t="shared" si="6934"/>
        <v>238</v>
      </c>
      <c r="W3611" s="43">
        <f t="shared" si="6999"/>
        <v>0</v>
      </c>
      <c r="X3611" s="43">
        <f t="shared" si="7000"/>
        <v>0</v>
      </c>
      <c r="Y3611" s="43">
        <f t="shared" si="7001"/>
        <v>0</v>
      </c>
      <c r="Z3611" s="43">
        <f t="shared" si="7002"/>
        <v>0</v>
      </c>
      <c r="AA3611" s="43">
        <f t="shared" si="7003"/>
        <v>0</v>
      </c>
      <c r="AB3611" s="43">
        <f t="shared" si="7004"/>
        <v>194.50700000000001</v>
      </c>
      <c r="AC3611" s="44">
        <f t="shared" si="7005"/>
        <v>241.46099999999998</v>
      </c>
      <c r="AD3611" s="44">
        <f t="shared" si="7006"/>
        <v>227.761</v>
      </c>
      <c r="AE3611" s="45">
        <f t="shared" si="6904"/>
        <v>94.32620588832151</v>
      </c>
      <c r="AF3611" s="43">
        <f t="shared" si="7007"/>
        <v>241.46099999999998</v>
      </c>
      <c r="AG3611" s="43">
        <f t="shared" si="7008"/>
        <v>0</v>
      </c>
      <c r="AH3611" s="43">
        <f t="shared" si="7009"/>
        <v>0</v>
      </c>
      <c r="AI3611" s="43">
        <f t="shared" si="7010"/>
        <v>0</v>
      </c>
      <c r="AJ3611" s="43">
        <f t="shared" si="7011"/>
        <v>0</v>
      </c>
      <c r="AK3611" s="43">
        <f t="shared" si="7012"/>
        <v>0</v>
      </c>
      <c r="AL3611" s="43">
        <f t="shared" si="6905"/>
        <v>241.46099999999998</v>
      </c>
      <c r="AM3611" s="43">
        <f t="shared" si="6906"/>
        <v>-3.4609999999999843</v>
      </c>
      <c r="AN3611" s="2"/>
      <c r="AO3611" s="1"/>
      <c r="AP3611" s="1"/>
      <c r="AQ3611" s="1"/>
      <c r="AR3611" s="1"/>
      <c r="AS3611" s="1"/>
    </row>
    <row r="3612" ht="31.5">
      <c r="B3612" s="41" t="s">
        <v>863</v>
      </c>
      <c r="C3612" s="41" t="s">
        <v>117</v>
      </c>
      <c r="D3612" s="41" t="s">
        <v>446</v>
      </c>
      <c r="E3612" s="26" t="str">
        <f t="shared" si="6933"/>
        <v>0310</v>
      </c>
      <c r="F3612" s="41" t="s">
        <v>709</v>
      </c>
      <c r="G3612" s="41"/>
      <c r="H3612" s="42" t="s">
        <v>710</v>
      </c>
      <c r="I3612" s="43">
        <f t="shared" si="6987"/>
        <v>238</v>
      </c>
      <c r="J3612" s="43">
        <f t="shared" si="6988"/>
        <v>237.39999999999998</v>
      </c>
      <c r="K3612" s="43">
        <f t="shared" si="6989"/>
        <v>119.09999999999999</v>
      </c>
      <c r="L3612" s="43">
        <f t="shared" si="6990"/>
        <v>0</v>
      </c>
      <c r="M3612" s="43">
        <f t="shared" si="6991"/>
        <v>0</v>
      </c>
      <c r="N3612" s="43">
        <f t="shared" si="6992"/>
        <v>0</v>
      </c>
      <c r="O3612" s="43">
        <f t="shared" si="6993"/>
        <v>0</v>
      </c>
      <c r="P3612" s="43">
        <f t="shared" si="6994"/>
        <v>0</v>
      </c>
      <c r="Q3612" s="43">
        <f t="shared" si="6995"/>
        <v>0</v>
      </c>
      <c r="R3612" s="43">
        <f t="shared" si="6996"/>
        <v>0</v>
      </c>
      <c r="S3612" s="43">
        <f t="shared" si="6997"/>
        <v>0</v>
      </c>
      <c r="T3612" s="43">
        <f t="shared" si="6998"/>
        <v>0</v>
      </c>
      <c r="U3612" s="43">
        <v>0</v>
      </c>
      <c r="V3612" s="43">
        <f t="shared" si="6934"/>
        <v>238</v>
      </c>
      <c r="W3612" s="43">
        <f t="shared" si="6999"/>
        <v>0</v>
      </c>
      <c r="X3612" s="43">
        <f t="shared" si="7000"/>
        <v>0</v>
      </c>
      <c r="Y3612" s="43">
        <f t="shared" si="7001"/>
        <v>0</v>
      </c>
      <c r="Z3612" s="43">
        <f t="shared" si="7002"/>
        <v>0</v>
      </c>
      <c r="AA3612" s="43">
        <f t="shared" si="7003"/>
        <v>0</v>
      </c>
      <c r="AB3612" s="43">
        <f t="shared" si="7004"/>
        <v>194.50700000000001</v>
      </c>
      <c r="AC3612" s="44">
        <f t="shared" si="7005"/>
        <v>241.46099999999998</v>
      </c>
      <c r="AD3612" s="44">
        <f t="shared" si="7006"/>
        <v>227.761</v>
      </c>
      <c r="AE3612" s="45">
        <f t="shared" si="6904"/>
        <v>94.32620588832151</v>
      </c>
      <c r="AF3612" s="43">
        <f t="shared" si="7007"/>
        <v>241.46099999999998</v>
      </c>
      <c r="AG3612" s="43">
        <f t="shared" si="7008"/>
        <v>0</v>
      </c>
      <c r="AH3612" s="43">
        <f t="shared" si="7009"/>
        <v>0</v>
      </c>
      <c r="AI3612" s="43">
        <f t="shared" si="7010"/>
        <v>0</v>
      </c>
      <c r="AJ3612" s="43">
        <f t="shared" si="7011"/>
        <v>0</v>
      </c>
      <c r="AK3612" s="43">
        <f t="shared" si="7012"/>
        <v>0</v>
      </c>
      <c r="AL3612" s="43">
        <f t="shared" si="6905"/>
        <v>241.46099999999998</v>
      </c>
      <c r="AM3612" s="43">
        <f t="shared" si="6906"/>
        <v>-3.4609999999999843</v>
      </c>
      <c r="AN3612" s="2"/>
      <c r="AR3612" s="1"/>
      <c r="AS3612" s="1"/>
    </row>
    <row r="3613" ht="63">
      <c r="B3613" s="41" t="s">
        <v>863</v>
      </c>
      <c r="C3613" s="41" t="s">
        <v>117</v>
      </c>
      <c r="D3613" s="41" t="s">
        <v>446</v>
      </c>
      <c r="E3613" s="26" t="str">
        <f t="shared" si="6933"/>
        <v>0310</v>
      </c>
      <c r="F3613" s="41" t="s">
        <v>711</v>
      </c>
      <c r="G3613" s="41"/>
      <c r="H3613" s="42" t="s">
        <v>712</v>
      </c>
      <c r="I3613" s="43">
        <f>I3614+I3616</f>
        <v>238</v>
      </c>
      <c r="J3613" s="43">
        <f>J3614+J3616</f>
        <v>237.39999999999998</v>
      </c>
      <c r="K3613" s="43">
        <f>K3614+K3616</f>
        <v>119.09999999999999</v>
      </c>
      <c r="L3613" s="43">
        <f>L3614+L3616</f>
        <v>0</v>
      </c>
      <c r="M3613" s="43">
        <f>M3614+M3616</f>
        <v>0</v>
      </c>
      <c r="N3613" s="43">
        <f>N3614+N3616</f>
        <v>0</v>
      </c>
      <c r="O3613" s="43">
        <f>O3614+O3616</f>
        <v>0</v>
      </c>
      <c r="P3613" s="43">
        <f>P3614+P3616</f>
        <v>0</v>
      </c>
      <c r="Q3613" s="43">
        <f>Q3614+Q3616</f>
        <v>0</v>
      </c>
      <c r="R3613" s="43">
        <f>R3614+R3616</f>
        <v>0</v>
      </c>
      <c r="S3613" s="43">
        <f>S3614+S3616</f>
        <v>0</v>
      </c>
      <c r="T3613" s="43">
        <f>T3614+T3616</f>
        <v>0</v>
      </c>
      <c r="U3613" s="43">
        <v>0</v>
      </c>
      <c r="V3613" s="43">
        <f t="shared" si="6934"/>
        <v>238</v>
      </c>
      <c r="W3613" s="43">
        <f>W3614+W3616</f>
        <v>0</v>
      </c>
      <c r="X3613" s="43">
        <f>X3614+X3616</f>
        <v>0</v>
      </c>
      <c r="Y3613" s="43">
        <f>Y3614+Y3616</f>
        <v>0</v>
      </c>
      <c r="Z3613" s="43">
        <f>Z3614+Z3616</f>
        <v>0</v>
      </c>
      <c r="AA3613" s="43">
        <f>AA3614+AA3616</f>
        <v>0</v>
      </c>
      <c r="AB3613" s="43">
        <f>AB3614+AB3616</f>
        <v>194.50700000000001</v>
      </c>
      <c r="AC3613" s="44">
        <f>AC3614+AC3616</f>
        <v>241.46099999999998</v>
      </c>
      <c r="AD3613" s="44">
        <f>AD3614+AD3616</f>
        <v>227.761</v>
      </c>
      <c r="AE3613" s="45">
        <f t="shared" si="6904"/>
        <v>94.32620588832151</v>
      </c>
      <c r="AF3613" s="43">
        <f>AF3614+AF3616</f>
        <v>241.46099999999998</v>
      </c>
      <c r="AG3613" s="43">
        <f>AG3614+AG3616</f>
        <v>0</v>
      </c>
      <c r="AH3613" s="43">
        <f>AH3614+AH3616</f>
        <v>0</v>
      </c>
      <c r="AI3613" s="43">
        <f>AI3614+AI3616</f>
        <v>0</v>
      </c>
      <c r="AJ3613" s="43">
        <f>AJ3614+AJ3616</f>
        <v>0</v>
      </c>
      <c r="AK3613" s="43">
        <f>AK3614+AK3616</f>
        <v>0</v>
      </c>
      <c r="AL3613" s="43">
        <f t="shared" si="6905"/>
        <v>241.46099999999998</v>
      </c>
      <c r="AM3613" s="43">
        <f t="shared" si="6906"/>
        <v>-3.4609999999999843</v>
      </c>
      <c r="AN3613" s="2"/>
      <c r="AO3613" s="1"/>
      <c r="AP3613" s="1"/>
      <c r="AQ3613" s="1"/>
      <c r="AR3613" s="1"/>
      <c r="AS3613" s="1"/>
    </row>
    <row r="3614" ht="31.5">
      <c r="B3614" s="41" t="s">
        <v>863</v>
      </c>
      <c r="C3614" s="41" t="s">
        <v>117</v>
      </c>
      <c r="D3614" s="41" t="s">
        <v>446</v>
      </c>
      <c r="E3614" s="26" t="str">
        <f t="shared" si="6933"/>
        <v>0310</v>
      </c>
      <c r="F3614" s="41" t="s">
        <v>711</v>
      </c>
      <c r="G3614" s="41" t="s">
        <v>53</v>
      </c>
      <c r="H3614" s="42" t="s">
        <v>54</v>
      </c>
      <c r="I3614" s="43">
        <f>I3615</f>
        <v>177.69999999999999</v>
      </c>
      <c r="J3614" s="43">
        <f>J3615</f>
        <v>177.09999999999999</v>
      </c>
      <c r="K3614" s="43">
        <f>K3615</f>
        <v>58.799999999999997</v>
      </c>
      <c r="L3614" s="43">
        <f>L3615</f>
        <v>0</v>
      </c>
      <c r="M3614" s="43">
        <f>M3615</f>
        <v>0</v>
      </c>
      <c r="N3614" s="43">
        <f>N3615</f>
        <v>0</v>
      </c>
      <c r="O3614" s="43">
        <f>O3615</f>
        <v>0</v>
      </c>
      <c r="P3614" s="43">
        <f>P3615</f>
        <v>0</v>
      </c>
      <c r="Q3614" s="43">
        <f>Q3615</f>
        <v>0</v>
      </c>
      <c r="R3614" s="43">
        <f>R3615</f>
        <v>0</v>
      </c>
      <c r="S3614" s="43">
        <f>S3615</f>
        <v>0</v>
      </c>
      <c r="T3614" s="43">
        <f>T3615</f>
        <v>0</v>
      </c>
      <c r="U3614" s="43">
        <v>0</v>
      </c>
      <c r="V3614" s="43">
        <f t="shared" si="6934"/>
        <v>177.69999999999999</v>
      </c>
      <c r="W3614" s="43">
        <f>W3615</f>
        <v>0</v>
      </c>
      <c r="X3614" s="43">
        <f>X3615</f>
        <v>0</v>
      </c>
      <c r="Y3614" s="43">
        <f>Y3615</f>
        <v>0</v>
      </c>
      <c r="Z3614" s="43">
        <f>Z3615</f>
        <v>0</v>
      </c>
      <c r="AA3614" s="43">
        <f>AA3615</f>
        <v>0</v>
      </c>
      <c r="AB3614" s="43">
        <f>AB3615</f>
        <v>130.74600000000001</v>
      </c>
      <c r="AC3614" s="44">
        <f>AC3615</f>
        <v>177.69999999999999</v>
      </c>
      <c r="AD3614" s="44">
        <f>AD3615</f>
        <v>164</v>
      </c>
      <c r="AE3614" s="45">
        <f t="shared" si="6904"/>
        <v>92.29037703995499</v>
      </c>
      <c r="AF3614" s="43">
        <f>AF3615</f>
        <v>177.69999999999999</v>
      </c>
      <c r="AG3614" s="43">
        <f>AG3615</f>
        <v>0</v>
      </c>
      <c r="AH3614" s="43">
        <f>AH3615</f>
        <v>0</v>
      </c>
      <c r="AI3614" s="43">
        <f>AI3615</f>
        <v>0</v>
      </c>
      <c r="AJ3614" s="43">
        <f>AJ3615</f>
        <v>0</v>
      </c>
      <c r="AK3614" s="43">
        <f>AK3615</f>
        <v>0</v>
      </c>
      <c r="AL3614" s="43">
        <f t="shared" si="6905"/>
        <v>177.69999999999999</v>
      </c>
      <c r="AM3614" s="43">
        <f t="shared" si="6906"/>
        <v>0</v>
      </c>
      <c r="AN3614" s="2"/>
      <c r="AR3614" s="1"/>
      <c r="AS3614" s="1"/>
    </row>
    <row r="3615" ht="31.5">
      <c r="B3615" s="41" t="s">
        <v>863</v>
      </c>
      <c r="C3615" s="41" t="s">
        <v>117</v>
      </c>
      <c r="D3615" s="41" t="s">
        <v>446</v>
      </c>
      <c r="E3615" s="26" t="str">
        <f t="shared" si="6933"/>
        <v>0310</v>
      </c>
      <c r="F3615" s="41" t="s">
        <v>711</v>
      </c>
      <c r="G3615" s="41" t="s">
        <v>55</v>
      </c>
      <c r="H3615" s="42" t="s">
        <v>56</v>
      </c>
      <c r="I3615" s="43">
        <v>177.69999999999999</v>
      </c>
      <c r="J3615" s="43">
        <v>177.09999999999999</v>
      </c>
      <c r="K3615" s="43">
        <v>58.799999999999997</v>
      </c>
      <c r="L3615" s="43"/>
      <c r="M3615" s="43"/>
      <c r="N3615" s="43"/>
      <c r="O3615" s="43">
        <v>0</v>
      </c>
      <c r="P3615" s="43">
        <v>0</v>
      </c>
      <c r="Q3615" s="43">
        <v>0</v>
      </c>
      <c r="R3615" s="43">
        <v>0</v>
      </c>
      <c r="S3615" s="43">
        <v>0</v>
      </c>
      <c r="T3615" s="43">
        <v>0</v>
      </c>
      <c r="U3615" s="43">
        <v>0</v>
      </c>
      <c r="V3615" s="43">
        <f t="shared" si="6934"/>
        <v>177.69999999999999</v>
      </c>
      <c r="W3615" s="43"/>
      <c r="X3615" s="43"/>
      <c r="Y3615" s="43"/>
      <c r="Z3615" s="43"/>
      <c r="AA3615" s="43"/>
      <c r="AB3615" s="43">
        <v>130.74600000000001</v>
      </c>
      <c r="AC3615" s="44">
        <v>177.69999999999999</v>
      </c>
      <c r="AD3615" s="44">
        <v>164</v>
      </c>
      <c r="AE3615" s="45">
        <f t="shared" si="6904"/>
        <v>92.29037703995499</v>
      </c>
      <c r="AF3615" s="43">
        <v>177.69999999999999</v>
      </c>
      <c r="AG3615" s="43">
        <v>0</v>
      </c>
      <c r="AH3615" s="43">
        <v>0</v>
      </c>
      <c r="AI3615" s="43">
        <v>0</v>
      </c>
      <c r="AJ3615" s="43">
        <v>0</v>
      </c>
      <c r="AK3615" s="43">
        <v>0</v>
      </c>
      <c r="AL3615" s="43">
        <f t="shared" si="6905"/>
        <v>177.69999999999999</v>
      </c>
      <c r="AM3615" s="43">
        <f t="shared" si="6906"/>
        <v>0</v>
      </c>
      <c r="AN3615" s="19"/>
      <c r="AO3615" s="1"/>
      <c r="AP3615" s="1"/>
      <c r="AQ3615" s="1"/>
      <c r="AR3615" s="1"/>
      <c r="AS3615" s="1"/>
    </row>
    <row r="3616">
      <c r="B3616" s="41" t="s">
        <v>863</v>
      </c>
      <c r="C3616" s="41" t="s">
        <v>117</v>
      </c>
      <c r="D3616" s="41" t="s">
        <v>446</v>
      </c>
      <c r="E3616" s="26" t="str">
        <f t="shared" si="6933"/>
        <v>0310</v>
      </c>
      <c r="F3616" s="41" t="s">
        <v>711</v>
      </c>
      <c r="G3616" s="41" t="s">
        <v>59</v>
      </c>
      <c r="H3616" s="42" t="s">
        <v>60</v>
      </c>
      <c r="I3616" s="43">
        <f>I3617</f>
        <v>60.299999999999997</v>
      </c>
      <c r="J3616" s="43">
        <f>J3617</f>
        <v>60.299999999999997</v>
      </c>
      <c r="K3616" s="43">
        <f>K3617</f>
        <v>60.299999999999997</v>
      </c>
      <c r="L3616" s="43">
        <f>L3617</f>
        <v>0</v>
      </c>
      <c r="M3616" s="43">
        <f>M3617</f>
        <v>0</v>
      </c>
      <c r="N3616" s="43">
        <f>N3617</f>
        <v>0</v>
      </c>
      <c r="O3616" s="43">
        <f>O3617</f>
        <v>0</v>
      </c>
      <c r="P3616" s="43">
        <f>P3617</f>
        <v>0</v>
      </c>
      <c r="Q3616" s="43">
        <f>Q3617</f>
        <v>0</v>
      </c>
      <c r="R3616" s="43">
        <f>R3617</f>
        <v>0</v>
      </c>
      <c r="S3616" s="43">
        <f>S3617</f>
        <v>0</v>
      </c>
      <c r="T3616" s="43">
        <f>T3617</f>
        <v>0</v>
      </c>
      <c r="U3616" s="43">
        <v>0</v>
      </c>
      <c r="V3616" s="43">
        <f t="shared" si="6934"/>
        <v>60.299999999999997</v>
      </c>
      <c r="W3616" s="43">
        <f>W3617</f>
        <v>0</v>
      </c>
      <c r="X3616" s="43">
        <f>X3617</f>
        <v>0</v>
      </c>
      <c r="Y3616" s="43">
        <f>Y3617</f>
        <v>0</v>
      </c>
      <c r="Z3616" s="43">
        <f>Z3617</f>
        <v>0</v>
      </c>
      <c r="AA3616" s="43">
        <f>AA3617</f>
        <v>0</v>
      </c>
      <c r="AB3616" s="43">
        <f>AB3617</f>
        <v>63.761000000000003</v>
      </c>
      <c r="AC3616" s="44">
        <f>AC3617</f>
        <v>63.761000000000003</v>
      </c>
      <c r="AD3616" s="44">
        <f>AD3617</f>
        <v>63.761000000000003</v>
      </c>
      <c r="AE3616" s="45">
        <f t="shared" si="6904"/>
        <v>100</v>
      </c>
      <c r="AF3616" s="43">
        <f>AF3617</f>
        <v>63.761000000000003</v>
      </c>
      <c r="AG3616" s="43">
        <f>AG3617</f>
        <v>0</v>
      </c>
      <c r="AH3616" s="43">
        <f>AH3617</f>
        <v>0</v>
      </c>
      <c r="AI3616" s="43">
        <f>AI3617</f>
        <v>0</v>
      </c>
      <c r="AJ3616" s="43">
        <f>AJ3617</f>
        <v>0</v>
      </c>
      <c r="AK3616" s="43">
        <f>AK3617</f>
        <v>0</v>
      </c>
      <c r="AL3616" s="43">
        <f t="shared" si="6905"/>
        <v>63.761000000000003</v>
      </c>
      <c r="AM3616" s="43">
        <f t="shared" si="6906"/>
        <v>-3.4610000000000056</v>
      </c>
      <c r="AN3616" s="2"/>
      <c r="AO3616" s="1"/>
      <c r="AP3616" s="1"/>
      <c r="AQ3616" s="1"/>
      <c r="AR3616" s="1"/>
      <c r="AS3616" s="1"/>
    </row>
    <row r="3617">
      <c r="B3617" s="41" t="s">
        <v>863</v>
      </c>
      <c r="C3617" s="41" t="s">
        <v>117</v>
      </c>
      <c r="D3617" s="41" t="s">
        <v>446</v>
      </c>
      <c r="E3617" s="26" t="str">
        <f t="shared" si="6933"/>
        <v>0310</v>
      </c>
      <c r="F3617" s="41" t="s">
        <v>711</v>
      </c>
      <c r="G3617" s="41" t="s">
        <v>63</v>
      </c>
      <c r="H3617" s="42" t="s">
        <v>64</v>
      </c>
      <c r="I3617" s="43">
        <v>60.299999999999997</v>
      </c>
      <c r="J3617" s="43">
        <v>60.299999999999997</v>
      </c>
      <c r="K3617" s="43">
        <v>60.299999999999997</v>
      </c>
      <c r="L3617" s="43"/>
      <c r="M3617" s="43"/>
      <c r="N3617" s="43"/>
      <c r="O3617" s="43">
        <v>0</v>
      </c>
      <c r="P3617" s="43">
        <v>0</v>
      </c>
      <c r="Q3617" s="43">
        <v>0</v>
      </c>
      <c r="R3617" s="43">
        <v>0</v>
      </c>
      <c r="S3617" s="43">
        <v>0</v>
      </c>
      <c r="T3617" s="43">
        <v>0</v>
      </c>
      <c r="U3617" s="43">
        <v>0</v>
      </c>
      <c r="V3617" s="43">
        <f t="shared" si="6934"/>
        <v>60.299999999999997</v>
      </c>
      <c r="W3617" s="43"/>
      <c r="X3617" s="43"/>
      <c r="Y3617" s="43"/>
      <c r="Z3617" s="43"/>
      <c r="AA3617" s="43"/>
      <c r="AB3617" s="43">
        <v>63.761000000000003</v>
      </c>
      <c r="AC3617" s="44">
        <v>63.761000000000003</v>
      </c>
      <c r="AD3617" s="44">
        <v>63.761000000000003</v>
      </c>
      <c r="AE3617" s="45">
        <f t="shared" si="6904"/>
        <v>100</v>
      </c>
      <c r="AF3617" s="43">
        <v>63.761000000000003</v>
      </c>
      <c r="AG3617" s="43">
        <v>0</v>
      </c>
      <c r="AH3617" s="43">
        <v>0</v>
      </c>
      <c r="AI3617" s="43">
        <v>0</v>
      </c>
      <c r="AJ3617" s="43">
        <v>0</v>
      </c>
      <c r="AK3617" s="43">
        <v>0</v>
      </c>
      <c r="AL3617" s="43">
        <f t="shared" si="6905"/>
        <v>63.761000000000003</v>
      </c>
      <c r="AM3617" s="43">
        <f t="shared" si="6906"/>
        <v>-3.4610000000000056</v>
      </c>
      <c r="AN3617" s="19"/>
      <c r="AO3617" s="1"/>
      <c r="AP3617" s="1"/>
      <c r="AQ3617" s="1"/>
      <c r="AR3617" s="1"/>
      <c r="AS3617" s="1"/>
    </row>
    <row r="3618" ht="47.25">
      <c r="B3618" s="41" t="s">
        <v>863</v>
      </c>
      <c r="C3618" s="41" t="s">
        <v>117</v>
      </c>
      <c r="D3618" s="41" t="s">
        <v>446</v>
      </c>
      <c r="E3618" s="26" t="str">
        <f t="shared" si="6933"/>
        <v>0310</v>
      </c>
      <c r="F3618" s="41" t="s">
        <v>101</v>
      </c>
      <c r="G3618" s="41"/>
      <c r="H3618" s="42" t="s">
        <v>102</v>
      </c>
      <c r="I3618" s="43"/>
      <c r="J3618" s="43"/>
      <c r="K3618" s="43"/>
      <c r="L3618" s="43"/>
      <c r="M3618" s="43"/>
      <c r="N3618" s="43"/>
      <c r="O3618" s="43">
        <f t="shared" ref="O3618:O3624" si="7013">O3619</f>
        <v>0</v>
      </c>
      <c r="P3618" s="43">
        <f t="shared" ref="P3618:P3624" si="7014">P3619</f>
        <v>0</v>
      </c>
      <c r="Q3618" s="43">
        <f t="shared" ref="Q3618:Q3624" si="7015">Q3619</f>
        <v>0</v>
      </c>
      <c r="R3618" s="43">
        <f t="shared" ref="R3618:R3624" si="7016">R3619</f>
        <v>0</v>
      </c>
      <c r="S3618" s="43"/>
      <c r="T3618" s="43"/>
      <c r="U3618" s="43"/>
      <c r="V3618" s="43">
        <f t="shared" si="6934"/>
        <v>0</v>
      </c>
      <c r="W3618" s="43"/>
      <c r="X3618" s="43"/>
      <c r="Y3618" s="43"/>
      <c r="Z3618" s="43"/>
      <c r="AA3618" s="43"/>
      <c r="AB3618" s="43">
        <f t="shared" ref="AB3618:AB3624" si="7017">AB3619</f>
        <v>895.69024000000002</v>
      </c>
      <c r="AC3618" s="44">
        <f t="shared" ref="AC3618:AC3624" si="7018">AC3619</f>
        <v>895.69024000000002</v>
      </c>
      <c r="AD3618" s="44">
        <f t="shared" ref="AD3618:AD3624" si="7019">AD3619</f>
        <v>895.69024000000002</v>
      </c>
      <c r="AE3618" s="45">
        <f t="shared" si="6904"/>
        <v>100</v>
      </c>
      <c r="AF3618" s="43">
        <f t="shared" ref="AF3618:AF3624" si="7020">AF3619</f>
        <v>895.69024000000002</v>
      </c>
      <c r="AG3618" s="43">
        <f t="shared" ref="AG3618:AG3624" si="7021">AG3619</f>
        <v>0</v>
      </c>
      <c r="AH3618" s="43">
        <f t="shared" ref="AH3618:AH3624" si="7022">AH3619</f>
        <v>0</v>
      </c>
      <c r="AI3618" s="43">
        <f t="shared" ref="AI3618:AI3624" si="7023">AI3619</f>
        <v>0</v>
      </c>
      <c r="AJ3618" s="43">
        <f t="shared" ref="AJ3618:AJ3624" si="7024">AJ3619</f>
        <v>0</v>
      </c>
      <c r="AK3618" s="43">
        <f t="shared" ref="AK3618:AK3624" si="7025">AK3619</f>
        <v>0</v>
      </c>
      <c r="AL3618" s="43">
        <f t="shared" si="6905"/>
        <v>895.69024000000002</v>
      </c>
      <c r="AM3618" s="43">
        <f t="shared" si="6906"/>
        <v>-895.69024000000002</v>
      </c>
      <c r="AN3618" s="19"/>
      <c r="AO3618" s="1"/>
      <c r="AP3618" s="1"/>
      <c r="AQ3618" s="1"/>
      <c r="AR3618" s="1"/>
      <c r="AS3618" s="1"/>
    </row>
    <row r="3619">
      <c r="B3619" s="41" t="s">
        <v>863</v>
      </c>
      <c r="C3619" s="41" t="s">
        <v>117</v>
      </c>
      <c r="D3619" s="41" t="s">
        <v>446</v>
      </c>
      <c r="E3619" s="26" t="str">
        <f t="shared" si="6933"/>
        <v>0310</v>
      </c>
      <c r="F3619" s="41" t="s">
        <v>111</v>
      </c>
      <c r="G3619" s="41"/>
      <c r="H3619" s="42" t="s">
        <v>112</v>
      </c>
      <c r="I3619" s="43"/>
      <c r="J3619" s="43"/>
      <c r="K3619" s="43"/>
      <c r="L3619" s="43"/>
      <c r="M3619" s="43"/>
      <c r="N3619" s="43"/>
      <c r="O3619" s="43">
        <f t="shared" si="7013"/>
        <v>0</v>
      </c>
      <c r="P3619" s="43">
        <f t="shared" si="7014"/>
        <v>0</v>
      </c>
      <c r="Q3619" s="43">
        <f t="shared" si="7015"/>
        <v>0</v>
      </c>
      <c r="R3619" s="43">
        <f t="shared" si="7016"/>
        <v>0</v>
      </c>
      <c r="S3619" s="43"/>
      <c r="T3619" s="43"/>
      <c r="U3619" s="43"/>
      <c r="V3619" s="43">
        <f t="shared" si="6934"/>
        <v>0</v>
      </c>
      <c r="W3619" s="43"/>
      <c r="X3619" s="43"/>
      <c r="Y3619" s="43"/>
      <c r="Z3619" s="43"/>
      <c r="AA3619" s="43"/>
      <c r="AB3619" s="43">
        <f t="shared" si="7017"/>
        <v>895.69024000000002</v>
      </c>
      <c r="AC3619" s="44">
        <f t="shared" si="7018"/>
        <v>895.69024000000002</v>
      </c>
      <c r="AD3619" s="44">
        <f t="shared" si="7019"/>
        <v>895.69024000000002</v>
      </c>
      <c r="AE3619" s="45">
        <f t="shared" si="6904"/>
        <v>100</v>
      </c>
      <c r="AF3619" s="43">
        <f t="shared" si="7020"/>
        <v>895.69024000000002</v>
      </c>
      <c r="AG3619" s="43">
        <f t="shared" si="7021"/>
        <v>0</v>
      </c>
      <c r="AH3619" s="43">
        <f t="shared" si="7022"/>
        <v>0</v>
      </c>
      <c r="AI3619" s="43">
        <f t="shared" si="7023"/>
        <v>0</v>
      </c>
      <c r="AJ3619" s="43">
        <f t="shared" si="7024"/>
        <v>0</v>
      </c>
      <c r="AK3619" s="43">
        <f t="shared" si="7025"/>
        <v>0</v>
      </c>
      <c r="AL3619" s="43">
        <f t="shared" si="6905"/>
        <v>895.69024000000002</v>
      </c>
      <c r="AM3619" s="43">
        <f t="shared" si="6906"/>
        <v>-895.69024000000002</v>
      </c>
      <c r="AN3619" s="19"/>
      <c r="AR3619" s="1"/>
      <c r="AS3619" s="1"/>
    </row>
    <row r="3620">
      <c r="B3620" s="41" t="s">
        <v>863</v>
      </c>
      <c r="C3620" s="41" t="s">
        <v>117</v>
      </c>
      <c r="D3620" s="41" t="s">
        <v>446</v>
      </c>
      <c r="E3620" s="26" t="str">
        <f t="shared" si="6933"/>
        <v>0310</v>
      </c>
      <c r="F3620" s="41" t="s">
        <v>113</v>
      </c>
      <c r="G3620" s="41"/>
      <c r="H3620" s="42" t="s">
        <v>114</v>
      </c>
      <c r="I3620" s="43"/>
      <c r="J3620" s="43"/>
      <c r="K3620" s="43"/>
      <c r="L3620" s="43"/>
      <c r="M3620" s="43"/>
      <c r="N3620" s="43"/>
      <c r="O3620" s="43">
        <f t="shared" si="7013"/>
        <v>0</v>
      </c>
      <c r="P3620" s="43">
        <f t="shared" si="7014"/>
        <v>0</v>
      </c>
      <c r="Q3620" s="43">
        <f t="shared" si="7015"/>
        <v>0</v>
      </c>
      <c r="R3620" s="43">
        <f t="shared" si="7016"/>
        <v>0</v>
      </c>
      <c r="S3620" s="43"/>
      <c r="T3620" s="43"/>
      <c r="U3620" s="43"/>
      <c r="V3620" s="43">
        <f t="shared" si="6934"/>
        <v>0</v>
      </c>
      <c r="W3620" s="43"/>
      <c r="X3620" s="43"/>
      <c r="Y3620" s="43"/>
      <c r="Z3620" s="43"/>
      <c r="AA3620" s="43"/>
      <c r="AB3620" s="43">
        <f t="shared" si="7017"/>
        <v>895.69024000000002</v>
      </c>
      <c r="AC3620" s="44">
        <f t="shared" si="7018"/>
        <v>895.69024000000002</v>
      </c>
      <c r="AD3620" s="44">
        <f t="shared" si="7019"/>
        <v>895.69024000000002</v>
      </c>
      <c r="AE3620" s="45">
        <f t="shared" si="6904"/>
        <v>100</v>
      </c>
      <c r="AF3620" s="43">
        <f t="shared" si="7020"/>
        <v>895.69024000000002</v>
      </c>
      <c r="AG3620" s="43">
        <f t="shared" si="7021"/>
        <v>0</v>
      </c>
      <c r="AH3620" s="43">
        <f t="shared" si="7022"/>
        <v>0</v>
      </c>
      <c r="AI3620" s="43">
        <f t="shared" si="7023"/>
        <v>0</v>
      </c>
      <c r="AJ3620" s="43">
        <f t="shared" si="7024"/>
        <v>0</v>
      </c>
      <c r="AK3620" s="43">
        <f t="shared" si="7025"/>
        <v>0</v>
      </c>
      <c r="AL3620" s="43">
        <f t="shared" si="6905"/>
        <v>895.69024000000002</v>
      </c>
      <c r="AM3620" s="43">
        <f t="shared" si="6906"/>
        <v>-895.69024000000002</v>
      </c>
      <c r="AN3620" s="19"/>
      <c r="AO3620" s="1"/>
      <c r="AP3620" s="1"/>
      <c r="AQ3620" s="1"/>
      <c r="AR3620" s="1"/>
      <c r="AS3620" s="1"/>
    </row>
    <row r="3621" ht="31.5">
      <c r="B3621" s="41" t="s">
        <v>863</v>
      </c>
      <c r="C3621" s="41" t="s">
        <v>117</v>
      </c>
      <c r="D3621" s="41" t="s">
        <v>446</v>
      </c>
      <c r="E3621" s="26" t="str">
        <f t="shared" si="6933"/>
        <v>0310</v>
      </c>
      <c r="F3621" s="41" t="s">
        <v>113</v>
      </c>
      <c r="G3621" s="41" t="s">
        <v>53</v>
      </c>
      <c r="H3621" s="42" t="s">
        <v>54</v>
      </c>
      <c r="I3621" s="43"/>
      <c r="J3621" s="43"/>
      <c r="K3621" s="43"/>
      <c r="L3621" s="43"/>
      <c r="M3621" s="43"/>
      <c r="N3621" s="43"/>
      <c r="O3621" s="43">
        <f t="shared" si="7013"/>
        <v>0</v>
      </c>
      <c r="P3621" s="43">
        <f t="shared" si="7014"/>
        <v>0</v>
      </c>
      <c r="Q3621" s="43">
        <f t="shared" si="7015"/>
        <v>0</v>
      </c>
      <c r="R3621" s="43">
        <f t="shared" si="7016"/>
        <v>0</v>
      </c>
      <c r="S3621" s="43"/>
      <c r="T3621" s="43"/>
      <c r="U3621" s="43"/>
      <c r="V3621" s="43">
        <f t="shared" si="6934"/>
        <v>0</v>
      </c>
      <c r="W3621" s="43"/>
      <c r="X3621" s="43"/>
      <c r="Y3621" s="43"/>
      <c r="Z3621" s="43"/>
      <c r="AA3621" s="43"/>
      <c r="AB3621" s="43">
        <f t="shared" si="7017"/>
        <v>895.69024000000002</v>
      </c>
      <c r="AC3621" s="44">
        <f t="shared" si="7018"/>
        <v>895.69024000000002</v>
      </c>
      <c r="AD3621" s="44">
        <f t="shared" si="7019"/>
        <v>895.69024000000002</v>
      </c>
      <c r="AE3621" s="45">
        <f t="shared" si="6904"/>
        <v>100</v>
      </c>
      <c r="AF3621" s="43">
        <f t="shared" si="7020"/>
        <v>895.69024000000002</v>
      </c>
      <c r="AG3621" s="43">
        <f t="shared" si="7021"/>
        <v>0</v>
      </c>
      <c r="AH3621" s="43">
        <f t="shared" si="7022"/>
        <v>0</v>
      </c>
      <c r="AI3621" s="43">
        <f t="shared" si="7023"/>
        <v>0</v>
      </c>
      <c r="AJ3621" s="43">
        <f t="shared" si="7024"/>
        <v>0</v>
      </c>
      <c r="AK3621" s="43">
        <f t="shared" si="7025"/>
        <v>0</v>
      </c>
      <c r="AL3621" s="43">
        <f t="shared" si="6905"/>
        <v>895.69024000000002</v>
      </c>
      <c r="AM3621" s="43">
        <f t="shared" si="6906"/>
        <v>-895.69024000000002</v>
      </c>
      <c r="AN3621" s="19"/>
      <c r="AO3621" s="1"/>
      <c r="AP3621" s="1"/>
      <c r="AQ3621" s="1"/>
      <c r="AR3621" s="1"/>
      <c r="AS3621" s="1"/>
    </row>
    <row r="3622" ht="31.5">
      <c r="B3622" s="41" t="s">
        <v>863</v>
      </c>
      <c r="C3622" s="41" t="s">
        <v>117</v>
      </c>
      <c r="D3622" s="41" t="s">
        <v>446</v>
      </c>
      <c r="E3622" s="26" t="str">
        <f t="shared" si="6933"/>
        <v>0310</v>
      </c>
      <c r="F3622" s="41" t="s">
        <v>113</v>
      </c>
      <c r="G3622" s="41" t="s">
        <v>55</v>
      </c>
      <c r="H3622" s="42" t="s">
        <v>56</v>
      </c>
      <c r="I3622" s="43"/>
      <c r="J3622" s="43"/>
      <c r="K3622" s="43"/>
      <c r="L3622" s="43"/>
      <c r="M3622" s="43"/>
      <c r="N3622" s="43"/>
      <c r="O3622" s="43">
        <v>0</v>
      </c>
      <c r="P3622" s="43">
        <v>0</v>
      </c>
      <c r="Q3622" s="43">
        <v>0</v>
      </c>
      <c r="R3622" s="43">
        <v>0</v>
      </c>
      <c r="S3622" s="43"/>
      <c r="T3622" s="43"/>
      <c r="U3622" s="43"/>
      <c r="V3622" s="43">
        <f t="shared" si="6934"/>
        <v>0</v>
      </c>
      <c r="W3622" s="43"/>
      <c r="X3622" s="43"/>
      <c r="Y3622" s="43"/>
      <c r="Z3622" s="43"/>
      <c r="AA3622" s="43"/>
      <c r="AB3622" s="43">
        <v>895.69024000000002</v>
      </c>
      <c r="AC3622" s="44">
        <v>895.69024000000002</v>
      </c>
      <c r="AD3622" s="44">
        <v>895.69024000000002</v>
      </c>
      <c r="AE3622" s="45">
        <f t="shared" si="6904"/>
        <v>100</v>
      </c>
      <c r="AF3622" s="43">
        <v>895.69024000000002</v>
      </c>
      <c r="AG3622" s="43">
        <v>0</v>
      </c>
      <c r="AH3622" s="43">
        <v>0</v>
      </c>
      <c r="AI3622" s="43">
        <v>0</v>
      </c>
      <c r="AJ3622" s="43">
        <v>0</v>
      </c>
      <c r="AK3622" s="43">
        <v>0</v>
      </c>
      <c r="AL3622" s="43">
        <f t="shared" si="6905"/>
        <v>895.69024000000002</v>
      </c>
      <c r="AM3622" s="43">
        <f t="shared" si="6906"/>
        <v>-895.69024000000002</v>
      </c>
      <c r="AN3622" s="19"/>
      <c r="AO3622" s="1"/>
      <c r="AP3622" s="1"/>
      <c r="AQ3622" s="1"/>
      <c r="AR3622" s="1"/>
      <c r="AS3622" s="1"/>
    </row>
    <row r="3623" s="33" customFormat="1" ht="31.5">
      <c r="B3623" s="34" t="s">
        <v>863</v>
      </c>
      <c r="C3623" s="34" t="s">
        <v>117</v>
      </c>
      <c r="D3623" s="34" t="s">
        <v>200</v>
      </c>
      <c r="E3623" s="35" t="str">
        <f t="shared" si="6933"/>
        <v>0314</v>
      </c>
      <c r="F3623" s="34"/>
      <c r="G3623" s="34"/>
      <c r="H3623" s="36" t="s">
        <v>201</v>
      </c>
      <c r="I3623" s="37">
        <f t="shared" ref="I3623:I3624" si="7026">I3624</f>
        <v>15.5</v>
      </c>
      <c r="J3623" s="37">
        <f t="shared" ref="J3623:J3624" si="7027">J3624</f>
        <v>15.5</v>
      </c>
      <c r="K3623" s="37">
        <f t="shared" ref="K3623:K3624" si="7028">K3624</f>
        <v>15.5</v>
      </c>
      <c r="L3623" s="37">
        <f t="shared" ref="L3623:L3624" si="7029">L3624</f>
        <v>0</v>
      </c>
      <c r="M3623" s="37">
        <f t="shared" ref="M3623:M3624" si="7030">M3624</f>
        <v>0</v>
      </c>
      <c r="N3623" s="37">
        <f t="shared" ref="N3623:N3624" si="7031">N3624</f>
        <v>0</v>
      </c>
      <c r="O3623" s="37">
        <f t="shared" si="7013"/>
        <v>0</v>
      </c>
      <c r="P3623" s="37">
        <f t="shared" si="7014"/>
        <v>0</v>
      </c>
      <c r="Q3623" s="37">
        <f t="shared" si="7015"/>
        <v>0</v>
      </c>
      <c r="R3623" s="37">
        <f t="shared" si="7016"/>
        <v>0</v>
      </c>
      <c r="S3623" s="37">
        <f t="shared" ref="S3623:S3624" si="7032">S3624</f>
        <v>0</v>
      </c>
      <c r="T3623" s="37">
        <f t="shared" ref="T3623:T3624" si="7033">T3624</f>
        <v>0</v>
      </c>
      <c r="U3623" s="37">
        <v>0</v>
      </c>
      <c r="V3623" s="37">
        <f t="shared" si="6934"/>
        <v>15.5</v>
      </c>
      <c r="W3623" s="37">
        <f t="shared" ref="W3623:W3624" si="7034">W3624</f>
        <v>0</v>
      </c>
      <c r="X3623" s="37">
        <f t="shared" ref="X3623:X3624" si="7035">X3624</f>
        <v>0</v>
      </c>
      <c r="Y3623" s="37">
        <f t="shared" ref="Y3623:Y3624" si="7036">Y3624</f>
        <v>0</v>
      </c>
      <c r="Z3623" s="37">
        <f t="shared" ref="Z3623:Z3624" si="7037">Z3624</f>
        <v>0</v>
      </c>
      <c r="AA3623" s="37">
        <f t="shared" ref="AA3623:AA3624" si="7038">AA3624</f>
        <v>0</v>
      </c>
      <c r="AB3623" s="43">
        <f t="shared" si="7017"/>
        <v>11.630000000000001</v>
      </c>
      <c r="AC3623" s="38">
        <f t="shared" si="7018"/>
        <v>15.5</v>
      </c>
      <c r="AD3623" s="44">
        <f t="shared" si="7019"/>
        <v>15.5</v>
      </c>
      <c r="AE3623" s="39">
        <f t="shared" si="6904"/>
        <v>100</v>
      </c>
      <c r="AF3623" s="37">
        <f t="shared" si="7020"/>
        <v>15.5</v>
      </c>
      <c r="AG3623" s="37">
        <f t="shared" si="7021"/>
        <v>0</v>
      </c>
      <c r="AH3623" s="37">
        <f t="shared" si="7022"/>
        <v>0</v>
      </c>
      <c r="AI3623" s="37">
        <f t="shared" si="7023"/>
        <v>0</v>
      </c>
      <c r="AJ3623" s="37">
        <f t="shared" si="7024"/>
        <v>0</v>
      </c>
      <c r="AK3623" s="37">
        <f t="shared" si="7025"/>
        <v>0</v>
      </c>
      <c r="AL3623" s="37">
        <f t="shared" si="6905"/>
        <v>15.5</v>
      </c>
      <c r="AM3623" s="37">
        <f t="shared" si="6906"/>
        <v>0</v>
      </c>
      <c r="AN3623" s="40"/>
      <c r="AO3623" s="33"/>
      <c r="AP3623" s="33"/>
      <c r="AQ3623" s="33"/>
      <c r="AR3623" s="33"/>
      <c r="AS3623" s="33"/>
    </row>
    <row r="3624" ht="31.5">
      <c r="B3624" s="41" t="s">
        <v>863</v>
      </c>
      <c r="C3624" s="41" t="s">
        <v>117</v>
      </c>
      <c r="D3624" s="41" t="s">
        <v>200</v>
      </c>
      <c r="E3624" s="26" t="str">
        <f t="shared" si="6933"/>
        <v>0314</v>
      </c>
      <c r="F3624" s="41" t="s">
        <v>81</v>
      </c>
      <c r="G3624" s="41"/>
      <c r="H3624" s="42" t="s">
        <v>82</v>
      </c>
      <c r="I3624" s="43">
        <f t="shared" si="7026"/>
        <v>15.5</v>
      </c>
      <c r="J3624" s="43">
        <f t="shared" si="7027"/>
        <v>15.5</v>
      </c>
      <c r="K3624" s="43">
        <f t="shared" si="7028"/>
        <v>15.5</v>
      </c>
      <c r="L3624" s="43">
        <f t="shared" si="7029"/>
        <v>0</v>
      </c>
      <c r="M3624" s="43">
        <f t="shared" si="7030"/>
        <v>0</v>
      </c>
      <c r="N3624" s="43">
        <f t="shared" si="7031"/>
        <v>0</v>
      </c>
      <c r="O3624" s="43">
        <f t="shared" si="7013"/>
        <v>0</v>
      </c>
      <c r="P3624" s="43">
        <f t="shared" si="7014"/>
        <v>0</v>
      </c>
      <c r="Q3624" s="43">
        <f t="shared" si="7015"/>
        <v>0</v>
      </c>
      <c r="R3624" s="43">
        <f t="shared" si="7016"/>
        <v>0</v>
      </c>
      <c r="S3624" s="43">
        <f t="shared" si="7032"/>
        <v>0</v>
      </c>
      <c r="T3624" s="43">
        <f t="shared" si="7033"/>
        <v>0</v>
      </c>
      <c r="U3624" s="43">
        <v>0</v>
      </c>
      <c r="V3624" s="43">
        <f t="shared" si="6934"/>
        <v>15.5</v>
      </c>
      <c r="W3624" s="43">
        <f t="shared" si="7034"/>
        <v>0</v>
      </c>
      <c r="X3624" s="43">
        <f t="shared" si="7035"/>
        <v>0</v>
      </c>
      <c r="Y3624" s="43">
        <f t="shared" si="7036"/>
        <v>0</v>
      </c>
      <c r="Z3624" s="43">
        <f t="shared" si="7037"/>
        <v>0</v>
      </c>
      <c r="AA3624" s="43">
        <f t="shared" si="7038"/>
        <v>0</v>
      </c>
      <c r="AB3624" s="43">
        <f t="shared" si="7017"/>
        <v>11.630000000000001</v>
      </c>
      <c r="AC3624" s="44">
        <f t="shared" si="7018"/>
        <v>15.5</v>
      </c>
      <c r="AD3624" s="44">
        <f t="shared" si="7019"/>
        <v>15.5</v>
      </c>
      <c r="AE3624" s="45">
        <f t="shared" ref="AE3624:AE3687" si="7039">AD3624/AC3624*100</f>
        <v>100</v>
      </c>
      <c r="AF3624" s="43">
        <f t="shared" si="7020"/>
        <v>15.5</v>
      </c>
      <c r="AG3624" s="43">
        <f t="shared" si="7021"/>
        <v>0</v>
      </c>
      <c r="AH3624" s="43">
        <f t="shared" si="7022"/>
        <v>0</v>
      </c>
      <c r="AI3624" s="43">
        <f t="shared" si="7023"/>
        <v>0</v>
      </c>
      <c r="AJ3624" s="43">
        <f t="shared" si="7024"/>
        <v>0</v>
      </c>
      <c r="AK3624" s="43">
        <f t="shared" si="7025"/>
        <v>0</v>
      </c>
      <c r="AL3624" s="43">
        <f t="shared" ref="AL3624:AL3687" si="7040">AF3624+AH3624+AK3624+AI3624+AJ3624+AG3624</f>
        <v>15.5</v>
      </c>
      <c r="AM3624" s="43">
        <f t="shared" ref="AM3624:AM3687" si="7041">V3624-AL3624</f>
        <v>0</v>
      </c>
      <c r="AN3624" s="2"/>
      <c r="AO3624" s="1"/>
      <c r="AP3624" s="1"/>
      <c r="AQ3624" s="1"/>
      <c r="AR3624" s="1"/>
      <c r="AS3624" s="1"/>
    </row>
    <row r="3625">
      <c r="B3625" s="41" t="s">
        <v>863</v>
      </c>
      <c r="C3625" s="41" t="s">
        <v>117</v>
      </c>
      <c r="D3625" s="41" t="s">
        <v>200</v>
      </c>
      <c r="E3625" s="26" t="str">
        <f t="shared" si="6933"/>
        <v>0314</v>
      </c>
      <c r="F3625" s="41" t="s">
        <v>83</v>
      </c>
      <c r="G3625" s="41"/>
      <c r="H3625" s="42" t="s">
        <v>84</v>
      </c>
      <c r="I3625" s="43">
        <f>I3629+I3626</f>
        <v>15.5</v>
      </c>
      <c r="J3625" s="43">
        <f>J3629+J3626</f>
        <v>15.5</v>
      </c>
      <c r="K3625" s="43">
        <f>K3629+K3626</f>
        <v>15.5</v>
      </c>
      <c r="L3625" s="43">
        <f>L3629+L3626</f>
        <v>0</v>
      </c>
      <c r="M3625" s="43">
        <f>M3629+M3626</f>
        <v>0</v>
      </c>
      <c r="N3625" s="43">
        <f>N3629+N3626</f>
        <v>0</v>
      </c>
      <c r="O3625" s="43">
        <f>O3629+O3626</f>
        <v>0</v>
      </c>
      <c r="P3625" s="43">
        <f>P3629+P3626</f>
        <v>0</v>
      </c>
      <c r="Q3625" s="43">
        <f>Q3629+Q3626</f>
        <v>0</v>
      </c>
      <c r="R3625" s="43">
        <f>R3629+R3626</f>
        <v>0</v>
      </c>
      <c r="S3625" s="43">
        <f>S3629+S3626</f>
        <v>0</v>
      </c>
      <c r="T3625" s="43">
        <f>T3629+T3626</f>
        <v>0</v>
      </c>
      <c r="U3625" s="43">
        <v>0</v>
      </c>
      <c r="V3625" s="43">
        <f t="shared" si="6934"/>
        <v>15.5</v>
      </c>
      <c r="W3625" s="43">
        <f>W3629+W3626</f>
        <v>0</v>
      </c>
      <c r="X3625" s="43">
        <f>X3629+X3626</f>
        <v>0</v>
      </c>
      <c r="Y3625" s="43">
        <f>Y3629+Y3626</f>
        <v>0</v>
      </c>
      <c r="Z3625" s="43">
        <f>Z3629+Z3626</f>
        <v>0</v>
      </c>
      <c r="AA3625" s="43">
        <f>AA3629+AA3626</f>
        <v>0</v>
      </c>
      <c r="AB3625" s="43">
        <f>AB3629+AB3626</f>
        <v>11.630000000000001</v>
      </c>
      <c r="AC3625" s="44">
        <f>AC3629+AC3626</f>
        <v>15.5</v>
      </c>
      <c r="AD3625" s="44">
        <f>AD3629+AD3626</f>
        <v>15.5</v>
      </c>
      <c r="AE3625" s="45">
        <f t="shared" si="7039"/>
        <v>100</v>
      </c>
      <c r="AF3625" s="43">
        <f>AF3629+AF3626</f>
        <v>15.5</v>
      </c>
      <c r="AG3625" s="43">
        <f>AG3629+AG3626</f>
        <v>0</v>
      </c>
      <c r="AH3625" s="43">
        <f>AH3629+AH3626</f>
        <v>0</v>
      </c>
      <c r="AI3625" s="43">
        <f>AI3629+AI3626</f>
        <v>0</v>
      </c>
      <c r="AJ3625" s="43">
        <f>AJ3629+AJ3626</f>
        <v>0</v>
      </c>
      <c r="AK3625" s="43">
        <f>AK3629+AK3626</f>
        <v>0</v>
      </c>
      <c r="AL3625" s="43">
        <f t="shared" si="7040"/>
        <v>15.5</v>
      </c>
      <c r="AM3625" s="43">
        <f t="shared" si="7041"/>
        <v>0</v>
      </c>
      <c r="AN3625" s="2"/>
      <c r="AR3625" s="1"/>
      <c r="AS3625" s="1"/>
    </row>
    <row r="3626" ht="63" hidden="1">
      <c r="B3626" s="41" t="s">
        <v>863</v>
      </c>
      <c r="C3626" s="41" t="s">
        <v>117</v>
      </c>
      <c r="D3626" s="41" t="s">
        <v>200</v>
      </c>
      <c r="E3626" s="26" t="str">
        <f t="shared" si="6933"/>
        <v>0314</v>
      </c>
      <c r="F3626" s="41" t="s">
        <v>202</v>
      </c>
      <c r="G3626" s="41"/>
      <c r="H3626" s="42" t="s">
        <v>203</v>
      </c>
      <c r="I3626" s="43">
        <f t="shared" ref="I3626:I3630" si="7042">I3627</f>
        <v>0</v>
      </c>
      <c r="J3626" s="43">
        <f t="shared" ref="J3626:J3630" si="7043">J3627</f>
        <v>0</v>
      </c>
      <c r="K3626" s="43">
        <f t="shared" ref="K3626:K3630" si="7044">K3627</f>
        <v>0</v>
      </c>
      <c r="L3626" s="43">
        <f t="shared" ref="L3626:L3630" si="7045">L3627</f>
        <v>0</v>
      </c>
      <c r="M3626" s="43">
        <f t="shared" ref="M3626:M3630" si="7046">M3627</f>
        <v>0</v>
      </c>
      <c r="N3626" s="43">
        <f t="shared" ref="N3626:N3630" si="7047">N3627</f>
        <v>0</v>
      </c>
      <c r="O3626" s="43">
        <f t="shared" ref="O3626:O3630" si="7048">O3627</f>
        <v>0</v>
      </c>
      <c r="P3626" s="43">
        <f t="shared" ref="P3626:P3630" si="7049">P3627</f>
        <v>0</v>
      </c>
      <c r="Q3626" s="43">
        <f t="shared" ref="Q3626:Q3630" si="7050">Q3627</f>
        <v>0</v>
      </c>
      <c r="R3626" s="43">
        <f t="shared" ref="R3626:R3630" si="7051">R3627</f>
        <v>0</v>
      </c>
      <c r="S3626" s="43">
        <f t="shared" ref="S3626:S3630" si="7052">S3627</f>
        <v>0</v>
      </c>
      <c r="T3626" s="43">
        <f t="shared" ref="T3626:T3630" si="7053">T3627</f>
        <v>0</v>
      </c>
      <c r="U3626" s="43">
        <v>0</v>
      </c>
      <c r="V3626" s="43">
        <f t="shared" si="6934"/>
        <v>0</v>
      </c>
      <c r="W3626" s="43">
        <f t="shared" ref="W3626:W3630" si="7054">W3627</f>
        <v>0</v>
      </c>
      <c r="X3626" s="43">
        <f t="shared" ref="X3626:X3630" si="7055">X3627</f>
        <v>0</v>
      </c>
      <c r="Y3626" s="43">
        <f t="shared" ref="Y3626:Y3630" si="7056">Y3627</f>
        <v>0</v>
      </c>
      <c r="Z3626" s="43">
        <f t="shared" ref="Z3626:Z3630" si="7057">Z3627</f>
        <v>0</v>
      </c>
      <c r="AA3626" s="43">
        <f t="shared" ref="AA3626:AA3630" si="7058">AA3627</f>
        <v>0</v>
      </c>
      <c r="AB3626" s="43">
        <f t="shared" ref="AB3626:AB3630" si="7059">AB3627</f>
        <v>0</v>
      </c>
      <c r="AC3626" s="44">
        <f t="shared" ref="AC3626:AC3630" si="7060">AC3627</f>
        <v>0</v>
      </c>
      <c r="AD3626" s="44">
        <f t="shared" ref="AD3626:AD3630" si="7061">AD3627</f>
        <v>0</v>
      </c>
      <c r="AE3626" s="45" t="e">
        <f t="shared" si="7039"/>
        <v>#DIV/0!</v>
      </c>
      <c r="AF3626" s="46">
        <f t="shared" ref="AF3626:AF3630" si="7062">AF3627</f>
        <v>0</v>
      </c>
      <c r="AG3626" s="46">
        <f t="shared" ref="AG3626:AG3630" si="7063">AG3627</f>
        <v>0</v>
      </c>
      <c r="AH3626" s="47">
        <f t="shared" ref="AH3626:AH3630" si="7064">AH3627</f>
        <v>0</v>
      </c>
      <c r="AI3626" s="47">
        <f t="shared" ref="AI3626:AI3630" si="7065">AI3627</f>
        <v>0</v>
      </c>
      <c r="AJ3626" s="47">
        <f t="shared" ref="AJ3626:AJ3630" si="7066">AJ3627</f>
        <v>0</v>
      </c>
      <c r="AK3626" s="47">
        <f t="shared" ref="AK3626:AK3630" si="7067">AK3627</f>
        <v>0</v>
      </c>
      <c r="AL3626" s="47">
        <f t="shared" si="7040"/>
        <v>0</v>
      </c>
      <c r="AM3626" s="47">
        <f t="shared" si="7041"/>
        <v>0</v>
      </c>
      <c r="AN3626" s="48" t="s">
        <v>36</v>
      </c>
      <c r="AO3626" s="1"/>
      <c r="AP3626" s="1"/>
      <c r="AQ3626" s="1"/>
      <c r="AR3626" s="1"/>
      <c r="AS3626" s="1"/>
    </row>
    <row r="3627" ht="31.5" hidden="1">
      <c r="B3627" s="41" t="s">
        <v>863</v>
      </c>
      <c r="C3627" s="41" t="s">
        <v>117</v>
      </c>
      <c r="D3627" s="41" t="s">
        <v>200</v>
      </c>
      <c r="E3627" s="26" t="str">
        <f t="shared" si="6933"/>
        <v>0314</v>
      </c>
      <c r="F3627" s="41" t="s">
        <v>202</v>
      </c>
      <c r="G3627" s="41" t="s">
        <v>53</v>
      </c>
      <c r="H3627" s="42" t="s">
        <v>54</v>
      </c>
      <c r="I3627" s="43">
        <f t="shared" si="7042"/>
        <v>0</v>
      </c>
      <c r="J3627" s="43">
        <f t="shared" si="7043"/>
        <v>0</v>
      </c>
      <c r="K3627" s="43">
        <f t="shared" si="7044"/>
        <v>0</v>
      </c>
      <c r="L3627" s="43">
        <f t="shared" si="7045"/>
        <v>0</v>
      </c>
      <c r="M3627" s="43">
        <f t="shared" si="7046"/>
        <v>0</v>
      </c>
      <c r="N3627" s="43">
        <f t="shared" si="7047"/>
        <v>0</v>
      </c>
      <c r="O3627" s="43">
        <f t="shared" si="7048"/>
        <v>0</v>
      </c>
      <c r="P3627" s="43">
        <f t="shared" si="7049"/>
        <v>0</v>
      </c>
      <c r="Q3627" s="43">
        <f t="shared" si="7050"/>
        <v>0</v>
      </c>
      <c r="R3627" s="43">
        <f t="shared" si="7051"/>
        <v>0</v>
      </c>
      <c r="S3627" s="43">
        <f t="shared" si="7052"/>
        <v>0</v>
      </c>
      <c r="T3627" s="43">
        <f t="shared" si="7053"/>
        <v>0</v>
      </c>
      <c r="U3627" s="43">
        <v>0</v>
      </c>
      <c r="V3627" s="43">
        <f t="shared" si="6934"/>
        <v>0</v>
      </c>
      <c r="W3627" s="43">
        <f t="shared" si="7054"/>
        <v>0</v>
      </c>
      <c r="X3627" s="43">
        <f t="shared" si="7055"/>
        <v>0</v>
      </c>
      <c r="Y3627" s="43">
        <f t="shared" si="7056"/>
        <v>0</v>
      </c>
      <c r="Z3627" s="43">
        <f t="shared" si="7057"/>
        <v>0</v>
      </c>
      <c r="AA3627" s="43">
        <f t="shared" si="7058"/>
        <v>0</v>
      </c>
      <c r="AB3627" s="43">
        <f t="shared" si="7059"/>
        <v>0</v>
      </c>
      <c r="AC3627" s="44">
        <f t="shared" si="7060"/>
        <v>0</v>
      </c>
      <c r="AD3627" s="44">
        <f t="shared" si="7061"/>
        <v>0</v>
      </c>
      <c r="AE3627" s="45" t="e">
        <f t="shared" si="7039"/>
        <v>#DIV/0!</v>
      </c>
      <c r="AF3627" s="46">
        <f t="shared" si="7062"/>
        <v>0</v>
      </c>
      <c r="AG3627" s="46">
        <f t="shared" si="7063"/>
        <v>0</v>
      </c>
      <c r="AH3627" s="47">
        <f t="shared" si="7064"/>
        <v>0</v>
      </c>
      <c r="AI3627" s="47">
        <f t="shared" si="7065"/>
        <v>0</v>
      </c>
      <c r="AJ3627" s="47">
        <f t="shared" si="7066"/>
        <v>0</v>
      </c>
      <c r="AK3627" s="47">
        <f t="shared" si="7067"/>
        <v>0</v>
      </c>
      <c r="AL3627" s="47">
        <f t="shared" si="7040"/>
        <v>0</v>
      </c>
      <c r="AM3627" s="47">
        <f t="shared" si="7041"/>
        <v>0</v>
      </c>
      <c r="AN3627" s="48" t="s">
        <v>36</v>
      </c>
      <c r="AO3627" s="1"/>
      <c r="AP3627" s="1"/>
      <c r="AQ3627" s="1"/>
      <c r="AR3627" s="1"/>
      <c r="AS3627" s="1"/>
    </row>
    <row r="3628" ht="31.5" hidden="1">
      <c r="B3628" s="41" t="s">
        <v>863</v>
      </c>
      <c r="C3628" s="41" t="s">
        <v>117</v>
      </c>
      <c r="D3628" s="41" t="s">
        <v>200</v>
      </c>
      <c r="E3628" s="26" t="str">
        <f t="shared" si="6933"/>
        <v>0314</v>
      </c>
      <c r="F3628" s="41" t="s">
        <v>202</v>
      </c>
      <c r="G3628" s="41" t="s">
        <v>55</v>
      </c>
      <c r="H3628" s="42" t="s">
        <v>56</v>
      </c>
      <c r="I3628" s="43"/>
      <c r="J3628" s="43"/>
      <c r="K3628" s="43"/>
      <c r="L3628" s="43"/>
      <c r="M3628" s="43"/>
      <c r="N3628" s="43"/>
      <c r="O3628" s="43">
        <v>0</v>
      </c>
      <c r="P3628" s="43">
        <v>0</v>
      </c>
      <c r="Q3628" s="43">
        <v>0</v>
      </c>
      <c r="R3628" s="43">
        <v>0</v>
      </c>
      <c r="S3628" s="43">
        <v>0</v>
      </c>
      <c r="T3628" s="43">
        <v>0</v>
      </c>
      <c r="U3628" s="43">
        <v>0</v>
      </c>
      <c r="V3628" s="43">
        <f t="shared" si="6934"/>
        <v>0</v>
      </c>
      <c r="W3628" s="43"/>
      <c r="X3628" s="43"/>
      <c r="Y3628" s="43"/>
      <c r="Z3628" s="43"/>
      <c r="AA3628" s="43"/>
      <c r="AB3628" s="43">
        <v>0</v>
      </c>
      <c r="AC3628" s="44">
        <v>0</v>
      </c>
      <c r="AD3628" s="44">
        <v>0</v>
      </c>
      <c r="AE3628" s="45" t="e">
        <f t="shared" si="7039"/>
        <v>#DIV/0!</v>
      </c>
      <c r="AF3628" s="46">
        <v>0</v>
      </c>
      <c r="AG3628" s="46">
        <v>0</v>
      </c>
      <c r="AH3628" s="47">
        <v>0</v>
      </c>
      <c r="AI3628" s="47">
        <v>0</v>
      </c>
      <c r="AJ3628" s="47">
        <v>0</v>
      </c>
      <c r="AK3628" s="47">
        <v>0</v>
      </c>
      <c r="AL3628" s="47">
        <f t="shared" si="7040"/>
        <v>0</v>
      </c>
      <c r="AM3628" s="47">
        <f t="shared" si="7041"/>
        <v>0</v>
      </c>
      <c r="AN3628" s="48" t="s">
        <v>36</v>
      </c>
      <c r="AR3628" s="1"/>
      <c r="AS3628" s="1"/>
    </row>
    <row r="3629" ht="31.5">
      <c r="B3629" s="41" t="s">
        <v>863</v>
      </c>
      <c r="C3629" s="41" t="s">
        <v>117</v>
      </c>
      <c r="D3629" s="41" t="s">
        <v>200</v>
      </c>
      <c r="E3629" s="26" t="str">
        <f t="shared" si="6933"/>
        <v>0314</v>
      </c>
      <c r="F3629" s="41" t="s">
        <v>204</v>
      </c>
      <c r="G3629" s="41"/>
      <c r="H3629" s="42" t="s">
        <v>205</v>
      </c>
      <c r="I3629" s="43">
        <f t="shared" si="7042"/>
        <v>15.5</v>
      </c>
      <c r="J3629" s="43">
        <f t="shared" si="7043"/>
        <v>15.5</v>
      </c>
      <c r="K3629" s="43">
        <f t="shared" si="7044"/>
        <v>15.5</v>
      </c>
      <c r="L3629" s="43">
        <f t="shared" si="7045"/>
        <v>0</v>
      </c>
      <c r="M3629" s="43">
        <f t="shared" si="7046"/>
        <v>0</v>
      </c>
      <c r="N3629" s="43">
        <f t="shared" si="7047"/>
        <v>0</v>
      </c>
      <c r="O3629" s="43">
        <f t="shared" si="7048"/>
        <v>0</v>
      </c>
      <c r="P3629" s="43">
        <f t="shared" si="7049"/>
        <v>0</v>
      </c>
      <c r="Q3629" s="43">
        <f t="shared" si="7050"/>
        <v>0</v>
      </c>
      <c r="R3629" s="43">
        <f t="shared" si="7051"/>
        <v>0</v>
      </c>
      <c r="S3629" s="43">
        <f t="shared" si="7052"/>
        <v>0</v>
      </c>
      <c r="T3629" s="43">
        <f t="shared" si="7053"/>
        <v>0</v>
      </c>
      <c r="U3629" s="43">
        <v>0</v>
      </c>
      <c r="V3629" s="43">
        <f t="shared" si="6934"/>
        <v>15.5</v>
      </c>
      <c r="W3629" s="43">
        <f t="shared" si="7054"/>
        <v>0</v>
      </c>
      <c r="X3629" s="43">
        <f t="shared" si="7055"/>
        <v>0</v>
      </c>
      <c r="Y3629" s="43">
        <f t="shared" si="7056"/>
        <v>0</v>
      </c>
      <c r="Z3629" s="43">
        <f t="shared" si="7057"/>
        <v>0</v>
      </c>
      <c r="AA3629" s="43">
        <f t="shared" si="7058"/>
        <v>0</v>
      </c>
      <c r="AB3629" s="43">
        <f t="shared" si="7059"/>
        <v>11.630000000000001</v>
      </c>
      <c r="AC3629" s="44">
        <f t="shared" si="7060"/>
        <v>15.5</v>
      </c>
      <c r="AD3629" s="44">
        <f t="shared" si="7061"/>
        <v>15.5</v>
      </c>
      <c r="AE3629" s="45">
        <f t="shared" si="7039"/>
        <v>100</v>
      </c>
      <c r="AF3629" s="43">
        <f t="shared" si="7062"/>
        <v>15.5</v>
      </c>
      <c r="AG3629" s="43">
        <f t="shared" si="7063"/>
        <v>0</v>
      </c>
      <c r="AH3629" s="43">
        <f t="shared" si="7064"/>
        <v>0</v>
      </c>
      <c r="AI3629" s="43">
        <f t="shared" si="7065"/>
        <v>0</v>
      </c>
      <c r="AJ3629" s="43">
        <f t="shared" si="7066"/>
        <v>0</v>
      </c>
      <c r="AK3629" s="43">
        <f t="shared" si="7067"/>
        <v>0</v>
      </c>
      <c r="AL3629" s="43">
        <f t="shared" si="7040"/>
        <v>15.5</v>
      </c>
      <c r="AM3629" s="43">
        <f t="shared" si="7041"/>
        <v>0</v>
      </c>
      <c r="AN3629" s="2"/>
      <c r="AO3629" s="1"/>
      <c r="AP3629" s="1"/>
      <c r="AQ3629" s="1"/>
      <c r="AR3629" s="1"/>
      <c r="AS3629" s="1"/>
    </row>
    <row r="3630" ht="31.5">
      <c r="B3630" s="41" t="s">
        <v>863</v>
      </c>
      <c r="C3630" s="41" t="s">
        <v>117</v>
      </c>
      <c r="D3630" s="41" t="s">
        <v>200</v>
      </c>
      <c r="E3630" s="26" t="str">
        <f t="shared" si="6933"/>
        <v>0314</v>
      </c>
      <c r="F3630" s="41" t="s">
        <v>204</v>
      </c>
      <c r="G3630" s="41" t="s">
        <v>53</v>
      </c>
      <c r="H3630" s="42" t="s">
        <v>54</v>
      </c>
      <c r="I3630" s="43">
        <f t="shared" si="7042"/>
        <v>15.5</v>
      </c>
      <c r="J3630" s="43">
        <f t="shared" si="7043"/>
        <v>15.5</v>
      </c>
      <c r="K3630" s="43">
        <f t="shared" si="7044"/>
        <v>15.5</v>
      </c>
      <c r="L3630" s="43">
        <f t="shared" si="7045"/>
        <v>0</v>
      </c>
      <c r="M3630" s="43">
        <f t="shared" si="7046"/>
        <v>0</v>
      </c>
      <c r="N3630" s="43">
        <f t="shared" si="7047"/>
        <v>0</v>
      </c>
      <c r="O3630" s="43">
        <f t="shared" si="7048"/>
        <v>0</v>
      </c>
      <c r="P3630" s="43">
        <f t="shared" si="7049"/>
        <v>0</v>
      </c>
      <c r="Q3630" s="43">
        <f t="shared" si="7050"/>
        <v>0</v>
      </c>
      <c r="R3630" s="43">
        <f t="shared" si="7051"/>
        <v>0</v>
      </c>
      <c r="S3630" s="43">
        <f t="shared" si="7052"/>
        <v>0</v>
      </c>
      <c r="T3630" s="43">
        <f t="shared" si="7053"/>
        <v>0</v>
      </c>
      <c r="U3630" s="43">
        <v>0</v>
      </c>
      <c r="V3630" s="43">
        <f t="shared" si="6934"/>
        <v>15.5</v>
      </c>
      <c r="W3630" s="43">
        <f t="shared" si="7054"/>
        <v>0</v>
      </c>
      <c r="X3630" s="43">
        <f t="shared" si="7055"/>
        <v>0</v>
      </c>
      <c r="Y3630" s="43">
        <f t="shared" si="7056"/>
        <v>0</v>
      </c>
      <c r="Z3630" s="43">
        <f t="shared" si="7057"/>
        <v>0</v>
      </c>
      <c r="AA3630" s="43">
        <f t="shared" si="7058"/>
        <v>0</v>
      </c>
      <c r="AB3630" s="43">
        <f t="shared" si="7059"/>
        <v>11.630000000000001</v>
      </c>
      <c r="AC3630" s="44">
        <f t="shared" si="7060"/>
        <v>15.5</v>
      </c>
      <c r="AD3630" s="44">
        <f t="shared" si="7061"/>
        <v>15.5</v>
      </c>
      <c r="AE3630" s="45">
        <f t="shared" si="7039"/>
        <v>100</v>
      </c>
      <c r="AF3630" s="43">
        <f t="shared" si="7062"/>
        <v>15.5</v>
      </c>
      <c r="AG3630" s="43">
        <f t="shared" si="7063"/>
        <v>0</v>
      </c>
      <c r="AH3630" s="43">
        <f t="shared" si="7064"/>
        <v>0</v>
      </c>
      <c r="AI3630" s="43">
        <f t="shared" si="7065"/>
        <v>0</v>
      </c>
      <c r="AJ3630" s="43">
        <f t="shared" si="7066"/>
        <v>0</v>
      </c>
      <c r="AK3630" s="43">
        <f t="shared" si="7067"/>
        <v>0</v>
      </c>
      <c r="AL3630" s="43">
        <f t="shared" si="7040"/>
        <v>15.5</v>
      </c>
      <c r="AM3630" s="43">
        <f t="shared" si="7041"/>
        <v>0</v>
      </c>
      <c r="AN3630" s="2"/>
      <c r="AO3630" s="1"/>
      <c r="AP3630" s="1"/>
      <c r="AQ3630" s="1"/>
      <c r="AR3630" s="1"/>
      <c r="AS3630" s="1"/>
    </row>
    <row r="3631" ht="31.5">
      <c r="B3631" s="41" t="s">
        <v>863</v>
      </c>
      <c r="C3631" s="41" t="s">
        <v>117</v>
      </c>
      <c r="D3631" s="41" t="s">
        <v>200</v>
      </c>
      <c r="E3631" s="26" t="str">
        <f t="shared" ref="E3631:E3694" si="7068">CONCATENATE(C3631,D3631)</f>
        <v>0314</v>
      </c>
      <c r="F3631" s="41" t="s">
        <v>204</v>
      </c>
      <c r="G3631" s="41" t="s">
        <v>55</v>
      </c>
      <c r="H3631" s="42" t="s">
        <v>56</v>
      </c>
      <c r="I3631" s="43">
        <v>15.5</v>
      </c>
      <c r="J3631" s="43">
        <v>15.5</v>
      </c>
      <c r="K3631" s="43">
        <v>15.5</v>
      </c>
      <c r="L3631" s="43"/>
      <c r="M3631" s="43"/>
      <c r="N3631" s="43"/>
      <c r="O3631" s="43">
        <v>0</v>
      </c>
      <c r="P3631" s="43">
        <v>0</v>
      </c>
      <c r="Q3631" s="43">
        <v>0</v>
      </c>
      <c r="R3631" s="43">
        <v>0</v>
      </c>
      <c r="S3631" s="43">
        <v>0</v>
      </c>
      <c r="T3631" s="43">
        <v>0</v>
      </c>
      <c r="U3631" s="43">
        <v>0</v>
      </c>
      <c r="V3631" s="43">
        <f t="shared" ref="V3631:V3694" si="7069">I3631+L3631+U3631+T3631+S3631+R3631+Q3631+P3631+O3631</f>
        <v>15.5</v>
      </c>
      <c r="W3631" s="43"/>
      <c r="X3631" s="43"/>
      <c r="Y3631" s="43"/>
      <c r="Z3631" s="43"/>
      <c r="AA3631" s="43"/>
      <c r="AB3631" s="43">
        <v>11.630000000000001</v>
      </c>
      <c r="AC3631" s="44">
        <v>15.5</v>
      </c>
      <c r="AD3631" s="44">
        <v>15.5</v>
      </c>
      <c r="AE3631" s="45">
        <f t="shared" si="7039"/>
        <v>100</v>
      </c>
      <c r="AF3631" s="43">
        <v>15.5</v>
      </c>
      <c r="AG3631" s="43">
        <v>0</v>
      </c>
      <c r="AH3631" s="43">
        <v>0</v>
      </c>
      <c r="AI3631" s="43">
        <v>0</v>
      </c>
      <c r="AJ3631" s="43">
        <v>0</v>
      </c>
      <c r="AK3631" s="43">
        <v>0</v>
      </c>
      <c r="AL3631" s="43">
        <f t="shared" si="7040"/>
        <v>15.5</v>
      </c>
      <c r="AM3631" s="43">
        <f t="shared" si="7041"/>
        <v>0</v>
      </c>
      <c r="AN3631" s="19"/>
      <c r="AO3631" s="1"/>
      <c r="AP3631" s="1"/>
      <c r="AQ3631" s="1"/>
      <c r="AR3631" s="1"/>
      <c r="AS3631" s="1"/>
    </row>
    <row r="3632" s="24" customFormat="1">
      <c r="B3632" s="25" t="s">
        <v>863</v>
      </c>
      <c r="C3632" s="25" t="s">
        <v>107</v>
      </c>
      <c r="D3632" s="25"/>
      <c r="E3632" s="32" t="str">
        <f t="shared" si="7068"/>
        <v>04</v>
      </c>
      <c r="F3632" s="25"/>
      <c r="G3632" s="25"/>
      <c r="H3632" s="27" t="s">
        <v>108</v>
      </c>
      <c r="I3632" s="28">
        <f>I3640+I3633+I3679</f>
        <v>2106.0999999999999</v>
      </c>
      <c r="J3632" s="28">
        <f>J3640+J3633+J3679</f>
        <v>2108.5999999999999</v>
      </c>
      <c r="K3632" s="28">
        <f>K3640+K3633+K3679</f>
        <v>2108.0999999999999</v>
      </c>
      <c r="L3632" s="28">
        <f>L3640+L3633+L3679</f>
        <v>0</v>
      </c>
      <c r="M3632" s="28">
        <f>M3640+M3633+M3679</f>
        <v>0</v>
      </c>
      <c r="N3632" s="28">
        <f>N3640+N3633+N3679</f>
        <v>0</v>
      </c>
      <c r="O3632" s="28">
        <f>O3640+O3633+O3679</f>
        <v>-1.335</v>
      </c>
      <c r="P3632" s="28">
        <f>P3640+P3633+P3679</f>
        <v>62.866999999999997</v>
      </c>
      <c r="Q3632" s="28">
        <f>Q3640+Q3633+Q3679</f>
        <v>0</v>
      </c>
      <c r="R3632" s="28">
        <f>R3640+R3633+R3679</f>
        <v>0</v>
      </c>
      <c r="S3632" s="28">
        <f>S3640+S3633+S3679</f>
        <v>0</v>
      </c>
      <c r="T3632" s="28">
        <f>T3640+T3633+T3679</f>
        <v>0</v>
      </c>
      <c r="U3632" s="28">
        <v>0</v>
      </c>
      <c r="V3632" s="28">
        <f t="shared" si="7069"/>
        <v>2167.6320000000001</v>
      </c>
      <c r="W3632" s="28">
        <f>W3640+W3633+W3679</f>
        <v>0</v>
      </c>
      <c r="X3632" s="28">
        <f>X3640+X3633+X3679</f>
        <v>0</v>
      </c>
      <c r="Y3632" s="28">
        <f>Y3640+Y3633+Y3679</f>
        <v>0</v>
      </c>
      <c r="Z3632" s="28">
        <f>Z3640+Z3633+Z3679</f>
        <v>0</v>
      </c>
      <c r="AA3632" s="28">
        <f>AA3640+AA3633+AA3679</f>
        <v>0</v>
      </c>
      <c r="AB3632" s="28">
        <f>AB3640+AB3633+AB3679</f>
        <v>1247.9516699999999</v>
      </c>
      <c r="AC3632" s="29">
        <f>AC3640+AC3633+AC3679</f>
        <v>2048.0339399999998</v>
      </c>
      <c r="AD3632" s="29">
        <f>AD3640+AD3633+AD3679</f>
        <v>2047.7622599999997</v>
      </c>
      <c r="AE3632" s="30">
        <f t="shared" si="7039"/>
        <v>99.986734594837813</v>
      </c>
      <c r="AF3632" s="28">
        <f>AF3640+AF3633+AF3679</f>
        <v>2127.2728200000001</v>
      </c>
      <c r="AG3632" s="28">
        <f>AG3640+AG3633+AG3679</f>
        <v>-1.335</v>
      </c>
      <c r="AH3632" s="28">
        <f>AH3640+AH3633+AH3679</f>
        <v>0</v>
      </c>
      <c r="AI3632" s="28">
        <f>AI3640+AI3633+AI3679</f>
        <v>0</v>
      </c>
      <c r="AJ3632" s="28">
        <f>AJ3640+AJ3633+AJ3679</f>
        <v>0</v>
      </c>
      <c r="AK3632" s="28">
        <f>AK3640+AK3633+AK3679</f>
        <v>0</v>
      </c>
      <c r="AL3632" s="28">
        <f t="shared" si="7040"/>
        <v>2125.9378200000001</v>
      </c>
      <c r="AM3632" s="28">
        <f t="shared" si="7041"/>
        <v>41.69417999999996</v>
      </c>
      <c r="AN3632" s="31"/>
      <c r="AO3632" s="24"/>
      <c r="AP3632" s="24"/>
      <c r="AQ3632" s="24"/>
      <c r="AR3632" s="24"/>
      <c r="AS3632" s="24"/>
    </row>
    <row r="3633" s="33" customFormat="1">
      <c r="B3633" s="34" t="s">
        <v>863</v>
      </c>
      <c r="C3633" s="34" t="s">
        <v>107</v>
      </c>
      <c r="D3633" s="34" t="s">
        <v>115</v>
      </c>
      <c r="E3633" s="35" t="str">
        <f t="shared" si="7068"/>
        <v>0405</v>
      </c>
      <c r="F3633" s="34"/>
      <c r="G3633" s="34"/>
      <c r="H3633" s="36" t="s">
        <v>206</v>
      </c>
      <c r="I3633" s="37">
        <f t="shared" ref="I3633:I3638" si="7070">I3634</f>
        <v>232.69999999999999</v>
      </c>
      <c r="J3633" s="37">
        <f t="shared" ref="J3633:J3638" si="7071">J3634</f>
        <v>232.69999999999999</v>
      </c>
      <c r="K3633" s="37">
        <f t="shared" ref="K3633:K3638" si="7072">K3634</f>
        <v>232.69999999999999</v>
      </c>
      <c r="L3633" s="37">
        <f t="shared" ref="L3633:L3638" si="7073">L3634</f>
        <v>0</v>
      </c>
      <c r="M3633" s="37">
        <f t="shared" ref="M3633:M3638" si="7074">M3634</f>
        <v>0</v>
      </c>
      <c r="N3633" s="37">
        <f t="shared" ref="N3633:N3638" si="7075">N3634</f>
        <v>0</v>
      </c>
      <c r="O3633" s="37">
        <f t="shared" ref="O3633:O3638" si="7076">O3634</f>
        <v>-1.335</v>
      </c>
      <c r="P3633" s="37">
        <f t="shared" ref="P3633:P3638" si="7077">P3634</f>
        <v>0</v>
      </c>
      <c r="Q3633" s="37">
        <f t="shared" ref="Q3633:Q3638" si="7078">Q3634</f>
        <v>0</v>
      </c>
      <c r="R3633" s="37">
        <f t="shared" ref="R3633:R3638" si="7079">R3634</f>
        <v>0</v>
      </c>
      <c r="S3633" s="37">
        <f t="shared" ref="S3633:S3638" si="7080">S3634</f>
        <v>0</v>
      </c>
      <c r="T3633" s="37">
        <f t="shared" ref="T3633:T3638" si="7081">T3634</f>
        <v>0</v>
      </c>
      <c r="U3633" s="37">
        <v>0</v>
      </c>
      <c r="V3633" s="37">
        <f t="shared" si="7069"/>
        <v>231.36499999999998</v>
      </c>
      <c r="W3633" s="37">
        <f t="shared" ref="W3633:W3638" si="7082">W3634</f>
        <v>0</v>
      </c>
      <c r="X3633" s="37">
        <f t="shared" ref="X3633:X3638" si="7083">X3634</f>
        <v>0</v>
      </c>
      <c r="Y3633" s="37">
        <f t="shared" ref="Y3633:Y3638" si="7084">Y3634</f>
        <v>0</v>
      </c>
      <c r="Z3633" s="37">
        <f t="shared" ref="Z3633:Z3638" si="7085">Z3634</f>
        <v>0</v>
      </c>
      <c r="AA3633" s="37">
        <f t="shared" ref="AA3633:AA3638" si="7086">AA3634</f>
        <v>0</v>
      </c>
      <c r="AB3633" s="37">
        <f t="shared" ref="AB3633:AB3638" si="7087">AB3634</f>
        <v>231.36412999999999</v>
      </c>
      <c r="AC3633" s="38">
        <f t="shared" ref="AC3633:AC3638" si="7088">AC3634</f>
        <v>231.36500000000001</v>
      </c>
      <c r="AD3633" s="38">
        <f t="shared" ref="AD3633:AD3638" si="7089">AD3634</f>
        <v>231.36412999999999</v>
      </c>
      <c r="AE3633" s="39">
        <f t="shared" si="7039"/>
        <v>99.999623970782096</v>
      </c>
      <c r="AF3633" s="37">
        <f t="shared" ref="AF3633:AF3638" si="7090">AF3634</f>
        <v>232.69999999999999</v>
      </c>
      <c r="AG3633" s="37">
        <f t="shared" ref="AG3633:AG3638" si="7091">AG3634</f>
        <v>-1.335</v>
      </c>
      <c r="AH3633" s="37">
        <f t="shared" ref="AH3633:AH3638" si="7092">AH3634</f>
        <v>0</v>
      </c>
      <c r="AI3633" s="37">
        <f t="shared" ref="AI3633:AI3638" si="7093">AI3634</f>
        <v>0</v>
      </c>
      <c r="AJ3633" s="37">
        <f t="shared" ref="AJ3633:AJ3638" si="7094">AJ3634</f>
        <v>0</v>
      </c>
      <c r="AK3633" s="37">
        <f t="shared" ref="AK3633:AK3638" si="7095">AK3634</f>
        <v>0</v>
      </c>
      <c r="AL3633" s="37">
        <f t="shared" si="7040"/>
        <v>231.36499999999998</v>
      </c>
      <c r="AM3633" s="37">
        <f t="shared" si="7041"/>
        <v>0</v>
      </c>
      <c r="AN3633" s="40"/>
      <c r="AO3633" s="33"/>
      <c r="AP3633" s="33"/>
      <c r="AQ3633" s="33"/>
      <c r="AR3633" s="33"/>
      <c r="AS3633" s="33"/>
    </row>
    <row r="3634" ht="31.5">
      <c r="B3634" s="41" t="s">
        <v>863</v>
      </c>
      <c r="C3634" s="41" t="s">
        <v>107</v>
      </c>
      <c r="D3634" s="41" t="s">
        <v>115</v>
      </c>
      <c r="E3634" s="26" t="str">
        <f t="shared" si="7068"/>
        <v>0405</v>
      </c>
      <c r="F3634" s="41" t="s">
        <v>207</v>
      </c>
      <c r="G3634" s="41"/>
      <c r="H3634" s="42" t="s">
        <v>208</v>
      </c>
      <c r="I3634" s="43">
        <f t="shared" si="7070"/>
        <v>232.69999999999999</v>
      </c>
      <c r="J3634" s="43">
        <f t="shared" si="7071"/>
        <v>232.69999999999999</v>
      </c>
      <c r="K3634" s="43">
        <f t="shared" si="7072"/>
        <v>232.69999999999999</v>
      </c>
      <c r="L3634" s="43">
        <f t="shared" si="7073"/>
        <v>0</v>
      </c>
      <c r="M3634" s="43">
        <f t="shared" si="7074"/>
        <v>0</v>
      </c>
      <c r="N3634" s="43">
        <f t="shared" si="7075"/>
        <v>0</v>
      </c>
      <c r="O3634" s="43">
        <f t="shared" si="7076"/>
        <v>-1.335</v>
      </c>
      <c r="P3634" s="43">
        <f t="shared" si="7077"/>
        <v>0</v>
      </c>
      <c r="Q3634" s="43">
        <f t="shared" si="7078"/>
        <v>0</v>
      </c>
      <c r="R3634" s="43">
        <f t="shared" si="7079"/>
        <v>0</v>
      </c>
      <c r="S3634" s="43">
        <f t="shared" si="7080"/>
        <v>0</v>
      </c>
      <c r="T3634" s="43">
        <f t="shared" si="7081"/>
        <v>0</v>
      </c>
      <c r="U3634" s="43">
        <v>0</v>
      </c>
      <c r="V3634" s="43">
        <f t="shared" si="7069"/>
        <v>231.36499999999998</v>
      </c>
      <c r="W3634" s="43">
        <f t="shared" si="7082"/>
        <v>0</v>
      </c>
      <c r="X3634" s="43">
        <f t="shared" si="7083"/>
        <v>0</v>
      </c>
      <c r="Y3634" s="43">
        <f t="shared" si="7084"/>
        <v>0</v>
      </c>
      <c r="Z3634" s="43">
        <f t="shared" si="7085"/>
        <v>0</v>
      </c>
      <c r="AA3634" s="43">
        <f t="shared" si="7086"/>
        <v>0</v>
      </c>
      <c r="AB3634" s="43">
        <f t="shared" si="7087"/>
        <v>231.36412999999999</v>
      </c>
      <c r="AC3634" s="44">
        <f t="shared" si="7088"/>
        <v>231.36500000000001</v>
      </c>
      <c r="AD3634" s="44">
        <f t="shared" si="7089"/>
        <v>231.36412999999999</v>
      </c>
      <c r="AE3634" s="45">
        <f t="shared" si="7039"/>
        <v>99.999623970782096</v>
      </c>
      <c r="AF3634" s="43">
        <f t="shared" si="7090"/>
        <v>232.69999999999999</v>
      </c>
      <c r="AG3634" s="43">
        <f t="shared" si="7091"/>
        <v>-1.335</v>
      </c>
      <c r="AH3634" s="43">
        <f t="shared" si="7092"/>
        <v>0</v>
      </c>
      <c r="AI3634" s="43">
        <f t="shared" si="7093"/>
        <v>0</v>
      </c>
      <c r="AJ3634" s="43">
        <f t="shared" si="7094"/>
        <v>0</v>
      </c>
      <c r="AK3634" s="43">
        <f t="shared" si="7095"/>
        <v>0</v>
      </c>
      <c r="AL3634" s="43">
        <f t="shared" si="7040"/>
        <v>231.36499999999998</v>
      </c>
      <c r="AM3634" s="43">
        <f t="shared" si="7041"/>
        <v>0</v>
      </c>
      <c r="AN3634" s="2"/>
      <c r="AO3634" s="1"/>
      <c r="AP3634" s="1"/>
      <c r="AQ3634" s="1"/>
      <c r="AR3634" s="1"/>
      <c r="AS3634" s="1"/>
    </row>
    <row r="3635" ht="31.5">
      <c r="B3635" s="41" t="s">
        <v>863</v>
      </c>
      <c r="C3635" s="41" t="s">
        <v>107</v>
      </c>
      <c r="D3635" s="41" t="s">
        <v>115</v>
      </c>
      <c r="E3635" s="26" t="str">
        <f t="shared" si="7068"/>
        <v>0405</v>
      </c>
      <c r="F3635" s="41" t="s">
        <v>209</v>
      </c>
      <c r="G3635" s="41"/>
      <c r="H3635" s="42" t="s">
        <v>210</v>
      </c>
      <c r="I3635" s="43">
        <f t="shared" si="7070"/>
        <v>232.69999999999999</v>
      </c>
      <c r="J3635" s="43">
        <f t="shared" si="7071"/>
        <v>232.69999999999999</v>
      </c>
      <c r="K3635" s="43">
        <f t="shared" si="7072"/>
        <v>232.69999999999999</v>
      </c>
      <c r="L3635" s="43">
        <f t="shared" si="7073"/>
        <v>0</v>
      </c>
      <c r="M3635" s="43">
        <f t="shared" si="7074"/>
        <v>0</v>
      </c>
      <c r="N3635" s="43">
        <f t="shared" si="7075"/>
        <v>0</v>
      </c>
      <c r="O3635" s="43">
        <f t="shared" si="7076"/>
        <v>-1.335</v>
      </c>
      <c r="P3635" s="43">
        <f t="shared" si="7077"/>
        <v>0</v>
      </c>
      <c r="Q3635" s="43">
        <f t="shared" si="7078"/>
        <v>0</v>
      </c>
      <c r="R3635" s="43">
        <f t="shared" si="7079"/>
        <v>0</v>
      </c>
      <c r="S3635" s="43">
        <f t="shared" si="7080"/>
        <v>0</v>
      </c>
      <c r="T3635" s="43">
        <f t="shared" si="7081"/>
        <v>0</v>
      </c>
      <c r="U3635" s="43">
        <v>0</v>
      </c>
      <c r="V3635" s="43">
        <f t="shared" si="7069"/>
        <v>231.36499999999998</v>
      </c>
      <c r="W3635" s="43">
        <f t="shared" si="7082"/>
        <v>0</v>
      </c>
      <c r="X3635" s="43">
        <f t="shared" si="7083"/>
        <v>0</v>
      </c>
      <c r="Y3635" s="43">
        <f t="shared" si="7084"/>
        <v>0</v>
      </c>
      <c r="Z3635" s="43">
        <f t="shared" si="7085"/>
        <v>0</v>
      </c>
      <c r="AA3635" s="43">
        <f t="shared" si="7086"/>
        <v>0</v>
      </c>
      <c r="AB3635" s="43">
        <f t="shared" si="7087"/>
        <v>231.36412999999999</v>
      </c>
      <c r="AC3635" s="44">
        <f t="shared" si="7088"/>
        <v>231.36500000000001</v>
      </c>
      <c r="AD3635" s="44">
        <f t="shared" si="7089"/>
        <v>231.36412999999999</v>
      </c>
      <c r="AE3635" s="45">
        <f t="shared" si="7039"/>
        <v>99.999623970782096</v>
      </c>
      <c r="AF3635" s="43">
        <f t="shared" si="7090"/>
        <v>232.69999999999999</v>
      </c>
      <c r="AG3635" s="43">
        <f t="shared" si="7091"/>
        <v>-1.335</v>
      </c>
      <c r="AH3635" s="43">
        <f t="shared" si="7092"/>
        <v>0</v>
      </c>
      <c r="AI3635" s="43">
        <f t="shared" si="7093"/>
        <v>0</v>
      </c>
      <c r="AJ3635" s="43">
        <f t="shared" si="7094"/>
        <v>0</v>
      </c>
      <c r="AK3635" s="43">
        <f t="shared" si="7095"/>
        <v>0</v>
      </c>
      <c r="AL3635" s="43">
        <f t="shared" si="7040"/>
        <v>231.36499999999998</v>
      </c>
      <c r="AM3635" s="43">
        <f t="shared" si="7041"/>
        <v>0</v>
      </c>
      <c r="AN3635" s="2"/>
      <c r="AO3635" s="1"/>
      <c r="AP3635" s="1"/>
      <c r="AQ3635" s="1"/>
      <c r="AR3635" s="1"/>
      <c r="AS3635" s="1"/>
    </row>
    <row r="3636" ht="31.5">
      <c r="B3636" s="41" t="s">
        <v>863</v>
      </c>
      <c r="C3636" s="41" t="s">
        <v>107</v>
      </c>
      <c r="D3636" s="41" t="s">
        <v>115</v>
      </c>
      <c r="E3636" s="26" t="str">
        <f t="shared" si="7068"/>
        <v>0405</v>
      </c>
      <c r="F3636" s="41" t="s">
        <v>211</v>
      </c>
      <c r="G3636" s="41"/>
      <c r="H3636" s="42" t="s">
        <v>212</v>
      </c>
      <c r="I3636" s="43">
        <f t="shared" si="7070"/>
        <v>232.69999999999999</v>
      </c>
      <c r="J3636" s="43">
        <f t="shared" si="7071"/>
        <v>232.69999999999999</v>
      </c>
      <c r="K3636" s="43">
        <f t="shared" si="7072"/>
        <v>232.69999999999999</v>
      </c>
      <c r="L3636" s="43">
        <f t="shared" si="7073"/>
        <v>0</v>
      </c>
      <c r="M3636" s="43">
        <f t="shared" si="7074"/>
        <v>0</v>
      </c>
      <c r="N3636" s="43">
        <f t="shared" si="7075"/>
        <v>0</v>
      </c>
      <c r="O3636" s="43">
        <f t="shared" si="7076"/>
        <v>-1.335</v>
      </c>
      <c r="P3636" s="43">
        <f t="shared" si="7077"/>
        <v>0</v>
      </c>
      <c r="Q3636" s="43">
        <f t="shared" si="7078"/>
        <v>0</v>
      </c>
      <c r="R3636" s="43">
        <f t="shared" si="7079"/>
        <v>0</v>
      </c>
      <c r="S3636" s="43">
        <f t="shared" si="7080"/>
        <v>0</v>
      </c>
      <c r="T3636" s="43">
        <f t="shared" si="7081"/>
        <v>0</v>
      </c>
      <c r="U3636" s="43">
        <v>0</v>
      </c>
      <c r="V3636" s="43">
        <f t="shared" si="7069"/>
        <v>231.36499999999998</v>
      </c>
      <c r="W3636" s="43">
        <f t="shared" si="7082"/>
        <v>0</v>
      </c>
      <c r="X3636" s="43">
        <f t="shared" si="7083"/>
        <v>0</v>
      </c>
      <c r="Y3636" s="43">
        <f t="shared" si="7084"/>
        <v>0</v>
      </c>
      <c r="Z3636" s="43">
        <f t="shared" si="7085"/>
        <v>0</v>
      </c>
      <c r="AA3636" s="43">
        <f t="shared" si="7086"/>
        <v>0</v>
      </c>
      <c r="AB3636" s="43">
        <f t="shared" si="7087"/>
        <v>231.36412999999999</v>
      </c>
      <c r="AC3636" s="44">
        <f t="shared" si="7088"/>
        <v>231.36500000000001</v>
      </c>
      <c r="AD3636" s="44">
        <f t="shared" si="7089"/>
        <v>231.36412999999999</v>
      </c>
      <c r="AE3636" s="45">
        <f t="shared" si="7039"/>
        <v>99.999623970782096</v>
      </c>
      <c r="AF3636" s="43">
        <f t="shared" si="7090"/>
        <v>232.69999999999999</v>
      </c>
      <c r="AG3636" s="43">
        <f t="shared" si="7091"/>
        <v>-1.335</v>
      </c>
      <c r="AH3636" s="43">
        <f t="shared" si="7092"/>
        <v>0</v>
      </c>
      <c r="AI3636" s="43">
        <f t="shared" si="7093"/>
        <v>0</v>
      </c>
      <c r="AJ3636" s="43">
        <f t="shared" si="7094"/>
        <v>0</v>
      </c>
      <c r="AK3636" s="43">
        <f t="shared" si="7095"/>
        <v>0</v>
      </c>
      <c r="AL3636" s="43">
        <f t="shared" si="7040"/>
        <v>231.36499999999998</v>
      </c>
      <c r="AM3636" s="43">
        <f t="shared" si="7041"/>
        <v>0</v>
      </c>
      <c r="AN3636" s="2"/>
      <c r="AR3636" s="1"/>
      <c r="AS3636" s="1"/>
    </row>
    <row r="3637" ht="63">
      <c r="B3637" s="41" t="s">
        <v>863</v>
      </c>
      <c r="C3637" s="41" t="s">
        <v>107</v>
      </c>
      <c r="D3637" s="41" t="s">
        <v>115</v>
      </c>
      <c r="E3637" s="26" t="str">
        <f t="shared" si="7068"/>
        <v>0405</v>
      </c>
      <c r="F3637" s="41" t="s">
        <v>213</v>
      </c>
      <c r="G3637" s="41"/>
      <c r="H3637" s="42" t="s">
        <v>214</v>
      </c>
      <c r="I3637" s="43">
        <f t="shared" si="7070"/>
        <v>232.69999999999999</v>
      </c>
      <c r="J3637" s="43">
        <f t="shared" si="7071"/>
        <v>232.69999999999999</v>
      </c>
      <c r="K3637" s="43">
        <f t="shared" si="7072"/>
        <v>232.69999999999999</v>
      </c>
      <c r="L3637" s="43">
        <f t="shared" si="7073"/>
        <v>0</v>
      </c>
      <c r="M3637" s="43">
        <f t="shared" si="7074"/>
        <v>0</v>
      </c>
      <c r="N3637" s="43">
        <f t="shared" si="7075"/>
        <v>0</v>
      </c>
      <c r="O3637" s="43">
        <f t="shared" si="7076"/>
        <v>-1.335</v>
      </c>
      <c r="P3637" s="43">
        <f t="shared" si="7077"/>
        <v>0</v>
      </c>
      <c r="Q3637" s="43">
        <f t="shared" si="7078"/>
        <v>0</v>
      </c>
      <c r="R3637" s="43">
        <f t="shared" si="7079"/>
        <v>0</v>
      </c>
      <c r="S3637" s="43">
        <f t="shared" si="7080"/>
        <v>0</v>
      </c>
      <c r="T3637" s="43">
        <f t="shared" si="7081"/>
        <v>0</v>
      </c>
      <c r="U3637" s="43">
        <v>0</v>
      </c>
      <c r="V3637" s="43">
        <f t="shared" si="7069"/>
        <v>231.36499999999998</v>
      </c>
      <c r="W3637" s="43">
        <f t="shared" si="7082"/>
        <v>0</v>
      </c>
      <c r="X3637" s="43">
        <f t="shared" si="7083"/>
        <v>0</v>
      </c>
      <c r="Y3637" s="43">
        <f t="shared" si="7084"/>
        <v>0</v>
      </c>
      <c r="Z3637" s="43">
        <f t="shared" si="7085"/>
        <v>0</v>
      </c>
      <c r="AA3637" s="43">
        <f t="shared" si="7086"/>
        <v>0</v>
      </c>
      <c r="AB3637" s="43">
        <f t="shared" si="7087"/>
        <v>231.36412999999999</v>
      </c>
      <c r="AC3637" s="44">
        <f t="shared" si="7088"/>
        <v>231.36500000000001</v>
      </c>
      <c r="AD3637" s="44">
        <f t="shared" si="7089"/>
        <v>231.36412999999999</v>
      </c>
      <c r="AE3637" s="45">
        <f t="shared" si="7039"/>
        <v>99.999623970782096</v>
      </c>
      <c r="AF3637" s="43">
        <f t="shared" si="7090"/>
        <v>232.69999999999999</v>
      </c>
      <c r="AG3637" s="43">
        <f t="shared" si="7091"/>
        <v>-1.335</v>
      </c>
      <c r="AH3637" s="43">
        <f t="shared" si="7092"/>
        <v>0</v>
      </c>
      <c r="AI3637" s="43">
        <f t="shared" si="7093"/>
        <v>0</v>
      </c>
      <c r="AJ3637" s="43">
        <f t="shared" si="7094"/>
        <v>0</v>
      </c>
      <c r="AK3637" s="43">
        <f t="shared" si="7095"/>
        <v>0</v>
      </c>
      <c r="AL3637" s="43">
        <f t="shared" si="7040"/>
        <v>231.36499999999998</v>
      </c>
      <c r="AM3637" s="43">
        <f t="shared" si="7041"/>
        <v>0</v>
      </c>
      <c r="AN3637" s="2"/>
      <c r="AO3637" s="1"/>
      <c r="AP3637" s="1"/>
      <c r="AQ3637" s="1"/>
      <c r="AR3637" s="1"/>
      <c r="AS3637" s="1"/>
    </row>
    <row r="3638" ht="31.5">
      <c r="B3638" s="41" t="s">
        <v>863</v>
      </c>
      <c r="C3638" s="41" t="s">
        <v>107</v>
      </c>
      <c r="D3638" s="41" t="s">
        <v>115</v>
      </c>
      <c r="E3638" s="26" t="str">
        <f t="shared" si="7068"/>
        <v>0405</v>
      </c>
      <c r="F3638" s="41" t="s">
        <v>213</v>
      </c>
      <c r="G3638" s="41" t="s">
        <v>53</v>
      </c>
      <c r="H3638" s="42" t="s">
        <v>54</v>
      </c>
      <c r="I3638" s="43">
        <f t="shared" si="7070"/>
        <v>232.69999999999999</v>
      </c>
      <c r="J3638" s="43">
        <f t="shared" si="7071"/>
        <v>232.69999999999999</v>
      </c>
      <c r="K3638" s="43">
        <f t="shared" si="7072"/>
        <v>232.69999999999999</v>
      </c>
      <c r="L3638" s="43">
        <f t="shared" si="7073"/>
        <v>0</v>
      </c>
      <c r="M3638" s="43">
        <f t="shared" si="7074"/>
        <v>0</v>
      </c>
      <c r="N3638" s="43">
        <f t="shared" si="7075"/>
        <v>0</v>
      </c>
      <c r="O3638" s="43">
        <f t="shared" si="7076"/>
        <v>-1.335</v>
      </c>
      <c r="P3638" s="43">
        <f t="shared" si="7077"/>
        <v>0</v>
      </c>
      <c r="Q3638" s="43">
        <f t="shared" si="7078"/>
        <v>0</v>
      </c>
      <c r="R3638" s="43">
        <f t="shared" si="7079"/>
        <v>0</v>
      </c>
      <c r="S3638" s="43">
        <f t="shared" si="7080"/>
        <v>0</v>
      </c>
      <c r="T3638" s="43">
        <f t="shared" si="7081"/>
        <v>0</v>
      </c>
      <c r="U3638" s="43">
        <v>0</v>
      </c>
      <c r="V3638" s="43">
        <f t="shared" si="7069"/>
        <v>231.36499999999998</v>
      </c>
      <c r="W3638" s="43">
        <f t="shared" si="7082"/>
        <v>0</v>
      </c>
      <c r="X3638" s="43">
        <f t="shared" si="7083"/>
        <v>0</v>
      </c>
      <c r="Y3638" s="43">
        <f t="shared" si="7084"/>
        <v>0</v>
      </c>
      <c r="Z3638" s="43">
        <f t="shared" si="7085"/>
        <v>0</v>
      </c>
      <c r="AA3638" s="43">
        <f t="shared" si="7086"/>
        <v>0</v>
      </c>
      <c r="AB3638" s="43">
        <f t="shared" si="7087"/>
        <v>231.36412999999999</v>
      </c>
      <c r="AC3638" s="44">
        <f t="shared" si="7088"/>
        <v>231.36500000000001</v>
      </c>
      <c r="AD3638" s="44">
        <f t="shared" si="7089"/>
        <v>231.36412999999999</v>
      </c>
      <c r="AE3638" s="45">
        <f t="shared" si="7039"/>
        <v>99.999623970782096</v>
      </c>
      <c r="AF3638" s="43">
        <f t="shared" si="7090"/>
        <v>232.69999999999999</v>
      </c>
      <c r="AG3638" s="43">
        <f t="shared" si="7091"/>
        <v>-1.335</v>
      </c>
      <c r="AH3638" s="43">
        <f t="shared" si="7092"/>
        <v>0</v>
      </c>
      <c r="AI3638" s="43">
        <f t="shared" si="7093"/>
        <v>0</v>
      </c>
      <c r="AJ3638" s="43">
        <f t="shared" si="7094"/>
        <v>0</v>
      </c>
      <c r="AK3638" s="43">
        <f t="shared" si="7095"/>
        <v>0</v>
      </c>
      <c r="AL3638" s="43">
        <f t="shared" si="7040"/>
        <v>231.36499999999998</v>
      </c>
      <c r="AM3638" s="43">
        <f t="shared" si="7041"/>
        <v>0</v>
      </c>
      <c r="AN3638" s="2"/>
      <c r="AO3638" s="1"/>
      <c r="AP3638" s="1"/>
      <c r="AQ3638" s="1"/>
      <c r="AR3638" s="1"/>
      <c r="AS3638" s="1"/>
    </row>
    <row r="3639" ht="31.5">
      <c r="B3639" s="41" t="s">
        <v>863</v>
      </c>
      <c r="C3639" s="41" t="s">
        <v>107</v>
      </c>
      <c r="D3639" s="41" t="s">
        <v>115</v>
      </c>
      <c r="E3639" s="26" t="str">
        <f t="shared" si="7068"/>
        <v>0405</v>
      </c>
      <c r="F3639" s="41" t="s">
        <v>213</v>
      </c>
      <c r="G3639" s="41" t="s">
        <v>55</v>
      </c>
      <c r="H3639" s="42" t="s">
        <v>56</v>
      </c>
      <c r="I3639" s="43">
        <v>232.69999999999999</v>
      </c>
      <c r="J3639" s="43">
        <v>232.69999999999999</v>
      </c>
      <c r="K3639" s="43">
        <v>232.69999999999999</v>
      </c>
      <c r="L3639" s="43"/>
      <c r="M3639" s="43"/>
      <c r="N3639" s="43"/>
      <c r="O3639" s="43">
        <v>-1.335</v>
      </c>
      <c r="P3639" s="43">
        <v>0</v>
      </c>
      <c r="Q3639" s="43">
        <v>0</v>
      </c>
      <c r="R3639" s="43">
        <v>0</v>
      </c>
      <c r="S3639" s="43">
        <v>0</v>
      </c>
      <c r="T3639" s="43">
        <v>0</v>
      </c>
      <c r="U3639" s="43">
        <v>0</v>
      </c>
      <c r="V3639" s="43">
        <f t="shared" si="7069"/>
        <v>231.36499999999998</v>
      </c>
      <c r="W3639" s="43"/>
      <c r="X3639" s="43"/>
      <c r="Y3639" s="43"/>
      <c r="Z3639" s="43"/>
      <c r="AA3639" s="43"/>
      <c r="AB3639" s="43">
        <v>231.36412999999999</v>
      </c>
      <c r="AC3639" s="44">
        <v>231.36500000000001</v>
      </c>
      <c r="AD3639" s="44">
        <v>231.36412999999999</v>
      </c>
      <c r="AE3639" s="45">
        <f t="shared" si="7039"/>
        <v>99.999623970782096</v>
      </c>
      <c r="AF3639" s="43">
        <v>232.69999999999999</v>
      </c>
      <c r="AG3639" s="43">
        <v>-1.335</v>
      </c>
      <c r="AH3639" s="43">
        <v>0</v>
      </c>
      <c r="AI3639" s="43">
        <v>0</v>
      </c>
      <c r="AJ3639" s="43">
        <v>0</v>
      </c>
      <c r="AK3639" s="43">
        <v>0</v>
      </c>
      <c r="AL3639" s="43">
        <f t="shared" si="7040"/>
        <v>231.36499999999998</v>
      </c>
      <c r="AM3639" s="43">
        <f t="shared" si="7041"/>
        <v>0</v>
      </c>
      <c r="AN3639" s="19"/>
      <c r="AO3639" s="1"/>
      <c r="AP3639" s="1"/>
      <c r="AQ3639" s="1"/>
      <c r="AR3639" s="1"/>
      <c r="AS3639" s="1"/>
    </row>
    <row r="3640" s="33" customFormat="1">
      <c r="B3640" s="34" t="s">
        <v>863</v>
      </c>
      <c r="C3640" s="34" t="s">
        <v>107</v>
      </c>
      <c r="D3640" s="34" t="s">
        <v>109</v>
      </c>
      <c r="E3640" s="35" t="str">
        <f t="shared" si="7068"/>
        <v>0409</v>
      </c>
      <c r="F3640" s="34"/>
      <c r="G3640" s="34"/>
      <c r="H3640" s="36" t="s">
        <v>110</v>
      </c>
      <c r="I3640" s="37">
        <f>I3641+I3659+I3671+I3665</f>
        <v>1806.8</v>
      </c>
      <c r="J3640" s="37">
        <f>J3641+J3659+J3671+J3665</f>
        <v>1806.8</v>
      </c>
      <c r="K3640" s="37">
        <f>K3641+K3659+K3671+K3665</f>
        <v>1806.8</v>
      </c>
      <c r="L3640" s="37">
        <f>L3641+L3659+L3671+L3665</f>
        <v>0</v>
      </c>
      <c r="M3640" s="37">
        <f>M3641+M3659+M3671+M3665</f>
        <v>0</v>
      </c>
      <c r="N3640" s="37">
        <f>N3641+N3659+N3671+N3665</f>
        <v>0</v>
      </c>
      <c r="O3640" s="37">
        <f>O3641+O3659+O3671+O3665</f>
        <v>0</v>
      </c>
      <c r="P3640" s="37">
        <f>P3641+P3659+P3671+P3665</f>
        <v>0</v>
      </c>
      <c r="Q3640" s="37">
        <f>Q3641+Q3659+Q3671+Q3665</f>
        <v>0</v>
      </c>
      <c r="R3640" s="37">
        <f>R3641+R3659+R3671+R3665</f>
        <v>0</v>
      </c>
      <c r="S3640" s="37">
        <f>S3641+S3659+S3671+S3665</f>
        <v>0</v>
      </c>
      <c r="T3640" s="37">
        <f>T3641+T3659+T3671+T3665</f>
        <v>0</v>
      </c>
      <c r="U3640" s="37">
        <v>0</v>
      </c>
      <c r="V3640" s="37">
        <f t="shared" si="7069"/>
        <v>1806.8</v>
      </c>
      <c r="W3640" s="37">
        <f>W3641+W3659+W3671+W3665</f>
        <v>0</v>
      </c>
      <c r="X3640" s="37">
        <f>X3641+X3659+X3671+X3665</f>
        <v>0</v>
      </c>
      <c r="Y3640" s="37">
        <f>Y3641+Y3659+Y3671+Y3665</f>
        <v>0</v>
      </c>
      <c r="Z3640" s="37">
        <f>Z3641+Z3659+Z3671+Z3665</f>
        <v>0</v>
      </c>
      <c r="AA3640" s="37">
        <f>AA3641+AA3659+AA3671+AA3665</f>
        <v>0</v>
      </c>
      <c r="AB3640" s="37">
        <f>AB3641+AB3659+AB3671+AB3665</f>
        <v>949.99414000000002</v>
      </c>
      <c r="AC3640" s="38">
        <f>AC3641+AC3659+AC3671+AC3665</f>
        <v>1743.0689399999999</v>
      </c>
      <c r="AD3640" s="38">
        <f>AD3641+AD3659+AD3671+AD3665</f>
        <v>1742.8047299999998</v>
      </c>
      <c r="AE3640" s="39">
        <f t="shared" si="7039"/>
        <v>99.984842251850353</v>
      </c>
      <c r="AF3640" s="37">
        <f>AF3641+AF3659+AF3671+AF3665</f>
        <v>1765.10582</v>
      </c>
      <c r="AG3640" s="37">
        <f>AG3641+AG3659+AG3671+AG3665</f>
        <v>0</v>
      </c>
      <c r="AH3640" s="37">
        <f>AH3641+AH3659+AH3671+AH3665</f>
        <v>0</v>
      </c>
      <c r="AI3640" s="37">
        <f>AI3641+AI3659+AI3671+AI3665</f>
        <v>0</v>
      </c>
      <c r="AJ3640" s="37">
        <f>AJ3641+AJ3659+AJ3671+AJ3665</f>
        <v>0</v>
      </c>
      <c r="AK3640" s="37">
        <f>AK3641+AK3659+AK3671+AK3665</f>
        <v>0</v>
      </c>
      <c r="AL3640" s="37">
        <f t="shared" si="7040"/>
        <v>1765.10582</v>
      </c>
      <c r="AM3640" s="37">
        <f t="shared" si="7041"/>
        <v>41.69417999999996</v>
      </c>
      <c r="AN3640" s="40"/>
      <c r="AO3640" s="33"/>
      <c r="AP3640" s="33"/>
      <c r="AQ3640" s="33"/>
      <c r="AR3640" s="33"/>
      <c r="AS3640" s="33"/>
    </row>
    <row r="3641" ht="31.5">
      <c r="B3641" s="41" t="s">
        <v>863</v>
      </c>
      <c r="C3641" s="41" t="s">
        <v>107</v>
      </c>
      <c r="D3641" s="41" t="s">
        <v>109</v>
      </c>
      <c r="E3641" s="26" t="str">
        <f t="shared" si="7068"/>
        <v>0409</v>
      </c>
      <c r="F3641" s="41" t="s">
        <v>715</v>
      </c>
      <c r="G3641" s="41"/>
      <c r="H3641" s="42" t="s">
        <v>716</v>
      </c>
      <c r="I3641" s="43">
        <f>I3642+I3654</f>
        <v>606.79999999999995</v>
      </c>
      <c r="J3641" s="43">
        <f>J3642+J3654</f>
        <v>606.79999999999995</v>
      </c>
      <c r="K3641" s="43">
        <f>K3642+K3654</f>
        <v>606.79999999999995</v>
      </c>
      <c r="L3641" s="43">
        <f>L3642+L3654</f>
        <v>0</v>
      </c>
      <c r="M3641" s="43">
        <f>M3642+M3654</f>
        <v>0</v>
      </c>
      <c r="N3641" s="43">
        <f>N3642+N3654</f>
        <v>0</v>
      </c>
      <c r="O3641" s="43">
        <f>O3642+O3654</f>
        <v>0</v>
      </c>
      <c r="P3641" s="43">
        <f>P3642+P3654</f>
        <v>0</v>
      </c>
      <c r="Q3641" s="43">
        <f>Q3642+Q3654</f>
        <v>0</v>
      </c>
      <c r="R3641" s="43">
        <f>R3642+R3654</f>
        <v>0</v>
      </c>
      <c r="S3641" s="43">
        <f>S3642+S3654</f>
        <v>0</v>
      </c>
      <c r="T3641" s="43">
        <f>T3642+T3654</f>
        <v>0</v>
      </c>
      <c r="U3641" s="43">
        <v>0</v>
      </c>
      <c r="V3641" s="43">
        <f t="shared" si="7069"/>
        <v>606.79999999999995</v>
      </c>
      <c r="W3641" s="43">
        <f>W3642+W3654</f>
        <v>0</v>
      </c>
      <c r="X3641" s="43">
        <f>X3642+X3654</f>
        <v>0</v>
      </c>
      <c r="Y3641" s="43">
        <f>Y3642+Y3654</f>
        <v>0</v>
      </c>
      <c r="Z3641" s="43">
        <f>Z3642+Z3654</f>
        <v>0</v>
      </c>
      <c r="AA3641" s="43">
        <f>AA3642+AA3654</f>
        <v>0</v>
      </c>
      <c r="AB3641" s="43">
        <f>AB3642+AB3654</f>
        <v>0</v>
      </c>
      <c r="AC3641" s="44">
        <f>AC3642+AC3654</f>
        <v>606.79999999999995</v>
      </c>
      <c r="AD3641" s="44">
        <f>AD3642+AD3654</f>
        <v>606.53579000000002</v>
      </c>
      <c r="AE3641" s="45">
        <f t="shared" si="7039"/>
        <v>99.956458470665794</v>
      </c>
      <c r="AF3641" s="43">
        <f>AF3642+AF3654</f>
        <v>606.79999999999995</v>
      </c>
      <c r="AG3641" s="43">
        <f>AG3642+AG3654</f>
        <v>0</v>
      </c>
      <c r="AH3641" s="43">
        <f>AH3642+AH3654</f>
        <v>0</v>
      </c>
      <c r="AI3641" s="43">
        <f>AI3642+AI3654</f>
        <v>0</v>
      </c>
      <c r="AJ3641" s="43">
        <f>AJ3642+AJ3654</f>
        <v>0</v>
      </c>
      <c r="AK3641" s="43">
        <f>AK3642+AK3654</f>
        <v>0</v>
      </c>
      <c r="AL3641" s="43">
        <f t="shared" si="7040"/>
        <v>606.79999999999995</v>
      </c>
      <c r="AM3641" s="43">
        <f t="shared" si="7041"/>
        <v>0</v>
      </c>
      <c r="AN3641" s="2"/>
      <c r="AO3641" s="1"/>
      <c r="AP3641" s="1"/>
      <c r="AQ3641" s="1"/>
      <c r="AR3641" s="1"/>
      <c r="AS3641" s="1"/>
    </row>
    <row r="3642" ht="47.25">
      <c r="B3642" s="41" t="s">
        <v>863</v>
      </c>
      <c r="C3642" s="41" t="s">
        <v>107</v>
      </c>
      <c r="D3642" s="41" t="s">
        <v>109</v>
      </c>
      <c r="E3642" s="26" t="str">
        <f t="shared" si="7068"/>
        <v>0409</v>
      </c>
      <c r="F3642" s="41" t="s">
        <v>717</v>
      </c>
      <c r="G3642" s="41"/>
      <c r="H3642" s="42" t="s">
        <v>718</v>
      </c>
      <c r="I3642" s="43">
        <f>I3643+I3650</f>
        <v>606.79999999999995</v>
      </c>
      <c r="J3642" s="43">
        <f>J3643+J3650</f>
        <v>606.79999999999995</v>
      </c>
      <c r="K3642" s="43">
        <f>K3643+K3650</f>
        <v>606.79999999999995</v>
      </c>
      <c r="L3642" s="43">
        <f>L3643+L3650</f>
        <v>0</v>
      </c>
      <c r="M3642" s="43">
        <f>M3643+M3650</f>
        <v>0</v>
      </c>
      <c r="N3642" s="43">
        <f>N3643+N3650</f>
        <v>0</v>
      </c>
      <c r="O3642" s="43">
        <f>O3643+O3650</f>
        <v>0</v>
      </c>
      <c r="P3642" s="43">
        <f>P3643+P3650</f>
        <v>0</v>
      </c>
      <c r="Q3642" s="43">
        <f>Q3643+Q3650</f>
        <v>0</v>
      </c>
      <c r="R3642" s="43">
        <f>R3643+R3650</f>
        <v>0</v>
      </c>
      <c r="S3642" s="43">
        <f>S3643+S3650</f>
        <v>0</v>
      </c>
      <c r="T3642" s="43">
        <f>T3643+T3650</f>
        <v>0</v>
      </c>
      <c r="U3642" s="43">
        <v>0</v>
      </c>
      <c r="V3642" s="43">
        <f t="shared" si="7069"/>
        <v>606.79999999999995</v>
      </c>
      <c r="W3642" s="43">
        <f>W3643+W3650</f>
        <v>0</v>
      </c>
      <c r="X3642" s="43">
        <f>X3643+X3650</f>
        <v>0</v>
      </c>
      <c r="Y3642" s="43">
        <f>Y3643+Y3650</f>
        <v>0</v>
      </c>
      <c r="Z3642" s="43">
        <f>Z3643+Z3650</f>
        <v>0</v>
      </c>
      <c r="AA3642" s="43">
        <f>AA3643+AA3650</f>
        <v>0</v>
      </c>
      <c r="AB3642" s="43">
        <f>AB3643+AB3650</f>
        <v>0</v>
      </c>
      <c r="AC3642" s="44">
        <f>AC3643+AC3650</f>
        <v>606.79999999999995</v>
      </c>
      <c r="AD3642" s="44">
        <f>AD3643+AD3650</f>
        <v>606.53579000000002</v>
      </c>
      <c r="AE3642" s="45">
        <f t="shared" si="7039"/>
        <v>99.956458470665794</v>
      </c>
      <c r="AF3642" s="43">
        <f>AF3643+AF3650</f>
        <v>606.79999999999995</v>
      </c>
      <c r="AG3642" s="43">
        <f>AG3643+AG3650</f>
        <v>0</v>
      </c>
      <c r="AH3642" s="43">
        <f>AH3643+AH3650</f>
        <v>0</v>
      </c>
      <c r="AI3642" s="43">
        <f>AI3643+AI3650</f>
        <v>0</v>
      </c>
      <c r="AJ3642" s="43">
        <f>AJ3643+AJ3650</f>
        <v>0</v>
      </c>
      <c r="AK3642" s="43">
        <f>AK3643+AK3650</f>
        <v>0</v>
      </c>
      <c r="AL3642" s="43">
        <f t="shared" si="7040"/>
        <v>606.79999999999995</v>
      </c>
      <c r="AM3642" s="43">
        <f t="shared" si="7041"/>
        <v>0</v>
      </c>
      <c r="AN3642" s="2"/>
      <c r="AO3642" s="1"/>
      <c r="AP3642" s="1"/>
      <c r="AQ3642" s="1"/>
      <c r="AR3642" s="1"/>
      <c r="AS3642" s="1"/>
    </row>
    <row r="3643" ht="47.25">
      <c r="B3643" s="41" t="s">
        <v>863</v>
      </c>
      <c r="C3643" s="41" t="s">
        <v>107</v>
      </c>
      <c r="D3643" s="41" t="s">
        <v>109</v>
      </c>
      <c r="E3643" s="26" t="str">
        <f t="shared" si="7068"/>
        <v>0409</v>
      </c>
      <c r="F3643" s="41" t="s">
        <v>719</v>
      </c>
      <c r="G3643" s="41"/>
      <c r="H3643" s="42" t="s">
        <v>720</v>
      </c>
      <c r="I3643" s="43">
        <f>I3644+I3647</f>
        <v>606.79999999999995</v>
      </c>
      <c r="J3643" s="43">
        <f>J3644+J3647</f>
        <v>606.79999999999995</v>
      </c>
      <c r="K3643" s="43">
        <f>K3644+K3647</f>
        <v>606.79999999999995</v>
      </c>
      <c r="L3643" s="43">
        <f>L3644+L3647</f>
        <v>0</v>
      </c>
      <c r="M3643" s="43">
        <f>M3644+M3647</f>
        <v>0</v>
      </c>
      <c r="N3643" s="43">
        <f>N3644+N3647</f>
        <v>0</v>
      </c>
      <c r="O3643" s="43">
        <f>O3644+O3647</f>
        <v>0</v>
      </c>
      <c r="P3643" s="43">
        <f>P3644+P3647</f>
        <v>0</v>
      </c>
      <c r="Q3643" s="43">
        <f>Q3644+Q3647</f>
        <v>0</v>
      </c>
      <c r="R3643" s="43">
        <f>R3644+R3647</f>
        <v>0</v>
      </c>
      <c r="S3643" s="43">
        <f>S3644+S3647</f>
        <v>0</v>
      </c>
      <c r="T3643" s="43">
        <f>T3644+T3647</f>
        <v>0</v>
      </c>
      <c r="U3643" s="43">
        <v>0</v>
      </c>
      <c r="V3643" s="43">
        <f t="shared" si="7069"/>
        <v>606.79999999999995</v>
      </c>
      <c r="W3643" s="43">
        <f>W3644+W3647</f>
        <v>0</v>
      </c>
      <c r="X3643" s="43">
        <f>X3644+X3647</f>
        <v>0</v>
      </c>
      <c r="Y3643" s="43">
        <f>Y3644+Y3647</f>
        <v>0</v>
      </c>
      <c r="Z3643" s="43">
        <f>Z3644+Z3647</f>
        <v>0</v>
      </c>
      <c r="AA3643" s="43">
        <f>AA3644+AA3647</f>
        <v>0</v>
      </c>
      <c r="AB3643" s="43">
        <f>AB3644+AB3647</f>
        <v>0</v>
      </c>
      <c r="AC3643" s="44">
        <f>AC3644+AC3647</f>
        <v>606.79999999999995</v>
      </c>
      <c r="AD3643" s="44">
        <f>AD3644+AD3647</f>
        <v>606.53579000000002</v>
      </c>
      <c r="AE3643" s="45">
        <f t="shared" si="7039"/>
        <v>99.956458470665794</v>
      </c>
      <c r="AF3643" s="43">
        <f>AF3644+AF3647</f>
        <v>606.79999999999995</v>
      </c>
      <c r="AG3643" s="43">
        <f>AG3644+AG3647</f>
        <v>0</v>
      </c>
      <c r="AH3643" s="43">
        <f>AH3644+AH3647</f>
        <v>0</v>
      </c>
      <c r="AI3643" s="43">
        <f>AI3644+AI3647</f>
        <v>0</v>
      </c>
      <c r="AJ3643" s="43">
        <f>AJ3644+AJ3647</f>
        <v>0</v>
      </c>
      <c r="AK3643" s="43">
        <f>AK3644+AK3647</f>
        <v>0</v>
      </c>
      <c r="AL3643" s="43">
        <f t="shared" si="7040"/>
        <v>606.79999999999995</v>
      </c>
      <c r="AM3643" s="43">
        <f t="shared" si="7041"/>
        <v>0</v>
      </c>
      <c r="AN3643" s="2"/>
      <c r="AR3643" s="1"/>
      <c r="AS3643" s="1"/>
    </row>
    <row r="3644">
      <c r="B3644" s="41" t="s">
        <v>863</v>
      </c>
      <c r="C3644" s="41" t="s">
        <v>107</v>
      </c>
      <c r="D3644" s="41" t="s">
        <v>109</v>
      </c>
      <c r="E3644" s="26" t="str">
        <f t="shared" si="7068"/>
        <v>0409</v>
      </c>
      <c r="F3644" s="41" t="s">
        <v>721</v>
      </c>
      <c r="G3644" s="41"/>
      <c r="H3644" s="42" t="s">
        <v>722</v>
      </c>
      <c r="I3644" s="43">
        <f t="shared" ref="I3644:I3673" si="7096">I3645</f>
        <v>606.79999999999995</v>
      </c>
      <c r="J3644" s="43">
        <f t="shared" ref="J3644:J3673" si="7097">J3645</f>
        <v>606.79999999999995</v>
      </c>
      <c r="K3644" s="43">
        <f t="shared" ref="K3644:K3673" si="7098">K3645</f>
        <v>606.79999999999995</v>
      </c>
      <c r="L3644" s="43">
        <f t="shared" ref="L3644:L3673" si="7099">L3645</f>
        <v>0</v>
      </c>
      <c r="M3644" s="43">
        <f t="shared" ref="M3644:M3673" si="7100">M3645</f>
        <v>0</v>
      </c>
      <c r="N3644" s="43">
        <f t="shared" ref="N3644:N3673" si="7101">N3645</f>
        <v>0</v>
      </c>
      <c r="O3644" s="43">
        <f t="shared" ref="O3644:O3673" si="7102">O3645</f>
        <v>0</v>
      </c>
      <c r="P3644" s="43">
        <f t="shared" ref="P3644:P3673" si="7103">P3645</f>
        <v>0</v>
      </c>
      <c r="Q3644" s="43">
        <f t="shared" ref="Q3644:Q3673" si="7104">Q3645</f>
        <v>0</v>
      </c>
      <c r="R3644" s="43">
        <f t="shared" ref="R3644:R3673" si="7105">R3645</f>
        <v>0</v>
      </c>
      <c r="S3644" s="43">
        <f t="shared" ref="S3644:S3673" si="7106">S3645</f>
        <v>0</v>
      </c>
      <c r="T3644" s="43">
        <f t="shared" ref="T3644:T3673" si="7107">T3645</f>
        <v>0</v>
      </c>
      <c r="U3644" s="43">
        <v>0</v>
      </c>
      <c r="V3644" s="43">
        <f t="shared" si="7069"/>
        <v>606.79999999999995</v>
      </c>
      <c r="W3644" s="43">
        <f t="shared" ref="W3644:W3673" si="7108">W3645</f>
        <v>0</v>
      </c>
      <c r="X3644" s="43">
        <f t="shared" ref="X3644:X3673" si="7109">X3645</f>
        <v>0</v>
      </c>
      <c r="Y3644" s="43">
        <f t="shared" ref="Y3644:Y3673" si="7110">Y3645</f>
        <v>0</v>
      </c>
      <c r="Z3644" s="43">
        <f t="shared" ref="Z3644:Z3673" si="7111">Z3645</f>
        <v>0</v>
      </c>
      <c r="AA3644" s="43">
        <f t="shared" ref="AA3644:AA3673" si="7112">AA3645</f>
        <v>0</v>
      </c>
      <c r="AB3644" s="43">
        <f t="shared" ref="AB3644:AB3673" si="7113">AB3645</f>
        <v>0</v>
      </c>
      <c r="AC3644" s="44">
        <f t="shared" ref="AC3644:AC3673" si="7114">AC3645</f>
        <v>606.79999999999995</v>
      </c>
      <c r="AD3644" s="44">
        <f t="shared" ref="AD3644:AD3673" si="7115">AD3645</f>
        <v>606.53579000000002</v>
      </c>
      <c r="AE3644" s="45">
        <f t="shared" si="7039"/>
        <v>99.956458470665794</v>
      </c>
      <c r="AF3644" s="43">
        <f t="shared" ref="AF3644:AF3673" si="7116">AF3645</f>
        <v>606.79999999999995</v>
      </c>
      <c r="AG3644" s="43">
        <f t="shared" ref="AG3644:AG3673" si="7117">AG3645</f>
        <v>0</v>
      </c>
      <c r="AH3644" s="43">
        <f t="shared" ref="AH3644:AH3673" si="7118">AH3645</f>
        <v>0</v>
      </c>
      <c r="AI3644" s="43">
        <f t="shared" ref="AI3644:AI3673" si="7119">AI3645</f>
        <v>0</v>
      </c>
      <c r="AJ3644" s="43">
        <f t="shared" ref="AJ3644:AJ3673" si="7120">AJ3645</f>
        <v>0</v>
      </c>
      <c r="AK3644" s="43">
        <f t="shared" ref="AK3644:AK3673" si="7121">AK3645</f>
        <v>0</v>
      </c>
      <c r="AL3644" s="43">
        <f t="shared" si="7040"/>
        <v>606.79999999999995</v>
      </c>
      <c r="AM3644" s="43">
        <f t="shared" si="7041"/>
        <v>0</v>
      </c>
      <c r="AN3644" s="2"/>
      <c r="AO3644" s="1"/>
      <c r="AP3644" s="1"/>
      <c r="AQ3644" s="1"/>
      <c r="AR3644" s="1"/>
      <c r="AS3644" s="1"/>
    </row>
    <row r="3645" ht="31.5">
      <c r="B3645" s="41" t="s">
        <v>863</v>
      </c>
      <c r="C3645" s="41" t="s">
        <v>107</v>
      </c>
      <c r="D3645" s="41" t="s">
        <v>109</v>
      </c>
      <c r="E3645" s="26" t="str">
        <f t="shared" si="7068"/>
        <v>0409</v>
      </c>
      <c r="F3645" s="41" t="s">
        <v>721</v>
      </c>
      <c r="G3645" s="41" t="s">
        <v>53</v>
      </c>
      <c r="H3645" s="42" t="s">
        <v>54</v>
      </c>
      <c r="I3645" s="43">
        <f t="shared" si="7096"/>
        <v>606.79999999999995</v>
      </c>
      <c r="J3645" s="43">
        <f t="shared" si="7097"/>
        <v>606.79999999999995</v>
      </c>
      <c r="K3645" s="43">
        <f t="shared" si="7098"/>
        <v>606.79999999999995</v>
      </c>
      <c r="L3645" s="43">
        <f t="shared" si="7099"/>
        <v>0</v>
      </c>
      <c r="M3645" s="43">
        <f t="shared" si="7100"/>
        <v>0</v>
      </c>
      <c r="N3645" s="43">
        <f t="shared" si="7101"/>
        <v>0</v>
      </c>
      <c r="O3645" s="43">
        <f t="shared" si="7102"/>
        <v>0</v>
      </c>
      <c r="P3645" s="43">
        <f t="shared" si="7103"/>
        <v>0</v>
      </c>
      <c r="Q3645" s="43">
        <f t="shared" si="7104"/>
        <v>0</v>
      </c>
      <c r="R3645" s="43">
        <f t="shared" si="7105"/>
        <v>0</v>
      </c>
      <c r="S3645" s="43">
        <f t="shared" si="7106"/>
        <v>0</v>
      </c>
      <c r="T3645" s="43">
        <f t="shared" si="7107"/>
        <v>0</v>
      </c>
      <c r="U3645" s="43">
        <v>0</v>
      </c>
      <c r="V3645" s="43">
        <f t="shared" si="7069"/>
        <v>606.79999999999995</v>
      </c>
      <c r="W3645" s="43">
        <f t="shared" si="7108"/>
        <v>0</v>
      </c>
      <c r="X3645" s="43">
        <f t="shared" si="7109"/>
        <v>0</v>
      </c>
      <c r="Y3645" s="43">
        <f t="shared" si="7110"/>
        <v>0</v>
      </c>
      <c r="Z3645" s="43">
        <f t="shared" si="7111"/>
        <v>0</v>
      </c>
      <c r="AA3645" s="43">
        <f t="shared" si="7112"/>
        <v>0</v>
      </c>
      <c r="AB3645" s="43">
        <f t="shared" si="7113"/>
        <v>0</v>
      </c>
      <c r="AC3645" s="44">
        <f t="shared" si="7114"/>
        <v>606.79999999999995</v>
      </c>
      <c r="AD3645" s="44">
        <f t="shared" si="7115"/>
        <v>606.53579000000002</v>
      </c>
      <c r="AE3645" s="45">
        <f t="shared" si="7039"/>
        <v>99.956458470665794</v>
      </c>
      <c r="AF3645" s="43">
        <f t="shared" si="7116"/>
        <v>606.79999999999995</v>
      </c>
      <c r="AG3645" s="43">
        <f t="shared" si="7117"/>
        <v>0</v>
      </c>
      <c r="AH3645" s="43">
        <f t="shared" si="7118"/>
        <v>0</v>
      </c>
      <c r="AI3645" s="43">
        <f t="shared" si="7119"/>
        <v>0</v>
      </c>
      <c r="AJ3645" s="43">
        <f t="shared" si="7120"/>
        <v>0</v>
      </c>
      <c r="AK3645" s="43">
        <f t="shared" si="7121"/>
        <v>0</v>
      </c>
      <c r="AL3645" s="43">
        <f t="shared" si="7040"/>
        <v>606.79999999999995</v>
      </c>
      <c r="AM3645" s="43">
        <f t="shared" si="7041"/>
        <v>0</v>
      </c>
      <c r="AN3645" s="2"/>
      <c r="AO3645" s="1"/>
      <c r="AP3645" s="1"/>
      <c r="AQ3645" s="1"/>
      <c r="AR3645" s="1"/>
      <c r="AS3645" s="1"/>
    </row>
    <row r="3646" ht="31.5">
      <c r="B3646" s="41" t="s">
        <v>863</v>
      </c>
      <c r="C3646" s="41" t="s">
        <v>107</v>
      </c>
      <c r="D3646" s="41" t="s">
        <v>109</v>
      </c>
      <c r="E3646" s="26" t="str">
        <f t="shared" si="7068"/>
        <v>0409</v>
      </c>
      <c r="F3646" s="41" t="s">
        <v>721</v>
      </c>
      <c r="G3646" s="41" t="s">
        <v>55</v>
      </c>
      <c r="H3646" s="42" t="s">
        <v>56</v>
      </c>
      <c r="I3646" s="43">
        <v>606.79999999999995</v>
      </c>
      <c r="J3646" s="43">
        <v>606.79999999999995</v>
      </c>
      <c r="K3646" s="43">
        <v>606.79999999999995</v>
      </c>
      <c r="L3646" s="43"/>
      <c r="M3646" s="43"/>
      <c r="N3646" s="43"/>
      <c r="O3646" s="43">
        <v>0</v>
      </c>
      <c r="P3646" s="43">
        <v>0</v>
      </c>
      <c r="Q3646" s="43">
        <v>0</v>
      </c>
      <c r="R3646" s="43">
        <v>0</v>
      </c>
      <c r="S3646" s="43">
        <v>0</v>
      </c>
      <c r="T3646" s="43">
        <v>0</v>
      </c>
      <c r="U3646" s="43">
        <v>0</v>
      </c>
      <c r="V3646" s="43">
        <f t="shared" si="7069"/>
        <v>606.79999999999995</v>
      </c>
      <c r="W3646" s="43"/>
      <c r="X3646" s="43"/>
      <c r="Y3646" s="43"/>
      <c r="Z3646" s="43"/>
      <c r="AA3646" s="43"/>
      <c r="AB3646" s="43">
        <v>0</v>
      </c>
      <c r="AC3646" s="44">
        <v>606.79999999999995</v>
      </c>
      <c r="AD3646" s="44">
        <v>606.53579000000002</v>
      </c>
      <c r="AE3646" s="45">
        <f t="shared" si="7039"/>
        <v>99.956458470665794</v>
      </c>
      <c r="AF3646" s="43">
        <v>606.79999999999995</v>
      </c>
      <c r="AG3646" s="43">
        <v>0</v>
      </c>
      <c r="AH3646" s="43">
        <v>0</v>
      </c>
      <c r="AI3646" s="43">
        <v>0</v>
      </c>
      <c r="AJ3646" s="43">
        <v>0</v>
      </c>
      <c r="AK3646" s="43">
        <v>0</v>
      </c>
      <c r="AL3646" s="43">
        <f t="shared" si="7040"/>
        <v>606.79999999999995</v>
      </c>
      <c r="AM3646" s="43">
        <f t="shared" si="7041"/>
        <v>0</v>
      </c>
      <c r="AN3646" s="19"/>
      <c r="AR3646" s="1"/>
      <c r="AS3646" s="1"/>
    </row>
    <row r="3647" ht="31.5" hidden="1">
      <c r="B3647" s="41" t="s">
        <v>863</v>
      </c>
      <c r="C3647" s="41" t="s">
        <v>107</v>
      </c>
      <c r="D3647" s="41" t="s">
        <v>109</v>
      </c>
      <c r="E3647" s="26" t="str">
        <f t="shared" si="7068"/>
        <v>0409</v>
      </c>
      <c r="F3647" s="41" t="s">
        <v>723</v>
      </c>
      <c r="G3647" s="41"/>
      <c r="H3647" s="42" t="s">
        <v>724</v>
      </c>
      <c r="I3647" s="43">
        <f t="shared" si="7096"/>
        <v>0</v>
      </c>
      <c r="J3647" s="43">
        <f t="shared" si="7097"/>
        <v>0</v>
      </c>
      <c r="K3647" s="43">
        <f t="shared" si="7098"/>
        <v>0</v>
      </c>
      <c r="L3647" s="43">
        <f t="shared" si="7099"/>
        <v>0</v>
      </c>
      <c r="M3647" s="43">
        <f t="shared" si="7100"/>
        <v>0</v>
      </c>
      <c r="N3647" s="43">
        <f t="shared" si="7101"/>
        <v>0</v>
      </c>
      <c r="O3647" s="43">
        <f t="shared" si="7102"/>
        <v>0</v>
      </c>
      <c r="P3647" s="43">
        <f t="shared" si="7103"/>
        <v>0</v>
      </c>
      <c r="Q3647" s="43">
        <f t="shared" si="7104"/>
        <v>0</v>
      </c>
      <c r="R3647" s="43">
        <f t="shared" si="7105"/>
        <v>0</v>
      </c>
      <c r="S3647" s="43">
        <f t="shared" si="7106"/>
        <v>0</v>
      </c>
      <c r="T3647" s="43">
        <f t="shared" si="7107"/>
        <v>0</v>
      </c>
      <c r="U3647" s="43">
        <v>0</v>
      </c>
      <c r="V3647" s="43">
        <f t="shared" si="7069"/>
        <v>0</v>
      </c>
      <c r="W3647" s="43">
        <f t="shared" si="7108"/>
        <v>0</v>
      </c>
      <c r="X3647" s="43">
        <f t="shared" si="7109"/>
        <v>0</v>
      </c>
      <c r="Y3647" s="43">
        <f t="shared" si="7110"/>
        <v>0</v>
      </c>
      <c r="Z3647" s="43">
        <f t="shared" si="7111"/>
        <v>0</v>
      </c>
      <c r="AA3647" s="43">
        <f t="shared" si="7112"/>
        <v>0</v>
      </c>
      <c r="AB3647" s="43">
        <f t="shared" si="7113"/>
        <v>0</v>
      </c>
      <c r="AC3647" s="44">
        <f t="shared" si="7114"/>
        <v>0</v>
      </c>
      <c r="AD3647" s="44">
        <f t="shared" si="7115"/>
        <v>0</v>
      </c>
      <c r="AE3647" s="45" t="e">
        <f t="shared" si="7039"/>
        <v>#DIV/0!</v>
      </c>
      <c r="AF3647" s="46">
        <f t="shared" si="7116"/>
        <v>0</v>
      </c>
      <c r="AG3647" s="46">
        <f t="shared" si="7117"/>
        <v>0</v>
      </c>
      <c r="AH3647" s="47">
        <f t="shared" si="7118"/>
        <v>0</v>
      </c>
      <c r="AI3647" s="47">
        <f t="shared" si="7119"/>
        <v>0</v>
      </c>
      <c r="AJ3647" s="47">
        <f t="shared" si="7120"/>
        <v>0</v>
      </c>
      <c r="AK3647" s="47">
        <f t="shared" si="7121"/>
        <v>0</v>
      </c>
      <c r="AL3647" s="47">
        <f t="shared" si="7040"/>
        <v>0</v>
      </c>
      <c r="AM3647" s="47">
        <f t="shared" si="7041"/>
        <v>0</v>
      </c>
      <c r="AN3647" s="48" t="s">
        <v>36</v>
      </c>
      <c r="AO3647" s="1"/>
      <c r="AP3647" s="1"/>
      <c r="AQ3647" s="1"/>
      <c r="AR3647" s="1"/>
      <c r="AS3647" s="1"/>
    </row>
    <row r="3648" ht="31.5" hidden="1">
      <c r="B3648" s="41" t="s">
        <v>863</v>
      </c>
      <c r="C3648" s="41" t="s">
        <v>107</v>
      </c>
      <c r="D3648" s="41" t="s">
        <v>109</v>
      </c>
      <c r="E3648" s="26" t="str">
        <f t="shared" si="7068"/>
        <v>0409</v>
      </c>
      <c r="F3648" s="41" t="s">
        <v>723</v>
      </c>
      <c r="G3648" s="41" t="s">
        <v>53</v>
      </c>
      <c r="H3648" s="42" t="s">
        <v>54</v>
      </c>
      <c r="I3648" s="43">
        <f t="shared" si="7096"/>
        <v>0</v>
      </c>
      <c r="J3648" s="43">
        <f t="shared" si="7097"/>
        <v>0</v>
      </c>
      <c r="K3648" s="43">
        <f t="shared" si="7098"/>
        <v>0</v>
      </c>
      <c r="L3648" s="43">
        <f t="shared" si="7099"/>
        <v>0</v>
      </c>
      <c r="M3648" s="43">
        <f t="shared" si="7100"/>
        <v>0</v>
      </c>
      <c r="N3648" s="43">
        <f t="shared" si="7101"/>
        <v>0</v>
      </c>
      <c r="O3648" s="43">
        <f t="shared" si="7102"/>
        <v>0</v>
      </c>
      <c r="P3648" s="43">
        <f t="shared" si="7103"/>
        <v>0</v>
      </c>
      <c r="Q3648" s="43">
        <f t="shared" si="7104"/>
        <v>0</v>
      </c>
      <c r="R3648" s="43">
        <f t="shared" si="7105"/>
        <v>0</v>
      </c>
      <c r="S3648" s="43">
        <f t="shared" si="7106"/>
        <v>0</v>
      </c>
      <c r="T3648" s="43">
        <f t="shared" si="7107"/>
        <v>0</v>
      </c>
      <c r="U3648" s="43">
        <v>0</v>
      </c>
      <c r="V3648" s="43">
        <f t="shared" si="7069"/>
        <v>0</v>
      </c>
      <c r="W3648" s="43">
        <f t="shared" si="7108"/>
        <v>0</v>
      </c>
      <c r="X3648" s="43">
        <f t="shared" si="7109"/>
        <v>0</v>
      </c>
      <c r="Y3648" s="43">
        <f t="shared" si="7110"/>
        <v>0</v>
      </c>
      <c r="Z3648" s="43">
        <f t="shared" si="7111"/>
        <v>0</v>
      </c>
      <c r="AA3648" s="43">
        <f t="shared" si="7112"/>
        <v>0</v>
      </c>
      <c r="AB3648" s="43">
        <f t="shared" si="7113"/>
        <v>0</v>
      </c>
      <c r="AC3648" s="44">
        <f t="shared" si="7114"/>
        <v>0</v>
      </c>
      <c r="AD3648" s="44">
        <f t="shared" si="7115"/>
        <v>0</v>
      </c>
      <c r="AE3648" s="45" t="e">
        <f t="shared" si="7039"/>
        <v>#DIV/0!</v>
      </c>
      <c r="AF3648" s="46">
        <f t="shared" si="7116"/>
        <v>0</v>
      </c>
      <c r="AG3648" s="46">
        <f t="shared" si="7117"/>
        <v>0</v>
      </c>
      <c r="AH3648" s="47">
        <f t="shared" si="7118"/>
        <v>0</v>
      </c>
      <c r="AI3648" s="47">
        <f t="shared" si="7119"/>
        <v>0</v>
      </c>
      <c r="AJ3648" s="47">
        <f t="shared" si="7120"/>
        <v>0</v>
      </c>
      <c r="AK3648" s="47">
        <f t="shared" si="7121"/>
        <v>0</v>
      </c>
      <c r="AL3648" s="47">
        <f t="shared" si="7040"/>
        <v>0</v>
      </c>
      <c r="AM3648" s="47">
        <f t="shared" si="7041"/>
        <v>0</v>
      </c>
      <c r="AN3648" s="48" t="s">
        <v>36</v>
      </c>
      <c r="AO3648" s="1"/>
      <c r="AP3648" s="1"/>
      <c r="AQ3648" s="1"/>
      <c r="AR3648" s="1"/>
      <c r="AS3648" s="1"/>
    </row>
    <row r="3649" ht="31.5" hidden="1">
      <c r="B3649" s="41" t="s">
        <v>863</v>
      </c>
      <c r="C3649" s="41" t="s">
        <v>107</v>
      </c>
      <c r="D3649" s="41" t="s">
        <v>109</v>
      </c>
      <c r="E3649" s="26" t="str">
        <f t="shared" si="7068"/>
        <v>0409</v>
      </c>
      <c r="F3649" s="41" t="s">
        <v>723</v>
      </c>
      <c r="G3649" s="41" t="s">
        <v>55</v>
      </c>
      <c r="H3649" s="42" t="s">
        <v>56</v>
      </c>
      <c r="I3649" s="43"/>
      <c r="J3649" s="43"/>
      <c r="K3649" s="43"/>
      <c r="L3649" s="43"/>
      <c r="M3649" s="43"/>
      <c r="N3649" s="43"/>
      <c r="O3649" s="43">
        <v>0</v>
      </c>
      <c r="P3649" s="43">
        <v>0</v>
      </c>
      <c r="Q3649" s="43">
        <v>0</v>
      </c>
      <c r="R3649" s="43">
        <v>0</v>
      </c>
      <c r="S3649" s="43">
        <v>0</v>
      </c>
      <c r="T3649" s="43">
        <v>0</v>
      </c>
      <c r="U3649" s="43">
        <v>0</v>
      </c>
      <c r="V3649" s="43">
        <f t="shared" si="7069"/>
        <v>0</v>
      </c>
      <c r="W3649" s="43"/>
      <c r="X3649" s="43"/>
      <c r="Y3649" s="43"/>
      <c r="Z3649" s="43"/>
      <c r="AA3649" s="43"/>
      <c r="AB3649" s="43">
        <v>0</v>
      </c>
      <c r="AC3649" s="44">
        <v>0</v>
      </c>
      <c r="AD3649" s="44">
        <v>0</v>
      </c>
      <c r="AE3649" s="45" t="e">
        <f t="shared" si="7039"/>
        <v>#DIV/0!</v>
      </c>
      <c r="AF3649" s="46">
        <v>0</v>
      </c>
      <c r="AG3649" s="46">
        <v>0</v>
      </c>
      <c r="AH3649" s="47">
        <v>0</v>
      </c>
      <c r="AI3649" s="47">
        <v>0</v>
      </c>
      <c r="AJ3649" s="47">
        <v>0</v>
      </c>
      <c r="AK3649" s="47">
        <v>0</v>
      </c>
      <c r="AL3649" s="47">
        <f t="shared" si="7040"/>
        <v>0</v>
      </c>
      <c r="AM3649" s="47">
        <f t="shared" si="7041"/>
        <v>0</v>
      </c>
      <c r="AN3649" s="48" t="s">
        <v>36</v>
      </c>
      <c r="AO3649" s="1"/>
      <c r="AP3649" s="1"/>
      <c r="AQ3649" s="1"/>
      <c r="AR3649" s="1"/>
      <c r="AS3649" s="1"/>
    </row>
    <row r="3650" ht="31.5" hidden="1">
      <c r="B3650" s="41" t="s">
        <v>863</v>
      </c>
      <c r="C3650" s="41" t="s">
        <v>107</v>
      </c>
      <c r="D3650" s="41" t="s">
        <v>109</v>
      </c>
      <c r="E3650" s="26" t="str">
        <f t="shared" si="7068"/>
        <v>0409</v>
      </c>
      <c r="F3650" s="41" t="s">
        <v>842</v>
      </c>
      <c r="G3650" s="41"/>
      <c r="H3650" s="42" t="s">
        <v>843</v>
      </c>
      <c r="I3650" s="43">
        <f t="shared" si="7096"/>
        <v>0</v>
      </c>
      <c r="J3650" s="43">
        <f t="shared" si="7097"/>
        <v>0</v>
      </c>
      <c r="K3650" s="43">
        <f t="shared" si="7098"/>
        <v>0</v>
      </c>
      <c r="L3650" s="43">
        <f t="shared" si="7099"/>
        <v>0</v>
      </c>
      <c r="M3650" s="43">
        <f t="shared" si="7100"/>
        <v>0</v>
      </c>
      <c r="N3650" s="43">
        <f t="shared" si="7101"/>
        <v>0</v>
      </c>
      <c r="O3650" s="43">
        <f t="shared" si="7102"/>
        <v>0</v>
      </c>
      <c r="P3650" s="43">
        <f t="shared" si="7103"/>
        <v>0</v>
      </c>
      <c r="Q3650" s="43">
        <f t="shared" si="7104"/>
        <v>0</v>
      </c>
      <c r="R3650" s="43">
        <f t="shared" si="7105"/>
        <v>0</v>
      </c>
      <c r="S3650" s="43">
        <f t="shared" si="7106"/>
        <v>0</v>
      </c>
      <c r="T3650" s="43">
        <f t="shared" si="7107"/>
        <v>0</v>
      </c>
      <c r="U3650" s="43">
        <v>0</v>
      </c>
      <c r="V3650" s="43">
        <f t="shared" si="7069"/>
        <v>0</v>
      </c>
      <c r="W3650" s="43">
        <f t="shared" si="7108"/>
        <v>0</v>
      </c>
      <c r="X3650" s="43">
        <f t="shared" si="7109"/>
        <v>0</v>
      </c>
      <c r="Y3650" s="43">
        <f t="shared" si="7110"/>
        <v>0</v>
      </c>
      <c r="Z3650" s="43">
        <f t="shared" si="7111"/>
        <v>0</v>
      </c>
      <c r="AA3650" s="43">
        <f t="shared" si="7112"/>
        <v>0</v>
      </c>
      <c r="AB3650" s="43">
        <f t="shared" si="7113"/>
        <v>0</v>
      </c>
      <c r="AC3650" s="44">
        <f t="shared" si="7114"/>
        <v>0</v>
      </c>
      <c r="AD3650" s="44">
        <f t="shared" si="7115"/>
        <v>0</v>
      </c>
      <c r="AE3650" s="45" t="e">
        <f t="shared" si="7039"/>
        <v>#DIV/0!</v>
      </c>
      <c r="AF3650" s="46">
        <f t="shared" si="7116"/>
        <v>0</v>
      </c>
      <c r="AG3650" s="46">
        <f t="shared" si="7117"/>
        <v>0</v>
      </c>
      <c r="AH3650" s="47">
        <f t="shared" si="7118"/>
        <v>0</v>
      </c>
      <c r="AI3650" s="47">
        <f t="shared" si="7119"/>
        <v>0</v>
      </c>
      <c r="AJ3650" s="47">
        <f t="shared" si="7120"/>
        <v>0</v>
      </c>
      <c r="AK3650" s="47">
        <f t="shared" si="7121"/>
        <v>0</v>
      </c>
      <c r="AL3650" s="47">
        <f t="shared" si="7040"/>
        <v>0</v>
      </c>
      <c r="AM3650" s="47">
        <f t="shared" si="7041"/>
        <v>0</v>
      </c>
      <c r="AN3650" s="48" t="s">
        <v>36</v>
      </c>
      <c r="AR3650" s="1"/>
      <c r="AS3650" s="1"/>
    </row>
    <row r="3651" ht="126" hidden="1">
      <c r="B3651" s="41" t="s">
        <v>863</v>
      </c>
      <c r="C3651" s="41" t="s">
        <v>107</v>
      </c>
      <c r="D3651" s="41" t="s">
        <v>109</v>
      </c>
      <c r="E3651" s="26" t="str">
        <f t="shared" si="7068"/>
        <v>0409</v>
      </c>
      <c r="F3651" s="41" t="s">
        <v>844</v>
      </c>
      <c r="G3651" s="41"/>
      <c r="H3651" s="42" t="s">
        <v>845</v>
      </c>
      <c r="I3651" s="43">
        <f t="shared" si="7096"/>
        <v>0</v>
      </c>
      <c r="J3651" s="43">
        <f t="shared" si="7097"/>
        <v>0</v>
      </c>
      <c r="K3651" s="43">
        <f t="shared" si="7098"/>
        <v>0</v>
      </c>
      <c r="L3651" s="43">
        <f t="shared" si="7099"/>
        <v>0</v>
      </c>
      <c r="M3651" s="43">
        <f t="shared" si="7100"/>
        <v>0</v>
      </c>
      <c r="N3651" s="43">
        <f t="shared" si="7101"/>
        <v>0</v>
      </c>
      <c r="O3651" s="43">
        <f t="shared" si="7102"/>
        <v>0</v>
      </c>
      <c r="P3651" s="43">
        <f t="shared" si="7103"/>
        <v>0</v>
      </c>
      <c r="Q3651" s="43">
        <f t="shared" si="7104"/>
        <v>0</v>
      </c>
      <c r="R3651" s="43">
        <f t="shared" si="7105"/>
        <v>0</v>
      </c>
      <c r="S3651" s="43">
        <f t="shared" si="7106"/>
        <v>0</v>
      </c>
      <c r="T3651" s="43">
        <f t="shared" si="7107"/>
        <v>0</v>
      </c>
      <c r="U3651" s="43">
        <v>0</v>
      </c>
      <c r="V3651" s="43">
        <f t="shared" si="7069"/>
        <v>0</v>
      </c>
      <c r="W3651" s="43">
        <f t="shared" si="7108"/>
        <v>0</v>
      </c>
      <c r="X3651" s="43">
        <f t="shared" si="7109"/>
        <v>0</v>
      </c>
      <c r="Y3651" s="43">
        <f t="shared" si="7110"/>
        <v>0</v>
      </c>
      <c r="Z3651" s="43">
        <f t="shared" si="7111"/>
        <v>0</v>
      </c>
      <c r="AA3651" s="43">
        <f t="shared" si="7112"/>
        <v>0</v>
      </c>
      <c r="AB3651" s="43">
        <f t="shared" si="7113"/>
        <v>0</v>
      </c>
      <c r="AC3651" s="44">
        <f t="shared" si="7114"/>
        <v>0</v>
      </c>
      <c r="AD3651" s="44">
        <f t="shared" si="7115"/>
        <v>0</v>
      </c>
      <c r="AE3651" s="45" t="e">
        <f t="shared" si="7039"/>
        <v>#DIV/0!</v>
      </c>
      <c r="AF3651" s="46">
        <f t="shared" si="7116"/>
        <v>0</v>
      </c>
      <c r="AG3651" s="46">
        <f t="shared" si="7117"/>
        <v>0</v>
      </c>
      <c r="AH3651" s="47">
        <f t="shared" si="7118"/>
        <v>0</v>
      </c>
      <c r="AI3651" s="47">
        <f t="shared" si="7119"/>
        <v>0</v>
      </c>
      <c r="AJ3651" s="47">
        <f t="shared" si="7120"/>
        <v>0</v>
      </c>
      <c r="AK3651" s="47">
        <f t="shared" si="7121"/>
        <v>0</v>
      </c>
      <c r="AL3651" s="47">
        <f t="shared" si="7040"/>
        <v>0</v>
      </c>
      <c r="AM3651" s="47">
        <f t="shared" si="7041"/>
        <v>0</v>
      </c>
      <c r="AN3651" s="48" t="s">
        <v>36</v>
      </c>
      <c r="AO3651" s="1"/>
      <c r="AP3651" s="1"/>
      <c r="AQ3651" s="1"/>
      <c r="AR3651" s="1"/>
      <c r="AS3651" s="1"/>
    </row>
    <row r="3652" ht="31.5" hidden="1">
      <c r="B3652" s="41" t="s">
        <v>863</v>
      </c>
      <c r="C3652" s="41" t="s">
        <v>107</v>
      </c>
      <c r="D3652" s="41" t="s">
        <v>109</v>
      </c>
      <c r="E3652" s="26" t="str">
        <f t="shared" si="7068"/>
        <v>0409</v>
      </c>
      <c r="F3652" s="41" t="s">
        <v>844</v>
      </c>
      <c r="G3652" s="41" t="s">
        <v>53</v>
      </c>
      <c r="H3652" s="42" t="s">
        <v>54</v>
      </c>
      <c r="I3652" s="43">
        <f t="shared" si="7096"/>
        <v>0</v>
      </c>
      <c r="J3652" s="43">
        <f t="shared" si="7097"/>
        <v>0</v>
      </c>
      <c r="K3652" s="43">
        <f t="shared" si="7098"/>
        <v>0</v>
      </c>
      <c r="L3652" s="43">
        <f t="shared" si="7099"/>
        <v>0</v>
      </c>
      <c r="M3652" s="43">
        <f t="shared" si="7100"/>
        <v>0</v>
      </c>
      <c r="N3652" s="43">
        <f t="shared" si="7101"/>
        <v>0</v>
      </c>
      <c r="O3652" s="43">
        <f t="shared" si="7102"/>
        <v>0</v>
      </c>
      <c r="P3652" s="43">
        <f t="shared" si="7103"/>
        <v>0</v>
      </c>
      <c r="Q3652" s="43">
        <f t="shared" si="7104"/>
        <v>0</v>
      </c>
      <c r="R3652" s="43">
        <f t="shared" si="7105"/>
        <v>0</v>
      </c>
      <c r="S3652" s="43">
        <f t="shared" si="7106"/>
        <v>0</v>
      </c>
      <c r="T3652" s="43">
        <f t="shared" si="7107"/>
        <v>0</v>
      </c>
      <c r="U3652" s="43">
        <v>0</v>
      </c>
      <c r="V3652" s="43">
        <f t="shared" si="7069"/>
        <v>0</v>
      </c>
      <c r="W3652" s="43">
        <f t="shared" si="7108"/>
        <v>0</v>
      </c>
      <c r="X3652" s="43">
        <f t="shared" si="7109"/>
        <v>0</v>
      </c>
      <c r="Y3652" s="43">
        <f t="shared" si="7110"/>
        <v>0</v>
      </c>
      <c r="Z3652" s="43">
        <f t="shared" si="7111"/>
        <v>0</v>
      </c>
      <c r="AA3652" s="43">
        <f t="shared" si="7112"/>
        <v>0</v>
      </c>
      <c r="AB3652" s="43">
        <f t="shared" si="7113"/>
        <v>0</v>
      </c>
      <c r="AC3652" s="44">
        <f t="shared" si="7114"/>
        <v>0</v>
      </c>
      <c r="AD3652" s="44">
        <f t="shared" si="7115"/>
        <v>0</v>
      </c>
      <c r="AE3652" s="45" t="e">
        <f t="shared" si="7039"/>
        <v>#DIV/0!</v>
      </c>
      <c r="AF3652" s="46">
        <f t="shared" si="7116"/>
        <v>0</v>
      </c>
      <c r="AG3652" s="46">
        <f t="shared" si="7117"/>
        <v>0</v>
      </c>
      <c r="AH3652" s="47">
        <f t="shared" si="7118"/>
        <v>0</v>
      </c>
      <c r="AI3652" s="47">
        <f t="shared" si="7119"/>
        <v>0</v>
      </c>
      <c r="AJ3652" s="47">
        <f t="shared" si="7120"/>
        <v>0</v>
      </c>
      <c r="AK3652" s="47">
        <f t="shared" si="7121"/>
        <v>0</v>
      </c>
      <c r="AL3652" s="47">
        <f t="shared" si="7040"/>
        <v>0</v>
      </c>
      <c r="AM3652" s="47">
        <f t="shared" si="7041"/>
        <v>0</v>
      </c>
      <c r="AN3652" s="48" t="s">
        <v>36</v>
      </c>
      <c r="AO3652" s="1"/>
      <c r="AP3652" s="1"/>
      <c r="AQ3652" s="1"/>
      <c r="AR3652" s="1"/>
      <c r="AS3652" s="1"/>
    </row>
    <row r="3653" ht="31.5" hidden="1">
      <c r="B3653" s="41" t="s">
        <v>863</v>
      </c>
      <c r="C3653" s="41" t="s">
        <v>107</v>
      </c>
      <c r="D3653" s="41" t="s">
        <v>109</v>
      </c>
      <c r="E3653" s="26" t="str">
        <f t="shared" si="7068"/>
        <v>0409</v>
      </c>
      <c r="F3653" s="41" t="s">
        <v>844</v>
      </c>
      <c r="G3653" s="41" t="s">
        <v>55</v>
      </c>
      <c r="H3653" s="42" t="s">
        <v>56</v>
      </c>
      <c r="I3653" s="43"/>
      <c r="J3653" s="43"/>
      <c r="K3653" s="43"/>
      <c r="L3653" s="43"/>
      <c r="M3653" s="43"/>
      <c r="N3653" s="43"/>
      <c r="O3653" s="43">
        <v>0</v>
      </c>
      <c r="P3653" s="43">
        <v>0</v>
      </c>
      <c r="Q3653" s="43">
        <v>0</v>
      </c>
      <c r="R3653" s="43">
        <v>0</v>
      </c>
      <c r="S3653" s="43">
        <v>0</v>
      </c>
      <c r="T3653" s="43">
        <v>0</v>
      </c>
      <c r="U3653" s="43">
        <v>0</v>
      </c>
      <c r="V3653" s="43">
        <f t="shared" si="7069"/>
        <v>0</v>
      </c>
      <c r="W3653" s="43"/>
      <c r="X3653" s="43"/>
      <c r="Y3653" s="43"/>
      <c r="Z3653" s="43"/>
      <c r="AA3653" s="43"/>
      <c r="AB3653" s="43">
        <v>0</v>
      </c>
      <c r="AC3653" s="44">
        <v>0</v>
      </c>
      <c r="AD3653" s="44">
        <v>0</v>
      </c>
      <c r="AE3653" s="45" t="e">
        <f t="shared" si="7039"/>
        <v>#DIV/0!</v>
      </c>
      <c r="AF3653" s="46">
        <v>0</v>
      </c>
      <c r="AG3653" s="46">
        <v>0</v>
      </c>
      <c r="AH3653" s="47">
        <v>0</v>
      </c>
      <c r="AI3653" s="47">
        <v>0</v>
      </c>
      <c r="AJ3653" s="47">
        <v>0</v>
      </c>
      <c r="AK3653" s="47">
        <v>0</v>
      </c>
      <c r="AL3653" s="47">
        <f t="shared" si="7040"/>
        <v>0</v>
      </c>
      <c r="AM3653" s="47">
        <f t="shared" si="7041"/>
        <v>0</v>
      </c>
      <c r="AN3653" s="48" t="s">
        <v>36</v>
      </c>
      <c r="AO3653" s="1"/>
      <c r="AP3653" s="1"/>
      <c r="AQ3653" s="1"/>
      <c r="AR3653" s="1"/>
      <c r="AS3653" s="1"/>
    </row>
    <row r="3654" ht="47.25" hidden="1">
      <c r="B3654" s="41" t="s">
        <v>863</v>
      </c>
      <c r="C3654" s="41" t="s">
        <v>107</v>
      </c>
      <c r="D3654" s="41" t="s">
        <v>109</v>
      </c>
      <c r="E3654" s="26" t="str">
        <f t="shared" si="7068"/>
        <v>0409</v>
      </c>
      <c r="F3654" s="41" t="s">
        <v>729</v>
      </c>
      <c r="G3654" s="41"/>
      <c r="H3654" s="42" t="s">
        <v>730</v>
      </c>
      <c r="I3654" s="43">
        <f t="shared" si="7096"/>
        <v>0</v>
      </c>
      <c r="J3654" s="43">
        <f t="shared" si="7097"/>
        <v>0</v>
      </c>
      <c r="K3654" s="43">
        <f t="shared" si="7098"/>
        <v>0</v>
      </c>
      <c r="L3654" s="43">
        <f t="shared" si="7099"/>
        <v>0</v>
      </c>
      <c r="M3654" s="43">
        <f t="shared" si="7100"/>
        <v>0</v>
      </c>
      <c r="N3654" s="43">
        <f t="shared" si="7101"/>
        <v>0</v>
      </c>
      <c r="O3654" s="43">
        <f t="shared" si="7102"/>
        <v>0</v>
      </c>
      <c r="P3654" s="43">
        <f t="shared" si="7103"/>
        <v>0</v>
      </c>
      <c r="Q3654" s="43">
        <f t="shared" si="7104"/>
        <v>0</v>
      </c>
      <c r="R3654" s="43">
        <f t="shared" si="7105"/>
        <v>0</v>
      </c>
      <c r="S3654" s="43">
        <f t="shared" si="7106"/>
        <v>0</v>
      </c>
      <c r="T3654" s="43">
        <f t="shared" si="7107"/>
        <v>0</v>
      </c>
      <c r="U3654" s="43">
        <v>0</v>
      </c>
      <c r="V3654" s="43">
        <f t="shared" si="7069"/>
        <v>0</v>
      </c>
      <c r="W3654" s="43">
        <f t="shared" si="7108"/>
        <v>0</v>
      </c>
      <c r="X3654" s="43">
        <f t="shared" si="7109"/>
        <v>0</v>
      </c>
      <c r="Y3654" s="43">
        <f t="shared" si="7110"/>
        <v>0</v>
      </c>
      <c r="Z3654" s="43">
        <f t="shared" si="7111"/>
        <v>0</v>
      </c>
      <c r="AA3654" s="43">
        <f t="shared" si="7112"/>
        <v>0</v>
      </c>
      <c r="AB3654" s="43">
        <f t="shared" si="7113"/>
        <v>0</v>
      </c>
      <c r="AC3654" s="44">
        <f t="shared" si="7114"/>
        <v>0</v>
      </c>
      <c r="AD3654" s="44">
        <f t="shared" si="7115"/>
        <v>0</v>
      </c>
      <c r="AE3654" s="45" t="e">
        <f t="shared" si="7039"/>
        <v>#DIV/0!</v>
      </c>
      <c r="AF3654" s="46">
        <f t="shared" si="7116"/>
        <v>0</v>
      </c>
      <c r="AG3654" s="46">
        <f t="shared" si="7117"/>
        <v>0</v>
      </c>
      <c r="AH3654" s="47">
        <f t="shared" si="7118"/>
        <v>0</v>
      </c>
      <c r="AI3654" s="47">
        <f t="shared" si="7119"/>
        <v>0</v>
      </c>
      <c r="AJ3654" s="47">
        <f t="shared" si="7120"/>
        <v>0</v>
      </c>
      <c r="AK3654" s="47">
        <f t="shared" si="7121"/>
        <v>0</v>
      </c>
      <c r="AL3654" s="47">
        <f t="shared" si="7040"/>
        <v>0</v>
      </c>
      <c r="AM3654" s="47">
        <f t="shared" si="7041"/>
        <v>0</v>
      </c>
      <c r="AN3654" s="48" t="s">
        <v>36</v>
      </c>
      <c r="AO3654" s="1"/>
      <c r="AP3654" s="1"/>
      <c r="AQ3654" s="1"/>
      <c r="AR3654" s="1"/>
      <c r="AS3654" s="1"/>
    </row>
    <row r="3655" ht="63" hidden="1">
      <c r="B3655" s="41" t="s">
        <v>863</v>
      </c>
      <c r="C3655" s="41" t="s">
        <v>107</v>
      </c>
      <c r="D3655" s="41" t="s">
        <v>109</v>
      </c>
      <c r="E3655" s="26" t="str">
        <f t="shared" si="7068"/>
        <v>0409</v>
      </c>
      <c r="F3655" s="41" t="s">
        <v>731</v>
      </c>
      <c r="G3655" s="41"/>
      <c r="H3655" s="42" t="s">
        <v>732</v>
      </c>
      <c r="I3655" s="43">
        <f t="shared" si="7096"/>
        <v>0</v>
      </c>
      <c r="J3655" s="43">
        <f t="shared" si="7097"/>
        <v>0</v>
      </c>
      <c r="K3655" s="43">
        <f t="shared" si="7098"/>
        <v>0</v>
      </c>
      <c r="L3655" s="43">
        <f t="shared" si="7099"/>
        <v>0</v>
      </c>
      <c r="M3655" s="43">
        <f t="shared" si="7100"/>
        <v>0</v>
      </c>
      <c r="N3655" s="43">
        <f t="shared" si="7101"/>
        <v>0</v>
      </c>
      <c r="O3655" s="43">
        <f t="shared" si="7102"/>
        <v>0</v>
      </c>
      <c r="P3655" s="43">
        <f t="shared" si="7103"/>
        <v>0</v>
      </c>
      <c r="Q3655" s="43">
        <f t="shared" si="7104"/>
        <v>0</v>
      </c>
      <c r="R3655" s="43">
        <f t="shared" si="7105"/>
        <v>0</v>
      </c>
      <c r="S3655" s="43">
        <f t="shared" si="7106"/>
        <v>0</v>
      </c>
      <c r="T3655" s="43">
        <f t="shared" si="7107"/>
        <v>0</v>
      </c>
      <c r="U3655" s="43">
        <v>0</v>
      </c>
      <c r="V3655" s="43">
        <f t="shared" si="7069"/>
        <v>0</v>
      </c>
      <c r="W3655" s="43">
        <f t="shared" si="7108"/>
        <v>0</v>
      </c>
      <c r="X3655" s="43">
        <f t="shared" si="7109"/>
        <v>0</v>
      </c>
      <c r="Y3655" s="43">
        <f t="shared" si="7110"/>
        <v>0</v>
      </c>
      <c r="Z3655" s="43">
        <f t="shared" si="7111"/>
        <v>0</v>
      </c>
      <c r="AA3655" s="43">
        <f t="shared" si="7112"/>
        <v>0</v>
      </c>
      <c r="AB3655" s="43">
        <f t="shared" si="7113"/>
        <v>0</v>
      </c>
      <c r="AC3655" s="44">
        <f t="shared" si="7114"/>
        <v>0</v>
      </c>
      <c r="AD3655" s="44">
        <f t="shared" si="7115"/>
        <v>0</v>
      </c>
      <c r="AE3655" s="45" t="e">
        <f t="shared" si="7039"/>
        <v>#DIV/0!</v>
      </c>
      <c r="AF3655" s="46">
        <f t="shared" si="7116"/>
        <v>0</v>
      </c>
      <c r="AG3655" s="46">
        <f t="shared" si="7117"/>
        <v>0</v>
      </c>
      <c r="AH3655" s="47">
        <f t="shared" si="7118"/>
        <v>0</v>
      </c>
      <c r="AI3655" s="47">
        <f t="shared" si="7119"/>
        <v>0</v>
      </c>
      <c r="AJ3655" s="47">
        <f t="shared" si="7120"/>
        <v>0</v>
      </c>
      <c r="AK3655" s="47">
        <f t="shared" si="7121"/>
        <v>0</v>
      </c>
      <c r="AL3655" s="47">
        <f t="shared" si="7040"/>
        <v>0</v>
      </c>
      <c r="AM3655" s="47">
        <f t="shared" si="7041"/>
        <v>0</v>
      </c>
      <c r="AN3655" s="48" t="s">
        <v>36</v>
      </c>
      <c r="AR3655" s="1"/>
      <c r="AS3655" s="1"/>
    </row>
    <row r="3656" ht="47.25" hidden="1">
      <c r="B3656" s="41" t="s">
        <v>863</v>
      </c>
      <c r="C3656" s="41" t="s">
        <v>107</v>
      </c>
      <c r="D3656" s="41" t="s">
        <v>109</v>
      </c>
      <c r="E3656" s="26" t="str">
        <f t="shared" si="7068"/>
        <v>0409</v>
      </c>
      <c r="F3656" s="41" t="s">
        <v>733</v>
      </c>
      <c r="G3656" s="41"/>
      <c r="H3656" s="42" t="s">
        <v>734</v>
      </c>
      <c r="I3656" s="43">
        <f t="shared" si="7096"/>
        <v>0</v>
      </c>
      <c r="J3656" s="43">
        <f t="shared" si="7097"/>
        <v>0</v>
      </c>
      <c r="K3656" s="43">
        <f t="shared" si="7098"/>
        <v>0</v>
      </c>
      <c r="L3656" s="43">
        <f t="shared" si="7099"/>
        <v>0</v>
      </c>
      <c r="M3656" s="43">
        <f t="shared" si="7100"/>
        <v>0</v>
      </c>
      <c r="N3656" s="43">
        <f t="shared" si="7101"/>
        <v>0</v>
      </c>
      <c r="O3656" s="43">
        <f t="shared" si="7102"/>
        <v>0</v>
      </c>
      <c r="P3656" s="43">
        <f t="shared" si="7103"/>
        <v>0</v>
      </c>
      <c r="Q3656" s="43">
        <f t="shared" si="7104"/>
        <v>0</v>
      </c>
      <c r="R3656" s="43">
        <f t="shared" si="7105"/>
        <v>0</v>
      </c>
      <c r="S3656" s="43">
        <f t="shared" si="7106"/>
        <v>0</v>
      </c>
      <c r="T3656" s="43">
        <f t="shared" si="7107"/>
        <v>0</v>
      </c>
      <c r="U3656" s="43">
        <v>0</v>
      </c>
      <c r="V3656" s="43">
        <f t="shared" si="7069"/>
        <v>0</v>
      </c>
      <c r="W3656" s="43">
        <f t="shared" si="7108"/>
        <v>0</v>
      </c>
      <c r="X3656" s="43">
        <f t="shared" si="7109"/>
        <v>0</v>
      </c>
      <c r="Y3656" s="43">
        <f t="shared" si="7110"/>
        <v>0</v>
      </c>
      <c r="Z3656" s="43">
        <f t="shared" si="7111"/>
        <v>0</v>
      </c>
      <c r="AA3656" s="43">
        <f t="shared" si="7112"/>
        <v>0</v>
      </c>
      <c r="AB3656" s="43">
        <f t="shared" si="7113"/>
        <v>0</v>
      </c>
      <c r="AC3656" s="44">
        <f t="shared" si="7114"/>
        <v>0</v>
      </c>
      <c r="AD3656" s="44">
        <f t="shared" si="7115"/>
        <v>0</v>
      </c>
      <c r="AE3656" s="45" t="e">
        <f t="shared" si="7039"/>
        <v>#DIV/0!</v>
      </c>
      <c r="AF3656" s="46">
        <f t="shared" si="7116"/>
        <v>0</v>
      </c>
      <c r="AG3656" s="46">
        <f t="shared" si="7117"/>
        <v>0</v>
      </c>
      <c r="AH3656" s="47">
        <f t="shared" si="7118"/>
        <v>0</v>
      </c>
      <c r="AI3656" s="47">
        <f t="shared" si="7119"/>
        <v>0</v>
      </c>
      <c r="AJ3656" s="47">
        <f t="shared" si="7120"/>
        <v>0</v>
      </c>
      <c r="AK3656" s="47">
        <f t="shared" si="7121"/>
        <v>0</v>
      </c>
      <c r="AL3656" s="47">
        <f t="shared" si="7040"/>
        <v>0</v>
      </c>
      <c r="AM3656" s="47">
        <f t="shared" si="7041"/>
        <v>0</v>
      </c>
      <c r="AN3656" s="48" t="s">
        <v>36</v>
      </c>
      <c r="AO3656" s="1"/>
      <c r="AP3656" s="1"/>
      <c r="AQ3656" s="1"/>
      <c r="AR3656" s="1"/>
      <c r="AS3656" s="1"/>
    </row>
    <row r="3657" ht="31.5" hidden="1">
      <c r="B3657" s="41" t="s">
        <v>863</v>
      </c>
      <c r="C3657" s="41" t="s">
        <v>107</v>
      </c>
      <c r="D3657" s="41" t="s">
        <v>109</v>
      </c>
      <c r="E3657" s="26" t="str">
        <f t="shared" si="7068"/>
        <v>0409</v>
      </c>
      <c r="F3657" s="41" t="s">
        <v>733</v>
      </c>
      <c r="G3657" s="41" t="s">
        <v>53</v>
      </c>
      <c r="H3657" s="42" t="s">
        <v>54</v>
      </c>
      <c r="I3657" s="43">
        <f t="shared" si="7096"/>
        <v>0</v>
      </c>
      <c r="J3657" s="43">
        <f t="shared" si="7097"/>
        <v>0</v>
      </c>
      <c r="K3657" s="43">
        <f t="shared" si="7098"/>
        <v>0</v>
      </c>
      <c r="L3657" s="43">
        <f t="shared" si="7099"/>
        <v>0</v>
      </c>
      <c r="M3657" s="43">
        <f t="shared" si="7100"/>
        <v>0</v>
      </c>
      <c r="N3657" s="43">
        <f t="shared" si="7101"/>
        <v>0</v>
      </c>
      <c r="O3657" s="43">
        <f t="shared" si="7102"/>
        <v>0</v>
      </c>
      <c r="P3657" s="43">
        <f t="shared" si="7103"/>
        <v>0</v>
      </c>
      <c r="Q3657" s="43">
        <f t="shared" si="7104"/>
        <v>0</v>
      </c>
      <c r="R3657" s="43">
        <f t="shared" si="7105"/>
        <v>0</v>
      </c>
      <c r="S3657" s="43">
        <f t="shared" si="7106"/>
        <v>0</v>
      </c>
      <c r="T3657" s="43">
        <f t="shared" si="7107"/>
        <v>0</v>
      </c>
      <c r="U3657" s="43">
        <v>0</v>
      </c>
      <c r="V3657" s="43">
        <f t="shared" si="7069"/>
        <v>0</v>
      </c>
      <c r="W3657" s="43">
        <f t="shared" si="7108"/>
        <v>0</v>
      </c>
      <c r="X3657" s="43">
        <f t="shared" si="7109"/>
        <v>0</v>
      </c>
      <c r="Y3657" s="43">
        <f t="shared" si="7110"/>
        <v>0</v>
      </c>
      <c r="Z3657" s="43">
        <f t="shared" si="7111"/>
        <v>0</v>
      </c>
      <c r="AA3657" s="43">
        <f t="shared" si="7112"/>
        <v>0</v>
      </c>
      <c r="AB3657" s="43">
        <f t="shared" si="7113"/>
        <v>0</v>
      </c>
      <c r="AC3657" s="44">
        <f t="shared" si="7114"/>
        <v>0</v>
      </c>
      <c r="AD3657" s="44">
        <f t="shared" si="7115"/>
        <v>0</v>
      </c>
      <c r="AE3657" s="45" t="e">
        <f t="shared" si="7039"/>
        <v>#DIV/0!</v>
      </c>
      <c r="AF3657" s="46">
        <f t="shared" si="7116"/>
        <v>0</v>
      </c>
      <c r="AG3657" s="46">
        <f t="shared" si="7117"/>
        <v>0</v>
      </c>
      <c r="AH3657" s="47">
        <f t="shared" si="7118"/>
        <v>0</v>
      </c>
      <c r="AI3657" s="47">
        <f t="shared" si="7119"/>
        <v>0</v>
      </c>
      <c r="AJ3657" s="47">
        <f t="shared" si="7120"/>
        <v>0</v>
      </c>
      <c r="AK3657" s="47">
        <f t="shared" si="7121"/>
        <v>0</v>
      </c>
      <c r="AL3657" s="47">
        <f t="shared" si="7040"/>
        <v>0</v>
      </c>
      <c r="AM3657" s="47">
        <f t="shared" si="7041"/>
        <v>0</v>
      </c>
      <c r="AN3657" s="48" t="s">
        <v>36</v>
      </c>
      <c r="AO3657" s="1"/>
      <c r="AP3657" s="1"/>
      <c r="AQ3657" s="1"/>
      <c r="AR3657" s="1"/>
      <c r="AS3657" s="1"/>
    </row>
    <row r="3658" ht="31.5" hidden="1">
      <c r="B3658" s="41" t="s">
        <v>863</v>
      </c>
      <c r="C3658" s="41" t="s">
        <v>107</v>
      </c>
      <c r="D3658" s="41" t="s">
        <v>109</v>
      </c>
      <c r="E3658" s="26" t="str">
        <f t="shared" si="7068"/>
        <v>0409</v>
      </c>
      <c r="F3658" s="41" t="s">
        <v>733</v>
      </c>
      <c r="G3658" s="41" t="s">
        <v>55</v>
      </c>
      <c r="H3658" s="42" t="s">
        <v>56</v>
      </c>
      <c r="I3658" s="43"/>
      <c r="J3658" s="43"/>
      <c r="K3658" s="43"/>
      <c r="L3658" s="43"/>
      <c r="M3658" s="43"/>
      <c r="N3658" s="43"/>
      <c r="O3658" s="43">
        <v>0</v>
      </c>
      <c r="P3658" s="43">
        <v>0</v>
      </c>
      <c r="Q3658" s="43">
        <v>0</v>
      </c>
      <c r="R3658" s="43">
        <v>0</v>
      </c>
      <c r="S3658" s="43">
        <v>0</v>
      </c>
      <c r="T3658" s="43">
        <v>0</v>
      </c>
      <c r="U3658" s="43">
        <v>0</v>
      </c>
      <c r="V3658" s="43">
        <f t="shared" si="7069"/>
        <v>0</v>
      </c>
      <c r="W3658" s="43"/>
      <c r="X3658" s="43"/>
      <c r="Y3658" s="43"/>
      <c r="Z3658" s="43"/>
      <c r="AA3658" s="43"/>
      <c r="AB3658" s="43">
        <v>0</v>
      </c>
      <c r="AC3658" s="44">
        <v>0</v>
      </c>
      <c r="AD3658" s="44">
        <v>0</v>
      </c>
      <c r="AE3658" s="45" t="e">
        <f t="shared" si="7039"/>
        <v>#DIV/0!</v>
      </c>
      <c r="AF3658" s="46">
        <v>0</v>
      </c>
      <c r="AG3658" s="46">
        <v>0</v>
      </c>
      <c r="AH3658" s="47">
        <v>0</v>
      </c>
      <c r="AI3658" s="47">
        <v>0</v>
      </c>
      <c r="AJ3658" s="47">
        <v>0</v>
      </c>
      <c r="AK3658" s="47">
        <v>0</v>
      </c>
      <c r="AL3658" s="47">
        <f t="shared" si="7040"/>
        <v>0</v>
      </c>
      <c r="AM3658" s="47">
        <f t="shared" si="7041"/>
        <v>0</v>
      </c>
      <c r="AN3658" s="48" t="s">
        <v>36</v>
      </c>
      <c r="AO3658" s="1"/>
      <c r="AP3658" s="1"/>
      <c r="AQ3658" s="1"/>
      <c r="AR3658" s="1"/>
      <c r="AS3658" s="1"/>
    </row>
    <row r="3659" ht="31.5" hidden="1">
      <c r="B3659" s="41" t="s">
        <v>863</v>
      </c>
      <c r="C3659" s="41" t="s">
        <v>107</v>
      </c>
      <c r="D3659" s="41" t="s">
        <v>109</v>
      </c>
      <c r="E3659" s="26" t="str">
        <f t="shared" si="7068"/>
        <v>0409</v>
      </c>
      <c r="F3659" s="41" t="s">
        <v>119</v>
      </c>
      <c r="G3659" s="41"/>
      <c r="H3659" s="42" t="s">
        <v>120</v>
      </c>
      <c r="I3659" s="43">
        <f t="shared" si="7096"/>
        <v>0</v>
      </c>
      <c r="J3659" s="43">
        <f t="shared" si="7097"/>
        <v>0</v>
      </c>
      <c r="K3659" s="43">
        <f t="shared" si="7098"/>
        <v>0</v>
      </c>
      <c r="L3659" s="43">
        <f t="shared" si="7099"/>
        <v>0</v>
      </c>
      <c r="M3659" s="43">
        <f t="shared" si="7100"/>
        <v>0</v>
      </c>
      <c r="N3659" s="43">
        <f t="shared" si="7101"/>
        <v>0</v>
      </c>
      <c r="O3659" s="43">
        <f t="shared" si="7102"/>
        <v>0</v>
      </c>
      <c r="P3659" s="43">
        <f t="shared" si="7103"/>
        <v>0</v>
      </c>
      <c r="Q3659" s="43">
        <f t="shared" si="7104"/>
        <v>0</v>
      </c>
      <c r="R3659" s="43">
        <f t="shared" si="7105"/>
        <v>0</v>
      </c>
      <c r="S3659" s="43">
        <f t="shared" si="7106"/>
        <v>0</v>
      </c>
      <c r="T3659" s="43">
        <f t="shared" si="7107"/>
        <v>0</v>
      </c>
      <c r="U3659" s="43">
        <v>0</v>
      </c>
      <c r="V3659" s="43">
        <f t="shared" si="7069"/>
        <v>0</v>
      </c>
      <c r="W3659" s="43">
        <f t="shared" si="7108"/>
        <v>0</v>
      </c>
      <c r="X3659" s="43">
        <f t="shared" si="7109"/>
        <v>0</v>
      </c>
      <c r="Y3659" s="43">
        <f t="shared" si="7110"/>
        <v>0</v>
      </c>
      <c r="Z3659" s="43">
        <f t="shared" si="7111"/>
        <v>0</v>
      </c>
      <c r="AA3659" s="43">
        <f t="shared" si="7112"/>
        <v>0</v>
      </c>
      <c r="AB3659" s="43">
        <f t="shared" si="7113"/>
        <v>0</v>
      </c>
      <c r="AC3659" s="44">
        <f t="shared" si="7114"/>
        <v>0</v>
      </c>
      <c r="AD3659" s="44">
        <f t="shared" si="7115"/>
        <v>0</v>
      </c>
      <c r="AE3659" s="45" t="e">
        <f t="shared" si="7039"/>
        <v>#DIV/0!</v>
      </c>
      <c r="AF3659" s="46">
        <f t="shared" si="7116"/>
        <v>0</v>
      </c>
      <c r="AG3659" s="46">
        <f t="shared" si="7117"/>
        <v>0</v>
      </c>
      <c r="AH3659" s="47">
        <f t="shared" si="7118"/>
        <v>0</v>
      </c>
      <c r="AI3659" s="47">
        <f t="shared" si="7119"/>
        <v>0</v>
      </c>
      <c r="AJ3659" s="47">
        <f t="shared" si="7120"/>
        <v>0</v>
      </c>
      <c r="AK3659" s="47">
        <f t="shared" si="7121"/>
        <v>0</v>
      </c>
      <c r="AL3659" s="47">
        <f t="shared" si="7040"/>
        <v>0</v>
      </c>
      <c r="AM3659" s="47">
        <f t="shared" si="7041"/>
        <v>0</v>
      </c>
      <c r="AN3659" s="48" t="s">
        <v>36</v>
      </c>
      <c r="AO3659" s="1"/>
      <c r="AP3659" s="1"/>
      <c r="AQ3659" s="1"/>
      <c r="AR3659" s="1"/>
      <c r="AS3659" s="1"/>
    </row>
    <row r="3660" ht="47.25" hidden="1">
      <c r="B3660" s="41" t="s">
        <v>863</v>
      </c>
      <c r="C3660" s="41" t="s">
        <v>107</v>
      </c>
      <c r="D3660" s="41" t="s">
        <v>109</v>
      </c>
      <c r="E3660" s="26" t="str">
        <f t="shared" si="7068"/>
        <v>0409</v>
      </c>
      <c r="F3660" s="41" t="s">
        <v>739</v>
      </c>
      <c r="G3660" s="41"/>
      <c r="H3660" s="42" t="s">
        <v>740</v>
      </c>
      <c r="I3660" s="43">
        <f t="shared" si="7096"/>
        <v>0</v>
      </c>
      <c r="J3660" s="43">
        <f t="shared" si="7097"/>
        <v>0</v>
      </c>
      <c r="K3660" s="43">
        <f t="shared" si="7098"/>
        <v>0</v>
      </c>
      <c r="L3660" s="43">
        <f t="shared" si="7099"/>
        <v>0</v>
      </c>
      <c r="M3660" s="43">
        <f t="shared" si="7100"/>
        <v>0</v>
      </c>
      <c r="N3660" s="43">
        <f t="shared" si="7101"/>
        <v>0</v>
      </c>
      <c r="O3660" s="43">
        <f t="shared" si="7102"/>
        <v>0</v>
      </c>
      <c r="P3660" s="43">
        <f t="shared" si="7103"/>
        <v>0</v>
      </c>
      <c r="Q3660" s="43">
        <f t="shared" si="7104"/>
        <v>0</v>
      </c>
      <c r="R3660" s="43">
        <f t="shared" si="7105"/>
        <v>0</v>
      </c>
      <c r="S3660" s="43">
        <f t="shared" si="7106"/>
        <v>0</v>
      </c>
      <c r="T3660" s="43">
        <f t="shared" si="7107"/>
        <v>0</v>
      </c>
      <c r="U3660" s="43">
        <v>0</v>
      </c>
      <c r="V3660" s="43">
        <f t="shared" si="7069"/>
        <v>0</v>
      </c>
      <c r="W3660" s="43">
        <f t="shared" si="7108"/>
        <v>0</v>
      </c>
      <c r="X3660" s="43">
        <f t="shared" si="7109"/>
        <v>0</v>
      </c>
      <c r="Y3660" s="43">
        <f t="shared" si="7110"/>
        <v>0</v>
      </c>
      <c r="Z3660" s="43">
        <f t="shared" si="7111"/>
        <v>0</v>
      </c>
      <c r="AA3660" s="43">
        <f t="shared" si="7112"/>
        <v>0</v>
      </c>
      <c r="AB3660" s="43">
        <f t="shared" si="7113"/>
        <v>0</v>
      </c>
      <c r="AC3660" s="44">
        <f t="shared" si="7114"/>
        <v>0</v>
      </c>
      <c r="AD3660" s="44">
        <f t="shared" si="7115"/>
        <v>0</v>
      </c>
      <c r="AE3660" s="45" t="e">
        <f t="shared" si="7039"/>
        <v>#DIV/0!</v>
      </c>
      <c r="AF3660" s="46">
        <f t="shared" si="7116"/>
        <v>0</v>
      </c>
      <c r="AG3660" s="46">
        <f t="shared" si="7117"/>
        <v>0</v>
      </c>
      <c r="AH3660" s="47">
        <f t="shared" si="7118"/>
        <v>0</v>
      </c>
      <c r="AI3660" s="47">
        <f t="shared" si="7119"/>
        <v>0</v>
      </c>
      <c r="AJ3660" s="47">
        <f t="shared" si="7120"/>
        <v>0</v>
      </c>
      <c r="AK3660" s="47">
        <f t="shared" si="7121"/>
        <v>0</v>
      </c>
      <c r="AL3660" s="47">
        <f t="shared" si="7040"/>
        <v>0</v>
      </c>
      <c r="AM3660" s="47">
        <f t="shared" si="7041"/>
        <v>0</v>
      </c>
      <c r="AN3660" s="48" t="s">
        <v>36</v>
      </c>
      <c r="AO3660" s="1"/>
      <c r="AP3660" s="1"/>
      <c r="AQ3660" s="1"/>
      <c r="AR3660" s="1"/>
      <c r="AS3660" s="1"/>
    </row>
    <row r="3661" ht="63" hidden="1">
      <c r="B3661" s="41" t="s">
        <v>863</v>
      </c>
      <c r="C3661" s="41" t="s">
        <v>107</v>
      </c>
      <c r="D3661" s="41" t="s">
        <v>109</v>
      </c>
      <c r="E3661" s="26" t="str">
        <f t="shared" si="7068"/>
        <v>0409</v>
      </c>
      <c r="F3661" s="41" t="s">
        <v>741</v>
      </c>
      <c r="G3661" s="41"/>
      <c r="H3661" s="42" t="s">
        <v>742</v>
      </c>
      <c r="I3661" s="43">
        <f t="shared" si="7096"/>
        <v>0</v>
      </c>
      <c r="J3661" s="43">
        <f t="shared" si="7097"/>
        <v>0</v>
      </c>
      <c r="K3661" s="43">
        <f t="shared" si="7098"/>
        <v>0</v>
      </c>
      <c r="L3661" s="43">
        <f t="shared" si="7099"/>
        <v>0</v>
      </c>
      <c r="M3661" s="43">
        <f t="shared" si="7100"/>
        <v>0</v>
      </c>
      <c r="N3661" s="43">
        <f t="shared" si="7101"/>
        <v>0</v>
      </c>
      <c r="O3661" s="43">
        <f t="shared" si="7102"/>
        <v>0</v>
      </c>
      <c r="P3661" s="43">
        <f t="shared" si="7103"/>
        <v>0</v>
      </c>
      <c r="Q3661" s="43">
        <f t="shared" si="7104"/>
        <v>0</v>
      </c>
      <c r="R3661" s="43">
        <f t="shared" si="7105"/>
        <v>0</v>
      </c>
      <c r="S3661" s="43">
        <f t="shared" si="7106"/>
        <v>0</v>
      </c>
      <c r="T3661" s="43">
        <f t="shared" si="7107"/>
        <v>0</v>
      </c>
      <c r="U3661" s="43">
        <v>0</v>
      </c>
      <c r="V3661" s="43">
        <f t="shared" si="7069"/>
        <v>0</v>
      </c>
      <c r="W3661" s="43">
        <f t="shared" si="7108"/>
        <v>0</v>
      </c>
      <c r="X3661" s="43">
        <f t="shared" si="7109"/>
        <v>0</v>
      </c>
      <c r="Y3661" s="43">
        <f t="shared" si="7110"/>
        <v>0</v>
      </c>
      <c r="Z3661" s="43">
        <f t="shared" si="7111"/>
        <v>0</v>
      </c>
      <c r="AA3661" s="43">
        <f t="shared" si="7112"/>
        <v>0</v>
      </c>
      <c r="AB3661" s="43">
        <f t="shared" si="7113"/>
        <v>0</v>
      </c>
      <c r="AC3661" s="44">
        <f t="shared" si="7114"/>
        <v>0</v>
      </c>
      <c r="AD3661" s="44">
        <f t="shared" si="7115"/>
        <v>0</v>
      </c>
      <c r="AE3661" s="45" t="e">
        <f t="shared" si="7039"/>
        <v>#DIV/0!</v>
      </c>
      <c r="AF3661" s="46">
        <f t="shared" si="7116"/>
        <v>0</v>
      </c>
      <c r="AG3661" s="46">
        <f t="shared" si="7117"/>
        <v>0</v>
      </c>
      <c r="AH3661" s="47">
        <f t="shared" si="7118"/>
        <v>0</v>
      </c>
      <c r="AI3661" s="47">
        <f t="shared" si="7119"/>
        <v>0</v>
      </c>
      <c r="AJ3661" s="47">
        <f t="shared" si="7120"/>
        <v>0</v>
      </c>
      <c r="AK3661" s="47">
        <f t="shared" si="7121"/>
        <v>0</v>
      </c>
      <c r="AL3661" s="47">
        <f t="shared" si="7040"/>
        <v>0</v>
      </c>
      <c r="AM3661" s="47">
        <f t="shared" si="7041"/>
        <v>0</v>
      </c>
      <c r="AN3661" s="48" t="s">
        <v>36</v>
      </c>
      <c r="AR3661" s="1"/>
      <c r="AS3661" s="1"/>
    </row>
    <row r="3662" ht="31.5" hidden="1">
      <c r="B3662" s="41" t="s">
        <v>863</v>
      </c>
      <c r="C3662" s="41" t="s">
        <v>107</v>
      </c>
      <c r="D3662" s="41" t="s">
        <v>109</v>
      </c>
      <c r="E3662" s="26" t="str">
        <f t="shared" si="7068"/>
        <v>0409</v>
      </c>
      <c r="F3662" s="41" t="s">
        <v>743</v>
      </c>
      <c r="G3662" s="41"/>
      <c r="H3662" s="42" t="s">
        <v>744</v>
      </c>
      <c r="I3662" s="43">
        <f t="shared" si="7096"/>
        <v>0</v>
      </c>
      <c r="J3662" s="43">
        <f t="shared" si="7097"/>
        <v>0</v>
      </c>
      <c r="K3662" s="43">
        <f t="shared" si="7098"/>
        <v>0</v>
      </c>
      <c r="L3662" s="43">
        <f t="shared" si="7099"/>
        <v>0</v>
      </c>
      <c r="M3662" s="43">
        <f t="shared" si="7100"/>
        <v>0</v>
      </c>
      <c r="N3662" s="43">
        <f t="shared" si="7101"/>
        <v>0</v>
      </c>
      <c r="O3662" s="43">
        <f t="shared" si="7102"/>
        <v>0</v>
      </c>
      <c r="P3662" s="43">
        <f t="shared" si="7103"/>
        <v>0</v>
      </c>
      <c r="Q3662" s="43">
        <f t="shared" si="7104"/>
        <v>0</v>
      </c>
      <c r="R3662" s="43">
        <f t="shared" si="7105"/>
        <v>0</v>
      </c>
      <c r="S3662" s="43">
        <f t="shared" si="7106"/>
        <v>0</v>
      </c>
      <c r="T3662" s="43">
        <f t="shared" si="7107"/>
        <v>0</v>
      </c>
      <c r="U3662" s="43">
        <v>0</v>
      </c>
      <c r="V3662" s="43">
        <f t="shared" si="7069"/>
        <v>0</v>
      </c>
      <c r="W3662" s="43">
        <f t="shared" si="7108"/>
        <v>0</v>
      </c>
      <c r="X3662" s="43">
        <f t="shared" si="7109"/>
        <v>0</v>
      </c>
      <c r="Y3662" s="43">
        <f t="shared" si="7110"/>
        <v>0</v>
      </c>
      <c r="Z3662" s="43">
        <f t="shared" si="7111"/>
        <v>0</v>
      </c>
      <c r="AA3662" s="43">
        <f t="shared" si="7112"/>
        <v>0</v>
      </c>
      <c r="AB3662" s="43">
        <f t="shared" si="7113"/>
        <v>0</v>
      </c>
      <c r="AC3662" s="44">
        <f t="shared" si="7114"/>
        <v>0</v>
      </c>
      <c r="AD3662" s="44">
        <f t="shared" si="7115"/>
        <v>0</v>
      </c>
      <c r="AE3662" s="45" t="e">
        <f t="shared" si="7039"/>
        <v>#DIV/0!</v>
      </c>
      <c r="AF3662" s="46">
        <f t="shared" si="7116"/>
        <v>0</v>
      </c>
      <c r="AG3662" s="46">
        <f t="shared" si="7117"/>
        <v>0</v>
      </c>
      <c r="AH3662" s="47">
        <f t="shared" si="7118"/>
        <v>0</v>
      </c>
      <c r="AI3662" s="47">
        <f t="shared" si="7119"/>
        <v>0</v>
      </c>
      <c r="AJ3662" s="47">
        <f t="shared" si="7120"/>
        <v>0</v>
      </c>
      <c r="AK3662" s="47">
        <f t="shared" si="7121"/>
        <v>0</v>
      </c>
      <c r="AL3662" s="47">
        <f t="shared" si="7040"/>
        <v>0</v>
      </c>
      <c r="AM3662" s="47">
        <f t="shared" si="7041"/>
        <v>0</v>
      </c>
      <c r="AN3662" s="48" t="s">
        <v>36</v>
      </c>
      <c r="AO3662" s="1"/>
      <c r="AP3662" s="1"/>
      <c r="AQ3662" s="1"/>
      <c r="AR3662" s="1"/>
      <c r="AS3662" s="1"/>
    </row>
    <row r="3663" ht="31.5" hidden="1">
      <c r="B3663" s="41" t="s">
        <v>863</v>
      </c>
      <c r="C3663" s="41" t="s">
        <v>107</v>
      </c>
      <c r="D3663" s="41" t="s">
        <v>109</v>
      </c>
      <c r="E3663" s="26" t="str">
        <f t="shared" si="7068"/>
        <v>0409</v>
      </c>
      <c r="F3663" s="41" t="s">
        <v>743</v>
      </c>
      <c r="G3663" s="41" t="s">
        <v>53</v>
      </c>
      <c r="H3663" s="42" t="s">
        <v>54</v>
      </c>
      <c r="I3663" s="43">
        <f t="shared" si="7096"/>
        <v>0</v>
      </c>
      <c r="J3663" s="43">
        <f t="shared" si="7097"/>
        <v>0</v>
      </c>
      <c r="K3663" s="43">
        <f t="shared" si="7098"/>
        <v>0</v>
      </c>
      <c r="L3663" s="43">
        <f t="shared" si="7099"/>
        <v>0</v>
      </c>
      <c r="M3663" s="43">
        <f t="shared" si="7100"/>
        <v>0</v>
      </c>
      <c r="N3663" s="43">
        <f t="shared" si="7101"/>
        <v>0</v>
      </c>
      <c r="O3663" s="43">
        <f t="shared" si="7102"/>
        <v>0</v>
      </c>
      <c r="P3663" s="43">
        <f t="shared" si="7103"/>
        <v>0</v>
      </c>
      <c r="Q3663" s="43">
        <f t="shared" si="7104"/>
        <v>0</v>
      </c>
      <c r="R3663" s="43">
        <f t="shared" si="7105"/>
        <v>0</v>
      </c>
      <c r="S3663" s="43">
        <f t="shared" si="7106"/>
        <v>0</v>
      </c>
      <c r="T3663" s="43">
        <f t="shared" si="7107"/>
        <v>0</v>
      </c>
      <c r="U3663" s="43">
        <v>0</v>
      </c>
      <c r="V3663" s="43">
        <f t="shared" si="7069"/>
        <v>0</v>
      </c>
      <c r="W3663" s="43">
        <f t="shared" si="7108"/>
        <v>0</v>
      </c>
      <c r="X3663" s="43">
        <f t="shared" si="7109"/>
        <v>0</v>
      </c>
      <c r="Y3663" s="43">
        <f t="shared" si="7110"/>
        <v>0</v>
      </c>
      <c r="Z3663" s="43">
        <f t="shared" si="7111"/>
        <v>0</v>
      </c>
      <c r="AA3663" s="43">
        <f t="shared" si="7112"/>
        <v>0</v>
      </c>
      <c r="AB3663" s="43">
        <f t="shared" si="7113"/>
        <v>0</v>
      </c>
      <c r="AC3663" s="44">
        <f t="shared" si="7114"/>
        <v>0</v>
      </c>
      <c r="AD3663" s="44">
        <f t="shared" si="7115"/>
        <v>0</v>
      </c>
      <c r="AE3663" s="45" t="e">
        <f t="shared" si="7039"/>
        <v>#DIV/0!</v>
      </c>
      <c r="AF3663" s="46">
        <f t="shared" si="7116"/>
        <v>0</v>
      </c>
      <c r="AG3663" s="46">
        <f t="shared" si="7117"/>
        <v>0</v>
      </c>
      <c r="AH3663" s="47">
        <f t="shared" si="7118"/>
        <v>0</v>
      </c>
      <c r="AI3663" s="47">
        <f t="shared" si="7119"/>
        <v>0</v>
      </c>
      <c r="AJ3663" s="47">
        <f t="shared" si="7120"/>
        <v>0</v>
      </c>
      <c r="AK3663" s="47">
        <f t="shared" si="7121"/>
        <v>0</v>
      </c>
      <c r="AL3663" s="47">
        <f t="shared" si="7040"/>
        <v>0</v>
      </c>
      <c r="AM3663" s="47">
        <f t="shared" si="7041"/>
        <v>0</v>
      </c>
      <c r="AN3663" s="48" t="s">
        <v>36</v>
      </c>
      <c r="AO3663" s="1"/>
      <c r="AP3663" s="1"/>
      <c r="AQ3663" s="1"/>
      <c r="AR3663" s="1"/>
      <c r="AS3663" s="1"/>
    </row>
    <row r="3664" ht="31.5" hidden="1">
      <c r="B3664" s="41" t="s">
        <v>863</v>
      </c>
      <c r="C3664" s="41" t="s">
        <v>107</v>
      </c>
      <c r="D3664" s="41" t="s">
        <v>109</v>
      </c>
      <c r="E3664" s="26" t="str">
        <f t="shared" si="7068"/>
        <v>0409</v>
      </c>
      <c r="F3664" s="41" t="s">
        <v>743</v>
      </c>
      <c r="G3664" s="41" t="s">
        <v>55</v>
      </c>
      <c r="H3664" s="42" t="s">
        <v>56</v>
      </c>
      <c r="I3664" s="43"/>
      <c r="J3664" s="43"/>
      <c r="K3664" s="43"/>
      <c r="L3664" s="43"/>
      <c r="M3664" s="43"/>
      <c r="N3664" s="43"/>
      <c r="O3664" s="43">
        <v>0</v>
      </c>
      <c r="P3664" s="43">
        <v>0</v>
      </c>
      <c r="Q3664" s="43">
        <v>0</v>
      </c>
      <c r="R3664" s="43">
        <v>0</v>
      </c>
      <c r="S3664" s="43">
        <v>0</v>
      </c>
      <c r="T3664" s="43">
        <v>0</v>
      </c>
      <c r="U3664" s="43">
        <v>0</v>
      </c>
      <c r="V3664" s="43">
        <f t="shared" si="7069"/>
        <v>0</v>
      </c>
      <c r="W3664" s="43"/>
      <c r="X3664" s="43"/>
      <c r="Y3664" s="43"/>
      <c r="Z3664" s="43"/>
      <c r="AA3664" s="43"/>
      <c r="AB3664" s="43">
        <v>0</v>
      </c>
      <c r="AC3664" s="44">
        <v>0</v>
      </c>
      <c r="AD3664" s="44">
        <v>0</v>
      </c>
      <c r="AE3664" s="45" t="e">
        <f t="shared" si="7039"/>
        <v>#DIV/0!</v>
      </c>
      <c r="AF3664" s="46">
        <v>0</v>
      </c>
      <c r="AG3664" s="46">
        <v>0</v>
      </c>
      <c r="AH3664" s="47">
        <v>0</v>
      </c>
      <c r="AI3664" s="47">
        <v>0</v>
      </c>
      <c r="AJ3664" s="47">
        <v>0</v>
      </c>
      <c r="AK3664" s="47">
        <v>0</v>
      </c>
      <c r="AL3664" s="47">
        <f t="shared" si="7040"/>
        <v>0</v>
      </c>
      <c r="AM3664" s="47">
        <f t="shared" si="7041"/>
        <v>0</v>
      </c>
      <c r="AN3664" s="48" t="s">
        <v>36</v>
      </c>
      <c r="AO3664" s="1"/>
      <c r="AP3664" s="1"/>
      <c r="AQ3664" s="1"/>
      <c r="AR3664" s="1"/>
      <c r="AS3664" s="1"/>
    </row>
    <row r="3665" ht="47.25" hidden="1">
      <c r="B3665" s="41" t="s">
        <v>863</v>
      </c>
      <c r="C3665" s="41" t="s">
        <v>107</v>
      </c>
      <c r="D3665" s="41" t="s">
        <v>109</v>
      </c>
      <c r="E3665" s="26" t="str">
        <f t="shared" si="7068"/>
        <v>0409</v>
      </c>
      <c r="F3665" s="41" t="s">
        <v>745</v>
      </c>
      <c r="G3665" s="41"/>
      <c r="H3665" s="42" t="s">
        <v>746</v>
      </c>
      <c r="I3665" s="43">
        <f t="shared" si="7096"/>
        <v>0</v>
      </c>
      <c r="J3665" s="43">
        <f t="shared" si="7097"/>
        <v>0</v>
      </c>
      <c r="K3665" s="43">
        <f t="shared" si="7098"/>
        <v>0</v>
      </c>
      <c r="L3665" s="43">
        <f t="shared" si="7099"/>
        <v>0</v>
      </c>
      <c r="M3665" s="43">
        <f t="shared" si="7100"/>
        <v>0</v>
      </c>
      <c r="N3665" s="43">
        <f t="shared" si="7101"/>
        <v>0</v>
      </c>
      <c r="O3665" s="43">
        <f t="shared" si="7102"/>
        <v>0</v>
      </c>
      <c r="P3665" s="43">
        <f t="shared" si="7103"/>
        <v>0</v>
      </c>
      <c r="Q3665" s="43">
        <f t="shared" si="7104"/>
        <v>0</v>
      </c>
      <c r="R3665" s="43">
        <f t="shared" si="7105"/>
        <v>0</v>
      </c>
      <c r="S3665" s="43">
        <f t="shared" si="7106"/>
        <v>0</v>
      </c>
      <c r="T3665" s="43">
        <f t="shared" si="7107"/>
        <v>0</v>
      </c>
      <c r="U3665" s="43">
        <v>0</v>
      </c>
      <c r="V3665" s="43">
        <f t="shared" si="7069"/>
        <v>0</v>
      </c>
      <c r="W3665" s="43">
        <f t="shared" si="7108"/>
        <v>0</v>
      </c>
      <c r="X3665" s="43">
        <f t="shared" si="7109"/>
        <v>0</v>
      </c>
      <c r="Y3665" s="43">
        <f t="shared" si="7110"/>
        <v>0</v>
      </c>
      <c r="Z3665" s="43">
        <f t="shared" si="7111"/>
        <v>0</v>
      </c>
      <c r="AA3665" s="43">
        <f t="shared" si="7112"/>
        <v>0</v>
      </c>
      <c r="AB3665" s="43">
        <f t="shared" si="7113"/>
        <v>0</v>
      </c>
      <c r="AC3665" s="44">
        <f t="shared" si="7114"/>
        <v>0</v>
      </c>
      <c r="AD3665" s="44">
        <f t="shared" si="7115"/>
        <v>0</v>
      </c>
      <c r="AE3665" s="45" t="e">
        <f t="shared" si="7039"/>
        <v>#DIV/0!</v>
      </c>
      <c r="AF3665" s="46">
        <f t="shared" si="7116"/>
        <v>0</v>
      </c>
      <c r="AG3665" s="46">
        <f t="shared" si="7117"/>
        <v>0</v>
      </c>
      <c r="AH3665" s="47">
        <f t="shared" si="7118"/>
        <v>0</v>
      </c>
      <c r="AI3665" s="47">
        <f t="shared" si="7119"/>
        <v>0</v>
      </c>
      <c r="AJ3665" s="47">
        <f t="shared" si="7120"/>
        <v>0</v>
      </c>
      <c r="AK3665" s="47">
        <f t="shared" si="7121"/>
        <v>0</v>
      </c>
      <c r="AL3665" s="47">
        <f t="shared" si="7040"/>
        <v>0</v>
      </c>
      <c r="AM3665" s="47">
        <f t="shared" si="7041"/>
        <v>0</v>
      </c>
      <c r="AN3665" s="48" t="s">
        <v>36</v>
      </c>
      <c r="AO3665" s="1"/>
      <c r="AP3665" s="1"/>
      <c r="AQ3665" s="1"/>
      <c r="AR3665" s="1"/>
      <c r="AS3665" s="1"/>
    </row>
    <row r="3666" ht="31.5" hidden="1">
      <c r="B3666" s="41" t="s">
        <v>863</v>
      </c>
      <c r="C3666" s="41" t="s">
        <v>107</v>
      </c>
      <c r="D3666" s="41" t="s">
        <v>109</v>
      </c>
      <c r="E3666" s="26" t="str">
        <f t="shared" si="7068"/>
        <v>0409</v>
      </c>
      <c r="F3666" s="41" t="s">
        <v>747</v>
      </c>
      <c r="G3666" s="41"/>
      <c r="H3666" s="42" t="s">
        <v>748</v>
      </c>
      <c r="I3666" s="43">
        <f t="shared" si="7096"/>
        <v>0</v>
      </c>
      <c r="J3666" s="43">
        <f t="shared" si="7097"/>
        <v>0</v>
      </c>
      <c r="K3666" s="43">
        <f t="shared" si="7098"/>
        <v>0</v>
      </c>
      <c r="L3666" s="43">
        <f t="shared" si="7099"/>
        <v>0</v>
      </c>
      <c r="M3666" s="43">
        <f t="shared" si="7100"/>
        <v>0</v>
      </c>
      <c r="N3666" s="43">
        <f t="shared" si="7101"/>
        <v>0</v>
      </c>
      <c r="O3666" s="43">
        <f t="shared" si="7102"/>
        <v>0</v>
      </c>
      <c r="P3666" s="43">
        <f t="shared" si="7103"/>
        <v>0</v>
      </c>
      <c r="Q3666" s="43">
        <f t="shared" si="7104"/>
        <v>0</v>
      </c>
      <c r="R3666" s="43">
        <f t="shared" si="7105"/>
        <v>0</v>
      </c>
      <c r="S3666" s="43">
        <f t="shared" si="7106"/>
        <v>0</v>
      </c>
      <c r="T3666" s="43">
        <f t="shared" si="7107"/>
        <v>0</v>
      </c>
      <c r="U3666" s="43">
        <v>0</v>
      </c>
      <c r="V3666" s="43">
        <f t="shared" si="7069"/>
        <v>0</v>
      </c>
      <c r="W3666" s="43">
        <f t="shared" si="7108"/>
        <v>0</v>
      </c>
      <c r="X3666" s="43">
        <f t="shared" si="7109"/>
        <v>0</v>
      </c>
      <c r="Y3666" s="43">
        <f t="shared" si="7110"/>
        <v>0</v>
      </c>
      <c r="Z3666" s="43">
        <f t="shared" si="7111"/>
        <v>0</v>
      </c>
      <c r="AA3666" s="43">
        <f t="shared" si="7112"/>
        <v>0</v>
      </c>
      <c r="AB3666" s="43">
        <f t="shared" si="7113"/>
        <v>0</v>
      </c>
      <c r="AC3666" s="44">
        <f t="shared" si="7114"/>
        <v>0</v>
      </c>
      <c r="AD3666" s="44">
        <f t="shared" si="7115"/>
        <v>0</v>
      </c>
      <c r="AE3666" s="45" t="e">
        <f t="shared" si="7039"/>
        <v>#DIV/0!</v>
      </c>
      <c r="AF3666" s="46">
        <f t="shared" si="7116"/>
        <v>0</v>
      </c>
      <c r="AG3666" s="46">
        <f t="shared" si="7117"/>
        <v>0</v>
      </c>
      <c r="AH3666" s="47">
        <f t="shared" si="7118"/>
        <v>0</v>
      </c>
      <c r="AI3666" s="47">
        <f t="shared" si="7119"/>
        <v>0</v>
      </c>
      <c r="AJ3666" s="47">
        <f t="shared" si="7120"/>
        <v>0</v>
      </c>
      <c r="AK3666" s="47">
        <f t="shared" si="7121"/>
        <v>0</v>
      </c>
      <c r="AL3666" s="47">
        <f t="shared" si="7040"/>
        <v>0</v>
      </c>
      <c r="AM3666" s="47">
        <f t="shared" si="7041"/>
        <v>0</v>
      </c>
      <c r="AN3666" s="48" t="s">
        <v>36</v>
      </c>
      <c r="AO3666" s="1"/>
      <c r="AP3666" s="1"/>
      <c r="AQ3666" s="1"/>
      <c r="AR3666" s="1"/>
      <c r="AS3666" s="1"/>
    </row>
    <row r="3667" ht="31.5" hidden="1">
      <c r="B3667" s="41" t="s">
        <v>863</v>
      </c>
      <c r="C3667" s="41" t="s">
        <v>107</v>
      </c>
      <c r="D3667" s="41" t="s">
        <v>109</v>
      </c>
      <c r="E3667" s="26" t="str">
        <f t="shared" si="7068"/>
        <v>0409</v>
      </c>
      <c r="F3667" s="41" t="s">
        <v>749</v>
      </c>
      <c r="G3667" s="41"/>
      <c r="H3667" s="42" t="s">
        <v>750</v>
      </c>
      <c r="I3667" s="43">
        <f t="shared" si="7096"/>
        <v>0</v>
      </c>
      <c r="J3667" s="43">
        <f t="shared" si="7097"/>
        <v>0</v>
      </c>
      <c r="K3667" s="43">
        <f t="shared" si="7098"/>
        <v>0</v>
      </c>
      <c r="L3667" s="43">
        <f t="shared" si="7099"/>
        <v>0</v>
      </c>
      <c r="M3667" s="43">
        <f t="shared" si="7100"/>
        <v>0</v>
      </c>
      <c r="N3667" s="43">
        <f t="shared" si="7101"/>
        <v>0</v>
      </c>
      <c r="O3667" s="43">
        <f t="shared" si="7102"/>
        <v>0</v>
      </c>
      <c r="P3667" s="43">
        <f t="shared" si="7103"/>
        <v>0</v>
      </c>
      <c r="Q3667" s="43">
        <f t="shared" si="7104"/>
        <v>0</v>
      </c>
      <c r="R3667" s="43">
        <f t="shared" si="7105"/>
        <v>0</v>
      </c>
      <c r="S3667" s="43">
        <f t="shared" si="7106"/>
        <v>0</v>
      </c>
      <c r="T3667" s="43">
        <f t="shared" si="7107"/>
        <v>0</v>
      </c>
      <c r="U3667" s="43">
        <v>0</v>
      </c>
      <c r="V3667" s="43">
        <f t="shared" si="7069"/>
        <v>0</v>
      </c>
      <c r="W3667" s="43">
        <f t="shared" si="7108"/>
        <v>0</v>
      </c>
      <c r="X3667" s="43">
        <f t="shared" si="7109"/>
        <v>0</v>
      </c>
      <c r="Y3667" s="43">
        <f t="shared" si="7110"/>
        <v>0</v>
      </c>
      <c r="Z3667" s="43">
        <f t="shared" si="7111"/>
        <v>0</v>
      </c>
      <c r="AA3667" s="43">
        <f t="shared" si="7112"/>
        <v>0</v>
      </c>
      <c r="AB3667" s="43">
        <f t="shared" si="7113"/>
        <v>0</v>
      </c>
      <c r="AC3667" s="44">
        <f t="shared" si="7114"/>
        <v>0</v>
      </c>
      <c r="AD3667" s="44">
        <f t="shared" si="7115"/>
        <v>0</v>
      </c>
      <c r="AE3667" s="45" t="e">
        <f t="shared" si="7039"/>
        <v>#DIV/0!</v>
      </c>
      <c r="AF3667" s="46">
        <f t="shared" si="7116"/>
        <v>0</v>
      </c>
      <c r="AG3667" s="46">
        <f t="shared" si="7117"/>
        <v>0</v>
      </c>
      <c r="AH3667" s="47">
        <f t="shared" si="7118"/>
        <v>0</v>
      </c>
      <c r="AI3667" s="47">
        <f t="shared" si="7119"/>
        <v>0</v>
      </c>
      <c r="AJ3667" s="47">
        <f t="shared" si="7120"/>
        <v>0</v>
      </c>
      <c r="AK3667" s="47">
        <f t="shared" si="7121"/>
        <v>0</v>
      </c>
      <c r="AL3667" s="47">
        <f t="shared" si="7040"/>
        <v>0</v>
      </c>
      <c r="AM3667" s="47">
        <f t="shared" si="7041"/>
        <v>0</v>
      </c>
      <c r="AN3667" s="48" t="s">
        <v>36</v>
      </c>
      <c r="AR3667" s="1"/>
      <c r="AS3667" s="1"/>
    </row>
    <row r="3668" ht="31.5" hidden="1">
      <c r="B3668" s="41" t="s">
        <v>863</v>
      </c>
      <c r="C3668" s="41" t="s">
        <v>107</v>
      </c>
      <c r="D3668" s="41" t="s">
        <v>109</v>
      </c>
      <c r="E3668" s="26" t="str">
        <f t="shared" si="7068"/>
        <v>0409</v>
      </c>
      <c r="F3668" s="41" t="s">
        <v>751</v>
      </c>
      <c r="G3668" s="41"/>
      <c r="H3668" s="42" t="s">
        <v>752</v>
      </c>
      <c r="I3668" s="43">
        <f t="shared" si="7096"/>
        <v>0</v>
      </c>
      <c r="J3668" s="43">
        <f t="shared" si="7097"/>
        <v>0</v>
      </c>
      <c r="K3668" s="43">
        <f t="shared" si="7098"/>
        <v>0</v>
      </c>
      <c r="L3668" s="43">
        <f t="shared" si="7099"/>
        <v>0</v>
      </c>
      <c r="M3668" s="43">
        <f t="shared" si="7100"/>
        <v>0</v>
      </c>
      <c r="N3668" s="43">
        <f t="shared" si="7101"/>
        <v>0</v>
      </c>
      <c r="O3668" s="43">
        <f t="shared" si="7102"/>
        <v>0</v>
      </c>
      <c r="P3668" s="43">
        <f t="shared" si="7103"/>
        <v>0</v>
      </c>
      <c r="Q3668" s="43">
        <f t="shared" si="7104"/>
        <v>0</v>
      </c>
      <c r="R3668" s="43">
        <f t="shared" si="7105"/>
        <v>0</v>
      </c>
      <c r="S3668" s="43">
        <f t="shared" si="7106"/>
        <v>0</v>
      </c>
      <c r="T3668" s="43">
        <f t="shared" si="7107"/>
        <v>0</v>
      </c>
      <c r="U3668" s="43">
        <v>0</v>
      </c>
      <c r="V3668" s="43">
        <f t="shared" si="7069"/>
        <v>0</v>
      </c>
      <c r="W3668" s="43">
        <f t="shared" si="7108"/>
        <v>0</v>
      </c>
      <c r="X3668" s="43">
        <f t="shared" si="7109"/>
        <v>0</v>
      </c>
      <c r="Y3668" s="43">
        <f t="shared" si="7110"/>
        <v>0</v>
      </c>
      <c r="Z3668" s="43">
        <f t="shared" si="7111"/>
        <v>0</v>
      </c>
      <c r="AA3668" s="43">
        <f t="shared" si="7112"/>
        <v>0</v>
      </c>
      <c r="AB3668" s="43">
        <f t="shared" si="7113"/>
        <v>0</v>
      </c>
      <c r="AC3668" s="44">
        <f t="shared" si="7114"/>
        <v>0</v>
      </c>
      <c r="AD3668" s="44">
        <f t="shared" si="7115"/>
        <v>0</v>
      </c>
      <c r="AE3668" s="45" t="e">
        <f t="shared" si="7039"/>
        <v>#DIV/0!</v>
      </c>
      <c r="AF3668" s="46">
        <f t="shared" si="7116"/>
        <v>0</v>
      </c>
      <c r="AG3668" s="46">
        <f t="shared" si="7117"/>
        <v>0</v>
      </c>
      <c r="AH3668" s="47">
        <f t="shared" si="7118"/>
        <v>0</v>
      </c>
      <c r="AI3668" s="47">
        <f t="shared" si="7119"/>
        <v>0</v>
      </c>
      <c r="AJ3668" s="47">
        <f t="shared" si="7120"/>
        <v>0</v>
      </c>
      <c r="AK3668" s="47">
        <f t="shared" si="7121"/>
        <v>0</v>
      </c>
      <c r="AL3668" s="47">
        <f t="shared" si="7040"/>
        <v>0</v>
      </c>
      <c r="AM3668" s="47">
        <f t="shared" si="7041"/>
        <v>0</v>
      </c>
      <c r="AN3668" s="48" t="s">
        <v>36</v>
      </c>
      <c r="AO3668" s="1"/>
      <c r="AP3668" s="1"/>
      <c r="AQ3668" s="1"/>
      <c r="AR3668" s="1"/>
      <c r="AS3668" s="1"/>
    </row>
    <row r="3669" ht="31.5" hidden="1">
      <c r="B3669" s="41" t="s">
        <v>863</v>
      </c>
      <c r="C3669" s="41" t="s">
        <v>107</v>
      </c>
      <c r="D3669" s="41" t="s">
        <v>109</v>
      </c>
      <c r="E3669" s="26" t="str">
        <f t="shared" si="7068"/>
        <v>0409</v>
      </c>
      <c r="F3669" s="41" t="s">
        <v>751</v>
      </c>
      <c r="G3669" s="41" t="s">
        <v>53</v>
      </c>
      <c r="H3669" s="42" t="s">
        <v>54</v>
      </c>
      <c r="I3669" s="43">
        <f t="shared" si="7096"/>
        <v>0</v>
      </c>
      <c r="J3669" s="43">
        <f t="shared" si="7097"/>
        <v>0</v>
      </c>
      <c r="K3669" s="43">
        <f t="shared" si="7098"/>
        <v>0</v>
      </c>
      <c r="L3669" s="43">
        <f t="shared" si="7099"/>
        <v>0</v>
      </c>
      <c r="M3669" s="43">
        <f t="shared" si="7100"/>
        <v>0</v>
      </c>
      <c r="N3669" s="43">
        <f t="shared" si="7101"/>
        <v>0</v>
      </c>
      <c r="O3669" s="43">
        <f t="shared" si="7102"/>
        <v>0</v>
      </c>
      <c r="P3669" s="43">
        <f t="shared" si="7103"/>
        <v>0</v>
      </c>
      <c r="Q3669" s="43">
        <f t="shared" si="7104"/>
        <v>0</v>
      </c>
      <c r="R3669" s="43">
        <f t="shared" si="7105"/>
        <v>0</v>
      </c>
      <c r="S3669" s="43">
        <f t="shared" si="7106"/>
        <v>0</v>
      </c>
      <c r="T3669" s="43">
        <f t="shared" si="7107"/>
        <v>0</v>
      </c>
      <c r="U3669" s="43">
        <v>0</v>
      </c>
      <c r="V3669" s="43">
        <f t="shared" si="7069"/>
        <v>0</v>
      </c>
      <c r="W3669" s="43">
        <f t="shared" si="7108"/>
        <v>0</v>
      </c>
      <c r="X3669" s="43">
        <f t="shared" si="7109"/>
        <v>0</v>
      </c>
      <c r="Y3669" s="43">
        <f t="shared" si="7110"/>
        <v>0</v>
      </c>
      <c r="Z3669" s="43">
        <f t="shared" si="7111"/>
        <v>0</v>
      </c>
      <c r="AA3669" s="43">
        <f t="shared" si="7112"/>
        <v>0</v>
      </c>
      <c r="AB3669" s="43">
        <f t="shared" si="7113"/>
        <v>0</v>
      </c>
      <c r="AC3669" s="44">
        <f t="shared" si="7114"/>
        <v>0</v>
      </c>
      <c r="AD3669" s="44">
        <f t="shared" si="7115"/>
        <v>0</v>
      </c>
      <c r="AE3669" s="45" t="e">
        <f t="shared" si="7039"/>
        <v>#DIV/0!</v>
      </c>
      <c r="AF3669" s="46">
        <f t="shared" si="7116"/>
        <v>0</v>
      </c>
      <c r="AG3669" s="46">
        <f t="shared" si="7117"/>
        <v>0</v>
      </c>
      <c r="AH3669" s="47">
        <f t="shared" si="7118"/>
        <v>0</v>
      </c>
      <c r="AI3669" s="47">
        <f t="shared" si="7119"/>
        <v>0</v>
      </c>
      <c r="AJ3669" s="47">
        <f t="shared" si="7120"/>
        <v>0</v>
      </c>
      <c r="AK3669" s="47">
        <f t="shared" si="7121"/>
        <v>0</v>
      </c>
      <c r="AL3669" s="47">
        <f t="shared" si="7040"/>
        <v>0</v>
      </c>
      <c r="AM3669" s="47">
        <f t="shared" si="7041"/>
        <v>0</v>
      </c>
      <c r="AN3669" s="48" t="s">
        <v>36</v>
      </c>
      <c r="AO3669" s="1"/>
      <c r="AP3669" s="1"/>
      <c r="AQ3669" s="1"/>
      <c r="AR3669" s="1"/>
      <c r="AS3669" s="1"/>
    </row>
    <row r="3670" ht="31.5" hidden="1">
      <c r="B3670" s="41" t="s">
        <v>863</v>
      </c>
      <c r="C3670" s="41" t="s">
        <v>107</v>
      </c>
      <c r="D3670" s="41" t="s">
        <v>109</v>
      </c>
      <c r="E3670" s="26" t="str">
        <f t="shared" si="7068"/>
        <v>0409</v>
      </c>
      <c r="F3670" s="41" t="s">
        <v>751</v>
      </c>
      <c r="G3670" s="41" t="s">
        <v>55</v>
      </c>
      <c r="H3670" s="42" t="s">
        <v>56</v>
      </c>
      <c r="I3670" s="43"/>
      <c r="J3670" s="43"/>
      <c r="K3670" s="43"/>
      <c r="L3670" s="43"/>
      <c r="M3670" s="43"/>
      <c r="N3670" s="43"/>
      <c r="O3670" s="43">
        <v>0</v>
      </c>
      <c r="P3670" s="43">
        <v>0</v>
      </c>
      <c r="Q3670" s="43">
        <v>0</v>
      </c>
      <c r="R3670" s="43">
        <v>0</v>
      </c>
      <c r="S3670" s="43">
        <v>0</v>
      </c>
      <c r="T3670" s="43">
        <v>0</v>
      </c>
      <c r="U3670" s="43">
        <v>0</v>
      </c>
      <c r="V3670" s="43">
        <f t="shared" si="7069"/>
        <v>0</v>
      </c>
      <c r="W3670" s="43"/>
      <c r="X3670" s="43"/>
      <c r="Y3670" s="43"/>
      <c r="Z3670" s="43"/>
      <c r="AA3670" s="43"/>
      <c r="AB3670" s="43">
        <v>0</v>
      </c>
      <c r="AC3670" s="44">
        <v>0</v>
      </c>
      <c r="AD3670" s="44">
        <v>0</v>
      </c>
      <c r="AE3670" s="45" t="e">
        <f t="shared" si="7039"/>
        <v>#DIV/0!</v>
      </c>
      <c r="AF3670" s="46">
        <v>0</v>
      </c>
      <c r="AG3670" s="46">
        <v>0</v>
      </c>
      <c r="AH3670" s="47">
        <v>0</v>
      </c>
      <c r="AI3670" s="47">
        <v>0</v>
      </c>
      <c r="AJ3670" s="47">
        <v>0</v>
      </c>
      <c r="AK3670" s="47">
        <v>0</v>
      </c>
      <c r="AL3670" s="47">
        <f t="shared" si="7040"/>
        <v>0</v>
      </c>
      <c r="AM3670" s="47">
        <f t="shared" si="7041"/>
        <v>0</v>
      </c>
      <c r="AN3670" s="48" t="s">
        <v>36</v>
      </c>
      <c r="AO3670" s="1"/>
      <c r="AP3670" s="1"/>
      <c r="AQ3670" s="1"/>
      <c r="AR3670" s="1"/>
      <c r="AS3670" s="1"/>
    </row>
    <row r="3671" ht="31.5">
      <c r="B3671" s="41" t="s">
        <v>863</v>
      </c>
      <c r="C3671" s="41" t="s">
        <v>107</v>
      </c>
      <c r="D3671" s="41" t="s">
        <v>109</v>
      </c>
      <c r="E3671" s="26" t="str">
        <f t="shared" si="7068"/>
        <v>0409</v>
      </c>
      <c r="F3671" s="41" t="s">
        <v>763</v>
      </c>
      <c r="G3671" s="41"/>
      <c r="H3671" s="42" t="s">
        <v>764</v>
      </c>
      <c r="I3671" s="43">
        <f t="shared" si="7096"/>
        <v>1200</v>
      </c>
      <c r="J3671" s="43">
        <f t="shared" si="7097"/>
        <v>1200</v>
      </c>
      <c r="K3671" s="43">
        <f t="shared" si="7098"/>
        <v>1200</v>
      </c>
      <c r="L3671" s="43">
        <f t="shared" si="7099"/>
        <v>0</v>
      </c>
      <c r="M3671" s="43">
        <f t="shared" si="7100"/>
        <v>0</v>
      </c>
      <c r="N3671" s="43">
        <f t="shared" si="7101"/>
        <v>0</v>
      </c>
      <c r="O3671" s="43">
        <f t="shared" si="7102"/>
        <v>0</v>
      </c>
      <c r="P3671" s="43">
        <f t="shared" si="7103"/>
        <v>0</v>
      </c>
      <c r="Q3671" s="43">
        <f t="shared" si="7104"/>
        <v>0</v>
      </c>
      <c r="R3671" s="43">
        <f t="shared" si="7105"/>
        <v>0</v>
      </c>
      <c r="S3671" s="43">
        <f t="shared" si="7106"/>
        <v>0</v>
      </c>
      <c r="T3671" s="43">
        <f t="shared" si="7107"/>
        <v>0</v>
      </c>
      <c r="U3671" s="43">
        <v>0</v>
      </c>
      <c r="V3671" s="43">
        <f t="shared" si="7069"/>
        <v>1200</v>
      </c>
      <c r="W3671" s="43">
        <f t="shared" si="7108"/>
        <v>0</v>
      </c>
      <c r="X3671" s="43">
        <f t="shared" si="7109"/>
        <v>0</v>
      </c>
      <c r="Y3671" s="43">
        <f t="shared" si="7110"/>
        <v>0</v>
      </c>
      <c r="Z3671" s="43">
        <f t="shared" si="7111"/>
        <v>0</v>
      </c>
      <c r="AA3671" s="43">
        <f t="shared" si="7112"/>
        <v>0</v>
      </c>
      <c r="AB3671" s="43">
        <f t="shared" si="7113"/>
        <v>949.99414000000002</v>
      </c>
      <c r="AC3671" s="44">
        <f t="shared" si="7114"/>
        <v>1136.2689399999999</v>
      </c>
      <c r="AD3671" s="44">
        <f t="shared" si="7115"/>
        <v>1136.2689399999999</v>
      </c>
      <c r="AE3671" s="45">
        <f t="shared" si="7039"/>
        <v>100</v>
      </c>
      <c r="AF3671" s="43">
        <f t="shared" si="7116"/>
        <v>1158.30582</v>
      </c>
      <c r="AG3671" s="43">
        <f t="shared" si="7117"/>
        <v>0</v>
      </c>
      <c r="AH3671" s="43">
        <f t="shared" si="7118"/>
        <v>0</v>
      </c>
      <c r="AI3671" s="43">
        <f t="shared" si="7119"/>
        <v>0</v>
      </c>
      <c r="AJ3671" s="43">
        <f t="shared" si="7120"/>
        <v>0</v>
      </c>
      <c r="AK3671" s="43">
        <f t="shared" si="7121"/>
        <v>0</v>
      </c>
      <c r="AL3671" s="43">
        <f t="shared" si="7040"/>
        <v>1158.30582</v>
      </c>
      <c r="AM3671" s="43">
        <f t="shared" si="7041"/>
        <v>41.69417999999996</v>
      </c>
      <c r="AN3671" s="2"/>
      <c r="AO3671" s="1"/>
      <c r="AP3671" s="1"/>
      <c r="AQ3671" s="1"/>
      <c r="AR3671" s="1"/>
      <c r="AS3671" s="1"/>
    </row>
    <row r="3672" ht="31.5">
      <c r="B3672" s="41" t="s">
        <v>863</v>
      </c>
      <c r="C3672" s="41" t="s">
        <v>107</v>
      </c>
      <c r="D3672" s="41" t="s">
        <v>109</v>
      </c>
      <c r="E3672" s="26" t="str">
        <f t="shared" si="7068"/>
        <v>0409</v>
      </c>
      <c r="F3672" s="41" t="s">
        <v>765</v>
      </c>
      <c r="G3672" s="41"/>
      <c r="H3672" s="42" t="s">
        <v>766</v>
      </c>
      <c r="I3672" s="43">
        <f t="shared" si="7096"/>
        <v>1200</v>
      </c>
      <c r="J3672" s="43">
        <f t="shared" si="7097"/>
        <v>1200</v>
      </c>
      <c r="K3672" s="43">
        <f t="shared" si="7098"/>
        <v>1200</v>
      </c>
      <c r="L3672" s="43">
        <f t="shared" si="7099"/>
        <v>0</v>
      </c>
      <c r="M3672" s="43">
        <f t="shared" si="7100"/>
        <v>0</v>
      </c>
      <c r="N3672" s="43">
        <f t="shared" si="7101"/>
        <v>0</v>
      </c>
      <c r="O3672" s="43">
        <f t="shared" si="7102"/>
        <v>0</v>
      </c>
      <c r="P3672" s="43">
        <f t="shared" si="7103"/>
        <v>0</v>
      </c>
      <c r="Q3672" s="43">
        <f t="shared" si="7104"/>
        <v>0</v>
      </c>
      <c r="R3672" s="43">
        <f t="shared" si="7105"/>
        <v>0</v>
      </c>
      <c r="S3672" s="43">
        <f t="shared" si="7106"/>
        <v>0</v>
      </c>
      <c r="T3672" s="43">
        <f t="shared" si="7107"/>
        <v>0</v>
      </c>
      <c r="U3672" s="43">
        <v>0</v>
      </c>
      <c r="V3672" s="43">
        <f t="shared" si="7069"/>
        <v>1200</v>
      </c>
      <c r="W3672" s="43">
        <f t="shared" si="7108"/>
        <v>0</v>
      </c>
      <c r="X3672" s="43">
        <f t="shared" si="7109"/>
        <v>0</v>
      </c>
      <c r="Y3672" s="43">
        <f t="shared" si="7110"/>
        <v>0</v>
      </c>
      <c r="Z3672" s="43">
        <f t="shared" si="7111"/>
        <v>0</v>
      </c>
      <c r="AA3672" s="43">
        <f t="shared" si="7112"/>
        <v>0</v>
      </c>
      <c r="AB3672" s="43">
        <f t="shared" si="7113"/>
        <v>949.99414000000002</v>
      </c>
      <c r="AC3672" s="44">
        <f t="shared" si="7114"/>
        <v>1136.2689399999999</v>
      </c>
      <c r="AD3672" s="44">
        <f t="shared" si="7115"/>
        <v>1136.2689399999999</v>
      </c>
      <c r="AE3672" s="45">
        <f t="shared" si="7039"/>
        <v>100</v>
      </c>
      <c r="AF3672" s="43">
        <f t="shared" si="7116"/>
        <v>1158.30582</v>
      </c>
      <c r="AG3672" s="43">
        <f t="shared" si="7117"/>
        <v>0</v>
      </c>
      <c r="AH3672" s="43">
        <f t="shared" si="7118"/>
        <v>0</v>
      </c>
      <c r="AI3672" s="43">
        <f t="shared" si="7119"/>
        <v>0</v>
      </c>
      <c r="AJ3672" s="43">
        <f t="shared" si="7120"/>
        <v>0</v>
      </c>
      <c r="AK3672" s="43">
        <f t="shared" si="7121"/>
        <v>0</v>
      </c>
      <c r="AL3672" s="43">
        <f t="shared" si="7040"/>
        <v>1158.30582</v>
      </c>
      <c r="AM3672" s="43">
        <f t="shared" si="7041"/>
        <v>41.69417999999996</v>
      </c>
      <c r="AN3672" s="2"/>
      <c r="AO3672" s="1"/>
      <c r="AP3672" s="1"/>
      <c r="AQ3672" s="1"/>
      <c r="AR3672" s="1"/>
      <c r="AS3672" s="1"/>
    </row>
    <row r="3673" ht="47.25">
      <c r="B3673" s="41" t="s">
        <v>863</v>
      </c>
      <c r="C3673" s="41" t="s">
        <v>107</v>
      </c>
      <c r="D3673" s="41" t="s">
        <v>109</v>
      </c>
      <c r="E3673" s="26" t="str">
        <f t="shared" si="7068"/>
        <v>0409</v>
      </c>
      <c r="F3673" s="41" t="s">
        <v>767</v>
      </c>
      <c r="G3673" s="41"/>
      <c r="H3673" s="42" t="s">
        <v>768</v>
      </c>
      <c r="I3673" s="43">
        <f t="shared" si="7096"/>
        <v>1200</v>
      </c>
      <c r="J3673" s="43">
        <f t="shared" si="7097"/>
        <v>1200</v>
      </c>
      <c r="K3673" s="43">
        <f t="shared" si="7098"/>
        <v>1200</v>
      </c>
      <c r="L3673" s="43">
        <f t="shared" si="7099"/>
        <v>0</v>
      </c>
      <c r="M3673" s="43">
        <f t="shared" si="7100"/>
        <v>0</v>
      </c>
      <c r="N3673" s="43">
        <f t="shared" si="7101"/>
        <v>0</v>
      </c>
      <c r="O3673" s="43">
        <f t="shared" si="7102"/>
        <v>0</v>
      </c>
      <c r="P3673" s="43">
        <f t="shared" si="7103"/>
        <v>0</v>
      </c>
      <c r="Q3673" s="43">
        <f t="shared" si="7104"/>
        <v>0</v>
      </c>
      <c r="R3673" s="43">
        <f t="shared" si="7105"/>
        <v>0</v>
      </c>
      <c r="S3673" s="43">
        <f t="shared" si="7106"/>
        <v>0</v>
      </c>
      <c r="T3673" s="43">
        <f t="shared" si="7107"/>
        <v>0</v>
      </c>
      <c r="U3673" s="43">
        <v>0</v>
      </c>
      <c r="V3673" s="43">
        <f t="shared" si="7069"/>
        <v>1200</v>
      </c>
      <c r="W3673" s="43">
        <f t="shared" si="7108"/>
        <v>0</v>
      </c>
      <c r="X3673" s="43">
        <f t="shared" si="7109"/>
        <v>0</v>
      </c>
      <c r="Y3673" s="43">
        <f t="shared" si="7110"/>
        <v>0</v>
      </c>
      <c r="Z3673" s="43">
        <f t="shared" si="7111"/>
        <v>0</v>
      </c>
      <c r="AA3673" s="43">
        <f t="shared" si="7112"/>
        <v>0</v>
      </c>
      <c r="AB3673" s="43">
        <f t="shared" si="7113"/>
        <v>949.99414000000002</v>
      </c>
      <c r="AC3673" s="44">
        <f t="shared" si="7114"/>
        <v>1136.2689399999999</v>
      </c>
      <c r="AD3673" s="44">
        <f t="shared" si="7115"/>
        <v>1136.2689399999999</v>
      </c>
      <c r="AE3673" s="45">
        <f t="shared" si="7039"/>
        <v>100</v>
      </c>
      <c r="AF3673" s="43">
        <f t="shared" si="7116"/>
        <v>1158.30582</v>
      </c>
      <c r="AG3673" s="43">
        <f t="shared" si="7117"/>
        <v>0</v>
      </c>
      <c r="AH3673" s="43">
        <f t="shared" si="7118"/>
        <v>0</v>
      </c>
      <c r="AI3673" s="43">
        <f t="shared" si="7119"/>
        <v>0</v>
      </c>
      <c r="AJ3673" s="43">
        <f t="shared" si="7120"/>
        <v>0</v>
      </c>
      <c r="AK3673" s="43">
        <f t="shared" si="7121"/>
        <v>0</v>
      </c>
      <c r="AL3673" s="43">
        <f t="shared" si="7040"/>
        <v>1158.30582</v>
      </c>
      <c r="AM3673" s="43">
        <f t="shared" si="7041"/>
        <v>41.69417999999996</v>
      </c>
      <c r="AN3673" s="2"/>
      <c r="AR3673" s="1"/>
      <c r="AS3673" s="1"/>
    </row>
    <row r="3674" ht="31.5">
      <c r="B3674" s="41" t="s">
        <v>863</v>
      </c>
      <c r="C3674" s="41" t="s">
        <v>107</v>
      </c>
      <c r="D3674" s="41" t="s">
        <v>109</v>
      </c>
      <c r="E3674" s="26" t="str">
        <f t="shared" si="7068"/>
        <v>0409</v>
      </c>
      <c r="F3674" s="41" t="s">
        <v>769</v>
      </c>
      <c r="G3674" s="41"/>
      <c r="H3674" s="42" t="s">
        <v>770</v>
      </c>
      <c r="I3674" s="43">
        <f>I3677</f>
        <v>1200</v>
      </c>
      <c r="J3674" s="43">
        <f>J3677</f>
        <v>1200</v>
      </c>
      <c r="K3674" s="43">
        <f>K3677</f>
        <v>1200</v>
      </c>
      <c r="L3674" s="43">
        <f>L3677</f>
        <v>0</v>
      </c>
      <c r="M3674" s="43">
        <f>M3677</f>
        <v>0</v>
      </c>
      <c r="N3674" s="43">
        <f>N3677</f>
        <v>0</v>
      </c>
      <c r="O3674" s="43">
        <f>O3677+O3675</f>
        <v>0</v>
      </c>
      <c r="P3674" s="43">
        <f>P3677+P3675</f>
        <v>0</v>
      </c>
      <c r="Q3674" s="43">
        <f>Q3677+Q3675</f>
        <v>0</v>
      </c>
      <c r="R3674" s="43">
        <f>R3677</f>
        <v>0</v>
      </c>
      <c r="S3674" s="43">
        <f>S3677</f>
        <v>0</v>
      </c>
      <c r="T3674" s="43">
        <f>T3677</f>
        <v>0</v>
      </c>
      <c r="U3674" s="43">
        <v>0</v>
      </c>
      <c r="V3674" s="43">
        <f t="shared" si="7069"/>
        <v>1200</v>
      </c>
      <c r="W3674" s="43">
        <f>W3677</f>
        <v>0</v>
      </c>
      <c r="X3674" s="43">
        <f>X3677</f>
        <v>0</v>
      </c>
      <c r="Y3674" s="43">
        <f>Y3677</f>
        <v>0</v>
      </c>
      <c r="Z3674" s="43">
        <f>Z3677</f>
        <v>0</v>
      </c>
      <c r="AA3674" s="43">
        <f>AA3677</f>
        <v>0</v>
      </c>
      <c r="AB3674" s="43">
        <f>AB3677+AB3675</f>
        <v>949.99414000000002</v>
      </c>
      <c r="AC3674" s="44">
        <f>AC3677+AC3675</f>
        <v>1136.2689399999999</v>
      </c>
      <c r="AD3674" s="44">
        <f>AD3677+AD3675</f>
        <v>1136.2689399999999</v>
      </c>
      <c r="AE3674" s="45">
        <f t="shared" si="7039"/>
        <v>100</v>
      </c>
      <c r="AF3674" s="43">
        <f>AF3677+AF3675</f>
        <v>1158.30582</v>
      </c>
      <c r="AG3674" s="43">
        <f>AG3677+AG3675</f>
        <v>0</v>
      </c>
      <c r="AH3674" s="43">
        <f>AH3677+AH3675</f>
        <v>0</v>
      </c>
      <c r="AI3674" s="43">
        <f>AI3677+AI3675</f>
        <v>0</v>
      </c>
      <c r="AJ3674" s="43">
        <f>AJ3677+AJ3675</f>
        <v>0</v>
      </c>
      <c r="AK3674" s="43">
        <f>AK3677+AK3675</f>
        <v>0</v>
      </c>
      <c r="AL3674" s="43">
        <f t="shared" si="7040"/>
        <v>1158.30582</v>
      </c>
      <c r="AM3674" s="43">
        <f t="shared" si="7041"/>
        <v>41.69417999999996</v>
      </c>
      <c r="AN3674" s="2"/>
      <c r="AO3674" s="1"/>
      <c r="AP3674" s="1"/>
      <c r="AQ3674" s="1"/>
      <c r="AR3674" s="1"/>
      <c r="AS3674" s="1"/>
    </row>
    <row r="3675" ht="31.5">
      <c r="B3675" s="41" t="s">
        <v>863</v>
      </c>
      <c r="C3675" s="41" t="s">
        <v>107</v>
      </c>
      <c r="D3675" s="41" t="s">
        <v>109</v>
      </c>
      <c r="E3675" s="26" t="str">
        <f t="shared" si="7068"/>
        <v>0409</v>
      </c>
      <c r="F3675" s="41" t="s">
        <v>769</v>
      </c>
      <c r="G3675" s="41" t="s">
        <v>177</v>
      </c>
      <c r="H3675" s="42" t="s">
        <v>178</v>
      </c>
      <c r="I3675" s="43"/>
      <c r="J3675" s="43"/>
      <c r="K3675" s="43"/>
      <c r="L3675" s="43"/>
      <c r="M3675" s="43"/>
      <c r="N3675" s="43"/>
      <c r="O3675" s="43">
        <f>O3676</f>
        <v>0</v>
      </c>
      <c r="P3675" s="43">
        <f>P3676</f>
        <v>0</v>
      </c>
      <c r="Q3675" s="43">
        <f>Q3676</f>
        <v>0</v>
      </c>
      <c r="R3675" s="43"/>
      <c r="S3675" s="43"/>
      <c r="T3675" s="43"/>
      <c r="U3675" s="43"/>
      <c r="V3675" s="43">
        <f t="shared" si="7069"/>
        <v>0</v>
      </c>
      <c r="W3675" s="43"/>
      <c r="X3675" s="43"/>
      <c r="Y3675" s="43"/>
      <c r="Z3675" s="43"/>
      <c r="AA3675" s="43"/>
      <c r="AB3675" s="43">
        <f>AB3676</f>
        <v>949.99414000000002</v>
      </c>
      <c r="AC3675" s="44">
        <f>AC3676</f>
        <v>1136.2689399999999</v>
      </c>
      <c r="AD3675" s="44">
        <f>AD3676</f>
        <v>1136.2689399999999</v>
      </c>
      <c r="AE3675" s="45">
        <f t="shared" si="7039"/>
        <v>100</v>
      </c>
      <c r="AF3675" s="43">
        <f>AF3676</f>
        <v>1158.30582</v>
      </c>
      <c r="AG3675" s="43">
        <f>AG3676</f>
        <v>0</v>
      </c>
      <c r="AH3675" s="43">
        <f>AH3676</f>
        <v>0</v>
      </c>
      <c r="AI3675" s="43">
        <f>AI3676</f>
        <v>0</v>
      </c>
      <c r="AJ3675" s="43">
        <f>AJ3676</f>
        <v>0</v>
      </c>
      <c r="AK3675" s="43">
        <f>AK3676</f>
        <v>0</v>
      </c>
      <c r="AL3675" s="43">
        <f t="shared" si="7040"/>
        <v>1158.30582</v>
      </c>
      <c r="AM3675" s="43">
        <f t="shared" si="7041"/>
        <v>-1158.30582</v>
      </c>
      <c r="AN3675" s="2"/>
      <c r="AR3675" s="1"/>
      <c r="AS3675" s="1"/>
    </row>
    <row r="3676" ht="63">
      <c r="B3676" s="41" t="s">
        <v>863</v>
      </c>
      <c r="C3676" s="41" t="s">
        <v>107</v>
      </c>
      <c r="D3676" s="41" t="s">
        <v>109</v>
      </c>
      <c r="E3676" s="26" t="str">
        <f t="shared" si="7068"/>
        <v>0409</v>
      </c>
      <c r="F3676" s="41" t="s">
        <v>769</v>
      </c>
      <c r="G3676" s="41" t="s">
        <v>373</v>
      </c>
      <c r="H3676" s="42" t="s">
        <v>374</v>
      </c>
      <c r="I3676" s="43"/>
      <c r="J3676" s="43"/>
      <c r="K3676" s="43"/>
      <c r="L3676" s="43"/>
      <c r="M3676" s="43"/>
      <c r="N3676" s="43"/>
      <c r="O3676" s="43">
        <v>0</v>
      </c>
      <c r="P3676" s="43">
        <v>0</v>
      </c>
      <c r="Q3676" s="43">
        <v>0</v>
      </c>
      <c r="R3676" s="43"/>
      <c r="S3676" s="43"/>
      <c r="T3676" s="43"/>
      <c r="U3676" s="43"/>
      <c r="V3676" s="43">
        <f t="shared" si="7069"/>
        <v>0</v>
      </c>
      <c r="W3676" s="43"/>
      <c r="X3676" s="43"/>
      <c r="Y3676" s="43"/>
      <c r="Z3676" s="43"/>
      <c r="AA3676" s="43"/>
      <c r="AB3676" s="43">
        <v>949.99414000000002</v>
      </c>
      <c r="AC3676" s="44">
        <v>1136.2689399999999</v>
      </c>
      <c r="AD3676" s="44">
        <v>1136.2689399999999</v>
      </c>
      <c r="AE3676" s="45">
        <f t="shared" si="7039"/>
        <v>100</v>
      </c>
      <c r="AF3676" s="43">
        <v>1158.30582</v>
      </c>
      <c r="AG3676" s="43">
        <v>0</v>
      </c>
      <c r="AH3676" s="43">
        <v>0</v>
      </c>
      <c r="AI3676" s="43">
        <v>0</v>
      </c>
      <c r="AJ3676" s="43">
        <v>0</v>
      </c>
      <c r="AK3676" s="43">
        <v>0</v>
      </c>
      <c r="AL3676" s="43">
        <f t="shared" si="7040"/>
        <v>1158.30582</v>
      </c>
      <c r="AM3676" s="43">
        <f t="shared" si="7041"/>
        <v>-1158.30582</v>
      </c>
      <c r="AN3676" s="2"/>
      <c r="AO3676" s="1"/>
      <c r="AP3676" s="1"/>
      <c r="AQ3676" s="1"/>
      <c r="AR3676" s="1"/>
      <c r="AS3676" s="1"/>
    </row>
    <row r="3677" hidden="1">
      <c r="B3677" s="41" t="s">
        <v>863</v>
      </c>
      <c r="C3677" s="41" t="s">
        <v>107</v>
      </c>
      <c r="D3677" s="41" t="s">
        <v>109</v>
      </c>
      <c r="E3677" s="26" t="str">
        <f t="shared" si="7068"/>
        <v>0409</v>
      </c>
      <c r="F3677" s="41" t="s">
        <v>769</v>
      </c>
      <c r="G3677" s="41" t="s">
        <v>59</v>
      </c>
      <c r="H3677" s="42" t="s">
        <v>60</v>
      </c>
      <c r="I3677" s="43">
        <f>I3678</f>
        <v>1200</v>
      </c>
      <c r="J3677" s="43">
        <f>J3678</f>
        <v>1200</v>
      </c>
      <c r="K3677" s="43">
        <f>K3678</f>
        <v>1200</v>
      </c>
      <c r="L3677" s="43">
        <f>L3678</f>
        <v>0</v>
      </c>
      <c r="M3677" s="43">
        <f>M3678</f>
        <v>0</v>
      </c>
      <c r="N3677" s="43">
        <f>N3678</f>
        <v>0</v>
      </c>
      <c r="O3677" s="43">
        <f>O3678</f>
        <v>0</v>
      </c>
      <c r="P3677" s="43">
        <f>P3678</f>
        <v>0</v>
      </c>
      <c r="Q3677" s="43">
        <f>Q3678</f>
        <v>0</v>
      </c>
      <c r="R3677" s="43">
        <f>R3678</f>
        <v>0</v>
      </c>
      <c r="S3677" s="43">
        <f>S3678</f>
        <v>0</v>
      </c>
      <c r="T3677" s="43">
        <f>T3678</f>
        <v>0</v>
      </c>
      <c r="U3677" s="43">
        <v>0</v>
      </c>
      <c r="V3677" s="43">
        <f t="shared" si="7069"/>
        <v>1200</v>
      </c>
      <c r="W3677" s="43">
        <f>W3678</f>
        <v>0</v>
      </c>
      <c r="X3677" s="43">
        <f>X3678</f>
        <v>0</v>
      </c>
      <c r="Y3677" s="43">
        <f>Y3678</f>
        <v>0</v>
      </c>
      <c r="Z3677" s="43">
        <f>Z3678</f>
        <v>0</v>
      </c>
      <c r="AA3677" s="43">
        <f>AA3678</f>
        <v>0</v>
      </c>
      <c r="AB3677" s="43">
        <f>AB3678</f>
        <v>0</v>
      </c>
      <c r="AC3677" s="44">
        <f>AC3678</f>
        <v>0</v>
      </c>
      <c r="AD3677" s="44">
        <f>AD3678</f>
        <v>0</v>
      </c>
      <c r="AE3677" s="45" t="e">
        <f t="shared" si="7039"/>
        <v>#DIV/0!</v>
      </c>
      <c r="AF3677" s="43">
        <f>AF3678</f>
        <v>0</v>
      </c>
      <c r="AG3677" s="43">
        <f>AG3678</f>
        <v>0</v>
      </c>
      <c r="AH3677" s="43">
        <f>AH3678</f>
        <v>0</v>
      </c>
      <c r="AI3677" s="43">
        <f>AI3678</f>
        <v>0</v>
      </c>
      <c r="AJ3677" s="43">
        <f>AJ3678</f>
        <v>0</v>
      </c>
      <c r="AK3677" s="43">
        <f>AK3678</f>
        <v>0</v>
      </c>
      <c r="AL3677" s="43">
        <f t="shared" si="7040"/>
        <v>0</v>
      </c>
      <c r="AM3677" s="43">
        <f t="shared" si="7041"/>
        <v>1200</v>
      </c>
      <c r="AN3677" s="19" t="s">
        <v>36</v>
      </c>
      <c r="AO3677" s="1"/>
      <c r="AP3677" s="1"/>
      <c r="AQ3677" s="1"/>
      <c r="AR3677" s="1"/>
      <c r="AS3677" s="1"/>
    </row>
    <row r="3678" ht="63" hidden="1">
      <c r="B3678" s="41" t="s">
        <v>863</v>
      </c>
      <c r="C3678" s="41" t="s">
        <v>107</v>
      </c>
      <c r="D3678" s="41" t="s">
        <v>109</v>
      </c>
      <c r="E3678" s="26" t="str">
        <f t="shared" si="7068"/>
        <v>0409</v>
      </c>
      <c r="F3678" s="41" t="s">
        <v>769</v>
      </c>
      <c r="G3678" s="41" t="s">
        <v>475</v>
      </c>
      <c r="H3678" s="42" t="s">
        <v>476</v>
      </c>
      <c r="I3678" s="43">
        <v>1200</v>
      </c>
      <c r="J3678" s="43">
        <v>1200</v>
      </c>
      <c r="K3678" s="43">
        <v>1200</v>
      </c>
      <c r="L3678" s="43"/>
      <c r="M3678" s="43"/>
      <c r="N3678" s="43"/>
      <c r="O3678" s="43">
        <v>0</v>
      </c>
      <c r="P3678" s="43">
        <v>0</v>
      </c>
      <c r="Q3678" s="43">
        <v>0</v>
      </c>
      <c r="R3678" s="43">
        <v>0</v>
      </c>
      <c r="S3678" s="43">
        <v>0</v>
      </c>
      <c r="T3678" s="43">
        <v>0</v>
      </c>
      <c r="U3678" s="43">
        <v>0</v>
      </c>
      <c r="V3678" s="43">
        <f t="shared" si="7069"/>
        <v>1200</v>
      </c>
      <c r="W3678" s="43"/>
      <c r="X3678" s="43"/>
      <c r="Y3678" s="43"/>
      <c r="Z3678" s="43"/>
      <c r="AA3678" s="43"/>
      <c r="AB3678" s="43">
        <v>0</v>
      </c>
      <c r="AC3678" s="44">
        <v>0</v>
      </c>
      <c r="AD3678" s="44">
        <v>0</v>
      </c>
      <c r="AE3678" s="45" t="e">
        <f t="shared" si="7039"/>
        <v>#DIV/0!</v>
      </c>
      <c r="AF3678" s="43">
        <v>0</v>
      </c>
      <c r="AG3678" s="43">
        <v>0</v>
      </c>
      <c r="AH3678" s="43">
        <v>0</v>
      </c>
      <c r="AI3678" s="43">
        <v>0</v>
      </c>
      <c r="AJ3678" s="43">
        <v>0</v>
      </c>
      <c r="AK3678" s="43">
        <v>0</v>
      </c>
      <c r="AL3678" s="43">
        <f t="shared" si="7040"/>
        <v>0</v>
      </c>
      <c r="AM3678" s="43">
        <f t="shared" si="7041"/>
        <v>1200</v>
      </c>
      <c r="AN3678" s="19" t="s">
        <v>36</v>
      </c>
      <c r="AO3678" s="1"/>
      <c r="AP3678" s="1"/>
      <c r="AQ3678" s="1"/>
      <c r="AR3678" s="1"/>
      <c r="AS3678" s="1"/>
    </row>
    <row r="3679" s="33" customFormat="1">
      <c r="B3679" s="34" t="s">
        <v>863</v>
      </c>
      <c r="C3679" s="34" t="s">
        <v>107</v>
      </c>
      <c r="D3679" s="34" t="s">
        <v>155</v>
      </c>
      <c r="E3679" s="35" t="str">
        <f t="shared" si="7068"/>
        <v>0412</v>
      </c>
      <c r="F3679" s="34"/>
      <c r="G3679" s="34"/>
      <c r="H3679" s="36" t="s">
        <v>156</v>
      </c>
      <c r="I3679" s="37">
        <f t="shared" ref="I3679:I3684" si="7122">I3680</f>
        <v>66.600000000000009</v>
      </c>
      <c r="J3679" s="37">
        <f t="shared" ref="J3679:J3684" si="7123">J3680</f>
        <v>69.100000000000009</v>
      </c>
      <c r="K3679" s="37">
        <f t="shared" ref="K3679:K3684" si="7124">K3680</f>
        <v>68.600000000000009</v>
      </c>
      <c r="L3679" s="37">
        <f t="shared" ref="L3679:L3684" si="7125">L3680</f>
        <v>0</v>
      </c>
      <c r="M3679" s="37">
        <f t="shared" ref="M3679:M3684" si="7126">M3680</f>
        <v>0</v>
      </c>
      <c r="N3679" s="37">
        <f t="shared" ref="N3679:N3684" si="7127">N3680</f>
        <v>0</v>
      </c>
      <c r="O3679" s="37">
        <f>O3680+O3686</f>
        <v>0</v>
      </c>
      <c r="P3679" s="37">
        <f>P3680+P3686</f>
        <v>62.866999999999997</v>
      </c>
      <c r="Q3679" s="37">
        <f t="shared" ref="Q3679:Q3684" si="7128">Q3680</f>
        <v>0</v>
      </c>
      <c r="R3679" s="37">
        <f t="shared" ref="R3679:R3684" si="7129">R3680</f>
        <v>0</v>
      </c>
      <c r="S3679" s="37">
        <f t="shared" ref="S3679:S3684" si="7130">S3680</f>
        <v>0</v>
      </c>
      <c r="T3679" s="37">
        <f t="shared" ref="T3679:T3684" si="7131">T3680</f>
        <v>0</v>
      </c>
      <c r="U3679" s="37">
        <v>0</v>
      </c>
      <c r="V3679" s="37">
        <f t="shared" si="7069"/>
        <v>129.46700000000001</v>
      </c>
      <c r="W3679" s="37">
        <f t="shared" ref="W3679:W3684" si="7132">W3680</f>
        <v>0</v>
      </c>
      <c r="X3679" s="37">
        <f t="shared" ref="X3679:X3684" si="7133">X3680</f>
        <v>0</v>
      </c>
      <c r="Y3679" s="37">
        <f t="shared" ref="Y3679:Y3684" si="7134">Y3680</f>
        <v>0</v>
      </c>
      <c r="Z3679" s="37">
        <f t="shared" ref="Z3679:Z3684" si="7135">Z3680</f>
        <v>0</v>
      </c>
      <c r="AA3679" s="37">
        <f t="shared" ref="AA3679:AA3684" si="7136">AA3680</f>
        <v>0</v>
      </c>
      <c r="AB3679" s="37">
        <f>AB3680+AB3686</f>
        <v>66.593400000000003</v>
      </c>
      <c r="AC3679" s="38">
        <f>AC3680+AC3686</f>
        <v>73.599999999999994</v>
      </c>
      <c r="AD3679" s="38">
        <f>AD3680+AD3686</f>
        <v>73.593400000000003</v>
      </c>
      <c r="AE3679" s="39">
        <f t="shared" si="7039"/>
        <v>99.991032608695662</v>
      </c>
      <c r="AF3679" s="37">
        <f>AF3680+AF3686</f>
        <v>129.46699999999998</v>
      </c>
      <c r="AG3679" s="37">
        <f>AG3680+AG3686</f>
        <v>0</v>
      </c>
      <c r="AH3679" s="37">
        <f>AH3680+AH3686</f>
        <v>0</v>
      </c>
      <c r="AI3679" s="37">
        <f>AI3680+AI3686</f>
        <v>0</v>
      </c>
      <c r="AJ3679" s="37">
        <f>AJ3680+AJ3686</f>
        <v>0</v>
      </c>
      <c r="AK3679" s="37">
        <f>AK3680+AK3686</f>
        <v>0</v>
      </c>
      <c r="AL3679" s="37">
        <f t="shared" si="7040"/>
        <v>129.46699999999998</v>
      </c>
      <c r="AM3679" s="37">
        <f t="shared" si="7041"/>
        <v>2.8421709430404007e-14</v>
      </c>
      <c r="AN3679" s="40"/>
      <c r="AO3679" s="33"/>
      <c r="AP3679" s="33"/>
      <c r="AQ3679" s="33"/>
      <c r="AR3679" s="33"/>
      <c r="AS3679" s="33"/>
    </row>
    <row r="3680" ht="31.5">
      <c r="B3680" s="41" t="s">
        <v>863</v>
      </c>
      <c r="C3680" s="41" t="s">
        <v>107</v>
      </c>
      <c r="D3680" s="41" t="s">
        <v>155</v>
      </c>
      <c r="E3680" s="26" t="str">
        <f t="shared" si="7068"/>
        <v>0412</v>
      </c>
      <c r="F3680" s="41" t="s">
        <v>119</v>
      </c>
      <c r="G3680" s="41"/>
      <c r="H3680" s="42" t="s">
        <v>120</v>
      </c>
      <c r="I3680" s="43">
        <f t="shared" si="7122"/>
        <v>66.600000000000009</v>
      </c>
      <c r="J3680" s="43">
        <f t="shared" si="7123"/>
        <v>69.100000000000009</v>
      </c>
      <c r="K3680" s="43">
        <f t="shared" si="7124"/>
        <v>68.600000000000009</v>
      </c>
      <c r="L3680" s="43">
        <f t="shared" si="7125"/>
        <v>0</v>
      </c>
      <c r="M3680" s="43">
        <f t="shared" si="7126"/>
        <v>0</v>
      </c>
      <c r="N3680" s="43">
        <f t="shared" si="7127"/>
        <v>0</v>
      </c>
      <c r="O3680" s="43">
        <f t="shared" ref="O3680:O3690" si="7137">O3681</f>
        <v>0</v>
      </c>
      <c r="P3680" s="43">
        <f t="shared" ref="P3680:P3690" si="7138">P3681</f>
        <v>0</v>
      </c>
      <c r="Q3680" s="43">
        <f t="shared" si="7128"/>
        <v>0</v>
      </c>
      <c r="R3680" s="43">
        <f t="shared" si="7129"/>
        <v>0</v>
      </c>
      <c r="S3680" s="43">
        <f t="shared" si="7130"/>
        <v>0</v>
      </c>
      <c r="T3680" s="43">
        <f t="shared" si="7131"/>
        <v>0</v>
      </c>
      <c r="U3680" s="43">
        <v>0</v>
      </c>
      <c r="V3680" s="43">
        <f t="shared" si="7069"/>
        <v>66.600000000000009</v>
      </c>
      <c r="W3680" s="43">
        <f t="shared" si="7132"/>
        <v>0</v>
      </c>
      <c r="X3680" s="43">
        <f t="shared" si="7133"/>
        <v>0</v>
      </c>
      <c r="Y3680" s="43">
        <f t="shared" si="7134"/>
        <v>0</v>
      </c>
      <c r="Z3680" s="43">
        <f t="shared" si="7135"/>
        <v>0</v>
      </c>
      <c r="AA3680" s="43">
        <f t="shared" si="7136"/>
        <v>0</v>
      </c>
      <c r="AB3680" s="43">
        <f t="shared" ref="AB3680:AB3690" si="7139">AB3681</f>
        <v>66.593400000000003</v>
      </c>
      <c r="AC3680" s="44">
        <f t="shared" ref="AC3680:AC3690" si="7140">AC3681</f>
        <v>66.599999999999994</v>
      </c>
      <c r="AD3680" s="44">
        <f t="shared" ref="AD3680:AD3690" si="7141">AD3681</f>
        <v>66.593400000000003</v>
      </c>
      <c r="AE3680" s="45">
        <f t="shared" si="7039"/>
        <v>99.990090090090106</v>
      </c>
      <c r="AF3680" s="43">
        <f t="shared" ref="AF3680:AF3690" si="7142">AF3681</f>
        <v>66.599999999999994</v>
      </c>
      <c r="AG3680" s="43">
        <f t="shared" ref="AG3680:AG3690" si="7143">AG3681</f>
        <v>0</v>
      </c>
      <c r="AH3680" s="43">
        <f t="shared" ref="AH3680:AH3690" si="7144">AH3681</f>
        <v>0</v>
      </c>
      <c r="AI3680" s="43">
        <f t="shared" ref="AI3680:AI3690" si="7145">AI3681</f>
        <v>0</v>
      </c>
      <c r="AJ3680" s="43">
        <f t="shared" ref="AJ3680:AJ3690" si="7146">AJ3681</f>
        <v>0</v>
      </c>
      <c r="AK3680" s="43">
        <f t="shared" ref="AK3680:AK3690" si="7147">AK3681</f>
        <v>0</v>
      </c>
      <c r="AL3680" s="43">
        <f t="shared" si="7040"/>
        <v>66.599999999999994</v>
      </c>
      <c r="AM3680" s="43">
        <f t="shared" si="7041"/>
        <v>1.4210854715202004e-14</v>
      </c>
      <c r="AN3680" s="2"/>
      <c r="AO3680" s="1"/>
      <c r="AP3680" s="1"/>
      <c r="AQ3680" s="1"/>
      <c r="AR3680" s="1"/>
      <c r="AS3680" s="1"/>
    </row>
    <row r="3681" ht="47.25">
      <c r="B3681" s="41" t="s">
        <v>863</v>
      </c>
      <c r="C3681" s="41" t="s">
        <v>107</v>
      </c>
      <c r="D3681" s="41" t="s">
        <v>155</v>
      </c>
      <c r="E3681" s="26" t="str">
        <f t="shared" si="7068"/>
        <v>0412</v>
      </c>
      <c r="F3681" s="41" t="s">
        <v>128</v>
      </c>
      <c r="G3681" s="41"/>
      <c r="H3681" s="42" t="s">
        <v>129</v>
      </c>
      <c r="I3681" s="43">
        <f t="shared" si="7122"/>
        <v>66.600000000000009</v>
      </c>
      <c r="J3681" s="43">
        <f t="shared" si="7123"/>
        <v>69.100000000000009</v>
      </c>
      <c r="K3681" s="43">
        <f t="shared" si="7124"/>
        <v>68.600000000000009</v>
      </c>
      <c r="L3681" s="43">
        <f t="shared" si="7125"/>
        <v>0</v>
      </c>
      <c r="M3681" s="43">
        <f t="shared" si="7126"/>
        <v>0</v>
      </c>
      <c r="N3681" s="43">
        <f t="shared" si="7127"/>
        <v>0</v>
      </c>
      <c r="O3681" s="43">
        <f t="shared" si="7137"/>
        <v>0</v>
      </c>
      <c r="P3681" s="43">
        <f t="shared" si="7138"/>
        <v>0</v>
      </c>
      <c r="Q3681" s="43">
        <f t="shared" si="7128"/>
        <v>0</v>
      </c>
      <c r="R3681" s="43">
        <f t="shared" si="7129"/>
        <v>0</v>
      </c>
      <c r="S3681" s="43">
        <f t="shared" si="7130"/>
        <v>0</v>
      </c>
      <c r="T3681" s="43">
        <f t="shared" si="7131"/>
        <v>0</v>
      </c>
      <c r="U3681" s="43">
        <v>0</v>
      </c>
      <c r="V3681" s="43">
        <f t="shared" si="7069"/>
        <v>66.600000000000009</v>
      </c>
      <c r="W3681" s="43">
        <f t="shared" si="7132"/>
        <v>0</v>
      </c>
      <c r="X3681" s="43">
        <f t="shared" si="7133"/>
        <v>0</v>
      </c>
      <c r="Y3681" s="43">
        <f t="shared" si="7134"/>
        <v>0</v>
      </c>
      <c r="Z3681" s="43">
        <f t="shared" si="7135"/>
        <v>0</v>
      </c>
      <c r="AA3681" s="43">
        <f t="shared" si="7136"/>
        <v>0</v>
      </c>
      <c r="AB3681" s="43">
        <f t="shared" si="7139"/>
        <v>66.593400000000003</v>
      </c>
      <c r="AC3681" s="44">
        <f t="shared" si="7140"/>
        <v>66.599999999999994</v>
      </c>
      <c r="AD3681" s="44">
        <f t="shared" si="7141"/>
        <v>66.593400000000003</v>
      </c>
      <c r="AE3681" s="45">
        <f t="shared" si="7039"/>
        <v>99.990090090090106</v>
      </c>
      <c r="AF3681" s="43">
        <f t="shared" si="7142"/>
        <v>66.599999999999994</v>
      </c>
      <c r="AG3681" s="43">
        <f t="shared" si="7143"/>
        <v>0</v>
      </c>
      <c r="AH3681" s="43">
        <f t="shared" si="7144"/>
        <v>0</v>
      </c>
      <c r="AI3681" s="43">
        <f t="shared" si="7145"/>
        <v>0</v>
      </c>
      <c r="AJ3681" s="43">
        <f t="shared" si="7146"/>
        <v>0</v>
      </c>
      <c r="AK3681" s="43">
        <f t="shared" si="7147"/>
        <v>0</v>
      </c>
      <c r="AL3681" s="43">
        <f t="shared" si="7040"/>
        <v>66.599999999999994</v>
      </c>
      <c r="AM3681" s="43">
        <f t="shared" si="7041"/>
        <v>1.4210854715202004e-14</v>
      </c>
      <c r="AN3681" s="2"/>
      <c r="AO3681" s="1"/>
      <c r="AP3681" s="1"/>
      <c r="AQ3681" s="1"/>
      <c r="AR3681" s="1"/>
      <c r="AS3681" s="1"/>
    </row>
    <row r="3682" ht="47.25">
      <c r="B3682" s="41" t="s">
        <v>863</v>
      </c>
      <c r="C3682" s="41" t="s">
        <v>107</v>
      </c>
      <c r="D3682" s="41" t="s">
        <v>155</v>
      </c>
      <c r="E3682" s="26" t="str">
        <f t="shared" si="7068"/>
        <v>0412</v>
      </c>
      <c r="F3682" s="41" t="s">
        <v>130</v>
      </c>
      <c r="G3682" s="41"/>
      <c r="H3682" s="42" t="s">
        <v>131</v>
      </c>
      <c r="I3682" s="43">
        <f t="shared" si="7122"/>
        <v>66.600000000000009</v>
      </c>
      <c r="J3682" s="43">
        <f t="shared" si="7123"/>
        <v>69.100000000000009</v>
      </c>
      <c r="K3682" s="43">
        <f t="shared" si="7124"/>
        <v>68.600000000000009</v>
      </c>
      <c r="L3682" s="43">
        <f t="shared" si="7125"/>
        <v>0</v>
      </c>
      <c r="M3682" s="43">
        <f t="shared" si="7126"/>
        <v>0</v>
      </c>
      <c r="N3682" s="43">
        <f t="shared" si="7127"/>
        <v>0</v>
      </c>
      <c r="O3682" s="43">
        <f t="shared" si="7137"/>
        <v>0</v>
      </c>
      <c r="P3682" s="43">
        <f t="shared" si="7138"/>
        <v>0</v>
      </c>
      <c r="Q3682" s="43">
        <f t="shared" si="7128"/>
        <v>0</v>
      </c>
      <c r="R3682" s="43">
        <f t="shared" si="7129"/>
        <v>0</v>
      </c>
      <c r="S3682" s="43">
        <f t="shared" si="7130"/>
        <v>0</v>
      </c>
      <c r="T3682" s="43">
        <f t="shared" si="7131"/>
        <v>0</v>
      </c>
      <c r="U3682" s="43">
        <v>0</v>
      </c>
      <c r="V3682" s="43">
        <f t="shared" si="7069"/>
        <v>66.600000000000009</v>
      </c>
      <c r="W3682" s="43">
        <f t="shared" si="7132"/>
        <v>0</v>
      </c>
      <c r="X3682" s="43">
        <f t="shared" si="7133"/>
        <v>0</v>
      </c>
      <c r="Y3682" s="43">
        <f t="shared" si="7134"/>
        <v>0</v>
      </c>
      <c r="Z3682" s="43">
        <f t="shared" si="7135"/>
        <v>0</v>
      </c>
      <c r="AA3682" s="43">
        <f t="shared" si="7136"/>
        <v>0</v>
      </c>
      <c r="AB3682" s="43">
        <f t="shared" si="7139"/>
        <v>66.593400000000003</v>
      </c>
      <c r="AC3682" s="44">
        <f t="shared" si="7140"/>
        <v>66.599999999999994</v>
      </c>
      <c r="AD3682" s="44">
        <f t="shared" si="7141"/>
        <v>66.593400000000003</v>
      </c>
      <c r="AE3682" s="45">
        <f t="shared" si="7039"/>
        <v>99.990090090090106</v>
      </c>
      <c r="AF3682" s="43">
        <f t="shared" si="7142"/>
        <v>66.599999999999994</v>
      </c>
      <c r="AG3682" s="43">
        <f t="shared" si="7143"/>
        <v>0</v>
      </c>
      <c r="AH3682" s="43">
        <f t="shared" si="7144"/>
        <v>0</v>
      </c>
      <c r="AI3682" s="43">
        <f t="shared" si="7145"/>
        <v>0</v>
      </c>
      <c r="AJ3682" s="43">
        <f t="shared" si="7146"/>
        <v>0</v>
      </c>
      <c r="AK3682" s="43">
        <f t="shared" si="7147"/>
        <v>0</v>
      </c>
      <c r="AL3682" s="43">
        <f t="shared" si="7040"/>
        <v>66.599999999999994</v>
      </c>
      <c r="AM3682" s="43">
        <f t="shared" si="7041"/>
        <v>1.4210854715202004e-14</v>
      </c>
      <c r="AN3682" s="2"/>
      <c r="AR3682" s="1"/>
      <c r="AS3682" s="1"/>
    </row>
    <row r="3683" ht="63">
      <c r="B3683" s="41" t="s">
        <v>863</v>
      </c>
      <c r="C3683" s="41" t="s">
        <v>107</v>
      </c>
      <c r="D3683" s="41" t="s">
        <v>155</v>
      </c>
      <c r="E3683" s="26" t="str">
        <f t="shared" si="7068"/>
        <v>0412</v>
      </c>
      <c r="F3683" s="41" t="s">
        <v>771</v>
      </c>
      <c r="G3683" s="41"/>
      <c r="H3683" s="42" t="s">
        <v>772</v>
      </c>
      <c r="I3683" s="43">
        <f t="shared" si="7122"/>
        <v>66.600000000000009</v>
      </c>
      <c r="J3683" s="43">
        <f t="shared" si="7123"/>
        <v>69.100000000000009</v>
      </c>
      <c r="K3683" s="43">
        <f t="shared" si="7124"/>
        <v>68.600000000000009</v>
      </c>
      <c r="L3683" s="43">
        <f t="shared" si="7125"/>
        <v>0</v>
      </c>
      <c r="M3683" s="43">
        <f t="shared" si="7126"/>
        <v>0</v>
      </c>
      <c r="N3683" s="43">
        <f t="shared" si="7127"/>
        <v>0</v>
      </c>
      <c r="O3683" s="43">
        <f t="shared" si="7137"/>
        <v>0</v>
      </c>
      <c r="P3683" s="43">
        <f t="shared" si="7138"/>
        <v>0</v>
      </c>
      <c r="Q3683" s="43">
        <f t="shared" si="7128"/>
        <v>0</v>
      </c>
      <c r="R3683" s="43">
        <f t="shared" si="7129"/>
        <v>0</v>
      </c>
      <c r="S3683" s="43">
        <f t="shared" si="7130"/>
        <v>0</v>
      </c>
      <c r="T3683" s="43">
        <f t="shared" si="7131"/>
        <v>0</v>
      </c>
      <c r="U3683" s="43">
        <v>0</v>
      </c>
      <c r="V3683" s="43">
        <f t="shared" si="7069"/>
        <v>66.600000000000009</v>
      </c>
      <c r="W3683" s="43">
        <f t="shared" si="7132"/>
        <v>0</v>
      </c>
      <c r="X3683" s="43">
        <f t="shared" si="7133"/>
        <v>0</v>
      </c>
      <c r="Y3683" s="43">
        <f t="shared" si="7134"/>
        <v>0</v>
      </c>
      <c r="Z3683" s="43">
        <f t="shared" si="7135"/>
        <v>0</v>
      </c>
      <c r="AA3683" s="43">
        <f t="shared" si="7136"/>
        <v>0</v>
      </c>
      <c r="AB3683" s="43">
        <f t="shared" si="7139"/>
        <v>66.593400000000003</v>
      </c>
      <c r="AC3683" s="44">
        <f t="shared" si="7140"/>
        <v>66.599999999999994</v>
      </c>
      <c r="AD3683" s="44">
        <f t="shared" si="7141"/>
        <v>66.593400000000003</v>
      </c>
      <c r="AE3683" s="45">
        <f t="shared" si="7039"/>
        <v>99.990090090090106</v>
      </c>
      <c r="AF3683" s="43">
        <f t="shared" si="7142"/>
        <v>66.599999999999994</v>
      </c>
      <c r="AG3683" s="43">
        <f t="shared" si="7143"/>
        <v>0</v>
      </c>
      <c r="AH3683" s="43">
        <f t="shared" si="7144"/>
        <v>0</v>
      </c>
      <c r="AI3683" s="43">
        <f t="shared" si="7145"/>
        <v>0</v>
      </c>
      <c r="AJ3683" s="43">
        <f t="shared" si="7146"/>
        <v>0</v>
      </c>
      <c r="AK3683" s="43">
        <f t="shared" si="7147"/>
        <v>0</v>
      </c>
      <c r="AL3683" s="43">
        <f t="shared" si="7040"/>
        <v>66.599999999999994</v>
      </c>
      <c r="AM3683" s="43">
        <f t="shared" si="7041"/>
        <v>1.4210854715202004e-14</v>
      </c>
      <c r="AN3683" s="2"/>
      <c r="AO3683" s="1"/>
      <c r="AP3683" s="1"/>
      <c r="AQ3683" s="1"/>
      <c r="AR3683" s="1"/>
      <c r="AS3683" s="1"/>
    </row>
    <row r="3684" ht="31.5">
      <c r="B3684" s="41" t="s">
        <v>863</v>
      </c>
      <c r="C3684" s="41" t="s">
        <v>107</v>
      </c>
      <c r="D3684" s="41" t="s">
        <v>155</v>
      </c>
      <c r="E3684" s="26" t="str">
        <f t="shared" si="7068"/>
        <v>0412</v>
      </c>
      <c r="F3684" s="41" t="s">
        <v>771</v>
      </c>
      <c r="G3684" s="41" t="s">
        <v>53</v>
      </c>
      <c r="H3684" s="42" t="s">
        <v>54</v>
      </c>
      <c r="I3684" s="43">
        <f t="shared" si="7122"/>
        <v>66.600000000000009</v>
      </c>
      <c r="J3684" s="43">
        <f t="shared" si="7123"/>
        <v>69.100000000000009</v>
      </c>
      <c r="K3684" s="43">
        <f t="shared" si="7124"/>
        <v>68.600000000000009</v>
      </c>
      <c r="L3684" s="43">
        <f t="shared" si="7125"/>
        <v>0</v>
      </c>
      <c r="M3684" s="43">
        <f t="shared" si="7126"/>
        <v>0</v>
      </c>
      <c r="N3684" s="43">
        <f t="shared" si="7127"/>
        <v>0</v>
      </c>
      <c r="O3684" s="43">
        <f t="shared" si="7137"/>
        <v>0</v>
      </c>
      <c r="P3684" s="43">
        <f t="shared" si="7138"/>
        <v>0</v>
      </c>
      <c r="Q3684" s="43">
        <f t="shared" si="7128"/>
        <v>0</v>
      </c>
      <c r="R3684" s="43">
        <f t="shared" si="7129"/>
        <v>0</v>
      </c>
      <c r="S3684" s="43">
        <f t="shared" si="7130"/>
        <v>0</v>
      </c>
      <c r="T3684" s="43">
        <f t="shared" si="7131"/>
        <v>0</v>
      </c>
      <c r="U3684" s="43">
        <v>0</v>
      </c>
      <c r="V3684" s="43">
        <f t="shared" si="7069"/>
        <v>66.600000000000009</v>
      </c>
      <c r="W3684" s="43">
        <f t="shared" si="7132"/>
        <v>0</v>
      </c>
      <c r="X3684" s="43">
        <f t="shared" si="7133"/>
        <v>0</v>
      </c>
      <c r="Y3684" s="43">
        <f t="shared" si="7134"/>
        <v>0</v>
      </c>
      <c r="Z3684" s="43">
        <f t="shared" si="7135"/>
        <v>0</v>
      </c>
      <c r="AA3684" s="43">
        <f t="shared" si="7136"/>
        <v>0</v>
      </c>
      <c r="AB3684" s="43">
        <f t="shared" si="7139"/>
        <v>66.593400000000003</v>
      </c>
      <c r="AC3684" s="44">
        <f t="shared" si="7140"/>
        <v>66.599999999999994</v>
      </c>
      <c r="AD3684" s="44">
        <f t="shared" si="7141"/>
        <v>66.593400000000003</v>
      </c>
      <c r="AE3684" s="45">
        <f t="shared" si="7039"/>
        <v>99.990090090090106</v>
      </c>
      <c r="AF3684" s="43">
        <f t="shared" si="7142"/>
        <v>66.599999999999994</v>
      </c>
      <c r="AG3684" s="43">
        <f t="shared" si="7143"/>
        <v>0</v>
      </c>
      <c r="AH3684" s="43">
        <f t="shared" si="7144"/>
        <v>0</v>
      </c>
      <c r="AI3684" s="43">
        <f t="shared" si="7145"/>
        <v>0</v>
      </c>
      <c r="AJ3684" s="43">
        <f t="shared" si="7146"/>
        <v>0</v>
      </c>
      <c r="AK3684" s="43">
        <f t="shared" si="7147"/>
        <v>0</v>
      </c>
      <c r="AL3684" s="43">
        <f t="shared" si="7040"/>
        <v>66.599999999999994</v>
      </c>
      <c r="AM3684" s="43">
        <f t="shared" si="7041"/>
        <v>1.4210854715202004e-14</v>
      </c>
      <c r="AN3684" s="2"/>
      <c r="AO3684" s="1"/>
      <c r="AP3684" s="1"/>
      <c r="AQ3684" s="1"/>
      <c r="AR3684" s="1"/>
      <c r="AS3684" s="1"/>
    </row>
    <row r="3685" ht="31.5">
      <c r="B3685" s="41" t="s">
        <v>863</v>
      </c>
      <c r="C3685" s="41" t="s">
        <v>107</v>
      </c>
      <c r="D3685" s="41" t="s">
        <v>155</v>
      </c>
      <c r="E3685" s="26" t="str">
        <f t="shared" si="7068"/>
        <v>0412</v>
      </c>
      <c r="F3685" s="41" t="s">
        <v>771</v>
      </c>
      <c r="G3685" s="41" t="s">
        <v>55</v>
      </c>
      <c r="H3685" s="42" t="s">
        <v>56</v>
      </c>
      <c r="I3685" s="43">
        <f>68.7-2.1</f>
        <v>66.600000000000009</v>
      </c>
      <c r="J3685" s="43">
        <f>67.9+1.2</f>
        <v>69.100000000000009</v>
      </c>
      <c r="K3685" s="43">
        <f>65.2+3.4</f>
        <v>68.600000000000009</v>
      </c>
      <c r="L3685" s="43"/>
      <c r="M3685" s="43"/>
      <c r="N3685" s="43"/>
      <c r="O3685" s="43">
        <v>0</v>
      </c>
      <c r="P3685" s="43">
        <v>0</v>
      </c>
      <c r="Q3685" s="43">
        <v>0</v>
      </c>
      <c r="R3685" s="43">
        <f>733.665-733.665</f>
        <v>0</v>
      </c>
      <c r="S3685" s="43">
        <v>0</v>
      </c>
      <c r="T3685" s="43">
        <v>0</v>
      </c>
      <c r="U3685" s="43">
        <v>0</v>
      </c>
      <c r="V3685" s="43">
        <f t="shared" si="7069"/>
        <v>66.600000000000009</v>
      </c>
      <c r="W3685" s="43"/>
      <c r="X3685" s="43"/>
      <c r="Y3685" s="43"/>
      <c r="Z3685" s="43"/>
      <c r="AA3685" s="43"/>
      <c r="AB3685" s="43">
        <v>66.593400000000003</v>
      </c>
      <c r="AC3685" s="44">
        <v>66.599999999999994</v>
      </c>
      <c r="AD3685" s="44">
        <v>66.593400000000003</v>
      </c>
      <c r="AE3685" s="45">
        <f t="shared" si="7039"/>
        <v>99.990090090090106</v>
      </c>
      <c r="AF3685" s="43">
        <v>66.599999999999994</v>
      </c>
      <c r="AG3685" s="43">
        <v>0</v>
      </c>
      <c r="AH3685" s="43">
        <v>0</v>
      </c>
      <c r="AI3685" s="43">
        <v>0</v>
      </c>
      <c r="AJ3685" s="43">
        <v>0</v>
      </c>
      <c r="AK3685" s="43">
        <v>0</v>
      </c>
      <c r="AL3685" s="43">
        <f t="shared" si="7040"/>
        <v>66.599999999999994</v>
      </c>
      <c r="AM3685" s="43">
        <f t="shared" si="7041"/>
        <v>1.4210854715202004e-14</v>
      </c>
      <c r="AN3685" s="19"/>
      <c r="AO3685" s="1"/>
      <c r="AP3685" s="1"/>
      <c r="AQ3685" s="1"/>
      <c r="AR3685" s="1"/>
      <c r="AS3685" s="1"/>
    </row>
    <row r="3686" ht="31.5">
      <c r="B3686" s="41" t="s">
        <v>863</v>
      </c>
      <c r="C3686" s="41" t="s">
        <v>107</v>
      </c>
      <c r="D3686" s="41" t="s">
        <v>155</v>
      </c>
      <c r="E3686" s="26" t="str">
        <f t="shared" si="7068"/>
        <v>0412</v>
      </c>
      <c r="F3686" s="41" t="s">
        <v>157</v>
      </c>
      <c r="G3686" s="41"/>
      <c r="H3686" s="42" t="s">
        <v>158</v>
      </c>
      <c r="I3686" s="43"/>
      <c r="J3686" s="43"/>
      <c r="K3686" s="43"/>
      <c r="L3686" s="43"/>
      <c r="M3686" s="43"/>
      <c r="N3686" s="43"/>
      <c r="O3686" s="43">
        <f t="shared" si="7137"/>
        <v>0</v>
      </c>
      <c r="P3686" s="43">
        <f t="shared" si="7138"/>
        <v>62.866999999999997</v>
      </c>
      <c r="Q3686" s="43"/>
      <c r="R3686" s="43"/>
      <c r="S3686" s="43"/>
      <c r="T3686" s="43"/>
      <c r="U3686" s="43"/>
      <c r="V3686" s="43">
        <f t="shared" si="7069"/>
        <v>62.866999999999997</v>
      </c>
      <c r="W3686" s="43"/>
      <c r="X3686" s="43"/>
      <c r="Y3686" s="43"/>
      <c r="Z3686" s="43"/>
      <c r="AA3686" s="43"/>
      <c r="AB3686" s="43">
        <f t="shared" si="7139"/>
        <v>0</v>
      </c>
      <c r="AC3686" s="44">
        <f t="shared" si="7140"/>
        <v>7</v>
      </c>
      <c r="AD3686" s="44">
        <f t="shared" si="7141"/>
        <v>7</v>
      </c>
      <c r="AE3686" s="45">
        <f t="shared" si="7039"/>
        <v>100</v>
      </c>
      <c r="AF3686" s="43">
        <f t="shared" si="7142"/>
        <v>62.866999999999997</v>
      </c>
      <c r="AG3686" s="43">
        <f t="shared" si="7143"/>
        <v>0</v>
      </c>
      <c r="AH3686" s="43">
        <f t="shared" si="7144"/>
        <v>0</v>
      </c>
      <c r="AI3686" s="43">
        <f t="shared" si="7145"/>
        <v>0</v>
      </c>
      <c r="AJ3686" s="43">
        <f t="shared" si="7146"/>
        <v>0</v>
      </c>
      <c r="AK3686" s="43">
        <f t="shared" si="7147"/>
        <v>0</v>
      </c>
      <c r="AL3686" s="43">
        <f t="shared" si="7040"/>
        <v>62.866999999999997</v>
      </c>
      <c r="AM3686" s="43">
        <f t="shared" si="7041"/>
        <v>0</v>
      </c>
      <c r="AN3686" s="19"/>
      <c r="AO3686" s="1"/>
      <c r="AP3686" s="1"/>
      <c r="AQ3686" s="1"/>
      <c r="AR3686" s="1"/>
      <c r="AS3686" s="1"/>
    </row>
    <row r="3687" ht="31.5">
      <c r="B3687" s="41" t="s">
        <v>863</v>
      </c>
      <c r="C3687" s="41" t="s">
        <v>107</v>
      </c>
      <c r="D3687" s="41" t="s">
        <v>155</v>
      </c>
      <c r="E3687" s="26" t="str">
        <f t="shared" si="7068"/>
        <v>0412</v>
      </c>
      <c r="F3687" s="41" t="s">
        <v>169</v>
      </c>
      <c r="G3687" s="41"/>
      <c r="H3687" s="42" t="s">
        <v>170</v>
      </c>
      <c r="I3687" s="43"/>
      <c r="J3687" s="43"/>
      <c r="K3687" s="43"/>
      <c r="L3687" s="43"/>
      <c r="M3687" s="43"/>
      <c r="N3687" s="43"/>
      <c r="O3687" s="43">
        <f t="shared" si="7137"/>
        <v>0</v>
      </c>
      <c r="P3687" s="43">
        <f t="shared" si="7138"/>
        <v>62.866999999999997</v>
      </c>
      <c r="Q3687" s="43"/>
      <c r="R3687" s="43"/>
      <c r="S3687" s="43"/>
      <c r="T3687" s="43"/>
      <c r="U3687" s="43"/>
      <c r="V3687" s="43">
        <f t="shared" si="7069"/>
        <v>62.866999999999997</v>
      </c>
      <c r="W3687" s="43"/>
      <c r="X3687" s="43"/>
      <c r="Y3687" s="43"/>
      <c r="Z3687" s="43"/>
      <c r="AA3687" s="43"/>
      <c r="AB3687" s="43">
        <f t="shared" si="7139"/>
        <v>0</v>
      </c>
      <c r="AC3687" s="44">
        <f t="shared" si="7140"/>
        <v>7</v>
      </c>
      <c r="AD3687" s="44">
        <f t="shared" si="7141"/>
        <v>7</v>
      </c>
      <c r="AE3687" s="45">
        <f t="shared" si="7039"/>
        <v>100</v>
      </c>
      <c r="AF3687" s="43">
        <f t="shared" si="7142"/>
        <v>62.866999999999997</v>
      </c>
      <c r="AG3687" s="43">
        <f t="shared" si="7143"/>
        <v>0</v>
      </c>
      <c r="AH3687" s="43">
        <f t="shared" si="7144"/>
        <v>0</v>
      </c>
      <c r="AI3687" s="43">
        <f t="shared" si="7145"/>
        <v>0</v>
      </c>
      <c r="AJ3687" s="43">
        <f t="shared" si="7146"/>
        <v>0</v>
      </c>
      <c r="AK3687" s="43">
        <f t="shared" si="7147"/>
        <v>0</v>
      </c>
      <c r="AL3687" s="43">
        <f t="shared" si="7040"/>
        <v>62.866999999999997</v>
      </c>
      <c r="AM3687" s="43">
        <f t="shared" si="7041"/>
        <v>0</v>
      </c>
      <c r="AN3687" s="19"/>
      <c r="AO3687" s="1"/>
      <c r="AP3687" s="1"/>
      <c r="AQ3687" s="1"/>
      <c r="AR3687" s="1"/>
      <c r="AS3687" s="1"/>
    </row>
    <row r="3688" ht="31.5">
      <c r="B3688" s="41" t="s">
        <v>863</v>
      </c>
      <c r="C3688" s="41" t="s">
        <v>107</v>
      </c>
      <c r="D3688" s="41" t="s">
        <v>155</v>
      </c>
      <c r="E3688" s="26" t="str">
        <f t="shared" si="7068"/>
        <v>0412</v>
      </c>
      <c r="F3688" s="41" t="s">
        <v>777</v>
      </c>
      <c r="G3688" s="41"/>
      <c r="H3688" s="42" t="s">
        <v>778</v>
      </c>
      <c r="I3688" s="43"/>
      <c r="J3688" s="43"/>
      <c r="K3688" s="43"/>
      <c r="L3688" s="43"/>
      <c r="M3688" s="43"/>
      <c r="N3688" s="43"/>
      <c r="O3688" s="43">
        <f t="shared" si="7137"/>
        <v>0</v>
      </c>
      <c r="P3688" s="43">
        <f t="shared" si="7138"/>
        <v>62.866999999999997</v>
      </c>
      <c r="Q3688" s="43"/>
      <c r="R3688" s="43"/>
      <c r="S3688" s="43"/>
      <c r="T3688" s="43"/>
      <c r="U3688" s="43"/>
      <c r="V3688" s="43">
        <f t="shared" si="7069"/>
        <v>62.866999999999997</v>
      </c>
      <c r="W3688" s="43"/>
      <c r="X3688" s="43"/>
      <c r="Y3688" s="43"/>
      <c r="Z3688" s="43"/>
      <c r="AA3688" s="43"/>
      <c r="AB3688" s="43">
        <f t="shared" si="7139"/>
        <v>0</v>
      </c>
      <c r="AC3688" s="44">
        <f t="shared" si="7140"/>
        <v>7</v>
      </c>
      <c r="AD3688" s="44">
        <f t="shared" si="7141"/>
        <v>7</v>
      </c>
      <c r="AE3688" s="45">
        <f t="shared" ref="AE3688:AE3751" si="7148">AD3688/AC3688*100</f>
        <v>100</v>
      </c>
      <c r="AF3688" s="43">
        <f t="shared" si="7142"/>
        <v>62.866999999999997</v>
      </c>
      <c r="AG3688" s="43">
        <f t="shared" si="7143"/>
        <v>0</v>
      </c>
      <c r="AH3688" s="43">
        <f t="shared" si="7144"/>
        <v>0</v>
      </c>
      <c r="AI3688" s="43">
        <f t="shared" si="7145"/>
        <v>0</v>
      </c>
      <c r="AJ3688" s="43">
        <f t="shared" si="7146"/>
        <v>0</v>
      </c>
      <c r="AK3688" s="43">
        <f t="shared" si="7147"/>
        <v>0</v>
      </c>
      <c r="AL3688" s="43">
        <f t="shared" ref="AL3688:AL3751" si="7149">AF3688+AH3688+AK3688+AI3688+AJ3688+AG3688</f>
        <v>62.866999999999997</v>
      </c>
      <c r="AM3688" s="43">
        <f t="shared" ref="AM3688:AM3751" si="7150">V3688-AL3688</f>
        <v>0</v>
      </c>
      <c r="AN3688" s="19"/>
      <c r="AR3688" s="1"/>
      <c r="AS3688" s="1"/>
    </row>
    <row r="3689" ht="31.5">
      <c r="B3689" s="41" t="s">
        <v>863</v>
      </c>
      <c r="C3689" s="41" t="s">
        <v>107</v>
      </c>
      <c r="D3689" s="41" t="s">
        <v>155</v>
      </c>
      <c r="E3689" s="26" t="str">
        <f t="shared" si="7068"/>
        <v>0412</v>
      </c>
      <c r="F3689" s="41" t="s">
        <v>779</v>
      </c>
      <c r="G3689" s="41"/>
      <c r="H3689" s="42" t="s">
        <v>780</v>
      </c>
      <c r="I3689" s="43"/>
      <c r="J3689" s="43"/>
      <c r="K3689" s="43"/>
      <c r="L3689" s="43"/>
      <c r="M3689" s="43"/>
      <c r="N3689" s="43"/>
      <c r="O3689" s="43">
        <f t="shared" si="7137"/>
        <v>0</v>
      </c>
      <c r="P3689" s="43">
        <f t="shared" si="7138"/>
        <v>62.866999999999997</v>
      </c>
      <c r="Q3689" s="43"/>
      <c r="R3689" s="43"/>
      <c r="S3689" s="43"/>
      <c r="T3689" s="43"/>
      <c r="U3689" s="43"/>
      <c r="V3689" s="43">
        <f t="shared" si="7069"/>
        <v>62.866999999999997</v>
      </c>
      <c r="W3689" s="43"/>
      <c r="X3689" s="43"/>
      <c r="Y3689" s="43"/>
      <c r="Z3689" s="43"/>
      <c r="AA3689" s="43"/>
      <c r="AB3689" s="43">
        <f t="shared" si="7139"/>
        <v>0</v>
      </c>
      <c r="AC3689" s="44">
        <f t="shared" si="7140"/>
        <v>7</v>
      </c>
      <c r="AD3689" s="44">
        <f t="shared" si="7141"/>
        <v>7</v>
      </c>
      <c r="AE3689" s="45">
        <f t="shared" si="7148"/>
        <v>100</v>
      </c>
      <c r="AF3689" s="43">
        <f t="shared" si="7142"/>
        <v>62.866999999999997</v>
      </c>
      <c r="AG3689" s="43">
        <f t="shared" si="7143"/>
        <v>0</v>
      </c>
      <c r="AH3689" s="43">
        <f t="shared" si="7144"/>
        <v>0</v>
      </c>
      <c r="AI3689" s="43">
        <f t="shared" si="7145"/>
        <v>0</v>
      </c>
      <c r="AJ3689" s="43">
        <f t="shared" si="7146"/>
        <v>0</v>
      </c>
      <c r="AK3689" s="43">
        <f t="shared" si="7147"/>
        <v>0</v>
      </c>
      <c r="AL3689" s="43">
        <f t="shared" si="7149"/>
        <v>62.866999999999997</v>
      </c>
      <c r="AM3689" s="43">
        <f t="shared" si="7150"/>
        <v>0</v>
      </c>
      <c r="AN3689" s="19"/>
      <c r="AO3689" s="1"/>
      <c r="AP3689" s="1"/>
      <c r="AQ3689" s="1"/>
      <c r="AR3689" s="1"/>
      <c r="AS3689" s="1"/>
    </row>
    <row r="3690" ht="31.5">
      <c r="B3690" s="41" t="s">
        <v>863</v>
      </c>
      <c r="C3690" s="41" t="s">
        <v>107</v>
      </c>
      <c r="D3690" s="41" t="s">
        <v>155</v>
      </c>
      <c r="E3690" s="26" t="str">
        <f t="shared" si="7068"/>
        <v>0412</v>
      </c>
      <c r="F3690" s="41" t="s">
        <v>779</v>
      </c>
      <c r="G3690" s="41" t="s">
        <v>53</v>
      </c>
      <c r="H3690" s="42" t="s">
        <v>54</v>
      </c>
      <c r="I3690" s="43"/>
      <c r="J3690" s="43"/>
      <c r="K3690" s="43"/>
      <c r="L3690" s="43"/>
      <c r="M3690" s="43"/>
      <c r="N3690" s="43"/>
      <c r="O3690" s="43">
        <f t="shared" si="7137"/>
        <v>0</v>
      </c>
      <c r="P3690" s="43">
        <f t="shared" si="7138"/>
        <v>62.866999999999997</v>
      </c>
      <c r="Q3690" s="43"/>
      <c r="R3690" s="43"/>
      <c r="S3690" s="43"/>
      <c r="T3690" s="43"/>
      <c r="U3690" s="43"/>
      <c r="V3690" s="43">
        <f t="shared" si="7069"/>
        <v>62.866999999999997</v>
      </c>
      <c r="W3690" s="43"/>
      <c r="X3690" s="43"/>
      <c r="Y3690" s="43"/>
      <c r="Z3690" s="43"/>
      <c r="AA3690" s="43"/>
      <c r="AB3690" s="43">
        <f t="shared" si="7139"/>
        <v>0</v>
      </c>
      <c r="AC3690" s="44">
        <f t="shared" si="7140"/>
        <v>7</v>
      </c>
      <c r="AD3690" s="44">
        <f t="shared" si="7141"/>
        <v>7</v>
      </c>
      <c r="AE3690" s="45">
        <f t="shared" si="7148"/>
        <v>100</v>
      </c>
      <c r="AF3690" s="43">
        <f t="shared" si="7142"/>
        <v>62.866999999999997</v>
      </c>
      <c r="AG3690" s="43">
        <f t="shared" si="7143"/>
        <v>0</v>
      </c>
      <c r="AH3690" s="43">
        <f t="shared" si="7144"/>
        <v>0</v>
      </c>
      <c r="AI3690" s="43">
        <f t="shared" si="7145"/>
        <v>0</v>
      </c>
      <c r="AJ3690" s="43">
        <f t="shared" si="7146"/>
        <v>0</v>
      </c>
      <c r="AK3690" s="43">
        <f t="shared" si="7147"/>
        <v>0</v>
      </c>
      <c r="AL3690" s="43">
        <f t="shared" si="7149"/>
        <v>62.866999999999997</v>
      </c>
      <c r="AM3690" s="43">
        <f t="shared" si="7150"/>
        <v>0</v>
      </c>
      <c r="AN3690" s="19"/>
      <c r="AO3690" s="1"/>
      <c r="AP3690" s="1"/>
      <c r="AQ3690" s="1"/>
      <c r="AR3690" s="1"/>
      <c r="AS3690" s="1"/>
    </row>
    <row r="3691" ht="31.5">
      <c r="B3691" s="41" t="s">
        <v>863</v>
      </c>
      <c r="C3691" s="41" t="s">
        <v>107</v>
      </c>
      <c r="D3691" s="41" t="s">
        <v>155</v>
      </c>
      <c r="E3691" s="26" t="str">
        <f t="shared" si="7068"/>
        <v>0412</v>
      </c>
      <c r="F3691" s="41" t="s">
        <v>779</v>
      </c>
      <c r="G3691" s="41" t="s">
        <v>55</v>
      </c>
      <c r="H3691" s="42" t="s">
        <v>56</v>
      </c>
      <c r="I3691" s="43"/>
      <c r="J3691" s="43"/>
      <c r="K3691" s="43"/>
      <c r="L3691" s="43"/>
      <c r="M3691" s="43"/>
      <c r="N3691" s="43"/>
      <c r="O3691" s="43">
        <v>0</v>
      </c>
      <c r="P3691" s="43">
        <v>62.866999999999997</v>
      </c>
      <c r="Q3691" s="43"/>
      <c r="R3691" s="43"/>
      <c r="S3691" s="43"/>
      <c r="T3691" s="43"/>
      <c r="U3691" s="43"/>
      <c r="V3691" s="43">
        <f t="shared" si="7069"/>
        <v>62.866999999999997</v>
      </c>
      <c r="W3691" s="43"/>
      <c r="X3691" s="43"/>
      <c r="Y3691" s="43"/>
      <c r="Z3691" s="43"/>
      <c r="AA3691" s="43"/>
      <c r="AB3691" s="43">
        <v>0</v>
      </c>
      <c r="AC3691" s="44">
        <v>7</v>
      </c>
      <c r="AD3691" s="44">
        <v>7</v>
      </c>
      <c r="AE3691" s="45">
        <f t="shared" si="7148"/>
        <v>100</v>
      </c>
      <c r="AF3691" s="43">
        <v>62.866999999999997</v>
      </c>
      <c r="AG3691" s="43">
        <v>0</v>
      </c>
      <c r="AH3691" s="43">
        <v>0</v>
      </c>
      <c r="AI3691" s="43">
        <v>0</v>
      </c>
      <c r="AJ3691" s="43">
        <v>0</v>
      </c>
      <c r="AK3691" s="43">
        <v>0</v>
      </c>
      <c r="AL3691" s="43">
        <f t="shared" si="7149"/>
        <v>62.866999999999997</v>
      </c>
      <c r="AM3691" s="43">
        <f t="shared" si="7150"/>
        <v>0</v>
      </c>
      <c r="AN3691" s="19"/>
      <c r="AO3691" s="1"/>
      <c r="AP3691" s="1"/>
      <c r="AQ3691" s="1"/>
      <c r="AR3691" s="1"/>
      <c r="AS3691" s="1"/>
    </row>
    <row r="3692" s="24" customFormat="1">
      <c r="B3692" s="25" t="s">
        <v>863</v>
      </c>
      <c r="C3692" s="25" t="s">
        <v>115</v>
      </c>
      <c r="D3692" s="25"/>
      <c r="E3692" s="32" t="str">
        <f t="shared" si="7068"/>
        <v>05</v>
      </c>
      <c r="F3692" s="25"/>
      <c r="G3692" s="25"/>
      <c r="H3692" s="27" t="s">
        <v>116</v>
      </c>
      <c r="I3692" s="28">
        <f>I3700+I3744</f>
        <v>1949.5</v>
      </c>
      <c r="J3692" s="28">
        <f>J3700+J3744</f>
        <v>1031.4000000000001</v>
      </c>
      <c r="K3692" s="28">
        <f>K3700+K3744</f>
        <v>1031.4000000000001</v>
      </c>
      <c r="L3692" s="28">
        <f>L3700+L3744</f>
        <v>0</v>
      </c>
      <c r="M3692" s="28">
        <f>M3700+M3744</f>
        <v>0</v>
      </c>
      <c r="N3692" s="28">
        <f>N3700+N3744</f>
        <v>0</v>
      </c>
      <c r="O3692" s="28">
        <f>O3700+O3744+O3693</f>
        <v>0</v>
      </c>
      <c r="P3692" s="28">
        <f>P3700+P3744+P3693</f>
        <v>0</v>
      </c>
      <c r="Q3692" s="28">
        <f>Q3700+Q3744+Q3693</f>
        <v>0</v>
      </c>
      <c r="R3692" s="28">
        <f>R3700+R3744+R3693</f>
        <v>99.186999999999983</v>
      </c>
      <c r="S3692" s="28">
        <f>S3700+S3744</f>
        <v>0</v>
      </c>
      <c r="T3692" s="28">
        <f>T3700+T3744</f>
        <v>0</v>
      </c>
      <c r="U3692" s="28">
        <f>U3700+U3744</f>
        <v>0</v>
      </c>
      <c r="V3692" s="28">
        <f t="shared" si="7069"/>
        <v>2048.6869999999999</v>
      </c>
      <c r="W3692" s="28">
        <f>W3700+W3744</f>
        <v>600</v>
      </c>
      <c r="X3692" s="28">
        <f>X3700+X3744</f>
        <v>0</v>
      </c>
      <c r="Y3692" s="28">
        <f>Y3700+Y3744</f>
        <v>0</v>
      </c>
      <c r="Z3692" s="28">
        <f>Z3700+Z3744</f>
        <v>0</v>
      </c>
      <c r="AA3692" s="28">
        <f>AA3700+AA3744</f>
        <v>0</v>
      </c>
      <c r="AB3692" s="28">
        <f>AB3700+AB3744+AB3693</f>
        <v>2589.0907499999998</v>
      </c>
      <c r="AC3692" s="29">
        <f>AC3700+AC3744+AC3693</f>
        <v>2797.2422600000004</v>
      </c>
      <c r="AD3692" s="29">
        <f>AD3700+AD3744+AD3693</f>
        <v>2796.8613500000001</v>
      </c>
      <c r="AE3692" s="30">
        <f t="shared" si="7148"/>
        <v>99.986382659612744</v>
      </c>
      <c r="AF3692" s="28">
        <f>AF3700+AF3744+AF3693</f>
        <v>2775.2051799999999</v>
      </c>
      <c r="AG3692" s="28">
        <f>AG3700+AG3744+AG3693</f>
        <v>0</v>
      </c>
      <c r="AH3692" s="28">
        <f>AH3700+AH3744+AH3693</f>
        <v>0</v>
      </c>
      <c r="AI3692" s="28">
        <f>AI3700+AI3744+AI3693</f>
        <v>0</v>
      </c>
      <c r="AJ3692" s="28">
        <f>AJ3700+AJ3744+AJ3693</f>
        <v>0</v>
      </c>
      <c r="AK3692" s="28">
        <f>AK3700+AK3744+AK3693</f>
        <v>0</v>
      </c>
      <c r="AL3692" s="28">
        <f t="shared" si="7149"/>
        <v>2775.2051799999999</v>
      </c>
      <c r="AM3692" s="28">
        <f t="shared" si="7150"/>
        <v>-726.51818000000003</v>
      </c>
      <c r="AN3692" s="31"/>
      <c r="AO3692" s="24"/>
      <c r="AP3692" s="24"/>
      <c r="AQ3692" s="24"/>
      <c r="AR3692" s="24"/>
      <c r="AS3692" s="24"/>
    </row>
    <row r="3693" s="33" customFormat="1">
      <c r="B3693" s="34" t="s">
        <v>863</v>
      </c>
      <c r="C3693" s="34" t="s">
        <v>115</v>
      </c>
      <c r="D3693" s="34" t="s">
        <v>505</v>
      </c>
      <c r="E3693" s="35" t="str">
        <f t="shared" si="7068"/>
        <v>0502</v>
      </c>
      <c r="F3693" s="34"/>
      <c r="G3693" s="34"/>
      <c r="H3693" s="36" t="s">
        <v>781</v>
      </c>
      <c r="I3693" s="37"/>
      <c r="J3693" s="37"/>
      <c r="K3693" s="37"/>
      <c r="L3693" s="37"/>
      <c r="M3693" s="37"/>
      <c r="N3693" s="37"/>
      <c r="O3693" s="37">
        <f t="shared" ref="O3693:O3698" si="7151">O3694</f>
        <v>0</v>
      </c>
      <c r="P3693" s="37">
        <f t="shared" ref="P3693:P3698" si="7152">P3694</f>
        <v>0</v>
      </c>
      <c r="Q3693" s="37">
        <f t="shared" ref="Q3693:Q3698" si="7153">Q3694</f>
        <v>0</v>
      </c>
      <c r="R3693" s="37">
        <f t="shared" ref="R3693:R3698" si="7154">R3694</f>
        <v>0</v>
      </c>
      <c r="S3693" s="37"/>
      <c r="T3693" s="37"/>
      <c r="U3693" s="37"/>
      <c r="V3693" s="37">
        <f t="shared" si="7069"/>
        <v>0</v>
      </c>
      <c r="W3693" s="37"/>
      <c r="X3693" s="37"/>
      <c r="Y3693" s="37"/>
      <c r="Z3693" s="37"/>
      <c r="AA3693" s="37"/>
      <c r="AB3693" s="37">
        <f t="shared" ref="AB3693:AB3698" si="7155">AB3694</f>
        <v>159.19900000000001</v>
      </c>
      <c r="AC3693" s="38">
        <f t="shared" ref="AC3693:AC3698" si="7156">AC3694</f>
        <v>159.19900000000001</v>
      </c>
      <c r="AD3693" s="38">
        <f t="shared" ref="AD3693:AD3698" si="7157">AD3694</f>
        <v>159.19900000000001</v>
      </c>
      <c r="AE3693" s="39">
        <f t="shared" si="7148"/>
        <v>100</v>
      </c>
      <c r="AF3693" s="37">
        <f t="shared" ref="AF3693:AF3698" si="7158">AF3694</f>
        <v>159.19900000000001</v>
      </c>
      <c r="AG3693" s="37">
        <f t="shared" ref="AG3693:AG3698" si="7159">AG3694</f>
        <v>0</v>
      </c>
      <c r="AH3693" s="37">
        <f t="shared" ref="AH3693:AH3698" si="7160">AH3694</f>
        <v>0</v>
      </c>
      <c r="AI3693" s="37">
        <f t="shared" ref="AI3693:AI3698" si="7161">AI3694</f>
        <v>0</v>
      </c>
      <c r="AJ3693" s="37">
        <f t="shared" ref="AJ3693:AJ3698" si="7162">AJ3694</f>
        <v>0</v>
      </c>
      <c r="AK3693" s="37">
        <f t="shared" ref="AK3693:AK3698" si="7163">AK3694</f>
        <v>0</v>
      </c>
      <c r="AL3693" s="37">
        <f t="shared" si="7149"/>
        <v>159.19900000000001</v>
      </c>
      <c r="AM3693" s="37">
        <f t="shared" si="7150"/>
        <v>-159.19900000000001</v>
      </c>
      <c r="AN3693" s="40"/>
      <c r="AO3693" s="33"/>
      <c r="AP3693" s="33"/>
      <c r="AQ3693" s="33"/>
      <c r="AR3693" s="33"/>
      <c r="AS3693" s="33"/>
    </row>
    <row r="3694" ht="31.5">
      <c r="B3694" s="41" t="s">
        <v>863</v>
      </c>
      <c r="C3694" s="41" t="s">
        <v>115</v>
      </c>
      <c r="D3694" s="41" t="s">
        <v>505</v>
      </c>
      <c r="E3694" s="26" t="str">
        <f t="shared" si="7068"/>
        <v>0502</v>
      </c>
      <c r="F3694" s="41" t="s">
        <v>763</v>
      </c>
      <c r="G3694" s="41"/>
      <c r="H3694" s="42" t="s">
        <v>764</v>
      </c>
      <c r="I3694" s="43"/>
      <c r="J3694" s="43"/>
      <c r="K3694" s="43"/>
      <c r="L3694" s="43"/>
      <c r="M3694" s="43"/>
      <c r="N3694" s="43"/>
      <c r="O3694" s="43">
        <f t="shared" si="7151"/>
        <v>0</v>
      </c>
      <c r="P3694" s="43">
        <f t="shared" si="7152"/>
        <v>0</v>
      </c>
      <c r="Q3694" s="43">
        <f t="shared" si="7153"/>
        <v>0</v>
      </c>
      <c r="R3694" s="43">
        <f t="shared" si="7154"/>
        <v>0</v>
      </c>
      <c r="S3694" s="43"/>
      <c r="T3694" s="43"/>
      <c r="U3694" s="43"/>
      <c r="V3694" s="43">
        <f t="shared" si="7069"/>
        <v>0</v>
      </c>
      <c r="W3694" s="43"/>
      <c r="X3694" s="43"/>
      <c r="Y3694" s="43"/>
      <c r="Z3694" s="43"/>
      <c r="AA3694" s="43"/>
      <c r="AB3694" s="43">
        <f t="shared" si="7155"/>
        <v>159.19900000000001</v>
      </c>
      <c r="AC3694" s="44">
        <f t="shared" si="7156"/>
        <v>159.19900000000001</v>
      </c>
      <c r="AD3694" s="44">
        <f t="shared" si="7157"/>
        <v>159.19900000000001</v>
      </c>
      <c r="AE3694" s="45">
        <f t="shared" si="7148"/>
        <v>100</v>
      </c>
      <c r="AF3694" s="43">
        <f t="shared" si="7158"/>
        <v>159.19900000000001</v>
      </c>
      <c r="AG3694" s="43">
        <f t="shared" si="7159"/>
        <v>0</v>
      </c>
      <c r="AH3694" s="43">
        <f t="shared" si="7160"/>
        <v>0</v>
      </c>
      <c r="AI3694" s="43">
        <f t="shared" si="7161"/>
        <v>0</v>
      </c>
      <c r="AJ3694" s="43">
        <f t="shared" si="7162"/>
        <v>0</v>
      </c>
      <c r="AK3694" s="43">
        <f t="shared" si="7163"/>
        <v>0</v>
      </c>
      <c r="AL3694" s="43">
        <f t="shared" si="7149"/>
        <v>159.19900000000001</v>
      </c>
      <c r="AM3694" s="43">
        <f t="shared" si="7150"/>
        <v>-159.19900000000001</v>
      </c>
      <c r="AN3694" s="2"/>
      <c r="AO3694" s="1"/>
      <c r="AP3694" s="1"/>
      <c r="AQ3694" s="1"/>
      <c r="AR3694" s="1"/>
      <c r="AS3694" s="1"/>
    </row>
    <row r="3695" ht="31.5">
      <c r="B3695" s="41" t="s">
        <v>863</v>
      </c>
      <c r="C3695" s="41" t="s">
        <v>115</v>
      </c>
      <c r="D3695" s="41" t="s">
        <v>505</v>
      </c>
      <c r="E3695" s="26" t="str">
        <f t="shared" ref="E3695:E3758" si="7164">CONCATENATE(C3695,D3695)</f>
        <v>0502</v>
      </c>
      <c r="F3695" s="41" t="s">
        <v>782</v>
      </c>
      <c r="G3695" s="41"/>
      <c r="H3695" s="42" t="s">
        <v>783</v>
      </c>
      <c r="I3695" s="43"/>
      <c r="J3695" s="43"/>
      <c r="K3695" s="43"/>
      <c r="L3695" s="43"/>
      <c r="M3695" s="43"/>
      <c r="N3695" s="43"/>
      <c r="O3695" s="43">
        <f t="shared" si="7151"/>
        <v>0</v>
      </c>
      <c r="P3695" s="43">
        <f t="shared" si="7152"/>
        <v>0</v>
      </c>
      <c r="Q3695" s="43">
        <f t="shared" si="7153"/>
        <v>0</v>
      </c>
      <c r="R3695" s="43">
        <f t="shared" si="7154"/>
        <v>0</v>
      </c>
      <c r="S3695" s="43"/>
      <c r="T3695" s="43"/>
      <c r="U3695" s="43"/>
      <c r="V3695" s="43">
        <f t="shared" ref="V3695:V3758" si="7165">I3695+L3695+U3695+T3695+S3695+R3695+Q3695+P3695+O3695</f>
        <v>0</v>
      </c>
      <c r="W3695" s="43"/>
      <c r="X3695" s="43"/>
      <c r="Y3695" s="43"/>
      <c r="Z3695" s="43"/>
      <c r="AA3695" s="43"/>
      <c r="AB3695" s="43">
        <f t="shared" si="7155"/>
        <v>159.19900000000001</v>
      </c>
      <c r="AC3695" s="44">
        <f t="shared" si="7156"/>
        <v>159.19900000000001</v>
      </c>
      <c r="AD3695" s="44">
        <f t="shared" si="7157"/>
        <v>159.19900000000001</v>
      </c>
      <c r="AE3695" s="45">
        <f t="shared" si="7148"/>
        <v>100</v>
      </c>
      <c r="AF3695" s="43">
        <f t="shared" si="7158"/>
        <v>159.19900000000001</v>
      </c>
      <c r="AG3695" s="43">
        <f t="shared" si="7159"/>
        <v>0</v>
      </c>
      <c r="AH3695" s="43">
        <f t="shared" si="7160"/>
        <v>0</v>
      </c>
      <c r="AI3695" s="43">
        <f t="shared" si="7161"/>
        <v>0</v>
      </c>
      <c r="AJ3695" s="43">
        <f t="shared" si="7162"/>
        <v>0</v>
      </c>
      <c r="AK3695" s="43">
        <f t="shared" si="7163"/>
        <v>0</v>
      </c>
      <c r="AL3695" s="43">
        <f t="shared" si="7149"/>
        <v>159.19900000000001</v>
      </c>
      <c r="AM3695" s="43">
        <f t="shared" si="7150"/>
        <v>-159.19900000000001</v>
      </c>
      <c r="AN3695" s="2"/>
      <c r="AO3695" s="1"/>
      <c r="AP3695" s="1"/>
      <c r="AQ3695" s="1"/>
      <c r="AR3695" s="1"/>
      <c r="AS3695" s="1"/>
    </row>
    <row r="3696" ht="63">
      <c r="B3696" s="41" t="s">
        <v>863</v>
      </c>
      <c r="C3696" s="41" t="s">
        <v>115</v>
      </c>
      <c r="D3696" s="41" t="s">
        <v>505</v>
      </c>
      <c r="E3696" s="26" t="str">
        <f t="shared" si="7164"/>
        <v>0502</v>
      </c>
      <c r="F3696" s="41" t="s">
        <v>784</v>
      </c>
      <c r="G3696" s="41"/>
      <c r="H3696" s="42" t="s">
        <v>785</v>
      </c>
      <c r="I3696" s="43"/>
      <c r="J3696" s="43"/>
      <c r="K3696" s="43"/>
      <c r="L3696" s="43"/>
      <c r="M3696" s="43"/>
      <c r="N3696" s="43"/>
      <c r="O3696" s="43">
        <f t="shared" si="7151"/>
        <v>0</v>
      </c>
      <c r="P3696" s="43">
        <f t="shared" si="7152"/>
        <v>0</v>
      </c>
      <c r="Q3696" s="43">
        <f t="shared" si="7153"/>
        <v>0</v>
      </c>
      <c r="R3696" s="43">
        <f t="shared" si="7154"/>
        <v>0</v>
      </c>
      <c r="S3696" s="43"/>
      <c r="T3696" s="43"/>
      <c r="U3696" s="43"/>
      <c r="V3696" s="43">
        <f t="shared" si="7165"/>
        <v>0</v>
      </c>
      <c r="W3696" s="43"/>
      <c r="X3696" s="43"/>
      <c r="Y3696" s="43"/>
      <c r="Z3696" s="43"/>
      <c r="AA3696" s="43"/>
      <c r="AB3696" s="43">
        <f t="shared" si="7155"/>
        <v>159.19900000000001</v>
      </c>
      <c r="AC3696" s="44">
        <f t="shared" si="7156"/>
        <v>159.19900000000001</v>
      </c>
      <c r="AD3696" s="44">
        <f t="shared" si="7157"/>
        <v>159.19900000000001</v>
      </c>
      <c r="AE3696" s="45">
        <f t="shared" si="7148"/>
        <v>100</v>
      </c>
      <c r="AF3696" s="43">
        <f t="shared" si="7158"/>
        <v>159.19900000000001</v>
      </c>
      <c r="AG3696" s="43">
        <f t="shared" si="7159"/>
        <v>0</v>
      </c>
      <c r="AH3696" s="43">
        <f t="shared" si="7160"/>
        <v>0</v>
      </c>
      <c r="AI3696" s="43">
        <f t="shared" si="7161"/>
        <v>0</v>
      </c>
      <c r="AJ3696" s="43">
        <f t="shared" si="7162"/>
        <v>0</v>
      </c>
      <c r="AK3696" s="43">
        <f t="shared" si="7163"/>
        <v>0</v>
      </c>
      <c r="AL3696" s="43">
        <f t="shared" si="7149"/>
        <v>159.19900000000001</v>
      </c>
      <c r="AM3696" s="43">
        <f t="shared" si="7150"/>
        <v>-159.19900000000001</v>
      </c>
      <c r="AN3696" s="2"/>
      <c r="AR3696" s="1"/>
      <c r="AS3696" s="1"/>
    </row>
    <row r="3697" ht="31.5">
      <c r="B3697" s="41" t="s">
        <v>863</v>
      </c>
      <c r="C3697" s="41" t="s">
        <v>115</v>
      </c>
      <c r="D3697" s="41" t="s">
        <v>505</v>
      </c>
      <c r="E3697" s="26" t="str">
        <f t="shared" si="7164"/>
        <v>0502</v>
      </c>
      <c r="F3697" s="41" t="s">
        <v>786</v>
      </c>
      <c r="G3697" s="41"/>
      <c r="H3697" s="42" t="s">
        <v>787</v>
      </c>
      <c r="I3697" s="43"/>
      <c r="J3697" s="43"/>
      <c r="K3697" s="43"/>
      <c r="L3697" s="43"/>
      <c r="M3697" s="43"/>
      <c r="N3697" s="43"/>
      <c r="O3697" s="43">
        <f t="shared" si="7151"/>
        <v>0</v>
      </c>
      <c r="P3697" s="43">
        <f t="shared" si="7152"/>
        <v>0</v>
      </c>
      <c r="Q3697" s="43">
        <f t="shared" si="7153"/>
        <v>0</v>
      </c>
      <c r="R3697" s="43">
        <f t="shared" si="7154"/>
        <v>0</v>
      </c>
      <c r="S3697" s="43"/>
      <c r="T3697" s="43"/>
      <c r="U3697" s="43"/>
      <c r="V3697" s="43">
        <f t="shared" si="7165"/>
        <v>0</v>
      </c>
      <c r="W3697" s="43"/>
      <c r="X3697" s="43"/>
      <c r="Y3697" s="43"/>
      <c r="Z3697" s="43"/>
      <c r="AA3697" s="43"/>
      <c r="AB3697" s="43">
        <f t="shared" si="7155"/>
        <v>159.19900000000001</v>
      </c>
      <c r="AC3697" s="44">
        <f t="shared" si="7156"/>
        <v>159.19900000000001</v>
      </c>
      <c r="AD3697" s="44">
        <f t="shared" si="7157"/>
        <v>159.19900000000001</v>
      </c>
      <c r="AE3697" s="45">
        <f t="shared" si="7148"/>
        <v>100</v>
      </c>
      <c r="AF3697" s="43">
        <f t="shared" si="7158"/>
        <v>159.19900000000001</v>
      </c>
      <c r="AG3697" s="43">
        <f t="shared" si="7159"/>
        <v>0</v>
      </c>
      <c r="AH3697" s="43">
        <f t="shared" si="7160"/>
        <v>0</v>
      </c>
      <c r="AI3697" s="43">
        <f t="shared" si="7161"/>
        <v>0</v>
      </c>
      <c r="AJ3697" s="43">
        <f t="shared" si="7162"/>
        <v>0</v>
      </c>
      <c r="AK3697" s="43">
        <f t="shared" si="7163"/>
        <v>0</v>
      </c>
      <c r="AL3697" s="43">
        <f t="shared" si="7149"/>
        <v>159.19900000000001</v>
      </c>
      <c r="AM3697" s="43">
        <f t="shared" si="7150"/>
        <v>-159.19900000000001</v>
      </c>
      <c r="AN3697" s="2"/>
      <c r="AO3697" s="1"/>
      <c r="AP3697" s="1"/>
      <c r="AQ3697" s="1"/>
      <c r="AR3697" s="1"/>
      <c r="AS3697" s="1"/>
    </row>
    <row r="3698" ht="31.5">
      <c r="B3698" s="41" t="s">
        <v>863</v>
      </c>
      <c r="C3698" s="41" t="s">
        <v>115</v>
      </c>
      <c r="D3698" s="41" t="s">
        <v>505</v>
      </c>
      <c r="E3698" s="26" t="str">
        <f t="shared" si="7164"/>
        <v>0502</v>
      </c>
      <c r="F3698" s="41" t="s">
        <v>786</v>
      </c>
      <c r="G3698" s="41" t="s">
        <v>53</v>
      </c>
      <c r="H3698" s="42" t="s">
        <v>54</v>
      </c>
      <c r="I3698" s="43"/>
      <c r="J3698" s="43"/>
      <c r="K3698" s="43"/>
      <c r="L3698" s="43"/>
      <c r="M3698" s="43"/>
      <c r="N3698" s="43"/>
      <c r="O3698" s="43">
        <f t="shared" si="7151"/>
        <v>0</v>
      </c>
      <c r="P3698" s="43">
        <f t="shared" si="7152"/>
        <v>0</v>
      </c>
      <c r="Q3698" s="43">
        <f t="shared" si="7153"/>
        <v>0</v>
      </c>
      <c r="R3698" s="43">
        <f t="shared" si="7154"/>
        <v>0</v>
      </c>
      <c r="S3698" s="43"/>
      <c r="T3698" s="43"/>
      <c r="U3698" s="43"/>
      <c r="V3698" s="43">
        <f t="shared" si="7165"/>
        <v>0</v>
      </c>
      <c r="W3698" s="43"/>
      <c r="X3698" s="43"/>
      <c r="Y3698" s="43"/>
      <c r="Z3698" s="43"/>
      <c r="AA3698" s="43"/>
      <c r="AB3698" s="43">
        <f t="shared" si="7155"/>
        <v>159.19900000000001</v>
      </c>
      <c r="AC3698" s="44">
        <f t="shared" si="7156"/>
        <v>159.19900000000001</v>
      </c>
      <c r="AD3698" s="44">
        <f t="shared" si="7157"/>
        <v>159.19900000000001</v>
      </c>
      <c r="AE3698" s="45">
        <f t="shared" si="7148"/>
        <v>100</v>
      </c>
      <c r="AF3698" s="43">
        <f t="shared" si="7158"/>
        <v>159.19900000000001</v>
      </c>
      <c r="AG3698" s="43">
        <f t="shared" si="7159"/>
        <v>0</v>
      </c>
      <c r="AH3698" s="43">
        <f t="shared" si="7160"/>
        <v>0</v>
      </c>
      <c r="AI3698" s="43">
        <f t="shared" si="7161"/>
        <v>0</v>
      </c>
      <c r="AJ3698" s="43">
        <f t="shared" si="7162"/>
        <v>0</v>
      </c>
      <c r="AK3698" s="43">
        <f t="shared" si="7163"/>
        <v>0</v>
      </c>
      <c r="AL3698" s="43">
        <f t="shared" si="7149"/>
        <v>159.19900000000001</v>
      </c>
      <c r="AM3698" s="43">
        <f t="shared" si="7150"/>
        <v>-159.19900000000001</v>
      </c>
      <c r="AN3698" s="2"/>
      <c r="AO3698" s="1"/>
      <c r="AP3698" s="1"/>
      <c r="AQ3698" s="1"/>
      <c r="AR3698" s="1"/>
      <c r="AS3698" s="1"/>
    </row>
    <row r="3699" ht="31.5">
      <c r="B3699" s="41" t="s">
        <v>863</v>
      </c>
      <c r="C3699" s="41" t="s">
        <v>115</v>
      </c>
      <c r="D3699" s="41" t="s">
        <v>505</v>
      </c>
      <c r="E3699" s="26" t="str">
        <f t="shared" si="7164"/>
        <v>0502</v>
      </c>
      <c r="F3699" s="41" t="s">
        <v>786</v>
      </c>
      <c r="G3699" s="41" t="s">
        <v>55</v>
      </c>
      <c r="H3699" s="42" t="s">
        <v>56</v>
      </c>
      <c r="I3699" s="43"/>
      <c r="J3699" s="43"/>
      <c r="K3699" s="43"/>
      <c r="L3699" s="43"/>
      <c r="M3699" s="43"/>
      <c r="N3699" s="43"/>
      <c r="O3699" s="43">
        <v>0</v>
      </c>
      <c r="P3699" s="43">
        <v>0</v>
      </c>
      <c r="Q3699" s="43">
        <v>0</v>
      </c>
      <c r="R3699" s="43">
        <v>0</v>
      </c>
      <c r="S3699" s="43"/>
      <c r="T3699" s="43"/>
      <c r="U3699" s="43"/>
      <c r="V3699" s="43">
        <f t="shared" si="7165"/>
        <v>0</v>
      </c>
      <c r="W3699" s="43"/>
      <c r="X3699" s="43"/>
      <c r="Y3699" s="43"/>
      <c r="Z3699" s="43"/>
      <c r="AA3699" s="43"/>
      <c r="AB3699" s="43">
        <v>159.19900000000001</v>
      </c>
      <c r="AC3699" s="44">
        <v>159.19900000000001</v>
      </c>
      <c r="AD3699" s="44">
        <v>159.19900000000001</v>
      </c>
      <c r="AE3699" s="45">
        <f t="shared" si="7148"/>
        <v>100</v>
      </c>
      <c r="AF3699" s="43">
        <v>159.19900000000001</v>
      </c>
      <c r="AG3699" s="43">
        <v>0</v>
      </c>
      <c r="AH3699" s="43">
        <v>0</v>
      </c>
      <c r="AI3699" s="43">
        <v>0</v>
      </c>
      <c r="AJ3699" s="43">
        <v>0</v>
      </c>
      <c r="AK3699" s="43">
        <v>0</v>
      </c>
      <c r="AL3699" s="43">
        <f t="shared" si="7149"/>
        <v>159.19900000000001</v>
      </c>
      <c r="AM3699" s="43">
        <f t="shared" si="7150"/>
        <v>-159.19900000000001</v>
      </c>
      <c r="AN3699" s="2"/>
      <c r="AO3699" s="1"/>
      <c r="AP3699" s="1"/>
      <c r="AQ3699" s="1"/>
      <c r="AR3699" s="1"/>
      <c r="AS3699" s="1"/>
    </row>
    <row r="3700" s="33" customFormat="1">
      <c r="B3700" s="34" t="s">
        <v>863</v>
      </c>
      <c r="C3700" s="34" t="s">
        <v>115</v>
      </c>
      <c r="D3700" s="34" t="s">
        <v>117</v>
      </c>
      <c r="E3700" s="35" t="str">
        <f t="shared" si="7164"/>
        <v>0503</v>
      </c>
      <c r="F3700" s="34"/>
      <c r="G3700" s="34"/>
      <c r="H3700" s="36" t="s">
        <v>118</v>
      </c>
      <c r="I3700" s="37">
        <f>I3707+I3723</f>
        <v>1949.5</v>
      </c>
      <c r="J3700" s="37">
        <f>J3707+J3723</f>
        <v>1031.4000000000001</v>
      </c>
      <c r="K3700" s="37">
        <f>K3707+K3723</f>
        <v>1031.4000000000001</v>
      </c>
      <c r="L3700" s="37">
        <f>L3707+L3723</f>
        <v>0</v>
      </c>
      <c r="M3700" s="37">
        <f>M3707+M3723</f>
        <v>0</v>
      </c>
      <c r="N3700" s="37">
        <f>N3707+N3723</f>
        <v>0</v>
      </c>
      <c r="O3700" s="37">
        <f>O3707+O3723+O3701</f>
        <v>0</v>
      </c>
      <c r="P3700" s="37">
        <f>P3707+P3723+P3701</f>
        <v>0</v>
      </c>
      <c r="Q3700" s="37">
        <f>Q3707+Q3723+Q3701</f>
        <v>0</v>
      </c>
      <c r="R3700" s="37">
        <f>R3707+R3723+R3701</f>
        <v>99.186999999999983</v>
      </c>
      <c r="S3700" s="37">
        <f>S3707+S3723+S3701</f>
        <v>0</v>
      </c>
      <c r="T3700" s="37">
        <f>T3707+T3723</f>
        <v>0</v>
      </c>
      <c r="U3700" s="37">
        <f>U3707+U3723</f>
        <v>0</v>
      </c>
      <c r="V3700" s="37">
        <f t="shared" si="7165"/>
        <v>2048.6869999999999</v>
      </c>
      <c r="W3700" s="37">
        <f>W3707+W3723</f>
        <v>0</v>
      </c>
      <c r="X3700" s="37">
        <f>X3707+X3723</f>
        <v>0</v>
      </c>
      <c r="Y3700" s="37">
        <f>Y3707+Y3723</f>
        <v>0</v>
      </c>
      <c r="Z3700" s="37">
        <f>Z3707+Z3723</f>
        <v>0</v>
      </c>
      <c r="AA3700" s="37">
        <f>AA3707+AA3723</f>
        <v>0</v>
      </c>
      <c r="AB3700" s="37">
        <f>AB3707+AB3723+AB3701</f>
        <v>2429.8917499999998</v>
      </c>
      <c r="AC3700" s="38">
        <f>AC3707+AC3723+AC3701</f>
        <v>2638.0432600000004</v>
      </c>
      <c r="AD3700" s="38">
        <f>AD3707+AD3723+AD3701</f>
        <v>2637.6623500000001</v>
      </c>
      <c r="AE3700" s="39">
        <f t="shared" si="7148"/>
        <v>99.985560888792989</v>
      </c>
      <c r="AF3700" s="37">
        <f>AF3707+AF3723+AF3701</f>
        <v>2616.0061799999999</v>
      </c>
      <c r="AG3700" s="37">
        <f>AG3707+AG3723+AG3701</f>
        <v>0</v>
      </c>
      <c r="AH3700" s="37">
        <f>AH3707+AH3723+AH3701</f>
        <v>0</v>
      </c>
      <c r="AI3700" s="37">
        <f>AI3707+AI3723+AI3701</f>
        <v>0</v>
      </c>
      <c r="AJ3700" s="37">
        <f>AJ3707+AJ3723+AJ3701</f>
        <v>0</v>
      </c>
      <c r="AK3700" s="37">
        <f>AK3707+AK3723+AK3701</f>
        <v>0</v>
      </c>
      <c r="AL3700" s="37">
        <f t="shared" si="7149"/>
        <v>2616.0061799999999</v>
      </c>
      <c r="AM3700" s="37">
        <f t="shared" si="7150"/>
        <v>-567.31917999999996</v>
      </c>
      <c r="AN3700" s="40"/>
      <c r="AO3700" s="33"/>
      <c r="AP3700" s="33"/>
      <c r="AQ3700" s="33"/>
      <c r="AR3700" s="33"/>
      <c r="AS3700" s="33"/>
    </row>
    <row r="3701">
      <c r="B3701" s="41" t="s">
        <v>863</v>
      </c>
      <c r="C3701" s="41" t="s">
        <v>115</v>
      </c>
      <c r="D3701" s="41" t="s">
        <v>117</v>
      </c>
      <c r="E3701" s="26" t="str">
        <f t="shared" si="7164"/>
        <v>0503</v>
      </c>
      <c r="F3701" s="41" t="s">
        <v>337</v>
      </c>
      <c r="G3701" s="41"/>
      <c r="H3701" s="42" t="s">
        <v>338</v>
      </c>
      <c r="I3701" s="37"/>
      <c r="J3701" s="37"/>
      <c r="K3701" s="37"/>
      <c r="L3701" s="37"/>
      <c r="M3701" s="37"/>
      <c r="N3701" s="37"/>
      <c r="O3701" s="37">
        <f t="shared" ref="O3701:O3707" si="7166">O3702</f>
        <v>0</v>
      </c>
      <c r="P3701" s="43">
        <f t="shared" ref="P3701:P3707" si="7167">P3702</f>
        <v>0</v>
      </c>
      <c r="Q3701" s="37">
        <f t="shared" ref="Q3701:Q3707" si="7168">Q3702</f>
        <v>0</v>
      </c>
      <c r="R3701" s="37">
        <f t="shared" ref="R3701:R3707" si="7169">R3702</f>
        <v>0</v>
      </c>
      <c r="S3701" s="37">
        <f t="shared" ref="S3701:S3707" si="7170">S3702</f>
        <v>0</v>
      </c>
      <c r="T3701" s="37"/>
      <c r="U3701" s="37"/>
      <c r="V3701" s="43">
        <f t="shared" si="7165"/>
        <v>0</v>
      </c>
      <c r="W3701" s="37"/>
      <c r="X3701" s="37"/>
      <c r="Y3701" s="37"/>
      <c r="Z3701" s="37"/>
      <c r="AA3701" s="37"/>
      <c r="AB3701" s="43">
        <f t="shared" ref="AB3701:AB3707" si="7171">AB3702</f>
        <v>845.625</v>
      </c>
      <c r="AC3701" s="44">
        <f t="shared" ref="AC3701:AC3707" si="7172">AC3702</f>
        <v>845.625</v>
      </c>
      <c r="AD3701" s="44">
        <f t="shared" ref="AD3701:AD3707" si="7173">AD3702</f>
        <v>845.625</v>
      </c>
      <c r="AE3701" s="45">
        <f t="shared" si="7148"/>
        <v>100</v>
      </c>
      <c r="AF3701" s="43">
        <f t="shared" ref="AF3701:AF3707" si="7174">AF3702</f>
        <v>845.625</v>
      </c>
      <c r="AG3701" s="43">
        <f t="shared" ref="AG3701:AG3707" si="7175">AG3702</f>
        <v>0</v>
      </c>
      <c r="AH3701" s="43">
        <f t="shared" ref="AH3701:AH3707" si="7176">AH3702</f>
        <v>0</v>
      </c>
      <c r="AI3701" s="43">
        <f t="shared" ref="AI3701:AI3707" si="7177">AI3702</f>
        <v>0</v>
      </c>
      <c r="AJ3701" s="43">
        <f t="shared" ref="AJ3701:AJ3707" si="7178">AJ3702</f>
        <v>0</v>
      </c>
      <c r="AK3701" s="43">
        <f t="shared" ref="AK3701:AK3707" si="7179">AK3702</f>
        <v>0</v>
      </c>
      <c r="AL3701" s="43">
        <f t="shared" si="7149"/>
        <v>845.625</v>
      </c>
      <c r="AM3701" s="43">
        <f t="shared" si="7150"/>
        <v>-845.625</v>
      </c>
      <c r="AN3701" s="2"/>
      <c r="AO3701" s="1"/>
      <c r="AP3701" s="1"/>
      <c r="AQ3701" s="1"/>
      <c r="AR3701" s="1"/>
      <c r="AS3701" s="1"/>
    </row>
    <row r="3702" ht="31.5">
      <c r="B3702" s="41" t="s">
        <v>863</v>
      </c>
      <c r="C3702" s="41" t="s">
        <v>115</v>
      </c>
      <c r="D3702" s="41" t="s">
        <v>117</v>
      </c>
      <c r="E3702" s="26" t="str">
        <f t="shared" si="7164"/>
        <v>0503</v>
      </c>
      <c r="F3702" s="41" t="s">
        <v>339</v>
      </c>
      <c r="G3702" s="41"/>
      <c r="H3702" s="42" t="s">
        <v>340</v>
      </c>
      <c r="I3702" s="37"/>
      <c r="J3702" s="37"/>
      <c r="K3702" s="37"/>
      <c r="L3702" s="37"/>
      <c r="M3702" s="37"/>
      <c r="N3702" s="37"/>
      <c r="O3702" s="37">
        <f t="shared" si="7166"/>
        <v>0</v>
      </c>
      <c r="P3702" s="43">
        <f t="shared" si="7167"/>
        <v>0</v>
      </c>
      <c r="Q3702" s="37">
        <f t="shared" si="7168"/>
        <v>0</v>
      </c>
      <c r="R3702" s="37">
        <f t="shared" si="7169"/>
        <v>0</v>
      </c>
      <c r="S3702" s="37">
        <f t="shared" si="7170"/>
        <v>0</v>
      </c>
      <c r="T3702" s="37"/>
      <c r="U3702" s="37"/>
      <c r="V3702" s="43">
        <f t="shared" si="7165"/>
        <v>0</v>
      </c>
      <c r="W3702" s="37"/>
      <c r="X3702" s="37"/>
      <c r="Y3702" s="37"/>
      <c r="Z3702" s="37"/>
      <c r="AA3702" s="37"/>
      <c r="AB3702" s="43">
        <f t="shared" si="7171"/>
        <v>845.625</v>
      </c>
      <c r="AC3702" s="44">
        <f t="shared" si="7172"/>
        <v>845.625</v>
      </c>
      <c r="AD3702" s="44">
        <f t="shared" si="7173"/>
        <v>845.625</v>
      </c>
      <c r="AE3702" s="45">
        <f t="shared" si="7148"/>
        <v>100</v>
      </c>
      <c r="AF3702" s="43">
        <f t="shared" si="7174"/>
        <v>845.625</v>
      </c>
      <c r="AG3702" s="43">
        <f t="shared" si="7175"/>
        <v>0</v>
      </c>
      <c r="AH3702" s="43">
        <f t="shared" si="7176"/>
        <v>0</v>
      </c>
      <c r="AI3702" s="43">
        <f t="shared" si="7177"/>
        <v>0</v>
      </c>
      <c r="AJ3702" s="43">
        <f t="shared" si="7178"/>
        <v>0</v>
      </c>
      <c r="AK3702" s="43">
        <f t="shared" si="7179"/>
        <v>0</v>
      </c>
      <c r="AL3702" s="43">
        <f t="shared" si="7149"/>
        <v>845.625</v>
      </c>
      <c r="AM3702" s="43">
        <f t="shared" si="7150"/>
        <v>-845.625</v>
      </c>
      <c r="AN3702" s="2"/>
      <c r="AO3702" s="1"/>
      <c r="AP3702" s="1"/>
      <c r="AQ3702" s="1"/>
      <c r="AR3702" s="1"/>
      <c r="AS3702" s="1"/>
    </row>
    <row r="3703" ht="63">
      <c r="B3703" s="41" t="s">
        <v>863</v>
      </c>
      <c r="C3703" s="41" t="s">
        <v>115</v>
      </c>
      <c r="D3703" s="41" t="s">
        <v>117</v>
      </c>
      <c r="E3703" s="26" t="str">
        <f t="shared" si="7164"/>
        <v>0503</v>
      </c>
      <c r="F3703" s="41" t="s">
        <v>341</v>
      </c>
      <c r="G3703" s="41"/>
      <c r="H3703" s="42" t="s">
        <v>342</v>
      </c>
      <c r="I3703" s="37"/>
      <c r="J3703" s="37"/>
      <c r="K3703" s="37"/>
      <c r="L3703" s="37"/>
      <c r="M3703" s="37"/>
      <c r="N3703" s="37"/>
      <c r="O3703" s="37">
        <f t="shared" si="7166"/>
        <v>0</v>
      </c>
      <c r="P3703" s="43">
        <f t="shared" si="7167"/>
        <v>0</v>
      </c>
      <c r="Q3703" s="37">
        <f t="shared" si="7168"/>
        <v>0</v>
      </c>
      <c r="R3703" s="37">
        <f t="shared" si="7169"/>
        <v>0</v>
      </c>
      <c r="S3703" s="37">
        <f t="shared" si="7170"/>
        <v>0</v>
      </c>
      <c r="T3703" s="37"/>
      <c r="U3703" s="37"/>
      <c r="V3703" s="43">
        <f t="shared" si="7165"/>
        <v>0</v>
      </c>
      <c r="W3703" s="37"/>
      <c r="X3703" s="37"/>
      <c r="Y3703" s="37"/>
      <c r="Z3703" s="37"/>
      <c r="AA3703" s="37"/>
      <c r="AB3703" s="43">
        <f t="shared" si="7171"/>
        <v>845.625</v>
      </c>
      <c r="AC3703" s="44">
        <f t="shared" si="7172"/>
        <v>845.625</v>
      </c>
      <c r="AD3703" s="44">
        <f t="shared" si="7173"/>
        <v>845.625</v>
      </c>
      <c r="AE3703" s="45">
        <f t="shared" si="7148"/>
        <v>100</v>
      </c>
      <c r="AF3703" s="43">
        <f t="shared" si="7174"/>
        <v>845.625</v>
      </c>
      <c r="AG3703" s="43">
        <f t="shared" si="7175"/>
        <v>0</v>
      </c>
      <c r="AH3703" s="43">
        <f t="shared" si="7176"/>
        <v>0</v>
      </c>
      <c r="AI3703" s="43">
        <f t="shared" si="7177"/>
        <v>0</v>
      </c>
      <c r="AJ3703" s="43">
        <f t="shared" si="7178"/>
        <v>0</v>
      </c>
      <c r="AK3703" s="43">
        <f t="shared" si="7179"/>
        <v>0</v>
      </c>
      <c r="AL3703" s="43">
        <f t="shared" si="7149"/>
        <v>845.625</v>
      </c>
      <c r="AM3703" s="43">
        <f t="shared" si="7150"/>
        <v>-845.625</v>
      </c>
      <c r="AN3703" s="2"/>
      <c r="AR3703" s="1"/>
      <c r="AS3703" s="1"/>
    </row>
    <row r="3704" ht="31.5">
      <c r="B3704" s="41" t="s">
        <v>863</v>
      </c>
      <c r="C3704" s="41" t="s">
        <v>115</v>
      </c>
      <c r="D3704" s="41" t="s">
        <v>117</v>
      </c>
      <c r="E3704" s="26" t="str">
        <f t="shared" si="7164"/>
        <v>0503</v>
      </c>
      <c r="F3704" s="41" t="s">
        <v>684</v>
      </c>
      <c r="G3704" s="41"/>
      <c r="H3704" s="42" t="s">
        <v>685</v>
      </c>
      <c r="I3704" s="37"/>
      <c r="J3704" s="37"/>
      <c r="K3704" s="37"/>
      <c r="L3704" s="37"/>
      <c r="M3704" s="37"/>
      <c r="N3704" s="37"/>
      <c r="O3704" s="37">
        <f t="shared" si="7166"/>
        <v>0</v>
      </c>
      <c r="P3704" s="43">
        <f t="shared" si="7167"/>
        <v>0</v>
      </c>
      <c r="Q3704" s="37">
        <f t="shared" si="7168"/>
        <v>0</v>
      </c>
      <c r="R3704" s="37">
        <f t="shared" si="7169"/>
        <v>0</v>
      </c>
      <c r="S3704" s="37">
        <f t="shared" si="7170"/>
        <v>0</v>
      </c>
      <c r="T3704" s="37"/>
      <c r="U3704" s="37"/>
      <c r="V3704" s="43">
        <f t="shared" si="7165"/>
        <v>0</v>
      </c>
      <c r="W3704" s="37"/>
      <c r="X3704" s="37"/>
      <c r="Y3704" s="37"/>
      <c r="Z3704" s="37"/>
      <c r="AA3704" s="37"/>
      <c r="AB3704" s="43">
        <f t="shared" si="7171"/>
        <v>845.625</v>
      </c>
      <c r="AC3704" s="44">
        <f t="shared" si="7172"/>
        <v>845.625</v>
      </c>
      <c r="AD3704" s="44">
        <f t="shared" si="7173"/>
        <v>845.625</v>
      </c>
      <c r="AE3704" s="45">
        <f t="shared" si="7148"/>
        <v>100</v>
      </c>
      <c r="AF3704" s="43">
        <f t="shared" si="7174"/>
        <v>845.625</v>
      </c>
      <c r="AG3704" s="43">
        <f t="shared" si="7175"/>
        <v>0</v>
      </c>
      <c r="AH3704" s="43">
        <f t="shared" si="7176"/>
        <v>0</v>
      </c>
      <c r="AI3704" s="43">
        <f t="shared" si="7177"/>
        <v>0</v>
      </c>
      <c r="AJ3704" s="43">
        <f t="shared" si="7178"/>
        <v>0</v>
      </c>
      <c r="AK3704" s="43">
        <f t="shared" si="7179"/>
        <v>0</v>
      </c>
      <c r="AL3704" s="43">
        <f t="shared" si="7149"/>
        <v>845.625</v>
      </c>
      <c r="AM3704" s="43">
        <f t="shared" si="7150"/>
        <v>-845.625</v>
      </c>
      <c r="AN3704" s="2"/>
      <c r="AO3704" s="1"/>
      <c r="AP3704" s="1"/>
      <c r="AQ3704" s="1"/>
      <c r="AR3704" s="1"/>
      <c r="AS3704" s="1"/>
    </row>
    <row r="3705" ht="31.5">
      <c r="B3705" s="41" t="s">
        <v>863</v>
      </c>
      <c r="C3705" s="41" t="s">
        <v>115</v>
      </c>
      <c r="D3705" s="41" t="s">
        <v>117</v>
      </c>
      <c r="E3705" s="26" t="str">
        <f t="shared" si="7164"/>
        <v>0503</v>
      </c>
      <c r="F3705" s="41" t="s">
        <v>684</v>
      </c>
      <c r="G3705" s="41" t="s">
        <v>53</v>
      </c>
      <c r="H3705" s="42" t="s">
        <v>54</v>
      </c>
      <c r="I3705" s="37"/>
      <c r="J3705" s="37"/>
      <c r="K3705" s="37"/>
      <c r="L3705" s="37"/>
      <c r="M3705" s="37"/>
      <c r="N3705" s="37"/>
      <c r="O3705" s="37">
        <f t="shared" si="7166"/>
        <v>0</v>
      </c>
      <c r="P3705" s="43">
        <f t="shared" si="7167"/>
        <v>0</v>
      </c>
      <c r="Q3705" s="37">
        <f t="shared" si="7168"/>
        <v>0</v>
      </c>
      <c r="R3705" s="37">
        <f t="shared" si="7169"/>
        <v>0</v>
      </c>
      <c r="S3705" s="37">
        <f t="shared" si="7170"/>
        <v>0</v>
      </c>
      <c r="T3705" s="37"/>
      <c r="U3705" s="37"/>
      <c r="V3705" s="43">
        <f t="shared" si="7165"/>
        <v>0</v>
      </c>
      <c r="W3705" s="37"/>
      <c r="X3705" s="37"/>
      <c r="Y3705" s="37"/>
      <c r="Z3705" s="37"/>
      <c r="AA3705" s="37"/>
      <c r="AB3705" s="43">
        <f t="shared" si="7171"/>
        <v>845.625</v>
      </c>
      <c r="AC3705" s="44">
        <f t="shared" si="7172"/>
        <v>845.625</v>
      </c>
      <c r="AD3705" s="44">
        <f t="shared" si="7173"/>
        <v>845.625</v>
      </c>
      <c r="AE3705" s="45">
        <f t="shared" si="7148"/>
        <v>100</v>
      </c>
      <c r="AF3705" s="43">
        <f t="shared" si="7174"/>
        <v>845.625</v>
      </c>
      <c r="AG3705" s="43">
        <f t="shared" si="7175"/>
        <v>0</v>
      </c>
      <c r="AH3705" s="43">
        <f t="shared" si="7176"/>
        <v>0</v>
      </c>
      <c r="AI3705" s="43">
        <f t="shared" si="7177"/>
        <v>0</v>
      </c>
      <c r="AJ3705" s="43">
        <f t="shared" si="7178"/>
        <v>0</v>
      </c>
      <c r="AK3705" s="43">
        <f t="shared" si="7179"/>
        <v>0</v>
      </c>
      <c r="AL3705" s="43">
        <f t="shared" si="7149"/>
        <v>845.625</v>
      </c>
      <c r="AM3705" s="43">
        <f t="shared" si="7150"/>
        <v>-845.625</v>
      </c>
      <c r="AN3705" s="2"/>
      <c r="AO3705" s="1"/>
      <c r="AP3705" s="1"/>
      <c r="AQ3705" s="1"/>
      <c r="AR3705" s="1"/>
      <c r="AS3705" s="1"/>
    </row>
    <row r="3706" ht="31.5">
      <c r="B3706" s="41" t="s">
        <v>863</v>
      </c>
      <c r="C3706" s="41" t="s">
        <v>115</v>
      </c>
      <c r="D3706" s="41" t="s">
        <v>117</v>
      </c>
      <c r="E3706" s="26" t="str">
        <f t="shared" si="7164"/>
        <v>0503</v>
      </c>
      <c r="F3706" s="41" t="s">
        <v>684</v>
      </c>
      <c r="G3706" s="41" t="s">
        <v>55</v>
      </c>
      <c r="H3706" s="42" t="s">
        <v>56</v>
      </c>
      <c r="I3706" s="37"/>
      <c r="J3706" s="37"/>
      <c r="K3706" s="37"/>
      <c r="L3706" s="37"/>
      <c r="M3706" s="37"/>
      <c r="N3706" s="37"/>
      <c r="O3706" s="37">
        <v>0</v>
      </c>
      <c r="P3706" s="43">
        <v>0</v>
      </c>
      <c r="Q3706" s="37">
        <v>0</v>
      </c>
      <c r="R3706" s="37">
        <v>0</v>
      </c>
      <c r="S3706" s="37">
        <v>0</v>
      </c>
      <c r="T3706" s="37"/>
      <c r="U3706" s="37"/>
      <c r="V3706" s="43">
        <f t="shared" si="7165"/>
        <v>0</v>
      </c>
      <c r="W3706" s="37"/>
      <c r="X3706" s="37"/>
      <c r="Y3706" s="37"/>
      <c r="Z3706" s="37"/>
      <c r="AA3706" s="37"/>
      <c r="AB3706" s="43">
        <v>845.625</v>
      </c>
      <c r="AC3706" s="44">
        <v>845.625</v>
      </c>
      <c r="AD3706" s="44">
        <v>845.625</v>
      </c>
      <c r="AE3706" s="45">
        <f t="shared" si="7148"/>
        <v>100</v>
      </c>
      <c r="AF3706" s="43">
        <v>845.625</v>
      </c>
      <c r="AG3706" s="43">
        <v>0</v>
      </c>
      <c r="AH3706" s="43">
        <v>0</v>
      </c>
      <c r="AI3706" s="43">
        <v>0</v>
      </c>
      <c r="AJ3706" s="43">
        <v>0</v>
      </c>
      <c r="AK3706" s="43">
        <v>0</v>
      </c>
      <c r="AL3706" s="43">
        <f t="shared" si="7149"/>
        <v>845.625</v>
      </c>
      <c r="AM3706" s="43">
        <f t="shared" si="7150"/>
        <v>-845.625</v>
      </c>
      <c r="AN3706" s="2"/>
      <c r="AO3706" s="1"/>
      <c r="AP3706" s="1"/>
      <c r="AQ3706" s="1"/>
      <c r="AR3706" s="1"/>
      <c r="AS3706" s="1"/>
    </row>
    <row r="3707" ht="31.5" hidden="1">
      <c r="B3707" s="41" t="s">
        <v>863</v>
      </c>
      <c r="C3707" s="41" t="s">
        <v>115</v>
      </c>
      <c r="D3707" s="41" t="s">
        <v>117</v>
      </c>
      <c r="E3707" s="26" t="str">
        <f t="shared" si="7164"/>
        <v>0503</v>
      </c>
      <c r="F3707" s="41" t="s">
        <v>119</v>
      </c>
      <c r="G3707" s="41"/>
      <c r="H3707" s="42" t="s">
        <v>120</v>
      </c>
      <c r="I3707" s="43">
        <f>I3708</f>
        <v>0</v>
      </c>
      <c r="J3707" s="43">
        <f>J3708</f>
        <v>0</v>
      </c>
      <c r="K3707" s="43">
        <f>K3708</f>
        <v>0</v>
      </c>
      <c r="L3707" s="43">
        <f>L3708</f>
        <v>0</v>
      </c>
      <c r="M3707" s="43">
        <f>M3708</f>
        <v>0</v>
      </c>
      <c r="N3707" s="43">
        <f>N3708</f>
        <v>0</v>
      </c>
      <c r="O3707" s="43">
        <f t="shared" si="7166"/>
        <v>0</v>
      </c>
      <c r="P3707" s="43">
        <f t="shared" si="7167"/>
        <v>0</v>
      </c>
      <c r="Q3707" s="43">
        <f t="shared" si="7168"/>
        <v>0</v>
      </c>
      <c r="R3707" s="43">
        <f t="shared" si="7169"/>
        <v>0</v>
      </c>
      <c r="S3707" s="43">
        <f t="shared" si="7170"/>
        <v>0</v>
      </c>
      <c r="T3707" s="43">
        <f>T3708</f>
        <v>0</v>
      </c>
      <c r="U3707" s="43">
        <v>0</v>
      </c>
      <c r="V3707" s="43">
        <f t="shared" si="7165"/>
        <v>0</v>
      </c>
      <c r="W3707" s="43">
        <f>W3708</f>
        <v>0</v>
      </c>
      <c r="X3707" s="43">
        <f>X3708</f>
        <v>0</v>
      </c>
      <c r="Y3707" s="43">
        <f>Y3708</f>
        <v>0</v>
      </c>
      <c r="Z3707" s="43">
        <f>Z3708</f>
        <v>0</v>
      </c>
      <c r="AA3707" s="43">
        <f>AA3708</f>
        <v>0</v>
      </c>
      <c r="AB3707" s="43">
        <f t="shared" si="7171"/>
        <v>0</v>
      </c>
      <c r="AC3707" s="44">
        <f t="shared" si="7172"/>
        <v>0</v>
      </c>
      <c r="AD3707" s="44">
        <f t="shared" si="7173"/>
        <v>0</v>
      </c>
      <c r="AE3707" s="45" t="e">
        <f t="shared" si="7148"/>
        <v>#DIV/0!</v>
      </c>
      <c r="AF3707" s="46">
        <f t="shared" si="7174"/>
        <v>0</v>
      </c>
      <c r="AG3707" s="46">
        <f t="shared" si="7175"/>
        <v>0</v>
      </c>
      <c r="AH3707" s="47">
        <f t="shared" si="7176"/>
        <v>0</v>
      </c>
      <c r="AI3707" s="47">
        <f t="shared" si="7177"/>
        <v>0</v>
      </c>
      <c r="AJ3707" s="47">
        <f t="shared" si="7178"/>
        <v>0</v>
      </c>
      <c r="AK3707" s="47">
        <f t="shared" si="7179"/>
        <v>0</v>
      </c>
      <c r="AL3707" s="47">
        <f t="shared" si="7149"/>
        <v>0</v>
      </c>
      <c r="AM3707" s="47">
        <f t="shared" si="7150"/>
        <v>0</v>
      </c>
      <c r="AN3707" s="48" t="s">
        <v>36</v>
      </c>
      <c r="AO3707" s="1"/>
      <c r="AP3707" s="1"/>
      <c r="AQ3707" s="1"/>
      <c r="AR3707" s="1"/>
      <c r="AS3707" s="1"/>
    </row>
    <row r="3708" ht="47.25" hidden="1">
      <c r="B3708" s="41" t="s">
        <v>863</v>
      </c>
      <c r="C3708" s="41" t="s">
        <v>115</v>
      </c>
      <c r="D3708" s="41" t="s">
        <v>117</v>
      </c>
      <c r="E3708" s="26" t="str">
        <f t="shared" si="7164"/>
        <v>0503</v>
      </c>
      <c r="F3708" s="41" t="s">
        <v>128</v>
      </c>
      <c r="G3708" s="41"/>
      <c r="H3708" s="42" t="s">
        <v>129</v>
      </c>
      <c r="I3708" s="43">
        <f>I3709+I3715+I3719</f>
        <v>0</v>
      </c>
      <c r="J3708" s="43">
        <f>J3709+J3715+J3719</f>
        <v>0</v>
      </c>
      <c r="K3708" s="43">
        <f>K3709+K3715+K3719</f>
        <v>0</v>
      </c>
      <c r="L3708" s="43">
        <f>L3709+L3715+L3719</f>
        <v>0</v>
      </c>
      <c r="M3708" s="43">
        <f>M3709+M3715+M3719</f>
        <v>0</v>
      </c>
      <c r="N3708" s="43">
        <f>N3709+N3715+N3719</f>
        <v>0</v>
      </c>
      <c r="O3708" s="43">
        <f>O3709+O3715+O3719</f>
        <v>0</v>
      </c>
      <c r="P3708" s="43">
        <f>P3709+P3715+P3719</f>
        <v>0</v>
      </c>
      <c r="Q3708" s="43">
        <f>Q3709+Q3715+Q3719</f>
        <v>0</v>
      </c>
      <c r="R3708" s="43">
        <f>R3709+R3715+R3719</f>
        <v>0</v>
      </c>
      <c r="S3708" s="43">
        <f>S3709+S3715+S3719</f>
        <v>0</v>
      </c>
      <c r="T3708" s="43">
        <f>T3709+T3715+T3719</f>
        <v>0</v>
      </c>
      <c r="U3708" s="43">
        <v>0</v>
      </c>
      <c r="V3708" s="43">
        <f t="shared" si="7165"/>
        <v>0</v>
      </c>
      <c r="W3708" s="43">
        <f>W3709+W3715+W3719</f>
        <v>0</v>
      </c>
      <c r="X3708" s="43">
        <f>X3709+X3715+X3719</f>
        <v>0</v>
      </c>
      <c r="Y3708" s="43">
        <f>Y3709+Y3715+Y3719</f>
        <v>0</v>
      </c>
      <c r="Z3708" s="43">
        <f>Z3709+Z3715+Z3719</f>
        <v>0</v>
      </c>
      <c r="AA3708" s="43">
        <f>AA3709+AA3715+AA3719</f>
        <v>0</v>
      </c>
      <c r="AB3708" s="43">
        <f>AB3709+AB3715+AB3719</f>
        <v>0</v>
      </c>
      <c r="AC3708" s="44">
        <f>AC3709+AC3715+AC3719</f>
        <v>0</v>
      </c>
      <c r="AD3708" s="44">
        <f>AD3709+AD3715+AD3719</f>
        <v>0</v>
      </c>
      <c r="AE3708" s="45" t="e">
        <f t="shared" si="7148"/>
        <v>#DIV/0!</v>
      </c>
      <c r="AF3708" s="46">
        <f>AF3709+AF3715+AF3719</f>
        <v>0</v>
      </c>
      <c r="AG3708" s="46">
        <f>AG3709+AG3715+AG3719</f>
        <v>0</v>
      </c>
      <c r="AH3708" s="47">
        <f>AH3709+AH3715+AH3719</f>
        <v>0</v>
      </c>
      <c r="AI3708" s="47">
        <f>AI3709+AI3715+AI3719</f>
        <v>0</v>
      </c>
      <c r="AJ3708" s="47">
        <f>AJ3709+AJ3715+AJ3719</f>
        <v>0</v>
      </c>
      <c r="AK3708" s="47">
        <f>AK3709+AK3715+AK3719</f>
        <v>0</v>
      </c>
      <c r="AL3708" s="47">
        <f t="shared" si="7149"/>
        <v>0</v>
      </c>
      <c r="AM3708" s="47">
        <f t="shared" si="7150"/>
        <v>0</v>
      </c>
      <c r="AN3708" s="48" t="s">
        <v>36</v>
      </c>
      <c r="AO3708" s="1"/>
      <c r="AP3708" s="1"/>
      <c r="AQ3708" s="1"/>
      <c r="AR3708" s="1"/>
      <c r="AS3708" s="1"/>
    </row>
    <row r="3709" ht="31.5" hidden="1">
      <c r="B3709" s="41" t="s">
        <v>863</v>
      </c>
      <c r="C3709" s="41" t="s">
        <v>115</v>
      </c>
      <c r="D3709" s="41" t="s">
        <v>117</v>
      </c>
      <c r="E3709" s="26" t="str">
        <f t="shared" si="7164"/>
        <v>0503</v>
      </c>
      <c r="F3709" s="41" t="s">
        <v>788</v>
      </c>
      <c r="G3709" s="41"/>
      <c r="H3709" s="42" t="s">
        <v>789</v>
      </c>
      <c r="I3709" s="43">
        <f>I3710</f>
        <v>0</v>
      </c>
      <c r="J3709" s="43">
        <f>J3710</f>
        <v>0</v>
      </c>
      <c r="K3709" s="43">
        <f>K3710</f>
        <v>0</v>
      </c>
      <c r="L3709" s="43">
        <f>L3710</f>
        <v>0</v>
      </c>
      <c r="M3709" s="43">
        <f>M3710</f>
        <v>0</v>
      </c>
      <c r="N3709" s="43">
        <f>N3710</f>
        <v>0</v>
      </c>
      <c r="O3709" s="43">
        <f>O3710</f>
        <v>0</v>
      </c>
      <c r="P3709" s="43">
        <f>P3710</f>
        <v>0</v>
      </c>
      <c r="Q3709" s="43">
        <f>Q3710</f>
        <v>0</v>
      </c>
      <c r="R3709" s="43">
        <f>R3710</f>
        <v>0</v>
      </c>
      <c r="S3709" s="43">
        <f>S3710</f>
        <v>0</v>
      </c>
      <c r="T3709" s="43">
        <f>T3710</f>
        <v>0</v>
      </c>
      <c r="U3709" s="43">
        <v>0</v>
      </c>
      <c r="V3709" s="43">
        <f t="shared" si="7165"/>
        <v>0</v>
      </c>
      <c r="W3709" s="43">
        <f>W3710</f>
        <v>0</v>
      </c>
      <c r="X3709" s="43">
        <f>X3710</f>
        <v>0</v>
      </c>
      <c r="Y3709" s="43">
        <f>Y3710</f>
        <v>0</v>
      </c>
      <c r="Z3709" s="43">
        <f>Z3710</f>
        <v>0</v>
      </c>
      <c r="AA3709" s="43">
        <f>AA3710</f>
        <v>0</v>
      </c>
      <c r="AB3709" s="43">
        <f>AB3710</f>
        <v>0</v>
      </c>
      <c r="AC3709" s="44">
        <f>AC3710</f>
        <v>0</v>
      </c>
      <c r="AD3709" s="44">
        <f>AD3710</f>
        <v>0</v>
      </c>
      <c r="AE3709" s="45" t="e">
        <f t="shared" si="7148"/>
        <v>#DIV/0!</v>
      </c>
      <c r="AF3709" s="46">
        <f>AF3710</f>
        <v>0</v>
      </c>
      <c r="AG3709" s="46">
        <f>AG3710</f>
        <v>0</v>
      </c>
      <c r="AH3709" s="47">
        <f>AH3710</f>
        <v>0</v>
      </c>
      <c r="AI3709" s="47">
        <f>AI3710</f>
        <v>0</v>
      </c>
      <c r="AJ3709" s="47">
        <f>AJ3710</f>
        <v>0</v>
      </c>
      <c r="AK3709" s="47">
        <f>AK3710</f>
        <v>0</v>
      </c>
      <c r="AL3709" s="47">
        <f t="shared" si="7149"/>
        <v>0</v>
      </c>
      <c r="AM3709" s="47">
        <f t="shared" si="7150"/>
        <v>0</v>
      </c>
      <c r="AN3709" s="48" t="s">
        <v>36</v>
      </c>
      <c r="AR3709" s="1"/>
      <c r="AS3709" s="1"/>
    </row>
    <row r="3710" ht="31.5" hidden="1">
      <c r="B3710" s="41" t="s">
        <v>863</v>
      </c>
      <c r="C3710" s="41" t="s">
        <v>115</v>
      </c>
      <c r="D3710" s="41" t="s">
        <v>117</v>
      </c>
      <c r="E3710" s="26" t="str">
        <f t="shared" si="7164"/>
        <v>0503</v>
      </c>
      <c r="F3710" s="41" t="s">
        <v>790</v>
      </c>
      <c r="G3710" s="41"/>
      <c r="H3710" s="42" t="s">
        <v>791</v>
      </c>
      <c r="I3710" s="43">
        <f>I3711+I3713</f>
        <v>0</v>
      </c>
      <c r="J3710" s="43">
        <f>J3711+J3713</f>
        <v>0</v>
      </c>
      <c r="K3710" s="43">
        <f>K3711+K3713</f>
        <v>0</v>
      </c>
      <c r="L3710" s="43">
        <f>L3711+L3713</f>
        <v>0</v>
      </c>
      <c r="M3710" s="43">
        <f>M3711+M3713</f>
        <v>0</v>
      </c>
      <c r="N3710" s="43">
        <f>N3711+N3713</f>
        <v>0</v>
      </c>
      <c r="O3710" s="43">
        <f>O3711+O3713</f>
        <v>0</v>
      </c>
      <c r="P3710" s="43">
        <f>P3711+P3713</f>
        <v>0</v>
      </c>
      <c r="Q3710" s="43">
        <f>Q3711+Q3713</f>
        <v>0</v>
      </c>
      <c r="R3710" s="43">
        <f>R3711+R3713</f>
        <v>0</v>
      </c>
      <c r="S3710" s="43">
        <f>S3711+S3713</f>
        <v>0</v>
      </c>
      <c r="T3710" s="43">
        <f>T3711+T3713</f>
        <v>0</v>
      </c>
      <c r="U3710" s="43">
        <v>0</v>
      </c>
      <c r="V3710" s="43">
        <f t="shared" si="7165"/>
        <v>0</v>
      </c>
      <c r="W3710" s="43">
        <f>W3711+W3713</f>
        <v>0</v>
      </c>
      <c r="X3710" s="43">
        <f>X3711+X3713</f>
        <v>0</v>
      </c>
      <c r="Y3710" s="43">
        <f>Y3711+Y3713</f>
        <v>0</v>
      </c>
      <c r="Z3710" s="43">
        <f>Z3711+Z3713</f>
        <v>0</v>
      </c>
      <c r="AA3710" s="43">
        <f>AA3711+AA3713</f>
        <v>0</v>
      </c>
      <c r="AB3710" s="43">
        <f>AB3711+AB3713</f>
        <v>0</v>
      </c>
      <c r="AC3710" s="44">
        <f>AC3711+AC3713</f>
        <v>0</v>
      </c>
      <c r="AD3710" s="44">
        <f>AD3711+AD3713</f>
        <v>0</v>
      </c>
      <c r="AE3710" s="45" t="e">
        <f t="shared" si="7148"/>
        <v>#DIV/0!</v>
      </c>
      <c r="AF3710" s="46">
        <f>AF3711+AF3713</f>
        <v>0</v>
      </c>
      <c r="AG3710" s="46">
        <f>AG3711+AG3713</f>
        <v>0</v>
      </c>
      <c r="AH3710" s="47">
        <f>AH3711+AH3713</f>
        <v>0</v>
      </c>
      <c r="AI3710" s="47">
        <f>AI3711+AI3713</f>
        <v>0</v>
      </c>
      <c r="AJ3710" s="47">
        <f>AJ3711+AJ3713</f>
        <v>0</v>
      </c>
      <c r="AK3710" s="47">
        <f>AK3711+AK3713</f>
        <v>0</v>
      </c>
      <c r="AL3710" s="47">
        <f t="shared" si="7149"/>
        <v>0</v>
      </c>
      <c r="AM3710" s="47">
        <f t="shared" si="7150"/>
        <v>0</v>
      </c>
      <c r="AN3710" s="48" t="s">
        <v>36</v>
      </c>
      <c r="AO3710" s="1"/>
      <c r="AP3710" s="1"/>
      <c r="AQ3710" s="1"/>
      <c r="AR3710" s="1"/>
      <c r="AS3710" s="1"/>
    </row>
    <row r="3711" ht="31.5" hidden="1">
      <c r="B3711" s="41" t="s">
        <v>863</v>
      </c>
      <c r="C3711" s="41" t="s">
        <v>115</v>
      </c>
      <c r="D3711" s="41" t="s">
        <v>117</v>
      </c>
      <c r="E3711" s="26" t="str">
        <f t="shared" si="7164"/>
        <v>0503</v>
      </c>
      <c r="F3711" s="41" t="s">
        <v>790</v>
      </c>
      <c r="G3711" s="41" t="s">
        <v>53</v>
      </c>
      <c r="H3711" s="42" t="s">
        <v>54</v>
      </c>
      <c r="I3711" s="43">
        <f>I3712</f>
        <v>0</v>
      </c>
      <c r="J3711" s="43">
        <f>J3712</f>
        <v>0</v>
      </c>
      <c r="K3711" s="43">
        <f>K3712</f>
        <v>0</v>
      </c>
      <c r="L3711" s="43">
        <f>L3712</f>
        <v>0</v>
      </c>
      <c r="M3711" s="43">
        <f>M3712</f>
        <v>0</v>
      </c>
      <c r="N3711" s="43">
        <f>N3712</f>
        <v>0</v>
      </c>
      <c r="O3711" s="43">
        <f>O3712</f>
        <v>0</v>
      </c>
      <c r="P3711" s="43">
        <f>P3712</f>
        <v>0</v>
      </c>
      <c r="Q3711" s="43">
        <f>Q3712</f>
        <v>0</v>
      </c>
      <c r="R3711" s="43">
        <f>R3712</f>
        <v>0</v>
      </c>
      <c r="S3711" s="43">
        <f>S3712</f>
        <v>0</v>
      </c>
      <c r="T3711" s="43">
        <f>T3712</f>
        <v>0</v>
      </c>
      <c r="U3711" s="43">
        <v>0</v>
      </c>
      <c r="V3711" s="43">
        <f t="shared" si="7165"/>
        <v>0</v>
      </c>
      <c r="W3711" s="43">
        <f>W3712</f>
        <v>0</v>
      </c>
      <c r="X3711" s="43">
        <f>X3712</f>
        <v>0</v>
      </c>
      <c r="Y3711" s="43">
        <f>Y3712</f>
        <v>0</v>
      </c>
      <c r="Z3711" s="43">
        <f>Z3712</f>
        <v>0</v>
      </c>
      <c r="AA3711" s="43">
        <f>AA3712</f>
        <v>0</v>
      </c>
      <c r="AB3711" s="43">
        <f>AB3712</f>
        <v>0</v>
      </c>
      <c r="AC3711" s="44">
        <f>AC3712</f>
        <v>0</v>
      </c>
      <c r="AD3711" s="44">
        <f>AD3712</f>
        <v>0</v>
      </c>
      <c r="AE3711" s="45" t="e">
        <f t="shared" si="7148"/>
        <v>#DIV/0!</v>
      </c>
      <c r="AF3711" s="46">
        <f>AF3712</f>
        <v>0</v>
      </c>
      <c r="AG3711" s="46">
        <f>AG3712</f>
        <v>0</v>
      </c>
      <c r="AH3711" s="47">
        <f>AH3712</f>
        <v>0</v>
      </c>
      <c r="AI3711" s="47">
        <f>AI3712</f>
        <v>0</v>
      </c>
      <c r="AJ3711" s="47">
        <f>AJ3712</f>
        <v>0</v>
      </c>
      <c r="AK3711" s="47">
        <f>AK3712</f>
        <v>0</v>
      </c>
      <c r="AL3711" s="47">
        <f t="shared" si="7149"/>
        <v>0</v>
      </c>
      <c r="AM3711" s="47">
        <f t="shared" si="7150"/>
        <v>0</v>
      </c>
      <c r="AN3711" s="48" t="s">
        <v>36</v>
      </c>
      <c r="AR3711" s="1"/>
      <c r="AS3711" s="1"/>
    </row>
    <row r="3712" ht="31.5" hidden="1">
      <c r="B3712" s="41" t="s">
        <v>863</v>
      </c>
      <c r="C3712" s="41" t="s">
        <v>115</v>
      </c>
      <c r="D3712" s="41" t="s">
        <v>117</v>
      </c>
      <c r="E3712" s="26" t="str">
        <f t="shared" si="7164"/>
        <v>0503</v>
      </c>
      <c r="F3712" s="41" t="s">
        <v>790</v>
      </c>
      <c r="G3712" s="41" t="s">
        <v>55</v>
      </c>
      <c r="H3712" s="42" t="s">
        <v>56</v>
      </c>
      <c r="I3712" s="43"/>
      <c r="J3712" s="43"/>
      <c r="K3712" s="43"/>
      <c r="L3712" s="43"/>
      <c r="M3712" s="43"/>
      <c r="N3712" s="43"/>
      <c r="O3712" s="43">
        <v>0</v>
      </c>
      <c r="P3712" s="43">
        <v>0</v>
      </c>
      <c r="Q3712" s="43">
        <v>0</v>
      </c>
      <c r="R3712" s="43">
        <v>0</v>
      </c>
      <c r="S3712" s="43">
        <v>0</v>
      </c>
      <c r="T3712" s="43">
        <v>0</v>
      </c>
      <c r="U3712" s="43">
        <v>0</v>
      </c>
      <c r="V3712" s="43">
        <f t="shared" si="7165"/>
        <v>0</v>
      </c>
      <c r="W3712" s="43"/>
      <c r="X3712" s="43"/>
      <c r="Y3712" s="43"/>
      <c r="Z3712" s="43"/>
      <c r="AA3712" s="43"/>
      <c r="AB3712" s="43">
        <v>0</v>
      </c>
      <c r="AC3712" s="44">
        <v>0</v>
      </c>
      <c r="AD3712" s="44">
        <v>0</v>
      </c>
      <c r="AE3712" s="45" t="e">
        <f t="shared" si="7148"/>
        <v>#DIV/0!</v>
      </c>
      <c r="AF3712" s="46">
        <v>0</v>
      </c>
      <c r="AG3712" s="46">
        <v>0</v>
      </c>
      <c r="AH3712" s="47">
        <v>0</v>
      </c>
      <c r="AI3712" s="47">
        <v>0</v>
      </c>
      <c r="AJ3712" s="47">
        <v>0</v>
      </c>
      <c r="AK3712" s="47">
        <v>0</v>
      </c>
      <c r="AL3712" s="47">
        <f t="shared" si="7149"/>
        <v>0</v>
      </c>
      <c r="AM3712" s="47">
        <f t="shared" si="7150"/>
        <v>0</v>
      </c>
      <c r="AN3712" s="48" t="s">
        <v>36</v>
      </c>
      <c r="AO3712" s="1"/>
      <c r="AP3712" s="1"/>
      <c r="AQ3712" s="1"/>
      <c r="AR3712" s="1"/>
      <c r="AS3712" s="1"/>
    </row>
    <row r="3713" hidden="1">
      <c r="B3713" s="41" t="s">
        <v>863</v>
      </c>
      <c r="C3713" s="41" t="s">
        <v>115</v>
      </c>
      <c r="D3713" s="41" t="s">
        <v>117</v>
      </c>
      <c r="E3713" s="26" t="str">
        <f t="shared" si="7164"/>
        <v>0503</v>
      </c>
      <c r="F3713" s="41" t="s">
        <v>790</v>
      </c>
      <c r="G3713" s="41" t="s">
        <v>59</v>
      </c>
      <c r="H3713" s="42" t="s">
        <v>60</v>
      </c>
      <c r="I3713" s="43">
        <f>I3714</f>
        <v>0</v>
      </c>
      <c r="J3713" s="43">
        <f>J3714</f>
        <v>0</v>
      </c>
      <c r="K3713" s="43">
        <f>K3714</f>
        <v>0</v>
      </c>
      <c r="L3713" s="43">
        <f>L3714</f>
        <v>0</v>
      </c>
      <c r="M3713" s="43">
        <f>M3714</f>
        <v>0</v>
      </c>
      <c r="N3713" s="43">
        <f>N3714</f>
        <v>0</v>
      </c>
      <c r="O3713" s="43">
        <f>O3714</f>
        <v>0</v>
      </c>
      <c r="P3713" s="43">
        <f>P3714</f>
        <v>0</v>
      </c>
      <c r="Q3713" s="43">
        <f>Q3714</f>
        <v>0</v>
      </c>
      <c r="R3713" s="43">
        <f>R3714</f>
        <v>0</v>
      </c>
      <c r="S3713" s="43">
        <f>S3714</f>
        <v>0</v>
      </c>
      <c r="T3713" s="43">
        <f>T3714</f>
        <v>0</v>
      </c>
      <c r="U3713" s="43">
        <v>0</v>
      </c>
      <c r="V3713" s="43">
        <f t="shared" si="7165"/>
        <v>0</v>
      </c>
      <c r="W3713" s="43">
        <f>W3714</f>
        <v>0</v>
      </c>
      <c r="X3713" s="43">
        <f>X3714</f>
        <v>0</v>
      </c>
      <c r="Y3713" s="43">
        <f>Y3714</f>
        <v>0</v>
      </c>
      <c r="Z3713" s="43">
        <f>Z3714</f>
        <v>0</v>
      </c>
      <c r="AA3713" s="43">
        <f>AA3714</f>
        <v>0</v>
      </c>
      <c r="AB3713" s="43">
        <f>AB3714</f>
        <v>0</v>
      </c>
      <c r="AC3713" s="44">
        <f>AC3714</f>
        <v>0</v>
      </c>
      <c r="AD3713" s="44">
        <f>AD3714</f>
        <v>0</v>
      </c>
      <c r="AE3713" s="45" t="e">
        <f t="shared" si="7148"/>
        <v>#DIV/0!</v>
      </c>
      <c r="AF3713" s="46">
        <f>AF3714</f>
        <v>0</v>
      </c>
      <c r="AG3713" s="46">
        <f>AG3714</f>
        <v>0</v>
      </c>
      <c r="AH3713" s="47">
        <f>AH3714</f>
        <v>0</v>
      </c>
      <c r="AI3713" s="47">
        <f>AI3714</f>
        <v>0</v>
      </c>
      <c r="AJ3713" s="47">
        <f>AJ3714</f>
        <v>0</v>
      </c>
      <c r="AK3713" s="47">
        <f>AK3714</f>
        <v>0</v>
      </c>
      <c r="AL3713" s="47">
        <f t="shared" si="7149"/>
        <v>0</v>
      </c>
      <c r="AM3713" s="47">
        <f t="shared" si="7150"/>
        <v>0</v>
      </c>
      <c r="AN3713" s="48" t="s">
        <v>36</v>
      </c>
      <c r="AO3713" s="1"/>
      <c r="AP3713" s="1"/>
      <c r="AQ3713" s="1"/>
      <c r="AR3713" s="1"/>
      <c r="AS3713" s="1"/>
    </row>
    <row r="3714" hidden="1">
      <c r="B3714" s="41" t="s">
        <v>863</v>
      </c>
      <c r="C3714" s="41" t="s">
        <v>115</v>
      </c>
      <c r="D3714" s="41" t="s">
        <v>117</v>
      </c>
      <c r="E3714" s="26" t="str">
        <f t="shared" si="7164"/>
        <v>0503</v>
      </c>
      <c r="F3714" s="41" t="s">
        <v>790</v>
      </c>
      <c r="G3714" s="41" t="s">
        <v>63</v>
      </c>
      <c r="H3714" s="42" t="s">
        <v>64</v>
      </c>
      <c r="I3714" s="43"/>
      <c r="J3714" s="43"/>
      <c r="K3714" s="43"/>
      <c r="L3714" s="43"/>
      <c r="M3714" s="43"/>
      <c r="N3714" s="43"/>
      <c r="O3714" s="43">
        <v>0</v>
      </c>
      <c r="P3714" s="43">
        <v>0</v>
      </c>
      <c r="Q3714" s="43">
        <v>0</v>
      </c>
      <c r="R3714" s="43">
        <v>0</v>
      </c>
      <c r="S3714" s="43">
        <v>0</v>
      </c>
      <c r="T3714" s="43">
        <v>0</v>
      </c>
      <c r="U3714" s="43">
        <v>0</v>
      </c>
      <c r="V3714" s="43">
        <f t="shared" si="7165"/>
        <v>0</v>
      </c>
      <c r="W3714" s="43"/>
      <c r="X3714" s="43"/>
      <c r="Y3714" s="43"/>
      <c r="Z3714" s="43"/>
      <c r="AA3714" s="43"/>
      <c r="AB3714" s="43">
        <v>0</v>
      </c>
      <c r="AC3714" s="44">
        <v>0</v>
      </c>
      <c r="AD3714" s="44">
        <v>0</v>
      </c>
      <c r="AE3714" s="45" t="e">
        <f t="shared" si="7148"/>
        <v>#DIV/0!</v>
      </c>
      <c r="AF3714" s="46">
        <v>0</v>
      </c>
      <c r="AG3714" s="46">
        <v>0</v>
      </c>
      <c r="AH3714" s="47">
        <v>0</v>
      </c>
      <c r="AI3714" s="47">
        <v>0</v>
      </c>
      <c r="AJ3714" s="47">
        <v>0</v>
      </c>
      <c r="AK3714" s="47">
        <v>0</v>
      </c>
      <c r="AL3714" s="47">
        <f t="shared" si="7149"/>
        <v>0</v>
      </c>
      <c r="AM3714" s="47">
        <f t="shared" si="7150"/>
        <v>0</v>
      </c>
      <c r="AN3714" s="48" t="s">
        <v>36</v>
      </c>
      <c r="AO3714" s="1"/>
      <c r="AP3714" s="1"/>
      <c r="AQ3714" s="1"/>
      <c r="AR3714" s="1"/>
      <c r="AS3714" s="1"/>
    </row>
    <row r="3715" ht="47.25" hidden="1">
      <c r="B3715" s="41" t="s">
        <v>863</v>
      </c>
      <c r="C3715" s="41" t="s">
        <v>115</v>
      </c>
      <c r="D3715" s="41" t="s">
        <v>117</v>
      </c>
      <c r="E3715" s="26" t="str">
        <f t="shared" si="7164"/>
        <v>0503</v>
      </c>
      <c r="F3715" s="41" t="s">
        <v>793</v>
      </c>
      <c r="G3715" s="41"/>
      <c r="H3715" s="42" t="s">
        <v>794</v>
      </c>
      <c r="I3715" s="43">
        <f t="shared" ref="I3715:I3723" si="7180">I3716</f>
        <v>0</v>
      </c>
      <c r="J3715" s="43">
        <f t="shared" ref="J3715:J3723" si="7181">J3716</f>
        <v>0</v>
      </c>
      <c r="K3715" s="43">
        <f t="shared" ref="K3715:K3723" si="7182">K3716</f>
        <v>0</v>
      </c>
      <c r="L3715" s="43">
        <f t="shared" ref="L3715:L3723" si="7183">L3716</f>
        <v>0</v>
      </c>
      <c r="M3715" s="43">
        <f t="shared" ref="M3715:M3723" si="7184">M3716</f>
        <v>0</v>
      </c>
      <c r="N3715" s="43">
        <f t="shared" ref="N3715:N3723" si="7185">N3716</f>
        <v>0</v>
      </c>
      <c r="O3715" s="43">
        <f t="shared" ref="O3715:O3721" si="7186">O3716</f>
        <v>0</v>
      </c>
      <c r="P3715" s="43">
        <f t="shared" ref="P3715:P3721" si="7187">P3716</f>
        <v>0</v>
      </c>
      <c r="Q3715" s="43">
        <f t="shared" ref="Q3715:Q3721" si="7188">Q3716</f>
        <v>0</v>
      </c>
      <c r="R3715" s="43">
        <f t="shared" ref="R3715:R3723" si="7189">R3716</f>
        <v>0</v>
      </c>
      <c r="S3715" s="43">
        <f t="shared" ref="S3715:S3723" si="7190">S3716</f>
        <v>0</v>
      </c>
      <c r="T3715" s="43">
        <f t="shared" ref="T3715:T3723" si="7191">T3716</f>
        <v>0</v>
      </c>
      <c r="U3715" s="43">
        <v>0</v>
      </c>
      <c r="V3715" s="43">
        <f t="shared" si="7165"/>
        <v>0</v>
      </c>
      <c r="W3715" s="43">
        <f t="shared" ref="W3715:W3723" si="7192">W3716</f>
        <v>0</v>
      </c>
      <c r="X3715" s="43">
        <f t="shared" ref="X3715:X3723" si="7193">X3716</f>
        <v>0</v>
      </c>
      <c r="Y3715" s="43">
        <f t="shared" ref="Y3715:Y3723" si="7194">Y3716</f>
        <v>0</v>
      </c>
      <c r="Z3715" s="43">
        <f t="shared" ref="Z3715:Z3723" si="7195">Z3716</f>
        <v>0</v>
      </c>
      <c r="AA3715" s="43">
        <f t="shared" ref="AA3715:AA3723" si="7196">AA3716</f>
        <v>0</v>
      </c>
      <c r="AB3715" s="43">
        <f t="shared" ref="AB3715:AB3721" si="7197">AB3716</f>
        <v>0</v>
      </c>
      <c r="AC3715" s="44">
        <f t="shared" ref="AC3715:AC3721" si="7198">AC3716</f>
        <v>0</v>
      </c>
      <c r="AD3715" s="44">
        <f t="shared" ref="AD3715:AD3721" si="7199">AD3716</f>
        <v>0</v>
      </c>
      <c r="AE3715" s="45" t="e">
        <f t="shared" si="7148"/>
        <v>#DIV/0!</v>
      </c>
      <c r="AF3715" s="46">
        <f t="shared" ref="AF3715:AF3721" si="7200">AF3716</f>
        <v>0</v>
      </c>
      <c r="AG3715" s="46">
        <f t="shared" ref="AG3715:AG3721" si="7201">AG3716</f>
        <v>0</v>
      </c>
      <c r="AH3715" s="47">
        <f t="shared" ref="AH3715:AH3721" si="7202">AH3716</f>
        <v>0</v>
      </c>
      <c r="AI3715" s="47">
        <f t="shared" ref="AI3715:AI3721" si="7203">AI3716</f>
        <v>0</v>
      </c>
      <c r="AJ3715" s="47">
        <f t="shared" ref="AJ3715:AJ3721" si="7204">AJ3716</f>
        <v>0</v>
      </c>
      <c r="AK3715" s="47">
        <f t="shared" ref="AK3715:AK3721" si="7205">AK3716</f>
        <v>0</v>
      </c>
      <c r="AL3715" s="47">
        <f t="shared" si="7149"/>
        <v>0</v>
      </c>
      <c r="AM3715" s="47">
        <f t="shared" si="7150"/>
        <v>0</v>
      </c>
      <c r="AN3715" s="48" t="s">
        <v>36</v>
      </c>
      <c r="AR3715" s="1"/>
      <c r="AS3715" s="1"/>
    </row>
    <row r="3716" ht="31.5" hidden="1">
      <c r="B3716" s="41" t="s">
        <v>863</v>
      </c>
      <c r="C3716" s="41" t="s">
        <v>115</v>
      </c>
      <c r="D3716" s="41" t="s">
        <v>117</v>
      </c>
      <c r="E3716" s="26" t="str">
        <f t="shared" si="7164"/>
        <v>0503</v>
      </c>
      <c r="F3716" s="41" t="s">
        <v>795</v>
      </c>
      <c r="G3716" s="41"/>
      <c r="H3716" s="42" t="s">
        <v>796</v>
      </c>
      <c r="I3716" s="43">
        <f t="shared" si="7180"/>
        <v>0</v>
      </c>
      <c r="J3716" s="43">
        <f t="shared" si="7181"/>
        <v>0</v>
      </c>
      <c r="K3716" s="43">
        <f t="shared" si="7182"/>
        <v>0</v>
      </c>
      <c r="L3716" s="43">
        <f t="shared" si="7183"/>
        <v>0</v>
      </c>
      <c r="M3716" s="43">
        <f t="shared" si="7184"/>
        <v>0</v>
      </c>
      <c r="N3716" s="43">
        <f t="shared" si="7185"/>
        <v>0</v>
      </c>
      <c r="O3716" s="43">
        <f t="shared" si="7186"/>
        <v>0</v>
      </c>
      <c r="P3716" s="43">
        <f t="shared" si="7187"/>
        <v>0</v>
      </c>
      <c r="Q3716" s="43">
        <f t="shared" si="7188"/>
        <v>0</v>
      </c>
      <c r="R3716" s="43">
        <f t="shared" si="7189"/>
        <v>0</v>
      </c>
      <c r="S3716" s="43">
        <f t="shared" si="7190"/>
        <v>0</v>
      </c>
      <c r="T3716" s="43">
        <f t="shared" si="7191"/>
        <v>0</v>
      </c>
      <c r="U3716" s="43">
        <v>0</v>
      </c>
      <c r="V3716" s="43">
        <f t="shared" si="7165"/>
        <v>0</v>
      </c>
      <c r="W3716" s="43">
        <f t="shared" si="7192"/>
        <v>0</v>
      </c>
      <c r="X3716" s="43">
        <f t="shared" si="7193"/>
        <v>0</v>
      </c>
      <c r="Y3716" s="43">
        <f t="shared" si="7194"/>
        <v>0</v>
      </c>
      <c r="Z3716" s="43">
        <f t="shared" si="7195"/>
        <v>0</v>
      </c>
      <c r="AA3716" s="43">
        <f t="shared" si="7196"/>
        <v>0</v>
      </c>
      <c r="AB3716" s="43">
        <f t="shared" si="7197"/>
        <v>0</v>
      </c>
      <c r="AC3716" s="44">
        <f t="shared" si="7198"/>
        <v>0</v>
      </c>
      <c r="AD3716" s="44">
        <f t="shared" si="7199"/>
        <v>0</v>
      </c>
      <c r="AE3716" s="45" t="e">
        <f t="shared" si="7148"/>
        <v>#DIV/0!</v>
      </c>
      <c r="AF3716" s="46">
        <f t="shared" si="7200"/>
        <v>0</v>
      </c>
      <c r="AG3716" s="46">
        <f t="shared" si="7201"/>
        <v>0</v>
      </c>
      <c r="AH3716" s="47">
        <f t="shared" si="7202"/>
        <v>0</v>
      </c>
      <c r="AI3716" s="47">
        <f t="shared" si="7203"/>
        <v>0</v>
      </c>
      <c r="AJ3716" s="47">
        <f t="shared" si="7204"/>
        <v>0</v>
      </c>
      <c r="AK3716" s="47">
        <f t="shared" si="7205"/>
        <v>0</v>
      </c>
      <c r="AL3716" s="47">
        <f t="shared" si="7149"/>
        <v>0</v>
      </c>
      <c r="AM3716" s="47">
        <f t="shared" si="7150"/>
        <v>0</v>
      </c>
      <c r="AN3716" s="48" t="s">
        <v>36</v>
      </c>
      <c r="AO3716" s="1"/>
      <c r="AP3716" s="1"/>
      <c r="AQ3716" s="1"/>
      <c r="AR3716" s="1"/>
      <c r="AS3716" s="1"/>
    </row>
    <row r="3717" ht="31.5" hidden="1">
      <c r="B3717" s="41" t="s">
        <v>863</v>
      </c>
      <c r="C3717" s="41" t="s">
        <v>115</v>
      </c>
      <c r="D3717" s="41" t="s">
        <v>117</v>
      </c>
      <c r="E3717" s="26" t="str">
        <f t="shared" si="7164"/>
        <v>0503</v>
      </c>
      <c r="F3717" s="41" t="s">
        <v>795</v>
      </c>
      <c r="G3717" s="41" t="s">
        <v>53</v>
      </c>
      <c r="H3717" s="42" t="s">
        <v>54</v>
      </c>
      <c r="I3717" s="43">
        <f t="shared" si="7180"/>
        <v>0</v>
      </c>
      <c r="J3717" s="43">
        <f t="shared" si="7181"/>
        <v>0</v>
      </c>
      <c r="K3717" s="43">
        <f t="shared" si="7182"/>
        <v>0</v>
      </c>
      <c r="L3717" s="43">
        <f t="shared" si="7183"/>
        <v>0</v>
      </c>
      <c r="M3717" s="43">
        <f t="shared" si="7184"/>
        <v>0</v>
      </c>
      <c r="N3717" s="43">
        <f t="shared" si="7185"/>
        <v>0</v>
      </c>
      <c r="O3717" s="43">
        <f t="shared" si="7186"/>
        <v>0</v>
      </c>
      <c r="P3717" s="43">
        <f t="shared" si="7187"/>
        <v>0</v>
      </c>
      <c r="Q3717" s="43">
        <f t="shared" si="7188"/>
        <v>0</v>
      </c>
      <c r="R3717" s="43">
        <f t="shared" si="7189"/>
        <v>0</v>
      </c>
      <c r="S3717" s="43">
        <f t="shared" si="7190"/>
        <v>0</v>
      </c>
      <c r="T3717" s="43">
        <f t="shared" si="7191"/>
        <v>0</v>
      </c>
      <c r="U3717" s="43">
        <v>0</v>
      </c>
      <c r="V3717" s="43">
        <f t="shared" si="7165"/>
        <v>0</v>
      </c>
      <c r="W3717" s="43">
        <f t="shared" si="7192"/>
        <v>0</v>
      </c>
      <c r="X3717" s="43">
        <f t="shared" si="7193"/>
        <v>0</v>
      </c>
      <c r="Y3717" s="43">
        <f t="shared" si="7194"/>
        <v>0</v>
      </c>
      <c r="Z3717" s="43">
        <f t="shared" si="7195"/>
        <v>0</v>
      </c>
      <c r="AA3717" s="43">
        <f t="shared" si="7196"/>
        <v>0</v>
      </c>
      <c r="AB3717" s="43">
        <f t="shared" si="7197"/>
        <v>0</v>
      </c>
      <c r="AC3717" s="44">
        <f t="shared" si="7198"/>
        <v>0</v>
      </c>
      <c r="AD3717" s="44">
        <f t="shared" si="7199"/>
        <v>0</v>
      </c>
      <c r="AE3717" s="45" t="e">
        <f t="shared" si="7148"/>
        <v>#DIV/0!</v>
      </c>
      <c r="AF3717" s="46">
        <f t="shared" si="7200"/>
        <v>0</v>
      </c>
      <c r="AG3717" s="46">
        <f t="shared" si="7201"/>
        <v>0</v>
      </c>
      <c r="AH3717" s="47">
        <f t="shared" si="7202"/>
        <v>0</v>
      </c>
      <c r="AI3717" s="47">
        <f t="shared" si="7203"/>
        <v>0</v>
      </c>
      <c r="AJ3717" s="47">
        <f t="shared" si="7204"/>
        <v>0</v>
      </c>
      <c r="AK3717" s="47">
        <f t="shared" si="7205"/>
        <v>0</v>
      </c>
      <c r="AL3717" s="47">
        <f t="shared" si="7149"/>
        <v>0</v>
      </c>
      <c r="AM3717" s="47">
        <f t="shared" si="7150"/>
        <v>0</v>
      </c>
      <c r="AN3717" s="48" t="s">
        <v>36</v>
      </c>
      <c r="AO3717" s="1"/>
      <c r="AP3717" s="1"/>
      <c r="AQ3717" s="1"/>
      <c r="AR3717" s="1"/>
      <c r="AS3717" s="1"/>
    </row>
    <row r="3718" ht="31.5" hidden="1">
      <c r="B3718" s="41" t="s">
        <v>863</v>
      </c>
      <c r="C3718" s="41" t="s">
        <v>115</v>
      </c>
      <c r="D3718" s="41" t="s">
        <v>117</v>
      </c>
      <c r="E3718" s="26" t="str">
        <f t="shared" si="7164"/>
        <v>0503</v>
      </c>
      <c r="F3718" s="41" t="s">
        <v>795</v>
      </c>
      <c r="G3718" s="41" t="s">
        <v>55</v>
      </c>
      <c r="H3718" s="42" t="s">
        <v>56</v>
      </c>
      <c r="I3718" s="43"/>
      <c r="J3718" s="43"/>
      <c r="K3718" s="43"/>
      <c r="L3718" s="43"/>
      <c r="M3718" s="43"/>
      <c r="N3718" s="43"/>
      <c r="O3718" s="43">
        <v>0</v>
      </c>
      <c r="P3718" s="43">
        <v>0</v>
      </c>
      <c r="Q3718" s="43">
        <v>0</v>
      </c>
      <c r="R3718" s="43">
        <v>0</v>
      </c>
      <c r="S3718" s="43">
        <v>0</v>
      </c>
      <c r="T3718" s="43">
        <v>0</v>
      </c>
      <c r="U3718" s="43">
        <v>0</v>
      </c>
      <c r="V3718" s="43">
        <f t="shared" si="7165"/>
        <v>0</v>
      </c>
      <c r="W3718" s="43"/>
      <c r="X3718" s="43"/>
      <c r="Y3718" s="43"/>
      <c r="Z3718" s="43"/>
      <c r="AA3718" s="43"/>
      <c r="AB3718" s="43">
        <v>0</v>
      </c>
      <c r="AC3718" s="44">
        <v>0</v>
      </c>
      <c r="AD3718" s="44">
        <v>0</v>
      </c>
      <c r="AE3718" s="45" t="e">
        <f t="shared" si="7148"/>
        <v>#DIV/0!</v>
      </c>
      <c r="AF3718" s="46">
        <v>0</v>
      </c>
      <c r="AG3718" s="46">
        <v>0</v>
      </c>
      <c r="AH3718" s="47">
        <v>0</v>
      </c>
      <c r="AI3718" s="47">
        <v>0</v>
      </c>
      <c r="AJ3718" s="47">
        <v>0</v>
      </c>
      <c r="AK3718" s="47">
        <v>0</v>
      </c>
      <c r="AL3718" s="47">
        <f t="shared" si="7149"/>
        <v>0</v>
      </c>
      <c r="AM3718" s="47">
        <f t="shared" si="7150"/>
        <v>0</v>
      </c>
      <c r="AN3718" s="48" t="s">
        <v>36</v>
      </c>
      <c r="AO3718" s="1"/>
      <c r="AP3718" s="1"/>
      <c r="AQ3718" s="1"/>
      <c r="AR3718" s="1"/>
      <c r="AS3718" s="1"/>
    </row>
    <row r="3719" ht="63" hidden="1">
      <c r="B3719" s="41" t="s">
        <v>863</v>
      </c>
      <c r="C3719" s="41" t="s">
        <v>115</v>
      </c>
      <c r="D3719" s="41" t="s">
        <v>117</v>
      </c>
      <c r="E3719" s="26" t="str">
        <f t="shared" si="7164"/>
        <v>0503</v>
      </c>
      <c r="F3719" s="41" t="s">
        <v>797</v>
      </c>
      <c r="G3719" s="41"/>
      <c r="H3719" s="42" t="s">
        <v>798</v>
      </c>
      <c r="I3719" s="43">
        <f t="shared" si="7180"/>
        <v>0</v>
      </c>
      <c r="J3719" s="43">
        <f t="shared" si="7181"/>
        <v>0</v>
      </c>
      <c r="K3719" s="43">
        <f t="shared" si="7182"/>
        <v>0</v>
      </c>
      <c r="L3719" s="43">
        <f t="shared" si="7183"/>
        <v>0</v>
      </c>
      <c r="M3719" s="43">
        <f t="shared" si="7184"/>
        <v>0</v>
      </c>
      <c r="N3719" s="43">
        <f t="shared" si="7185"/>
        <v>0</v>
      </c>
      <c r="O3719" s="43">
        <f t="shared" si="7186"/>
        <v>0</v>
      </c>
      <c r="P3719" s="43">
        <f t="shared" si="7187"/>
        <v>0</v>
      </c>
      <c r="Q3719" s="43">
        <f t="shared" si="7188"/>
        <v>0</v>
      </c>
      <c r="R3719" s="43">
        <f t="shared" si="7189"/>
        <v>0</v>
      </c>
      <c r="S3719" s="43">
        <f t="shared" si="7190"/>
        <v>0</v>
      </c>
      <c r="T3719" s="43">
        <f t="shared" si="7191"/>
        <v>0</v>
      </c>
      <c r="U3719" s="43">
        <v>0</v>
      </c>
      <c r="V3719" s="43">
        <f t="shared" si="7165"/>
        <v>0</v>
      </c>
      <c r="W3719" s="43">
        <f t="shared" si="7192"/>
        <v>0</v>
      </c>
      <c r="X3719" s="43">
        <f t="shared" si="7193"/>
        <v>0</v>
      </c>
      <c r="Y3719" s="43">
        <f t="shared" si="7194"/>
        <v>0</v>
      </c>
      <c r="Z3719" s="43">
        <f t="shared" si="7195"/>
        <v>0</v>
      </c>
      <c r="AA3719" s="43">
        <f t="shared" si="7196"/>
        <v>0</v>
      </c>
      <c r="AB3719" s="43">
        <f t="shared" si="7197"/>
        <v>0</v>
      </c>
      <c r="AC3719" s="44">
        <f t="shared" si="7198"/>
        <v>0</v>
      </c>
      <c r="AD3719" s="44">
        <f t="shared" si="7199"/>
        <v>0</v>
      </c>
      <c r="AE3719" s="45" t="e">
        <f t="shared" si="7148"/>
        <v>#DIV/0!</v>
      </c>
      <c r="AF3719" s="46">
        <f t="shared" si="7200"/>
        <v>0</v>
      </c>
      <c r="AG3719" s="46">
        <f t="shared" si="7201"/>
        <v>0</v>
      </c>
      <c r="AH3719" s="47">
        <f t="shared" si="7202"/>
        <v>0</v>
      </c>
      <c r="AI3719" s="47">
        <f t="shared" si="7203"/>
        <v>0</v>
      </c>
      <c r="AJ3719" s="47">
        <f t="shared" si="7204"/>
        <v>0</v>
      </c>
      <c r="AK3719" s="47">
        <f t="shared" si="7205"/>
        <v>0</v>
      </c>
      <c r="AL3719" s="47">
        <f t="shared" si="7149"/>
        <v>0</v>
      </c>
      <c r="AM3719" s="47">
        <f t="shared" si="7150"/>
        <v>0</v>
      </c>
      <c r="AN3719" s="48" t="s">
        <v>36</v>
      </c>
      <c r="AR3719" s="1"/>
      <c r="AS3719" s="1"/>
    </row>
    <row r="3720" ht="31.5" hidden="1">
      <c r="B3720" s="41" t="s">
        <v>863</v>
      </c>
      <c r="C3720" s="41" t="s">
        <v>115</v>
      </c>
      <c r="D3720" s="41" t="s">
        <v>117</v>
      </c>
      <c r="E3720" s="26" t="str">
        <f t="shared" si="7164"/>
        <v>0503</v>
      </c>
      <c r="F3720" s="41" t="s">
        <v>799</v>
      </c>
      <c r="G3720" s="41"/>
      <c r="H3720" s="42" t="s">
        <v>800</v>
      </c>
      <c r="I3720" s="43">
        <f t="shared" si="7180"/>
        <v>0</v>
      </c>
      <c r="J3720" s="43">
        <f t="shared" si="7181"/>
        <v>0</v>
      </c>
      <c r="K3720" s="43">
        <f t="shared" si="7182"/>
        <v>0</v>
      </c>
      <c r="L3720" s="43">
        <f t="shared" si="7183"/>
        <v>0</v>
      </c>
      <c r="M3720" s="43">
        <f t="shared" si="7184"/>
        <v>0</v>
      </c>
      <c r="N3720" s="43">
        <f t="shared" si="7185"/>
        <v>0</v>
      </c>
      <c r="O3720" s="43">
        <f t="shared" si="7186"/>
        <v>0</v>
      </c>
      <c r="P3720" s="43">
        <f t="shared" si="7187"/>
        <v>0</v>
      </c>
      <c r="Q3720" s="43">
        <f t="shared" si="7188"/>
        <v>0</v>
      </c>
      <c r="R3720" s="43">
        <f t="shared" si="7189"/>
        <v>0</v>
      </c>
      <c r="S3720" s="43">
        <f t="shared" si="7190"/>
        <v>0</v>
      </c>
      <c r="T3720" s="43">
        <f t="shared" si="7191"/>
        <v>0</v>
      </c>
      <c r="U3720" s="43">
        <v>0</v>
      </c>
      <c r="V3720" s="43">
        <f t="shared" si="7165"/>
        <v>0</v>
      </c>
      <c r="W3720" s="43">
        <f t="shared" si="7192"/>
        <v>0</v>
      </c>
      <c r="X3720" s="43">
        <f t="shared" si="7193"/>
        <v>0</v>
      </c>
      <c r="Y3720" s="43">
        <f t="shared" si="7194"/>
        <v>0</v>
      </c>
      <c r="Z3720" s="43">
        <f t="shared" si="7195"/>
        <v>0</v>
      </c>
      <c r="AA3720" s="43">
        <f t="shared" si="7196"/>
        <v>0</v>
      </c>
      <c r="AB3720" s="43">
        <f t="shared" si="7197"/>
        <v>0</v>
      </c>
      <c r="AC3720" s="44">
        <f t="shared" si="7198"/>
        <v>0</v>
      </c>
      <c r="AD3720" s="44">
        <f t="shared" si="7199"/>
        <v>0</v>
      </c>
      <c r="AE3720" s="45" t="e">
        <f t="shared" si="7148"/>
        <v>#DIV/0!</v>
      </c>
      <c r="AF3720" s="46">
        <f t="shared" si="7200"/>
        <v>0</v>
      </c>
      <c r="AG3720" s="46">
        <f t="shared" si="7201"/>
        <v>0</v>
      </c>
      <c r="AH3720" s="47">
        <f t="shared" si="7202"/>
        <v>0</v>
      </c>
      <c r="AI3720" s="47">
        <f t="shared" si="7203"/>
        <v>0</v>
      </c>
      <c r="AJ3720" s="47">
        <f t="shared" si="7204"/>
        <v>0</v>
      </c>
      <c r="AK3720" s="47">
        <f t="shared" si="7205"/>
        <v>0</v>
      </c>
      <c r="AL3720" s="47">
        <f t="shared" si="7149"/>
        <v>0</v>
      </c>
      <c r="AM3720" s="47">
        <f t="shared" si="7150"/>
        <v>0</v>
      </c>
      <c r="AN3720" s="48" t="s">
        <v>36</v>
      </c>
      <c r="AO3720" s="1"/>
      <c r="AP3720" s="1"/>
      <c r="AQ3720" s="1"/>
      <c r="AR3720" s="1"/>
      <c r="AS3720" s="1"/>
    </row>
    <row r="3721" ht="31.5" hidden="1">
      <c r="B3721" s="41" t="s">
        <v>863</v>
      </c>
      <c r="C3721" s="41" t="s">
        <v>115</v>
      </c>
      <c r="D3721" s="41" t="s">
        <v>117</v>
      </c>
      <c r="E3721" s="26" t="str">
        <f t="shared" si="7164"/>
        <v>0503</v>
      </c>
      <c r="F3721" s="41" t="s">
        <v>799</v>
      </c>
      <c r="G3721" s="41" t="s">
        <v>53</v>
      </c>
      <c r="H3721" s="42" t="s">
        <v>54</v>
      </c>
      <c r="I3721" s="43">
        <f t="shared" si="7180"/>
        <v>0</v>
      </c>
      <c r="J3721" s="43">
        <f t="shared" si="7181"/>
        <v>0</v>
      </c>
      <c r="K3721" s="43">
        <f t="shared" si="7182"/>
        <v>0</v>
      </c>
      <c r="L3721" s="43">
        <f t="shared" si="7183"/>
        <v>0</v>
      </c>
      <c r="M3721" s="43">
        <f t="shared" si="7184"/>
        <v>0</v>
      </c>
      <c r="N3721" s="43">
        <f t="shared" si="7185"/>
        <v>0</v>
      </c>
      <c r="O3721" s="43">
        <f t="shared" si="7186"/>
        <v>0</v>
      </c>
      <c r="P3721" s="43">
        <f t="shared" si="7187"/>
        <v>0</v>
      </c>
      <c r="Q3721" s="43">
        <f t="shared" si="7188"/>
        <v>0</v>
      </c>
      <c r="R3721" s="43">
        <f t="shared" si="7189"/>
        <v>0</v>
      </c>
      <c r="S3721" s="43">
        <f t="shared" si="7190"/>
        <v>0</v>
      </c>
      <c r="T3721" s="43">
        <f t="shared" si="7191"/>
        <v>0</v>
      </c>
      <c r="U3721" s="43">
        <v>0</v>
      </c>
      <c r="V3721" s="43">
        <f t="shared" si="7165"/>
        <v>0</v>
      </c>
      <c r="W3721" s="43">
        <f t="shared" si="7192"/>
        <v>0</v>
      </c>
      <c r="X3721" s="43">
        <f t="shared" si="7193"/>
        <v>0</v>
      </c>
      <c r="Y3721" s="43">
        <f t="shared" si="7194"/>
        <v>0</v>
      </c>
      <c r="Z3721" s="43">
        <f t="shared" si="7195"/>
        <v>0</v>
      </c>
      <c r="AA3721" s="43">
        <f t="shared" si="7196"/>
        <v>0</v>
      </c>
      <c r="AB3721" s="43">
        <f t="shared" si="7197"/>
        <v>0</v>
      </c>
      <c r="AC3721" s="44">
        <f t="shared" si="7198"/>
        <v>0</v>
      </c>
      <c r="AD3721" s="44">
        <f t="shared" si="7199"/>
        <v>0</v>
      </c>
      <c r="AE3721" s="45" t="e">
        <f t="shared" si="7148"/>
        <v>#DIV/0!</v>
      </c>
      <c r="AF3721" s="46">
        <f t="shared" si="7200"/>
        <v>0</v>
      </c>
      <c r="AG3721" s="46">
        <f t="shared" si="7201"/>
        <v>0</v>
      </c>
      <c r="AH3721" s="47">
        <f t="shared" si="7202"/>
        <v>0</v>
      </c>
      <c r="AI3721" s="47">
        <f t="shared" si="7203"/>
        <v>0</v>
      </c>
      <c r="AJ3721" s="47">
        <f t="shared" si="7204"/>
        <v>0</v>
      </c>
      <c r="AK3721" s="47">
        <f t="shared" si="7205"/>
        <v>0</v>
      </c>
      <c r="AL3721" s="47">
        <f t="shared" si="7149"/>
        <v>0</v>
      </c>
      <c r="AM3721" s="47">
        <f t="shared" si="7150"/>
        <v>0</v>
      </c>
      <c r="AN3721" s="48" t="s">
        <v>36</v>
      </c>
      <c r="AO3721" s="1"/>
      <c r="AP3721" s="1"/>
      <c r="AQ3721" s="1"/>
      <c r="AR3721" s="1"/>
      <c r="AS3721" s="1"/>
    </row>
    <row r="3722" ht="31.5" hidden="1">
      <c r="B3722" s="41" t="s">
        <v>863</v>
      </c>
      <c r="C3722" s="41" t="s">
        <v>115</v>
      </c>
      <c r="D3722" s="41" t="s">
        <v>117</v>
      </c>
      <c r="E3722" s="26" t="str">
        <f t="shared" si="7164"/>
        <v>0503</v>
      </c>
      <c r="F3722" s="41" t="s">
        <v>799</v>
      </c>
      <c r="G3722" s="41" t="s">
        <v>55</v>
      </c>
      <c r="H3722" s="42" t="s">
        <v>56</v>
      </c>
      <c r="I3722" s="43"/>
      <c r="J3722" s="43"/>
      <c r="K3722" s="43"/>
      <c r="L3722" s="43"/>
      <c r="M3722" s="43"/>
      <c r="N3722" s="43"/>
      <c r="O3722" s="43">
        <v>0</v>
      </c>
      <c r="P3722" s="43">
        <v>0</v>
      </c>
      <c r="Q3722" s="43">
        <v>0</v>
      </c>
      <c r="R3722" s="43">
        <v>0</v>
      </c>
      <c r="S3722" s="43">
        <v>0</v>
      </c>
      <c r="T3722" s="43">
        <v>0</v>
      </c>
      <c r="U3722" s="43">
        <v>0</v>
      </c>
      <c r="V3722" s="43">
        <f t="shared" si="7165"/>
        <v>0</v>
      </c>
      <c r="W3722" s="43"/>
      <c r="X3722" s="43"/>
      <c r="Y3722" s="43"/>
      <c r="Z3722" s="43"/>
      <c r="AA3722" s="43"/>
      <c r="AB3722" s="43">
        <v>0</v>
      </c>
      <c r="AC3722" s="44">
        <v>0</v>
      </c>
      <c r="AD3722" s="44">
        <v>0</v>
      </c>
      <c r="AE3722" s="45" t="e">
        <f t="shared" si="7148"/>
        <v>#DIV/0!</v>
      </c>
      <c r="AF3722" s="46">
        <v>0</v>
      </c>
      <c r="AG3722" s="46">
        <v>0</v>
      </c>
      <c r="AH3722" s="47">
        <v>0</v>
      </c>
      <c r="AI3722" s="47">
        <v>0</v>
      </c>
      <c r="AJ3722" s="47">
        <v>0</v>
      </c>
      <c r="AK3722" s="47">
        <v>0</v>
      </c>
      <c r="AL3722" s="47">
        <f t="shared" si="7149"/>
        <v>0</v>
      </c>
      <c r="AM3722" s="47">
        <f t="shared" si="7150"/>
        <v>0</v>
      </c>
      <c r="AN3722" s="48" t="s">
        <v>36</v>
      </c>
      <c r="AO3722" s="1"/>
      <c r="AP3722" s="1"/>
      <c r="AQ3722" s="1"/>
      <c r="AR3722" s="1"/>
      <c r="AS3722" s="1"/>
    </row>
    <row r="3723" ht="31.5">
      <c r="B3723" s="41" t="s">
        <v>863</v>
      </c>
      <c r="C3723" s="41" t="s">
        <v>115</v>
      </c>
      <c r="D3723" s="41" t="s">
        <v>117</v>
      </c>
      <c r="E3723" s="26" t="str">
        <f t="shared" si="7164"/>
        <v>0503</v>
      </c>
      <c r="F3723" s="41" t="s">
        <v>763</v>
      </c>
      <c r="G3723" s="41"/>
      <c r="H3723" s="42" t="s">
        <v>764</v>
      </c>
      <c r="I3723" s="43">
        <f t="shared" si="7180"/>
        <v>1949.5</v>
      </c>
      <c r="J3723" s="43">
        <f t="shared" si="7181"/>
        <v>1031.4000000000001</v>
      </c>
      <c r="K3723" s="43">
        <f t="shared" si="7182"/>
        <v>1031.4000000000001</v>
      </c>
      <c r="L3723" s="43">
        <f t="shared" si="7183"/>
        <v>0</v>
      </c>
      <c r="M3723" s="43">
        <f t="shared" si="7184"/>
        <v>0</v>
      </c>
      <c r="N3723" s="43">
        <f t="shared" si="7185"/>
        <v>0</v>
      </c>
      <c r="O3723" s="43">
        <f>O3724+O3736</f>
        <v>0</v>
      </c>
      <c r="P3723" s="43">
        <f>P3724+P3736</f>
        <v>0</v>
      </c>
      <c r="Q3723" s="43">
        <f>Q3724+Q3736</f>
        <v>0</v>
      </c>
      <c r="R3723" s="43">
        <f t="shared" si="7189"/>
        <v>99.186999999999983</v>
      </c>
      <c r="S3723" s="43">
        <f t="shared" si="7190"/>
        <v>0</v>
      </c>
      <c r="T3723" s="43">
        <f t="shared" si="7191"/>
        <v>0</v>
      </c>
      <c r="U3723" s="43">
        <v>0</v>
      </c>
      <c r="V3723" s="43">
        <f t="shared" si="7165"/>
        <v>2048.6869999999999</v>
      </c>
      <c r="W3723" s="43">
        <f t="shared" si="7192"/>
        <v>0</v>
      </c>
      <c r="X3723" s="43">
        <f t="shared" si="7193"/>
        <v>0</v>
      </c>
      <c r="Y3723" s="43">
        <f t="shared" si="7194"/>
        <v>0</v>
      </c>
      <c r="Z3723" s="43">
        <f t="shared" si="7195"/>
        <v>0</v>
      </c>
      <c r="AA3723" s="43">
        <f t="shared" si="7196"/>
        <v>0</v>
      </c>
      <c r="AB3723" s="43">
        <f>AB3724+AB3736</f>
        <v>1584.26675</v>
      </c>
      <c r="AC3723" s="44">
        <f>AC3724+AC3736</f>
        <v>1792.4182600000001</v>
      </c>
      <c r="AD3723" s="44">
        <f>AD3724+AD3736</f>
        <v>1792.0373500000001</v>
      </c>
      <c r="AE3723" s="45">
        <f t="shared" si="7148"/>
        <v>99.978748821717531</v>
      </c>
      <c r="AF3723" s="43">
        <f>AF3724+AF3736</f>
        <v>1770.3811799999999</v>
      </c>
      <c r="AG3723" s="43">
        <f>AG3724+AG3736</f>
        <v>0</v>
      </c>
      <c r="AH3723" s="43">
        <f>AH3724+AH3736</f>
        <v>0</v>
      </c>
      <c r="AI3723" s="43">
        <f>AI3724+AI3736</f>
        <v>0</v>
      </c>
      <c r="AJ3723" s="43">
        <f>AJ3724+AJ3736</f>
        <v>0</v>
      </c>
      <c r="AK3723" s="43">
        <f>AK3724+AK3736</f>
        <v>0</v>
      </c>
      <c r="AL3723" s="43">
        <f t="shared" si="7149"/>
        <v>1770.3811799999999</v>
      </c>
      <c r="AM3723" s="43">
        <f t="shared" si="7150"/>
        <v>278.30582000000004</v>
      </c>
      <c r="AN3723" s="2"/>
      <c r="AO3723" s="1"/>
      <c r="AP3723" s="1"/>
      <c r="AQ3723" s="1"/>
      <c r="AR3723" s="1"/>
      <c r="AS3723" s="1"/>
    </row>
    <row r="3724" ht="31.5">
      <c r="B3724" s="41" t="s">
        <v>863</v>
      </c>
      <c r="C3724" s="41" t="s">
        <v>115</v>
      </c>
      <c r="D3724" s="41" t="s">
        <v>117</v>
      </c>
      <c r="E3724" s="26" t="str">
        <f t="shared" si="7164"/>
        <v>0503</v>
      </c>
      <c r="F3724" s="41" t="s">
        <v>805</v>
      </c>
      <c r="G3724" s="41"/>
      <c r="H3724" s="42" t="s">
        <v>806</v>
      </c>
      <c r="I3724" s="43">
        <f>I3725+I3729</f>
        <v>1949.5</v>
      </c>
      <c r="J3724" s="43">
        <f>J3725+J3729</f>
        <v>1031.4000000000001</v>
      </c>
      <c r="K3724" s="43">
        <f>K3725+K3729</f>
        <v>1031.4000000000001</v>
      </c>
      <c r="L3724" s="43">
        <f>L3725+L3729</f>
        <v>0</v>
      </c>
      <c r="M3724" s="43">
        <f>M3725+M3729</f>
        <v>0</v>
      </c>
      <c r="N3724" s="43">
        <f>N3725+N3729</f>
        <v>0</v>
      </c>
      <c r="O3724" s="43">
        <f>O3725+O3729</f>
        <v>0</v>
      </c>
      <c r="P3724" s="43">
        <f>P3725+P3729</f>
        <v>0</v>
      </c>
      <c r="Q3724" s="43">
        <f>Q3725+Q3729</f>
        <v>0</v>
      </c>
      <c r="R3724" s="43">
        <f>R3725+R3729</f>
        <v>99.186999999999983</v>
      </c>
      <c r="S3724" s="43">
        <f>S3725+S3729</f>
        <v>0</v>
      </c>
      <c r="T3724" s="43">
        <f>T3725+T3729</f>
        <v>0</v>
      </c>
      <c r="U3724" s="43">
        <v>0</v>
      </c>
      <c r="V3724" s="43">
        <f t="shared" si="7165"/>
        <v>2048.6869999999999</v>
      </c>
      <c r="W3724" s="43">
        <f>W3725+W3729</f>
        <v>0</v>
      </c>
      <c r="X3724" s="43">
        <f>X3725+X3729</f>
        <v>0</v>
      </c>
      <c r="Y3724" s="43">
        <f>Y3725+Y3729</f>
        <v>0</v>
      </c>
      <c r="Z3724" s="43">
        <f>Z3725+Z3729</f>
        <v>0</v>
      </c>
      <c r="AA3724" s="43">
        <f>AA3725+AA3729</f>
        <v>0</v>
      </c>
      <c r="AB3724" s="43">
        <f>AB3725+AB3729</f>
        <v>1542.57257</v>
      </c>
      <c r="AC3724" s="44">
        <f>AC3725+AC3729</f>
        <v>1728.6872000000001</v>
      </c>
      <c r="AD3724" s="44">
        <f>AD3725+AD3729</f>
        <v>1728.30629</v>
      </c>
      <c r="AE3724" s="45">
        <f t="shared" si="7148"/>
        <v>99.977965360072076</v>
      </c>
      <c r="AF3724" s="43">
        <f>AF3725+AF3729</f>
        <v>1728.6869999999999</v>
      </c>
      <c r="AG3724" s="43">
        <f>AG3725+AG3729</f>
        <v>0</v>
      </c>
      <c r="AH3724" s="43">
        <f>AH3725+AH3729</f>
        <v>0</v>
      </c>
      <c r="AI3724" s="43">
        <f>AI3725+AI3729</f>
        <v>0</v>
      </c>
      <c r="AJ3724" s="43">
        <f>AJ3725+AJ3729</f>
        <v>0</v>
      </c>
      <c r="AK3724" s="43">
        <f>AK3725+AK3729</f>
        <v>0</v>
      </c>
      <c r="AL3724" s="43">
        <f t="shared" si="7149"/>
        <v>1728.6869999999999</v>
      </c>
      <c r="AM3724" s="43">
        <f t="shared" si="7150"/>
        <v>320</v>
      </c>
      <c r="AN3724" s="2"/>
      <c r="AO3724" s="1"/>
      <c r="AP3724" s="1"/>
      <c r="AQ3724" s="1"/>
      <c r="AR3724" s="1"/>
      <c r="AS3724" s="1"/>
    </row>
    <row r="3725" ht="47.25">
      <c r="B3725" s="41" t="s">
        <v>863</v>
      </c>
      <c r="C3725" s="41" t="s">
        <v>115</v>
      </c>
      <c r="D3725" s="41" t="s">
        <v>117</v>
      </c>
      <c r="E3725" s="26" t="str">
        <f t="shared" si="7164"/>
        <v>0503</v>
      </c>
      <c r="F3725" s="41" t="s">
        <v>807</v>
      </c>
      <c r="G3725" s="41"/>
      <c r="H3725" s="42" t="s">
        <v>808</v>
      </c>
      <c r="I3725" s="43">
        <f t="shared" ref="I3725:I3727" si="7206">I3726</f>
        <v>1629.5</v>
      </c>
      <c r="J3725" s="43">
        <f t="shared" ref="J3725:J3727" si="7207">J3726</f>
        <v>1031.4000000000001</v>
      </c>
      <c r="K3725" s="43">
        <f t="shared" ref="K3725:K3727" si="7208">K3726</f>
        <v>1031.4000000000001</v>
      </c>
      <c r="L3725" s="43">
        <f t="shared" ref="L3725:L3727" si="7209">L3726</f>
        <v>0</v>
      </c>
      <c r="M3725" s="43">
        <f t="shared" ref="M3725:M3727" si="7210">M3726</f>
        <v>0</v>
      </c>
      <c r="N3725" s="43">
        <f t="shared" ref="N3725:N3727" si="7211">N3726</f>
        <v>0</v>
      </c>
      <c r="O3725" s="43">
        <f t="shared" ref="O3725:O3727" si="7212">O3726</f>
        <v>0</v>
      </c>
      <c r="P3725" s="43">
        <f t="shared" ref="P3725:P3727" si="7213">P3726</f>
        <v>0</v>
      </c>
      <c r="Q3725" s="43">
        <f t="shared" ref="Q3725:Q3727" si="7214">Q3726</f>
        <v>0</v>
      </c>
      <c r="R3725" s="43">
        <f t="shared" ref="R3725:R3727" si="7215">R3726</f>
        <v>99.186999999999983</v>
      </c>
      <c r="S3725" s="43">
        <f t="shared" ref="S3725:S3727" si="7216">S3726</f>
        <v>0</v>
      </c>
      <c r="T3725" s="43">
        <f t="shared" ref="T3725:T3727" si="7217">T3726</f>
        <v>0</v>
      </c>
      <c r="U3725" s="43">
        <v>0</v>
      </c>
      <c r="V3725" s="43">
        <f t="shared" si="7165"/>
        <v>1728.6869999999999</v>
      </c>
      <c r="W3725" s="43">
        <f t="shared" ref="W3725:W3727" si="7218">W3726</f>
        <v>0</v>
      </c>
      <c r="X3725" s="43">
        <f t="shared" ref="X3725:X3727" si="7219">X3726</f>
        <v>0</v>
      </c>
      <c r="Y3725" s="43">
        <f t="shared" ref="Y3725:Y3727" si="7220">Y3726</f>
        <v>0</v>
      </c>
      <c r="Z3725" s="43">
        <f t="shared" ref="Z3725:Z3727" si="7221">Z3726</f>
        <v>0</v>
      </c>
      <c r="AA3725" s="43">
        <f t="shared" ref="AA3725:AA3727" si="7222">AA3726</f>
        <v>0</v>
      </c>
      <c r="AB3725" s="43">
        <f t="shared" ref="AB3725:AB3727" si="7223">AB3726</f>
        <v>1542.57257</v>
      </c>
      <c r="AC3725" s="44">
        <f t="shared" ref="AC3725:AC3727" si="7224">AC3726</f>
        <v>1728.6872000000001</v>
      </c>
      <c r="AD3725" s="44">
        <f t="shared" ref="AD3725:AD3727" si="7225">AD3726</f>
        <v>1728.30629</v>
      </c>
      <c r="AE3725" s="45">
        <f t="shared" si="7148"/>
        <v>99.977965360072076</v>
      </c>
      <c r="AF3725" s="43">
        <f t="shared" ref="AF3725:AF3727" si="7226">AF3726</f>
        <v>1728.6869999999999</v>
      </c>
      <c r="AG3725" s="43">
        <f t="shared" ref="AG3725:AG3727" si="7227">AG3726</f>
        <v>0</v>
      </c>
      <c r="AH3725" s="43">
        <f t="shared" ref="AH3725:AH3727" si="7228">AH3726</f>
        <v>0</v>
      </c>
      <c r="AI3725" s="43">
        <f t="shared" ref="AI3725:AI3727" si="7229">AI3726</f>
        <v>0</v>
      </c>
      <c r="AJ3725" s="43">
        <f t="shared" ref="AJ3725:AJ3727" si="7230">AJ3726</f>
        <v>0</v>
      </c>
      <c r="AK3725" s="43">
        <f t="shared" ref="AK3725:AK3727" si="7231">AK3726</f>
        <v>0</v>
      </c>
      <c r="AL3725" s="43">
        <f t="shared" si="7149"/>
        <v>1728.6869999999999</v>
      </c>
      <c r="AM3725" s="43">
        <f t="shared" si="7150"/>
        <v>0</v>
      </c>
      <c r="AN3725" s="2"/>
      <c r="AR3725" s="1"/>
      <c r="AS3725" s="1"/>
    </row>
    <row r="3726" ht="31.5">
      <c r="B3726" s="41" t="s">
        <v>863</v>
      </c>
      <c r="C3726" s="41" t="s">
        <v>115</v>
      </c>
      <c r="D3726" s="41" t="s">
        <v>117</v>
      </c>
      <c r="E3726" s="26" t="str">
        <f t="shared" si="7164"/>
        <v>0503</v>
      </c>
      <c r="F3726" s="41" t="s">
        <v>809</v>
      </c>
      <c r="G3726" s="41"/>
      <c r="H3726" s="42" t="s">
        <v>810</v>
      </c>
      <c r="I3726" s="43">
        <f t="shared" si="7206"/>
        <v>1629.5</v>
      </c>
      <c r="J3726" s="43">
        <f t="shared" si="7207"/>
        <v>1031.4000000000001</v>
      </c>
      <c r="K3726" s="43">
        <f t="shared" si="7208"/>
        <v>1031.4000000000001</v>
      </c>
      <c r="L3726" s="43">
        <f t="shared" si="7209"/>
        <v>0</v>
      </c>
      <c r="M3726" s="43">
        <f t="shared" si="7210"/>
        <v>0</v>
      </c>
      <c r="N3726" s="43">
        <f t="shared" si="7211"/>
        <v>0</v>
      </c>
      <c r="O3726" s="43">
        <f t="shared" si="7212"/>
        <v>0</v>
      </c>
      <c r="P3726" s="43">
        <f t="shared" si="7213"/>
        <v>0</v>
      </c>
      <c r="Q3726" s="43">
        <f t="shared" si="7214"/>
        <v>0</v>
      </c>
      <c r="R3726" s="43">
        <f t="shared" si="7215"/>
        <v>99.186999999999983</v>
      </c>
      <c r="S3726" s="43">
        <f t="shared" si="7216"/>
        <v>0</v>
      </c>
      <c r="T3726" s="43">
        <f t="shared" si="7217"/>
        <v>0</v>
      </c>
      <c r="U3726" s="43">
        <v>0</v>
      </c>
      <c r="V3726" s="43">
        <f t="shared" si="7165"/>
        <v>1728.6869999999999</v>
      </c>
      <c r="W3726" s="43">
        <f t="shared" si="7218"/>
        <v>0</v>
      </c>
      <c r="X3726" s="43">
        <f t="shared" si="7219"/>
        <v>0</v>
      </c>
      <c r="Y3726" s="43">
        <f t="shared" si="7220"/>
        <v>0</v>
      </c>
      <c r="Z3726" s="43">
        <f t="shared" si="7221"/>
        <v>0</v>
      </c>
      <c r="AA3726" s="43">
        <f t="shared" si="7222"/>
        <v>0</v>
      </c>
      <c r="AB3726" s="43">
        <f t="shared" si="7223"/>
        <v>1542.57257</v>
      </c>
      <c r="AC3726" s="44">
        <f t="shared" si="7224"/>
        <v>1728.6872000000001</v>
      </c>
      <c r="AD3726" s="44">
        <f t="shared" si="7225"/>
        <v>1728.30629</v>
      </c>
      <c r="AE3726" s="45">
        <f t="shared" si="7148"/>
        <v>99.977965360072076</v>
      </c>
      <c r="AF3726" s="43">
        <f t="shared" si="7226"/>
        <v>1728.6869999999999</v>
      </c>
      <c r="AG3726" s="43">
        <f t="shared" si="7227"/>
        <v>0</v>
      </c>
      <c r="AH3726" s="43">
        <f t="shared" si="7228"/>
        <v>0</v>
      </c>
      <c r="AI3726" s="43">
        <f t="shared" si="7229"/>
        <v>0</v>
      </c>
      <c r="AJ3726" s="43">
        <f t="shared" si="7230"/>
        <v>0</v>
      </c>
      <c r="AK3726" s="43">
        <f t="shared" si="7231"/>
        <v>0</v>
      </c>
      <c r="AL3726" s="43">
        <f t="shared" si="7149"/>
        <v>1728.6869999999999</v>
      </c>
      <c r="AM3726" s="43">
        <f t="shared" si="7150"/>
        <v>0</v>
      </c>
      <c r="AN3726" s="2"/>
      <c r="AO3726" s="1"/>
      <c r="AP3726" s="1"/>
      <c r="AQ3726" s="1"/>
      <c r="AR3726" s="1"/>
      <c r="AS3726" s="1"/>
    </row>
    <row r="3727" ht="31.5">
      <c r="B3727" s="41" t="s">
        <v>863</v>
      </c>
      <c r="C3727" s="41" t="s">
        <v>115</v>
      </c>
      <c r="D3727" s="41" t="s">
        <v>117</v>
      </c>
      <c r="E3727" s="26" t="str">
        <f t="shared" si="7164"/>
        <v>0503</v>
      </c>
      <c r="F3727" s="41" t="s">
        <v>809</v>
      </c>
      <c r="G3727" s="41" t="s">
        <v>53</v>
      </c>
      <c r="H3727" s="42" t="s">
        <v>54</v>
      </c>
      <c r="I3727" s="43">
        <f t="shared" si="7206"/>
        <v>1629.5</v>
      </c>
      <c r="J3727" s="43">
        <f t="shared" si="7207"/>
        <v>1031.4000000000001</v>
      </c>
      <c r="K3727" s="43">
        <f t="shared" si="7208"/>
        <v>1031.4000000000001</v>
      </c>
      <c r="L3727" s="43">
        <f t="shared" si="7209"/>
        <v>0</v>
      </c>
      <c r="M3727" s="43">
        <f t="shared" si="7210"/>
        <v>0</v>
      </c>
      <c r="N3727" s="43">
        <f t="shared" si="7211"/>
        <v>0</v>
      </c>
      <c r="O3727" s="43">
        <f t="shared" si="7212"/>
        <v>0</v>
      </c>
      <c r="P3727" s="43">
        <f t="shared" si="7213"/>
        <v>0</v>
      </c>
      <c r="Q3727" s="43">
        <f t="shared" si="7214"/>
        <v>0</v>
      </c>
      <c r="R3727" s="43">
        <f t="shared" si="7215"/>
        <v>99.186999999999983</v>
      </c>
      <c r="S3727" s="43">
        <f t="shared" si="7216"/>
        <v>0</v>
      </c>
      <c r="T3727" s="43">
        <f t="shared" si="7217"/>
        <v>0</v>
      </c>
      <c r="U3727" s="43">
        <v>0</v>
      </c>
      <c r="V3727" s="43">
        <f t="shared" si="7165"/>
        <v>1728.6869999999999</v>
      </c>
      <c r="W3727" s="43">
        <f t="shared" si="7218"/>
        <v>0</v>
      </c>
      <c r="X3727" s="43">
        <f t="shared" si="7219"/>
        <v>0</v>
      </c>
      <c r="Y3727" s="43">
        <f t="shared" si="7220"/>
        <v>0</v>
      </c>
      <c r="Z3727" s="43">
        <f t="shared" si="7221"/>
        <v>0</v>
      </c>
      <c r="AA3727" s="43">
        <f t="shared" si="7222"/>
        <v>0</v>
      </c>
      <c r="AB3727" s="43">
        <f t="shared" si="7223"/>
        <v>1542.57257</v>
      </c>
      <c r="AC3727" s="44">
        <f t="shared" si="7224"/>
        <v>1728.6872000000001</v>
      </c>
      <c r="AD3727" s="44">
        <f t="shared" si="7225"/>
        <v>1728.30629</v>
      </c>
      <c r="AE3727" s="45">
        <f t="shared" si="7148"/>
        <v>99.977965360072076</v>
      </c>
      <c r="AF3727" s="43">
        <f t="shared" si="7226"/>
        <v>1728.6869999999999</v>
      </c>
      <c r="AG3727" s="43">
        <f t="shared" si="7227"/>
        <v>0</v>
      </c>
      <c r="AH3727" s="43">
        <f t="shared" si="7228"/>
        <v>0</v>
      </c>
      <c r="AI3727" s="43">
        <f t="shared" si="7229"/>
        <v>0</v>
      </c>
      <c r="AJ3727" s="43">
        <f t="shared" si="7230"/>
        <v>0</v>
      </c>
      <c r="AK3727" s="43">
        <f t="shared" si="7231"/>
        <v>0</v>
      </c>
      <c r="AL3727" s="43">
        <f t="shared" si="7149"/>
        <v>1728.6869999999999</v>
      </c>
      <c r="AM3727" s="43">
        <f t="shared" si="7150"/>
        <v>0</v>
      </c>
      <c r="AN3727" s="2"/>
      <c r="AO3727" s="1"/>
      <c r="AP3727" s="1"/>
      <c r="AQ3727" s="1"/>
      <c r="AR3727" s="1"/>
      <c r="AS3727" s="1"/>
    </row>
    <row r="3728" ht="31.5">
      <c r="B3728" s="41" t="s">
        <v>863</v>
      </c>
      <c r="C3728" s="41" t="s">
        <v>115</v>
      </c>
      <c r="D3728" s="41" t="s">
        <v>117</v>
      </c>
      <c r="E3728" s="26" t="str">
        <f t="shared" si="7164"/>
        <v>0503</v>
      </c>
      <c r="F3728" s="41" t="s">
        <v>809</v>
      </c>
      <c r="G3728" s="41" t="s">
        <v>55</v>
      </c>
      <c r="H3728" s="42" t="s">
        <v>56</v>
      </c>
      <c r="I3728" s="43">
        <f>598.1+1031.4</f>
        <v>1629.5</v>
      </c>
      <c r="J3728" s="43">
        <v>1031.4000000000001</v>
      </c>
      <c r="K3728" s="43">
        <v>1031.4000000000001</v>
      </c>
      <c r="L3728" s="43"/>
      <c r="M3728" s="43"/>
      <c r="N3728" s="43"/>
      <c r="O3728" s="43">
        <v>0</v>
      </c>
      <c r="P3728" s="43">
        <v>0</v>
      </c>
      <c r="Q3728" s="43">
        <v>0</v>
      </c>
      <c r="R3728" s="43">
        <f>250.099-150.912</f>
        <v>99.186999999999983</v>
      </c>
      <c r="S3728" s="43">
        <v>0</v>
      </c>
      <c r="T3728" s="43">
        <v>0</v>
      </c>
      <c r="U3728" s="43">
        <v>0</v>
      </c>
      <c r="V3728" s="43">
        <f t="shared" si="7165"/>
        <v>1728.6869999999999</v>
      </c>
      <c r="W3728" s="43"/>
      <c r="X3728" s="43"/>
      <c r="Y3728" s="43"/>
      <c r="Z3728" s="43"/>
      <c r="AA3728" s="43"/>
      <c r="AB3728" s="43">
        <v>1542.57257</v>
      </c>
      <c r="AC3728" s="44">
        <v>1728.6872000000001</v>
      </c>
      <c r="AD3728" s="44">
        <v>1728.30629</v>
      </c>
      <c r="AE3728" s="45">
        <f t="shared" si="7148"/>
        <v>99.977965360072076</v>
      </c>
      <c r="AF3728" s="43">
        <v>1728.6869999999999</v>
      </c>
      <c r="AG3728" s="43">
        <v>0</v>
      </c>
      <c r="AH3728" s="43">
        <v>0</v>
      </c>
      <c r="AI3728" s="43">
        <v>0</v>
      </c>
      <c r="AJ3728" s="43">
        <v>0</v>
      </c>
      <c r="AK3728" s="43">
        <v>0</v>
      </c>
      <c r="AL3728" s="43">
        <f t="shared" si="7149"/>
        <v>1728.6869999999999</v>
      </c>
      <c r="AM3728" s="43">
        <f t="shared" si="7150"/>
        <v>0</v>
      </c>
      <c r="AN3728" s="19"/>
      <c r="AO3728" s="1"/>
      <c r="AP3728" s="1"/>
      <c r="AQ3728" s="1"/>
      <c r="AR3728" s="1"/>
      <c r="AS3728" s="1"/>
    </row>
    <row r="3729" ht="31.5" hidden="1">
      <c r="B3729" s="41" t="s">
        <v>863</v>
      </c>
      <c r="C3729" s="41" t="s">
        <v>115</v>
      </c>
      <c r="D3729" s="41" t="s">
        <v>117</v>
      </c>
      <c r="E3729" s="26" t="str">
        <f t="shared" si="7164"/>
        <v>0503</v>
      </c>
      <c r="F3729" s="41" t="s">
        <v>811</v>
      </c>
      <c r="G3729" s="41"/>
      <c r="H3729" s="42" t="s">
        <v>812</v>
      </c>
      <c r="I3729" s="43">
        <f>I3733+I3730</f>
        <v>320</v>
      </c>
      <c r="J3729" s="43">
        <f>J3733+J3730</f>
        <v>0</v>
      </c>
      <c r="K3729" s="43">
        <f>K3733+K3730</f>
        <v>0</v>
      </c>
      <c r="L3729" s="43">
        <f>L3733+L3730</f>
        <v>0</v>
      </c>
      <c r="M3729" s="43">
        <f>M3733+M3730</f>
        <v>0</v>
      </c>
      <c r="N3729" s="43">
        <f>N3733+N3730</f>
        <v>0</v>
      </c>
      <c r="O3729" s="43">
        <f>O3733+O3730</f>
        <v>0</v>
      </c>
      <c r="P3729" s="43">
        <f>P3733+P3730</f>
        <v>0</v>
      </c>
      <c r="Q3729" s="43">
        <f>Q3733+Q3730</f>
        <v>0</v>
      </c>
      <c r="R3729" s="43">
        <f>R3733+R3730</f>
        <v>0</v>
      </c>
      <c r="S3729" s="43">
        <f>S3733+S3730</f>
        <v>0</v>
      </c>
      <c r="T3729" s="43">
        <f>T3733+T3730</f>
        <v>0</v>
      </c>
      <c r="U3729" s="43">
        <v>0</v>
      </c>
      <c r="V3729" s="43">
        <f t="shared" si="7165"/>
        <v>320</v>
      </c>
      <c r="W3729" s="43">
        <f>W3733+W3730</f>
        <v>0</v>
      </c>
      <c r="X3729" s="43">
        <f>X3733+X3730</f>
        <v>0</v>
      </c>
      <c r="Y3729" s="43">
        <f>Y3733+Y3730</f>
        <v>0</v>
      </c>
      <c r="Z3729" s="43">
        <f>Z3733+Z3730</f>
        <v>0</v>
      </c>
      <c r="AA3729" s="43">
        <f>AA3733+AA3730</f>
        <v>0</v>
      </c>
      <c r="AB3729" s="43">
        <f>AB3733+AB3730</f>
        <v>0</v>
      </c>
      <c r="AC3729" s="44">
        <f>AC3733+AC3730</f>
        <v>0</v>
      </c>
      <c r="AD3729" s="44">
        <f>AD3733+AD3730</f>
        <v>0</v>
      </c>
      <c r="AE3729" s="45" t="e">
        <f t="shared" si="7148"/>
        <v>#DIV/0!</v>
      </c>
      <c r="AF3729" s="43">
        <f>AF3733+AF3730</f>
        <v>0</v>
      </c>
      <c r="AG3729" s="43">
        <f>AG3733+AG3730</f>
        <v>0</v>
      </c>
      <c r="AH3729" s="43">
        <f>AH3733+AH3730</f>
        <v>0</v>
      </c>
      <c r="AI3729" s="43">
        <f>AI3733+AI3730</f>
        <v>0</v>
      </c>
      <c r="AJ3729" s="43">
        <f>AJ3733+AJ3730</f>
        <v>0</v>
      </c>
      <c r="AK3729" s="43">
        <f>AK3733+AK3730</f>
        <v>0</v>
      </c>
      <c r="AL3729" s="43">
        <f t="shared" si="7149"/>
        <v>0</v>
      </c>
      <c r="AM3729" s="43">
        <f t="shared" si="7150"/>
        <v>320</v>
      </c>
      <c r="AN3729" s="19" t="s">
        <v>36</v>
      </c>
      <c r="AR3729" s="1"/>
      <c r="AS3729" s="1"/>
    </row>
    <row r="3730" ht="31.5" hidden="1">
      <c r="B3730" s="41" t="s">
        <v>863</v>
      </c>
      <c r="C3730" s="41" t="s">
        <v>115</v>
      </c>
      <c r="D3730" s="41" t="s">
        <v>117</v>
      </c>
      <c r="E3730" s="26" t="str">
        <f t="shared" si="7164"/>
        <v>0503</v>
      </c>
      <c r="F3730" s="41" t="s">
        <v>813</v>
      </c>
      <c r="G3730" s="41"/>
      <c r="H3730" s="42" t="s">
        <v>814</v>
      </c>
      <c r="I3730" s="43">
        <f t="shared" ref="I3730:I3747" si="7232">I3731</f>
        <v>320</v>
      </c>
      <c r="J3730" s="43">
        <f t="shared" ref="J3730:J3747" si="7233">J3731</f>
        <v>0</v>
      </c>
      <c r="K3730" s="43">
        <f t="shared" ref="K3730:K3747" si="7234">K3731</f>
        <v>0</v>
      </c>
      <c r="L3730" s="43">
        <f t="shared" ref="L3730:L3747" si="7235">L3731</f>
        <v>0</v>
      </c>
      <c r="M3730" s="43">
        <f t="shared" ref="M3730:M3747" si="7236">M3731</f>
        <v>0</v>
      </c>
      <c r="N3730" s="43">
        <f t="shared" ref="N3730:N3747" si="7237">N3731</f>
        <v>0</v>
      </c>
      <c r="O3730" s="43">
        <f t="shared" ref="O3730:O3742" si="7238">O3731</f>
        <v>0</v>
      </c>
      <c r="P3730" s="43">
        <f t="shared" ref="P3730:P3742" si="7239">P3731</f>
        <v>0</v>
      </c>
      <c r="Q3730" s="43">
        <f t="shared" ref="Q3730:Q3742" si="7240">Q3731</f>
        <v>0</v>
      </c>
      <c r="R3730" s="43">
        <f t="shared" ref="R3730:R3742" si="7241">R3731</f>
        <v>0</v>
      </c>
      <c r="S3730" s="43">
        <f t="shared" ref="S3730:S3742" si="7242">S3731</f>
        <v>0</v>
      </c>
      <c r="T3730" s="43">
        <f t="shared" ref="T3730:T3742" si="7243">T3731</f>
        <v>0</v>
      </c>
      <c r="U3730" s="43">
        <v>0</v>
      </c>
      <c r="V3730" s="43">
        <f t="shared" si="7165"/>
        <v>320</v>
      </c>
      <c r="W3730" s="43">
        <f t="shared" ref="W3730:W3742" si="7244">W3731</f>
        <v>0</v>
      </c>
      <c r="X3730" s="43">
        <f t="shared" ref="X3730:X3742" si="7245">X3731</f>
        <v>0</v>
      </c>
      <c r="Y3730" s="43">
        <f t="shared" ref="Y3730:Y3742" si="7246">Y3731</f>
        <v>0</v>
      </c>
      <c r="Z3730" s="43">
        <f t="shared" ref="Z3730:Z3742" si="7247">Z3731</f>
        <v>0</v>
      </c>
      <c r="AA3730" s="43">
        <f t="shared" ref="AA3730:AA3742" si="7248">AA3731</f>
        <v>0</v>
      </c>
      <c r="AB3730" s="43">
        <f t="shared" ref="AB3730:AB3742" si="7249">AB3731</f>
        <v>0</v>
      </c>
      <c r="AC3730" s="44">
        <f t="shared" ref="AC3730:AC3742" si="7250">AC3731</f>
        <v>0</v>
      </c>
      <c r="AD3730" s="44">
        <f t="shared" ref="AD3730:AD3742" si="7251">AD3731</f>
        <v>0</v>
      </c>
      <c r="AE3730" s="45" t="e">
        <f t="shared" si="7148"/>
        <v>#DIV/0!</v>
      </c>
      <c r="AF3730" s="43">
        <f t="shared" ref="AF3730:AF3742" si="7252">AF3731</f>
        <v>0</v>
      </c>
      <c r="AG3730" s="43">
        <f t="shared" ref="AG3730:AG3742" si="7253">AG3731</f>
        <v>0</v>
      </c>
      <c r="AH3730" s="43">
        <f t="shared" ref="AH3730:AH3742" si="7254">AH3731</f>
        <v>0</v>
      </c>
      <c r="AI3730" s="43">
        <f t="shared" ref="AI3730:AI3742" si="7255">AI3731</f>
        <v>0</v>
      </c>
      <c r="AJ3730" s="43">
        <f t="shared" ref="AJ3730:AJ3742" si="7256">AJ3731</f>
        <v>0</v>
      </c>
      <c r="AK3730" s="43">
        <f t="shared" ref="AK3730:AK3742" si="7257">AK3731</f>
        <v>0</v>
      </c>
      <c r="AL3730" s="43">
        <f t="shared" si="7149"/>
        <v>0</v>
      </c>
      <c r="AM3730" s="43">
        <f t="shared" si="7150"/>
        <v>320</v>
      </c>
      <c r="AN3730" s="19" t="s">
        <v>36</v>
      </c>
      <c r="AO3730" s="1"/>
      <c r="AP3730" s="1"/>
      <c r="AQ3730" s="1"/>
      <c r="AR3730" s="1"/>
      <c r="AS3730" s="1"/>
    </row>
    <row r="3731" hidden="1">
      <c r="B3731" s="41" t="s">
        <v>863</v>
      </c>
      <c r="C3731" s="41" t="s">
        <v>115</v>
      </c>
      <c r="D3731" s="41" t="s">
        <v>117</v>
      </c>
      <c r="E3731" s="26" t="str">
        <f t="shared" si="7164"/>
        <v>0503</v>
      </c>
      <c r="F3731" s="41" t="s">
        <v>813</v>
      </c>
      <c r="G3731" s="41" t="s">
        <v>59</v>
      </c>
      <c r="H3731" s="42" t="s">
        <v>60</v>
      </c>
      <c r="I3731" s="43">
        <f t="shared" si="7232"/>
        <v>320</v>
      </c>
      <c r="J3731" s="43">
        <f t="shared" si="7233"/>
        <v>0</v>
      </c>
      <c r="K3731" s="43">
        <f t="shared" si="7234"/>
        <v>0</v>
      </c>
      <c r="L3731" s="43">
        <f t="shared" si="7235"/>
        <v>0</v>
      </c>
      <c r="M3731" s="43">
        <f t="shared" si="7236"/>
        <v>0</v>
      </c>
      <c r="N3731" s="43">
        <f t="shared" si="7237"/>
        <v>0</v>
      </c>
      <c r="O3731" s="43">
        <f t="shared" si="7238"/>
        <v>0</v>
      </c>
      <c r="P3731" s="43">
        <f t="shared" si="7239"/>
        <v>0</v>
      </c>
      <c r="Q3731" s="43">
        <f t="shared" si="7240"/>
        <v>0</v>
      </c>
      <c r="R3731" s="43">
        <f t="shared" si="7241"/>
        <v>0</v>
      </c>
      <c r="S3731" s="43">
        <f t="shared" si="7242"/>
        <v>0</v>
      </c>
      <c r="T3731" s="43">
        <f t="shared" si="7243"/>
        <v>0</v>
      </c>
      <c r="U3731" s="43">
        <v>0</v>
      </c>
      <c r="V3731" s="43">
        <f t="shared" si="7165"/>
        <v>320</v>
      </c>
      <c r="W3731" s="43">
        <f t="shared" si="7244"/>
        <v>0</v>
      </c>
      <c r="X3731" s="43">
        <f t="shared" si="7245"/>
        <v>0</v>
      </c>
      <c r="Y3731" s="43">
        <f t="shared" si="7246"/>
        <v>0</v>
      </c>
      <c r="Z3731" s="43">
        <f t="shared" si="7247"/>
        <v>0</v>
      </c>
      <c r="AA3731" s="43">
        <f t="shared" si="7248"/>
        <v>0</v>
      </c>
      <c r="AB3731" s="43">
        <f t="shared" si="7249"/>
        <v>0</v>
      </c>
      <c r="AC3731" s="44">
        <f t="shared" si="7250"/>
        <v>0</v>
      </c>
      <c r="AD3731" s="44">
        <f t="shared" si="7251"/>
        <v>0</v>
      </c>
      <c r="AE3731" s="45" t="e">
        <f t="shared" si="7148"/>
        <v>#DIV/0!</v>
      </c>
      <c r="AF3731" s="43">
        <f t="shared" si="7252"/>
        <v>0</v>
      </c>
      <c r="AG3731" s="43">
        <f t="shared" si="7253"/>
        <v>0</v>
      </c>
      <c r="AH3731" s="43">
        <f t="shared" si="7254"/>
        <v>0</v>
      </c>
      <c r="AI3731" s="43">
        <f t="shared" si="7255"/>
        <v>0</v>
      </c>
      <c r="AJ3731" s="43">
        <f t="shared" si="7256"/>
        <v>0</v>
      </c>
      <c r="AK3731" s="43">
        <f t="shared" si="7257"/>
        <v>0</v>
      </c>
      <c r="AL3731" s="43">
        <f t="shared" si="7149"/>
        <v>0</v>
      </c>
      <c r="AM3731" s="43">
        <f t="shared" si="7150"/>
        <v>320</v>
      </c>
      <c r="AN3731" s="19" t="s">
        <v>36</v>
      </c>
      <c r="AO3731" s="1"/>
      <c r="AP3731" s="1"/>
      <c r="AQ3731" s="1"/>
      <c r="AR3731" s="1"/>
      <c r="AS3731" s="1"/>
    </row>
    <row r="3732" ht="63" hidden="1">
      <c r="B3732" s="41" t="s">
        <v>863</v>
      </c>
      <c r="C3732" s="41" t="s">
        <v>115</v>
      </c>
      <c r="D3732" s="41" t="s">
        <v>117</v>
      </c>
      <c r="E3732" s="26" t="str">
        <f t="shared" si="7164"/>
        <v>0503</v>
      </c>
      <c r="F3732" s="41" t="s">
        <v>813</v>
      </c>
      <c r="G3732" s="41" t="s">
        <v>475</v>
      </c>
      <c r="H3732" s="42" t="s">
        <v>476</v>
      </c>
      <c r="I3732" s="43">
        <v>320</v>
      </c>
      <c r="J3732" s="43"/>
      <c r="K3732" s="43"/>
      <c r="L3732" s="43"/>
      <c r="M3732" s="43"/>
      <c r="N3732" s="43"/>
      <c r="O3732" s="43">
        <v>0</v>
      </c>
      <c r="P3732" s="43">
        <v>0</v>
      </c>
      <c r="Q3732" s="43">
        <v>0</v>
      </c>
      <c r="R3732" s="43">
        <v>0</v>
      </c>
      <c r="S3732" s="43">
        <v>0</v>
      </c>
      <c r="T3732" s="43">
        <v>0</v>
      </c>
      <c r="U3732" s="43">
        <v>0</v>
      </c>
      <c r="V3732" s="43">
        <f t="shared" si="7165"/>
        <v>320</v>
      </c>
      <c r="W3732" s="43"/>
      <c r="X3732" s="43"/>
      <c r="Y3732" s="43"/>
      <c r="Z3732" s="43"/>
      <c r="AA3732" s="43"/>
      <c r="AB3732" s="43">
        <v>0</v>
      </c>
      <c r="AC3732" s="44">
        <v>0</v>
      </c>
      <c r="AD3732" s="44">
        <v>0</v>
      </c>
      <c r="AE3732" s="45" t="e">
        <f t="shared" si="7148"/>
        <v>#DIV/0!</v>
      </c>
      <c r="AF3732" s="43">
        <v>0</v>
      </c>
      <c r="AG3732" s="43">
        <v>0</v>
      </c>
      <c r="AH3732" s="43">
        <v>0</v>
      </c>
      <c r="AI3732" s="43">
        <v>0</v>
      </c>
      <c r="AJ3732" s="43">
        <v>0</v>
      </c>
      <c r="AK3732" s="43">
        <v>0</v>
      </c>
      <c r="AL3732" s="43">
        <f t="shared" si="7149"/>
        <v>0</v>
      </c>
      <c r="AM3732" s="43">
        <f t="shared" si="7150"/>
        <v>320</v>
      </c>
      <c r="AN3732" s="19" t="s">
        <v>36</v>
      </c>
      <c r="AR3732" s="1"/>
      <c r="AS3732" s="1"/>
    </row>
    <row r="3733" hidden="1">
      <c r="B3733" s="41" t="s">
        <v>863</v>
      </c>
      <c r="C3733" s="41" t="s">
        <v>115</v>
      </c>
      <c r="D3733" s="41" t="s">
        <v>117</v>
      </c>
      <c r="E3733" s="26" t="str">
        <f t="shared" si="7164"/>
        <v>0503</v>
      </c>
      <c r="F3733" s="41" t="s">
        <v>815</v>
      </c>
      <c r="G3733" s="41"/>
      <c r="H3733" s="42" t="s">
        <v>267</v>
      </c>
      <c r="I3733" s="43">
        <f t="shared" si="7232"/>
        <v>0</v>
      </c>
      <c r="J3733" s="43">
        <f t="shared" si="7233"/>
        <v>0</v>
      </c>
      <c r="K3733" s="43">
        <f t="shared" si="7234"/>
        <v>0</v>
      </c>
      <c r="L3733" s="43">
        <f t="shared" si="7235"/>
        <v>0</v>
      </c>
      <c r="M3733" s="43">
        <f t="shared" si="7236"/>
        <v>0</v>
      </c>
      <c r="N3733" s="43">
        <f t="shared" si="7237"/>
        <v>0</v>
      </c>
      <c r="O3733" s="43">
        <f t="shared" si="7238"/>
        <v>0</v>
      </c>
      <c r="P3733" s="43">
        <f t="shared" si="7239"/>
        <v>0</v>
      </c>
      <c r="Q3733" s="43">
        <f t="shared" si="7240"/>
        <v>0</v>
      </c>
      <c r="R3733" s="43">
        <f t="shared" si="7241"/>
        <v>0</v>
      </c>
      <c r="S3733" s="43">
        <f t="shared" si="7242"/>
        <v>0</v>
      </c>
      <c r="T3733" s="43">
        <f t="shared" si="7243"/>
        <v>0</v>
      </c>
      <c r="U3733" s="43">
        <v>0</v>
      </c>
      <c r="V3733" s="43">
        <f t="shared" si="7165"/>
        <v>0</v>
      </c>
      <c r="W3733" s="43">
        <f t="shared" si="7244"/>
        <v>0</v>
      </c>
      <c r="X3733" s="43">
        <f t="shared" si="7245"/>
        <v>0</v>
      </c>
      <c r="Y3733" s="43">
        <f t="shared" si="7246"/>
        <v>0</v>
      </c>
      <c r="Z3733" s="43">
        <f t="shared" si="7247"/>
        <v>0</v>
      </c>
      <c r="AA3733" s="43">
        <f t="shared" si="7248"/>
        <v>0</v>
      </c>
      <c r="AB3733" s="43">
        <f t="shared" si="7249"/>
        <v>0</v>
      </c>
      <c r="AC3733" s="44">
        <f t="shared" si="7250"/>
        <v>0</v>
      </c>
      <c r="AD3733" s="44">
        <f t="shared" si="7251"/>
        <v>0</v>
      </c>
      <c r="AE3733" s="45" t="e">
        <f t="shared" si="7148"/>
        <v>#DIV/0!</v>
      </c>
      <c r="AF3733" s="46">
        <f t="shared" si="7252"/>
        <v>0</v>
      </c>
      <c r="AG3733" s="46">
        <f t="shared" si="7253"/>
        <v>0</v>
      </c>
      <c r="AH3733" s="47">
        <f t="shared" si="7254"/>
        <v>0</v>
      </c>
      <c r="AI3733" s="47">
        <f t="shared" si="7255"/>
        <v>0</v>
      </c>
      <c r="AJ3733" s="47">
        <f t="shared" si="7256"/>
        <v>0</v>
      </c>
      <c r="AK3733" s="47">
        <f t="shared" si="7257"/>
        <v>0</v>
      </c>
      <c r="AL3733" s="47">
        <f t="shared" si="7149"/>
        <v>0</v>
      </c>
      <c r="AM3733" s="47">
        <f t="shared" si="7150"/>
        <v>0</v>
      </c>
      <c r="AN3733" s="48" t="s">
        <v>36</v>
      </c>
      <c r="AO3733" s="1"/>
      <c r="AP3733" s="1"/>
      <c r="AQ3733" s="1"/>
      <c r="AR3733" s="1"/>
      <c r="AS3733" s="1"/>
    </row>
    <row r="3734" hidden="1">
      <c r="B3734" s="41" t="s">
        <v>863</v>
      </c>
      <c r="C3734" s="41" t="s">
        <v>115</v>
      </c>
      <c r="D3734" s="41" t="s">
        <v>117</v>
      </c>
      <c r="E3734" s="26" t="str">
        <f t="shared" si="7164"/>
        <v>0503</v>
      </c>
      <c r="F3734" s="41" t="s">
        <v>815</v>
      </c>
      <c r="G3734" s="41" t="s">
        <v>59</v>
      </c>
      <c r="H3734" s="42" t="s">
        <v>60</v>
      </c>
      <c r="I3734" s="43">
        <f t="shared" si="7232"/>
        <v>0</v>
      </c>
      <c r="J3734" s="43">
        <f t="shared" si="7233"/>
        <v>0</v>
      </c>
      <c r="K3734" s="43">
        <f t="shared" si="7234"/>
        <v>0</v>
      </c>
      <c r="L3734" s="43">
        <f t="shared" si="7235"/>
        <v>0</v>
      </c>
      <c r="M3734" s="43">
        <f t="shared" si="7236"/>
        <v>0</v>
      </c>
      <c r="N3734" s="43">
        <f t="shared" si="7237"/>
        <v>0</v>
      </c>
      <c r="O3734" s="43">
        <f t="shared" si="7238"/>
        <v>0</v>
      </c>
      <c r="P3734" s="43">
        <f t="shared" si="7239"/>
        <v>0</v>
      </c>
      <c r="Q3734" s="43">
        <f t="shared" si="7240"/>
        <v>0</v>
      </c>
      <c r="R3734" s="43">
        <f t="shared" si="7241"/>
        <v>0</v>
      </c>
      <c r="S3734" s="43">
        <f t="shared" si="7242"/>
        <v>0</v>
      </c>
      <c r="T3734" s="43">
        <f t="shared" si="7243"/>
        <v>0</v>
      </c>
      <c r="U3734" s="43">
        <v>0</v>
      </c>
      <c r="V3734" s="43">
        <f t="shared" si="7165"/>
        <v>0</v>
      </c>
      <c r="W3734" s="43">
        <f t="shared" si="7244"/>
        <v>0</v>
      </c>
      <c r="X3734" s="43">
        <f t="shared" si="7245"/>
        <v>0</v>
      </c>
      <c r="Y3734" s="43">
        <f t="shared" si="7246"/>
        <v>0</v>
      </c>
      <c r="Z3734" s="43">
        <f t="shared" si="7247"/>
        <v>0</v>
      </c>
      <c r="AA3734" s="43">
        <f t="shared" si="7248"/>
        <v>0</v>
      </c>
      <c r="AB3734" s="43">
        <f t="shared" si="7249"/>
        <v>0</v>
      </c>
      <c r="AC3734" s="44">
        <f t="shared" si="7250"/>
        <v>0</v>
      </c>
      <c r="AD3734" s="44">
        <f t="shared" si="7251"/>
        <v>0</v>
      </c>
      <c r="AE3734" s="45" t="e">
        <f t="shared" si="7148"/>
        <v>#DIV/0!</v>
      </c>
      <c r="AF3734" s="46">
        <f t="shared" si="7252"/>
        <v>0</v>
      </c>
      <c r="AG3734" s="46">
        <f t="shared" si="7253"/>
        <v>0</v>
      </c>
      <c r="AH3734" s="47">
        <f t="shared" si="7254"/>
        <v>0</v>
      </c>
      <c r="AI3734" s="47">
        <f t="shared" si="7255"/>
        <v>0</v>
      </c>
      <c r="AJ3734" s="47">
        <f t="shared" si="7256"/>
        <v>0</v>
      </c>
      <c r="AK3734" s="47">
        <f t="shared" si="7257"/>
        <v>0</v>
      </c>
      <c r="AL3734" s="47">
        <f t="shared" si="7149"/>
        <v>0</v>
      </c>
      <c r="AM3734" s="47">
        <f t="shared" si="7150"/>
        <v>0</v>
      </c>
      <c r="AN3734" s="48" t="s">
        <v>36</v>
      </c>
      <c r="AO3734" s="1"/>
      <c r="AP3734" s="1"/>
      <c r="AQ3734" s="1"/>
      <c r="AR3734" s="1"/>
      <c r="AS3734" s="1"/>
    </row>
    <row r="3735" ht="63" hidden="1">
      <c r="B3735" s="41" t="s">
        <v>863</v>
      </c>
      <c r="C3735" s="41" t="s">
        <v>115</v>
      </c>
      <c r="D3735" s="41" t="s">
        <v>117</v>
      </c>
      <c r="E3735" s="26" t="str">
        <f t="shared" si="7164"/>
        <v>0503</v>
      </c>
      <c r="F3735" s="41" t="s">
        <v>815</v>
      </c>
      <c r="G3735" s="41" t="s">
        <v>475</v>
      </c>
      <c r="H3735" s="42" t="s">
        <v>476</v>
      </c>
      <c r="I3735" s="43"/>
      <c r="J3735" s="43"/>
      <c r="K3735" s="43"/>
      <c r="L3735" s="43"/>
      <c r="M3735" s="43"/>
      <c r="N3735" s="43"/>
      <c r="O3735" s="43">
        <v>0</v>
      </c>
      <c r="P3735" s="43">
        <v>0</v>
      </c>
      <c r="Q3735" s="43">
        <v>0</v>
      </c>
      <c r="R3735" s="43">
        <v>0</v>
      </c>
      <c r="S3735" s="43">
        <v>0</v>
      </c>
      <c r="T3735" s="43">
        <v>0</v>
      </c>
      <c r="U3735" s="43">
        <v>0</v>
      </c>
      <c r="V3735" s="43">
        <f t="shared" si="7165"/>
        <v>0</v>
      </c>
      <c r="W3735" s="43"/>
      <c r="X3735" s="43"/>
      <c r="Y3735" s="43"/>
      <c r="Z3735" s="43"/>
      <c r="AA3735" s="43"/>
      <c r="AB3735" s="43">
        <v>0</v>
      </c>
      <c r="AC3735" s="44">
        <v>0</v>
      </c>
      <c r="AD3735" s="44">
        <v>0</v>
      </c>
      <c r="AE3735" s="45" t="e">
        <f t="shared" si="7148"/>
        <v>#DIV/0!</v>
      </c>
      <c r="AF3735" s="46">
        <v>0</v>
      </c>
      <c r="AG3735" s="46">
        <v>0</v>
      </c>
      <c r="AH3735" s="47">
        <v>0</v>
      </c>
      <c r="AI3735" s="47">
        <v>0</v>
      </c>
      <c r="AJ3735" s="47">
        <v>0</v>
      </c>
      <c r="AK3735" s="47">
        <v>0</v>
      </c>
      <c r="AL3735" s="47">
        <f t="shared" si="7149"/>
        <v>0</v>
      </c>
      <c r="AM3735" s="47">
        <f t="shared" si="7150"/>
        <v>0</v>
      </c>
      <c r="AN3735" s="48" t="s">
        <v>36</v>
      </c>
      <c r="AO3735" s="1"/>
      <c r="AP3735" s="1"/>
      <c r="AQ3735" s="1"/>
      <c r="AR3735" s="1"/>
      <c r="AS3735" s="1"/>
    </row>
    <row r="3736" ht="31.5">
      <c r="B3736" s="41" t="s">
        <v>863</v>
      </c>
      <c r="C3736" s="41" t="s">
        <v>115</v>
      </c>
      <c r="D3736" s="41" t="s">
        <v>117</v>
      </c>
      <c r="E3736" s="26" t="str">
        <f t="shared" si="7164"/>
        <v>0503</v>
      </c>
      <c r="F3736" s="41" t="s">
        <v>765</v>
      </c>
      <c r="G3736" s="41"/>
      <c r="H3736" s="42" t="s">
        <v>766</v>
      </c>
      <c r="I3736" s="43"/>
      <c r="J3736" s="43"/>
      <c r="K3736" s="43"/>
      <c r="L3736" s="43"/>
      <c r="M3736" s="43"/>
      <c r="N3736" s="43"/>
      <c r="O3736" s="43">
        <f t="shared" si="7238"/>
        <v>0</v>
      </c>
      <c r="P3736" s="43">
        <f t="shared" si="7239"/>
        <v>0</v>
      </c>
      <c r="Q3736" s="43">
        <f t="shared" si="7240"/>
        <v>0</v>
      </c>
      <c r="R3736" s="43"/>
      <c r="S3736" s="43"/>
      <c r="T3736" s="43"/>
      <c r="U3736" s="43"/>
      <c r="V3736" s="43">
        <f t="shared" si="7165"/>
        <v>0</v>
      </c>
      <c r="W3736" s="43"/>
      <c r="X3736" s="43"/>
      <c r="Y3736" s="43"/>
      <c r="Z3736" s="43"/>
      <c r="AA3736" s="43"/>
      <c r="AB3736" s="43">
        <f t="shared" si="7249"/>
        <v>41.694180000000003</v>
      </c>
      <c r="AC3736" s="44">
        <f t="shared" si="7250"/>
        <v>63.731059999999999</v>
      </c>
      <c r="AD3736" s="44">
        <f t="shared" si="7251"/>
        <v>63.731059999999999</v>
      </c>
      <c r="AE3736" s="45">
        <f t="shared" si="7148"/>
        <v>100</v>
      </c>
      <c r="AF3736" s="43">
        <f t="shared" si="7252"/>
        <v>41.694180000000003</v>
      </c>
      <c r="AG3736" s="43">
        <f t="shared" si="7253"/>
        <v>0</v>
      </c>
      <c r="AH3736" s="43">
        <f t="shared" si="7254"/>
        <v>0</v>
      </c>
      <c r="AI3736" s="43">
        <f t="shared" si="7255"/>
        <v>0</v>
      </c>
      <c r="AJ3736" s="43">
        <f t="shared" si="7256"/>
        <v>0</v>
      </c>
      <c r="AK3736" s="43">
        <f t="shared" si="7257"/>
        <v>0</v>
      </c>
      <c r="AL3736" s="43">
        <f t="shared" si="7149"/>
        <v>41.694180000000003</v>
      </c>
      <c r="AM3736" s="43">
        <f t="shared" si="7150"/>
        <v>-41.694180000000003</v>
      </c>
      <c r="AN3736" s="19"/>
      <c r="AO3736" s="1"/>
      <c r="AP3736" s="1"/>
      <c r="AQ3736" s="1"/>
      <c r="AR3736" s="1"/>
      <c r="AS3736" s="1"/>
    </row>
    <row r="3737" ht="47.25">
      <c r="B3737" s="41" t="s">
        <v>863</v>
      </c>
      <c r="C3737" s="41" t="s">
        <v>115</v>
      </c>
      <c r="D3737" s="41" t="s">
        <v>117</v>
      </c>
      <c r="E3737" s="26" t="str">
        <f t="shared" si="7164"/>
        <v>0503</v>
      </c>
      <c r="F3737" s="41" t="s">
        <v>767</v>
      </c>
      <c r="G3737" s="41"/>
      <c r="H3737" s="42" t="s">
        <v>768</v>
      </c>
      <c r="I3737" s="43"/>
      <c r="J3737" s="43"/>
      <c r="K3737" s="43"/>
      <c r="L3737" s="43"/>
      <c r="M3737" s="43"/>
      <c r="N3737" s="43"/>
      <c r="O3737" s="43">
        <f t="shared" si="7238"/>
        <v>0</v>
      </c>
      <c r="P3737" s="43">
        <f t="shared" si="7239"/>
        <v>0</v>
      </c>
      <c r="Q3737" s="43">
        <f t="shared" si="7240"/>
        <v>0</v>
      </c>
      <c r="R3737" s="43"/>
      <c r="S3737" s="43"/>
      <c r="T3737" s="43"/>
      <c r="U3737" s="43"/>
      <c r="V3737" s="43">
        <f t="shared" si="7165"/>
        <v>0</v>
      </c>
      <c r="W3737" s="43"/>
      <c r="X3737" s="43"/>
      <c r="Y3737" s="43"/>
      <c r="Z3737" s="43"/>
      <c r="AA3737" s="43"/>
      <c r="AB3737" s="43">
        <f t="shared" si="7249"/>
        <v>41.694180000000003</v>
      </c>
      <c r="AC3737" s="44">
        <f t="shared" si="7250"/>
        <v>63.731059999999999</v>
      </c>
      <c r="AD3737" s="44">
        <f t="shared" si="7251"/>
        <v>63.731059999999999</v>
      </c>
      <c r="AE3737" s="45">
        <f t="shared" si="7148"/>
        <v>100</v>
      </c>
      <c r="AF3737" s="43">
        <f t="shared" si="7252"/>
        <v>41.694180000000003</v>
      </c>
      <c r="AG3737" s="43">
        <f t="shared" si="7253"/>
        <v>0</v>
      </c>
      <c r="AH3737" s="43">
        <f t="shared" si="7254"/>
        <v>0</v>
      </c>
      <c r="AI3737" s="43">
        <f t="shared" si="7255"/>
        <v>0</v>
      </c>
      <c r="AJ3737" s="43">
        <f t="shared" si="7256"/>
        <v>0</v>
      </c>
      <c r="AK3737" s="43">
        <f t="shared" si="7257"/>
        <v>0</v>
      </c>
      <c r="AL3737" s="43">
        <f t="shared" si="7149"/>
        <v>41.694180000000003</v>
      </c>
      <c r="AM3737" s="43">
        <f t="shared" si="7150"/>
        <v>-41.694180000000003</v>
      </c>
      <c r="AN3737" s="19"/>
      <c r="AR3737" s="1"/>
      <c r="AS3737" s="1"/>
    </row>
    <row r="3738" ht="31.5">
      <c r="B3738" s="41" t="s">
        <v>863</v>
      </c>
      <c r="C3738" s="41" t="s">
        <v>115</v>
      </c>
      <c r="D3738" s="41" t="s">
        <v>117</v>
      </c>
      <c r="E3738" s="26" t="str">
        <f t="shared" si="7164"/>
        <v>0503</v>
      </c>
      <c r="F3738" s="41" t="s">
        <v>769</v>
      </c>
      <c r="G3738" s="41"/>
      <c r="H3738" s="42" t="s">
        <v>770</v>
      </c>
      <c r="I3738" s="43"/>
      <c r="J3738" s="43"/>
      <c r="K3738" s="43"/>
      <c r="L3738" s="43"/>
      <c r="M3738" s="43"/>
      <c r="N3738" s="43"/>
      <c r="O3738" s="43">
        <f t="shared" si="7238"/>
        <v>0</v>
      </c>
      <c r="P3738" s="43">
        <f t="shared" si="7239"/>
        <v>0</v>
      </c>
      <c r="Q3738" s="43">
        <f t="shared" si="7240"/>
        <v>0</v>
      </c>
      <c r="R3738" s="43"/>
      <c r="S3738" s="43"/>
      <c r="T3738" s="43"/>
      <c r="U3738" s="43"/>
      <c r="V3738" s="43">
        <f t="shared" si="7165"/>
        <v>0</v>
      </c>
      <c r="W3738" s="43"/>
      <c r="X3738" s="43"/>
      <c r="Y3738" s="43"/>
      <c r="Z3738" s="43"/>
      <c r="AA3738" s="43"/>
      <c r="AB3738" s="43">
        <f t="shared" si="7249"/>
        <v>41.694180000000003</v>
      </c>
      <c r="AC3738" s="44">
        <f t="shared" si="7250"/>
        <v>63.731059999999999</v>
      </c>
      <c r="AD3738" s="44">
        <f t="shared" si="7251"/>
        <v>63.731059999999999</v>
      </c>
      <c r="AE3738" s="45">
        <f t="shared" si="7148"/>
        <v>100</v>
      </c>
      <c r="AF3738" s="43">
        <f t="shared" si="7252"/>
        <v>41.694180000000003</v>
      </c>
      <c r="AG3738" s="43">
        <f t="shared" si="7253"/>
        <v>0</v>
      </c>
      <c r="AH3738" s="43">
        <f t="shared" si="7254"/>
        <v>0</v>
      </c>
      <c r="AI3738" s="43">
        <f t="shared" si="7255"/>
        <v>0</v>
      </c>
      <c r="AJ3738" s="43">
        <f t="shared" si="7256"/>
        <v>0</v>
      </c>
      <c r="AK3738" s="43">
        <f t="shared" si="7257"/>
        <v>0</v>
      </c>
      <c r="AL3738" s="43">
        <f t="shared" si="7149"/>
        <v>41.694180000000003</v>
      </c>
      <c r="AM3738" s="43">
        <f t="shared" si="7150"/>
        <v>-41.694180000000003</v>
      </c>
      <c r="AN3738" s="19"/>
      <c r="AO3738" s="1"/>
      <c r="AP3738" s="1"/>
      <c r="AQ3738" s="1"/>
      <c r="AR3738" s="1"/>
      <c r="AS3738" s="1"/>
    </row>
    <row r="3739" ht="31.5">
      <c r="B3739" s="41" t="s">
        <v>863</v>
      </c>
      <c r="C3739" s="41" t="s">
        <v>115</v>
      </c>
      <c r="D3739" s="41" t="s">
        <v>117</v>
      </c>
      <c r="E3739" s="26" t="str">
        <f t="shared" si="7164"/>
        <v>0503</v>
      </c>
      <c r="F3739" s="41" t="s">
        <v>769</v>
      </c>
      <c r="G3739" s="41" t="s">
        <v>177</v>
      </c>
      <c r="H3739" s="42" t="s">
        <v>178</v>
      </c>
      <c r="I3739" s="43"/>
      <c r="J3739" s="43"/>
      <c r="K3739" s="43"/>
      <c r="L3739" s="43"/>
      <c r="M3739" s="43"/>
      <c r="N3739" s="43"/>
      <c r="O3739" s="43">
        <f t="shared" si="7238"/>
        <v>0</v>
      </c>
      <c r="P3739" s="43">
        <f t="shared" si="7239"/>
        <v>0</v>
      </c>
      <c r="Q3739" s="43">
        <f t="shared" si="7240"/>
        <v>0</v>
      </c>
      <c r="R3739" s="43"/>
      <c r="S3739" s="43"/>
      <c r="T3739" s="43"/>
      <c r="U3739" s="43"/>
      <c r="V3739" s="43">
        <f t="shared" si="7165"/>
        <v>0</v>
      </c>
      <c r="W3739" s="43"/>
      <c r="X3739" s="43"/>
      <c r="Y3739" s="43"/>
      <c r="Z3739" s="43"/>
      <c r="AA3739" s="43"/>
      <c r="AB3739" s="43">
        <f t="shared" si="7249"/>
        <v>41.694180000000003</v>
      </c>
      <c r="AC3739" s="44">
        <f t="shared" si="7250"/>
        <v>63.731059999999999</v>
      </c>
      <c r="AD3739" s="44">
        <f t="shared" si="7251"/>
        <v>63.731059999999999</v>
      </c>
      <c r="AE3739" s="45">
        <f t="shared" si="7148"/>
        <v>100</v>
      </c>
      <c r="AF3739" s="43">
        <f t="shared" si="7252"/>
        <v>41.694180000000003</v>
      </c>
      <c r="AG3739" s="43">
        <f t="shared" si="7253"/>
        <v>0</v>
      </c>
      <c r="AH3739" s="43">
        <f t="shared" si="7254"/>
        <v>0</v>
      </c>
      <c r="AI3739" s="43">
        <f t="shared" si="7255"/>
        <v>0</v>
      </c>
      <c r="AJ3739" s="43">
        <f t="shared" si="7256"/>
        <v>0</v>
      </c>
      <c r="AK3739" s="43">
        <f t="shared" si="7257"/>
        <v>0</v>
      </c>
      <c r="AL3739" s="43">
        <f t="shared" si="7149"/>
        <v>41.694180000000003</v>
      </c>
      <c r="AM3739" s="43">
        <f t="shared" si="7150"/>
        <v>-41.694180000000003</v>
      </c>
      <c r="AN3739" s="19"/>
      <c r="AO3739" s="1"/>
      <c r="AP3739" s="1"/>
      <c r="AQ3739" s="1"/>
      <c r="AR3739" s="1"/>
      <c r="AS3739" s="1"/>
    </row>
    <row r="3740" ht="63">
      <c r="B3740" s="41" t="s">
        <v>863</v>
      </c>
      <c r="C3740" s="41" t="s">
        <v>115</v>
      </c>
      <c r="D3740" s="41" t="s">
        <v>117</v>
      </c>
      <c r="E3740" s="26" t="str">
        <f t="shared" si="7164"/>
        <v>0503</v>
      </c>
      <c r="F3740" s="41" t="s">
        <v>769</v>
      </c>
      <c r="G3740" s="41" t="s">
        <v>373</v>
      </c>
      <c r="H3740" s="42" t="s">
        <v>374</v>
      </c>
      <c r="I3740" s="43"/>
      <c r="J3740" s="43"/>
      <c r="K3740" s="43"/>
      <c r="L3740" s="43"/>
      <c r="M3740" s="43"/>
      <c r="N3740" s="43"/>
      <c r="O3740" s="43">
        <v>0</v>
      </c>
      <c r="P3740" s="43">
        <v>0</v>
      </c>
      <c r="Q3740" s="43">
        <v>0</v>
      </c>
      <c r="R3740" s="43"/>
      <c r="S3740" s="43"/>
      <c r="T3740" s="43"/>
      <c r="U3740" s="43"/>
      <c r="V3740" s="43">
        <f t="shared" si="7165"/>
        <v>0</v>
      </c>
      <c r="W3740" s="43"/>
      <c r="X3740" s="43"/>
      <c r="Y3740" s="43"/>
      <c r="Z3740" s="43"/>
      <c r="AA3740" s="43"/>
      <c r="AB3740" s="43">
        <v>41.694180000000003</v>
      </c>
      <c r="AC3740" s="44">
        <v>63.731059999999999</v>
      </c>
      <c r="AD3740" s="44">
        <v>63.731059999999999</v>
      </c>
      <c r="AE3740" s="45">
        <f t="shared" si="7148"/>
        <v>100</v>
      </c>
      <c r="AF3740" s="43">
        <v>41.694180000000003</v>
      </c>
      <c r="AG3740" s="43">
        <v>0</v>
      </c>
      <c r="AH3740" s="43">
        <v>0</v>
      </c>
      <c r="AI3740" s="43">
        <v>0</v>
      </c>
      <c r="AJ3740" s="43">
        <v>0</v>
      </c>
      <c r="AK3740" s="43">
        <v>0</v>
      </c>
      <c r="AL3740" s="43">
        <f t="shared" si="7149"/>
        <v>41.694180000000003</v>
      </c>
      <c r="AM3740" s="43">
        <f t="shared" si="7150"/>
        <v>-41.694180000000003</v>
      </c>
      <c r="AN3740" s="19"/>
      <c r="AR3740" s="1"/>
      <c r="AS3740" s="1"/>
    </row>
    <row r="3741" ht="47.25" hidden="1">
      <c r="B3741" s="41" t="s">
        <v>863</v>
      </c>
      <c r="C3741" s="41" t="s">
        <v>115</v>
      </c>
      <c r="D3741" s="41" t="s">
        <v>117</v>
      </c>
      <c r="E3741" s="26" t="str">
        <f t="shared" si="7164"/>
        <v>0503</v>
      </c>
      <c r="F3741" s="41" t="s">
        <v>381</v>
      </c>
      <c r="G3741" s="41"/>
      <c r="H3741" s="42" t="s">
        <v>382</v>
      </c>
      <c r="I3741" s="43">
        <f t="shared" si="7232"/>
        <v>0</v>
      </c>
      <c r="J3741" s="43">
        <f t="shared" si="7233"/>
        <v>0</v>
      </c>
      <c r="K3741" s="43">
        <f t="shared" si="7234"/>
        <v>0</v>
      </c>
      <c r="L3741" s="43">
        <f t="shared" si="7235"/>
        <v>0</v>
      </c>
      <c r="M3741" s="43">
        <f t="shared" si="7236"/>
        <v>0</v>
      </c>
      <c r="N3741" s="43">
        <f t="shared" si="7237"/>
        <v>0</v>
      </c>
      <c r="O3741" s="43">
        <f t="shared" si="7238"/>
        <v>0</v>
      </c>
      <c r="P3741" s="43">
        <f t="shared" si="7239"/>
        <v>0</v>
      </c>
      <c r="Q3741" s="43">
        <f t="shared" si="7240"/>
        <v>0</v>
      </c>
      <c r="R3741" s="43">
        <f t="shared" si="7241"/>
        <v>0</v>
      </c>
      <c r="S3741" s="43">
        <f t="shared" si="7242"/>
        <v>0</v>
      </c>
      <c r="T3741" s="43">
        <f t="shared" si="7243"/>
        <v>0</v>
      </c>
      <c r="U3741" s="43">
        <v>0</v>
      </c>
      <c r="V3741" s="43">
        <f t="shared" si="7165"/>
        <v>0</v>
      </c>
      <c r="W3741" s="43">
        <f t="shared" si="7244"/>
        <v>0</v>
      </c>
      <c r="X3741" s="43">
        <f t="shared" si="7245"/>
        <v>0</v>
      </c>
      <c r="Y3741" s="43">
        <f t="shared" si="7246"/>
        <v>0</v>
      </c>
      <c r="Z3741" s="43">
        <f t="shared" si="7247"/>
        <v>0</v>
      </c>
      <c r="AA3741" s="43">
        <f t="shared" si="7248"/>
        <v>0</v>
      </c>
      <c r="AB3741" s="43">
        <f t="shared" si="7249"/>
        <v>0</v>
      </c>
      <c r="AC3741" s="44">
        <f t="shared" si="7250"/>
        <v>0</v>
      </c>
      <c r="AD3741" s="44">
        <f t="shared" si="7251"/>
        <v>0</v>
      </c>
      <c r="AE3741" s="45" t="e">
        <f t="shared" si="7148"/>
        <v>#DIV/0!</v>
      </c>
      <c r="AF3741" s="46">
        <f t="shared" si="7252"/>
        <v>0</v>
      </c>
      <c r="AG3741" s="46">
        <f t="shared" si="7253"/>
        <v>0</v>
      </c>
      <c r="AH3741" s="47">
        <f t="shared" si="7254"/>
        <v>0</v>
      </c>
      <c r="AI3741" s="47">
        <f t="shared" si="7255"/>
        <v>0</v>
      </c>
      <c r="AJ3741" s="47">
        <f t="shared" si="7256"/>
        <v>0</v>
      </c>
      <c r="AK3741" s="47">
        <f t="shared" si="7257"/>
        <v>0</v>
      </c>
      <c r="AL3741" s="47">
        <f t="shared" si="7149"/>
        <v>0</v>
      </c>
      <c r="AM3741" s="47">
        <f t="shared" si="7150"/>
        <v>0</v>
      </c>
      <c r="AN3741" s="48" t="s">
        <v>36</v>
      </c>
      <c r="AO3741" s="1"/>
      <c r="AP3741" s="1"/>
      <c r="AQ3741" s="1"/>
      <c r="AR3741" s="1"/>
      <c r="AS3741" s="1"/>
    </row>
    <row r="3742" ht="31.5" hidden="1">
      <c r="B3742" s="41" t="s">
        <v>863</v>
      </c>
      <c r="C3742" s="41" t="s">
        <v>115</v>
      </c>
      <c r="D3742" s="41" t="s">
        <v>117</v>
      </c>
      <c r="E3742" s="26" t="str">
        <f t="shared" si="7164"/>
        <v>0503</v>
      </c>
      <c r="F3742" s="41" t="s">
        <v>381</v>
      </c>
      <c r="G3742" s="41" t="s">
        <v>53</v>
      </c>
      <c r="H3742" s="42" t="s">
        <v>54</v>
      </c>
      <c r="I3742" s="43">
        <f t="shared" si="7232"/>
        <v>0</v>
      </c>
      <c r="J3742" s="43">
        <f t="shared" si="7233"/>
        <v>0</v>
      </c>
      <c r="K3742" s="43">
        <f t="shared" si="7234"/>
        <v>0</v>
      </c>
      <c r="L3742" s="43">
        <f t="shared" si="7235"/>
        <v>0</v>
      </c>
      <c r="M3742" s="43">
        <f t="shared" si="7236"/>
        <v>0</v>
      </c>
      <c r="N3742" s="43">
        <f t="shared" si="7237"/>
        <v>0</v>
      </c>
      <c r="O3742" s="43">
        <f t="shared" si="7238"/>
        <v>0</v>
      </c>
      <c r="P3742" s="43">
        <f t="shared" si="7239"/>
        <v>0</v>
      </c>
      <c r="Q3742" s="43">
        <f t="shared" si="7240"/>
        <v>0</v>
      </c>
      <c r="R3742" s="43">
        <f t="shared" si="7241"/>
        <v>0</v>
      </c>
      <c r="S3742" s="43">
        <f t="shared" si="7242"/>
        <v>0</v>
      </c>
      <c r="T3742" s="43">
        <f t="shared" si="7243"/>
        <v>0</v>
      </c>
      <c r="U3742" s="43">
        <v>0</v>
      </c>
      <c r="V3742" s="43">
        <f t="shared" si="7165"/>
        <v>0</v>
      </c>
      <c r="W3742" s="43">
        <f t="shared" si="7244"/>
        <v>0</v>
      </c>
      <c r="X3742" s="43">
        <f t="shared" si="7245"/>
        <v>0</v>
      </c>
      <c r="Y3742" s="43">
        <f t="shared" si="7246"/>
        <v>0</v>
      </c>
      <c r="Z3742" s="43">
        <f t="shared" si="7247"/>
        <v>0</v>
      </c>
      <c r="AA3742" s="43">
        <f t="shared" si="7248"/>
        <v>0</v>
      </c>
      <c r="AB3742" s="43">
        <f t="shared" si="7249"/>
        <v>0</v>
      </c>
      <c r="AC3742" s="44">
        <f t="shared" si="7250"/>
        <v>0</v>
      </c>
      <c r="AD3742" s="44">
        <f t="shared" si="7251"/>
        <v>0</v>
      </c>
      <c r="AE3742" s="45" t="e">
        <f t="shared" si="7148"/>
        <v>#DIV/0!</v>
      </c>
      <c r="AF3742" s="46">
        <f t="shared" si="7252"/>
        <v>0</v>
      </c>
      <c r="AG3742" s="46">
        <f t="shared" si="7253"/>
        <v>0</v>
      </c>
      <c r="AH3742" s="47">
        <f t="shared" si="7254"/>
        <v>0</v>
      </c>
      <c r="AI3742" s="47">
        <f t="shared" si="7255"/>
        <v>0</v>
      </c>
      <c r="AJ3742" s="47">
        <f t="shared" si="7256"/>
        <v>0</v>
      </c>
      <c r="AK3742" s="47">
        <f t="shared" si="7257"/>
        <v>0</v>
      </c>
      <c r="AL3742" s="47">
        <f t="shared" si="7149"/>
        <v>0</v>
      </c>
      <c r="AM3742" s="47">
        <f t="shared" si="7150"/>
        <v>0</v>
      </c>
      <c r="AN3742" s="48" t="s">
        <v>36</v>
      </c>
      <c r="AO3742" s="1"/>
      <c r="AP3742" s="1"/>
      <c r="AQ3742" s="1"/>
      <c r="AR3742" s="1"/>
      <c r="AS3742" s="1"/>
    </row>
    <row r="3743" ht="31.5" hidden="1">
      <c r="B3743" s="41" t="s">
        <v>863</v>
      </c>
      <c r="C3743" s="41" t="s">
        <v>115</v>
      </c>
      <c r="D3743" s="41" t="s">
        <v>117</v>
      </c>
      <c r="E3743" s="26" t="str">
        <f t="shared" si="7164"/>
        <v>0503</v>
      </c>
      <c r="F3743" s="41" t="s">
        <v>381</v>
      </c>
      <c r="G3743" s="41" t="s">
        <v>55</v>
      </c>
      <c r="H3743" s="42" t="s">
        <v>56</v>
      </c>
      <c r="I3743" s="43"/>
      <c r="J3743" s="43"/>
      <c r="K3743" s="43"/>
      <c r="L3743" s="43"/>
      <c r="M3743" s="43"/>
      <c r="N3743" s="43"/>
      <c r="O3743" s="43">
        <v>0</v>
      </c>
      <c r="P3743" s="43">
        <v>0</v>
      </c>
      <c r="Q3743" s="43">
        <v>0</v>
      </c>
      <c r="R3743" s="43">
        <v>0</v>
      </c>
      <c r="S3743" s="43">
        <v>0</v>
      </c>
      <c r="T3743" s="43">
        <v>0</v>
      </c>
      <c r="U3743" s="43">
        <v>0</v>
      </c>
      <c r="V3743" s="43">
        <f t="shared" si="7165"/>
        <v>0</v>
      </c>
      <c r="W3743" s="43"/>
      <c r="X3743" s="43"/>
      <c r="Y3743" s="43"/>
      <c r="Z3743" s="43"/>
      <c r="AA3743" s="43"/>
      <c r="AB3743" s="43">
        <v>0</v>
      </c>
      <c r="AC3743" s="44">
        <v>0</v>
      </c>
      <c r="AD3743" s="44">
        <v>0</v>
      </c>
      <c r="AE3743" s="45" t="e">
        <f t="shared" si="7148"/>
        <v>#DIV/0!</v>
      </c>
      <c r="AF3743" s="46">
        <v>0</v>
      </c>
      <c r="AG3743" s="46">
        <v>0</v>
      </c>
      <c r="AH3743" s="47">
        <v>0</v>
      </c>
      <c r="AI3743" s="47">
        <v>0</v>
      </c>
      <c r="AJ3743" s="47">
        <v>0</v>
      </c>
      <c r="AK3743" s="47">
        <v>0</v>
      </c>
      <c r="AL3743" s="47">
        <f t="shared" si="7149"/>
        <v>0</v>
      </c>
      <c r="AM3743" s="47">
        <f t="shared" si="7150"/>
        <v>0</v>
      </c>
      <c r="AN3743" s="48" t="s">
        <v>36</v>
      </c>
      <c r="AO3743" s="1"/>
      <c r="AP3743" s="1"/>
      <c r="AQ3743" s="1"/>
      <c r="AR3743" s="1"/>
      <c r="AS3743" s="1"/>
    </row>
    <row r="3744" s="33" customFormat="1" ht="31.5" hidden="1">
      <c r="B3744" s="34" t="s">
        <v>863</v>
      </c>
      <c r="C3744" s="34" t="s">
        <v>115</v>
      </c>
      <c r="D3744" s="34" t="s">
        <v>115</v>
      </c>
      <c r="E3744" s="35" t="str">
        <f t="shared" si="7164"/>
        <v>0505</v>
      </c>
      <c r="F3744" s="34"/>
      <c r="G3744" s="34"/>
      <c r="H3744" s="36" t="s">
        <v>127</v>
      </c>
      <c r="I3744" s="37">
        <f t="shared" si="7232"/>
        <v>0</v>
      </c>
      <c r="J3744" s="37">
        <f t="shared" si="7233"/>
        <v>0</v>
      </c>
      <c r="K3744" s="37">
        <f t="shared" si="7234"/>
        <v>0</v>
      </c>
      <c r="L3744" s="37">
        <f t="shared" si="7235"/>
        <v>0</v>
      </c>
      <c r="M3744" s="37">
        <f t="shared" si="7236"/>
        <v>0</v>
      </c>
      <c r="N3744" s="37">
        <f t="shared" si="7237"/>
        <v>0</v>
      </c>
      <c r="O3744" s="37">
        <f>O3745+O3753</f>
        <v>0</v>
      </c>
      <c r="P3744" s="37">
        <f>P3745+P3753</f>
        <v>0</v>
      </c>
      <c r="Q3744" s="37">
        <f>Q3745+Q3753</f>
        <v>0</v>
      </c>
      <c r="R3744" s="37">
        <f>R3745+R3753</f>
        <v>0</v>
      </c>
      <c r="S3744" s="37">
        <f>S3745+S3753</f>
        <v>0</v>
      </c>
      <c r="T3744" s="37">
        <f>T3745+T3753</f>
        <v>0</v>
      </c>
      <c r="U3744" s="37">
        <f>U3745+U3753</f>
        <v>0</v>
      </c>
      <c r="V3744" s="37">
        <f t="shared" si="7165"/>
        <v>0</v>
      </c>
      <c r="W3744" s="37">
        <f>W3745+W3753</f>
        <v>600</v>
      </c>
      <c r="X3744" s="37">
        <f>X3745+X3753</f>
        <v>0</v>
      </c>
      <c r="Y3744" s="37">
        <f>Y3745+Y3753</f>
        <v>0</v>
      </c>
      <c r="Z3744" s="37">
        <f>Z3745+Z3753</f>
        <v>0</v>
      </c>
      <c r="AA3744" s="37">
        <f>AA3745+AA3753</f>
        <v>0</v>
      </c>
      <c r="AB3744" s="43">
        <f>AB3745+AB3753</f>
        <v>0</v>
      </c>
      <c r="AC3744" s="38">
        <f>AC3745+AC3753</f>
        <v>0</v>
      </c>
      <c r="AD3744" s="44">
        <f>AD3745+AD3753</f>
        <v>0</v>
      </c>
      <c r="AE3744" s="39" t="e">
        <f t="shared" si="7148"/>
        <v>#DIV/0!</v>
      </c>
      <c r="AF3744" s="53">
        <f>AF3745+AF3753</f>
        <v>0</v>
      </c>
      <c r="AG3744" s="53">
        <f>AG3745+AG3753</f>
        <v>0</v>
      </c>
      <c r="AH3744" s="54">
        <f>AH3745+AH3753</f>
        <v>0</v>
      </c>
      <c r="AI3744" s="54">
        <f>AI3745+AI3753</f>
        <v>0</v>
      </c>
      <c r="AJ3744" s="54">
        <f>AJ3745+AJ3753</f>
        <v>0</v>
      </c>
      <c r="AK3744" s="54">
        <f>AK3745+AK3753</f>
        <v>0</v>
      </c>
      <c r="AL3744" s="54">
        <f t="shared" si="7149"/>
        <v>0</v>
      </c>
      <c r="AM3744" s="54">
        <f t="shared" si="7150"/>
        <v>0</v>
      </c>
      <c r="AN3744" s="48" t="s">
        <v>36</v>
      </c>
      <c r="AO3744" s="33"/>
      <c r="AP3744" s="33"/>
      <c r="AQ3744" s="33"/>
      <c r="AR3744" s="33"/>
      <c r="AS3744" s="33"/>
    </row>
    <row r="3745" ht="31.5" hidden="1">
      <c r="B3745" s="41" t="s">
        <v>863</v>
      </c>
      <c r="C3745" s="41" t="s">
        <v>115</v>
      </c>
      <c r="D3745" s="41" t="s">
        <v>115</v>
      </c>
      <c r="E3745" s="26" t="str">
        <f t="shared" si="7164"/>
        <v>0505</v>
      </c>
      <c r="F3745" s="41" t="s">
        <v>715</v>
      </c>
      <c r="G3745" s="41"/>
      <c r="H3745" s="42" t="s">
        <v>716</v>
      </c>
      <c r="I3745" s="43">
        <f t="shared" si="7232"/>
        <v>0</v>
      </c>
      <c r="J3745" s="43">
        <f t="shared" si="7233"/>
        <v>0</v>
      </c>
      <c r="K3745" s="43">
        <f t="shared" si="7234"/>
        <v>0</v>
      </c>
      <c r="L3745" s="43">
        <f t="shared" si="7235"/>
        <v>0</v>
      </c>
      <c r="M3745" s="43">
        <f t="shared" si="7236"/>
        <v>0</v>
      </c>
      <c r="N3745" s="43">
        <f t="shared" si="7237"/>
        <v>0</v>
      </c>
      <c r="O3745" s="43">
        <f t="shared" ref="O3745:O3747" si="7258">O3746</f>
        <v>0</v>
      </c>
      <c r="P3745" s="43">
        <f t="shared" ref="P3745:P3747" si="7259">P3746</f>
        <v>0</v>
      </c>
      <c r="Q3745" s="43">
        <f t="shared" ref="Q3745:Q3747" si="7260">Q3746</f>
        <v>0</v>
      </c>
      <c r="R3745" s="43">
        <f t="shared" ref="R3745:R3747" si="7261">R3746</f>
        <v>0</v>
      </c>
      <c r="S3745" s="43">
        <f t="shared" ref="S3745:S3747" si="7262">S3746</f>
        <v>0</v>
      </c>
      <c r="T3745" s="43">
        <f t="shared" ref="T3745:T3747" si="7263">T3746</f>
        <v>0</v>
      </c>
      <c r="U3745" s="43">
        <v>0</v>
      </c>
      <c r="V3745" s="43">
        <f t="shared" si="7165"/>
        <v>0</v>
      </c>
      <c r="W3745" s="43">
        <f t="shared" ref="W3745:W3747" si="7264">W3746</f>
        <v>0</v>
      </c>
      <c r="X3745" s="43">
        <f t="shared" ref="X3745:X3747" si="7265">X3746</f>
        <v>0</v>
      </c>
      <c r="Y3745" s="43">
        <f t="shared" ref="Y3745:Y3747" si="7266">Y3746</f>
        <v>0</v>
      </c>
      <c r="Z3745" s="43">
        <f t="shared" ref="Z3745:Z3747" si="7267">Z3746</f>
        <v>0</v>
      </c>
      <c r="AA3745" s="43">
        <f t="shared" ref="AA3745:AA3747" si="7268">AA3746</f>
        <v>0</v>
      </c>
      <c r="AB3745" s="43">
        <f t="shared" ref="AB3745:AB3747" si="7269">AB3746</f>
        <v>0</v>
      </c>
      <c r="AC3745" s="44">
        <f t="shared" ref="AC3745:AC3747" si="7270">AC3746</f>
        <v>0</v>
      </c>
      <c r="AD3745" s="44">
        <f t="shared" ref="AD3745:AD3747" si="7271">AD3746</f>
        <v>0</v>
      </c>
      <c r="AE3745" s="45" t="e">
        <f t="shared" si="7148"/>
        <v>#DIV/0!</v>
      </c>
      <c r="AF3745" s="46">
        <f t="shared" ref="AF3745:AF3747" si="7272">AF3746</f>
        <v>0</v>
      </c>
      <c r="AG3745" s="46">
        <f t="shared" ref="AG3745:AG3747" si="7273">AG3746</f>
        <v>0</v>
      </c>
      <c r="AH3745" s="47">
        <f t="shared" ref="AH3745:AH3747" si="7274">AH3746</f>
        <v>0</v>
      </c>
      <c r="AI3745" s="47">
        <f t="shared" ref="AI3745:AI3747" si="7275">AI3746</f>
        <v>0</v>
      </c>
      <c r="AJ3745" s="47">
        <f t="shared" ref="AJ3745:AJ3747" si="7276">AJ3746</f>
        <v>0</v>
      </c>
      <c r="AK3745" s="47">
        <f t="shared" ref="AK3745:AK3747" si="7277">AK3746</f>
        <v>0</v>
      </c>
      <c r="AL3745" s="47">
        <f t="shared" si="7149"/>
        <v>0</v>
      </c>
      <c r="AM3745" s="47">
        <f t="shared" si="7150"/>
        <v>0</v>
      </c>
      <c r="AN3745" s="48" t="s">
        <v>36</v>
      </c>
      <c r="AO3745" s="1"/>
      <c r="AP3745" s="1"/>
      <c r="AQ3745" s="1"/>
      <c r="AR3745" s="1"/>
      <c r="AS3745" s="1"/>
    </row>
    <row r="3746" ht="31.5" hidden="1">
      <c r="B3746" s="41" t="s">
        <v>863</v>
      </c>
      <c r="C3746" s="41" t="s">
        <v>115</v>
      </c>
      <c r="D3746" s="41" t="s">
        <v>115</v>
      </c>
      <c r="E3746" s="26" t="str">
        <f t="shared" si="7164"/>
        <v>0505</v>
      </c>
      <c r="F3746" s="41" t="s">
        <v>816</v>
      </c>
      <c r="G3746" s="41"/>
      <c r="H3746" s="42" t="s">
        <v>817</v>
      </c>
      <c r="I3746" s="43">
        <f t="shared" si="7232"/>
        <v>0</v>
      </c>
      <c r="J3746" s="43">
        <f t="shared" si="7233"/>
        <v>0</v>
      </c>
      <c r="K3746" s="43">
        <f t="shared" si="7234"/>
        <v>0</v>
      </c>
      <c r="L3746" s="43">
        <f t="shared" si="7235"/>
        <v>0</v>
      </c>
      <c r="M3746" s="43">
        <f t="shared" si="7236"/>
        <v>0</v>
      </c>
      <c r="N3746" s="43">
        <f t="shared" si="7237"/>
        <v>0</v>
      </c>
      <c r="O3746" s="43">
        <f t="shared" si="7258"/>
        <v>0</v>
      </c>
      <c r="P3746" s="43">
        <f t="shared" si="7259"/>
        <v>0</v>
      </c>
      <c r="Q3746" s="43">
        <f t="shared" si="7260"/>
        <v>0</v>
      </c>
      <c r="R3746" s="43">
        <f t="shared" si="7261"/>
        <v>0</v>
      </c>
      <c r="S3746" s="43">
        <f t="shared" si="7262"/>
        <v>0</v>
      </c>
      <c r="T3746" s="43">
        <f t="shared" si="7263"/>
        <v>0</v>
      </c>
      <c r="U3746" s="43">
        <v>0</v>
      </c>
      <c r="V3746" s="43">
        <f t="shared" si="7165"/>
        <v>0</v>
      </c>
      <c r="W3746" s="43">
        <f t="shared" si="7264"/>
        <v>0</v>
      </c>
      <c r="X3746" s="43">
        <f t="shared" si="7265"/>
        <v>0</v>
      </c>
      <c r="Y3746" s="43">
        <f t="shared" si="7266"/>
        <v>0</v>
      </c>
      <c r="Z3746" s="43">
        <f t="shared" si="7267"/>
        <v>0</v>
      </c>
      <c r="AA3746" s="43">
        <f t="shared" si="7268"/>
        <v>0</v>
      </c>
      <c r="AB3746" s="43">
        <f t="shared" si="7269"/>
        <v>0</v>
      </c>
      <c r="AC3746" s="44">
        <f t="shared" si="7270"/>
        <v>0</v>
      </c>
      <c r="AD3746" s="44">
        <f t="shared" si="7271"/>
        <v>0</v>
      </c>
      <c r="AE3746" s="45" t="e">
        <f t="shared" si="7148"/>
        <v>#DIV/0!</v>
      </c>
      <c r="AF3746" s="46">
        <f t="shared" si="7272"/>
        <v>0</v>
      </c>
      <c r="AG3746" s="46">
        <f t="shared" si="7273"/>
        <v>0</v>
      </c>
      <c r="AH3746" s="47">
        <f t="shared" si="7274"/>
        <v>0</v>
      </c>
      <c r="AI3746" s="47">
        <f t="shared" si="7275"/>
        <v>0</v>
      </c>
      <c r="AJ3746" s="47">
        <f t="shared" si="7276"/>
        <v>0</v>
      </c>
      <c r="AK3746" s="47">
        <f t="shared" si="7277"/>
        <v>0</v>
      </c>
      <c r="AL3746" s="47">
        <f t="shared" si="7149"/>
        <v>0</v>
      </c>
      <c r="AM3746" s="47">
        <f t="shared" si="7150"/>
        <v>0</v>
      </c>
      <c r="AN3746" s="48" t="s">
        <v>36</v>
      </c>
      <c r="AO3746" s="1"/>
      <c r="AP3746" s="1"/>
      <c r="AQ3746" s="1"/>
      <c r="AR3746" s="1"/>
      <c r="AS3746" s="1"/>
    </row>
    <row r="3747" ht="31.5" hidden="1">
      <c r="B3747" s="41" t="s">
        <v>863</v>
      </c>
      <c r="C3747" s="41" t="s">
        <v>115</v>
      </c>
      <c r="D3747" s="41" t="s">
        <v>115</v>
      </c>
      <c r="E3747" s="26" t="str">
        <f t="shared" si="7164"/>
        <v>0505</v>
      </c>
      <c r="F3747" s="41" t="s">
        <v>818</v>
      </c>
      <c r="G3747" s="41"/>
      <c r="H3747" s="42" t="s">
        <v>819</v>
      </c>
      <c r="I3747" s="43">
        <f t="shared" si="7232"/>
        <v>0</v>
      </c>
      <c r="J3747" s="43">
        <f t="shared" si="7233"/>
        <v>0</v>
      </c>
      <c r="K3747" s="43">
        <f t="shared" si="7234"/>
        <v>0</v>
      </c>
      <c r="L3747" s="43">
        <f t="shared" si="7235"/>
        <v>0</v>
      </c>
      <c r="M3747" s="43">
        <f t="shared" si="7236"/>
        <v>0</v>
      </c>
      <c r="N3747" s="43">
        <f t="shared" si="7237"/>
        <v>0</v>
      </c>
      <c r="O3747" s="43">
        <f t="shared" si="7258"/>
        <v>0</v>
      </c>
      <c r="P3747" s="43">
        <f t="shared" si="7259"/>
        <v>0</v>
      </c>
      <c r="Q3747" s="43">
        <f t="shared" si="7260"/>
        <v>0</v>
      </c>
      <c r="R3747" s="43">
        <f t="shared" si="7261"/>
        <v>0</v>
      </c>
      <c r="S3747" s="43">
        <f t="shared" si="7262"/>
        <v>0</v>
      </c>
      <c r="T3747" s="43">
        <f t="shared" si="7263"/>
        <v>0</v>
      </c>
      <c r="U3747" s="43">
        <v>0</v>
      </c>
      <c r="V3747" s="43">
        <f t="shared" si="7165"/>
        <v>0</v>
      </c>
      <c r="W3747" s="43">
        <f t="shared" si="7264"/>
        <v>0</v>
      </c>
      <c r="X3747" s="43">
        <f t="shared" si="7265"/>
        <v>0</v>
      </c>
      <c r="Y3747" s="43">
        <f t="shared" si="7266"/>
        <v>0</v>
      </c>
      <c r="Z3747" s="43">
        <f t="shared" si="7267"/>
        <v>0</v>
      </c>
      <c r="AA3747" s="43">
        <f t="shared" si="7268"/>
        <v>0</v>
      </c>
      <c r="AB3747" s="43">
        <f t="shared" si="7269"/>
        <v>0</v>
      </c>
      <c r="AC3747" s="44">
        <f t="shared" si="7270"/>
        <v>0</v>
      </c>
      <c r="AD3747" s="44">
        <f t="shared" si="7271"/>
        <v>0</v>
      </c>
      <c r="AE3747" s="45" t="e">
        <f t="shared" si="7148"/>
        <v>#DIV/0!</v>
      </c>
      <c r="AF3747" s="46">
        <f t="shared" si="7272"/>
        <v>0</v>
      </c>
      <c r="AG3747" s="46">
        <f t="shared" si="7273"/>
        <v>0</v>
      </c>
      <c r="AH3747" s="47">
        <f t="shared" si="7274"/>
        <v>0</v>
      </c>
      <c r="AI3747" s="47">
        <f t="shared" si="7275"/>
        <v>0</v>
      </c>
      <c r="AJ3747" s="47">
        <f t="shared" si="7276"/>
        <v>0</v>
      </c>
      <c r="AK3747" s="47">
        <f t="shared" si="7277"/>
        <v>0</v>
      </c>
      <c r="AL3747" s="47">
        <f t="shared" si="7149"/>
        <v>0</v>
      </c>
      <c r="AM3747" s="47">
        <f t="shared" si="7150"/>
        <v>0</v>
      </c>
      <c r="AN3747" s="48" t="s">
        <v>36</v>
      </c>
      <c r="AR3747" s="1"/>
      <c r="AS3747" s="1"/>
    </row>
    <row r="3748" ht="47.25" hidden="1">
      <c r="B3748" s="41" t="s">
        <v>863</v>
      </c>
      <c r="C3748" s="41" t="s">
        <v>115</v>
      </c>
      <c r="D3748" s="41" t="s">
        <v>115</v>
      </c>
      <c r="E3748" s="26" t="str">
        <f t="shared" si="7164"/>
        <v>0505</v>
      </c>
      <c r="F3748" s="41" t="s">
        <v>820</v>
      </c>
      <c r="G3748" s="41"/>
      <c r="H3748" s="42" t="s">
        <v>70</v>
      </c>
      <c r="I3748" s="43">
        <f>I3749+I3751</f>
        <v>0</v>
      </c>
      <c r="J3748" s="43">
        <f>J3749+J3751</f>
        <v>0</v>
      </c>
      <c r="K3748" s="43">
        <f>K3749+K3751</f>
        <v>0</v>
      </c>
      <c r="L3748" s="43">
        <f>L3749+L3751</f>
        <v>0</v>
      </c>
      <c r="M3748" s="43">
        <f>M3749+M3751</f>
        <v>0</v>
      </c>
      <c r="N3748" s="43">
        <f>N3749+N3751</f>
        <v>0</v>
      </c>
      <c r="O3748" s="43">
        <f>O3749+O3751</f>
        <v>0</v>
      </c>
      <c r="P3748" s="43">
        <f>P3749+P3751</f>
        <v>0</v>
      </c>
      <c r="Q3748" s="43">
        <f>Q3749+Q3751</f>
        <v>0</v>
      </c>
      <c r="R3748" s="43">
        <f>R3749+R3751</f>
        <v>0</v>
      </c>
      <c r="S3748" s="43">
        <f>S3749+S3751</f>
        <v>0</v>
      </c>
      <c r="T3748" s="43">
        <f>T3749+T3751</f>
        <v>0</v>
      </c>
      <c r="U3748" s="43">
        <v>0</v>
      </c>
      <c r="V3748" s="43">
        <f t="shared" si="7165"/>
        <v>0</v>
      </c>
      <c r="W3748" s="43">
        <f>W3749+W3751</f>
        <v>0</v>
      </c>
      <c r="X3748" s="43">
        <f>X3749+X3751</f>
        <v>0</v>
      </c>
      <c r="Y3748" s="43">
        <f>Y3749+Y3751</f>
        <v>0</v>
      </c>
      <c r="Z3748" s="43">
        <f>Z3749+Z3751</f>
        <v>0</v>
      </c>
      <c r="AA3748" s="43">
        <f>AA3749+AA3751</f>
        <v>0</v>
      </c>
      <c r="AB3748" s="43">
        <f>AB3749+AB3751</f>
        <v>0</v>
      </c>
      <c r="AC3748" s="44">
        <f>AC3749+AC3751</f>
        <v>0</v>
      </c>
      <c r="AD3748" s="44">
        <f>AD3749+AD3751</f>
        <v>0</v>
      </c>
      <c r="AE3748" s="45" t="e">
        <f t="shared" si="7148"/>
        <v>#DIV/0!</v>
      </c>
      <c r="AF3748" s="46">
        <f>AF3749+AF3751</f>
        <v>0</v>
      </c>
      <c r="AG3748" s="46">
        <f>AG3749+AG3751</f>
        <v>0</v>
      </c>
      <c r="AH3748" s="47">
        <f>AH3749+AH3751</f>
        <v>0</v>
      </c>
      <c r="AI3748" s="47">
        <f>AI3749+AI3751</f>
        <v>0</v>
      </c>
      <c r="AJ3748" s="47">
        <f>AJ3749+AJ3751</f>
        <v>0</v>
      </c>
      <c r="AK3748" s="47">
        <f>AK3749+AK3751</f>
        <v>0</v>
      </c>
      <c r="AL3748" s="47">
        <f t="shared" si="7149"/>
        <v>0</v>
      </c>
      <c r="AM3748" s="47">
        <f t="shared" si="7150"/>
        <v>0</v>
      </c>
      <c r="AN3748" s="48" t="s">
        <v>36</v>
      </c>
      <c r="AO3748" s="1"/>
      <c r="AP3748" s="1"/>
      <c r="AQ3748" s="1"/>
      <c r="AR3748" s="1"/>
      <c r="AS3748" s="1"/>
    </row>
    <row r="3749" ht="78.75" hidden="1">
      <c r="B3749" s="41" t="s">
        <v>863</v>
      </c>
      <c r="C3749" s="41" t="s">
        <v>115</v>
      </c>
      <c r="D3749" s="41" t="s">
        <v>115</v>
      </c>
      <c r="E3749" s="26" t="str">
        <f t="shared" si="7164"/>
        <v>0505</v>
      </c>
      <c r="F3749" s="41" t="s">
        <v>820</v>
      </c>
      <c r="G3749" s="41" t="s">
        <v>71</v>
      </c>
      <c r="H3749" s="42" t="s">
        <v>72</v>
      </c>
      <c r="I3749" s="43">
        <f>I3750</f>
        <v>0</v>
      </c>
      <c r="J3749" s="43">
        <f>J3750</f>
        <v>0</v>
      </c>
      <c r="K3749" s="43">
        <f>K3750</f>
        <v>0</v>
      </c>
      <c r="L3749" s="43">
        <f>L3750</f>
        <v>0</v>
      </c>
      <c r="M3749" s="43">
        <f>M3750</f>
        <v>0</v>
      </c>
      <c r="N3749" s="43">
        <f>N3750</f>
        <v>0</v>
      </c>
      <c r="O3749" s="43">
        <f>O3750</f>
        <v>0</v>
      </c>
      <c r="P3749" s="43">
        <f>P3750</f>
        <v>0</v>
      </c>
      <c r="Q3749" s="43">
        <f>Q3750</f>
        <v>0</v>
      </c>
      <c r="R3749" s="43">
        <f>R3750</f>
        <v>0</v>
      </c>
      <c r="S3749" s="43">
        <f>S3750</f>
        <v>0</v>
      </c>
      <c r="T3749" s="43">
        <f>T3750</f>
        <v>0</v>
      </c>
      <c r="U3749" s="43">
        <v>0</v>
      </c>
      <c r="V3749" s="43">
        <f t="shared" si="7165"/>
        <v>0</v>
      </c>
      <c r="W3749" s="43">
        <f>W3750</f>
        <v>0</v>
      </c>
      <c r="X3749" s="43">
        <f>X3750</f>
        <v>0</v>
      </c>
      <c r="Y3749" s="43">
        <f>Y3750</f>
        <v>0</v>
      </c>
      <c r="Z3749" s="43">
        <f>Z3750</f>
        <v>0</v>
      </c>
      <c r="AA3749" s="43">
        <f>AA3750</f>
        <v>0</v>
      </c>
      <c r="AB3749" s="43">
        <f>AB3750</f>
        <v>0</v>
      </c>
      <c r="AC3749" s="44">
        <f>AC3750</f>
        <v>0</v>
      </c>
      <c r="AD3749" s="44">
        <f>AD3750</f>
        <v>0</v>
      </c>
      <c r="AE3749" s="45" t="e">
        <f t="shared" si="7148"/>
        <v>#DIV/0!</v>
      </c>
      <c r="AF3749" s="46">
        <f>AF3750</f>
        <v>0</v>
      </c>
      <c r="AG3749" s="46">
        <f>AG3750</f>
        <v>0</v>
      </c>
      <c r="AH3749" s="47">
        <f>AH3750</f>
        <v>0</v>
      </c>
      <c r="AI3749" s="47">
        <f>AI3750</f>
        <v>0</v>
      </c>
      <c r="AJ3749" s="47">
        <f>AJ3750</f>
        <v>0</v>
      </c>
      <c r="AK3749" s="47">
        <f>AK3750</f>
        <v>0</v>
      </c>
      <c r="AL3749" s="47">
        <f t="shared" si="7149"/>
        <v>0</v>
      </c>
      <c r="AM3749" s="47">
        <f t="shared" si="7150"/>
        <v>0</v>
      </c>
      <c r="AN3749" s="48" t="s">
        <v>36</v>
      </c>
      <c r="AR3749" s="1"/>
      <c r="AS3749" s="1"/>
    </row>
    <row r="3750" hidden="1">
      <c r="B3750" s="41" t="s">
        <v>863</v>
      </c>
      <c r="C3750" s="41" t="s">
        <v>115</v>
      </c>
      <c r="D3750" s="41" t="s">
        <v>115</v>
      </c>
      <c r="E3750" s="26" t="str">
        <f t="shared" si="7164"/>
        <v>0505</v>
      </c>
      <c r="F3750" s="41" t="s">
        <v>820</v>
      </c>
      <c r="G3750" s="41" t="s">
        <v>73</v>
      </c>
      <c r="H3750" s="42" t="s">
        <v>74</v>
      </c>
      <c r="I3750" s="43"/>
      <c r="J3750" s="43"/>
      <c r="K3750" s="43"/>
      <c r="L3750" s="43"/>
      <c r="M3750" s="43"/>
      <c r="N3750" s="43"/>
      <c r="O3750" s="43">
        <v>0</v>
      </c>
      <c r="P3750" s="43">
        <v>0</v>
      </c>
      <c r="Q3750" s="43">
        <v>0</v>
      </c>
      <c r="R3750" s="43">
        <v>0</v>
      </c>
      <c r="S3750" s="43">
        <v>0</v>
      </c>
      <c r="T3750" s="43">
        <v>0</v>
      </c>
      <c r="U3750" s="43">
        <v>0</v>
      </c>
      <c r="V3750" s="43">
        <f t="shared" si="7165"/>
        <v>0</v>
      </c>
      <c r="W3750" s="43"/>
      <c r="X3750" s="43"/>
      <c r="Y3750" s="43"/>
      <c r="Z3750" s="43"/>
      <c r="AA3750" s="43"/>
      <c r="AB3750" s="43">
        <v>0</v>
      </c>
      <c r="AC3750" s="44">
        <v>0</v>
      </c>
      <c r="AD3750" s="44">
        <v>0</v>
      </c>
      <c r="AE3750" s="45" t="e">
        <f t="shared" si="7148"/>
        <v>#DIV/0!</v>
      </c>
      <c r="AF3750" s="46">
        <v>0</v>
      </c>
      <c r="AG3750" s="46">
        <v>0</v>
      </c>
      <c r="AH3750" s="47">
        <v>0</v>
      </c>
      <c r="AI3750" s="47">
        <v>0</v>
      </c>
      <c r="AJ3750" s="47">
        <v>0</v>
      </c>
      <c r="AK3750" s="47">
        <v>0</v>
      </c>
      <c r="AL3750" s="47">
        <f t="shared" si="7149"/>
        <v>0</v>
      </c>
      <c r="AM3750" s="47">
        <f t="shared" si="7150"/>
        <v>0</v>
      </c>
      <c r="AN3750" s="48" t="s">
        <v>36</v>
      </c>
      <c r="AO3750" s="1"/>
      <c r="AP3750" s="1"/>
      <c r="AQ3750" s="1"/>
      <c r="AR3750" s="1"/>
      <c r="AS3750" s="1"/>
    </row>
    <row r="3751" ht="31.5" hidden="1">
      <c r="B3751" s="41" t="s">
        <v>863</v>
      </c>
      <c r="C3751" s="41" t="s">
        <v>115</v>
      </c>
      <c r="D3751" s="41" t="s">
        <v>115</v>
      </c>
      <c r="E3751" s="26" t="str">
        <f t="shared" si="7164"/>
        <v>0505</v>
      </c>
      <c r="F3751" s="41" t="s">
        <v>820</v>
      </c>
      <c r="G3751" s="41" t="s">
        <v>53</v>
      </c>
      <c r="H3751" s="42" t="s">
        <v>54</v>
      </c>
      <c r="I3751" s="43">
        <f>I3752</f>
        <v>0</v>
      </c>
      <c r="J3751" s="43">
        <f>J3752</f>
        <v>0</v>
      </c>
      <c r="K3751" s="43">
        <f>K3752</f>
        <v>0</v>
      </c>
      <c r="L3751" s="43">
        <f>L3752</f>
        <v>0</v>
      </c>
      <c r="M3751" s="43">
        <f>M3752</f>
        <v>0</v>
      </c>
      <c r="N3751" s="43">
        <f>N3752</f>
        <v>0</v>
      </c>
      <c r="O3751" s="43">
        <f>O3752</f>
        <v>0</v>
      </c>
      <c r="P3751" s="43">
        <f>P3752</f>
        <v>0</v>
      </c>
      <c r="Q3751" s="43">
        <f>Q3752</f>
        <v>0</v>
      </c>
      <c r="R3751" s="43">
        <f>R3752</f>
        <v>0</v>
      </c>
      <c r="S3751" s="43">
        <f>S3752</f>
        <v>0</v>
      </c>
      <c r="T3751" s="43">
        <f>T3752</f>
        <v>0</v>
      </c>
      <c r="U3751" s="43">
        <v>0</v>
      </c>
      <c r="V3751" s="43">
        <f t="shared" si="7165"/>
        <v>0</v>
      </c>
      <c r="W3751" s="43">
        <f>W3752</f>
        <v>0</v>
      </c>
      <c r="X3751" s="43">
        <f>X3752</f>
        <v>0</v>
      </c>
      <c r="Y3751" s="43">
        <f>Y3752</f>
        <v>0</v>
      </c>
      <c r="Z3751" s="43">
        <f>Z3752</f>
        <v>0</v>
      </c>
      <c r="AA3751" s="43">
        <f>AA3752</f>
        <v>0</v>
      </c>
      <c r="AB3751" s="43">
        <f>AB3752</f>
        <v>0</v>
      </c>
      <c r="AC3751" s="44">
        <f>AC3752</f>
        <v>0</v>
      </c>
      <c r="AD3751" s="44">
        <f>AD3752</f>
        <v>0</v>
      </c>
      <c r="AE3751" s="45" t="e">
        <f t="shared" si="7148"/>
        <v>#DIV/0!</v>
      </c>
      <c r="AF3751" s="46">
        <f>AF3752</f>
        <v>0</v>
      </c>
      <c r="AG3751" s="46">
        <f>AG3752</f>
        <v>0</v>
      </c>
      <c r="AH3751" s="47">
        <f>AH3752</f>
        <v>0</v>
      </c>
      <c r="AI3751" s="47">
        <f>AI3752</f>
        <v>0</v>
      </c>
      <c r="AJ3751" s="47">
        <f>AJ3752</f>
        <v>0</v>
      </c>
      <c r="AK3751" s="47">
        <f>AK3752</f>
        <v>0</v>
      </c>
      <c r="AL3751" s="47">
        <f t="shared" si="7149"/>
        <v>0</v>
      </c>
      <c r="AM3751" s="47">
        <f t="shared" si="7150"/>
        <v>0</v>
      </c>
      <c r="AN3751" s="48" t="s">
        <v>36</v>
      </c>
      <c r="AO3751" s="1"/>
      <c r="AP3751" s="1"/>
      <c r="AQ3751" s="1"/>
      <c r="AR3751" s="1"/>
      <c r="AS3751" s="1"/>
    </row>
    <row r="3752" ht="31.5" hidden="1">
      <c r="B3752" s="41" t="s">
        <v>863</v>
      </c>
      <c r="C3752" s="41" t="s">
        <v>115</v>
      </c>
      <c r="D3752" s="41" t="s">
        <v>115</v>
      </c>
      <c r="E3752" s="26" t="str">
        <f t="shared" si="7164"/>
        <v>0505</v>
      </c>
      <c r="F3752" s="41" t="s">
        <v>820</v>
      </c>
      <c r="G3752" s="41" t="s">
        <v>55</v>
      </c>
      <c r="H3752" s="42" t="s">
        <v>56</v>
      </c>
      <c r="I3752" s="43"/>
      <c r="J3752" s="43"/>
      <c r="K3752" s="43"/>
      <c r="L3752" s="43"/>
      <c r="M3752" s="43"/>
      <c r="N3752" s="43"/>
      <c r="O3752" s="43">
        <v>0</v>
      </c>
      <c r="P3752" s="43">
        <v>0</v>
      </c>
      <c r="Q3752" s="43">
        <v>0</v>
      </c>
      <c r="R3752" s="43">
        <v>0</v>
      </c>
      <c r="S3752" s="43">
        <v>0</v>
      </c>
      <c r="T3752" s="43">
        <v>0</v>
      </c>
      <c r="U3752" s="43">
        <v>0</v>
      </c>
      <c r="V3752" s="43">
        <f t="shared" si="7165"/>
        <v>0</v>
      </c>
      <c r="W3752" s="43"/>
      <c r="X3752" s="43"/>
      <c r="Y3752" s="43"/>
      <c r="Z3752" s="43"/>
      <c r="AA3752" s="43"/>
      <c r="AB3752" s="43">
        <v>0</v>
      </c>
      <c r="AC3752" s="44">
        <v>0</v>
      </c>
      <c r="AD3752" s="44">
        <v>0</v>
      </c>
      <c r="AE3752" s="45" t="e">
        <f t="shared" ref="AE3752:AE3815" si="7278">AD3752/AC3752*100</f>
        <v>#DIV/0!</v>
      </c>
      <c r="AF3752" s="46">
        <v>0</v>
      </c>
      <c r="AG3752" s="46">
        <v>0</v>
      </c>
      <c r="AH3752" s="47">
        <v>0</v>
      </c>
      <c r="AI3752" s="47">
        <v>0</v>
      </c>
      <c r="AJ3752" s="47">
        <v>0</v>
      </c>
      <c r="AK3752" s="47">
        <v>0</v>
      </c>
      <c r="AL3752" s="47">
        <f t="shared" ref="AL3752:AL3815" si="7279">AF3752+AH3752+AK3752+AI3752+AJ3752+AG3752</f>
        <v>0</v>
      </c>
      <c r="AM3752" s="47">
        <f t="shared" ref="AM3752:AM3815" si="7280">V3752-AL3752</f>
        <v>0</v>
      </c>
      <c r="AN3752" s="48" t="s">
        <v>36</v>
      </c>
      <c r="AO3752" s="1"/>
      <c r="AP3752" s="1"/>
      <c r="AQ3752" s="1"/>
      <c r="AR3752" s="1"/>
      <c r="AS3752" s="1"/>
    </row>
    <row r="3753" ht="31.5" hidden="1">
      <c r="B3753" s="41" t="s">
        <v>863</v>
      </c>
      <c r="C3753" s="41" t="s">
        <v>115</v>
      </c>
      <c r="D3753" s="41" t="s">
        <v>115</v>
      </c>
      <c r="E3753" s="26" t="str">
        <f t="shared" si="7164"/>
        <v>0505</v>
      </c>
      <c r="F3753" s="41" t="s">
        <v>81</v>
      </c>
      <c r="G3753" s="41"/>
      <c r="H3753" s="42" t="s">
        <v>82</v>
      </c>
      <c r="I3753" s="43"/>
      <c r="J3753" s="43"/>
      <c r="K3753" s="43"/>
      <c r="L3753" s="43"/>
      <c r="M3753" s="43"/>
      <c r="N3753" s="43"/>
      <c r="O3753" s="43">
        <f t="shared" ref="O3753:O3760" si="7281">O3754</f>
        <v>0</v>
      </c>
      <c r="P3753" s="43">
        <f t="shared" ref="P3753:P3760" si="7282">P3754</f>
        <v>0</v>
      </c>
      <c r="Q3753" s="43">
        <f t="shared" ref="Q3753:Q3760" si="7283">Q3754</f>
        <v>0</v>
      </c>
      <c r="R3753" s="43">
        <f t="shared" ref="R3753:R3760" si="7284">R3754</f>
        <v>0</v>
      </c>
      <c r="S3753" s="43">
        <f t="shared" ref="S3753:S3760" si="7285">S3754</f>
        <v>0</v>
      </c>
      <c r="T3753" s="43">
        <f t="shared" ref="T3753:T3760" si="7286">T3754</f>
        <v>0</v>
      </c>
      <c r="U3753" s="43">
        <f t="shared" ref="U3753:U3756" si="7287">U3754</f>
        <v>0</v>
      </c>
      <c r="V3753" s="43">
        <f t="shared" si="7165"/>
        <v>0</v>
      </c>
      <c r="W3753" s="43">
        <f t="shared" ref="W3753:W3760" si="7288">W3754</f>
        <v>600</v>
      </c>
      <c r="X3753" s="43">
        <f t="shared" ref="X3753:X3760" si="7289">X3754</f>
        <v>0</v>
      </c>
      <c r="Y3753" s="43">
        <f t="shared" ref="Y3753:Y3760" si="7290">Y3754</f>
        <v>0</v>
      </c>
      <c r="Z3753" s="43">
        <f t="shared" ref="Z3753:Z3760" si="7291">Z3754</f>
        <v>0</v>
      </c>
      <c r="AA3753" s="43">
        <f t="shared" ref="AA3753:AA3760" si="7292">AA3754</f>
        <v>0</v>
      </c>
      <c r="AB3753" s="43">
        <f t="shared" ref="AB3753:AB3760" si="7293">AB3754</f>
        <v>0</v>
      </c>
      <c r="AC3753" s="44">
        <f t="shared" ref="AC3753:AC3760" si="7294">AC3754</f>
        <v>0</v>
      </c>
      <c r="AD3753" s="44">
        <f t="shared" ref="AD3753:AD3760" si="7295">AD3754</f>
        <v>0</v>
      </c>
      <c r="AE3753" s="45" t="e">
        <f t="shared" si="7278"/>
        <v>#DIV/0!</v>
      </c>
      <c r="AF3753" s="46">
        <f t="shared" ref="AF3753:AF3760" si="7296">AF3754</f>
        <v>0</v>
      </c>
      <c r="AG3753" s="46">
        <f t="shared" ref="AG3753:AG3760" si="7297">AG3754</f>
        <v>0</v>
      </c>
      <c r="AH3753" s="47">
        <f t="shared" ref="AH3753:AH3760" si="7298">AH3754</f>
        <v>0</v>
      </c>
      <c r="AI3753" s="47">
        <f t="shared" ref="AI3753:AI3760" si="7299">AI3754</f>
        <v>0</v>
      </c>
      <c r="AJ3753" s="47">
        <f t="shared" ref="AJ3753:AJ3760" si="7300">AJ3754</f>
        <v>0</v>
      </c>
      <c r="AK3753" s="47">
        <f t="shared" ref="AK3753:AK3760" si="7301">AK3754</f>
        <v>0</v>
      </c>
      <c r="AL3753" s="47">
        <f t="shared" si="7279"/>
        <v>0</v>
      </c>
      <c r="AM3753" s="47">
        <f t="shared" si="7280"/>
        <v>0</v>
      </c>
      <c r="AN3753" s="48" t="s">
        <v>36</v>
      </c>
      <c r="AO3753" s="1"/>
      <c r="AP3753" s="1"/>
      <c r="AQ3753" s="1"/>
      <c r="AR3753" s="1"/>
      <c r="AS3753" s="1"/>
    </row>
    <row r="3754" hidden="1">
      <c r="B3754" s="41" t="s">
        <v>863</v>
      </c>
      <c r="C3754" s="41" t="s">
        <v>115</v>
      </c>
      <c r="D3754" s="41" t="s">
        <v>115</v>
      </c>
      <c r="E3754" s="26" t="str">
        <f t="shared" si="7164"/>
        <v>0505</v>
      </c>
      <c r="F3754" s="41" t="s">
        <v>83</v>
      </c>
      <c r="G3754" s="41"/>
      <c r="H3754" s="42" t="s">
        <v>84</v>
      </c>
      <c r="I3754" s="43"/>
      <c r="J3754" s="43"/>
      <c r="K3754" s="43"/>
      <c r="L3754" s="43"/>
      <c r="M3754" s="43"/>
      <c r="N3754" s="43"/>
      <c r="O3754" s="43">
        <f t="shared" si="7281"/>
        <v>0</v>
      </c>
      <c r="P3754" s="43">
        <f t="shared" si="7282"/>
        <v>0</v>
      </c>
      <c r="Q3754" s="43">
        <f t="shared" si="7283"/>
        <v>0</v>
      </c>
      <c r="R3754" s="43">
        <f t="shared" si="7284"/>
        <v>0</v>
      </c>
      <c r="S3754" s="43">
        <f t="shared" si="7285"/>
        <v>0</v>
      </c>
      <c r="T3754" s="43">
        <f t="shared" si="7286"/>
        <v>0</v>
      </c>
      <c r="U3754" s="43">
        <f t="shared" si="7287"/>
        <v>0</v>
      </c>
      <c r="V3754" s="43">
        <f t="shared" si="7165"/>
        <v>0</v>
      </c>
      <c r="W3754" s="43">
        <f t="shared" si="7288"/>
        <v>600</v>
      </c>
      <c r="X3754" s="43">
        <f t="shared" si="7289"/>
        <v>0</v>
      </c>
      <c r="Y3754" s="43">
        <f t="shared" si="7290"/>
        <v>0</v>
      </c>
      <c r="Z3754" s="43">
        <f t="shared" si="7291"/>
        <v>0</v>
      </c>
      <c r="AA3754" s="43">
        <f t="shared" si="7292"/>
        <v>0</v>
      </c>
      <c r="AB3754" s="43">
        <f t="shared" si="7293"/>
        <v>0</v>
      </c>
      <c r="AC3754" s="44">
        <f t="shared" si="7294"/>
        <v>0</v>
      </c>
      <c r="AD3754" s="44">
        <f t="shared" si="7295"/>
        <v>0</v>
      </c>
      <c r="AE3754" s="45" t="e">
        <f t="shared" si="7278"/>
        <v>#DIV/0!</v>
      </c>
      <c r="AF3754" s="46">
        <f t="shared" si="7296"/>
        <v>0</v>
      </c>
      <c r="AG3754" s="46">
        <f t="shared" si="7297"/>
        <v>0</v>
      </c>
      <c r="AH3754" s="47">
        <f t="shared" si="7298"/>
        <v>0</v>
      </c>
      <c r="AI3754" s="47">
        <f t="shared" si="7299"/>
        <v>0</v>
      </c>
      <c r="AJ3754" s="47">
        <f t="shared" si="7300"/>
        <v>0</v>
      </c>
      <c r="AK3754" s="47">
        <f t="shared" si="7301"/>
        <v>0</v>
      </c>
      <c r="AL3754" s="47">
        <f t="shared" si="7279"/>
        <v>0</v>
      </c>
      <c r="AM3754" s="47">
        <f t="shared" si="7280"/>
        <v>0</v>
      </c>
      <c r="AN3754" s="48" t="s">
        <v>36</v>
      </c>
      <c r="AR3754" s="1"/>
      <c r="AS3754" s="1"/>
    </row>
    <row r="3755" ht="31.5" hidden="1">
      <c r="B3755" s="41" t="s">
        <v>863</v>
      </c>
      <c r="C3755" s="41" t="s">
        <v>115</v>
      </c>
      <c r="D3755" s="41" t="s">
        <v>115</v>
      </c>
      <c r="E3755" s="26" t="str">
        <f t="shared" si="7164"/>
        <v>0505</v>
      </c>
      <c r="F3755" s="41" t="s">
        <v>821</v>
      </c>
      <c r="G3755" s="41"/>
      <c r="H3755" s="42" t="s">
        <v>822</v>
      </c>
      <c r="I3755" s="43"/>
      <c r="J3755" s="43"/>
      <c r="K3755" s="43"/>
      <c r="L3755" s="43"/>
      <c r="M3755" s="43"/>
      <c r="N3755" s="43"/>
      <c r="O3755" s="43">
        <f t="shared" si="7281"/>
        <v>0</v>
      </c>
      <c r="P3755" s="43">
        <f t="shared" si="7282"/>
        <v>0</v>
      </c>
      <c r="Q3755" s="43">
        <f t="shared" si="7283"/>
        <v>0</v>
      </c>
      <c r="R3755" s="43">
        <f t="shared" si="7284"/>
        <v>0</v>
      </c>
      <c r="S3755" s="43">
        <f t="shared" si="7285"/>
        <v>0</v>
      </c>
      <c r="T3755" s="43">
        <f t="shared" si="7286"/>
        <v>0</v>
      </c>
      <c r="U3755" s="43">
        <f t="shared" si="7287"/>
        <v>0</v>
      </c>
      <c r="V3755" s="43">
        <f t="shared" si="7165"/>
        <v>0</v>
      </c>
      <c r="W3755" s="43">
        <f t="shared" si="7288"/>
        <v>600</v>
      </c>
      <c r="X3755" s="43">
        <f t="shared" si="7289"/>
        <v>0</v>
      </c>
      <c r="Y3755" s="43">
        <f t="shared" si="7290"/>
        <v>0</v>
      </c>
      <c r="Z3755" s="43">
        <f t="shared" si="7291"/>
        <v>0</v>
      </c>
      <c r="AA3755" s="43">
        <f t="shared" si="7292"/>
        <v>0</v>
      </c>
      <c r="AB3755" s="43">
        <f t="shared" si="7293"/>
        <v>0</v>
      </c>
      <c r="AC3755" s="44">
        <f t="shared" si="7294"/>
        <v>0</v>
      </c>
      <c r="AD3755" s="44">
        <f t="shared" si="7295"/>
        <v>0</v>
      </c>
      <c r="AE3755" s="45" t="e">
        <f t="shared" si="7278"/>
        <v>#DIV/0!</v>
      </c>
      <c r="AF3755" s="46">
        <f t="shared" si="7296"/>
        <v>0</v>
      </c>
      <c r="AG3755" s="46">
        <f t="shared" si="7297"/>
        <v>0</v>
      </c>
      <c r="AH3755" s="47">
        <f t="shared" si="7298"/>
        <v>0</v>
      </c>
      <c r="AI3755" s="47">
        <f t="shared" si="7299"/>
        <v>0</v>
      </c>
      <c r="AJ3755" s="47">
        <f t="shared" si="7300"/>
        <v>0</v>
      </c>
      <c r="AK3755" s="47">
        <f t="shared" si="7301"/>
        <v>0</v>
      </c>
      <c r="AL3755" s="47">
        <f t="shared" si="7279"/>
        <v>0</v>
      </c>
      <c r="AM3755" s="47">
        <f t="shared" si="7280"/>
        <v>0</v>
      </c>
      <c r="AN3755" s="48" t="s">
        <v>36</v>
      </c>
      <c r="AO3755" s="1"/>
      <c r="AP3755" s="1"/>
      <c r="AQ3755" s="1"/>
      <c r="AR3755" s="1"/>
      <c r="AS3755" s="1"/>
    </row>
    <row r="3756" ht="31.5" hidden="1">
      <c r="B3756" s="41" t="s">
        <v>863</v>
      </c>
      <c r="C3756" s="41" t="s">
        <v>115</v>
      </c>
      <c r="D3756" s="41" t="s">
        <v>115</v>
      </c>
      <c r="E3756" s="26" t="str">
        <f t="shared" si="7164"/>
        <v>0505</v>
      </c>
      <c r="F3756" s="41" t="s">
        <v>821</v>
      </c>
      <c r="G3756" s="41" t="s">
        <v>53</v>
      </c>
      <c r="H3756" s="42" t="s">
        <v>54</v>
      </c>
      <c r="I3756" s="43"/>
      <c r="J3756" s="43"/>
      <c r="K3756" s="43"/>
      <c r="L3756" s="43"/>
      <c r="M3756" s="43"/>
      <c r="N3756" s="43"/>
      <c r="O3756" s="43">
        <f t="shared" si="7281"/>
        <v>0</v>
      </c>
      <c r="P3756" s="43">
        <f t="shared" si="7282"/>
        <v>0</v>
      </c>
      <c r="Q3756" s="43">
        <f t="shared" si="7283"/>
        <v>0</v>
      </c>
      <c r="R3756" s="43">
        <f t="shared" si="7284"/>
        <v>0</v>
      </c>
      <c r="S3756" s="43">
        <f t="shared" si="7285"/>
        <v>0</v>
      </c>
      <c r="T3756" s="43">
        <f t="shared" si="7286"/>
        <v>0</v>
      </c>
      <c r="U3756" s="43">
        <f t="shared" si="7287"/>
        <v>0</v>
      </c>
      <c r="V3756" s="43">
        <f t="shared" si="7165"/>
        <v>0</v>
      </c>
      <c r="W3756" s="43">
        <f t="shared" si="7288"/>
        <v>600</v>
      </c>
      <c r="X3756" s="43">
        <f t="shared" si="7289"/>
        <v>0</v>
      </c>
      <c r="Y3756" s="43">
        <f t="shared" si="7290"/>
        <v>0</v>
      </c>
      <c r="Z3756" s="43">
        <f t="shared" si="7291"/>
        <v>0</v>
      </c>
      <c r="AA3756" s="43">
        <f t="shared" si="7292"/>
        <v>0</v>
      </c>
      <c r="AB3756" s="43">
        <f t="shared" si="7293"/>
        <v>0</v>
      </c>
      <c r="AC3756" s="44">
        <f t="shared" si="7294"/>
        <v>0</v>
      </c>
      <c r="AD3756" s="44">
        <f t="shared" si="7295"/>
        <v>0</v>
      </c>
      <c r="AE3756" s="45" t="e">
        <f t="shared" si="7278"/>
        <v>#DIV/0!</v>
      </c>
      <c r="AF3756" s="46">
        <f t="shared" si="7296"/>
        <v>0</v>
      </c>
      <c r="AG3756" s="46">
        <f t="shared" si="7297"/>
        <v>0</v>
      </c>
      <c r="AH3756" s="47">
        <f t="shared" si="7298"/>
        <v>0</v>
      </c>
      <c r="AI3756" s="47">
        <f t="shared" si="7299"/>
        <v>0</v>
      </c>
      <c r="AJ3756" s="47">
        <f t="shared" si="7300"/>
        <v>0</v>
      </c>
      <c r="AK3756" s="47">
        <f t="shared" si="7301"/>
        <v>0</v>
      </c>
      <c r="AL3756" s="47">
        <f t="shared" si="7279"/>
        <v>0</v>
      </c>
      <c r="AM3756" s="47">
        <f t="shared" si="7280"/>
        <v>0</v>
      </c>
      <c r="AN3756" s="48" t="s">
        <v>36</v>
      </c>
      <c r="AO3756" s="1"/>
      <c r="AP3756" s="1"/>
      <c r="AQ3756" s="1"/>
      <c r="AR3756" s="1"/>
      <c r="AS3756" s="1"/>
    </row>
    <row r="3757" ht="31.5" hidden="1">
      <c r="B3757" s="41" t="s">
        <v>863</v>
      </c>
      <c r="C3757" s="41" t="s">
        <v>115</v>
      </c>
      <c r="D3757" s="41" t="s">
        <v>115</v>
      </c>
      <c r="E3757" s="26" t="str">
        <f t="shared" si="7164"/>
        <v>0505</v>
      </c>
      <c r="F3757" s="41" t="s">
        <v>821</v>
      </c>
      <c r="G3757" s="41" t="s">
        <v>55</v>
      </c>
      <c r="H3757" s="42" t="s">
        <v>56</v>
      </c>
      <c r="I3757" s="43"/>
      <c r="J3757" s="43"/>
      <c r="K3757" s="43"/>
      <c r="L3757" s="43"/>
      <c r="M3757" s="43"/>
      <c r="N3757" s="43"/>
      <c r="O3757" s="43">
        <v>0</v>
      </c>
      <c r="P3757" s="43">
        <v>0</v>
      </c>
      <c r="Q3757" s="43">
        <v>0</v>
      </c>
      <c r="R3757" s="43">
        <v>0</v>
      </c>
      <c r="S3757" s="43">
        <v>0</v>
      </c>
      <c r="T3757" s="43">
        <v>0</v>
      </c>
      <c r="U3757" s="43">
        <f>600-600</f>
        <v>0</v>
      </c>
      <c r="V3757" s="43">
        <f t="shared" si="7165"/>
        <v>0</v>
      </c>
      <c r="W3757" s="43">
        <v>600</v>
      </c>
      <c r="X3757" s="43"/>
      <c r="Y3757" s="43"/>
      <c r="Z3757" s="43"/>
      <c r="AA3757" s="43"/>
      <c r="AB3757" s="43">
        <v>0</v>
      </c>
      <c r="AC3757" s="44">
        <v>0</v>
      </c>
      <c r="AD3757" s="44">
        <v>0</v>
      </c>
      <c r="AE3757" s="45" t="e">
        <f t="shared" si="7278"/>
        <v>#DIV/0!</v>
      </c>
      <c r="AF3757" s="46">
        <v>0</v>
      </c>
      <c r="AG3757" s="46">
        <v>0</v>
      </c>
      <c r="AH3757" s="47">
        <v>0</v>
      </c>
      <c r="AI3757" s="47">
        <v>0</v>
      </c>
      <c r="AJ3757" s="47">
        <v>0</v>
      </c>
      <c r="AK3757" s="47">
        <v>0</v>
      </c>
      <c r="AL3757" s="47">
        <f t="shared" si="7279"/>
        <v>0</v>
      </c>
      <c r="AM3757" s="47">
        <f t="shared" si="7280"/>
        <v>0</v>
      </c>
      <c r="AN3757" s="48" t="s">
        <v>36</v>
      </c>
      <c r="AO3757" s="1"/>
      <c r="AP3757" s="1"/>
      <c r="AQ3757" s="1"/>
      <c r="AR3757" s="1"/>
      <c r="AS3757" s="1"/>
    </row>
    <row r="3758" s="24" customFormat="1" hidden="1">
      <c r="B3758" s="25" t="s">
        <v>863</v>
      </c>
      <c r="C3758" s="25" t="s">
        <v>135</v>
      </c>
      <c r="D3758" s="25"/>
      <c r="E3758" s="32" t="str">
        <f t="shared" si="7164"/>
        <v>06</v>
      </c>
      <c r="F3758" s="25"/>
      <c r="G3758" s="25"/>
      <c r="H3758" s="27" t="s">
        <v>274</v>
      </c>
      <c r="I3758" s="28">
        <f t="shared" ref="I3758:I3760" si="7302">I3759</f>
        <v>0</v>
      </c>
      <c r="J3758" s="28">
        <f t="shared" ref="J3758:J3760" si="7303">J3759</f>
        <v>0</v>
      </c>
      <c r="K3758" s="28">
        <f t="shared" ref="K3758:K3760" si="7304">K3759</f>
        <v>0</v>
      </c>
      <c r="L3758" s="28">
        <f t="shared" ref="L3758:L3760" si="7305">L3759</f>
        <v>0</v>
      </c>
      <c r="M3758" s="28">
        <f t="shared" ref="M3758:M3760" si="7306">M3759</f>
        <v>0</v>
      </c>
      <c r="N3758" s="28">
        <f t="shared" ref="N3758:N3760" si="7307">N3759</f>
        <v>0</v>
      </c>
      <c r="O3758" s="28">
        <f t="shared" si="7281"/>
        <v>0</v>
      </c>
      <c r="P3758" s="28">
        <f t="shared" si="7282"/>
        <v>0</v>
      </c>
      <c r="Q3758" s="28">
        <f t="shared" si="7283"/>
        <v>0</v>
      </c>
      <c r="R3758" s="28">
        <f t="shared" si="7284"/>
        <v>0</v>
      </c>
      <c r="S3758" s="28">
        <f t="shared" si="7285"/>
        <v>0</v>
      </c>
      <c r="T3758" s="28">
        <f t="shared" si="7286"/>
        <v>0</v>
      </c>
      <c r="U3758" s="28">
        <v>0</v>
      </c>
      <c r="V3758" s="28">
        <f t="shared" si="7165"/>
        <v>0</v>
      </c>
      <c r="W3758" s="28">
        <f t="shared" si="7288"/>
        <v>0</v>
      </c>
      <c r="X3758" s="28">
        <f t="shared" si="7289"/>
        <v>0</v>
      </c>
      <c r="Y3758" s="28">
        <f t="shared" si="7290"/>
        <v>0</v>
      </c>
      <c r="Z3758" s="28">
        <f t="shared" si="7291"/>
        <v>0</v>
      </c>
      <c r="AA3758" s="28">
        <f t="shared" si="7292"/>
        <v>0</v>
      </c>
      <c r="AB3758" s="28">
        <f t="shared" si="7293"/>
        <v>0</v>
      </c>
      <c r="AC3758" s="29">
        <f t="shared" si="7294"/>
        <v>0</v>
      </c>
      <c r="AD3758" s="29">
        <f t="shared" si="7295"/>
        <v>0</v>
      </c>
      <c r="AE3758" s="30" t="e">
        <f t="shared" si="7278"/>
        <v>#DIV/0!</v>
      </c>
      <c r="AF3758" s="65">
        <f t="shared" si="7296"/>
        <v>0</v>
      </c>
      <c r="AG3758" s="65">
        <f t="shared" si="7297"/>
        <v>0</v>
      </c>
      <c r="AH3758" s="66">
        <f t="shared" si="7298"/>
        <v>0</v>
      </c>
      <c r="AI3758" s="66">
        <f t="shared" si="7299"/>
        <v>0</v>
      </c>
      <c r="AJ3758" s="66">
        <f t="shared" si="7300"/>
        <v>0</v>
      </c>
      <c r="AK3758" s="66">
        <f t="shared" si="7301"/>
        <v>0</v>
      </c>
      <c r="AL3758" s="66">
        <f t="shared" si="7279"/>
        <v>0</v>
      </c>
      <c r="AM3758" s="66">
        <f t="shared" si="7280"/>
        <v>0</v>
      </c>
      <c r="AN3758" s="48" t="s">
        <v>36</v>
      </c>
      <c r="AO3758" s="24"/>
      <c r="AP3758" s="24"/>
      <c r="AQ3758" s="24"/>
      <c r="AR3758" s="24"/>
      <c r="AS3758" s="24"/>
    </row>
    <row r="3759" s="33" customFormat="1" ht="31.5" hidden="1">
      <c r="B3759" s="34" t="s">
        <v>863</v>
      </c>
      <c r="C3759" s="34" t="s">
        <v>135</v>
      </c>
      <c r="D3759" s="34" t="s">
        <v>117</v>
      </c>
      <c r="E3759" s="35" t="str">
        <f t="shared" ref="E3759:E3822" si="7308">CONCATENATE(C3759,D3759)</f>
        <v>0603</v>
      </c>
      <c r="F3759" s="34"/>
      <c r="G3759" s="34"/>
      <c r="H3759" s="36" t="s">
        <v>275</v>
      </c>
      <c r="I3759" s="37">
        <f t="shared" si="7302"/>
        <v>0</v>
      </c>
      <c r="J3759" s="37">
        <f t="shared" si="7303"/>
        <v>0</v>
      </c>
      <c r="K3759" s="37">
        <f t="shared" si="7304"/>
        <v>0</v>
      </c>
      <c r="L3759" s="37">
        <f t="shared" si="7305"/>
        <v>0</v>
      </c>
      <c r="M3759" s="37">
        <f t="shared" si="7306"/>
        <v>0</v>
      </c>
      <c r="N3759" s="37">
        <f t="shared" si="7307"/>
        <v>0</v>
      </c>
      <c r="O3759" s="37">
        <f t="shared" si="7281"/>
        <v>0</v>
      </c>
      <c r="P3759" s="37">
        <f t="shared" si="7282"/>
        <v>0</v>
      </c>
      <c r="Q3759" s="37">
        <f t="shared" si="7283"/>
        <v>0</v>
      </c>
      <c r="R3759" s="37">
        <f t="shared" si="7284"/>
        <v>0</v>
      </c>
      <c r="S3759" s="37">
        <f t="shared" si="7285"/>
        <v>0</v>
      </c>
      <c r="T3759" s="37">
        <f t="shared" si="7286"/>
        <v>0</v>
      </c>
      <c r="U3759" s="37">
        <v>0</v>
      </c>
      <c r="V3759" s="37">
        <f t="shared" ref="V3759:V3822" si="7309">I3759+L3759+U3759+T3759+S3759+R3759+Q3759+P3759+O3759</f>
        <v>0</v>
      </c>
      <c r="W3759" s="37">
        <f t="shared" si="7288"/>
        <v>0</v>
      </c>
      <c r="X3759" s="37">
        <f t="shared" si="7289"/>
        <v>0</v>
      </c>
      <c r="Y3759" s="37">
        <f t="shared" si="7290"/>
        <v>0</v>
      </c>
      <c r="Z3759" s="37">
        <f t="shared" si="7291"/>
        <v>0</v>
      </c>
      <c r="AA3759" s="37">
        <f t="shared" si="7292"/>
        <v>0</v>
      </c>
      <c r="AB3759" s="37">
        <f t="shared" si="7293"/>
        <v>0</v>
      </c>
      <c r="AC3759" s="38">
        <f t="shared" si="7294"/>
        <v>0</v>
      </c>
      <c r="AD3759" s="38">
        <f t="shared" si="7295"/>
        <v>0</v>
      </c>
      <c r="AE3759" s="39" t="e">
        <f t="shared" si="7278"/>
        <v>#DIV/0!</v>
      </c>
      <c r="AF3759" s="53">
        <f t="shared" si="7296"/>
        <v>0</v>
      </c>
      <c r="AG3759" s="53">
        <f t="shared" si="7297"/>
        <v>0</v>
      </c>
      <c r="AH3759" s="54">
        <f t="shared" si="7298"/>
        <v>0</v>
      </c>
      <c r="AI3759" s="54">
        <f t="shared" si="7299"/>
        <v>0</v>
      </c>
      <c r="AJ3759" s="54">
        <f t="shared" si="7300"/>
        <v>0</v>
      </c>
      <c r="AK3759" s="54">
        <f t="shared" si="7301"/>
        <v>0</v>
      </c>
      <c r="AL3759" s="54">
        <f t="shared" si="7279"/>
        <v>0</v>
      </c>
      <c r="AM3759" s="54">
        <f t="shared" si="7280"/>
        <v>0</v>
      </c>
      <c r="AN3759" s="48" t="s">
        <v>36</v>
      </c>
      <c r="AO3759" s="33"/>
      <c r="AP3759" s="33"/>
      <c r="AQ3759" s="33"/>
      <c r="AR3759" s="33"/>
      <c r="AS3759" s="33"/>
    </row>
    <row r="3760" ht="31.5" hidden="1">
      <c r="B3760" s="41" t="s">
        <v>863</v>
      </c>
      <c r="C3760" s="41" t="s">
        <v>135</v>
      </c>
      <c r="D3760" s="41" t="s">
        <v>117</v>
      </c>
      <c r="E3760" s="26" t="str">
        <f t="shared" si="7308"/>
        <v>0603</v>
      </c>
      <c r="F3760" s="41" t="s">
        <v>207</v>
      </c>
      <c r="G3760" s="41"/>
      <c r="H3760" s="42" t="s">
        <v>208</v>
      </c>
      <c r="I3760" s="43">
        <f t="shared" si="7302"/>
        <v>0</v>
      </c>
      <c r="J3760" s="43">
        <f t="shared" si="7303"/>
        <v>0</v>
      </c>
      <c r="K3760" s="43">
        <f t="shared" si="7304"/>
        <v>0</v>
      </c>
      <c r="L3760" s="43">
        <f t="shared" si="7305"/>
        <v>0</v>
      </c>
      <c r="M3760" s="43">
        <f t="shared" si="7306"/>
        <v>0</v>
      </c>
      <c r="N3760" s="43">
        <f t="shared" si="7307"/>
        <v>0</v>
      </c>
      <c r="O3760" s="43">
        <f t="shared" si="7281"/>
        <v>0</v>
      </c>
      <c r="P3760" s="43">
        <f t="shared" si="7282"/>
        <v>0</v>
      </c>
      <c r="Q3760" s="43">
        <f t="shared" si="7283"/>
        <v>0</v>
      </c>
      <c r="R3760" s="43">
        <f t="shared" si="7284"/>
        <v>0</v>
      </c>
      <c r="S3760" s="43">
        <f t="shared" si="7285"/>
        <v>0</v>
      </c>
      <c r="T3760" s="43">
        <f t="shared" si="7286"/>
        <v>0</v>
      </c>
      <c r="U3760" s="43">
        <v>0</v>
      </c>
      <c r="V3760" s="43">
        <f t="shared" si="7309"/>
        <v>0</v>
      </c>
      <c r="W3760" s="43">
        <f t="shared" si="7288"/>
        <v>0</v>
      </c>
      <c r="X3760" s="43">
        <f t="shared" si="7289"/>
        <v>0</v>
      </c>
      <c r="Y3760" s="43">
        <f t="shared" si="7290"/>
        <v>0</v>
      </c>
      <c r="Z3760" s="43">
        <f t="shared" si="7291"/>
        <v>0</v>
      </c>
      <c r="AA3760" s="43">
        <f t="shared" si="7292"/>
        <v>0</v>
      </c>
      <c r="AB3760" s="43">
        <f t="shared" si="7293"/>
        <v>0</v>
      </c>
      <c r="AC3760" s="44">
        <f t="shared" si="7294"/>
        <v>0</v>
      </c>
      <c r="AD3760" s="44">
        <f t="shared" si="7295"/>
        <v>0</v>
      </c>
      <c r="AE3760" s="45" t="e">
        <f t="shared" si="7278"/>
        <v>#DIV/0!</v>
      </c>
      <c r="AF3760" s="46">
        <f t="shared" si="7296"/>
        <v>0</v>
      </c>
      <c r="AG3760" s="46">
        <f t="shared" si="7297"/>
        <v>0</v>
      </c>
      <c r="AH3760" s="47">
        <f t="shared" si="7298"/>
        <v>0</v>
      </c>
      <c r="AI3760" s="47">
        <f t="shared" si="7299"/>
        <v>0</v>
      </c>
      <c r="AJ3760" s="47">
        <f t="shared" si="7300"/>
        <v>0</v>
      </c>
      <c r="AK3760" s="47">
        <f t="shared" si="7301"/>
        <v>0</v>
      </c>
      <c r="AL3760" s="47">
        <f t="shared" si="7279"/>
        <v>0</v>
      </c>
      <c r="AM3760" s="47">
        <f t="shared" si="7280"/>
        <v>0</v>
      </c>
      <c r="AN3760" s="48" t="s">
        <v>36</v>
      </c>
      <c r="AO3760" s="1"/>
      <c r="AP3760" s="1"/>
      <c r="AQ3760" s="1"/>
      <c r="AR3760" s="1"/>
      <c r="AS3760" s="1"/>
    </row>
    <row r="3761" ht="31.5" hidden="1">
      <c r="B3761" s="41" t="s">
        <v>863</v>
      </c>
      <c r="C3761" s="41" t="s">
        <v>135</v>
      </c>
      <c r="D3761" s="41" t="s">
        <v>117</v>
      </c>
      <c r="E3761" s="26" t="str">
        <f t="shared" si="7308"/>
        <v>0603</v>
      </c>
      <c r="F3761" s="41" t="s">
        <v>209</v>
      </c>
      <c r="G3761" s="41"/>
      <c r="H3761" s="42" t="s">
        <v>210</v>
      </c>
      <c r="I3761" s="43">
        <f>I3762+I3766</f>
        <v>0</v>
      </c>
      <c r="J3761" s="43">
        <f>J3762+J3766</f>
        <v>0</v>
      </c>
      <c r="K3761" s="43">
        <f>K3762+K3766</f>
        <v>0</v>
      </c>
      <c r="L3761" s="43">
        <f>L3762+L3766</f>
        <v>0</v>
      </c>
      <c r="M3761" s="43">
        <f>M3762+M3766</f>
        <v>0</v>
      </c>
      <c r="N3761" s="43">
        <f>N3762+N3766</f>
        <v>0</v>
      </c>
      <c r="O3761" s="43">
        <f>O3762+O3766</f>
        <v>0</v>
      </c>
      <c r="P3761" s="43">
        <f>P3762+P3766</f>
        <v>0</v>
      </c>
      <c r="Q3761" s="43">
        <f>Q3762+Q3766</f>
        <v>0</v>
      </c>
      <c r="R3761" s="43">
        <f>R3762+R3766</f>
        <v>0</v>
      </c>
      <c r="S3761" s="43">
        <f>S3762+S3766</f>
        <v>0</v>
      </c>
      <c r="T3761" s="43">
        <f>T3762+T3766</f>
        <v>0</v>
      </c>
      <c r="U3761" s="43">
        <v>0</v>
      </c>
      <c r="V3761" s="43">
        <f t="shared" si="7309"/>
        <v>0</v>
      </c>
      <c r="W3761" s="43">
        <f>W3762+W3766</f>
        <v>0</v>
      </c>
      <c r="X3761" s="43">
        <f>X3762+X3766</f>
        <v>0</v>
      </c>
      <c r="Y3761" s="43">
        <f>Y3762+Y3766</f>
        <v>0</v>
      </c>
      <c r="Z3761" s="43">
        <f>Z3762+Z3766</f>
        <v>0</v>
      </c>
      <c r="AA3761" s="43">
        <f>AA3762+AA3766</f>
        <v>0</v>
      </c>
      <c r="AB3761" s="43">
        <f>AB3762+AB3766</f>
        <v>0</v>
      </c>
      <c r="AC3761" s="44">
        <f>AC3762+AC3766</f>
        <v>0</v>
      </c>
      <c r="AD3761" s="44">
        <f>AD3762+AD3766</f>
        <v>0</v>
      </c>
      <c r="AE3761" s="45" t="e">
        <f t="shared" si="7278"/>
        <v>#DIV/0!</v>
      </c>
      <c r="AF3761" s="46">
        <f>AF3762+AF3766</f>
        <v>0</v>
      </c>
      <c r="AG3761" s="46">
        <f>AG3762+AG3766</f>
        <v>0</v>
      </c>
      <c r="AH3761" s="47">
        <f>AH3762+AH3766</f>
        <v>0</v>
      </c>
      <c r="AI3761" s="47">
        <f>AI3762+AI3766</f>
        <v>0</v>
      </c>
      <c r="AJ3761" s="47">
        <f>AJ3762+AJ3766</f>
        <v>0</v>
      </c>
      <c r="AK3761" s="47">
        <f>AK3762+AK3766</f>
        <v>0</v>
      </c>
      <c r="AL3761" s="47">
        <f t="shared" si="7279"/>
        <v>0</v>
      </c>
      <c r="AM3761" s="47">
        <f t="shared" si="7280"/>
        <v>0</v>
      </c>
      <c r="AN3761" s="48" t="s">
        <v>36</v>
      </c>
      <c r="AO3761" s="1"/>
      <c r="AP3761" s="1"/>
      <c r="AQ3761" s="1"/>
      <c r="AR3761" s="1"/>
      <c r="AS3761" s="1"/>
    </row>
    <row r="3762" ht="31.5" hidden="1">
      <c r="B3762" s="41" t="s">
        <v>863</v>
      </c>
      <c r="C3762" s="41" t="s">
        <v>135</v>
      </c>
      <c r="D3762" s="41" t="s">
        <v>117</v>
      </c>
      <c r="E3762" s="26" t="str">
        <f t="shared" si="7308"/>
        <v>0603</v>
      </c>
      <c r="F3762" s="41" t="s">
        <v>260</v>
      </c>
      <c r="G3762" s="41"/>
      <c r="H3762" s="42" t="s">
        <v>261</v>
      </c>
      <c r="I3762" s="43">
        <f t="shared" ref="I3762:I3792" si="7310">I3763</f>
        <v>0</v>
      </c>
      <c r="J3762" s="43">
        <f t="shared" ref="J3762:J3792" si="7311">J3763</f>
        <v>0</v>
      </c>
      <c r="K3762" s="43">
        <f t="shared" ref="K3762:K3792" si="7312">K3763</f>
        <v>0</v>
      </c>
      <c r="L3762" s="43">
        <f t="shared" ref="L3762:L3792" si="7313">L3763</f>
        <v>0</v>
      </c>
      <c r="M3762" s="43">
        <f t="shared" ref="M3762:M3792" si="7314">M3763</f>
        <v>0</v>
      </c>
      <c r="N3762" s="43">
        <f t="shared" ref="N3762:N3792" si="7315">N3763</f>
        <v>0</v>
      </c>
      <c r="O3762" s="43">
        <f t="shared" ref="O3762:O3786" si="7316">O3763</f>
        <v>0</v>
      </c>
      <c r="P3762" s="43">
        <f t="shared" ref="P3762:P3786" si="7317">P3763</f>
        <v>0</v>
      </c>
      <c r="Q3762" s="43">
        <f t="shared" ref="Q3762:Q3786" si="7318">Q3763</f>
        <v>0</v>
      </c>
      <c r="R3762" s="43">
        <f t="shared" ref="R3762:R3786" si="7319">R3763</f>
        <v>0</v>
      </c>
      <c r="S3762" s="43">
        <f t="shared" ref="S3762:S3786" si="7320">S3763</f>
        <v>0</v>
      </c>
      <c r="T3762" s="43">
        <f t="shared" ref="T3762:T3786" si="7321">T3763</f>
        <v>0</v>
      </c>
      <c r="U3762" s="43">
        <v>0</v>
      </c>
      <c r="V3762" s="43">
        <f t="shared" si="7309"/>
        <v>0</v>
      </c>
      <c r="W3762" s="43">
        <f t="shared" ref="W3762:W3792" si="7322">W3763</f>
        <v>0</v>
      </c>
      <c r="X3762" s="43">
        <f t="shared" ref="X3762:X3792" si="7323">X3763</f>
        <v>0</v>
      </c>
      <c r="Y3762" s="43">
        <f t="shared" ref="Y3762:Y3792" si="7324">Y3763</f>
        <v>0</v>
      </c>
      <c r="Z3762" s="43">
        <f t="shared" ref="Z3762:Z3792" si="7325">Z3763</f>
        <v>0</v>
      </c>
      <c r="AA3762" s="43">
        <f t="shared" ref="AA3762:AA3792" si="7326">AA3763</f>
        <v>0</v>
      </c>
      <c r="AB3762" s="43">
        <f t="shared" ref="AB3762:AB3786" si="7327">AB3763</f>
        <v>0</v>
      </c>
      <c r="AC3762" s="44">
        <f t="shared" ref="AC3762:AC3786" si="7328">AC3763</f>
        <v>0</v>
      </c>
      <c r="AD3762" s="44">
        <f t="shared" ref="AD3762:AD3786" si="7329">AD3763</f>
        <v>0</v>
      </c>
      <c r="AE3762" s="45" t="e">
        <f t="shared" si="7278"/>
        <v>#DIV/0!</v>
      </c>
      <c r="AF3762" s="46">
        <f t="shared" ref="AF3762:AF3786" si="7330">AF3763</f>
        <v>0</v>
      </c>
      <c r="AG3762" s="46">
        <f t="shared" ref="AG3762:AG3786" si="7331">AG3763</f>
        <v>0</v>
      </c>
      <c r="AH3762" s="47">
        <f t="shared" ref="AH3762:AH3786" si="7332">AH3763</f>
        <v>0</v>
      </c>
      <c r="AI3762" s="47">
        <f t="shared" ref="AI3762:AI3786" si="7333">AI3763</f>
        <v>0</v>
      </c>
      <c r="AJ3762" s="47">
        <f t="shared" ref="AJ3762:AJ3786" si="7334">AJ3763</f>
        <v>0</v>
      </c>
      <c r="AK3762" s="47">
        <f t="shared" ref="AK3762:AK3786" si="7335">AK3763</f>
        <v>0</v>
      </c>
      <c r="AL3762" s="47">
        <f t="shared" si="7279"/>
        <v>0</v>
      </c>
      <c r="AM3762" s="47">
        <f t="shared" si="7280"/>
        <v>0</v>
      </c>
      <c r="AN3762" s="48" t="s">
        <v>36</v>
      </c>
      <c r="AR3762" s="1"/>
      <c r="AS3762" s="1"/>
    </row>
    <row r="3763" hidden="1">
      <c r="B3763" s="41" t="s">
        <v>863</v>
      </c>
      <c r="C3763" s="41" t="s">
        <v>135</v>
      </c>
      <c r="D3763" s="41" t="s">
        <v>117</v>
      </c>
      <c r="E3763" s="26" t="str">
        <f t="shared" si="7308"/>
        <v>0603</v>
      </c>
      <c r="F3763" s="41" t="s">
        <v>262</v>
      </c>
      <c r="G3763" s="41"/>
      <c r="H3763" s="42" t="s">
        <v>263</v>
      </c>
      <c r="I3763" s="43">
        <f t="shared" si="7310"/>
        <v>0</v>
      </c>
      <c r="J3763" s="43">
        <f t="shared" si="7311"/>
        <v>0</v>
      </c>
      <c r="K3763" s="43">
        <f t="shared" si="7312"/>
        <v>0</v>
      </c>
      <c r="L3763" s="43">
        <f t="shared" si="7313"/>
        <v>0</v>
      </c>
      <c r="M3763" s="43">
        <f t="shared" si="7314"/>
        <v>0</v>
      </c>
      <c r="N3763" s="43">
        <f t="shared" si="7315"/>
        <v>0</v>
      </c>
      <c r="O3763" s="43">
        <f t="shared" si="7316"/>
        <v>0</v>
      </c>
      <c r="P3763" s="43">
        <f t="shared" si="7317"/>
        <v>0</v>
      </c>
      <c r="Q3763" s="43">
        <f t="shared" si="7318"/>
        <v>0</v>
      </c>
      <c r="R3763" s="43">
        <f t="shared" si="7319"/>
        <v>0</v>
      </c>
      <c r="S3763" s="43">
        <f t="shared" si="7320"/>
        <v>0</v>
      </c>
      <c r="T3763" s="43">
        <f t="shared" si="7321"/>
        <v>0</v>
      </c>
      <c r="U3763" s="43">
        <v>0</v>
      </c>
      <c r="V3763" s="43">
        <f t="shared" si="7309"/>
        <v>0</v>
      </c>
      <c r="W3763" s="43">
        <f t="shared" si="7322"/>
        <v>0</v>
      </c>
      <c r="X3763" s="43">
        <f t="shared" si="7323"/>
        <v>0</v>
      </c>
      <c r="Y3763" s="43">
        <f t="shared" si="7324"/>
        <v>0</v>
      </c>
      <c r="Z3763" s="43">
        <f t="shared" si="7325"/>
        <v>0</v>
      </c>
      <c r="AA3763" s="43">
        <f t="shared" si="7326"/>
        <v>0</v>
      </c>
      <c r="AB3763" s="43">
        <f t="shared" si="7327"/>
        <v>0</v>
      </c>
      <c r="AC3763" s="44">
        <f t="shared" si="7328"/>
        <v>0</v>
      </c>
      <c r="AD3763" s="44">
        <f t="shared" si="7329"/>
        <v>0</v>
      </c>
      <c r="AE3763" s="45" t="e">
        <f t="shared" si="7278"/>
        <v>#DIV/0!</v>
      </c>
      <c r="AF3763" s="46">
        <f t="shared" si="7330"/>
        <v>0</v>
      </c>
      <c r="AG3763" s="46">
        <f t="shared" si="7331"/>
        <v>0</v>
      </c>
      <c r="AH3763" s="47">
        <f t="shared" si="7332"/>
        <v>0</v>
      </c>
      <c r="AI3763" s="47">
        <f t="shared" si="7333"/>
        <v>0</v>
      </c>
      <c r="AJ3763" s="47">
        <f t="shared" si="7334"/>
        <v>0</v>
      </c>
      <c r="AK3763" s="47">
        <f t="shared" si="7335"/>
        <v>0</v>
      </c>
      <c r="AL3763" s="47">
        <f t="shared" si="7279"/>
        <v>0</v>
      </c>
      <c r="AM3763" s="47">
        <f t="shared" si="7280"/>
        <v>0</v>
      </c>
      <c r="AN3763" s="48" t="s">
        <v>36</v>
      </c>
      <c r="AO3763" s="1"/>
      <c r="AP3763" s="1"/>
      <c r="AQ3763" s="1"/>
      <c r="AR3763" s="1"/>
      <c r="AS3763" s="1"/>
    </row>
    <row r="3764" ht="31.5" hidden="1">
      <c r="B3764" s="41" t="s">
        <v>863</v>
      </c>
      <c r="C3764" s="41" t="s">
        <v>135</v>
      </c>
      <c r="D3764" s="41" t="s">
        <v>117</v>
      </c>
      <c r="E3764" s="26" t="str">
        <f t="shared" si="7308"/>
        <v>0603</v>
      </c>
      <c r="F3764" s="41" t="s">
        <v>262</v>
      </c>
      <c r="G3764" s="41" t="s">
        <v>53</v>
      </c>
      <c r="H3764" s="42" t="s">
        <v>54</v>
      </c>
      <c r="I3764" s="43">
        <f t="shared" si="7310"/>
        <v>0</v>
      </c>
      <c r="J3764" s="43">
        <f t="shared" si="7311"/>
        <v>0</v>
      </c>
      <c r="K3764" s="43">
        <f t="shared" si="7312"/>
        <v>0</v>
      </c>
      <c r="L3764" s="43">
        <f t="shared" si="7313"/>
        <v>0</v>
      </c>
      <c r="M3764" s="43">
        <f t="shared" si="7314"/>
        <v>0</v>
      </c>
      <c r="N3764" s="43">
        <f t="shared" si="7315"/>
        <v>0</v>
      </c>
      <c r="O3764" s="43">
        <f t="shared" si="7316"/>
        <v>0</v>
      </c>
      <c r="P3764" s="43">
        <f t="shared" si="7317"/>
        <v>0</v>
      </c>
      <c r="Q3764" s="43">
        <f t="shared" si="7318"/>
        <v>0</v>
      </c>
      <c r="R3764" s="43">
        <f t="shared" si="7319"/>
        <v>0</v>
      </c>
      <c r="S3764" s="43">
        <f t="shared" si="7320"/>
        <v>0</v>
      </c>
      <c r="T3764" s="43">
        <f t="shared" si="7321"/>
        <v>0</v>
      </c>
      <c r="U3764" s="43">
        <v>0</v>
      </c>
      <c r="V3764" s="43">
        <f t="shared" si="7309"/>
        <v>0</v>
      </c>
      <c r="W3764" s="43">
        <f t="shared" si="7322"/>
        <v>0</v>
      </c>
      <c r="X3764" s="43">
        <f t="shared" si="7323"/>
        <v>0</v>
      </c>
      <c r="Y3764" s="43">
        <f t="shared" si="7324"/>
        <v>0</v>
      </c>
      <c r="Z3764" s="43">
        <f t="shared" si="7325"/>
        <v>0</v>
      </c>
      <c r="AA3764" s="43">
        <f t="shared" si="7326"/>
        <v>0</v>
      </c>
      <c r="AB3764" s="43">
        <f t="shared" si="7327"/>
        <v>0</v>
      </c>
      <c r="AC3764" s="44">
        <f t="shared" si="7328"/>
        <v>0</v>
      </c>
      <c r="AD3764" s="44">
        <f t="shared" si="7329"/>
        <v>0</v>
      </c>
      <c r="AE3764" s="45" t="e">
        <f t="shared" si="7278"/>
        <v>#DIV/0!</v>
      </c>
      <c r="AF3764" s="46">
        <f t="shared" si="7330"/>
        <v>0</v>
      </c>
      <c r="AG3764" s="46">
        <f t="shared" si="7331"/>
        <v>0</v>
      </c>
      <c r="AH3764" s="47">
        <f t="shared" si="7332"/>
        <v>0</v>
      </c>
      <c r="AI3764" s="47">
        <f t="shared" si="7333"/>
        <v>0</v>
      </c>
      <c r="AJ3764" s="47">
        <f t="shared" si="7334"/>
        <v>0</v>
      </c>
      <c r="AK3764" s="47">
        <f t="shared" si="7335"/>
        <v>0</v>
      </c>
      <c r="AL3764" s="47">
        <f t="shared" si="7279"/>
        <v>0</v>
      </c>
      <c r="AM3764" s="47">
        <f t="shared" si="7280"/>
        <v>0</v>
      </c>
      <c r="AN3764" s="48" t="s">
        <v>36</v>
      </c>
      <c r="AO3764" s="1"/>
      <c r="AP3764" s="1"/>
      <c r="AQ3764" s="1"/>
      <c r="AR3764" s="1"/>
      <c r="AS3764" s="1"/>
    </row>
    <row r="3765" ht="31.5" hidden="1">
      <c r="B3765" s="41" t="s">
        <v>863</v>
      </c>
      <c r="C3765" s="41" t="s">
        <v>135</v>
      </c>
      <c r="D3765" s="41" t="s">
        <v>117</v>
      </c>
      <c r="E3765" s="26" t="str">
        <f t="shared" si="7308"/>
        <v>0603</v>
      </c>
      <c r="F3765" s="41" t="s">
        <v>262</v>
      </c>
      <c r="G3765" s="41" t="s">
        <v>55</v>
      </c>
      <c r="H3765" s="42" t="s">
        <v>56</v>
      </c>
      <c r="I3765" s="43"/>
      <c r="J3765" s="43"/>
      <c r="K3765" s="43"/>
      <c r="L3765" s="43"/>
      <c r="M3765" s="43"/>
      <c r="N3765" s="43"/>
      <c r="O3765" s="43">
        <v>0</v>
      </c>
      <c r="P3765" s="43">
        <v>0</v>
      </c>
      <c r="Q3765" s="43">
        <v>0</v>
      </c>
      <c r="R3765" s="43">
        <v>0</v>
      </c>
      <c r="S3765" s="43">
        <v>0</v>
      </c>
      <c r="T3765" s="43">
        <v>0</v>
      </c>
      <c r="U3765" s="43">
        <v>0</v>
      </c>
      <c r="V3765" s="43">
        <f t="shared" si="7309"/>
        <v>0</v>
      </c>
      <c r="W3765" s="43"/>
      <c r="X3765" s="43"/>
      <c r="Y3765" s="43"/>
      <c r="Z3765" s="43"/>
      <c r="AA3765" s="43"/>
      <c r="AB3765" s="43">
        <v>0</v>
      </c>
      <c r="AC3765" s="44">
        <v>0</v>
      </c>
      <c r="AD3765" s="44">
        <v>0</v>
      </c>
      <c r="AE3765" s="45" t="e">
        <f t="shared" si="7278"/>
        <v>#DIV/0!</v>
      </c>
      <c r="AF3765" s="46">
        <v>0</v>
      </c>
      <c r="AG3765" s="46">
        <v>0</v>
      </c>
      <c r="AH3765" s="47">
        <v>0</v>
      </c>
      <c r="AI3765" s="47">
        <v>0</v>
      </c>
      <c r="AJ3765" s="47">
        <v>0</v>
      </c>
      <c r="AK3765" s="47">
        <v>0</v>
      </c>
      <c r="AL3765" s="47">
        <f t="shared" si="7279"/>
        <v>0</v>
      </c>
      <c r="AM3765" s="47">
        <f t="shared" si="7280"/>
        <v>0</v>
      </c>
      <c r="AN3765" s="48" t="s">
        <v>36</v>
      </c>
      <c r="AO3765" s="1"/>
      <c r="AP3765" s="1"/>
      <c r="AQ3765" s="1"/>
      <c r="AR3765" s="1"/>
      <c r="AS3765" s="1"/>
    </row>
    <row r="3766" ht="31.5" hidden="1">
      <c r="B3766" s="41" t="s">
        <v>863</v>
      </c>
      <c r="C3766" s="41" t="s">
        <v>135</v>
      </c>
      <c r="D3766" s="41" t="s">
        <v>117</v>
      </c>
      <c r="E3766" s="26" t="str">
        <f t="shared" si="7308"/>
        <v>0603</v>
      </c>
      <c r="F3766" s="41" t="s">
        <v>282</v>
      </c>
      <c r="G3766" s="41"/>
      <c r="H3766" s="42" t="s">
        <v>283</v>
      </c>
      <c r="I3766" s="43">
        <f t="shared" si="7310"/>
        <v>0</v>
      </c>
      <c r="J3766" s="43">
        <f t="shared" si="7311"/>
        <v>0</v>
      </c>
      <c r="K3766" s="43">
        <f t="shared" si="7312"/>
        <v>0</v>
      </c>
      <c r="L3766" s="43">
        <f t="shared" si="7313"/>
        <v>0</v>
      </c>
      <c r="M3766" s="43">
        <f t="shared" si="7314"/>
        <v>0</v>
      </c>
      <c r="N3766" s="43">
        <f t="shared" si="7315"/>
        <v>0</v>
      </c>
      <c r="O3766" s="43">
        <f t="shared" si="7316"/>
        <v>0</v>
      </c>
      <c r="P3766" s="43">
        <f t="shared" si="7317"/>
        <v>0</v>
      </c>
      <c r="Q3766" s="43">
        <f t="shared" si="7318"/>
        <v>0</v>
      </c>
      <c r="R3766" s="43">
        <f t="shared" si="7319"/>
        <v>0</v>
      </c>
      <c r="S3766" s="43">
        <f t="shared" si="7320"/>
        <v>0</v>
      </c>
      <c r="T3766" s="43">
        <f t="shared" si="7321"/>
        <v>0</v>
      </c>
      <c r="U3766" s="43">
        <v>0</v>
      </c>
      <c r="V3766" s="43">
        <f t="shared" si="7309"/>
        <v>0</v>
      </c>
      <c r="W3766" s="43">
        <f t="shared" si="7322"/>
        <v>0</v>
      </c>
      <c r="X3766" s="43">
        <f t="shared" si="7323"/>
        <v>0</v>
      </c>
      <c r="Y3766" s="43">
        <f t="shared" si="7324"/>
        <v>0</v>
      </c>
      <c r="Z3766" s="43">
        <f t="shared" si="7325"/>
        <v>0</v>
      </c>
      <c r="AA3766" s="43">
        <f t="shared" si="7326"/>
        <v>0</v>
      </c>
      <c r="AB3766" s="43">
        <f t="shared" si="7327"/>
        <v>0</v>
      </c>
      <c r="AC3766" s="44">
        <f t="shared" si="7328"/>
        <v>0</v>
      </c>
      <c r="AD3766" s="44">
        <f t="shared" si="7329"/>
        <v>0</v>
      </c>
      <c r="AE3766" s="45" t="e">
        <f t="shared" si="7278"/>
        <v>#DIV/0!</v>
      </c>
      <c r="AF3766" s="46">
        <f t="shared" si="7330"/>
        <v>0</v>
      </c>
      <c r="AG3766" s="46">
        <f t="shared" si="7331"/>
        <v>0</v>
      </c>
      <c r="AH3766" s="47">
        <f t="shared" si="7332"/>
        <v>0</v>
      </c>
      <c r="AI3766" s="47">
        <f t="shared" si="7333"/>
        <v>0</v>
      </c>
      <c r="AJ3766" s="47">
        <f t="shared" si="7334"/>
        <v>0</v>
      </c>
      <c r="AK3766" s="47">
        <f t="shared" si="7335"/>
        <v>0</v>
      </c>
      <c r="AL3766" s="47">
        <f t="shared" si="7279"/>
        <v>0</v>
      </c>
      <c r="AM3766" s="47">
        <f t="shared" si="7280"/>
        <v>0</v>
      </c>
      <c r="AN3766" s="48" t="s">
        <v>36</v>
      </c>
      <c r="AR3766" s="1"/>
      <c r="AS3766" s="1"/>
    </row>
    <row r="3767" ht="31.5" hidden="1">
      <c r="B3767" s="41" t="s">
        <v>863</v>
      </c>
      <c r="C3767" s="41" t="s">
        <v>135</v>
      </c>
      <c r="D3767" s="41" t="s">
        <v>117</v>
      </c>
      <c r="E3767" s="26" t="str">
        <f t="shared" si="7308"/>
        <v>0603</v>
      </c>
      <c r="F3767" s="41" t="s">
        <v>284</v>
      </c>
      <c r="G3767" s="41"/>
      <c r="H3767" s="42" t="s">
        <v>285</v>
      </c>
      <c r="I3767" s="43">
        <f t="shared" si="7310"/>
        <v>0</v>
      </c>
      <c r="J3767" s="43">
        <f t="shared" si="7311"/>
        <v>0</v>
      </c>
      <c r="K3767" s="43">
        <f t="shared" si="7312"/>
        <v>0</v>
      </c>
      <c r="L3767" s="43">
        <f t="shared" si="7313"/>
        <v>0</v>
      </c>
      <c r="M3767" s="43">
        <f t="shared" si="7314"/>
        <v>0</v>
      </c>
      <c r="N3767" s="43">
        <f t="shared" si="7315"/>
        <v>0</v>
      </c>
      <c r="O3767" s="43">
        <f t="shared" si="7316"/>
        <v>0</v>
      </c>
      <c r="P3767" s="43">
        <f t="shared" si="7317"/>
        <v>0</v>
      </c>
      <c r="Q3767" s="43">
        <f t="shared" si="7318"/>
        <v>0</v>
      </c>
      <c r="R3767" s="43">
        <f t="shared" si="7319"/>
        <v>0</v>
      </c>
      <c r="S3767" s="43">
        <f t="shared" si="7320"/>
        <v>0</v>
      </c>
      <c r="T3767" s="43">
        <f t="shared" si="7321"/>
        <v>0</v>
      </c>
      <c r="U3767" s="43">
        <v>0</v>
      </c>
      <c r="V3767" s="43">
        <f t="shared" si="7309"/>
        <v>0</v>
      </c>
      <c r="W3767" s="43">
        <f t="shared" si="7322"/>
        <v>0</v>
      </c>
      <c r="X3767" s="43">
        <f t="shared" si="7323"/>
        <v>0</v>
      </c>
      <c r="Y3767" s="43">
        <f t="shared" si="7324"/>
        <v>0</v>
      </c>
      <c r="Z3767" s="43">
        <f t="shared" si="7325"/>
        <v>0</v>
      </c>
      <c r="AA3767" s="43">
        <f t="shared" si="7326"/>
        <v>0</v>
      </c>
      <c r="AB3767" s="43">
        <f t="shared" si="7327"/>
        <v>0</v>
      </c>
      <c r="AC3767" s="44">
        <f t="shared" si="7328"/>
        <v>0</v>
      </c>
      <c r="AD3767" s="44">
        <f t="shared" si="7329"/>
        <v>0</v>
      </c>
      <c r="AE3767" s="45" t="e">
        <f t="shared" si="7278"/>
        <v>#DIV/0!</v>
      </c>
      <c r="AF3767" s="46">
        <f t="shared" si="7330"/>
        <v>0</v>
      </c>
      <c r="AG3767" s="46">
        <f t="shared" si="7331"/>
        <v>0</v>
      </c>
      <c r="AH3767" s="47">
        <f t="shared" si="7332"/>
        <v>0</v>
      </c>
      <c r="AI3767" s="47">
        <f t="shared" si="7333"/>
        <v>0</v>
      </c>
      <c r="AJ3767" s="47">
        <f t="shared" si="7334"/>
        <v>0</v>
      </c>
      <c r="AK3767" s="47">
        <f t="shared" si="7335"/>
        <v>0</v>
      </c>
      <c r="AL3767" s="47">
        <f t="shared" si="7279"/>
        <v>0</v>
      </c>
      <c r="AM3767" s="47">
        <f t="shared" si="7280"/>
        <v>0</v>
      </c>
      <c r="AN3767" s="48" t="s">
        <v>36</v>
      </c>
      <c r="AO3767" s="1"/>
      <c r="AP3767" s="1"/>
      <c r="AQ3767" s="1"/>
      <c r="AR3767" s="1"/>
      <c r="AS3767" s="1"/>
    </row>
    <row r="3768" ht="31.5" hidden="1">
      <c r="B3768" s="41" t="s">
        <v>863</v>
      </c>
      <c r="C3768" s="41" t="s">
        <v>135</v>
      </c>
      <c r="D3768" s="41" t="s">
        <v>117</v>
      </c>
      <c r="E3768" s="26" t="str">
        <f t="shared" si="7308"/>
        <v>0603</v>
      </c>
      <c r="F3768" s="41" t="s">
        <v>284</v>
      </c>
      <c r="G3768" s="41" t="s">
        <v>53</v>
      </c>
      <c r="H3768" s="42" t="s">
        <v>54</v>
      </c>
      <c r="I3768" s="43">
        <f t="shared" si="7310"/>
        <v>0</v>
      </c>
      <c r="J3768" s="43">
        <f t="shared" si="7311"/>
        <v>0</v>
      </c>
      <c r="K3768" s="43">
        <f t="shared" si="7312"/>
        <v>0</v>
      </c>
      <c r="L3768" s="43">
        <f t="shared" si="7313"/>
        <v>0</v>
      </c>
      <c r="M3768" s="43">
        <f t="shared" si="7314"/>
        <v>0</v>
      </c>
      <c r="N3768" s="43">
        <f t="shared" si="7315"/>
        <v>0</v>
      </c>
      <c r="O3768" s="43">
        <f t="shared" si="7316"/>
        <v>0</v>
      </c>
      <c r="P3768" s="43">
        <f t="shared" si="7317"/>
        <v>0</v>
      </c>
      <c r="Q3768" s="43">
        <f t="shared" si="7318"/>
        <v>0</v>
      </c>
      <c r="R3768" s="43">
        <f t="shared" si="7319"/>
        <v>0</v>
      </c>
      <c r="S3768" s="43">
        <f t="shared" si="7320"/>
        <v>0</v>
      </c>
      <c r="T3768" s="43">
        <f t="shared" si="7321"/>
        <v>0</v>
      </c>
      <c r="U3768" s="43">
        <v>0</v>
      </c>
      <c r="V3768" s="43">
        <f t="shared" si="7309"/>
        <v>0</v>
      </c>
      <c r="W3768" s="43">
        <f t="shared" si="7322"/>
        <v>0</v>
      </c>
      <c r="X3768" s="43">
        <f t="shared" si="7323"/>
        <v>0</v>
      </c>
      <c r="Y3768" s="43">
        <f t="shared" si="7324"/>
        <v>0</v>
      </c>
      <c r="Z3768" s="43">
        <f t="shared" si="7325"/>
        <v>0</v>
      </c>
      <c r="AA3768" s="43">
        <f t="shared" si="7326"/>
        <v>0</v>
      </c>
      <c r="AB3768" s="43">
        <f t="shared" si="7327"/>
        <v>0</v>
      </c>
      <c r="AC3768" s="44">
        <f t="shared" si="7328"/>
        <v>0</v>
      </c>
      <c r="AD3768" s="44">
        <f t="shared" si="7329"/>
        <v>0</v>
      </c>
      <c r="AE3768" s="45" t="e">
        <f t="shared" si="7278"/>
        <v>#DIV/0!</v>
      </c>
      <c r="AF3768" s="46">
        <f t="shared" si="7330"/>
        <v>0</v>
      </c>
      <c r="AG3768" s="46">
        <f t="shared" si="7331"/>
        <v>0</v>
      </c>
      <c r="AH3768" s="47">
        <f t="shared" si="7332"/>
        <v>0</v>
      </c>
      <c r="AI3768" s="47">
        <f t="shared" si="7333"/>
        <v>0</v>
      </c>
      <c r="AJ3768" s="47">
        <f t="shared" si="7334"/>
        <v>0</v>
      </c>
      <c r="AK3768" s="47">
        <f t="shared" si="7335"/>
        <v>0</v>
      </c>
      <c r="AL3768" s="47">
        <f t="shared" si="7279"/>
        <v>0</v>
      </c>
      <c r="AM3768" s="47">
        <f t="shared" si="7280"/>
        <v>0</v>
      </c>
      <c r="AN3768" s="48" t="s">
        <v>36</v>
      </c>
      <c r="AO3768" s="1"/>
      <c r="AP3768" s="1"/>
      <c r="AQ3768" s="1"/>
      <c r="AR3768" s="1"/>
      <c r="AS3768" s="1"/>
    </row>
    <row r="3769" ht="31.5" hidden="1">
      <c r="B3769" s="41" t="s">
        <v>863</v>
      </c>
      <c r="C3769" s="41" t="s">
        <v>135</v>
      </c>
      <c r="D3769" s="41" t="s">
        <v>117</v>
      </c>
      <c r="E3769" s="26" t="str">
        <f t="shared" si="7308"/>
        <v>0603</v>
      </c>
      <c r="F3769" s="41" t="s">
        <v>284</v>
      </c>
      <c r="G3769" s="41" t="s">
        <v>55</v>
      </c>
      <c r="H3769" s="42" t="s">
        <v>56</v>
      </c>
      <c r="I3769" s="43"/>
      <c r="J3769" s="43"/>
      <c r="K3769" s="43"/>
      <c r="L3769" s="43"/>
      <c r="M3769" s="43"/>
      <c r="N3769" s="43"/>
      <c r="O3769" s="43">
        <v>0</v>
      </c>
      <c r="P3769" s="43">
        <v>0</v>
      </c>
      <c r="Q3769" s="43">
        <v>0</v>
      </c>
      <c r="R3769" s="43">
        <v>0</v>
      </c>
      <c r="S3769" s="43">
        <v>0</v>
      </c>
      <c r="T3769" s="43">
        <v>0</v>
      </c>
      <c r="U3769" s="43">
        <v>0</v>
      </c>
      <c r="V3769" s="43">
        <f t="shared" si="7309"/>
        <v>0</v>
      </c>
      <c r="W3769" s="43"/>
      <c r="X3769" s="43"/>
      <c r="Y3769" s="43"/>
      <c r="Z3769" s="43"/>
      <c r="AA3769" s="43"/>
      <c r="AB3769" s="43">
        <v>0</v>
      </c>
      <c r="AC3769" s="44">
        <v>0</v>
      </c>
      <c r="AD3769" s="44">
        <v>0</v>
      </c>
      <c r="AE3769" s="45" t="e">
        <f t="shared" si="7278"/>
        <v>#DIV/0!</v>
      </c>
      <c r="AF3769" s="46">
        <v>0</v>
      </c>
      <c r="AG3769" s="46">
        <v>0</v>
      </c>
      <c r="AH3769" s="47">
        <v>0</v>
      </c>
      <c r="AI3769" s="47">
        <v>0</v>
      </c>
      <c r="AJ3769" s="47">
        <v>0</v>
      </c>
      <c r="AK3769" s="47">
        <v>0</v>
      </c>
      <c r="AL3769" s="47">
        <f t="shared" si="7279"/>
        <v>0</v>
      </c>
      <c r="AM3769" s="47">
        <f t="shared" si="7280"/>
        <v>0</v>
      </c>
      <c r="AN3769" s="48" t="s">
        <v>36</v>
      </c>
      <c r="AO3769" s="1"/>
      <c r="AP3769" s="1"/>
      <c r="AQ3769" s="1"/>
      <c r="AR3769" s="1"/>
      <c r="AS3769" s="1"/>
    </row>
    <row r="3770" s="24" customFormat="1">
      <c r="B3770" s="25" t="s">
        <v>863</v>
      </c>
      <c r="C3770" s="25" t="s">
        <v>227</v>
      </c>
      <c r="D3770" s="25"/>
      <c r="E3770" s="32" t="str">
        <f t="shared" si="7308"/>
        <v>07</v>
      </c>
      <c r="F3770" s="25"/>
      <c r="G3770" s="25"/>
      <c r="H3770" s="27" t="s">
        <v>295</v>
      </c>
      <c r="I3770" s="28">
        <f t="shared" si="7310"/>
        <v>295.10000000000002</v>
      </c>
      <c r="J3770" s="28">
        <f t="shared" si="7311"/>
        <v>295.10000000000002</v>
      </c>
      <c r="K3770" s="28">
        <f t="shared" si="7312"/>
        <v>295.10000000000002</v>
      </c>
      <c r="L3770" s="28">
        <f t="shared" si="7313"/>
        <v>0</v>
      </c>
      <c r="M3770" s="28">
        <f t="shared" si="7314"/>
        <v>0</v>
      </c>
      <c r="N3770" s="28">
        <f t="shared" si="7315"/>
        <v>0</v>
      </c>
      <c r="O3770" s="28">
        <f t="shared" si="7316"/>
        <v>0</v>
      </c>
      <c r="P3770" s="28">
        <f t="shared" si="7317"/>
        <v>0</v>
      </c>
      <c r="Q3770" s="28">
        <f t="shared" si="7318"/>
        <v>0</v>
      </c>
      <c r="R3770" s="28">
        <f t="shared" si="7319"/>
        <v>0</v>
      </c>
      <c r="S3770" s="28">
        <f t="shared" si="7320"/>
        <v>0</v>
      </c>
      <c r="T3770" s="28">
        <f t="shared" si="7321"/>
        <v>0</v>
      </c>
      <c r="U3770" s="28">
        <v>0</v>
      </c>
      <c r="V3770" s="28">
        <f t="shared" si="7309"/>
        <v>295.10000000000002</v>
      </c>
      <c r="W3770" s="28">
        <f t="shared" si="7322"/>
        <v>0</v>
      </c>
      <c r="X3770" s="28">
        <f t="shared" si="7323"/>
        <v>0</v>
      </c>
      <c r="Y3770" s="28">
        <f t="shared" si="7324"/>
        <v>0</v>
      </c>
      <c r="Z3770" s="28">
        <f t="shared" si="7325"/>
        <v>0</v>
      </c>
      <c r="AA3770" s="28">
        <f t="shared" si="7326"/>
        <v>0</v>
      </c>
      <c r="AB3770" s="28">
        <f t="shared" si="7327"/>
        <v>295.10000000000002</v>
      </c>
      <c r="AC3770" s="29">
        <f t="shared" si="7328"/>
        <v>295.10000000000002</v>
      </c>
      <c r="AD3770" s="29">
        <f t="shared" si="7329"/>
        <v>295.10000000000002</v>
      </c>
      <c r="AE3770" s="30">
        <f t="shared" si="7278"/>
        <v>100</v>
      </c>
      <c r="AF3770" s="28">
        <f t="shared" si="7330"/>
        <v>295.10000000000002</v>
      </c>
      <c r="AG3770" s="28">
        <f t="shared" si="7331"/>
        <v>0</v>
      </c>
      <c r="AH3770" s="28">
        <f t="shared" si="7332"/>
        <v>0</v>
      </c>
      <c r="AI3770" s="28">
        <f t="shared" si="7333"/>
        <v>0</v>
      </c>
      <c r="AJ3770" s="28">
        <f t="shared" si="7334"/>
        <v>0</v>
      </c>
      <c r="AK3770" s="28">
        <f t="shared" si="7335"/>
        <v>0</v>
      </c>
      <c r="AL3770" s="28">
        <f t="shared" si="7279"/>
        <v>295.10000000000002</v>
      </c>
      <c r="AM3770" s="28">
        <f t="shared" si="7280"/>
        <v>0</v>
      </c>
      <c r="AN3770" s="2"/>
      <c r="AO3770" s="24"/>
      <c r="AP3770" s="24"/>
      <c r="AQ3770" s="24"/>
      <c r="AR3770" s="24"/>
      <c r="AS3770" s="24"/>
    </row>
    <row r="3771" s="33" customFormat="1">
      <c r="B3771" s="34" t="s">
        <v>863</v>
      </c>
      <c r="C3771" s="34" t="s">
        <v>227</v>
      </c>
      <c r="D3771" s="34" t="s">
        <v>227</v>
      </c>
      <c r="E3771" s="35" t="str">
        <f t="shared" si="7308"/>
        <v>0707</v>
      </c>
      <c r="F3771" s="34"/>
      <c r="G3771" s="34"/>
      <c r="H3771" s="36" t="s">
        <v>336</v>
      </c>
      <c r="I3771" s="37">
        <f t="shared" si="7310"/>
        <v>295.10000000000002</v>
      </c>
      <c r="J3771" s="37">
        <f t="shared" si="7311"/>
        <v>295.10000000000002</v>
      </c>
      <c r="K3771" s="37">
        <f t="shared" si="7312"/>
        <v>295.10000000000002</v>
      </c>
      <c r="L3771" s="37">
        <f t="shared" si="7313"/>
        <v>0</v>
      </c>
      <c r="M3771" s="37">
        <f t="shared" si="7314"/>
        <v>0</v>
      </c>
      <c r="N3771" s="37">
        <f t="shared" si="7315"/>
        <v>0</v>
      </c>
      <c r="O3771" s="37">
        <f t="shared" si="7316"/>
        <v>0</v>
      </c>
      <c r="P3771" s="37">
        <f t="shared" si="7317"/>
        <v>0</v>
      </c>
      <c r="Q3771" s="37">
        <f t="shared" si="7318"/>
        <v>0</v>
      </c>
      <c r="R3771" s="37">
        <f t="shared" si="7319"/>
        <v>0</v>
      </c>
      <c r="S3771" s="37">
        <f t="shared" si="7320"/>
        <v>0</v>
      </c>
      <c r="T3771" s="37">
        <f t="shared" si="7321"/>
        <v>0</v>
      </c>
      <c r="U3771" s="37">
        <v>0</v>
      </c>
      <c r="V3771" s="37">
        <f t="shared" si="7309"/>
        <v>295.10000000000002</v>
      </c>
      <c r="W3771" s="37">
        <f t="shared" si="7322"/>
        <v>0</v>
      </c>
      <c r="X3771" s="37">
        <f t="shared" si="7323"/>
        <v>0</v>
      </c>
      <c r="Y3771" s="37">
        <f t="shared" si="7324"/>
        <v>0</v>
      </c>
      <c r="Z3771" s="37">
        <f t="shared" si="7325"/>
        <v>0</v>
      </c>
      <c r="AA3771" s="37">
        <f t="shared" si="7326"/>
        <v>0</v>
      </c>
      <c r="AB3771" s="37">
        <f t="shared" si="7327"/>
        <v>295.10000000000002</v>
      </c>
      <c r="AC3771" s="38">
        <f t="shared" si="7328"/>
        <v>295.10000000000002</v>
      </c>
      <c r="AD3771" s="38">
        <f t="shared" si="7329"/>
        <v>295.10000000000002</v>
      </c>
      <c r="AE3771" s="39">
        <f t="shared" si="7278"/>
        <v>100</v>
      </c>
      <c r="AF3771" s="37">
        <f t="shared" si="7330"/>
        <v>295.10000000000002</v>
      </c>
      <c r="AG3771" s="37">
        <f t="shared" si="7331"/>
        <v>0</v>
      </c>
      <c r="AH3771" s="37">
        <f t="shared" si="7332"/>
        <v>0</v>
      </c>
      <c r="AI3771" s="37">
        <f t="shared" si="7333"/>
        <v>0</v>
      </c>
      <c r="AJ3771" s="37">
        <f t="shared" si="7334"/>
        <v>0</v>
      </c>
      <c r="AK3771" s="37">
        <f t="shared" si="7335"/>
        <v>0</v>
      </c>
      <c r="AL3771" s="37">
        <f t="shared" si="7279"/>
        <v>295.10000000000002</v>
      </c>
      <c r="AM3771" s="37">
        <f t="shared" si="7280"/>
        <v>0</v>
      </c>
      <c r="AN3771" s="40"/>
      <c r="AO3771" s="33"/>
      <c r="AP3771" s="33"/>
      <c r="AQ3771" s="33"/>
      <c r="AR3771" s="33"/>
      <c r="AS3771" s="33"/>
    </row>
    <row r="3772">
      <c r="B3772" s="41" t="s">
        <v>863</v>
      </c>
      <c r="C3772" s="41" t="s">
        <v>227</v>
      </c>
      <c r="D3772" s="41" t="s">
        <v>227</v>
      </c>
      <c r="E3772" s="26" t="str">
        <f t="shared" si="7308"/>
        <v>0707</v>
      </c>
      <c r="F3772" s="41" t="s">
        <v>359</v>
      </c>
      <c r="G3772" s="41"/>
      <c r="H3772" s="42" t="s">
        <v>360</v>
      </c>
      <c r="I3772" s="43">
        <f t="shared" si="7310"/>
        <v>295.10000000000002</v>
      </c>
      <c r="J3772" s="43">
        <f t="shared" si="7311"/>
        <v>295.10000000000002</v>
      </c>
      <c r="K3772" s="43">
        <f t="shared" si="7312"/>
        <v>295.10000000000002</v>
      </c>
      <c r="L3772" s="43">
        <f t="shared" si="7313"/>
        <v>0</v>
      </c>
      <c r="M3772" s="43">
        <f t="shared" si="7314"/>
        <v>0</v>
      </c>
      <c r="N3772" s="43">
        <f t="shared" si="7315"/>
        <v>0</v>
      </c>
      <c r="O3772" s="43">
        <f t="shared" si="7316"/>
        <v>0</v>
      </c>
      <c r="P3772" s="43">
        <f t="shared" si="7317"/>
        <v>0</v>
      </c>
      <c r="Q3772" s="43">
        <f t="shared" si="7318"/>
        <v>0</v>
      </c>
      <c r="R3772" s="43">
        <f t="shared" si="7319"/>
        <v>0</v>
      </c>
      <c r="S3772" s="43">
        <f t="shared" si="7320"/>
        <v>0</v>
      </c>
      <c r="T3772" s="43">
        <f t="shared" si="7321"/>
        <v>0</v>
      </c>
      <c r="U3772" s="43">
        <v>0</v>
      </c>
      <c r="V3772" s="43">
        <f t="shared" si="7309"/>
        <v>295.10000000000002</v>
      </c>
      <c r="W3772" s="43">
        <f t="shared" si="7322"/>
        <v>0</v>
      </c>
      <c r="X3772" s="43">
        <f t="shared" si="7323"/>
        <v>0</v>
      </c>
      <c r="Y3772" s="43">
        <f t="shared" si="7324"/>
        <v>0</v>
      </c>
      <c r="Z3772" s="43">
        <f t="shared" si="7325"/>
        <v>0</v>
      </c>
      <c r="AA3772" s="43">
        <f t="shared" si="7326"/>
        <v>0</v>
      </c>
      <c r="AB3772" s="43">
        <f t="shared" si="7327"/>
        <v>295.10000000000002</v>
      </c>
      <c r="AC3772" s="44">
        <f t="shared" si="7328"/>
        <v>295.10000000000002</v>
      </c>
      <c r="AD3772" s="44">
        <f t="shared" si="7329"/>
        <v>295.10000000000002</v>
      </c>
      <c r="AE3772" s="45">
        <f t="shared" si="7278"/>
        <v>100</v>
      </c>
      <c r="AF3772" s="43">
        <f t="shared" si="7330"/>
        <v>295.10000000000002</v>
      </c>
      <c r="AG3772" s="43">
        <f t="shared" si="7331"/>
        <v>0</v>
      </c>
      <c r="AH3772" s="43">
        <f t="shared" si="7332"/>
        <v>0</v>
      </c>
      <c r="AI3772" s="43">
        <f t="shared" si="7333"/>
        <v>0</v>
      </c>
      <c r="AJ3772" s="43">
        <f t="shared" si="7334"/>
        <v>0</v>
      </c>
      <c r="AK3772" s="43">
        <f t="shared" si="7335"/>
        <v>0</v>
      </c>
      <c r="AL3772" s="43">
        <f t="shared" si="7279"/>
        <v>295.10000000000002</v>
      </c>
      <c r="AM3772" s="43">
        <f t="shared" si="7280"/>
        <v>0</v>
      </c>
      <c r="AN3772" s="2"/>
      <c r="AO3772" s="1"/>
      <c r="AP3772" s="1"/>
      <c r="AQ3772" s="1"/>
      <c r="AR3772" s="1"/>
      <c r="AS3772" s="1"/>
    </row>
    <row r="3773" ht="47.25">
      <c r="B3773" s="41" t="s">
        <v>863</v>
      </c>
      <c r="C3773" s="41" t="s">
        <v>227</v>
      </c>
      <c r="D3773" s="41" t="s">
        <v>227</v>
      </c>
      <c r="E3773" s="26" t="str">
        <f t="shared" si="7308"/>
        <v>0707</v>
      </c>
      <c r="F3773" s="41" t="s">
        <v>375</v>
      </c>
      <c r="G3773" s="41"/>
      <c r="H3773" s="42" t="s">
        <v>376</v>
      </c>
      <c r="I3773" s="43">
        <f t="shared" si="7310"/>
        <v>295.10000000000002</v>
      </c>
      <c r="J3773" s="43">
        <f t="shared" si="7311"/>
        <v>295.10000000000002</v>
      </c>
      <c r="K3773" s="43">
        <f t="shared" si="7312"/>
        <v>295.10000000000002</v>
      </c>
      <c r="L3773" s="43">
        <f t="shared" si="7313"/>
        <v>0</v>
      </c>
      <c r="M3773" s="43">
        <f t="shared" si="7314"/>
        <v>0</v>
      </c>
      <c r="N3773" s="43">
        <f t="shared" si="7315"/>
        <v>0</v>
      </c>
      <c r="O3773" s="43">
        <f t="shared" si="7316"/>
        <v>0</v>
      </c>
      <c r="P3773" s="43">
        <f t="shared" si="7317"/>
        <v>0</v>
      </c>
      <c r="Q3773" s="43">
        <f t="shared" si="7318"/>
        <v>0</v>
      </c>
      <c r="R3773" s="43">
        <f t="shared" si="7319"/>
        <v>0</v>
      </c>
      <c r="S3773" s="43">
        <f t="shared" si="7320"/>
        <v>0</v>
      </c>
      <c r="T3773" s="43">
        <f t="shared" si="7321"/>
        <v>0</v>
      </c>
      <c r="U3773" s="43">
        <v>0</v>
      </c>
      <c r="V3773" s="43">
        <f t="shared" si="7309"/>
        <v>295.10000000000002</v>
      </c>
      <c r="W3773" s="43">
        <f t="shared" si="7322"/>
        <v>0</v>
      </c>
      <c r="X3773" s="43">
        <f t="shared" si="7323"/>
        <v>0</v>
      </c>
      <c r="Y3773" s="43">
        <f t="shared" si="7324"/>
        <v>0</v>
      </c>
      <c r="Z3773" s="43">
        <f t="shared" si="7325"/>
        <v>0</v>
      </c>
      <c r="AA3773" s="43">
        <f t="shared" si="7326"/>
        <v>0</v>
      </c>
      <c r="AB3773" s="43">
        <f t="shared" si="7327"/>
        <v>295.10000000000002</v>
      </c>
      <c r="AC3773" s="44">
        <f t="shared" si="7328"/>
        <v>295.10000000000002</v>
      </c>
      <c r="AD3773" s="44">
        <f t="shared" si="7329"/>
        <v>295.10000000000002</v>
      </c>
      <c r="AE3773" s="45">
        <f t="shared" si="7278"/>
        <v>100</v>
      </c>
      <c r="AF3773" s="43">
        <f t="shared" si="7330"/>
        <v>295.10000000000002</v>
      </c>
      <c r="AG3773" s="43">
        <f t="shared" si="7331"/>
        <v>0</v>
      </c>
      <c r="AH3773" s="43">
        <f t="shared" si="7332"/>
        <v>0</v>
      </c>
      <c r="AI3773" s="43">
        <f t="shared" si="7333"/>
        <v>0</v>
      </c>
      <c r="AJ3773" s="43">
        <f t="shared" si="7334"/>
        <v>0</v>
      </c>
      <c r="AK3773" s="43">
        <f t="shared" si="7335"/>
        <v>0</v>
      </c>
      <c r="AL3773" s="43">
        <f t="shared" si="7279"/>
        <v>295.10000000000002</v>
      </c>
      <c r="AM3773" s="43">
        <f t="shared" si="7280"/>
        <v>0</v>
      </c>
      <c r="AN3773" s="2"/>
      <c r="AO3773" s="1"/>
      <c r="AP3773" s="1"/>
      <c r="AQ3773" s="1"/>
      <c r="AR3773" s="1"/>
      <c r="AS3773" s="1"/>
    </row>
    <row r="3774" ht="31.5">
      <c r="B3774" s="41" t="s">
        <v>863</v>
      </c>
      <c r="C3774" s="41" t="s">
        <v>227</v>
      </c>
      <c r="D3774" s="41" t="s">
        <v>227</v>
      </c>
      <c r="E3774" s="26" t="str">
        <f t="shared" si="7308"/>
        <v>0707</v>
      </c>
      <c r="F3774" s="41" t="s">
        <v>377</v>
      </c>
      <c r="G3774" s="41"/>
      <c r="H3774" s="42" t="s">
        <v>378</v>
      </c>
      <c r="I3774" s="43">
        <f t="shared" si="7310"/>
        <v>295.10000000000002</v>
      </c>
      <c r="J3774" s="43">
        <f t="shared" si="7311"/>
        <v>295.10000000000002</v>
      </c>
      <c r="K3774" s="43">
        <f t="shared" si="7312"/>
        <v>295.10000000000002</v>
      </c>
      <c r="L3774" s="43">
        <f t="shared" si="7313"/>
        <v>0</v>
      </c>
      <c r="M3774" s="43">
        <f t="shared" si="7314"/>
        <v>0</v>
      </c>
      <c r="N3774" s="43">
        <f t="shared" si="7315"/>
        <v>0</v>
      </c>
      <c r="O3774" s="43">
        <f t="shared" si="7316"/>
        <v>0</v>
      </c>
      <c r="P3774" s="43">
        <f t="shared" si="7317"/>
        <v>0</v>
      </c>
      <c r="Q3774" s="43">
        <f t="shared" si="7318"/>
        <v>0</v>
      </c>
      <c r="R3774" s="43">
        <f t="shared" si="7319"/>
        <v>0</v>
      </c>
      <c r="S3774" s="43">
        <f t="shared" si="7320"/>
        <v>0</v>
      </c>
      <c r="T3774" s="43">
        <f t="shared" si="7321"/>
        <v>0</v>
      </c>
      <c r="U3774" s="43">
        <v>0</v>
      </c>
      <c r="V3774" s="43">
        <f t="shared" si="7309"/>
        <v>295.10000000000002</v>
      </c>
      <c r="W3774" s="43">
        <f t="shared" si="7322"/>
        <v>0</v>
      </c>
      <c r="X3774" s="43">
        <f t="shared" si="7323"/>
        <v>0</v>
      </c>
      <c r="Y3774" s="43">
        <f t="shared" si="7324"/>
        <v>0</v>
      </c>
      <c r="Z3774" s="43">
        <f t="shared" si="7325"/>
        <v>0</v>
      </c>
      <c r="AA3774" s="43">
        <f t="shared" si="7326"/>
        <v>0</v>
      </c>
      <c r="AB3774" s="43">
        <f t="shared" si="7327"/>
        <v>295.10000000000002</v>
      </c>
      <c r="AC3774" s="44">
        <f t="shared" si="7328"/>
        <v>295.10000000000002</v>
      </c>
      <c r="AD3774" s="44">
        <f t="shared" si="7329"/>
        <v>295.10000000000002</v>
      </c>
      <c r="AE3774" s="45">
        <f t="shared" si="7278"/>
        <v>100</v>
      </c>
      <c r="AF3774" s="43">
        <f t="shared" si="7330"/>
        <v>295.10000000000002</v>
      </c>
      <c r="AG3774" s="43">
        <f t="shared" si="7331"/>
        <v>0</v>
      </c>
      <c r="AH3774" s="43">
        <f t="shared" si="7332"/>
        <v>0</v>
      </c>
      <c r="AI3774" s="43">
        <f t="shared" si="7333"/>
        <v>0</v>
      </c>
      <c r="AJ3774" s="43">
        <f t="shared" si="7334"/>
        <v>0</v>
      </c>
      <c r="AK3774" s="43">
        <f t="shared" si="7335"/>
        <v>0</v>
      </c>
      <c r="AL3774" s="43">
        <f t="shared" si="7279"/>
        <v>295.10000000000002</v>
      </c>
      <c r="AM3774" s="43">
        <f t="shared" si="7280"/>
        <v>0</v>
      </c>
      <c r="AN3774" s="2"/>
      <c r="AR3774" s="1"/>
      <c r="AS3774" s="1"/>
    </row>
    <row r="3775" ht="63">
      <c r="B3775" s="41" t="s">
        <v>863</v>
      </c>
      <c r="C3775" s="41" t="s">
        <v>227</v>
      </c>
      <c r="D3775" s="41" t="s">
        <v>227</v>
      </c>
      <c r="E3775" s="26" t="str">
        <f t="shared" si="7308"/>
        <v>0707</v>
      </c>
      <c r="F3775" s="41" t="s">
        <v>823</v>
      </c>
      <c r="G3775" s="41"/>
      <c r="H3775" s="42" t="s">
        <v>824</v>
      </c>
      <c r="I3775" s="43">
        <f t="shared" si="7310"/>
        <v>295.10000000000002</v>
      </c>
      <c r="J3775" s="43">
        <f t="shared" si="7311"/>
        <v>295.10000000000002</v>
      </c>
      <c r="K3775" s="43">
        <f t="shared" si="7312"/>
        <v>295.10000000000002</v>
      </c>
      <c r="L3775" s="43">
        <f t="shared" si="7313"/>
        <v>0</v>
      </c>
      <c r="M3775" s="43">
        <f t="shared" si="7314"/>
        <v>0</v>
      </c>
      <c r="N3775" s="43">
        <f t="shared" si="7315"/>
        <v>0</v>
      </c>
      <c r="O3775" s="43">
        <f t="shared" si="7316"/>
        <v>0</v>
      </c>
      <c r="P3775" s="43">
        <f t="shared" si="7317"/>
        <v>0</v>
      </c>
      <c r="Q3775" s="43">
        <f t="shared" si="7318"/>
        <v>0</v>
      </c>
      <c r="R3775" s="43">
        <f t="shared" si="7319"/>
        <v>0</v>
      </c>
      <c r="S3775" s="43">
        <f t="shared" si="7320"/>
        <v>0</v>
      </c>
      <c r="T3775" s="43">
        <f t="shared" si="7321"/>
        <v>0</v>
      </c>
      <c r="U3775" s="43">
        <v>0</v>
      </c>
      <c r="V3775" s="43">
        <f t="shared" si="7309"/>
        <v>295.10000000000002</v>
      </c>
      <c r="W3775" s="43">
        <f t="shared" si="7322"/>
        <v>0</v>
      </c>
      <c r="X3775" s="43">
        <f t="shared" si="7323"/>
        <v>0</v>
      </c>
      <c r="Y3775" s="43">
        <f t="shared" si="7324"/>
        <v>0</v>
      </c>
      <c r="Z3775" s="43">
        <f t="shared" si="7325"/>
        <v>0</v>
      </c>
      <c r="AA3775" s="43">
        <f t="shared" si="7326"/>
        <v>0</v>
      </c>
      <c r="AB3775" s="43">
        <f t="shared" si="7327"/>
        <v>295.10000000000002</v>
      </c>
      <c r="AC3775" s="44">
        <f t="shared" si="7328"/>
        <v>295.10000000000002</v>
      </c>
      <c r="AD3775" s="44">
        <f t="shared" si="7329"/>
        <v>295.10000000000002</v>
      </c>
      <c r="AE3775" s="45">
        <f t="shared" si="7278"/>
        <v>100</v>
      </c>
      <c r="AF3775" s="43">
        <f t="shared" si="7330"/>
        <v>295.10000000000002</v>
      </c>
      <c r="AG3775" s="43">
        <f t="shared" si="7331"/>
        <v>0</v>
      </c>
      <c r="AH3775" s="43">
        <f t="shared" si="7332"/>
        <v>0</v>
      </c>
      <c r="AI3775" s="43">
        <f t="shared" si="7333"/>
        <v>0</v>
      </c>
      <c r="AJ3775" s="43">
        <f t="shared" si="7334"/>
        <v>0</v>
      </c>
      <c r="AK3775" s="43">
        <f t="shared" si="7335"/>
        <v>0</v>
      </c>
      <c r="AL3775" s="43">
        <f t="shared" si="7279"/>
        <v>295.10000000000002</v>
      </c>
      <c r="AM3775" s="43">
        <f t="shared" si="7280"/>
        <v>0</v>
      </c>
      <c r="AN3775" s="2"/>
      <c r="AO3775" s="1"/>
      <c r="AP3775" s="1"/>
      <c r="AQ3775" s="1"/>
      <c r="AR3775" s="1"/>
      <c r="AS3775" s="1"/>
    </row>
    <row r="3776" ht="31.5">
      <c r="B3776" s="41" t="s">
        <v>863</v>
      </c>
      <c r="C3776" s="41" t="s">
        <v>227</v>
      </c>
      <c r="D3776" s="41" t="s">
        <v>227</v>
      </c>
      <c r="E3776" s="26" t="str">
        <f t="shared" si="7308"/>
        <v>0707</v>
      </c>
      <c r="F3776" s="41" t="s">
        <v>823</v>
      </c>
      <c r="G3776" s="41" t="s">
        <v>177</v>
      </c>
      <c r="H3776" s="42" t="s">
        <v>178</v>
      </c>
      <c r="I3776" s="43">
        <f t="shared" si="7310"/>
        <v>295.10000000000002</v>
      </c>
      <c r="J3776" s="43">
        <f t="shared" si="7311"/>
        <v>295.10000000000002</v>
      </c>
      <c r="K3776" s="43">
        <f t="shared" si="7312"/>
        <v>295.10000000000002</v>
      </c>
      <c r="L3776" s="43">
        <f t="shared" si="7313"/>
        <v>0</v>
      </c>
      <c r="M3776" s="43">
        <f t="shared" si="7314"/>
        <v>0</v>
      </c>
      <c r="N3776" s="43">
        <f t="shared" si="7315"/>
        <v>0</v>
      </c>
      <c r="O3776" s="43">
        <f t="shared" si="7316"/>
        <v>0</v>
      </c>
      <c r="P3776" s="43">
        <f t="shared" si="7317"/>
        <v>0</v>
      </c>
      <c r="Q3776" s="43">
        <f t="shared" si="7318"/>
        <v>0</v>
      </c>
      <c r="R3776" s="43">
        <f t="shared" si="7319"/>
        <v>0</v>
      </c>
      <c r="S3776" s="43">
        <f t="shared" si="7320"/>
        <v>0</v>
      </c>
      <c r="T3776" s="43">
        <f t="shared" si="7321"/>
        <v>0</v>
      </c>
      <c r="U3776" s="43">
        <v>0</v>
      </c>
      <c r="V3776" s="43">
        <f t="shared" si="7309"/>
        <v>295.10000000000002</v>
      </c>
      <c r="W3776" s="43">
        <f t="shared" si="7322"/>
        <v>0</v>
      </c>
      <c r="X3776" s="43">
        <f t="shared" si="7323"/>
        <v>0</v>
      </c>
      <c r="Y3776" s="43">
        <f t="shared" si="7324"/>
        <v>0</v>
      </c>
      <c r="Z3776" s="43">
        <f t="shared" si="7325"/>
        <v>0</v>
      </c>
      <c r="AA3776" s="43">
        <f t="shared" si="7326"/>
        <v>0</v>
      </c>
      <c r="AB3776" s="43">
        <f t="shared" si="7327"/>
        <v>295.10000000000002</v>
      </c>
      <c r="AC3776" s="44">
        <f t="shared" si="7328"/>
        <v>295.10000000000002</v>
      </c>
      <c r="AD3776" s="44">
        <f t="shared" si="7329"/>
        <v>295.10000000000002</v>
      </c>
      <c r="AE3776" s="45">
        <f t="shared" si="7278"/>
        <v>100</v>
      </c>
      <c r="AF3776" s="43">
        <f t="shared" si="7330"/>
        <v>295.10000000000002</v>
      </c>
      <c r="AG3776" s="43">
        <f t="shared" si="7331"/>
        <v>0</v>
      </c>
      <c r="AH3776" s="43">
        <f t="shared" si="7332"/>
        <v>0</v>
      </c>
      <c r="AI3776" s="43">
        <f t="shared" si="7333"/>
        <v>0</v>
      </c>
      <c r="AJ3776" s="43">
        <f t="shared" si="7334"/>
        <v>0</v>
      </c>
      <c r="AK3776" s="43">
        <f t="shared" si="7335"/>
        <v>0</v>
      </c>
      <c r="AL3776" s="43">
        <f t="shared" si="7279"/>
        <v>295.10000000000002</v>
      </c>
      <c r="AM3776" s="43">
        <f t="shared" si="7280"/>
        <v>0</v>
      </c>
      <c r="AN3776" s="2"/>
      <c r="AO3776" s="1"/>
      <c r="AP3776" s="1"/>
      <c r="AQ3776" s="1"/>
      <c r="AR3776" s="1"/>
      <c r="AS3776" s="1"/>
    </row>
    <row r="3777" ht="63">
      <c r="B3777" s="41" t="s">
        <v>863</v>
      </c>
      <c r="C3777" s="41" t="s">
        <v>227</v>
      </c>
      <c r="D3777" s="41" t="s">
        <v>227</v>
      </c>
      <c r="E3777" s="26" t="str">
        <f t="shared" si="7308"/>
        <v>0707</v>
      </c>
      <c r="F3777" s="41" t="s">
        <v>823</v>
      </c>
      <c r="G3777" s="41" t="s">
        <v>373</v>
      </c>
      <c r="H3777" s="42" t="s">
        <v>374</v>
      </c>
      <c r="I3777" s="43">
        <v>295.10000000000002</v>
      </c>
      <c r="J3777" s="43">
        <v>295.10000000000002</v>
      </c>
      <c r="K3777" s="43">
        <v>295.10000000000002</v>
      </c>
      <c r="L3777" s="43"/>
      <c r="M3777" s="43"/>
      <c r="N3777" s="43"/>
      <c r="O3777" s="43">
        <v>0</v>
      </c>
      <c r="P3777" s="43">
        <v>0</v>
      </c>
      <c r="Q3777" s="43">
        <v>0</v>
      </c>
      <c r="R3777" s="43">
        <v>0</v>
      </c>
      <c r="S3777" s="43">
        <v>0</v>
      </c>
      <c r="T3777" s="43">
        <v>0</v>
      </c>
      <c r="U3777" s="43">
        <v>0</v>
      </c>
      <c r="V3777" s="43">
        <f t="shared" si="7309"/>
        <v>295.10000000000002</v>
      </c>
      <c r="W3777" s="43"/>
      <c r="X3777" s="43"/>
      <c r="Y3777" s="43"/>
      <c r="Z3777" s="43"/>
      <c r="AA3777" s="43"/>
      <c r="AB3777" s="43">
        <v>295.10000000000002</v>
      </c>
      <c r="AC3777" s="44">
        <v>295.10000000000002</v>
      </c>
      <c r="AD3777" s="44">
        <v>295.10000000000002</v>
      </c>
      <c r="AE3777" s="45">
        <f t="shared" si="7278"/>
        <v>100</v>
      </c>
      <c r="AF3777" s="43">
        <v>295.10000000000002</v>
      </c>
      <c r="AG3777" s="43">
        <v>0</v>
      </c>
      <c r="AH3777" s="43">
        <v>0</v>
      </c>
      <c r="AI3777" s="43">
        <v>0</v>
      </c>
      <c r="AJ3777" s="43">
        <v>0</v>
      </c>
      <c r="AK3777" s="43">
        <v>0</v>
      </c>
      <c r="AL3777" s="43">
        <f t="shared" si="7279"/>
        <v>295.10000000000002</v>
      </c>
      <c r="AM3777" s="43">
        <f t="shared" si="7280"/>
        <v>0</v>
      </c>
      <c r="AN3777" s="19"/>
      <c r="AO3777" s="1"/>
      <c r="AP3777" s="1"/>
      <c r="AQ3777" s="1"/>
      <c r="AR3777" s="1"/>
      <c r="AS3777" s="1"/>
    </row>
    <row r="3778" s="24" customFormat="1">
      <c r="B3778" s="25" t="s">
        <v>863</v>
      </c>
      <c r="C3778" s="25" t="s">
        <v>395</v>
      </c>
      <c r="D3778" s="25"/>
      <c r="E3778" s="32" t="str">
        <f t="shared" si="7308"/>
        <v>08</v>
      </c>
      <c r="F3778" s="25"/>
      <c r="G3778" s="25"/>
      <c r="H3778" s="27" t="s">
        <v>396</v>
      </c>
      <c r="I3778" s="28">
        <f t="shared" si="7310"/>
        <v>1071.5</v>
      </c>
      <c r="J3778" s="28">
        <f t="shared" si="7311"/>
        <v>1071.5</v>
      </c>
      <c r="K3778" s="28">
        <f t="shared" si="7312"/>
        <v>1071.5</v>
      </c>
      <c r="L3778" s="28">
        <f t="shared" si="7313"/>
        <v>0</v>
      </c>
      <c r="M3778" s="28">
        <f t="shared" si="7314"/>
        <v>0</v>
      </c>
      <c r="N3778" s="28">
        <f t="shared" si="7315"/>
        <v>0</v>
      </c>
      <c r="O3778" s="28">
        <f t="shared" si="7316"/>
        <v>0</v>
      </c>
      <c r="P3778" s="28">
        <f t="shared" si="7317"/>
        <v>0</v>
      </c>
      <c r="Q3778" s="28">
        <f t="shared" si="7318"/>
        <v>0</v>
      </c>
      <c r="R3778" s="28">
        <f t="shared" si="7319"/>
        <v>0</v>
      </c>
      <c r="S3778" s="28">
        <f t="shared" si="7320"/>
        <v>0</v>
      </c>
      <c r="T3778" s="28">
        <f t="shared" si="7321"/>
        <v>0</v>
      </c>
      <c r="U3778" s="28">
        <v>0</v>
      </c>
      <c r="V3778" s="28">
        <f t="shared" si="7309"/>
        <v>1071.5</v>
      </c>
      <c r="W3778" s="28">
        <f t="shared" si="7322"/>
        <v>0</v>
      </c>
      <c r="X3778" s="28">
        <f t="shared" si="7323"/>
        <v>0</v>
      </c>
      <c r="Y3778" s="28">
        <f t="shared" si="7324"/>
        <v>0</v>
      </c>
      <c r="Z3778" s="28">
        <f t="shared" si="7325"/>
        <v>0</v>
      </c>
      <c r="AA3778" s="28">
        <f t="shared" si="7326"/>
        <v>0</v>
      </c>
      <c r="AB3778" s="28">
        <f t="shared" si="7327"/>
        <v>369</v>
      </c>
      <c r="AC3778" s="29">
        <f t="shared" si="7328"/>
        <v>1071.5</v>
      </c>
      <c r="AD3778" s="29">
        <f t="shared" si="7329"/>
        <v>1071.5</v>
      </c>
      <c r="AE3778" s="30">
        <f t="shared" si="7278"/>
        <v>100</v>
      </c>
      <c r="AF3778" s="28">
        <f t="shared" si="7330"/>
        <v>1071.5</v>
      </c>
      <c r="AG3778" s="28">
        <f t="shared" si="7331"/>
        <v>0</v>
      </c>
      <c r="AH3778" s="28">
        <f t="shared" si="7332"/>
        <v>0</v>
      </c>
      <c r="AI3778" s="28">
        <f t="shared" si="7333"/>
        <v>0</v>
      </c>
      <c r="AJ3778" s="28">
        <f t="shared" si="7334"/>
        <v>0</v>
      </c>
      <c r="AK3778" s="28">
        <f t="shared" si="7335"/>
        <v>0</v>
      </c>
      <c r="AL3778" s="28">
        <f t="shared" si="7279"/>
        <v>1071.5</v>
      </c>
      <c r="AM3778" s="28">
        <f t="shared" si="7280"/>
        <v>0</v>
      </c>
      <c r="AN3778" s="2"/>
      <c r="AO3778" s="24"/>
      <c r="AP3778" s="24"/>
      <c r="AQ3778" s="24"/>
      <c r="AR3778" s="24"/>
      <c r="AS3778" s="24"/>
    </row>
    <row r="3779" s="33" customFormat="1">
      <c r="B3779" s="34" t="s">
        <v>863</v>
      </c>
      <c r="C3779" s="34" t="s">
        <v>395</v>
      </c>
      <c r="D3779" s="34" t="s">
        <v>41</v>
      </c>
      <c r="E3779" s="35" t="str">
        <f t="shared" si="7308"/>
        <v>0801</v>
      </c>
      <c r="F3779" s="34"/>
      <c r="G3779" s="34"/>
      <c r="H3779" s="36" t="s">
        <v>397</v>
      </c>
      <c r="I3779" s="37">
        <f t="shared" si="7310"/>
        <v>1071.5</v>
      </c>
      <c r="J3779" s="37">
        <f t="shared" si="7311"/>
        <v>1071.5</v>
      </c>
      <c r="K3779" s="37">
        <f t="shared" si="7312"/>
        <v>1071.5</v>
      </c>
      <c r="L3779" s="37">
        <f t="shared" si="7313"/>
        <v>0</v>
      </c>
      <c r="M3779" s="37">
        <f t="shared" si="7314"/>
        <v>0</v>
      </c>
      <c r="N3779" s="37">
        <f t="shared" si="7315"/>
        <v>0</v>
      </c>
      <c r="O3779" s="37">
        <f t="shared" si="7316"/>
        <v>0</v>
      </c>
      <c r="P3779" s="37">
        <f t="shared" si="7317"/>
        <v>0</v>
      </c>
      <c r="Q3779" s="37">
        <f t="shared" si="7318"/>
        <v>0</v>
      </c>
      <c r="R3779" s="37">
        <f t="shared" si="7319"/>
        <v>0</v>
      </c>
      <c r="S3779" s="37">
        <f t="shared" si="7320"/>
        <v>0</v>
      </c>
      <c r="T3779" s="37">
        <f t="shared" si="7321"/>
        <v>0</v>
      </c>
      <c r="U3779" s="37">
        <v>0</v>
      </c>
      <c r="V3779" s="37">
        <f t="shared" si="7309"/>
        <v>1071.5</v>
      </c>
      <c r="W3779" s="37">
        <f t="shared" si="7322"/>
        <v>0</v>
      </c>
      <c r="X3779" s="37">
        <f t="shared" si="7323"/>
        <v>0</v>
      </c>
      <c r="Y3779" s="37">
        <f t="shared" si="7324"/>
        <v>0</v>
      </c>
      <c r="Z3779" s="37">
        <f t="shared" si="7325"/>
        <v>0</v>
      </c>
      <c r="AA3779" s="37">
        <f t="shared" si="7326"/>
        <v>0</v>
      </c>
      <c r="AB3779" s="37">
        <f t="shared" si="7327"/>
        <v>369</v>
      </c>
      <c r="AC3779" s="38">
        <f t="shared" si="7328"/>
        <v>1071.5</v>
      </c>
      <c r="AD3779" s="38">
        <f t="shared" si="7329"/>
        <v>1071.5</v>
      </c>
      <c r="AE3779" s="39">
        <f t="shared" si="7278"/>
        <v>100</v>
      </c>
      <c r="AF3779" s="37">
        <f t="shared" si="7330"/>
        <v>1071.5</v>
      </c>
      <c r="AG3779" s="37">
        <f t="shared" si="7331"/>
        <v>0</v>
      </c>
      <c r="AH3779" s="37">
        <f t="shared" si="7332"/>
        <v>0</v>
      </c>
      <c r="AI3779" s="37">
        <f t="shared" si="7333"/>
        <v>0</v>
      </c>
      <c r="AJ3779" s="37">
        <f t="shared" si="7334"/>
        <v>0</v>
      </c>
      <c r="AK3779" s="37">
        <f t="shared" si="7335"/>
        <v>0</v>
      </c>
      <c r="AL3779" s="37">
        <f t="shared" si="7279"/>
        <v>1071.5</v>
      </c>
      <c r="AM3779" s="37">
        <f t="shared" si="7280"/>
        <v>0</v>
      </c>
      <c r="AN3779" s="40"/>
      <c r="AO3779" s="33"/>
      <c r="AP3779" s="33"/>
      <c r="AQ3779" s="33"/>
      <c r="AR3779" s="33"/>
      <c r="AS3779" s="33"/>
    </row>
    <row r="3780">
      <c r="B3780" s="41" t="s">
        <v>863</v>
      </c>
      <c r="C3780" s="41" t="s">
        <v>395</v>
      </c>
      <c r="D3780" s="41" t="s">
        <v>41</v>
      </c>
      <c r="E3780" s="26" t="str">
        <f t="shared" si="7308"/>
        <v>0801</v>
      </c>
      <c r="F3780" s="41" t="s">
        <v>297</v>
      </c>
      <c r="G3780" s="41"/>
      <c r="H3780" s="42" t="s">
        <v>298</v>
      </c>
      <c r="I3780" s="43">
        <f t="shared" si="7310"/>
        <v>1071.5</v>
      </c>
      <c r="J3780" s="43">
        <f t="shared" si="7311"/>
        <v>1071.5</v>
      </c>
      <c r="K3780" s="43">
        <f t="shared" si="7312"/>
        <v>1071.5</v>
      </c>
      <c r="L3780" s="43">
        <f t="shared" si="7313"/>
        <v>0</v>
      </c>
      <c r="M3780" s="43">
        <f t="shared" si="7314"/>
        <v>0</v>
      </c>
      <c r="N3780" s="43">
        <f t="shared" si="7315"/>
        <v>0</v>
      </c>
      <c r="O3780" s="43">
        <f t="shared" si="7316"/>
        <v>0</v>
      </c>
      <c r="P3780" s="43">
        <f t="shared" si="7317"/>
        <v>0</v>
      </c>
      <c r="Q3780" s="43">
        <f t="shared" si="7318"/>
        <v>0</v>
      </c>
      <c r="R3780" s="43">
        <f t="shared" si="7319"/>
        <v>0</v>
      </c>
      <c r="S3780" s="43">
        <f t="shared" si="7320"/>
        <v>0</v>
      </c>
      <c r="T3780" s="43">
        <f t="shared" si="7321"/>
        <v>0</v>
      </c>
      <c r="U3780" s="43">
        <v>0</v>
      </c>
      <c r="V3780" s="43">
        <f t="shared" si="7309"/>
        <v>1071.5</v>
      </c>
      <c r="W3780" s="43">
        <f t="shared" si="7322"/>
        <v>0</v>
      </c>
      <c r="X3780" s="43">
        <f t="shared" si="7323"/>
        <v>0</v>
      </c>
      <c r="Y3780" s="43">
        <f t="shared" si="7324"/>
        <v>0</v>
      </c>
      <c r="Z3780" s="43">
        <f t="shared" si="7325"/>
        <v>0</v>
      </c>
      <c r="AA3780" s="43">
        <f t="shared" si="7326"/>
        <v>0</v>
      </c>
      <c r="AB3780" s="43">
        <f t="shared" si="7327"/>
        <v>369</v>
      </c>
      <c r="AC3780" s="44">
        <f t="shared" si="7328"/>
        <v>1071.5</v>
      </c>
      <c r="AD3780" s="44">
        <f t="shared" si="7329"/>
        <v>1071.5</v>
      </c>
      <c r="AE3780" s="45">
        <f t="shared" si="7278"/>
        <v>100</v>
      </c>
      <c r="AF3780" s="43">
        <f t="shared" si="7330"/>
        <v>1071.5</v>
      </c>
      <c r="AG3780" s="43">
        <f t="shared" si="7331"/>
        <v>0</v>
      </c>
      <c r="AH3780" s="43">
        <f t="shared" si="7332"/>
        <v>0</v>
      </c>
      <c r="AI3780" s="43">
        <f t="shared" si="7333"/>
        <v>0</v>
      </c>
      <c r="AJ3780" s="43">
        <f t="shared" si="7334"/>
        <v>0</v>
      </c>
      <c r="AK3780" s="43">
        <f t="shared" si="7335"/>
        <v>0</v>
      </c>
      <c r="AL3780" s="43">
        <f t="shared" si="7279"/>
        <v>1071.5</v>
      </c>
      <c r="AM3780" s="43">
        <f t="shared" si="7280"/>
        <v>0</v>
      </c>
      <c r="AN3780" s="2"/>
      <c r="AO3780" s="1"/>
      <c r="AP3780" s="1"/>
      <c r="AQ3780" s="1"/>
      <c r="AR3780" s="1"/>
      <c r="AS3780" s="1"/>
    </row>
    <row r="3781" ht="31.5">
      <c r="B3781" s="41" t="s">
        <v>863</v>
      </c>
      <c r="C3781" s="41" t="s">
        <v>395</v>
      </c>
      <c r="D3781" s="41" t="s">
        <v>41</v>
      </c>
      <c r="E3781" s="26" t="str">
        <f t="shared" si="7308"/>
        <v>0801</v>
      </c>
      <c r="F3781" s="41" t="s">
        <v>400</v>
      </c>
      <c r="G3781" s="41"/>
      <c r="H3781" s="42" t="s">
        <v>401</v>
      </c>
      <c r="I3781" s="43">
        <f t="shared" si="7310"/>
        <v>1071.5</v>
      </c>
      <c r="J3781" s="43">
        <f t="shared" si="7311"/>
        <v>1071.5</v>
      </c>
      <c r="K3781" s="43">
        <f t="shared" si="7312"/>
        <v>1071.5</v>
      </c>
      <c r="L3781" s="43">
        <f t="shared" si="7313"/>
        <v>0</v>
      </c>
      <c r="M3781" s="43">
        <f t="shared" si="7314"/>
        <v>0</v>
      </c>
      <c r="N3781" s="43">
        <f t="shared" si="7315"/>
        <v>0</v>
      </c>
      <c r="O3781" s="43">
        <f t="shared" si="7316"/>
        <v>0</v>
      </c>
      <c r="P3781" s="43">
        <f t="shared" si="7317"/>
        <v>0</v>
      </c>
      <c r="Q3781" s="43">
        <f t="shared" si="7318"/>
        <v>0</v>
      </c>
      <c r="R3781" s="43">
        <f t="shared" si="7319"/>
        <v>0</v>
      </c>
      <c r="S3781" s="43">
        <f t="shared" si="7320"/>
        <v>0</v>
      </c>
      <c r="T3781" s="43">
        <f t="shared" si="7321"/>
        <v>0</v>
      </c>
      <c r="U3781" s="43">
        <v>0</v>
      </c>
      <c r="V3781" s="43">
        <f t="shared" si="7309"/>
        <v>1071.5</v>
      </c>
      <c r="W3781" s="43">
        <f t="shared" si="7322"/>
        <v>0</v>
      </c>
      <c r="X3781" s="43">
        <f t="shared" si="7323"/>
        <v>0</v>
      </c>
      <c r="Y3781" s="43">
        <f t="shared" si="7324"/>
        <v>0</v>
      </c>
      <c r="Z3781" s="43">
        <f t="shared" si="7325"/>
        <v>0</v>
      </c>
      <c r="AA3781" s="43">
        <f t="shared" si="7326"/>
        <v>0</v>
      </c>
      <c r="AB3781" s="43">
        <f t="shared" si="7327"/>
        <v>369</v>
      </c>
      <c r="AC3781" s="44">
        <f t="shared" si="7328"/>
        <v>1071.5</v>
      </c>
      <c r="AD3781" s="44">
        <f t="shared" si="7329"/>
        <v>1071.5</v>
      </c>
      <c r="AE3781" s="45">
        <f t="shared" si="7278"/>
        <v>100</v>
      </c>
      <c r="AF3781" s="43">
        <f t="shared" si="7330"/>
        <v>1071.5</v>
      </c>
      <c r="AG3781" s="43">
        <f t="shared" si="7331"/>
        <v>0</v>
      </c>
      <c r="AH3781" s="43">
        <f t="shared" si="7332"/>
        <v>0</v>
      </c>
      <c r="AI3781" s="43">
        <f t="shared" si="7333"/>
        <v>0</v>
      </c>
      <c r="AJ3781" s="43">
        <f t="shared" si="7334"/>
        <v>0</v>
      </c>
      <c r="AK3781" s="43">
        <f t="shared" si="7335"/>
        <v>0</v>
      </c>
      <c r="AL3781" s="43">
        <f t="shared" si="7279"/>
        <v>1071.5</v>
      </c>
      <c r="AM3781" s="43">
        <f t="shared" si="7280"/>
        <v>0</v>
      </c>
      <c r="AN3781" s="2"/>
      <c r="AO3781" s="1"/>
      <c r="AP3781" s="1"/>
      <c r="AQ3781" s="1"/>
      <c r="AR3781" s="1"/>
      <c r="AS3781" s="1"/>
    </row>
    <row r="3782" ht="31.5">
      <c r="B3782" s="41" t="s">
        <v>863</v>
      </c>
      <c r="C3782" s="41" t="s">
        <v>395</v>
      </c>
      <c r="D3782" s="41" t="s">
        <v>41</v>
      </c>
      <c r="E3782" s="26" t="str">
        <f t="shared" si="7308"/>
        <v>0801</v>
      </c>
      <c r="F3782" s="41" t="s">
        <v>402</v>
      </c>
      <c r="G3782" s="41"/>
      <c r="H3782" s="42" t="s">
        <v>403</v>
      </c>
      <c r="I3782" s="43">
        <f t="shared" si="7310"/>
        <v>1071.5</v>
      </c>
      <c r="J3782" s="43">
        <f t="shared" si="7311"/>
        <v>1071.5</v>
      </c>
      <c r="K3782" s="43">
        <f t="shared" si="7312"/>
        <v>1071.5</v>
      </c>
      <c r="L3782" s="43">
        <f t="shared" si="7313"/>
        <v>0</v>
      </c>
      <c r="M3782" s="43">
        <f t="shared" si="7314"/>
        <v>0</v>
      </c>
      <c r="N3782" s="43">
        <f t="shared" si="7315"/>
        <v>0</v>
      </c>
      <c r="O3782" s="43">
        <f t="shared" si="7316"/>
        <v>0</v>
      </c>
      <c r="P3782" s="43">
        <f t="shared" si="7317"/>
        <v>0</v>
      </c>
      <c r="Q3782" s="43">
        <f t="shared" si="7318"/>
        <v>0</v>
      </c>
      <c r="R3782" s="43">
        <f t="shared" si="7319"/>
        <v>0</v>
      </c>
      <c r="S3782" s="43">
        <f t="shared" si="7320"/>
        <v>0</v>
      </c>
      <c r="T3782" s="43">
        <f t="shared" si="7321"/>
        <v>0</v>
      </c>
      <c r="U3782" s="43">
        <v>0</v>
      </c>
      <c r="V3782" s="43">
        <f t="shared" si="7309"/>
        <v>1071.5</v>
      </c>
      <c r="W3782" s="43">
        <f t="shared" si="7322"/>
        <v>0</v>
      </c>
      <c r="X3782" s="43">
        <f t="shared" si="7323"/>
        <v>0</v>
      </c>
      <c r="Y3782" s="43">
        <f t="shared" si="7324"/>
        <v>0</v>
      </c>
      <c r="Z3782" s="43">
        <f t="shared" si="7325"/>
        <v>0</v>
      </c>
      <c r="AA3782" s="43">
        <f t="shared" si="7326"/>
        <v>0</v>
      </c>
      <c r="AB3782" s="43">
        <f t="shared" si="7327"/>
        <v>369</v>
      </c>
      <c r="AC3782" s="44">
        <f t="shared" si="7328"/>
        <v>1071.5</v>
      </c>
      <c r="AD3782" s="44">
        <f t="shared" si="7329"/>
        <v>1071.5</v>
      </c>
      <c r="AE3782" s="45">
        <f t="shared" si="7278"/>
        <v>100</v>
      </c>
      <c r="AF3782" s="43">
        <f t="shared" si="7330"/>
        <v>1071.5</v>
      </c>
      <c r="AG3782" s="43">
        <f t="shared" si="7331"/>
        <v>0</v>
      </c>
      <c r="AH3782" s="43">
        <f t="shared" si="7332"/>
        <v>0</v>
      </c>
      <c r="AI3782" s="43">
        <f t="shared" si="7333"/>
        <v>0</v>
      </c>
      <c r="AJ3782" s="43">
        <f t="shared" si="7334"/>
        <v>0</v>
      </c>
      <c r="AK3782" s="43">
        <f t="shared" si="7335"/>
        <v>0</v>
      </c>
      <c r="AL3782" s="43">
        <f t="shared" si="7279"/>
        <v>1071.5</v>
      </c>
      <c r="AM3782" s="43">
        <f t="shared" si="7280"/>
        <v>0</v>
      </c>
      <c r="AN3782" s="2"/>
      <c r="AR3782" s="1"/>
      <c r="AS3782" s="1"/>
    </row>
    <row r="3783" ht="47.25">
      <c r="B3783" s="41" t="s">
        <v>863</v>
      </c>
      <c r="C3783" s="41" t="s">
        <v>395</v>
      </c>
      <c r="D3783" s="41" t="s">
        <v>41</v>
      </c>
      <c r="E3783" s="26" t="str">
        <f t="shared" si="7308"/>
        <v>0801</v>
      </c>
      <c r="F3783" s="41" t="s">
        <v>405</v>
      </c>
      <c r="G3783" s="41"/>
      <c r="H3783" s="42" t="s">
        <v>406</v>
      </c>
      <c r="I3783" s="43">
        <f t="shared" si="7310"/>
        <v>1071.5</v>
      </c>
      <c r="J3783" s="43">
        <f t="shared" si="7311"/>
        <v>1071.5</v>
      </c>
      <c r="K3783" s="43">
        <f t="shared" si="7312"/>
        <v>1071.5</v>
      </c>
      <c r="L3783" s="43">
        <f t="shared" si="7313"/>
        <v>0</v>
      </c>
      <c r="M3783" s="43">
        <f t="shared" si="7314"/>
        <v>0</v>
      </c>
      <c r="N3783" s="43">
        <f t="shared" si="7315"/>
        <v>0</v>
      </c>
      <c r="O3783" s="43">
        <f t="shared" si="7316"/>
        <v>0</v>
      </c>
      <c r="P3783" s="43">
        <f t="shared" si="7317"/>
        <v>0</v>
      </c>
      <c r="Q3783" s="43">
        <f t="shared" si="7318"/>
        <v>0</v>
      </c>
      <c r="R3783" s="43">
        <f t="shared" si="7319"/>
        <v>0</v>
      </c>
      <c r="S3783" s="43">
        <f t="shared" si="7320"/>
        <v>0</v>
      </c>
      <c r="T3783" s="43">
        <f t="shared" si="7321"/>
        <v>0</v>
      </c>
      <c r="U3783" s="43">
        <v>0</v>
      </c>
      <c r="V3783" s="43">
        <f t="shared" si="7309"/>
        <v>1071.5</v>
      </c>
      <c r="W3783" s="43">
        <f t="shared" si="7322"/>
        <v>0</v>
      </c>
      <c r="X3783" s="43">
        <f t="shared" si="7323"/>
        <v>0</v>
      </c>
      <c r="Y3783" s="43">
        <f t="shared" si="7324"/>
        <v>0</v>
      </c>
      <c r="Z3783" s="43">
        <f t="shared" si="7325"/>
        <v>0</v>
      </c>
      <c r="AA3783" s="43">
        <f t="shared" si="7326"/>
        <v>0</v>
      </c>
      <c r="AB3783" s="43">
        <f t="shared" si="7327"/>
        <v>369</v>
      </c>
      <c r="AC3783" s="44">
        <f t="shared" si="7328"/>
        <v>1071.5</v>
      </c>
      <c r="AD3783" s="44">
        <f t="shared" si="7329"/>
        <v>1071.5</v>
      </c>
      <c r="AE3783" s="45">
        <f t="shared" si="7278"/>
        <v>100</v>
      </c>
      <c r="AF3783" s="43">
        <f t="shared" si="7330"/>
        <v>1071.5</v>
      </c>
      <c r="AG3783" s="43">
        <f t="shared" si="7331"/>
        <v>0</v>
      </c>
      <c r="AH3783" s="43">
        <f t="shared" si="7332"/>
        <v>0</v>
      </c>
      <c r="AI3783" s="43">
        <f t="shared" si="7333"/>
        <v>0</v>
      </c>
      <c r="AJ3783" s="43">
        <f t="shared" si="7334"/>
        <v>0</v>
      </c>
      <c r="AK3783" s="43">
        <f t="shared" si="7335"/>
        <v>0</v>
      </c>
      <c r="AL3783" s="43">
        <f t="shared" si="7279"/>
        <v>1071.5</v>
      </c>
      <c r="AM3783" s="43">
        <f t="shared" si="7280"/>
        <v>0</v>
      </c>
      <c r="AN3783" s="2"/>
      <c r="AO3783" s="1"/>
      <c r="AP3783" s="1"/>
      <c r="AQ3783" s="1"/>
      <c r="AR3783" s="1"/>
      <c r="AS3783" s="1"/>
    </row>
    <row r="3784" ht="31.5">
      <c r="B3784" s="41" t="s">
        <v>863</v>
      </c>
      <c r="C3784" s="41" t="s">
        <v>395</v>
      </c>
      <c r="D3784" s="41" t="s">
        <v>41</v>
      </c>
      <c r="E3784" s="26" t="str">
        <f t="shared" si="7308"/>
        <v>0801</v>
      </c>
      <c r="F3784" s="41" t="s">
        <v>405</v>
      </c>
      <c r="G3784" s="41" t="s">
        <v>53</v>
      </c>
      <c r="H3784" s="42" t="s">
        <v>54</v>
      </c>
      <c r="I3784" s="43">
        <f t="shared" si="7310"/>
        <v>1071.5</v>
      </c>
      <c r="J3784" s="43">
        <f t="shared" si="7311"/>
        <v>1071.5</v>
      </c>
      <c r="K3784" s="43">
        <f t="shared" si="7312"/>
        <v>1071.5</v>
      </c>
      <c r="L3784" s="43">
        <f t="shared" si="7313"/>
        <v>0</v>
      </c>
      <c r="M3784" s="43">
        <f t="shared" si="7314"/>
        <v>0</v>
      </c>
      <c r="N3784" s="43">
        <f t="shared" si="7315"/>
        <v>0</v>
      </c>
      <c r="O3784" s="43">
        <f t="shared" si="7316"/>
        <v>0</v>
      </c>
      <c r="P3784" s="43">
        <f t="shared" si="7317"/>
        <v>0</v>
      </c>
      <c r="Q3784" s="43">
        <f t="shared" si="7318"/>
        <v>0</v>
      </c>
      <c r="R3784" s="43">
        <f t="shared" si="7319"/>
        <v>0</v>
      </c>
      <c r="S3784" s="43">
        <f t="shared" si="7320"/>
        <v>0</v>
      </c>
      <c r="T3784" s="43">
        <f t="shared" si="7321"/>
        <v>0</v>
      </c>
      <c r="U3784" s="43">
        <v>0</v>
      </c>
      <c r="V3784" s="43">
        <f t="shared" si="7309"/>
        <v>1071.5</v>
      </c>
      <c r="W3784" s="43">
        <f t="shared" si="7322"/>
        <v>0</v>
      </c>
      <c r="X3784" s="43">
        <f t="shared" si="7323"/>
        <v>0</v>
      </c>
      <c r="Y3784" s="43">
        <f t="shared" si="7324"/>
        <v>0</v>
      </c>
      <c r="Z3784" s="43">
        <f t="shared" si="7325"/>
        <v>0</v>
      </c>
      <c r="AA3784" s="43">
        <f t="shared" si="7326"/>
        <v>0</v>
      </c>
      <c r="AB3784" s="43">
        <f t="shared" si="7327"/>
        <v>369</v>
      </c>
      <c r="AC3784" s="44">
        <f t="shared" si="7328"/>
        <v>1071.5</v>
      </c>
      <c r="AD3784" s="44">
        <f t="shared" si="7329"/>
        <v>1071.5</v>
      </c>
      <c r="AE3784" s="45">
        <f t="shared" si="7278"/>
        <v>100</v>
      </c>
      <c r="AF3784" s="43">
        <f t="shared" si="7330"/>
        <v>1071.5</v>
      </c>
      <c r="AG3784" s="43">
        <f t="shared" si="7331"/>
        <v>0</v>
      </c>
      <c r="AH3784" s="43">
        <f t="shared" si="7332"/>
        <v>0</v>
      </c>
      <c r="AI3784" s="43">
        <f t="shared" si="7333"/>
        <v>0</v>
      </c>
      <c r="AJ3784" s="43">
        <f t="shared" si="7334"/>
        <v>0</v>
      </c>
      <c r="AK3784" s="43">
        <f t="shared" si="7335"/>
        <v>0</v>
      </c>
      <c r="AL3784" s="43">
        <f t="shared" si="7279"/>
        <v>1071.5</v>
      </c>
      <c r="AM3784" s="43">
        <f t="shared" si="7280"/>
        <v>0</v>
      </c>
      <c r="AN3784" s="2"/>
      <c r="AO3784" s="1"/>
      <c r="AP3784" s="1"/>
      <c r="AQ3784" s="1"/>
      <c r="AR3784" s="1"/>
      <c r="AS3784" s="1"/>
    </row>
    <row r="3785" ht="31.5">
      <c r="B3785" s="41" t="s">
        <v>863</v>
      </c>
      <c r="C3785" s="41" t="s">
        <v>395</v>
      </c>
      <c r="D3785" s="41" t="s">
        <v>41</v>
      </c>
      <c r="E3785" s="26" t="str">
        <f t="shared" si="7308"/>
        <v>0801</v>
      </c>
      <c r="F3785" s="41" t="s">
        <v>405</v>
      </c>
      <c r="G3785" s="41" t="s">
        <v>55</v>
      </c>
      <c r="H3785" s="42" t="s">
        <v>56</v>
      </c>
      <c r="I3785" s="43">
        <v>1071.5</v>
      </c>
      <c r="J3785" s="43">
        <v>1071.5</v>
      </c>
      <c r="K3785" s="43">
        <v>1071.5</v>
      </c>
      <c r="L3785" s="43"/>
      <c r="M3785" s="43"/>
      <c r="N3785" s="43"/>
      <c r="O3785" s="43">
        <v>0</v>
      </c>
      <c r="P3785" s="43">
        <v>0</v>
      </c>
      <c r="Q3785" s="43">
        <v>0</v>
      </c>
      <c r="R3785" s="43">
        <v>0</v>
      </c>
      <c r="S3785" s="43">
        <v>0</v>
      </c>
      <c r="T3785" s="43">
        <v>0</v>
      </c>
      <c r="U3785" s="43">
        <v>0</v>
      </c>
      <c r="V3785" s="43">
        <f t="shared" si="7309"/>
        <v>1071.5</v>
      </c>
      <c r="W3785" s="43"/>
      <c r="X3785" s="43"/>
      <c r="Y3785" s="43"/>
      <c r="Z3785" s="43"/>
      <c r="AA3785" s="43"/>
      <c r="AB3785" s="43">
        <v>369</v>
      </c>
      <c r="AC3785" s="44">
        <v>1071.5</v>
      </c>
      <c r="AD3785" s="44">
        <v>1071.5</v>
      </c>
      <c r="AE3785" s="45">
        <f t="shared" si="7278"/>
        <v>100</v>
      </c>
      <c r="AF3785" s="43">
        <v>1071.5</v>
      </c>
      <c r="AG3785" s="43">
        <v>0</v>
      </c>
      <c r="AH3785" s="43">
        <v>0</v>
      </c>
      <c r="AI3785" s="43">
        <v>0</v>
      </c>
      <c r="AJ3785" s="43">
        <v>0</v>
      </c>
      <c r="AK3785" s="43">
        <v>0</v>
      </c>
      <c r="AL3785" s="43">
        <f t="shared" si="7279"/>
        <v>1071.5</v>
      </c>
      <c r="AM3785" s="43">
        <f t="shared" si="7280"/>
        <v>0</v>
      </c>
      <c r="AN3785" s="19"/>
      <c r="AO3785" s="1"/>
      <c r="AP3785" s="1"/>
      <c r="AQ3785" s="1"/>
      <c r="AR3785" s="1"/>
      <c r="AS3785" s="1"/>
    </row>
    <row r="3786">
      <c r="B3786" s="25" t="s">
        <v>863</v>
      </c>
      <c r="C3786" s="25" t="s">
        <v>137</v>
      </c>
      <c r="D3786" s="25"/>
      <c r="E3786" s="32" t="str">
        <f t="shared" si="7308"/>
        <v>11</v>
      </c>
      <c r="F3786" s="25"/>
      <c r="G3786" s="25"/>
      <c r="H3786" s="27" t="s">
        <v>657</v>
      </c>
      <c r="I3786" s="28">
        <f t="shared" si="7310"/>
        <v>89.400000000000006</v>
      </c>
      <c r="J3786" s="28">
        <f t="shared" si="7311"/>
        <v>89.400000000000006</v>
      </c>
      <c r="K3786" s="28">
        <f t="shared" si="7312"/>
        <v>89.400000000000006</v>
      </c>
      <c r="L3786" s="28">
        <f t="shared" si="7313"/>
        <v>-5.9000000000000004</v>
      </c>
      <c r="M3786" s="28">
        <f t="shared" si="7314"/>
        <v>-5.9000000000000004</v>
      </c>
      <c r="N3786" s="28">
        <f t="shared" si="7315"/>
        <v>-5.9000000000000004</v>
      </c>
      <c r="O3786" s="28">
        <f t="shared" si="7316"/>
        <v>0</v>
      </c>
      <c r="P3786" s="28">
        <f t="shared" si="7317"/>
        <v>0</v>
      </c>
      <c r="Q3786" s="28">
        <f t="shared" si="7318"/>
        <v>0</v>
      </c>
      <c r="R3786" s="28">
        <f t="shared" si="7319"/>
        <v>0</v>
      </c>
      <c r="S3786" s="28">
        <f t="shared" si="7320"/>
        <v>0</v>
      </c>
      <c r="T3786" s="28">
        <f t="shared" si="7321"/>
        <v>0</v>
      </c>
      <c r="U3786" s="28">
        <v>0</v>
      </c>
      <c r="V3786" s="28">
        <f t="shared" si="7309"/>
        <v>83.5</v>
      </c>
      <c r="W3786" s="28">
        <f t="shared" si="7322"/>
        <v>0</v>
      </c>
      <c r="X3786" s="28">
        <f t="shared" si="7323"/>
        <v>0</v>
      </c>
      <c r="Y3786" s="28">
        <f t="shared" si="7324"/>
        <v>0</v>
      </c>
      <c r="Z3786" s="28">
        <f t="shared" si="7325"/>
        <v>0</v>
      </c>
      <c r="AA3786" s="28">
        <f t="shared" si="7326"/>
        <v>0</v>
      </c>
      <c r="AB3786" s="28">
        <f t="shared" si="7327"/>
        <v>178.5</v>
      </c>
      <c r="AC3786" s="29">
        <f t="shared" si="7328"/>
        <v>178.5</v>
      </c>
      <c r="AD3786" s="29">
        <f t="shared" si="7329"/>
        <v>178.5</v>
      </c>
      <c r="AE3786" s="30">
        <f t="shared" si="7278"/>
        <v>100</v>
      </c>
      <c r="AF3786" s="28">
        <f t="shared" si="7330"/>
        <v>178.5</v>
      </c>
      <c r="AG3786" s="28">
        <f t="shared" si="7331"/>
        <v>0</v>
      </c>
      <c r="AH3786" s="28">
        <f t="shared" si="7332"/>
        <v>0</v>
      </c>
      <c r="AI3786" s="28">
        <f t="shared" si="7333"/>
        <v>0</v>
      </c>
      <c r="AJ3786" s="28">
        <f t="shared" si="7334"/>
        <v>0</v>
      </c>
      <c r="AK3786" s="28">
        <f t="shared" si="7335"/>
        <v>0</v>
      </c>
      <c r="AL3786" s="28">
        <f t="shared" si="7279"/>
        <v>178.5</v>
      </c>
      <c r="AM3786" s="28">
        <f t="shared" si="7280"/>
        <v>-95</v>
      </c>
      <c r="AN3786" s="2"/>
      <c r="AO3786" s="1"/>
      <c r="AP3786" s="1"/>
      <c r="AQ3786" s="1"/>
      <c r="AR3786" s="1"/>
      <c r="AS3786" s="1"/>
    </row>
    <row r="3787" s="33" customFormat="1">
      <c r="B3787" s="34" t="s">
        <v>863</v>
      </c>
      <c r="C3787" s="34" t="s">
        <v>137</v>
      </c>
      <c r="D3787" s="34" t="s">
        <v>41</v>
      </c>
      <c r="E3787" s="35" t="str">
        <f t="shared" si="7308"/>
        <v>1101</v>
      </c>
      <c r="F3787" s="34"/>
      <c r="G3787" s="34"/>
      <c r="H3787" s="36" t="s">
        <v>829</v>
      </c>
      <c r="I3787" s="37">
        <f t="shared" si="7310"/>
        <v>89.400000000000006</v>
      </c>
      <c r="J3787" s="37">
        <f t="shared" si="7311"/>
        <v>89.400000000000006</v>
      </c>
      <c r="K3787" s="37">
        <f t="shared" si="7312"/>
        <v>89.400000000000006</v>
      </c>
      <c r="L3787" s="37">
        <f t="shared" si="7313"/>
        <v>-5.9000000000000004</v>
      </c>
      <c r="M3787" s="37">
        <f t="shared" si="7314"/>
        <v>-5.9000000000000004</v>
      </c>
      <c r="N3787" s="37">
        <f t="shared" si="7315"/>
        <v>-5.9000000000000004</v>
      </c>
      <c r="O3787" s="37">
        <f>O3788+O3794</f>
        <v>0</v>
      </c>
      <c r="P3787" s="37">
        <f>P3788+P3794</f>
        <v>0</v>
      </c>
      <c r="Q3787" s="37">
        <f>Q3788+Q3794</f>
        <v>0</v>
      </c>
      <c r="R3787" s="37">
        <f>R3788+R3794</f>
        <v>0</v>
      </c>
      <c r="S3787" s="37">
        <f>S3788+S3794</f>
        <v>0</v>
      </c>
      <c r="T3787" s="37">
        <f>T3788+T3794</f>
        <v>0</v>
      </c>
      <c r="U3787" s="37">
        <v>0</v>
      </c>
      <c r="V3787" s="37">
        <f t="shared" si="7309"/>
        <v>83.5</v>
      </c>
      <c r="W3787" s="37">
        <f t="shared" si="7322"/>
        <v>0</v>
      </c>
      <c r="X3787" s="37">
        <f t="shared" si="7323"/>
        <v>0</v>
      </c>
      <c r="Y3787" s="37">
        <f t="shared" si="7324"/>
        <v>0</v>
      </c>
      <c r="Z3787" s="37">
        <f t="shared" si="7325"/>
        <v>0</v>
      </c>
      <c r="AA3787" s="37">
        <f t="shared" si="7326"/>
        <v>0</v>
      </c>
      <c r="AB3787" s="37">
        <f>AB3788+AB3794</f>
        <v>178.5</v>
      </c>
      <c r="AC3787" s="38">
        <f>AC3788+AC3794</f>
        <v>178.5</v>
      </c>
      <c r="AD3787" s="38">
        <f>AD3788+AD3794</f>
        <v>178.5</v>
      </c>
      <c r="AE3787" s="39">
        <f t="shared" si="7278"/>
        <v>100</v>
      </c>
      <c r="AF3787" s="37">
        <f>AF3788+AF3794</f>
        <v>178.5</v>
      </c>
      <c r="AG3787" s="37">
        <f>AG3788+AG3794</f>
        <v>0</v>
      </c>
      <c r="AH3787" s="37">
        <f>AH3788+AH3794</f>
        <v>0</v>
      </c>
      <c r="AI3787" s="37">
        <f>AI3788+AI3794</f>
        <v>0</v>
      </c>
      <c r="AJ3787" s="37">
        <f>AJ3788+AJ3794</f>
        <v>0</v>
      </c>
      <c r="AK3787" s="37">
        <f>AK3788+AK3794</f>
        <v>0</v>
      </c>
      <c r="AL3787" s="37">
        <f t="shared" si="7279"/>
        <v>178.5</v>
      </c>
      <c r="AM3787" s="37">
        <f t="shared" si="7280"/>
        <v>-95</v>
      </c>
      <c r="AN3787" s="40"/>
      <c r="AO3787" s="33"/>
      <c r="AP3787" s="33"/>
      <c r="AQ3787" s="33"/>
      <c r="AR3787" s="33"/>
      <c r="AS3787" s="33"/>
    </row>
    <row r="3788" ht="31.5">
      <c r="B3788" s="41" t="s">
        <v>863</v>
      </c>
      <c r="C3788" s="41" t="s">
        <v>137</v>
      </c>
      <c r="D3788" s="41" t="s">
        <v>41</v>
      </c>
      <c r="E3788" s="26" t="str">
        <f t="shared" si="7308"/>
        <v>1101</v>
      </c>
      <c r="F3788" s="41" t="s">
        <v>662</v>
      </c>
      <c r="G3788" s="41"/>
      <c r="H3788" s="42" t="s">
        <v>663</v>
      </c>
      <c r="I3788" s="43">
        <f t="shared" si="7310"/>
        <v>89.400000000000006</v>
      </c>
      <c r="J3788" s="43">
        <f t="shared" si="7311"/>
        <v>89.400000000000006</v>
      </c>
      <c r="K3788" s="43">
        <f t="shared" si="7312"/>
        <v>89.400000000000006</v>
      </c>
      <c r="L3788" s="43">
        <f t="shared" si="7313"/>
        <v>-5.9000000000000004</v>
      </c>
      <c r="M3788" s="43">
        <f t="shared" si="7314"/>
        <v>-5.9000000000000004</v>
      </c>
      <c r="N3788" s="43">
        <f t="shared" si="7315"/>
        <v>-5.9000000000000004</v>
      </c>
      <c r="O3788" s="43">
        <f t="shared" ref="O3788:O3796" si="7336">O3789</f>
        <v>0</v>
      </c>
      <c r="P3788" s="43">
        <f t="shared" ref="P3788:P3796" si="7337">P3789</f>
        <v>0</v>
      </c>
      <c r="Q3788" s="43">
        <f t="shared" ref="Q3788:Q3796" si="7338">Q3789</f>
        <v>0</v>
      </c>
      <c r="R3788" s="43">
        <f t="shared" ref="R3788:R3796" si="7339">R3789</f>
        <v>0</v>
      </c>
      <c r="S3788" s="43">
        <f t="shared" ref="S3788:S3796" si="7340">S3789</f>
        <v>0</v>
      </c>
      <c r="T3788" s="43">
        <f t="shared" ref="T3788:T3796" si="7341">T3789</f>
        <v>0</v>
      </c>
      <c r="U3788" s="43">
        <v>0</v>
      </c>
      <c r="V3788" s="43">
        <f t="shared" si="7309"/>
        <v>83.5</v>
      </c>
      <c r="W3788" s="43">
        <f t="shared" si="7322"/>
        <v>0</v>
      </c>
      <c r="X3788" s="43">
        <f t="shared" si="7323"/>
        <v>0</v>
      </c>
      <c r="Y3788" s="43">
        <f t="shared" si="7324"/>
        <v>0</v>
      </c>
      <c r="Z3788" s="43">
        <f t="shared" si="7325"/>
        <v>0</v>
      </c>
      <c r="AA3788" s="43">
        <f t="shared" si="7326"/>
        <v>0</v>
      </c>
      <c r="AB3788" s="43">
        <f t="shared" ref="AB3788:AB3796" si="7342">AB3789</f>
        <v>83.5</v>
      </c>
      <c r="AC3788" s="44">
        <f t="shared" ref="AC3788:AC3796" si="7343">AC3789</f>
        <v>83.5</v>
      </c>
      <c r="AD3788" s="44">
        <f t="shared" ref="AD3788:AD3796" si="7344">AD3789</f>
        <v>83.5</v>
      </c>
      <c r="AE3788" s="45">
        <f t="shared" si="7278"/>
        <v>100</v>
      </c>
      <c r="AF3788" s="43">
        <f t="shared" ref="AF3788:AF3796" si="7345">AF3789</f>
        <v>83.5</v>
      </c>
      <c r="AG3788" s="43">
        <f t="shared" ref="AG3788:AG3796" si="7346">AG3789</f>
        <v>0</v>
      </c>
      <c r="AH3788" s="43">
        <f t="shared" ref="AH3788:AH3796" si="7347">AH3789</f>
        <v>0</v>
      </c>
      <c r="AI3788" s="43">
        <f t="shared" ref="AI3788:AI3796" si="7348">AI3789</f>
        <v>0</v>
      </c>
      <c r="AJ3788" s="43">
        <f t="shared" ref="AJ3788:AJ3796" si="7349">AJ3789</f>
        <v>0</v>
      </c>
      <c r="AK3788" s="43">
        <f t="shared" ref="AK3788:AK3796" si="7350">AK3789</f>
        <v>0</v>
      </c>
      <c r="AL3788" s="43">
        <f t="shared" si="7279"/>
        <v>83.5</v>
      </c>
      <c r="AM3788" s="43">
        <f t="shared" si="7280"/>
        <v>0</v>
      </c>
      <c r="AN3788" s="2"/>
      <c r="AO3788" s="1"/>
      <c r="AP3788" s="1"/>
      <c r="AQ3788" s="1"/>
      <c r="AR3788" s="1"/>
      <c r="AS3788" s="1"/>
    </row>
    <row r="3789" ht="31.5">
      <c r="B3789" s="41" t="s">
        <v>863</v>
      </c>
      <c r="C3789" s="41" t="s">
        <v>137</v>
      </c>
      <c r="D3789" s="41" t="s">
        <v>41</v>
      </c>
      <c r="E3789" s="26" t="str">
        <f t="shared" si="7308"/>
        <v>1101</v>
      </c>
      <c r="F3789" s="41" t="s">
        <v>664</v>
      </c>
      <c r="G3789" s="41"/>
      <c r="H3789" s="42" t="s">
        <v>665</v>
      </c>
      <c r="I3789" s="43">
        <f t="shared" si="7310"/>
        <v>89.400000000000006</v>
      </c>
      <c r="J3789" s="43">
        <f t="shared" si="7311"/>
        <v>89.400000000000006</v>
      </c>
      <c r="K3789" s="43">
        <f t="shared" si="7312"/>
        <v>89.400000000000006</v>
      </c>
      <c r="L3789" s="43">
        <f t="shared" si="7313"/>
        <v>-5.9000000000000004</v>
      </c>
      <c r="M3789" s="43">
        <f t="shared" si="7314"/>
        <v>-5.9000000000000004</v>
      </c>
      <c r="N3789" s="43">
        <f t="shared" si="7315"/>
        <v>-5.9000000000000004</v>
      </c>
      <c r="O3789" s="43">
        <f t="shared" si="7336"/>
        <v>0</v>
      </c>
      <c r="P3789" s="43">
        <f t="shared" si="7337"/>
        <v>0</v>
      </c>
      <c r="Q3789" s="43">
        <f t="shared" si="7338"/>
        <v>0</v>
      </c>
      <c r="R3789" s="43">
        <f t="shared" si="7339"/>
        <v>0</v>
      </c>
      <c r="S3789" s="43">
        <f t="shared" si="7340"/>
        <v>0</v>
      </c>
      <c r="T3789" s="43">
        <f t="shared" si="7341"/>
        <v>0</v>
      </c>
      <c r="U3789" s="43">
        <v>0</v>
      </c>
      <c r="V3789" s="43">
        <f t="shared" si="7309"/>
        <v>83.5</v>
      </c>
      <c r="W3789" s="43">
        <f t="shared" si="7322"/>
        <v>0</v>
      </c>
      <c r="X3789" s="43">
        <f t="shared" si="7323"/>
        <v>0</v>
      </c>
      <c r="Y3789" s="43">
        <f t="shared" si="7324"/>
        <v>0</v>
      </c>
      <c r="Z3789" s="43">
        <f t="shared" si="7325"/>
        <v>0</v>
      </c>
      <c r="AA3789" s="43">
        <f t="shared" si="7326"/>
        <v>0</v>
      </c>
      <c r="AB3789" s="43">
        <f t="shared" si="7342"/>
        <v>83.5</v>
      </c>
      <c r="AC3789" s="44">
        <f t="shared" si="7343"/>
        <v>83.5</v>
      </c>
      <c r="AD3789" s="44">
        <f t="shared" si="7344"/>
        <v>83.5</v>
      </c>
      <c r="AE3789" s="45">
        <f t="shared" si="7278"/>
        <v>100</v>
      </c>
      <c r="AF3789" s="43">
        <f t="shared" si="7345"/>
        <v>83.5</v>
      </c>
      <c r="AG3789" s="43">
        <f t="shared" si="7346"/>
        <v>0</v>
      </c>
      <c r="AH3789" s="43">
        <f t="shared" si="7347"/>
        <v>0</v>
      </c>
      <c r="AI3789" s="43">
        <f t="shared" si="7348"/>
        <v>0</v>
      </c>
      <c r="AJ3789" s="43">
        <f t="shared" si="7349"/>
        <v>0</v>
      </c>
      <c r="AK3789" s="43">
        <f t="shared" si="7350"/>
        <v>0</v>
      </c>
      <c r="AL3789" s="43">
        <f t="shared" si="7279"/>
        <v>83.5</v>
      </c>
      <c r="AM3789" s="43">
        <f t="shared" si="7280"/>
        <v>0</v>
      </c>
      <c r="AN3789" s="2"/>
      <c r="AO3789" s="1"/>
      <c r="AP3789" s="1"/>
      <c r="AQ3789" s="1"/>
      <c r="AR3789" s="1"/>
      <c r="AS3789" s="1"/>
    </row>
    <row r="3790" ht="78.75">
      <c r="B3790" s="41" t="s">
        <v>863</v>
      </c>
      <c r="C3790" s="41" t="s">
        <v>137</v>
      </c>
      <c r="D3790" s="41" t="s">
        <v>41</v>
      </c>
      <c r="E3790" s="26" t="str">
        <f t="shared" si="7308"/>
        <v>1101</v>
      </c>
      <c r="F3790" s="41" t="s">
        <v>830</v>
      </c>
      <c r="G3790" s="41"/>
      <c r="H3790" s="42" t="s">
        <v>831</v>
      </c>
      <c r="I3790" s="43">
        <f t="shared" si="7310"/>
        <v>89.400000000000006</v>
      </c>
      <c r="J3790" s="43">
        <f t="shared" si="7311"/>
        <v>89.400000000000006</v>
      </c>
      <c r="K3790" s="43">
        <f t="shared" si="7312"/>
        <v>89.400000000000006</v>
      </c>
      <c r="L3790" s="43">
        <f t="shared" si="7313"/>
        <v>-5.9000000000000004</v>
      </c>
      <c r="M3790" s="43">
        <f t="shared" si="7314"/>
        <v>-5.9000000000000004</v>
      </c>
      <c r="N3790" s="43">
        <f t="shared" si="7315"/>
        <v>-5.9000000000000004</v>
      </c>
      <c r="O3790" s="43">
        <f t="shared" si="7336"/>
        <v>0</v>
      </c>
      <c r="P3790" s="43">
        <f t="shared" si="7337"/>
        <v>0</v>
      </c>
      <c r="Q3790" s="43">
        <f t="shared" si="7338"/>
        <v>0</v>
      </c>
      <c r="R3790" s="43">
        <f t="shared" si="7339"/>
        <v>0</v>
      </c>
      <c r="S3790" s="43">
        <f t="shared" si="7340"/>
        <v>0</v>
      </c>
      <c r="T3790" s="43">
        <f t="shared" si="7341"/>
        <v>0</v>
      </c>
      <c r="U3790" s="43">
        <v>0</v>
      </c>
      <c r="V3790" s="43">
        <f t="shared" si="7309"/>
        <v>83.5</v>
      </c>
      <c r="W3790" s="43">
        <f t="shared" si="7322"/>
        <v>0</v>
      </c>
      <c r="X3790" s="43">
        <f t="shared" si="7323"/>
        <v>0</v>
      </c>
      <c r="Y3790" s="43">
        <f t="shared" si="7324"/>
        <v>0</v>
      </c>
      <c r="Z3790" s="43">
        <f t="shared" si="7325"/>
        <v>0</v>
      </c>
      <c r="AA3790" s="43">
        <f t="shared" si="7326"/>
        <v>0</v>
      </c>
      <c r="AB3790" s="43">
        <f t="shared" si="7342"/>
        <v>83.5</v>
      </c>
      <c r="AC3790" s="44">
        <f t="shared" si="7343"/>
        <v>83.5</v>
      </c>
      <c r="AD3790" s="44">
        <f t="shared" si="7344"/>
        <v>83.5</v>
      </c>
      <c r="AE3790" s="45">
        <f t="shared" si="7278"/>
        <v>100</v>
      </c>
      <c r="AF3790" s="43">
        <f t="shared" si="7345"/>
        <v>83.5</v>
      </c>
      <c r="AG3790" s="43">
        <f t="shared" si="7346"/>
        <v>0</v>
      </c>
      <c r="AH3790" s="43">
        <f t="shared" si="7347"/>
        <v>0</v>
      </c>
      <c r="AI3790" s="43">
        <f t="shared" si="7348"/>
        <v>0</v>
      </c>
      <c r="AJ3790" s="43">
        <f t="shared" si="7349"/>
        <v>0</v>
      </c>
      <c r="AK3790" s="43">
        <f t="shared" si="7350"/>
        <v>0</v>
      </c>
      <c r="AL3790" s="43">
        <f t="shared" si="7279"/>
        <v>83.5</v>
      </c>
      <c r="AM3790" s="43">
        <f t="shared" si="7280"/>
        <v>0</v>
      </c>
      <c r="AN3790" s="2"/>
      <c r="AR3790" s="1"/>
      <c r="AS3790" s="1"/>
    </row>
    <row r="3791" ht="31.5">
      <c r="B3791" s="41" t="s">
        <v>863</v>
      </c>
      <c r="C3791" s="41" t="s">
        <v>137</v>
      </c>
      <c r="D3791" s="41" t="s">
        <v>41</v>
      </c>
      <c r="E3791" s="26" t="str">
        <f t="shared" si="7308"/>
        <v>1101</v>
      </c>
      <c r="F3791" s="41" t="s">
        <v>832</v>
      </c>
      <c r="G3791" s="41"/>
      <c r="H3791" s="42" t="s">
        <v>833</v>
      </c>
      <c r="I3791" s="43">
        <f t="shared" si="7310"/>
        <v>89.400000000000006</v>
      </c>
      <c r="J3791" s="43">
        <f t="shared" si="7311"/>
        <v>89.400000000000006</v>
      </c>
      <c r="K3791" s="43">
        <f t="shared" si="7312"/>
        <v>89.400000000000006</v>
      </c>
      <c r="L3791" s="43">
        <f t="shared" si="7313"/>
        <v>-5.9000000000000004</v>
      </c>
      <c r="M3791" s="43">
        <f t="shared" si="7314"/>
        <v>-5.9000000000000004</v>
      </c>
      <c r="N3791" s="43">
        <f t="shared" si="7315"/>
        <v>-5.9000000000000004</v>
      </c>
      <c r="O3791" s="43">
        <f t="shared" si="7336"/>
        <v>0</v>
      </c>
      <c r="P3791" s="43">
        <f t="shared" si="7337"/>
        <v>0</v>
      </c>
      <c r="Q3791" s="43">
        <f t="shared" si="7338"/>
        <v>0</v>
      </c>
      <c r="R3791" s="43">
        <f t="shared" si="7339"/>
        <v>0</v>
      </c>
      <c r="S3791" s="43">
        <f t="shared" si="7340"/>
        <v>0</v>
      </c>
      <c r="T3791" s="43">
        <f t="shared" si="7341"/>
        <v>0</v>
      </c>
      <c r="U3791" s="43">
        <v>0</v>
      </c>
      <c r="V3791" s="43">
        <f t="shared" si="7309"/>
        <v>83.5</v>
      </c>
      <c r="W3791" s="43">
        <f t="shared" si="7322"/>
        <v>0</v>
      </c>
      <c r="X3791" s="43">
        <f t="shared" si="7323"/>
        <v>0</v>
      </c>
      <c r="Y3791" s="43">
        <f t="shared" si="7324"/>
        <v>0</v>
      </c>
      <c r="Z3791" s="43">
        <f t="shared" si="7325"/>
        <v>0</v>
      </c>
      <c r="AA3791" s="43">
        <f t="shared" si="7326"/>
        <v>0</v>
      </c>
      <c r="AB3791" s="43">
        <f t="shared" si="7342"/>
        <v>83.5</v>
      </c>
      <c r="AC3791" s="44">
        <f t="shared" si="7343"/>
        <v>83.5</v>
      </c>
      <c r="AD3791" s="44">
        <f t="shared" si="7344"/>
        <v>83.5</v>
      </c>
      <c r="AE3791" s="45">
        <f t="shared" si="7278"/>
        <v>100</v>
      </c>
      <c r="AF3791" s="43">
        <f t="shared" si="7345"/>
        <v>83.5</v>
      </c>
      <c r="AG3791" s="43">
        <f t="shared" si="7346"/>
        <v>0</v>
      </c>
      <c r="AH3791" s="43">
        <f t="shared" si="7347"/>
        <v>0</v>
      </c>
      <c r="AI3791" s="43">
        <f t="shared" si="7348"/>
        <v>0</v>
      </c>
      <c r="AJ3791" s="43">
        <f t="shared" si="7349"/>
        <v>0</v>
      </c>
      <c r="AK3791" s="43">
        <f t="shared" si="7350"/>
        <v>0</v>
      </c>
      <c r="AL3791" s="43">
        <f t="shared" si="7279"/>
        <v>83.5</v>
      </c>
      <c r="AM3791" s="43">
        <f t="shared" si="7280"/>
        <v>0</v>
      </c>
      <c r="AN3791" s="2"/>
      <c r="AO3791" s="1"/>
      <c r="AP3791" s="1"/>
      <c r="AQ3791" s="1"/>
      <c r="AR3791" s="1"/>
      <c r="AS3791" s="1"/>
    </row>
    <row r="3792" ht="31.5">
      <c r="B3792" s="41" t="s">
        <v>863</v>
      </c>
      <c r="C3792" s="41" t="s">
        <v>137</v>
      </c>
      <c r="D3792" s="41" t="s">
        <v>41</v>
      </c>
      <c r="E3792" s="26" t="str">
        <f t="shared" si="7308"/>
        <v>1101</v>
      </c>
      <c r="F3792" s="41" t="s">
        <v>832</v>
      </c>
      <c r="G3792" s="41" t="s">
        <v>53</v>
      </c>
      <c r="H3792" s="42" t="s">
        <v>54</v>
      </c>
      <c r="I3792" s="43">
        <f t="shared" si="7310"/>
        <v>89.400000000000006</v>
      </c>
      <c r="J3792" s="43">
        <f t="shared" si="7311"/>
        <v>89.400000000000006</v>
      </c>
      <c r="K3792" s="43">
        <f t="shared" si="7312"/>
        <v>89.400000000000006</v>
      </c>
      <c r="L3792" s="43">
        <f t="shared" si="7313"/>
        <v>-5.9000000000000004</v>
      </c>
      <c r="M3792" s="43">
        <f t="shared" si="7314"/>
        <v>-5.9000000000000004</v>
      </c>
      <c r="N3792" s="43">
        <f t="shared" si="7315"/>
        <v>-5.9000000000000004</v>
      </c>
      <c r="O3792" s="43">
        <f t="shared" si="7336"/>
        <v>0</v>
      </c>
      <c r="P3792" s="43">
        <f t="shared" si="7337"/>
        <v>0</v>
      </c>
      <c r="Q3792" s="43">
        <f t="shared" si="7338"/>
        <v>0</v>
      </c>
      <c r="R3792" s="43">
        <f t="shared" si="7339"/>
        <v>0</v>
      </c>
      <c r="S3792" s="43">
        <f t="shared" si="7340"/>
        <v>0</v>
      </c>
      <c r="T3792" s="43">
        <f t="shared" si="7341"/>
        <v>0</v>
      </c>
      <c r="U3792" s="43">
        <v>0</v>
      </c>
      <c r="V3792" s="43">
        <f t="shared" si="7309"/>
        <v>83.5</v>
      </c>
      <c r="W3792" s="43">
        <f t="shared" si="7322"/>
        <v>0</v>
      </c>
      <c r="X3792" s="43">
        <f t="shared" si="7323"/>
        <v>0</v>
      </c>
      <c r="Y3792" s="43">
        <f t="shared" si="7324"/>
        <v>0</v>
      </c>
      <c r="Z3792" s="43">
        <f t="shared" si="7325"/>
        <v>0</v>
      </c>
      <c r="AA3792" s="43">
        <f t="shared" si="7326"/>
        <v>0</v>
      </c>
      <c r="AB3792" s="43">
        <f t="shared" si="7342"/>
        <v>83.5</v>
      </c>
      <c r="AC3792" s="44">
        <f t="shared" si="7343"/>
        <v>83.5</v>
      </c>
      <c r="AD3792" s="44">
        <f t="shared" si="7344"/>
        <v>83.5</v>
      </c>
      <c r="AE3792" s="45">
        <f t="shared" si="7278"/>
        <v>100</v>
      </c>
      <c r="AF3792" s="43">
        <f t="shared" si="7345"/>
        <v>83.5</v>
      </c>
      <c r="AG3792" s="43">
        <f t="shared" si="7346"/>
        <v>0</v>
      </c>
      <c r="AH3792" s="43">
        <f t="shared" si="7347"/>
        <v>0</v>
      </c>
      <c r="AI3792" s="43">
        <f t="shared" si="7348"/>
        <v>0</v>
      </c>
      <c r="AJ3792" s="43">
        <f t="shared" si="7349"/>
        <v>0</v>
      </c>
      <c r="AK3792" s="43">
        <f t="shared" si="7350"/>
        <v>0</v>
      </c>
      <c r="AL3792" s="43">
        <f t="shared" si="7279"/>
        <v>83.5</v>
      </c>
      <c r="AM3792" s="43">
        <f t="shared" si="7280"/>
        <v>0</v>
      </c>
      <c r="AN3792" s="2"/>
      <c r="AO3792" s="1"/>
      <c r="AP3792" s="1"/>
      <c r="AQ3792" s="1"/>
      <c r="AR3792" s="1"/>
      <c r="AS3792" s="1"/>
    </row>
    <row r="3793" ht="31.5">
      <c r="B3793" s="41" t="s">
        <v>863</v>
      </c>
      <c r="C3793" s="41" t="s">
        <v>137</v>
      </c>
      <c r="D3793" s="41" t="s">
        <v>41</v>
      </c>
      <c r="E3793" s="26" t="str">
        <f t="shared" si="7308"/>
        <v>1101</v>
      </c>
      <c r="F3793" s="41" t="s">
        <v>832</v>
      </c>
      <c r="G3793" s="41" t="s">
        <v>55</v>
      </c>
      <c r="H3793" s="42" t="s">
        <v>56</v>
      </c>
      <c r="I3793" s="43">
        <v>89.400000000000006</v>
      </c>
      <c r="J3793" s="43">
        <v>89.400000000000006</v>
      </c>
      <c r="K3793" s="43">
        <v>89.400000000000006</v>
      </c>
      <c r="L3793" s="43">
        <v>-5.9000000000000004</v>
      </c>
      <c r="M3793" s="43">
        <v>-5.9000000000000004</v>
      </c>
      <c r="N3793" s="43">
        <v>-5.9000000000000004</v>
      </c>
      <c r="O3793" s="43">
        <v>0</v>
      </c>
      <c r="P3793" s="43">
        <v>0</v>
      </c>
      <c r="Q3793" s="43">
        <v>0</v>
      </c>
      <c r="R3793" s="43">
        <v>0</v>
      </c>
      <c r="S3793" s="43">
        <v>0</v>
      </c>
      <c r="T3793" s="43">
        <v>0</v>
      </c>
      <c r="U3793" s="43">
        <v>0</v>
      </c>
      <c r="V3793" s="43">
        <f t="shared" si="7309"/>
        <v>83.5</v>
      </c>
      <c r="W3793" s="43"/>
      <c r="X3793" s="43"/>
      <c r="Y3793" s="43"/>
      <c r="Z3793" s="43"/>
      <c r="AA3793" s="43"/>
      <c r="AB3793" s="43">
        <v>83.5</v>
      </c>
      <c r="AC3793" s="44">
        <v>83.5</v>
      </c>
      <c r="AD3793" s="44">
        <v>83.5</v>
      </c>
      <c r="AE3793" s="45">
        <f t="shared" si="7278"/>
        <v>100</v>
      </c>
      <c r="AF3793" s="43">
        <v>83.5</v>
      </c>
      <c r="AG3793" s="43">
        <v>0</v>
      </c>
      <c r="AH3793" s="43">
        <v>0</v>
      </c>
      <c r="AI3793" s="43">
        <v>0</v>
      </c>
      <c r="AJ3793" s="43">
        <v>0</v>
      </c>
      <c r="AK3793" s="43">
        <v>0</v>
      </c>
      <c r="AL3793" s="43">
        <f t="shared" si="7279"/>
        <v>83.5</v>
      </c>
      <c r="AM3793" s="43">
        <f t="shared" si="7280"/>
        <v>0</v>
      </c>
      <c r="AN3793" s="19"/>
      <c r="AO3793" s="1"/>
      <c r="AP3793" s="1"/>
      <c r="AQ3793" s="1"/>
      <c r="AR3793" s="1"/>
      <c r="AS3793" s="1"/>
    </row>
    <row r="3794" ht="31.5">
      <c r="B3794" s="41" t="s">
        <v>863</v>
      </c>
      <c r="C3794" s="41" t="s">
        <v>137</v>
      </c>
      <c r="D3794" s="41" t="s">
        <v>41</v>
      </c>
      <c r="E3794" s="26" t="str">
        <f t="shared" si="7308"/>
        <v>1101</v>
      </c>
      <c r="F3794" s="41" t="s">
        <v>81</v>
      </c>
      <c r="G3794" s="41"/>
      <c r="H3794" s="42" t="s">
        <v>82</v>
      </c>
      <c r="I3794" s="43"/>
      <c r="J3794" s="43"/>
      <c r="K3794" s="43"/>
      <c r="L3794" s="43"/>
      <c r="M3794" s="43"/>
      <c r="N3794" s="43"/>
      <c r="O3794" s="43">
        <f t="shared" si="7336"/>
        <v>0</v>
      </c>
      <c r="P3794" s="43">
        <f t="shared" si="7337"/>
        <v>0</v>
      </c>
      <c r="Q3794" s="43">
        <f t="shared" si="7338"/>
        <v>0</v>
      </c>
      <c r="R3794" s="43">
        <f t="shared" si="7339"/>
        <v>0</v>
      </c>
      <c r="S3794" s="43">
        <f t="shared" si="7340"/>
        <v>0</v>
      </c>
      <c r="T3794" s="43">
        <f t="shared" si="7341"/>
        <v>0</v>
      </c>
      <c r="U3794" s="43"/>
      <c r="V3794" s="43">
        <f t="shared" si="7309"/>
        <v>0</v>
      </c>
      <c r="W3794" s="43"/>
      <c r="X3794" s="43"/>
      <c r="Y3794" s="43"/>
      <c r="Z3794" s="43"/>
      <c r="AA3794" s="43"/>
      <c r="AB3794" s="43">
        <f t="shared" si="7342"/>
        <v>95</v>
      </c>
      <c r="AC3794" s="44">
        <f t="shared" si="7343"/>
        <v>95</v>
      </c>
      <c r="AD3794" s="44">
        <f t="shared" si="7344"/>
        <v>95</v>
      </c>
      <c r="AE3794" s="45">
        <f t="shared" si="7278"/>
        <v>100</v>
      </c>
      <c r="AF3794" s="43">
        <f t="shared" si="7345"/>
        <v>95</v>
      </c>
      <c r="AG3794" s="43">
        <f t="shared" si="7346"/>
        <v>0</v>
      </c>
      <c r="AH3794" s="43">
        <f t="shared" si="7347"/>
        <v>0</v>
      </c>
      <c r="AI3794" s="43">
        <f t="shared" si="7348"/>
        <v>0</v>
      </c>
      <c r="AJ3794" s="43">
        <f t="shared" si="7349"/>
        <v>0</v>
      </c>
      <c r="AK3794" s="43">
        <f t="shared" si="7350"/>
        <v>0</v>
      </c>
      <c r="AL3794" s="43">
        <f t="shared" si="7279"/>
        <v>95</v>
      </c>
      <c r="AM3794" s="43">
        <f t="shared" si="7280"/>
        <v>-95</v>
      </c>
      <c r="AN3794" s="19"/>
      <c r="AR3794" s="1"/>
      <c r="AS3794" s="1"/>
    </row>
    <row r="3795" ht="47.25">
      <c r="B3795" s="41" t="s">
        <v>863</v>
      </c>
      <c r="C3795" s="41" t="s">
        <v>137</v>
      </c>
      <c r="D3795" s="41" t="s">
        <v>41</v>
      </c>
      <c r="E3795" s="26" t="str">
        <f t="shared" si="7308"/>
        <v>1101</v>
      </c>
      <c r="F3795" s="41" t="s">
        <v>381</v>
      </c>
      <c r="G3795" s="41"/>
      <c r="H3795" s="42" t="s">
        <v>382</v>
      </c>
      <c r="I3795" s="43"/>
      <c r="J3795" s="43"/>
      <c r="K3795" s="43"/>
      <c r="L3795" s="43"/>
      <c r="M3795" s="43"/>
      <c r="N3795" s="43"/>
      <c r="O3795" s="43">
        <f t="shared" si="7336"/>
        <v>0</v>
      </c>
      <c r="P3795" s="43">
        <f t="shared" si="7337"/>
        <v>0</v>
      </c>
      <c r="Q3795" s="43">
        <f t="shared" si="7338"/>
        <v>0</v>
      </c>
      <c r="R3795" s="43">
        <f t="shared" si="7339"/>
        <v>0</v>
      </c>
      <c r="S3795" s="43">
        <f t="shared" si="7340"/>
        <v>0</v>
      </c>
      <c r="T3795" s="43">
        <f t="shared" si="7341"/>
        <v>0</v>
      </c>
      <c r="U3795" s="43"/>
      <c r="V3795" s="43">
        <f t="shared" si="7309"/>
        <v>0</v>
      </c>
      <c r="W3795" s="43"/>
      <c r="X3795" s="43"/>
      <c r="Y3795" s="43"/>
      <c r="Z3795" s="43"/>
      <c r="AA3795" s="43"/>
      <c r="AB3795" s="43">
        <f t="shared" si="7342"/>
        <v>95</v>
      </c>
      <c r="AC3795" s="44">
        <f t="shared" si="7343"/>
        <v>95</v>
      </c>
      <c r="AD3795" s="44">
        <f t="shared" si="7344"/>
        <v>95</v>
      </c>
      <c r="AE3795" s="45">
        <f t="shared" si="7278"/>
        <v>100</v>
      </c>
      <c r="AF3795" s="43">
        <f t="shared" si="7345"/>
        <v>95</v>
      </c>
      <c r="AG3795" s="43">
        <f t="shared" si="7346"/>
        <v>0</v>
      </c>
      <c r="AH3795" s="43">
        <f t="shared" si="7347"/>
        <v>0</v>
      </c>
      <c r="AI3795" s="43">
        <f t="shared" si="7348"/>
        <v>0</v>
      </c>
      <c r="AJ3795" s="43">
        <f t="shared" si="7349"/>
        <v>0</v>
      </c>
      <c r="AK3795" s="43">
        <f t="shared" si="7350"/>
        <v>0</v>
      </c>
      <c r="AL3795" s="43">
        <f t="shared" si="7279"/>
        <v>95</v>
      </c>
      <c r="AM3795" s="43">
        <f t="shared" si="7280"/>
        <v>-95</v>
      </c>
      <c r="AN3795" s="19"/>
      <c r="AO3795" s="1"/>
      <c r="AP3795" s="1"/>
      <c r="AQ3795" s="1"/>
      <c r="AR3795" s="1"/>
      <c r="AS3795" s="1"/>
    </row>
    <row r="3796" ht="31.5">
      <c r="B3796" s="41" t="s">
        <v>863</v>
      </c>
      <c r="C3796" s="41" t="s">
        <v>137</v>
      </c>
      <c r="D3796" s="41" t="s">
        <v>41</v>
      </c>
      <c r="E3796" s="26" t="str">
        <f t="shared" si="7308"/>
        <v>1101</v>
      </c>
      <c r="F3796" s="41" t="s">
        <v>381</v>
      </c>
      <c r="G3796" s="41" t="s">
        <v>53</v>
      </c>
      <c r="H3796" s="42" t="s">
        <v>54</v>
      </c>
      <c r="I3796" s="43"/>
      <c r="J3796" s="43"/>
      <c r="K3796" s="43"/>
      <c r="L3796" s="43"/>
      <c r="M3796" s="43"/>
      <c r="N3796" s="43"/>
      <c r="O3796" s="43">
        <f t="shared" si="7336"/>
        <v>0</v>
      </c>
      <c r="P3796" s="43">
        <f t="shared" si="7337"/>
        <v>0</v>
      </c>
      <c r="Q3796" s="43">
        <f t="shared" si="7338"/>
        <v>0</v>
      </c>
      <c r="R3796" s="43">
        <f t="shared" si="7339"/>
        <v>0</v>
      </c>
      <c r="S3796" s="43">
        <f t="shared" si="7340"/>
        <v>0</v>
      </c>
      <c r="T3796" s="43">
        <f t="shared" si="7341"/>
        <v>0</v>
      </c>
      <c r="U3796" s="43"/>
      <c r="V3796" s="43">
        <f t="shared" si="7309"/>
        <v>0</v>
      </c>
      <c r="W3796" s="43"/>
      <c r="X3796" s="43"/>
      <c r="Y3796" s="43"/>
      <c r="Z3796" s="43"/>
      <c r="AA3796" s="43"/>
      <c r="AB3796" s="43">
        <f t="shared" si="7342"/>
        <v>95</v>
      </c>
      <c r="AC3796" s="44">
        <f t="shared" si="7343"/>
        <v>95</v>
      </c>
      <c r="AD3796" s="44">
        <f t="shared" si="7344"/>
        <v>95</v>
      </c>
      <c r="AE3796" s="45">
        <f t="shared" si="7278"/>
        <v>100</v>
      </c>
      <c r="AF3796" s="43">
        <f t="shared" si="7345"/>
        <v>95</v>
      </c>
      <c r="AG3796" s="43">
        <f t="shared" si="7346"/>
        <v>0</v>
      </c>
      <c r="AH3796" s="43">
        <f t="shared" si="7347"/>
        <v>0</v>
      </c>
      <c r="AI3796" s="43">
        <f t="shared" si="7348"/>
        <v>0</v>
      </c>
      <c r="AJ3796" s="43">
        <f t="shared" si="7349"/>
        <v>0</v>
      </c>
      <c r="AK3796" s="43">
        <f t="shared" si="7350"/>
        <v>0</v>
      </c>
      <c r="AL3796" s="43">
        <f t="shared" si="7279"/>
        <v>95</v>
      </c>
      <c r="AM3796" s="43">
        <f t="shared" si="7280"/>
        <v>-95</v>
      </c>
      <c r="AN3796" s="19"/>
      <c r="AO3796" s="1"/>
      <c r="AP3796" s="1"/>
      <c r="AQ3796" s="1"/>
      <c r="AR3796" s="1"/>
      <c r="AS3796" s="1"/>
    </row>
    <row r="3797" ht="31.5">
      <c r="B3797" s="41" t="s">
        <v>863</v>
      </c>
      <c r="C3797" s="41" t="s">
        <v>137</v>
      </c>
      <c r="D3797" s="41" t="s">
        <v>41</v>
      </c>
      <c r="E3797" s="26" t="str">
        <f t="shared" si="7308"/>
        <v>1101</v>
      </c>
      <c r="F3797" s="41" t="s">
        <v>381</v>
      </c>
      <c r="G3797" s="41" t="s">
        <v>55</v>
      </c>
      <c r="H3797" s="42" t="s">
        <v>56</v>
      </c>
      <c r="I3797" s="43"/>
      <c r="J3797" s="43"/>
      <c r="K3797" s="43"/>
      <c r="L3797" s="43"/>
      <c r="M3797" s="43"/>
      <c r="N3797" s="43"/>
      <c r="O3797" s="43">
        <v>0</v>
      </c>
      <c r="P3797" s="43">
        <v>0</v>
      </c>
      <c r="Q3797" s="43">
        <v>0</v>
      </c>
      <c r="R3797" s="43">
        <v>0</v>
      </c>
      <c r="S3797" s="43">
        <v>0</v>
      </c>
      <c r="T3797" s="43">
        <v>0</v>
      </c>
      <c r="U3797" s="43"/>
      <c r="V3797" s="43">
        <f t="shared" si="7309"/>
        <v>0</v>
      </c>
      <c r="W3797" s="43"/>
      <c r="X3797" s="43"/>
      <c r="Y3797" s="43"/>
      <c r="Z3797" s="43"/>
      <c r="AA3797" s="43"/>
      <c r="AB3797" s="43">
        <v>95</v>
      </c>
      <c r="AC3797" s="44">
        <v>95</v>
      </c>
      <c r="AD3797" s="44">
        <v>95</v>
      </c>
      <c r="AE3797" s="45">
        <f t="shared" si="7278"/>
        <v>100</v>
      </c>
      <c r="AF3797" s="43">
        <v>95</v>
      </c>
      <c r="AG3797" s="43">
        <v>0</v>
      </c>
      <c r="AH3797" s="43">
        <v>0</v>
      </c>
      <c r="AI3797" s="43">
        <v>0</v>
      </c>
      <c r="AJ3797" s="43">
        <v>0</v>
      </c>
      <c r="AK3797" s="43">
        <v>0</v>
      </c>
      <c r="AL3797" s="43">
        <f t="shared" si="7279"/>
        <v>95</v>
      </c>
      <c r="AM3797" s="43">
        <f t="shared" si="7280"/>
        <v>-95</v>
      </c>
      <c r="AN3797" s="19"/>
      <c r="AO3797" s="1"/>
      <c r="AP3797" s="1"/>
      <c r="AQ3797" s="1"/>
      <c r="AR3797" s="1"/>
      <c r="AS3797" s="1"/>
    </row>
    <row r="3798" s="24" customFormat="1" ht="31.5">
      <c r="B3798" s="25" t="s">
        <v>865</v>
      </c>
      <c r="C3798" s="25"/>
      <c r="D3798" s="25"/>
      <c r="E3798" s="26" t="str">
        <f t="shared" si="7308"/>
        <v/>
      </c>
      <c r="F3798" s="25"/>
      <c r="G3798" s="25"/>
      <c r="H3798" s="27" t="s">
        <v>866</v>
      </c>
      <c r="I3798" s="28">
        <f>I3813+I3994+I3799</f>
        <v>1095619.2999999998</v>
      </c>
      <c r="J3798" s="28">
        <f>J3813+J3994+J3799</f>
        <v>722762.99999999988</v>
      </c>
      <c r="K3798" s="28">
        <f>K3813+K3994+K3799</f>
        <v>1041130.7999999999</v>
      </c>
      <c r="L3798" s="28">
        <f>L3813+L3994+L3799</f>
        <v>-9739.5</v>
      </c>
      <c r="M3798" s="28">
        <f>M3813+M3994+M3799</f>
        <v>-9587.2000000000007</v>
      </c>
      <c r="N3798" s="28">
        <f>N3813+N3994+N3799</f>
        <v>-9587.2000000000007</v>
      </c>
      <c r="O3798" s="28">
        <f>O3813+O3994+O3799</f>
        <v>-146.92499999999916</v>
      </c>
      <c r="P3798" s="28">
        <f>P3813+P3994+P3799</f>
        <v>0</v>
      </c>
      <c r="Q3798" s="28">
        <f>Q3813+Q3994+Q3799</f>
        <v>20461.02</v>
      </c>
      <c r="R3798" s="28">
        <f>R3813+R3994+R3799</f>
        <v>16025.031999999999</v>
      </c>
      <c r="S3798" s="28">
        <f>S3813+S3994+S3799</f>
        <v>-58990</v>
      </c>
      <c r="T3798" s="28">
        <f>T3813+T3994+T3799</f>
        <v>0</v>
      </c>
      <c r="U3798" s="28">
        <v>178019.76500000001</v>
      </c>
      <c r="V3798" s="28">
        <f t="shared" si="7309"/>
        <v>1241248.6919999998</v>
      </c>
      <c r="W3798" s="28">
        <f>W3813+W3994+W3799</f>
        <v>51630.911</v>
      </c>
      <c r="X3798" s="28">
        <f>X3813+X3994+X3799</f>
        <v>0</v>
      </c>
      <c r="Y3798" s="28">
        <f>Y3813+Y3994+Y3799</f>
        <v>126388.85400000001</v>
      </c>
      <c r="Z3798" s="28">
        <f>Z3813+Z3994+Z3799</f>
        <v>0</v>
      </c>
      <c r="AA3798" s="28">
        <f>AA3813+AA3994+AA3799</f>
        <v>0</v>
      </c>
      <c r="AB3798" s="28">
        <f>AB3813+AB3994+AB3799</f>
        <v>524544.19347000006</v>
      </c>
      <c r="AC3798" s="29">
        <f>AC3813+AC3994+AC3799</f>
        <v>1325921.47596</v>
      </c>
      <c r="AD3798" s="29">
        <f>AD3813+AD3994+AD3799</f>
        <v>939596.42286000005</v>
      </c>
      <c r="AE3798" s="30">
        <f t="shared" si="7278"/>
        <v>70.863655193435122</v>
      </c>
      <c r="AF3798" s="28">
        <f>AF3813+AF3994+AF3799</f>
        <v>1324768.7159599999</v>
      </c>
      <c r="AG3798" s="28">
        <f>AG3813+AG3994+AG3799</f>
        <v>-146.92499999999916</v>
      </c>
      <c r="AH3798" s="28">
        <f>AH3813+AH3994+AH3799</f>
        <v>0</v>
      </c>
      <c r="AI3798" s="28">
        <f>AI3813+AI3994+AI3799</f>
        <v>0</v>
      </c>
      <c r="AJ3798" s="28">
        <f>AJ3813+AJ3994+AJ3799</f>
        <v>0</v>
      </c>
      <c r="AK3798" s="28">
        <f>AK3813+AK3994+AK3799</f>
        <v>0</v>
      </c>
      <c r="AL3798" s="28">
        <f t="shared" si="7279"/>
        <v>1324621.7909599999</v>
      </c>
      <c r="AM3798" s="28">
        <f t="shared" si="7280"/>
        <v>-83373.09896000009</v>
      </c>
      <c r="AN3798" s="31"/>
      <c r="AO3798" s="24"/>
      <c r="AP3798" s="24"/>
      <c r="AQ3798" s="24"/>
      <c r="AR3798" s="24"/>
      <c r="AS3798" s="24"/>
    </row>
    <row r="3799" s="24" customFormat="1">
      <c r="B3799" s="25" t="s">
        <v>865</v>
      </c>
      <c r="C3799" s="25" t="s">
        <v>107</v>
      </c>
      <c r="D3799" s="25"/>
      <c r="E3799" s="32" t="str">
        <f t="shared" si="7308"/>
        <v>04</v>
      </c>
      <c r="F3799" s="25"/>
      <c r="G3799" s="25"/>
      <c r="H3799" s="27" t="s">
        <v>108</v>
      </c>
      <c r="I3799" s="28">
        <f t="shared" ref="I3799:I3802" si="7351">I3800</f>
        <v>69796.999999999985</v>
      </c>
      <c r="J3799" s="28">
        <f t="shared" ref="J3799:J3802" si="7352">J3800</f>
        <v>69733.899999999994</v>
      </c>
      <c r="K3799" s="28">
        <f t="shared" ref="K3799:K3802" si="7353">K3800</f>
        <v>69733.899999999994</v>
      </c>
      <c r="L3799" s="28">
        <f t="shared" ref="L3799:L3802" si="7354">L3800</f>
        <v>0</v>
      </c>
      <c r="M3799" s="28">
        <f t="shared" ref="M3799:M3802" si="7355">M3800</f>
        <v>0</v>
      </c>
      <c r="N3799" s="28">
        <f t="shared" ref="N3799:N3802" si="7356">N3800</f>
        <v>0</v>
      </c>
      <c r="O3799" s="28">
        <f t="shared" ref="O3799:O3802" si="7357">O3800</f>
        <v>0</v>
      </c>
      <c r="P3799" s="28">
        <f t="shared" ref="P3799:P3802" si="7358">P3800</f>
        <v>0</v>
      </c>
      <c r="Q3799" s="28">
        <f t="shared" ref="Q3799:Q3802" si="7359">Q3800</f>
        <v>0</v>
      </c>
      <c r="R3799" s="28">
        <f t="shared" ref="R3799:R3802" si="7360">R3800</f>
        <v>0</v>
      </c>
      <c r="S3799" s="28">
        <f t="shared" ref="S3799:S3802" si="7361">S3800</f>
        <v>0</v>
      </c>
      <c r="T3799" s="28">
        <f t="shared" ref="T3799:T3802" si="7362">T3800</f>
        <v>0</v>
      </c>
      <c r="U3799" s="28">
        <v>25460</v>
      </c>
      <c r="V3799" s="28">
        <f t="shared" si="7309"/>
        <v>95256.999999999985</v>
      </c>
      <c r="W3799" s="28">
        <f t="shared" ref="W3799:W3802" si="7363">W3800</f>
        <v>25460</v>
      </c>
      <c r="X3799" s="28">
        <f t="shared" ref="X3799:X3802" si="7364">X3800</f>
        <v>0</v>
      </c>
      <c r="Y3799" s="28">
        <f t="shared" ref="Y3799:Y3802" si="7365">Y3800</f>
        <v>0</v>
      </c>
      <c r="Z3799" s="28">
        <f t="shared" ref="Z3799:Z3802" si="7366">Z3800</f>
        <v>0</v>
      </c>
      <c r="AA3799" s="28">
        <f t="shared" ref="AA3799:AA3802" si="7367">AA3800</f>
        <v>0</v>
      </c>
      <c r="AB3799" s="28">
        <f t="shared" ref="AB3799:AB3802" si="7368">AB3800</f>
        <v>61368.834909999998</v>
      </c>
      <c r="AC3799" s="29">
        <f t="shared" ref="AC3799:AC3802" si="7369">AC3800</f>
        <v>95256.999999999985</v>
      </c>
      <c r="AD3799" s="29">
        <f t="shared" ref="AD3799:AD3802" si="7370">AD3800</f>
        <v>95256.998669999986</v>
      </c>
      <c r="AE3799" s="30">
        <f t="shared" si="7278"/>
        <v>99.999998603777158</v>
      </c>
      <c r="AF3799" s="28">
        <f t="shared" ref="AF3799:AF3802" si="7371">AF3800</f>
        <v>95256.999999999985</v>
      </c>
      <c r="AG3799" s="28">
        <f t="shared" ref="AG3799:AG3802" si="7372">AG3800</f>
        <v>0</v>
      </c>
      <c r="AH3799" s="28">
        <f t="shared" ref="AH3799:AH3802" si="7373">AH3800</f>
        <v>0</v>
      </c>
      <c r="AI3799" s="28">
        <f t="shared" ref="AI3799:AI3802" si="7374">AI3800</f>
        <v>0</v>
      </c>
      <c r="AJ3799" s="28">
        <f t="shared" ref="AJ3799:AJ3802" si="7375">AJ3800</f>
        <v>0</v>
      </c>
      <c r="AK3799" s="28">
        <f t="shared" ref="AK3799:AK3802" si="7376">AK3800</f>
        <v>0</v>
      </c>
      <c r="AL3799" s="28">
        <f t="shared" si="7279"/>
        <v>95256.999999999985</v>
      </c>
      <c r="AM3799" s="28">
        <f t="shared" si="7280"/>
        <v>0</v>
      </c>
      <c r="AN3799" s="31"/>
      <c r="AO3799" s="24"/>
      <c r="AP3799" s="24"/>
      <c r="AQ3799" s="24"/>
      <c r="AR3799" s="24"/>
      <c r="AS3799" s="24"/>
    </row>
    <row r="3800" s="33" customFormat="1">
      <c r="B3800" s="34" t="s">
        <v>865</v>
      </c>
      <c r="C3800" s="34" t="s">
        <v>107</v>
      </c>
      <c r="D3800" s="34" t="s">
        <v>109</v>
      </c>
      <c r="E3800" s="35" t="str">
        <f t="shared" si="7308"/>
        <v>0409</v>
      </c>
      <c r="F3800" s="34"/>
      <c r="G3800" s="34"/>
      <c r="H3800" s="36" t="s">
        <v>110</v>
      </c>
      <c r="I3800" s="37">
        <f t="shared" si="7351"/>
        <v>69796.999999999985</v>
      </c>
      <c r="J3800" s="37">
        <f t="shared" si="7352"/>
        <v>69733.899999999994</v>
      </c>
      <c r="K3800" s="37">
        <f t="shared" si="7353"/>
        <v>69733.899999999994</v>
      </c>
      <c r="L3800" s="37">
        <f t="shared" si="7354"/>
        <v>0</v>
      </c>
      <c r="M3800" s="37">
        <f t="shared" si="7355"/>
        <v>0</v>
      </c>
      <c r="N3800" s="37">
        <f t="shared" si="7356"/>
        <v>0</v>
      </c>
      <c r="O3800" s="37">
        <f t="shared" si="7357"/>
        <v>0</v>
      </c>
      <c r="P3800" s="37">
        <f t="shared" si="7358"/>
        <v>0</v>
      </c>
      <c r="Q3800" s="37">
        <f t="shared" si="7359"/>
        <v>0</v>
      </c>
      <c r="R3800" s="37">
        <f t="shared" si="7360"/>
        <v>0</v>
      </c>
      <c r="S3800" s="37">
        <f t="shared" si="7361"/>
        <v>0</v>
      </c>
      <c r="T3800" s="37">
        <f t="shared" si="7362"/>
        <v>0</v>
      </c>
      <c r="U3800" s="37">
        <v>25460</v>
      </c>
      <c r="V3800" s="37">
        <f t="shared" si="7309"/>
        <v>95256.999999999985</v>
      </c>
      <c r="W3800" s="37">
        <f t="shared" si="7363"/>
        <v>25460</v>
      </c>
      <c r="X3800" s="37">
        <f t="shared" si="7364"/>
        <v>0</v>
      </c>
      <c r="Y3800" s="37">
        <f t="shared" si="7365"/>
        <v>0</v>
      </c>
      <c r="Z3800" s="37">
        <f t="shared" si="7366"/>
        <v>0</v>
      </c>
      <c r="AA3800" s="37">
        <f t="shared" si="7367"/>
        <v>0</v>
      </c>
      <c r="AB3800" s="37">
        <f t="shared" si="7368"/>
        <v>61368.834909999998</v>
      </c>
      <c r="AC3800" s="38">
        <f t="shared" si="7369"/>
        <v>95256.999999999985</v>
      </c>
      <c r="AD3800" s="38">
        <f t="shared" si="7370"/>
        <v>95256.998669999986</v>
      </c>
      <c r="AE3800" s="39">
        <f t="shared" si="7278"/>
        <v>99.999998603777158</v>
      </c>
      <c r="AF3800" s="37">
        <f t="shared" si="7371"/>
        <v>95256.999999999985</v>
      </c>
      <c r="AG3800" s="37">
        <f t="shared" si="7372"/>
        <v>0</v>
      </c>
      <c r="AH3800" s="37">
        <f t="shared" si="7373"/>
        <v>0</v>
      </c>
      <c r="AI3800" s="37">
        <f t="shared" si="7374"/>
        <v>0</v>
      </c>
      <c r="AJ3800" s="37">
        <f t="shared" si="7375"/>
        <v>0</v>
      </c>
      <c r="AK3800" s="37">
        <f t="shared" si="7376"/>
        <v>0</v>
      </c>
      <c r="AL3800" s="37">
        <f t="shared" si="7279"/>
        <v>95256.999999999985</v>
      </c>
      <c r="AM3800" s="37">
        <f t="shared" si="7280"/>
        <v>0</v>
      </c>
      <c r="AN3800" s="40"/>
      <c r="AO3800" s="33"/>
      <c r="AP3800" s="33"/>
      <c r="AQ3800" s="33"/>
      <c r="AR3800" s="33"/>
      <c r="AS3800" s="33"/>
    </row>
    <row r="3801" ht="31.5">
      <c r="B3801" s="41" t="s">
        <v>865</v>
      </c>
      <c r="C3801" s="41" t="s">
        <v>107</v>
      </c>
      <c r="D3801" s="41" t="s">
        <v>109</v>
      </c>
      <c r="E3801" s="26" t="str">
        <f t="shared" si="7308"/>
        <v>0409</v>
      </c>
      <c r="F3801" s="41" t="s">
        <v>763</v>
      </c>
      <c r="G3801" s="41"/>
      <c r="H3801" s="42" t="s">
        <v>764</v>
      </c>
      <c r="I3801" s="43">
        <f t="shared" si="7351"/>
        <v>69796.999999999985</v>
      </c>
      <c r="J3801" s="43">
        <f t="shared" si="7352"/>
        <v>69733.899999999994</v>
      </c>
      <c r="K3801" s="43">
        <f t="shared" si="7353"/>
        <v>69733.899999999994</v>
      </c>
      <c r="L3801" s="43">
        <f t="shared" si="7354"/>
        <v>0</v>
      </c>
      <c r="M3801" s="43">
        <f t="shared" si="7355"/>
        <v>0</v>
      </c>
      <c r="N3801" s="43">
        <f t="shared" si="7356"/>
        <v>0</v>
      </c>
      <c r="O3801" s="43">
        <f t="shared" si="7357"/>
        <v>0</v>
      </c>
      <c r="P3801" s="43">
        <f t="shared" si="7358"/>
        <v>0</v>
      </c>
      <c r="Q3801" s="43">
        <f t="shared" si="7359"/>
        <v>0</v>
      </c>
      <c r="R3801" s="43">
        <f t="shared" si="7360"/>
        <v>0</v>
      </c>
      <c r="S3801" s="43">
        <f t="shared" si="7361"/>
        <v>0</v>
      </c>
      <c r="T3801" s="43">
        <f t="shared" si="7362"/>
        <v>0</v>
      </c>
      <c r="U3801" s="43">
        <v>25460</v>
      </c>
      <c r="V3801" s="43">
        <f t="shared" si="7309"/>
        <v>95256.999999999985</v>
      </c>
      <c r="W3801" s="43">
        <f t="shared" si="7363"/>
        <v>25460</v>
      </c>
      <c r="X3801" s="43">
        <f t="shared" si="7364"/>
        <v>0</v>
      </c>
      <c r="Y3801" s="43">
        <f t="shared" si="7365"/>
        <v>0</v>
      </c>
      <c r="Z3801" s="43">
        <f t="shared" si="7366"/>
        <v>0</v>
      </c>
      <c r="AA3801" s="43">
        <f t="shared" si="7367"/>
        <v>0</v>
      </c>
      <c r="AB3801" s="43">
        <f t="shared" si="7368"/>
        <v>61368.834909999998</v>
      </c>
      <c r="AC3801" s="44">
        <f t="shared" si="7369"/>
        <v>95256.999999999985</v>
      </c>
      <c r="AD3801" s="44">
        <f t="shared" si="7370"/>
        <v>95256.998669999986</v>
      </c>
      <c r="AE3801" s="45">
        <f t="shared" si="7278"/>
        <v>99.999998603777158</v>
      </c>
      <c r="AF3801" s="43">
        <f t="shared" si="7371"/>
        <v>95256.999999999985</v>
      </c>
      <c r="AG3801" s="43">
        <f t="shared" si="7372"/>
        <v>0</v>
      </c>
      <c r="AH3801" s="43">
        <f t="shared" si="7373"/>
        <v>0</v>
      </c>
      <c r="AI3801" s="43">
        <f t="shared" si="7374"/>
        <v>0</v>
      </c>
      <c r="AJ3801" s="43">
        <f t="shared" si="7375"/>
        <v>0</v>
      </c>
      <c r="AK3801" s="43">
        <f t="shared" si="7376"/>
        <v>0</v>
      </c>
      <c r="AL3801" s="43">
        <f t="shared" si="7279"/>
        <v>95256.999999999985</v>
      </c>
      <c r="AM3801" s="43">
        <f t="shared" si="7280"/>
        <v>0</v>
      </c>
      <c r="AN3801" s="2"/>
      <c r="AO3801" s="1"/>
      <c r="AP3801" s="1"/>
      <c r="AQ3801" s="1"/>
      <c r="AR3801" s="1"/>
      <c r="AS3801" s="1"/>
    </row>
    <row r="3802" ht="31.5">
      <c r="B3802" s="41" t="s">
        <v>865</v>
      </c>
      <c r="C3802" s="41" t="s">
        <v>107</v>
      </c>
      <c r="D3802" s="41" t="s">
        <v>109</v>
      </c>
      <c r="E3802" s="26" t="str">
        <f t="shared" si="7308"/>
        <v>0409</v>
      </c>
      <c r="F3802" s="41" t="s">
        <v>782</v>
      </c>
      <c r="G3802" s="41"/>
      <c r="H3802" s="42" t="s">
        <v>783</v>
      </c>
      <c r="I3802" s="43">
        <f t="shared" si="7351"/>
        <v>69796.999999999985</v>
      </c>
      <c r="J3802" s="43">
        <f t="shared" si="7352"/>
        <v>69733.899999999994</v>
      </c>
      <c r="K3802" s="43">
        <f t="shared" si="7353"/>
        <v>69733.899999999994</v>
      </c>
      <c r="L3802" s="43">
        <f t="shared" si="7354"/>
        <v>0</v>
      </c>
      <c r="M3802" s="43">
        <f t="shared" si="7355"/>
        <v>0</v>
      </c>
      <c r="N3802" s="43">
        <f t="shared" si="7356"/>
        <v>0</v>
      </c>
      <c r="O3802" s="43">
        <f t="shared" si="7357"/>
        <v>0</v>
      </c>
      <c r="P3802" s="43">
        <f t="shared" si="7358"/>
        <v>0</v>
      </c>
      <c r="Q3802" s="43">
        <f t="shared" si="7359"/>
        <v>0</v>
      </c>
      <c r="R3802" s="43">
        <f t="shared" si="7360"/>
        <v>0</v>
      </c>
      <c r="S3802" s="43">
        <f t="shared" si="7361"/>
        <v>0</v>
      </c>
      <c r="T3802" s="43">
        <f t="shared" si="7362"/>
        <v>0</v>
      </c>
      <c r="U3802" s="43">
        <v>25460</v>
      </c>
      <c r="V3802" s="43">
        <f t="shared" si="7309"/>
        <v>95256.999999999985</v>
      </c>
      <c r="W3802" s="43">
        <f t="shared" si="7363"/>
        <v>25460</v>
      </c>
      <c r="X3802" s="43">
        <f t="shared" si="7364"/>
        <v>0</v>
      </c>
      <c r="Y3802" s="43">
        <f t="shared" si="7365"/>
        <v>0</v>
      </c>
      <c r="Z3802" s="43">
        <f t="shared" si="7366"/>
        <v>0</v>
      </c>
      <c r="AA3802" s="43">
        <f t="shared" si="7367"/>
        <v>0</v>
      </c>
      <c r="AB3802" s="43">
        <f t="shared" si="7368"/>
        <v>61368.834909999998</v>
      </c>
      <c r="AC3802" s="44">
        <f t="shared" si="7369"/>
        <v>95256.999999999985</v>
      </c>
      <c r="AD3802" s="44">
        <f t="shared" si="7370"/>
        <v>95256.998669999986</v>
      </c>
      <c r="AE3802" s="45">
        <f t="shared" si="7278"/>
        <v>99.999998603777158</v>
      </c>
      <c r="AF3802" s="43">
        <f t="shared" si="7371"/>
        <v>95256.999999999985</v>
      </c>
      <c r="AG3802" s="43">
        <f t="shared" si="7372"/>
        <v>0</v>
      </c>
      <c r="AH3802" s="43">
        <f t="shared" si="7373"/>
        <v>0</v>
      </c>
      <c r="AI3802" s="43">
        <f t="shared" si="7374"/>
        <v>0</v>
      </c>
      <c r="AJ3802" s="43">
        <f t="shared" si="7375"/>
        <v>0</v>
      </c>
      <c r="AK3802" s="43">
        <f t="shared" si="7376"/>
        <v>0</v>
      </c>
      <c r="AL3802" s="43">
        <f t="shared" si="7279"/>
        <v>95256.999999999985</v>
      </c>
      <c r="AM3802" s="43">
        <f t="shared" si="7280"/>
        <v>0</v>
      </c>
      <c r="AN3802" s="2"/>
      <c r="AO3802" s="1"/>
      <c r="AP3802" s="1"/>
      <c r="AQ3802" s="1"/>
      <c r="AR3802" s="1"/>
      <c r="AS3802" s="1"/>
    </row>
    <row r="3803" ht="63">
      <c r="B3803" s="41" t="s">
        <v>865</v>
      </c>
      <c r="C3803" s="41" t="s">
        <v>107</v>
      </c>
      <c r="D3803" s="41" t="s">
        <v>109</v>
      </c>
      <c r="E3803" s="26" t="str">
        <f t="shared" si="7308"/>
        <v>0409</v>
      </c>
      <c r="F3803" s="41" t="s">
        <v>784</v>
      </c>
      <c r="G3803" s="41"/>
      <c r="H3803" s="42" t="s">
        <v>785</v>
      </c>
      <c r="I3803" s="43">
        <f>I3810+I3804+I3807</f>
        <v>69796.999999999985</v>
      </c>
      <c r="J3803" s="43">
        <f>J3810+J3804+J3807</f>
        <v>69733.899999999994</v>
      </c>
      <c r="K3803" s="43">
        <f>K3810+K3804+K3807</f>
        <v>69733.899999999994</v>
      </c>
      <c r="L3803" s="43">
        <f>L3810+L3804+L3807</f>
        <v>0</v>
      </c>
      <c r="M3803" s="43">
        <f>M3810+M3804+M3807</f>
        <v>0</v>
      </c>
      <c r="N3803" s="43">
        <f>N3810+N3804+N3807</f>
        <v>0</v>
      </c>
      <c r="O3803" s="43">
        <f>O3810+O3804+O3807</f>
        <v>0</v>
      </c>
      <c r="P3803" s="43">
        <f>P3810+P3804+P3807</f>
        <v>0</v>
      </c>
      <c r="Q3803" s="43">
        <f>Q3810+Q3804+Q3807</f>
        <v>0</v>
      </c>
      <c r="R3803" s="43">
        <f>R3810+R3804+R3807</f>
        <v>0</v>
      </c>
      <c r="S3803" s="43">
        <f>S3810+S3804+S3807</f>
        <v>0</v>
      </c>
      <c r="T3803" s="43">
        <f>T3810+T3804+T3807</f>
        <v>0</v>
      </c>
      <c r="U3803" s="43">
        <v>25460</v>
      </c>
      <c r="V3803" s="43">
        <f t="shared" si="7309"/>
        <v>95256.999999999985</v>
      </c>
      <c r="W3803" s="43">
        <f>W3810+W3804+W3807</f>
        <v>25460</v>
      </c>
      <c r="X3803" s="43">
        <f>X3810+X3804+X3807</f>
        <v>0</v>
      </c>
      <c r="Y3803" s="43">
        <f>Y3810+Y3804+Y3807</f>
        <v>0</v>
      </c>
      <c r="Z3803" s="43">
        <f>Z3810+Z3804+Z3807</f>
        <v>0</v>
      </c>
      <c r="AA3803" s="43">
        <f>AA3810+AA3804+AA3807</f>
        <v>0</v>
      </c>
      <c r="AB3803" s="43">
        <f>AB3810+AB3804+AB3807</f>
        <v>61368.834909999998</v>
      </c>
      <c r="AC3803" s="44">
        <f>AC3810+AC3804+AC3807</f>
        <v>95256.999999999985</v>
      </c>
      <c r="AD3803" s="44">
        <f>AD3810+AD3804+AD3807</f>
        <v>95256.998669999986</v>
      </c>
      <c r="AE3803" s="45">
        <f t="shared" si="7278"/>
        <v>99.999998603777158</v>
      </c>
      <c r="AF3803" s="43">
        <f>AF3810+AF3804+AF3807</f>
        <v>95256.999999999985</v>
      </c>
      <c r="AG3803" s="43">
        <f>AG3810+AG3804+AG3807</f>
        <v>0</v>
      </c>
      <c r="AH3803" s="43">
        <f>AH3810+AH3804+AH3807</f>
        <v>0</v>
      </c>
      <c r="AI3803" s="43">
        <f>AI3810+AI3804+AI3807</f>
        <v>0</v>
      </c>
      <c r="AJ3803" s="43">
        <f>AJ3810+AJ3804+AJ3807</f>
        <v>0</v>
      </c>
      <c r="AK3803" s="43">
        <f>AK3810+AK3804+AK3807</f>
        <v>0</v>
      </c>
      <c r="AL3803" s="43">
        <f t="shared" si="7279"/>
        <v>95256.999999999985</v>
      </c>
      <c r="AM3803" s="43">
        <f t="shared" si="7280"/>
        <v>0</v>
      </c>
      <c r="AN3803" s="2"/>
      <c r="AR3803" s="1"/>
      <c r="AS3803" s="1"/>
    </row>
    <row r="3804" ht="47.25">
      <c r="B3804" s="41" t="s">
        <v>865</v>
      </c>
      <c r="C3804" s="41" t="s">
        <v>107</v>
      </c>
      <c r="D3804" s="41" t="s">
        <v>109</v>
      </c>
      <c r="E3804" s="26" t="str">
        <f t="shared" si="7308"/>
        <v>0409</v>
      </c>
      <c r="F3804" s="41" t="s">
        <v>867</v>
      </c>
      <c r="G3804" s="41"/>
      <c r="H3804" s="42" t="s">
        <v>70</v>
      </c>
      <c r="I3804" s="43">
        <f t="shared" ref="I3804:I3811" si="7377">I3805</f>
        <v>68783.699999999997</v>
      </c>
      <c r="J3804" s="43">
        <f t="shared" ref="J3804:J3811" si="7378">J3805</f>
        <v>68745.899999999994</v>
      </c>
      <c r="K3804" s="43">
        <f t="shared" ref="K3804:K3811" si="7379">K3805</f>
        <v>68745.899999999994</v>
      </c>
      <c r="L3804" s="43">
        <f t="shared" ref="L3804:L3811" si="7380">L3805</f>
        <v>0</v>
      </c>
      <c r="M3804" s="43">
        <f t="shared" ref="M3804:M3811" si="7381">M3805</f>
        <v>0</v>
      </c>
      <c r="N3804" s="43">
        <f t="shared" ref="N3804:N3811" si="7382">N3805</f>
        <v>0</v>
      </c>
      <c r="O3804" s="43">
        <f t="shared" ref="O3804:O3811" si="7383">O3805</f>
        <v>0</v>
      </c>
      <c r="P3804" s="43">
        <f t="shared" ref="P3804:P3811" si="7384">P3805</f>
        <v>0</v>
      </c>
      <c r="Q3804" s="43">
        <f t="shared" ref="Q3804:Q3811" si="7385">Q3805</f>
        <v>0</v>
      </c>
      <c r="R3804" s="43">
        <f t="shared" ref="R3804:R3811" si="7386">R3805</f>
        <v>0</v>
      </c>
      <c r="S3804" s="43">
        <f t="shared" ref="S3804:S3811" si="7387">S3805</f>
        <v>0</v>
      </c>
      <c r="T3804" s="43">
        <f t="shared" ref="T3804:T3811" si="7388">T3805</f>
        <v>0</v>
      </c>
      <c r="U3804" s="43">
        <v>25460</v>
      </c>
      <c r="V3804" s="43">
        <f t="shared" si="7309"/>
        <v>94243.699999999997</v>
      </c>
      <c r="W3804" s="43">
        <f t="shared" ref="W3804:W3811" si="7389">W3805</f>
        <v>25460</v>
      </c>
      <c r="X3804" s="43">
        <f t="shared" ref="X3804:X3811" si="7390">X3805</f>
        <v>0</v>
      </c>
      <c r="Y3804" s="43">
        <f t="shared" ref="Y3804:Y3811" si="7391">Y3805</f>
        <v>0</v>
      </c>
      <c r="Z3804" s="43">
        <f t="shared" ref="Z3804:Z3811" si="7392">Z3805</f>
        <v>0</v>
      </c>
      <c r="AA3804" s="43">
        <f t="shared" ref="AA3804:AA3811" si="7393">AA3805</f>
        <v>0</v>
      </c>
      <c r="AB3804" s="43">
        <f t="shared" ref="AB3804:AB3811" si="7394">AB3805</f>
        <v>60639.854549999996</v>
      </c>
      <c r="AC3804" s="44">
        <f t="shared" ref="AC3804:AC3811" si="7395">AC3805</f>
        <v>94243.699999999997</v>
      </c>
      <c r="AD3804" s="44">
        <f t="shared" ref="AD3804:AD3811" si="7396">AD3805</f>
        <v>94243.699999999997</v>
      </c>
      <c r="AE3804" s="45">
        <f t="shared" si="7278"/>
        <v>100</v>
      </c>
      <c r="AF3804" s="43">
        <f t="shared" ref="AF3804:AF3811" si="7397">AF3805</f>
        <v>94243.699999999997</v>
      </c>
      <c r="AG3804" s="43">
        <f t="shared" ref="AG3804:AG3811" si="7398">AG3805</f>
        <v>0</v>
      </c>
      <c r="AH3804" s="43">
        <f t="shared" ref="AH3804:AH3811" si="7399">AH3805</f>
        <v>0</v>
      </c>
      <c r="AI3804" s="43">
        <f t="shared" ref="AI3804:AI3811" si="7400">AI3805</f>
        <v>0</v>
      </c>
      <c r="AJ3804" s="43">
        <f t="shared" ref="AJ3804:AJ3811" si="7401">AJ3805</f>
        <v>0</v>
      </c>
      <c r="AK3804" s="43">
        <f t="shared" ref="AK3804:AK3811" si="7402">AK3805</f>
        <v>0</v>
      </c>
      <c r="AL3804" s="43">
        <f t="shared" si="7279"/>
        <v>94243.699999999997</v>
      </c>
      <c r="AM3804" s="43">
        <f t="shared" si="7280"/>
        <v>0</v>
      </c>
      <c r="AN3804" s="2"/>
      <c r="AO3804" s="1"/>
      <c r="AP3804" s="1"/>
      <c r="AQ3804" s="1"/>
      <c r="AR3804" s="1"/>
      <c r="AS3804" s="1"/>
    </row>
    <row r="3805" ht="31.5">
      <c r="B3805" s="41" t="s">
        <v>865</v>
      </c>
      <c r="C3805" s="41" t="s">
        <v>107</v>
      </c>
      <c r="D3805" s="41" t="s">
        <v>109</v>
      </c>
      <c r="E3805" s="26" t="str">
        <f t="shared" si="7308"/>
        <v>0409</v>
      </c>
      <c r="F3805" s="41" t="s">
        <v>867</v>
      </c>
      <c r="G3805" s="41" t="s">
        <v>177</v>
      </c>
      <c r="H3805" s="42" t="s">
        <v>178</v>
      </c>
      <c r="I3805" s="43">
        <f t="shared" si="7377"/>
        <v>68783.699999999997</v>
      </c>
      <c r="J3805" s="43">
        <f t="shared" si="7378"/>
        <v>68745.899999999994</v>
      </c>
      <c r="K3805" s="43">
        <f t="shared" si="7379"/>
        <v>68745.899999999994</v>
      </c>
      <c r="L3805" s="43">
        <f t="shared" si="7380"/>
        <v>0</v>
      </c>
      <c r="M3805" s="43">
        <f t="shared" si="7381"/>
        <v>0</v>
      </c>
      <c r="N3805" s="43">
        <f t="shared" si="7382"/>
        <v>0</v>
      </c>
      <c r="O3805" s="43">
        <f t="shared" si="7383"/>
        <v>0</v>
      </c>
      <c r="P3805" s="43">
        <f t="shared" si="7384"/>
        <v>0</v>
      </c>
      <c r="Q3805" s="43">
        <f t="shared" si="7385"/>
        <v>0</v>
      </c>
      <c r="R3805" s="43">
        <f t="shared" si="7386"/>
        <v>0</v>
      </c>
      <c r="S3805" s="43">
        <f t="shared" si="7387"/>
        <v>0</v>
      </c>
      <c r="T3805" s="43">
        <f t="shared" si="7388"/>
        <v>0</v>
      </c>
      <c r="U3805" s="43">
        <v>25460</v>
      </c>
      <c r="V3805" s="43">
        <f t="shared" si="7309"/>
        <v>94243.699999999997</v>
      </c>
      <c r="W3805" s="43">
        <f t="shared" si="7389"/>
        <v>25460</v>
      </c>
      <c r="X3805" s="43">
        <f t="shared" si="7390"/>
        <v>0</v>
      </c>
      <c r="Y3805" s="43">
        <f t="shared" si="7391"/>
        <v>0</v>
      </c>
      <c r="Z3805" s="43">
        <f t="shared" si="7392"/>
        <v>0</v>
      </c>
      <c r="AA3805" s="43">
        <f t="shared" si="7393"/>
        <v>0</v>
      </c>
      <c r="AB3805" s="43">
        <f t="shared" si="7394"/>
        <v>60639.854549999996</v>
      </c>
      <c r="AC3805" s="44">
        <f t="shared" si="7395"/>
        <v>94243.699999999997</v>
      </c>
      <c r="AD3805" s="44">
        <f t="shared" si="7396"/>
        <v>94243.699999999997</v>
      </c>
      <c r="AE3805" s="45">
        <f t="shared" si="7278"/>
        <v>100</v>
      </c>
      <c r="AF3805" s="43">
        <f t="shared" si="7397"/>
        <v>94243.699999999997</v>
      </c>
      <c r="AG3805" s="43">
        <f t="shared" si="7398"/>
        <v>0</v>
      </c>
      <c r="AH3805" s="43">
        <f t="shared" si="7399"/>
        <v>0</v>
      </c>
      <c r="AI3805" s="43">
        <f t="shared" si="7400"/>
        <v>0</v>
      </c>
      <c r="AJ3805" s="43">
        <f t="shared" si="7401"/>
        <v>0</v>
      </c>
      <c r="AK3805" s="43">
        <f t="shared" si="7402"/>
        <v>0</v>
      </c>
      <c r="AL3805" s="43">
        <f t="shared" si="7279"/>
        <v>94243.699999999997</v>
      </c>
      <c r="AM3805" s="43">
        <f t="shared" si="7280"/>
        <v>0</v>
      </c>
      <c r="AN3805" s="2"/>
      <c r="AO3805" s="1"/>
      <c r="AP3805" s="1"/>
      <c r="AQ3805" s="1"/>
      <c r="AR3805" s="1"/>
      <c r="AS3805" s="1"/>
    </row>
    <row r="3806">
      <c r="B3806" s="41" t="s">
        <v>865</v>
      </c>
      <c r="C3806" s="41" t="s">
        <v>107</v>
      </c>
      <c r="D3806" s="41" t="s">
        <v>109</v>
      </c>
      <c r="E3806" s="26" t="str">
        <f t="shared" si="7308"/>
        <v>0409</v>
      </c>
      <c r="F3806" s="41" t="s">
        <v>867</v>
      </c>
      <c r="G3806" s="41" t="s">
        <v>179</v>
      </c>
      <c r="H3806" s="42" t="s">
        <v>180</v>
      </c>
      <c r="I3806" s="43">
        <v>68783.699999999997</v>
      </c>
      <c r="J3806" s="43">
        <v>68745.899999999994</v>
      </c>
      <c r="K3806" s="43">
        <v>68745.899999999994</v>
      </c>
      <c r="L3806" s="43"/>
      <c r="M3806" s="43"/>
      <c r="N3806" s="43"/>
      <c r="O3806" s="43">
        <v>0</v>
      </c>
      <c r="P3806" s="43">
        <v>0</v>
      </c>
      <c r="Q3806" s="43">
        <v>0</v>
      </c>
      <c r="R3806" s="43">
        <v>0</v>
      </c>
      <c r="S3806" s="43">
        <v>0</v>
      </c>
      <c r="T3806" s="43">
        <v>0</v>
      </c>
      <c r="U3806" s="43">
        <v>25460</v>
      </c>
      <c r="V3806" s="43">
        <f t="shared" si="7309"/>
        <v>94243.699999999997</v>
      </c>
      <c r="W3806" s="43">
        <v>25460</v>
      </c>
      <c r="X3806" s="43"/>
      <c r="Y3806" s="43"/>
      <c r="Z3806" s="43"/>
      <c r="AA3806" s="43"/>
      <c r="AB3806" s="43">
        <v>60639.854549999996</v>
      </c>
      <c r="AC3806" s="44">
        <v>94243.699999999997</v>
      </c>
      <c r="AD3806" s="44">
        <v>94243.699999999997</v>
      </c>
      <c r="AE3806" s="45">
        <f t="shared" si="7278"/>
        <v>100</v>
      </c>
      <c r="AF3806" s="43">
        <v>94243.699999999997</v>
      </c>
      <c r="AG3806" s="43">
        <v>0</v>
      </c>
      <c r="AH3806" s="43">
        <v>0</v>
      </c>
      <c r="AI3806" s="43">
        <v>0</v>
      </c>
      <c r="AJ3806" s="43">
        <v>0</v>
      </c>
      <c r="AK3806" s="43">
        <v>0</v>
      </c>
      <c r="AL3806" s="43">
        <f t="shared" si="7279"/>
        <v>94243.699999999997</v>
      </c>
      <c r="AM3806" s="43">
        <f t="shared" si="7280"/>
        <v>0</v>
      </c>
      <c r="AN3806" s="2"/>
      <c r="AR3806" s="1"/>
      <c r="AS3806" s="1"/>
    </row>
    <row r="3807" ht="63">
      <c r="B3807" s="41" t="s">
        <v>865</v>
      </c>
      <c r="C3807" s="41" t="s">
        <v>107</v>
      </c>
      <c r="D3807" s="41" t="s">
        <v>109</v>
      </c>
      <c r="E3807" s="26" t="str">
        <f t="shared" si="7308"/>
        <v>0409</v>
      </c>
      <c r="F3807" s="41" t="s">
        <v>868</v>
      </c>
      <c r="G3807" s="41"/>
      <c r="H3807" s="42" t="s">
        <v>869</v>
      </c>
      <c r="I3807" s="43">
        <f t="shared" si="7377"/>
        <v>949.89999999999998</v>
      </c>
      <c r="J3807" s="43">
        <f t="shared" si="7378"/>
        <v>988</v>
      </c>
      <c r="K3807" s="43">
        <f t="shared" si="7379"/>
        <v>988</v>
      </c>
      <c r="L3807" s="43">
        <f t="shared" si="7380"/>
        <v>0</v>
      </c>
      <c r="M3807" s="43">
        <f t="shared" si="7381"/>
        <v>0</v>
      </c>
      <c r="N3807" s="43">
        <f t="shared" si="7382"/>
        <v>0</v>
      </c>
      <c r="O3807" s="43">
        <f t="shared" si="7383"/>
        <v>0</v>
      </c>
      <c r="P3807" s="43">
        <f t="shared" si="7384"/>
        <v>0</v>
      </c>
      <c r="Q3807" s="43">
        <f t="shared" si="7385"/>
        <v>0</v>
      </c>
      <c r="R3807" s="43">
        <f t="shared" si="7386"/>
        <v>0</v>
      </c>
      <c r="S3807" s="43">
        <f t="shared" si="7387"/>
        <v>0</v>
      </c>
      <c r="T3807" s="43">
        <f t="shared" si="7388"/>
        <v>0</v>
      </c>
      <c r="U3807" s="43">
        <v>0</v>
      </c>
      <c r="V3807" s="43">
        <f t="shared" si="7309"/>
        <v>949.89999999999998</v>
      </c>
      <c r="W3807" s="43">
        <f t="shared" si="7389"/>
        <v>0</v>
      </c>
      <c r="X3807" s="43">
        <f t="shared" si="7390"/>
        <v>0</v>
      </c>
      <c r="Y3807" s="43">
        <f t="shared" si="7391"/>
        <v>0</v>
      </c>
      <c r="Z3807" s="43">
        <f t="shared" si="7392"/>
        <v>0</v>
      </c>
      <c r="AA3807" s="43">
        <f t="shared" si="7393"/>
        <v>0</v>
      </c>
      <c r="AB3807" s="43">
        <f t="shared" si="7394"/>
        <v>728.98036000000002</v>
      </c>
      <c r="AC3807" s="44">
        <f t="shared" si="7395"/>
        <v>949.89999999999998</v>
      </c>
      <c r="AD3807" s="44">
        <f t="shared" si="7396"/>
        <v>949.89867000000004</v>
      </c>
      <c r="AE3807" s="45">
        <f t="shared" si="7278"/>
        <v>99.999859985261608</v>
      </c>
      <c r="AF3807" s="43">
        <f t="shared" si="7397"/>
        <v>949.89999999999998</v>
      </c>
      <c r="AG3807" s="43">
        <f t="shared" si="7398"/>
        <v>0</v>
      </c>
      <c r="AH3807" s="43">
        <f t="shared" si="7399"/>
        <v>0</v>
      </c>
      <c r="AI3807" s="43">
        <f t="shared" si="7400"/>
        <v>0</v>
      </c>
      <c r="AJ3807" s="43">
        <f t="shared" si="7401"/>
        <v>0</v>
      </c>
      <c r="AK3807" s="43">
        <f t="shared" si="7402"/>
        <v>0</v>
      </c>
      <c r="AL3807" s="43">
        <f t="shared" si="7279"/>
        <v>949.89999999999998</v>
      </c>
      <c r="AM3807" s="43">
        <f t="shared" si="7280"/>
        <v>0</v>
      </c>
      <c r="AN3807" s="2"/>
      <c r="AO3807" s="1"/>
      <c r="AP3807" s="1"/>
      <c r="AQ3807" s="1"/>
      <c r="AR3807" s="1"/>
      <c r="AS3807" s="1"/>
    </row>
    <row r="3808" ht="31.5">
      <c r="B3808" s="41" t="s">
        <v>865</v>
      </c>
      <c r="C3808" s="41" t="s">
        <v>107</v>
      </c>
      <c r="D3808" s="41" t="s">
        <v>109</v>
      </c>
      <c r="E3808" s="26" t="str">
        <f t="shared" si="7308"/>
        <v>0409</v>
      </c>
      <c r="F3808" s="41" t="s">
        <v>868</v>
      </c>
      <c r="G3808" s="41" t="s">
        <v>177</v>
      </c>
      <c r="H3808" s="42" t="s">
        <v>178</v>
      </c>
      <c r="I3808" s="43">
        <f t="shared" si="7377"/>
        <v>949.89999999999998</v>
      </c>
      <c r="J3808" s="43">
        <f t="shared" si="7378"/>
        <v>988</v>
      </c>
      <c r="K3808" s="43">
        <f t="shared" si="7379"/>
        <v>988</v>
      </c>
      <c r="L3808" s="43">
        <f t="shared" si="7380"/>
        <v>0</v>
      </c>
      <c r="M3808" s="43">
        <f t="shared" si="7381"/>
        <v>0</v>
      </c>
      <c r="N3808" s="43">
        <f t="shared" si="7382"/>
        <v>0</v>
      </c>
      <c r="O3808" s="43">
        <f t="shared" si="7383"/>
        <v>0</v>
      </c>
      <c r="P3808" s="43">
        <f t="shared" si="7384"/>
        <v>0</v>
      </c>
      <c r="Q3808" s="43">
        <f t="shared" si="7385"/>
        <v>0</v>
      </c>
      <c r="R3808" s="43">
        <f t="shared" si="7386"/>
        <v>0</v>
      </c>
      <c r="S3808" s="43">
        <f t="shared" si="7387"/>
        <v>0</v>
      </c>
      <c r="T3808" s="43">
        <f t="shared" si="7388"/>
        <v>0</v>
      </c>
      <c r="U3808" s="43">
        <v>0</v>
      </c>
      <c r="V3808" s="43">
        <f t="shared" si="7309"/>
        <v>949.89999999999998</v>
      </c>
      <c r="W3808" s="43">
        <f t="shared" si="7389"/>
        <v>0</v>
      </c>
      <c r="X3808" s="43">
        <f t="shared" si="7390"/>
        <v>0</v>
      </c>
      <c r="Y3808" s="43">
        <f t="shared" si="7391"/>
        <v>0</v>
      </c>
      <c r="Z3808" s="43">
        <f t="shared" si="7392"/>
        <v>0</v>
      </c>
      <c r="AA3808" s="43">
        <f t="shared" si="7393"/>
        <v>0</v>
      </c>
      <c r="AB3808" s="43">
        <f t="shared" si="7394"/>
        <v>728.98036000000002</v>
      </c>
      <c r="AC3808" s="44">
        <f t="shared" si="7395"/>
        <v>949.89999999999998</v>
      </c>
      <c r="AD3808" s="44">
        <f t="shared" si="7396"/>
        <v>949.89867000000004</v>
      </c>
      <c r="AE3808" s="45">
        <f t="shared" si="7278"/>
        <v>99.999859985261608</v>
      </c>
      <c r="AF3808" s="43">
        <f t="shared" si="7397"/>
        <v>949.89999999999998</v>
      </c>
      <c r="AG3808" s="43">
        <f t="shared" si="7398"/>
        <v>0</v>
      </c>
      <c r="AH3808" s="43">
        <f t="shared" si="7399"/>
        <v>0</v>
      </c>
      <c r="AI3808" s="43">
        <f t="shared" si="7400"/>
        <v>0</v>
      </c>
      <c r="AJ3808" s="43">
        <f t="shared" si="7401"/>
        <v>0</v>
      </c>
      <c r="AK3808" s="43">
        <f t="shared" si="7402"/>
        <v>0</v>
      </c>
      <c r="AL3808" s="43">
        <f t="shared" si="7279"/>
        <v>949.89999999999998</v>
      </c>
      <c r="AM3808" s="43">
        <f t="shared" si="7280"/>
        <v>0</v>
      </c>
      <c r="AN3808" s="2"/>
      <c r="AO3808" s="1"/>
      <c r="AP3808" s="1"/>
      <c r="AQ3808" s="1"/>
      <c r="AR3808" s="1"/>
      <c r="AS3808" s="1"/>
    </row>
    <row r="3809">
      <c r="B3809" s="41" t="s">
        <v>865</v>
      </c>
      <c r="C3809" s="41" t="s">
        <v>107</v>
      </c>
      <c r="D3809" s="41" t="s">
        <v>109</v>
      </c>
      <c r="E3809" s="26" t="str">
        <f t="shared" si="7308"/>
        <v>0409</v>
      </c>
      <c r="F3809" s="41" t="s">
        <v>868</v>
      </c>
      <c r="G3809" s="41" t="s">
        <v>179</v>
      </c>
      <c r="H3809" s="42" t="s">
        <v>180</v>
      </c>
      <c r="I3809" s="43">
        <v>949.89999999999998</v>
      </c>
      <c r="J3809" s="43">
        <v>988</v>
      </c>
      <c r="K3809" s="43">
        <v>988</v>
      </c>
      <c r="L3809" s="43"/>
      <c r="M3809" s="43"/>
      <c r="N3809" s="43"/>
      <c r="O3809" s="43">
        <v>0</v>
      </c>
      <c r="P3809" s="43">
        <v>0</v>
      </c>
      <c r="Q3809" s="43">
        <v>0</v>
      </c>
      <c r="R3809" s="43">
        <v>0</v>
      </c>
      <c r="S3809" s="43">
        <v>0</v>
      </c>
      <c r="T3809" s="43">
        <v>0</v>
      </c>
      <c r="U3809" s="43">
        <v>0</v>
      </c>
      <c r="V3809" s="43">
        <f t="shared" si="7309"/>
        <v>949.89999999999998</v>
      </c>
      <c r="W3809" s="43"/>
      <c r="X3809" s="43"/>
      <c r="Y3809" s="43"/>
      <c r="Z3809" s="43"/>
      <c r="AA3809" s="43"/>
      <c r="AB3809" s="43">
        <v>728.98036000000002</v>
      </c>
      <c r="AC3809" s="44">
        <v>949.89999999999998</v>
      </c>
      <c r="AD3809" s="44">
        <v>949.89867000000004</v>
      </c>
      <c r="AE3809" s="45">
        <f t="shared" si="7278"/>
        <v>99.999859985261608</v>
      </c>
      <c r="AF3809" s="43">
        <v>949.89999999999998</v>
      </c>
      <c r="AG3809" s="43">
        <v>0</v>
      </c>
      <c r="AH3809" s="43">
        <v>0</v>
      </c>
      <c r="AI3809" s="43">
        <v>0</v>
      </c>
      <c r="AJ3809" s="43">
        <v>0</v>
      </c>
      <c r="AK3809" s="43">
        <v>0</v>
      </c>
      <c r="AL3809" s="43">
        <f t="shared" si="7279"/>
        <v>949.89999999999998</v>
      </c>
      <c r="AM3809" s="43">
        <f t="shared" si="7280"/>
        <v>0</v>
      </c>
      <c r="AN3809" s="19"/>
      <c r="AR3809" s="1"/>
      <c r="AS3809" s="1"/>
    </row>
    <row r="3810">
      <c r="B3810" s="41" t="s">
        <v>865</v>
      </c>
      <c r="C3810" s="41" t="s">
        <v>107</v>
      </c>
      <c r="D3810" s="41" t="s">
        <v>109</v>
      </c>
      <c r="E3810" s="26" t="str">
        <f t="shared" si="7308"/>
        <v>0409</v>
      </c>
      <c r="F3810" s="41" t="s">
        <v>870</v>
      </c>
      <c r="G3810" s="41"/>
      <c r="H3810" s="42" t="s">
        <v>315</v>
      </c>
      <c r="I3810" s="43">
        <f t="shared" si="7377"/>
        <v>63.399999999999999</v>
      </c>
      <c r="J3810" s="43">
        <f t="shared" si="7378"/>
        <v>0</v>
      </c>
      <c r="K3810" s="43">
        <f t="shared" si="7379"/>
        <v>0</v>
      </c>
      <c r="L3810" s="43">
        <f t="shared" si="7380"/>
        <v>0</v>
      </c>
      <c r="M3810" s="43">
        <f t="shared" si="7381"/>
        <v>0</v>
      </c>
      <c r="N3810" s="43">
        <f t="shared" si="7382"/>
        <v>0</v>
      </c>
      <c r="O3810" s="43">
        <f t="shared" si="7383"/>
        <v>0</v>
      </c>
      <c r="P3810" s="43">
        <f t="shared" si="7384"/>
        <v>0</v>
      </c>
      <c r="Q3810" s="43">
        <f t="shared" si="7385"/>
        <v>0</v>
      </c>
      <c r="R3810" s="43">
        <f t="shared" si="7386"/>
        <v>0</v>
      </c>
      <c r="S3810" s="43">
        <f t="shared" si="7387"/>
        <v>0</v>
      </c>
      <c r="T3810" s="43">
        <f t="shared" si="7388"/>
        <v>0</v>
      </c>
      <c r="U3810" s="43">
        <v>0</v>
      </c>
      <c r="V3810" s="43">
        <f t="shared" si="7309"/>
        <v>63.399999999999999</v>
      </c>
      <c r="W3810" s="43">
        <f t="shared" si="7389"/>
        <v>0</v>
      </c>
      <c r="X3810" s="43">
        <f t="shared" si="7390"/>
        <v>0</v>
      </c>
      <c r="Y3810" s="43">
        <f t="shared" si="7391"/>
        <v>0</v>
      </c>
      <c r="Z3810" s="43">
        <f t="shared" si="7392"/>
        <v>0</v>
      </c>
      <c r="AA3810" s="43">
        <f t="shared" si="7393"/>
        <v>0</v>
      </c>
      <c r="AB3810" s="43">
        <f t="shared" si="7394"/>
        <v>0</v>
      </c>
      <c r="AC3810" s="44">
        <f t="shared" si="7395"/>
        <v>63.399999999999999</v>
      </c>
      <c r="AD3810" s="44">
        <f t="shared" si="7396"/>
        <v>63.399999999999999</v>
      </c>
      <c r="AE3810" s="45">
        <f t="shared" si="7278"/>
        <v>100</v>
      </c>
      <c r="AF3810" s="43">
        <f t="shared" si="7397"/>
        <v>63.399999999999999</v>
      </c>
      <c r="AG3810" s="43">
        <f t="shared" si="7398"/>
        <v>0</v>
      </c>
      <c r="AH3810" s="43">
        <f t="shared" si="7399"/>
        <v>0</v>
      </c>
      <c r="AI3810" s="43">
        <f t="shared" si="7400"/>
        <v>0</v>
      </c>
      <c r="AJ3810" s="43">
        <f t="shared" si="7401"/>
        <v>0</v>
      </c>
      <c r="AK3810" s="43">
        <f t="shared" si="7402"/>
        <v>0</v>
      </c>
      <c r="AL3810" s="43">
        <f t="shared" si="7279"/>
        <v>63.399999999999999</v>
      </c>
      <c r="AM3810" s="43">
        <f t="shared" si="7280"/>
        <v>0</v>
      </c>
      <c r="AN3810" s="2"/>
      <c r="AO3810" s="1"/>
      <c r="AP3810" s="1"/>
      <c r="AQ3810" s="1"/>
      <c r="AR3810" s="1"/>
      <c r="AS3810" s="1"/>
    </row>
    <row r="3811" ht="31.5">
      <c r="B3811" s="41" t="s">
        <v>865</v>
      </c>
      <c r="C3811" s="41" t="s">
        <v>107</v>
      </c>
      <c r="D3811" s="41" t="s">
        <v>109</v>
      </c>
      <c r="E3811" s="26" t="str">
        <f t="shared" si="7308"/>
        <v>0409</v>
      </c>
      <c r="F3811" s="41" t="s">
        <v>870</v>
      </c>
      <c r="G3811" s="41" t="s">
        <v>177</v>
      </c>
      <c r="H3811" s="42" t="s">
        <v>178</v>
      </c>
      <c r="I3811" s="43">
        <f t="shared" si="7377"/>
        <v>63.399999999999999</v>
      </c>
      <c r="J3811" s="43">
        <f t="shared" si="7378"/>
        <v>0</v>
      </c>
      <c r="K3811" s="43">
        <f t="shared" si="7379"/>
        <v>0</v>
      </c>
      <c r="L3811" s="43">
        <f t="shared" si="7380"/>
        <v>0</v>
      </c>
      <c r="M3811" s="43">
        <f t="shared" si="7381"/>
        <v>0</v>
      </c>
      <c r="N3811" s="43">
        <f t="shared" si="7382"/>
        <v>0</v>
      </c>
      <c r="O3811" s="43">
        <f t="shared" si="7383"/>
        <v>0</v>
      </c>
      <c r="P3811" s="43">
        <f t="shared" si="7384"/>
        <v>0</v>
      </c>
      <c r="Q3811" s="43">
        <f t="shared" si="7385"/>
        <v>0</v>
      </c>
      <c r="R3811" s="43">
        <f t="shared" si="7386"/>
        <v>0</v>
      </c>
      <c r="S3811" s="43">
        <f t="shared" si="7387"/>
        <v>0</v>
      </c>
      <c r="T3811" s="43">
        <f t="shared" si="7388"/>
        <v>0</v>
      </c>
      <c r="U3811" s="43">
        <v>0</v>
      </c>
      <c r="V3811" s="43">
        <f t="shared" si="7309"/>
        <v>63.399999999999999</v>
      </c>
      <c r="W3811" s="43">
        <f t="shared" si="7389"/>
        <v>0</v>
      </c>
      <c r="X3811" s="43">
        <f t="shared" si="7390"/>
        <v>0</v>
      </c>
      <c r="Y3811" s="43">
        <f t="shared" si="7391"/>
        <v>0</v>
      </c>
      <c r="Z3811" s="43">
        <f t="shared" si="7392"/>
        <v>0</v>
      </c>
      <c r="AA3811" s="43">
        <f t="shared" si="7393"/>
        <v>0</v>
      </c>
      <c r="AB3811" s="43">
        <f t="shared" si="7394"/>
        <v>0</v>
      </c>
      <c r="AC3811" s="44">
        <f t="shared" si="7395"/>
        <v>63.399999999999999</v>
      </c>
      <c r="AD3811" s="44">
        <f t="shared" si="7396"/>
        <v>63.399999999999999</v>
      </c>
      <c r="AE3811" s="45">
        <f t="shared" si="7278"/>
        <v>100</v>
      </c>
      <c r="AF3811" s="43">
        <f t="shared" si="7397"/>
        <v>63.399999999999999</v>
      </c>
      <c r="AG3811" s="43">
        <f t="shared" si="7398"/>
        <v>0</v>
      </c>
      <c r="AH3811" s="43">
        <f t="shared" si="7399"/>
        <v>0</v>
      </c>
      <c r="AI3811" s="43">
        <f t="shared" si="7400"/>
        <v>0</v>
      </c>
      <c r="AJ3811" s="43">
        <f t="shared" si="7401"/>
        <v>0</v>
      </c>
      <c r="AK3811" s="43">
        <f t="shared" si="7402"/>
        <v>0</v>
      </c>
      <c r="AL3811" s="43">
        <f t="shared" si="7279"/>
        <v>63.399999999999999</v>
      </c>
      <c r="AM3811" s="43">
        <f t="shared" si="7280"/>
        <v>0</v>
      </c>
      <c r="AN3811" s="2"/>
      <c r="AO3811" s="1"/>
      <c r="AP3811" s="1"/>
      <c r="AQ3811" s="1"/>
      <c r="AR3811" s="1"/>
      <c r="AS3811" s="1"/>
    </row>
    <row r="3812">
      <c r="B3812" s="41" t="s">
        <v>865</v>
      </c>
      <c r="C3812" s="41" t="s">
        <v>107</v>
      </c>
      <c r="D3812" s="41" t="s">
        <v>109</v>
      </c>
      <c r="E3812" s="26" t="str">
        <f t="shared" si="7308"/>
        <v>0409</v>
      </c>
      <c r="F3812" s="41" t="s">
        <v>870</v>
      </c>
      <c r="G3812" s="41" t="s">
        <v>179</v>
      </c>
      <c r="H3812" s="42" t="s">
        <v>180</v>
      </c>
      <c r="I3812" s="43">
        <v>63.399999999999999</v>
      </c>
      <c r="J3812" s="43"/>
      <c r="K3812" s="43"/>
      <c r="L3812" s="43"/>
      <c r="M3812" s="43"/>
      <c r="N3812" s="43"/>
      <c r="O3812" s="43">
        <v>0</v>
      </c>
      <c r="P3812" s="43">
        <v>0</v>
      </c>
      <c r="Q3812" s="43">
        <v>0</v>
      </c>
      <c r="R3812" s="43">
        <v>0</v>
      </c>
      <c r="S3812" s="43">
        <v>0</v>
      </c>
      <c r="T3812" s="43">
        <v>0</v>
      </c>
      <c r="U3812" s="43">
        <v>0</v>
      </c>
      <c r="V3812" s="43">
        <f t="shared" si="7309"/>
        <v>63.399999999999999</v>
      </c>
      <c r="W3812" s="43"/>
      <c r="X3812" s="43"/>
      <c r="Y3812" s="43"/>
      <c r="Z3812" s="43"/>
      <c r="AA3812" s="43"/>
      <c r="AB3812" s="43">
        <v>0</v>
      </c>
      <c r="AC3812" s="44">
        <v>63.399999999999999</v>
      </c>
      <c r="AD3812" s="44">
        <v>63.399999999999999</v>
      </c>
      <c r="AE3812" s="45">
        <f t="shared" si="7278"/>
        <v>100</v>
      </c>
      <c r="AF3812" s="43">
        <v>63.399999999999999</v>
      </c>
      <c r="AG3812" s="43">
        <v>0</v>
      </c>
      <c r="AH3812" s="43">
        <v>0</v>
      </c>
      <c r="AI3812" s="43">
        <v>0</v>
      </c>
      <c r="AJ3812" s="43">
        <v>0</v>
      </c>
      <c r="AK3812" s="43">
        <v>0</v>
      </c>
      <c r="AL3812" s="43">
        <f t="shared" si="7279"/>
        <v>63.399999999999999</v>
      </c>
      <c r="AM3812" s="43">
        <f t="shared" si="7280"/>
        <v>0</v>
      </c>
      <c r="AN3812" s="19"/>
      <c r="AO3812" s="1"/>
      <c r="AP3812" s="1"/>
      <c r="AQ3812" s="1"/>
      <c r="AR3812" s="1"/>
      <c r="AS3812" s="1"/>
    </row>
    <row r="3813" s="24" customFormat="1">
      <c r="B3813" s="25" t="s">
        <v>865</v>
      </c>
      <c r="C3813" s="25" t="s">
        <v>115</v>
      </c>
      <c r="D3813" s="25"/>
      <c r="E3813" s="32" t="str">
        <f t="shared" si="7308"/>
        <v>05</v>
      </c>
      <c r="F3813" s="25"/>
      <c r="G3813" s="25"/>
      <c r="H3813" s="27" t="s">
        <v>116</v>
      </c>
      <c r="I3813" s="28">
        <f>I3814+I3866+I3958+I3946+I3925</f>
        <v>1022212.5999999999</v>
      </c>
      <c r="J3813" s="28">
        <f>J3814+J3866+J3958+J3946+J3925</f>
        <v>648630.39999999991</v>
      </c>
      <c r="K3813" s="28">
        <f>K3814+K3866+K3958+K3946+K3925</f>
        <v>965560.19999999995</v>
      </c>
      <c r="L3813" s="28">
        <f>L3814+L3866+L3958+L3946+L3925</f>
        <v>-9739.5</v>
      </c>
      <c r="M3813" s="28">
        <f>M3814+M3866+M3958+M3946+M3925</f>
        <v>-9587.2000000000007</v>
      </c>
      <c r="N3813" s="28">
        <f>N3814+N3866+N3958+N3946+N3925</f>
        <v>-9587.2000000000007</v>
      </c>
      <c r="O3813" s="28">
        <f>O3814+O3866+O3958+O3946+O3925</f>
        <v>-146.92499999999916</v>
      </c>
      <c r="P3813" s="28">
        <f>P3814+P3866+P3958+P3946+P3925</f>
        <v>0</v>
      </c>
      <c r="Q3813" s="28">
        <f>Q3814+Q3866+Q3958+Q3946+Q3925</f>
        <v>20461.02</v>
      </c>
      <c r="R3813" s="28">
        <f>R3814+R3866+R3958+R3946+R3925</f>
        <v>16025.031999999999</v>
      </c>
      <c r="S3813" s="28">
        <f>S3814+S3866+S3958+S3946+S3925</f>
        <v>-58990</v>
      </c>
      <c r="T3813" s="28">
        <f>T3814+T3866+T3958+T3946+T3925</f>
        <v>0</v>
      </c>
      <c r="U3813" s="28">
        <v>152559.76500000001</v>
      </c>
      <c r="V3813" s="28">
        <f t="shared" si="7309"/>
        <v>1142381.9919999996</v>
      </c>
      <c r="W3813" s="28">
        <f>W3814+W3866+W3958+W3946+W3925</f>
        <v>26170.911</v>
      </c>
      <c r="X3813" s="28">
        <f>X3814+X3866+X3958+X3946+X3925</f>
        <v>0</v>
      </c>
      <c r="Y3813" s="28">
        <f>Y3814+Y3866+Y3958+Y3946+Y3925</f>
        <v>126388.85400000001</v>
      </c>
      <c r="Z3813" s="28">
        <f>Z3814+Z3866+Z3958+Z3946+Z3925</f>
        <v>0</v>
      </c>
      <c r="AA3813" s="28">
        <f>AA3814+AA3866+AA3958+AA3946+AA3925</f>
        <v>0</v>
      </c>
      <c r="AB3813" s="28">
        <f>AB3814+AB3866+AB3958+AB3946+AB3925</f>
        <v>461075.54112000001</v>
      </c>
      <c r="AC3813" s="29">
        <f>AC3814+AC3866+AC3958+AC3946+AC3925</f>
        <v>1227048.39283</v>
      </c>
      <c r="AD3813" s="29">
        <f>AD3814+AD3866+AD3958+AD3946+AD3925</f>
        <v>841598.4267800001</v>
      </c>
      <c r="AE3813" s="30">
        <f t="shared" si="7278"/>
        <v>68.587223755615838</v>
      </c>
      <c r="AF3813" s="28">
        <f>AF3814+AF3866+AF3958+AF3946+AF3925</f>
        <v>1225895.63283</v>
      </c>
      <c r="AG3813" s="28">
        <f>AG3814+AG3866+AG3958+AG3946+AG3925</f>
        <v>-146.92499999999916</v>
      </c>
      <c r="AH3813" s="28">
        <f>AH3814+AH3866+AH3958+AH3946+AH3925</f>
        <v>0</v>
      </c>
      <c r="AI3813" s="28">
        <f>AI3814+AI3866+AI3958+AI3946+AI3925</f>
        <v>0</v>
      </c>
      <c r="AJ3813" s="28">
        <f>AJ3814+AJ3866+AJ3958+AJ3946+AJ3925</f>
        <v>0</v>
      </c>
      <c r="AK3813" s="28">
        <f>AK3814+AK3866+AK3958+AK3946+AK3925</f>
        <v>0</v>
      </c>
      <c r="AL3813" s="28">
        <f t="shared" si="7279"/>
        <v>1225748.70783</v>
      </c>
      <c r="AM3813" s="28">
        <f t="shared" si="7280"/>
        <v>-83366.71583000035</v>
      </c>
      <c r="AN3813" s="31"/>
      <c r="AO3813" s="24"/>
      <c r="AP3813" s="24"/>
      <c r="AQ3813" s="24"/>
      <c r="AR3813" s="24"/>
      <c r="AS3813" s="24"/>
    </row>
    <row r="3814" s="33" customFormat="1">
      <c r="B3814" s="34" t="s">
        <v>865</v>
      </c>
      <c r="C3814" s="34" t="s">
        <v>115</v>
      </c>
      <c r="D3814" s="34" t="s">
        <v>41</v>
      </c>
      <c r="E3814" s="35" t="str">
        <f t="shared" si="7308"/>
        <v>0501</v>
      </c>
      <c r="F3814" s="34"/>
      <c r="G3814" s="34"/>
      <c r="H3814" s="36" t="s">
        <v>871</v>
      </c>
      <c r="I3814" s="37">
        <f>I3815</f>
        <v>825436.39999999991</v>
      </c>
      <c r="J3814" s="37">
        <f>J3815</f>
        <v>500298.59999999998</v>
      </c>
      <c r="K3814" s="37">
        <f>K3815</f>
        <v>816578.59999999998</v>
      </c>
      <c r="L3814" s="37">
        <f>L3815</f>
        <v>0</v>
      </c>
      <c r="M3814" s="37">
        <f>M3815</f>
        <v>0</v>
      </c>
      <c r="N3814" s="37">
        <f>N3815</f>
        <v>0</v>
      </c>
      <c r="O3814" s="37">
        <f>O3815</f>
        <v>3564.6999999999998</v>
      </c>
      <c r="P3814" s="37">
        <f>P3815</f>
        <v>0</v>
      </c>
      <c r="Q3814" s="37">
        <f>Q3815</f>
        <v>-23069.859</v>
      </c>
      <c r="R3814" s="37">
        <f>R3815</f>
        <v>0</v>
      </c>
      <c r="S3814" s="37">
        <f>S3815</f>
        <v>-50000</v>
      </c>
      <c r="T3814" s="37">
        <f>T3815</f>
        <v>0</v>
      </c>
      <c r="U3814" s="37">
        <v>136115.935</v>
      </c>
      <c r="V3814" s="37">
        <f t="shared" si="7309"/>
        <v>892047.17599999986</v>
      </c>
      <c r="W3814" s="37">
        <f>W3815</f>
        <v>9733.9110000000001</v>
      </c>
      <c r="X3814" s="37">
        <f>X3815</f>
        <v>0</v>
      </c>
      <c r="Y3814" s="37">
        <f>Y3815</f>
        <v>126382.024</v>
      </c>
      <c r="Z3814" s="37">
        <f>Z3815</f>
        <v>0</v>
      </c>
      <c r="AA3814" s="37">
        <f>AA3815</f>
        <v>0</v>
      </c>
      <c r="AB3814" s="37">
        <f>AB3815</f>
        <v>296637.59682999999</v>
      </c>
      <c r="AC3814" s="38">
        <f>AC3815+AC3861</f>
        <v>945651.87264000007</v>
      </c>
      <c r="AD3814" s="38">
        <f>AD3815+AD3861</f>
        <v>575173.40337000007</v>
      </c>
      <c r="AE3814" s="39">
        <f t="shared" si="7278"/>
        <v>60.822953986679472</v>
      </c>
      <c r="AF3814" s="37">
        <f>AF3815</f>
        <v>940361.06805</v>
      </c>
      <c r="AG3814" s="37">
        <f>AG3815</f>
        <v>3564.6999999999998</v>
      </c>
      <c r="AH3814" s="37">
        <f>AH3815</f>
        <v>0</v>
      </c>
      <c r="AI3814" s="37">
        <f>AI3815</f>
        <v>0</v>
      </c>
      <c r="AJ3814" s="37">
        <f>AJ3815</f>
        <v>0</v>
      </c>
      <c r="AK3814" s="37">
        <f>AK3815</f>
        <v>0</v>
      </c>
      <c r="AL3814" s="37">
        <f t="shared" si="7279"/>
        <v>943925.76804999996</v>
      </c>
      <c r="AM3814" s="37">
        <f t="shared" si="7280"/>
        <v>-51878.592050000094</v>
      </c>
      <c r="AN3814" s="40"/>
      <c r="AO3814" s="33"/>
      <c r="AP3814" s="33"/>
      <c r="AQ3814" s="33"/>
      <c r="AR3814" s="33"/>
      <c r="AS3814" s="33"/>
    </row>
    <row r="3815" ht="31.5">
      <c r="B3815" s="41" t="s">
        <v>865</v>
      </c>
      <c r="C3815" s="41" t="s">
        <v>115</v>
      </c>
      <c r="D3815" s="41" t="s">
        <v>41</v>
      </c>
      <c r="E3815" s="26" t="str">
        <f t="shared" si="7308"/>
        <v>0501</v>
      </c>
      <c r="F3815" s="41" t="s">
        <v>763</v>
      </c>
      <c r="G3815" s="41"/>
      <c r="H3815" s="42" t="s">
        <v>764</v>
      </c>
      <c r="I3815" s="43">
        <f>I3824+I3816</f>
        <v>825436.39999999991</v>
      </c>
      <c r="J3815" s="43">
        <f>J3824+J3816</f>
        <v>500298.59999999998</v>
      </c>
      <c r="K3815" s="43">
        <f>K3824+K3816</f>
        <v>816578.59999999998</v>
      </c>
      <c r="L3815" s="43">
        <f>L3824+L3816</f>
        <v>0</v>
      </c>
      <c r="M3815" s="43">
        <f>M3824+M3816</f>
        <v>0</v>
      </c>
      <c r="N3815" s="43">
        <f>N3824+N3816</f>
        <v>0</v>
      </c>
      <c r="O3815" s="43">
        <f>O3824+O3816</f>
        <v>3564.6999999999998</v>
      </c>
      <c r="P3815" s="43">
        <f>P3824+P3816</f>
        <v>0</v>
      </c>
      <c r="Q3815" s="43">
        <f>Q3824+Q3816</f>
        <v>-23069.859</v>
      </c>
      <c r="R3815" s="43">
        <f>R3824+R3816</f>
        <v>0</v>
      </c>
      <c r="S3815" s="43">
        <f>S3824+S3816</f>
        <v>-50000</v>
      </c>
      <c r="T3815" s="43">
        <f>T3824+T3816</f>
        <v>0</v>
      </c>
      <c r="U3815" s="43">
        <v>136115.935</v>
      </c>
      <c r="V3815" s="43">
        <f t="shared" si="7309"/>
        <v>892047.17599999986</v>
      </c>
      <c r="W3815" s="43">
        <f>W3824+W3816</f>
        <v>9733.9110000000001</v>
      </c>
      <c r="X3815" s="43">
        <f>X3824+X3816</f>
        <v>0</v>
      </c>
      <c r="Y3815" s="43">
        <f>Y3824+Y3816</f>
        <v>126382.024</v>
      </c>
      <c r="Z3815" s="43">
        <f>Z3824+Z3816</f>
        <v>0</v>
      </c>
      <c r="AA3815" s="43">
        <f>AA3824+AA3816</f>
        <v>0</v>
      </c>
      <c r="AB3815" s="43">
        <f>AB3824+AB3816</f>
        <v>296637.59682999999</v>
      </c>
      <c r="AC3815" s="44">
        <f>AC3824+AC3816</f>
        <v>943317.58764000004</v>
      </c>
      <c r="AD3815" s="44">
        <f>AD3824+AD3816</f>
        <v>572839.11837000004</v>
      </c>
      <c r="AE3815" s="45">
        <f t="shared" si="7278"/>
        <v>60.726008491279572</v>
      </c>
      <c r="AF3815" s="43">
        <f>AF3824+AF3816</f>
        <v>940361.06805</v>
      </c>
      <c r="AG3815" s="43">
        <f>AG3824+AG3816</f>
        <v>3564.6999999999998</v>
      </c>
      <c r="AH3815" s="43">
        <f>AH3824+AH3816</f>
        <v>0</v>
      </c>
      <c r="AI3815" s="43">
        <f>AI3824+AI3816</f>
        <v>0</v>
      </c>
      <c r="AJ3815" s="43">
        <f>AJ3824+AJ3816</f>
        <v>0</v>
      </c>
      <c r="AK3815" s="43">
        <f>AK3824+AK3816</f>
        <v>0</v>
      </c>
      <c r="AL3815" s="43">
        <f t="shared" si="7279"/>
        <v>943925.76804999996</v>
      </c>
      <c r="AM3815" s="43">
        <f t="shared" si="7280"/>
        <v>-51878.592050000094</v>
      </c>
      <c r="AN3815" s="2"/>
      <c r="AO3815" s="1"/>
      <c r="AP3815" s="1"/>
      <c r="AQ3815" s="1"/>
      <c r="AR3815" s="1"/>
      <c r="AS3815" s="1"/>
    </row>
    <row r="3816" ht="31.5">
      <c r="B3816" s="41" t="s">
        <v>865</v>
      </c>
      <c r="C3816" s="41" t="s">
        <v>115</v>
      </c>
      <c r="D3816" s="41" t="s">
        <v>41</v>
      </c>
      <c r="E3816" s="26" t="str">
        <f t="shared" si="7308"/>
        <v>0501</v>
      </c>
      <c r="F3816" s="41" t="s">
        <v>765</v>
      </c>
      <c r="G3816" s="41"/>
      <c r="H3816" s="42" t="s">
        <v>766</v>
      </c>
      <c r="I3816" s="43">
        <f>I3817</f>
        <v>28813.599999999999</v>
      </c>
      <c r="J3816" s="43">
        <f>J3817</f>
        <v>28813.599999999999</v>
      </c>
      <c r="K3816" s="43">
        <f>K3817</f>
        <v>28813.599999999999</v>
      </c>
      <c r="L3816" s="43">
        <f>L3817</f>
        <v>0</v>
      </c>
      <c r="M3816" s="43">
        <f>M3817</f>
        <v>0</v>
      </c>
      <c r="N3816" s="43">
        <f>N3817</f>
        <v>0</v>
      </c>
      <c r="O3816" s="43">
        <f>O3817</f>
        <v>64.700000000000003</v>
      </c>
      <c r="P3816" s="43">
        <f>P3817</f>
        <v>0</v>
      </c>
      <c r="Q3816" s="43">
        <f>Q3817</f>
        <v>0</v>
      </c>
      <c r="R3816" s="43">
        <f>R3817</f>
        <v>0</v>
      </c>
      <c r="S3816" s="43">
        <f>S3817</f>
        <v>0</v>
      </c>
      <c r="T3816" s="43">
        <f>T3817</f>
        <v>0</v>
      </c>
      <c r="U3816" s="43">
        <v>50000</v>
      </c>
      <c r="V3816" s="43">
        <f t="shared" si="7309"/>
        <v>78878.300000000003</v>
      </c>
      <c r="W3816" s="43">
        <f>W3817</f>
        <v>0</v>
      </c>
      <c r="X3816" s="43">
        <f>X3817</f>
        <v>0</v>
      </c>
      <c r="Y3816" s="43">
        <f>Y3817</f>
        <v>50000</v>
      </c>
      <c r="Z3816" s="43">
        <f>Z3817</f>
        <v>0</v>
      </c>
      <c r="AA3816" s="43">
        <f>AA3817</f>
        <v>0</v>
      </c>
      <c r="AB3816" s="43">
        <f>AB3817</f>
        <v>59566.609499999999</v>
      </c>
      <c r="AC3816" s="44">
        <f>AC3817</f>
        <v>78878.300000000003</v>
      </c>
      <c r="AD3816" s="44">
        <f>AD3817</f>
        <v>78863</v>
      </c>
      <c r="AE3816" s="45">
        <f t="shared" ref="AE3816:AE3879" si="7403">AD3816/AC3816*100</f>
        <v>99.980603030237717</v>
      </c>
      <c r="AF3816" s="43">
        <f>AF3817</f>
        <v>78813.600000000006</v>
      </c>
      <c r="AG3816" s="43">
        <f>AG3817</f>
        <v>64.700000000000003</v>
      </c>
      <c r="AH3816" s="43">
        <f>AH3817</f>
        <v>0</v>
      </c>
      <c r="AI3816" s="43">
        <f>AI3817</f>
        <v>0</v>
      </c>
      <c r="AJ3816" s="43">
        <f>AJ3817</f>
        <v>0</v>
      </c>
      <c r="AK3816" s="43">
        <f>AK3817</f>
        <v>0</v>
      </c>
      <c r="AL3816" s="43">
        <f t="shared" ref="AL3816:AL3879" si="7404">AF3816+AH3816+AK3816+AI3816+AJ3816+AG3816</f>
        <v>78878.300000000003</v>
      </c>
      <c r="AM3816" s="43">
        <f t="shared" ref="AM3816:AM3879" si="7405">V3816-AL3816</f>
        <v>0</v>
      </c>
      <c r="AN3816" s="2"/>
      <c r="AO3816" s="1"/>
      <c r="AP3816" s="1"/>
      <c r="AQ3816" s="1"/>
      <c r="AR3816" s="1"/>
      <c r="AS3816" s="1"/>
    </row>
    <row r="3817" ht="31.5">
      <c r="B3817" s="41" t="s">
        <v>865</v>
      </c>
      <c r="C3817" s="41" t="s">
        <v>115</v>
      </c>
      <c r="D3817" s="41" t="s">
        <v>41</v>
      </c>
      <c r="E3817" s="26" t="str">
        <f t="shared" si="7308"/>
        <v>0501</v>
      </c>
      <c r="F3817" s="41" t="s">
        <v>872</v>
      </c>
      <c r="G3817" s="41"/>
      <c r="H3817" s="42" t="s">
        <v>873</v>
      </c>
      <c r="I3817" s="43">
        <f>I3818+I3821</f>
        <v>28813.599999999999</v>
      </c>
      <c r="J3817" s="43">
        <f>J3818+J3821</f>
        <v>28813.599999999999</v>
      </c>
      <c r="K3817" s="43">
        <f>K3818+K3821</f>
        <v>28813.599999999999</v>
      </c>
      <c r="L3817" s="43">
        <f>L3818+L3821</f>
        <v>0</v>
      </c>
      <c r="M3817" s="43">
        <f>M3818+M3821</f>
        <v>0</v>
      </c>
      <c r="N3817" s="43">
        <f>N3818+N3821</f>
        <v>0</v>
      </c>
      <c r="O3817" s="43">
        <f>O3818+O3821</f>
        <v>64.700000000000003</v>
      </c>
      <c r="P3817" s="43">
        <f>P3818+P3821</f>
        <v>0</v>
      </c>
      <c r="Q3817" s="43">
        <f>Q3818+Q3821</f>
        <v>0</v>
      </c>
      <c r="R3817" s="43">
        <f>R3818+R3821</f>
        <v>0</v>
      </c>
      <c r="S3817" s="43">
        <f>S3818+S3821</f>
        <v>0</v>
      </c>
      <c r="T3817" s="43">
        <f>T3818+T3821</f>
        <v>0</v>
      </c>
      <c r="U3817" s="43">
        <v>50000</v>
      </c>
      <c r="V3817" s="43">
        <f t="shared" si="7309"/>
        <v>78878.300000000003</v>
      </c>
      <c r="W3817" s="43">
        <f>W3818+W3821</f>
        <v>0</v>
      </c>
      <c r="X3817" s="43">
        <f>X3818+X3821</f>
        <v>0</v>
      </c>
      <c r="Y3817" s="43">
        <f>Y3818+Y3821</f>
        <v>50000</v>
      </c>
      <c r="Z3817" s="43">
        <f>Z3818+Z3821</f>
        <v>0</v>
      </c>
      <c r="AA3817" s="43">
        <f>AA3818+AA3821</f>
        <v>0</v>
      </c>
      <c r="AB3817" s="43">
        <f>AB3818+AB3821</f>
        <v>59566.609499999999</v>
      </c>
      <c r="AC3817" s="44">
        <f>AC3818+AC3821</f>
        <v>78878.300000000003</v>
      </c>
      <c r="AD3817" s="44">
        <f>AD3818+AD3821</f>
        <v>78863</v>
      </c>
      <c r="AE3817" s="45">
        <f t="shared" si="7403"/>
        <v>99.980603030237717</v>
      </c>
      <c r="AF3817" s="43">
        <f>AF3818+AF3821</f>
        <v>78813.600000000006</v>
      </c>
      <c r="AG3817" s="43">
        <f>AG3818+AG3821</f>
        <v>64.700000000000003</v>
      </c>
      <c r="AH3817" s="43">
        <f>AH3818+AH3821</f>
        <v>0</v>
      </c>
      <c r="AI3817" s="43">
        <f>AI3818+AI3821</f>
        <v>0</v>
      </c>
      <c r="AJ3817" s="43">
        <f>AJ3818+AJ3821</f>
        <v>0</v>
      </c>
      <c r="AK3817" s="43">
        <f>AK3818+AK3821</f>
        <v>0</v>
      </c>
      <c r="AL3817" s="43">
        <f t="shared" si="7404"/>
        <v>78878.300000000003</v>
      </c>
      <c r="AM3817" s="43">
        <f t="shared" si="7405"/>
        <v>0</v>
      </c>
      <c r="AN3817" s="2"/>
      <c r="AR3817" s="1"/>
      <c r="AS3817" s="1"/>
    </row>
    <row r="3818" ht="47.25">
      <c r="B3818" s="41" t="s">
        <v>865</v>
      </c>
      <c r="C3818" s="41" t="s">
        <v>115</v>
      </c>
      <c r="D3818" s="41" t="s">
        <v>41</v>
      </c>
      <c r="E3818" s="26" t="str">
        <f t="shared" si="7308"/>
        <v>0501</v>
      </c>
      <c r="F3818" s="41" t="s">
        <v>874</v>
      </c>
      <c r="G3818" s="41"/>
      <c r="H3818" s="42" t="s">
        <v>70</v>
      </c>
      <c r="I3818" s="43">
        <f t="shared" ref="I3818:I3822" si="7406">I3819</f>
        <v>28667</v>
      </c>
      <c r="J3818" s="43">
        <f t="shared" ref="J3818:J3822" si="7407">J3819</f>
        <v>28813.599999999999</v>
      </c>
      <c r="K3818" s="43">
        <f t="shared" ref="K3818:K3822" si="7408">K3819</f>
        <v>28813.599999999999</v>
      </c>
      <c r="L3818" s="43">
        <f t="shared" ref="L3818:L3822" si="7409">L3819</f>
        <v>0</v>
      </c>
      <c r="M3818" s="43">
        <f t="shared" ref="M3818:M3822" si="7410">M3819</f>
        <v>0</v>
      </c>
      <c r="N3818" s="43">
        <f t="shared" ref="N3818:N3822" si="7411">N3819</f>
        <v>0</v>
      </c>
      <c r="O3818" s="43">
        <f t="shared" ref="O3818:O3822" si="7412">O3819</f>
        <v>-15.300000000000001</v>
      </c>
      <c r="P3818" s="43">
        <f t="shared" ref="P3818:P3822" si="7413">P3819</f>
        <v>0</v>
      </c>
      <c r="Q3818" s="43">
        <f t="shared" ref="Q3818:Q3822" si="7414">Q3819</f>
        <v>0</v>
      </c>
      <c r="R3818" s="43">
        <f t="shared" ref="R3818:R3822" si="7415">R3819</f>
        <v>0</v>
      </c>
      <c r="S3818" s="43">
        <f t="shared" ref="S3818:S3822" si="7416">S3819</f>
        <v>0</v>
      </c>
      <c r="T3818" s="43">
        <f t="shared" ref="T3818:T3822" si="7417">T3819</f>
        <v>0</v>
      </c>
      <c r="U3818" s="43">
        <v>50000</v>
      </c>
      <c r="V3818" s="43">
        <f t="shared" si="7309"/>
        <v>78651.699999999997</v>
      </c>
      <c r="W3818" s="43">
        <f t="shared" ref="W3818:W3822" si="7418">W3819</f>
        <v>0</v>
      </c>
      <c r="X3818" s="43">
        <f t="shared" ref="X3818:X3822" si="7419">X3819</f>
        <v>0</v>
      </c>
      <c r="Y3818" s="43">
        <f t="shared" ref="Y3818:Y3822" si="7420">Y3819</f>
        <v>50000</v>
      </c>
      <c r="Z3818" s="43">
        <f t="shared" ref="Z3818:Z3822" si="7421">Z3819</f>
        <v>0</v>
      </c>
      <c r="AA3818" s="43">
        <f t="shared" ref="AA3818:AA3822" si="7422">AA3819</f>
        <v>0</v>
      </c>
      <c r="AB3818" s="43">
        <f t="shared" ref="AB3818:AB3822" si="7423">AB3819</f>
        <v>59566.609499999999</v>
      </c>
      <c r="AC3818" s="44">
        <f t="shared" ref="AC3818:AC3822" si="7424">AC3819</f>
        <v>78651.699999999997</v>
      </c>
      <c r="AD3818" s="44">
        <f t="shared" ref="AD3818:AD3822" si="7425">AD3819</f>
        <v>78651.699999999997</v>
      </c>
      <c r="AE3818" s="45">
        <f t="shared" si="7403"/>
        <v>100</v>
      </c>
      <c r="AF3818" s="43">
        <f t="shared" ref="AF3818:AF3822" si="7426">AF3819</f>
        <v>78667</v>
      </c>
      <c r="AG3818" s="43">
        <f t="shared" ref="AG3818:AG3822" si="7427">AG3819</f>
        <v>-15.300000000000001</v>
      </c>
      <c r="AH3818" s="43">
        <f t="shared" ref="AH3818:AH3822" si="7428">AH3819</f>
        <v>0</v>
      </c>
      <c r="AI3818" s="43">
        <f t="shared" ref="AI3818:AI3822" si="7429">AI3819</f>
        <v>0</v>
      </c>
      <c r="AJ3818" s="43">
        <f t="shared" ref="AJ3818:AJ3822" si="7430">AJ3819</f>
        <v>0</v>
      </c>
      <c r="AK3818" s="43">
        <f t="shared" ref="AK3818:AK3822" si="7431">AK3819</f>
        <v>0</v>
      </c>
      <c r="AL3818" s="43">
        <f t="shared" si="7404"/>
        <v>78651.699999999997</v>
      </c>
      <c r="AM3818" s="43">
        <f t="shared" si="7405"/>
        <v>0</v>
      </c>
      <c r="AN3818" s="2"/>
      <c r="AO3818" s="1"/>
      <c r="AP3818" s="1"/>
      <c r="AQ3818" s="1"/>
      <c r="AR3818" s="1"/>
      <c r="AS3818" s="1"/>
    </row>
    <row r="3819" ht="31.5">
      <c r="B3819" s="41" t="s">
        <v>865</v>
      </c>
      <c r="C3819" s="41" t="s">
        <v>115</v>
      </c>
      <c r="D3819" s="41" t="s">
        <v>41</v>
      </c>
      <c r="E3819" s="26" t="str">
        <f t="shared" si="7308"/>
        <v>0501</v>
      </c>
      <c r="F3819" s="41" t="s">
        <v>874</v>
      </c>
      <c r="G3819" s="41" t="s">
        <v>177</v>
      </c>
      <c r="H3819" s="42" t="s">
        <v>178</v>
      </c>
      <c r="I3819" s="43">
        <f t="shared" si="7406"/>
        <v>28667</v>
      </c>
      <c r="J3819" s="43">
        <f t="shared" si="7407"/>
        <v>28813.599999999999</v>
      </c>
      <c r="K3819" s="43">
        <f t="shared" si="7408"/>
        <v>28813.599999999999</v>
      </c>
      <c r="L3819" s="43">
        <f t="shared" si="7409"/>
        <v>0</v>
      </c>
      <c r="M3819" s="43">
        <f t="shared" si="7410"/>
        <v>0</v>
      </c>
      <c r="N3819" s="43">
        <f t="shared" si="7411"/>
        <v>0</v>
      </c>
      <c r="O3819" s="43">
        <f t="shared" si="7412"/>
        <v>-15.300000000000001</v>
      </c>
      <c r="P3819" s="43">
        <f t="shared" si="7413"/>
        <v>0</v>
      </c>
      <c r="Q3819" s="43">
        <f t="shared" si="7414"/>
        <v>0</v>
      </c>
      <c r="R3819" s="43">
        <f t="shared" si="7415"/>
        <v>0</v>
      </c>
      <c r="S3819" s="43">
        <f t="shared" si="7416"/>
        <v>0</v>
      </c>
      <c r="T3819" s="43">
        <f t="shared" si="7417"/>
        <v>0</v>
      </c>
      <c r="U3819" s="43">
        <v>50000</v>
      </c>
      <c r="V3819" s="43">
        <f t="shared" si="7309"/>
        <v>78651.699999999997</v>
      </c>
      <c r="W3819" s="43">
        <f t="shared" si="7418"/>
        <v>0</v>
      </c>
      <c r="X3819" s="43">
        <f t="shared" si="7419"/>
        <v>0</v>
      </c>
      <c r="Y3819" s="43">
        <f t="shared" si="7420"/>
        <v>50000</v>
      </c>
      <c r="Z3819" s="43">
        <f t="shared" si="7421"/>
        <v>0</v>
      </c>
      <c r="AA3819" s="43">
        <f t="shared" si="7422"/>
        <v>0</v>
      </c>
      <c r="AB3819" s="43">
        <f t="shared" si="7423"/>
        <v>59566.609499999999</v>
      </c>
      <c r="AC3819" s="44">
        <f t="shared" si="7424"/>
        <v>78651.699999999997</v>
      </c>
      <c r="AD3819" s="44">
        <f t="shared" si="7425"/>
        <v>78651.699999999997</v>
      </c>
      <c r="AE3819" s="45">
        <f t="shared" si="7403"/>
        <v>100</v>
      </c>
      <c r="AF3819" s="43">
        <f t="shared" si="7426"/>
        <v>78667</v>
      </c>
      <c r="AG3819" s="43">
        <f t="shared" si="7427"/>
        <v>-15.300000000000001</v>
      </c>
      <c r="AH3819" s="43">
        <f t="shared" si="7428"/>
        <v>0</v>
      </c>
      <c r="AI3819" s="43">
        <f t="shared" si="7429"/>
        <v>0</v>
      </c>
      <c r="AJ3819" s="43">
        <f t="shared" si="7430"/>
        <v>0</v>
      </c>
      <c r="AK3819" s="43">
        <f t="shared" si="7431"/>
        <v>0</v>
      </c>
      <c r="AL3819" s="43">
        <f t="shared" si="7404"/>
        <v>78651.699999999997</v>
      </c>
      <c r="AM3819" s="43">
        <f t="shared" si="7405"/>
        <v>0</v>
      </c>
      <c r="AN3819" s="2"/>
      <c r="AO3819" s="1"/>
      <c r="AP3819" s="1"/>
      <c r="AQ3819" s="1"/>
      <c r="AR3819" s="1"/>
      <c r="AS3819" s="1"/>
    </row>
    <row r="3820">
      <c r="B3820" s="41" t="s">
        <v>865</v>
      </c>
      <c r="C3820" s="41" t="s">
        <v>115</v>
      </c>
      <c r="D3820" s="41" t="s">
        <v>41</v>
      </c>
      <c r="E3820" s="26" t="str">
        <f t="shared" si="7308"/>
        <v>0501</v>
      </c>
      <c r="F3820" s="41" t="s">
        <v>874</v>
      </c>
      <c r="G3820" s="41" t="s">
        <v>179</v>
      </c>
      <c r="H3820" s="42" t="s">
        <v>180</v>
      </c>
      <c r="I3820" s="43">
        <v>28667</v>
      </c>
      <c r="J3820" s="43">
        <v>28813.599999999999</v>
      </c>
      <c r="K3820" s="43">
        <v>28813.599999999999</v>
      </c>
      <c r="L3820" s="43"/>
      <c r="M3820" s="43"/>
      <c r="N3820" s="43"/>
      <c r="O3820" s="43">
        <v>-15.300000000000001</v>
      </c>
      <c r="P3820" s="43">
        <v>0</v>
      </c>
      <c r="Q3820" s="43">
        <v>0</v>
      </c>
      <c r="R3820" s="43">
        <v>0</v>
      </c>
      <c r="S3820" s="43">
        <v>0</v>
      </c>
      <c r="T3820" s="43">
        <v>0</v>
      </c>
      <c r="U3820" s="43">
        <v>50000</v>
      </c>
      <c r="V3820" s="43">
        <f t="shared" si="7309"/>
        <v>78651.699999999997</v>
      </c>
      <c r="W3820" s="43"/>
      <c r="X3820" s="43"/>
      <c r="Y3820" s="43">
        <v>50000</v>
      </c>
      <c r="Z3820" s="43"/>
      <c r="AA3820" s="43"/>
      <c r="AB3820" s="43">
        <v>59566.609499999999</v>
      </c>
      <c r="AC3820" s="44">
        <v>78651.699999999997</v>
      </c>
      <c r="AD3820" s="44">
        <v>78651.699999999997</v>
      </c>
      <c r="AE3820" s="45">
        <f t="shared" si="7403"/>
        <v>100</v>
      </c>
      <c r="AF3820" s="43">
        <v>78667</v>
      </c>
      <c r="AG3820" s="43">
        <v>-15.300000000000001</v>
      </c>
      <c r="AH3820" s="43">
        <v>0</v>
      </c>
      <c r="AI3820" s="43">
        <v>0</v>
      </c>
      <c r="AJ3820" s="43">
        <v>0</v>
      </c>
      <c r="AK3820" s="43">
        <v>0</v>
      </c>
      <c r="AL3820" s="43">
        <f t="shared" si="7404"/>
        <v>78651.699999999997</v>
      </c>
      <c r="AM3820" s="43">
        <f t="shared" si="7405"/>
        <v>0</v>
      </c>
      <c r="AN3820" s="2"/>
      <c r="AR3820" s="1"/>
      <c r="AS3820" s="1"/>
    </row>
    <row r="3821">
      <c r="B3821" s="41" t="s">
        <v>865</v>
      </c>
      <c r="C3821" s="41" t="s">
        <v>115</v>
      </c>
      <c r="D3821" s="41" t="s">
        <v>41</v>
      </c>
      <c r="E3821" s="26" t="str">
        <f t="shared" si="7308"/>
        <v>0501</v>
      </c>
      <c r="F3821" s="41" t="s">
        <v>875</v>
      </c>
      <c r="G3821" s="41"/>
      <c r="H3821" s="42" t="s">
        <v>315</v>
      </c>
      <c r="I3821" s="43">
        <f t="shared" si="7406"/>
        <v>146.59999999999999</v>
      </c>
      <c r="J3821" s="43">
        <f t="shared" si="7407"/>
        <v>0</v>
      </c>
      <c r="K3821" s="43">
        <f t="shared" si="7408"/>
        <v>0</v>
      </c>
      <c r="L3821" s="43">
        <f t="shared" si="7409"/>
        <v>0</v>
      </c>
      <c r="M3821" s="43">
        <f t="shared" si="7410"/>
        <v>0</v>
      </c>
      <c r="N3821" s="43">
        <f t="shared" si="7411"/>
        <v>0</v>
      </c>
      <c r="O3821" s="43">
        <f t="shared" si="7412"/>
        <v>80</v>
      </c>
      <c r="P3821" s="43">
        <f t="shared" si="7413"/>
        <v>0</v>
      </c>
      <c r="Q3821" s="43">
        <f t="shared" si="7414"/>
        <v>0</v>
      </c>
      <c r="R3821" s="43">
        <f t="shared" si="7415"/>
        <v>0</v>
      </c>
      <c r="S3821" s="43">
        <f t="shared" si="7416"/>
        <v>0</v>
      </c>
      <c r="T3821" s="43">
        <f t="shared" si="7417"/>
        <v>0</v>
      </c>
      <c r="U3821" s="43">
        <v>0</v>
      </c>
      <c r="V3821" s="43">
        <f t="shared" si="7309"/>
        <v>226.59999999999999</v>
      </c>
      <c r="W3821" s="43">
        <f t="shared" si="7418"/>
        <v>0</v>
      </c>
      <c r="X3821" s="43">
        <f t="shared" si="7419"/>
        <v>0</v>
      </c>
      <c r="Y3821" s="43">
        <f t="shared" si="7420"/>
        <v>0</v>
      </c>
      <c r="Z3821" s="43">
        <f t="shared" si="7421"/>
        <v>0</v>
      </c>
      <c r="AA3821" s="43">
        <f t="shared" si="7422"/>
        <v>0</v>
      </c>
      <c r="AB3821" s="43">
        <f t="shared" si="7423"/>
        <v>0</v>
      </c>
      <c r="AC3821" s="44">
        <f t="shared" si="7424"/>
        <v>226.59999999999999</v>
      </c>
      <c r="AD3821" s="44">
        <f t="shared" si="7425"/>
        <v>211.30000000000001</v>
      </c>
      <c r="AE3821" s="45">
        <f t="shared" si="7403"/>
        <v>93.248014121800537</v>
      </c>
      <c r="AF3821" s="43">
        <f t="shared" si="7426"/>
        <v>146.59999999999999</v>
      </c>
      <c r="AG3821" s="43">
        <f t="shared" si="7427"/>
        <v>80</v>
      </c>
      <c r="AH3821" s="43">
        <f t="shared" si="7428"/>
        <v>0</v>
      </c>
      <c r="AI3821" s="43">
        <f t="shared" si="7429"/>
        <v>0</v>
      </c>
      <c r="AJ3821" s="43">
        <f t="shared" si="7430"/>
        <v>0</v>
      </c>
      <c r="AK3821" s="43">
        <f t="shared" si="7431"/>
        <v>0</v>
      </c>
      <c r="AL3821" s="43">
        <f t="shared" si="7404"/>
        <v>226.59999999999999</v>
      </c>
      <c r="AM3821" s="43">
        <f t="shared" si="7405"/>
        <v>0</v>
      </c>
      <c r="AN3821" s="2"/>
      <c r="AO3821" s="1"/>
      <c r="AP3821" s="1"/>
      <c r="AQ3821" s="1"/>
      <c r="AR3821" s="1"/>
      <c r="AS3821" s="1"/>
    </row>
    <row r="3822" ht="31.5">
      <c r="B3822" s="41" t="s">
        <v>865</v>
      </c>
      <c r="C3822" s="41" t="s">
        <v>115</v>
      </c>
      <c r="D3822" s="41" t="s">
        <v>41</v>
      </c>
      <c r="E3822" s="26" t="str">
        <f t="shared" si="7308"/>
        <v>0501</v>
      </c>
      <c r="F3822" s="41" t="s">
        <v>875</v>
      </c>
      <c r="G3822" s="41" t="s">
        <v>177</v>
      </c>
      <c r="H3822" s="42" t="s">
        <v>178</v>
      </c>
      <c r="I3822" s="43">
        <f t="shared" si="7406"/>
        <v>146.59999999999999</v>
      </c>
      <c r="J3822" s="43">
        <f t="shared" si="7407"/>
        <v>0</v>
      </c>
      <c r="K3822" s="43">
        <f t="shared" si="7408"/>
        <v>0</v>
      </c>
      <c r="L3822" s="43">
        <f t="shared" si="7409"/>
        <v>0</v>
      </c>
      <c r="M3822" s="43">
        <f t="shared" si="7410"/>
        <v>0</v>
      </c>
      <c r="N3822" s="43">
        <f t="shared" si="7411"/>
        <v>0</v>
      </c>
      <c r="O3822" s="43">
        <f t="shared" si="7412"/>
        <v>80</v>
      </c>
      <c r="P3822" s="43">
        <f t="shared" si="7413"/>
        <v>0</v>
      </c>
      <c r="Q3822" s="43">
        <f t="shared" si="7414"/>
        <v>0</v>
      </c>
      <c r="R3822" s="43">
        <f t="shared" si="7415"/>
        <v>0</v>
      </c>
      <c r="S3822" s="43">
        <f t="shared" si="7416"/>
        <v>0</v>
      </c>
      <c r="T3822" s="43">
        <f t="shared" si="7417"/>
        <v>0</v>
      </c>
      <c r="U3822" s="43">
        <v>0</v>
      </c>
      <c r="V3822" s="43">
        <f t="shared" si="7309"/>
        <v>226.59999999999999</v>
      </c>
      <c r="W3822" s="43">
        <f t="shared" si="7418"/>
        <v>0</v>
      </c>
      <c r="X3822" s="43">
        <f t="shared" si="7419"/>
        <v>0</v>
      </c>
      <c r="Y3822" s="43">
        <f t="shared" si="7420"/>
        <v>0</v>
      </c>
      <c r="Z3822" s="43">
        <f t="shared" si="7421"/>
        <v>0</v>
      </c>
      <c r="AA3822" s="43">
        <f t="shared" si="7422"/>
        <v>0</v>
      </c>
      <c r="AB3822" s="43">
        <f t="shared" si="7423"/>
        <v>0</v>
      </c>
      <c r="AC3822" s="44">
        <f t="shared" si="7424"/>
        <v>226.59999999999999</v>
      </c>
      <c r="AD3822" s="44">
        <f t="shared" si="7425"/>
        <v>211.30000000000001</v>
      </c>
      <c r="AE3822" s="45">
        <f t="shared" si="7403"/>
        <v>93.248014121800537</v>
      </c>
      <c r="AF3822" s="43">
        <f t="shared" si="7426"/>
        <v>146.59999999999999</v>
      </c>
      <c r="AG3822" s="43">
        <f t="shared" si="7427"/>
        <v>80</v>
      </c>
      <c r="AH3822" s="43">
        <f t="shared" si="7428"/>
        <v>0</v>
      </c>
      <c r="AI3822" s="43">
        <f t="shared" si="7429"/>
        <v>0</v>
      </c>
      <c r="AJ3822" s="43">
        <f t="shared" si="7430"/>
        <v>0</v>
      </c>
      <c r="AK3822" s="43">
        <f t="shared" si="7431"/>
        <v>0</v>
      </c>
      <c r="AL3822" s="43">
        <f t="shared" si="7404"/>
        <v>226.59999999999999</v>
      </c>
      <c r="AM3822" s="43">
        <f t="shared" si="7405"/>
        <v>0</v>
      </c>
      <c r="AN3822" s="2"/>
      <c r="AO3822" s="1"/>
      <c r="AP3822" s="1"/>
      <c r="AQ3822" s="1"/>
      <c r="AR3822" s="1"/>
      <c r="AS3822" s="1"/>
    </row>
    <row r="3823">
      <c r="B3823" s="41" t="s">
        <v>865</v>
      </c>
      <c r="C3823" s="41" t="s">
        <v>115</v>
      </c>
      <c r="D3823" s="41" t="s">
        <v>41</v>
      </c>
      <c r="E3823" s="26" t="str">
        <f t="shared" ref="E3823:E3886" si="7432">CONCATENATE(C3823,D3823)</f>
        <v>0501</v>
      </c>
      <c r="F3823" s="41" t="s">
        <v>875</v>
      </c>
      <c r="G3823" s="41" t="s">
        <v>179</v>
      </c>
      <c r="H3823" s="42" t="s">
        <v>180</v>
      </c>
      <c r="I3823" s="43">
        <v>146.59999999999999</v>
      </c>
      <c r="J3823" s="43"/>
      <c r="K3823" s="43"/>
      <c r="L3823" s="43"/>
      <c r="M3823" s="43"/>
      <c r="N3823" s="43"/>
      <c r="O3823" s="43">
        <v>80</v>
      </c>
      <c r="P3823" s="43">
        <v>0</v>
      </c>
      <c r="Q3823" s="43">
        <v>0</v>
      </c>
      <c r="R3823" s="43">
        <v>0</v>
      </c>
      <c r="S3823" s="43">
        <v>0</v>
      </c>
      <c r="T3823" s="43">
        <v>0</v>
      </c>
      <c r="U3823" s="43">
        <v>0</v>
      </c>
      <c r="V3823" s="43">
        <f t="shared" ref="V3823:V3886" si="7433">I3823+L3823+U3823+T3823+S3823+R3823+Q3823+P3823+O3823</f>
        <v>226.59999999999999</v>
      </c>
      <c r="W3823" s="43"/>
      <c r="X3823" s="43"/>
      <c r="Y3823" s="43"/>
      <c r="Z3823" s="43"/>
      <c r="AA3823" s="43"/>
      <c r="AB3823" s="43">
        <v>0</v>
      </c>
      <c r="AC3823" s="44">
        <v>226.59999999999999</v>
      </c>
      <c r="AD3823" s="44">
        <v>211.30000000000001</v>
      </c>
      <c r="AE3823" s="45">
        <f t="shared" si="7403"/>
        <v>93.248014121800537</v>
      </c>
      <c r="AF3823" s="43">
        <v>146.59999999999999</v>
      </c>
      <c r="AG3823" s="43">
        <v>80</v>
      </c>
      <c r="AH3823" s="43">
        <v>0</v>
      </c>
      <c r="AI3823" s="43">
        <v>0</v>
      </c>
      <c r="AJ3823" s="43">
        <v>0</v>
      </c>
      <c r="AK3823" s="43">
        <v>0</v>
      </c>
      <c r="AL3823" s="43">
        <f t="shared" si="7404"/>
        <v>226.59999999999999</v>
      </c>
      <c r="AM3823" s="43">
        <f t="shared" si="7405"/>
        <v>0</v>
      </c>
      <c r="AN3823" s="19"/>
      <c r="AO3823" s="1"/>
      <c r="AP3823" s="1"/>
      <c r="AQ3823" s="1"/>
      <c r="AR3823" s="1"/>
      <c r="AS3823" s="1"/>
    </row>
    <row r="3824" ht="63">
      <c r="B3824" s="41" t="s">
        <v>865</v>
      </c>
      <c r="C3824" s="41" t="s">
        <v>115</v>
      </c>
      <c r="D3824" s="41" t="s">
        <v>41</v>
      </c>
      <c r="E3824" s="26" t="str">
        <f t="shared" si="7432"/>
        <v>0501</v>
      </c>
      <c r="F3824" s="41" t="s">
        <v>876</v>
      </c>
      <c r="G3824" s="41"/>
      <c r="H3824" s="42" t="s">
        <v>877</v>
      </c>
      <c r="I3824" s="43">
        <f>I3825+I3829+I3851+I3857</f>
        <v>796622.79999999993</v>
      </c>
      <c r="J3824" s="43">
        <f>J3825+J3829+J3851+J3857</f>
        <v>471485</v>
      </c>
      <c r="K3824" s="43">
        <f>K3825+K3829+K3851+K3857</f>
        <v>787765</v>
      </c>
      <c r="L3824" s="43">
        <f>L3825+L3829+L3851+L3857</f>
        <v>0</v>
      </c>
      <c r="M3824" s="43">
        <f>M3825+M3829+M3851+M3857</f>
        <v>0</v>
      </c>
      <c r="N3824" s="43">
        <f>N3825+N3829+N3851+N3857</f>
        <v>0</v>
      </c>
      <c r="O3824" s="43">
        <f>O3825+O3829+O3851+O3857</f>
        <v>3500</v>
      </c>
      <c r="P3824" s="43">
        <f>P3825+P3829+P3851+P3857</f>
        <v>0</v>
      </c>
      <c r="Q3824" s="43">
        <f>Q3825+Q3829+Q3851+Q3857</f>
        <v>-23069.859</v>
      </c>
      <c r="R3824" s="43">
        <f>R3825+R3829+R3851+R3857</f>
        <v>0</v>
      </c>
      <c r="S3824" s="43">
        <f>S3825+S3829+S3851+S3857</f>
        <v>-50000</v>
      </c>
      <c r="T3824" s="43">
        <f>T3825+T3829+T3851+T3857</f>
        <v>0</v>
      </c>
      <c r="U3824" s="43">
        <v>86115.934999999998</v>
      </c>
      <c r="V3824" s="43">
        <f t="shared" si="7433"/>
        <v>813168.87599999981</v>
      </c>
      <c r="W3824" s="43">
        <f>W3825+W3829+W3851+W3857</f>
        <v>9733.9110000000001</v>
      </c>
      <c r="X3824" s="43">
        <f>X3825+X3829+X3851+X3857</f>
        <v>0</v>
      </c>
      <c r="Y3824" s="43">
        <f>Y3825+Y3829+Y3851+Y3857</f>
        <v>76382.024000000005</v>
      </c>
      <c r="Z3824" s="43">
        <f>Z3825+Z3829+Z3851+Z3857</f>
        <v>0</v>
      </c>
      <c r="AA3824" s="43">
        <f>AA3825+AA3829+AA3851+AA3857</f>
        <v>0</v>
      </c>
      <c r="AB3824" s="43">
        <f>AB3825+AB3829+AB3851+AB3857</f>
        <v>237070.98733</v>
      </c>
      <c r="AC3824" s="44">
        <f>AC3825+AC3829+AC3851+AC3857</f>
        <v>864439.28764</v>
      </c>
      <c r="AD3824" s="44">
        <f>AD3825+AD3829+AD3851+AD3857</f>
        <v>493976.11836999998</v>
      </c>
      <c r="AE3824" s="45">
        <f t="shared" si="7403"/>
        <v>57.144107797159585</v>
      </c>
      <c r="AF3824" s="43">
        <f>AF3825+AF3829+AF3851+AF3857</f>
        <v>861547.46805000002</v>
      </c>
      <c r="AG3824" s="43">
        <f>AG3825+AG3829+AG3851+AG3857</f>
        <v>3500</v>
      </c>
      <c r="AH3824" s="43">
        <f>AH3825+AH3829+AH3851+AH3857</f>
        <v>0</v>
      </c>
      <c r="AI3824" s="43">
        <f>AI3825+AI3829+AI3851+AI3857</f>
        <v>0</v>
      </c>
      <c r="AJ3824" s="43">
        <f>AJ3825+AJ3829+AJ3851+AJ3857</f>
        <v>0</v>
      </c>
      <c r="AK3824" s="43">
        <f>AK3825+AK3829+AK3851+AK3857</f>
        <v>0</v>
      </c>
      <c r="AL3824" s="43">
        <f t="shared" si="7404"/>
        <v>865047.46805000002</v>
      </c>
      <c r="AM3824" s="43">
        <f t="shared" si="7405"/>
        <v>-51878.59205000021</v>
      </c>
      <c r="AN3824" s="2"/>
      <c r="AO3824" s="1"/>
      <c r="AP3824" s="1"/>
      <c r="AQ3824" s="1"/>
      <c r="AR3824" s="1"/>
      <c r="AS3824" s="1"/>
    </row>
    <row r="3825" ht="78.75">
      <c r="B3825" s="41" t="s">
        <v>865</v>
      </c>
      <c r="C3825" s="41" t="s">
        <v>115</v>
      </c>
      <c r="D3825" s="41" t="s">
        <v>41</v>
      </c>
      <c r="E3825" s="26" t="str">
        <f t="shared" si="7432"/>
        <v>0501</v>
      </c>
      <c r="F3825" s="41" t="s">
        <v>878</v>
      </c>
      <c r="G3825" s="41"/>
      <c r="H3825" s="42" t="s">
        <v>879</v>
      </c>
      <c r="I3825" s="43">
        <f t="shared" ref="I3825:I3827" si="7434">I3826</f>
        <v>53584.599999999999</v>
      </c>
      <c r="J3825" s="43">
        <f t="shared" ref="J3825:J3827" si="7435">J3826</f>
        <v>16833.000000000004</v>
      </c>
      <c r="K3825" s="43">
        <f t="shared" ref="K3825:K3827" si="7436">K3826</f>
        <v>14863.199999999999</v>
      </c>
      <c r="L3825" s="43">
        <f t="shared" ref="L3825:L3827" si="7437">L3826</f>
        <v>0</v>
      </c>
      <c r="M3825" s="43">
        <f t="shared" ref="M3825:M3827" si="7438">M3826</f>
        <v>0</v>
      </c>
      <c r="N3825" s="43">
        <f t="shared" ref="N3825:N3827" si="7439">N3826</f>
        <v>0</v>
      </c>
      <c r="O3825" s="43">
        <f t="shared" ref="O3825:O3827" si="7440">O3826</f>
        <v>3500</v>
      </c>
      <c r="P3825" s="43">
        <f t="shared" ref="P3825:P3827" si="7441">P3826</f>
        <v>0</v>
      </c>
      <c r="Q3825" s="43">
        <f t="shared" ref="Q3825:Q3827" si="7442">Q3826</f>
        <v>0</v>
      </c>
      <c r="R3825" s="43">
        <f t="shared" ref="R3825:R3827" si="7443">R3826</f>
        <v>0</v>
      </c>
      <c r="S3825" s="43">
        <f t="shared" ref="S3825:S3827" si="7444">S3826</f>
        <v>0</v>
      </c>
      <c r="T3825" s="43">
        <f t="shared" ref="T3825:T3827" si="7445">T3826</f>
        <v>0</v>
      </c>
      <c r="U3825" s="43">
        <v>0</v>
      </c>
      <c r="V3825" s="43">
        <f t="shared" si="7433"/>
        <v>57084.599999999999</v>
      </c>
      <c r="W3825" s="43">
        <f t="shared" ref="W3825:W3827" si="7446">W3826</f>
        <v>0</v>
      </c>
      <c r="X3825" s="43">
        <f t="shared" ref="X3825:X3827" si="7447">X3826</f>
        <v>0</v>
      </c>
      <c r="Y3825" s="43">
        <f t="shared" ref="Y3825:Y3827" si="7448">Y3826</f>
        <v>0</v>
      </c>
      <c r="Z3825" s="43">
        <f t="shared" ref="Z3825:Z3827" si="7449">Z3826</f>
        <v>0</v>
      </c>
      <c r="AA3825" s="43">
        <f t="shared" ref="AA3825:AA3827" si="7450">AA3826</f>
        <v>0</v>
      </c>
      <c r="AB3825" s="43">
        <f t="shared" ref="AB3825:AB3827" si="7451">AB3826</f>
        <v>49072.966079999998</v>
      </c>
      <c r="AC3825" s="44">
        <f t="shared" ref="AC3825:AC3827" si="7452">AC3826</f>
        <v>57084.599999999999</v>
      </c>
      <c r="AD3825" s="44">
        <f t="shared" ref="AD3825:AD3827" si="7453">AD3826</f>
        <v>57080.450230000002</v>
      </c>
      <c r="AE3825" s="45">
        <f t="shared" si="7403"/>
        <v>99.992730491235832</v>
      </c>
      <c r="AF3825" s="43">
        <f t="shared" ref="AF3825:AF3827" si="7454">AF3826</f>
        <v>53584.599999999999</v>
      </c>
      <c r="AG3825" s="43">
        <f t="shared" ref="AG3825:AG3827" si="7455">AG3826</f>
        <v>3500</v>
      </c>
      <c r="AH3825" s="43">
        <f t="shared" ref="AH3825:AH3827" si="7456">AH3826</f>
        <v>0</v>
      </c>
      <c r="AI3825" s="43">
        <f t="shared" ref="AI3825:AI3827" si="7457">AI3826</f>
        <v>0</v>
      </c>
      <c r="AJ3825" s="43">
        <f t="shared" ref="AJ3825:AJ3827" si="7458">AJ3826</f>
        <v>0</v>
      </c>
      <c r="AK3825" s="43">
        <f t="shared" ref="AK3825:AK3827" si="7459">AK3826</f>
        <v>0</v>
      </c>
      <c r="AL3825" s="43">
        <f t="shared" si="7404"/>
        <v>57084.599999999999</v>
      </c>
      <c r="AM3825" s="43">
        <f t="shared" si="7405"/>
        <v>0</v>
      </c>
      <c r="AN3825" s="2"/>
      <c r="AR3825" s="1"/>
      <c r="AS3825" s="1"/>
    </row>
    <row r="3826" ht="47.25">
      <c r="B3826" s="41" t="s">
        <v>865</v>
      </c>
      <c r="C3826" s="41" t="s">
        <v>115</v>
      </c>
      <c r="D3826" s="41" t="s">
        <v>41</v>
      </c>
      <c r="E3826" s="26" t="str">
        <f t="shared" si="7432"/>
        <v>0501</v>
      </c>
      <c r="F3826" s="41" t="s">
        <v>880</v>
      </c>
      <c r="G3826" s="41"/>
      <c r="H3826" s="42" t="s">
        <v>881</v>
      </c>
      <c r="I3826" s="43">
        <f t="shared" si="7434"/>
        <v>53584.599999999999</v>
      </c>
      <c r="J3826" s="43">
        <f t="shared" si="7435"/>
        <v>16833.000000000004</v>
      </c>
      <c r="K3826" s="43">
        <f t="shared" si="7436"/>
        <v>14863.199999999999</v>
      </c>
      <c r="L3826" s="43">
        <f t="shared" si="7437"/>
        <v>0</v>
      </c>
      <c r="M3826" s="43">
        <f t="shared" si="7438"/>
        <v>0</v>
      </c>
      <c r="N3826" s="43">
        <f t="shared" si="7439"/>
        <v>0</v>
      </c>
      <c r="O3826" s="43">
        <f t="shared" si="7440"/>
        <v>3500</v>
      </c>
      <c r="P3826" s="43">
        <f t="shared" si="7441"/>
        <v>0</v>
      </c>
      <c r="Q3826" s="43">
        <f t="shared" si="7442"/>
        <v>0</v>
      </c>
      <c r="R3826" s="43">
        <f t="shared" si="7443"/>
        <v>0</v>
      </c>
      <c r="S3826" s="43">
        <f t="shared" si="7444"/>
        <v>0</v>
      </c>
      <c r="T3826" s="43">
        <f t="shared" si="7445"/>
        <v>0</v>
      </c>
      <c r="U3826" s="43">
        <v>0</v>
      </c>
      <c r="V3826" s="43">
        <f t="shared" si="7433"/>
        <v>57084.599999999999</v>
      </c>
      <c r="W3826" s="43">
        <f t="shared" si="7446"/>
        <v>0</v>
      </c>
      <c r="X3826" s="43">
        <f t="shared" si="7447"/>
        <v>0</v>
      </c>
      <c r="Y3826" s="43">
        <f t="shared" si="7448"/>
        <v>0</v>
      </c>
      <c r="Z3826" s="43">
        <f t="shared" si="7449"/>
        <v>0</v>
      </c>
      <c r="AA3826" s="43">
        <f t="shared" si="7450"/>
        <v>0</v>
      </c>
      <c r="AB3826" s="43">
        <f t="shared" si="7451"/>
        <v>49072.966079999998</v>
      </c>
      <c r="AC3826" s="44">
        <f t="shared" si="7452"/>
        <v>57084.599999999999</v>
      </c>
      <c r="AD3826" s="44">
        <f t="shared" si="7453"/>
        <v>57080.450230000002</v>
      </c>
      <c r="AE3826" s="45">
        <f t="shared" si="7403"/>
        <v>99.992730491235832</v>
      </c>
      <c r="AF3826" s="43">
        <f t="shared" si="7454"/>
        <v>53584.599999999999</v>
      </c>
      <c r="AG3826" s="43">
        <f t="shared" si="7455"/>
        <v>3500</v>
      </c>
      <c r="AH3826" s="43">
        <f t="shared" si="7456"/>
        <v>0</v>
      </c>
      <c r="AI3826" s="43">
        <f t="shared" si="7457"/>
        <v>0</v>
      </c>
      <c r="AJ3826" s="43">
        <f t="shared" si="7458"/>
        <v>0</v>
      </c>
      <c r="AK3826" s="43">
        <f t="shared" si="7459"/>
        <v>0</v>
      </c>
      <c r="AL3826" s="43">
        <f t="shared" si="7404"/>
        <v>57084.599999999999</v>
      </c>
      <c r="AM3826" s="43">
        <f t="shared" si="7405"/>
        <v>0</v>
      </c>
      <c r="AN3826" s="2"/>
      <c r="AO3826" s="1"/>
      <c r="AP3826" s="1"/>
      <c r="AQ3826" s="1"/>
      <c r="AR3826" s="1"/>
      <c r="AS3826" s="1"/>
    </row>
    <row r="3827" ht="31.5">
      <c r="B3827" s="41" t="s">
        <v>865</v>
      </c>
      <c r="C3827" s="41" t="s">
        <v>115</v>
      </c>
      <c r="D3827" s="41" t="s">
        <v>41</v>
      </c>
      <c r="E3827" s="26" t="str">
        <f t="shared" si="7432"/>
        <v>0501</v>
      </c>
      <c r="F3827" s="41" t="s">
        <v>880</v>
      </c>
      <c r="G3827" s="41" t="s">
        <v>53</v>
      </c>
      <c r="H3827" s="42" t="s">
        <v>54</v>
      </c>
      <c r="I3827" s="43">
        <f t="shared" si="7434"/>
        <v>53584.599999999999</v>
      </c>
      <c r="J3827" s="43">
        <f t="shared" si="7435"/>
        <v>16833.000000000004</v>
      </c>
      <c r="K3827" s="43">
        <f t="shared" si="7436"/>
        <v>14863.199999999999</v>
      </c>
      <c r="L3827" s="43">
        <f t="shared" si="7437"/>
        <v>0</v>
      </c>
      <c r="M3827" s="43">
        <f t="shared" si="7438"/>
        <v>0</v>
      </c>
      <c r="N3827" s="43">
        <f t="shared" si="7439"/>
        <v>0</v>
      </c>
      <c r="O3827" s="43">
        <f t="shared" si="7440"/>
        <v>3500</v>
      </c>
      <c r="P3827" s="43">
        <f t="shared" si="7441"/>
        <v>0</v>
      </c>
      <c r="Q3827" s="43">
        <f t="shared" si="7442"/>
        <v>0</v>
      </c>
      <c r="R3827" s="43">
        <f t="shared" si="7443"/>
        <v>0</v>
      </c>
      <c r="S3827" s="43">
        <f t="shared" si="7444"/>
        <v>0</v>
      </c>
      <c r="T3827" s="43">
        <f t="shared" si="7445"/>
        <v>0</v>
      </c>
      <c r="U3827" s="43">
        <v>0</v>
      </c>
      <c r="V3827" s="43">
        <f t="shared" si="7433"/>
        <v>57084.599999999999</v>
      </c>
      <c r="W3827" s="43">
        <f t="shared" si="7446"/>
        <v>0</v>
      </c>
      <c r="X3827" s="43">
        <f t="shared" si="7447"/>
        <v>0</v>
      </c>
      <c r="Y3827" s="43">
        <f t="shared" si="7448"/>
        <v>0</v>
      </c>
      <c r="Z3827" s="43">
        <f t="shared" si="7449"/>
        <v>0</v>
      </c>
      <c r="AA3827" s="43">
        <f t="shared" si="7450"/>
        <v>0</v>
      </c>
      <c r="AB3827" s="43">
        <f t="shared" si="7451"/>
        <v>49072.966079999998</v>
      </c>
      <c r="AC3827" s="44">
        <f t="shared" si="7452"/>
        <v>57084.599999999999</v>
      </c>
      <c r="AD3827" s="44">
        <f t="shared" si="7453"/>
        <v>57080.450230000002</v>
      </c>
      <c r="AE3827" s="45">
        <f t="shared" si="7403"/>
        <v>99.992730491235832</v>
      </c>
      <c r="AF3827" s="43">
        <f t="shared" si="7454"/>
        <v>53584.599999999999</v>
      </c>
      <c r="AG3827" s="43">
        <f t="shared" si="7455"/>
        <v>3500</v>
      </c>
      <c r="AH3827" s="43">
        <f t="shared" si="7456"/>
        <v>0</v>
      </c>
      <c r="AI3827" s="43">
        <f t="shared" si="7457"/>
        <v>0</v>
      </c>
      <c r="AJ3827" s="43">
        <f t="shared" si="7458"/>
        <v>0</v>
      </c>
      <c r="AK3827" s="43">
        <f t="shared" si="7459"/>
        <v>0</v>
      </c>
      <c r="AL3827" s="43">
        <f t="shared" si="7404"/>
        <v>57084.599999999999</v>
      </c>
      <c r="AM3827" s="43">
        <f t="shared" si="7405"/>
        <v>0</v>
      </c>
      <c r="AN3827" s="2"/>
      <c r="AO3827" s="1"/>
      <c r="AP3827" s="1"/>
      <c r="AQ3827" s="1"/>
      <c r="AR3827" s="1"/>
      <c r="AS3827" s="1"/>
    </row>
    <row r="3828" ht="31.5">
      <c r="B3828" s="41" t="s">
        <v>865</v>
      </c>
      <c r="C3828" s="41" t="s">
        <v>115</v>
      </c>
      <c r="D3828" s="41" t="s">
        <v>41</v>
      </c>
      <c r="E3828" s="26" t="str">
        <f t="shared" si="7432"/>
        <v>0501</v>
      </c>
      <c r="F3828" s="41" t="s">
        <v>880</v>
      </c>
      <c r="G3828" s="41" t="s">
        <v>55</v>
      </c>
      <c r="H3828" s="42" t="s">
        <v>56</v>
      </c>
      <c r="I3828" s="43">
        <v>53584.599999999999</v>
      </c>
      <c r="J3828" s="43">
        <f>53584.6-33482.7-1599.8-1669.1</f>
        <v>16833.000000000004</v>
      </c>
      <c r="K3828" s="43">
        <f>53584.6-35452.5-1599.8-1669.1</f>
        <v>14863.199999999999</v>
      </c>
      <c r="L3828" s="43"/>
      <c r="M3828" s="43"/>
      <c r="N3828" s="43"/>
      <c r="O3828" s="43">
        <v>3500</v>
      </c>
      <c r="P3828" s="43">
        <v>0</v>
      </c>
      <c r="Q3828" s="43">
        <v>0</v>
      </c>
      <c r="R3828" s="43">
        <v>0</v>
      </c>
      <c r="S3828" s="43">
        <v>0</v>
      </c>
      <c r="T3828" s="43">
        <v>0</v>
      </c>
      <c r="U3828" s="43">
        <v>0</v>
      </c>
      <c r="V3828" s="43">
        <f t="shared" si="7433"/>
        <v>57084.599999999999</v>
      </c>
      <c r="W3828" s="43"/>
      <c r="X3828" s="43"/>
      <c r="Y3828" s="43"/>
      <c r="Z3828" s="43"/>
      <c r="AA3828" s="43"/>
      <c r="AB3828" s="43">
        <v>49072.966079999998</v>
      </c>
      <c r="AC3828" s="44">
        <v>57084.599999999999</v>
      </c>
      <c r="AD3828" s="44">
        <v>57080.450230000002</v>
      </c>
      <c r="AE3828" s="45">
        <f t="shared" si="7403"/>
        <v>99.992730491235832</v>
      </c>
      <c r="AF3828" s="43">
        <v>53584.599999999999</v>
      </c>
      <c r="AG3828" s="43">
        <v>3500</v>
      </c>
      <c r="AH3828" s="43">
        <v>0</v>
      </c>
      <c r="AI3828" s="43">
        <v>0</v>
      </c>
      <c r="AJ3828" s="43">
        <v>0</v>
      </c>
      <c r="AK3828" s="43">
        <v>0</v>
      </c>
      <c r="AL3828" s="43">
        <f t="shared" si="7404"/>
        <v>57084.599999999999</v>
      </c>
      <c r="AM3828" s="43">
        <f t="shared" si="7405"/>
        <v>0</v>
      </c>
      <c r="AN3828" s="19"/>
      <c r="AO3828" s="1"/>
      <c r="AP3828" s="1"/>
      <c r="AQ3828" s="1"/>
      <c r="AR3828" s="1"/>
      <c r="AS3828" s="1"/>
    </row>
    <row r="3829" ht="31.5">
      <c r="B3829" s="41" t="s">
        <v>865</v>
      </c>
      <c r="C3829" s="41" t="s">
        <v>115</v>
      </c>
      <c r="D3829" s="41" t="s">
        <v>41</v>
      </c>
      <c r="E3829" s="26" t="str">
        <f t="shared" si="7432"/>
        <v>0501</v>
      </c>
      <c r="F3829" s="41" t="s">
        <v>882</v>
      </c>
      <c r="G3829" s="41"/>
      <c r="H3829" s="42" t="s">
        <v>883</v>
      </c>
      <c r="I3829" s="43">
        <f>I3843+I3848+I3835+I3830</f>
        <v>582232.5</v>
      </c>
      <c r="J3829" s="43">
        <f>J3843+J3848+J3835+J3830</f>
        <v>200000</v>
      </c>
      <c r="K3829" s="43">
        <f>K3843+K3848+K3835+K3830</f>
        <v>200000</v>
      </c>
      <c r="L3829" s="43">
        <f>L3843+L3848+L3835+L3830</f>
        <v>0</v>
      </c>
      <c r="M3829" s="43">
        <f>M3843+M3848+M3835+M3830</f>
        <v>0</v>
      </c>
      <c r="N3829" s="43">
        <f>N3843+N3848+N3835+N3830</f>
        <v>0</v>
      </c>
      <c r="O3829" s="43">
        <f>O3843+O3848+O3835+O3830+O3838</f>
        <v>0</v>
      </c>
      <c r="P3829" s="43">
        <f>P3843+P3848+P3835+P3830+P3838</f>
        <v>0</v>
      </c>
      <c r="Q3829" s="43">
        <f>Q3843+Q3848+Q3835+Q3830+Q3838</f>
        <v>0</v>
      </c>
      <c r="R3829" s="43">
        <f>R3843+R3848+R3835+R3830+R3838</f>
        <v>0</v>
      </c>
      <c r="S3829" s="43">
        <f>S3843+S3848+S3835+S3830+S3838</f>
        <v>-50000</v>
      </c>
      <c r="T3829" s="43">
        <f>T3843+T3848+T3835+T3830</f>
        <v>0</v>
      </c>
      <c r="U3829" s="43">
        <v>29534.227999999999</v>
      </c>
      <c r="V3829" s="43">
        <f t="shared" si="7433"/>
        <v>561766.728</v>
      </c>
      <c r="W3829" s="43">
        <f>W3843+W3848+W3835+W3830</f>
        <v>9733.9110000000001</v>
      </c>
      <c r="X3829" s="43">
        <f>X3843+X3848+X3835+X3830</f>
        <v>0</v>
      </c>
      <c r="Y3829" s="43">
        <f>Y3843+Y3848+Y3835+Y3830</f>
        <v>19800.316999999999</v>
      </c>
      <c r="Z3829" s="43">
        <f>Z3843+Z3848+Z3835+Z3830</f>
        <v>0</v>
      </c>
      <c r="AA3829" s="43">
        <f>AA3843+AA3848+AA3835+AA3830</f>
        <v>0</v>
      </c>
      <c r="AB3829" s="43">
        <f>AB3843+AB3848+AB3835+AB3830+AB3838</f>
        <v>132385.66940000001</v>
      </c>
      <c r="AC3829" s="44">
        <f>AC3843+AC3848+AC3835+AC3830+AC3838</f>
        <v>613980.32004999998</v>
      </c>
      <c r="AD3829" s="44">
        <f>AD3843+AD3848+AD3835+AD3830+AD3838</f>
        <v>369154.95584999997</v>
      </c>
      <c r="AE3829" s="45">
        <f t="shared" si="7403"/>
        <v>60.124884103766959</v>
      </c>
      <c r="AF3829" s="43">
        <f>AF3843+AF3848+AF3835+AF3830+AF3838</f>
        <v>613980.32004999998</v>
      </c>
      <c r="AG3829" s="43">
        <f>AG3843+AG3848+AG3835+AG3830+AG3838</f>
        <v>0</v>
      </c>
      <c r="AH3829" s="43">
        <f>AH3843+AH3848+AH3835+AH3830+AH3838</f>
        <v>0</v>
      </c>
      <c r="AI3829" s="43">
        <f>AI3843+AI3848+AI3835+AI3830+AI3838</f>
        <v>0</v>
      </c>
      <c r="AJ3829" s="43">
        <f>AJ3843+AJ3848+AJ3835+AJ3830+AJ3838</f>
        <v>0</v>
      </c>
      <c r="AK3829" s="43">
        <f>AK3843+AK3848+AK3835+AK3830+AK3838</f>
        <v>0</v>
      </c>
      <c r="AL3829" s="43">
        <f t="shared" si="7404"/>
        <v>613980.32004999998</v>
      </c>
      <c r="AM3829" s="43">
        <f t="shared" si="7405"/>
        <v>-52213.592049999977</v>
      </c>
      <c r="AN3829" s="2"/>
      <c r="AR3829" s="1"/>
      <c r="AS3829" s="1"/>
    </row>
    <row r="3830" ht="47.25">
      <c r="B3830" s="41" t="s">
        <v>865</v>
      </c>
      <c r="C3830" s="41" t="s">
        <v>115</v>
      </c>
      <c r="D3830" s="41" t="s">
        <v>41</v>
      </c>
      <c r="E3830" s="26" t="str">
        <f t="shared" si="7432"/>
        <v>0501</v>
      </c>
      <c r="F3830" s="41" t="s">
        <v>884</v>
      </c>
      <c r="G3830" s="41"/>
      <c r="H3830" s="42" t="s">
        <v>885</v>
      </c>
      <c r="I3830" s="43">
        <f t="shared" ref="I3830:I3836" si="7460">I3831</f>
        <v>200000</v>
      </c>
      <c r="J3830" s="43">
        <f t="shared" ref="J3830:J3836" si="7461">J3831</f>
        <v>200000</v>
      </c>
      <c r="K3830" s="43">
        <f t="shared" ref="K3830:K3836" si="7462">K3831</f>
        <v>200000</v>
      </c>
      <c r="L3830" s="43">
        <f t="shared" ref="L3830:L3836" si="7463">L3831</f>
        <v>0</v>
      </c>
      <c r="M3830" s="43">
        <f t="shared" ref="M3830:M3836" si="7464">M3831</f>
        <v>0</v>
      </c>
      <c r="N3830" s="43">
        <f t="shared" ref="N3830:N3836" si="7465">N3831</f>
        <v>0</v>
      </c>
      <c r="O3830" s="43">
        <f>O3831+O3833</f>
        <v>0</v>
      </c>
      <c r="P3830" s="43">
        <f>P3831+P3833</f>
        <v>0</v>
      </c>
      <c r="Q3830" s="43">
        <f t="shared" ref="Q3830:Q3839" si="7466">Q3831</f>
        <v>0</v>
      </c>
      <c r="R3830" s="43">
        <f t="shared" ref="R3830:R3839" si="7467">R3831</f>
        <v>0</v>
      </c>
      <c r="S3830" s="43">
        <f t="shared" ref="S3830:S3839" si="7468">S3831</f>
        <v>-50000</v>
      </c>
      <c r="T3830" s="43">
        <f t="shared" ref="T3830:T3836" si="7469">T3831</f>
        <v>0</v>
      </c>
      <c r="U3830" s="43">
        <v>0</v>
      </c>
      <c r="V3830" s="43">
        <f t="shared" si="7433"/>
        <v>150000</v>
      </c>
      <c r="W3830" s="43">
        <f t="shared" ref="W3830:W3836" si="7470">W3831</f>
        <v>0</v>
      </c>
      <c r="X3830" s="43">
        <f t="shared" ref="X3830:X3836" si="7471">X3831</f>
        <v>0</v>
      </c>
      <c r="Y3830" s="43">
        <f t="shared" ref="Y3830:Y3836" si="7472">Y3831</f>
        <v>0</v>
      </c>
      <c r="Z3830" s="43">
        <f t="shared" ref="Z3830:Z3836" si="7473">Z3831</f>
        <v>0</v>
      </c>
      <c r="AA3830" s="43">
        <f t="shared" ref="AA3830:AA3836" si="7474">AA3831</f>
        <v>0</v>
      </c>
      <c r="AB3830" s="43">
        <f>AB3831+AB3833</f>
        <v>16399.2693</v>
      </c>
      <c r="AC3830" s="44">
        <f>AC3831+AC3833</f>
        <v>130886.41842</v>
      </c>
      <c r="AD3830" s="44">
        <f>AD3831+AD3833</f>
        <v>72901.851479999998</v>
      </c>
      <c r="AE3830" s="45">
        <f t="shared" si="7403"/>
        <v>55.698560904971849</v>
      </c>
      <c r="AF3830" s="43">
        <f>AF3831+AF3833</f>
        <v>130886.41842</v>
      </c>
      <c r="AG3830" s="43">
        <f>AG3831+AG3833</f>
        <v>0</v>
      </c>
      <c r="AH3830" s="43">
        <f>AH3831+AH3833</f>
        <v>0</v>
      </c>
      <c r="AI3830" s="43">
        <f>AI3831+AI3833</f>
        <v>0</v>
      </c>
      <c r="AJ3830" s="43">
        <f>AJ3831+AJ3833</f>
        <v>0</v>
      </c>
      <c r="AK3830" s="43">
        <f>AK3831+AK3833</f>
        <v>0</v>
      </c>
      <c r="AL3830" s="43">
        <f t="shared" si="7404"/>
        <v>130886.41842</v>
      </c>
      <c r="AM3830" s="43">
        <f t="shared" si="7405"/>
        <v>19113.581579999998</v>
      </c>
      <c r="AN3830" s="2"/>
      <c r="AO3830" s="1"/>
      <c r="AP3830" s="1"/>
      <c r="AQ3830" s="1"/>
      <c r="AR3830" s="1"/>
      <c r="AS3830" s="1"/>
    </row>
    <row r="3831" ht="31.5">
      <c r="B3831" s="41" t="s">
        <v>865</v>
      </c>
      <c r="C3831" s="41" t="s">
        <v>115</v>
      </c>
      <c r="D3831" s="41" t="s">
        <v>41</v>
      </c>
      <c r="E3831" s="26" t="str">
        <f t="shared" si="7432"/>
        <v>0501</v>
      </c>
      <c r="F3831" s="41" t="s">
        <v>884</v>
      </c>
      <c r="G3831" s="41" t="s">
        <v>177</v>
      </c>
      <c r="H3831" s="42" t="s">
        <v>178</v>
      </c>
      <c r="I3831" s="43">
        <f t="shared" si="7460"/>
        <v>200000</v>
      </c>
      <c r="J3831" s="43">
        <f t="shared" si="7461"/>
        <v>200000</v>
      </c>
      <c r="K3831" s="43">
        <f t="shared" si="7462"/>
        <v>200000</v>
      </c>
      <c r="L3831" s="43">
        <f t="shared" si="7463"/>
        <v>0</v>
      </c>
      <c r="M3831" s="43">
        <f t="shared" si="7464"/>
        <v>0</v>
      </c>
      <c r="N3831" s="43">
        <f t="shared" si="7465"/>
        <v>0</v>
      </c>
      <c r="O3831" s="43">
        <f>O3832</f>
        <v>0</v>
      </c>
      <c r="P3831" s="43">
        <f>P3832</f>
        <v>0</v>
      </c>
      <c r="Q3831" s="43">
        <f t="shared" si="7466"/>
        <v>0</v>
      </c>
      <c r="R3831" s="43">
        <f t="shared" si="7467"/>
        <v>0</v>
      </c>
      <c r="S3831" s="43">
        <f t="shared" si="7468"/>
        <v>-50000</v>
      </c>
      <c r="T3831" s="43">
        <f t="shared" si="7469"/>
        <v>0</v>
      </c>
      <c r="U3831" s="43">
        <v>0</v>
      </c>
      <c r="V3831" s="43">
        <f t="shared" si="7433"/>
        <v>150000</v>
      </c>
      <c r="W3831" s="43">
        <f t="shared" si="7470"/>
        <v>0</v>
      </c>
      <c r="X3831" s="43">
        <f t="shared" si="7471"/>
        <v>0</v>
      </c>
      <c r="Y3831" s="43">
        <f t="shared" si="7472"/>
        <v>0</v>
      </c>
      <c r="Z3831" s="43">
        <f t="shared" si="7473"/>
        <v>0</v>
      </c>
      <c r="AA3831" s="43">
        <f t="shared" si="7474"/>
        <v>0</v>
      </c>
      <c r="AB3831" s="43">
        <f>AB3832</f>
        <v>16399.2693</v>
      </c>
      <c r="AC3831" s="44">
        <f>AC3832</f>
        <v>109745.88201</v>
      </c>
      <c r="AD3831" s="44">
        <f>AD3832</f>
        <v>64916.445910000002</v>
      </c>
      <c r="AE3831" s="45">
        <f t="shared" si="7403"/>
        <v>59.151600698862531</v>
      </c>
      <c r="AF3831" s="43">
        <f>AF3832</f>
        <v>95816.609320000003</v>
      </c>
      <c r="AG3831" s="43">
        <f>AG3832</f>
        <v>0</v>
      </c>
      <c r="AH3831" s="43">
        <f>AH3832</f>
        <v>0</v>
      </c>
      <c r="AI3831" s="43">
        <f>AI3832</f>
        <v>0</v>
      </c>
      <c r="AJ3831" s="43">
        <f>AJ3832</f>
        <v>0</v>
      </c>
      <c r="AK3831" s="43">
        <f>AK3832</f>
        <v>0</v>
      </c>
      <c r="AL3831" s="43">
        <f t="shared" si="7404"/>
        <v>95816.609320000003</v>
      </c>
      <c r="AM3831" s="43">
        <f t="shared" si="7405"/>
        <v>54183.390679999997</v>
      </c>
      <c r="AN3831" s="2"/>
      <c r="AR3831" s="1"/>
      <c r="AS3831" s="1"/>
    </row>
    <row r="3832" ht="63">
      <c r="B3832" s="41" t="s">
        <v>865</v>
      </c>
      <c r="C3832" s="41" t="s">
        <v>115</v>
      </c>
      <c r="D3832" s="41" t="s">
        <v>41</v>
      </c>
      <c r="E3832" s="26" t="str">
        <f t="shared" si="7432"/>
        <v>0501</v>
      </c>
      <c r="F3832" s="41" t="s">
        <v>884</v>
      </c>
      <c r="G3832" s="41" t="s">
        <v>373</v>
      </c>
      <c r="H3832" s="42" t="s">
        <v>374</v>
      </c>
      <c r="I3832" s="43">
        <v>200000</v>
      </c>
      <c r="J3832" s="43">
        <v>200000</v>
      </c>
      <c r="K3832" s="43">
        <v>200000</v>
      </c>
      <c r="L3832" s="43"/>
      <c r="M3832" s="43"/>
      <c r="N3832" s="43"/>
      <c r="O3832" s="43">
        <v>0</v>
      </c>
      <c r="P3832" s="43">
        <v>0</v>
      </c>
      <c r="Q3832" s="43">
        <v>0</v>
      </c>
      <c r="R3832" s="43">
        <v>0</v>
      </c>
      <c r="S3832" s="43">
        <v>-50000</v>
      </c>
      <c r="T3832" s="43">
        <v>0</v>
      </c>
      <c r="U3832" s="43">
        <v>0</v>
      </c>
      <c r="V3832" s="43">
        <f t="shared" si="7433"/>
        <v>150000</v>
      </c>
      <c r="W3832" s="43"/>
      <c r="X3832" s="43"/>
      <c r="Y3832" s="43"/>
      <c r="Z3832" s="43"/>
      <c r="AA3832" s="43"/>
      <c r="AB3832" s="43">
        <v>16399.2693</v>
      </c>
      <c r="AC3832" s="44">
        <v>109745.88201</v>
      </c>
      <c r="AD3832" s="44">
        <v>64916.445910000002</v>
      </c>
      <c r="AE3832" s="45">
        <f t="shared" si="7403"/>
        <v>59.151600698862531</v>
      </c>
      <c r="AF3832" s="43">
        <v>95816.609320000003</v>
      </c>
      <c r="AG3832" s="43">
        <v>0</v>
      </c>
      <c r="AH3832" s="43">
        <v>0</v>
      </c>
      <c r="AI3832" s="43">
        <v>0</v>
      </c>
      <c r="AJ3832" s="43">
        <v>0</v>
      </c>
      <c r="AK3832" s="43">
        <v>0</v>
      </c>
      <c r="AL3832" s="43">
        <f t="shared" si="7404"/>
        <v>95816.609320000003</v>
      </c>
      <c r="AM3832" s="43">
        <f t="shared" si="7405"/>
        <v>54183.390679999997</v>
      </c>
      <c r="AN3832" s="19"/>
      <c r="AO3832" s="1"/>
      <c r="AP3832" s="1"/>
      <c r="AQ3832" s="1"/>
      <c r="AR3832" s="1"/>
      <c r="AS3832" s="1"/>
    </row>
    <row r="3833" ht="63">
      <c r="B3833" s="41" t="s">
        <v>865</v>
      </c>
      <c r="C3833" s="41" t="s">
        <v>115</v>
      </c>
      <c r="D3833" s="41" t="s">
        <v>41</v>
      </c>
      <c r="E3833" s="26" t="str">
        <f t="shared" si="7432"/>
        <v>0501</v>
      </c>
      <c r="F3833" s="41" t="s">
        <v>884</v>
      </c>
      <c r="G3833" s="41" t="s">
        <v>59</v>
      </c>
      <c r="H3833" s="42" t="s">
        <v>60</v>
      </c>
      <c r="I3833" s="43"/>
      <c r="J3833" s="43"/>
      <c r="K3833" s="43"/>
      <c r="L3833" s="43"/>
      <c r="M3833" s="43"/>
      <c r="N3833" s="43"/>
      <c r="O3833" s="43">
        <f>O3834</f>
        <v>0</v>
      </c>
      <c r="P3833" s="43">
        <f>P3834</f>
        <v>0</v>
      </c>
      <c r="Q3833" s="43"/>
      <c r="R3833" s="43"/>
      <c r="S3833" s="43"/>
      <c r="T3833" s="43"/>
      <c r="U3833" s="43"/>
      <c r="V3833" s="43">
        <f t="shared" si="7433"/>
        <v>0</v>
      </c>
      <c r="W3833" s="43"/>
      <c r="X3833" s="43"/>
      <c r="Y3833" s="43"/>
      <c r="Z3833" s="43"/>
      <c r="AA3833" s="43"/>
      <c r="AB3833" s="43">
        <f>AB3834</f>
        <v>0</v>
      </c>
      <c r="AC3833" s="44">
        <f>AC3834</f>
        <v>21140.536410000001</v>
      </c>
      <c r="AD3833" s="44">
        <f>AD3834</f>
        <v>7985.4055699999999</v>
      </c>
      <c r="AE3833" s="45">
        <f t="shared" si="7403"/>
        <v>37.772956253951548</v>
      </c>
      <c r="AF3833" s="43">
        <f>AF3834</f>
        <v>35069.809099999999</v>
      </c>
      <c r="AG3833" s="43">
        <f>AG3834</f>
        <v>0</v>
      </c>
      <c r="AH3833" s="43">
        <f>AH3834</f>
        <v>0</v>
      </c>
      <c r="AI3833" s="43">
        <f>AI3834</f>
        <v>0</v>
      </c>
      <c r="AJ3833" s="43">
        <f>AJ3834</f>
        <v>0</v>
      </c>
      <c r="AK3833" s="43">
        <f>AK3834</f>
        <v>0</v>
      </c>
      <c r="AL3833" s="43">
        <f t="shared" si="7404"/>
        <v>35069.809099999999</v>
      </c>
      <c r="AM3833" s="43">
        <f t="shared" si="7405"/>
        <v>-35069.809099999999</v>
      </c>
      <c r="AN3833" s="19"/>
      <c r="AO3833" s="1"/>
      <c r="AP3833" s="1"/>
      <c r="AQ3833" s="1"/>
      <c r="AR3833" s="1"/>
      <c r="AS3833" s="1"/>
    </row>
    <row r="3834" ht="63">
      <c r="B3834" s="41" t="s">
        <v>865</v>
      </c>
      <c r="C3834" s="41" t="s">
        <v>115</v>
      </c>
      <c r="D3834" s="41" t="s">
        <v>41</v>
      </c>
      <c r="E3834" s="26" t="str">
        <f t="shared" si="7432"/>
        <v>0501</v>
      </c>
      <c r="F3834" s="41" t="s">
        <v>884</v>
      </c>
      <c r="G3834" s="41" t="s">
        <v>475</v>
      </c>
      <c r="H3834" s="42" t="s">
        <v>476</v>
      </c>
      <c r="I3834" s="43"/>
      <c r="J3834" s="43"/>
      <c r="K3834" s="43"/>
      <c r="L3834" s="43"/>
      <c r="M3834" s="43"/>
      <c r="N3834" s="43"/>
      <c r="O3834" s="43">
        <v>0</v>
      </c>
      <c r="P3834" s="43">
        <v>0</v>
      </c>
      <c r="Q3834" s="43"/>
      <c r="R3834" s="43"/>
      <c r="S3834" s="43"/>
      <c r="T3834" s="43"/>
      <c r="U3834" s="43"/>
      <c r="V3834" s="43">
        <f t="shared" si="7433"/>
        <v>0</v>
      </c>
      <c r="W3834" s="43"/>
      <c r="X3834" s="43"/>
      <c r="Y3834" s="43"/>
      <c r="Z3834" s="43"/>
      <c r="AA3834" s="43"/>
      <c r="AB3834" s="43">
        <v>0</v>
      </c>
      <c r="AC3834" s="44">
        <v>21140.536410000001</v>
      </c>
      <c r="AD3834" s="44">
        <v>7985.4055699999999</v>
      </c>
      <c r="AE3834" s="45">
        <f t="shared" si="7403"/>
        <v>37.772956253951548</v>
      </c>
      <c r="AF3834" s="43">
        <v>35069.809099999999</v>
      </c>
      <c r="AG3834" s="43">
        <v>0</v>
      </c>
      <c r="AH3834" s="43">
        <v>0</v>
      </c>
      <c r="AI3834" s="43">
        <v>0</v>
      </c>
      <c r="AJ3834" s="43">
        <v>0</v>
      </c>
      <c r="AK3834" s="43">
        <v>0</v>
      </c>
      <c r="AL3834" s="43">
        <f t="shared" si="7404"/>
        <v>35069.809099999999</v>
      </c>
      <c r="AM3834" s="43">
        <f t="shared" si="7405"/>
        <v>-35069.809099999999</v>
      </c>
      <c r="AN3834" s="19"/>
      <c r="AR3834" s="1"/>
      <c r="AS3834" s="1"/>
    </row>
    <row r="3835" ht="78.75">
      <c r="B3835" s="41" t="s">
        <v>865</v>
      </c>
      <c r="C3835" s="41" t="s">
        <v>115</v>
      </c>
      <c r="D3835" s="41" t="s">
        <v>41</v>
      </c>
      <c r="E3835" s="26" t="str">
        <f t="shared" si="7432"/>
        <v>0501</v>
      </c>
      <c r="F3835" s="41" t="s">
        <v>886</v>
      </c>
      <c r="G3835" s="41"/>
      <c r="H3835" s="42" t="s">
        <v>887</v>
      </c>
      <c r="I3835" s="43">
        <f t="shared" si="7460"/>
        <v>31539.099999999999</v>
      </c>
      <c r="J3835" s="43">
        <f t="shared" si="7461"/>
        <v>0</v>
      </c>
      <c r="K3835" s="43">
        <f t="shared" si="7462"/>
        <v>0</v>
      </c>
      <c r="L3835" s="43">
        <f t="shared" si="7463"/>
        <v>0</v>
      </c>
      <c r="M3835" s="43">
        <f t="shared" si="7464"/>
        <v>0</v>
      </c>
      <c r="N3835" s="43">
        <f t="shared" si="7465"/>
        <v>0</v>
      </c>
      <c r="O3835" s="43">
        <f t="shared" ref="O3835:O3836" si="7475">O3836</f>
        <v>0</v>
      </c>
      <c r="P3835" s="43">
        <f t="shared" ref="P3835:P3836" si="7476">P3836</f>
        <v>0</v>
      </c>
      <c r="Q3835" s="43">
        <f t="shared" si="7466"/>
        <v>0</v>
      </c>
      <c r="R3835" s="43">
        <f t="shared" si="7467"/>
        <v>0</v>
      </c>
      <c r="S3835" s="43">
        <f t="shared" si="7468"/>
        <v>0</v>
      </c>
      <c r="T3835" s="43">
        <f t="shared" si="7469"/>
        <v>0</v>
      </c>
      <c r="U3835" s="43">
        <v>0</v>
      </c>
      <c r="V3835" s="43">
        <f t="shared" si="7433"/>
        <v>31539.099999999999</v>
      </c>
      <c r="W3835" s="43">
        <f t="shared" si="7470"/>
        <v>0</v>
      </c>
      <c r="X3835" s="43">
        <f t="shared" si="7471"/>
        <v>0</v>
      </c>
      <c r="Y3835" s="43">
        <f t="shared" si="7472"/>
        <v>0</v>
      </c>
      <c r="Z3835" s="43">
        <f t="shared" si="7473"/>
        <v>0</v>
      </c>
      <c r="AA3835" s="43">
        <f t="shared" si="7474"/>
        <v>0</v>
      </c>
      <c r="AB3835" s="43">
        <f t="shared" ref="AB3835:AB3836" si="7477">AB3836</f>
        <v>31539.099999999999</v>
      </c>
      <c r="AC3835" s="44">
        <f t="shared" ref="AC3835:AC3836" si="7478">AC3836</f>
        <v>31539.099999999999</v>
      </c>
      <c r="AD3835" s="44">
        <f t="shared" ref="AD3835:AD3836" si="7479">AD3836</f>
        <v>31539.099999999999</v>
      </c>
      <c r="AE3835" s="45">
        <f t="shared" si="7403"/>
        <v>100</v>
      </c>
      <c r="AF3835" s="43">
        <f t="shared" ref="AF3835:AF3836" si="7480">AF3836</f>
        <v>31539.099999999999</v>
      </c>
      <c r="AG3835" s="43">
        <f t="shared" ref="AG3835:AG3836" si="7481">AG3836</f>
        <v>0</v>
      </c>
      <c r="AH3835" s="43">
        <f t="shared" ref="AH3835:AH3836" si="7482">AH3836</f>
        <v>0</v>
      </c>
      <c r="AI3835" s="43">
        <f t="shared" ref="AI3835:AI3836" si="7483">AI3836</f>
        <v>0</v>
      </c>
      <c r="AJ3835" s="43">
        <f t="shared" ref="AJ3835:AJ3836" si="7484">AJ3836</f>
        <v>0</v>
      </c>
      <c r="AK3835" s="43">
        <f t="shared" ref="AK3835:AK3836" si="7485">AK3836</f>
        <v>0</v>
      </c>
      <c r="AL3835" s="43">
        <f t="shared" si="7404"/>
        <v>31539.099999999999</v>
      </c>
      <c r="AM3835" s="43">
        <f t="shared" si="7405"/>
        <v>0</v>
      </c>
      <c r="AN3835" s="2"/>
      <c r="AO3835" s="1"/>
      <c r="AP3835" s="1"/>
      <c r="AQ3835" s="1"/>
      <c r="AR3835" s="1"/>
      <c r="AS3835" s="1"/>
    </row>
    <row r="3836" ht="31.5">
      <c r="B3836" s="41" t="s">
        <v>865</v>
      </c>
      <c r="C3836" s="41" t="s">
        <v>115</v>
      </c>
      <c r="D3836" s="41" t="s">
        <v>41</v>
      </c>
      <c r="E3836" s="26" t="str">
        <f t="shared" si="7432"/>
        <v>0501</v>
      </c>
      <c r="F3836" s="41" t="s">
        <v>886</v>
      </c>
      <c r="G3836" s="41" t="s">
        <v>177</v>
      </c>
      <c r="H3836" s="42" t="s">
        <v>178</v>
      </c>
      <c r="I3836" s="43">
        <f t="shared" si="7460"/>
        <v>31539.099999999999</v>
      </c>
      <c r="J3836" s="43">
        <f t="shared" si="7461"/>
        <v>0</v>
      </c>
      <c r="K3836" s="43">
        <f t="shared" si="7462"/>
        <v>0</v>
      </c>
      <c r="L3836" s="43">
        <f t="shared" si="7463"/>
        <v>0</v>
      </c>
      <c r="M3836" s="43">
        <f t="shared" si="7464"/>
        <v>0</v>
      </c>
      <c r="N3836" s="43">
        <f t="shared" si="7465"/>
        <v>0</v>
      </c>
      <c r="O3836" s="43">
        <f t="shared" si="7475"/>
        <v>0</v>
      </c>
      <c r="P3836" s="43">
        <f t="shared" si="7476"/>
        <v>0</v>
      </c>
      <c r="Q3836" s="43">
        <f t="shared" si="7466"/>
        <v>0</v>
      </c>
      <c r="R3836" s="43">
        <f t="shared" si="7467"/>
        <v>0</v>
      </c>
      <c r="S3836" s="43">
        <f t="shared" si="7468"/>
        <v>0</v>
      </c>
      <c r="T3836" s="43">
        <f t="shared" si="7469"/>
        <v>0</v>
      </c>
      <c r="U3836" s="43">
        <v>0</v>
      </c>
      <c r="V3836" s="43">
        <f t="shared" si="7433"/>
        <v>31539.099999999999</v>
      </c>
      <c r="W3836" s="43">
        <f t="shared" si="7470"/>
        <v>0</v>
      </c>
      <c r="X3836" s="43">
        <f t="shared" si="7471"/>
        <v>0</v>
      </c>
      <c r="Y3836" s="43">
        <f t="shared" si="7472"/>
        <v>0</v>
      </c>
      <c r="Z3836" s="43">
        <f t="shared" si="7473"/>
        <v>0</v>
      </c>
      <c r="AA3836" s="43">
        <f t="shared" si="7474"/>
        <v>0</v>
      </c>
      <c r="AB3836" s="43">
        <f t="shared" si="7477"/>
        <v>31539.099999999999</v>
      </c>
      <c r="AC3836" s="44">
        <f t="shared" si="7478"/>
        <v>31539.099999999999</v>
      </c>
      <c r="AD3836" s="44">
        <f t="shared" si="7479"/>
        <v>31539.099999999999</v>
      </c>
      <c r="AE3836" s="45">
        <f t="shared" si="7403"/>
        <v>100</v>
      </c>
      <c r="AF3836" s="43">
        <f t="shared" si="7480"/>
        <v>31539.099999999999</v>
      </c>
      <c r="AG3836" s="43">
        <f t="shared" si="7481"/>
        <v>0</v>
      </c>
      <c r="AH3836" s="43">
        <f t="shared" si="7482"/>
        <v>0</v>
      </c>
      <c r="AI3836" s="43">
        <f t="shared" si="7483"/>
        <v>0</v>
      </c>
      <c r="AJ3836" s="43">
        <f t="shared" si="7484"/>
        <v>0</v>
      </c>
      <c r="AK3836" s="43">
        <f t="shared" si="7485"/>
        <v>0</v>
      </c>
      <c r="AL3836" s="43">
        <f t="shared" si="7404"/>
        <v>31539.099999999999</v>
      </c>
      <c r="AM3836" s="43">
        <f t="shared" si="7405"/>
        <v>0</v>
      </c>
      <c r="AN3836" s="2"/>
      <c r="AO3836" s="1"/>
      <c r="AP3836" s="1"/>
      <c r="AQ3836" s="1"/>
      <c r="AR3836" s="1"/>
      <c r="AS3836" s="1"/>
    </row>
    <row r="3837" ht="63">
      <c r="B3837" s="41" t="s">
        <v>865</v>
      </c>
      <c r="C3837" s="41" t="s">
        <v>115</v>
      </c>
      <c r="D3837" s="41" t="s">
        <v>41</v>
      </c>
      <c r="E3837" s="26" t="str">
        <f t="shared" si="7432"/>
        <v>0501</v>
      </c>
      <c r="F3837" s="41" t="s">
        <v>886</v>
      </c>
      <c r="G3837" s="41" t="s">
        <v>373</v>
      </c>
      <c r="H3837" s="42" t="s">
        <v>374</v>
      </c>
      <c r="I3837" s="43">
        <v>31539.099999999999</v>
      </c>
      <c r="J3837" s="43"/>
      <c r="K3837" s="43"/>
      <c r="L3837" s="43"/>
      <c r="M3837" s="43"/>
      <c r="N3837" s="43"/>
      <c r="O3837" s="43">
        <v>0</v>
      </c>
      <c r="P3837" s="43">
        <v>0</v>
      </c>
      <c r="Q3837" s="43">
        <v>0</v>
      </c>
      <c r="R3837" s="43">
        <v>0</v>
      </c>
      <c r="S3837" s="43">
        <v>0</v>
      </c>
      <c r="T3837" s="43">
        <v>0</v>
      </c>
      <c r="U3837" s="43">
        <v>0</v>
      </c>
      <c r="V3837" s="43">
        <f t="shared" si="7433"/>
        <v>31539.099999999999</v>
      </c>
      <c r="W3837" s="43"/>
      <c r="X3837" s="43"/>
      <c r="Y3837" s="43"/>
      <c r="Z3837" s="43"/>
      <c r="AA3837" s="43"/>
      <c r="AB3837" s="43">
        <v>31539.099999999999</v>
      </c>
      <c r="AC3837" s="44">
        <v>31539.099999999999</v>
      </c>
      <c r="AD3837" s="44">
        <v>31539.099999999999</v>
      </c>
      <c r="AE3837" s="45">
        <f t="shared" si="7403"/>
        <v>100</v>
      </c>
      <c r="AF3837" s="43">
        <v>31539.099999999999</v>
      </c>
      <c r="AG3837" s="43">
        <v>0</v>
      </c>
      <c r="AH3837" s="43">
        <v>0</v>
      </c>
      <c r="AI3837" s="43">
        <v>0</v>
      </c>
      <c r="AJ3837" s="43">
        <v>0</v>
      </c>
      <c r="AK3837" s="43">
        <v>0</v>
      </c>
      <c r="AL3837" s="43">
        <f t="shared" si="7404"/>
        <v>31539.099999999999</v>
      </c>
      <c r="AM3837" s="43">
        <f t="shared" si="7405"/>
        <v>0</v>
      </c>
      <c r="AN3837" s="19"/>
      <c r="AR3837" s="1"/>
      <c r="AS3837" s="1"/>
    </row>
    <row r="3838" ht="31.5">
      <c r="B3838" s="41" t="s">
        <v>865</v>
      </c>
      <c r="C3838" s="41" t="s">
        <v>115</v>
      </c>
      <c r="D3838" s="41" t="s">
        <v>41</v>
      </c>
      <c r="E3838" s="26" t="str">
        <f t="shared" si="7432"/>
        <v>0501</v>
      </c>
      <c r="F3838" s="41" t="s">
        <v>888</v>
      </c>
      <c r="G3838" s="41"/>
      <c r="H3838" s="56" t="s">
        <v>889</v>
      </c>
      <c r="I3838" s="43"/>
      <c r="J3838" s="43"/>
      <c r="K3838" s="43"/>
      <c r="L3838" s="43"/>
      <c r="M3838" s="43"/>
      <c r="N3838" s="43"/>
      <c r="O3838" s="43">
        <f>O3839+O3841</f>
        <v>0</v>
      </c>
      <c r="P3838" s="43">
        <f>P3839+P3841</f>
        <v>0</v>
      </c>
      <c r="Q3838" s="43">
        <f t="shared" si="7466"/>
        <v>0</v>
      </c>
      <c r="R3838" s="43">
        <f t="shared" si="7467"/>
        <v>0</v>
      </c>
      <c r="S3838" s="43">
        <f t="shared" si="7468"/>
        <v>0</v>
      </c>
      <c r="T3838" s="43"/>
      <c r="U3838" s="43"/>
      <c r="V3838" s="43">
        <f t="shared" si="7433"/>
        <v>0</v>
      </c>
      <c r="W3838" s="43"/>
      <c r="X3838" s="43"/>
      <c r="Y3838" s="43"/>
      <c r="Z3838" s="43"/>
      <c r="AA3838" s="43"/>
      <c r="AB3838" s="43">
        <f>AB3839+AB3841</f>
        <v>2773.4194299999999</v>
      </c>
      <c r="AC3838" s="44">
        <f>AC3839+AC3841</f>
        <v>38227.163159999996</v>
      </c>
      <c r="AD3838" s="44">
        <f>AD3839+AD3841</f>
        <v>32747.52634</v>
      </c>
      <c r="AE3838" s="45">
        <f t="shared" si="7403"/>
        <v>85.665593868252927</v>
      </c>
      <c r="AF3838" s="43">
        <f>AF3839+AF3841</f>
        <v>38227.163160000004</v>
      </c>
      <c r="AG3838" s="43">
        <f>AG3839+AG3841</f>
        <v>0</v>
      </c>
      <c r="AH3838" s="43">
        <f>AH3839+AH3841</f>
        <v>0</v>
      </c>
      <c r="AI3838" s="43">
        <f>AI3839+AI3841</f>
        <v>0</v>
      </c>
      <c r="AJ3838" s="43">
        <f>AJ3839+AJ3841</f>
        <v>0</v>
      </c>
      <c r="AK3838" s="43">
        <f>AK3839+AK3841</f>
        <v>0</v>
      </c>
      <c r="AL3838" s="43">
        <f t="shared" si="7404"/>
        <v>38227.163160000004</v>
      </c>
      <c r="AM3838" s="43">
        <f t="shared" si="7405"/>
        <v>-38227.163160000004</v>
      </c>
      <c r="AN3838" s="19"/>
      <c r="AO3838" s="1"/>
      <c r="AP3838" s="1"/>
      <c r="AQ3838" s="1"/>
      <c r="AR3838" s="1"/>
      <c r="AS3838" s="1"/>
    </row>
    <row r="3839" ht="31.5">
      <c r="B3839" s="41" t="s">
        <v>865</v>
      </c>
      <c r="C3839" s="41" t="s">
        <v>115</v>
      </c>
      <c r="D3839" s="41" t="s">
        <v>41</v>
      </c>
      <c r="E3839" s="26" t="str">
        <f t="shared" si="7432"/>
        <v>0501</v>
      </c>
      <c r="F3839" s="41" t="s">
        <v>888</v>
      </c>
      <c r="G3839" s="41" t="s">
        <v>177</v>
      </c>
      <c r="H3839" s="42" t="s">
        <v>178</v>
      </c>
      <c r="I3839" s="43"/>
      <c r="J3839" s="43"/>
      <c r="K3839" s="43"/>
      <c r="L3839" s="43"/>
      <c r="M3839" s="43"/>
      <c r="N3839" s="43"/>
      <c r="O3839" s="43">
        <f>O3840</f>
        <v>0</v>
      </c>
      <c r="P3839" s="43">
        <f>P3840</f>
        <v>0</v>
      </c>
      <c r="Q3839" s="43">
        <f t="shared" si="7466"/>
        <v>0</v>
      </c>
      <c r="R3839" s="43">
        <f t="shared" si="7467"/>
        <v>0</v>
      </c>
      <c r="S3839" s="43">
        <f t="shared" si="7468"/>
        <v>0</v>
      </c>
      <c r="T3839" s="43"/>
      <c r="U3839" s="43"/>
      <c r="V3839" s="43">
        <f t="shared" si="7433"/>
        <v>0</v>
      </c>
      <c r="W3839" s="43"/>
      <c r="X3839" s="43"/>
      <c r="Y3839" s="43"/>
      <c r="Z3839" s="43"/>
      <c r="AA3839" s="43"/>
      <c r="AB3839" s="43">
        <f>AB3840</f>
        <v>2773.4194299999999</v>
      </c>
      <c r="AC3839" s="44">
        <f>AC3840</f>
        <v>38227.163159999996</v>
      </c>
      <c r="AD3839" s="44">
        <f>AD3840</f>
        <v>32747.52634</v>
      </c>
      <c r="AE3839" s="45">
        <f t="shared" si="7403"/>
        <v>85.665593868252927</v>
      </c>
      <c r="AF3839" s="43">
        <f>AF3840</f>
        <v>25484.775420000002</v>
      </c>
      <c r="AG3839" s="43">
        <f>AG3840</f>
        <v>0</v>
      </c>
      <c r="AH3839" s="43">
        <f>AH3840</f>
        <v>0</v>
      </c>
      <c r="AI3839" s="43">
        <f>AI3840</f>
        <v>0</v>
      </c>
      <c r="AJ3839" s="43">
        <f>AJ3840</f>
        <v>0</v>
      </c>
      <c r="AK3839" s="43">
        <f>AK3840</f>
        <v>0</v>
      </c>
      <c r="AL3839" s="43">
        <f t="shared" si="7404"/>
        <v>25484.775420000002</v>
      </c>
      <c r="AM3839" s="43">
        <f t="shared" si="7405"/>
        <v>-25484.775420000002</v>
      </c>
      <c r="AN3839" s="19"/>
      <c r="AR3839" s="1"/>
      <c r="AS3839" s="1"/>
    </row>
    <row r="3840" ht="63">
      <c r="B3840" s="41" t="s">
        <v>865</v>
      </c>
      <c r="C3840" s="41" t="s">
        <v>115</v>
      </c>
      <c r="D3840" s="41" t="s">
        <v>41</v>
      </c>
      <c r="E3840" s="26" t="str">
        <f t="shared" si="7432"/>
        <v>0501</v>
      </c>
      <c r="F3840" s="41" t="s">
        <v>888</v>
      </c>
      <c r="G3840" s="41" t="s">
        <v>373</v>
      </c>
      <c r="H3840" s="42" t="s">
        <v>374</v>
      </c>
      <c r="I3840" s="43"/>
      <c r="J3840" s="43"/>
      <c r="K3840" s="43"/>
      <c r="L3840" s="43"/>
      <c r="M3840" s="43"/>
      <c r="N3840" s="43"/>
      <c r="O3840" s="43">
        <v>0</v>
      </c>
      <c r="P3840" s="43">
        <v>0</v>
      </c>
      <c r="Q3840" s="43">
        <v>0</v>
      </c>
      <c r="R3840" s="43">
        <v>0</v>
      </c>
      <c r="S3840" s="43">
        <v>0</v>
      </c>
      <c r="T3840" s="43"/>
      <c r="U3840" s="43"/>
      <c r="V3840" s="43">
        <f t="shared" si="7433"/>
        <v>0</v>
      </c>
      <c r="W3840" s="43"/>
      <c r="X3840" s="43"/>
      <c r="Y3840" s="43"/>
      <c r="Z3840" s="43"/>
      <c r="AA3840" s="43"/>
      <c r="AB3840" s="43">
        <v>2773.4194299999999</v>
      </c>
      <c r="AC3840" s="44">
        <v>38227.163159999996</v>
      </c>
      <c r="AD3840" s="44">
        <v>32747.52634</v>
      </c>
      <c r="AE3840" s="45">
        <f t="shared" si="7403"/>
        <v>85.665593868252927</v>
      </c>
      <c r="AF3840" s="43">
        <v>25484.775420000002</v>
      </c>
      <c r="AG3840" s="43">
        <v>0</v>
      </c>
      <c r="AH3840" s="43">
        <v>0</v>
      </c>
      <c r="AI3840" s="43">
        <v>0</v>
      </c>
      <c r="AJ3840" s="43">
        <v>0</v>
      </c>
      <c r="AK3840" s="43">
        <v>0</v>
      </c>
      <c r="AL3840" s="43">
        <f t="shared" si="7404"/>
        <v>25484.775420000002</v>
      </c>
      <c r="AM3840" s="43">
        <f t="shared" si="7405"/>
        <v>-25484.775420000002</v>
      </c>
      <c r="AN3840" s="19"/>
      <c r="AO3840" s="1"/>
      <c r="AP3840" s="1"/>
      <c r="AQ3840" s="1"/>
      <c r="AR3840" s="1"/>
      <c r="AS3840" s="1"/>
    </row>
    <row r="3841" ht="63" hidden="1">
      <c r="B3841" s="41" t="s">
        <v>865</v>
      </c>
      <c r="C3841" s="41" t="s">
        <v>115</v>
      </c>
      <c r="D3841" s="41" t="s">
        <v>41</v>
      </c>
      <c r="E3841" s="26" t="str">
        <f t="shared" si="7432"/>
        <v>0501</v>
      </c>
      <c r="F3841" s="41" t="s">
        <v>888</v>
      </c>
      <c r="G3841" s="41" t="s">
        <v>59</v>
      </c>
      <c r="H3841" s="42" t="s">
        <v>60</v>
      </c>
      <c r="I3841" s="43"/>
      <c r="J3841" s="43"/>
      <c r="K3841" s="43"/>
      <c r="L3841" s="43"/>
      <c r="M3841" s="43"/>
      <c r="N3841" s="43"/>
      <c r="O3841" s="43">
        <f>O3842</f>
        <v>0</v>
      </c>
      <c r="P3841" s="43">
        <f>P3842</f>
        <v>0</v>
      </c>
      <c r="Q3841" s="43"/>
      <c r="R3841" s="43"/>
      <c r="S3841" s="43"/>
      <c r="T3841" s="43"/>
      <c r="U3841" s="43"/>
      <c r="V3841" s="43">
        <f t="shared" si="7433"/>
        <v>0</v>
      </c>
      <c r="W3841" s="43"/>
      <c r="X3841" s="43"/>
      <c r="Y3841" s="43"/>
      <c r="Z3841" s="43"/>
      <c r="AA3841" s="43"/>
      <c r="AB3841" s="43">
        <f>AB3842</f>
        <v>0</v>
      </c>
      <c r="AC3841" s="44">
        <f>AC3842</f>
        <v>0</v>
      </c>
      <c r="AD3841" s="44">
        <f>AD3842</f>
        <v>0</v>
      </c>
      <c r="AE3841" s="45" t="e">
        <f t="shared" si="7403"/>
        <v>#DIV/0!</v>
      </c>
      <c r="AF3841" s="43">
        <f>AF3842</f>
        <v>12742.38774</v>
      </c>
      <c r="AG3841" s="43">
        <f>AG3842</f>
        <v>0</v>
      </c>
      <c r="AH3841" s="43">
        <f>AH3842</f>
        <v>0</v>
      </c>
      <c r="AI3841" s="43">
        <f>AI3842</f>
        <v>0</v>
      </c>
      <c r="AJ3841" s="43">
        <f>AJ3842</f>
        <v>0</v>
      </c>
      <c r="AK3841" s="43">
        <f>AK3842</f>
        <v>0</v>
      </c>
      <c r="AL3841" s="43">
        <f t="shared" si="7404"/>
        <v>12742.38774</v>
      </c>
      <c r="AM3841" s="43">
        <f t="shared" si="7405"/>
        <v>-12742.38774</v>
      </c>
      <c r="AN3841" s="19" t="s">
        <v>36</v>
      </c>
      <c r="AO3841" s="1"/>
      <c r="AP3841" s="1"/>
      <c r="AQ3841" s="1"/>
      <c r="AR3841" s="1"/>
      <c r="AS3841" s="1"/>
    </row>
    <row r="3842" ht="63" hidden="1">
      <c r="B3842" s="41" t="s">
        <v>865</v>
      </c>
      <c r="C3842" s="41" t="s">
        <v>115</v>
      </c>
      <c r="D3842" s="41" t="s">
        <v>41</v>
      </c>
      <c r="E3842" s="26" t="str">
        <f t="shared" si="7432"/>
        <v>0501</v>
      </c>
      <c r="F3842" s="41" t="s">
        <v>888</v>
      </c>
      <c r="G3842" s="41" t="s">
        <v>475</v>
      </c>
      <c r="H3842" s="42" t="s">
        <v>476</v>
      </c>
      <c r="I3842" s="43"/>
      <c r="J3842" s="43"/>
      <c r="K3842" s="43"/>
      <c r="L3842" s="43"/>
      <c r="M3842" s="43"/>
      <c r="N3842" s="43"/>
      <c r="O3842" s="43">
        <v>0</v>
      </c>
      <c r="P3842" s="43">
        <v>0</v>
      </c>
      <c r="Q3842" s="43"/>
      <c r="R3842" s="43"/>
      <c r="S3842" s="43"/>
      <c r="T3842" s="43"/>
      <c r="U3842" s="43"/>
      <c r="V3842" s="43">
        <f t="shared" si="7433"/>
        <v>0</v>
      </c>
      <c r="W3842" s="43"/>
      <c r="X3842" s="43"/>
      <c r="Y3842" s="43"/>
      <c r="Z3842" s="43"/>
      <c r="AA3842" s="43"/>
      <c r="AB3842" s="43">
        <v>0</v>
      </c>
      <c r="AC3842" s="44">
        <v>0</v>
      </c>
      <c r="AD3842" s="44">
        <v>0</v>
      </c>
      <c r="AE3842" s="45" t="e">
        <f t="shared" si="7403"/>
        <v>#DIV/0!</v>
      </c>
      <c r="AF3842" s="43">
        <v>12742.38774</v>
      </c>
      <c r="AG3842" s="43">
        <v>0</v>
      </c>
      <c r="AH3842" s="43">
        <v>0</v>
      </c>
      <c r="AI3842" s="43">
        <v>0</v>
      </c>
      <c r="AJ3842" s="43">
        <v>0</v>
      </c>
      <c r="AK3842" s="43">
        <v>0</v>
      </c>
      <c r="AL3842" s="43">
        <f t="shared" si="7404"/>
        <v>12742.38774</v>
      </c>
      <c r="AM3842" s="43">
        <f t="shared" si="7405"/>
        <v>-12742.38774</v>
      </c>
      <c r="AN3842" s="19" t="s">
        <v>36</v>
      </c>
      <c r="AR3842" s="1"/>
      <c r="AS3842" s="1"/>
    </row>
    <row r="3843">
      <c r="B3843" s="41" t="s">
        <v>865</v>
      </c>
      <c r="C3843" s="41" t="s">
        <v>115</v>
      </c>
      <c r="D3843" s="41" t="s">
        <v>41</v>
      </c>
      <c r="E3843" s="26" t="str">
        <f t="shared" si="7432"/>
        <v>0501</v>
      </c>
      <c r="F3843" s="41" t="s">
        <v>890</v>
      </c>
      <c r="G3843" s="41"/>
      <c r="H3843" s="42" t="s">
        <v>267</v>
      </c>
      <c r="I3843" s="43">
        <f>I3844+I3846</f>
        <v>350693.40000000002</v>
      </c>
      <c r="J3843" s="43">
        <f>J3844+J3846</f>
        <v>0</v>
      </c>
      <c r="K3843" s="43">
        <f>K3844+K3846</f>
        <v>0</v>
      </c>
      <c r="L3843" s="43">
        <f>L3844+L3846</f>
        <v>0</v>
      </c>
      <c r="M3843" s="43">
        <f>M3844+M3846</f>
        <v>0</v>
      </c>
      <c r="N3843" s="43">
        <f>N3844+N3846</f>
        <v>0</v>
      </c>
      <c r="O3843" s="43">
        <f>O3844+O3846</f>
        <v>0</v>
      </c>
      <c r="P3843" s="43">
        <f>P3844+P3846</f>
        <v>0</v>
      </c>
      <c r="Q3843" s="43">
        <f>Q3844+Q3846</f>
        <v>0</v>
      </c>
      <c r="R3843" s="43">
        <f>R3844+R3846</f>
        <v>0</v>
      </c>
      <c r="S3843" s="43">
        <f>S3844+S3846</f>
        <v>0</v>
      </c>
      <c r="T3843" s="43">
        <f>T3844+T3846</f>
        <v>0</v>
      </c>
      <c r="U3843" s="43">
        <v>9707.2960000000003</v>
      </c>
      <c r="V3843" s="43">
        <f t="shared" si="7433"/>
        <v>360400.696</v>
      </c>
      <c r="W3843" s="43">
        <f>W3844+W3846</f>
        <v>9707.2960000000003</v>
      </c>
      <c r="X3843" s="43">
        <f>X3844+X3846</f>
        <v>0</v>
      </c>
      <c r="Y3843" s="43">
        <f>Y3844+Y3846</f>
        <v>0</v>
      </c>
      <c r="Z3843" s="43">
        <f>Z3844+Z3846</f>
        <v>0</v>
      </c>
      <c r="AA3843" s="43">
        <f>AA3844+AA3846</f>
        <v>0</v>
      </c>
      <c r="AB3843" s="43">
        <f>AB3844+AB3846</f>
        <v>81673.880670000013</v>
      </c>
      <c r="AC3843" s="44">
        <f>AC3844+AC3846</f>
        <v>382643.32954999997</v>
      </c>
      <c r="AD3843" s="44">
        <f>AD3844+AD3846</f>
        <v>224885.63386</v>
      </c>
      <c r="AE3843" s="45">
        <f t="shared" si="7403"/>
        <v>58.771607001348293</v>
      </c>
      <c r="AF3843" s="43">
        <f>AF3844+AF3846</f>
        <v>382643.32955000002</v>
      </c>
      <c r="AG3843" s="43">
        <f>AG3844+AG3846</f>
        <v>0</v>
      </c>
      <c r="AH3843" s="43">
        <f>AH3844+AH3846</f>
        <v>0</v>
      </c>
      <c r="AI3843" s="43">
        <f>AI3844+AI3846</f>
        <v>0</v>
      </c>
      <c r="AJ3843" s="43">
        <f>AJ3844+AJ3846</f>
        <v>0</v>
      </c>
      <c r="AK3843" s="43">
        <f>AK3844+AK3846</f>
        <v>0</v>
      </c>
      <c r="AL3843" s="43">
        <f t="shared" si="7404"/>
        <v>382643.32955000002</v>
      </c>
      <c r="AM3843" s="43">
        <f t="shared" si="7405"/>
        <v>-22242.633550000028</v>
      </c>
      <c r="AN3843" s="2"/>
      <c r="AO3843" s="1"/>
      <c r="AP3843" s="1"/>
      <c r="AQ3843" s="1"/>
      <c r="AR3843" s="1"/>
      <c r="AS3843" s="1"/>
    </row>
    <row r="3844" ht="31.5">
      <c r="B3844" s="41" t="s">
        <v>865</v>
      </c>
      <c r="C3844" s="41" t="s">
        <v>115</v>
      </c>
      <c r="D3844" s="41" t="s">
        <v>41</v>
      </c>
      <c r="E3844" s="26" t="str">
        <f t="shared" si="7432"/>
        <v>0501</v>
      </c>
      <c r="F3844" s="41" t="s">
        <v>890</v>
      </c>
      <c r="G3844" s="41" t="s">
        <v>177</v>
      </c>
      <c r="H3844" s="42" t="s">
        <v>178</v>
      </c>
      <c r="I3844" s="43">
        <f>I3845</f>
        <v>350693.40000000002</v>
      </c>
      <c r="J3844" s="43">
        <f>J3845</f>
        <v>0</v>
      </c>
      <c r="K3844" s="43">
        <f>K3845</f>
        <v>0</v>
      </c>
      <c r="L3844" s="43">
        <f>L3845</f>
        <v>0</v>
      </c>
      <c r="M3844" s="43">
        <f>M3845</f>
        <v>0</v>
      </c>
      <c r="N3844" s="43">
        <f>N3845</f>
        <v>0</v>
      </c>
      <c r="O3844" s="43">
        <f>O3845</f>
        <v>0</v>
      </c>
      <c r="P3844" s="43">
        <f>P3845</f>
        <v>0</v>
      </c>
      <c r="Q3844" s="43">
        <f>Q3845</f>
        <v>0</v>
      </c>
      <c r="R3844" s="43">
        <f>R3845</f>
        <v>0</v>
      </c>
      <c r="S3844" s="43">
        <f>S3845</f>
        <v>0</v>
      </c>
      <c r="T3844" s="43">
        <f>T3845</f>
        <v>0</v>
      </c>
      <c r="U3844" s="43">
        <v>8779.3549999999996</v>
      </c>
      <c r="V3844" s="43">
        <f t="shared" si="7433"/>
        <v>359472.755</v>
      </c>
      <c r="W3844" s="43">
        <f>W3845</f>
        <v>8779.3549999999996</v>
      </c>
      <c r="X3844" s="43">
        <f>X3845</f>
        <v>0</v>
      </c>
      <c r="Y3844" s="43">
        <f>Y3845</f>
        <v>0</v>
      </c>
      <c r="Z3844" s="43">
        <f>Z3845</f>
        <v>0</v>
      </c>
      <c r="AA3844" s="43">
        <f>AA3845</f>
        <v>0</v>
      </c>
      <c r="AB3844" s="43">
        <f>AB3845</f>
        <v>81401.738670000006</v>
      </c>
      <c r="AC3844" s="44">
        <f>AC3845</f>
        <v>378709.72954999999</v>
      </c>
      <c r="AD3844" s="44">
        <f>AD3845</f>
        <v>224613.49186000001</v>
      </c>
      <c r="AE3844" s="45">
        <f t="shared" si="7403"/>
        <v>59.310198374595736</v>
      </c>
      <c r="AF3844" s="43">
        <f>AF3845</f>
        <v>337265.62261000002</v>
      </c>
      <c r="AG3844" s="43">
        <f>AG3845</f>
        <v>0</v>
      </c>
      <c r="AH3844" s="43">
        <f>AH3845</f>
        <v>0</v>
      </c>
      <c r="AI3844" s="43">
        <f>AI3845</f>
        <v>0</v>
      </c>
      <c r="AJ3844" s="43">
        <f>AJ3845</f>
        <v>0</v>
      </c>
      <c r="AK3844" s="43">
        <f>AK3845</f>
        <v>0</v>
      </c>
      <c r="AL3844" s="43">
        <f t="shared" si="7404"/>
        <v>337265.62261000002</v>
      </c>
      <c r="AM3844" s="43">
        <f t="shared" si="7405"/>
        <v>22207.132389999984</v>
      </c>
      <c r="AN3844" s="2"/>
      <c r="AR3844" s="1"/>
      <c r="AS3844" s="1"/>
    </row>
    <row r="3845" ht="63">
      <c r="B3845" s="41" t="s">
        <v>865</v>
      </c>
      <c r="C3845" s="41" t="s">
        <v>115</v>
      </c>
      <c r="D3845" s="41" t="s">
        <v>41</v>
      </c>
      <c r="E3845" s="26" t="str">
        <f t="shared" si="7432"/>
        <v>0501</v>
      </c>
      <c r="F3845" s="41" t="s">
        <v>890</v>
      </c>
      <c r="G3845" s="41" t="s">
        <v>373</v>
      </c>
      <c r="H3845" s="42" t="s">
        <v>374</v>
      </c>
      <c r="I3845" s="43">
        <f>550693.4-200000</f>
        <v>350693.40000000002</v>
      </c>
      <c r="J3845" s="43"/>
      <c r="K3845" s="43"/>
      <c r="L3845" s="43"/>
      <c r="M3845" s="43"/>
      <c r="N3845" s="43"/>
      <c r="O3845" s="43">
        <v>0</v>
      </c>
      <c r="P3845" s="43">
        <v>0</v>
      </c>
      <c r="Q3845" s="43">
        <v>0</v>
      </c>
      <c r="R3845" s="43">
        <v>0</v>
      </c>
      <c r="S3845" s="43">
        <v>0</v>
      </c>
      <c r="T3845" s="43">
        <v>0</v>
      </c>
      <c r="U3845" s="43">
        <v>8779.3549999999996</v>
      </c>
      <c r="V3845" s="43">
        <f t="shared" si="7433"/>
        <v>359472.755</v>
      </c>
      <c r="W3845" s="43">
        <v>8779.3549999999996</v>
      </c>
      <c r="X3845" s="43"/>
      <c r="Y3845" s="43"/>
      <c r="Z3845" s="43"/>
      <c r="AA3845" s="43"/>
      <c r="AB3845" s="43">
        <v>81401.738670000006</v>
      </c>
      <c r="AC3845" s="44">
        <v>378709.72954999999</v>
      </c>
      <c r="AD3845" s="44">
        <v>224613.49186000001</v>
      </c>
      <c r="AE3845" s="45">
        <f t="shared" si="7403"/>
        <v>59.310198374595736</v>
      </c>
      <c r="AF3845" s="43">
        <v>337265.62261000002</v>
      </c>
      <c r="AG3845" s="43">
        <v>0</v>
      </c>
      <c r="AH3845" s="43">
        <v>0</v>
      </c>
      <c r="AI3845" s="43">
        <v>0</v>
      </c>
      <c r="AJ3845" s="43">
        <v>0</v>
      </c>
      <c r="AK3845" s="43">
        <v>0</v>
      </c>
      <c r="AL3845" s="43">
        <f t="shared" si="7404"/>
        <v>337265.62261000002</v>
      </c>
      <c r="AM3845" s="43">
        <f t="shared" si="7405"/>
        <v>22207.132389999984</v>
      </c>
      <c r="AN3845" s="2"/>
      <c r="AO3845" s="1"/>
      <c r="AP3845" s="1"/>
      <c r="AQ3845" s="1"/>
      <c r="AR3845" s="1"/>
      <c r="AS3845" s="1"/>
    </row>
    <row r="3846">
      <c r="B3846" s="41" t="s">
        <v>865</v>
      </c>
      <c r="C3846" s="41" t="s">
        <v>115</v>
      </c>
      <c r="D3846" s="41" t="s">
        <v>41</v>
      </c>
      <c r="E3846" s="26" t="str">
        <f t="shared" si="7432"/>
        <v>0501</v>
      </c>
      <c r="F3846" s="41" t="s">
        <v>890</v>
      </c>
      <c r="G3846" s="41" t="s">
        <v>59</v>
      </c>
      <c r="H3846" s="42" t="s">
        <v>60</v>
      </c>
      <c r="I3846" s="43">
        <f>I3847</f>
        <v>0</v>
      </c>
      <c r="J3846" s="43">
        <f>J3847</f>
        <v>0</v>
      </c>
      <c r="K3846" s="43">
        <f>K3847</f>
        <v>0</v>
      </c>
      <c r="L3846" s="43">
        <f>L3847</f>
        <v>0</v>
      </c>
      <c r="M3846" s="43">
        <f>M3847</f>
        <v>0</v>
      </c>
      <c r="N3846" s="43">
        <f>N3847</f>
        <v>0</v>
      </c>
      <c r="O3846" s="43">
        <f>O3847</f>
        <v>0</v>
      </c>
      <c r="P3846" s="43">
        <f>P3847</f>
        <v>0</v>
      </c>
      <c r="Q3846" s="43">
        <f>Q3847</f>
        <v>0</v>
      </c>
      <c r="R3846" s="43">
        <f>R3847</f>
        <v>0</v>
      </c>
      <c r="S3846" s="43">
        <f>S3847</f>
        <v>0</v>
      </c>
      <c r="T3846" s="43">
        <f>T3847</f>
        <v>0</v>
      </c>
      <c r="U3846" s="43">
        <v>927.94100000000003</v>
      </c>
      <c r="V3846" s="43">
        <f t="shared" si="7433"/>
        <v>927.94100000000003</v>
      </c>
      <c r="W3846" s="43">
        <f>W3847</f>
        <v>927.94100000000003</v>
      </c>
      <c r="X3846" s="43">
        <f>X3847</f>
        <v>0</v>
      </c>
      <c r="Y3846" s="43">
        <f>Y3847</f>
        <v>0</v>
      </c>
      <c r="Z3846" s="43">
        <f>Z3847</f>
        <v>0</v>
      </c>
      <c r="AA3846" s="43">
        <f>AA3847</f>
        <v>0</v>
      </c>
      <c r="AB3846" s="43">
        <f>AB3847</f>
        <v>272.142</v>
      </c>
      <c r="AC3846" s="44">
        <f>AC3847</f>
        <v>3933.5999999999999</v>
      </c>
      <c r="AD3846" s="44">
        <f>AD3847</f>
        <v>272.142</v>
      </c>
      <c r="AE3846" s="45">
        <f t="shared" si="7403"/>
        <v>6.918395363026236</v>
      </c>
      <c r="AF3846" s="43">
        <f>AF3847</f>
        <v>45377.706939999996</v>
      </c>
      <c r="AG3846" s="43">
        <f>AG3847</f>
        <v>0</v>
      </c>
      <c r="AH3846" s="43">
        <f>AH3847</f>
        <v>0</v>
      </c>
      <c r="AI3846" s="43">
        <f>AI3847</f>
        <v>0</v>
      </c>
      <c r="AJ3846" s="43">
        <f>AJ3847</f>
        <v>0</v>
      </c>
      <c r="AK3846" s="43">
        <f>AK3847</f>
        <v>0</v>
      </c>
      <c r="AL3846" s="43">
        <f t="shared" si="7404"/>
        <v>45377.706939999996</v>
      </c>
      <c r="AM3846" s="43">
        <f t="shared" si="7405"/>
        <v>-44449.765939999997</v>
      </c>
      <c r="AN3846" s="2"/>
      <c r="AO3846" s="1"/>
      <c r="AP3846" s="1"/>
      <c r="AQ3846" s="1"/>
      <c r="AR3846" s="1"/>
      <c r="AS3846" s="1"/>
    </row>
    <row r="3847" ht="63">
      <c r="B3847" s="41" t="s">
        <v>865</v>
      </c>
      <c r="C3847" s="41" t="s">
        <v>115</v>
      </c>
      <c r="D3847" s="41" t="s">
        <v>41</v>
      </c>
      <c r="E3847" s="26" t="str">
        <f t="shared" si="7432"/>
        <v>0501</v>
      </c>
      <c r="F3847" s="41" t="s">
        <v>890</v>
      </c>
      <c r="G3847" s="41" t="s">
        <v>475</v>
      </c>
      <c r="H3847" s="42" t="s">
        <v>476</v>
      </c>
      <c r="I3847" s="43"/>
      <c r="J3847" s="43"/>
      <c r="K3847" s="43"/>
      <c r="L3847" s="43"/>
      <c r="M3847" s="43"/>
      <c r="N3847" s="43"/>
      <c r="O3847" s="43">
        <v>0</v>
      </c>
      <c r="P3847" s="43">
        <v>0</v>
      </c>
      <c r="Q3847" s="43">
        <v>0</v>
      </c>
      <c r="R3847" s="43">
        <v>0</v>
      </c>
      <c r="S3847" s="43">
        <v>0</v>
      </c>
      <c r="T3847" s="43">
        <v>0</v>
      </c>
      <c r="U3847" s="43">
        <v>927.94100000000003</v>
      </c>
      <c r="V3847" s="43">
        <f t="shared" si="7433"/>
        <v>927.94100000000003</v>
      </c>
      <c r="W3847" s="43">
        <v>927.94100000000003</v>
      </c>
      <c r="X3847" s="43"/>
      <c r="Y3847" s="43"/>
      <c r="Z3847" s="43"/>
      <c r="AA3847" s="43"/>
      <c r="AB3847" s="43">
        <v>272.142</v>
      </c>
      <c r="AC3847" s="44">
        <v>3933.5999999999999</v>
      </c>
      <c r="AD3847" s="44">
        <v>272.142</v>
      </c>
      <c r="AE3847" s="45">
        <f t="shared" si="7403"/>
        <v>6.918395363026236</v>
      </c>
      <c r="AF3847" s="43">
        <v>45377.706939999996</v>
      </c>
      <c r="AG3847" s="43">
        <v>0</v>
      </c>
      <c r="AH3847" s="43">
        <v>0</v>
      </c>
      <c r="AI3847" s="43">
        <v>0</v>
      </c>
      <c r="AJ3847" s="43">
        <v>0</v>
      </c>
      <c r="AK3847" s="43">
        <v>0</v>
      </c>
      <c r="AL3847" s="43">
        <f t="shared" si="7404"/>
        <v>45377.706939999996</v>
      </c>
      <c r="AM3847" s="43">
        <f t="shared" si="7405"/>
        <v>-44449.765939999997</v>
      </c>
      <c r="AN3847" s="2"/>
      <c r="AR3847" s="1"/>
      <c r="AS3847" s="1"/>
    </row>
    <row r="3848" ht="31.5">
      <c r="B3848" s="41" t="s">
        <v>865</v>
      </c>
      <c r="C3848" s="41" t="s">
        <v>115</v>
      </c>
      <c r="D3848" s="41" t="s">
        <v>41</v>
      </c>
      <c r="E3848" s="26" t="str">
        <f t="shared" si="7432"/>
        <v>0501</v>
      </c>
      <c r="F3848" s="41" t="s">
        <v>891</v>
      </c>
      <c r="G3848" s="41"/>
      <c r="H3848" s="42" t="s">
        <v>892</v>
      </c>
      <c r="I3848" s="43">
        <f t="shared" ref="I3848:I3851" si="7486">I3849</f>
        <v>0</v>
      </c>
      <c r="J3848" s="43">
        <f t="shared" ref="J3848:J3851" si="7487">J3849</f>
        <v>0</v>
      </c>
      <c r="K3848" s="43">
        <f t="shared" ref="K3848:K3851" si="7488">K3849</f>
        <v>0</v>
      </c>
      <c r="L3848" s="43">
        <f t="shared" ref="L3848:L3851" si="7489">L3849</f>
        <v>0</v>
      </c>
      <c r="M3848" s="43">
        <f t="shared" ref="M3848:M3851" si="7490">M3849</f>
        <v>0</v>
      </c>
      <c r="N3848" s="43">
        <f t="shared" ref="N3848:N3851" si="7491">N3849</f>
        <v>0</v>
      </c>
      <c r="O3848" s="43">
        <f t="shared" ref="O3848:O3851" si="7492">O3849</f>
        <v>0</v>
      </c>
      <c r="P3848" s="43">
        <f t="shared" ref="P3848:P3851" si="7493">P3849</f>
        <v>0</v>
      </c>
      <c r="Q3848" s="43">
        <f t="shared" ref="Q3848:Q3851" si="7494">Q3849</f>
        <v>0</v>
      </c>
      <c r="R3848" s="43">
        <f t="shared" ref="R3848:R3851" si="7495">R3849</f>
        <v>0</v>
      </c>
      <c r="S3848" s="43">
        <f t="shared" ref="S3848:S3851" si="7496">S3849</f>
        <v>0</v>
      </c>
      <c r="T3848" s="43">
        <f t="shared" ref="T3848:T3851" si="7497">T3849</f>
        <v>0</v>
      </c>
      <c r="U3848" s="43">
        <v>19826.932000000001</v>
      </c>
      <c r="V3848" s="43">
        <f t="shared" si="7433"/>
        <v>19826.932000000001</v>
      </c>
      <c r="W3848" s="43">
        <f t="shared" ref="W3848:W3851" si="7498">W3849</f>
        <v>26.614999999999998</v>
      </c>
      <c r="X3848" s="43">
        <f t="shared" ref="X3848:X3851" si="7499">X3849</f>
        <v>0</v>
      </c>
      <c r="Y3848" s="43">
        <f t="shared" ref="Y3848:Y3851" si="7500">Y3849</f>
        <v>19800.316999999999</v>
      </c>
      <c r="Z3848" s="43">
        <f t="shared" ref="Z3848:Z3851" si="7501">Z3849</f>
        <v>0</v>
      </c>
      <c r="AA3848" s="43">
        <f t="shared" ref="AA3848:AA3851" si="7502">AA3849</f>
        <v>0</v>
      </c>
      <c r="AB3848" s="43">
        <f t="shared" ref="AB3848:AB3851" si="7503">AB3849</f>
        <v>0</v>
      </c>
      <c r="AC3848" s="44">
        <f t="shared" ref="AC3848:AC3851" si="7504">AC3849</f>
        <v>30684.308919999999</v>
      </c>
      <c r="AD3848" s="44">
        <f t="shared" ref="AD3848:AD3851" si="7505">AD3849</f>
        <v>7080.8441700000003</v>
      </c>
      <c r="AE3848" s="45">
        <f t="shared" si="7403"/>
        <v>23.076433588454435</v>
      </c>
      <c r="AF3848" s="43">
        <f t="shared" ref="AF3848:AF3851" si="7506">AF3849</f>
        <v>30684.308919999999</v>
      </c>
      <c r="AG3848" s="43">
        <f t="shared" ref="AG3848:AG3851" si="7507">AG3849</f>
        <v>0</v>
      </c>
      <c r="AH3848" s="43">
        <f t="shared" ref="AH3848:AH3851" si="7508">AH3849</f>
        <v>0</v>
      </c>
      <c r="AI3848" s="43">
        <f t="shared" ref="AI3848:AI3851" si="7509">AI3849</f>
        <v>0</v>
      </c>
      <c r="AJ3848" s="43">
        <f t="shared" ref="AJ3848:AJ3851" si="7510">AJ3849</f>
        <v>0</v>
      </c>
      <c r="AK3848" s="43">
        <f t="shared" ref="AK3848:AK3851" si="7511">AK3849</f>
        <v>0</v>
      </c>
      <c r="AL3848" s="43">
        <f t="shared" si="7404"/>
        <v>30684.308919999999</v>
      </c>
      <c r="AM3848" s="43">
        <f t="shared" si="7405"/>
        <v>-10857.376919999999</v>
      </c>
      <c r="AN3848" s="2"/>
      <c r="AO3848" s="1"/>
      <c r="AP3848" s="1"/>
      <c r="AQ3848" s="1"/>
      <c r="AR3848" s="1"/>
      <c r="AS3848" s="1"/>
    </row>
    <row r="3849">
      <c r="B3849" s="41" t="s">
        <v>865</v>
      </c>
      <c r="C3849" s="41" t="s">
        <v>115</v>
      </c>
      <c r="D3849" s="41" t="s">
        <v>41</v>
      </c>
      <c r="E3849" s="26" t="str">
        <f t="shared" si="7432"/>
        <v>0501</v>
      </c>
      <c r="F3849" s="41" t="s">
        <v>891</v>
      </c>
      <c r="G3849" s="41" t="s">
        <v>59</v>
      </c>
      <c r="H3849" s="42" t="s">
        <v>60</v>
      </c>
      <c r="I3849" s="43">
        <f t="shared" si="7486"/>
        <v>0</v>
      </c>
      <c r="J3849" s="43">
        <f t="shared" si="7487"/>
        <v>0</v>
      </c>
      <c r="K3849" s="43">
        <f t="shared" si="7488"/>
        <v>0</v>
      </c>
      <c r="L3849" s="43">
        <f t="shared" si="7489"/>
        <v>0</v>
      </c>
      <c r="M3849" s="43">
        <f t="shared" si="7490"/>
        <v>0</v>
      </c>
      <c r="N3849" s="43">
        <f t="shared" si="7491"/>
        <v>0</v>
      </c>
      <c r="O3849" s="43">
        <f t="shared" si="7492"/>
        <v>0</v>
      </c>
      <c r="P3849" s="43">
        <f t="shared" si="7493"/>
        <v>0</v>
      </c>
      <c r="Q3849" s="43">
        <f t="shared" si="7494"/>
        <v>0</v>
      </c>
      <c r="R3849" s="43">
        <f t="shared" si="7495"/>
        <v>0</v>
      </c>
      <c r="S3849" s="43">
        <f t="shared" si="7496"/>
        <v>0</v>
      </c>
      <c r="T3849" s="43">
        <f t="shared" si="7497"/>
        <v>0</v>
      </c>
      <c r="U3849" s="43">
        <v>19826.932000000001</v>
      </c>
      <c r="V3849" s="43">
        <f t="shared" si="7433"/>
        <v>19826.932000000001</v>
      </c>
      <c r="W3849" s="43">
        <f t="shared" si="7498"/>
        <v>26.614999999999998</v>
      </c>
      <c r="X3849" s="43">
        <f t="shared" si="7499"/>
        <v>0</v>
      </c>
      <c r="Y3849" s="43">
        <f t="shared" si="7500"/>
        <v>19800.316999999999</v>
      </c>
      <c r="Z3849" s="43">
        <f t="shared" si="7501"/>
        <v>0</v>
      </c>
      <c r="AA3849" s="43">
        <f t="shared" si="7502"/>
        <v>0</v>
      </c>
      <c r="AB3849" s="43">
        <f t="shared" si="7503"/>
        <v>0</v>
      </c>
      <c r="AC3849" s="44">
        <f t="shared" si="7504"/>
        <v>30684.308919999999</v>
      </c>
      <c r="AD3849" s="44">
        <f t="shared" si="7505"/>
        <v>7080.8441700000003</v>
      </c>
      <c r="AE3849" s="45">
        <f t="shared" si="7403"/>
        <v>23.076433588454435</v>
      </c>
      <c r="AF3849" s="43">
        <f t="shared" si="7506"/>
        <v>30684.308919999999</v>
      </c>
      <c r="AG3849" s="43">
        <f t="shared" si="7507"/>
        <v>0</v>
      </c>
      <c r="AH3849" s="43">
        <f t="shared" si="7508"/>
        <v>0</v>
      </c>
      <c r="AI3849" s="43">
        <f t="shared" si="7509"/>
        <v>0</v>
      </c>
      <c r="AJ3849" s="43">
        <f t="shared" si="7510"/>
        <v>0</v>
      </c>
      <c r="AK3849" s="43">
        <f t="shared" si="7511"/>
        <v>0</v>
      </c>
      <c r="AL3849" s="43">
        <f t="shared" si="7404"/>
        <v>30684.308919999999</v>
      </c>
      <c r="AM3849" s="43">
        <f t="shared" si="7405"/>
        <v>-10857.376919999999</v>
      </c>
      <c r="AN3849" s="2"/>
      <c r="AO3849" s="1"/>
      <c r="AP3849" s="1"/>
      <c r="AQ3849" s="1"/>
      <c r="AR3849" s="1"/>
      <c r="AS3849" s="1"/>
    </row>
    <row r="3850" ht="63">
      <c r="B3850" s="41" t="s">
        <v>865</v>
      </c>
      <c r="C3850" s="41" t="s">
        <v>115</v>
      </c>
      <c r="D3850" s="41" t="s">
        <v>41</v>
      </c>
      <c r="E3850" s="26" t="str">
        <f t="shared" si="7432"/>
        <v>0501</v>
      </c>
      <c r="F3850" s="41" t="s">
        <v>891</v>
      </c>
      <c r="G3850" s="41" t="s">
        <v>475</v>
      </c>
      <c r="H3850" s="42" t="s">
        <v>476</v>
      </c>
      <c r="I3850" s="43"/>
      <c r="J3850" s="43"/>
      <c r="K3850" s="43"/>
      <c r="L3850" s="43"/>
      <c r="M3850" s="43"/>
      <c r="N3850" s="43"/>
      <c r="O3850" s="43">
        <v>0</v>
      </c>
      <c r="P3850" s="43">
        <v>0</v>
      </c>
      <c r="Q3850" s="43">
        <v>0</v>
      </c>
      <c r="R3850" s="43">
        <v>0</v>
      </c>
      <c r="S3850" s="43">
        <v>0</v>
      </c>
      <c r="T3850" s="43">
        <v>0</v>
      </c>
      <c r="U3850" s="43">
        <v>19826.932000000001</v>
      </c>
      <c r="V3850" s="43">
        <f t="shared" si="7433"/>
        <v>19826.932000000001</v>
      </c>
      <c r="W3850" s="43">
        <v>26.614999999999998</v>
      </c>
      <c r="X3850" s="43"/>
      <c r="Y3850" s="43">
        <v>19800.316999999999</v>
      </c>
      <c r="Z3850" s="43"/>
      <c r="AA3850" s="43"/>
      <c r="AB3850" s="43">
        <v>0</v>
      </c>
      <c r="AC3850" s="44">
        <v>30684.308919999999</v>
      </c>
      <c r="AD3850" s="44">
        <v>7080.8441700000003</v>
      </c>
      <c r="AE3850" s="45">
        <f t="shared" si="7403"/>
        <v>23.076433588454435</v>
      </c>
      <c r="AF3850" s="43">
        <v>30684.308919999999</v>
      </c>
      <c r="AG3850" s="43">
        <v>0</v>
      </c>
      <c r="AH3850" s="43">
        <v>0</v>
      </c>
      <c r="AI3850" s="43">
        <v>0</v>
      </c>
      <c r="AJ3850" s="43">
        <v>0</v>
      </c>
      <c r="AK3850" s="43">
        <v>0</v>
      </c>
      <c r="AL3850" s="43">
        <f t="shared" si="7404"/>
        <v>30684.308919999999</v>
      </c>
      <c r="AM3850" s="43">
        <f t="shared" si="7405"/>
        <v>-10857.376919999999</v>
      </c>
      <c r="AN3850" s="2"/>
      <c r="AO3850" s="1"/>
      <c r="AP3850" s="1"/>
      <c r="AQ3850" s="1"/>
      <c r="AR3850" s="1"/>
      <c r="AS3850" s="1"/>
    </row>
    <row r="3851" ht="47.25">
      <c r="B3851" s="41" t="s">
        <v>865</v>
      </c>
      <c r="C3851" s="41" t="s">
        <v>115</v>
      </c>
      <c r="D3851" s="41" t="s">
        <v>41</v>
      </c>
      <c r="E3851" s="26" t="str">
        <f t="shared" si="7432"/>
        <v>0501</v>
      </c>
      <c r="F3851" s="41" t="s">
        <v>893</v>
      </c>
      <c r="G3851" s="41"/>
      <c r="H3851" s="42" t="s">
        <v>894</v>
      </c>
      <c r="I3851" s="43">
        <f t="shared" si="7486"/>
        <v>160000</v>
      </c>
      <c r="J3851" s="43">
        <f t="shared" si="7487"/>
        <v>253846.29999999999</v>
      </c>
      <c r="K3851" s="43">
        <f t="shared" si="7488"/>
        <v>572096.09999999998</v>
      </c>
      <c r="L3851" s="43">
        <f t="shared" si="7489"/>
        <v>0</v>
      </c>
      <c r="M3851" s="43">
        <f t="shared" si="7490"/>
        <v>0</v>
      </c>
      <c r="N3851" s="43">
        <f t="shared" si="7491"/>
        <v>0</v>
      </c>
      <c r="O3851" s="43">
        <f t="shared" si="7492"/>
        <v>0</v>
      </c>
      <c r="P3851" s="43">
        <f t="shared" si="7493"/>
        <v>0</v>
      </c>
      <c r="Q3851" s="43">
        <f t="shared" si="7494"/>
        <v>-23600</v>
      </c>
      <c r="R3851" s="43">
        <f t="shared" si="7495"/>
        <v>0</v>
      </c>
      <c r="S3851" s="43">
        <f t="shared" si="7496"/>
        <v>0</v>
      </c>
      <c r="T3851" s="43">
        <f t="shared" si="7497"/>
        <v>0</v>
      </c>
      <c r="U3851" s="43">
        <v>56581.707000000002</v>
      </c>
      <c r="V3851" s="43">
        <f t="shared" si="7433"/>
        <v>192981.70699999999</v>
      </c>
      <c r="W3851" s="43">
        <f t="shared" si="7498"/>
        <v>0</v>
      </c>
      <c r="X3851" s="43">
        <f t="shared" si="7499"/>
        <v>0</v>
      </c>
      <c r="Y3851" s="43">
        <f t="shared" si="7500"/>
        <v>56581.707000000002</v>
      </c>
      <c r="Z3851" s="43">
        <f t="shared" si="7501"/>
        <v>0</v>
      </c>
      <c r="AA3851" s="43">
        <f t="shared" si="7502"/>
        <v>0</v>
      </c>
      <c r="AB3851" s="43">
        <f t="shared" si="7503"/>
        <v>54671.812189999997</v>
      </c>
      <c r="AC3851" s="44">
        <f t="shared" si="7504"/>
        <v>192038.52658999999</v>
      </c>
      <c r="AD3851" s="44">
        <f t="shared" si="7505"/>
        <v>66404.872629999998</v>
      </c>
      <c r="AE3851" s="45">
        <f t="shared" si="7403"/>
        <v>34.578932576260399</v>
      </c>
      <c r="AF3851" s="43">
        <f t="shared" si="7506"/>
        <v>192646.70699999999</v>
      </c>
      <c r="AG3851" s="43">
        <f t="shared" si="7507"/>
        <v>0</v>
      </c>
      <c r="AH3851" s="43">
        <f t="shared" si="7508"/>
        <v>0</v>
      </c>
      <c r="AI3851" s="43">
        <f t="shared" si="7509"/>
        <v>0</v>
      </c>
      <c r="AJ3851" s="43">
        <f t="shared" si="7510"/>
        <v>0</v>
      </c>
      <c r="AK3851" s="43">
        <f t="shared" si="7511"/>
        <v>0</v>
      </c>
      <c r="AL3851" s="43">
        <f t="shared" si="7404"/>
        <v>192646.70699999999</v>
      </c>
      <c r="AM3851" s="43">
        <f t="shared" si="7405"/>
        <v>335</v>
      </c>
      <c r="AN3851" s="2"/>
      <c r="AR3851" s="1"/>
      <c r="AS3851" s="1"/>
    </row>
    <row r="3852" ht="47.25">
      <c r="B3852" s="41" t="s">
        <v>865</v>
      </c>
      <c r="C3852" s="41" t="s">
        <v>115</v>
      </c>
      <c r="D3852" s="41" t="s">
        <v>41</v>
      </c>
      <c r="E3852" s="26" t="str">
        <f t="shared" si="7432"/>
        <v>0501</v>
      </c>
      <c r="F3852" s="41" t="s">
        <v>895</v>
      </c>
      <c r="G3852" s="41"/>
      <c r="H3852" s="42" t="s">
        <v>896</v>
      </c>
      <c r="I3852" s="43">
        <f>I3853+I3855</f>
        <v>160000</v>
      </c>
      <c r="J3852" s="43">
        <f>J3853+J3855</f>
        <v>253846.29999999999</v>
      </c>
      <c r="K3852" s="43">
        <f>K3853+K3855</f>
        <v>572096.09999999998</v>
      </c>
      <c r="L3852" s="43">
        <f>L3853+L3855</f>
        <v>0</v>
      </c>
      <c r="M3852" s="43">
        <f>M3853+M3855</f>
        <v>0</v>
      </c>
      <c r="N3852" s="43">
        <f>N3853+N3855</f>
        <v>0</v>
      </c>
      <c r="O3852" s="43">
        <f>O3853+O3855</f>
        <v>0</v>
      </c>
      <c r="P3852" s="43">
        <f>P3853+P3855</f>
        <v>0</v>
      </c>
      <c r="Q3852" s="43">
        <f>Q3853+Q3855</f>
        <v>-23600</v>
      </c>
      <c r="R3852" s="43">
        <f>R3853+R3855</f>
        <v>0</v>
      </c>
      <c r="S3852" s="43">
        <f>S3853+S3855</f>
        <v>0</v>
      </c>
      <c r="T3852" s="43">
        <f>T3853+T3855</f>
        <v>0</v>
      </c>
      <c r="U3852" s="43">
        <v>56581.707000000002</v>
      </c>
      <c r="V3852" s="43">
        <f t="shared" si="7433"/>
        <v>192981.70699999999</v>
      </c>
      <c r="W3852" s="43">
        <f>W3853+W3855</f>
        <v>0</v>
      </c>
      <c r="X3852" s="43">
        <f>X3853+X3855</f>
        <v>0</v>
      </c>
      <c r="Y3852" s="43">
        <f>Y3853+Y3855</f>
        <v>56581.707000000002</v>
      </c>
      <c r="Z3852" s="43">
        <f>Z3853+Z3855</f>
        <v>0</v>
      </c>
      <c r="AA3852" s="43">
        <f>AA3853+AA3855</f>
        <v>0</v>
      </c>
      <c r="AB3852" s="43">
        <f>AB3853+AB3855</f>
        <v>54671.812189999997</v>
      </c>
      <c r="AC3852" s="44">
        <f>AC3853+AC3855</f>
        <v>192038.52658999999</v>
      </c>
      <c r="AD3852" s="44">
        <f>AD3853+AD3855</f>
        <v>66404.872629999998</v>
      </c>
      <c r="AE3852" s="45">
        <f t="shared" si="7403"/>
        <v>34.578932576260399</v>
      </c>
      <c r="AF3852" s="43">
        <f>AF3853+AF3855</f>
        <v>192646.70699999999</v>
      </c>
      <c r="AG3852" s="43">
        <f>AG3853+AG3855</f>
        <v>0</v>
      </c>
      <c r="AH3852" s="43">
        <f>AH3853+AH3855</f>
        <v>0</v>
      </c>
      <c r="AI3852" s="43">
        <f>AI3853+AI3855</f>
        <v>0</v>
      </c>
      <c r="AJ3852" s="43">
        <f>AJ3853+AJ3855</f>
        <v>0</v>
      </c>
      <c r="AK3852" s="43">
        <f>AK3853+AK3855</f>
        <v>0</v>
      </c>
      <c r="AL3852" s="43">
        <f t="shared" si="7404"/>
        <v>192646.70699999999</v>
      </c>
      <c r="AM3852" s="43">
        <f t="shared" si="7405"/>
        <v>335</v>
      </c>
      <c r="AN3852" s="2"/>
      <c r="AO3852" s="1"/>
      <c r="AP3852" s="1"/>
      <c r="AQ3852" s="1"/>
      <c r="AR3852" s="1"/>
      <c r="AS3852" s="1"/>
    </row>
    <row r="3853" ht="31.5">
      <c r="B3853" s="41" t="s">
        <v>865</v>
      </c>
      <c r="C3853" s="41" t="s">
        <v>115</v>
      </c>
      <c r="D3853" s="41" t="s">
        <v>41</v>
      </c>
      <c r="E3853" s="26" t="str">
        <f t="shared" si="7432"/>
        <v>0501</v>
      </c>
      <c r="F3853" s="41" t="s">
        <v>895</v>
      </c>
      <c r="G3853" s="41" t="s">
        <v>53</v>
      </c>
      <c r="H3853" s="42" t="s">
        <v>54</v>
      </c>
      <c r="I3853" s="43">
        <f>I3854</f>
        <v>160000</v>
      </c>
      <c r="J3853" s="43">
        <f>J3854</f>
        <v>253846.29999999999</v>
      </c>
      <c r="K3853" s="43">
        <f>K3854</f>
        <v>572096.09999999998</v>
      </c>
      <c r="L3853" s="43">
        <f>L3854</f>
        <v>0</v>
      </c>
      <c r="M3853" s="43">
        <f>M3854</f>
        <v>0</v>
      </c>
      <c r="N3853" s="43">
        <f>N3854</f>
        <v>0</v>
      </c>
      <c r="O3853" s="43">
        <f>O3854</f>
        <v>0</v>
      </c>
      <c r="P3853" s="43">
        <f>P3854</f>
        <v>0</v>
      </c>
      <c r="Q3853" s="43">
        <f>Q3854</f>
        <v>-23600</v>
      </c>
      <c r="R3853" s="43">
        <f>R3854</f>
        <v>0</v>
      </c>
      <c r="S3853" s="43">
        <f>S3854</f>
        <v>0</v>
      </c>
      <c r="T3853" s="43">
        <f>T3854</f>
        <v>0</v>
      </c>
      <c r="U3853" s="43">
        <v>0</v>
      </c>
      <c r="V3853" s="43">
        <f t="shared" si="7433"/>
        <v>136400</v>
      </c>
      <c r="W3853" s="43">
        <f>W3854</f>
        <v>0</v>
      </c>
      <c r="X3853" s="43">
        <f>X3854</f>
        <v>0</v>
      </c>
      <c r="Y3853" s="43">
        <f>Y3854</f>
        <v>0</v>
      </c>
      <c r="Z3853" s="43">
        <f>Z3854</f>
        <v>0</v>
      </c>
      <c r="AA3853" s="43">
        <f>AA3854</f>
        <v>0</v>
      </c>
      <c r="AB3853" s="43">
        <f>AB3854</f>
        <v>0</v>
      </c>
      <c r="AC3853" s="44">
        <f>AC3854</f>
        <v>116272.37897999999</v>
      </c>
      <c r="AD3853" s="44">
        <f>AD3854</f>
        <v>0</v>
      </c>
      <c r="AE3853" s="45">
        <f t="shared" si="7403"/>
        <v>0</v>
      </c>
      <c r="AF3853" s="43">
        <f>AF3854</f>
        <v>117785.05938999999</v>
      </c>
      <c r="AG3853" s="43">
        <f>AG3854</f>
        <v>0</v>
      </c>
      <c r="AH3853" s="43">
        <f>AH3854</f>
        <v>0</v>
      </c>
      <c r="AI3853" s="43">
        <f>AI3854</f>
        <v>0</v>
      </c>
      <c r="AJ3853" s="43">
        <f>AJ3854</f>
        <v>0</v>
      </c>
      <c r="AK3853" s="43">
        <f>AK3854</f>
        <v>0</v>
      </c>
      <c r="AL3853" s="43">
        <f t="shared" si="7404"/>
        <v>117785.05938999999</v>
      </c>
      <c r="AM3853" s="43">
        <f t="shared" si="7405"/>
        <v>18614.940610000005</v>
      </c>
      <c r="AN3853" s="2"/>
      <c r="AR3853" s="1"/>
      <c r="AS3853" s="1"/>
    </row>
    <row r="3854" ht="31.5">
      <c r="B3854" s="41" t="s">
        <v>865</v>
      </c>
      <c r="C3854" s="41" t="s">
        <v>115</v>
      </c>
      <c r="D3854" s="41" t="s">
        <v>41</v>
      </c>
      <c r="E3854" s="26" t="str">
        <f t="shared" si="7432"/>
        <v>0501</v>
      </c>
      <c r="F3854" s="41" t="s">
        <v>895</v>
      </c>
      <c r="G3854" s="41" t="s">
        <v>55</v>
      </c>
      <c r="H3854" s="42" t="s">
        <v>56</v>
      </c>
      <c r="I3854" s="43">
        <v>160000</v>
      </c>
      <c r="J3854" s="43">
        <v>253846.29999999999</v>
      </c>
      <c r="K3854" s="43">
        <v>572096.09999999998</v>
      </c>
      <c r="L3854" s="43"/>
      <c r="M3854" s="43"/>
      <c r="N3854" s="43"/>
      <c r="O3854" s="43">
        <v>0</v>
      </c>
      <c r="P3854" s="43">
        <v>0</v>
      </c>
      <c r="Q3854" s="43">
        <v>-23600</v>
      </c>
      <c r="R3854" s="43">
        <v>0</v>
      </c>
      <c r="S3854" s="43">
        <v>0</v>
      </c>
      <c r="T3854" s="43">
        <v>0</v>
      </c>
      <c r="U3854" s="43">
        <v>0</v>
      </c>
      <c r="V3854" s="43">
        <f t="shared" si="7433"/>
        <v>136400</v>
      </c>
      <c r="W3854" s="43"/>
      <c r="X3854" s="43"/>
      <c r="Y3854" s="43"/>
      <c r="Z3854" s="43"/>
      <c r="AA3854" s="43"/>
      <c r="AB3854" s="43">
        <v>0</v>
      </c>
      <c r="AC3854" s="44">
        <v>116272.37897999999</v>
      </c>
      <c r="AD3854" s="44">
        <v>0</v>
      </c>
      <c r="AE3854" s="45">
        <f t="shared" si="7403"/>
        <v>0</v>
      </c>
      <c r="AF3854" s="43">
        <v>117785.05938999999</v>
      </c>
      <c r="AG3854" s="43">
        <v>0</v>
      </c>
      <c r="AH3854" s="43">
        <v>0</v>
      </c>
      <c r="AI3854" s="43">
        <v>0</v>
      </c>
      <c r="AJ3854" s="43">
        <v>0</v>
      </c>
      <c r="AK3854" s="43">
        <v>0</v>
      </c>
      <c r="AL3854" s="43">
        <f t="shared" si="7404"/>
        <v>117785.05938999999</v>
      </c>
      <c r="AM3854" s="43">
        <f t="shared" si="7405"/>
        <v>18614.940610000005</v>
      </c>
      <c r="AN3854" s="2"/>
      <c r="AO3854" s="1"/>
      <c r="AP3854" s="1"/>
      <c r="AQ3854" s="1"/>
      <c r="AR3854" s="1"/>
      <c r="AS3854" s="1"/>
    </row>
    <row r="3855">
      <c r="B3855" s="41" t="s">
        <v>865</v>
      </c>
      <c r="C3855" s="41" t="s">
        <v>115</v>
      </c>
      <c r="D3855" s="41" t="s">
        <v>41</v>
      </c>
      <c r="E3855" s="26" t="str">
        <f t="shared" si="7432"/>
        <v>0501</v>
      </c>
      <c r="F3855" s="41" t="s">
        <v>895</v>
      </c>
      <c r="G3855" s="41" t="s">
        <v>59</v>
      </c>
      <c r="H3855" s="42" t="s">
        <v>60</v>
      </c>
      <c r="I3855" s="70">
        <f>I3856</f>
        <v>0</v>
      </c>
      <c r="J3855" s="70">
        <f>J3856</f>
        <v>0</v>
      </c>
      <c r="K3855" s="70">
        <f>K3856</f>
        <v>0</v>
      </c>
      <c r="L3855" s="70">
        <f>L3856</f>
        <v>0</v>
      </c>
      <c r="M3855" s="70">
        <f>M3856</f>
        <v>0</v>
      </c>
      <c r="N3855" s="70">
        <f>N3856</f>
        <v>0</v>
      </c>
      <c r="O3855" s="70">
        <f>O3856</f>
        <v>0</v>
      </c>
      <c r="P3855" s="70">
        <f>P3856</f>
        <v>0</v>
      </c>
      <c r="Q3855" s="70">
        <f>Q3856</f>
        <v>0</v>
      </c>
      <c r="R3855" s="70">
        <f>R3856</f>
        <v>0</v>
      </c>
      <c r="S3855" s="70">
        <f>S3856</f>
        <v>0</v>
      </c>
      <c r="T3855" s="70">
        <f>T3856</f>
        <v>0</v>
      </c>
      <c r="U3855" s="70">
        <v>56581.707000000002</v>
      </c>
      <c r="V3855" s="70">
        <f t="shared" si="7433"/>
        <v>56581.707000000002</v>
      </c>
      <c r="W3855" s="70">
        <f>W3856</f>
        <v>0</v>
      </c>
      <c r="X3855" s="70">
        <f>X3856</f>
        <v>0</v>
      </c>
      <c r="Y3855" s="70">
        <f>Y3856</f>
        <v>56581.707000000002</v>
      </c>
      <c r="Z3855" s="70">
        <f>Z3856</f>
        <v>0</v>
      </c>
      <c r="AA3855" s="70">
        <f>AA3856</f>
        <v>0</v>
      </c>
      <c r="AB3855" s="70">
        <f>AB3856</f>
        <v>54671.812189999997</v>
      </c>
      <c r="AC3855" s="71">
        <f>AC3856</f>
        <v>75766.14761</v>
      </c>
      <c r="AD3855" s="71">
        <f>AD3856</f>
        <v>66404.872629999998</v>
      </c>
      <c r="AE3855" s="72">
        <f t="shared" si="7403"/>
        <v>87.644515030398011</v>
      </c>
      <c r="AF3855" s="70">
        <f>AF3856</f>
        <v>74861.64761</v>
      </c>
      <c r="AG3855" s="70">
        <f>AG3856</f>
        <v>0</v>
      </c>
      <c r="AH3855" s="70">
        <f>AH3856</f>
        <v>0</v>
      </c>
      <c r="AI3855" s="70">
        <f>AI3856</f>
        <v>0</v>
      </c>
      <c r="AJ3855" s="70">
        <f>AJ3856</f>
        <v>0</v>
      </c>
      <c r="AK3855" s="70">
        <f>AK3856</f>
        <v>0</v>
      </c>
      <c r="AL3855" s="70">
        <f t="shared" si="7404"/>
        <v>74861.64761</v>
      </c>
      <c r="AM3855" s="70">
        <f t="shared" si="7405"/>
        <v>-18279.940609999998</v>
      </c>
      <c r="AN3855" s="2"/>
      <c r="AO3855" s="1"/>
      <c r="AP3855" s="1"/>
      <c r="AQ3855" s="1"/>
      <c r="AR3855" s="1"/>
      <c r="AS3855" s="1"/>
    </row>
    <row r="3856">
      <c r="B3856" s="41" t="s">
        <v>865</v>
      </c>
      <c r="C3856" s="41" t="s">
        <v>115</v>
      </c>
      <c r="D3856" s="41" t="s">
        <v>41</v>
      </c>
      <c r="E3856" s="26" t="str">
        <f t="shared" si="7432"/>
        <v>0501</v>
      </c>
      <c r="F3856" s="41" t="s">
        <v>895</v>
      </c>
      <c r="G3856" s="41" t="s">
        <v>61</v>
      </c>
      <c r="H3856" s="42" t="s">
        <v>62</v>
      </c>
      <c r="I3856" s="43"/>
      <c r="J3856" s="43"/>
      <c r="K3856" s="43"/>
      <c r="L3856" s="43"/>
      <c r="M3856" s="43"/>
      <c r="N3856" s="43"/>
      <c r="O3856" s="43">
        <v>0</v>
      </c>
      <c r="P3856" s="43">
        <v>0</v>
      </c>
      <c r="Q3856" s="43">
        <v>0</v>
      </c>
      <c r="R3856" s="43">
        <v>0</v>
      </c>
      <c r="S3856" s="43">
        <v>0</v>
      </c>
      <c r="T3856" s="43">
        <v>0</v>
      </c>
      <c r="U3856" s="43">
        <v>56581.707000000002</v>
      </c>
      <c r="V3856" s="43">
        <f t="shared" si="7433"/>
        <v>56581.707000000002</v>
      </c>
      <c r="W3856" s="43"/>
      <c r="X3856" s="43"/>
      <c r="Y3856" s="43">
        <v>56581.707000000002</v>
      </c>
      <c r="Z3856" s="43"/>
      <c r="AA3856" s="43"/>
      <c r="AB3856" s="43">
        <v>54671.812189999997</v>
      </c>
      <c r="AC3856" s="44">
        <v>75766.14761</v>
      </c>
      <c r="AD3856" s="44">
        <v>66404.872629999998</v>
      </c>
      <c r="AE3856" s="45">
        <f t="shared" si="7403"/>
        <v>87.644515030398011</v>
      </c>
      <c r="AF3856" s="43">
        <v>74861.64761</v>
      </c>
      <c r="AG3856" s="43">
        <v>0</v>
      </c>
      <c r="AH3856" s="43">
        <v>0</v>
      </c>
      <c r="AI3856" s="43">
        <v>0</v>
      </c>
      <c r="AJ3856" s="43">
        <v>0</v>
      </c>
      <c r="AK3856" s="43">
        <v>0</v>
      </c>
      <c r="AL3856" s="43">
        <f t="shared" si="7404"/>
        <v>74861.64761</v>
      </c>
      <c r="AM3856" s="43">
        <f t="shared" si="7405"/>
        <v>-18279.940609999998</v>
      </c>
      <c r="AN3856" s="2"/>
      <c r="AO3856" s="1"/>
      <c r="AP3856" s="1"/>
      <c r="AQ3856" s="1"/>
      <c r="AR3856" s="1"/>
      <c r="AS3856" s="1"/>
    </row>
    <row r="3857" ht="31.5">
      <c r="B3857" s="41" t="s">
        <v>865</v>
      </c>
      <c r="C3857" s="41" t="s">
        <v>115</v>
      </c>
      <c r="D3857" s="41" t="s">
        <v>41</v>
      </c>
      <c r="E3857" s="26" t="str">
        <f t="shared" si="7432"/>
        <v>0501</v>
      </c>
      <c r="F3857" s="41" t="s">
        <v>897</v>
      </c>
      <c r="G3857" s="41"/>
      <c r="H3857" s="42" t="s">
        <v>898</v>
      </c>
      <c r="I3857" s="43">
        <f t="shared" ref="I3857:I3859" si="7512">I3858</f>
        <v>805.70000000000005</v>
      </c>
      <c r="J3857" s="43">
        <f t="shared" ref="J3857:J3859" si="7513">J3858</f>
        <v>805.70000000000005</v>
      </c>
      <c r="K3857" s="43">
        <f t="shared" ref="K3857:K3859" si="7514">K3858</f>
        <v>805.70000000000005</v>
      </c>
      <c r="L3857" s="43">
        <f t="shared" ref="L3857:L3859" si="7515">L3858</f>
        <v>0</v>
      </c>
      <c r="M3857" s="43">
        <f t="shared" ref="M3857:M3859" si="7516">M3858</f>
        <v>0</v>
      </c>
      <c r="N3857" s="43">
        <f t="shared" ref="N3857:N3859" si="7517">N3858</f>
        <v>0</v>
      </c>
      <c r="O3857" s="43">
        <f t="shared" ref="O3857:O3859" si="7518">O3858</f>
        <v>0</v>
      </c>
      <c r="P3857" s="43">
        <f t="shared" ref="P3857:P3859" si="7519">P3858</f>
        <v>0</v>
      </c>
      <c r="Q3857" s="43">
        <f t="shared" ref="Q3857:Q3859" si="7520">Q3858</f>
        <v>530.14099999999996</v>
      </c>
      <c r="R3857" s="43">
        <f t="shared" ref="R3857:R3859" si="7521">R3858</f>
        <v>0</v>
      </c>
      <c r="S3857" s="43">
        <f t="shared" ref="S3857:S3859" si="7522">S3858</f>
        <v>0</v>
      </c>
      <c r="T3857" s="43">
        <f t="shared" ref="T3857:T3859" si="7523">T3858</f>
        <v>0</v>
      </c>
      <c r="U3857" s="43">
        <v>0</v>
      </c>
      <c r="V3857" s="43">
        <f t="shared" si="7433"/>
        <v>1335.8409999999999</v>
      </c>
      <c r="W3857" s="43">
        <f t="shared" ref="W3857:W3859" si="7524">W3858</f>
        <v>0</v>
      </c>
      <c r="X3857" s="43">
        <f t="shared" ref="X3857:X3859" si="7525">X3858</f>
        <v>0</v>
      </c>
      <c r="Y3857" s="43">
        <f t="shared" ref="Y3857:Y3859" si="7526">Y3858</f>
        <v>0</v>
      </c>
      <c r="Z3857" s="43">
        <f t="shared" ref="Z3857:Z3859" si="7527">Z3858</f>
        <v>0</v>
      </c>
      <c r="AA3857" s="43">
        <f t="shared" ref="AA3857:AA3859" si="7528">AA3858</f>
        <v>0</v>
      </c>
      <c r="AB3857" s="43">
        <f t="shared" ref="AB3857:AB3859" si="7529">AB3858</f>
        <v>940.53966000000003</v>
      </c>
      <c r="AC3857" s="44">
        <f t="shared" ref="AC3857:AC3864" si="7530">AC3858</f>
        <v>1335.8409999999999</v>
      </c>
      <c r="AD3857" s="44">
        <f t="shared" ref="AD3857:AD3864" si="7531">AD3858</f>
        <v>1335.8396600000001</v>
      </c>
      <c r="AE3857" s="45">
        <f t="shared" si="7403"/>
        <v>99.999899688660562</v>
      </c>
      <c r="AF3857" s="43">
        <f t="shared" ref="AF3857:AF3859" si="7532">AF3858</f>
        <v>1335.8409999999999</v>
      </c>
      <c r="AG3857" s="43">
        <f t="shared" ref="AG3857:AG3859" si="7533">AG3858</f>
        <v>0</v>
      </c>
      <c r="AH3857" s="43">
        <f t="shared" ref="AH3857:AH3859" si="7534">AH3858</f>
        <v>0</v>
      </c>
      <c r="AI3857" s="43">
        <f t="shared" ref="AI3857:AI3859" si="7535">AI3858</f>
        <v>0</v>
      </c>
      <c r="AJ3857" s="43">
        <f t="shared" ref="AJ3857:AJ3859" si="7536">AJ3858</f>
        <v>0</v>
      </c>
      <c r="AK3857" s="43">
        <f t="shared" ref="AK3857:AK3859" si="7537">AK3858</f>
        <v>0</v>
      </c>
      <c r="AL3857" s="43">
        <f t="shared" si="7404"/>
        <v>1335.8409999999999</v>
      </c>
      <c r="AM3857" s="43">
        <f t="shared" si="7405"/>
        <v>0</v>
      </c>
      <c r="AN3857" s="2"/>
      <c r="AR3857" s="1"/>
      <c r="AS3857" s="1"/>
    </row>
    <row r="3858" ht="47.25">
      <c r="B3858" s="41" t="s">
        <v>865</v>
      </c>
      <c r="C3858" s="41" t="s">
        <v>115</v>
      </c>
      <c r="D3858" s="41" t="s">
        <v>41</v>
      </c>
      <c r="E3858" s="26" t="str">
        <f t="shared" si="7432"/>
        <v>0501</v>
      </c>
      <c r="F3858" s="41" t="s">
        <v>899</v>
      </c>
      <c r="G3858" s="41"/>
      <c r="H3858" s="42" t="s">
        <v>900</v>
      </c>
      <c r="I3858" s="43">
        <f t="shared" si="7512"/>
        <v>805.70000000000005</v>
      </c>
      <c r="J3858" s="43">
        <f t="shared" si="7513"/>
        <v>805.70000000000005</v>
      </c>
      <c r="K3858" s="43">
        <f t="shared" si="7514"/>
        <v>805.70000000000005</v>
      </c>
      <c r="L3858" s="43">
        <f t="shared" si="7515"/>
        <v>0</v>
      </c>
      <c r="M3858" s="43">
        <f t="shared" si="7516"/>
        <v>0</v>
      </c>
      <c r="N3858" s="43">
        <f t="shared" si="7517"/>
        <v>0</v>
      </c>
      <c r="O3858" s="43">
        <f t="shared" si="7518"/>
        <v>0</v>
      </c>
      <c r="P3858" s="43">
        <f t="shared" si="7519"/>
        <v>0</v>
      </c>
      <c r="Q3858" s="43">
        <f t="shared" si="7520"/>
        <v>530.14099999999996</v>
      </c>
      <c r="R3858" s="43">
        <f t="shared" si="7521"/>
        <v>0</v>
      </c>
      <c r="S3858" s="43">
        <f t="shared" si="7522"/>
        <v>0</v>
      </c>
      <c r="T3858" s="43">
        <f t="shared" si="7523"/>
        <v>0</v>
      </c>
      <c r="U3858" s="43">
        <v>0</v>
      </c>
      <c r="V3858" s="43">
        <f t="shared" si="7433"/>
        <v>1335.8409999999999</v>
      </c>
      <c r="W3858" s="43">
        <f t="shared" si="7524"/>
        <v>0</v>
      </c>
      <c r="X3858" s="43">
        <f t="shared" si="7525"/>
        <v>0</v>
      </c>
      <c r="Y3858" s="43">
        <f t="shared" si="7526"/>
        <v>0</v>
      </c>
      <c r="Z3858" s="43">
        <f t="shared" si="7527"/>
        <v>0</v>
      </c>
      <c r="AA3858" s="43">
        <f t="shared" si="7528"/>
        <v>0</v>
      </c>
      <c r="AB3858" s="43">
        <f t="shared" si="7529"/>
        <v>940.53966000000003</v>
      </c>
      <c r="AC3858" s="44">
        <f t="shared" si="7530"/>
        <v>1335.8409999999999</v>
      </c>
      <c r="AD3858" s="44">
        <f t="shared" si="7531"/>
        <v>1335.8396600000001</v>
      </c>
      <c r="AE3858" s="45">
        <f t="shared" si="7403"/>
        <v>99.999899688660562</v>
      </c>
      <c r="AF3858" s="43">
        <f t="shared" si="7532"/>
        <v>1335.8409999999999</v>
      </c>
      <c r="AG3858" s="43">
        <f t="shared" si="7533"/>
        <v>0</v>
      </c>
      <c r="AH3858" s="43">
        <f t="shared" si="7534"/>
        <v>0</v>
      </c>
      <c r="AI3858" s="43">
        <f t="shared" si="7535"/>
        <v>0</v>
      </c>
      <c r="AJ3858" s="43">
        <f t="shared" si="7536"/>
        <v>0</v>
      </c>
      <c r="AK3858" s="43">
        <f t="shared" si="7537"/>
        <v>0</v>
      </c>
      <c r="AL3858" s="43">
        <f t="shared" si="7404"/>
        <v>1335.8409999999999</v>
      </c>
      <c r="AM3858" s="43">
        <f t="shared" si="7405"/>
        <v>0</v>
      </c>
      <c r="AN3858" s="2"/>
    </row>
    <row r="3859" ht="31.5">
      <c r="B3859" s="41" t="s">
        <v>865</v>
      </c>
      <c r="C3859" s="41" t="s">
        <v>115</v>
      </c>
      <c r="D3859" s="41" t="s">
        <v>41</v>
      </c>
      <c r="E3859" s="26" t="str">
        <f t="shared" si="7432"/>
        <v>0501</v>
      </c>
      <c r="F3859" s="41" t="s">
        <v>899</v>
      </c>
      <c r="G3859" s="41" t="s">
        <v>53</v>
      </c>
      <c r="H3859" s="42" t="s">
        <v>54</v>
      </c>
      <c r="I3859" s="43">
        <f t="shared" si="7512"/>
        <v>805.70000000000005</v>
      </c>
      <c r="J3859" s="43">
        <f t="shared" si="7513"/>
        <v>805.70000000000005</v>
      </c>
      <c r="K3859" s="43">
        <f t="shared" si="7514"/>
        <v>805.70000000000005</v>
      </c>
      <c r="L3859" s="43">
        <f t="shared" si="7515"/>
        <v>0</v>
      </c>
      <c r="M3859" s="43">
        <f t="shared" si="7516"/>
        <v>0</v>
      </c>
      <c r="N3859" s="43">
        <f t="shared" si="7517"/>
        <v>0</v>
      </c>
      <c r="O3859" s="43">
        <f t="shared" si="7518"/>
        <v>0</v>
      </c>
      <c r="P3859" s="43">
        <f t="shared" si="7519"/>
        <v>0</v>
      </c>
      <c r="Q3859" s="43">
        <f t="shared" si="7520"/>
        <v>530.14099999999996</v>
      </c>
      <c r="R3859" s="43">
        <f t="shared" si="7521"/>
        <v>0</v>
      </c>
      <c r="S3859" s="43">
        <f t="shared" si="7522"/>
        <v>0</v>
      </c>
      <c r="T3859" s="43">
        <f t="shared" si="7523"/>
        <v>0</v>
      </c>
      <c r="U3859" s="43">
        <v>0</v>
      </c>
      <c r="V3859" s="43">
        <f t="shared" si="7433"/>
        <v>1335.8409999999999</v>
      </c>
      <c r="W3859" s="43">
        <f t="shared" si="7524"/>
        <v>0</v>
      </c>
      <c r="X3859" s="43">
        <f t="shared" si="7525"/>
        <v>0</v>
      </c>
      <c r="Y3859" s="43">
        <f t="shared" si="7526"/>
        <v>0</v>
      </c>
      <c r="Z3859" s="43">
        <f t="shared" si="7527"/>
        <v>0</v>
      </c>
      <c r="AA3859" s="43">
        <f t="shared" si="7528"/>
        <v>0</v>
      </c>
      <c r="AB3859" s="43">
        <f t="shared" si="7529"/>
        <v>940.53966000000003</v>
      </c>
      <c r="AC3859" s="44">
        <f t="shared" si="7530"/>
        <v>1335.8409999999999</v>
      </c>
      <c r="AD3859" s="44">
        <f t="shared" si="7531"/>
        <v>1335.8396600000001</v>
      </c>
      <c r="AE3859" s="45">
        <f t="shared" si="7403"/>
        <v>99.999899688660562</v>
      </c>
      <c r="AF3859" s="43">
        <f t="shared" si="7532"/>
        <v>1335.8409999999999</v>
      </c>
      <c r="AG3859" s="43">
        <f t="shared" si="7533"/>
        <v>0</v>
      </c>
      <c r="AH3859" s="43">
        <f t="shared" si="7534"/>
        <v>0</v>
      </c>
      <c r="AI3859" s="43">
        <f t="shared" si="7535"/>
        <v>0</v>
      </c>
      <c r="AJ3859" s="43">
        <f t="shared" si="7536"/>
        <v>0</v>
      </c>
      <c r="AK3859" s="43">
        <f t="shared" si="7537"/>
        <v>0</v>
      </c>
      <c r="AL3859" s="43">
        <f t="shared" si="7404"/>
        <v>1335.8409999999999</v>
      </c>
      <c r="AM3859" s="43">
        <f t="shared" si="7405"/>
        <v>0</v>
      </c>
      <c r="AN3859" s="2"/>
    </row>
    <row r="3860" ht="31.5">
      <c r="B3860" s="41" t="s">
        <v>865</v>
      </c>
      <c r="C3860" s="41" t="s">
        <v>115</v>
      </c>
      <c r="D3860" s="41" t="s">
        <v>41</v>
      </c>
      <c r="E3860" s="26" t="str">
        <f t="shared" si="7432"/>
        <v>0501</v>
      </c>
      <c r="F3860" s="41" t="s">
        <v>899</v>
      </c>
      <c r="G3860" s="41" t="s">
        <v>55</v>
      </c>
      <c r="H3860" s="42" t="s">
        <v>56</v>
      </c>
      <c r="I3860" s="43">
        <v>805.70000000000005</v>
      </c>
      <c r="J3860" s="43">
        <v>805.70000000000005</v>
      </c>
      <c r="K3860" s="43">
        <v>805.70000000000005</v>
      </c>
      <c r="L3860" s="43"/>
      <c r="M3860" s="43"/>
      <c r="N3860" s="43"/>
      <c r="O3860" s="43">
        <v>0</v>
      </c>
      <c r="P3860" s="43">
        <v>0</v>
      </c>
      <c r="Q3860" s="43">
        <v>530.14099999999996</v>
      </c>
      <c r="R3860" s="43">
        <v>0</v>
      </c>
      <c r="S3860" s="43">
        <v>0</v>
      </c>
      <c r="T3860" s="43">
        <v>0</v>
      </c>
      <c r="U3860" s="43">
        <v>0</v>
      </c>
      <c r="V3860" s="43">
        <f t="shared" si="7433"/>
        <v>1335.8409999999999</v>
      </c>
      <c r="W3860" s="43"/>
      <c r="X3860" s="43"/>
      <c r="Y3860" s="43"/>
      <c r="Z3860" s="43"/>
      <c r="AA3860" s="43"/>
      <c r="AB3860" s="43">
        <v>940.53966000000003</v>
      </c>
      <c r="AC3860" s="44">
        <v>1335.8409999999999</v>
      </c>
      <c r="AD3860" s="44">
        <v>1335.8396600000001</v>
      </c>
      <c r="AE3860" s="45">
        <f t="shared" si="7403"/>
        <v>99.999899688660562</v>
      </c>
      <c r="AF3860" s="43">
        <v>1335.8409999999999</v>
      </c>
      <c r="AG3860" s="43">
        <v>0</v>
      </c>
      <c r="AH3860" s="43">
        <v>0</v>
      </c>
      <c r="AI3860" s="43">
        <v>0</v>
      </c>
      <c r="AJ3860" s="43">
        <v>0</v>
      </c>
      <c r="AK3860" s="43">
        <v>0</v>
      </c>
      <c r="AL3860" s="43">
        <f t="shared" si="7404"/>
        <v>1335.8409999999999</v>
      </c>
      <c r="AM3860" s="43">
        <f t="shared" si="7405"/>
        <v>0</v>
      </c>
      <c r="AN3860" s="19"/>
    </row>
    <row r="3861" ht="31.5">
      <c r="B3861" s="41" t="s">
        <v>865</v>
      </c>
      <c r="C3861" s="41" t="s">
        <v>115</v>
      </c>
      <c r="D3861" s="41" t="s">
        <v>41</v>
      </c>
      <c r="E3861" s="26" t="str">
        <f t="shared" si="7432"/>
        <v>0501</v>
      </c>
      <c r="F3861" s="41" t="s">
        <v>101</v>
      </c>
      <c r="G3861" s="41"/>
      <c r="H3861" s="42" t="s">
        <v>102</v>
      </c>
      <c r="I3861" s="43"/>
      <c r="J3861" s="43"/>
      <c r="K3861" s="43"/>
      <c r="L3861" s="43"/>
      <c r="M3861" s="43"/>
      <c r="N3861" s="43"/>
      <c r="O3861" s="43"/>
      <c r="P3861" s="43"/>
      <c r="Q3861" s="43"/>
      <c r="R3861" s="43"/>
      <c r="S3861" s="43"/>
      <c r="T3861" s="43"/>
      <c r="U3861" s="43"/>
      <c r="V3861" s="43">
        <f t="shared" ref="V3861:V3864" si="7538">V3862</f>
        <v>0</v>
      </c>
      <c r="W3861" s="43"/>
      <c r="X3861" s="43"/>
      <c r="Y3861" s="43"/>
      <c r="Z3861" s="43"/>
      <c r="AA3861" s="43"/>
      <c r="AB3861" s="43"/>
      <c r="AC3861" s="44">
        <f t="shared" si="7530"/>
        <v>2334.2849999999999</v>
      </c>
      <c r="AD3861" s="44">
        <f t="shared" si="7531"/>
        <v>2334.2849999999999</v>
      </c>
      <c r="AE3861" s="45">
        <f t="shared" si="7403"/>
        <v>100</v>
      </c>
      <c r="AF3861" s="43"/>
      <c r="AG3861" s="43"/>
      <c r="AH3861" s="43"/>
      <c r="AI3861" s="43"/>
      <c r="AJ3861" s="43"/>
      <c r="AK3861" s="43"/>
      <c r="AL3861" s="43"/>
      <c r="AM3861" s="43"/>
      <c r="AN3861" s="19"/>
    </row>
    <row r="3862" ht="31.5">
      <c r="B3862" s="41" t="s">
        <v>865</v>
      </c>
      <c r="C3862" s="41" t="s">
        <v>115</v>
      </c>
      <c r="D3862" s="41" t="s">
        <v>41</v>
      </c>
      <c r="E3862" s="26" t="str">
        <f t="shared" si="7432"/>
        <v>0501</v>
      </c>
      <c r="F3862" s="41" t="s">
        <v>111</v>
      </c>
      <c r="G3862" s="41"/>
      <c r="H3862" s="42" t="s">
        <v>112</v>
      </c>
      <c r="I3862" s="43"/>
      <c r="J3862" s="43"/>
      <c r="K3862" s="43"/>
      <c r="L3862" s="43"/>
      <c r="M3862" s="43"/>
      <c r="N3862" s="43"/>
      <c r="O3862" s="43"/>
      <c r="P3862" s="43"/>
      <c r="Q3862" s="43"/>
      <c r="R3862" s="43"/>
      <c r="S3862" s="43"/>
      <c r="T3862" s="43"/>
      <c r="U3862" s="43"/>
      <c r="V3862" s="43">
        <f t="shared" si="7538"/>
        <v>0</v>
      </c>
      <c r="W3862" s="43"/>
      <c r="X3862" s="43"/>
      <c r="Y3862" s="43"/>
      <c r="Z3862" s="43"/>
      <c r="AA3862" s="43"/>
      <c r="AB3862" s="43"/>
      <c r="AC3862" s="44">
        <f t="shared" si="7530"/>
        <v>2334.2849999999999</v>
      </c>
      <c r="AD3862" s="44">
        <f t="shared" si="7531"/>
        <v>2334.2849999999999</v>
      </c>
      <c r="AE3862" s="45">
        <f t="shared" si="7403"/>
        <v>100</v>
      </c>
      <c r="AF3862" s="43"/>
      <c r="AG3862" s="43"/>
      <c r="AH3862" s="43"/>
      <c r="AI3862" s="43"/>
      <c r="AJ3862" s="43"/>
      <c r="AK3862" s="43"/>
      <c r="AL3862" s="43"/>
      <c r="AM3862" s="43"/>
      <c r="AN3862" s="19"/>
    </row>
    <row r="3863" ht="31.5">
      <c r="B3863" s="41" t="s">
        <v>865</v>
      </c>
      <c r="C3863" s="41" t="s">
        <v>115</v>
      </c>
      <c r="D3863" s="41" t="s">
        <v>41</v>
      </c>
      <c r="E3863" s="26" t="str">
        <f t="shared" si="7432"/>
        <v>0501</v>
      </c>
      <c r="F3863" s="41" t="s">
        <v>113</v>
      </c>
      <c r="G3863" s="41"/>
      <c r="H3863" s="42" t="s">
        <v>114</v>
      </c>
      <c r="I3863" s="43"/>
      <c r="J3863" s="43"/>
      <c r="K3863" s="43"/>
      <c r="L3863" s="43"/>
      <c r="M3863" s="43"/>
      <c r="N3863" s="43"/>
      <c r="O3863" s="43"/>
      <c r="P3863" s="43"/>
      <c r="Q3863" s="43"/>
      <c r="R3863" s="43"/>
      <c r="S3863" s="43"/>
      <c r="T3863" s="43"/>
      <c r="U3863" s="43"/>
      <c r="V3863" s="43">
        <f t="shared" si="7538"/>
        <v>0</v>
      </c>
      <c r="W3863" s="43"/>
      <c r="X3863" s="43"/>
      <c r="Y3863" s="43"/>
      <c r="Z3863" s="43"/>
      <c r="AA3863" s="43"/>
      <c r="AB3863" s="43"/>
      <c r="AC3863" s="44">
        <f t="shared" si="7530"/>
        <v>2334.2849999999999</v>
      </c>
      <c r="AD3863" s="44">
        <f t="shared" si="7531"/>
        <v>2334.2849999999999</v>
      </c>
      <c r="AE3863" s="45">
        <f t="shared" si="7403"/>
        <v>100</v>
      </c>
      <c r="AF3863" s="43"/>
      <c r="AG3863" s="43"/>
      <c r="AH3863" s="43"/>
      <c r="AI3863" s="43"/>
      <c r="AJ3863" s="43"/>
      <c r="AK3863" s="43"/>
      <c r="AL3863" s="43"/>
      <c r="AM3863" s="43"/>
      <c r="AN3863" s="19"/>
      <c r="AO3863" s="1"/>
      <c r="AP3863" s="1"/>
      <c r="AQ3863" s="1"/>
      <c r="AR3863" s="1"/>
      <c r="AS3863" s="1"/>
    </row>
    <row r="3864" ht="31.5">
      <c r="B3864" s="41" t="s">
        <v>865</v>
      </c>
      <c r="C3864" s="41" t="s">
        <v>115</v>
      </c>
      <c r="D3864" s="41" t="s">
        <v>41</v>
      </c>
      <c r="E3864" s="26" t="str">
        <f t="shared" si="7432"/>
        <v>0501</v>
      </c>
      <c r="F3864" s="41" t="s">
        <v>113</v>
      </c>
      <c r="G3864" s="41" t="s">
        <v>53</v>
      </c>
      <c r="H3864" s="42" t="s">
        <v>54</v>
      </c>
      <c r="I3864" s="43"/>
      <c r="J3864" s="43"/>
      <c r="K3864" s="43"/>
      <c r="L3864" s="43"/>
      <c r="M3864" s="43"/>
      <c r="N3864" s="43"/>
      <c r="O3864" s="43"/>
      <c r="P3864" s="43"/>
      <c r="Q3864" s="43"/>
      <c r="R3864" s="43"/>
      <c r="S3864" s="43"/>
      <c r="T3864" s="43"/>
      <c r="U3864" s="43"/>
      <c r="V3864" s="43">
        <f t="shared" si="7538"/>
        <v>0</v>
      </c>
      <c r="W3864" s="43"/>
      <c r="X3864" s="43"/>
      <c r="Y3864" s="43"/>
      <c r="Z3864" s="43"/>
      <c r="AA3864" s="43"/>
      <c r="AB3864" s="43"/>
      <c r="AC3864" s="44">
        <f t="shared" si="7530"/>
        <v>2334.2849999999999</v>
      </c>
      <c r="AD3864" s="44">
        <f t="shared" si="7531"/>
        <v>2334.2849999999999</v>
      </c>
      <c r="AE3864" s="45">
        <f t="shared" si="7403"/>
        <v>100</v>
      </c>
      <c r="AF3864" s="43"/>
      <c r="AG3864" s="43"/>
      <c r="AH3864" s="43"/>
      <c r="AI3864" s="43"/>
      <c r="AJ3864" s="43"/>
      <c r="AK3864" s="43"/>
      <c r="AL3864" s="43"/>
      <c r="AM3864" s="43"/>
      <c r="AN3864" s="19"/>
      <c r="AO3864" s="1"/>
      <c r="AP3864" s="1"/>
      <c r="AQ3864" s="1"/>
      <c r="AR3864" s="1"/>
      <c r="AS3864" s="1"/>
    </row>
    <row r="3865" ht="31.5">
      <c r="B3865" s="41" t="s">
        <v>865</v>
      </c>
      <c r="C3865" s="41" t="s">
        <v>115</v>
      </c>
      <c r="D3865" s="41" t="s">
        <v>41</v>
      </c>
      <c r="E3865" s="26" t="str">
        <f t="shared" si="7432"/>
        <v>0501</v>
      </c>
      <c r="F3865" s="41" t="s">
        <v>113</v>
      </c>
      <c r="G3865" s="41" t="s">
        <v>55</v>
      </c>
      <c r="H3865" s="42" t="s">
        <v>56</v>
      </c>
      <c r="I3865" s="43"/>
      <c r="J3865" s="43"/>
      <c r="K3865" s="43"/>
      <c r="L3865" s="43"/>
      <c r="M3865" s="43"/>
      <c r="N3865" s="43"/>
      <c r="O3865" s="43"/>
      <c r="P3865" s="43"/>
      <c r="Q3865" s="43"/>
      <c r="R3865" s="43"/>
      <c r="S3865" s="43"/>
      <c r="T3865" s="43"/>
      <c r="U3865" s="43"/>
      <c r="V3865" s="43">
        <v>0</v>
      </c>
      <c r="W3865" s="43"/>
      <c r="X3865" s="43"/>
      <c r="Y3865" s="43"/>
      <c r="Z3865" s="43"/>
      <c r="AA3865" s="43"/>
      <c r="AB3865" s="43"/>
      <c r="AC3865" s="44">
        <v>2334.2849999999999</v>
      </c>
      <c r="AD3865" s="44">
        <v>2334.2849999999999</v>
      </c>
      <c r="AE3865" s="45">
        <f t="shared" si="7403"/>
        <v>100</v>
      </c>
      <c r="AF3865" s="43"/>
      <c r="AG3865" s="43"/>
      <c r="AH3865" s="43"/>
      <c r="AI3865" s="43"/>
      <c r="AJ3865" s="43"/>
      <c r="AK3865" s="43"/>
      <c r="AL3865" s="43"/>
      <c r="AM3865" s="43"/>
      <c r="AN3865" s="19"/>
      <c r="AO3865" s="1"/>
      <c r="AP3865" s="1"/>
      <c r="AQ3865" s="1"/>
      <c r="AR3865" s="1"/>
      <c r="AS3865" s="1"/>
    </row>
    <row r="3866" s="33" customFormat="1">
      <c r="B3866" s="34" t="s">
        <v>865</v>
      </c>
      <c r="C3866" s="34" t="s">
        <v>115</v>
      </c>
      <c r="D3866" s="34" t="s">
        <v>505</v>
      </c>
      <c r="E3866" s="35" t="str">
        <f t="shared" si="7432"/>
        <v>0502</v>
      </c>
      <c r="F3866" s="34"/>
      <c r="G3866" s="34"/>
      <c r="H3866" s="36" t="s">
        <v>781</v>
      </c>
      <c r="I3866" s="37">
        <f>I3867+I3920</f>
        <v>62659.900000000001</v>
      </c>
      <c r="J3866" s="37">
        <f>J3867+J3920</f>
        <v>30919.200000000004</v>
      </c>
      <c r="K3866" s="37">
        <f>K3867+K3920</f>
        <v>31569</v>
      </c>
      <c r="L3866" s="37">
        <f>L3867+L3920</f>
        <v>0</v>
      </c>
      <c r="M3866" s="37">
        <f>M3867+M3920</f>
        <v>0</v>
      </c>
      <c r="N3866" s="37">
        <f>N3867+N3920</f>
        <v>0</v>
      </c>
      <c r="O3866" s="37">
        <f>O3867+O3920</f>
        <v>-3221.224999999999</v>
      </c>
      <c r="P3866" s="37">
        <f>P3867+P3920</f>
        <v>0</v>
      </c>
      <c r="Q3866" s="37">
        <f>Q3867+Q3920</f>
        <v>43530.879000000001</v>
      </c>
      <c r="R3866" s="37">
        <f>R3867+R3920</f>
        <v>12510.232</v>
      </c>
      <c r="S3866" s="37">
        <f>S3867+S3920</f>
        <v>-8990</v>
      </c>
      <c r="T3866" s="37">
        <f>T3867+T3920</f>
        <v>0</v>
      </c>
      <c r="U3866" s="37">
        <v>2783.8299999999999</v>
      </c>
      <c r="V3866" s="37">
        <f t="shared" si="7433"/>
        <v>109273.61599999999</v>
      </c>
      <c r="W3866" s="37">
        <f>W3867+W3920</f>
        <v>2777</v>
      </c>
      <c r="X3866" s="37">
        <f>X3867+X3920</f>
        <v>0</v>
      </c>
      <c r="Y3866" s="37">
        <f>Y3867+Y3920</f>
        <v>6.8300000000000001</v>
      </c>
      <c r="Z3866" s="37">
        <f>Z3867+Z3920</f>
        <v>0</v>
      </c>
      <c r="AA3866" s="37">
        <f>AA3867+AA3920</f>
        <v>0</v>
      </c>
      <c r="AB3866" s="37">
        <f>AB3867+AB3920</f>
        <v>60916.014470000002</v>
      </c>
      <c r="AC3866" s="38">
        <f>AC3867+AC3920</f>
        <v>109257.416</v>
      </c>
      <c r="AD3866" s="38">
        <f>AD3867+AD3920</f>
        <v>108144.77278</v>
      </c>
      <c r="AE3866" s="39">
        <f t="shared" si="7403"/>
        <v>98.981631397908956</v>
      </c>
      <c r="AF3866" s="37">
        <f>AF3867+AF3920</f>
        <v>112478.641</v>
      </c>
      <c r="AG3866" s="37">
        <f>AG3867+AG3920</f>
        <v>-3221.224999999999</v>
      </c>
      <c r="AH3866" s="37">
        <f>AH3867+AH3920</f>
        <v>0</v>
      </c>
      <c r="AI3866" s="37">
        <f>AI3867+AI3920</f>
        <v>0</v>
      </c>
      <c r="AJ3866" s="37">
        <f>AJ3867+AJ3920</f>
        <v>0</v>
      </c>
      <c r="AK3866" s="37">
        <f>AK3867+AK3920</f>
        <v>0</v>
      </c>
      <c r="AL3866" s="37">
        <f t="shared" si="7404"/>
        <v>109257.416</v>
      </c>
      <c r="AM3866" s="37">
        <f t="shared" si="7405"/>
        <v>16.19999999999709</v>
      </c>
      <c r="AN3866" s="40"/>
      <c r="AO3866" s="33"/>
      <c r="AP3866" s="33"/>
      <c r="AQ3866" s="33"/>
      <c r="AR3866" s="33"/>
      <c r="AS3866" s="33"/>
    </row>
    <row r="3867" ht="31.5">
      <c r="B3867" s="41" t="s">
        <v>865</v>
      </c>
      <c r="C3867" s="41" t="s">
        <v>115</v>
      </c>
      <c r="D3867" s="41" t="s">
        <v>505</v>
      </c>
      <c r="E3867" s="26" t="str">
        <f t="shared" si="7432"/>
        <v>0502</v>
      </c>
      <c r="F3867" s="41" t="s">
        <v>763</v>
      </c>
      <c r="G3867" s="41"/>
      <c r="H3867" s="42" t="s">
        <v>764</v>
      </c>
      <c r="I3867" s="43">
        <f>I3868+I3908</f>
        <v>62659.900000000001</v>
      </c>
      <c r="J3867" s="43">
        <f>J3868+J3908</f>
        <v>30919.200000000004</v>
      </c>
      <c r="K3867" s="43">
        <f>K3868+K3908</f>
        <v>31569</v>
      </c>
      <c r="L3867" s="43">
        <f>L3868+L3908</f>
        <v>0</v>
      </c>
      <c r="M3867" s="43">
        <f>M3868+M3908</f>
        <v>0</v>
      </c>
      <c r="N3867" s="43">
        <f>N3868+N3908</f>
        <v>0</v>
      </c>
      <c r="O3867" s="43">
        <f>O3868+O3908</f>
        <v>-3221.224999999999</v>
      </c>
      <c r="P3867" s="43">
        <f>P3868+P3908</f>
        <v>0</v>
      </c>
      <c r="Q3867" s="43">
        <f>Q3868+Q3908</f>
        <v>43530.879000000001</v>
      </c>
      <c r="R3867" s="43">
        <f>R3868+R3908</f>
        <v>12510.232</v>
      </c>
      <c r="S3867" s="43">
        <f>S3868+S3908</f>
        <v>-8990</v>
      </c>
      <c r="T3867" s="43">
        <f>T3868+T3908</f>
        <v>0</v>
      </c>
      <c r="U3867" s="43">
        <v>2783.8299999999999</v>
      </c>
      <c r="V3867" s="43">
        <f t="shared" si="7433"/>
        <v>109273.61599999999</v>
      </c>
      <c r="W3867" s="43">
        <f>W3868+W3908</f>
        <v>2777</v>
      </c>
      <c r="X3867" s="43">
        <f>X3868+X3908</f>
        <v>0</v>
      </c>
      <c r="Y3867" s="43">
        <f>Y3868+Y3908</f>
        <v>6.8300000000000001</v>
      </c>
      <c r="Z3867" s="43">
        <f>Z3868+Z3908</f>
        <v>0</v>
      </c>
      <c r="AA3867" s="43">
        <f>AA3868+AA3908</f>
        <v>0</v>
      </c>
      <c r="AB3867" s="43">
        <f>AB3868+AB3908</f>
        <v>60916.014470000002</v>
      </c>
      <c r="AC3867" s="44">
        <f>AC3868+AC3908</f>
        <v>109257.416</v>
      </c>
      <c r="AD3867" s="44">
        <f>AD3868+AD3908</f>
        <v>108144.77278</v>
      </c>
      <c r="AE3867" s="45">
        <f t="shared" si="7403"/>
        <v>98.981631397908956</v>
      </c>
      <c r="AF3867" s="43">
        <f>AF3868+AF3908</f>
        <v>112478.641</v>
      </c>
      <c r="AG3867" s="43">
        <f>AG3868+AG3908</f>
        <v>-3221.224999999999</v>
      </c>
      <c r="AH3867" s="43">
        <f>AH3868+AH3908</f>
        <v>0</v>
      </c>
      <c r="AI3867" s="43">
        <f>AI3868+AI3908</f>
        <v>0</v>
      </c>
      <c r="AJ3867" s="43">
        <f>AJ3868+AJ3908</f>
        <v>0</v>
      </c>
      <c r="AK3867" s="43">
        <f>AK3868+AK3908</f>
        <v>0</v>
      </c>
      <c r="AL3867" s="43">
        <f t="shared" si="7404"/>
        <v>109257.416</v>
      </c>
      <c r="AM3867" s="43">
        <f t="shared" si="7405"/>
        <v>16.19999999999709</v>
      </c>
      <c r="AN3867" s="2"/>
      <c r="AO3867" s="1"/>
      <c r="AP3867" s="1"/>
      <c r="AQ3867" s="1"/>
      <c r="AR3867" s="1"/>
      <c r="AS3867" s="1"/>
    </row>
    <row r="3868" ht="31.5">
      <c r="B3868" s="41" t="s">
        <v>865</v>
      </c>
      <c r="C3868" s="41" t="s">
        <v>115</v>
      </c>
      <c r="D3868" s="41" t="s">
        <v>505</v>
      </c>
      <c r="E3868" s="26" t="str">
        <f t="shared" si="7432"/>
        <v>0502</v>
      </c>
      <c r="F3868" s="41" t="s">
        <v>901</v>
      </c>
      <c r="G3868" s="41"/>
      <c r="H3868" s="42" t="s">
        <v>902</v>
      </c>
      <c r="I3868" s="43">
        <f>I3896+I3869+I3900</f>
        <v>13420.4</v>
      </c>
      <c r="J3868" s="43">
        <f>J3896+J3869+J3900</f>
        <v>1551.4000000000001</v>
      </c>
      <c r="K3868" s="43">
        <f>K3896+K3869+K3900</f>
        <v>1551.4000000000001</v>
      </c>
      <c r="L3868" s="43">
        <f>L3896+L3869+L3900</f>
        <v>0</v>
      </c>
      <c r="M3868" s="43">
        <f>M3896+M3869+M3900</f>
        <v>0</v>
      </c>
      <c r="N3868" s="43">
        <f>N3896+N3869+N3900</f>
        <v>0</v>
      </c>
      <c r="O3868" s="43">
        <f>O3896+O3869+O3900+O3904</f>
        <v>-4461.4779999999992</v>
      </c>
      <c r="P3868" s="43">
        <f>P3896+P3869+P3900+P3904</f>
        <v>-856.45799999999997</v>
      </c>
      <c r="Q3868" s="43">
        <f>Q3896+Q3869+Q3900+Q3904</f>
        <v>23600</v>
      </c>
      <c r="R3868" s="43">
        <f>R3896+R3869+R3900</f>
        <v>0</v>
      </c>
      <c r="S3868" s="43">
        <f>S3896+S3869+S3900</f>
        <v>-8990</v>
      </c>
      <c r="T3868" s="43">
        <f>T3896+T3869+T3900</f>
        <v>0</v>
      </c>
      <c r="U3868" s="43">
        <v>2783.8299999999999</v>
      </c>
      <c r="V3868" s="43">
        <f t="shared" si="7433"/>
        <v>25496.294000000002</v>
      </c>
      <c r="W3868" s="43">
        <f>W3896+W3869+W3900</f>
        <v>2777</v>
      </c>
      <c r="X3868" s="43">
        <f>X3896+X3869+X3900</f>
        <v>0</v>
      </c>
      <c r="Y3868" s="43">
        <f>Y3896+Y3869+Y3900</f>
        <v>6.8300000000000001</v>
      </c>
      <c r="Z3868" s="43">
        <f>Z3896+Z3869+Z3900</f>
        <v>0</v>
      </c>
      <c r="AA3868" s="43">
        <f>AA3896+AA3869+AA3900</f>
        <v>0</v>
      </c>
      <c r="AB3868" s="43">
        <f>AB3896+AB3869+AB3900+AB3904</f>
        <v>1666.4628699999998</v>
      </c>
      <c r="AC3868" s="44">
        <f>AC3896+AC3869+AC3900+AC3904</f>
        <v>25496.294000000002</v>
      </c>
      <c r="AD3868" s="44">
        <f>AD3896+AD3869+AD3900+AD3904</f>
        <v>24984.811089999999</v>
      </c>
      <c r="AE3868" s="45">
        <f t="shared" si="7403"/>
        <v>97.99389311246567</v>
      </c>
      <c r="AF3868" s="43">
        <f>AF3896+AF3869+AF3900+AF3904</f>
        <v>29957.772000000001</v>
      </c>
      <c r="AG3868" s="43">
        <f>AG3896+AG3869+AG3900+AG3904</f>
        <v>-4461.4779999999992</v>
      </c>
      <c r="AH3868" s="43">
        <f>AH3896+AH3869+AH3900+AH3904</f>
        <v>0</v>
      </c>
      <c r="AI3868" s="43">
        <f>AI3896+AI3869+AI3900+AI3904</f>
        <v>0</v>
      </c>
      <c r="AJ3868" s="43">
        <f>AJ3896+AJ3869+AJ3900+AJ3904</f>
        <v>0</v>
      </c>
      <c r="AK3868" s="43">
        <f>AK3896+AK3869+AK3900+AK3904</f>
        <v>0</v>
      </c>
      <c r="AL3868" s="43">
        <f t="shared" si="7404"/>
        <v>25496.294000000002</v>
      </c>
      <c r="AM3868" s="43">
        <f t="shared" si="7405"/>
        <v>0</v>
      </c>
      <c r="AN3868" s="2"/>
      <c r="AO3868" s="1"/>
      <c r="AP3868" s="1"/>
      <c r="AQ3868" s="1"/>
      <c r="AR3868" s="1"/>
      <c r="AS3868" s="1"/>
    </row>
    <row r="3869" ht="47.25">
      <c r="B3869" s="41" t="s">
        <v>865</v>
      </c>
      <c r="C3869" s="41" t="s">
        <v>115</v>
      </c>
      <c r="D3869" s="41" t="s">
        <v>505</v>
      </c>
      <c r="E3869" s="26" t="str">
        <f t="shared" si="7432"/>
        <v>0502</v>
      </c>
      <c r="F3869" s="41" t="s">
        <v>903</v>
      </c>
      <c r="G3869" s="41"/>
      <c r="H3869" s="42" t="s">
        <v>904</v>
      </c>
      <c r="I3869" s="43">
        <f>I3873+I3870+I3893+I3887+I3890+I3884+I3876+I3881</f>
        <v>10268</v>
      </c>
      <c r="J3869" s="43">
        <f>J3873+J3870+J3893+J3887+J3890+J3884+J3876+J3881</f>
        <v>0</v>
      </c>
      <c r="K3869" s="43">
        <f>K3873+K3870+K3893+K3887+K3890+K3884+K3876+K3881</f>
        <v>0</v>
      </c>
      <c r="L3869" s="43">
        <f>L3873+L3870+L3893+L3887+L3890+L3884+L3876+L3881</f>
        <v>0</v>
      </c>
      <c r="M3869" s="43">
        <f>M3873+M3870+M3893+M3887+M3890+M3884+M3876+M3881</f>
        <v>0</v>
      </c>
      <c r="N3869" s="43">
        <f>N3873+N3870+N3893+N3887+N3890+N3884+N3876+N3881</f>
        <v>0</v>
      </c>
      <c r="O3869" s="43">
        <f>O3873+O3870+O3893+O3887+O3890+O3884+O3876+O3881</f>
        <v>0</v>
      </c>
      <c r="P3869" s="43">
        <f>P3873+P3870+P3893+P3887+P3890+P3884+P3876+P3881</f>
        <v>0</v>
      </c>
      <c r="Q3869" s="43">
        <f>Q3873+Q3870+Q3893+Q3887+Q3890+Q3884+Q3876+Q3881</f>
        <v>0</v>
      </c>
      <c r="R3869" s="43">
        <f>R3873+R3870+R3893+R3887+R3890+R3884+R3876+R3881</f>
        <v>0</v>
      </c>
      <c r="S3869" s="43">
        <f>S3873+S3870+S3893+S3887+S3890+S3884+S3876+S3881</f>
        <v>-8990</v>
      </c>
      <c r="T3869" s="43">
        <f>T3873+T3870+T3893+T3887+T3890+T3884+T3876+T3881</f>
        <v>0</v>
      </c>
      <c r="U3869" s="43">
        <v>2703.8299999999999</v>
      </c>
      <c r="V3869" s="43">
        <f t="shared" si="7433"/>
        <v>3981.8299999999999</v>
      </c>
      <c r="W3869" s="43">
        <f>W3873+W3870+W3893+W3887+W3890+W3884+W3876+W3881</f>
        <v>2697</v>
      </c>
      <c r="X3869" s="43">
        <f>X3873+X3870+X3893+X3887+X3890+X3884+X3876+X3881</f>
        <v>0</v>
      </c>
      <c r="Y3869" s="43">
        <f>Y3873+Y3870+Y3893+Y3887+Y3890+Y3884+Y3876+Y3881</f>
        <v>6.8300000000000001</v>
      </c>
      <c r="Z3869" s="43">
        <f>Z3873+Z3870+Z3893+Z3887+Z3890+Z3884+Z3876+Z3881</f>
        <v>0</v>
      </c>
      <c r="AA3869" s="43">
        <f>AA3873+AA3870+AA3893+AA3887+AA3890+AA3884+AA3876+AA3881</f>
        <v>0</v>
      </c>
      <c r="AB3869" s="43">
        <f>AB3873+AB3870+AB3893+AB3887+AB3890+AB3884+AB3876+AB3881</f>
        <v>42</v>
      </c>
      <c r="AC3869" s="44">
        <f>AC3873+AC3870+AC3893+AC3887+AC3890+AC3884+AC3876+AC3881</f>
        <v>3981.8299999999999</v>
      </c>
      <c r="AD3869" s="44">
        <f>AD3873+AD3870+AD3893+AD3887+AD3890+AD3884+AD3876+AD3881</f>
        <v>3981.8282199999999</v>
      </c>
      <c r="AE3869" s="45">
        <f t="shared" si="7403"/>
        <v>99.999955296936321</v>
      </c>
      <c r="AF3869" s="43">
        <f>AF3873+AF3870+AF3893+AF3887+AF3890+AF3884+AF3876+AF3881</f>
        <v>3981.8299999999999</v>
      </c>
      <c r="AG3869" s="43">
        <f>AG3873+AG3870+AG3893+AG3887+AG3890+AG3884+AG3876+AG3881</f>
        <v>0</v>
      </c>
      <c r="AH3869" s="43">
        <f>AH3873+AH3870+AH3893+AH3887+AH3890+AH3884+AH3876+AH3881</f>
        <v>0</v>
      </c>
      <c r="AI3869" s="43">
        <f>AI3873+AI3870+AI3893+AI3887+AI3890+AI3884+AI3876+AI3881</f>
        <v>0</v>
      </c>
      <c r="AJ3869" s="43">
        <f>AJ3873+AJ3870+AJ3893+AJ3887+AJ3890+AJ3884+AJ3876+AJ3881</f>
        <v>0</v>
      </c>
      <c r="AK3869" s="43">
        <f>AK3873+AK3870+AK3893+AK3887+AK3890+AK3884+AK3876+AK3881</f>
        <v>0</v>
      </c>
      <c r="AL3869" s="43">
        <f t="shared" si="7404"/>
        <v>3981.8299999999999</v>
      </c>
      <c r="AM3869" s="43">
        <f t="shared" si="7405"/>
        <v>0</v>
      </c>
      <c r="AN3869" s="2"/>
      <c r="AR3869" s="1"/>
      <c r="AS3869" s="1"/>
    </row>
    <row r="3870" ht="31.5" hidden="1">
      <c r="B3870" s="41" t="s">
        <v>865</v>
      </c>
      <c r="C3870" s="41" t="s">
        <v>115</v>
      </c>
      <c r="D3870" s="41" t="s">
        <v>505</v>
      </c>
      <c r="E3870" s="26" t="str">
        <f t="shared" si="7432"/>
        <v>0502</v>
      </c>
      <c r="F3870" s="41" t="s">
        <v>905</v>
      </c>
      <c r="G3870" s="41"/>
      <c r="H3870" s="42" t="s">
        <v>906</v>
      </c>
      <c r="I3870" s="43">
        <f t="shared" ref="I3870:I3874" si="7539">I3871</f>
        <v>0</v>
      </c>
      <c r="J3870" s="43">
        <f t="shared" ref="J3870:J3874" si="7540">J3871</f>
        <v>0</v>
      </c>
      <c r="K3870" s="43">
        <f t="shared" ref="K3870:K3874" si="7541">K3871</f>
        <v>0</v>
      </c>
      <c r="L3870" s="43">
        <f t="shared" ref="L3870:L3874" si="7542">L3871</f>
        <v>0</v>
      </c>
      <c r="M3870" s="43">
        <f t="shared" ref="M3870:M3874" si="7543">M3871</f>
        <v>0</v>
      </c>
      <c r="N3870" s="43">
        <f t="shared" ref="N3870:N3874" si="7544">N3871</f>
        <v>0</v>
      </c>
      <c r="O3870" s="43">
        <f t="shared" ref="O3870:O3874" si="7545">O3871</f>
        <v>0</v>
      </c>
      <c r="P3870" s="43">
        <f t="shared" ref="P3870:P3874" si="7546">P3871</f>
        <v>0</v>
      </c>
      <c r="Q3870" s="43">
        <f t="shared" ref="Q3870:Q3874" si="7547">Q3871</f>
        <v>0</v>
      </c>
      <c r="R3870" s="43">
        <f t="shared" ref="R3870:R3874" si="7548">R3871</f>
        <v>0</v>
      </c>
      <c r="S3870" s="43">
        <f t="shared" ref="S3870:S3874" si="7549">S3871</f>
        <v>0</v>
      </c>
      <c r="T3870" s="43">
        <f t="shared" ref="T3870:T3874" si="7550">T3871</f>
        <v>0</v>
      </c>
      <c r="U3870" s="43">
        <v>0</v>
      </c>
      <c r="V3870" s="43">
        <f t="shared" si="7433"/>
        <v>0</v>
      </c>
      <c r="W3870" s="43">
        <f t="shared" ref="W3870:W3874" si="7551">W3871</f>
        <v>0</v>
      </c>
      <c r="X3870" s="43">
        <f t="shared" ref="X3870:X3874" si="7552">X3871</f>
        <v>0</v>
      </c>
      <c r="Y3870" s="43">
        <f t="shared" ref="Y3870:Y3874" si="7553">Y3871</f>
        <v>0</v>
      </c>
      <c r="Z3870" s="43">
        <f t="shared" ref="Z3870:Z3874" si="7554">Z3871</f>
        <v>0</v>
      </c>
      <c r="AA3870" s="43">
        <f t="shared" ref="AA3870:AA3874" si="7555">AA3871</f>
        <v>0</v>
      </c>
      <c r="AB3870" s="43">
        <f t="shared" ref="AB3870:AB3874" si="7556">AB3871</f>
        <v>0</v>
      </c>
      <c r="AC3870" s="44">
        <f t="shared" ref="AC3870:AC3874" si="7557">AC3871</f>
        <v>0</v>
      </c>
      <c r="AD3870" s="44">
        <f t="shared" ref="AD3870:AD3874" si="7558">AD3871</f>
        <v>0</v>
      </c>
      <c r="AE3870" s="45" t="e">
        <f t="shared" si="7403"/>
        <v>#DIV/0!</v>
      </c>
      <c r="AF3870" s="46">
        <f t="shared" ref="AF3870:AF3874" si="7559">AF3871</f>
        <v>0</v>
      </c>
      <c r="AG3870" s="46">
        <f t="shared" ref="AG3870:AG3874" si="7560">AG3871</f>
        <v>0</v>
      </c>
      <c r="AH3870" s="47">
        <f t="shared" ref="AH3870:AH3874" si="7561">AH3871</f>
        <v>0</v>
      </c>
      <c r="AI3870" s="47">
        <f t="shared" ref="AI3870:AI3874" si="7562">AI3871</f>
        <v>0</v>
      </c>
      <c r="AJ3870" s="47">
        <f t="shared" ref="AJ3870:AJ3874" si="7563">AJ3871</f>
        <v>0</v>
      </c>
      <c r="AK3870" s="47">
        <f t="shared" ref="AK3870:AK3874" si="7564">AK3871</f>
        <v>0</v>
      </c>
      <c r="AL3870" s="47">
        <f t="shared" si="7404"/>
        <v>0</v>
      </c>
      <c r="AM3870" s="47">
        <f t="shared" si="7405"/>
        <v>0</v>
      </c>
      <c r="AN3870" s="48" t="s">
        <v>36</v>
      </c>
      <c r="AO3870" s="1"/>
      <c r="AP3870" s="1"/>
      <c r="AQ3870" s="1"/>
      <c r="AR3870" s="1"/>
      <c r="AS3870" s="1"/>
    </row>
    <row r="3871" ht="31.5" hidden="1">
      <c r="B3871" s="41" t="s">
        <v>865</v>
      </c>
      <c r="C3871" s="41" t="s">
        <v>115</v>
      </c>
      <c r="D3871" s="41" t="s">
        <v>505</v>
      </c>
      <c r="E3871" s="26" t="str">
        <f t="shared" si="7432"/>
        <v>0502</v>
      </c>
      <c r="F3871" s="41" t="s">
        <v>905</v>
      </c>
      <c r="G3871" s="41" t="s">
        <v>550</v>
      </c>
      <c r="H3871" s="42" t="s">
        <v>551</v>
      </c>
      <c r="I3871" s="43">
        <f t="shared" si="7539"/>
        <v>0</v>
      </c>
      <c r="J3871" s="43">
        <f t="shared" si="7540"/>
        <v>0</v>
      </c>
      <c r="K3871" s="43">
        <f t="shared" si="7541"/>
        <v>0</v>
      </c>
      <c r="L3871" s="43">
        <f t="shared" si="7542"/>
        <v>0</v>
      </c>
      <c r="M3871" s="43">
        <f t="shared" si="7543"/>
        <v>0</v>
      </c>
      <c r="N3871" s="43">
        <f t="shared" si="7544"/>
        <v>0</v>
      </c>
      <c r="O3871" s="43">
        <f t="shared" si="7545"/>
        <v>0</v>
      </c>
      <c r="P3871" s="43">
        <f t="shared" si="7546"/>
        <v>0</v>
      </c>
      <c r="Q3871" s="43">
        <f t="shared" si="7547"/>
        <v>0</v>
      </c>
      <c r="R3871" s="43">
        <f t="shared" si="7548"/>
        <v>0</v>
      </c>
      <c r="S3871" s="43">
        <f t="shared" si="7549"/>
        <v>0</v>
      </c>
      <c r="T3871" s="43">
        <f t="shared" si="7550"/>
        <v>0</v>
      </c>
      <c r="U3871" s="43">
        <v>0</v>
      </c>
      <c r="V3871" s="43">
        <f t="shared" si="7433"/>
        <v>0</v>
      </c>
      <c r="W3871" s="43">
        <f t="shared" si="7551"/>
        <v>0</v>
      </c>
      <c r="X3871" s="43">
        <f t="shared" si="7552"/>
        <v>0</v>
      </c>
      <c r="Y3871" s="43">
        <f t="shared" si="7553"/>
        <v>0</v>
      </c>
      <c r="Z3871" s="43">
        <f t="shared" si="7554"/>
        <v>0</v>
      </c>
      <c r="AA3871" s="43">
        <f t="shared" si="7555"/>
        <v>0</v>
      </c>
      <c r="AB3871" s="43">
        <f t="shared" si="7556"/>
        <v>0</v>
      </c>
      <c r="AC3871" s="44">
        <f t="shared" si="7557"/>
        <v>0</v>
      </c>
      <c r="AD3871" s="44">
        <f t="shared" si="7558"/>
        <v>0</v>
      </c>
      <c r="AE3871" s="45" t="e">
        <f t="shared" si="7403"/>
        <v>#DIV/0!</v>
      </c>
      <c r="AF3871" s="46">
        <f t="shared" si="7559"/>
        <v>0</v>
      </c>
      <c r="AG3871" s="46">
        <f t="shared" si="7560"/>
        <v>0</v>
      </c>
      <c r="AH3871" s="47">
        <f t="shared" si="7561"/>
        <v>0</v>
      </c>
      <c r="AI3871" s="47">
        <f t="shared" si="7562"/>
        <v>0</v>
      </c>
      <c r="AJ3871" s="47">
        <f t="shared" si="7563"/>
        <v>0</v>
      </c>
      <c r="AK3871" s="47">
        <f t="shared" si="7564"/>
        <v>0</v>
      </c>
      <c r="AL3871" s="47">
        <f t="shared" si="7404"/>
        <v>0</v>
      </c>
      <c r="AM3871" s="47">
        <f t="shared" si="7405"/>
        <v>0</v>
      </c>
      <c r="AN3871" s="48" t="s">
        <v>36</v>
      </c>
      <c r="AO3871" s="1"/>
      <c r="AP3871" s="1"/>
      <c r="AQ3871" s="1"/>
      <c r="AR3871" s="1"/>
      <c r="AS3871" s="1"/>
    </row>
    <row r="3872" ht="110.25" hidden="1">
      <c r="B3872" s="41" t="s">
        <v>865</v>
      </c>
      <c r="C3872" s="41" t="s">
        <v>115</v>
      </c>
      <c r="D3872" s="41" t="s">
        <v>505</v>
      </c>
      <c r="E3872" s="26" t="str">
        <f t="shared" si="7432"/>
        <v>0502</v>
      </c>
      <c r="F3872" s="41" t="s">
        <v>905</v>
      </c>
      <c r="G3872" s="41" t="s">
        <v>552</v>
      </c>
      <c r="H3872" s="42" t="s">
        <v>553</v>
      </c>
      <c r="I3872" s="43"/>
      <c r="J3872" s="43"/>
      <c r="K3872" s="43"/>
      <c r="L3872" s="43"/>
      <c r="M3872" s="43"/>
      <c r="N3872" s="43"/>
      <c r="O3872" s="43">
        <v>0</v>
      </c>
      <c r="P3872" s="43">
        <v>0</v>
      </c>
      <c r="Q3872" s="43">
        <v>0</v>
      </c>
      <c r="R3872" s="43">
        <v>0</v>
      </c>
      <c r="S3872" s="43">
        <v>0</v>
      </c>
      <c r="T3872" s="43">
        <v>0</v>
      </c>
      <c r="U3872" s="43">
        <v>0</v>
      </c>
      <c r="V3872" s="43">
        <f t="shared" si="7433"/>
        <v>0</v>
      </c>
      <c r="W3872" s="43"/>
      <c r="X3872" s="43"/>
      <c r="Y3872" s="43"/>
      <c r="Z3872" s="43"/>
      <c r="AA3872" s="43"/>
      <c r="AB3872" s="43">
        <v>0</v>
      </c>
      <c r="AC3872" s="44">
        <v>0</v>
      </c>
      <c r="AD3872" s="44">
        <v>0</v>
      </c>
      <c r="AE3872" s="45" t="e">
        <f t="shared" si="7403"/>
        <v>#DIV/0!</v>
      </c>
      <c r="AF3872" s="46">
        <v>0</v>
      </c>
      <c r="AG3872" s="46">
        <v>0</v>
      </c>
      <c r="AH3872" s="47">
        <v>0</v>
      </c>
      <c r="AI3872" s="47">
        <v>0</v>
      </c>
      <c r="AJ3872" s="47">
        <v>0</v>
      </c>
      <c r="AK3872" s="47">
        <v>0</v>
      </c>
      <c r="AL3872" s="47">
        <f t="shared" si="7404"/>
        <v>0</v>
      </c>
      <c r="AM3872" s="47">
        <f t="shared" si="7405"/>
        <v>0</v>
      </c>
      <c r="AN3872" s="48" t="s">
        <v>36</v>
      </c>
      <c r="AR3872" s="1"/>
      <c r="AS3872" s="1"/>
    </row>
    <row r="3873" ht="47.25" hidden="1">
      <c r="B3873" s="41" t="s">
        <v>865</v>
      </c>
      <c r="C3873" s="41" t="s">
        <v>115</v>
      </c>
      <c r="D3873" s="41" t="s">
        <v>505</v>
      </c>
      <c r="E3873" s="26" t="str">
        <f t="shared" si="7432"/>
        <v>0502</v>
      </c>
      <c r="F3873" s="41" t="s">
        <v>907</v>
      </c>
      <c r="G3873" s="41"/>
      <c r="H3873" s="42" t="s">
        <v>908</v>
      </c>
      <c r="I3873" s="43">
        <f t="shared" si="7539"/>
        <v>6293</v>
      </c>
      <c r="J3873" s="43">
        <f t="shared" si="7540"/>
        <v>0</v>
      </c>
      <c r="K3873" s="43">
        <f t="shared" si="7541"/>
        <v>0</v>
      </c>
      <c r="L3873" s="43">
        <f t="shared" si="7542"/>
        <v>0</v>
      </c>
      <c r="M3873" s="43">
        <f t="shared" si="7543"/>
        <v>0</v>
      </c>
      <c r="N3873" s="43">
        <f t="shared" si="7544"/>
        <v>0</v>
      </c>
      <c r="O3873" s="43">
        <f t="shared" si="7545"/>
        <v>0</v>
      </c>
      <c r="P3873" s="43">
        <f t="shared" si="7546"/>
        <v>0</v>
      </c>
      <c r="Q3873" s="43">
        <f t="shared" si="7547"/>
        <v>0</v>
      </c>
      <c r="R3873" s="43">
        <f t="shared" si="7548"/>
        <v>0</v>
      </c>
      <c r="S3873" s="43">
        <f t="shared" si="7549"/>
        <v>-8990</v>
      </c>
      <c r="T3873" s="43">
        <f t="shared" si="7550"/>
        <v>0</v>
      </c>
      <c r="U3873" s="43">
        <v>2697</v>
      </c>
      <c r="V3873" s="43">
        <f t="shared" si="7433"/>
        <v>0</v>
      </c>
      <c r="W3873" s="43">
        <f t="shared" si="7551"/>
        <v>2697</v>
      </c>
      <c r="X3873" s="43">
        <f t="shared" si="7552"/>
        <v>0</v>
      </c>
      <c r="Y3873" s="43">
        <f t="shared" si="7553"/>
        <v>0</v>
      </c>
      <c r="Z3873" s="43">
        <f t="shared" si="7554"/>
        <v>0</v>
      </c>
      <c r="AA3873" s="43">
        <f t="shared" si="7555"/>
        <v>0</v>
      </c>
      <c r="AB3873" s="43">
        <f t="shared" si="7556"/>
        <v>0</v>
      </c>
      <c r="AC3873" s="44">
        <f t="shared" si="7557"/>
        <v>0</v>
      </c>
      <c r="AD3873" s="44">
        <f t="shared" si="7558"/>
        <v>0</v>
      </c>
      <c r="AE3873" s="45" t="e">
        <f t="shared" si="7403"/>
        <v>#DIV/0!</v>
      </c>
      <c r="AF3873" s="46">
        <f t="shared" si="7559"/>
        <v>0</v>
      </c>
      <c r="AG3873" s="46">
        <f t="shared" si="7560"/>
        <v>0</v>
      </c>
      <c r="AH3873" s="47">
        <f t="shared" si="7561"/>
        <v>0</v>
      </c>
      <c r="AI3873" s="47">
        <f t="shared" si="7562"/>
        <v>0</v>
      </c>
      <c r="AJ3873" s="47">
        <f t="shared" si="7563"/>
        <v>0</v>
      </c>
      <c r="AK3873" s="47">
        <f t="shared" si="7564"/>
        <v>0</v>
      </c>
      <c r="AL3873" s="47">
        <f t="shared" si="7404"/>
        <v>0</v>
      </c>
      <c r="AM3873" s="47">
        <f t="shared" si="7405"/>
        <v>0</v>
      </c>
      <c r="AN3873" s="48" t="s">
        <v>36</v>
      </c>
      <c r="AO3873" s="1"/>
      <c r="AP3873" s="1"/>
      <c r="AQ3873" s="1"/>
      <c r="AR3873" s="1"/>
      <c r="AS3873" s="1"/>
    </row>
    <row r="3874" ht="31.5" hidden="1">
      <c r="B3874" s="41" t="s">
        <v>865</v>
      </c>
      <c r="C3874" s="41" t="s">
        <v>115</v>
      </c>
      <c r="D3874" s="41" t="s">
        <v>505</v>
      </c>
      <c r="E3874" s="26" t="str">
        <f t="shared" si="7432"/>
        <v>0502</v>
      </c>
      <c r="F3874" s="41" t="s">
        <v>907</v>
      </c>
      <c r="G3874" s="41" t="s">
        <v>550</v>
      </c>
      <c r="H3874" s="42" t="s">
        <v>551</v>
      </c>
      <c r="I3874" s="43">
        <f t="shared" si="7539"/>
        <v>6293</v>
      </c>
      <c r="J3874" s="43">
        <f t="shared" si="7540"/>
        <v>0</v>
      </c>
      <c r="K3874" s="43">
        <f t="shared" si="7541"/>
        <v>0</v>
      </c>
      <c r="L3874" s="43">
        <f t="shared" si="7542"/>
        <v>0</v>
      </c>
      <c r="M3874" s="43">
        <f t="shared" si="7543"/>
        <v>0</v>
      </c>
      <c r="N3874" s="43">
        <f t="shared" si="7544"/>
        <v>0</v>
      </c>
      <c r="O3874" s="43">
        <f t="shared" si="7545"/>
        <v>0</v>
      </c>
      <c r="P3874" s="43">
        <f t="shared" si="7546"/>
        <v>0</v>
      </c>
      <c r="Q3874" s="43">
        <f t="shared" si="7547"/>
        <v>0</v>
      </c>
      <c r="R3874" s="43">
        <f t="shared" si="7548"/>
        <v>0</v>
      </c>
      <c r="S3874" s="43">
        <f t="shared" si="7549"/>
        <v>-8990</v>
      </c>
      <c r="T3874" s="43">
        <f t="shared" si="7550"/>
        <v>0</v>
      </c>
      <c r="U3874" s="43">
        <v>2697</v>
      </c>
      <c r="V3874" s="43">
        <f t="shared" si="7433"/>
        <v>0</v>
      </c>
      <c r="W3874" s="43">
        <f t="shared" si="7551"/>
        <v>2697</v>
      </c>
      <c r="X3874" s="43">
        <f t="shared" si="7552"/>
        <v>0</v>
      </c>
      <c r="Y3874" s="43">
        <f t="shared" si="7553"/>
        <v>0</v>
      </c>
      <c r="Z3874" s="43">
        <f t="shared" si="7554"/>
        <v>0</v>
      </c>
      <c r="AA3874" s="43">
        <f t="shared" si="7555"/>
        <v>0</v>
      </c>
      <c r="AB3874" s="43">
        <f t="shared" si="7556"/>
        <v>0</v>
      </c>
      <c r="AC3874" s="44">
        <f t="shared" si="7557"/>
        <v>0</v>
      </c>
      <c r="AD3874" s="44">
        <f t="shared" si="7558"/>
        <v>0</v>
      </c>
      <c r="AE3874" s="45" t="e">
        <f t="shared" si="7403"/>
        <v>#DIV/0!</v>
      </c>
      <c r="AF3874" s="46">
        <f t="shared" si="7559"/>
        <v>0</v>
      </c>
      <c r="AG3874" s="46">
        <f t="shared" si="7560"/>
        <v>0</v>
      </c>
      <c r="AH3874" s="47">
        <f t="shared" si="7561"/>
        <v>0</v>
      </c>
      <c r="AI3874" s="47">
        <f t="shared" si="7562"/>
        <v>0</v>
      </c>
      <c r="AJ3874" s="47">
        <f t="shared" si="7563"/>
        <v>0</v>
      </c>
      <c r="AK3874" s="47">
        <f t="shared" si="7564"/>
        <v>0</v>
      </c>
      <c r="AL3874" s="47">
        <f t="shared" si="7404"/>
        <v>0</v>
      </c>
      <c r="AM3874" s="47">
        <f t="shared" si="7405"/>
        <v>0</v>
      </c>
      <c r="AN3874" s="48" t="s">
        <v>36</v>
      </c>
      <c r="AO3874" s="1"/>
      <c r="AP3874" s="1"/>
      <c r="AQ3874" s="1"/>
      <c r="AR3874" s="1"/>
      <c r="AS3874" s="1"/>
    </row>
    <row r="3875" hidden="1">
      <c r="B3875" s="41" t="s">
        <v>865</v>
      </c>
      <c r="C3875" s="41" t="s">
        <v>115</v>
      </c>
      <c r="D3875" s="41" t="s">
        <v>505</v>
      </c>
      <c r="E3875" s="26" t="str">
        <f t="shared" si="7432"/>
        <v>0502</v>
      </c>
      <c r="F3875" s="41" t="s">
        <v>907</v>
      </c>
      <c r="G3875" s="41" t="s">
        <v>909</v>
      </c>
      <c r="H3875" s="42" t="s">
        <v>910</v>
      </c>
      <c r="I3875" s="43">
        <v>6293</v>
      </c>
      <c r="J3875" s="43"/>
      <c r="K3875" s="43"/>
      <c r="L3875" s="43"/>
      <c r="M3875" s="43"/>
      <c r="N3875" s="43"/>
      <c r="O3875" s="43">
        <v>0</v>
      </c>
      <c r="P3875" s="43">
        <v>0</v>
      </c>
      <c r="Q3875" s="43">
        <v>0</v>
      </c>
      <c r="R3875" s="43">
        <v>0</v>
      </c>
      <c r="S3875" s="43">
        <v>-8990</v>
      </c>
      <c r="T3875" s="43">
        <v>0</v>
      </c>
      <c r="U3875" s="43">
        <v>2697</v>
      </c>
      <c r="V3875" s="43">
        <f t="shared" si="7433"/>
        <v>0</v>
      </c>
      <c r="W3875" s="43">
        <v>2697</v>
      </c>
      <c r="X3875" s="43"/>
      <c r="Y3875" s="43"/>
      <c r="Z3875" s="43"/>
      <c r="AA3875" s="43"/>
      <c r="AB3875" s="43">
        <v>0</v>
      </c>
      <c r="AC3875" s="44">
        <v>0</v>
      </c>
      <c r="AD3875" s="44">
        <v>0</v>
      </c>
      <c r="AE3875" s="45" t="e">
        <f t="shared" si="7403"/>
        <v>#DIV/0!</v>
      </c>
      <c r="AF3875" s="46">
        <v>0</v>
      </c>
      <c r="AG3875" s="46">
        <v>0</v>
      </c>
      <c r="AH3875" s="47">
        <v>0</v>
      </c>
      <c r="AI3875" s="47">
        <v>0</v>
      </c>
      <c r="AJ3875" s="47">
        <v>0</v>
      </c>
      <c r="AK3875" s="47">
        <v>0</v>
      </c>
      <c r="AL3875" s="47">
        <f t="shared" si="7404"/>
        <v>0</v>
      </c>
      <c r="AM3875" s="47">
        <f t="shared" si="7405"/>
        <v>0</v>
      </c>
      <c r="AN3875" s="48" t="s">
        <v>36</v>
      </c>
      <c r="AR3875" s="1"/>
      <c r="AS3875" s="1"/>
    </row>
    <row r="3876" ht="47.25">
      <c r="B3876" s="41" t="s">
        <v>865</v>
      </c>
      <c r="C3876" s="41" t="s">
        <v>115</v>
      </c>
      <c r="D3876" s="41" t="s">
        <v>505</v>
      </c>
      <c r="E3876" s="26" t="str">
        <f t="shared" si="7432"/>
        <v>0502</v>
      </c>
      <c r="F3876" s="41" t="s">
        <v>911</v>
      </c>
      <c r="G3876" s="41"/>
      <c r="H3876" s="42" t="s">
        <v>912</v>
      </c>
      <c r="I3876" s="43">
        <f>I3879</f>
        <v>3696</v>
      </c>
      <c r="J3876" s="43">
        <f>J3879</f>
        <v>0</v>
      </c>
      <c r="K3876" s="43">
        <f>K3879</f>
        <v>0</v>
      </c>
      <c r="L3876" s="43">
        <f>L3879</f>
        <v>0</v>
      </c>
      <c r="M3876" s="43">
        <f>M3879</f>
        <v>0</v>
      </c>
      <c r="N3876" s="43">
        <f>N3879</f>
        <v>0</v>
      </c>
      <c r="O3876" s="43">
        <f>O3879+O3877</f>
        <v>0</v>
      </c>
      <c r="P3876" s="43">
        <f>P3879+P3877</f>
        <v>0</v>
      </c>
      <c r="Q3876" s="43">
        <f>Q3879+Q3877</f>
        <v>0</v>
      </c>
      <c r="R3876" s="43">
        <f>R3879</f>
        <v>0</v>
      </c>
      <c r="S3876" s="43">
        <f>S3879</f>
        <v>0</v>
      </c>
      <c r="T3876" s="43">
        <f>T3879</f>
        <v>0</v>
      </c>
      <c r="U3876" s="43">
        <v>0</v>
      </c>
      <c r="V3876" s="43">
        <f t="shared" si="7433"/>
        <v>3696</v>
      </c>
      <c r="W3876" s="43">
        <f>W3879</f>
        <v>0</v>
      </c>
      <c r="X3876" s="43">
        <f>X3879</f>
        <v>0</v>
      </c>
      <c r="Y3876" s="43">
        <f>Y3879</f>
        <v>0</v>
      </c>
      <c r="Z3876" s="43">
        <f>Z3879</f>
        <v>0</v>
      </c>
      <c r="AA3876" s="43">
        <f>AA3879</f>
        <v>0</v>
      </c>
      <c r="AB3876" s="43">
        <f>AB3879+AB3877</f>
        <v>42</v>
      </c>
      <c r="AC3876" s="44">
        <f>AC3879+AC3877</f>
        <v>3696</v>
      </c>
      <c r="AD3876" s="44">
        <f>AD3879+AD3877</f>
        <v>3696</v>
      </c>
      <c r="AE3876" s="45">
        <f t="shared" si="7403"/>
        <v>100</v>
      </c>
      <c r="AF3876" s="43">
        <f>AF3879+AF3877</f>
        <v>3696</v>
      </c>
      <c r="AG3876" s="43">
        <f>AG3879+AG3877</f>
        <v>0</v>
      </c>
      <c r="AH3876" s="43">
        <f>AH3879+AH3877</f>
        <v>0</v>
      </c>
      <c r="AI3876" s="43">
        <f>AI3879+AI3877</f>
        <v>0</v>
      </c>
      <c r="AJ3876" s="43">
        <f>AJ3879+AJ3877</f>
        <v>0</v>
      </c>
      <c r="AK3876" s="43">
        <f>AK3879+AK3877</f>
        <v>0</v>
      </c>
      <c r="AL3876" s="43">
        <f t="shared" si="7404"/>
        <v>3696</v>
      </c>
      <c r="AM3876" s="43">
        <f t="shared" si="7405"/>
        <v>0</v>
      </c>
      <c r="AN3876" s="2"/>
      <c r="AO3876" s="1"/>
      <c r="AP3876" s="1"/>
      <c r="AQ3876" s="1"/>
      <c r="AR3876" s="1"/>
      <c r="AS3876" s="1"/>
    </row>
    <row r="3877" ht="31.5">
      <c r="B3877" s="41" t="s">
        <v>865</v>
      </c>
      <c r="C3877" s="41" t="s">
        <v>115</v>
      </c>
      <c r="D3877" s="41" t="s">
        <v>505</v>
      </c>
      <c r="E3877" s="26" t="str">
        <f t="shared" si="7432"/>
        <v>0502</v>
      </c>
      <c r="F3877" s="41" t="s">
        <v>911</v>
      </c>
      <c r="G3877" s="41" t="s">
        <v>53</v>
      </c>
      <c r="H3877" s="42" t="s">
        <v>54</v>
      </c>
      <c r="I3877" s="43"/>
      <c r="J3877" s="43"/>
      <c r="K3877" s="43"/>
      <c r="L3877" s="43"/>
      <c r="M3877" s="43"/>
      <c r="N3877" s="43"/>
      <c r="O3877" s="43">
        <f>O3878</f>
        <v>0</v>
      </c>
      <c r="P3877" s="43">
        <f>P3878</f>
        <v>0</v>
      </c>
      <c r="Q3877" s="43">
        <f>Q3878</f>
        <v>0</v>
      </c>
      <c r="R3877" s="43"/>
      <c r="S3877" s="43"/>
      <c r="T3877" s="43"/>
      <c r="U3877" s="43"/>
      <c r="V3877" s="43">
        <f t="shared" si="7433"/>
        <v>0</v>
      </c>
      <c r="W3877" s="43"/>
      <c r="X3877" s="43"/>
      <c r="Y3877" s="43"/>
      <c r="Z3877" s="43"/>
      <c r="AA3877" s="43"/>
      <c r="AB3877" s="43">
        <f>AB3878</f>
        <v>42</v>
      </c>
      <c r="AC3877" s="44">
        <f>AC3878</f>
        <v>42</v>
      </c>
      <c r="AD3877" s="44">
        <f>AD3878</f>
        <v>42</v>
      </c>
      <c r="AE3877" s="45">
        <f t="shared" si="7403"/>
        <v>100</v>
      </c>
      <c r="AF3877" s="43">
        <f>AF3878</f>
        <v>42</v>
      </c>
      <c r="AG3877" s="43">
        <f>AG3878</f>
        <v>0</v>
      </c>
      <c r="AH3877" s="43">
        <f>AH3878</f>
        <v>0</v>
      </c>
      <c r="AI3877" s="43">
        <f>AI3878</f>
        <v>0</v>
      </c>
      <c r="AJ3877" s="43">
        <f>AJ3878</f>
        <v>0</v>
      </c>
      <c r="AK3877" s="43">
        <f>AK3878</f>
        <v>0</v>
      </c>
      <c r="AL3877" s="43">
        <f t="shared" si="7404"/>
        <v>42</v>
      </c>
      <c r="AM3877" s="43">
        <f t="shared" si="7405"/>
        <v>-42</v>
      </c>
      <c r="AN3877" s="2"/>
      <c r="AR3877" s="1"/>
      <c r="AS3877" s="1"/>
    </row>
    <row r="3878" ht="31.5">
      <c r="B3878" s="41" t="s">
        <v>865</v>
      </c>
      <c r="C3878" s="41" t="s">
        <v>115</v>
      </c>
      <c r="D3878" s="41" t="s">
        <v>505</v>
      </c>
      <c r="E3878" s="26" t="str">
        <f t="shared" si="7432"/>
        <v>0502</v>
      </c>
      <c r="F3878" s="41" t="s">
        <v>911</v>
      </c>
      <c r="G3878" s="41" t="s">
        <v>55</v>
      </c>
      <c r="H3878" s="42" t="s">
        <v>56</v>
      </c>
      <c r="I3878" s="43"/>
      <c r="J3878" s="43"/>
      <c r="K3878" s="43"/>
      <c r="L3878" s="43"/>
      <c r="M3878" s="43"/>
      <c r="N3878" s="43"/>
      <c r="O3878" s="43">
        <v>0</v>
      </c>
      <c r="P3878" s="43">
        <v>0</v>
      </c>
      <c r="Q3878" s="43">
        <v>0</v>
      </c>
      <c r="R3878" s="43"/>
      <c r="S3878" s="43"/>
      <c r="T3878" s="43"/>
      <c r="U3878" s="43"/>
      <c r="V3878" s="43">
        <f t="shared" si="7433"/>
        <v>0</v>
      </c>
      <c r="W3878" s="43"/>
      <c r="X3878" s="43"/>
      <c r="Y3878" s="43"/>
      <c r="Z3878" s="43"/>
      <c r="AA3878" s="43"/>
      <c r="AB3878" s="43">
        <v>42</v>
      </c>
      <c r="AC3878" s="44">
        <v>42</v>
      </c>
      <c r="AD3878" s="44">
        <v>42</v>
      </c>
      <c r="AE3878" s="45">
        <f t="shared" si="7403"/>
        <v>100</v>
      </c>
      <c r="AF3878" s="43">
        <v>42</v>
      </c>
      <c r="AG3878" s="43">
        <v>0</v>
      </c>
      <c r="AH3878" s="43">
        <v>0</v>
      </c>
      <c r="AI3878" s="43">
        <v>0</v>
      </c>
      <c r="AJ3878" s="43">
        <v>0</v>
      </c>
      <c r="AK3878" s="43">
        <v>0</v>
      </c>
      <c r="AL3878" s="43">
        <f t="shared" si="7404"/>
        <v>42</v>
      </c>
      <c r="AM3878" s="43">
        <f t="shared" si="7405"/>
        <v>-42</v>
      </c>
      <c r="AN3878" s="2"/>
      <c r="AO3878" s="1"/>
      <c r="AP3878" s="1"/>
      <c r="AQ3878" s="1"/>
      <c r="AR3878" s="1"/>
      <c r="AS3878" s="1"/>
    </row>
    <row r="3879" ht="31.5">
      <c r="B3879" s="41" t="s">
        <v>865</v>
      </c>
      <c r="C3879" s="41" t="s">
        <v>115</v>
      </c>
      <c r="D3879" s="41" t="s">
        <v>505</v>
      </c>
      <c r="E3879" s="26" t="str">
        <f t="shared" si="7432"/>
        <v>0502</v>
      </c>
      <c r="F3879" s="41" t="s">
        <v>911</v>
      </c>
      <c r="G3879" s="41" t="s">
        <v>550</v>
      </c>
      <c r="H3879" s="42" t="s">
        <v>551</v>
      </c>
      <c r="I3879" s="43">
        <f>I3880</f>
        <v>3696</v>
      </c>
      <c r="J3879" s="43">
        <f>J3880</f>
        <v>0</v>
      </c>
      <c r="K3879" s="43">
        <f>K3880</f>
        <v>0</v>
      </c>
      <c r="L3879" s="43">
        <f>L3880</f>
        <v>0</v>
      </c>
      <c r="M3879" s="43">
        <f>M3880</f>
        <v>0</v>
      </c>
      <c r="N3879" s="43">
        <f>N3880</f>
        <v>0</v>
      </c>
      <c r="O3879" s="43">
        <f>O3880</f>
        <v>0</v>
      </c>
      <c r="P3879" s="43">
        <f>P3880</f>
        <v>0</v>
      </c>
      <c r="Q3879" s="43">
        <f>Q3880</f>
        <v>0</v>
      </c>
      <c r="R3879" s="43">
        <f>R3880</f>
        <v>0</v>
      </c>
      <c r="S3879" s="43">
        <f>S3880</f>
        <v>0</v>
      </c>
      <c r="T3879" s="43">
        <f>T3880</f>
        <v>0</v>
      </c>
      <c r="U3879" s="43">
        <v>0</v>
      </c>
      <c r="V3879" s="43">
        <f t="shared" si="7433"/>
        <v>3696</v>
      </c>
      <c r="W3879" s="43">
        <f>W3880</f>
        <v>0</v>
      </c>
      <c r="X3879" s="43">
        <f>X3880</f>
        <v>0</v>
      </c>
      <c r="Y3879" s="43">
        <f>Y3880</f>
        <v>0</v>
      </c>
      <c r="Z3879" s="43">
        <f>Z3880</f>
        <v>0</v>
      </c>
      <c r="AA3879" s="43">
        <f>AA3880</f>
        <v>0</v>
      </c>
      <c r="AB3879" s="43">
        <f>AB3880</f>
        <v>0</v>
      </c>
      <c r="AC3879" s="44">
        <f>AC3880</f>
        <v>3654</v>
      </c>
      <c r="AD3879" s="44">
        <f>AD3880</f>
        <v>3654</v>
      </c>
      <c r="AE3879" s="45">
        <f t="shared" si="7403"/>
        <v>100</v>
      </c>
      <c r="AF3879" s="43">
        <f>AF3880</f>
        <v>3654</v>
      </c>
      <c r="AG3879" s="43">
        <f>AG3880</f>
        <v>0</v>
      </c>
      <c r="AH3879" s="43">
        <f>AH3880</f>
        <v>0</v>
      </c>
      <c r="AI3879" s="43">
        <f>AI3880</f>
        <v>0</v>
      </c>
      <c r="AJ3879" s="43">
        <f>AJ3880</f>
        <v>0</v>
      </c>
      <c r="AK3879" s="43">
        <f>AK3880</f>
        <v>0</v>
      </c>
      <c r="AL3879" s="43">
        <f t="shared" si="7404"/>
        <v>3654</v>
      </c>
      <c r="AM3879" s="43">
        <f t="shared" si="7405"/>
        <v>42</v>
      </c>
      <c r="AN3879" s="2"/>
      <c r="AO3879" s="1"/>
      <c r="AP3879" s="1"/>
      <c r="AQ3879" s="1"/>
      <c r="AR3879" s="1"/>
      <c r="AS3879" s="1"/>
    </row>
    <row r="3880">
      <c r="B3880" s="41" t="s">
        <v>865</v>
      </c>
      <c r="C3880" s="41" t="s">
        <v>115</v>
      </c>
      <c r="D3880" s="41" t="s">
        <v>505</v>
      </c>
      <c r="E3880" s="26" t="str">
        <f t="shared" si="7432"/>
        <v>0502</v>
      </c>
      <c r="F3880" s="41" t="s">
        <v>911</v>
      </c>
      <c r="G3880" s="41" t="s">
        <v>909</v>
      </c>
      <c r="H3880" s="42" t="s">
        <v>910</v>
      </c>
      <c r="I3880" s="43">
        <v>3696</v>
      </c>
      <c r="J3880" s="43"/>
      <c r="K3880" s="43"/>
      <c r="L3880" s="43"/>
      <c r="M3880" s="43"/>
      <c r="N3880" s="43"/>
      <c r="O3880" s="43">
        <v>0</v>
      </c>
      <c r="P3880" s="43">
        <v>0</v>
      </c>
      <c r="Q3880" s="43">
        <v>0</v>
      </c>
      <c r="R3880" s="43">
        <v>0</v>
      </c>
      <c r="S3880" s="43">
        <v>0</v>
      </c>
      <c r="T3880" s="43">
        <v>0</v>
      </c>
      <c r="U3880" s="43">
        <v>0</v>
      </c>
      <c r="V3880" s="43">
        <f t="shared" si="7433"/>
        <v>3696</v>
      </c>
      <c r="W3880" s="43"/>
      <c r="X3880" s="43"/>
      <c r="Y3880" s="43"/>
      <c r="Z3880" s="43"/>
      <c r="AA3880" s="43"/>
      <c r="AB3880" s="43">
        <v>0</v>
      </c>
      <c r="AC3880" s="44">
        <v>3654</v>
      </c>
      <c r="AD3880" s="44">
        <v>3654</v>
      </c>
      <c r="AE3880" s="45">
        <f t="shared" ref="AE3880:AE3943" si="7565">AD3880/AC3880*100</f>
        <v>100</v>
      </c>
      <c r="AF3880" s="43">
        <v>3654</v>
      </c>
      <c r="AG3880" s="43">
        <v>0</v>
      </c>
      <c r="AH3880" s="43">
        <v>0</v>
      </c>
      <c r="AI3880" s="43">
        <v>0</v>
      </c>
      <c r="AJ3880" s="43">
        <v>0</v>
      </c>
      <c r="AK3880" s="43">
        <v>0</v>
      </c>
      <c r="AL3880" s="43">
        <f t="shared" ref="AL3880:AL3943" si="7566">AF3880+AH3880+AK3880+AI3880+AJ3880+AG3880</f>
        <v>3654</v>
      </c>
      <c r="AM3880" s="43">
        <f t="shared" ref="AM3880:AM3943" si="7567">V3880-AL3880</f>
        <v>42</v>
      </c>
      <c r="AN3880" s="19"/>
      <c r="AR3880" s="1"/>
      <c r="AS3880" s="1"/>
    </row>
    <row r="3881" ht="31.5">
      <c r="B3881" s="41" t="s">
        <v>865</v>
      </c>
      <c r="C3881" s="41" t="s">
        <v>115</v>
      </c>
      <c r="D3881" s="41" t="s">
        <v>505</v>
      </c>
      <c r="E3881" s="26" t="str">
        <f t="shared" si="7432"/>
        <v>0502</v>
      </c>
      <c r="F3881" s="41" t="s">
        <v>913</v>
      </c>
      <c r="G3881" s="41"/>
      <c r="H3881" s="42" t="s">
        <v>914</v>
      </c>
      <c r="I3881" s="43">
        <f t="shared" ref="I3881:I3902" si="7568">I3882</f>
        <v>279</v>
      </c>
      <c r="J3881" s="43">
        <f t="shared" ref="J3881:J3902" si="7569">J3882</f>
        <v>0</v>
      </c>
      <c r="K3881" s="43">
        <f t="shared" ref="K3881:K3902" si="7570">K3882</f>
        <v>0</v>
      </c>
      <c r="L3881" s="43">
        <f t="shared" ref="L3881:L3902" si="7571">L3882</f>
        <v>0</v>
      </c>
      <c r="M3881" s="43">
        <f t="shared" ref="M3881:M3902" si="7572">M3882</f>
        <v>0</v>
      </c>
      <c r="N3881" s="43">
        <f t="shared" ref="N3881:N3902" si="7573">N3882</f>
        <v>0</v>
      </c>
      <c r="O3881" s="43">
        <f t="shared" ref="O3881:O3906" si="7574">O3882</f>
        <v>0</v>
      </c>
      <c r="P3881" s="43">
        <f t="shared" ref="P3881:P3906" si="7575">P3882</f>
        <v>0</v>
      </c>
      <c r="Q3881" s="43">
        <f t="shared" ref="Q3881:Q3906" si="7576">Q3882</f>
        <v>0</v>
      </c>
      <c r="R3881" s="43">
        <f t="shared" ref="R3881:R3902" si="7577">R3882</f>
        <v>0</v>
      </c>
      <c r="S3881" s="43">
        <f t="shared" ref="S3881:S3902" si="7578">S3882</f>
        <v>0</v>
      </c>
      <c r="T3881" s="43">
        <f t="shared" ref="T3881:T3902" si="7579">T3882</f>
        <v>0</v>
      </c>
      <c r="U3881" s="43">
        <v>0</v>
      </c>
      <c r="V3881" s="43">
        <f t="shared" si="7433"/>
        <v>279</v>
      </c>
      <c r="W3881" s="43">
        <f t="shared" ref="W3881:W3902" si="7580">W3882</f>
        <v>0</v>
      </c>
      <c r="X3881" s="43">
        <f t="shared" ref="X3881:X3902" si="7581">X3882</f>
        <v>0</v>
      </c>
      <c r="Y3881" s="43">
        <f t="shared" ref="Y3881:Y3902" si="7582">Y3882</f>
        <v>0</v>
      </c>
      <c r="Z3881" s="43">
        <f t="shared" ref="Z3881:Z3902" si="7583">Z3882</f>
        <v>0</v>
      </c>
      <c r="AA3881" s="43">
        <f t="shared" ref="AA3881:AA3902" si="7584">AA3882</f>
        <v>0</v>
      </c>
      <c r="AB3881" s="43">
        <f t="shared" ref="AB3881:AB3906" si="7585">AB3882</f>
        <v>0</v>
      </c>
      <c r="AC3881" s="44">
        <f t="shared" ref="AC3881:AC3906" si="7586">AC3882</f>
        <v>279</v>
      </c>
      <c r="AD3881" s="44">
        <f t="shared" ref="AD3881:AD3906" si="7587">AD3882</f>
        <v>279</v>
      </c>
      <c r="AE3881" s="45">
        <f t="shared" si="7565"/>
        <v>100</v>
      </c>
      <c r="AF3881" s="43">
        <f t="shared" ref="AF3881:AF3906" si="7588">AF3882</f>
        <v>279</v>
      </c>
      <c r="AG3881" s="43">
        <f t="shared" ref="AG3881:AG3906" si="7589">AG3882</f>
        <v>0</v>
      </c>
      <c r="AH3881" s="43">
        <f t="shared" ref="AH3881:AH3906" si="7590">AH3882</f>
        <v>0</v>
      </c>
      <c r="AI3881" s="43">
        <f t="shared" ref="AI3881:AI3906" si="7591">AI3882</f>
        <v>0</v>
      </c>
      <c r="AJ3881" s="43">
        <f t="shared" ref="AJ3881:AJ3906" si="7592">AJ3882</f>
        <v>0</v>
      </c>
      <c r="AK3881" s="43">
        <f t="shared" ref="AK3881:AK3906" si="7593">AK3882</f>
        <v>0</v>
      </c>
      <c r="AL3881" s="43">
        <f t="shared" si="7566"/>
        <v>279</v>
      </c>
      <c r="AM3881" s="43">
        <f t="shared" si="7567"/>
        <v>0</v>
      </c>
      <c r="AN3881" s="2"/>
      <c r="AO3881" s="1"/>
      <c r="AP3881" s="1"/>
      <c r="AQ3881" s="1"/>
      <c r="AR3881" s="1"/>
      <c r="AS3881" s="1"/>
    </row>
    <row r="3882" ht="31.5">
      <c r="B3882" s="41" t="s">
        <v>865</v>
      </c>
      <c r="C3882" s="41" t="s">
        <v>115</v>
      </c>
      <c r="D3882" s="41" t="s">
        <v>505</v>
      </c>
      <c r="E3882" s="26" t="str">
        <f t="shared" si="7432"/>
        <v>0502</v>
      </c>
      <c r="F3882" s="41" t="s">
        <v>913</v>
      </c>
      <c r="G3882" s="41" t="s">
        <v>550</v>
      </c>
      <c r="H3882" s="42" t="s">
        <v>551</v>
      </c>
      <c r="I3882" s="43">
        <f t="shared" si="7568"/>
        <v>279</v>
      </c>
      <c r="J3882" s="43">
        <f t="shared" si="7569"/>
        <v>0</v>
      </c>
      <c r="K3882" s="43">
        <f t="shared" si="7570"/>
        <v>0</v>
      </c>
      <c r="L3882" s="43">
        <f t="shared" si="7571"/>
        <v>0</v>
      </c>
      <c r="M3882" s="43">
        <f t="shared" si="7572"/>
        <v>0</v>
      </c>
      <c r="N3882" s="43">
        <f t="shared" si="7573"/>
        <v>0</v>
      </c>
      <c r="O3882" s="43">
        <f t="shared" si="7574"/>
        <v>0</v>
      </c>
      <c r="P3882" s="43">
        <f t="shared" si="7575"/>
        <v>0</v>
      </c>
      <c r="Q3882" s="43">
        <f t="shared" si="7576"/>
        <v>0</v>
      </c>
      <c r="R3882" s="43">
        <f t="shared" si="7577"/>
        <v>0</v>
      </c>
      <c r="S3882" s="43">
        <f t="shared" si="7578"/>
        <v>0</v>
      </c>
      <c r="T3882" s="43">
        <f t="shared" si="7579"/>
        <v>0</v>
      </c>
      <c r="U3882" s="43">
        <v>0</v>
      </c>
      <c r="V3882" s="43">
        <f t="shared" si="7433"/>
        <v>279</v>
      </c>
      <c r="W3882" s="43">
        <f t="shared" si="7580"/>
        <v>0</v>
      </c>
      <c r="X3882" s="43">
        <f t="shared" si="7581"/>
        <v>0</v>
      </c>
      <c r="Y3882" s="43">
        <f t="shared" si="7582"/>
        <v>0</v>
      </c>
      <c r="Z3882" s="43">
        <f t="shared" si="7583"/>
        <v>0</v>
      </c>
      <c r="AA3882" s="43">
        <f t="shared" si="7584"/>
        <v>0</v>
      </c>
      <c r="AB3882" s="43">
        <f t="shared" si="7585"/>
        <v>0</v>
      </c>
      <c r="AC3882" s="44">
        <f t="shared" si="7586"/>
        <v>279</v>
      </c>
      <c r="AD3882" s="44">
        <f t="shared" si="7587"/>
        <v>279</v>
      </c>
      <c r="AE3882" s="45">
        <f t="shared" si="7565"/>
        <v>100</v>
      </c>
      <c r="AF3882" s="43">
        <f t="shared" si="7588"/>
        <v>279</v>
      </c>
      <c r="AG3882" s="43">
        <f t="shared" si="7589"/>
        <v>0</v>
      </c>
      <c r="AH3882" s="43">
        <f t="shared" si="7590"/>
        <v>0</v>
      </c>
      <c r="AI3882" s="43">
        <f t="shared" si="7591"/>
        <v>0</v>
      </c>
      <c r="AJ3882" s="43">
        <f t="shared" si="7592"/>
        <v>0</v>
      </c>
      <c r="AK3882" s="43">
        <f t="shared" si="7593"/>
        <v>0</v>
      </c>
      <c r="AL3882" s="43">
        <f t="shared" si="7566"/>
        <v>279</v>
      </c>
      <c r="AM3882" s="43">
        <f t="shared" si="7567"/>
        <v>0</v>
      </c>
      <c r="AN3882" s="2"/>
      <c r="AO3882" s="1"/>
      <c r="AP3882" s="1"/>
      <c r="AQ3882" s="1"/>
      <c r="AR3882" s="1"/>
      <c r="AS3882" s="1"/>
    </row>
    <row r="3883">
      <c r="B3883" s="41" t="s">
        <v>865</v>
      </c>
      <c r="C3883" s="41" t="s">
        <v>115</v>
      </c>
      <c r="D3883" s="41" t="s">
        <v>505</v>
      </c>
      <c r="E3883" s="26" t="str">
        <f t="shared" si="7432"/>
        <v>0502</v>
      </c>
      <c r="F3883" s="41" t="s">
        <v>913</v>
      </c>
      <c r="G3883" s="41" t="s">
        <v>909</v>
      </c>
      <c r="H3883" s="42" t="s">
        <v>910</v>
      </c>
      <c r="I3883" s="43">
        <v>279</v>
      </c>
      <c r="J3883" s="43"/>
      <c r="K3883" s="43"/>
      <c r="L3883" s="43"/>
      <c r="M3883" s="43"/>
      <c r="N3883" s="43"/>
      <c r="O3883" s="43">
        <v>0</v>
      </c>
      <c r="P3883" s="43">
        <v>0</v>
      </c>
      <c r="Q3883" s="43">
        <v>0</v>
      </c>
      <c r="R3883" s="43">
        <v>0</v>
      </c>
      <c r="S3883" s="43">
        <v>0</v>
      </c>
      <c r="T3883" s="43">
        <v>0</v>
      </c>
      <c r="U3883" s="43">
        <v>0</v>
      </c>
      <c r="V3883" s="43">
        <f t="shared" si="7433"/>
        <v>279</v>
      </c>
      <c r="W3883" s="43"/>
      <c r="X3883" s="43"/>
      <c r="Y3883" s="43"/>
      <c r="Z3883" s="43"/>
      <c r="AA3883" s="43"/>
      <c r="AB3883" s="43">
        <v>0</v>
      </c>
      <c r="AC3883" s="44">
        <v>279</v>
      </c>
      <c r="AD3883" s="44">
        <v>279</v>
      </c>
      <c r="AE3883" s="45">
        <f t="shared" si="7565"/>
        <v>100</v>
      </c>
      <c r="AF3883" s="43">
        <v>279</v>
      </c>
      <c r="AG3883" s="43">
        <v>0</v>
      </c>
      <c r="AH3883" s="43">
        <v>0</v>
      </c>
      <c r="AI3883" s="43">
        <v>0</v>
      </c>
      <c r="AJ3883" s="43">
        <v>0</v>
      </c>
      <c r="AK3883" s="43">
        <v>0</v>
      </c>
      <c r="AL3883" s="43">
        <f t="shared" si="7566"/>
        <v>279</v>
      </c>
      <c r="AM3883" s="43">
        <f t="shared" si="7567"/>
        <v>0</v>
      </c>
      <c r="AN3883" s="19"/>
      <c r="AR3883" s="1"/>
      <c r="AS3883" s="1"/>
    </row>
    <row r="3884" ht="31.5">
      <c r="B3884" s="41" t="s">
        <v>865</v>
      </c>
      <c r="C3884" s="41" t="s">
        <v>115</v>
      </c>
      <c r="D3884" s="41" t="s">
        <v>505</v>
      </c>
      <c r="E3884" s="26" t="str">
        <f t="shared" si="7432"/>
        <v>0502</v>
      </c>
      <c r="F3884" s="41" t="s">
        <v>915</v>
      </c>
      <c r="G3884" s="41"/>
      <c r="H3884" s="42" t="s">
        <v>916</v>
      </c>
      <c r="I3884" s="43">
        <f t="shared" si="7568"/>
        <v>0</v>
      </c>
      <c r="J3884" s="43">
        <f t="shared" si="7569"/>
        <v>0</v>
      </c>
      <c r="K3884" s="43">
        <f t="shared" si="7570"/>
        <v>0</v>
      </c>
      <c r="L3884" s="43">
        <f t="shared" si="7571"/>
        <v>0</v>
      </c>
      <c r="M3884" s="43">
        <f t="shared" si="7572"/>
        <v>0</v>
      </c>
      <c r="N3884" s="43">
        <f t="shared" si="7573"/>
        <v>0</v>
      </c>
      <c r="O3884" s="43">
        <f t="shared" si="7574"/>
        <v>0</v>
      </c>
      <c r="P3884" s="43">
        <f t="shared" si="7575"/>
        <v>0</v>
      </c>
      <c r="Q3884" s="43">
        <f t="shared" si="7576"/>
        <v>0</v>
      </c>
      <c r="R3884" s="43">
        <f t="shared" si="7577"/>
        <v>0</v>
      </c>
      <c r="S3884" s="43">
        <f t="shared" si="7578"/>
        <v>0</v>
      </c>
      <c r="T3884" s="43">
        <f t="shared" si="7579"/>
        <v>0</v>
      </c>
      <c r="U3884" s="43">
        <v>6.8300000000000001</v>
      </c>
      <c r="V3884" s="43">
        <f t="shared" si="7433"/>
        <v>6.8300000000000001</v>
      </c>
      <c r="W3884" s="43">
        <f t="shared" si="7580"/>
        <v>0</v>
      </c>
      <c r="X3884" s="43">
        <f t="shared" si="7581"/>
        <v>0</v>
      </c>
      <c r="Y3884" s="43">
        <f t="shared" si="7582"/>
        <v>6.8300000000000001</v>
      </c>
      <c r="Z3884" s="43">
        <f t="shared" si="7583"/>
        <v>0</v>
      </c>
      <c r="AA3884" s="43">
        <f t="shared" si="7584"/>
        <v>0</v>
      </c>
      <c r="AB3884" s="43">
        <f t="shared" si="7585"/>
        <v>0</v>
      </c>
      <c r="AC3884" s="44">
        <f t="shared" si="7586"/>
        <v>6.8300000000000001</v>
      </c>
      <c r="AD3884" s="44">
        <f t="shared" si="7587"/>
        <v>6.82822</v>
      </c>
      <c r="AE3884" s="45">
        <f t="shared" si="7565"/>
        <v>99.973938506588581</v>
      </c>
      <c r="AF3884" s="43">
        <f t="shared" si="7588"/>
        <v>6.8300000000000001</v>
      </c>
      <c r="AG3884" s="43">
        <f t="shared" si="7589"/>
        <v>0</v>
      </c>
      <c r="AH3884" s="43">
        <f t="shared" si="7590"/>
        <v>0</v>
      </c>
      <c r="AI3884" s="43">
        <f t="shared" si="7591"/>
        <v>0</v>
      </c>
      <c r="AJ3884" s="43">
        <f t="shared" si="7592"/>
        <v>0</v>
      </c>
      <c r="AK3884" s="43">
        <f t="shared" si="7593"/>
        <v>0</v>
      </c>
      <c r="AL3884" s="43">
        <f t="shared" si="7566"/>
        <v>6.8300000000000001</v>
      </c>
      <c r="AM3884" s="43">
        <f t="shared" si="7567"/>
        <v>0</v>
      </c>
      <c r="AN3884" s="2"/>
      <c r="AO3884" s="1"/>
      <c r="AP3884" s="1"/>
      <c r="AQ3884" s="1"/>
      <c r="AR3884" s="1"/>
      <c r="AS3884" s="1"/>
    </row>
    <row r="3885" ht="31.5">
      <c r="B3885" s="41" t="s">
        <v>865</v>
      </c>
      <c r="C3885" s="41" t="s">
        <v>115</v>
      </c>
      <c r="D3885" s="41" t="s">
        <v>505</v>
      </c>
      <c r="E3885" s="26" t="str">
        <f t="shared" si="7432"/>
        <v>0502</v>
      </c>
      <c r="F3885" s="41" t="s">
        <v>915</v>
      </c>
      <c r="G3885" s="41" t="s">
        <v>53</v>
      </c>
      <c r="H3885" s="42" t="s">
        <v>54</v>
      </c>
      <c r="I3885" s="43">
        <f t="shared" si="7568"/>
        <v>0</v>
      </c>
      <c r="J3885" s="43">
        <f t="shared" si="7569"/>
        <v>0</v>
      </c>
      <c r="K3885" s="43">
        <f t="shared" si="7570"/>
        <v>0</v>
      </c>
      <c r="L3885" s="43">
        <f t="shared" si="7571"/>
        <v>0</v>
      </c>
      <c r="M3885" s="43">
        <f t="shared" si="7572"/>
        <v>0</v>
      </c>
      <c r="N3885" s="43">
        <f t="shared" si="7573"/>
        <v>0</v>
      </c>
      <c r="O3885" s="43">
        <f t="shared" si="7574"/>
        <v>0</v>
      </c>
      <c r="P3885" s="43">
        <f t="shared" si="7575"/>
        <v>0</v>
      </c>
      <c r="Q3885" s="43">
        <f t="shared" si="7576"/>
        <v>0</v>
      </c>
      <c r="R3885" s="43">
        <f t="shared" si="7577"/>
        <v>0</v>
      </c>
      <c r="S3885" s="43">
        <f t="shared" si="7578"/>
        <v>0</v>
      </c>
      <c r="T3885" s="43">
        <f t="shared" si="7579"/>
        <v>0</v>
      </c>
      <c r="U3885" s="43">
        <v>6.8300000000000001</v>
      </c>
      <c r="V3885" s="43">
        <f t="shared" si="7433"/>
        <v>6.8300000000000001</v>
      </c>
      <c r="W3885" s="43">
        <f t="shared" si="7580"/>
        <v>0</v>
      </c>
      <c r="X3885" s="43">
        <f t="shared" si="7581"/>
        <v>0</v>
      </c>
      <c r="Y3885" s="43">
        <f t="shared" si="7582"/>
        <v>6.8300000000000001</v>
      </c>
      <c r="Z3885" s="43">
        <f t="shared" si="7583"/>
        <v>0</v>
      </c>
      <c r="AA3885" s="43">
        <f t="shared" si="7584"/>
        <v>0</v>
      </c>
      <c r="AB3885" s="43">
        <f t="shared" si="7585"/>
        <v>0</v>
      </c>
      <c r="AC3885" s="44">
        <f t="shared" si="7586"/>
        <v>6.8300000000000001</v>
      </c>
      <c r="AD3885" s="44">
        <f t="shared" si="7587"/>
        <v>6.82822</v>
      </c>
      <c r="AE3885" s="45">
        <f t="shared" si="7565"/>
        <v>99.973938506588581</v>
      </c>
      <c r="AF3885" s="43">
        <f t="shared" si="7588"/>
        <v>6.8300000000000001</v>
      </c>
      <c r="AG3885" s="43">
        <f t="shared" si="7589"/>
        <v>0</v>
      </c>
      <c r="AH3885" s="43">
        <f t="shared" si="7590"/>
        <v>0</v>
      </c>
      <c r="AI3885" s="43">
        <f t="shared" si="7591"/>
        <v>0</v>
      </c>
      <c r="AJ3885" s="43">
        <f t="shared" si="7592"/>
        <v>0</v>
      </c>
      <c r="AK3885" s="43">
        <f t="shared" si="7593"/>
        <v>0</v>
      </c>
      <c r="AL3885" s="43">
        <f t="shared" si="7566"/>
        <v>6.8300000000000001</v>
      </c>
      <c r="AM3885" s="43">
        <f t="shared" si="7567"/>
        <v>0</v>
      </c>
      <c r="AN3885" s="2"/>
      <c r="AO3885" s="1"/>
      <c r="AP3885" s="1"/>
      <c r="AQ3885" s="1"/>
      <c r="AR3885" s="1"/>
      <c r="AS3885" s="1"/>
    </row>
    <row r="3886" ht="31.5">
      <c r="B3886" s="41" t="s">
        <v>865</v>
      </c>
      <c r="C3886" s="41" t="s">
        <v>115</v>
      </c>
      <c r="D3886" s="41" t="s">
        <v>505</v>
      </c>
      <c r="E3886" s="26" t="str">
        <f t="shared" si="7432"/>
        <v>0502</v>
      </c>
      <c r="F3886" s="41" t="s">
        <v>915</v>
      </c>
      <c r="G3886" s="41" t="s">
        <v>55</v>
      </c>
      <c r="H3886" s="42" t="s">
        <v>56</v>
      </c>
      <c r="I3886" s="43"/>
      <c r="J3886" s="43"/>
      <c r="K3886" s="43"/>
      <c r="L3886" s="43"/>
      <c r="M3886" s="43"/>
      <c r="N3886" s="43"/>
      <c r="O3886" s="43">
        <v>0</v>
      </c>
      <c r="P3886" s="43">
        <v>0</v>
      </c>
      <c r="Q3886" s="43">
        <v>0</v>
      </c>
      <c r="R3886" s="43">
        <v>0</v>
      </c>
      <c r="S3886" s="43">
        <v>0</v>
      </c>
      <c r="T3886" s="43">
        <v>0</v>
      </c>
      <c r="U3886" s="43">
        <v>6.8300000000000001</v>
      </c>
      <c r="V3886" s="43">
        <f t="shared" si="7433"/>
        <v>6.8300000000000001</v>
      </c>
      <c r="W3886" s="43"/>
      <c r="X3886" s="43"/>
      <c r="Y3886" s="43">
        <v>6.8300000000000001</v>
      </c>
      <c r="Z3886" s="43"/>
      <c r="AA3886" s="43"/>
      <c r="AB3886" s="43">
        <v>0</v>
      </c>
      <c r="AC3886" s="44">
        <v>6.8300000000000001</v>
      </c>
      <c r="AD3886" s="44">
        <v>6.82822</v>
      </c>
      <c r="AE3886" s="45">
        <f t="shared" si="7565"/>
        <v>99.973938506588581</v>
      </c>
      <c r="AF3886" s="43">
        <v>6.8300000000000001</v>
      </c>
      <c r="AG3886" s="43">
        <v>0</v>
      </c>
      <c r="AH3886" s="43">
        <v>0</v>
      </c>
      <c r="AI3886" s="43">
        <v>0</v>
      </c>
      <c r="AJ3886" s="43">
        <v>0</v>
      </c>
      <c r="AK3886" s="43">
        <v>0</v>
      </c>
      <c r="AL3886" s="43">
        <f t="shared" si="7566"/>
        <v>6.8300000000000001</v>
      </c>
      <c r="AM3886" s="43">
        <f t="shared" si="7567"/>
        <v>0</v>
      </c>
      <c r="AN3886" s="2"/>
      <c r="AR3886" s="1"/>
      <c r="AS3886" s="1"/>
    </row>
    <row r="3887" ht="47.25" hidden="1">
      <c r="B3887" s="41" t="s">
        <v>865</v>
      </c>
      <c r="C3887" s="41" t="s">
        <v>115</v>
      </c>
      <c r="D3887" s="41" t="s">
        <v>505</v>
      </c>
      <c r="E3887" s="26" t="str">
        <f t="shared" ref="E3887:E3950" si="7594">CONCATENATE(C3887,D3887)</f>
        <v>0502</v>
      </c>
      <c r="F3887" s="41" t="s">
        <v>917</v>
      </c>
      <c r="G3887" s="41"/>
      <c r="H3887" s="42" t="s">
        <v>918</v>
      </c>
      <c r="I3887" s="43">
        <f t="shared" si="7568"/>
        <v>0</v>
      </c>
      <c r="J3887" s="43">
        <f t="shared" si="7569"/>
        <v>0</v>
      </c>
      <c r="K3887" s="43">
        <f t="shared" si="7570"/>
        <v>0</v>
      </c>
      <c r="L3887" s="43">
        <f t="shared" si="7571"/>
        <v>0</v>
      </c>
      <c r="M3887" s="43">
        <f t="shared" si="7572"/>
        <v>0</v>
      </c>
      <c r="N3887" s="43">
        <f t="shared" si="7573"/>
        <v>0</v>
      </c>
      <c r="O3887" s="43">
        <f t="shared" si="7574"/>
        <v>0</v>
      </c>
      <c r="P3887" s="43">
        <f t="shared" si="7575"/>
        <v>0</v>
      </c>
      <c r="Q3887" s="43">
        <f t="shared" si="7576"/>
        <v>0</v>
      </c>
      <c r="R3887" s="43">
        <f t="shared" si="7577"/>
        <v>0</v>
      </c>
      <c r="S3887" s="43">
        <f t="shared" si="7578"/>
        <v>0</v>
      </c>
      <c r="T3887" s="43">
        <f t="shared" si="7579"/>
        <v>0</v>
      </c>
      <c r="U3887" s="43">
        <v>0</v>
      </c>
      <c r="V3887" s="43">
        <f t="shared" ref="V3887:V3950" si="7595">I3887+L3887+U3887+T3887+S3887+R3887+Q3887+P3887+O3887</f>
        <v>0</v>
      </c>
      <c r="W3887" s="43">
        <f t="shared" si="7580"/>
        <v>0</v>
      </c>
      <c r="X3887" s="43">
        <f t="shared" si="7581"/>
        <v>0</v>
      </c>
      <c r="Y3887" s="43">
        <f t="shared" si="7582"/>
        <v>0</v>
      </c>
      <c r="Z3887" s="43">
        <f t="shared" si="7583"/>
        <v>0</v>
      </c>
      <c r="AA3887" s="43">
        <f t="shared" si="7584"/>
        <v>0</v>
      </c>
      <c r="AB3887" s="43">
        <f t="shared" si="7585"/>
        <v>0</v>
      </c>
      <c r="AC3887" s="44">
        <f t="shared" si="7586"/>
        <v>0</v>
      </c>
      <c r="AD3887" s="44">
        <f t="shared" si="7587"/>
        <v>0</v>
      </c>
      <c r="AE3887" s="45" t="e">
        <f t="shared" si="7565"/>
        <v>#DIV/0!</v>
      </c>
      <c r="AF3887" s="46">
        <f t="shared" si="7588"/>
        <v>0</v>
      </c>
      <c r="AG3887" s="46">
        <f t="shared" si="7589"/>
        <v>0</v>
      </c>
      <c r="AH3887" s="47">
        <f t="shared" si="7590"/>
        <v>0</v>
      </c>
      <c r="AI3887" s="47">
        <f t="shared" si="7591"/>
        <v>0</v>
      </c>
      <c r="AJ3887" s="47">
        <f t="shared" si="7592"/>
        <v>0</v>
      </c>
      <c r="AK3887" s="47">
        <f t="shared" si="7593"/>
        <v>0</v>
      </c>
      <c r="AL3887" s="47">
        <f t="shared" si="7566"/>
        <v>0</v>
      </c>
      <c r="AM3887" s="47">
        <f t="shared" si="7567"/>
        <v>0</v>
      </c>
      <c r="AN3887" s="48" t="s">
        <v>36</v>
      </c>
      <c r="AO3887" s="1"/>
      <c r="AP3887" s="1"/>
      <c r="AQ3887" s="1"/>
      <c r="AR3887" s="1"/>
      <c r="AS3887" s="1"/>
    </row>
    <row r="3888" ht="31.5" hidden="1">
      <c r="B3888" s="41" t="s">
        <v>865</v>
      </c>
      <c r="C3888" s="41" t="s">
        <v>115</v>
      </c>
      <c r="D3888" s="41" t="s">
        <v>505</v>
      </c>
      <c r="E3888" s="26" t="str">
        <f t="shared" si="7594"/>
        <v>0502</v>
      </c>
      <c r="F3888" s="41" t="s">
        <v>917</v>
      </c>
      <c r="G3888" s="41" t="s">
        <v>550</v>
      </c>
      <c r="H3888" s="42" t="s">
        <v>551</v>
      </c>
      <c r="I3888" s="43">
        <f t="shared" si="7568"/>
        <v>0</v>
      </c>
      <c r="J3888" s="43">
        <f t="shared" si="7569"/>
        <v>0</v>
      </c>
      <c r="K3888" s="43">
        <f t="shared" si="7570"/>
        <v>0</v>
      </c>
      <c r="L3888" s="43">
        <f t="shared" si="7571"/>
        <v>0</v>
      </c>
      <c r="M3888" s="43">
        <f t="shared" si="7572"/>
        <v>0</v>
      </c>
      <c r="N3888" s="43">
        <f t="shared" si="7573"/>
        <v>0</v>
      </c>
      <c r="O3888" s="43">
        <f t="shared" si="7574"/>
        <v>0</v>
      </c>
      <c r="P3888" s="43">
        <f t="shared" si="7575"/>
        <v>0</v>
      </c>
      <c r="Q3888" s="43">
        <f t="shared" si="7576"/>
        <v>0</v>
      </c>
      <c r="R3888" s="43">
        <f t="shared" si="7577"/>
        <v>0</v>
      </c>
      <c r="S3888" s="43">
        <f t="shared" si="7578"/>
        <v>0</v>
      </c>
      <c r="T3888" s="43">
        <f t="shared" si="7579"/>
        <v>0</v>
      </c>
      <c r="U3888" s="43">
        <v>0</v>
      </c>
      <c r="V3888" s="43">
        <f t="shared" si="7595"/>
        <v>0</v>
      </c>
      <c r="W3888" s="43">
        <f t="shared" si="7580"/>
        <v>0</v>
      </c>
      <c r="X3888" s="43">
        <f t="shared" si="7581"/>
        <v>0</v>
      </c>
      <c r="Y3888" s="43">
        <f t="shared" si="7582"/>
        <v>0</v>
      </c>
      <c r="Z3888" s="43">
        <f t="shared" si="7583"/>
        <v>0</v>
      </c>
      <c r="AA3888" s="43">
        <f t="shared" si="7584"/>
        <v>0</v>
      </c>
      <c r="AB3888" s="43">
        <f t="shared" si="7585"/>
        <v>0</v>
      </c>
      <c r="AC3888" s="44">
        <f t="shared" si="7586"/>
        <v>0</v>
      </c>
      <c r="AD3888" s="44">
        <f t="shared" si="7587"/>
        <v>0</v>
      </c>
      <c r="AE3888" s="45" t="e">
        <f t="shared" si="7565"/>
        <v>#DIV/0!</v>
      </c>
      <c r="AF3888" s="46">
        <f t="shared" si="7588"/>
        <v>0</v>
      </c>
      <c r="AG3888" s="46">
        <f t="shared" si="7589"/>
        <v>0</v>
      </c>
      <c r="AH3888" s="47">
        <f t="shared" si="7590"/>
        <v>0</v>
      </c>
      <c r="AI3888" s="47">
        <f t="shared" si="7591"/>
        <v>0</v>
      </c>
      <c r="AJ3888" s="47">
        <f t="shared" si="7592"/>
        <v>0</v>
      </c>
      <c r="AK3888" s="47">
        <f t="shared" si="7593"/>
        <v>0</v>
      </c>
      <c r="AL3888" s="47">
        <f t="shared" si="7566"/>
        <v>0</v>
      </c>
      <c r="AM3888" s="47">
        <f t="shared" si="7567"/>
        <v>0</v>
      </c>
      <c r="AN3888" s="48" t="s">
        <v>36</v>
      </c>
      <c r="AO3888" s="1"/>
      <c r="AP3888" s="1"/>
      <c r="AQ3888" s="1"/>
      <c r="AR3888" s="1"/>
      <c r="AS3888" s="1"/>
    </row>
    <row r="3889" ht="110.25" hidden="1">
      <c r="B3889" s="41" t="s">
        <v>865</v>
      </c>
      <c r="C3889" s="41" t="s">
        <v>115</v>
      </c>
      <c r="D3889" s="41" t="s">
        <v>505</v>
      </c>
      <c r="E3889" s="26" t="str">
        <f t="shared" si="7594"/>
        <v>0502</v>
      </c>
      <c r="F3889" s="41" t="s">
        <v>917</v>
      </c>
      <c r="G3889" s="41" t="s">
        <v>552</v>
      </c>
      <c r="H3889" s="42" t="s">
        <v>553</v>
      </c>
      <c r="I3889" s="43"/>
      <c r="J3889" s="43"/>
      <c r="K3889" s="43"/>
      <c r="L3889" s="43"/>
      <c r="M3889" s="43"/>
      <c r="N3889" s="43"/>
      <c r="O3889" s="43">
        <v>0</v>
      </c>
      <c r="P3889" s="43">
        <v>0</v>
      </c>
      <c r="Q3889" s="43">
        <v>0</v>
      </c>
      <c r="R3889" s="43">
        <v>0</v>
      </c>
      <c r="S3889" s="43">
        <v>0</v>
      </c>
      <c r="T3889" s="43">
        <v>0</v>
      </c>
      <c r="U3889" s="43">
        <v>0</v>
      </c>
      <c r="V3889" s="43">
        <f t="shared" si="7595"/>
        <v>0</v>
      </c>
      <c r="W3889" s="43"/>
      <c r="X3889" s="43"/>
      <c r="Y3889" s="43"/>
      <c r="Z3889" s="43"/>
      <c r="AA3889" s="43"/>
      <c r="AB3889" s="43">
        <v>0</v>
      </c>
      <c r="AC3889" s="44">
        <v>0</v>
      </c>
      <c r="AD3889" s="44">
        <v>0</v>
      </c>
      <c r="AE3889" s="45" t="e">
        <f t="shared" si="7565"/>
        <v>#DIV/0!</v>
      </c>
      <c r="AF3889" s="46">
        <v>0</v>
      </c>
      <c r="AG3889" s="46">
        <v>0</v>
      </c>
      <c r="AH3889" s="47">
        <v>0</v>
      </c>
      <c r="AI3889" s="47">
        <v>0</v>
      </c>
      <c r="AJ3889" s="47">
        <v>0</v>
      </c>
      <c r="AK3889" s="47">
        <v>0</v>
      </c>
      <c r="AL3889" s="47">
        <f t="shared" si="7566"/>
        <v>0</v>
      </c>
      <c r="AM3889" s="47">
        <f t="shared" si="7567"/>
        <v>0</v>
      </c>
      <c r="AN3889" s="48" t="s">
        <v>36</v>
      </c>
      <c r="AR3889" s="1"/>
      <c r="AS3889" s="1"/>
    </row>
    <row r="3890" ht="47.25" hidden="1">
      <c r="B3890" s="41" t="s">
        <v>865</v>
      </c>
      <c r="C3890" s="41" t="s">
        <v>115</v>
      </c>
      <c r="D3890" s="41" t="s">
        <v>505</v>
      </c>
      <c r="E3890" s="26" t="str">
        <f t="shared" si="7594"/>
        <v>0502</v>
      </c>
      <c r="F3890" s="41" t="s">
        <v>919</v>
      </c>
      <c r="G3890" s="41"/>
      <c r="H3890" s="42" t="s">
        <v>920</v>
      </c>
      <c r="I3890" s="43">
        <f t="shared" si="7568"/>
        <v>0</v>
      </c>
      <c r="J3890" s="43">
        <f t="shared" si="7569"/>
        <v>0</v>
      </c>
      <c r="K3890" s="43">
        <f t="shared" si="7570"/>
        <v>0</v>
      </c>
      <c r="L3890" s="43">
        <f t="shared" si="7571"/>
        <v>0</v>
      </c>
      <c r="M3890" s="43">
        <f t="shared" si="7572"/>
        <v>0</v>
      </c>
      <c r="N3890" s="43">
        <f t="shared" si="7573"/>
        <v>0</v>
      </c>
      <c r="O3890" s="43">
        <f t="shared" si="7574"/>
        <v>0</v>
      </c>
      <c r="P3890" s="43">
        <f t="shared" si="7575"/>
        <v>0</v>
      </c>
      <c r="Q3890" s="43">
        <f t="shared" si="7576"/>
        <v>0</v>
      </c>
      <c r="R3890" s="43">
        <f t="shared" si="7577"/>
        <v>0</v>
      </c>
      <c r="S3890" s="43">
        <f t="shared" si="7578"/>
        <v>0</v>
      </c>
      <c r="T3890" s="43">
        <f t="shared" si="7579"/>
        <v>0</v>
      </c>
      <c r="U3890" s="43">
        <v>0</v>
      </c>
      <c r="V3890" s="43">
        <f t="shared" si="7595"/>
        <v>0</v>
      </c>
      <c r="W3890" s="43">
        <f t="shared" si="7580"/>
        <v>0</v>
      </c>
      <c r="X3890" s="43">
        <f t="shared" si="7581"/>
        <v>0</v>
      </c>
      <c r="Y3890" s="43">
        <f t="shared" si="7582"/>
        <v>0</v>
      </c>
      <c r="Z3890" s="43">
        <f t="shared" si="7583"/>
        <v>0</v>
      </c>
      <c r="AA3890" s="43">
        <f t="shared" si="7584"/>
        <v>0</v>
      </c>
      <c r="AB3890" s="43">
        <f t="shared" si="7585"/>
        <v>0</v>
      </c>
      <c r="AC3890" s="44">
        <f t="shared" si="7586"/>
        <v>0</v>
      </c>
      <c r="AD3890" s="44">
        <f t="shared" si="7587"/>
        <v>0</v>
      </c>
      <c r="AE3890" s="45" t="e">
        <f t="shared" si="7565"/>
        <v>#DIV/0!</v>
      </c>
      <c r="AF3890" s="46">
        <f t="shared" si="7588"/>
        <v>0</v>
      </c>
      <c r="AG3890" s="46">
        <f t="shared" si="7589"/>
        <v>0</v>
      </c>
      <c r="AH3890" s="47">
        <f t="shared" si="7590"/>
        <v>0</v>
      </c>
      <c r="AI3890" s="47">
        <f t="shared" si="7591"/>
        <v>0</v>
      </c>
      <c r="AJ3890" s="47">
        <f t="shared" si="7592"/>
        <v>0</v>
      </c>
      <c r="AK3890" s="47">
        <f t="shared" si="7593"/>
        <v>0</v>
      </c>
      <c r="AL3890" s="47">
        <f t="shared" si="7566"/>
        <v>0</v>
      </c>
      <c r="AM3890" s="47">
        <f t="shared" si="7567"/>
        <v>0</v>
      </c>
      <c r="AN3890" s="48" t="s">
        <v>36</v>
      </c>
      <c r="AO3890" s="1"/>
      <c r="AP3890" s="1"/>
      <c r="AQ3890" s="1"/>
      <c r="AR3890" s="1"/>
      <c r="AS3890" s="1"/>
    </row>
    <row r="3891" ht="31.5" hidden="1">
      <c r="B3891" s="41" t="s">
        <v>865</v>
      </c>
      <c r="C3891" s="41" t="s">
        <v>115</v>
      </c>
      <c r="D3891" s="41" t="s">
        <v>505</v>
      </c>
      <c r="E3891" s="26" t="str">
        <f t="shared" si="7594"/>
        <v>0502</v>
      </c>
      <c r="F3891" s="41" t="s">
        <v>919</v>
      </c>
      <c r="G3891" s="41" t="s">
        <v>550</v>
      </c>
      <c r="H3891" s="42" t="s">
        <v>551</v>
      </c>
      <c r="I3891" s="43">
        <f t="shared" si="7568"/>
        <v>0</v>
      </c>
      <c r="J3891" s="43">
        <f t="shared" si="7569"/>
        <v>0</v>
      </c>
      <c r="K3891" s="43">
        <f t="shared" si="7570"/>
        <v>0</v>
      </c>
      <c r="L3891" s="43">
        <f t="shared" si="7571"/>
        <v>0</v>
      </c>
      <c r="M3891" s="43">
        <f t="shared" si="7572"/>
        <v>0</v>
      </c>
      <c r="N3891" s="43">
        <f t="shared" si="7573"/>
        <v>0</v>
      </c>
      <c r="O3891" s="43">
        <f t="shared" si="7574"/>
        <v>0</v>
      </c>
      <c r="P3891" s="43">
        <f t="shared" si="7575"/>
        <v>0</v>
      </c>
      <c r="Q3891" s="43">
        <f t="shared" si="7576"/>
        <v>0</v>
      </c>
      <c r="R3891" s="43">
        <f t="shared" si="7577"/>
        <v>0</v>
      </c>
      <c r="S3891" s="43">
        <f t="shared" si="7578"/>
        <v>0</v>
      </c>
      <c r="T3891" s="43">
        <f t="shared" si="7579"/>
        <v>0</v>
      </c>
      <c r="U3891" s="43">
        <v>0</v>
      </c>
      <c r="V3891" s="43">
        <f t="shared" si="7595"/>
        <v>0</v>
      </c>
      <c r="W3891" s="43">
        <f t="shared" si="7580"/>
        <v>0</v>
      </c>
      <c r="X3891" s="43">
        <f t="shared" si="7581"/>
        <v>0</v>
      </c>
      <c r="Y3891" s="43">
        <f t="shared" si="7582"/>
        <v>0</v>
      </c>
      <c r="Z3891" s="43">
        <f t="shared" si="7583"/>
        <v>0</v>
      </c>
      <c r="AA3891" s="43">
        <f t="shared" si="7584"/>
        <v>0</v>
      </c>
      <c r="AB3891" s="43">
        <f t="shared" si="7585"/>
        <v>0</v>
      </c>
      <c r="AC3891" s="44">
        <f t="shared" si="7586"/>
        <v>0</v>
      </c>
      <c r="AD3891" s="44">
        <f t="shared" si="7587"/>
        <v>0</v>
      </c>
      <c r="AE3891" s="45" t="e">
        <f t="shared" si="7565"/>
        <v>#DIV/0!</v>
      </c>
      <c r="AF3891" s="46">
        <f t="shared" si="7588"/>
        <v>0</v>
      </c>
      <c r="AG3891" s="46">
        <f t="shared" si="7589"/>
        <v>0</v>
      </c>
      <c r="AH3891" s="47">
        <f t="shared" si="7590"/>
        <v>0</v>
      </c>
      <c r="AI3891" s="47">
        <f t="shared" si="7591"/>
        <v>0</v>
      </c>
      <c r="AJ3891" s="47">
        <f t="shared" si="7592"/>
        <v>0</v>
      </c>
      <c r="AK3891" s="47">
        <f t="shared" si="7593"/>
        <v>0</v>
      </c>
      <c r="AL3891" s="47">
        <f t="shared" si="7566"/>
        <v>0</v>
      </c>
      <c r="AM3891" s="47">
        <f t="shared" si="7567"/>
        <v>0</v>
      </c>
      <c r="AN3891" s="48" t="s">
        <v>36</v>
      </c>
      <c r="AO3891" s="1"/>
      <c r="AP3891" s="1"/>
      <c r="AQ3891" s="1"/>
      <c r="AR3891" s="1"/>
      <c r="AS3891" s="1"/>
    </row>
    <row r="3892" ht="110.25" hidden="1">
      <c r="B3892" s="41" t="s">
        <v>865</v>
      </c>
      <c r="C3892" s="41" t="s">
        <v>115</v>
      </c>
      <c r="D3892" s="41" t="s">
        <v>505</v>
      </c>
      <c r="E3892" s="26" t="str">
        <f t="shared" si="7594"/>
        <v>0502</v>
      </c>
      <c r="F3892" s="41" t="s">
        <v>919</v>
      </c>
      <c r="G3892" s="41" t="s">
        <v>552</v>
      </c>
      <c r="H3892" s="42" t="s">
        <v>553</v>
      </c>
      <c r="I3892" s="43"/>
      <c r="J3892" s="43"/>
      <c r="K3892" s="43"/>
      <c r="L3892" s="43"/>
      <c r="M3892" s="43"/>
      <c r="N3892" s="43"/>
      <c r="O3892" s="43">
        <v>0</v>
      </c>
      <c r="P3892" s="43">
        <v>0</v>
      </c>
      <c r="Q3892" s="43">
        <v>0</v>
      </c>
      <c r="R3892" s="43">
        <v>0</v>
      </c>
      <c r="S3892" s="43">
        <v>0</v>
      </c>
      <c r="T3892" s="43">
        <v>0</v>
      </c>
      <c r="U3892" s="43">
        <v>0</v>
      </c>
      <c r="V3892" s="43">
        <f t="shared" si="7595"/>
        <v>0</v>
      </c>
      <c r="W3892" s="43"/>
      <c r="X3892" s="43"/>
      <c r="Y3892" s="43"/>
      <c r="Z3892" s="43"/>
      <c r="AA3892" s="43"/>
      <c r="AB3892" s="43">
        <v>0</v>
      </c>
      <c r="AC3892" s="44">
        <v>0</v>
      </c>
      <c r="AD3892" s="44">
        <v>0</v>
      </c>
      <c r="AE3892" s="45" t="e">
        <f t="shared" si="7565"/>
        <v>#DIV/0!</v>
      </c>
      <c r="AF3892" s="46">
        <v>0</v>
      </c>
      <c r="AG3892" s="46">
        <v>0</v>
      </c>
      <c r="AH3892" s="47">
        <v>0</v>
      </c>
      <c r="AI3892" s="47">
        <v>0</v>
      </c>
      <c r="AJ3892" s="47">
        <v>0</v>
      </c>
      <c r="AK3892" s="47">
        <v>0</v>
      </c>
      <c r="AL3892" s="47">
        <f t="shared" si="7566"/>
        <v>0</v>
      </c>
      <c r="AM3892" s="47">
        <f t="shared" si="7567"/>
        <v>0</v>
      </c>
      <c r="AN3892" s="48" t="s">
        <v>36</v>
      </c>
      <c r="AR3892" s="1"/>
      <c r="AS3892" s="1"/>
    </row>
    <row r="3893" ht="31.5" hidden="1">
      <c r="B3893" s="41" t="s">
        <v>865</v>
      </c>
      <c r="C3893" s="41" t="s">
        <v>115</v>
      </c>
      <c r="D3893" s="41" t="s">
        <v>505</v>
      </c>
      <c r="E3893" s="26" t="str">
        <f t="shared" si="7594"/>
        <v>0502</v>
      </c>
      <c r="F3893" s="41" t="s">
        <v>921</v>
      </c>
      <c r="G3893" s="41"/>
      <c r="H3893" s="42" t="s">
        <v>922</v>
      </c>
      <c r="I3893" s="43">
        <f t="shared" si="7568"/>
        <v>0</v>
      </c>
      <c r="J3893" s="43">
        <f t="shared" si="7569"/>
        <v>0</v>
      </c>
      <c r="K3893" s="43">
        <f t="shared" si="7570"/>
        <v>0</v>
      </c>
      <c r="L3893" s="43">
        <f t="shared" si="7571"/>
        <v>0</v>
      </c>
      <c r="M3893" s="43">
        <f t="shared" si="7572"/>
        <v>0</v>
      </c>
      <c r="N3893" s="43">
        <f t="shared" si="7573"/>
        <v>0</v>
      </c>
      <c r="O3893" s="43">
        <f t="shared" si="7574"/>
        <v>0</v>
      </c>
      <c r="P3893" s="43">
        <f t="shared" si="7575"/>
        <v>0</v>
      </c>
      <c r="Q3893" s="43">
        <f t="shared" si="7576"/>
        <v>0</v>
      </c>
      <c r="R3893" s="43">
        <f t="shared" si="7577"/>
        <v>0</v>
      </c>
      <c r="S3893" s="43">
        <f t="shared" si="7578"/>
        <v>0</v>
      </c>
      <c r="T3893" s="43">
        <f t="shared" si="7579"/>
        <v>0</v>
      </c>
      <c r="U3893" s="43">
        <v>0</v>
      </c>
      <c r="V3893" s="43">
        <f t="shared" si="7595"/>
        <v>0</v>
      </c>
      <c r="W3893" s="43">
        <f t="shared" si="7580"/>
        <v>0</v>
      </c>
      <c r="X3893" s="43">
        <f t="shared" si="7581"/>
        <v>0</v>
      </c>
      <c r="Y3893" s="43">
        <f t="shared" si="7582"/>
        <v>0</v>
      </c>
      <c r="Z3893" s="43">
        <f t="shared" si="7583"/>
        <v>0</v>
      </c>
      <c r="AA3893" s="43">
        <f t="shared" si="7584"/>
        <v>0</v>
      </c>
      <c r="AB3893" s="43">
        <f t="shared" si="7585"/>
        <v>0</v>
      </c>
      <c r="AC3893" s="44">
        <f t="shared" si="7586"/>
        <v>0</v>
      </c>
      <c r="AD3893" s="44">
        <f t="shared" si="7587"/>
        <v>0</v>
      </c>
      <c r="AE3893" s="45" t="e">
        <f t="shared" si="7565"/>
        <v>#DIV/0!</v>
      </c>
      <c r="AF3893" s="46">
        <f t="shared" si="7588"/>
        <v>0</v>
      </c>
      <c r="AG3893" s="46">
        <f t="shared" si="7589"/>
        <v>0</v>
      </c>
      <c r="AH3893" s="47">
        <f t="shared" si="7590"/>
        <v>0</v>
      </c>
      <c r="AI3893" s="47">
        <f t="shared" si="7591"/>
        <v>0</v>
      </c>
      <c r="AJ3893" s="47">
        <f t="shared" si="7592"/>
        <v>0</v>
      </c>
      <c r="AK3893" s="47">
        <f t="shared" si="7593"/>
        <v>0</v>
      </c>
      <c r="AL3893" s="47">
        <f t="shared" si="7566"/>
        <v>0</v>
      </c>
      <c r="AM3893" s="47">
        <f t="shared" si="7567"/>
        <v>0</v>
      </c>
      <c r="AN3893" s="48" t="s">
        <v>36</v>
      </c>
      <c r="AO3893" s="1"/>
      <c r="AP3893" s="1"/>
      <c r="AQ3893" s="1"/>
      <c r="AR3893" s="1"/>
      <c r="AS3893" s="1"/>
    </row>
    <row r="3894" ht="31.5" hidden="1">
      <c r="B3894" s="41" t="s">
        <v>865</v>
      </c>
      <c r="C3894" s="41" t="s">
        <v>115</v>
      </c>
      <c r="D3894" s="41" t="s">
        <v>505</v>
      </c>
      <c r="E3894" s="26" t="str">
        <f t="shared" si="7594"/>
        <v>0502</v>
      </c>
      <c r="F3894" s="41" t="s">
        <v>921</v>
      </c>
      <c r="G3894" s="41" t="s">
        <v>550</v>
      </c>
      <c r="H3894" s="42" t="s">
        <v>551</v>
      </c>
      <c r="I3894" s="43">
        <f t="shared" si="7568"/>
        <v>0</v>
      </c>
      <c r="J3894" s="43">
        <f t="shared" si="7569"/>
        <v>0</v>
      </c>
      <c r="K3894" s="43">
        <f t="shared" si="7570"/>
        <v>0</v>
      </c>
      <c r="L3894" s="43">
        <f t="shared" si="7571"/>
        <v>0</v>
      </c>
      <c r="M3894" s="43">
        <f t="shared" si="7572"/>
        <v>0</v>
      </c>
      <c r="N3894" s="43">
        <f t="shared" si="7573"/>
        <v>0</v>
      </c>
      <c r="O3894" s="43">
        <f t="shared" si="7574"/>
        <v>0</v>
      </c>
      <c r="P3894" s="43">
        <f t="shared" si="7575"/>
        <v>0</v>
      </c>
      <c r="Q3894" s="43">
        <f t="shared" si="7576"/>
        <v>0</v>
      </c>
      <c r="R3894" s="43">
        <f t="shared" si="7577"/>
        <v>0</v>
      </c>
      <c r="S3894" s="43">
        <f t="shared" si="7578"/>
        <v>0</v>
      </c>
      <c r="T3894" s="43">
        <f t="shared" si="7579"/>
        <v>0</v>
      </c>
      <c r="U3894" s="43">
        <v>0</v>
      </c>
      <c r="V3894" s="43">
        <f t="shared" si="7595"/>
        <v>0</v>
      </c>
      <c r="W3894" s="43">
        <f t="shared" si="7580"/>
        <v>0</v>
      </c>
      <c r="X3894" s="43">
        <f t="shared" si="7581"/>
        <v>0</v>
      </c>
      <c r="Y3894" s="43">
        <f t="shared" si="7582"/>
        <v>0</v>
      </c>
      <c r="Z3894" s="43">
        <f t="shared" si="7583"/>
        <v>0</v>
      </c>
      <c r="AA3894" s="43">
        <f t="shared" si="7584"/>
        <v>0</v>
      </c>
      <c r="AB3894" s="43">
        <f t="shared" si="7585"/>
        <v>0</v>
      </c>
      <c r="AC3894" s="44">
        <f t="shared" si="7586"/>
        <v>0</v>
      </c>
      <c r="AD3894" s="44">
        <f t="shared" si="7587"/>
        <v>0</v>
      </c>
      <c r="AE3894" s="45" t="e">
        <f t="shared" si="7565"/>
        <v>#DIV/0!</v>
      </c>
      <c r="AF3894" s="46">
        <f t="shared" si="7588"/>
        <v>0</v>
      </c>
      <c r="AG3894" s="46">
        <f t="shared" si="7589"/>
        <v>0</v>
      </c>
      <c r="AH3894" s="47">
        <f t="shared" si="7590"/>
        <v>0</v>
      </c>
      <c r="AI3894" s="47">
        <f t="shared" si="7591"/>
        <v>0</v>
      </c>
      <c r="AJ3894" s="47">
        <f t="shared" si="7592"/>
        <v>0</v>
      </c>
      <c r="AK3894" s="47">
        <f t="shared" si="7593"/>
        <v>0</v>
      </c>
      <c r="AL3894" s="47">
        <f t="shared" si="7566"/>
        <v>0</v>
      </c>
      <c r="AM3894" s="47">
        <f t="shared" si="7567"/>
        <v>0</v>
      </c>
      <c r="AN3894" s="48" t="s">
        <v>36</v>
      </c>
      <c r="AO3894" s="1"/>
      <c r="AP3894" s="1"/>
      <c r="AQ3894" s="1"/>
      <c r="AR3894" s="1"/>
      <c r="AS3894" s="1"/>
    </row>
    <row r="3895" hidden="1">
      <c r="B3895" s="41" t="s">
        <v>865</v>
      </c>
      <c r="C3895" s="41" t="s">
        <v>115</v>
      </c>
      <c r="D3895" s="41" t="s">
        <v>505</v>
      </c>
      <c r="E3895" s="26" t="str">
        <f t="shared" si="7594"/>
        <v>0502</v>
      </c>
      <c r="F3895" s="41" t="s">
        <v>921</v>
      </c>
      <c r="G3895" s="41" t="s">
        <v>909</v>
      </c>
      <c r="H3895" s="42" t="s">
        <v>910</v>
      </c>
      <c r="I3895" s="43"/>
      <c r="J3895" s="43"/>
      <c r="K3895" s="43"/>
      <c r="L3895" s="43"/>
      <c r="M3895" s="43"/>
      <c r="N3895" s="43"/>
      <c r="O3895" s="43">
        <v>0</v>
      </c>
      <c r="P3895" s="43">
        <v>0</v>
      </c>
      <c r="Q3895" s="43">
        <v>0</v>
      </c>
      <c r="R3895" s="43">
        <v>0</v>
      </c>
      <c r="S3895" s="43">
        <v>0</v>
      </c>
      <c r="T3895" s="43">
        <v>0</v>
      </c>
      <c r="U3895" s="43">
        <v>0</v>
      </c>
      <c r="V3895" s="43">
        <f t="shared" si="7595"/>
        <v>0</v>
      </c>
      <c r="W3895" s="43"/>
      <c r="X3895" s="43"/>
      <c r="Y3895" s="43"/>
      <c r="Z3895" s="43"/>
      <c r="AA3895" s="43"/>
      <c r="AB3895" s="43">
        <v>0</v>
      </c>
      <c r="AC3895" s="44">
        <v>0</v>
      </c>
      <c r="AD3895" s="44">
        <v>0</v>
      </c>
      <c r="AE3895" s="45" t="e">
        <f t="shared" si="7565"/>
        <v>#DIV/0!</v>
      </c>
      <c r="AF3895" s="46">
        <v>0</v>
      </c>
      <c r="AG3895" s="46">
        <v>0</v>
      </c>
      <c r="AH3895" s="47">
        <v>0</v>
      </c>
      <c r="AI3895" s="47">
        <v>0</v>
      </c>
      <c r="AJ3895" s="47">
        <v>0</v>
      </c>
      <c r="AK3895" s="47">
        <v>0</v>
      </c>
      <c r="AL3895" s="47">
        <f t="shared" si="7566"/>
        <v>0</v>
      </c>
      <c r="AM3895" s="47">
        <f t="shared" si="7567"/>
        <v>0</v>
      </c>
      <c r="AN3895" s="48" t="s">
        <v>36</v>
      </c>
      <c r="AO3895" s="1"/>
      <c r="AP3895" s="1"/>
      <c r="AQ3895" s="1"/>
      <c r="AR3895" s="1"/>
      <c r="AS3895" s="1"/>
    </row>
    <row r="3896" ht="78.75">
      <c r="B3896" s="41" t="s">
        <v>865</v>
      </c>
      <c r="C3896" s="41" t="s">
        <v>115</v>
      </c>
      <c r="D3896" s="41" t="s">
        <v>505</v>
      </c>
      <c r="E3896" s="26" t="str">
        <f t="shared" si="7594"/>
        <v>0502</v>
      </c>
      <c r="F3896" s="41" t="s">
        <v>923</v>
      </c>
      <c r="G3896" s="41"/>
      <c r="H3896" s="42" t="s">
        <v>924</v>
      </c>
      <c r="I3896" s="43">
        <f t="shared" si="7568"/>
        <v>1552.4000000000001</v>
      </c>
      <c r="J3896" s="43">
        <f t="shared" si="7569"/>
        <v>1551.4000000000001</v>
      </c>
      <c r="K3896" s="43">
        <f t="shared" si="7570"/>
        <v>1551.4000000000001</v>
      </c>
      <c r="L3896" s="43">
        <f t="shared" si="7571"/>
        <v>0</v>
      </c>
      <c r="M3896" s="43">
        <f t="shared" si="7572"/>
        <v>0</v>
      </c>
      <c r="N3896" s="43">
        <f t="shared" si="7573"/>
        <v>0</v>
      </c>
      <c r="O3896" s="43">
        <f t="shared" si="7574"/>
        <v>0</v>
      </c>
      <c r="P3896" s="43">
        <f t="shared" si="7575"/>
        <v>0</v>
      </c>
      <c r="Q3896" s="43">
        <f t="shared" si="7576"/>
        <v>0</v>
      </c>
      <c r="R3896" s="43">
        <f t="shared" si="7577"/>
        <v>0</v>
      </c>
      <c r="S3896" s="43">
        <f t="shared" si="7578"/>
        <v>0</v>
      </c>
      <c r="T3896" s="43">
        <f t="shared" si="7579"/>
        <v>0</v>
      </c>
      <c r="U3896" s="43">
        <v>0</v>
      </c>
      <c r="V3896" s="43">
        <f t="shared" si="7595"/>
        <v>1552.4000000000001</v>
      </c>
      <c r="W3896" s="43">
        <f t="shared" si="7580"/>
        <v>0</v>
      </c>
      <c r="X3896" s="43">
        <f t="shared" si="7581"/>
        <v>0</v>
      </c>
      <c r="Y3896" s="43">
        <f t="shared" si="7582"/>
        <v>0</v>
      </c>
      <c r="Z3896" s="43">
        <f t="shared" si="7583"/>
        <v>0</v>
      </c>
      <c r="AA3896" s="43">
        <f t="shared" si="7584"/>
        <v>0</v>
      </c>
      <c r="AB3896" s="43">
        <f t="shared" si="7585"/>
        <v>1040.91887</v>
      </c>
      <c r="AC3896" s="44">
        <f t="shared" si="7586"/>
        <v>1552.4000000000001</v>
      </c>
      <c r="AD3896" s="44">
        <f t="shared" si="7587"/>
        <v>1040.91887</v>
      </c>
      <c r="AE3896" s="45">
        <f t="shared" si="7565"/>
        <v>67.052233316155636</v>
      </c>
      <c r="AF3896" s="43">
        <f t="shared" si="7588"/>
        <v>1552.4000000000001</v>
      </c>
      <c r="AG3896" s="43">
        <f t="shared" si="7589"/>
        <v>0</v>
      </c>
      <c r="AH3896" s="43">
        <f t="shared" si="7590"/>
        <v>0</v>
      </c>
      <c r="AI3896" s="43">
        <f t="shared" si="7591"/>
        <v>0</v>
      </c>
      <c r="AJ3896" s="43">
        <f t="shared" si="7592"/>
        <v>0</v>
      </c>
      <c r="AK3896" s="43">
        <f t="shared" si="7593"/>
        <v>0</v>
      </c>
      <c r="AL3896" s="43">
        <f t="shared" si="7566"/>
        <v>1552.4000000000001</v>
      </c>
      <c r="AM3896" s="43">
        <f t="shared" si="7567"/>
        <v>0</v>
      </c>
      <c r="AN3896" s="2"/>
      <c r="AR3896" s="1"/>
      <c r="AS3896" s="1"/>
    </row>
    <row r="3897" ht="47.25">
      <c r="B3897" s="41" t="s">
        <v>865</v>
      </c>
      <c r="C3897" s="41" t="s">
        <v>115</v>
      </c>
      <c r="D3897" s="41" t="s">
        <v>505</v>
      </c>
      <c r="E3897" s="26" t="str">
        <f t="shared" si="7594"/>
        <v>0502</v>
      </c>
      <c r="F3897" s="41" t="s">
        <v>925</v>
      </c>
      <c r="G3897" s="41"/>
      <c r="H3897" s="42" t="s">
        <v>926</v>
      </c>
      <c r="I3897" s="43">
        <f t="shared" si="7568"/>
        <v>1552.4000000000001</v>
      </c>
      <c r="J3897" s="43">
        <f t="shared" si="7569"/>
        <v>1551.4000000000001</v>
      </c>
      <c r="K3897" s="43">
        <f t="shared" si="7570"/>
        <v>1551.4000000000001</v>
      </c>
      <c r="L3897" s="43">
        <f t="shared" si="7571"/>
        <v>0</v>
      </c>
      <c r="M3897" s="43">
        <f t="shared" si="7572"/>
        <v>0</v>
      </c>
      <c r="N3897" s="43">
        <f t="shared" si="7573"/>
        <v>0</v>
      </c>
      <c r="O3897" s="43">
        <f t="shared" si="7574"/>
        <v>0</v>
      </c>
      <c r="P3897" s="43">
        <f t="shared" si="7575"/>
        <v>0</v>
      </c>
      <c r="Q3897" s="43">
        <f t="shared" si="7576"/>
        <v>0</v>
      </c>
      <c r="R3897" s="43">
        <f t="shared" si="7577"/>
        <v>0</v>
      </c>
      <c r="S3897" s="43">
        <f t="shared" si="7578"/>
        <v>0</v>
      </c>
      <c r="T3897" s="43">
        <f t="shared" si="7579"/>
        <v>0</v>
      </c>
      <c r="U3897" s="43">
        <v>0</v>
      </c>
      <c r="V3897" s="43">
        <f t="shared" si="7595"/>
        <v>1552.4000000000001</v>
      </c>
      <c r="W3897" s="43">
        <f t="shared" si="7580"/>
        <v>0</v>
      </c>
      <c r="X3897" s="43">
        <f t="shared" si="7581"/>
        <v>0</v>
      </c>
      <c r="Y3897" s="43">
        <f t="shared" si="7582"/>
        <v>0</v>
      </c>
      <c r="Z3897" s="43">
        <f t="shared" si="7583"/>
        <v>0</v>
      </c>
      <c r="AA3897" s="43">
        <f t="shared" si="7584"/>
        <v>0</v>
      </c>
      <c r="AB3897" s="43">
        <f t="shared" si="7585"/>
        <v>1040.91887</v>
      </c>
      <c r="AC3897" s="44">
        <f t="shared" si="7586"/>
        <v>1552.4000000000001</v>
      </c>
      <c r="AD3897" s="44">
        <f t="shared" si="7587"/>
        <v>1040.91887</v>
      </c>
      <c r="AE3897" s="45">
        <f t="shared" si="7565"/>
        <v>67.052233316155636</v>
      </c>
      <c r="AF3897" s="43">
        <f t="shared" si="7588"/>
        <v>1552.4000000000001</v>
      </c>
      <c r="AG3897" s="43">
        <f t="shared" si="7589"/>
        <v>0</v>
      </c>
      <c r="AH3897" s="43">
        <f t="shared" si="7590"/>
        <v>0</v>
      </c>
      <c r="AI3897" s="43">
        <f t="shared" si="7591"/>
        <v>0</v>
      </c>
      <c r="AJ3897" s="43">
        <f t="shared" si="7592"/>
        <v>0</v>
      </c>
      <c r="AK3897" s="43">
        <f t="shared" si="7593"/>
        <v>0</v>
      </c>
      <c r="AL3897" s="43">
        <f t="shared" si="7566"/>
        <v>1552.4000000000001</v>
      </c>
      <c r="AM3897" s="43">
        <f t="shared" si="7567"/>
        <v>0</v>
      </c>
      <c r="AN3897" s="2"/>
      <c r="AO3897" s="1"/>
      <c r="AP3897" s="1"/>
      <c r="AQ3897" s="1"/>
      <c r="AR3897" s="1"/>
      <c r="AS3897" s="1"/>
    </row>
    <row r="3898">
      <c r="B3898" s="41" t="s">
        <v>865</v>
      </c>
      <c r="C3898" s="41" t="s">
        <v>115</v>
      </c>
      <c r="D3898" s="41" t="s">
        <v>505</v>
      </c>
      <c r="E3898" s="26" t="str">
        <f t="shared" si="7594"/>
        <v>0502</v>
      </c>
      <c r="F3898" s="41" t="s">
        <v>925</v>
      </c>
      <c r="G3898" s="41" t="s">
        <v>59</v>
      </c>
      <c r="H3898" s="42" t="s">
        <v>60</v>
      </c>
      <c r="I3898" s="43">
        <f t="shared" si="7568"/>
        <v>1552.4000000000001</v>
      </c>
      <c r="J3898" s="43">
        <f t="shared" si="7569"/>
        <v>1551.4000000000001</v>
      </c>
      <c r="K3898" s="43">
        <f t="shared" si="7570"/>
        <v>1551.4000000000001</v>
      </c>
      <c r="L3898" s="43">
        <f t="shared" si="7571"/>
        <v>0</v>
      </c>
      <c r="M3898" s="43">
        <f t="shared" si="7572"/>
        <v>0</v>
      </c>
      <c r="N3898" s="43">
        <f t="shared" si="7573"/>
        <v>0</v>
      </c>
      <c r="O3898" s="43">
        <f t="shared" si="7574"/>
        <v>0</v>
      </c>
      <c r="P3898" s="43">
        <f t="shared" si="7575"/>
        <v>0</v>
      </c>
      <c r="Q3898" s="43">
        <f t="shared" si="7576"/>
        <v>0</v>
      </c>
      <c r="R3898" s="43">
        <f t="shared" si="7577"/>
        <v>0</v>
      </c>
      <c r="S3898" s="43">
        <f t="shared" si="7578"/>
        <v>0</v>
      </c>
      <c r="T3898" s="43">
        <f t="shared" si="7579"/>
        <v>0</v>
      </c>
      <c r="U3898" s="43">
        <v>0</v>
      </c>
      <c r="V3898" s="43">
        <f t="shared" si="7595"/>
        <v>1552.4000000000001</v>
      </c>
      <c r="W3898" s="43">
        <f t="shared" si="7580"/>
        <v>0</v>
      </c>
      <c r="X3898" s="43">
        <f t="shared" si="7581"/>
        <v>0</v>
      </c>
      <c r="Y3898" s="43">
        <f t="shared" si="7582"/>
        <v>0</v>
      </c>
      <c r="Z3898" s="43">
        <f t="shared" si="7583"/>
        <v>0</v>
      </c>
      <c r="AA3898" s="43">
        <f t="shared" si="7584"/>
        <v>0</v>
      </c>
      <c r="AB3898" s="43">
        <f t="shared" si="7585"/>
        <v>1040.91887</v>
      </c>
      <c r="AC3898" s="44">
        <f t="shared" si="7586"/>
        <v>1552.4000000000001</v>
      </c>
      <c r="AD3898" s="44">
        <f t="shared" si="7587"/>
        <v>1040.91887</v>
      </c>
      <c r="AE3898" s="45">
        <f t="shared" si="7565"/>
        <v>67.052233316155636</v>
      </c>
      <c r="AF3898" s="43">
        <f t="shared" si="7588"/>
        <v>1552.4000000000001</v>
      </c>
      <c r="AG3898" s="43">
        <f t="shared" si="7589"/>
        <v>0</v>
      </c>
      <c r="AH3898" s="43">
        <f t="shared" si="7590"/>
        <v>0</v>
      </c>
      <c r="AI3898" s="43">
        <f t="shared" si="7591"/>
        <v>0</v>
      </c>
      <c r="AJ3898" s="43">
        <f t="shared" si="7592"/>
        <v>0</v>
      </c>
      <c r="AK3898" s="43">
        <f t="shared" si="7593"/>
        <v>0</v>
      </c>
      <c r="AL3898" s="43">
        <f t="shared" si="7566"/>
        <v>1552.4000000000001</v>
      </c>
      <c r="AM3898" s="43">
        <f t="shared" si="7567"/>
        <v>0</v>
      </c>
      <c r="AN3898" s="2"/>
      <c r="AO3898" s="1"/>
      <c r="AP3898" s="1"/>
      <c r="AQ3898" s="1"/>
      <c r="AR3898" s="1"/>
      <c r="AS3898" s="1"/>
    </row>
    <row r="3899">
      <c r="B3899" s="41" t="s">
        <v>865</v>
      </c>
      <c r="C3899" s="41" t="s">
        <v>115</v>
      </c>
      <c r="D3899" s="41" t="s">
        <v>505</v>
      </c>
      <c r="E3899" s="26" t="str">
        <f t="shared" si="7594"/>
        <v>0502</v>
      </c>
      <c r="F3899" s="41" t="s">
        <v>925</v>
      </c>
      <c r="G3899" s="41" t="s">
        <v>63</v>
      </c>
      <c r="H3899" s="42" t="s">
        <v>64</v>
      </c>
      <c r="I3899" s="43">
        <v>1552.4000000000001</v>
      </c>
      <c r="J3899" s="43">
        <v>1551.4000000000001</v>
      </c>
      <c r="K3899" s="43">
        <v>1551.4000000000001</v>
      </c>
      <c r="L3899" s="43"/>
      <c r="M3899" s="43"/>
      <c r="N3899" s="43"/>
      <c r="O3899" s="43">
        <v>0</v>
      </c>
      <c r="P3899" s="43">
        <v>0</v>
      </c>
      <c r="Q3899" s="43">
        <v>0</v>
      </c>
      <c r="R3899" s="43">
        <v>0</v>
      </c>
      <c r="S3899" s="43">
        <v>0</v>
      </c>
      <c r="T3899" s="43">
        <v>0</v>
      </c>
      <c r="U3899" s="43">
        <v>0</v>
      </c>
      <c r="V3899" s="43">
        <f t="shared" si="7595"/>
        <v>1552.4000000000001</v>
      </c>
      <c r="W3899" s="43"/>
      <c r="X3899" s="43"/>
      <c r="Y3899" s="43"/>
      <c r="Z3899" s="43"/>
      <c r="AA3899" s="43"/>
      <c r="AB3899" s="43">
        <v>1040.91887</v>
      </c>
      <c r="AC3899" s="44">
        <v>1552.4000000000001</v>
      </c>
      <c r="AD3899" s="44">
        <v>1040.91887</v>
      </c>
      <c r="AE3899" s="45">
        <f t="shared" si="7565"/>
        <v>67.052233316155636</v>
      </c>
      <c r="AF3899" s="43">
        <v>1552.4000000000001</v>
      </c>
      <c r="AG3899" s="43">
        <v>0</v>
      </c>
      <c r="AH3899" s="43">
        <v>0</v>
      </c>
      <c r="AI3899" s="43">
        <v>0</v>
      </c>
      <c r="AJ3899" s="43">
        <v>0</v>
      </c>
      <c r="AK3899" s="43">
        <v>0</v>
      </c>
      <c r="AL3899" s="43">
        <f t="shared" si="7566"/>
        <v>1552.4000000000001</v>
      </c>
      <c r="AM3899" s="43">
        <f t="shared" si="7567"/>
        <v>0</v>
      </c>
      <c r="AN3899" s="19"/>
      <c r="AO3899" s="1"/>
      <c r="AP3899" s="1"/>
      <c r="AQ3899" s="1"/>
      <c r="AR3899" s="1"/>
      <c r="AS3899" s="1"/>
    </row>
    <row r="3900" ht="47.25">
      <c r="B3900" s="41" t="s">
        <v>865</v>
      </c>
      <c r="C3900" s="41" t="s">
        <v>115</v>
      </c>
      <c r="D3900" s="41" t="s">
        <v>505</v>
      </c>
      <c r="E3900" s="26" t="str">
        <f t="shared" si="7594"/>
        <v>0502</v>
      </c>
      <c r="F3900" s="41" t="s">
        <v>927</v>
      </c>
      <c r="G3900" s="41"/>
      <c r="H3900" s="42" t="s">
        <v>928</v>
      </c>
      <c r="I3900" s="43">
        <f t="shared" si="7568"/>
        <v>1600</v>
      </c>
      <c r="J3900" s="43">
        <f t="shared" si="7569"/>
        <v>0</v>
      </c>
      <c r="K3900" s="43">
        <f t="shared" si="7570"/>
        <v>0</v>
      </c>
      <c r="L3900" s="43">
        <f t="shared" si="7571"/>
        <v>0</v>
      </c>
      <c r="M3900" s="43">
        <f t="shared" si="7572"/>
        <v>0</v>
      </c>
      <c r="N3900" s="43">
        <f t="shared" si="7573"/>
        <v>0</v>
      </c>
      <c r="O3900" s="43">
        <f t="shared" si="7574"/>
        <v>-159.99799999999999</v>
      </c>
      <c r="P3900" s="43">
        <f t="shared" si="7575"/>
        <v>-856.45799999999997</v>
      </c>
      <c r="Q3900" s="43">
        <f t="shared" si="7576"/>
        <v>0</v>
      </c>
      <c r="R3900" s="43">
        <f t="shared" si="7577"/>
        <v>0</v>
      </c>
      <c r="S3900" s="43">
        <f t="shared" si="7578"/>
        <v>0</v>
      </c>
      <c r="T3900" s="43">
        <f t="shared" si="7579"/>
        <v>0</v>
      </c>
      <c r="U3900" s="43">
        <v>80</v>
      </c>
      <c r="V3900" s="43">
        <f t="shared" si="7595"/>
        <v>663.5440000000001</v>
      </c>
      <c r="W3900" s="43">
        <f t="shared" si="7580"/>
        <v>80</v>
      </c>
      <c r="X3900" s="43">
        <f t="shared" si="7581"/>
        <v>0</v>
      </c>
      <c r="Y3900" s="43">
        <f t="shared" si="7582"/>
        <v>0</v>
      </c>
      <c r="Z3900" s="43">
        <f t="shared" si="7583"/>
        <v>0</v>
      </c>
      <c r="AA3900" s="43">
        <f t="shared" si="7584"/>
        <v>0</v>
      </c>
      <c r="AB3900" s="43">
        <f t="shared" si="7585"/>
        <v>583.54399999999998</v>
      </c>
      <c r="AC3900" s="44">
        <f t="shared" si="7586"/>
        <v>663.54399999999998</v>
      </c>
      <c r="AD3900" s="44">
        <f t="shared" si="7587"/>
        <v>663.54399999999998</v>
      </c>
      <c r="AE3900" s="45">
        <f t="shared" si="7565"/>
        <v>100</v>
      </c>
      <c r="AF3900" s="43">
        <f t="shared" si="7588"/>
        <v>823.54200000000003</v>
      </c>
      <c r="AG3900" s="43">
        <f t="shared" si="7589"/>
        <v>-159.99799999999999</v>
      </c>
      <c r="AH3900" s="43">
        <f t="shared" si="7590"/>
        <v>0</v>
      </c>
      <c r="AI3900" s="43">
        <f t="shared" si="7591"/>
        <v>0</v>
      </c>
      <c r="AJ3900" s="43">
        <f t="shared" si="7592"/>
        <v>0</v>
      </c>
      <c r="AK3900" s="43">
        <f t="shared" si="7593"/>
        <v>0</v>
      </c>
      <c r="AL3900" s="43">
        <f t="shared" si="7566"/>
        <v>663.5440000000001</v>
      </c>
      <c r="AM3900" s="43">
        <f t="shared" si="7567"/>
        <v>0</v>
      </c>
      <c r="AN3900" s="2"/>
      <c r="AR3900" s="1"/>
      <c r="AS3900" s="1"/>
    </row>
    <row r="3901" ht="47.25">
      <c r="B3901" s="41" t="s">
        <v>865</v>
      </c>
      <c r="C3901" s="41" t="s">
        <v>115</v>
      </c>
      <c r="D3901" s="41" t="s">
        <v>505</v>
      </c>
      <c r="E3901" s="26" t="str">
        <f t="shared" si="7594"/>
        <v>0502</v>
      </c>
      <c r="F3901" s="41" t="s">
        <v>929</v>
      </c>
      <c r="G3901" s="41"/>
      <c r="H3901" s="42" t="s">
        <v>930</v>
      </c>
      <c r="I3901" s="43">
        <f t="shared" si="7568"/>
        <v>1600</v>
      </c>
      <c r="J3901" s="43">
        <f t="shared" si="7569"/>
        <v>0</v>
      </c>
      <c r="K3901" s="43">
        <f t="shared" si="7570"/>
        <v>0</v>
      </c>
      <c r="L3901" s="43">
        <f t="shared" si="7571"/>
        <v>0</v>
      </c>
      <c r="M3901" s="43">
        <f t="shared" si="7572"/>
        <v>0</v>
      </c>
      <c r="N3901" s="43">
        <f t="shared" si="7573"/>
        <v>0</v>
      </c>
      <c r="O3901" s="43">
        <f t="shared" si="7574"/>
        <v>-159.99799999999999</v>
      </c>
      <c r="P3901" s="43">
        <f t="shared" si="7575"/>
        <v>-856.45799999999997</v>
      </c>
      <c r="Q3901" s="43">
        <f t="shared" si="7576"/>
        <v>0</v>
      </c>
      <c r="R3901" s="43">
        <f t="shared" si="7577"/>
        <v>0</v>
      </c>
      <c r="S3901" s="43">
        <f t="shared" si="7578"/>
        <v>0</v>
      </c>
      <c r="T3901" s="43">
        <f t="shared" si="7579"/>
        <v>0</v>
      </c>
      <c r="U3901" s="43">
        <v>80</v>
      </c>
      <c r="V3901" s="43">
        <f t="shared" si="7595"/>
        <v>663.5440000000001</v>
      </c>
      <c r="W3901" s="43">
        <f t="shared" si="7580"/>
        <v>80</v>
      </c>
      <c r="X3901" s="43">
        <f t="shared" si="7581"/>
        <v>0</v>
      </c>
      <c r="Y3901" s="43">
        <f t="shared" si="7582"/>
        <v>0</v>
      </c>
      <c r="Z3901" s="43">
        <f t="shared" si="7583"/>
        <v>0</v>
      </c>
      <c r="AA3901" s="43">
        <f t="shared" si="7584"/>
        <v>0</v>
      </c>
      <c r="AB3901" s="43">
        <f t="shared" si="7585"/>
        <v>583.54399999999998</v>
      </c>
      <c r="AC3901" s="44">
        <f t="shared" si="7586"/>
        <v>663.54399999999998</v>
      </c>
      <c r="AD3901" s="44">
        <f t="shared" si="7587"/>
        <v>663.54399999999998</v>
      </c>
      <c r="AE3901" s="45">
        <f t="shared" si="7565"/>
        <v>100</v>
      </c>
      <c r="AF3901" s="43">
        <f t="shared" si="7588"/>
        <v>823.54200000000003</v>
      </c>
      <c r="AG3901" s="43">
        <f t="shared" si="7589"/>
        <v>-159.99799999999999</v>
      </c>
      <c r="AH3901" s="43">
        <f t="shared" si="7590"/>
        <v>0</v>
      </c>
      <c r="AI3901" s="43">
        <f t="shared" si="7591"/>
        <v>0</v>
      </c>
      <c r="AJ3901" s="43">
        <f t="shared" si="7592"/>
        <v>0</v>
      </c>
      <c r="AK3901" s="43">
        <f t="shared" si="7593"/>
        <v>0</v>
      </c>
      <c r="AL3901" s="43">
        <f t="shared" si="7566"/>
        <v>663.5440000000001</v>
      </c>
      <c r="AM3901" s="43">
        <f t="shared" si="7567"/>
        <v>0</v>
      </c>
      <c r="AN3901" s="2"/>
      <c r="AO3901" s="1"/>
      <c r="AP3901" s="1"/>
      <c r="AQ3901" s="1"/>
      <c r="AR3901" s="1"/>
      <c r="AS3901" s="1"/>
    </row>
    <row r="3902">
      <c r="B3902" s="41" t="s">
        <v>865</v>
      </c>
      <c r="C3902" s="41" t="s">
        <v>115</v>
      </c>
      <c r="D3902" s="41" t="s">
        <v>505</v>
      </c>
      <c r="E3902" s="26" t="str">
        <f t="shared" si="7594"/>
        <v>0502</v>
      </c>
      <c r="F3902" s="41" t="s">
        <v>929</v>
      </c>
      <c r="G3902" s="41" t="s">
        <v>59</v>
      </c>
      <c r="H3902" s="42" t="s">
        <v>60</v>
      </c>
      <c r="I3902" s="43">
        <f t="shared" si="7568"/>
        <v>1600</v>
      </c>
      <c r="J3902" s="43">
        <f t="shared" si="7569"/>
        <v>0</v>
      </c>
      <c r="K3902" s="43">
        <f t="shared" si="7570"/>
        <v>0</v>
      </c>
      <c r="L3902" s="43">
        <f t="shared" si="7571"/>
        <v>0</v>
      </c>
      <c r="M3902" s="43">
        <f t="shared" si="7572"/>
        <v>0</v>
      </c>
      <c r="N3902" s="43">
        <f t="shared" si="7573"/>
        <v>0</v>
      </c>
      <c r="O3902" s="43">
        <f t="shared" si="7574"/>
        <v>-159.99799999999999</v>
      </c>
      <c r="P3902" s="43">
        <f t="shared" si="7575"/>
        <v>-856.45799999999997</v>
      </c>
      <c r="Q3902" s="43">
        <f t="shared" si="7576"/>
        <v>0</v>
      </c>
      <c r="R3902" s="43">
        <f t="shared" si="7577"/>
        <v>0</v>
      </c>
      <c r="S3902" s="43">
        <f t="shared" si="7578"/>
        <v>0</v>
      </c>
      <c r="T3902" s="43">
        <f t="shared" si="7579"/>
        <v>0</v>
      </c>
      <c r="U3902" s="43">
        <v>80</v>
      </c>
      <c r="V3902" s="43">
        <f t="shared" si="7595"/>
        <v>663.5440000000001</v>
      </c>
      <c r="W3902" s="43">
        <f t="shared" si="7580"/>
        <v>80</v>
      </c>
      <c r="X3902" s="43">
        <f t="shared" si="7581"/>
        <v>0</v>
      </c>
      <c r="Y3902" s="43">
        <f t="shared" si="7582"/>
        <v>0</v>
      </c>
      <c r="Z3902" s="43">
        <f t="shared" si="7583"/>
        <v>0</v>
      </c>
      <c r="AA3902" s="43">
        <f t="shared" si="7584"/>
        <v>0</v>
      </c>
      <c r="AB3902" s="43">
        <f t="shared" si="7585"/>
        <v>583.54399999999998</v>
      </c>
      <c r="AC3902" s="44">
        <f t="shared" si="7586"/>
        <v>663.54399999999998</v>
      </c>
      <c r="AD3902" s="44">
        <f t="shared" si="7587"/>
        <v>663.54399999999998</v>
      </c>
      <c r="AE3902" s="45">
        <f t="shared" si="7565"/>
        <v>100</v>
      </c>
      <c r="AF3902" s="43">
        <f t="shared" si="7588"/>
        <v>823.54200000000003</v>
      </c>
      <c r="AG3902" s="43">
        <f t="shared" si="7589"/>
        <v>-159.99799999999999</v>
      </c>
      <c r="AH3902" s="43">
        <f t="shared" si="7590"/>
        <v>0</v>
      </c>
      <c r="AI3902" s="43">
        <f t="shared" si="7591"/>
        <v>0</v>
      </c>
      <c r="AJ3902" s="43">
        <f t="shared" si="7592"/>
        <v>0</v>
      </c>
      <c r="AK3902" s="43">
        <f t="shared" si="7593"/>
        <v>0</v>
      </c>
      <c r="AL3902" s="43">
        <f t="shared" si="7566"/>
        <v>663.5440000000001</v>
      </c>
      <c r="AM3902" s="43">
        <f t="shared" si="7567"/>
        <v>0</v>
      </c>
      <c r="AN3902" s="2"/>
      <c r="AO3902" s="1"/>
      <c r="AP3902" s="1"/>
      <c r="AQ3902" s="1"/>
      <c r="AR3902" s="1"/>
      <c r="AS3902" s="1"/>
    </row>
    <row r="3903" ht="63">
      <c r="B3903" s="41" t="s">
        <v>865</v>
      </c>
      <c r="C3903" s="41" t="s">
        <v>115</v>
      </c>
      <c r="D3903" s="41" t="s">
        <v>505</v>
      </c>
      <c r="E3903" s="26" t="str">
        <f t="shared" si="7594"/>
        <v>0502</v>
      </c>
      <c r="F3903" s="41" t="s">
        <v>929</v>
      </c>
      <c r="G3903" s="41" t="s">
        <v>475</v>
      </c>
      <c r="H3903" s="42" t="s">
        <v>476</v>
      </c>
      <c r="I3903" s="43">
        <v>1600</v>
      </c>
      <c r="J3903" s="43"/>
      <c r="K3903" s="43"/>
      <c r="L3903" s="43"/>
      <c r="M3903" s="43"/>
      <c r="N3903" s="43"/>
      <c r="O3903" s="43">
        <v>-159.99799999999999</v>
      </c>
      <c r="P3903" s="43">
        <v>-856.45799999999997</v>
      </c>
      <c r="Q3903" s="43">
        <v>0</v>
      </c>
      <c r="R3903" s="43">
        <v>0</v>
      </c>
      <c r="S3903" s="43">
        <v>0</v>
      </c>
      <c r="T3903" s="43">
        <v>0</v>
      </c>
      <c r="U3903" s="43">
        <v>80</v>
      </c>
      <c r="V3903" s="43">
        <f t="shared" si="7595"/>
        <v>663.5440000000001</v>
      </c>
      <c r="W3903" s="43">
        <v>80</v>
      </c>
      <c r="X3903" s="43"/>
      <c r="Y3903" s="43"/>
      <c r="Z3903" s="43"/>
      <c r="AA3903" s="43"/>
      <c r="AB3903" s="43">
        <v>583.54399999999998</v>
      </c>
      <c r="AC3903" s="44">
        <v>663.54399999999998</v>
      </c>
      <c r="AD3903" s="44">
        <v>663.54399999999998</v>
      </c>
      <c r="AE3903" s="45">
        <f t="shared" si="7565"/>
        <v>100</v>
      </c>
      <c r="AF3903" s="43">
        <v>823.54200000000003</v>
      </c>
      <c r="AG3903" s="43">
        <v>-159.99799999999999</v>
      </c>
      <c r="AH3903" s="43">
        <v>0</v>
      </c>
      <c r="AI3903" s="43">
        <v>0</v>
      </c>
      <c r="AJ3903" s="43">
        <v>0</v>
      </c>
      <c r="AK3903" s="43">
        <v>0</v>
      </c>
      <c r="AL3903" s="43">
        <f t="shared" si="7566"/>
        <v>663.5440000000001</v>
      </c>
      <c r="AM3903" s="43">
        <f t="shared" si="7567"/>
        <v>0</v>
      </c>
      <c r="AN3903" s="2"/>
      <c r="AO3903" s="1"/>
      <c r="AP3903" s="1"/>
      <c r="AQ3903" s="1"/>
      <c r="AR3903" s="1"/>
      <c r="AS3903" s="1"/>
    </row>
    <row r="3904" ht="47.25">
      <c r="B3904" s="41" t="s">
        <v>865</v>
      </c>
      <c r="C3904" s="41" t="s">
        <v>115</v>
      </c>
      <c r="D3904" s="41" t="s">
        <v>505</v>
      </c>
      <c r="E3904" s="26" t="str">
        <f t="shared" si="7594"/>
        <v>0502</v>
      </c>
      <c r="F3904" s="41" t="s">
        <v>931</v>
      </c>
      <c r="G3904" s="41"/>
      <c r="H3904" s="42" t="s">
        <v>932</v>
      </c>
      <c r="I3904" s="43"/>
      <c r="J3904" s="43"/>
      <c r="K3904" s="43"/>
      <c r="L3904" s="43"/>
      <c r="M3904" s="43"/>
      <c r="N3904" s="43"/>
      <c r="O3904" s="43">
        <f t="shared" si="7574"/>
        <v>-4301.4799999999996</v>
      </c>
      <c r="P3904" s="43">
        <f t="shared" si="7575"/>
        <v>0</v>
      </c>
      <c r="Q3904" s="43">
        <f t="shared" si="7576"/>
        <v>23600</v>
      </c>
      <c r="R3904" s="43"/>
      <c r="S3904" s="43"/>
      <c r="T3904" s="43"/>
      <c r="U3904" s="43"/>
      <c r="V3904" s="43">
        <f t="shared" si="7595"/>
        <v>19298.52</v>
      </c>
      <c r="W3904" s="43"/>
      <c r="X3904" s="43"/>
      <c r="Y3904" s="43"/>
      <c r="Z3904" s="43"/>
      <c r="AA3904" s="43"/>
      <c r="AB3904" s="43">
        <f t="shared" si="7585"/>
        <v>0</v>
      </c>
      <c r="AC3904" s="44">
        <f t="shared" si="7586"/>
        <v>19298.52</v>
      </c>
      <c r="AD3904" s="44">
        <f t="shared" si="7587"/>
        <v>19298.52</v>
      </c>
      <c r="AE3904" s="45">
        <f t="shared" si="7565"/>
        <v>100</v>
      </c>
      <c r="AF3904" s="43">
        <f t="shared" si="7588"/>
        <v>23600</v>
      </c>
      <c r="AG3904" s="43">
        <f t="shared" si="7589"/>
        <v>-4301.4799999999996</v>
      </c>
      <c r="AH3904" s="43">
        <f t="shared" si="7590"/>
        <v>0</v>
      </c>
      <c r="AI3904" s="43">
        <f t="shared" si="7591"/>
        <v>0</v>
      </c>
      <c r="AJ3904" s="43">
        <f t="shared" si="7592"/>
        <v>0</v>
      </c>
      <c r="AK3904" s="43">
        <f t="shared" si="7593"/>
        <v>0</v>
      </c>
      <c r="AL3904" s="43">
        <f t="shared" si="7566"/>
        <v>19298.52</v>
      </c>
      <c r="AM3904" s="43">
        <f t="shared" si="7567"/>
        <v>0</v>
      </c>
      <c r="AN3904" s="2"/>
      <c r="AR3904" s="1"/>
      <c r="AS3904" s="1"/>
    </row>
    <row r="3905" ht="31.5">
      <c r="B3905" s="41" t="s">
        <v>865</v>
      </c>
      <c r="C3905" s="41" t="s">
        <v>115</v>
      </c>
      <c r="D3905" s="41" t="s">
        <v>505</v>
      </c>
      <c r="E3905" s="26" t="str">
        <f t="shared" si="7594"/>
        <v>0502</v>
      </c>
      <c r="F3905" s="41" t="s">
        <v>933</v>
      </c>
      <c r="G3905" s="41"/>
      <c r="H3905" s="42" t="s">
        <v>934</v>
      </c>
      <c r="I3905" s="43"/>
      <c r="J3905" s="43"/>
      <c r="K3905" s="43"/>
      <c r="L3905" s="43"/>
      <c r="M3905" s="43"/>
      <c r="N3905" s="43"/>
      <c r="O3905" s="43">
        <f t="shared" si="7574"/>
        <v>-4301.4799999999996</v>
      </c>
      <c r="P3905" s="43">
        <f t="shared" si="7575"/>
        <v>0</v>
      </c>
      <c r="Q3905" s="43">
        <f t="shared" si="7576"/>
        <v>23600</v>
      </c>
      <c r="R3905" s="43"/>
      <c r="S3905" s="43"/>
      <c r="T3905" s="43"/>
      <c r="U3905" s="43"/>
      <c r="V3905" s="43">
        <f t="shared" si="7595"/>
        <v>19298.52</v>
      </c>
      <c r="W3905" s="43"/>
      <c r="X3905" s="43"/>
      <c r="Y3905" s="43"/>
      <c r="Z3905" s="43"/>
      <c r="AA3905" s="43"/>
      <c r="AB3905" s="43">
        <f t="shared" si="7585"/>
        <v>0</v>
      </c>
      <c r="AC3905" s="44">
        <f t="shared" si="7586"/>
        <v>19298.52</v>
      </c>
      <c r="AD3905" s="44">
        <f t="shared" si="7587"/>
        <v>19298.52</v>
      </c>
      <c r="AE3905" s="45">
        <f t="shared" si="7565"/>
        <v>100</v>
      </c>
      <c r="AF3905" s="43">
        <f t="shared" si="7588"/>
        <v>23600</v>
      </c>
      <c r="AG3905" s="43">
        <f t="shared" si="7589"/>
        <v>-4301.4799999999996</v>
      </c>
      <c r="AH3905" s="43">
        <f t="shared" si="7590"/>
        <v>0</v>
      </c>
      <c r="AI3905" s="43">
        <f t="shared" si="7591"/>
        <v>0</v>
      </c>
      <c r="AJ3905" s="43">
        <f t="shared" si="7592"/>
        <v>0</v>
      </c>
      <c r="AK3905" s="43">
        <f t="shared" si="7593"/>
        <v>0</v>
      </c>
      <c r="AL3905" s="43">
        <f t="shared" si="7566"/>
        <v>19298.52</v>
      </c>
      <c r="AM3905" s="43">
        <f t="shared" si="7567"/>
        <v>0</v>
      </c>
      <c r="AN3905" s="2"/>
      <c r="AO3905" s="1"/>
      <c r="AP3905" s="1"/>
      <c r="AQ3905" s="1"/>
      <c r="AR3905" s="1"/>
      <c r="AS3905" s="1"/>
    </row>
    <row r="3906" ht="31.5">
      <c r="B3906" s="41" t="s">
        <v>865</v>
      </c>
      <c r="C3906" s="41" t="s">
        <v>115</v>
      </c>
      <c r="D3906" s="41" t="s">
        <v>505</v>
      </c>
      <c r="E3906" s="26" t="str">
        <f t="shared" si="7594"/>
        <v>0502</v>
      </c>
      <c r="F3906" s="41" t="s">
        <v>933</v>
      </c>
      <c r="G3906" s="41" t="s">
        <v>550</v>
      </c>
      <c r="H3906" s="42" t="s">
        <v>551</v>
      </c>
      <c r="I3906" s="43"/>
      <c r="J3906" s="43"/>
      <c r="K3906" s="43"/>
      <c r="L3906" s="43"/>
      <c r="M3906" s="43"/>
      <c r="N3906" s="43"/>
      <c r="O3906" s="43">
        <f t="shared" si="7574"/>
        <v>-4301.4799999999996</v>
      </c>
      <c r="P3906" s="43">
        <f t="shared" si="7575"/>
        <v>0</v>
      </c>
      <c r="Q3906" s="43">
        <f t="shared" si="7576"/>
        <v>23600</v>
      </c>
      <c r="R3906" s="43"/>
      <c r="S3906" s="43"/>
      <c r="T3906" s="43"/>
      <c r="U3906" s="43"/>
      <c r="V3906" s="43">
        <f t="shared" si="7595"/>
        <v>19298.52</v>
      </c>
      <c r="W3906" s="43"/>
      <c r="X3906" s="43"/>
      <c r="Y3906" s="43"/>
      <c r="Z3906" s="43"/>
      <c r="AA3906" s="43"/>
      <c r="AB3906" s="43">
        <f t="shared" si="7585"/>
        <v>0</v>
      </c>
      <c r="AC3906" s="44">
        <f t="shared" si="7586"/>
        <v>19298.52</v>
      </c>
      <c r="AD3906" s="44">
        <f t="shared" si="7587"/>
        <v>19298.52</v>
      </c>
      <c r="AE3906" s="45">
        <f t="shared" si="7565"/>
        <v>100</v>
      </c>
      <c r="AF3906" s="43">
        <f t="shared" si="7588"/>
        <v>23600</v>
      </c>
      <c r="AG3906" s="43">
        <f t="shared" si="7589"/>
        <v>-4301.4799999999996</v>
      </c>
      <c r="AH3906" s="43">
        <f t="shared" si="7590"/>
        <v>0</v>
      </c>
      <c r="AI3906" s="43">
        <f t="shared" si="7591"/>
        <v>0</v>
      </c>
      <c r="AJ3906" s="43">
        <f t="shared" si="7592"/>
        <v>0</v>
      </c>
      <c r="AK3906" s="43">
        <f t="shared" si="7593"/>
        <v>0</v>
      </c>
      <c r="AL3906" s="43">
        <f t="shared" si="7566"/>
        <v>19298.52</v>
      </c>
      <c r="AM3906" s="43">
        <f t="shared" si="7567"/>
        <v>0</v>
      </c>
      <c r="AN3906" s="2"/>
      <c r="AO3906" s="1"/>
      <c r="AP3906" s="1"/>
      <c r="AQ3906" s="1"/>
      <c r="AR3906" s="1"/>
      <c r="AS3906" s="1"/>
    </row>
    <row r="3907">
      <c r="B3907" s="41" t="s">
        <v>865</v>
      </c>
      <c r="C3907" s="41" t="s">
        <v>115</v>
      </c>
      <c r="D3907" s="41" t="s">
        <v>505</v>
      </c>
      <c r="E3907" s="26" t="str">
        <f t="shared" si="7594"/>
        <v>0502</v>
      </c>
      <c r="F3907" s="41" t="s">
        <v>933</v>
      </c>
      <c r="G3907" s="41" t="s">
        <v>909</v>
      </c>
      <c r="H3907" s="42" t="s">
        <v>910</v>
      </c>
      <c r="I3907" s="43"/>
      <c r="J3907" s="43"/>
      <c r="K3907" s="43"/>
      <c r="L3907" s="43"/>
      <c r="M3907" s="43"/>
      <c r="N3907" s="43"/>
      <c r="O3907" s="43">
        <v>-4301.4799999999996</v>
      </c>
      <c r="P3907" s="43">
        <v>0</v>
      </c>
      <c r="Q3907" s="43">
        <v>23600</v>
      </c>
      <c r="R3907" s="43"/>
      <c r="S3907" s="43"/>
      <c r="T3907" s="43"/>
      <c r="U3907" s="43"/>
      <c r="V3907" s="43">
        <f t="shared" si="7595"/>
        <v>19298.52</v>
      </c>
      <c r="W3907" s="43"/>
      <c r="X3907" s="43"/>
      <c r="Y3907" s="43"/>
      <c r="Z3907" s="43"/>
      <c r="AA3907" s="43"/>
      <c r="AB3907" s="43">
        <v>0</v>
      </c>
      <c r="AC3907" s="44">
        <v>19298.52</v>
      </c>
      <c r="AD3907" s="44">
        <v>19298.52</v>
      </c>
      <c r="AE3907" s="45">
        <f t="shared" si="7565"/>
        <v>100</v>
      </c>
      <c r="AF3907" s="43">
        <v>23600</v>
      </c>
      <c r="AG3907" s="43">
        <v>-4301.4799999999996</v>
      </c>
      <c r="AH3907" s="43">
        <v>0</v>
      </c>
      <c r="AI3907" s="43">
        <v>0</v>
      </c>
      <c r="AJ3907" s="43">
        <v>0</v>
      </c>
      <c r="AK3907" s="43">
        <v>0</v>
      </c>
      <c r="AL3907" s="43">
        <f t="shared" si="7566"/>
        <v>19298.52</v>
      </c>
      <c r="AM3907" s="43">
        <f t="shared" si="7567"/>
        <v>0</v>
      </c>
      <c r="AN3907" s="2"/>
      <c r="AO3907" s="1"/>
      <c r="AP3907" s="1"/>
      <c r="AQ3907" s="1"/>
      <c r="AR3907" s="1"/>
      <c r="AS3907" s="1"/>
    </row>
    <row r="3908" ht="31.5">
      <c r="B3908" s="41" t="s">
        <v>865</v>
      </c>
      <c r="C3908" s="41" t="s">
        <v>115</v>
      </c>
      <c r="D3908" s="41" t="s">
        <v>505</v>
      </c>
      <c r="E3908" s="26" t="str">
        <f t="shared" si="7594"/>
        <v>0502</v>
      </c>
      <c r="F3908" s="41" t="s">
        <v>782</v>
      </c>
      <c r="G3908" s="41"/>
      <c r="H3908" s="42" t="s">
        <v>783</v>
      </c>
      <c r="I3908" s="43">
        <f>I3909+I3916</f>
        <v>49239.5</v>
      </c>
      <c r="J3908" s="43">
        <f>J3909+J3916</f>
        <v>29367.800000000003</v>
      </c>
      <c r="K3908" s="43">
        <f>K3909+K3916</f>
        <v>30017.599999999999</v>
      </c>
      <c r="L3908" s="43">
        <f>L3909+L3916</f>
        <v>0</v>
      </c>
      <c r="M3908" s="43">
        <f>M3909+M3916</f>
        <v>0</v>
      </c>
      <c r="N3908" s="43">
        <f>N3909+N3916</f>
        <v>0</v>
      </c>
      <c r="O3908" s="43">
        <f>O3909+O3916</f>
        <v>1240.2530000000002</v>
      </c>
      <c r="P3908" s="43">
        <f>P3909+P3916</f>
        <v>856.45799999999997</v>
      </c>
      <c r="Q3908" s="43">
        <f>Q3909+Q3916</f>
        <v>19930.879000000001</v>
      </c>
      <c r="R3908" s="43">
        <f>R3909+R3916</f>
        <v>12510.232</v>
      </c>
      <c r="S3908" s="43">
        <f>S3909+S3916</f>
        <v>0</v>
      </c>
      <c r="T3908" s="43">
        <f>T3909+T3916</f>
        <v>0</v>
      </c>
      <c r="U3908" s="43">
        <v>0</v>
      </c>
      <c r="V3908" s="43">
        <f t="shared" si="7595"/>
        <v>83777.322</v>
      </c>
      <c r="W3908" s="43">
        <f>W3909+W3916</f>
        <v>0</v>
      </c>
      <c r="X3908" s="43">
        <f>X3909+X3916</f>
        <v>0</v>
      </c>
      <c r="Y3908" s="43">
        <f>Y3909+Y3916</f>
        <v>0</v>
      </c>
      <c r="Z3908" s="43">
        <f>Z3909+Z3916</f>
        <v>0</v>
      </c>
      <c r="AA3908" s="43">
        <f>AA3909+AA3916</f>
        <v>0</v>
      </c>
      <c r="AB3908" s="43">
        <f>AB3909+AB3916</f>
        <v>59249.551599999999</v>
      </c>
      <c r="AC3908" s="44">
        <f>AC3909+AC3916</f>
        <v>83761.122000000003</v>
      </c>
      <c r="AD3908" s="44">
        <f>AD3909+AD3916</f>
        <v>83159.961689999996</v>
      </c>
      <c r="AE3908" s="45">
        <f t="shared" si="7565"/>
        <v>99.282291956404293</v>
      </c>
      <c r="AF3908" s="43">
        <f>AF3909+AF3916</f>
        <v>82520.869000000006</v>
      </c>
      <c r="AG3908" s="43">
        <f>AG3909+AG3916</f>
        <v>1240.2530000000002</v>
      </c>
      <c r="AH3908" s="43">
        <f>AH3909+AH3916</f>
        <v>0</v>
      </c>
      <c r="AI3908" s="43">
        <f>AI3909+AI3916</f>
        <v>0</v>
      </c>
      <c r="AJ3908" s="43">
        <f>AJ3909+AJ3916</f>
        <v>0</v>
      </c>
      <c r="AK3908" s="43">
        <f>AK3909+AK3916</f>
        <v>0</v>
      </c>
      <c r="AL3908" s="43">
        <f t="shared" si="7566"/>
        <v>83761.122000000003</v>
      </c>
      <c r="AM3908" s="43">
        <f t="shared" si="7567"/>
        <v>16.19999999999709</v>
      </c>
      <c r="AN3908" s="2"/>
      <c r="AO3908" s="1"/>
      <c r="AP3908" s="1"/>
      <c r="AQ3908" s="1"/>
      <c r="AR3908" s="1"/>
      <c r="AS3908" s="1"/>
    </row>
    <row r="3909" ht="63">
      <c r="B3909" s="41" t="s">
        <v>865</v>
      </c>
      <c r="C3909" s="41" t="s">
        <v>115</v>
      </c>
      <c r="D3909" s="41" t="s">
        <v>505</v>
      </c>
      <c r="E3909" s="26" t="str">
        <f t="shared" si="7594"/>
        <v>0502</v>
      </c>
      <c r="F3909" s="41" t="s">
        <v>784</v>
      </c>
      <c r="G3909" s="41"/>
      <c r="H3909" s="42" t="s">
        <v>785</v>
      </c>
      <c r="I3909" s="43">
        <f>I3910+I3913</f>
        <v>30173.599999999999</v>
      </c>
      <c r="J3909" s="43">
        <f>J3910+J3913</f>
        <v>10173.6</v>
      </c>
      <c r="K3909" s="43">
        <f>K3910+K3913</f>
        <v>10173.6</v>
      </c>
      <c r="L3909" s="43">
        <f>L3910+L3913</f>
        <v>0</v>
      </c>
      <c r="M3909" s="43">
        <f>M3910+M3913</f>
        <v>0</v>
      </c>
      <c r="N3909" s="43">
        <f>N3910+N3913</f>
        <v>0</v>
      </c>
      <c r="O3909" s="43">
        <f>O3910+O3913</f>
        <v>159.99799999999999</v>
      </c>
      <c r="P3909" s="43">
        <f>P3910+P3913</f>
        <v>856.45799999999997</v>
      </c>
      <c r="Q3909" s="43">
        <f>Q3910+Q3913</f>
        <v>19930.879000000001</v>
      </c>
      <c r="R3909" s="43">
        <f>R3910+R3913</f>
        <v>12510.232</v>
      </c>
      <c r="S3909" s="43">
        <f>S3910+S3913</f>
        <v>0</v>
      </c>
      <c r="T3909" s="43">
        <f>T3910+T3913</f>
        <v>0</v>
      </c>
      <c r="U3909" s="43">
        <v>0</v>
      </c>
      <c r="V3909" s="43">
        <f t="shared" si="7595"/>
        <v>63631.166999999994</v>
      </c>
      <c r="W3909" s="43">
        <f>W3910+W3913</f>
        <v>0</v>
      </c>
      <c r="X3909" s="43">
        <f>X3910+X3913</f>
        <v>0</v>
      </c>
      <c r="Y3909" s="43">
        <f>Y3910+Y3913</f>
        <v>0</v>
      </c>
      <c r="Z3909" s="43">
        <f>Z3910+Z3913</f>
        <v>0</v>
      </c>
      <c r="AA3909" s="43">
        <f>AA3910+AA3913</f>
        <v>0</v>
      </c>
      <c r="AB3909" s="43">
        <f>AB3910+AB3913</f>
        <v>43883.35067</v>
      </c>
      <c r="AC3909" s="44">
        <f>AC3910+AC3913</f>
        <v>63614.966999999997</v>
      </c>
      <c r="AD3909" s="44">
        <f>AD3910+AD3913</f>
        <v>63013.806689999998</v>
      </c>
      <c r="AE3909" s="45">
        <f t="shared" si="7565"/>
        <v>99.055001773403418</v>
      </c>
      <c r="AF3909" s="43">
        <f>AF3910+AF3913</f>
        <v>63454.968999999997</v>
      </c>
      <c r="AG3909" s="43">
        <f>AG3910+AG3913</f>
        <v>159.99799999999999</v>
      </c>
      <c r="AH3909" s="43">
        <f>AH3910+AH3913</f>
        <v>0</v>
      </c>
      <c r="AI3909" s="43">
        <f>AI3910+AI3913</f>
        <v>0</v>
      </c>
      <c r="AJ3909" s="43">
        <f>AJ3910+AJ3913</f>
        <v>0</v>
      </c>
      <c r="AK3909" s="43">
        <f>AK3910+AK3913</f>
        <v>0</v>
      </c>
      <c r="AL3909" s="43">
        <f t="shared" si="7566"/>
        <v>63614.966999999997</v>
      </c>
      <c r="AM3909" s="43">
        <f t="shared" si="7567"/>
        <v>16.19999999999709</v>
      </c>
      <c r="AN3909" s="2"/>
      <c r="AR3909" s="1"/>
      <c r="AS3909" s="1"/>
    </row>
    <row r="3910" ht="31.5">
      <c r="B3910" s="41" t="s">
        <v>865</v>
      </c>
      <c r="C3910" s="41" t="s">
        <v>115</v>
      </c>
      <c r="D3910" s="41" t="s">
        <v>505</v>
      </c>
      <c r="E3910" s="26" t="str">
        <f t="shared" si="7594"/>
        <v>0502</v>
      </c>
      <c r="F3910" s="41" t="s">
        <v>786</v>
      </c>
      <c r="G3910" s="41"/>
      <c r="H3910" s="42" t="s">
        <v>787</v>
      </c>
      <c r="I3910" s="43">
        <f t="shared" ref="I3910:I3925" si="7596">I3911</f>
        <v>30173.599999999999</v>
      </c>
      <c r="J3910" s="43">
        <f t="shared" ref="J3910:J3925" si="7597">J3911</f>
        <v>10173.6</v>
      </c>
      <c r="K3910" s="43">
        <f t="shared" ref="K3910:K3925" si="7598">K3911</f>
        <v>10173.6</v>
      </c>
      <c r="L3910" s="43">
        <f t="shared" ref="L3910:L3925" si="7599">L3911</f>
        <v>0</v>
      </c>
      <c r="M3910" s="43">
        <f t="shared" ref="M3910:M3925" si="7600">M3911</f>
        <v>0</v>
      </c>
      <c r="N3910" s="43">
        <f t="shared" ref="N3910:N3925" si="7601">N3911</f>
        <v>0</v>
      </c>
      <c r="O3910" s="43">
        <f t="shared" ref="O3910:O3923" si="7602">O3911</f>
        <v>159.99799999999999</v>
      </c>
      <c r="P3910" s="43">
        <f t="shared" ref="P3910:P3923" si="7603">P3911</f>
        <v>856.45799999999997</v>
      </c>
      <c r="Q3910" s="43">
        <f t="shared" ref="Q3910:Q3923" si="7604">Q3911</f>
        <v>19930.879000000001</v>
      </c>
      <c r="R3910" s="43">
        <f t="shared" ref="R3910:R3911" si="7605">R3911</f>
        <v>12510.232</v>
      </c>
      <c r="S3910" s="43">
        <f t="shared" ref="S3910:S3923" si="7606">S3911</f>
        <v>0</v>
      </c>
      <c r="T3910" s="43">
        <f t="shared" ref="T3910:T3923" si="7607">T3911</f>
        <v>0</v>
      </c>
      <c r="U3910" s="43">
        <v>0</v>
      </c>
      <c r="V3910" s="43">
        <f t="shared" si="7595"/>
        <v>63631.166999999994</v>
      </c>
      <c r="W3910" s="43">
        <f t="shared" ref="W3910:W3925" si="7608">W3911</f>
        <v>0</v>
      </c>
      <c r="X3910" s="43">
        <f t="shared" ref="X3910:X3925" si="7609">X3911</f>
        <v>0</v>
      </c>
      <c r="Y3910" s="43">
        <f t="shared" ref="Y3910:Y3925" si="7610">Y3911</f>
        <v>0</v>
      </c>
      <c r="Z3910" s="43">
        <f t="shared" ref="Z3910:Z3925" si="7611">Z3911</f>
        <v>0</v>
      </c>
      <c r="AA3910" s="43">
        <f t="shared" ref="AA3910:AA3925" si="7612">AA3911</f>
        <v>0</v>
      </c>
      <c r="AB3910" s="43">
        <f t="shared" ref="AB3910:AB3923" si="7613">AB3911</f>
        <v>43883.35067</v>
      </c>
      <c r="AC3910" s="44">
        <f t="shared" ref="AC3910:AC3923" si="7614">AC3911</f>
        <v>63614.966999999997</v>
      </c>
      <c r="AD3910" s="44">
        <f t="shared" ref="AD3910:AD3923" si="7615">AD3911</f>
        <v>63013.806689999998</v>
      </c>
      <c r="AE3910" s="45">
        <f t="shared" si="7565"/>
        <v>99.055001773403418</v>
      </c>
      <c r="AF3910" s="43">
        <f t="shared" ref="AF3910:AF3923" si="7616">AF3911</f>
        <v>63454.968999999997</v>
      </c>
      <c r="AG3910" s="43">
        <f t="shared" ref="AG3910:AG3923" si="7617">AG3911</f>
        <v>159.99799999999999</v>
      </c>
      <c r="AH3910" s="43">
        <f t="shared" ref="AH3910:AH3923" si="7618">AH3911</f>
        <v>0</v>
      </c>
      <c r="AI3910" s="43">
        <f t="shared" ref="AI3910:AI3923" si="7619">AI3911</f>
        <v>0</v>
      </c>
      <c r="AJ3910" s="43">
        <f t="shared" ref="AJ3910:AJ3923" si="7620">AJ3911</f>
        <v>0</v>
      </c>
      <c r="AK3910" s="43">
        <f t="shared" ref="AK3910:AK3923" si="7621">AK3911</f>
        <v>0</v>
      </c>
      <c r="AL3910" s="43">
        <f t="shared" si="7566"/>
        <v>63614.966999999997</v>
      </c>
      <c r="AM3910" s="43">
        <f t="shared" si="7567"/>
        <v>16.19999999999709</v>
      </c>
      <c r="AN3910" s="2"/>
      <c r="AO3910" s="1"/>
      <c r="AP3910" s="1"/>
      <c r="AQ3910" s="1"/>
      <c r="AR3910" s="1"/>
      <c r="AS3910" s="1"/>
    </row>
    <row r="3911" ht="31.5">
      <c r="B3911" s="41" t="s">
        <v>865</v>
      </c>
      <c r="C3911" s="41" t="s">
        <v>115</v>
      </c>
      <c r="D3911" s="41" t="s">
        <v>505</v>
      </c>
      <c r="E3911" s="26" t="str">
        <f t="shared" si="7594"/>
        <v>0502</v>
      </c>
      <c r="F3911" s="41" t="s">
        <v>786</v>
      </c>
      <c r="G3911" s="41" t="s">
        <v>53</v>
      </c>
      <c r="H3911" s="42" t="s">
        <v>54</v>
      </c>
      <c r="I3911" s="43">
        <f t="shared" si="7596"/>
        <v>30173.599999999999</v>
      </c>
      <c r="J3911" s="43">
        <f t="shared" si="7597"/>
        <v>10173.6</v>
      </c>
      <c r="K3911" s="43">
        <f t="shared" si="7598"/>
        <v>10173.6</v>
      </c>
      <c r="L3911" s="43">
        <f t="shared" si="7599"/>
        <v>0</v>
      </c>
      <c r="M3911" s="43">
        <f t="shared" si="7600"/>
        <v>0</v>
      </c>
      <c r="N3911" s="43">
        <f t="shared" si="7601"/>
        <v>0</v>
      </c>
      <c r="O3911" s="43">
        <f t="shared" si="7602"/>
        <v>159.99799999999999</v>
      </c>
      <c r="P3911" s="43">
        <f t="shared" si="7603"/>
        <v>856.45799999999997</v>
      </c>
      <c r="Q3911" s="43">
        <f t="shared" si="7604"/>
        <v>19930.879000000001</v>
      </c>
      <c r="R3911" s="43">
        <f t="shared" si="7605"/>
        <v>12510.232</v>
      </c>
      <c r="S3911" s="43">
        <f t="shared" si="7606"/>
        <v>0</v>
      </c>
      <c r="T3911" s="43">
        <f t="shared" si="7607"/>
        <v>0</v>
      </c>
      <c r="U3911" s="43">
        <v>0</v>
      </c>
      <c r="V3911" s="43">
        <f t="shared" si="7595"/>
        <v>63631.166999999994</v>
      </c>
      <c r="W3911" s="43">
        <f t="shared" si="7608"/>
        <v>0</v>
      </c>
      <c r="X3911" s="43">
        <f t="shared" si="7609"/>
        <v>0</v>
      </c>
      <c r="Y3911" s="43">
        <f t="shared" si="7610"/>
        <v>0</v>
      </c>
      <c r="Z3911" s="43">
        <f t="shared" si="7611"/>
        <v>0</v>
      </c>
      <c r="AA3911" s="43">
        <f t="shared" si="7612"/>
        <v>0</v>
      </c>
      <c r="AB3911" s="43">
        <f t="shared" si="7613"/>
        <v>43883.35067</v>
      </c>
      <c r="AC3911" s="44">
        <f t="shared" si="7614"/>
        <v>63614.966999999997</v>
      </c>
      <c r="AD3911" s="44">
        <f t="shared" si="7615"/>
        <v>63013.806689999998</v>
      </c>
      <c r="AE3911" s="45">
        <f t="shared" si="7565"/>
        <v>99.055001773403418</v>
      </c>
      <c r="AF3911" s="43">
        <f t="shared" si="7616"/>
        <v>63454.968999999997</v>
      </c>
      <c r="AG3911" s="43">
        <f t="shared" si="7617"/>
        <v>159.99799999999999</v>
      </c>
      <c r="AH3911" s="43">
        <f t="shared" si="7618"/>
        <v>0</v>
      </c>
      <c r="AI3911" s="43">
        <f t="shared" si="7619"/>
        <v>0</v>
      </c>
      <c r="AJ3911" s="43">
        <f t="shared" si="7620"/>
        <v>0</v>
      </c>
      <c r="AK3911" s="43">
        <f t="shared" si="7621"/>
        <v>0</v>
      </c>
      <c r="AL3911" s="43">
        <f t="shared" si="7566"/>
        <v>63614.966999999997</v>
      </c>
      <c r="AM3911" s="43">
        <f t="shared" si="7567"/>
        <v>16.19999999999709</v>
      </c>
      <c r="AN3911" s="2"/>
      <c r="AO3911" s="1"/>
      <c r="AP3911" s="1"/>
      <c r="AQ3911" s="1"/>
      <c r="AR3911" s="1"/>
      <c r="AS3911" s="1"/>
    </row>
    <row r="3912" ht="31.5">
      <c r="B3912" s="41" t="s">
        <v>865</v>
      </c>
      <c r="C3912" s="41" t="s">
        <v>115</v>
      </c>
      <c r="D3912" s="41" t="s">
        <v>505</v>
      </c>
      <c r="E3912" s="26" t="str">
        <f t="shared" si="7594"/>
        <v>0502</v>
      </c>
      <c r="F3912" s="41" t="s">
        <v>786</v>
      </c>
      <c r="G3912" s="41" t="s">
        <v>55</v>
      </c>
      <c r="H3912" s="42" t="s">
        <v>56</v>
      </c>
      <c r="I3912" s="43">
        <v>30173.599999999999</v>
      </c>
      <c r="J3912" s="43">
        <v>10173.6</v>
      </c>
      <c r="K3912" s="43">
        <v>10173.6</v>
      </c>
      <c r="L3912" s="43"/>
      <c r="M3912" s="43"/>
      <c r="N3912" s="43"/>
      <c r="O3912" s="43">
        <v>159.99799999999999</v>
      </c>
      <c r="P3912" s="43">
        <v>856.45799999999997</v>
      </c>
      <c r="Q3912" s="43">
        <v>19930.879000000001</v>
      </c>
      <c r="R3912" s="43">
        <f>2746.736+9763.496</f>
        <v>12510.232</v>
      </c>
      <c r="S3912" s="43">
        <v>0</v>
      </c>
      <c r="T3912" s="43">
        <v>0</v>
      </c>
      <c r="U3912" s="43">
        <v>0</v>
      </c>
      <c r="V3912" s="43">
        <f t="shared" si="7595"/>
        <v>63631.166999999994</v>
      </c>
      <c r="W3912" s="43"/>
      <c r="X3912" s="43"/>
      <c r="Y3912" s="43"/>
      <c r="Z3912" s="43"/>
      <c r="AA3912" s="43"/>
      <c r="AB3912" s="43">
        <v>43883.35067</v>
      </c>
      <c r="AC3912" s="44">
        <v>63614.966999999997</v>
      </c>
      <c r="AD3912" s="44">
        <v>63013.806689999998</v>
      </c>
      <c r="AE3912" s="45">
        <f t="shared" si="7565"/>
        <v>99.055001773403418</v>
      </c>
      <c r="AF3912" s="43">
        <v>63454.968999999997</v>
      </c>
      <c r="AG3912" s="43">
        <v>159.99799999999999</v>
      </c>
      <c r="AH3912" s="43">
        <v>0</v>
      </c>
      <c r="AI3912" s="43">
        <v>0</v>
      </c>
      <c r="AJ3912" s="43">
        <v>0</v>
      </c>
      <c r="AK3912" s="43">
        <v>0</v>
      </c>
      <c r="AL3912" s="43">
        <f t="shared" si="7566"/>
        <v>63614.966999999997</v>
      </c>
      <c r="AM3912" s="43">
        <f t="shared" si="7567"/>
        <v>16.19999999999709</v>
      </c>
      <c r="AN3912" s="19"/>
      <c r="AR3912" s="1"/>
      <c r="AS3912" s="1"/>
    </row>
    <row r="3913" ht="78.75" hidden="1">
      <c r="B3913" s="41" t="s">
        <v>865</v>
      </c>
      <c r="C3913" s="41" t="s">
        <v>115</v>
      </c>
      <c r="D3913" s="41" t="s">
        <v>505</v>
      </c>
      <c r="E3913" s="26" t="str">
        <f t="shared" si="7594"/>
        <v>0502</v>
      </c>
      <c r="F3913" s="41" t="s">
        <v>935</v>
      </c>
      <c r="G3913" s="41"/>
      <c r="H3913" s="42" t="s">
        <v>936</v>
      </c>
      <c r="I3913" s="43">
        <f t="shared" si="7596"/>
        <v>0</v>
      </c>
      <c r="J3913" s="43">
        <f t="shared" si="7597"/>
        <v>0</v>
      </c>
      <c r="K3913" s="43">
        <f t="shared" si="7598"/>
        <v>0</v>
      </c>
      <c r="L3913" s="43">
        <f t="shared" si="7599"/>
        <v>0</v>
      </c>
      <c r="M3913" s="43">
        <f t="shared" si="7600"/>
        <v>0</v>
      </c>
      <c r="N3913" s="43">
        <f t="shared" si="7601"/>
        <v>0</v>
      </c>
      <c r="O3913" s="43">
        <f t="shared" si="7602"/>
        <v>0</v>
      </c>
      <c r="P3913" s="43">
        <f t="shared" si="7603"/>
        <v>0</v>
      </c>
      <c r="Q3913" s="43">
        <f t="shared" si="7604"/>
        <v>0</v>
      </c>
      <c r="R3913" s="43">
        <f t="shared" ref="R3913:R3923" si="7622">R3914</f>
        <v>0</v>
      </c>
      <c r="S3913" s="43">
        <f t="shared" si="7606"/>
        <v>0</v>
      </c>
      <c r="T3913" s="43">
        <f t="shared" si="7607"/>
        <v>0</v>
      </c>
      <c r="U3913" s="43">
        <v>0</v>
      </c>
      <c r="V3913" s="43">
        <f t="shared" si="7595"/>
        <v>0</v>
      </c>
      <c r="W3913" s="43">
        <f t="shared" si="7608"/>
        <v>0</v>
      </c>
      <c r="X3913" s="43">
        <f t="shared" si="7609"/>
        <v>0</v>
      </c>
      <c r="Y3913" s="43">
        <f t="shared" si="7610"/>
        <v>0</v>
      </c>
      <c r="Z3913" s="43">
        <f t="shared" si="7611"/>
        <v>0</v>
      </c>
      <c r="AA3913" s="43">
        <f t="shared" si="7612"/>
        <v>0</v>
      </c>
      <c r="AB3913" s="43">
        <f t="shared" si="7613"/>
        <v>0</v>
      </c>
      <c r="AC3913" s="44">
        <f t="shared" si="7614"/>
        <v>0</v>
      </c>
      <c r="AD3913" s="44">
        <f t="shared" si="7615"/>
        <v>0</v>
      </c>
      <c r="AE3913" s="45" t="e">
        <f t="shared" si="7565"/>
        <v>#DIV/0!</v>
      </c>
      <c r="AF3913" s="46">
        <f t="shared" si="7616"/>
        <v>0</v>
      </c>
      <c r="AG3913" s="46">
        <f t="shared" si="7617"/>
        <v>0</v>
      </c>
      <c r="AH3913" s="47">
        <f t="shared" si="7618"/>
        <v>0</v>
      </c>
      <c r="AI3913" s="47">
        <f t="shared" si="7619"/>
        <v>0</v>
      </c>
      <c r="AJ3913" s="47">
        <f t="shared" si="7620"/>
        <v>0</v>
      </c>
      <c r="AK3913" s="47">
        <f t="shared" si="7621"/>
        <v>0</v>
      </c>
      <c r="AL3913" s="47">
        <f t="shared" si="7566"/>
        <v>0</v>
      </c>
      <c r="AM3913" s="47">
        <f t="shared" si="7567"/>
        <v>0</v>
      </c>
      <c r="AN3913" s="48" t="s">
        <v>36</v>
      </c>
      <c r="AO3913" s="1"/>
      <c r="AP3913" s="1"/>
      <c r="AQ3913" s="1"/>
      <c r="AR3913" s="1"/>
      <c r="AS3913" s="1"/>
    </row>
    <row r="3914" ht="31.5" hidden="1">
      <c r="B3914" s="41" t="s">
        <v>865</v>
      </c>
      <c r="C3914" s="41" t="s">
        <v>115</v>
      </c>
      <c r="D3914" s="41" t="s">
        <v>505</v>
      </c>
      <c r="E3914" s="26" t="str">
        <f t="shared" si="7594"/>
        <v>0502</v>
      </c>
      <c r="F3914" s="41" t="s">
        <v>935</v>
      </c>
      <c r="G3914" s="41" t="s">
        <v>53</v>
      </c>
      <c r="H3914" s="42" t="s">
        <v>54</v>
      </c>
      <c r="I3914" s="43">
        <f t="shared" si="7596"/>
        <v>0</v>
      </c>
      <c r="J3914" s="43">
        <f t="shared" si="7597"/>
        <v>0</v>
      </c>
      <c r="K3914" s="43">
        <f t="shared" si="7598"/>
        <v>0</v>
      </c>
      <c r="L3914" s="43">
        <f t="shared" si="7599"/>
        <v>0</v>
      </c>
      <c r="M3914" s="43">
        <f t="shared" si="7600"/>
        <v>0</v>
      </c>
      <c r="N3914" s="43">
        <f t="shared" si="7601"/>
        <v>0</v>
      </c>
      <c r="O3914" s="43">
        <f t="shared" si="7602"/>
        <v>0</v>
      </c>
      <c r="P3914" s="43">
        <f t="shared" si="7603"/>
        <v>0</v>
      </c>
      <c r="Q3914" s="43">
        <f t="shared" si="7604"/>
        <v>0</v>
      </c>
      <c r="R3914" s="43">
        <f t="shared" si="7622"/>
        <v>0</v>
      </c>
      <c r="S3914" s="43">
        <f t="shared" si="7606"/>
        <v>0</v>
      </c>
      <c r="T3914" s="43">
        <f t="shared" si="7607"/>
        <v>0</v>
      </c>
      <c r="U3914" s="43">
        <v>0</v>
      </c>
      <c r="V3914" s="43">
        <f t="shared" si="7595"/>
        <v>0</v>
      </c>
      <c r="W3914" s="43">
        <f t="shared" si="7608"/>
        <v>0</v>
      </c>
      <c r="X3914" s="43">
        <f t="shared" si="7609"/>
        <v>0</v>
      </c>
      <c r="Y3914" s="43">
        <f t="shared" si="7610"/>
        <v>0</v>
      </c>
      <c r="Z3914" s="43">
        <f t="shared" si="7611"/>
        <v>0</v>
      </c>
      <c r="AA3914" s="43">
        <f t="shared" si="7612"/>
        <v>0</v>
      </c>
      <c r="AB3914" s="43">
        <f t="shared" si="7613"/>
        <v>0</v>
      </c>
      <c r="AC3914" s="44">
        <f t="shared" si="7614"/>
        <v>0</v>
      </c>
      <c r="AD3914" s="44">
        <f t="shared" si="7615"/>
        <v>0</v>
      </c>
      <c r="AE3914" s="45" t="e">
        <f t="shared" si="7565"/>
        <v>#DIV/0!</v>
      </c>
      <c r="AF3914" s="46">
        <f t="shared" si="7616"/>
        <v>0</v>
      </c>
      <c r="AG3914" s="46">
        <f t="shared" si="7617"/>
        <v>0</v>
      </c>
      <c r="AH3914" s="47">
        <f t="shared" si="7618"/>
        <v>0</v>
      </c>
      <c r="AI3914" s="47">
        <f t="shared" si="7619"/>
        <v>0</v>
      </c>
      <c r="AJ3914" s="47">
        <f t="shared" si="7620"/>
        <v>0</v>
      </c>
      <c r="AK3914" s="47">
        <f t="shared" si="7621"/>
        <v>0</v>
      </c>
      <c r="AL3914" s="47">
        <f t="shared" si="7566"/>
        <v>0</v>
      </c>
      <c r="AM3914" s="47">
        <f t="shared" si="7567"/>
        <v>0</v>
      </c>
      <c r="AN3914" s="48" t="s">
        <v>36</v>
      </c>
      <c r="AO3914" s="1"/>
      <c r="AP3914" s="1"/>
      <c r="AQ3914" s="1"/>
      <c r="AR3914" s="1"/>
      <c r="AS3914" s="1"/>
    </row>
    <row r="3915" ht="31.5" hidden="1">
      <c r="B3915" s="41" t="s">
        <v>865</v>
      </c>
      <c r="C3915" s="41" t="s">
        <v>115</v>
      </c>
      <c r="D3915" s="41" t="s">
        <v>505</v>
      </c>
      <c r="E3915" s="26" t="str">
        <f t="shared" si="7594"/>
        <v>0502</v>
      </c>
      <c r="F3915" s="41" t="s">
        <v>935</v>
      </c>
      <c r="G3915" s="41" t="s">
        <v>55</v>
      </c>
      <c r="H3915" s="42" t="s">
        <v>56</v>
      </c>
      <c r="I3915" s="43"/>
      <c r="J3915" s="43"/>
      <c r="K3915" s="43"/>
      <c r="L3915" s="43"/>
      <c r="M3915" s="43"/>
      <c r="N3915" s="43"/>
      <c r="O3915" s="43">
        <v>0</v>
      </c>
      <c r="P3915" s="43">
        <v>0</v>
      </c>
      <c r="Q3915" s="43">
        <v>0</v>
      </c>
      <c r="R3915" s="43">
        <v>0</v>
      </c>
      <c r="S3915" s="43">
        <v>0</v>
      </c>
      <c r="T3915" s="43">
        <v>0</v>
      </c>
      <c r="U3915" s="43">
        <v>0</v>
      </c>
      <c r="V3915" s="43">
        <f t="shared" si="7595"/>
        <v>0</v>
      </c>
      <c r="W3915" s="43"/>
      <c r="X3915" s="43"/>
      <c r="Y3915" s="43"/>
      <c r="Z3915" s="43"/>
      <c r="AA3915" s="43"/>
      <c r="AB3915" s="43">
        <v>0</v>
      </c>
      <c r="AC3915" s="44">
        <v>0</v>
      </c>
      <c r="AD3915" s="44">
        <v>0</v>
      </c>
      <c r="AE3915" s="45" t="e">
        <f t="shared" si="7565"/>
        <v>#DIV/0!</v>
      </c>
      <c r="AF3915" s="46">
        <v>0</v>
      </c>
      <c r="AG3915" s="46">
        <v>0</v>
      </c>
      <c r="AH3915" s="47">
        <v>0</v>
      </c>
      <c r="AI3915" s="47">
        <v>0</v>
      </c>
      <c r="AJ3915" s="47">
        <v>0</v>
      </c>
      <c r="AK3915" s="47">
        <v>0</v>
      </c>
      <c r="AL3915" s="47">
        <f t="shared" si="7566"/>
        <v>0</v>
      </c>
      <c r="AM3915" s="47">
        <f t="shared" si="7567"/>
        <v>0</v>
      </c>
      <c r="AN3915" s="48" t="s">
        <v>36</v>
      </c>
      <c r="AO3915" s="1"/>
      <c r="AP3915" s="1"/>
      <c r="AQ3915" s="1"/>
      <c r="AR3915" s="1"/>
      <c r="AS3915" s="1"/>
    </row>
    <row r="3916" ht="31.5">
      <c r="B3916" s="41" t="s">
        <v>865</v>
      </c>
      <c r="C3916" s="41" t="s">
        <v>115</v>
      </c>
      <c r="D3916" s="41" t="s">
        <v>505</v>
      </c>
      <c r="E3916" s="26" t="str">
        <f t="shared" si="7594"/>
        <v>0502</v>
      </c>
      <c r="F3916" s="41" t="s">
        <v>937</v>
      </c>
      <c r="G3916" s="41"/>
      <c r="H3916" s="42" t="s">
        <v>938</v>
      </c>
      <c r="I3916" s="43">
        <f t="shared" si="7596"/>
        <v>19065.900000000001</v>
      </c>
      <c r="J3916" s="43">
        <f t="shared" si="7597"/>
        <v>19194.200000000001</v>
      </c>
      <c r="K3916" s="43">
        <f t="shared" si="7598"/>
        <v>19844</v>
      </c>
      <c r="L3916" s="43">
        <f t="shared" si="7599"/>
        <v>0</v>
      </c>
      <c r="M3916" s="43">
        <f t="shared" si="7600"/>
        <v>0</v>
      </c>
      <c r="N3916" s="43">
        <f t="shared" si="7601"/>
        <v>0</v>
      </c>
      <c r="O3916" s="43">
        <f t="shared" si="7602"/>
        <v>1080.2550000000001</v>
      </c>
      <c r="P3916" s="43">
        <f t="shared" si="7603"/>
        <v>0</v>
      </c>
      <c r="Q3916" s="43">
        <f t="shared" si="7604"/>
        <v>0</v>
      </c>
      <c r="R3916" s="43">
        <f t="shared" si="7622"/>
        <v>0</v>
      </c>
      <c r="S3916" s="43">
        <f t="shared" si="7606"/>
        <v>0</v>
      </c>
      <c r="T3916" s="43">
        <f t="shared" si="7607"/>
        <v>0</v>
      </c>
      <c r="U3916" s="43">
        <v>0</v>
      </c>
      <c r="V3916" s="43">
        <f t="shared" si="7595"/>
        <v>20146.155000000002</v>
      </c>
      <c r="W3916" s="43">
        <f t="shared" si="7608"/>
        <v>0</v>
      </c>
      <c r="X3916" s="43">
        <f t="shared" si="7609"/>
        <v>0</v>
      </c>
      <c r="Y3916" s="43">
        <f t="shared" si="7610"/>
        <v>0</v>
      </c>
      <c r="Z3916" s="43">
        <f t="shared" si="7611"/>
        <v>0</v>
      </c>
      <c r="AA3916" s="43">
        <f t="shared" si="7612"/>
        <v>0</v>
      </c>
      <c r="AB3916" s="43">
        <f t="shared" si="7613"/>
        <v>15366.200930000001</v>
      </c>
      <c r="AC3916" s="44">
        <f t="shared" si="7614"/>
        <v>20146.154999999999</v>
      </c>
      <c r="AD3916" s="44">
        <f t="shared" si="7615"/>
        <v>20146.154999999999</v>
      </c>
      <c r="AE3916" s="45">
        <f t="shared" si="7565"/>
        <v>100</v>
      </c>
      <c r="AF3916" s="43">
        <f t="shared" si="7616"/>
        <v>19065.900000000001</v>
      </c>
      <c r="AG3916" s="43">
        <f t="shared" si="7617"/>
        <v>1080.2550000000001</v>
      </c>
      <c r="AH3916" s="43">
        <f t="shared" si="7618"/>
        <v>0</v>
      </c>
      <c r="AI3916" s="43">
        <f t="shared" si="7619"/>
        <v>0</v>
      </c>
      <c r="AJ3916" s="43">
        <f t="shared" si="7620"/>
        <v>0</v>
      </c>
      <c r="AK3916" s="43">
        <f t="shared" si="7621"/>
        <v>0</v>
      </c>
      <c r="AL3916" s="43">
        <f t="shared" si="7566"/>
        <v>20146.155000000002</v>
      </c>
      <c r="AM3916" s="43">
        <f t="shared" si="7567"/>
        <v>0</v>
      </c>
      <c r="AN3916" s="2"/>
      <c r="AR3916" s="1"/>
      <c r="AS3916" s="1"/>
    </row>
    <row r="3917" ht="47.25">
      <c r="B3917" s="41" t="s">
        <v>865</v>
      </c>
      <c r="C3917" s="41" t="s">
        <v>115</v>
      </c>
      <c r="D3917" s="41" t="s">
        <v>505</v>
      </c>
      <c r="E3917" s="26" t="str">
        <f t="shared" si="7594"/>
        <v>0502</v>
      </c>
      <c r="F3917" s="41" t="s">
        <v>939</v>
      </c>
      <c r="G3917" s="41"/>
      <c r="H3917" s="42" t="s">
        <v>940</v>
      </c>
      <c r="I3917" s="43">
        <f t="shared" si="7596"/>
        <v>19065.900000000001</v>
      </c>
      <c r="J3917" s="43">
        <f t="shared" si="7597"/>
        <v>19194.200000000001</v>
      </c>
      <c r="K3917" s="43">
        <f t="shared" si="7598"/>
        <v>19844</v>
      </c>
      <c r="L3917" s="43">
        <f t="shared" si="7599"/>
        <v>0</v>
      </c>
      <c r="M3917" s="43">
        <f t="shared" si="7600"/>
        <v>0</v>
      </c>
      <c r="N3917" s="43">
        <f t="shared" si="7601"/>
        <v>0</v>
      </c>
      <c r="O3917" s="43">
        <f t="shared" si="7602"/>
        <v>1080.2550000000001</v>
      </c>
      <c r="P3917" s="43">
        <f t="shared" si="7603"/>
        <v>0</v>
      </c>
      <c r="Q3917" s="43">
        <f t="shared" si="7604"/>
        <v>0</v>
      </c>
      <c r="R3917" s="43">
        <f t="shared" si="7622"/>
        <v>0</v>
      </c>
      <c r="S3917" s="43">
        <f t="shared" si="7606"/>
        <v>0</v>
      </c>
      <c r="T3917" s="43">
        <f t="shared" si="7607"/>
        <v>0</v>
      </c>
      <c r="U3917" s="43">
        <v>0</v>
      </c>
      <c r="V3917" s="43">
        <f t="shared" si="7595"/>
        <v>20146.155000000002</v>
      </c>
      <c r="W3917" s="43">
        <f t="shared" si="7608"/>
        <v>0</v>
      </c>
      <c r="X3917" s="43">
        <f t="shared" si="7609"/>
        <v>0</v>
      </c>
      <c r="Y3917" s="43">
        <f t="shared" si="7610"/>
        <v>0</v>
      </c>
      <c r="Z3917" s="43">
        <f t="shared" si="7611"/>
        <v>0</v>
      </c>
      <c r="AA3917" s="43">
        <f t="shared" si="7612"/>
        <v>0</v>
      </c>
      <c r="AB3917" s="43">
        <f t="shared" si="7613"/>
        <v>15366.200930000001</v>
      </c>
      <c r="AC3917" s="44">
        <f t="shared" si="7614"/>
        <v>20146.154999999999</v>
      </c>
      <c r="AD3917" s="44">
        <f t="shared" si="7615"/>
        <v>20146.154999999999</v>
      </c>
      <c r="AE3917" s="45">
        <f t="shared" si="7565"/>
        <v>100</v>
      </c>
      <c r="AF3917" s="43">
        <f t="shared" si="7616"/>
        <v>19065.900000000001</v>
      </c>
      <c r="AG3917" s="43">
        <f t="shared" si="7617"/>
        <v>1080.2550000000001</v>
      </c>
      <c r="AH3917" s="43">
        <f t="shared" si="7618"/>
        <v>0</v>
      </c>
      <c r="AI3917" s="43">
        <f t="shared" si="7619"/>
        <v>0</v>
      </c>
      <c r="AJ3917" s="43">
        <f t="shared" si="7620"/>
        <v>0</v>
      </c>
      <c r="AK3917" s="43">
        <f t="shared" si="7621"/>
        <v>0</v>
      </c>
      <c r="AL3917" s="43">
        <f t="shared" si="7566"/>
        <v>20146.155000000002</v>
      </c>
      <c r="AM3917" s="43">
        <f t="shared" si="7567"/>
        <v>0</v>
      </c>
      <c r="AN3917" s="2"/>
      <c r="AO3917" s="1"/>
      <c r="AP3917" s="1"/>
      <c r="AQ3917" s="1"/>
      <c r="AR3917" s="1"/>
      <c r="AS3917" s="1"/>
    </row>
    <row r="3918">
      <c r="B3918" s="41" t="s">
        <v>865</v>
      </c>
      <c r="C3918" s="41" t="s">
        <v>115</v>
      </c>
      <c r="D3918" s="41" t="s">
        <v>505</v>
      </c>
      <c r="E3918" s="26" t="str">
        <f t="shared" si="7594"/>
        <v>0502</v>
      </c>
      <c r="F3918" s="41" t="s">
        <v>939</v>
      </c>
      <c r="G3918" s="41" t="s">
        <v>59</v>
      </c>
      <c r="H3918" s="42" t="s">
        <v>60</v>
      </c>
      <c r="I3918" s="43">
        <f t="shared" si="7596"/>
        <v>19065.900000000001</v>
      </c>
      <c r="J3918" s="43">
        <f t="shared" si="7597"/>
        <v>19194.200000000001</v>
      </c>
      <c r="K3918" s="43">
        <f t="shared" si="7598"/>
        <v>19844</v>
      </c>
      <c r="L3918" s="43">
        <f t="shared" si="7599"/>
        <v>0</v>
      </c>
      <c r="M3918" s="43">
        <f t="shared" si="7600"/>
        <v>0</v>
      </c>
      <c r="N3918" s="43">
        <f t="shared" si="7601"/>
        <v>0</v>
      </c>
      <c r="O3918" s="43">
        <f t="shared" si="7602"/>
        <v>1080.2550000000001</v>
      </c>
      <c r="P3918" s="43">
        <f t="shared" si="7603"/>
        <v>0</v>
      </c>
      <c r="Q3918" s="43">
        <f t="shared" si="7604"/>
        <v>0</v>
      </c>
      <c r="R3918" s="43">
        <f t="shared" si="7622"/>
        <v>0</v>
      </c>
      <c r="S3918" s="43">
        <f t="shared" si="7606"/>
        <v>0</v>
      </c>
      <c r="T3918" s="43">
        <f t="shared" si="7607"/>
        <v>0</v>
      </c>
      <c r="U3918" s="43">
        <v>0</v>
      </c>
      <c r="V3918" s="43">
        <f t="shared" si="7595"/>
        <v>20146.155000000002</v>
      </c>
      <c r="W3918" s="43">
        <f t="shared" si="7608"/>
        <v>0</v>
      </c>
      <c r="X3918" s="43">
        <f t="shared" si="7609"/>
        <v>0</v>
      </c>
      <c r="Y3918" s="43">
        <f t="shared" si="7610"/>
        <v>0</v>
      </c>
      <c r="Z3918" s="43">
        <f t="shared" si="7611"/>
        <v>0</v>
      </c>
      <c r="AA3918" s="43">
        <f t="shared" si="7612"/>
        <v>0</v>
      </c>
      <c r="AB3918" s="43">
        <f t="shared" si="7613"/>
        <v>15366.200930000001</v>
      </c>
      <c r="AC3918" s="44">
        <f t="shared" si="7614"/>
        <v>20146.154999999999</v>
      </c>
      <c r="AD3918" s="44">
        <f t="shared" si="7615"/>
        <v>20146.154999999999</v>
      </c>
      <c r="AE3918" s="45">
        <f t="shared" si="7565"/>
        <v>100</v>
      </c>
      <c r="AF3918" s="43">
        <f t="shared" si="7616"/>
        <v>19065.900000000001</v>
      </c>
      <c r="AG3918" s="43">
        <f t="shared" si="7617"/>
        <v>1080.2550000000001</v>
      </c>
      <c r="AH3918" s="43">
        <f t="shared" si="7618"/>
        <v>0</v>
      </c>
      <c r="AI3918" s="43">
        <f t="shared" si="7619"/>
        <v>0</v>
      </c>
      <c r="AJ3918" s="43">
        <f t="shared" si="7620"/>
        <v>0</v>
      </c>
      <c r="AK3918" s="43">
        <f t="shared" si="7621"/>
        <v>0</v>
      </c>
      <c r="AL3918" s="43">
        <f t="shared" si="7566"/>
        <v>20146.155000000002</v>
      </c>
      <c r="AM3918" s="43">
        <f t="shared" si="7567"/>
        <v>0</v>
      </c>
      <c r="AN3918" s="2"/>
      <c r="AO3918" s="1"/>
      <c r="AP3918" s="1"/>
      <c r="AQ3918" s="1"/>
      <c r="AR3918" s="1"/>
      <c r="AS3918" s="1"/>
    </row>
    <row r="3919" ht="63">
      <c r="B3919" s="41" t="s">
        <v>865</v>
      </c>
      <c r="C3919" s="41" t="s">
        <v>115</v>
      </c>
      <c r="D3919" s="41" t="s">
        <v>505</v>
      </c>
      <c r="E3919" s="26" t="str">
        <f t="shared" si="7594"/>
        <v>0502</v>
      </c>
      <c r="F3919" s="41" t="s">
        <v>939</v>
      </c>
      <c r="G3919" s="41" t="s">
        <v>475</v>
      </c>
      <c r="H3919" s="42" t="s">
        <v>476</v>
      </c>
      <c r="I3919" s="43">
        <v>19065.900000000001</v>
      </c>
      <c r="J3919" s="43">
        <v>19194.200000000001</v>
      </c>
      <c r="K3919" s="43">
        <v>19844</v>
      </c>
      <c r="L3919" s="43"/>
      <c r="M3919" s="43"/>
      <c r="N3919" s="43"/>
      <c r="O3919" s="43">
        <v>1080.2550000000001</v>
      </c>
      <c r="P3919" s="43">
        <v>0</v>
      </c>
      <c r="Q3919" s="43">
        <v>0</v>
      </c>
      <c r="R3919" s="43">
        <v>0</v>
      </c>
      <c r="S3919" s="43">
        <v>0</v>
      </c>
      <c r="T3919" s="43">
        <v>0</v>
      </c>
      <c r="U3919" s="43">
        <v>0</v>
      </c>
      <c r="V3919" s="43">
        <f t="shared" si="7595"/>
        <v>20146.155000000002</v>
      </c>
      <c r="W3919" s="43"/>
      <c r="X3919" s="43"/>
      <c r="Y3919" s="43"/>
      <c r="Z3919" s="43"/>
      <c r="AA3919" s="43"/>
      <c r="AB3919" s="43">
        <v>15366.200930000001</v>
      </c>
      <c r="AC3919" s="44">
        <v>20146.154999999999</v>
      </c>
      <c r="AD3919" s="44">
        <v>20146.154999999999</v>
      </c>
      <c r="AE3919" s="45">
        <f t="shared" si="7565"/>
        <v>100</v>
      </c>
      <c r="AF3919" s="43">
        <v>19065.900000000001</v>
      </c>
      <c r="AG3919" s="43">
        <v>1080.2550000000001</v>
      </c>
      <c r="AH3919" s="43">
        <v>0</v>
      </c>
      <c r="AI3919" s="43">
        <v>0</v>
      </c>
      <c r="AJ3919" s="43">
        <v>0</v>
      </c>
      <c r="AK3919" s="43">
        <v>0</v>
      </c>
      <c r="AL3919" s="43">
        <f t="shared" si="7566"/>
        <v>20146.155000000002</v>
      </c>
      <c r="AM3919" s="43">
        <f t="shared" si="7567"/>
        <v>0</v>
      </c>
      <c r="AN3919" s="19"/>
      <c r="AO3919" s="1"/>
      <c r="AP3919" s="1"/>
      <c r="AQ3919" s="1"/>
      <c r="AR3919" s="1"/>
      <c r="AS3919" s="1"/>
    </row>
    <row r="3920" ht="47.25" hidden="1">
      <c r="B3920" s="41" t="s">
        <v>865</v>
      </c>
      <c r="C3920" s="41" t="s">
        <v>115</v>
      </c>
      <c r="D3920" s="41" t="s">
        <v>505</v>
      </c>
      <c r="E3920" s="26" t="str">
        <f t="shared" si="7594"/>
        <v>0502</v>
      </c>
      <c r="F3920" s="41" t="s">
        <v>101</v>
      </c>
      <c r="G3920" s="41"/>
      <c r="H3920" s="42" t="s">
        <v>102</v>
      </c>
      <c r="I3920" s="43">
        <f t="shared" si="7596"/>
        <v>0</v>
      </c>
      <c r="J3920" s="43">
        <f t="shared" si="7597"/>
        <v>0</v>
      </c>
      <c r="K3920" s="43">
        <f t="shared" si="7598"/>
        <v>0</v>
      </c>
      <c r="L3920" s="43">
        <f t="shared" si="7599"/>
        <v>0</v>
      </c>
      <c r="M3920" s="43">
        <f t="shared" si="7600"/>
        <v>0</v>
      </c>
      <c r="N3920" s="43">
        <f t="shared" si="7601"/>
        <v>0</v>
      </c>
      <c r="O3920" s="43">
        <f t="shared" si="7602"/>
        <v>0</v>
      </c>
      <c r="P3920" s="43">
        <f t="shared" si="7603"/>
        <v>0</v>
      </c>
      <c r="Q3920" s="43">
        <f t="shared" si="7604"/>
        <v>0</v>
      </c>
      <c r="R3920" s="43">
        <f t="shared" si="7622"/>
        <v>0</v>
      </c>
      <c r="S3920" s="43">
        <f t="shared" si="7606"/>
        <v>0</v>
      </c>
      <c r="T3920" s="43">
        <f t="shared" si="7607"/>
        <v>0</v>
      </c>
      <c r="U3920" s="43">
        <v>0</v>
      </c>
      <c r="V3920" s="43">
        <f t="shared" si="7595"/>
        <v>0</v>
      </c>
      <c r="W3920" s="43">
        <f t="shared" si="7608"/>
        <v>0</v>
      </c>
      <c r="X3920" s="43">
        <f t="shared" si="7609"/>
        <v>0</v>
      </c>
      <c r="Y3920" s="43">
        <f t="shared" si="7610"/>
        <v>0</v>
      </c>
      <c r="Z3920" s="43">
        <f t="shared" si="7611"/>
        <v>0</v>
      </c>
      <c r="AA3920" s="43">
        <f t="shared" si="7612"/>
        <v>0</v>
      </c>
      <c r="AB3920" s="43">
        <f t="shared" si="7613"/>
        <v>0</v>
      </c>
      <c r="AC3920" s="44">
        <f t="shared" si="7614"/>
        <v>0</v>
      </c>
      <c r="AD3920" s="44">
        <f t="shared" si="7615"/>
        <v>0</v>
      </c>
      <c r="AE3920" s="45" t="e">
        <f t="shared" si="7565"/>
        <v>#DIV/0!</v>
      </c>
      <c r="AF3920" s="46">
        <f t="shared" si="7616"/>
        <v>0</v>
      </c>
      <c r="AG3920" s="46">
        <f t="shared" si="7617"/>
        <v>0</v>
      </c>
      <c r="AH3920" s="47">
        <f t="shared" si="7618"/>
        <v>0</v>
      </c>
      <c r="AI3920" s="47">
        <f t="shared" si="7619"/>
        <v>0</v>
      </c>
      <c r="AJ3920" s="47">
        <f t="shared" si="7620"/>
        <v>0</v>
      </c>
      <c r="AK3920" s="47">
        <f t="shared" si="7621"/>
        <v>0</v>
      </c>
      <c r="AL3920" s="47">
        <f t="shared" si="7566"/>
        <v>0</v>
      </c>
      <c r="AM3920" s="47">
        <f t="shared" si="7567"/>
        <v>0</v>
      </c>
      <c r="AN3920" s="48" t="s">
        <v>36</v>
      </c>
      <c r="AO3920" s="1"/>
      <c r="AP3920" s="1"/>
      <c r="AQ3920" s="1"/>
      <c r="AR3920" s="1"/>
      <c r="AS3920" s="1"/>
    </row>
    <row r="3921" ht="31.5" hidden="1">
      <c r="B3921" s="41" t="s">
        <v>865</v>
      </c>
      <c r="C3921" s="41" t="s">
        <v>115</v>
      </c>
      <c r="D3921" s="41" t="s">
        <v>505</v>
      </c>
      <c r="E3921" s="26" t="str">
        <f t="shared" si="7594"/>
        <v>0502</v>
      </c>
      <c r="F3921" s="41" t="s">
        <v>103</v>
      </c>
      <c r="G3921" s="41"/>
      <c r="H3921" s="42" t="s">
        <v>104</v>
      </c>
      <c r="I3921" s="43">
        <f t="shared" si="7596"/>
        <v>0</v>
      </c>
      <c r="J3921" s="43">
        <f t="shared" si="7597"/>
        <v>0</v>
      </c>
      <c r="K3921" s="43">
        <f t="shared" si="7598"/>
        <v>0</v>
      </c>
      <c r="L3921" s="43">
        <f t="shared" si="7599"/>
        <v>0</v>
      </c>
      <c r="M3921" s="43">
        <f t="shared" si="7600"/>
        <v>0</v>
      </c>
      <c r="N3921" s="43">
        <f t="shared" si="7601"/>
        <v>0</v>
      </c>
      <c r="O3921" s="43">
        <f t="shared" si="7602"/>
        <v>0</v>
      </c>
      <c r="P3921" s="43">
        <f t="shared" si="7603"/>
        <v>0</v>
      </c>
      <c r="Q3921" s="43">
        <f t="shared" si="7604"/>
        <v>0</v>
      </c>
      <c r="R3921" s="43">
        <f t="shared" si="7622"/>
        <v>0</v>
      </c>
      <c r="S3921" s="43">
        <f t="shared" si="7606"/>
        <v>0</v>
      </c>
      <c r="T3921" s="43">
        <f t="shared" si="7607"/>
        <v>0</v>
      </c>
      <c r="U3921" s="43">
        <v>0</v>
      </c>
      <c r="V3921" s="43">
        <f t="shared" si="7595"/>
        <v>0</v>
      </c>
      <c r="W3921" s="43">
        <f t="shared" si="7608"/>
        <v>0</v>
      </c>
      <c r="X3921" s="43">
        <f t="shared" si="7609"/>
        <v>0</v>
      </c>
      <c r="Y3921" s="43">
        <f t="shared" si="7610"/>
        <v>0</v>
      </c>
      <c r="Z3921" s="43">
        <f t="shared" si="7611"/>
        <v>0</v>
      </c>
      <c r="AA3921" s="43">
        <f t="shared" si="7612"/>
        <v>0</v>
      </c>
      <c r="AB3921" s="43">
        <f t="shared" si="7613"/>
        <v>0</v>
      </c>
      <c r="AC3921" s="44">
        <f t="shared" si="7614"/>
        <v>0</v>
      </c>
      <c r="AD3921" s="44">
        <f t="shared" si="7615"/>
        <v>0</v>
      </c>
      <c r="AE3921" s="45" t="e">
        <f t="shared" si="7565"/>
        <v>#DIV/0!</v>
      </c>
      <c r="AF3921" s="46">
        <f t="shared" si="7616"/>
        <v>0</v>
      </c>
      <c r="AG3921" s="46">
        <f t="shared" si="7617"/>
        <v>0</v>
      </c>
      <c r="AH3921" s="47">
        <f t="shared" si="7618"/>
        <v>0</v>
      </c>
      <c r="AI3921" s="47">
        <f t="shared" si="7619"/>
        <v>0</v>
      </c>
      <c r="AJ3921" s="47">
        <f t="shared" si="7620"/>
        <v>0</v>
      </c>
      <c r="AK3921" s="47">
        <f t="shared" si="7621"/>
        <v>0</v>
      </c>
      <c r="AL3921" s="47">
        <f t="shared" si="7566"/>
        <v>0</v>
      </c>
      <c r="AM3921" s="47">
        <f t="shared" si="7567"/>
        <v>0</v>
      </c>
      <c r="AN3921" s="48" t="s">
        <v>36</v>
      </c>
      <c r="AR3921" s="1"/>
      <c r="AS3921" s="1"/>
    </row>
    <row r="3922" ht="31.5" hidden="1">
      <c r="B3922" s="41" t="s">
        <v>865</v>
      </c>
      <c r="C3922" s="41" t="s">
        <v>115</v>
      </c>
      <c r="D3922" s="41" t="s">
        <v>505</v>
      </c>
      <c r="E3922" s="26" t="str">
        <f t="shared" si="7594"/>
        <v>0502</v>
      </c>
      <c r="F3922" s="41" t="s">
        <v>105</v>
      </c>
      <c r="G3922" s="41"/>
      <c r="H3922" s="42" t="s">
        <v>106</v>
      </c>
      <c r="I3922" s="43">
        <f t="shared" si="7596"/>
        <v>0</v>
      </c>
      <c r="J3922" s="43">
        <f t="shared" si="7597"/>
        <v>0</v>
      </c>
      <c r="K3922" s="43">
        <f t="shared" si="7598"/>
        <v>0</v>
      </c>
      <c r="L3922" s="43">
        <f t="shared" si="7599"/>
        <v>0</v>
      </c>
      <c r="M3922" s="43">
        <f t="shared" si="7600"/>
        <v>0</v>
      </c>
      <c r="N3922" s="43">
        <f t="shared" si="7601"/>
        <v>0</v>
      </c>
      <c r="O3922" s="43">
        <f t="shared" si="7602"/>
        <v>0</v>
      </c>
      <c r="P3922" s="43">
        <f t="shared" si="7603"/>
        <v>0</v>
      </c>
      <c r="Q3922" s="43">
        <f t="shared" si="7604"/>
        <v>0</v>
      </c>
      <c r="R3922" s="43">
        <f t="shared" si="7622"/>
        <v>0</v>
      </c>
      <c r="S3922" s="43">
        <f t="shared" si="7606"/>
        <v>0</v>
      </c>
      <c r="T3922" s="43">
        <f t="shared" si="7607"/>
        <v>0</v>
      </c>
      <c r="U3922" s="43">
        <v>0</v>
      </c>
      <c r="V3922" s="43">
        <f t="shared" si="7595"/>
        <v>0</v>
      </c>
      <c r="W3922" s="43">
        <f t="shared" si="7608"/>
        <v>0</v>
      </c>
      <c r="X3922" s="43">
        <f t="shared" si="7609"/>
        <v>0</v>
      </c>
      <c r="Y3922" s="43">
        <f t="shared" si="7610"/>
        <v>0</v>
      </c>
      <c r="Z3922" s="43">
        <f t="shared" si="7611"/>
        <v>0</v>
      </c>
      <c r="AA3922" s="43">
        <f t="shared" si="7612"/>
        <v>0</v>
      </c>
      <c r="AB3922" s="43">
        <f t="shared" si="7613"/>
        <v>0</v>
      </c>
      <c r="AC3922" s="44">
        <f t="shared" si="7614"/>
        <v>0</v>
      </c>
      <c r="AD3922" s="44">
        <f t="shared" si="7615"/>
        <v>0</v>
      </c>
      <c r="AE3922" s="45" t="e">
        <f t="shared" si="7565"/>
        <v>#DIV/0!</v>
      </c>
      <c r="AF3922" s="46">
        <f t="shared" si="7616"/>
        <v>0</v>
      </c>
      <c r="AG3922" s="46">
        <f t="shared" si="7617"/>
        <v>0</v>
      </c>
      <c r="AH3922" s="47">
        <f t="shared" si="7618"/>
        <v>0</v>
      </c>
      <c r="AI3922" s="47">
        <f t="shared" si="7619"/>
        <v>0</v>
      </c>
      <c r="AJ3922" s="47">
        <f t="shared" si="7620"/>
        <v>0</v>
      </c>
      <c r="AK3922" s="47">
        <f t="shared" si="7621"/>
        <v>0</v>
      </c>
      <c r="AL3922" s="47">
        <f t="shared" si="7566"/>
        <v>0</v>
      </c>
      <c r="AM3922" s="47">
        <f t="shared" si="7567"/>
        <v>0</v>
      </c>
      <c r="AN3922" s="48" t="s">
        <v>36</v>
      </c>
      <c r="AO3922" s="1"/>
      <c r="AP3922" s="1"/>
      <c r="AQ3922" s="1"/>
      <c r="AR3922" s="1"/>
      <c r="AS3922" s="1"/>
    </row>
    <row r="3923" hidden="1">
      <c r="B3923" s="41" t="s">
        <v>865</v>
      </c>
      <c r="C3923" s="41" t="s">
        <v>115</v>
      </c>
      <c r="D3923" s="41" t="s">
        <v>505</v>
      </c>
      <c r="E3923" s="26" t="str">
        <f t="shared" si="7594"/>
        <v>0502</v>
      </c>
      <c r="F3923" s="41" t="s">
        <v>105</v>
      </c>
      <c r="G3923" s="41" t="s">
        <v>59</v>
      </c>
      <c r="H3923" s="42" t="s">
        <v>60</v>
      </c>
      <c r="I3923" s="43">
        <f t="shared" si="7596"/>
        <v>0</v>
      </c>
      <c r="J3923" s="43">
        <f t="shared" si="7597"/>
        <v>0</v>
      </c>
      <c r="K3923" s="43">
        <f t="shared" si="7598"/>
        <v>0</v>
      </c>
      <c r="L3923" s="43">
        <f t="shared" si="7599"/>
        <v>0</v>
      </c>
      <c r="M3923" s="43">
        <f t="shared" si="7600"/>
        <v>0</v>
      </c>
      <c r="N3923" s="43">
        <f t="shared" si="7601"/>
        <v>0</v>
      </c>
      <c r="O3923" s="43">
        <f t="shared" si="7602"/>
        <v>0</v>
      </c>
      <c r="P3923" s="43">
        <f t="shared" si="7603"/>
        <v>0</v>
      </c>
      <c r="Q3923" s="43">
        <f t="shared" si="7604"/>
        <v>0</v>
      </c>
      <c r="R3923" s="43">
        <f t="shared" si="7622"/>
        <v>0</v>
      </c>
      <c r="S3923" s="43">
        <f t="shared" si="7606"/>
        <v>0</v>
      </c>
      <c r="T3923" s="43">
        <f t="shared" si="7607"/>
        <v>0</v>
      </c>
      <c r="U3923" s="43">
        <v>0</v>
      </c>
      <c r="V3923" s="43">
        <f t="shared" si="7595"/>
        <v>0</v>
      </c>
      <c r="W3923" s="43">
        <f t="shared" si="7608"/>
        <v>0</v>
      </c>
      <c r="X3923" s="43">
        <f t="shared" si="7609"/>
        <v>0</v>
      </c>
      <c r="Y3923" s="43">
        <f t="shared" si="7610"/>
        <v>0</v>
      </c>
      <c r="Z3923" s="43">
        <f t="shared" si="7611"/>
        <v>0</v>
      </c>
      <c r="AA3923" s="43">
        <f t="shared" si="7612"/>
        <v>0</v>
      </c>
      <c r="AB3923" s="43">
        <f t="shared" si="7613"/>
        <v>0</v>
      </c>
      <c r="AC3923" s="44">
        <f t="shared" si="7614"/>
        <v>0</v>
      </c>
      <c r="AD3923" s="44">
        <f t="shared" si="7615"/>
        <v>0</v>
      </c>
      <c r="AE3923" s="45" t="e">
        <f t="shared" si="7565"/>
        <v>#DIV/0!</v>
      </c>
      <c r="AF3923" s="46">
        <f t="shared" si="7616"/>
        <v>0</v>
      </c>
      <c r="AG3923" s="46">
        <f t="shared" si="7617"/>
        <v>0</v>
      </c>
      <c r="AH3923" s="47">
        <f t="shared" si="7618"/>
        <v>0</v>
      </c>
      <c r="AI3923" s="47">
        <f t="shared" si="7619"/>
        <v>0</v>
      </c>
      <c r="AJ3923" s="47">
        <f t="shared" si="7620"/>
        <v>0</v>
      </c>
      <c r="AK3923" s="47">
        <f t="shared" si="7621"/>
        <v>0</v>
      </c>
      <c r="AL3923" s="47">
        <f t="shared" si="7566"/>
        <v>0</v>
      </c>
      <c r="AM3923" s="47">
        <f t="shared" si="7567"/>
        <v>0</v>
      </c>
      <c r="AN3923" s="48" t="s">
        <v>36</v>
      </c>
      <c r="AO3923" s="1"/>
      <c r="AP3923" s="1"/>
      <c r="AQ3923" s="1"/>
      <c r="AR3923" s="1"/>
      <c r="AS3923" s="1"/>
    </row>
    <row r="3924" hidden="1">
      <c r="B3924" s="41" t="s">
        <v>865</v>
      </c>
      <c r="C3924" s="41" t="s">
        <v>115</v>
      </c>
      <c r="D3924" s="41" t="s">
        <v>505</v>
      </c>
      <c r="E3924" s="26" t="str">
        <f t="shared" si="7594"/>
        <v>0502</v>
      </c>
      <c r="F3924" s="41" t="s">
        <v>105</v>
      </c>
      <c r="G3924" s="41" t="s">
        <v>61</v>
      </c>
      <c r="H3924" s="42" t="s">
        <v>62</v>
      </c>
      <c r="I3924" s="43"/>
      <c r="J3924" s="43"/>
      <c r="K3924" s="43"/>
      <c r="L3924" s="43"/>
      <c r="M3924" s="43"/>
      <c r="N3924" s="43"/>
      <c r="O3924" s="43">
        <v>0</v>
      </c>
      <c r="P3924" s="43">
        <v>0</v>
      </c>
      <c r="Q3924" s="43">
        <v>0</v>
      </c>
      <c r="R3924" s="43">
        <v>0</v>
      </c>
      <c r="S3924" s="43">
        <v>0</v>
      </c>
      <c r="T3924" s="43">
        <v>0</v>
      </c>
      <c r="U3924" s="43">
        <v>0</v>
      </c>
      <c r="V3924" s="43">
        <f t="shared" si="7595"/>
        <v>0</v>
      </c>
      <c r="W3924" s="43"/>
      <c r="X3924" s="43"/>
      <c r="Y3924" s="43"/>
      <c r="Z3924" s="43"/>
      <c r="AA3924" s="43"/>
      <c r="AB3924" s="43">
        <v>0</v>
      </c>
      <c r="AC3924" s="44">
        <v>0</v>
      </c>
      <c r="AD3924" s="44">
        <v>0</v>
      </c>
      <c r="AE3924" s="45" t="e">
        <f t="shared" si="7565"/>
        <v>#DIV/0!</v>
      </c>
      <c r="AF3924" s="46">
        <v>0</v>
      </c>
      <c r="AG3924" s="46">
        <v>0</v>
      </c>
      <c r="AH3924" s="47">
        <v>0</v>
      </c>
      <c r="AI3924" s="47">
        <v>0</v>
      </c>
      <c r="AJ3924" s="47">
        <v>0</v>
      </c>
      <c r="AK3924" s="47">
        <v>0</v>
      </c>
      <c r="AL3924" s="47">
        <f t="shared" si="7566"/>
        <v>0</v>
      </c>
      <c r="AM3924" s="47">
        <f t="shared" si="7567"/>
        <v>0</v>
      </c>
      <c r="AN3924" s="48" t="s">
        <v>36</v>
      </c>
      <c r="AO3924" s="1"/>
      <c r="AP3924" s="1"/>
      <c r="AQ3924" s="1"/>
      <c r="AR3924" s="1"/>
      <c r="AS3924" s="1"/>
    </row>
    <row r="3925" s="33" customFormat="1">
      <c r="B3925" s="34" t="s">
        <v>865</v>
      </c>
      <c r="C3925" s="34" t="s">
        <v>115</v>
      </c>
      <c r="D3925" s="34" t="s">
        <v>117</v>
      </c>
      <c r="E3925" s="35" t="str">
        <f t="shared" si="7594"/>
        <v>0503</v>
      </c>
      <c r="F3925" s="34"/>
      <c r="G3925" s="34"/>
      <c r="H3925" s="36" t="s">
        <v>118</v>
      </c>
      <c r="I3925" s="37">
        <f t="shared" si="7596"/>
        <v>18503.599999999999</v>
      </c>
      <c r="J3925" s="37">
        <f t="shared" si="7597"/>
        <v>18980.599999999999</v>
      </c>
      <c r="K3925" s="37">
        <f t="shared" si="7598"/>
        <v>18980.599999999999</v>
      </c>
      <c r="L3925" s="37">
        <f t="shared" si="7599"/>
        <v>-8504.5</v>
      </c>
      <c r="M3925" s="37">
        <f t="shared" si="7600"/>
        <v>-8852.2000000000007</v>
      </c>
      <c r="N3925" s="37">
        <f t="shared" si="7601"/>
        <v>-8852.2000000000007</v>
      </c>
      <c r="O3925" s="37">
        <f>O3926+O3940</f>
        <v>-64.700000000000003</v>
      </c>
      <c r="P3925" s="37">
        <f>P3926+P3940</f>
        <v>0</v>
      </c>
      <c r="Q3925" s="37">
        <f>Q3926+Q3940</f>
        <v>0</v>
      </c>
      <c r="R3925" s="37">
        <f>R3926+R3940</f>
        <v>0</v>
      </c>
      <c r="S3925" s="37">
        <f>S3926+S3940</f>
        <v>0</v>
      </c>
      <c r="T3925" s="37">
        <f>T3926+T3940</f>
        <v>0</v>
      </c>
      <c r="U3925" s="37">
        <v>13660</v>
      </c>
      <c r="V3925" s="37">
        <f t="shared" si="7595"/>
        <v>23594.399999999998</v>
      </c>
      <c r="W3925" s="37">
        <f t="shared" si="7608"/>
        <v>13660</v>
      </c>
      <c r="X3925" s="37">
        <f t="shared" si="7609"/>
        <v>0</v>
      </c>
      <c r="Y3925" s="37">
        <f t="shared" si="7610"/>
        <v>0</v>
      </c>
      <c r="Z3925" s="37">
        <f t="shared" si="7611"/>
        <v>0</v>
      </c>
      <c r="AA3925" s="37">
        <f t="shared" si="7612"/>
        <v>0</v>
      </c>
      <c r="AB3925" s="37">
        <f>AB3926+AB3940</f>
        <v>31550.389020000002</v>
      </c>
      <c r="AC3925" s="38">
        <f>AC3926+AC3940</f>
        <v>55077.773780000003</v>
      </c>
      <c r="AD3925" s="38">
        <f>AD3926+AD3940</f>
        <v>41417.773780000003</v>
      </c>
      <c r="AE3925" s="39">
        <f t="shared" si="7565"/>
        <v>75.198707096327382</v>
      </c>
      <c r="AF3925" s="37">
        <f>AF3926+AF3940</f>
        <v>55611.073779999999</v>
      </c>
      <c r="AG3925" s="37">
        <f>AG3926+AG3940</f>
        <v>-64.700000000000003</v>
      </c>
      <c r="AH3925" s="37">
        <f>AH3926+AH3940</f>
        <v>0</v>
      </c>
      <c r="AI3925" s="37">
        <f>AI3926+AI3940</f>
        <v>0</v>
      </c>
      <c r="AJ3925" s="37">
        <f>AJ3926+AJ3940</f>
        <v>0</v>
      </c>
      <c r="AK3925" s="37">
        <f>AK3926+AK3940</f>
        <v>0</v>
      </c>
      <c r="AL3925" s="37">
        <f t="shared" si="7566"/>
        <v>55546.373780000002</v>
      </c>
      <c r="AM3925" s="37">
        <f t="shared" si="7567"/>
        <v>-31951.973780000004</v>
      </c>
      <c r="AN3925" s="40"/>
      <c r="AO3925" s="33"/>
      <c r="AP3925" s="33"/>
      <c r="AQ3925" s="33"/>
      <c r="AR3925" s="33"/>
      <c r="AS3925" s="33"/>
    </row>
    <row r="3926" ht="31.5">
      <c r="B3926" s="41" t="s">
        <v>865</v>
      </c>
      <c r="C3926" s="41" t="s">
        <v>115</v>
      </c>
      <c r="D3926" s="41" t="s">
        <v>117</v>
      </c>
      <c r="E3926" s="26" t="str">
        <f t="shared" si="7594"/>
        <v>0503</v>
      </c>
      <c r="F3926" s="41" t="s">
        <v>763</v>
      </c>
      <c r="G3926" s="41"/>
      <c r="H3926" s="42" t="s">
        <v>764</v>
      </c>
      <c r="I3926" s="43">
        <f>I3932</f>
        <v>18503.599999999999</v>
      </c>
      <c r="J3926" s="43">
        <f>J3932</f>
        <v>18980.599999999999</v>
      </c>
      <c r="K3926" s="43">
        <f>K3932</f>
        <v>18980.599999999999</v>
      </c>
      <c r="L3926" s="43">
        <f>L3932</f>
        <v>-8504.5</v>
      </c>
      <c r="M3926" s="43">
        <f>M3932</f>
        <v>-8852.2000000000007</v>
      </c>
      <c r="N3926" s="43">
        <f>N3932</f>
        <v>-8852.2000000000007</v>
      </c>
      <c r="O3926" s="43">
        <f>O3932+O3927</f>
        <v>-64.700000000000003</v>
      </c>
      <c r="P3926" s="43">
        <f>P3932+P3927</f>
        <v>0</v>
      </c>
      <c r="Q3926" s="43">
        <f>Q3932+Q3927</f>
        <v>0</v>
      </c>
      <c r="R3926" s="43">
        <f>R3932+R3927</f>
        <v>0</v>
      </c>
      <c r="S3926" s="43">
        <f>S3932+S3927</f>
        <v>0</v>
      </c>
      <c r="T3926" s="43">
        <f>T3932+T3927</f>
        <v>0</v>
      </c>
      <c r="U3926" s="43">
        <v>13660</v>
      </c>
      <c r="V3926" s="43">
        <f t="shared" si="7595"/>
        <v>23594.399999999998</v>
      </c>
      <c r="W3926" s="43">
        <f>W3932+W3927</f>
        <v>13660</v>
      </c>
      <c r="X3926" s="43">
        <f>X3932+X3927</f>
        <v>0</v>
      </c>
      <c r="Y3926" s="43">
        <f>Y3932+Y3927</f>
        <v>0</v>
      </c>
      <c r="Z3926" s="43">
        <f>Z3932+Z3927</f>
        <v>0</v>
      </c>
      <c r="AA3926" s="43">
        <f>AA3932+AA3927</f>
        <v>0</v>
      </c>
      <c r="AB3926" s="43">
        <f>AB3932+AB3927</f>
        <v>6947.2990200000004</v>
      </c>
      <c r="AC3926" s="44">
        <f>AC3932+AC3927</f>
        <v>23594.400000000001</v>
      </c>
      <c r="AD3926" s="44">
        <f>AD3932+AD3927</f>
        <v>9934.3999999999996</v>
      </c>
      <c r="AE3926" s="45">
        <f t="shared" si="7565"/>
        <v>42.104906248940424</v>
      </c>
      <c r="AF3926" s="43">
        <f>AF3932+AF3927</f>
        <v>23659.099999999999</v>
      </c>
      <c r="AG3926" s="43">
        <f>AG3932+AG3927</f>
        <v>-64.700000000000003</v>
      </c>
      <c r="AH3926" s="43">
        <f>AH3932+AH3927</f>
        <v>0</v>
      </c>
      <c r="AI3926" s="43">
        <f>AI3932+AI3927</f>
        <v>0</v>
      </c>
      <c r="AJ3926" s="43">
        <f>AJ3932+AJ3927</f>
        <v>0</v>
      </c>
      <c r="AK3926" s="43">
        <f>AK3932+AK3927</f>
        <v>0</v>
      </c>
      <c r="AL3926" s="43">
        <f t="shared" si="7566"/>
        <v>23594.399999999998</v>
      </c>
      <c r="AM3926" s="43">
        <f t="shared" si="7567"/>
        <v>0</v>
      </c>
      <c r="AN3926" s="2"/>
      <c r="AO3926" s="1"/>
      <c r="AP3926" s="1"/>
      <c r="AQ3926" s="1"/>
      <c r="AR3926" s="1"/>
      <c r="AS3926" s="1"/>
    </row>
    <row r="3927" ht="31.5">
      <c r="B3927" s="41" t="s">
        <v>865</v>
      </c>
      <c r="C3927" s="41" t="s">
        <v>115</v>
      </c>
      <c r="D3927" s="41" t="s">
        <v>117</v>
      </c>
      <c r="E3927" s="26" t="str">
        <f t="shared" si="7594"/>
        <v>0503</v>
      </c>
      <c r="F3927" s="41" t="s">
        <v>901</v>
      </c>
      <c r="G3927" s="41"/>
      <c r="H3927" s="42" t="s">
        <v>902</v>
      </c>
      <c r="I3927" s="43"/>
      <c r="J3927" s="43"/>
      <c r="K3927" s="43"/>
      <c r="L3927" s="43"/>
      <c r="M3927" s="43"/>
      <c r="N3927" s="43"/>
      <c r="O3927" s="43">
        <f t="shared" ref="O3927:O3932" si="7623">O3928</f>
        <v>0</v>
      </c>
      <c r="P3927" s="43">
        <f t="shared" ref="P3927:P3932" si="7624">P3928</f>
        <v>0</v>
      </c>
      <c r="Q3927" s="43">
        <f t="shared" ref="Q3927:Q3932" si="7625">Q3928</f>
        <v>0</v>
      </c>
      <c r="R3927" s="43">
        <f t="shared" ref="R3927:R3932" si="7626">R3928</f>
        <v>0</v>
      </c>
      <c r="S3927" s="43">
        <f t="shared" ref="S3927:S3932" si="7627">S3928</f>
        <v>0</v>
      </c>
      <c r="T3927" s="43">
        <f t="shared" ref="T3927:T3932" si="7628">T3928</f>
        <v>0</v>
      </c>
      <c r="U3927" s="43">
        <v>13660</v>
      </c>
      <c r="V3927" s="43">
        <f t="shared" si="7595"/>
        <v>13660</v>
      </c>
      <c r="W3927" s="43">
        <f t="shared" ref="W3927:W3932" si="7629">W3928</f>
        <v>13660</v>
      </c>
      <c r="X3927" s="43">
        <f t="shared" ref="X3927:X3932" si="7630">X3928</f>
        <v>0</v>
      </c>
      <c r="Y3927" s="43">
        <f t="shared" ref="Y3927:Y3932" si="7631">Y3928</f>
        <v>0</v>
      </c>
      <c r="Z3927" s="43">
        <f t="shared" ref="Z3927:Z3932" si="7632">Z3928</f>
        <v>0</v>
      </c>
      <c r="AA3927" s="43">
        <f t="shared" ref="AA3927:AA3932" si="7633">AA3928</f>
        <v>0</v>
      </c>
      <c r="AB3927" s="43">
        <f t="shared" ref="AB3927:AB3932" si="7634">AB3928</f>
        <v>0</v>
      </c>
      <c r="AC3927" s="44">
        <f t="shared" ref="AC3927:AC3932" si="7635">AC3928</f>
        <v>13660</v>
      </c>
      <c r="AD3927" s="44">
        <f t="shared" ref="AD3927:AD3932" si="7636">AD3928</f>
        <v>0</v>
      </c>
      <c r="AE3927" s="45">
        <f t="shared" si="7565"/>
        <v>0</v>
      </c>
      <c r="AF3927" s="43">
        <f t="shared" ref="AF3927:AF3932" si="7637">AF3928</f>
        <v>13660</v>
      </c>
      <c r="AG3927" s="43">
        <f t="shared" ref="AG3927:AG3932" si="7638">AG3928</f>
        <v>0</v>
      </c>
      <c r="AH3927" s="43">
        <f t="shared" ref="AH3927:AH3932" si="7639">AH3928</f>
        <v>0</v>
      </c>
      <c r="AI3927" s="43">
        <f t="shared" ref="AI3927:AI3932" si="7640">AI3928</f>
        <v>0</v>
      </c>
      <c r="AJ3927" s="43">
        <f t="shared" ref="AJ3927:AJ3932" si="7641">AJ3928</f>
        <v>0</v>
      </c>
      <c r="AK3927" s="43">
        <f t="shared" ref="AK3927:AK3932" si="7642">AK3928</f>
        <v>0</v>
      </c>
      <c r="AL3927" s="43">
        <f t="shared" si="7566"/>
        <v>13660</v>
      </c>
      <c r="AM3927" s="43">
        <f t="shared" si="7567"/>
        <v>0</v>
      </c>
      <c r="AN3927" s="2"/>
      <c r="AO3927" s="1"/>
      <c r="AP3927" s="1"/>
      <c r="AQ3927" s="1"/>
      <c r="AR3927" s="1"/>
      <c r="AS3927" s="1"/>
    </row>
    <row r="3928" ht="47.25">
      <c r="B3928" s="41" t="s">
        <v>865</v>
      </c>
      <c r="C3928" s="41" t="s">
        <v>115</v>
      </c>
      <c r="D3928" s="41" t="s">
        <v>117</v>
      </c>
      <c r="E3928" s="26" t="str">
        <f t="shared" si="7594"/>
        <v>0503</v>
      </c>
      <c r="F3928" s="41" t="s">
        <v>941</v>
      </c>
      <c r="G3928" s="41"/>
      <c r="H3928" s="42" t="s">
        <v>942</v>
      </c>
      <c r="I3928" s="43"/>
      <c r="J3928" s="43"/>
      <c r="K3928" s="43"/>
      <c r="L3928" s="43"/>
      <c r="M3928" s="43"/>
      <c r="N3928" s="43"/>
      <c r="O3928" s="43">
        <f t="shared" si="7623"/>
        <v>0</v>
      </c>
      <c r="P3928" s="43">
        <f t="shared" si="7624"/>
        <v>0</v>
      </c>
      <c r="Q3928" s="43">
        <f t="shared" si="7625"/>
        <v>0</v>
      </c>
      <c r="R3928" s="43">
        <f t="shared" si="7626"/>
        <v>0</v>
      </c>
      <c r="S3928" s="43">
        <f t="shared" si="7627"/>
        <v>0</v>
      </c>
      <c r="T3928" s="43">
        <f t="shared" si="7628"/>
        <v>0</v>
      </c>
      <c r="U3928" s="43">
        <v>13660</v>
      </c>
      <c r="V3928" s="43">
        <f t="shared" si="7595"/>
        <v>13660</v>
      </c>
      <c r="W3928" s="43">
        <f t="shared" si="7629"/>
        <v>13660</v>
      </c>
      <c r="X3928" s="43">
        <f t="shared" si="7630"/>
        <v>0</v>
      </c>
      <c r="Y3928" s="43">
        <f t="shared" si="7631"/>
        <v>0</v>
      </c>
      <c r="Z3928" s="43">
        <f t="shared" si="7632"/>
        <v>0</v>
      </c>
      <c r="AA3928" s="43">
        <f t="shared" si="7633"/>
        <v>0</v>
      </c>
      <c r="AB3928" s="43">
        <f t="shared" si="7634"/>
        <v>0</v>
      </c>
      <c r="AC3928" s="44">
        <f t="shared" si="7635"/>
        <v>13660</v>
      </c>
      <c r="AD3928" s="44">
        <f t="shared" si="7636"/>
        <v>0</v>
      </c>
      <c r="AE3928" s="45">
        <f t="shared" si="7565"/>
        <v>0</v>
      </c>
      <c r="AF3928" s="43">
        <f t="shared" si="7637"/>
        <v>13660</v>
      </c>
      <c r="AG3928" s="43">
        <f t="shared" si="7638"/>
        <v>0</v>
      </c>
      <c r="AH3928" s="43">
        <f t="shared" si="7639"/>
        <v>0</v>
      </c>
      <c r="AI3928" s="43">
        <f t="shared" si="7640"/>
        <v>0</v>
      </c>
      <c r="AJ3928" s="43">
        <f t="shared" si="7641"/>
        <v>0</v>
      </c>
      <c r="AK3928" s="43">
        <f t="shared" si="7642"/>
        <v>0</v>
      </c>
      <c r="AL3928" s="43">
        <f t="shared" si="7566"/>
        <v>13660</v>
      </c>
      <c r="AM3928" s="43">
        <f t="shared" si="7567"/>
        <v>0</v>
      </c>
      <c r="AN3928" s="2"/>
      <c r="AR3928" s="1"/>
      <c r="AS3928" s="1"/>
    </row>
    <row r="3929" ht="31.5">
      <c r="B3929" s="41" t="s">
        <v>865</v>
      </c>
      <c r="C3929" s="41" t="s">
        <v>115</v>
      </c>
      <c r="D3929" s="41" t="s">
        <v>117</v>
      </c>
      <c r="E3929" s="26" t="str">
        <f t="shared" si="7594"/>
        <v>0503</v>
      </c>
      <c r="F3929" s="41" t="s">
        <v>943</v>
      </c>
      <c r="G3929" s="41"/>
      <c r="H3929" s="42" t="s">
        <v>944</v>
      </c>
      <c r="I3929" s="43"/>
      <c r="J3929" s="43"/>
      <c r="K3929" s="43"/>
      <c r="L3929" s="43"/>
      <c r="M3929" s="43"/>
      <c r="N3929" s="43"/>
      <c r="O3929" s="43">
        <f t="shared" si="7623"/>
        <v>0</v>
      </c>
      <c r="P3929" s="43">
        <f t="shared" si="7624"/>
        <v>0</v>
      </c>
      <c r="Q3929" s="43">
        <f t="shared" si="7625"/>
        <v>0</v>
      </c>
      <c r="R3929" s="43">
        <f t="shared" si="7626"/>
        <v>0</v>
      </c>
      <c r="S3929" s="43">
        <f t="shared" si="7627"/>
        <v>0</v>
      </c>
      <c r="T3929" s="43">
        <f t="shared" si="7628"/>
        <v>0</v>
      </c>
      <c r="U3929" s="43">
        <v>13660</v>
      </c>
      <c r="V3929" s="43">
        <f t="shared" si="7595"/>
        <v>13660</v>
      </c>
      <c r="W3929" s="43">
        <f t="shared" si="7629"/>
        <v>13660</v>
      </c>
      <c r="X3929" s="43">
        <f t="shared" si="7630"/>
        <v>0</v>
      </c>
      <c r="Y3929" s="43">
        <f t="shared" si="7631"/>
        <v>0</v>
      </c>
      <c r="Z3929" s="43">
        <f t="shared" si="7632"/>
        <v>0</v>
      </c>
      <c r="AA3929" s="43">
        <f t="shared" si="7633"/>
        <v>0</v>
      </c>
      <c r="AB3929" s="43">
        <f t="shared" si="7634"/>
        <v>0</v>
      </c>
      <c r="AC3929" s="44">
        <f t="shared" si="7635"/>
        <v>13660</v>
      </c>
      <c r="AD3929" s="44">
        <f t="shared" si="7636"/>
        <v>0</v>
      </c>
      <c r="AE3929" s="45">
        <f t="shared" si="7565"/>
        <v>0</v>
      </c>
      <c r="AF3929" s="43">
        <f t="shared" si="7637"/>
        <v>13660</v>
      </c>
      <c r="AG3929" s="43">
        <f t="shared" si="7638"/>
        <v>0</v>
      </c>
      <c r="AH3929" s="43">
        <f t="shared" si="7639"/>
        <v>0</v>
      </c>
      <c r="AI3929" s="43">
        <f t="shared" si="7640"/>
        <v>0</v>
      </c>
      <c r="AJ3929" s="43">
        <f t="shared" si="7641"/>
        <v>0</v>
      </c>
      <c r="AK3929" s="43">
        <f t="shared" si="7642"/>
        <v>0</v>
      </c>
      <c r="AL3929" s="43">
        <f t="shared" si="7566"/>
        <v>13660</v>
      </c>
      <c r="AM3929" s="43">
        <f t="shared" si="7567"/>
        <v>0</v>
      </c>
      <c r="AN3929" s="2"/>
      <c r="AO3929" s="1"/>
      <c r="AP3929" s="1"/>
      <c r="AQ3929" s="1"/>
      <c r="AR3929" s="1"/>
      <c r="AS3929" s="1"/>
    </row>
    <row r="3930" ht="31.5">
      <c r="B3930" s="41" t="s">
        <v>865</v>
      </c>
      <c r="C3930" s="41" t="s">
        <v>115</v>
      </c>
      <c r="D3930" s="41" t="s">
        <v>117</v>
      </c>
      <c r="E3930" s="26" t="str">
        <f t="shared" si="7594"/>
        <v>0503</v>
      </c>
      <c r="F3930" s="41" t="s">
        <v>943</v>
      </c>
      <c r="G3930" s="41" t="s">
        <v>550</v>
      </c>
      <c r="H3930" s="42" t="s">
        <v>551</v>
      </c>
      <c r="I3930" s="43"/>
      <c r="J3930" s="43"/>
      <c r="K3930" s="43"/>
      <c r="L3930" s="43"/>
      <c r="M3930" s="43"/>
      <c r="N3930" s="43"/>
      <c r="O3930" s="43">
        <f t="shared" si="7623"/>
        <v>0</v>
      </c>
      <c r="P3930" s="43">
        <f t="shared" si="7624"/>
        <v>0</v>
      </c>
      <c r="Q3930" s="43">
        <f t="shared" si="7625"/>
        <v>0</v>
      </c>
      <c r="R3930" s="43">
        <f t="shared" si="7626"/>
        <v>0</v>
      </c>
      <c r="S3930" s="43">
        <f t="shared" si="7627"/>
        <v>0</v>
      </c>
      <c r="T3930" s="43">
        <f t="shared" si="7628"/>
        <v>0</v>
      </c>
      <c r="U3930" s="43">
        <v>13660</v>
      </c>
      <c r="V3930" s="43">
        <f t="shared" si="7595"/>
        <v>13660</v>
      </c>
      <c r="W3930" s="43">
        <f t="shared" si="7629"/>
        <v>13660</v>
      </c>
      <c r="X3930" s="43">
        <f t="shared" si="7630"/>
        <v>0</v>
      </c>
      <c r="Y3930" s="43">
        <f t="shared" si="7631"/>
        <v>0</v>
      </c>
      <c r="Z3930" s="43">
        <f t="shared" si="7632"/>
        <v>0</v>
      </c>
      <c r="AA3930" s="43">
        <f t="shared" si="7633"/>
        <v>0</v>
      </c>
      <c r="AB3930" s="43">
        <f t="shared" si="7634"/>
        <v>0</v>
      </c>
      <c r="AC3930" s="44">
        <f t="shared" si="7635"/>
        <v>13660</v>
      </c>
      <c r="AD3930" s="44">
        <f t="shared" si="7636"/>
        <v>0</v>
      </c>
      <c r="AE3930" s="45">
        <f t="shared" si="7565"/>
        <v>0</v>
      </c>
      <c r="AF3930" s="43">
        <f t="shared" si="7637"/>
        <v>13660</v>
      </c>
      <c r="AG3930" s="43">
        <f t="shared" si="7638"/>
        <v>0</v>
      </c>
      <c r="AH3930" s="43">
        <f t="shared" si="7639"/>
        <v>0</v>
      </c>
      <c r="AI3930" s="43">
        <f t="shared" si="7640"/>
        <v>0</v>
      </c>
      <c r="AJ3930" s="43">
        <f t="shared" si="7641"/>
        <v>0</v>
      </c>
      <c r="AK3930" s="43">
        <f t="shared" si="7642"/>
        <v>0</v>
      </c>
      <c r="AL3930" s="43">
        <f t="shared" si="7566"/>
        <v>13660</v>
      </c>
      <c r="AM3930" s="43">
        <f t="shared" si="7567"/>
        <v>0</v>
      </c>
      <c r="AN3930" s="2"/>
      <c r="AO3930" s="1"/>
      <c r="AP3930" s="1"/>
      <c r="AQ3930" s="1"/>
      <c r="AR3930" s="1"/>
      <c r="AS3930" s="1"/>
    </row>
    <row r="3931" ht="110.25">
      <c r="B3931" s="41" t="s">
        <v>865</v>
      </c>
      <c r="C3931" s="41" t="s">
        <v>115</v>
      </c>
      <c r="D3931" s="41" t="s">
        <v>117</v>
      </c>
      <c r="E3931" s="26" t="str">
        <f t="shared" si="7594"/>
        <v>0503</v>
      </c>
      <c r="F3931" s="41" t="s">
        <v>943</v>
      </c>
      <c r="G3931" s="41" t="s">
        <v>552</v>
      </c>
      <c r="H3931" s="42" t="s">
        <v>553</v>
      </c>
      <c r="I3931" s="43"/>
      <c r="J3931" s="43"/>
      <c r="K3931" s="43"/>
      <c r="L3931" s="43"/>
      <c r="M3931" s="43"/>
      <c r="N3931" s="43"/>
      <c r="O3931" s="43">
        <v>0</v>
      </c>
      <c r="P3931" s="43">
        <v>0</v>
      </c>
      <c r="Q3931" s="43">
        <v>0</v>
      </c>
      <c r="R3931" s="43">
        <v>0</v>
      </c>
      <c r="S3931" s="43">
        <v>0</v>
      </c>
      <c r="T3931" s="43">
        <v>0</v>
      </c>
      <c r="U3931" s="43">
        <v>13660</v>
      </c>
      <c r="V3931" s="43">
        <f t="shared" si="7595"/>
        <v>13660</v>
      </c>
      <c r="W3931" s="43">
        <v>13660</v>
      </c>
      <c r="X3931" s="43"/>
      <c r="Y3931" s="43"/>
      <c r="Z3931" s="43"/>
      <c r="AA3931" s="43"/>
      <c r="AB3931" s="43">
        <v>0</v>
      </c>
      <c r="AC3931" s="44">
        <v>13660</v>
      </c>
      <c r="AD3931" s="44">
        <v>0</v>
      </c>
      <c r="AE3931" s="45">
        <f t="shared" si="7565"/>
        <v>0</v>
      </c>
      <c r="AF3931" s="43">
        <v>13660</v>
      </c>
      <c r="AG3931" s="43">
        <v>0</v>
      </c>
      <c r="AH3931" s="43">
        <v>0</v>
      </c>
      <c r="AI3931" s="43">
        <v>0</v>
      </c>
      <c r="AJ3931" s="43">
        <v>0</v>
      </c>
      <c r="AK3931" s="43">
        <v>0</v>
      </c>
      <c r="AL3931" s="43">
        <f t="shared" si="7566"/>
        <v>13660</v>
      </c>
      <c r="AM3931" s="43">
        <f t="shared" si="7567"/>
        <v>0</v>
      </c>
      <c r="AN3931" s="2"/>
      <c r="AO3931" s="1"/>
      <c r="AP3931" s="1"/>
      <c r="AQ3931" s="1"/>
      <c r="AR3931" s="1"/>
      <c r="AS3931" s="1"/>
    </row>
    <row r="3932" ht="31.5">
      <c r="B3932" s="41" t="s">
        <v>865</v>
      </c>
      <c r="C3932" s="41" t="s">
        <v>115</v>
      </c>
      <c r="D3932" s="41" t="s">
        <v>117</v>
      </c>
      <c r="E3932" s="26" t="str">
        <f t="shared" si="7594"/>
        <v>0503</v>
      </c>
      <c r="F3932" s="41" t="s">
        <v>805</v>
      </c>
      <c r="G3932" s="41"/>
      <c r="H3932" s="42" t="s">
        <v>806</v>
      </c>
      <c r="I3932" s="43">
        <f>I3933</f>
        <v>18503.599999999999</v>
      </c>
      <c r="J3932" s="43">
        <f>J3933</f>
        <v>18980.599999999999</v>
      </c>
      <c r="K3932" s="43">
        <f>K3933</f>
        <v>18980.599999999999</v>
      </c>
      <c r="L3932" s="43">
        <f>L3933</f>
        <v>-8504.5</v>
      </c>
      <c r="M3932" s="43">
        <f>M3933</f>
        <v>-8852.2000000000007</v>
      </c>
      <c r="N3932" s="43">
        <f>N3933</f>
        <v>-8852.2000000000007</v>
      </c>
      <c r="O3932" s="43">
        <f t="shared" si="7623"/>
        <v>-64.700000000000003</v>
      </c>
      <c r="P3932" s="43">
        <f t="shared" si="7624"/>
        <v>0</v>
      </c>
      <c r="Q3932" s="43">
        <f t="shared" si="7625"/>
        <v>0</v>
      </c>
      <c r="R3932" s="43">
        <f t="shared" si="7626"/>
        <v>0</v>
      </c>
      <c r="S3932" s="43">
        <f t="shared" si="7627"/>
        <v>0</v>
      </c>
      <c r="T3932" s="43">
        <f t="shared" si="7628"/>
        <v>0</v>
      </c>
      <c r="U3932" s="43">
        <v>0</v>
      </c>
      <c r="V3932" s="43">
        <f t="shared" si="7595"/>
        <v>9934.3999999999978</v>
      </c>
      <c r="W3932" s="43">
        <f t="shared" si="7629"/>
        <v>0</v>
      </c>
      <c r="X3932" s="43">
        <f t="shared" si="7630"/>
        <v>0</v>
      </c>
      <c r="Y3932" s="43">
        <f t="shared" si="7631"/>
        <v>0</v>
      </c>
      <c r="Z3932" s="43">
        <f t="shared" si="7632"/>
        <v>0</v>
      </c>
      <c r="AA3932" s="43">
        <f t="shared" si="7633"/>
        <v>0</v>
      </c>
      <c r="AB3932" s="43">
        <f t="shared" si="7634"/>
        <v>6947.2990200000004</v>
      </c>
      <c r="AC3932" s="44">
        <f t="shared" si="7635"/>
        <v>9934.3999999999996</v>
      </c>
      <c r="AD3932" s="44">
        <f t="shared" si="7636"/>
        <v>9934.3999999999996</v>
      </c>
      <c r="AE3932" s="45">
        <f t="shared" si="7565"/>
        <v>100</v>
      </c>
      <c r="AF3932" s="43">
        <f t="shared" si="7637"/>
        <v>9999.1000000000004</v>
      </c>
      <c r="AG3932" s="43">
        <f t="shared" si="7638"/>
        <v>-64.700000000000003</v>
      </c>
      <c r="AH3932" s="43">
        <f t="shared" si="7639"/>
        <v>0</v>
      </c>
      <c r="AI3932" s="43">
        <f t="shared" si="7640"/>
        <v>0</v>
      </c>
      <c r="AJ3932" s="43">
        <f t="shared" si="7641"/>
        <v>0</v>
      </c>
      <c r="AK3932" s="43">
        <f t="shared" si="7642"/>
        <v>0</v>
      </c>
      <c r="AL3932" s="43">
        <f t="shared" si="7566"/>
        <v>9934.3999999999996</v>
      </c>
      <c r="AM3932" s="43">
        <f t="shared" si="7567"/>
        <v>-1.8189894035458565e-12</v>
      </c>
      <c r="AN3932" s="2"/>
      <c r="AO3932" s="1"/>
      <c r="AP3932" s="1"/>
      <c r="AQ3932" s="1"/>
      <c r="AR3932" s="1"/>
      <c r="AS3932" s="1"/>
    </row>
    <row r="3933" ht="47.25">
      <c r="B3933" s="41" t="s">
        <v>865</v>
      </c>
      <c r="C3933" s="41" t="s">
        <v>115</v>
      </c>
      <c r="D3933" s="41" t="s">
        <v>117</v>
      </c>
      <c r="E3933" s="26" t="str">
        <f t="shared" si="7594"/>
        <v>0503</v>
      </c>
      <c r="F3933" s="41" t="s">
        <v>945</v>
      </c>
      <c r="G3933" s="41"/>
      <c r="H3933" s="42" t="s">
        <v>946</v>
      </c>
      <c r="I3933" s="43">
        <f>I3934+I3937</f>
        <v>18503.599999999999</v>
      </c>
      <c r="J3933" s="43">
        <f>J3934+J3937</f>
        <v>18980.599999999999</v>
      </c>
      <c r="K3933" s="43">
        <f>K3934+K3937</f>
        <v>18980.599999999999</v>
      </c>
      <c r="L3933" s="43">
        <f>L3934+L3937</f>
        <v>-8504.5</v>
      </c>
      <c r="M3933" s="43">
        <f>M3934+M3937</f>
        <v>-8852.2000000000007</v>
      </c>
      <c r="N3933" s="43">
        <f>N3934+N3937</f>
        <v>-8852.2000000000007</v>
      </c>
      <c r="O3933" s="43">
        <f>O3934+O3937</f>
        <v>-64.700000000000003</v>
      </c>
      <c r="P3933" s="43">
        <f>P3934+P3937</f>
        <v>0</v>
      </c>
      <c r="Q3933" s="43">
        <f>Q3934+Q3937</f>
        <v>0</v>
      </c>
      <c r="R3933" s="43">
        <f>R3934+R3937</f>
        <v>0</v>
      </c>
      <c r="S3933" s="43">
        <f>S3934+S3937</f>
        <v>0</v>
      </c>
      <c r="T3933" s="43">
        <f>T3934+T3937</f>
        <v>0</v>
      </c>
      <c r="U3933" s="43">
        <v>0</v>
      </c>
      <c r="V3933" s="43">
        <f t="shared" si="7595"/>
        <v>9934.3999999999978</v>
      </c>
      <c r="W3933" s="43">
        <f>W3934+W3937</f>
        <v>0</v>
      </c>
      <c r="X3933" s="43">
        <f>X3934+X3937</f>
        <v>0</v>
      </c>
      <c r="Y3933" s="43">
        <f>Y3934+Y3937</f>
        <v>0</v>
      </c>
      <c r="Z3933" s="43">
        <f>Z3934+Z3937</f>
        <v>0</v>
      </c>
      <c r="AA3933" s="43">
        <f>AA3934+AA3937</f>
        <v>0</v>
      </c>
      <c r="AB3933" s="43">
        <f>AB3934+AB3937</f>
        <v>6947.2990200000004</v>
      </c>
      <c r="AC3933" s="44">
        <f>AC3934+AC3937</f>
        <v>9934.3999999999996</v>
      </c>
      <c r="AD3933" s="44">
        <f>AD3934+AD3937</f>
        <v>9934.3999999999996</v>
      </c>
      <c r="AE3933" s="45">
        <f t="shared" si="7565"/>
        <v>100</v>
      </c>
      <c r="AF3933" s="43">
        <f>AF3934+AF3937</f>
        <v>9999.1000000000004</v>
      </c>
      <c r="AG3933" s="43">
        <f>AG3934+AG3937</f>
        <v>-64.700000000000003</v>
      </c>
      <c r="AH3933" s="43">
        <f>AH3934+AH3937</f>
        <v>0</v>
      </c>
      <c r="AI3933" s="43">
        <f>AI3934+AI3937</f>
        <v>0</v>
      </c>
      <c r="AJ3933" s="43">
        <f>AJ3934+AJ3937</f>
        <v>0</v>
      </c>
      <c r="AK3933" s="43">
        <f>AK3934+AK3937</f>
        <v>0</v>
      </c>
      <c r="AL3933" s="43">
        <f t="shared" si="7566"/>
        <v>9934.3999999999996</v>
      </c>
      <c r="AM3933" s="43">
        <f t="shared" si="7567"/>
        <v>-1.8189894035458565e-12</v>
      </c>
      <c r="AN3933" s="2"/>
      <c r="AR3933" s="1"/>
      <c r="AS3933" s="1"/>
    </row>
    <row r="3934" ht="47.25">
      <c r="B3934" s="41" t="s">
        <v>865</v>
      </c>
      <c r="C3934" s="41" t="s">
        <v>115</v>
      </c>
      <c r="D3934" s="41" t="s">
        <v>117</v>
      </c>
      <c r="E3934" s="26" t="str">
        <f t="shared" si="7594"/>
        <v>0503</v>
      </c>
      <c r="F3934" s="41" t="s">
        <v>947</v>
      </c>
      <c r="G3934" s="41"/>
      <c r="H3934" s="42" t="s">
        <v>70</v>
      </c>
      <c r="I3934" s="43">
        <f t="shared" ref="I3934:I3946" si="7643">I3935</f>
        <v>18429</v>
      </c>
      <c r="J3934" s="43">
        <f t="shared" ref="J3934:J3946" si="7644">J3935</f>
        <v>18980.599999999999</v>
      </c>
      <c r="K3934" s="43">
        <f t="shared" ref="K3934:K3946" si="7645">K3935</f>
        <v>18980.599999999999</v>
      </c>
      <c r="L3934" s="43">
        <f t="shared" ref="L3934:L3946" si="7646">L3935</f>
        <v>-8504.5</v>
      </c>
      <c r="M3934" s="43">
        <f t="shared" ref="M3934:M3946" si="7647">M3935</f>
        <v>-8852.2000000000007</v>
      </c>
      <c r="N3934" s="43">
        <f t="shared" ref="N3934:N3946" si="7648">N3935</f>
        <v>-8852.2000000000007</v>
      </c>
      <c r="O3934" s="43">
        <f t="shared" ref="O3934:O3940" si="7649">O3935</f>
        <v>0</v>
      </c>
      <c r="P3934" s="43">
        <f t="shared" ref="P3934:P3940" si="7650">P3935</f>
        <v>0</v>
      </c>
      <c r="Q3934" s="43">
        <f t="shared" ref="Q3934:Q3940" si="7651">Q3935</f>
        <v>0</v>
      </c>
      <c r="R3934" s="43">
        <f t="shared" ref="R3934:R3940" si="7652">R3935</f>
        <v>0</v>
      </c>
      <c r="S3934" s="43">
        <f t="shared" ref="S3934:S3940" si="7653">S3935</f>
        <v>0</v>
      </c>
      <c r="T3934" s="43">
        <f t="shared" ref="T3934:T3940" si="7654">T3935</f>
        <v>0</v>
      </c>
      <c r="U3934" s="43">
        <v>0</v>
      </c>
      <c r="V3934" s="43">
        <f t="shared" si="7595"/>
        <v>9924.5</v>
      </c>
      <c r="W3934" s="43">
        <f t="shared" ref="W3934:W3946" si="7655">W3935</f>
        <v>0</v>
      </c>
      <c r="X3934" s="43">
        <f t="shared" ref="X3934:X3946" si="7656">X3935</f>
        <v>0</v>
      </c>
      <c r="Y3934" s="43">
        <f t="shared" ref="Y3934:Y3946" si="7657">Y3935</f>
        <v>0</v>
      </c>
      <c r="Z3934" s="43">
        <f t="shared" ref="Z3934:Z3946" si="7658">Z3935</f>
        <v>0</v>
      </c>
      <c r="AA3934" s="43">
        <f t="shared" ref="AA3934:AA3946" si="7659">AA3935</f>
        <v>0</v>
      </c>
      <c r="AB3934" s="43">
        <f t="shared" ref="AB3934:AB3940" si="7660">AB3935</f>
        <v>6947.2990200000004</v>
      </c>
      <c r="AC3934" s="44">
        <f t="shared" ref="AC3934:AC3940" si="7661">AC3935</f>
        <v>9924.5</v>
      </c>
      <c r="AD3934" s="44">
        <f t="shared" ref="AD3934:AD3940" si="7662">AD3935</f>
        <v>9924.5</v>
      </c>
      <c r="AE3934" s="45">
        <f t="shared" si="7565"/>
        <v>100</v>
      </c>
      <c r="AF3934" s="43">
        <f t="shared" ref="AF3934:AF3940" si="7663">AF3935</f>
        <v>9924.5</v>
      </c>
      <c r="AG3934" s="43">
        <f t="shared" ref="AG3934:AG3940" si="7664">AG3935</f>
        <v>0</v>
      </c>
      <c r="AH3934" s="43">
        <f t="shared" ref="AH3934:AH3940" si="7665">AH3935</f>
        <v>0</v>
      </c>
      <c r="AI3934" s="43">
        <f t="shared" ref="AI3934:AI3940" si="7666">AI3935</f>
        <v>0</v>
      </c>
      <c r="AJ3934" s="43">
        <f t="shared" ref="AJ3934:AJ3940" si="7667">AJ3935</f>
        <v>0</v>
      </c>
      <c r="AK3934" s="43">
        <f t="shared" ref="AK3934:AK3940" si="7668">AK3935</f>
        <v>0</v>
      </c>
      <c r="AL3934" s="43">
        <f t="shared" si="7566"/>
        <v>9924.5</v>
      </c>
      <c r="AM3934" s="43">
        <f t="shared" si="7567"/>
        <v>0</v>
      </c>
      <c r="AN3934" s="2"/>
      <c r="AO3934" s="1"/>
      <c r="AP3934" s="1"/>
      <c r="AQ3934" s="1"/>
      <c r="AR3934" s="1"/>
      <c r="AS3934" s="1"/>
    </row>
    <row r="3935" ht="31.5">
      <c r="B3935" s="41" t="s">
        <v>865</v>
      </c>
      <c r="C3935" s="41" t="s">
        <v>115</v>
      </c>
      <c r="D3935" s="41" t="s">
        <v>117</v>
      </c>
      <c r="E3935" s="26" t="str">
        <f t="shared" si="7594"/>
        <v>0503</v>
      </c>
      <c r="F3935" s="41" t="s">
        <v>947</v>
      </c>
      <c r="G3935" s="41" t="s">
        <v>177</v>
      </c>
      <c r="H3935" s="42" t="s">
        <v>178</v>
      </c>
      <c r="I3935" s="43">
        <f t="shared" si="7643"/>
        <v>18429</v>
      </c>
      <c r="J3935" s="43">
        <f t="shared" si="7644"/>
        <v>18980.599999999999</v>
      </c>
      <c r="K3935" s="43">
        <f t="shared" si="7645"/>
        <v>18980.599999999999</v>
      </c>
      <c r="L3935" s="43">
        <f t="shared" si="7646"/>
        <v>-8504.5</v>
      </c>
      <c r="M3935" s="43">
        <f t="shared" si="7647"/>
        <v>-8852.2000000000007</v>
      </c>
      <c r="N3935" s="43">
        <f t="shared" si="7648"/>
        <v>-8852.2000000000007</v>
      </c>
      <c r="O3935" s="43">
        <f t="shared" si="7649"/>
        <v>0</v>
      </c>
      <c r="P3935" s="43">
        <f t="shared" si="7650"/>
        <v>0</v>
      </c>
      <c r="Q3935" s="43">
        <f t="shared" si="7651"/>
        <v>0</v>
      </c>
      <c r="R3935" s="43">
        <f t="shared" si="7652"/>
        <v>0</v>
      </c>
      <c r="S3935" s="43">
        <f t="shared" si="7653"/>
        <v>0</v>
      </c>
      <c r="T3935" s="43">
        <f t="shared" si="7654"/>
        <v>0</v>
      </c>
      <c r="U3935" s="43">
        <v>0</v>
      </c>
      <c r="V3935" s="43">
        <f t="shared" si="7595"/>
        <v>9924.5</v>
      </c>
      <c r="W3935" s="43">
        <f t="shared" si="7655"/>
        <v>0</v>
      </c>
      <c r="X3935" s="43">
        <f t="shared" si="7656"/>
        <v>0</v>
      </c>
      <c r="Y3935" s="43">
        <f t="shared" si="7657"/>
        <v>0</v>
      </c>
      <c r="Z3935" s="43">
        <f t="shared" si="7658"/>
        <v>0</v>
      </c>
      <c r="AA3935" s="43">
        <f t="shared" si="7659"/>
        <v>0</v>
      </c>
      <c r="AB3935" s="43">
        <f t="shared" si="7660"/>
        <v>6947.2990200000004</v>
      </c>
      <c r="AC3935" s="44">
        <f t="shared" si="7661"/>
        <v>9924.5</v>
      </c>
      <c r="AD3935" s="44">
        <f t="shared" si="7662"/>
        <v>9924.5</v>
      </c>
      <c r="AE3935" s="45">
        <f t="shared" si="7565"/>
        <v>100</v>
      </c>
      <c r="AF3935" s="43">
        <f t="shared" si="7663"/>
        <v>9924.5</v>
      </c>
      <c r="AG3935" s="43">
        <f t="shared" si="7664"/>
        <v>0</v>
      </c>
      <c r="AH3935" s="43">
        <f t="shared" si="7665"/>
        <v>0</v>
      </c>
      <c r="AI3935" s="43">
        <f t="shared" si="7666"/>
        <v>0</v>
      </c>
      <c r="AJ3935" s="43">
        <f t="shared" si="7667"/>
        <v>0</v>
      </c>
      <c r="AK3935" s="43">
        <f t="shared" si="7668"/>
        <v>0</v>
      </c>
      <c r="AL3935" s="43">
        <f t="shared" si="7566"/>
        <v>9924.5</v>
      </c>
      <c r="AM3935" s="43">
        <f t="shared" si="7567"/>
        <v>0</v>
      </c>
      <c r="AN3935" s="2"/>
      <c r="AO3935" s="1"/>
      <c r="AP3935" s="1"/>
      <c r="AQ3935" s="1"/>
      <c r="AR3935" s="1"/>
      <c r="AS3935" s="1"/>
    </row>
    <row r="3936">
      <c r="B3936" s="41" t="s">
        <v>865</v>
      </c>
      <c r="C3936" s="41" t="s">
        <v>115</v>
      </c>
      <c r="D3936" s="41" t="s">
        <v>117</v>
      </c>
      <c r="E3936" s="26" t="str">
        <f t="shared" si="7594"/>
        <v>0503</v>
      </c>
      <c r="F3936" s="41" t="s">
        <v>947</v>
      </c>
      <c r="G3936" s="41" t="s">
        <v>179</v>
      </c>
      <c r="H3936" s="42" t="s">
        <v>180</v>
      </c>
      <c r="I3936" s="43">
        <v>18429</v>
      </c>
      <c r="J3936" s="43">
        <v>18980.599999999999</v>
      </c>
      <c r="K3936" s="43">
        <v>18980.599999999999</v>
      </c>
      <c r="L3936" s="43">
        <v>-8504.5</v>
      </c>
      <c r="M3936" s="43">
        <v>-8852.2000000000007</v>
      </c>
      <c r="N3936" s="43">
        <v>-8852.2000000000007</v>
      </c>
      <c r="O3936" s="43">
        <v>0</v>
      </c>
      <c r="P3936" s="43">
        <v>0</v>
      </c>
      <c r="Q3936" s="43">
        <v>0</v>
      </c>
      <c r="R3936" s="43">
        <v>0</v>
      </c>
      <c r="S3936" s="43">
        <v>0</v>
      </c>
      <c r="T3936" s="43">
        <v>0</v>
      </c>
      <c r="U3936" s="43">
        <v>0</v>
      </c>
      <c r="V3936" s="43">
        <f t="shared" si="7595"/>
        <v>9924.5</v>
      </c>
      <c r="W3936" s="43"/>
      <c r="X3936" s="43"/>
      <c r="Y3936" s="43"/>
      <c r="Z3936" s="43"/>
      <c r="AA3936" s="43"/>
      <c r="AB3936" s="43">
        <v>6947.2990200000004</v>
      </c>
      <c r="AC3936" s="44">
        <v>9924.5</v>
      </c>
      <c r="AD3936" s="44">
        <v>9924.5</v>
      </c>
      <c r="AE3936" s="45">
        <f t="shared" si="7565"/>
        <v>100</v>
      </c>
      <c r="AF3936" s="43">
        <v>9924.5</v>
      </c>
      <c r="AG3936" s="43">
        <v>0</v>
      </c>
      <c r="AH3936" s="43">
        <v>0</v>
      </c>
      <c r="AI3936" s="43">
        <v>0</v>
      </c>
      <c r="AJ3936" s="43">
        <v>0</v>
      </c>
      <c r="AK3936" s="43">
        <v>0</v>
      </c>
      <c r="AL3936" s="43">
        <f t="shared" si="7566"/>
        <v>9924.5</v>
      </c>
      <c r="AM3936" s="43">
        <f t="shared" si="7567"/>
        <v>0</v>
      </c>
      <c r="AN3936" s="19"/>
      <c r="AR3936" s="1"/>
      <c r="AS3936" s="1"/>
    </row>
    <row r="3937">
      <c r="B3937" s="41" t="s">
        <v>865</v>
      </c>
      <c r="C3937" s="41" t="s">
        <v>115</v>
      </c>
      <c r="D3937" s="41" t="s">
        <v>117</v>
      </c>
      <c r="E3937" s="26" t="str">
        <f t="shared" si="7594"/>
        <v>0503</v>
      </c>
      <c r="F3937" s="41" t="s">
        <v>948</v>
      </c>
      <c r="G3937" s="41"/>
      <c r="H3937" s="42" t="s">
        <v>315</v>
      </c>
      <c r="I3937" s="43">
        <f t="shared" si="7643"/>
        <v>74.599999999999994</v>
      </c>
      <c r="J3937" s="43">
        <f t="shared" si="7644"/>
        <v>0</v>
      </c>
      <c r="K3937" s="43">
        <f t="shared" si="7645"/>
        <v>0</v>
      </c>
      <c r="L3937" s="43">
        <f t="shared" si="7646"/>
        <v>0</v>
      </c>
      <c r="M3937" s="43">
        <f t="shared" si="7647"/>
        <v>0</v>
      </c>
      <c r="N3937" s="43">
        <f t="shared" si="7648"/>
        <v>0</v>
      </c>
      <c r="O3937" s="43">
        <f t="shared" si="7649"/>
        <v>-64.700000000000003</v>
      </c>
      <c r="P3937" s="43">
        <f t="shared" si="7650"/>
        <v>0</v>
      </c>
      <c r="Q3937" s="43">
        <f t="shared" si="7651"/>
        <v>0</v>
      </c>
      <c r="R3937" s="43">
        <f t="shared" si="7652"/>
        <v>0</v>
      </c>
      <c r="S3937" s="43">
        <f t="shared" si="7653"/>
        <v>0</v>
      </c>
      <c r="T3937" s="43">
        <f t="shared" si="7654"/>
        <v>0</v>
      </c>
      <c r="U3937" s="43">
        <v>0</v>
      </c>
      <c r="V3937" s="43">
        <f t="shared" si="7595"/>
        <v>9.8999999999999915</v>
      </c>
      <c r="W3937" s="43">
        <f t="shared" si="7655"/>
        <v>0</v>
      </c>
      <c r="X3937" s="43">
        <f t="shared" si="7656"/>
        <v>0</v>
      </c>
      <c r="Y3937" s="43">
        <f t="shared" si="7657"/>
        <v>0</v>
      </c>
      <c r="Z3937" s="43">
        <f t="shared" si="7658"/>
        <v>0</v>
      </c>
      <c r="AA3937" s="43">
        <f t="shared" si="7659"/>
        <v>0</v>
      </c>
      <c r="AB3937" s="43">
        <f t="shared" si="7660"/>
        <v>0</v>
      </c>
      <c r="AC3937" s="44">
        <f t="shared" si="7661"/>
        <v>9.9000000000000004</v>
      </c>
      <c r="AD3937" s="44">
        <f t="shared" si="7662"/>
        <v>9.9000000000000004</v>
      </c>
      <c r="AE3937" s="45">
        <f t="shared" si="7565"/>
        <v>100</v>
      </c>
      <c r="AF3937" s="43">
        <f t="shared" si="7663"/>
        <v>74.599999999999994</v>
      </c>
      <c r="AG3937" s="43">
        <f t="shared" si="7664"/>
        <v>-64.700000000000003</v>
      </c>
      <c r="AH3937" s="43">
        <f t="shared" si="7665"/>
        <v>0</v>
      </c>
      <c r="AI3937" s="43">
        <f t="shared" si="7666"/>
        <v>0</v>
      </c>
      <c r="AJ3937" s="43">
        <f t="shared" si="7667"/>
        <v>0</v>
      </c>
      <c r="AK3937" s="43">
        <f t="shared" si="7668"/>
        <v>0</v>
      </c>
      <c r="AL3937" s="43">
        <f t="shared" si="7566"/>
        <v>9.8999999999999915</v>
      </c>
      <c r="AM3937" s="43">
        <f t="shared" si="7567"/>
        <v>0</v>
      </c>
      <c r="AN3937" s="2"/>
      <c r="AO3937" s="1"/>
      <c r="AP3937" s="1"/>
      <c r="AQ3937" s="1"/>
      <c r="AR3937" s="1"/>
      <c r="AS3937" s="1"/>
    </row>
    <row r="3938" ht="31.5">
      <c r="B3938" s="41" t="s">
        <v>865</v>
      </c>
      <c r="C3938" s="41" t="s">
        <v>115</v>
      </c>
      <c r="D3938" s="41" t="s">
        <v>117</v>
      </c>
      <c r="E3938" s="26" t="str">
        <f t="shared" si="7594"/>
        <v>0503</v>
      </c>
      <c r="F3938" s="41" t="s">
        <v>948</v>
      </c>
      <c r="G3938" s="41" t="s">
        <v>177</v>
      </c>
      <c r="H3938" s="42" t="s">
        <v>178</v>
      </c>
      <c r="I3938" s="43">
        <f t="shared" si="7643"/>
        <v>74.599999999999994</v>
      </c>
      <c r="J3938" s="43">
        <f t="shared" si="7644"/>
        <v>0</v>
      </c>
      <c r="K3938" s="43">
        <f t="shared" si="7645"/>
        <v>0</v>
      </c>
      <c r="L3938" s="43">
        <f t="shared" si="7646"/>
        <v>0</v>
      </c>
      <c r="M3938" s="43">
        <f t="shared" si="7647"/>
        <v>0</v>
      </c>
      <c r="N3938" s="43">
        <f t="shared" si="7648"/>
        <v>0</v>
      </c>
      <c r="O3938" s="43">
        <f t="shared" si="7649"/>
        <v>-64.700000000000003</v>
      </c>
      <c r="P3938" s="43">
        <f t="shared" si="7650"/>
        <v>0</v>
      </c>
      <c r="Q3938" s="43">
        <f t="shared" si="7651"/>
        <v>0</v>
      </c>
      <c r="R3938" s="43">
        <f t="shared" si="7652"/>
        <v>0</v>
      </c>
      <c r="S3938" s="43">
        <f t="shared" si="7653"/>
        <v>0</v>
      </c>
      <c r="T3938" s="43">
        <f t="shared" si="7654"/>
        <v>0</v>
      </c>
      <c r="U3938" s="43">
        <v>0</v>
      </c>
      <c r="V3938" s="43">
        <f t="shared" si="7595"/>
        <v>9.8999999999999915</v>
      </c>
      <c r="W3938" s="43">
        <f t="shared" si="7655"/>
        <v>0</v>
      </c>
      <c r="X3938" s="43">
        <f t="shared" si="7656"/>
        <v>0</v>
      </c>
      <c r="Y3938" s="43">
        <f t="shared" si="7657"/>
        <v>0</v>
      </c>
      <c r="Z3938" s="43">
        <f t="shared" si="7658"/>
        <v>0</v>
      </c>
      <c r="AA3938" s="43">
        <f t="shared" si="7659"/>
        <v>0</v>
      </c>
      <c r="AB3938" s="43">
        <f t="shared" si="7660"/>
        <v>0</v>
      </c>
      <c r="AC3938" s="44">
        <f t="shared" si="7661"/>
        <v>9.9000000000000004</v>
      </c>
      <c r="AD3938" s="44">
        <f t="shared" si="7662"/>
        <v>9.9000000000000004</v>
      </c>
      <c r="AE3938" s="45">
        <f t="shared" si="7565"/>
        <v>100</v>
      </c>
      <c r="AF3938" s="43">
        <f t="shared" si="7663"/>
        <v>74.599999999999994</v>
      </c>
      <c r="AG3938" s="43">
        <f t="shared" si="7664"/>
        <v>-64.700000000000003</v>
      </c>
      <c r="AH3938" s="43">
        <f t="shared" si="7665"/>
        <v>0</v>
      </c>
      <c r="AI3938" s="43">
        <f t="shared" si="7666"/>
        <v>0</v>
      </c>
      <c r="AJ3938" s="43">
        <f t="shared" si="7667"/>
        <v>0</v>
      </c>
      <c r="AK3938" s="43">
        <f t="shared" si="7668"/>
        <v>0</v>
      </c>
      <c r="AL3938" s="43">
        <f t="shared" si="7566"/>
        <v>9.8999999999999915</v>
      </c>
      <c r="AM3938" s="43">
        <f t="shared" si="7567"/>
        <v>0</v>
      </c>
      <c r="AN3938" s="2"/>
      <c r="AO3938" s="1"/>
      <c r="AP3938" s="1"/>
      <c r="AQ3938" s="1"/>
      <c r="AR3938" s="1"/>
      <c r="AS3938" s="1"/>
    </row>
    <row r="3939">
      <c r="B3939" s="41" t="s">
        <v>865</v>
      </c>
      <c r="C3939" s="41" t="s">
        <v>115</v>
      </c>
      <c r="D3939" s="41" t="s">
        <v>117</v>
      </c>
      <c r="E3939" s="26" t="str">
        <f t="shared" si="7594"/>
        <v>0503</v>
      </c>
      <c r="F3939" s="41" t="s">
        <v>948</v>
      </c>
      <c r="G3939" s="41" t="s">
        <v>179</v>
      </c>
      <c r="H3939" s="42" t="s">
        <v>180</v>
      </c>
      <c r="I3939" s="43">
        <v>74.599999999999994</v>
      </c>
      <c r="J3939" s="43"/>
      <c r="K3939" s="43"/>
      <c r="L3939" s="43"/>
      <c r="M3939" s="43"/>
      <c r="N3939" s="43"/>
      <c r="O3939" s="43">
        <v>-64.700000000000003</v>
      </c>
      <c r="P3939" s="43">
        <v>0</v>
      </c>
      <c r="Q3939" s="43">
        <v>0</v>
      </c>
      <c r="R3939" s="43">
        <v>0</v>
      </c>
      <c r="S3939" s="43">
        <v>0</v>
      </c>
      <c r="T3939" s="43">
        <v>0</v>
      </c>
      <c r="U3939" s="43">
        <v>0</v>
      </c>
      <c r="V3939" s="43">
        <f t="shared" si="7595"/>
        <v>9.8999999999999915</v>
      </c>
      <c r="W3939" s="43"/>
      <c r="X3939" s="43"/>
      <c r="Y3939" s="43"/>
      <c r="Z3939" s="43"/>
      <c r="AA3939" s="43"/>
      <c r="AB3939" s="43">
        <v>0</v>
      </c>
      <c r="AC3939" s="44">
        <v>9.9000000000000004</v>
      </c>
      <c r="AD3939" s="44">
        <v>9.9000000000000004</v>
      </c>
      <c r="AE3939" s="45">
        <f t="shared" si="7565"/>
        <v>100</v>
      </c>
      <c r="AF3939" s="43">
        <v>74.599999999999994</v>
      </c>
      <c r="AG3939" s="43">
        <v>-64.700000000000003</v>
      </c>
      <c r="AH3939" s="43">
        <v>0</v>
      </c>
      <c r="AI3939" s="43">
        <v>0</v>
      </c>
      <c r="AJ3939" s="43">
        <v>0</v>
      </c>
      <c r="AK3939" s="43">
        <v>0</v>
      </c>
      <c r="AL3939" s="43">
        <f t="shared" si="7566"/>
        <v>9.8999999999999915</v>
      </c>
      <c r="AM3939" s="43">
        <f t="shared" si="7567"/>
        <v>0</v>
      </c>
      <c r="AN3939" s="19"/>
      <c r="AO3939" s="1"/>
      <c r="AP3939" s="1"/>
      <c r="AQ3939" s="1"/>
      <c r="AR3939" s="1"/>
      <c r="AS3939" s="1"/>
    </row>
    <row r="3940" ht="31.5">
      <c r="B3940" s="41" t="s">
        <v>865</v>
      </c>
      <c r="C3940" s="41" t="s">
        <v>115</v>
      </c>
      <c r="D3940" s="41" t="s">
        <v>117</v>
      </c>
      <c r="E3940" s="26" t="str">
        <f t="shared" si="7594"/>
        <v>0503</v>
      </c>
      <c r="F3940" s="41" t="s">
        <v>81</v>
      </c>
      <c r="G3940" s="41"/>
      <c r="H3940" s="42" t="s">
        <v>82</v>
      </c>
      <c r="I3940" s="43"/>
      <c r="J3940" s="43"/>
      <c r="K3940" s="43"/>
      <c r="L3940" s="43"/>
      <c r="M3940" s="43"/>
      <c r="N3940" s="43"/>
      <c r="O3940" s="43">
        <f t="shared" si="7649"/>
        <v>0</v>
      </c>
      <c r="P3940" s="43">
        <f t="shared" si="7650"/>
        <v>0</v>
      </c>
      <c r="Q3940" s="43">
        <f t="shared" si="7651"/>
        <v>0</v>
      </c>
      <c r="R3940" s="43">
        <f t="shared" si="7652"/>
        <v>0</v>
      </c>
      <c r="S3940" s="43">
        <f t="shared" si="7653"/>
        <v>0</v>
      </c>
      <c r="T3940" s="43">
        <f t="shared" si="7654"/>
        <v>0</v>
      </c>
      <c r="U3940" s="43"/>
      <c r="V3940" s="43">
        <f t="shared" si="7595"/>
        <v>0</v>
      </c>
      <c r="W3940" s="43"/>
      <c r="X3940" s="43"/>
      <c r="Y3940" s="43"/>
      <c r="Z3940" s="43"/>
      <c r="AA3940" s="43"/>
      <c r="AB3940" s="43">
        <f t="shared" si="7660"/>
        <v>24603.09</v>
      </c>
      <c r="AC3940" s="44">
        <f t="shared" si="7661"/>
        <v>31483.373780000002</v>
      </c>
      <c r="AD3940" s="44">
        <f t="shared" si="7662"/>
        <v>31483.373780000002</v>
      </c>
      <c r="AE3940" s="45">
        <f t="shared" si="7565"/>
        <v>100</v>
      </c>
      <c r="AF3940" s="43">
        <f t="shared" si="7663"/>
        <v>31951.97378</v>
      </c>
      <c r="AG3940" s="43">
        <f t="shared" si="7664"/>
        <v>0</v>
      </c>
      <c r="AH3940" s="43">
        <f t="shared" si="7665"/>
        <v>0</v>
      </c>
      <c r="AI3940" s="43">
        <f t="shared" si="7666"/>
        <v>0</v>
      </c>
      <c r="AJ3940" s="43">
        <f t="shared" si="7667"/>
        <v>0</v>
      </c>
      <c r="AK3940" s="43">
        <f t="shared" si="7668"/>
        <v>0</v>
      </c>
      <c r="AL3940" s="43">
        <f t="shared" si="7566"/>
        <v>31951.97378</v>
      </c>
      <c r="AM3940" s="43">
        <f t="shared" si="7567"/>
        <v>-31951.97378</v>
      </c>
      <c r="AN3940" s="19"/>
      <c r="AR3940" s="1"/>
      <c r="AS3940" s="1"/>
    </row>
    <row r="3941" ht="47.25">
      <c r="B3941" s="41" t="s">
        <v>865</v>
      </c>
      <c r="C3941" s="41" t="s">
        <v>115</v>
      </c>
      <c r="D3941" s="41" t="s">
        <v>117</v>
      </c>
      <c r="E3941" s="26" t="str">
        <f t="shared" si="7594"/>
        <v>0503</v>
      </c>
      <c r="F3941" s="41" t="s">
        <v>381</v>
      </c>
      <c r="G3941" s="41"/>
      <c r="H3941" s="42" t="s">
        <v>382</v>
      </c>
      <c r="I3941" s="43"/>
      <c r="J3941" s="43"/>
      <c r="K3941" s="43"/>
      <c r="L3941" s="43"/>
      <c r="M3941" s="43"/>
      <c r="N3941" s="43"/>
      <c r="O3941" s="43">
        <f>O3942+O3944</f>
        <v>0</v>
      </c>
      <c r="P3941" s="43">
        <f>P3942+P3944</f>
        <v>0</v>
      </c>
      <c r="Q3941" s="43">
        <f>Q3942+Q3944</f>
        <v>0</v>
      </c>
      <c r="R3941" s="43">
        <f>R3942+R3944</f>
        <v>0</v>
      </c>
      <c r="S3941" s="43">
        <f>S3942+S3944</f>
        <v>0</v>
      </c>
      <c r="T3941" s="43">
        <f>T3942+T3944</f>
        <v>0</v>
      </c>
      <c r="U3941" s="43"/>
      <c r="V3941" s="43">
        <f t="shared" si="7595"/>
        <v>0</v>
      </c>
      <c r="W3941" s="43"/>
      <c r="X3941" s="43"/>
      <c r="Y3941" s="43"/>
      <c r="Z3941" s="43"/>
      <c r="AA3941" s="43"/>
      <c r="AB3941" s="43">
        <f>AB3942+AB3944</f>
        <v>24603.09</v>
      </c>
      <c r="AC3941" s="44">
        <f>AC3942+AC3944</f>
        <v>31483.373780000002</v>
      </c>
      <c r="AD3941" s="44">
        <f>AD3942+AD3944</f>
        <v>31483.373780000002</v>
      </c>
      <c r="AE3941" s="45">
        <f t="shared" si="7565"/>
        <v>100</v>
      </c>
      <c r="AF3941" s="43">
        <f>AF3942+AF3944</f>
        <v>31951.97378</v>
      </c>
      <c r="AG3941" s="43">
        <f>AG3942+AG3944</f>
        <v>0</v>
      </c>
      <c r="AH3941" s="43">
        <f>AH3942+AH3944</f>
        <v>0</v>
      </c>
      <c r="AI3941" s="43">
        <f>AI3942+AI3944</f>
        <v>0</v>
      </c>
      <c r="AJ3941" s="43">
        <f>AJ3942+AJ3944</f>
        <v>0</v>
      </c>
      <c r="AK3941" s="43">
        <f>AK3942+AK3944</f>
        <v>0</v>
      </c>
      <c r="AL3941" s="43">
        <f t="shared" si="7566"/>
        <v>31951.97378</v>
      </c>
      <c r="AM3941" s="43">
        <f t="shared" si="7567"/>
        <v>-31951.97378</v>
      </c>
      <c r="AN3941" s="19"/>
      <c r="AO3941" s="1"/>
      <c r="AP3941" s="1"/>
      <c r="AQ3941" s="1"/>
      <c r="AR3941" s="1"/>
      <c r="AS3941" s="1"/>
    </row>
    <row r="3942" ht="31.5">
      <c r="B3942" s="41" t="s">
        <v>865</v>
      </c>
      <c r="C3942" s="41" t="s">
        <v>115</v>
      </c>
      <c r="D3942" s="41" t="s">
        <v>117</v>
      </c>
      <c r="E3942" s="26" t="str">
        <f t="shared" si="7594"/>
        <v>0503</v>
      </c>
      <c r="F3942" s="41" t="s">
        <v>381</v>
      </c>
      <c r="G3942" s="41" t="s">
        <v>177</v>
      </c>
      <c r="H3942" s="42" t="s">
        <v>178</v>
      </c>
      <c r="I3942" s="43"/>
      <c r="J3942" s="43"/>
      <c r="K3942" s="43"/>
      <c r="L3942" s="43"/>
      <c r="M3942" s="43"/>
      <c r="N3942" s="43"/>
      <c r="O3942" s="43">
        <f>O3943</f>
        <v>0</v>
      </c>
      <c r="P3942" s="43">
        <f>P3943</f>
        <v>0</v>
      </c>
      <c r="Q3942" s="43">
        <f>Q3943</f>
        <v>0</v>
      </c>
      <c r="R3942" s="43">
        <f>R3943</f>
        <v>0</v>
      </c>
      <c r="S3942" s="43">
        <f>S3943</f>
        <v>0</v>
      </c>
      <c r="T3942" s="43">
        <f>T3943</f>
        <v>0</v>
      </c>
      <c r="U3942" s="43"/>
      <c r="V3942" s="43">
        <f t="shared" si="7595"/>
        <v>0</v>
      </c>
      <c r="W3942" s="43"/>
      <c r="X3942" s="43"/>
      <c r="Y3942" s="43"/>
      <c r="Z3942" s="43"/>
      <c r="AA3942" s="43"/>
      <c r="AB3942" s="43">
        <f>AB3943</f>
        <v>10073.09</v>
      </c>
      <c r="AC3942" s="44">
        <f>AC3943</f>
        <v>11730.790000000001</v>
      </c>
      <c r="AD3942" s="44">
        <f>AD3943</f>
        <v>11730.790000000001</v>
      </c>
      <c r="AE3942" s="45">
        <f t="shared" si="7565"/>
        <v>100</v>
      </c>
      <c r="AF3942" s="43">
        <f>AF3943</f>
        <v>12199.389999999999</v>
      </c>
      <c r="AG3942" s="43">
        <f>AG3943</f>
        <v>0</v>
      </c>
      <c r="AH3942" s="43">
        <f>AH3943</f>
        <v>0</v>
      </c>
      <c r="AI3942" s="43">
        <f>AI3943</f>
        <v>0</v>
      </c>
      <c r="AJ3942" s="43">
        <f>AJ3943</f>
        <v>0</v>
      </c>
      <c r="AK3942" s="43">
        <f>AK3943</f>
        <v>0</v>
      </c>
      <c r="AL3942" s="43">
        <f t="shared" si="7566"/>
        <v>12199.389999999999</v>
      </c>
      <c r="AM3942" s="43">
        <f t="shared" si="7567"/>
        <v>-12199.389999999999</v>
      </c>
      <c r="AN3942" s="19"/>
      <c r="AR3942" s="1"/>
      <c r="AS3942" s="1"/>
    </row>
    <row r="3943" ht="63">
      <c r="B3943" s="41" t="s">
        <v>865</v>
      </c>
      <c r="C3943" s="41" t="s">
        <v>115</v>
      </c>
      <c r="D3943" s="41" t="s">
        <v>117</v>
      </c>
      <c r="E3943" s="26" t="str">
        <f t="shared" si="7594"/>
        <v>0503</v>
      </c>
      <c r="F3943" s="41" t="s">
        <v>381</v>
      </c>
      <c r="G3943" s="41" t="s">
        <v>373</v>
      </c>
      <c r="H3943" s="42" t="s">
        <v>374</v>
      </c>
      <c r="I3943" s="43"/>
      <c r="J3943" s="43"/>
      <c r="K3943" s="43"/>
      <c r="L3943" s="43"/>
      <c r="M3943" s="43"/>
      <c r="N3943" s="43"/>
      <c r="O3943" s="43">
        <v>0</v>
      </c>
      <c r="P3943" s="43">
        <v>0</v>
      </c>
      <c r="Q3943" s="43">
        <v>0</v>
      </c>
      <c r="R3943" s="43">
        <v>0</v>
      </c>
      <c r="S3943" s="43">
        <v>0</v>
      </c>
      <c r="T3943" s="43">
        <v>0</v>
      </c>
      <c r="U3943" s="43"/>
      <c r="V3943" s="43">
        <f t="shared" si="7595"/>
        <v>0</v>
      </c>
      <c r="W3943" s="43"/>
      <c r="X3943" s="43"/>
      <c r="Y3943" s="43"/>
      <c r="Z3943" s="43"/>
      <c r="AA3943" s="43"/>
      <c r="AB3943" s="43">
        <v>10073.09</v>
      </c>
      <c r="AC3943" s="44">
        <v>11730.790000000001</v>
      </c>
      <c r="AD3943" s="44">
        <v>11730.790000000001</v>
      </c>
      <c r="AE3943" s="45">
        <f t="shared" si="7565"/>
        <v>100</v>
      </c>
      <c r="AF3943" s="43">
        <v>12199.389999999999</v>
      </c>
      <c r="AG3943" s="43">
        <v>0</v>
      </c>
      <c r="AH3943" s="43">
        <v>0</v>
      </c>
      <c r="AI3943" s="43">
        <v>0</v>
      </c>
      <c r="AJ3943" s="43">
        <v>0</v>
      </c>
      <c r="AK3943" s="43">
        <v>0</v>
      </c>
      <c r="AL3943" s="43">
        <f t="shared" si="7566"/>
        <v>12199.389999999999</v>
      </c>
      <c r="AM3943" s="43">
        <f t="shared" si="7567"/>
        <v>-12199.389999999999</v>
      </c>
      <c r="AN3943" s="19"/>
      <c r="AO3943" s="1"/>
      <c r="AP3943" s="1"/>
      <c r="AQ3943" s="1"/>
      <c r="AR3943" s="1"/>
      <c r="AS3943" s="1"/>
    </row>
    <row r="3944">
      <c r="B3944" s="41" t="s">
        <v>865</v>
      </c>
      <c r="C3944" s="41" t="s">
        <v>115</v>
      </c>
      <c r="D3944" s="41" t="s">
        <v>117</v>
      </c>
      <c r="E3944" s="26" t="str">
        <f t="shared" si="7594"/>
        <v>0503</v>
      </c>
      <c r="F3944" s="41" t="s">
        <v>381</v>
      </c>
      <c r="G3944" s="41" t="s">
        <v>59</v>
      </c>
      <c r="H3944" s="42" t="s">
        <v>60</v>
      </c>
      <c r="I3944" s="43"/>
      <c r="J3944" s="43"/>
      <c r="K3944" s="43"/>
      <c r="L3944" s="43"/>
      <c r="M3944" s="43"/>
      <c r="N3944" s="43"/>
      <c r="O3944" s="43">
        <f>O3945</f>
        <v>0</v>
      </c>
      <c r="P3944" s="43">
        <f>P3945</f>
        <v>0</v>
      </c>
      <c r="Q3944" s="43">
        <f>Q3945</f>
        <v>0</v>
      </c>
      <c r="R3944" s="43">
        <f>R3945</f>
        <v>0</v>
      </c>
      <c r="S3944" s="43">
        <f>S3945</f>
        <v>0</v>
      </c>
      <c r="T3944" s="43">
        <f>T3945</f>
        <v>0</v>
      </c>
      <c r="U3944" s="43"/>
      <c r="V3944" s="43">
        <f t="shared" si="7595"/>
        <v>0</v>
      </c>
      <c r="W3944" s="43"/>
      <c r="X3944" s="43"/>
      <c r="Y3944" s="43"/>
      <c r="Z3944" s="43"/>
      <c r="AA3944" s="43"/>
      <c r="AB3944" s="43">
        <f>AB3945</f>
        <v>14530</v>
      </c>
      <c r="AC3944" s="44">
        <f>AC3945</f>
        <v>19752.583780000001</v>
      </c>
      <c r="AD3944" s="44">
        <f>AD3945</f>
        <v>19752.583780000001</v>
      </c>
      <c r="AE3944" s="45">
        <f t="shared" ref="AE3944:AE4007" si="7669">AD3944/AC3944*100</f>
        <v>100</v>
      </c>
      <c r="AF3944" s="43">
        <f>AF3945</f>
        <v>19752.583780000001</v>
      </c>
      <c r="AG3944" s="43">
        <f>AG3945</f>
        <v>0</v>
      </c>
      <c r="AH3944" s="43">
        <f>AH3945</f>
        <v>0</v>
      </c>
      <c r="AI3944" s="43">
        <f>AI3945</f>
        <v>0</v>
      </c>
      <c r="AJ3944" s="43">
        <f>AJ3945</f>
        <v>0</v>
      </c>
      <c r="AK3944" s="43">
        <f>AK3945</f>
        <v>0</v>
      </c>
      <c r="AL3944" s="43">
        <f t="shared" ref="AL3944:AL4007" si="7670">AF3944+AH3944+AK3944+AI3944+AJ3944+AG3944</f>
        <v>19752.583780000001</v>
      </c>
      <c r="AM3944" s="43">
        <f t="shared" ref="AM3944:AM4007" si="7671">V3944-AL3944</f>
        <v>-19752.583780000001</v>
      </c>
      <c r="AN3944" s="19"/>
      <c r="AO3944" s="1"/>
      <c r="AP3944" s="1"/>
      <c r="AQ3944" s="1"/>
      <c r="AR3944" s="1"/>
      <c r="AS3944" s="1"/>
    </row>
    <row r="3945" ht="63">
      <c r="B3945" s="41" t="s">
        <v>865</v>
      </c>
      <c r="C3945" s="41" t="s">
        <v>115</v>
      </c>
      <c r="D3945" s="41" t="s">
        <v>117</v>
      </c>
      <c r="E3945" s="26" t="str">
        <f t="shared" si="7594"/>
        <v>0503</v>
      </c>
      <c r="F3945" s="41" t="s">
        <v>381</v>
      </c>
      <c r="G3945" s="41" t="s">
        <v>475</v>
      </c>
      <c r="H3945" s="42" t="s">
        <v>476</v>
      </c>
      <c r="I3945" s="43"/>
      <c r="J3945" s="43"/>
      <c r="K3945" s="43"/>
      <c r="L3945" s="43"/>
      <c r="M3945" s="43"/>
      <c r="N3945" s="43"/>
      <c r="O3945" s="43">
        <v>0</v>
      </c>
      <c r="P3945" s="43">
        <v>0</v>
      </c>
      <c r="Q3945" s="43">
        <v>0</v>
      </c>
      <c r="R3945" s="43">
        <v>0</v>
      </c>
      <c r="S3945" s="43">
        <v>0</v>
      </c>
      <c r="T3945" s="43">
        <v>0</v>
      </c>
      <c r="U3945" s="43"/>
      <c r="V3945" s="43">
        <f t="shared" si="7595"/>
        <v>0</v>
      </c>
      <c r="W3945" s="43"/>
      <c r="X3945" s="43"/>
      <c r="Y3945" s="43"/>
      <c r="Z3945" s="43"/>
      <c r="AA3945" s="43"/>
      <c r="AB3945" s="43">
        <v>14530</v>
      </c>
      <c r="AC3945" s="44">
        <v>19752.583780000001</v>
      </c>
      <c r="AD3945" s="44">
        <v>19752.583780000001</v>
      </c>
      <c r="AE3945" s="45">
        <f t="shared" si="7669"/>
        <v>100</v>
      </c>
      <c r="AF3945" s="43">
        <v>19752.583780000001</v>
      </c>
      <c r="AG3945" s="43">
        <v>0</v>
      </c>
      <c r="AH3945" s="43">
        <v>0</v>
      </c>
      <c r="AI3945" s="43">
        <v>0</v>
      </c>
      <c r="AJ3945" s="43">
        <v>0</v>
      </c>
      <c r="AK3945" s="43">
        <v>0</v>
      </c>
      <c r="AL3945" s="43">
        <f t="shared" si="7670"/>
        <v>19752.583780000001</v>
      </c>
      <c r="AM3945" s="43">
        <f t="shared" si="7671"/>
        <v>-19752.583780000001</v>
      </c>
      <c r="AN3945" s="19"/>
      <c r="AO3945" s="1"/>
      <c r="AP3945" s="1"/>
      <c r="AQ3945" s="1"/>
      <c r="AR3945" s="1"/>
      <c r="AS3945" s="1"/>
    </row>
    <row r="3946" s="33" customFormat="1" ht="31.5">
      <c r="B3946" s="34" t="s">
        <v>865</v>
      </c>
      <c r="C3946" s="34" t="s">
        <v>115</v>
      </c>
      <c r="D3946" s="34" t="s">
        <v>107</v>
      </c>
      <c r="E3946" s="35" t="str">
        <f t="shared" si="7594"/>
        <v>0504</v>
      </c>
      <c r="F3946" s="34"/>
      <c r="G3946" s="34"/>
      <c r="H3946" s="36" t="s">
        <v>949</v>
      </c>
      <c r="I3946" s="37">
        <f t="shared" si="7643"/>
        <v>16900</v>
      </c>
      <c r="J3946" s="37">
        <f t="shared" si="7644"/>
        <v>0</v>
      </c>
      <c r="K3946" s="37">
        <f t="shared" si="7645"/>
        <v>0</v>
      </c>
      <c r="L3946" s="37">
        <f t="shared" si="7646"/>
        <v>-500</v>
      </c>
      <c r="M3946" s="37">
        <f t="shared" si="7647"/>
        <v>0</v>
      </c>
      <c r="N3946" s="37">
        <f t="shared" si="7648"/>
        <v>0</v>
      </c>
      <c r="O3946" s="37">
        <f>O3947</f>
        <v>0</v>
      </c>
      <c r="P3946" s="37">
        <f>P3947</f>
        <v>0</v>
      </c>
      <c r="Q3946" s="37">
        <f>Q3947</f>
        <v>0</v>
      </c>
      <c r="R3946" s="37">
        <f>R3947</f>
        <v>0</v>
      </c>
      <c r="S3946" s="37">
        <f>S3947</f>
        <v>0</v>
      </c>
      <c r="T3946" s="37">
        <f>T3947</f>
        <v>0</v>
      </c>
      <c r="U3946" s="37">
        <v>0</v>
      </c>
      <c r="V3946" s="37">
        <f t="shared" si="7595"/>
        <v>16400</v>
      </c>
      <c r="W3946" s="37">
        <f t="shared" si="7655"/>
        <v>0</v>
      </c>
      <c r="X3946" s="37">
        <f t="shared" si="7656"/>
        <v>0</v>
      </c>
      <c r="Y3946" s="37">
        <f t="shared" si="7657"/>
        <v>0</v>
      </c>
      <c r="Z3946" s="37">
        <f t="shared" si="7658"/>
        <v>0</v>
      </c>
      <c r="AA3946" s="37">
        <f t="shared" si="7659"/>
        <v>0</v>
      </c>
      <c r="AB3946" s="37">
        <f>AB3947</f>
        <v>0</v>
      </c>
      <c r="AC3946" s="38">
        <f>AC3947</f>
        <v>16400</v>
      </c>
      <c r="AD3946" s="38">
        <f>AD3947</f>
        <v>16400</v>
      </c>
      <c r="AE3946" s="39">
        <f t="shared" si="7669"/>
        <v>100</v>
      </c>
      <c r="AF3946" s="37">
        <f>AF3947</f>
        <v>16400</v>
      </c>
      <c r="AG3946" s="37">
        <f>AG3947</f>
        <v>0</v>
      </c>
      <c r="AH3946" s="37">
        <f>AH3947</f>
        <v>0</v>
      </c>
      <c r="AI3946" s="37">
        <f>AI3947</f>
        <v>0</v>
      </c>
      <c r="AJ3946" s="37">
        <f>AJ3947</f>
        <v>0</v>
      </c>
      <c r="AK3946" s="37">
        <f>AK3947</f>
        <v>0</v>
      </c>
      <c r="AL3946" s="37">
        <f t="shared" si="7670"/>
        <v>16400</v>
      </c>
      <c r="AM3946" s="37">
        <f t="shared" si="7671"/>
        <v>0</v>
      </c>
      <c r="AN3946" s="40"/>
      <c r="AO3946" s="33"/>
      <c r="AP3946" s="33"/>
      <c r="AQ3946" s="33"/>
      <c r="AR3946" s="33"/>
      <c r="AS3946" s="33"/>
    </row>
    <row r="3947" ht="31.5">
      <c r="B3947" s="41" t="s">
        <v>865</v>
      </c>
      <c r="C3947" s="41" t="s">
        <v>115</v>
      </c>
      <c r="D3947" s="41" t="s">
        <v>107</v>
      </c>
      <c r="E3947" s="26" t="str">
        <f t="shared" si="7594"/>
        <v>0504</v>
      </c>
      <c r="F3947" s="41" t="s">
        <v>763</v>
      </c>
      <c r="G3947" s="41"/>
      <c r="H3947" s="42" t="s">
        <v>764</v>
      </c>
      <c r="I3947" s="43">
        <f>I3953+I3948</f>
        <v>16900</v>
      </c>
      <c r="J3947" s="43">
        <f>J3953+J3948</f>
        <v>0</v>
      </c>
      <c r="K3947" s="43">
        <f>K3953+K3948</f>
        <v>0</v>
      </c>
      <c r="L3947" s="43">
        <f>L3953+L3948</f>
        <v>-500</v>
      </c>
      <c r="M3947" s="43">
        <f>M3953+M3948</f>
        <v>0</v>
      </c>
      <c r="N3947" s="43">
        <f>N3953+N3948</f>
        <v>0</v>
      </c>
      <c r="O3947" s="43">
        <f>O3953+O3948</f>
        <v>0</v>
      </c>
      <c r="P3947" s="43">
        <f>P3953+P3948</f>
        <v>0</v>
      </c>
      <c r="Q3947" s="43">
        <f>Q3953+Q3948</f>
        <v>0</v>
      </c>
      <c r="R3947" s="43">
        <f>R3953+R3948</f>
        <v>0</v>
      </c>
      <c r="S3947" s="43">
        <f>S3953+S3948</f>
        <v>0</v>
      </c>
      <c r="T3947" s="43">
        <f>T3953+T3948</f>
        <v>0</v>
      </c>
      <c r="U3947" s="43">
        <v>0</v>
      </c>
      <c r="V3947" s="43">
        <f t="shared" si="7595"/>
        <v>16400</v>
      </c>
      <c r="W3947" s="43">
        <f>W3953+W3948</f>
        <v>0</v>
      </c>
      <c r="X3947" s="43">
        <f>X3953+X3948</f>
        <v>0</v>
      </c>
      <c r="Y3947" s="43">
        <f>Y3953+Y3948</f>
        <v>0</v>
      </c>
      <c r="Z3947" s="43">
        <f>Z3953+Z3948</f>
        <v>0</v>
      </c>
      <c r="AA3947" s="43">
        <f>AA3953+AA3948</f>
        <v>0</v>
      </c>
      <c r="AB3947" s="43">
        <f>AB3953+AB3948</f>
        <v>0</v>
      </c>
      <c r="AC3947" s="44">
        <f>AC3953+AC3948</f>
        <v>16400</v>
      </c>
      <c r="AD3947" s="44">
        <f>AD3953+AD3948</f>
        <v>16400</v>
      </c>
      <c r="AE3947" s="45">
        <f t="shared" si="7669"/>
        <v>100</v>
      </c>
      <c r="AF3947" s="43">
        <f>AF3953+AF3948</f>
        <v>16400</v>
      </c>
      <c r="AG3947" s="43">
        <f>AG3953+AG3948</f>
        <v>0</v>
      </c>
      <c r="AH3947" s="43">
        <f>AH3953+AH3948</f>
        <v>0</v>
      </c>
      <c r="AI3947" s="43">
        <f>AI3953+AI3948</f>
        <v>0</v>
      </c>
      <c r="AJ3947" s="43">
        <f>AJ3953+AJ3948</f>
        <v>0</v>
      </c>
      <c r="AK3947" s="43">
        <f>AK3953+AK3948</f>
        <v>0</v>
      </c>
      <c r="AL3947" s="43">
        <f t="shared" si="7670"/>
        <v>16400</v>
      </c>
      <c r="AM3947" s="43">
        <f t="shared" si="7671"/>
        <v>0</v>
      </c>
      <c r="AN3947" s="2"/>
      <c r="AO3947" s="1"/>
      <c r="AP3947" s="1"/>
      <c r="AQ3947" s="1"/>
      <c r="AR3947" s="1"/>
      <c r="AS3947" s="1"/>
    </row>
    <row r="3948" ht="31.5">
      <c r="B3948" s="41" t="s">
        <v>865</v>
      </c>
      <c r="C3948" s="41" t="s">
        <v>115</v>
      </c>
      <c r="D3948" s="41" t="s">
        <v>107</v>
      </c>
      <c r="E3948" s="26" t="str">
        <f t="shared" si="7594"/>
        <v>0504</v>
      </c>
      <c r="F3948" s="41" t="s">
        <v>901</v>
      </c>
      <c r="G3948" s="41"/>
      <c r="H3948" s="42" t="s">
        <v>902</v>
      </c>
      <c r="I3948" s="43">
        <f t="shared" ref="I3948:I3956" si="7672">I3949</f>
        <v>16900</v>
      </c>
      <c r="J3948" s="43">
        <f t="shared" ref="J3948:J3956" si="7673">J3949</f>
        <v>0</v>
      </c>
      <c r="K3948" s="43">
        <f t="shared" ref="K3948:K3956" si="7674">K3949</f>
        <v>0</v>
      </c>
      <c r="L3948" s="43">
        <f t="shared" ref="L3948:L3956" si="7675">L3949</f>
        <v>-500</v>
      </c>
      <c r="M3948" s="43">
        <f t="shared" ref="M3948:M3956" si="7676">M3949</f>
        <v>0</v>
      </c>
      <c r="N3948" s="43">
        <f t="shared" ref="N3948:N3956" si="7677">N3949</f>
        <v>0</v>
      </c>
      <c r="O3948" s="43">
        <f t="shared" ref="O3948:O3956" si="7678">O3949</f>
        <v>0</v>
      </c>
      <c r="P3948" s="43">
        <f t="shared" ref="P3948:P3956" si="7679">P3949</f>
        <v>0</v>
      </c>
      <c r="Q3948" s="43">
        <f t="shared" ref="Q3948:Q3956" si="7680">Q3949</f>
        <v>0</v>
      </c>
      <c r="R3948" s="43">
        <f t="shared" ref="R3948:R3956" si="7681">R3949</f>
        <v>0</v>
      </c>
      <c r="S3948" s="43">
        <f t="shared" ref="S3948:S3956" si="7682">S3949</f>
        <v>0</v>
      </c>
      <c r="T3948" s="43">
        <f t="shared" ref="T3948:T3956" si="7683">T3949</f>
        <v>0</v>
      </c>
      <c r="U3948" s="43">
        <v>0</v>
      </c>
      <c r="V3948" s="43">
        <f t="shared" si="7595"/>
        <v>16400</v>
      </c>
      <c r="W3948" s="43">
        <f t="shared" ref="W3948:W3956" si="7684">W3949</f>
        <v>0</v>
      </c>
      <c r="X3948" s="43">
        <f t="shared" ref="X3948:X3956" si="7685">X3949</f>
        <v>0</v>
      </c>
      <c r="Y3948" s="43">
        <f t="shared" ref="Y3948:Y3956" si="7686">Y3949</f>
        <v>0</v>
      </c>
      <c r="Z3948" s="43">
        <f t="shared" ref="Z3948:Z3956" si="7687">Z3949</f>
        <v>0</v>
      </c>
      <c r="AA3948" s="43">
        <f t="shared" ref="AA3948:AA3956" si="7688">AA3949</f>
        <v>0</v>
      </c>
      <c r="AB3948" s="43">
        <f t="shared" ref="AB3948:AB3956" si="7689">AB3949</f>
        <v>0</v>
      </c>
      <c r="AC3948" s="44">
        <f t="shared" ref="AC3948:AC3956" si="7690">AC3949</f>
        <v>16400</v>
      </c>
      <c r="AD3948" s="44">
        <f t="shared" ref="AD3948:AD3956" si="7691">AD3949</f>
        <v>16400</v>
      </c>
      <c r="AE3948" s="45">
        <f t="shared" si="7669"/>
        <v>100</v>
      </c>
      <c r="AF3948" s="43">
        <f t="shared" ref="AF3948:AF3956" si="7692">AF3949</f>
        <v>16400</v>
      </c>
      <c r="AG3948" s="43">
        <f t="shared" ref="AG3948:AG3956" si="7693">AG3949</f>
        <v>0</v>
      </c>
      <c r="AH3948" s="43">
        <f t="shared" ref="AH3948:AH3956" si="7694">AH3949</f>
        <v>0</v>
      </c>
      <c r="AI3948" s="43">
        <f t="shared" ref="AI3948:AI3956" si="7695">AI3949</f>
        <v>0</v>
      </c>
      <c r="AJ3948" s="43">
        <f t="shared" ref="AJ3948:AJ3956" si="7696">AJ3949</f>
        <v>0</v>
      </c>
      <c r="AK3948" s="43">
        <f t="shared" ref="AK3948:AK3956" si="7697">AK3949</f>
        <v>0</v>
      </c>
      <c r="AL3948" s="43">
        <f t="shared" si="7670"/>
        <v>16400</v>
      </c>
      <c r="AM3948" s="43">
        <f t="shared" si="7671"/>
        <v>0</v>
      </c>
      <c r="AN3948" s="2"/>
      <c r="AO3948" s="1"/>
      <c r="AP3948" s="1"/>
      <c r="AQ3948" s="1"/>
      <c r="AR3948" s="1"/>
      <c r="AS3948" s="1"/>
    </row>
    <row r="3949" ht="47.25">
      <c r="B3949" s="41" t="s">
        <v>865</v>
      </c>
      <c r="C3949" s="41" t="s">
        <v>115</v>
      </c>
      <c r="D3949" s="41" t="s">
        <v>107</v>
      </c>
      <c r="E3949" s="26" t="str">
        <f t="shared" si="7594"/>
        <v>0504</v>
      </c>
      <c r="F3949" s="41" t="s">
        <v>950</v>
      </c>
      <c r="G3949" s="41"/>
      <c r="H3949" s="42" t="s">
        <v>951</v>
      </c>
      <c r="I3949" s="43">
        <f t="shared" si="7672"/>
        <v>16900</v>
      </c>
      <c r="J3949" s="43">
        <f t="shared" si="7673"/>
        <v>0</v>
      </c>
      <c r="K3949" s="43">
        <f t="shared" si="7674"/>
        <v>0</v>
      </c>
      <c r="L3949" s="43">
        <f t="shared" si="7675"/>
        <v>-500</v>
      </c>
      <c r="M3949" s="43">
        <f t="shared" si="7676"/>
        <v>0</v>
      </c>
      <c r="N3949" s="43">
        <f t="shared" si="7677"/>
        <v>0</v>
      </c>
      <c r="O3949" s="43">
        <f t="shared" si="7678"/>
        <v>0</v>
      </c>
      <c r="P3949" s="43">
        <f t="shared" si="7679"/>
        <v>0</v>
      </c>
      <c r="Q3949" s="43">
        <f t="shared" si="7680"/>
        <v>0</v>
      </c>
      <c r="R3949" s="43">
        <f t="shared" si="7681"/>
        <v>0</v>
      </c>
      <c r="S3949" s="43">
        <f t="shared" si="7682"/>
        <v>0</v>
      </c>
      <c r="T3949" s="43">
        <f t="shared" si="7683"/>
        <v>0</v>
      </c>
      <c r="U3949" s="43">
        <v>0</v>
      </c>
      <c r="V3949" s="43">
        <f t="shared" si="7595"/>
        <v>16400</v>
      </c>
      <c r="W3949" s="43">
        <f t="shared" si="7684"/>
        <v>0</v>
      </c>
      <c r="X3949" s="43">
        <f t="shared" si="7685"/>
        <v>0</v>
      </c>
      <c r="Y3949" s="43">
        <f t="shared" si="7686"/>
        <v>0</v>
      </c>
      <c r="Z3949" s="43">
        <f t="shared" si="7687"/>
        <v>0</v>
      </c>
      <c r="AA3949" s="43">
        <f t="shared" si="7688"/>
        <v>0</v>
      </c>
      <c r="AB3949" s="43">
        <f t="shared" si="7689"/>
        <v>0</v>
      </c>
      <c r="AC3949" s="44">
        <f t="shared" si="7690"/>
        <v>16400</v>
      </c>
      <c r="AD3949" s="44">
        <f t="shared" si="7691"/>
        <v>16400</v>
      </c>
      <c r="AE3949" s="45">
        <f t="shared" si="7669"/>
        <v>100</v>
      </c>
      <c r="AF3949" s="43">
        <f t="shared" si="7692"/>
        <v>16400</v>
      </c>
      <c r="AG3949" s="43">
        <f t="shared" si="7693"/>
        <v>0</v>
      </c>
      <c r="AH3949" s="43">
        <f t="shared" si="7694"/>
        <v>0</v>
      </c>
      <c r="AI3949" s="43">
        <f t="shared" si="7695"/>
        <v>0</v>
      </c>
      <c r="AJ3949" s="43">
        <f t="shared" si="7696"/>
        <v>0</v>
      </c>
      <c r="AK3949" s="43">
        <f t="shared" si="7697"/>
        <v>0</v>
      </c>
      <c r="AL3949" s="43">
        <f t="shared" si="7670"/>
        <v>16400</v>
      </c>
      <c r="AM3949" s="43">
        <f t="shared" si="7671"/>
        <v>0</v>
      </c>
      <c r="AN3949" s="2"/>
      <c r="AR3949" s="1"/>
      <c r="AS3949" s="1"/>
    </row>
    <row r="3950" ht="31.5">
      <c r="B3950" s="41" t="s">
        <v>865</v>
      </c>
      <c r="C3950" s="41" t="s">
        <v>115</v>
      </c>
      <c r="D3950" s="41" t="s">
        <v>107</v>
      </c>
      <c r="E3950" s="26" t="str">
        <f t="shared" si="7594"/>
        <v>0504</v>
      </c>
      <c r="F3950" s="41" t="s">
        <v>952</v>
      </c>
      <c r="G3950" s="41"/>
      <c r="H3950" s="42" t="s">
        <v>953</v>
      </c>
      <c r="I3950" s="43">
        <f t="shared" si="7672"/>
        <v>16900</v>
      </c>
      <c r="J3950" s="43">
        <f t="shared" si="7673"/>
        <v>0</v>
      </c>
      <c r="K3950" s="43">
        <f t="shared" si="7674"/>
        <v>0</v>
      </c>
      <c r="L3950" s="43">
        <f t="shared" si="7675"/>
        <v>-500</v>
      </c>
      <c r="M3950" s="43">
        <f t="shared" si="7676"/>
        <v>0</v>
      </c>
      <c r="N3950" s="43">
        <f t="shared" si="7677"/>
        <v>0</v>
      </c>
      <c r="O3950" s="43">
        <f t="shared" si="7678"/>
        <v>0</v>
      </c>
      <c r="P3950" s="43">
        <f t="shared" si="7679"/>
        <v>0</v>
      </c>
      <c r="Q3950" s="43">
        <f t="shared" si="7680"/>
        <v>0</v>
      </c>
      <c r="R3950" s="43">
        <f t="shared" si="7681"/>
        <v>0</v>
      </c>
      <c r="S3950" s="43">
        <f t="shared" si="7682"/>
        <v>0</v>
      </c>
      <c r="T3950" s="43">
        <f t="shared" si="7683"/>
        <v>0</v>
      </c>
      <c r="U3950" s="43">
        <v>0</v>
      </c>
      <c r="V3950" s="43">
        <f t="shared" si="7595"/>
        <v>16400</v>
      </c>
      <c r="W3950" s="43">
        <f t="shared" si="7684"/>
        <v>0</v>
      </c>
      <c r="X3950" s="43">
        <f t="shared" si="7685"/>
        <v>0</v>
      </c>
      <c r="Y3950" s="43">
        <f t="shared" si="7686"/>
        <v>0</v>
      </c>
      <c r="Z3950" s="43">
        <f t="shared" si="7687"/>
        <v>0</v>
      </c>
      <c r="AA3950" s="43">
        <f t="shared" si="7688"/>
        <v>0</v>
      </c>
      <c r="AB3950" s="43">
        <f t="shared" si="7689"/>
        <v>0</v>
      </c>
      <c r="AC3950" s="44">
        <f t="shared" si="7690"/>
        <v>16400</v>
      </c>
      <c r="AD3950" s="44">
        <f t="shared" si="7691"/>
        <v>16400</v>
      </c>
      <c r="AE3950" s="45">
        <f t="shared" si="7669"/>
        <v>100</v>
      </c>
      <c r="AF3950" s="43">
        <f t="shared" si="7692"/>
        <v>16400</v>
      </c>
      <c r="AG3950" s="43">
        <f t="shared" si="7693"/>
        <v>0</v>
      </c>
      <c r="AH3950" s="43">
        <f t="shared" si="7694"/>
        <v>0</v>
      </c>
      <c r="AI3950" s="43">
        <f t="shared" si="7695"/>
        <v>0</v>
      </c>
      <c r="AJ3950" s="43">
        <f t="shared" si="7696"/>
        <v>0</v>
      </c>
      <c r="AK3950" s="43">
        <f t="shared" si="7697"/>
        <v>0</v>
      </c>
      <c r="AL3950" s="43">
        <f t="shared" si="7670"/>
        <v>16400</v>
      </c>
      <c r="AM3950" s="43">
        <f t="shared" si="7671"/>
        <v>0</v>
      </c>
      <c r="AN3950" s="2"/>
      <c r="AO3950" s="1"/>
      <c r="AP3950" s="1"/>
      <c r="AQ3950" s="1"/>
      <c r="AR3950" s="1"/>
      <c r="AS3950" s="1"/>
    </row>
    <row r="3951" ht="31.5">
      <c r="B3951" s="41" t="s">
        <v>865</v>
      </c>
      <c r="C3951" s="41" t="s">
        <v>115</v>
      </c>
      <c r="D3951" s="41" t="s">
        <v>107</v>
      </c>
      <c r="E3951" s="26" t="str">
        <f t="shared" ref="E3951:E4014" si="7698">CONCATENATE(C3951,D3951)</f>
        <v>0504</v>
      </c>
      <c r="F3951" s="41" t="s">
        <v>952</v>
      </c>
      <c r="G3951" s="41" t="s">
        <v>53</v>
      </c>
      <c r="H3951" s="42" t="s">
        <v>54</v>
      </c>
      <c r="I3951" s="43">
        <f t="shared" si="7672"/>
        <v>16900</v>
      </c>
      <c r="J3951" s="43">
        <f t="shared" si="7673"/>
        <v>0</v>
      </c>
      <c r="K3951" s="43">
        <f t="shared" si="7674"/>
        <v>0</v>
      </c>
      <c r="L3951" s="43">
        <f t="shared" si="7675"/>
        <v>-500</v>
      </c>
      <c r="M3951" s="43">
        <f t="shared" si="7676"/>
        <v>0</v>
      </c>
      <c r="N3951" s="43">
        <f t="shared" si="7677"/>
        <v>0</v>
      </c>
      <c r="O3951" s="43">
        <f t="shared" si="7678"/>
        <v>0</v>
      </c>
      <c r="P3951" s="43">
        <f t="shared" si="7679"/>
        <v>0</v>
      </c>
      <c r="Q3951" s="43">
        <f t="shared" si="7680"/>
        <v>0</v>
      </c>
      <c r="R3951" s="43">
        <f t="shared" si="7681"/>
        <v>0</v>
      </c>
      <c r="S3951" s="43">
        <f t="shared" si="7682"/>
        <v>0</v>
      </c>
      <c r="T3951" s="43">
        <f t="shared" si="7683"/>
        <v>0</v>
      </c>
      <c r="U3951" s="43">
        <v>0</v>
      </c>
      <c r="V3951" s="43">
        <f t="shared" ref="V3951:V4014" si="7699">I3951+L3951+U3951+T3951+S3951+R3951+Q3951+P3951+O3951</f>
        <v>16400</v>
      </c>
      <c r="W3951" s="43">
        <f t="shared" si="7684"/>
        <v>0</v>
      </c>
      <c r="X3951" s="43">
        <f t="shared" si="7685"/>
        <v>0</v>
      </c>
      <c r="Y3951" s="43">
        <f t="shared" si="7686"/>
        <v>0</v>
      </c>
      <c r="Z3951" s="43">
        <f t="shared" si="7687"/>
        <v>0</v>
      </c>
      <c r="AA3951" s="43">
        <f t="shared" si="7688"/>
        <v>0</v>
      </c>
      <c r="AB3951" s="43">
        <f t="shared" si="7689"/>
        <v>0</v>
      </c>
      <c r="AC3951" s="44">
        <f t="shared" si="7690"/>
        <v>16400</v>
      </c>
      <c r="AD3951" s="44">
        <f t="shared" si="7691"/>
        <v>16400</v>
      </c>
      <c r="AE3951" s="45">
        <f t="shared" si="7669"/>
        <v>100</v>
      </c>
      <c r="AF3951" s="43">
        <f t="shared" si="7692"/>
        <v>16400</v>
      </c>
      <c r="AG3951" s="43">
        <f t="shared" si="7693"/>
        <v>0</v>
      </c>
      <c r="AH3951" s="43">
        <f t="shared" si="7694"/>
        <v>0</v>
      </c>
      <c r="AI3951" s="43">
        <f t="shared" si="7695"/>
        <v>0</v>
      </c>
      <c r="AJ3951" s="43">
        <f t="shared" si="7696"/>
        <v>0</v>
      </c>
      <c r="AK3951" s="43">
        <f t="shared" si="7697"/>
        <v>0</v>
      </c>
      <c r="AL3951" s="43">
        <f t="shared" si="7670"/>
        <v>16400</v>
      </c>
      <c r="AM3951" s="43">
        <f t="shared" si="7671"/>
        <v>0</v>
      </c>
      <c r="AN3951" s="2"/>
      <c r="AO3951" s="1"/>
      <c r="AP3951" s="1"/>
      <c r="AQ3951" s="1"/>
      <c r="AR3951" s="1"/>
      <c r="AS3951" s="1"/>
    </row>
    <row r="3952" ht="31.5">
      <c r="B3952" s="41" t="s">
        <v>865</v>
      </c>
      <c r="C3952" s="41" t="s">
        <v>115</v>
      </c>
      <c r="D3952" s="41" t="s">
        <v>107</v>
      </c>
      <c r="E3952" s="26" t="str">
        <f t="shared" si="7698"/>
        <v>0504</v>
      </c>
      <c r="F3952" s="41" t="s">
        <v>952</v>
      </c>
      <c r="G3952" s="41" t="s">
        <v>55</v>
      </c>
      <c r="H3952" s="42" t="s">
        <v>56</v>
      </c>
      <c r="I3952" s="43">
        <v>16900</v>
      </c>
      <c r="J3952" s="43"/>
      <c r="K3952" s="43"/>
      <c r="L3952" s="43">
        <v>-500</v>
      </c>
      <c r="M3952" s="43"/>
      <c r="N3952" s="43"/>
      <c r="O3952" s="43">
        <v>0</v>
      </c>
      <c r="P3952" s="43">
        <v>0</v>
      </c>
      <c r="Q3952" s="43">
        <v>0</v>
      </c>
      <c r="R3952" s="43">
        <v>0</v>
      </c>
      <c r="S3952" s="43">
        <v>0</v>
      </c>
      <c r="T3952" s="43">
        <v>0</v>
      </c>
      <c r="U3952" s="43">
        <v>0</v>
      </c>
      <c r="V3952" s="43">
        <f t="shared" si="7699"/>
        <v>16400</v>
      </c>
      <c r="W3952" s="43"/>
      <c r="X3952" s="43"/>
      <c r="Y3952" s="43"/>
      <c r="Z3952" s="43"/>
      <c r="AA3952" s="43"/>
      <c r="AB3952" s="43">
        <v>0</v>
      </c>
      <c r="AC3952" s="44">
        <v>16400</v>
      </c>
      <c r="AD3952" s="44">
        <v>16400</v>
      </c>
      <c r="AE3952" s="45">
        <f t="shared" si="7669"/>
        <v>100</v>
      </c>
      <c r="AF3952" s="43">
        <v>16400</v>
      </c>
      <c r="AG3952" s="43">
        <v>0</v>
      </c>
      <c r="AH3952" s="43">
        <v>0</v>
      </c>
      <c r="AI3952" s="43">
        <v>0</v>
      </c>
      <c r="AJ3952" s="43">
        <v>0</v>
      </c>
      <c r="AK3952" s="43">
        <v>0</v>
      </c>
      <c r="AL3952" s="43">
        <f t="shared" si="7670"/>
        <v>16400</v>
      </c>
      <c r="AM3952" s="43">
        <f t="shared" si="7671"/>
        <v>0</v>
      </c>
      <c r="AN3952" s="19"/>
      <c r="AO3952" s="1"/>
      <c r="AP3952" s="1"/>
      <c r="AQ3952" s="1"/>
      <c r="AR3952" s="1"/>
      <c r="AS3952" s="1"/>
    </row>
    <row r="3953" ht="31.5" hidden="1">
      <c r="B3953" s="41" t="s">
        <v>865</v>
      </c>
      <c r="C3953" s="41" t="s">
        <v>115</v>
      </c>
      <c r="D3953" s="41" t="s">
        <v>107</v>
      </c>
      <c r="E3953" s="26" t="str">
        <f t="shared" si="7698"/>
        <v>0504</v>
      </c>
      <c r="F3953" s="41" t="s">
        <v>782</v>
      </c>
      <c r="G3953" s="41"/>
      <c r="H3953" s="42" t="s">
        <v>783</v>
      </c>
      <c r="I3953" s="43">
        <f t="shared" si="7672"/>
        <v>0</v>
      </c>
      <c r="J3953" s="43">
        <f t="shared" si="7673"/>
        <v>0</v>
      </c>
      <c r="K3953" s="43">
        <f t="shared" si="7674"/>
        <v>0</v>
      </c>
      <c r="L3953" s="43">
        <f t="shared" si="7675"/>
        <v>0</v>
      </c>
      <c r="M3953" s="43">
        <f t="shared" si="7676"/>
        <v>0</v>
      </c>
      <c r="N3953" s="43">
        <f t="shared" si="7677"/>
        <v>0</v>
      </c>
      <c r="O3953" s="43">
        <f t="shared" si="7678"/>
        <v>0</v>
      </c>
      <c r="P3953" s="43">
        <f t="shared" si="7679"/>
        <v>0</v>
      </c>
      <c r="Q3953" s="43">
        <f t="shared" si="7680"/>
        <v>0</v>
      </c>
      <c r="R3953" s="43">
        <f t="shared" si="7681"/>
        <v>0</v>
      </c>
      <c r="S3953" s="43">
        <f t="shared" si="7682"/>
        <v>0</v>
      </c>
      <c r="T3953" s="43">
        <f t="shared" si="7683"/>
        <v>0</v>
      </c>
      <c r="U3953" s="43">
        <v>0</v>
      </c>
      <c r="V3953" s="43">
        <f t="shared" si="7699"/>
        <v>0</v>
      </c>
      <c r="W3953" s="43">
        <f t="shared" si="7684"/>
        <v>0</v>
      </c>
      <c r="X3953" s="43">
        <f t="shared" si="7685"/>
        <v>0</v>
      </c>
      <c r="Y3953" s="43">
        <f t="shared" si="7686"/>
        <v>0</v>
      </c>
      <c r="Z3953" s="43">
        <f t="shared" si="7687"/>
        <v>0</v>
      </c>
      <c r="AA3953" s="43">
        <f t="shared" si="7688"/>
        <v>0</v>
      </c>
      <c r="AB3953" s="43">
        <f t="shared" si="7689"/>
        <v>0</v>
      </c>
      <c r="AC3953" s="44">
        <f t="shared" si="7690"/>
        <v>0</v>
      </c>
      <c r="AD3953" s="44">
        <f t="shared" si="7691"/>
        <v>0</v>
      </c>
      <c r="AE3953" s="45" t="e">
        <f t="shared" si="7669"/>
        <v>#DIV/0!</v>
      </c>
      <c r="AF3953" s="46">
        <f t="shared" si="7692"/>
        <v>0</v>
      </c>
      <c r="AG3953" s="46">
        <f t="shared" si="7693"/>
        <v>0</v>
      </c>
      <c r="AH3953" s="47">
        <f t="shared" si="7694"/>
        <v>0</v>
      </c>
      <c r="AI3953" s="47">
        <f t="shared" si="7695"/>
        <v>0</v>
      </c>
      <c r="AJ3953" s="47">
        <f t="shared" si="7696"/>
        <v>0</v>
      </c>
      <c r="AK3953" s="47">
        <f t="shared" si="7697"/>
        <v>0</v>
      </c>
      <c r="AL3953" s="47">
        <f t="shared" si="7670"/>
        <v>0</v>
      </c>
      <c r="AM3953" s="47">
        <f t="shared" si="7671"/>
        <v>0</v>
      </c>
      <c r="AN3953" s="48" t="s">
        <v>36</v>
      </c>
      <c r="AO3953" s="1"/>
      <c r="AP3953" s="1"/>
      <c r="AQ3953" s="1"/>
      <c r="AR3953" s="1"/>
      <c r="AS3953" s="1"/>
    </row>
    <row r="3954" ht="47.25" hidden="1">
      <c r="B3954" s="41" t="s">
        <v>865</v>
      </c>
      <c r="C3954" s="41" t="s">
        <v>115</v>
      </c>
      <c r="D3954" s="41" t="s">
        <v>107</v>
      </c>
      <c r="E3954" s="26" t="str">
        <f t="shared" si="7698"/>
        <v>0504</v>
      </c>
      <c r="F3954" s="41" t="s">
        <v>954</v>
      </c>
      <c r="G3954" s="41"/>
      <c r="H3954" s="42" t="s">
        <v>955</v>
      </c>
      <c r="I3954" s="43">
        <f t="shared" si="7672"/>
        <v>0</v>
      </c>
      <c r="J3954" s="43">
        <f t="shared" si="7673"/>
        <v>0</v>
      </c>
      <c r="K3954" s="43">
        <f t="shared" si="7674"/>
        <v>0</v>
      </c>
      <c r="L3954" s="43">
        <f t="shared" si="7675"/>
        <v>0</v>
      </c>
      <c r="M3954" s="43">
        <f t="shared" si="7676"/>
        <v>0</v>
      </c>
      <c r="N3954" s="43">
        <f t="shared" si="7677"/>
        <v>0</v>
      </c>
      <c r="O3954" s="43">
        <f t="shared" si="7678"/>
        <v>0</v>
      </c>
      <c r="P3954" s="43">
        <f t="shared" si="7679"/>
        <v>0</v>
      </c>
      <c r="Q3954" s="43">
        <f t="shared" si="7680"/>
        <v>0</v>
      </c>
      <c r="R3954" s="43">
        <f t="shared" si="7681"/>
        <v>0</v>
      </c>
      <c r="S3954" s="43">
        <f t="shared" si="7682"/>
        <v>0</v>
      </c>
      <c r="T3954" s="43">
        <f t="shared" si="7683"/>
        <v>0</v>
      </c>
      <c r="U3954" s="43">
        <v>0</v>
      </c>
      <c r="V3954" s="43">
        <f t="shared" si="7699"/>
        <v>0</v>
      </c>
      <c r="W3954" s="43">
        <f t="shared" si="7684"/>
        <v>0</v>
      </c>
      <c r="X3954" s="43">
        <f t="shared" si="7685"/>
        <v>0</v>
      </c>
      <c r="Y3954" s="43">
        <f t="shared" si="7686"/>
        <v>0</v>
      </c>
      <c r="Z3954" s="43">
        <f t="shared" si="7687"/>
        <v>0</v>
      </c>
      <c r="AA3954" s="43">
        <f t="shared" si="7688"/>
        <v>0</v>
      </c>
      <c r="AB3954" s="43">
        <f t="shared" si="7689"/>
        <v>0</v>
      </c>
      <c r="AC3954" s="44">
        <f t="shared" si="7690"/>
        <v>0</v>
      </c>
      <c r="AD3954" s="44">
        <f t="shared" si="7691"/>
        <v>0</v>
      </c>
      <c r="AE3954" s="45" t="e">
        <f t="shared" si="7669"/>
        <v>#DIV/0!</v>
      </c>
      <c r="AF3954" s="46">
        <f t="shared" si="7692"/>
        <v>0</v>
      </c>
      <c r="AG3954" s="46">
        <f t="shared" si="7693"/>
        <v>0</v>
      </c>
      <c r="AH3954" s="47">
        <f t="shared" si="7694"/>
        <v>0</v>
      </c>
      <c r="AI3954" s="47">
        <f t="shared" si="7695"/>
        <v>0</v>
      </c>
      <c r="AJ3954" s="47">
        <f t="shared" si="7696"/>
        <v>0</v>
      </c>
      <c r="AK3954" s="47">
        <f t="shared" si="7697"/>
        <v>0</v>
      </c>
      <c r="AL3954" s="47">
        <f t="shared" si="7670"/>
        <v>0</v>
      </c>
      <c r="AM3954" s="47">
        <f t="shared" si="7671"/>
        <v>0</v>
      </c>
      <c r="AN3954" s="48" t="s">
        <v>36</v>
      </c>
      <c r="AR3954" s="1"/>
      <c r="AS3954" s="1"/>
    </row>
    <row r="3955" ht="31.5" hidden="1">
      <c r="B3955" s="41" t="s">
        <v>865</v>
      </c>
      <c r="C3955" s="41" t="s">
        <v>115</v>
      </c>
      <c r="D3955" s="41" t="s">
        <v>107</v>
      </c>
      <c r="E3955" s="26" t="str">
        <f t="shared" si="7698"/>
        <v>0504</v>
      </c>
      <c r="F3955" s="41" t="s">
        <v>956</v>
      </c>
      <c r="G3955" s="41"/>
      <c r="H3955" s="42" t="s">
        <v>957</v>
      </c>
      <c r="I3955" s="43">
        <f t="shared" si="7672"/>
        <v>0</v>
      </c>
      <c r="J3955" s="43">
        <f t="shared" si="7673"/>
        <v>0</v>
      </c>
      <c r="K3955" s="43">
        <f t="shared" si="7674"/>
        <v>0</v>
      </c>
      <c r="L3955" s="43">
        <f t="shared" si="7675"/>
        <v>0</v>
      </c>
      <c r="M3955" s="43">
        <f t="shared" si="7676"/>
        <v>0</v>
      </c>
      <c r="N3955" s="43">
        <f t="shared" si="7677"/>
        <v>0</v>
      </c>
      <c r="O3955" s="43">
        <f t="shared" si="7678"/>
        <v>0</v>
      </c>
      <c r="P3955" s="43">
        <f t="shared" si="7679"/>
        <v>0</v>
      </c>
      <c r="Q3955" s="43">
        <f t="shared" si="7680"/>
        <v>0</v>
      </c>
      <c r="R3955" s="43">
        <f t="shared" si="7681"/>
        <v>0</v>
      </c>
      <c r="S3955" s="43">
        <f t="shared" si="7682"/>
        <v>0</v>
      </c>
      <c r="T3955" s="43">
        <f t="shared" si="7683"/>
        <v>0</v>
      </c>
      <c r="U3955" s="43">
        <v>0</v>
      </c>
      <c r="V3955" s="43">
        <f t="shared" si="7699"/>
        <v>0</v>
      </c>
      <c r="W3955" s="43">
        <f t="shared" si="7684"/>
        <v>0</v>
      </c>
      <c r="X3955" s="43">
        <f t="shared" si="7685"/>
        <v>0</v>
      </c>
      <c r="Y3955" s="43">
        <f t="shared" si="7686"/>
        <v>0</v>
      </c>
      <c r="Z3955" s="43">
        <f t="shared" si="7687"/>
        <v>0</v>
      </c>
      <c r="AA3955" s="43">
        <f t="shared" si="7688"/>
        <v>0</v>
      </c>
      <c r="AB3955" s="43">
        <f t="shared" si="7689"/>
        <v>0</v>
      </c>
      <c r="AC3955" s="44">
        <f t="shared" si="7690"/>
        <v>0</v>
      </c>
      <c r="AD3955" s="44">
        <f t="shared" si="7691"/>
        <v>0</v>
      </c>
      <c r="AE3955" s="45" t="e">
        <f t="shared" si="7669"/>
        <v>#DIV/0!</v>
      </c>
      <c r="AF3955" s="46">
        <f t="shared" si="7692"/>
        <v>0</v>
      </c>
      <c r="AG3955" s="46">
        <f t="shared" si="7693"/>
        <v>0</v>
      </c>
      <c r="AH3955" s="47">
        <f t="shared" si="7694"/>
        <v>0</v>
      </c>
      <c r="AI3955" s="47">
        <f t="shared" si="7695"/>
        <v>0</v>
      </c>
      <c r="AJ3955" s="47">
        <f t="shared" si="7696"/>
        <v>0</v>
      </c>
      <c r="AK3955" s="47">
        <f t="shared" si="7697"/>
        <v>0</v>
      </c>
      <c r="AL3955" s="47">
        <f t="shared" si="7670"/>
        <v>0</v>
      </c>
      <c r="AM3955" s="47">
        <f t="shared" si="7671"/>
        <v>0</v>
      </c>
      <c r="AN3955" s="48" t="s">
        <v>36</v>
      </c>
      <c r="AO3955" s="1"/>
      <c r="AP3955" s="1"/>
      <c r="AQ3955" s="1"/>
      <c r="AR3955" s="1"/>
      <c r="AS3955" s="1"/>
    </row>
    <row r="3956" ht="31.5" hidden="1">
      <c r="B3956" s="41" t="s">
        <v>865</v>
      </c>
      <c r="C3956" s="41" t="s">
        <v>115</v>
      </c>
      <c r="D3956" s="41" t="s">
        <v>107</v>
      </c>
      <c r="E3956" s="26" t="str">
        <f t="shared" si="7698"/>
        <v>0504</v>
      </c>
      <c r="F3956" s="41" t="s">
        <v>956</v>
      </c>
      <c r="G3956" s="41" t="s">
        <v>53</v>
      </c>
      <c r="H3956" s="42" t="s">
        <v>54</v>
      </c>
      <c r="I3956" s="43">
        <f t="shared" si="7672"/>
        <v>0</v>
      </c>
      <c r="J3956" s="43">
        <f t="shared" si="7673"/>
        <v>0</v>
      </c>
      <c r="K3956" s="43">
        <f t="shared" si="7674"/>
        <v>0</v>
      </c>
      <c r="L3956" s="43">
        <f t="shared" si="7675"/>
        <v>0</v>
      </c>
      <c r="M3956" s="43">
        <f t="shared" si="7676"/>
        <v>0</v>
      </c>
      <c r="N3956" s="43">
        <f t="shared" si="7677"/>
        <v>0</v>
      </c>
      <c r="O3956" s="43">
        <f t="shared" si="7678"/>
        <v>0</v>
      </c>
      <c r="P3956" s="43">
        <f t="shared" si="7679"/>
        <v>0</v>
      </c>
      <c r="Q3956" s="43">
        <f t="shared" si="7680"/>
        <v>0</v>
      </c>
      <c r="R3956" s="43">
        <f t="shared" si="7681"/>
        <v>0</v>
      </c>
      <c r="S3956" s="43">
        <f t="shared" si="7682"/>
        <v>0</v>
      </c>
      <c r="T3956" s="43">
        <f t="shared" si="7683"/>
        <v>0</v>
      </c>
      <c r="U3956" s="43">
        <v>0</v>
      </c>
      <c r="V3956" s="43">
        <f t="shared" si="7699"/>
        <v>0</v>
      </c>
      <c r="W3956" s="43">
        <f t="shared" si="7684"/>
        <v>0</v>
      </c>
      <c r="X3956" s="43">
        <f t="shared" si="7685"/>
        <v>0</v>
      </c>
      <c r="Y3956" s="43">
        <f t="shared" si="7686"/>
        <v>0</v>
      </c>
      <c r="Z3956" s="43">
        <f t="shared" si="7687"/>
        <v>0</v>
      </c>
      <c r="AA3956" s="43">
        <f t="shared" si="7688"/>
        <v>0</v>
      </c>
      <c r="AB3956" s="43">
        <f t="shared" si="7689"/>
        <v>0</v>
      </c>
      <c r="AC3956" s="44">
        <f t="shared" si="7690"/>
        <v>0</v>
      </c>
      <c r="AD3956" s="44">
        <f t="shared" si="7691"/>
        <v>0</v>
      </c>
      <c r="AE3956" s="45" t="e">
        <f t="shared" si="7669"/>
        <v>#DIV/0!</v>
      </c>
      <c r="AF3956" s="46">
        <f t="shared" si="7692"/>
        <v>0</v>
      </c>
      <c r="AG3956" s="46">
        <f t="shared" si="7693"/>
        <v>0</v>
      </c>
      <c r="AH3956" s="47">
        <f t="shared" si="7694"/>
        <v>0</v>
      </c>
      <c r="AI3956" s="47">
        <f t="shared" si="7695"/>
        <v>0</v>
      </c>
      <c r="AJ3956" s="47">
        <f t="shared" si="7696"/>
        <v>0</v>
      </c>
      <c r="AK3956" s="47">
        <f t="shared" si="7697"/>
        <v>0</v>
      </c>
      <c r="AL3956" s="47">
        <f t="shared" si="7670"/>
        <v>0</v>
      </c>
      <c r="AM3956" s="47">
        <f t="shared" si="7671"/>
        <v>0</v>
      </c>
      <c r="AN3956" s="48" t="s">
        <v>36</v>
      </c>
      <c r="AO3956" s="1"/>
      <c r="AP3956" s="1"/>
      <c r="AQ3956" s="1"/>
      <c r="AR3956" s="1"/>
      <c r="AS3956" s="1"/>
    </row>
    <row r="3957" ht="31.5" hidden="1">
      <c r="B3957" s="41" t="s">
        <v>865</v>
      </c>
      <c r="C3957" s="41" t="s">
        <v>115</v>
      </c>
      <c r="D3957" s="41" t="s">
        <v>107</v>
      </c>
      <c r="E3957" s="26" t="str">
        <f t="shared" si="7698"/>
        <v>0504</v>
      </c>
      <c r="F3957" s="41" t="s">
        <v>956</v>
      </c>
      <c r="G3957" s="41" t="s">
        <v>55</v>
      </c>
      <c r="H3957" s="42" t="s">
        <v>56</v>
      </c>
      <c r="I3957" s="43"/>
      <c r="J3957" s="43"/>
      <c r="K3957" s="43"/>
      <c r="L3957" s="43"/>
      <c r="M3957" s="43"/>
      <c r="N3957" s="43"/>
      <c r="O3957" s="43">
        <v>0</v>
      </c>
      <c r="P3957" s="43">
        <v>0</v>
      </c>
      <c r="Q3957" s="43">
        <v>0</v>
      </c>
      <c r="R3957" s="43">
        <v>0</v>
      </c>
      <c r="S3957" s="43">
        <v>0</v>
      </c>
      <c r="T3957" s="43">
        <v>0</v>
      </c>
      <c r="U3957" s="43">
        <v>0</v>
      </c>
      <c r="V3957" s="43">
        <f t="shared" si="7699"/>
        <v>0</v>
      </c>
      <c r="W3957" s="43"/>
      <c r="X3957" s="43"/>
      <c r="Y3957" s="43"/>
      <c r="Z3957" s="43"/>
      <c r="AA3957" s="43"/>
      <c r="AB3957" s="43">
        <v>0</v>
      </c>
      <c r="AC3957" s="44">
        <v>0</v>
      </c>
      <c r="AD3957" s="44">
        <v>0</v>
      </c>
      <c r="AE3957" s="45" t="e">
        <f t="shared" si="7669"/>
        <v>#DIV/0!</v>
      </c>
      <c r="AF3957" s="46">
        <v>0</v>
      </c>
      <c r="AG3957" s="46">
        <v>0</v>
      </c>
      <c r="AH3957" s="47">
        <v>0</v>
      </c>
      <c r="AI3957" s="47">
        <v>0</v>
      </c>
      <c r="AJ3957" s="47">
        <v>0</v>
      </c>
      <c r="AK3957" s="47">
        <v>0</v>
      </c>
      <c r="AL3957" s="47">
        <f t="shared" si="7670"/>
        <v>0</v>
      </c>
      <c r="AM3957" s="47">
        <f t="shared" si="7671"/>
        <v>0</v>
      </c>
      <c r="AN3957" s="48" t="s">
        <v>36</v>
      </c>
      <c r="AO3957" s="1"/>
      <c r="AP3957" s="1"/>
      <c r="AQ3957" s="1"/>
      <c r="AR3957" s="1"/>
      <c r="AS3957" s="1"/>
    </row>
    <row r="3958" s="33" customFormat="1" ht="31.5">
      <c r="B3958" s="34" t="s">
        <v>865</v>
      </c>
      <c r="C3958" s="34" t="s">
        <v>115</v>
      </c>
      <c r="D3958" s="34" t="s">
        <v>115</v>
      </c>
      <c r="E3958" s="35" t="str">
        <f t="shared" si="7698"/>
        <v>0505</v>
      </c>
      <c r="F3958" s="34"/>
      <c r="G3958" s="34"/>
      <c r="H3958" s="36" t="s">
        <v>127</v>
      </c>
      <c r="I3958" s="37">
        <f>I3959+I3974</f>
        <v>98712.699999999997</v>
      </c>
      <c r="J3958" s="37">
        <f>J3959+J3974</f>
        <v>98432</v>
      </c>
      <c r="K3958" s="37">
        <f>K3959+K3974</f>
        <v>98432</v>
      </c>
      <c r="L3958" s="37">
        <f>L3959+L3974</f>
        <v>-735</v>
      </c>
      <c r="M3958" s="37">
        <f>M3959+M3974</f>
        <v>-735</v>
      </c>
      <c r="N3958" s="37">
        <f>N3959+N3974</f>
        <v>-735</v>
      </c>
      <c r="O3958" s="37">
        <f>O3959+O3974+O3989</f>
        <v>-425.69999999999999</v>
      </c>
      <c r="P3958" s="37">
        <f>P3959+P3974+P3989</f>
        <v>0</v>
      </c>
      <c r="Q3958" s="37">
        <f>Q3959+Q3974+Q3989</f>
        <v>0</v>
      </c>
      <c r="R3958" s="37">
        <f>R3959+R3974+R3989</f>
        <v>3514.8000000000002</v>
      </c>
      <c r="S3958" s="37">
        <f>S3959+S3974+S3989</f>
        <v>0</v>
      </c>
      <c r="T3958" s="37">
        <f>T3959+T3974</f>
        <v>0</v>
      </c>
      <c r="U3958" s="37">
        <v>0</v>
      </c>
      <c r="V3958" s="37">
        <f t="shared" si="7699"/>
        <v>101066.8</v>
      </c>
      <c r="W3958" s="37">
        <f>W3959+W3974</f>
        <v>0</v>
      </c>
      <c r="X3958" s="37">
        <f>X3959+X3974</f>
        <v>0</v>
      </c>
      <c r="Y3958" s="37">
        <f>Y3959+Y3974</f>
        <v>0</v>
      </c>
      <c r="Z3958" s="37">
        <f>Z3959+Z3974</f>
        <v>0</v>
      </c>
      <c r="AA3958" s="37">
        <f>AA3959+AA3974</f>
        <v>0</v>
      </c>
      <c r="AB3958" s="37">
        <f>AB3959+AB3974+AB3989</f>
        <v>71971.540800000017</v>
      </c>
      <c r="AC3958" s="38">
        <f>AC3959+AC3974+AC3989</f>
        <v>100661.33041</v>
      </c>
      <c r="AD3958" s="38">
        <f>AD3959+AD3974+AD3989</f>
        <v>100462.47684999999</v>
      </c>
      <c r="AE3958" s="39">
        <f t="shared" si="7669"/>
        <v>99.802452879184031</v>
      </c>
      <c r="AF3958" s="37">
        <f>AF3959+AF3974+AF3989</f>
        <v>101044.84999999999</v>
      </c>
      <c r="AG3958" s="37">
        <f>AG3959+AG3974+AG3989</f>
        <v>-425.69999999999999</v>
      </c>
      <c r="AH3958" s="37">
        <f>AH3959+AH3974+AH3989</f>
        <v>0</v>
      </c>
      <c r="AI3958" s="37">
        <f>AI3959+AI3974+AI3989</f>
        <v>0</v>
      </c>
      <c r="AJ3958" s="37">
        <f>AJ3959+AJ3974+AJ3989</f>
        <v>0</v>
      </c>
      <c r="AK3958" s="37">
        <f>AK3959+AK3974+AK3989</f>
        <v>0</v>
      </c>
      <c r="AL3958" s="37">
        <f t="shared" si="7670"/>
        <v>100619.14999999999</v>
      </c>
      <c r="AM3958" s="37">
        <f t="shared" si="7671"/>
        <v>447.65000000000873</v>
      </c>
      <c r="AN3958" s="40"/>
      <c r="AO3958" s="33"/>
      <c r="AP3958" s="33"/>
      <c r="AQ3958" s="33"/>
      <c r="AR3958" s="33"/>
      <c r="AS3958" s="33"/>
    </row>
    <row r="3959" ht="31.5">
      <c r="B3959" s="41" t="s">
        <v>865</v>
      </c>
      <c r="C3959" s="41" t="s">
        <v>115</v>
      </c>
      <c r="D3959" s="41" t="s">
        <v>115</v>
      </c>
      <c r="E3959" s="26" t="str">
        <f t="shared" si="7698"/>
        <v>0505</v>
      </c>
      <c r="F3959" s="41" t="s">
        <v>763</v>
      </c>
      <c r="G3959" s="41"/>
      <c r="H3959" s="42" t="s">
        <v>764</v>
      </c>
      <c r="I3959" s="43">
        <f>I3960+I3965</f>
        <v>21145.699999999997</v>
      </c>
      <c r="J3959" s="43">
        <f>J3960+J3965</f>
        <v>21762.000000000004</v>
      </c>
      <c r="K3959" s="43">
        <f>K3960+K3965</f>
        <v>21762</v>
      </c>
      <c r="L3959" s="43">
        <f>L3960+L3965</f>
        <v>-735</v>
      </c>
      <c r="M3959" s="43">
        <f>M3960+M3965</f>
        <v>-735</v>
      </c>
      <c r="N3959" s="43">
        <f>N3960+N3965</f>
        <v>-735</v>
      </c>
      <c r="O3959" s="43">
        <f>O3960+O3965</f>
        <v>-425.69999999999999</v>
      </c>
      <c r="P3959" s="43">
        <f>P3960+P3965</f>
        <v>0</v>
      </c>
      <c r="Q3959" s="43">
        <f>Q3960+Q3965</f>
        <v>0</v>
      </c>
      <c r="R3959" s="43">
        <f>R3960+R3965</f>
        <v>2927.0999999999999</v>
      </c>
      <c r="S3959" s="43">
        <f>S3960+S3965</f>
        <v>0</v>
      </c>
      <c r="T3959" s="43">
        <f>T3960+T3965</f>
        <v>0</v>
      </c>
      <c r="U3959" s="43">
        <v>0</v>
      </c>
      <c r="V3959" s="43">
        <f t="shared" si="7699"/>
        <v>22912.099999999995</v>
      </c>
      <c r="W3959" s="43">
        <f>W3960+W3965</f>
        <v>0</v>
      </c>
      <c r="X3959" s="43">
        <f>X3960+X3965</f>
        <v>0</v>
      </c>
      <c r="Y3959" s="43">
        <f>Y3960+Y3965</f>
        <v>0</v>
      </c>
      <c r="Z3959" s="43">
        <f>Z3960+Z3965</f>
        <v>0</v>
      </c>
      <c r="AA3959" s="43">
        <f>AA3960+AA3965</f>
        <v>0</v>
      </c>
      <c r="AB3959" s="43">
        <f>AB3960+AB3965</f>
        <v>16583.710849999999</v>
      </c>
      <c r="AC3959" s="44">
        <f>AC3960+AC3965</f>
        <v>22906.947909999999</v>
      </c>
      <c r="AD3959" s="44">
        <f>AD3960+AD3965</f>
        <v>22814.533870000003</v>
      </c>
      <c r="AE3959" s="45">
        <f t="shared" si="7669"/>
        <v>99.596567642432831</v>
      </c>
      <c r="AF3959" s="43">
        <f>AF3960+AF3965</f>
        <v>23332.64791</v>
      </c>
      <c r="AG3959" s="43">
        <f>AG3960+AG3965</f>
        <v>-425.69999999999999</v>
      </c>
      <c r="AH3959" s="43">
        <f>AH3960+AH3965</f>
        <v>0</v>
      </c>
      <c r="AI3959" s="43">
        <f>AI3960+AI3965</f>
        <v>0</v>
      </c>
      <c r="AJ3959" s="43">
        <f>AJ3960+AJ3965</f>
        <v>0</v>
      </c>
      <c r="AK3959" s="43">
        <f>AK3960+AK3965</f>
        <v>0</v>
      </c>
      <c r="AL3959" s="43">
        <f t="shared" si="7670"/>
        <v>22906.947909999999</v>
      </c>
      <c r="AM3959" s="43">
        <f t="shared" si="7671"/>
        <v>5.1520899999959511</v>
      </c>
      <c r="AN3959" s="2"/>
      <c r="AO3959" s="1"/>
      <c r="AP3959" s="1"/>
      <c r="AQ3959" s="1"/>
      <c r="AR3959" s="1"/>
      <c r="AS3959" s="1"/>
    </row>
    <row r="3960" ht="31.5" hidden="1">
      <c r="B3960" s="41" t="s">
        <v>865</v>
      </c>
      <c r="C3960" s="41" t="s">
        <v>115</v>
      </c>
      <c r="D3960" s="41" t="s">
        <v>115</v>
      </c>
      <c r="E3960" s="26" t="str">
        <f t="shared" si="7698"/>
        <v>0505</v>
      </c>
      <c r="F3960" s="41" t="s">
        <v>765</v>
      </c>
      <c r="G3960" s="41"/>
      <c r="H3960" s="42" t="s">
        <v>766</v>
      </c>
      <c r="I3960" s="43">
        <f t="shared" ref="I3960:I3966" si="7700">I3961</f>
        <v>735</v>
      </c>
      <c r="J3960" s="43">
        <f t="shared" ref="J3960:J3966" si="7701">J3961</f>
        <v>735</v>
      </c>
      <c r="K3960" s="43">
        <f t="shared" ref="K3960:K3966" si="7702">K3961</f>
        <v>735</v>
      </c>
      <c r="L3960" s="43">
        <f t="shared" ref="L3960:L3966" si="7703">L3961</f>
        <v>-735</v>
      </c>
      <c r="M3960" s="43">
        <f t="shared" ref="M3960:M3966" si="7704">M3961</f>
        <v>-735</v>
      </c>
      <c r="N3960" s="43">
        <f t="shared" ref="N3960:N3966" si="7705">N3961</f>
        <v>-735</v>
      </c>
      <c r="O3960" s="43">
        <f t="shared" ref="O3960:O3966" si="7706">O3961</f>
        <v>0</v>
      </c>
      <c r="P3960" s="43">
        <f t="shared" ref="P3960:P3966" si="7707">P3961</f>
        <v>0</v>
      </c>
      <c r="Q3960" s="43">
        <f t="shared" ref="Q3960:Q3966" si="7708">Q3961</f>
        <v>0</v>
      </c>
      <c r="R3960" s="43">
        <f t="shared" ref="R3960:R3966" si="7709">R3961</f>
        <v>0</v>
      </c>
      <c r="S3960" s="43">
        <f t="shared" ref="S3960:S3966" si="7710">S3961</f>
        <v>0</v>
      </c>
      <c r="T3960" s="43">
        <f t="shared" ref="T3960:T3966" si="7711">T3961</f>
        <v>0</v>
      </c>
      <c r="U3960" s="43">
        <v>0</v>
      </c>
      <c r="V3960" s="43">
        <f t="shared" si="7699"/>
        <v>0</v>
      </c>
      <c r="W3960" s="43">
        <f t="shared" ref="W3960:W3966" si="7712">W3961</f>
        <v>0</v>
      </c>
      <c r="X3960" s="43">
        <f t="shared" ref="X3960:X3966" si="7713">X3961</f>
        <v>0</v>
      </c>
      <c r="Y3960" s="43">
        <f t="shared" ref="Y3960:Y3966" si="7714">Y3961</f>
        <v>0</v>
      </c>
      <c r="Z3960" s="43">
        <f t="shared" ref="Z3960:Z3966" si="7715">Z3961</f>
        <v>0</v>
      </c>
      <c r="AA3960" s="43">
        <f t="shared" ref="AA3960:AA3966" si="7716">AA3961</f>
        <v>0</v>
      </c>
      <c r="AB3960" s="43">
        <f t="shared" ref="AB3960:AB3966" si="7717">AB3961</f>
        <v>0</v>
      </c>
      <c r="AC3960" s="44">
        <f t="shared" ref="AC3960:AC3966" si="7718">AC3961</f>
        <v>0</v>
      </c>
      <c r="AD3960" s="44">
        <f t="shared" ref="AD3960:AD3966" si="7719">AD3961</f>
        <v>0</v>
      </c>
      <c r="AE3960" s="45" t="e">
        <f t="shared" si="7669"/>
        <v>#DIV/0!</v>
      </c>
      <c r="AF3960" s="46">
        <f t="shared" ref="AF3960:AF3966" si="7720">AF3961</f>
        <v>0</v>
      </c>
      <c r="AG3960" s="46">
        <f t="shared" ref="AG3960:AG3966" si="7721">AG3961</f>
        <v>0</v>
      </c>
      <c r="AH3960" s="47">
        <f t="shared" ref="AH3960:AH3966" si="7722">AH3961</f>
        <v>0</v>
      </c>
      <c r="AI3960" s="47">
        <f t="shared" ref="AI3960:AI3966" si="7723">AI3961</f>
        <v>0</v>
      </c>
      <c r="AJ3960" s="47">
        <f t="shared" ref="AJ3960:AJ3966" si="7724">AJ3961</f>
        <v>0</v>
      </c>
      <c r="AK3960" s="47">
        <f t="shared" ref="AK3960:AK3966" si="7725">AK3961</f>
        <v>0</v>
      </c>
      <c r="AL3960" s="47">
        <f t="shared" si="7670"/>
        <v>0</v>
      </c>
      <c r="AM3960" s="47">
        <f t="shared" si="7671"/>
        <v>0</v>
      </c>
      <c r="AN3960" s="48" t="s">
        <v>36</v>
      </c>
      <c r="AO3960" s="1"/>
      <c r="AP3960" s="1"/>
      <c r="AQ3960" s="1"/>
      <c r="AR3960" s="1"/>
      <c r="AS3960" s="1"/>
    </row>
    <row r="3961" ht="63" hidden="1">
      <c r="B3961" s="41" t="s">
        <v>865</v>
      </c>
      <c r="C3961" s="41" t="s">
        <v>115</v>
      </c>
      <c r="D3961" s="41" t="s">
        <v>115</v>
      </c>
      <c r="E3961" s="26" t="str">
        <f t="shared" si="7698"/>
        <v>0505</v>
      </c>
      <c r="F3961" s="41" t="s">
        <v>958</v>
      </c>
      <c r="G3961" s="41"/>
      <c r="H3961" s="42" t="s">
        <v>959</v>
      </c>
      <c r="I3961" s="43">
        <f t="shared" si="7700"/>
        <v>735</v>
      </c>
      <c r="J3961" s="43">
        <f t="shared" si="7701"/>
        <v>735</v>
      </c>
      <c r="K3961" s="43">
        <f t="shared" si="7702"/>
        <v>735</v>
      </c>
      <c r="L3961" s="43">
        <f t="shared" si="7703"/>
        <v>-735</v>
      </c>
      <c r="M3961" s="43">
        <f t="shared" si="7704"/>
        <v>-735</v>
      </c>
      <c r="N3961" s="43">
        <f t="shared" si="7705"/>
        <v>-735</v>
      </c>
      <c r="O3961" s="43">
        <f t="shared" si="7706"/>
        <v>0</v>
      </c>
      <c r="P3961" s="43">
        <f t="shared" si="7707"/>
        <v>0</v>
      </c>
      <c r="Q3961" s="43">
        <f t="shared" si="7708"/>
        <v>0</v>
      </c>
      <c r="R3961" s="43">
        <f t="shared" si="7709"/>
        <v>0</v>
      </c>
      <c r="S3961" s="43">
        <f t="shared" si="7710"/>
        <v>0</v>
      </c>
      <c r="T3961" s="43">
        <f t="shared" si="7711"/>
        <v>0</v>
      </c>
      <c r="U3961" s="43">
        <v>0</v>
      </c>
      <c r="V3961" s="43">
        <f t="shared" si="7699"/>
        <v>0</v>
      </c>
      <c r="W3961" s="43">
        <f t="shared" si="7712"/>
        <v>0</v>
      </c>
      <c r="X3961" s="43">
        <f t="shared" si="7713"/>
        <v>0</v>
      </c>
      <c r="Y3961" s="43">
        <f t="shared" si="7714"/>
        <v>0</v>
      </c>
      <c r="Z3961" s="43">
        <f t="shared" si="7715"/>
        <v>0</v>
      </c>
      <c r="AA3961" s="43">
        <f t="shared" si="7716"/>
        <v>0</v>
      </c>
      <c r="AB3961" s="43">
        <f t="shared" si="7717"/>
        <v>0</v>
      </c>
      <c r="AC3961" s="44">
        <f t="shared" si="7718"/>
        <v>0</v>
      </c>
      <c r="AD3961" s="44">
        <f t="shared" si="7719"/>
        <v>0</v>
      </c>
      <c r="AE3961" s="45" t="e">
        <f t="shared" si="7669"/>
        <v>#DIV/0!</v>
      </c>
      <c r="AF3961" s="46">
        <f t="shared" si="7720"/>
        <v>0</v>
      </c>
      <c r="AG3961" s="46">
        <f t="shared" si="7721"/>
        <v>0</v>
      </c>
      <c r="AH3961" s="47">
        <f t="shared" si="7722"/>
        <v>0</v>
      </c>
      <c r="AI3961" s="47">
        <f t="shared" si="7723"/>
        <v>0</v>
      </c>
      <c r="AJ3961" s="47">
        <f t="shared" si="7724"/>
        <v>0</v>
      </c>
      <c r="AK3961" s="47">
        <f t="shared" si="7725"/>
        <v>0</v>
      </c>
      <c r="AL3961" s="47">
        <f t="shared" si="7670"/>
        <v>0</v>
      </c>
      <c r="AM3961" s="47">
        <f t="shared" si="7671"/>
        <v>0</v>
      </c>
      <c r="AN3961" s="48" t="s">
        <v>36</v>
      </c>
      <c r="AR3961" s="1"/>
      <c r="AS3961" s="1"/>
    </row>
    <row r="3962" ht="47.25" hidden="1">
      <c r="B3962" s="41" t="s">
        <v>865</v>
      </c>
      <c r="C3962" s="41" t="s">
        <v>115</v>
      </c>
      <c r="D3962" s="41" t="s">
        <v>115</v>
      </c>
      <c r="E3962" s="26" t="str">
        <f t="shared" si="7698"/>
        <v>0505</v>
      </c>
      <c r="F3962" s="41" t="s">
        <v>960</v>
      </c>
      <c r="G3962" s="41"/>
      <c r="H3962" s="42" t="s">
        <v>961</v>
      </c>
      <c r="I3962" s="43">
        <f t="shared" si="7700"/>
        <v>735</v>
      </c>
      <c r="J3962" s="43">
        <f t="shared" si="7701"/>
        <v>735</v>
      </c>
      <c r="K3962" s="43">
        <f t="shared" si="7702"/>
        <v>735</v>
      </c>
      <c r="L3962" s="43">
        <f t="shared" si="7703"/>
        <v>-735</v>
      </c>
      <c r="M3962" s="43">
        <f t="shared" si="7704"/>
        <v>-735</v>
      </c>
      <c r="N3962" s="43">
        <f t="shared" si="7705"/>
        <v>-735</v>
      </c>
      <c r="O3962" s="43">
        <f t="shared" si="7706"/>
        <v>0</v>
      </c>
      <c r="P3962" s="43">
        <f t="shared" si="7707"/>
        <v>0</v>
      </c>
      <c r="Q3962" s="43">
        <f t="shared" si="7708"/>
        <v>0</v>
      </c>
      <c r="R3962" s="43">
        <f t="shared" si="7709"/>
        <v>0</v>
      </c>
      <c r="S3962" s="43">
        <f t="shared" si="7710"/>
        <v>0</v>
      </c>
      <c r="T3962" s="43">
        <f t="shared" si="7711"/>
        <v>0</v>
      </c>
      <c r="U3962" s="43">
        <v>0</v>
      </c>
      <c r="V3962" s="43">
        <f t="shared" si="7699"/>
        <v>0</v>
      </c>
      <c r="W3962" s="43">
        <f t="shared" si="7712"/>
        <v>0</v>
      </c>
      <c r="X3962" s="43">
        <f t="shared" si="7713"/>
        <v>0</v>
      </c>
      <c r="Y3962" s="43">
        <f t="shared" si="7714"/>
        <v>0</v>
      </c>
      <c r="Z3962" s="43">
        <f t="shared" si="7715"/>
        <v>0</v>
      </c>
      <c r="AA3962" s="43">
        <f t="shared" si="7716"/>
        <v>0</v>
      </c>
      <c r="AB3962" s="43">
        <f t="shared" si="7717"/>
        <v>0</v>
      </c>
      <c r="AC3962" s="44">
        <f t="shared" si="7718"/>
        <v>0</v>
      </c>
      <c r="AD3962" s="44">
        <f t="shared" si="7719"/>
        <v>0</v>
      </c>
      <c r="AE3962" s="45" t="e">
        <f t="shared" si="7669"/>
        <v>#DIV/0!</v>
      </c>
      <c r="AF3962" s="46">
        <f t="shared" si="7720"/>
        <v>0</v>
      </c>
      <c r="AG3962" s="46">
        <f t="shared" si="7721"/>
        <v>0</v>
      </c>
      <c r="AH3962" s="47">
        <f t="shared" si="7722"/>
        <v>0</v>
      </c>
      <c r="AI3962" s="47">
        <f t="shared" si="7723"/>
        <v>0</v>
      </c>
      <c r="AJ3962" s="47">
        <f t="shared" si="7724"/>
        <v>0</v>
      </c>
      <c r="AK3962" s="47">
        <f t="shared" si="7725"/>
        <v>0</v>
      </c>
      <c r="AL3962" s="47">
        <f t="shared" si="7670"/>
        <v>0</v>
      </c>
      <c r="AM3962" s="47">
        <f t="shared" si="7671"/>
        <v>0</v>
      </c>
      <c r="AN3962" s="48" t="s">
        <v>36</v>
      </c>
      <c r="AO3962" s="1"/>
      <c r="AP3962" s="1"/>
      <c r="AQ3962" s="1"/>
      <c r="AR3962" s="1"/>
      <c r="AS3962" s="1"/>
    </row>
    <row r="3963" ht="31.5" hidden="1">
      <c r="B3963" s="41" t="s">
        <v>865</v>
      </c>
      <c r="C3963" s="41" t="s">
        <v>115</v>
      </c>
      <c r="D3963" s="41" t="s">
        <v>115</v>
      </c>
      <c r="E3963" s="26" t="str">
        <f t="shared" si="7698"/>
        <v>0505</v>
      </c>
      <c r="F3963" s="41" t="s">
        <v>960</v>
      </c>
      <c r="G3963" s="41" t="s">
        <v>53</v>
      </c>
      <c r="H3963" s="42" t="s">
        <v>54</v>
      </c>
      <c r="I3963" s="43">
        <f t="shared" si="7700"/>
        <v>735</v>
      </c>
      <c r="J3963" s="43">
        <f t="shared" si="7701"/>
        <v>735</v>
      </c>
      <c r="K3963" s="43">
        <f t="shared" si="7702"/>
        <v>735</v>
      </c>
      <c r="L3963" s="43">
        <f t="shared" si="7703"/>
        <v>-735</v>
      </c>
      <c r="M3963" s="43">
        <f t="shared" si="7704"/>
        <v>-735</v>
      </c>
      <c r="N3963" s="43">
        <f t="shared" si="7705"/>
        <v>-735</v>
      </c>
      <c r="O3963" s="43">
        <f t="shared" si="7706"/>
        <v>0</v>
      </c>
      <c r="P3963" s="43">
        <f t="shared" si="7707"/>
        <v>0</v>
      </c>
      <c r="Q3963" s="43">
        <f t="shared" si="7708"/>
        <v>0</v>
      </c>
      <c r="R3963" s="43">
        <f t="shared" si="7709"/>
        <v>0</v>
      </c>
      <c r="S3963" s="43">
        <f t="shared" si="7710"/>
        <v>0</v>
      </c>
      <c r="T3963" s="43">
        <f t="shared" si="7711"/>
        <v>0</v>
      </c>
      <c r="U3963" s="43">
        <v>0</v>
      </c>
      <c r="V3963" s="43">
        <f t="shared" si="7699"/>
        <v>0</v>
      </c>
      <c r="W3963" s="43">
        <f t="shared" si="7712"/>
        <v>0</v>
      </c>
      <c r="X3963" s="43">
        <f t="shared" si="7713"/>
        <v>0</v>
      </c>
      <c r="Y3963" s="43">
        <f t="shared" si="7714"/>
        <v>0</v>
      </c>
      <c r="Z3963" s="43">
        <f t="shared" si="7715"/>
        <v>0</v>
      </c>
      <c r="AA3963" s="43">
        <f t="shared" si="7716"/>
        <v>0</v>
      </c>
      <c r="AB3963" s="43">
        <f t="shared" si="7717"/>
        <v>0</v>
      </c>
      <c r="AC3963" s="44">
        <f t="shared" si="7718"/>
        <v>0</v>
      </c>
      <c r="AD3963" s="44">
        <f t="shared" si="7719"/>
        <v>0</v>
      </c>
      <c r="AE3963" s="45" t="e">
        <f t="shared" si="7669"/>
        <v>#DIV/0!</v>
      </c>
      <c r="AF3963" s="46">
        <f t="shared" si="7720"/>
        <v>0</v>
      </c>
      <c r="AG3963" s="46">
        <f t="shared" si="7721"/>
        <v>0</v>
      </c>
      <c r="AH3963" s="47">
        <f t="shared" si="7722"/>
        <v>0</v>
      </c>
      <c r="AI3963" s="47">
        <f t="shared" si="7723"/>
        <v>0</v>
      </c>
      <c r="AJ3963" s="47">
        <f t="shared" si="7724"/>
        <v>0</v>
      </c>
      <c r="AK3963" s="47">
        <f t="shared" si="7725"/>
        <v>0</v>
      </c>
      <c r="AL3963" s="47">
        <f t="shared" si="7670"/>
        <v>0</v>
      </c>
      <c r="AM3963" s="47">
        <f t="shared" si="7671"/>
        <v>0</v>
      </c>
      <c r="AN3963" s="48" t="s">
        <v>36</v>
      </c>
      <c r="AO3963" s="1"/>
      <c r="AP3963" s="1"/>
      <c r="AQ3963" s="1"/>
      <c r="AR3963" s="1"/>
      <c r="AS3963" s="1"/>
    </row>
    <row r="3964" ht="31.5" hidden="1">
      <c r="B3964" s="41" t="s">
        <v>865</v>
      </c>
      <c r="C3964" s="41" t="s">
        <v>115</v>
      </c>
      <c r="D3964" s="41" t="s">
        <v>115</v>
      </c>
      <c r="E3964" s="26" t="str">
        <f t="shared" si="7698"/>
        <v>0505</v>
      </c>
      <c r="F3964" s="41" t="s">
        <v>960</v>
      </c>
      <c r="G3964" s="41" t="s">
        <v>55</v>
      </c>
      <c r="H3964" s="42" t="s">
        <v>56</v>
      </c>
      <c r="I3964" s="43">
        <v>735</v>
      </c>
      <c r="J3964" s="43">
        <v>735</v>
      </c>
      <c r="K3964" s="43">
        <v>735</v>
      </c>
      <c r="L3964" s="43">
        <v>-735</v>
      </c>
      <c r="M3964" s="43">
        <v>-735</v>
      </c>
      <c r="N3964" s="43">
        <v>-735</v>
      </c>
      <c r="O3964" s="43">
        <v>0</v>
      </c>
      <c r="P3964" s="43">
        <v>0</v>
      </c>
      <c r="Q3964" s="43">
        <v>0</v>
      </c>
      <c r="R3964" s="43">
        <v>0</v>
      </c>
      <c r="S3964" s="43">
        <v>0</v>
      </c>
      <c r="T3964" s="43">
        <v>0</v>
      </c>
      <c r="U3964" s="43">
        <v>0</v>
      </c>
      <c r="V3964" s="43">
        <f t="shared" si="7699"/>
        <v>0</v>
      </c>
      <c r="W3964" s="43"/>
      <c r="X3964" s="43"/>
      <c r="Y3964" s="43"/>
      <c r="Z3964" s="43"/>
      <c r="AA3964" s="43"/>
      <c r="AB3964" s="43">
        <v>0</v>
      </c>
      <c r="AC3964" s="44">
        <v>0</v>
      </c>
      <c r="AD3964" s="44">
        <v>0</v>
      </c>
      <c r="AE3964" s="45" t="e">
        <f t="shared" si="7669"/>
        <v>#DIV/0!</v>
      </c>
      <c r="AF3964" s="46">
        <v>0</v>
      </c>
      <c r="AG3964" s="46">
        <v>0</v>
      </c>
      <c r="AH3964" s="47">
        <v>0</v>
      </c>
      <c r="AI3964" s="47">
        <v>0</v>
      </c>
      <c r="AJ3964" s="47">
        <v>0</v>
      </c>
      <c r="AK3964" s="47">
        <v>0</v>
      </c>
      <c r="AL3964" s="47">
        <f t="shared" si="7670"/>
        <v>0</v>
      </c>
      <c r="AM3964" s="47">
        <f t="shared" si="7671"/>
        <v>0</v>
      </c>
      <c r="AN3964" s="48" t="s">
        <v>36</v>
      </c>
      <c r="AO3964" s="1"/>
      <c r="AP3964" s="1"/>
      <c r="AQ3964" s="1"/>
      <c r="AR3964" s="1"/>
      <c r="AS3964" s="1"/>
    </row>
    <row r="3965" ht="31.5">
      <c r="B3965" s="41" t="s">
        <v>865</v>
      </c>
      <c r="C3965" s="41" t="s">
        <v>115</v>
      </c>
      <c r="D3965" s="41" t="s">
        <v>115</v>
      </c>
      <c r="E3965" s="26" t="str">
        <f t="shared" si="7698"/>
        <v>0505</v>
      </c>
      <c r="F3965" s="41" t="s">
        <v>782</v>
      </c>
      <c r="G3965" s="41"/>
      <c r="H3965" s="42" t="s">
        <v>783</v>
      </c>
      <c r="I3965" s="43">
        <f t="shared" si="7700"/>
        <v>20410.699999999997</v>
      </c>
      <c r="J3965" s="43">
        <f t="shared" si="7701"/>
        <v>21027.000000000004</v>
      </c>
      <c r="K3965" s="43">
        <f t="shared" si="7702"/>
        <v>21027</v>
      </c>
      <c r="L3965" s="43">
        <f t="shared" si="7703"/>
        <v>0</v>
      </c>
      <c r="M3965" s="43">
        <f t="shared" si="7704"/>
        <v>0</v>
      </c>
      <c r="N3965" s="43">
        <f t="shared" si="7705"/>
        <v>0</v>
      </c>
      <c r="O3965" s="43">
        <f t="shared" si="7706"/>
        <v>-425.69999999999999</v>
      </c>
      <c r="P3965" s="43">
        <f t="shared" si="7707"/>
        <v>0</v>
      </c>
      <c r="Q3965" s="43">
        <f t="shared" si="7708"/>
        <v>0</v>
      </c>
      <c r="R3965" s="43">
        <f t="shared" si="7709"/>
        <v>2927.0999999999999</v>
      </c>
      <c r="S3965" s="43">
        <f t="shared" si="7710"/>
        <v>0</v>
      </c>
      <c r="T3965" s="43">
        <f t="shared" si="7711"/>
        <v>0</v>
      </c>
      <c r="U3965" s="43">
        <v>0</v>
      </c>
      <c r="V3965" s="43">
        <f t="shared" si="7699"/>
        <v>22912.099999999995</v>
      </c>
      <c r="W3965" s="43">
        <f t="shared" si="7712"/>
        <v>0</v>
      </c>
      <c r="X3965" s="43">
        <f t="shared" si="7713"/>
        <v>0</v>
      </c>
      <c r="Y3965" s="43">
        <f t="shared" si="7714"/>
        <v>0</v>
      </c>
      <c r="Z3965" s="43">
        <f t="shared" si="7715"/>
        <v>0</v>
      </c>
      <c r="AA3965" s="43">
        <f t="shared" si="7716"/>
        <v>0</v>
      </c>
      <c r="AB3965" s="43">
        <f t="shared" si="7717"/>
        <v>16583.710849999999</v>
      </c>
      <c r="AC3965" s="44">
        <f t="shared" si="7718"/>
        <v>22906.947909999999</v>
      </c>
      <c r="AD3965" s="44">
        <f t="shared" si="7719"/>
        <v>22814.533870000003</v>
      </c>
      <c r="AE3965" s="45">
        <f t="shared" si="7669"/>
        <v>99.596567642432831</v>
      </c>
      <c r="AF3965" s="43">
        <f t="shared" si="7720"/>
        <v>23332.64791</v>
      </c>
      <c r="AG3965" s="43">
        <f t="shared" si="7721"/>
        <v>-425.69999999999999</v>
      </c>
      <c r="AH3965" s="43">
        <f t="shared" si="7722"/>
        <v>0</v>
      </c>
      <c r="AI3965" s="43">
        <f t="shared" si="7723"/>
        <v>0</v>
      </c>
      <c r="AJ3965" s="43">
        <f t="shared" si="7724"/>
        <v>0</v>
      </c>
      <c r="AK3965" s="43">
        <f t="shared" si="7725"/>
        <v>0</v>
      </c>
      <c r="AL3965" s="43">
        <f t="shared" si="7670"/>
        <v>22906.947909999999</v>
      </c>
      <c r="AM3965" s="43">
        <f t="shared" si="7671"/>
        <v>5.1520899999959511</v>
      </c>
      <c r="AN3965" s="2"/>
      <c r="AO3965" s="1"/>
      <c r="AP3965" s="1"/>
      <c r="AQ3965" s="1"/>
      <c r="AR3965" s="1"/>
      <c r="AS3965" s="1"/>
    </row>
    <row r="3966" ht="63">
      <c r="B3966" s="41" t="s">
        <v>865</v>
      </c>
      <c r="C3966" s="41" t="s">
        <v>115</v>
      </c>
      <c r="D3966" s="41" t="s">
        <v>115</v>
      </c>
      <c r="E3966" s="26" t="str">
        <f t="shared" si="7698"/>
        <v>0505</v>
      </c>
      <c r="F3966" s="41" t="s">
        <v>784</v>
      </c>
      <c r="G3966" s="41"/>
      <c r="H3966" s="42" t="s">
        <v>785</v>
      </c>
      <c r="I3966" s="43">
        <f t="shared" si="7700"/>
        <v>20410.699999999997</v>
      </c>
      <c r="J3966" s="43">
        <f t="shared" si="7701"/>
        <v>21027.000000000004</v>
      </c>
      <c r="K3966" s="43">
        <f t="shared" si="7702"/>
        <v>21027</v>
      </c>
      <c r="L3966" s="43">
        <f t="shared" si="7703"/>
        <v>0</v>
      </c>
      <c r="M3966" s="43">
        <f t="shared" si="7704"/>
        <v>0</v>
      </c>
      <c r="N3966" s="43">
        <f t="shared" si="7705"/>
        <v>0</v>
      </c>
      <c r="O3966" s="43">
        <f t="shared" si="7706"/>
        <v>-425.69999999999999</v>
      </c>
      <c r="P3966" s="43">
        <f t="shared" si="7707"/>
        <v>0</v>
      </c>
      <c r="Q3966" s="43">
        <f t="shared" si="7708"/>
        <v>0</v>
      </c>
      <c r="R3966" s="43">
        <f t="shared" si="7709"/>
        <v>2927.0999999999999</v>
      </c>
      <c r="S3966" s="43">
        <f t="shared" si="7710"/>
        <v>0</v>
      </c>
      <c r="T3966" s="43">
        <f t="shared" si="7711"/>
        <v>0</v>
      </c>
      <c r="U3966" s="43">
        <v>0</v>
      </c>
      <c r="V3966" s="43">
        <f t="shared" si="7699"/>
        <v>22912.099999999995</v>
      </c>
      <c r="W3966" s="43">
        <f t="shared" si="7712"/>
        <v>0</v>
      </c>
      <c r="X3966" s="43">
        <f t="shared" si="7713"/>
        <v>0</v>
      </c>
      <c r="Y3966" s="43">
        <f t="shared" si="7714"/>
        <v>0</v>
      </c>
      <c r="Z3966" s="43">
        <f t="shared" si="7715"/>
        <v>0</v>
      </c>
      <c r="AA3966" s="43">
        <f t="shared" si="7716"/>
        <v>0</v>
      </c>
      <c r="AB3966" s="43">
        <f t="shared" si="7717"/>
        <v>16583.710849999999</v>
      </c>
      <c r="AC3966" s="44">
        <f t="shared" si="7718"/>
        <v>22906.947909999999</v>
      </c>
      <c r="AD3966" s="44">
        <f t="shared" si="7719"/>
        <v>22814.533870000003</v>
      </c>
      <c r="AE3966" s="45">
        <f t="shared" si="7669"/>
        <v>99.596567642432831</v>
      </c>
      <c r="AF3966" s="43">
        <f t="shared" si="7720"/>
        <v>23332.64791</v>
      </c>
      <c r="AG3966" s="43">
        <f t="shared" si="7721"/>
        <v>-425.69999999999999</v>
      </c>
      <c r="AH3966" s="43">
        <f t="shared" si="7722"/>
        <v>0</v>
      </c>
      <c r="AI3966" s="43">
        <f t="shared" si="7723"/>
        <v>0</v>
      </c>
      <c r="AJ3966" s="43">
        <f t="shared" si="7724"/>
        <v>0</v>
      </c>
      <c r="AK3966" s="43">
        <f t="shared" si="7725"/>
        <v>0</v>
      </c>
      <c r="AL3966" s="43">
        <f t="shared" si="7670"/>
        <v>22906.947909999999</v>
      </c>
      <c r="AM3966" s="43">
        <f t="shared" si="7671"/>
        <v>5.1520899999959511</v>
      </c>
      <c r="AN3966" s="2"/>
      <c r="AR3966" s="1"/>
      <c r="AS3966" s="1"/>
    </row>
    <row r="3967" ht="47.25">
      <c r="B3967" s="41" t="s">
        <v>865</v>
      </c>
      <c r="C3967" s="41" t="s">
        <v>115</v>
      </c>
      <c r="D3967" s="41" t="s">
        <v>115</v>
      </c>
      <c r="E3967" s="26" t="str">
        <f t="shared" si="7698"/>
        <v>0505</v>
      </c>
      <c r="F3967" s="41" t="s">
        <v>867</v>
      </c>
      <c r="G3967" s="41"/>
      <c r="H3967" s="42" t="s">
        <v>70</v>
      </c>
      <c r="I3967" s="43">
        <f>I3968+I3970+I3972</f>
        <v>20410.699999999997</v>
      </c>
      <c r="J3967" s="43">
        <f>J3968+J3970+J3972</f>
        <v>21027.000000000004</v>
      </c>
      <c r="K3967" s="43">
        <f>K3968+K3970+K3972</f>
        <v>21027</v>
      </c>
      <c r="L3967" s="43">
        <f>L3968+L3970+L3972</f>
        <v>0</v>
      </c>
      <c r="M3967" s="43">
        <f>M3968+M3970+M3972</f>
        <v>0</v>
      </c>
      <c r="N3967" s="43">
        <f>N3968+N3970+N3972</f>
        <v>0</v>
      </c>
      <c r="O3967" s="43">
        <f>O3968+O3970+O3972</f>
        <v>-425.69999999999999</v>
      </c>
      <c r="P3967" s="43">
        <f>P3968+P3970+P3972</f>
        <v>0</v>
      </c>
      <c r="Q3967" s="43">
        <f>Q3968+Q3970+Q3972</f>
        <v>0</v>
      </c>
      <c r="R3967" s="43">
        <f>R3968+R3970+R3972</f>
        <v>2927.0999999999999</v>
      </c>
      <c r="S3967" s="43">
        <f>S3968+S3970+S3972</f>
        <v>0</v>
      </c>
      <c r="T3967" s="43">
        <f>T3968+T3970+T3972</f>
        <v>0</v>
      </c>
      <c r="U3967" s="43">
        <v>0</v>
      </c>
      <c r="V3967" s="43">
        <f t="shared" si="7699"/>
        <v>22912.099999999995</v>
      </c>
      <c r="W3967" s="43">
        <f>W3968+W3970+W3972</f>
        <v>0</v>
      </c>
      <c r="X3967" s="43">
        <f>X3968+X3970+X3972</f>
        <v>0</v>
      </c>
      <c r="Y3967" s="43">
        <f>Y3968+Y3970+Y3972</f>
        <v>0</v>
      </c>
      <c r="Z3967" s="43">
        <f>Z3968+Z3970+Z3972</f>
        <v>0</v>
      </c>
      <c r="AA3967" s="43">
        <f>AA3968+AA3970+AA3972</f>
        <v>0</v>
      </c>
      <c r="AB3967" s="43">
        <f>AB3968+AB3970+AB3972</f>
        <v>16583.710849999999</v>
      </c>
      <c r="AC3967" s="44">
        <f>AC3968+AC3970+AC3972</f>
        <v>22906.947909999999</v>
      </c>
      <c r="AD3967" s="44">
        <f>AD3968+AD3970+AD3972</f>
        <v>22814.533870000003</v>
      </c>
      <c r="AE3967" s="45">
        <f t="shared" si="7669"/>
        <v>99.596567642432831</v>
      </c>
      <c r="AF3967" s="43">
        <f>AF3968+AF3970+AF3972</f>
        <v>23332.64791</v>
      </c>
      <c r="AG3967" s="43">
        <f>AG3968+AG3970+AG3972</f>
        <v>-425.69999999999999</v>
      </c>
      <c r="AH3967" s="43">
        <f>AH3968+AH3970+AH3972</f>
        <v>0</v>
      </c>
      <c r="AI3967" s="43">
        <f>AI3968+AI3970+AI3972</f>
        <v>0</v>
      </c>
      <c r="AJ3967" s="43">
        <f>AJ3968+AJ3970+AJ3972</f>
        <v>0</v>
      </c>
      <c r="AK3967" s="43">
        <f>AK3968+AK3970+AK3972</f>
        <v>0</v>
      </c>
      <c r="AL3967" s="43">
        <f t="shared" si="7670"/>
        <v>22906.947909999999</v>
      </c>
      <c r="AM3967" s="43">
        <f t="shared" si="7671"/>
        <v>5.1520899999959511</v>
      </c>
      <c r="AN3967" s="2"/>
      <c r="AO3967" s="1"/>
      <c r="AP3967" s="1"/>
      <c r="AQ3967" s="1"/>
      <c r="AR3967" s="1"/>
      <c r="AS3967" s="1"/>
    </row>
    <row r="3968" ht="78.75">
      <c r="B3968" s="41" t="s">
        <v>865</v>
      </c>
      <c r="C3968" s="41" t="s">
        <v>115</v>
      </c>
      <c r="D3968" s="41" t="s">
        <v>115</v>
      </c>
      <c r="E3968" s="26" t="str">
        <f t="shared" si="7698"/>
        <v>0505</v>
      </c>
      <c r="F3968" s="41" t="s">
        <v>867</v>
      </c>
      <c r="G3968" s="41" t="s">
        <v>71</v>
      </c>
      <c r="H3968" s="42" t="s">
        <v>72</v>
      </c>
      <c r="I3968" s="43">
        <f>I3969</f>
        <v>16974.099999999999</v>
      </c>
      <c r="J3968" s="43">
        <f>J3969</f>
        <v>17590.400000000001</v>
      </c>
      <c r="K3968" s="43">
        <f>K3969</f>
        <v>17590.400000000001</v>
      </c>
      <c r="L3968" s="43">
        <f>L3969</f>
        <v>0</v>
      </c>
      <c r="M3968" s="43">
        <f>M3969</f>
        <v>0</v>
      </c>
      <c r="N3968" s="43">
        <f>N3969</f>
        <v>0</v>
      </c>
      <c r="O3968" s="43">
        <f>O3969</f>
        <v>-425.69999999999999</v>
      </c>
      <c r="P3968" s="43">
        <f>P3969</f>
        <v>0</v>
      </c>
      <c r="Q3968" s="43">
        <f>Q3969</f>
        <v>0</v>
      </c>
      <c r="R3968" s="43">
        <f>R3969</f>
        <v>2927.0999999999999</v>
      </c>
      <c r="S3968" s="43">
        <f>S3969</f>
        <v>0</v>
      </c>
      <c r="T3968" s="43">
        <f>T3969</f>
        <v>0</v>
      </c>
      <c r="U3968" s="43">
        <v>0</v>
      </c>
      <c r="V3968" s="43">
        <f t="shared" si="7699"/>
        <v>19475.499999999996</v>
      </c>
      <c r="W3968" s="43">
        <f>W3969</f>
        <v>0</v>
      </c>
      <c r="X3968" s="43">
        <f>X3969</f>
        <v>0</v>
      </c>
      <c r="Y3968" s="43">
        <f>Y3969</f>
        <v>0</v>
      </c>
      <c r="Z3968" s="43">
        <f>Z3969</f>
        <v>0</v>
      </c>
      <c r="AA3968" s="43">
        <f>AA3969</f>
        <v>0</v>
      </c>
      <c r="AB3968" s="43">
        <f>AB3969</f>
        <v>14108.7235</v>
      </c>
      <c r="AC3968" s="44">
        <f>AC3969</f>
        <v>19827.918440000001</v>
      </c>
      <c r="AD3968" s="44">
        <f>AD3969</f>
        <v>19773.930380000002</v>
      </c>
      <c r="AE3968" s="45">
        <f t="shared" si="7669"/>
        <v>99.727716955446581</v>
      </c>
      <c r="AF3968" s="43">
        <f>AF3969</f>
        <v>19901.200000000001</v>
      </c>
      <c r="AG3968" s="43">
        <f>AG3969</f>
        <v>-425.69999999999999</v>
      </c>
      <c r="AH3968" s="43">
        <f>AH3969</f>
        <v>0</v>
      </c>
      <c r="AI3968" s="43">
        <f>AI3969</f>
        <v>0</v>
      </c>
      <c r="AJ3968" s="43">
        <f>AJ3969</f>
        <v>0</v>
      </c>
      <c r="AK3968" s="43">
        <f>AK3969</f>
        <v>0</v>
      </c>
      <c r="AL3968" s="43">
        <f t="shared" si="7670"/>
        <v>19475.5</v>
      </c>
      <c r="AM3968" s="43">
        <f t="shared" si="7671"/>
        <v>-3.637978807091713e-12</v>
      </c>
      <c r="AN3968" s="2"/>
      <c r="AR3968" s="1"/>
      <c r="AS3968" s="1"/>
    </row>
    <row r="3969">
      <c r="B3969" s="41" t="s">
        <v>865</v>
      </c>
      <c r="C3969" s="41" t="s">
        <v>115</v>
      </c>
      <c r="D3969" s="41" t="s">
        <v>115</v>
      </c>
      <c r="E3969" s="26" t="str">
        <f t="shared" si="7698"/>
        <v>0505</v>
      </c>
      <c r="F3969" s="41" t="s">
        <v>867</v>
      </c>
      <c r="G3969" s="41" t="s">
        <v>73</v>
      </c>
      <c r="H3969" s="42" t="s">
        <v>74</v>
      </c>
      <c r="I3969" s="43">
        <v>16974.099999999999</v>
      </c>
      <c r="J3969" s="43">
        <v>17590.400000000001</v>
      </c>
      <c r="K3969" s="43">
        <v>17590.400000000001</v>
      </c>
      <c r="L3969" s="43"/>
      <c r="M3969" s="43"/>
      <c r="N3969" s="43"/>
      <c r="O3969" s="43">
        <v>-425.69999999999999</v>
      </c>
      <c r="P3969" s="43">
        <v>0</v>
      </c>
      <c r="Q3969" s="43">
        <v>0</v>
      </c>
      <c r="R3969" s="43">
        <v>2927.0999999999999</v>
      </c>
      <c r="S3969" s="43">
        <v>0</v>
      </c>
      <c r="T3969" s="43">
        <v>0</v>
      </c>
      <c r="U3969" s="43">
        <v>0</v>
      </c>
      <c r="V3969" s="43">
        <f t="shared" si="7699"/>
        <v>19475.499999999996</v>
      </c>
      <c r="W3969" s="43"/>
      <c r="X3969" s="43"/>
      <c r="Y3969" s="43"/>
      <c r="Z3969" s="43"/>
      <c r="AA3969" s="43"/>
      <c r="AB3969" s="43">
        <v>14108.7235</v>
      </c>
      <c r="AC3969" s="44">
        <v>19827.918440000001</v>
      </c>
      <c r="AD3969" s="44">
        <v>19773.930380000002</v>
      </c>
      <c r="AE3969" s="45">
        <f t="shared" si="7669"/>
        <v>99.727716955446581</v>
      </c>
      <c r="AF3969" s="43">
        <v>19901.200000000001</v>
      </c>
      <c r="AG3969" s="43">
        <v>-425.69999999999999</v>
      </c>
      <c r="AH3969" s="43">
        <v>0</v>
      </c>
      <c r="AI3969" s="43">
        <v>0</v>
      </c>
      <c r="AJ3969" s="43">
        <v>0</v>
      </c>
      <c r="AK3969" s="43">
        <v>0</v>
      </c>
      <c r="AL3969" s="43">
        <f t="shared" si="7670"/>
        <v>19475.5</v>
      </c>
      <c r="AM3969" s="43">
        <f t="shared" si="7671"/>
        <v>-3.637978807091713e-12</v>
      </c>
      <c r="AN3969" s="19"/>
      <c r="AO3969" s="1"/>
      <c r="AP3969" s="1"/>
      <c r="AQ3969" s="1"/>
      <c r="AR3969" s="1"/>
      <c r="AS3969" s="1"/>
    </row>
    <row r="3970" ht="31.5">
      <c r="B3970" s="41" t="s">
        <v>865</v>
      </c>
      <c r="C3970" s="41" t="s">
        <v>115</v>
      </c>
      <c r="D3970" s="41" t="s">
        <v>115</v>
      </c>
      <c r="E3970" s="26" t="str">
        <f t="shared" si="7698"/>
        <v>0505</v>
      </c>
      <c r="F3970" s="41" t="s">
        <v>867</v>
      </c>
      <c r="G3970" s="41" t="s">
        <v>53</v>
      </c>
      <c r="H3970" s="42" t="s">
        <v>54</v>
      </c>
      <c r="I3970" s="43">
        <f>I3971</f>
        <v>3422.5</v>
      </c>
      <c r="J3970" s="43">
        <f>J3971</f>
        <v>3422.6999999999998</v>
      </c>
      <c r="K3970" s="43">
        <f>K3971</f>
        <v>3422.7999999999997</v>
      </c>
      <c r="L3970" s="43">
        <f>L3971</f>
        <v>0</v>
      </c>
      <c r="M3970" s="43">
        <f>M3971</f>
        <v>0</v>
      </c>
      <c r="N3970" s="43">
        <f>N3971</f>
        <v>0</v>
      </c>
      <c r="O3970" s="43">
        <f>O3971</f>
        <v>0</v>
      </c>
      <c r="P3970" s="43">
        <f>P3971</f>
        <v>0</v>
      </c>
      <c r="Q3970" s="43">
        <f>Q3971</f>
        <v>0</v>
      </c>
      <c r="R3970" s="43">
        <f>R3971</f>
        <v>0</v>
      </c>
      <c r="S3970" s="43">
        <f>S3971</f>
        <v>0</v>
      </c>
      <c r="T3970" s="43">
        <f>T3971</f>
        <v>0</v>
      </c>
      <c r="U3970" s="43">
        <v>0</v>
      </c>
      <c r="V3970" s="43">
        <f t="shared" si="7699"/>
        <v>3422.5</v>
      </c>
      <c r="W3970" s="43">
        <f>W3971</f>
        <v>0</v>
      </c>
      <c r="X3970" s="43">
        <f>X3971</f>
        <v>0</v>
      </c>
      <c r="Y3970" s="43">
        <f>Y3971</f>
        <v>0</v>
      </c>
      <c r="Z3970" s="43">
        <f>Z3971</f>
        <v>0</v>
      </c>
      <c r="AA3970" s="43">
        <f>AA3971</f>
        <v>0</v>
      </c>
      <c r="AB3970" s="43">
        <f>AB3971</f>
        <v>2457.9313499999998</v>
      </c>
      <c r="AC3970" s="44">
        <f>AC3971</f>
        <v>3061.92947</v>
      </c>
      <c r="AD3970" s="44">
        <f>AD3971</f>
        <v>3023.5474899999999</v>
      </c>
      <c r="AE3970" s="45">
        <f t="shared" si="7669"/>
        <v>98.746477331497772</v>
      </c>
      <c r="AF3970" s="43">
        <f>AF3971</f>
        <v>3414.34791</v>
      </c>
      <c r="AG3970" s="43">
        <f>AG3971</f>
        <v>0</v>
      </c>
      <c r="AH3970" s="43">
        <f>AH3971</f>
        <v>0</v>
      </c>
      <c r="AI3970" s="43">
        <f>AI3971</f>
        <v>0</v>
      </c>
      <c r="AJ3970" s="43">
        <f>AJ3971</f>
        <v>0</v>
      </c>
      <c r="AK3970" s="43">
        <f>AK3971</f>
        <v>0</v>
      </c>
      <c r="AL3970" s="43">
        <f t="shared" si="7670"/>
        <v>3414.34791</v>
      </c>
      <c r="AM3970" s="43">
        <f t="shared" si="7671"/>
        <v>8.1520900000000438</v>
      </c>
      <c r="AN3970" s="2"/>
      <c r="AR3970" s="1"/>
      <c r="AS3970" s="1"/>
    </row>
    <row r="3971" ht="31.5">
      <c r="B3971" s="41" t="s">
        <v>865</v>
      </c>
      <c r="C3971" s="41" t="s">
        <v>115</v>
      </c>
      <c r="D3971" s="41" t="s">
        <v>115</v>
      </c>
      <c r="E3971" s="26" t="str">
        <f t="shared" si="7698"/>
        <v>0505</v>
      </c>
      <c r="F3971" s="41" t="s">
        <v>867</v>
      </c>
      <c r="G3971" s="41" t="s">
        <v>55</v>
      </c>
      <c r="H3971" s="42" t="s">
        <v>56</v>
      </c>
      <c r="I3971" s="43">
        <v>3422.5</v>
      </c>
      <c r="J3971" s="43">
        <v>3422.6999999999998</v>
      </c>
      <c r="K3971" s="43">
        <v>3422.7999999999997</v>
      </c>
      <c r="L3971" s="43"/>
      <c r="M3971" s="43"/>
      <c r="N3971" s="43"/>
      <c r="O3971" s="43">
        <v>0</v>
      </c>
      <c r="P3971" s="43">
        <v>0</v>
      </c>
      <c r="Q3971" s="43">
        <v>0</v>
      </c>
      <c r="R3971" s="43">
        <v>0</v>
      </c>
      <c r="S3971" s="43">
        <v>0</v>
      </c>
      <c r="T3971" s="43">
        <v>0</v>
      </c>
      <c r="U3971" s="43">
        <v>0</v>
      </c>
      <c r="V3971" s="43">
        <f t="shared" si="7699"/>
        <v>3422.5</v>
      </c>
      <c r="W3971" s="43"/>
      <c r="X3971" s="43"/>
      <c r="Y3971" s="43"/>
      <c r="Z3971" s="43"/>
      <c r="AA3971" s="43"/>
      <c r="AB3971" s="43">
        <v>2457.9313499999998</v>
      </c>
      <c r="AC3971" s="44">
        <v>3061.92947</v>
      </c>
      <c r="AD3971" s="44">
        <v>3023.5474899999999</v>
      </c>
      <c r="AE3971" s="45">
        <f t="shared" si="7669"/>
        <v>98.746477331497772</v>
      </c>
      <c r="AF3971" s="43">
        <v>3414.34791</v>
      </c>
      <c r="AG3971" s="43">
        <v>0</v>
      </c>
      <c r="AH3971" s="43">
        <v>0</v>
      </c>
      <c r="AI3971" s="43">
        <v>0</v>
      </c>
      <c r="AJ3971" s="43">
        <v>0</v>
      </c>
      <c r="AK3971" s="43">
        <v>0</v>
      </c>
      <c r="AL3971" s="43">
        <f t="shared" si="7670"/>
        <v>3414.34791</v>
      </c>
      <c r="AM3971" s="43">
        <f t="shared" si="7671"/>
        <v>8.1520900000000438</v>
      </c>
      <c r="AN3971" s="19"/>
      <c r="AO3971" s="1"/>
      <c r="AP3971" s="1"/>
      <c r="AQ3971" s="1"/>
      <c r="AR3971" s="1"/>
      <c r="AS3971" s="1"/>
    </row>
    <row r="3972">
      <c r="B3972" s="41" t="s">
        <v>865</v>
      </c>
      <c r="C3972" s="41" t="s">
        <v>115</v>
      </c>
      <c r="D3972" s="41" t="s">
        <v>115</v>
      </c>
      <c r="E3972" s="26" t="str">
        <f t="shared" si="7698"/>
        <v>0505</v>
      </c>
      <c r="F3972" s="41" t="s">
        <v>867</v>
      </c>
      <c r="G3972" s="41" t="s">
        <v>59</v>
      </c>
      <c r="H3972" s="42" t="s">
        <v>60</v>
      </c>
      <c r="I3972" s="43">
        <f>I3973</f>
        <v>14.100000000000001</v>
      </c>
      <c r="J3972" s="43">
        <f>J3973</f>
        <v>13.9</v>
      </c>
      <c r="K3972" s="43">
        <f>K3973</f>
        <v>13.800000000000001</v>
      </c>
      <c r="L3972" s="43">
        <f>L3973</f>
        <v>0</v>
      </c>
      <c r="M3972" s="43">
        <f>M3973</f>
        <v>0</v>
      </c>
      <c r="N3972" s="43">
        <f>N3973</f>
        <v>0</v>
      </c>
      <c r="O3972" s="43">
        <f>O3973</f>
        <v>0</v>
      </c>
      <c r="P3972" s="43">
        <f>P3973</f>
        <v>0</v>
      </c>
      <c r="Q3972" s="43">
        <f>Q3973</f>
        <v>0</v>
      </c>
      <c r="R3972" s="43">
        <f>R3973</f>
        <v>0</v>
      </c>
      <c r="S3972" s="43">
        <f>S3973</f>
        <v>0</v>
      </c>
      <c r="T3972" s="43">
        <f>T3973</f>
        <v>0</v>
      </c>
      <c r="U3972" s="43">
        <v>0</v>
      </c>
      <c r="V3972" s="43">
        <f t="shared" si="7699"/>
        <v>14.100000000000001</v>
      </c>
      <c r="W3972" s="43">
        <f>W3973</f>
        <v>0</v>
      </c>
      <c r="X3972" s="43">
        <f>X3973</f>
        <v>0</v>
      </c>
      <c r="Y3972" s="43">
        <f>Y3973</f>
        <v>0</v>
      </c>
      <c r="Z3972" s="43">
        <f>Z3973</f>
        <v>0</v>
      </c>
      <c r="AA3972" s="43">
        <f>AA3973</f>
        <v>0</v>
      </c>
      <c r="AB3972" s="43">
        <f>AB3973</f>
        <v>17.056000000000001</v>
      </c>
      <c r="AC3972" s="44">
        <f>AC3973</f>
        <v>17.100000000000001</v>
      </c>
      <c r="AD3972" s="44">
        <f>AD3973</f>
        <v>17.056000000000001</v>
      </c>
      <c r="AE3972" s="45">
        <f t="shared" si="7669"/>
        <v>99.742690058479539</v>
      </c>
      <c r="AF3972" s="43">
        <f>AF3973</f>
        <v>17.100000000000001</v>
      </c>
      <c r="AG3972" s="43">
        <f>AG3973</f>
        <v>0</v>
      </c>
      <c r="AH3972" s="43">
        <f>AH3973</f>
        <v>0</v>
      </c>
      <c r="AI3972" s="43">
        <f>AI3973</f>
        <v>0</v>
      </c>
      <c r="AJ3972" s="43">
        <f>AJ3973</f>
        <v>0</v>
      </c>
      <c r="AK3972" s="43">
        <f>AK3973</f>
        <v>0</v>
      </c>
      <c r="AL3972" s="43">
        <f t="shared" si="7670"/>
        <v>17.100000000000001</v>
      </c>
      <c r="AM3972" s="43">
        <f t="shared" si="7671"/>
        <v>-3</v>
      </c>
      <c r="AN3972" s="2"/>
      <c r="AO3972" s="1"/>
      <c r="AP3972" s="1"/>
      <c r="AQ3972" s="1"/>
      <c r="AR3972" s="1"/>
      <c r="AS3972" s="1"/>
    </row>
    <row r="3973">
      <c r="B3973" s="41" t="s">
        <v>865</v>
      </c>
      <c r="C3973" s="41" t="s">
        <v>115</v>
      </c>
      <c r="D3973" s="41" t="s">
        <v>115</v>
      </c>
      <c r="E3973" s="26" t="str">
        <f t="shared" si="7698"/>
        <v>0505</v>
      </c>
      <c r="F3973" s="41" t="s">
        <v>867</v>
      </c>
      <c r="G3973" s="41" t="s">
        <v>63</v>
      </c>
      <c r="H3973" s="42" t="s">
        <v>64</v>
      </c>
      <c r="I3973" s="43">
        <v>14.100000000000001</v>
      </c>
      <c r="J3973" s="43">
        <v>13.9</v>
      </c>
      <c r="K3973" s="43">
        <v>13.800000000000001</v>
      </c>
      <c r="L3973" s="43"/>
      <c r="M3973" s="43"/>
      <c r="N3973" s="43"/>
      <c r="O3973" s="43">
        <v>0</v>
      </c>
      <c r="P3973" s="43">
        <v>0</v>
      </c>
      <c r="Q3973" s="43">
        <v>0</v>
      </c>
      <c r="R3973" s="43">
        <v>0</v>
      </c>
      <c r="S3973" s="43">
        <v>0</v>
      </c>
      <c r="T3973" s="43">
        <v>0</v>
      </c>
      <c r="U3973" s="43">
        <v>0</v>
      </c>
      <c r="V3973" s="43">
        <f t="shared" si="7699"/>
        <v>14.100000000000001</v>
      </c>
      <c r="W3973" s="43"/>
      <c r="X3973" s="43"/>
      <c r="Y3973" s="43"/>
      <c r="Z3973" s="43"/>
      <c r="AA3973" s="43"/>
      <c r="AB3973" s="43">
        <v>17.056000000000001</v>
      </c>
      <c r="AC3973" s="44">
        <v>17.100000000000001</v>
      </c>
      <c r="AD3973" s="44">
        <v>17.056000000000001</v>
      </c>
      <c r="AE3973" s="45">
        <f t="shared" si="7669"/>
        <v>99.742690058479539</v>
      </c>
      <c r="AF3973" s="43">
        <v>17.100000000000001</v>
      </c>
      <c r="AG3973" s="43">
        <v>0</v>
      </c>
      <c r="AH3973" s="43">
        <v>0</v>
      </c>
      <c r="AI3973" s="43">
        <v>0</v>
      </c>
      <c r="AJ3973" s="43">
        <v>0</v>
      </c>
      <c r="AK3973" s="43">
        <v>0</v>
      </c>
      <c r="AL3973" s="43">
        <f t="shared" si="7670"/>
        <v>17.100000000000001</v>
      </c>
      <c r="AM3973" s="43">
        <f t="shared" si="7671"/>
        <v>-3</v>
      </c>
      <c r="AN3973" s="19"/>
      <c r="AO3973" s="1"/>
      <c r="AP3973" s="1"/>
      <c r="AQ3973" s="1"/>
      <c r="AR3973" s="1"/>
      <c r="AS3973" s="1"/>
    </row>
    <row r="3974" ht="31.5">
      <c r="B3974" s="41" t="s">
        <v>865</v>
      </c>
      <c r="C3974" s="41" t="s">
        <v>115</v>
      </c>
      <c r="D3974" s="41" t="s">
        <v>115</v>
      </c>
      <c r="E3974" s="26" t="str">
        <f t="shared" si="7698"/>
        <v>0505</v>
      </c>
      <c r="F3974" s="41" t="s">
        <v>87</v>
      </c>
      <c r="G3974" s="41"/>
      <c r="H3974" s="42" t="s">
        <v>88</v>
      </c>
      <c r="I3974" s="43">
        <f>I3975</f>
        <v>77567</v>
      </c>
      <c r="J3974" s="43">
        <f>J3975</f>
        <v>76670</v>
      </c>
      <c r="K3974" s="43">
        <f>K3975</f>
        <v>76670</v>
      </c>
      <c r="L3974" s="43">
        <f>L3975</f>
        <v>0</v>
      </c>
      <c r="M3974" s="43">
        <f>M3975</f>
        <v>0</v>
      </c>
      <c r="N3974" s="43">
        <f>N3975</f>
        <v>0</v>
      </c>
      <c r="O3974" s="43">
        <f>O3975</f>
        <v>0</v>
      </c>
      <c r="P3974" s="43">
        <f>P3975</f>
        <v>0</v>
      </c>
      <c r="Q3974" s="43">
        <f>Q3975</f>
        <v>0</v>
      </c>
      <c r="R3974" s="43">
        <f>R3975</f>
        <v>587.70000000000005</v>
      </c>
      <c r="S3974" s="43">
        <f>S3975</f>
        <v>0</v>
      </c>
      <c r="T3974" s="43">
        <f>T3975</f>
        <v>0</v>
      </c>
      <c r="U3974" s="43">
        <v>0</v>
      </c>
      <c r="V3974" s="43">
        <f t="shared" si="7699"/>
        <v>78154.699999999997</v>
      </c>
      <c r="W3974" s="43">
        <f>W3975</f>
        <v>0</v>
      </c>
      <c r="X3974" s="43">
        <f>X3975</f>
        <v>0</v>
      </c>
      <c r="Y3974" s="43">
        <f>Y3975</f>
        <v>0</v>
      </c>
      <c r="Z3974" s="43">
        <f>Z3975</f>
        <v>0</v>
      </c>
      <c r="AA3974" s="43">
        <f>AA3975</f>
        <v>0</v>
      </c>
      <c r="AB3974" s="43">
        <f>AB3975</f>
        <v>55158.104950000008</v>
      </c>
      <c r="AC3974" s="44">
        <f>AC3975</f>
        <v>76911.324999999997</v>
      </c>
      <c r="AD3974" s="44">
        <f>AD3975</f>
        <v>76804.885479999997</v>
      </c>
      <c r="AE3974" s="45">
        <f t="shared" si="7669"/>
        <v>99.861607481082928</v>
      </c>
      <c r="AF3974" s="43">
        <f>AF3975</f>
        <v>77477.324999999997</v>
      </c>
      <c r="AG3974" s="43">
        <f>AG3975</f>
        <v>0</v>
      </c>
      <c r="AH3974" s="43">
        <f>AH3975</f>
        <v>0</v>
      </c>
      <c r="AI3974" s="43">
        <f>AI3975</f>
        <v>0</v>
      </c>
      <c r="AJ3974" s="43">
        <f>AJ3975</f>
        <v>0</v>
      </c>
      <c r="AK3974" s="43">
        <f>AK3975</f>
        <v>0</v>
      </c>
      <c r="AL3974" s="43">
        <f t="shared" si="7670"/>
        <v>77477.324999999997</v>
      </c>
      <c r="AM3974" s="43">
        <f t="shared" si="7671"/>
        <v>677.375</v>
      </c>
      <c r="AN3974" s="2"/>
      <c r="AO3974" s="1"/>
      <c r="AP3974" s="1"/>
      <c r="AQ3974" s="1"/>
      <c r="AR3974" s="1"/>
      <c r="AS3974" s="1"/>
    </row>
    <row r="3975">
      <c r="B3975" s="41" t="s">
        <v>865</v>
      </c>
      <c r="C3975" s="41" t="s">
        <v>115</v>
      </c>
      <c r="D3975" s="41" t="s">
        <v>115</v>
      </c>
      <c r="E3975" s="26" t="str">
        <f t="shared" si="7698"/>
        <v>0505</v>
      </c>
      <c r="F3975" s="41" t="s">
        <v>89</v>
      </c>
      <c r="G3975" s="41"/>
      <c r="H3975" s="42" t="s">
        <v>90</v>
      </c>
      <c r="I3975" s="43">
        <f>I3976+I3981</f>
        <v>77567</v>
      </c>
      <c r="J3975" s="43">
        <f>J3976+J3981</f>
        <v>76670</v>
      </c>
      <c r="K3975" s="43">
        <f>K3976+K3981</f>
        <v>76670</v>
      </c>
      <c r="L3975" s="43">
        <f>L3976+L3981</f>
        <v>0</v>
      </c>
      <c r="M3975" s="43">
        <f>M3976+M3981</f>
        <v>0</v>
      </c>
      <c r="N3975" s="43">
        <f>N3976+N3981</f>
        <v>0</v>
      </c>
      <c r="O3975" s="43">
        <f>O3976+O3981</f>
        <v>0</v>
      </c>
      <c r="P3975" s="43">
        <f>P3976+P3981</f>
        <v>0</v>
      </c>
      <c r="Q3975" s="43">
        <f>Q3976+Q3981</f>
        <v>0</v>
      </c>
      <c r="R3975" s="43">
        <f>R3976+R3981</f>
        <v>587.70000000000005</v>
      </c>
      <c r="S3975" s="43">
        <f>S3976+S3981</f>
        <v>0</v>
      </c>
      <c r="T3975" s="43">
        <f>T3976+T3981</f>
        <v>0</v>
      </c>
      <c r="U3975" s="43">
        <v>0</v>
      </c>
      <c r="V3975" s="43">
        <f t="shared" si="7699"/>
        <v>78154.699999999997</v>
      </c>
      <c r="W3975" s="43">
        <f>W3976+W3981</f>
        <v>0</v>
      </c>
      <c r="X3975" s="43">
        <f>X3976+X3981</f>
        <v>0</v>
      </c>
      <c r="Y3975" s="43">
        <f>Y3976+Y3981</f>
        <v>0</v>
      </c>
      <c r="Z3975" s="43">
        <f>Z3976+Z3981</f>
        <v>0</v>
      </c>
      <c r="AA3975" s="43">
        <f>AA3976+AA3981</f>
        <v>0</v>
      </c>
      <c r="AB3975" s="43">
        <f>AB3976+AB3981</f>
        <v>55158.104950000008</v>
      </c>
      <c r="AC3975" s="44">
        <f>AC3976+AC3981</f>
        <v>76911.324999999997</v>
      </c>
      <c r="AD3975" s="44">
        <f>AD3976+AD3981</f>
        <v>76804.885479999997</v>
      </c>
      <c r="AE3975" s="45">
        <f t="shared" si="7669"/>
        <v>99.861607481082928</v>
      </c>
      <c r="AF3975" s="43">
        <f>AF3976+AF3981</f>
        <v>77477.324999999997</v>
      </c>
      <c r="AG3975" s="43">
        <f>AG3976+AG3981</f>
        <v>0</v>
      </c>
      <c r="AH3975" s="43">
        <f>AH3976+AH3981</f>
        <v>0</v>
      </c>
      <c r="AI3975" s="43">
        <f>AI3976+AI3981</f>
        <v>0</v>
      </c>
      <c r="AJ3975" s="43">
        <f>AJ3976+AJ3981</f>
        <v>0</v>
      </c>
      <c r="AK3975" s="43">
        <f>AK3976+AK3981</f>
        <v>0</v>
      </c>
      <c r="AL3975" s="43">
        <f t="shared" si="7670"/>
        <v>77477.324999999997</v>
      </c>
      <c r="AM3975" s="43">
        <f t="shared" si="7671"/>
        <v>677.375</v>
      </c>
      <c r="AN3975" s="2"/>
      <c r="AR3975" s="1"/>
      <c r="AS3975" s="1"/>
    </row>
    <row r="3976" ht="31.5">
      <c r="B3976" s="41" t="s">
        <v>865</v>
      </c>
      <c r="C3976" s="41" t="s">
        <v>115</v>
      </c>
      <c r="D3976" s="41" t="s">
        <v>115</v>
      </c>
      <c r="E3976" s="26" t="str">
        <f t="shared" si="7698"/>
        <v>0505</v>
      </c>
      <c r="F3976" s="41" t="s">
        <v>91</v>
      </c>
      <c r="G3976" s="41"/>
      <c r="H3976" s="42" t="s">
        <v>92</v>
      </c>
      <c r="I3976" s="43">
        <f t="shared" ref="I3976:I3977" si="7726">I3977</f>
        <v>74116.5</v>
      </c>
      <c r="J3976" s="43">
        <f t="shared" ref="J3976:J3977" si="7727">J3977</f>
        <v>73219.5</v>
      </c>
      <c r="K3976" s="43">
        <f t="shared" ref="K3976:K3977" si="7728">K3977</f>
        <v>73219.5</v>
      </c>
      <c r="L3976" s="43">
        <f t="shared" ref="L3976:L3977" si="7729">L3977</f>
        <v>0</v>
      </c>
      <c r="M3976" s="43">
        <f t="shared" ref="M3976:M3977" si="7730">M3977</f>
        <v>0</v>
      </c>
      <c r="N3976" s="43">
        <f t="shared" ref="N3976:N3977" si="7731">N3977</f>
        <v>0</v>
      </c>
      <c r="O3976" s="43">
        <f>O3977+O3979</f>
        <v>0</v>
      </c>
      <c r="P3976" s="43">
        <f>P3977+P3979</f>
        <v>0</v>
      </c>
      <c r="Q3976" s="43">
        <f>Q3977+Q3979</f>
        <v>0</v>
      </c>
      <c r="R3976" s="43">
        <f>R3977+R3979</f>
        <v>587.70000000000005</v>
      </c>
      <c r="S3976" s="43">
        <f>S3977+S3979</f>
        <v>0</v>
      </c>
      <c r="T3976" s="43">
        <f>T3977+T3979</f>
        <v>0</v>
      </c>
      <c r="U3976" s="43">
        <v>0</v>
      </c>
      <c r="V3976" s="43">
        <f t="shared" si="7699"/>
        <v>74704.199999999997</v>
      </c>
      <c r="W3976" s="43">
        <f t="shared" ref="W3976:W3977" si="7732">W3977</f>
        <v>0</v>
      </c>
      <c r="X3976" s="43">
        <f t="shared" ref="X3976:X3977" si="7733">X3977</f>
        <v>0</v>
      </c>
      <c r="Y3976" s="43">
        <f t="shared" ref="Y3976:Y3977" si="7734">Y3977</f>
        <v>0</v>
      </c>
      <c r="Z3976" s="43">
        <f t="shared" ref="Z3976:Z3977" si="7735">Z3977</f>
        <v>0</v>
      </c>
      <c r="AA3976" s="43">
        <f t="shared" ref="AA3976:AA3977" si="7736">AA3977</f>
        <v>0</v>
      </c>
      <c r="AB3976" s="43">
        <f>AB3977+AB3979</f>
        <v>52347.933710000005</v>
      </c>
      <c r="AC3976" s="44">
        <f>AC3977+AC3979</f>
        <v>73352.974159999998</v>
      </c>
      <c r="AD3976" s="44">
        <f>AD3977+AD3979</f>
        <v>73246.534639999998</v>
      </c>
      <c r="AE3976" s="45">
        <f t="shared" si="7669"/>
        <v>99.854894063643783</v>
      </c>
      <c r="AF3976" s="43">
        <f>AF3977+AF3979</f>
        <v>73717.199999999997</v>
      </c>
      <c r="AG3976" s="43">
        <f>AG3977+AG3979</f>
        <v>0</v>
      </c>
      <c r="AH3976" s="43">
        <f>AH3977+AH3979</f>
        <v>0</v>
      </c>
      <c r="AI3976" s="43">
        <f>AI3977+AI3979</f>
        <v>0</v>
      </c>
      <c r="AJ3976" s="43">
        <f>AJ3977+AJ3979</f>
        <v>0</v>
      </c>
      <c r="AK3976" s="43">
        <f>AK3977+AK3979</f>
        <v>0</v>
      </c>
      <c r="AL3976" s="43">
        <f t="shared" si="7670"/>
        <v>73717.199999999997</v>
      </c>
      <c r="AM3976" s="43">
        <f t="shared" si="7671"/>
        <v>987</v>
      </c>
      <c r="AN3976" s="2"/>
      <c r="AO3976" s="1"/>
      <c r="AP3976" s="1"/>
      <c r="AQ3976" s="1"/>
      <c r="AR3976" s="1"/>
      <c r="AS3976" s="1"/>
    </row>
    <row r="3977" ht="78.75">
      <c r="B3977" s="41" t="s">
        <v>865</v>
      </c>
      <c r="C3977" s="41" t="s">
        <v>115</v>
      </c>
      <c r="D3977" s="41" t="s">
        <v>115</v>
      </c>
      <c r="E3977" s="26" t="str">
        <f t="shared" si="7698"/>
        <v>0505</v>
      </c>
      <c r="F3977" s="41" t="s">
        <v>91</v>
      </c>
      <c r="G3977" s="41" t="s">
        <v>71</v>
      </c>
      <c r="H3977" s="42" t="s">
        <v>72</v>
      </c>
      <c r="I3977" s="43">
        <f t="shared" si="7726"/>
        <v>74116.5</v>
      </c>
      <c r="J3977" s="43">
        <f t="shared" si="7727"/>
        <v>73219.5</v>
      </c>
      <c r="K3977" s="43">
        <f t="shared" si="7728"/>
        <v>73219.5</v>
      </c>
      <c r="L3977" s="43">
        <f t="shared" si="7729"/>
        <v>0</v>
      </c>
      <c r="M3977" s="43">
        <f t="shared" si="7730"/>
        <v>0</v>
      </c>
      <c r="N3977" s="43">
        <f t="shared" si="7731"/>
        <v>0</v>
      </c>
      <c r="O3977" s="43">
        <f>O3978</f>
        <v>0</v>
      </c>
      <c r="P3977" s="43">
        <f>P3978</f>
        <v>0</v>
      </c>
      <c r="Q3977" s="43">
        <f>Q3978</f>
        <v>0</v>
      </c>
      <c r="R3977" s="43">
        <f>R3978</f>
        <v>587.70000000000005</v>
      </c>
      <c r="S3977" s="43">
        <f>S3978</f>
        <v>0</v>
      </c>
      <c r="T3977" s="43">
        <f>T3978</f>
        <v>0</v>
      </c>
      <c r="U3977" s="43">
        <v>0</v>
      </c>
      <c r="V3977" s="43">
        <f t="shared" si="7699"/>
        <v>74704.199999999997</v>
      </c>
      <c r="W3977" s="43">
        <f t="shared" si="7732"/>
        <v>0</v>
      </c>
      <c r="X3977" s="43">
        <f t="shared" si="7733"/>
        <v>0</v>
      </c>
      <c r="Y3977" s="43">
        <f t="shared" si="7734"/>
        <v>0</v>
      </c>
      <c r="Z3977" s="43">
        <f t="shared" si="7735"/>
        <v>0</v>
      </c>
      <c r="AA3977" s="43">
        <f t="shared" si="7736"/>
        <v>0</v>
      </c>
      <c r="AB3977" s="43">
        <f>AB3978</f>
        <v>52316.524420000002</v>
      </c>
      <c r="AC3977" s="44">
        <f>AC3978</f>
        <v>73321.564870000002</v>
      </c>
      <c r="AD3977" s="44">
        <f>AD3978</f>
        <v>73215.125350000002</v>
      </c>
      <c r="AE3977" s="45">
        <f t="shared" si="7669"/>
        <v>99.854831903562456</v>
      </c>
      <c r="AF3977" s="43">
        <f>AF3978</f>
        <v>73685.790710000001</v>
      </c>
      <c r="AG3977" s="43">
        <f>AG3978</f>
        <v>0</v>
      </c>
      <c r="AH3977" s="43">
        <f>AH3978</f>
        <v>0</v>
      </c>
      <c r="AI3977" s="43">
        <f>AI3978</f>
        <v>0</v>
      </c>
      <c r="AJ3977" s="43">
        <f>AJ3978</f>
        <v>0</v>
      </c>
      <c r="AK3977" s="43">
        <f>AK3978</f>
        <v>0</v>
      </c>
      <c r="AL3977" s="43">
        <f t="shared" si="7670"/>
        <v>73685.790710000001</v>
      </c>
      <c r="AM3977" s="43">
        <f t="shared" si="7671"/>
        <v>1018.409289999996</v>
      </c>
      <c r="AN3977" s="2"/>
      <c r="AR3977" s="1"/>
      <c r="AS3977" s="1"/>
    </row>
    <row r="3978" ht="31.5">
      <c r="B3978" s="41" t="s">
        <v>865</v>
      </c>
      <c r="C3978" s="41" t="s">
        <v>115</v>
      </c>
      <c r="D3978" s="41" t="s">
        <v>115</v>
      </c>
      <c r="E3978" s="26" t="str">
        <f t="shared" si="7698"/>
        <v>0505</v>
      </c>
      <c r="F3978" s="41" t="s">
        <v>91</v>
      </c>
      <c r="G3978" s="41" t="s">
        <v>93</v>
      </c>
      <c r="H3978" s="42" t="s">
        <v>94</v>
      </c>
      <c r="I3978" s="43">
        <v>74116.5</v>
      </c>
      <c r="J3978" s="43">
        <v>73219.5</v>
      </c>
      <c r="K3978" s="43">
        <v>73219.5</v>
      </c>
      <c r="L3978" s="43"/>
      <c r="M3978" s="43"/>
      <c r="N3978" s="43"/>
      <c r="O3978" s="43">
        <v>0</v>
      </c>
      <c r="P3978" s="43">
        <v>0</v>
      </c>
      <c r="Q3978" s="43">
        <v>0</v>
      </c>
      <c r="R3978" s="43">
        <v>587.70000000000005</v>
      </c>
      <c r="S3978" s="43">
        <v>0</v>
      </c>
      <c r="T3978" s="43">
        <v>0</v>
      </c>
      <c r="U3978" s="43">
        <v>0</v>
      </c>
      <c r="V3978" s="43">
        <f t="shared" si="7699"/>
        <v>74704.199999999997</v>
      </c>
      <c r="W3978" s="43"/>
      <c r="X3978" s="43"/>
      <c r="Y3978" s="43"/>
      <c r="Z3978" s="43"/>
      <c r="AA3978" s="43"/>
      <c r="AB3978" s="43">
        <v>52316.524420000002</v>
      </c>
      <c r="AC3978" s="44">
        <v>73321.564870000002</v>
      </c>
      <c r="AD3978" s="44">
        <v>73215.125350000002</v>
      </c>
      <c r="AE3978" s="45">
        <f t="shared" si="7669"/>
        <v>99.854831903562456</v>
      </c>
      <c r="AF3978" s="43">
        <v>73685.790710000001</v>
      </c>
      <c r="AG3978" s="43">
        <v>0</v>
      </c>
      <c r="AH3978" s="43">
        <v>0</v>
      </c>
      <c r="AI3978" s="43">
        <v>0</v>
      </c>
      <c r="AJ3978" s="43">
        <v>0</v>
      </c>
      <c r="AK3978" s="43">
        <v>0</v>
      </c>
      <c r="AL3978" s="43">
        <f t="shared" si="7670"/>
        <v>73685.790710000001</v>
      </c>
      <c r="AM3978" s="43">
        <f t="shared" si="7671"/>
        <v>1018.409289999996</v>
      </c>
      <c r="AN3978" s="19"/>
      <c r="AO3978" s="1"/>
      <c r="AP3978" s="1"/>
      <c r="AQ3978" s="1"/>
      <c r="AR3978" s="1"/>
      <c r="AS3978" s="1"/>
    </row>
    <row r="3979">
      <c r="B3979" s="41" t="s">
        <v>865</v>
      </c>
      <c r="C3979" s="41" t="s">
        <v>115</v>
      </c>
      <c r="D3979" s="41" t="s">
        <v>115</v>
      </c>
      <c r="E3979" s="26" t="str">
        <f t="shared" si="7698"/>
        <v>0505</v>
      </c>
      <c r="F3979" s="41" t="s">
        <v>91</v>
      </c>
      <c r="G3979" s="41" t="s">
        <v>95</v>
      </c>
      <c r="H3979" s="42" t="s">
        <v>96</v>
      </c>
      <c r="I3979" s="43"/>
      <c r="J3979" s="43"/>
      <c r="K3979" s="43"/>
      <c r="L3979" s="43"/>
      <c r="M3979" s="43"/>
      <c r="N3979" s="43"/>
      <c r="O3979" s="43">
        <f>O3980</f>
        <v>0</v>
      </c>
      <c r="P3979" s="43">
        <f>P3980</f>
        <v>0</v>
      </c>
      <c r="Q3979" s="43">
        <f>Q3980</f>
        <v>0</v>
      </c>
      <c r="R3979" s="43">
        <f>R3980</f>
        <v>0</v>
      </c>
      <c r="S3979" s="43">
        <f>S3980</f>
        <v>0</v>
      </c>
      <c r="T3979" s="43">
        <f>T3980</f>
        <v>0</v>
      </c>
      <c r="U3979" s="43"/>
      <c r="V3979" s="43">
        <f t="shared" si="7699"/>
        <v>0</v>
      </c>
      <c r="W3979" s="43"/>
      <c r="X3979" s="43"/>
      <c r="Y3979" s="43"/>
      <c r="Z3979" s="43"/>
      <c r="AA3979" s="43"/>
      <c r="AB3979" s="43">
        <f>AB3980</f>
        <v>31.409289999999999</v>
      </c>
      <c r="AC3979" s="44">
        <f>AC3980</f>
        <v>31.409289999999999</v>
      </c>
      <c r="AD3979" s="44">
        <f>AD3980</f>
        <v>31.409289999999999</v>
      </c>
      <c r="AE3979" s="45">
        <f t="shared" si="7669"/>
        <v>100</v>
      </c>
      <c r="AF3979" s="43">
        <f>AF3980</f>
        <v>31.409289999999999</v>
      </c>
      <c r="AG3979" s="43">
        <f>AG3980</f>
        <v>0</v>
      </c>
      <c r="AH3979" s="43">
        <f>AH3980</f>
        <v>0</v>
      </c>
      <c r="AI3979" s="43">
        <f>AI3980</f>
        <v>0</v>
      </c>
      <c r="AJ3979" s="43">
        <f>AJ3980</f>
        <v>0</v>
      </c>
      <c r="AK3979" s="43">
        <f>AK3980</f>
        <v>0</v>
      </c>
      <c r="AL3979" s="43">
        <f t="shared" si="7670"/>
        <v>31.409289999999999</v>
      </c>
      <c r="AM3979" s="43">
        <f t="shared" si="7671"/>
        <v>-31.409289999999999</v>
      </c>
      <c r="AN3979" s="19"/>
      <c r="AO3979" s="1"/>
      <c r="AP3979" s="1"/>
      <c r="AQ3979" s="1"/>
      <c r="AR3979" s="1"/>
      <c r="AS3979" s="1"/>
    </row>
    <row r="3980" ht="31.5">
      <c r="B3980" s="41" t="s">
        <v>865</v>
      </c>
      <c r="C3980" s="41" t="s">
        <v>115</v>
      </c>
      <c r="D3980" s="41" t="s">
        <v>115</v>
      </c>
      <c r="E3980" s="26" t="str">
        <f t="shared" si="7698"/>
        <v>0505</v>
      </c>
      <c r="F3980" s="41" t="s">
        <v>91</v>
      </c>
      <c r="G3980" s="41" t="s">
        <v>97</v>
      </c>
      <c r="H3980" s="42" t="s">
        <v>98</v>
      </c>
      <c r="I3980" s="43"/>
      <c r="J3980" s="43"/>
      <c r="K3980" s="43"/>
      <c r="L3980" s="43"/>
      <c r="M3980" s="43"/>
      <c r="N3980" s="43"/>
      <c r="O3980" s="43">
        <v>0</v>
      </c>
      <c r="P3980" s="43">
        <v>0</v>
      </c>
      <c r="Q3980" s="43">
        <v>0</v>
      </c>
      <c r="R3980" s="43">
        <v>0</v>
      </c>
      <c r="S3980" s="43">
        <v>0</v>
      </c>
      <c r="T3980" s="43">
        <v>0</v>
      </c>
      <c r="U3980" s="43"/>
      <c r="V3980" s="43">
        <f t="shared" si="7699"/>
        <v>0</v>
      </c>
      <c r="W3980" s="43"/>
      <c r="X3980" s="43"/>
      <c r="Y3980" s="43"/>
      <c r="Z3980" s="43"/>
      <c r="AA3980" s="43"/>
      <c r="AB3980" s="43">
        <v>31.409289999999999</v>
      </c>
      <c r="AC3980" s="44">
        <v>31.409289999999999</v>
      </c>
      <c r="AD3980" s="44">
        <v>31.409289999999999</v>
      </c>
      <c r="AE3980" s="45">
        <f t="shared" si="7669"/>
        <v>100</v>
      </c>
      <c r="AF3980" s="43">
        <v>31.409289999999999</v>
      </c>
      <c r="AG3980" s="43">
        <v>0</v>
      </c>
      <c r="AH3980" s="43">
        <v>0</v>
      </c>
      <c r="AI3980" s="43">
        <v>0</v>
      </c>
      <c r="AJ3980" s="43">
        <v>0</v>
      </c>
      <c r="AK3980" s="43">
        <v>0</v>
      </c>
      <c r="AL3980" s="43">
        <f t="shared" si="7670"/>
        <v>31.409289999999999</v>
      </c>
      <c r="AM3980" s="43">
        <f t="shared" si="7671"/>
        <v>-31.409289999999999</v>
      </c>
      <c r="AN3980" s="19"/>
      <c r="AR3980" s="1"/>
      <c r="AS3980" s="1"/>
    </row>
    <row r="3981" ht="31.5">
      <c r="B3981" s="41" t="s">
        <v>865</v>
      </c>
      <c r="C3981" s="41" t="s">
        <v>115</v>
      </c>
      <c r="D3981" s="41" t="s">
        <v>115</v>
      </c>
      <c r="E3981" s="26" t="str">
        <f t="shared" si="7698"/>
        <v>0505</v>
      </c>
      <c r="F3981" s="41" t="s">
        <v>99</v>
      </c>
      <c r="G3981" s="41"/>
      <c r="H3981" s="42" t="s">
        <v>100</v>
      </c>
      <c r="I3981" s="43">
        <f>I3982+I3984</f>
        <v>3450.5</v>
      </c>
      <c r="J3981" s="43">
        <f>J3982+J3984</f>
        <v>3450.5</v>
      </c>
      <c r="K3981" s="43">
        <f>K3982+K3984</f>
        <v>3450.5</v>
      </c>
      <c r="L3981" s="43">
        <f>L3982+L3984</f>
        <v>0</v>
      </c>
      <c r="M3981" s="43">
        <f>M3982+M3984</f>
        <v>0</v>
      </c>
      <c r="N3981" s="43">
        <f>N3982+N3984</f>
        <v>0</v>
      </c>
      <c r="O3981" s="43">
        <f>O3982+O3984+O3986</f>
        <v>0</v>
      </c>
      <c r="P3981" s="43">
        <f>P3982+P3984+P3986</f>
        <v>0</v>
      </c>
      <c r="Q3981" s="43">
        <f>Q3982+Q3984+Q3986</f>
        <v>0</v>
      </c>
      <c r="R3981" s="43">
        <f>R3982+R3984+R3986</f>
        <v>0</v>
      </c>
      <c r="S3981" s="43">
        <f>S3982+S3984</f>
        <v>0</v>
      </c>
      <c r="T3981" s="43">
        <f>T3982+T3984</f>
        <v>0</v>
      </c>
      <c r="U3981" s="43">
        <v>0</v>
      </c>
      <c r="V3981" s="43">
        <f t="shared" si="7699"/>
        <v>3450.5</v>
      </c>
      <c r="W3981" s="43">
        <f>W3982+W3984</f>
        <v>0</v>
      </c>
      <c r="X3981" s="43">
        <f>X3982+X3984</f>
        <v>0</v>
      </c>
      <c r="Y3981" s="43">
        <f>Y3982+Y3984</f>
        <v>0</v>
      </c>
      <c r="Z3981" s="43">
        <f>Z3982+Z3984</f>
        <v>0</v>
      </c>
      <c r="AA3981" s="43">
        <f>AA3982+AA3984</f>
        <v>0</v>
      </c>
      <c r="AB3981" s="43">
        <f>AB3982+AB3984+AB3986</f>
        <v>2810.1712400000001</v>
      </c>
      <c r="AC3981" s="44">
        <f>AC3982+AC3984+AC3986</f>
        <v>3558.3508400000001</v>
      </c>
      <c r="AD3981" s="44">
        <f>AD3982+AD3984+AD3986</f>
        <v>3558.3508400000001</v>
      </c>
      <c r="AE3981" s="45">
        <f t="shared" si="7669"/>
        <v>100</v>
      </c>
      <c r="AF3981" s="43">
        <f>AF3982+AF3984+AF3986</f>
        <v>3760.125</v>
      </c>
      <c r="AG3981" s="43">
        <f>AG3982+AG3984+AG3986</f>
        <v>0</v>
      </c>
      <c r="AH3981" s="43">
        <f>AH3982+AH3984+AH3986</f>
        <v>0</v>
      </c>
      <c r="AI3981" s="43">
        <f>AI3982+AI3984+AI3986</f>
        <v>0</v>
      </c>
      <c r="AJ3981" s="43">
        <f>AJ3982+AJ3984+AJ3986</f>
        <v>0</v>
      </c>
      <c r="AK3981" s="43">
        <f>AK3982+AK3984+AK3986</f>
        <v>0</v>
      </c>
      <c r="AL3981" s="43">
        <f t="shared" si="7670"/>
        <v>3760.125</v>
      </c>
      <c r="AM3981" s="43">
        <f t="shared" si="7671"/>
        <v>-309.625</v>
      </c>
      <c r="AN3981" s="2"/>
      <c r="AO3981" s="1"/>
      <c r="AP3981" s="1"/>
      <c r="AQ3981" s="1"/>
      <c r="AR3981" s="1"/>
      <c r="AS3981" s="1"/>
    </row>
    <row r="3982" ht="78.75">
      <c r="B3982" s="41" t="s">
        <v>865</v>
      </c>
      <c r="C3982" s="41" t="s">
        <v>115</v>
      </c>
      <c r="D3982" s="41" t="s">
        <v>115</v>
      </c>
      <c r="E3982" s="26" t="str">
        <f t="shared" si="7698"/>
        <v>0505</v>
      </c>
      <c r="F3982" s="41" t="s">
        <v>99</v>
      </c>
      <c r="G3982" s="41" t="s">
        <v>71</v>
      </c>
      <c r="H3982" s="42" t="s">
        <v>72</v>
      </c>
      <c r="I3982" s="43">
        <f>I3983</f>
        <v>35.200000000000003</v>
      </c>
      <c r="J3982" s="43">
        <f>J3983</f>
        <v>35.200000000000003</v>
      </c>
      <c r="K3982" s="43">
        <f>K3983</f>
        <v>35.200000000000003</v>
      </c>
      <c r="L3982" s="43">
        <f>L3983</f>
        <v>0</v>
      </c>
      <c r="M3982" s="43">
        <f>M3983</f>
        <v>0</v>
      </c>
      <c r="N3982" s="43">
        <f>N3983</f>
        <v>0</v>
      </c>
      <c r="O3982" s="43">
        <f>O3983</f>
        <v>0</v>
      </c>
      <c r="P3982" s="43">
        <f>P3983</f>
        <v>0</v>
      </c>
      <c r="Q3982" s="43">
        <f>Q3983</f>
        <v>0</v>
      </c>
      <c r="R3982" s="43">
        <f>R3983</f>
        <v>0</v>
      </c>
      <c r="S3982" s="43">
        <f>S3983</f>
        <v>0</v>
      </c>
      <c r="T3982" s="43">
        <f>T3983</f>
        <v>0</v>
      </c>
      <c r="U3982" s="43">
        <v>0</v>
      </c>
      <c r="V3982" s="43">
        <f t="shared" si="7699"/>
        <v>35.200000000000003</v>
      </c>
      <c r="W3982" s="43">
        <f>W3983</f>
        <v>0</v>
      </c>
      <c r="X3982" s="43">
        <f>X3983</f>
        <v>0</v>
      </c>
      <c r="Y3982" s="43">
        <f>Y3983</f>
        <v>0</v>
      </c>
      <c r="Z3982" s="43">
        <f>Z3983</f>
        <v>0</v>
      </c>
      <c r="AA3982" s="43">
        <f>AA3983</f>
        <v>0</v>
      </c>
      <c r="AB3982" s="43">
        <f>AB3983</f>
        <v>30.129000000000001</v>
      </c>
      <c r="AC3982" s="44">
        <f>AC3983</f>
        <v>43.027000000000001</v>
      </c>
      <c r="AD3982" s="44">
        <f>AD3983</f>
        <v>43.027000000000001</v>
      </c>
      <c r="AE3982" s="45">
        <f t="shared" si="7669"/>
        <v>100</v>
      </c>
      <c r="AF3982" s="43">
        <f>AF3983</f>
        <v>42.326999999999998</v>
      </c>
      <c r="AG3982" s="43">
        <f>AG3983</f>
        <v>0</v>
      </c>
      <c r="AH3982" s="43">
        <f>AH3983</f>
        <v>0</v>
      </c>
      <c r="AI3982" s="43">
        <f>AI3983</f>
        <v>0</v>
      </c>
      <c r="AJ3982" s="43">
        <f>AJ3983</f>
        <v>0</v>
      </c>
      <c r="AK3982" s="43">
        <f>AK3983</f>
        <v>0</v>
      </c>
      <c r="AL3982" s="43">
        <f t="shared" si="7670"/>
        <v>42.326999999999998</v>
      </c>
      <c r="AM3982" s="43">
        <f t="shared" si="7671"/>
        <v>-7.1269999999999953</v>
      </c>
      <c r="AN3982" s="2"/>
      <c r="AR3982" s="1"/>
      <c r="AS3982" s="1"/>
    </row>
    <row r="3983" ht="31.5">
      <c r="B3983" s="41" t="s">
        <v>865</v>
      </c>
      <c r="C3983" s="41" t="s">
        <v>115</v>
      </c>
      <c r="D3983" s="41" t="s">
        <v>115</v>
      </c>
      <c r="E3983" s="26" t="str">
        <f t="shared" si="7698"/>
        <v>0505</v>
      </c>
      <c r="F3983" s="41" t="s">
        <v>99</v>
      </c>
      <c r="G3983" s="41" t="s">
        <v>93</v>
      </c>
      <c r="H3983" s="42" t="s">
        <v>94</v>
      </c>
      <c r="I3983" s="43">
        <v>35.200000000000003</v>
      </c>
      <c r="J3983" s="43">
        <v>35.200000000000003</v>
      </c>
      <c r="K3983" s="43">
        <v>35.200000000000003</v>
      </c>
      <c r="L3983" s="43"/>
      <c r="M3983" s="43"/>
      <c r="N3983" s="43"/>
      <c r="O3983" s="43">
        <v>0</v>
      </c>
      <c r="P3983" s="43">
        <v>0</v>
      </c>
      <c r="Q3983" s="43">
        <v>0</v>
      </c>
      <c r="R3983" s="43">
        <v>0</v>
      </c>
      <c r="S3983" s="43">
        <v>0</v>
      </c>
      <c r="T3983" s="43">
        <v>0</v>
      </c>
      <c r="U3983" s="43">
        <v>0</v>
      </c>
      <c r="V3983" s="43">
        <f t="shared" si="7699"/>
        <v>35.200000000000003</v>
      </c>
      <c r="W3983" s="43"/>
      <c r="X3983" s="43"/>
      <c r="Y3983" s="43"/>
      <c r="Z3983" s="43"/>
      <c r="AA3983" s="43"/>
      <c r="AB3983" s="43">
        <v>30.129000000000001</v>
      </c>
      <c r="AC3983" s="44">
        <v>43.027000000000001</v>
      </c>
      <c r="AD3983" s="44">
        <v>43.027000000000001</v>
      </c>
      <c r="AE3983" s="45">
        <f t="shared" si="7669"/>
        <v>100</v>
      </c>
      <c r="AF3983" s="43">
        <v>42.326999999999998</v>
      </c>
      <c r="AG3983" s="43">
        <v>0</v>
      </c>
      <c r="AH3983" s="43">
        <v>0</v>
      </c>
      <c r="AI3983" s="43">
        <v>0</v>
      </c>
      <c r="AJ3983" s="43">
        <v>0</v>
      </c>
      <c r="AK3983" s="43">
        <v>0</v>
      </c>
      <c r="AL3983" s="43">
        <f t="shared" si="7670"/>
        <v>42.326999999999998</v>
      </c>
      <c r="AM3983" s="43">
        <f t="shared" si="7671"/>
        <v>-7.1269999999999953</v>
      </c>
      <c r="AN3983" s="19"/>
      <c r="AO3983" s="1"/>
      <c r="AP3983" s="1"/>
      <c r="AQ3983" s="1"/>
      <c r="AR3983" s="1"/>
      <c r="AS3983" s="1"/>
    </row>
    <row r="3984" ht="31.5">
      <c r="B3984" s="41" t="s">
        <v>865</v>
      </c>
      <c r="C3984" s="41" t="s">
        <v>115</v>
      </c>
      <c r="D3984" s="41" t="s">
        <v>115</v>
      </c>
      <c r="E3984" s="26" t="str">
        <f t="shared" si="7698"/>
        <v>0505</v>
      </c>
      <c r="F3984" s="41" t="s">
        <v>99</v>
      </c>
      <c r="G3984" s="41" t="s">
        <v>53</v>
      </c>
      <c r="H3984" s="42" t="s">
        <v>54</v>
      </c>
      <c r="I3984" s="43">
        <f>I3985</f>
        <v>3415.3000000000002</v>
      </c>
      <c r="J3984" s="43">
        <f>J3985</f>
        <v>3415.3000000000002</v>
      </c>
      <c r="K3984" s="43">
        <f>K3985</f>
        <v>3415.3000000000002</v>
      </c>
      <c r="L3984" s="43">
        <f>L3985</f>
        <v>0</v>
      </c>
      <c r="M3984" s="43">
        <f>M3985</f>
        <v>0</v>
      </c>
      <c r="N3984" s="43">
        <f>N3985</f>
        <v>0</v>
      </c>
      <c r="O3984" s="43">
        <f>O3985</f>
        <v>0</v>
      </c>
      <c r="P3984" s="43">
        <f>P3985</f>
        <v>0</v>
      </c>
      <c r="Q3984" s="43">
        <f>Q3985</f>
        <v>0</v>
      </c>
      <c r="R3984" s="43">
        <f>R3985</f>
        <v>0</v>
      </c>
      <c r="S3984" s="43">
        <f>S3985</f>
        <v>0</v>
      </c>
      <c r="T3984" s="43">
        <f>T3985</f>
        <v>0</v>
      </c>
      <c r="U3984" s="43">
        <v>0</v>
      </c>
      <c r="V3984" s="43">
        <f t="shared" si="7699"/>
        <v>3415.3000000000002</v>
      </c>
      <c r="W3984" s="43">
        <f>W3985</f>
        <v>0</v>
      </c>
      <c r="X3984" s="43">
        <f>X3985</f>
        <v>0</v>
      </c>
      <c r="Y3984" s="43">
        <f>Y3985</f>
        <v>0</v>
      </c>
      <c r="Z3984" s="43">
        <f>Z3985</f>
        <v>0</v>
      </c>
      <c r="AA3984" s="43">
        <f>AA3985</f>
        <v>0</v>
      </c>
      <c r="AB3984" s="43">
        <f>AB3985</f>
        <v>2679.5422400000002</v>
      </c>
      <c r="AC3984" s="44">
        <f>AC3985</f>
        <v>3179.82384</v>
      </c>
      <c r="AD3984" s="44">
        <f>AD3985</f>
        <v>3179.82384</v>
      </c>
      <c r="AE3984" s="45">
        <f t="shared" si="7669"/>
        <v>100</v>
      </c>
      <c r="AF3984" s="43">
        <f>AF3985</f>
        <v>3382.2979999999998</v>
      </c>
      <c r="AG3984" s="43">
        <f>AG3985</f>
        <v>0</v>
      </c>
      <c r="AH3984" s="43">
        <f>AH3985</f>
        <v>0</v>
      </c>
      <c r="AI3984" s="43">
        <f>AI3985</f>
        <v>0</v>
      </c>
      <c r="AJ3984" s="43">
        <f>AJ3985</f>
        <v>0</v>
      </c>
      <c r="AK3984" s="43">
        <f>AK3985</f>
        <v>0</v>
      </c>
      <c r="AL3984" s="43">
        <f t="shared" si="7670"/>
        <v>3382.2979999999998</v>
      </c>
      <c r="AM3984" s="43">
        <f t="shared" si="7671"/>
        <v>33.002000000000407</v>
      </c>
      <c r="AN3984" s="2"/>
      <c r="AR3984" s="1"/>
      <c r="AS3984" s="1"/>
    </row>
    <row r="3985" ht="31.5">
      <c r="B3985" s="41" t="s">
        <v>865</v>
      </c>
      <c r="C3985" s="41" t="s">
        <v>115</v>
      </c>
      <c r="D3985" s="41" t="s">
        <v>115</v>
      </c>
      <c r="E3985" s="26" t="str">
        <f t="shared" si="7698"/>
        <v>0505</v>
      </c>
      <c r="F3985" s="41" t="s">
        <v>99</v>
      </c>
      <c r="G3985" s="41" t="s">
        <v>55</v>
      </c>
      <c r="H3985" s="42" t="s">
        <v>56</v>
      </c>
      <c r="I3985" s="43">
        <v>3415.3000000000002</v>
      </c>
      <c r="J3985" s="43">
        <v>3415.3000000000002</v>
      </c>
      <c r="K3985" s="43">
        <v>3415.3000000000002</v>
      </c>
      <c r="L3985" s="43"/>
      <c r="M3985" s="43"/>
      <c r="N3985" s="43"/>
      <c r="O3985" s="43">
        <v>0</v>
      </c>
      <c r="P3985" s="43">
        <v>0</v>
      </c>
      <c r="Q3985" s="43">
        <v>0</v>
      </c>
      <c r="R3985" s="43">
        <v>0</v>
      </c>
      <c r="S3985" s="43">
        <v>0</v>
      </c>
      <c r="T3985" s="43">
        <v>0</v>
      </c>
      <c r="U3985" s="43">
        <v>0</v>
      </c>
      <c r="V3985" s="43">
        <f t="shared" si="7699"/>
        <v>3415.3000000000002</v>
      </c>
      <c r="W3985" s="43"/>
      <c r="X3985" s="43"/>
      <c r="Y3985" s="43"/>
      <c r="Z3985" s="43"/>
      <c r="AA3985" s="43"/>
      <c r="AB3985" s="43">
        <v>2679.5422400000002</v>
      </c>
      <c r="AC3985" s="44">
        <v>3179.82384</v>
      </c>
      <c r="AD3985" s="44">
        <v>3179.82384</v>
      </c>
      <c r="AE3985" s="45">
        <f t="shared" si="7669"/>
        <v>100</v>
      </c>
      <c r="AF3985" s="43">
        <v>3382.2979999999998</v>
      </c>
      <c r="AG3985" s="43">
        <v>0</v>
      </c>
      <c r="AH3985" s="43">
        <v>0</v>
      </c>
      <c r="AI3985" s="43">
        <v>0</v>
      </c>
      <c r="AJ3985" s="43">
        <v>0</v>
      </c>
      <c r="AK3985" s="43">
        <v>0</v>
      </c>
      <c r="AL3985" s="43">
        <f t="shared" si="7670"/>
        <v>3382.2979999999998</v>
      </c>
      <c r="AM3985" s="43">
        <f t="shared" si="7671"/>
        <v>33.002000000000407</v>
      </c>
      <c r="AN3985" s="19"/>
      <c r="AR3985" s="1"/>
      <c r="AS3985" s="1"/>
    </row>
    <row r="3986">
      <c r="B3986" s="41" t="s">
        <v>865</v>
      </c>
      <c r="C3986" s="41" t="s">
        <v>115</v>
      </c>
      <c r="D3986" s="41" t="s">
        <v>115</v>
      </c>
      <c r="E3986" s="26" t="str">
        <f t="shared" si="7698"/>
        <v>0505</v>
      </c>
      <c r="F3986" s="41" t="s">
        <v>99</v>
      </c>
      <c r="G3986" s="41" t="s">
        <v>59</v>
      </c>
      <c r="H3986" s="42" t="s">
        <v>60</v>
      </c>
      <c r="I3986" s="43"/>
      <c r="J3986" s="43"/>
      <c r="K3986" s="43"/>
      <c r="L3986" s="43"/>
      <c r="M3986" s="43"/>
      <c r="N3986" s="43"/>
      <c r="O3986" s="43">
        <f>O3988+O3987</f>
        <v>0</v>
      </c>
      <c r="P3986" s="43">
        <f>P3988</f>
        <v>0</v>
      </c>
      <c r="Q3986" s="43">
        <f>Q3988</f>
        <v>0</v>
      </c>
      <c r="R3986" s="43">
        <f>R3988</f>
        <v>0</v>
      </c>
      <c r="S3986" s="43"/>
      <c r="T3986" s="43"/>
      <c r="U3986" s="43"/>
      <c r="V3986" s="43">
        <f t="shared" si="7699"/>
        <v>0</v>
      </c>
      <c r="W3986" s="43"/>
      <c r="X3986" s="43"/>
      <c r="Y3986" s="43"/>
      <c r="Z3986" s="43"/>
      <c r="AA3986" s="43"/>
      <c r="AB3986" s="43">
        <f>AB3988+AB3987</f>
        <v>100.5</v>
      </c>
      <c r="AC3986" s="44">
        <f>AC3988+AC3987</f>
        <v>335.5</v>
      </c>
      <c r="AD3986" s="44">
        <f>AD3988+AD3987</f>
        <v>335.5</v>
      </c>
      <c r="AE3986" s="45">
        <f t="shared" si="7669"/>
        <v>100</v>
      </c>
      <c r="AF3986" s="43">
        <f>AF3988+AF3987</f>
        <v>335.5</v>
      </c>
      <c r="AG3986" s="43">
        <f>AG3988+AG3987</f>
        <v>0</v>
      </c>
      <c r="AH3986" s="43">
        <f>AH3988+AH3987</f>
        <v>0</v>
      </c>
      <c r="AI3986" s="43">
        <f>AI3988+AI3987</f>
        <v>0</v>
      </c>
      <c r="AJ3986" s="43">
        <f>AJ3988+AJ3987</f>
        <v>0</v>
      </c>
      <c r="AK3986" s="43">
        <f>AK3988+AK3987</f>
        <v>0</v>
      </c>
      <c r="AL3986" s="43">
        <f t="shared" si="7670"/>
        <v>335.5</v>
      </c>
      <c r="AM3986" s="43">
        <f t="shared" si="7671"/>
        <v>-335.5</v>
      </c>
      <c r="AN3986" s="19"/>
      <c r="AO3986" s="1"/>
      <c r="AP3986" s="1"/>
      <c r="AQ3986" s="1"/>
      <c r="AR3986" s="1"/>
      <c r="AS3986" s="1"/>
    </row>
    <row r="3987">
      <c r="B3987" s="41" t="s">
        <v>865</v>
      </c>
      <c r="C3987" s="41" t="s">
        <v>115</v>
      </c>
      <c r="D3987" s="41" t="s">
        <v>115</v>
      </c>
      <c r="E3987" s="26" t="str">
        <f t="shared" si="7698"/>
        <v>0505</v>
      </c>
      <c r="F3987" s="41" t="s">
        <v>99</v>
      </c>
      <c r="G3987" s="41" t="s">
        <v>61</v>
      </c>
      <c r="H3987" s="42" t="s">
        <v>62</v>
      </c>
      <c r="I3987" s="43"/>
      <c r="J3987" s="43"/>
      <c r="K3987" s="43"/>
      <c r="L3987" s="43"/>
      <c r="M3987" s="43"/>
      <c r="N3987" s="43"/>
      <c r="O3987" s="43">
        <v>0</v>
      </c>
      <c r="P3987" s="43"/>
      <c r="Q3987" s="43"/>
      <c r="R3987" s="43"/>
      <c r="S3987" s="43"/>
      <c r="T3987" s="43"/>
      <c r="U3987" s="43"/>
      <c r="V3987" s="43">
        <f t="shared" si="7699"/>
        <v>0</v>
      </c>
      <c r="W3987" s="43">
        <v>0</v>
      </c>
      <c r="X3987" s="43">
        <v>0</v>
      </c>
      <c r="Y3987" s="43">
        <v>0</v>
      </c>
      <c r="Z3987" s="43">
        <v>0</v>
      </c>
      <c r="AA3987" s="43">
        <v>0</v>
      </c>
      <c r="AB3987" s="43">
        <v>0</v>
      </c>
      <c r="AC3987" s="44">
        <v>235</v>
      </c>
      <c r="AD3987" s="44">
        <v>235</v>
      </c>
      <c r="AE3987" s="45">
        <f t="shared" si="7669"/>
        <v>100</v>
      </c>
      <c r="AF3987" s="43">
        <v>235</v>
      </c>
      <c r="AG3987" s="43">
        <v>0</v>
      </c>
      <c r="AH3987" s="43">
        <v>0</v>
      </c>
      <c r="AI3987" s="43">
        <v>0</v>
      </c>
      <c r="AJ3987" s="43">
        <v>0</v>
      </c>
      <c r="AK3987" s="43">
        <v>0</v>
      </c>
      <c r="AL3987" s="43">
        <f t="shared" si="7670"/>
        <v>235</v>
      </c>
      <c r="AM3987" s="43">
        <f t="shared" si="7671"/>
        <v>-235</v>
      </c>
      <c r="AN3987" s="19"/>
      <c r="AO3987" s="1"/>
      <c r="AP3987" s="1"/>
      <c r="AQ3987" s="1"/>
      <c r="AR3987" s="1"/>
      <c r="AS3987" s="1"/>
    </row>
    <row r="3988">
      <c r="B3988" s="41" t="s">
        <v>865</v>
      </c>
      <c r="C3988" s="41" t="s">
        <v>115</v>
      </c>
      <c r="D3988" s="41" t="s">
        <v>115</v>
      </c>
      <c r="E3988" s="26" t="str">
        <f t="shared" si="7698"/>
        <v>0505</v>
      </c>
      <c r="F3988" s="41" t="s">
        <v>99</v>
      </c>
      <c r="G3988" s="41" t="s">
        <v>63</v>
      </c>
      <c r="H3988" s="42" t="s">
        <v>64</v>
      </c>
      <c r="I3988" s="43"/>
      <c r="J3988" s="43"/>
      <c r="K3988" s="43"/>
      <c r="L3988" s="43"/>
      <c r="M3988" s="43"/>
      <c r="N3988" s="43"/>
      <c r="O3988" s="43">
        <v>0</v>
      </c>
      <c r="P3988" s="43">
        <v>0</v>
      </c>
      <c r="Q3988" s="43">
        <v>0</v>
      </c>
      <c r="R3988" s="43">
        <v>0</v>
      </c>
      <c r="S3988" s="43"/>
      <c r="T3988" s="43"/>
      <c r="U3988" s="43"/>
      <c r="V3988" s="43">
        <f t="shared" si="7699"/>
        <v>0</v>
      </c>
      <c r="W3988" s="43"/>
      <c r="X3988" s="43"/>
      <c r="Y3988" s="43"/>
      <c r="Z3988" s="43"/>
      <c r="AA3988" s="43"/>
      <c r="AB3988" s="43">
        <v>100.5</v>
      </c>
      <c r="AC3988" s="44">
        <v>100.5</v>
      </c>
      <c r="AD3988" s="44">
        <v>100.5</v>
      </c>
      <c r="AE3988" s="45">
        <f t="shared" si="7669"/>
        <v>100</v>
      </c>
      <c r="AF3988" s="43">
        <v>100.5</v>
      </c>
      <c r="AG3988" s="43">
        <v>0</v>
      </c>
      <c r="AH3988" s="43">
        <v>0</v>
      </c>
      <c r="AI3988" s="43">
        <v>0</v>
      </c>
      <c r="AJ3988" s="43">
        <v>0</v>
      </c>
      <c r="AK3988" s="43">
        <v>0</v>
      </c>
      <c r="AL3988" s="43">
        <f t="shared" si="7670"/>
        <v>100.5</v>
      </c>
      <c r="AM3988" s="43">
        <f t="shared" si="7671"/>
        <v>-100.5</v>
      </c>
      <c r="AN3988" s="19"/>
      <c r="AO3988" s="1"/>
      <c r="AP3988" s="1"/>
      <c r="AQ3988" s="1"/>
      <c r="AR3988" s="1"/>
      <c r="AS3988" s="1"/>
    </row>
    <row r="3989" ht="47.25">
      <c r="B3989" s="41" t="s">
        <v>865</v>
      </c>
      <c r="C3989" s="41" t="s">
        <v>115</v>
      </c>
      <c r="D3989" s="41" t="s">
        <v>115</v>
      </c>
      <c r="E3989" s="26" t="str">
        <f t="shared" si="7698"/>
        <v>0505</v>
      </c>
      <c r="F3989" s="41" t="s">
        <v>101</v>
      </c>
      <c r="G3989" s="41"/>
      <c r="H3989" s="42" t="s">
        <v>102</v>
      </c>
      <c r="I3989" s="43"/>
      <c r="J3989" s="43"/>
      <c r="K3989" s="43"/>
      <c r="L3989" s="43"/>
      <c r="M3989" s="43"/>
      <c r="N3989" s="43"/>
      <c r="O3989" s="43">
        <f t="shared" ref="O3989:O4000" si="7737">O3990</f>
        <v>0</v>
      </c>
      <c r="P3989" s="43">
        <f t="shared" ref="P3989:P4000" si="7738">P3990</f>
        <v>0</v>
      </c>
      <c r="Q3989" s="43">
        <f t="shared" ref="Q3989:Q4000" si="7739">Q3990</f>
        <v>0</v>
      </c>
      <c r="R3989" s="43">
        <f t="shared" ref="R3989:R4000" si="7740">R3990</f>
        <v>0</v>
      </c>
      <c r="S3989" s="43">
        <f t="shared" ref="S3989:S4000" si="7741">S3990</f>
        <v>0</v>
      </c>
      <c r="T3989" s="43"/>
      <c r="U3989" s="43"/>
      <c r="V3989" s="43">
        <f t="shared" si="7699"/>
        <v>0</v>
      </c>
      <c r="W3989" s="43"/>
      <c r="X3989" s="43"/>
      <c r="Y3989" s="43"/>
      <c r="Z3989" s="43"/>
      <c r="AA3989" s="43"/>
      <c r="AB3989" s="43">
        <f t="shared" ref="AB3989:AB4000" si="7742">AB3990</f>
        <v>229.72499999999999</v>
      </c>
      <c r="AC3989" s="44">
        <f t="shared" ref="AC3989:AC4000" si="7743">AC3990</f>
        <v>843.0575</v>
      </c>
      <c r="AD3989" s="44">
        <f t="shared" ref="AD3989:AD4000" si="7744">AD3990</f>
        <v>843.0575</v>
      </c>
      <c r="AE3989" s="45">
        <f t="shared" si="7669"/>
        <v>100</v>
      </c>
      <c r="AF3989" s="43">
        <f t="shared" ref="AF3989:AF4000" si="7745">AF3990</f>
        <v>234.87709000000001</v>
      </c>
      <c r="AG3989" s="43">
        <f t="shared" ref="AG3989:AG4000" si="7746">AG3990</f>
        <v>0</v>
      </c>
      <c r="AH3989" s="43">
        <f t="shared" ref="AH3989:AH4000" si="7747">AH3990</f>
        <v>0</v>
      </c>
      <c r="AI3989" s="43">
        <f t="shared" ref="AI3989:AI4000" si="7748">AI3990</f>
        <v>0</v>
      </c>
      <c r="AJ3989" s="43">
        <f t="shared" ref="AJ3989:AJ4000" si="7749">AJ3990</f>
        <v>0</v>
      </c>
      <c r="AK3989" s="43">
        <f t="shared" ref="AK3989:AK4000" si="7750">AK3990</f>
        <v>0</v>
      </c>
      <c r="AL3989" s="43">
        <f t="shared" si="7670"/>
        <v>234.87709000000001</v>
      </c>
      <c r="AM3989" s="43">
        <f t="shared" si="7671"/>
        <v>-234.87709000000001</v>
      </c>
      <c r="AN3989" s="19"/>
      <c r="AO3989" s="1"/>
      <c r="AP3989" s="1"/>
      <c r="AQ3989" s="1"/>
      <c r="AR3989" s="1"/>
      <c r="AS3989" s="1"/>
    </row>
    <row r="3990" ht="31.5">
      <c r="B3990" s="41" t="s">
        <v>865</v>
      </c>
      <c r="C3990" s="41" t="s">
        <v>115</v>
      </c>
      <c r="D3990" s="41" t="s">
        <v>115</v>
      </c>
      <c r="E3990" s="26" t="str">
        <f t="shared" si="7698"/>
        <v>0505</v>
      </c>
      <c r="F3990" s="41" t="s">
        <v>103</v>
      </c>
      <c r="G3990" s="41"/>
      <c r="H3990" s="42" t="s">
        <v>104</v>
      </c>
      <c r="I3990" s="43"/>
      <c r="J3990" s="43"/>
      <c r="K3990" s="43"/>
      <c r="L3990" s="43"/>
      <c r="M3990" s="43"/>
      <c r="N3990" s="43"/>
      <c r="O3990" s="43">
        <f t="shared" si="7737"/>
        <v>0</v>
      </c>
      <c r="P3990" s="43">
        <f t="shared" si="7738"/>
        <v>0</v>
      </c>
      <c r="Q3990" s="43">
        <f t="shared" si="7739"/>
        <v>0</v>
      </c>
      <c r="R3990" s="43">
        <f t="shared" si="7740"/>
        <v>0</v>
      </c>
      <c r="S3990" s="43">
        <f t="shared" si="7741"/>
        <v>0</v>
      </c>
      <c r="T3990" s="43"/>
      <c r="U3990" s="43"/>
      <c r="V3990" s="43">
        <f t="shared" si="7699"/>
        <v>0</v>
      </c>
      <c r="W3990" s="43"/>
      <c r="X3990" s="43"/>
      <c r="Y3990" s="43"/>
      <c r="Z3990" s="43"/>
      <c r="AA3990" s="43"/>
      <c r="AB3990" s="43">
        <f t="shared" si="7742"/>
        <v>229.72499999999999</v>
      </c>
      <c r="AC3990" s="44">
        <f t="shared" si="7743"/>
        <v>843.0575</v>
      </c>
      <c r="AD3990" s="44">
        <f t="shared" si="7744"/>
        <v>843.0575</v>
      </c>
      <c r="AE3990" s="45">
        <f t="shared" si="7669"/>
        <v>100</v>
      </c>
      <c r="AF3990" s="43">
        <f t="shared" si="7745"/>
        <v>234.87709000000001</v>
      </c>
      <c r="AG3990" s="43">
        <f t="shared" si="7746"/>
        <v>0</v>
      </c>
      <c r="AH3990" s="43">
        <f t="shared" si="7747"/>
        <v>0</v>
      </c>
      <c r="AI3990" s="43">
        <f t="shared" si="7748"/>
        <v>0</v>
      </c>
      <c r="AJ3990" s="43">
        <f t="shared" si="7749"/>
        <v>0</v>
      </c>
      <c r="AK3990" s="43">
        <f t="shared" si="7750"/>
        <v>0</v>
      </c>
      <c r="AL3990" s="43">
        <f t="shared" si="7670"/>
        <v>234.87709000000001</v>
      </c>
      <c r="AM3990" s="43">
        <f t="shared" si="7671"/>
        <v>-234.87709000000001</v>
      </c>
      <c r="AN3990" s="19"/>
      <c r="AR3990" s="1"/>
      <c r="AS3990" s="1"/>
    </row>
    <row r="3991" ht="31.5">
      <c r="B3991" s="41" t="s">
        <v>865</v>
      </c>
      <c r="C3991" s="41" t="s">
        <v>115</v>
      </c>
      <c r="D3991" s="41" t="s">
        <v>115</v>
      </c>
      <c r="E3991" s="26" t="str">
        <f t="shared" si="7698"/>
        <v>0505</v>
      </c>
      <c r="F3991" s="41" t="s">
        <v>105</v>
      </c>
      <c r="G3991" s="41"/>
      <c r="H3991" s="42" t="s">
        <v>106</v>
      </c>
      <c r="I3991" s="43"/>
      <c r="J3991" s="43"/>
      <c r="K3991" s="43"/>
      <c r="L3991" s="43"/>
      <c r="M3991" s="43"/>
      <c r="N3991" s="43"/>
      <c r="O3991" s="43">
        <f t="shared" si="7737"/>
        <v>0</v>
      </c>
      <c r="P3991" s="43">
        <f t="shared" si="7738"/>
        <v>0</v>
      </c>
      <c r="Q3991" s="43">
        <f t="shared" si="7739"/>
        <v>0</v>
      </c>
      <c r="R3991" s="43">
        <f t="shared" si="7740"/>
        <v>0</v>
      </c>
      <c r="S3991" s="43">
        <f t="shared" si="7741"/>
        <v>0</v>
      </c>
      <c r="T3991" s="43"/>
      <c r="U3991" s="43"/>
      <c r="V3991" s="43">
        <f t="shared" si="7699"/>
        <v>0</v>
      </c>
      <c r="W3991" s="43"/>
      <c r="X3991" s="43"/>
      <c r="Y3991" s="43"/>
      <c r="Z3991" s="43"/>
      <c r="AA3991" s="43"/>
      <c r="AB3991" s="43">
        <f t="shared" si="7742"/>
        <v>229.72499999999999</v>
      </c>
      <c r="AC3991" s="44">
        <f t="shared" si="7743"/>
        <v>843.0575</v>
      </c>
      <c r="AD3991" s="44">
        <f t="shared" si="7744"/>
        <v>843.0575</v>
      </c>
      <c r="AE3991" s="45">
        <f t="shared" si="7669"/>
        <v>100</v>
      </c>
      <c r="AF3991" s="43">
        <f t="shared" si="7745"/>
        <v>234.87709000000001</v>
      </c>
      <c r="AG3991" s="43">
        <f t="shared" si="7746"/>
        <v>0</v>
      </c>
      <c r="AH3991" s="43">
        <f t="shared" si="7747"/>
        <v>0</v>
      </c>
      <c r="AI3991" s="43">
        <f t="shared" si="7748"/>
        <v>0</v>
      </c>
      <c r="AJ3991" s="43">
        <f t="shared" si="7749"/>
        <v>0</v>
      </c>
      <c r="AK3991" s="43">
        <f t="shared" si="7750"/>
        <v>0</v>
      </c>
      <c r="AL3991" s="43">
        <f t="shared" si="7670"/>
        <v>234.87709000000001</v>
      </c>
      <c r="AM3991" s="43">
        <f t="shared" si="7671"/>
        <v>-234.87709000000001</v>
      </c>
      <c r="AN3991" s="19"/>
      <c r="AO3991" s="1"/>
      <c r="AP3991" s="1"/>
      <c r="AQ3991" s="1"/>
      <c r="AR3991" s="1"/>
      <c r="AS3991" s="1"/>
    </row>
    <row r="3992">
      <c r="B3992" s="41" t="s">
        <v>865</v>
      </c>
      <c r="C3992" s="41" t="s">
        <v>115</v>
      </c>
      <c r="D3992" s="41" t="s">
        <v>115</v>
      </c>
      <c r="E3992" s="26" t="str">
        <f t="shared" si="7698"/>
        <v>0505</v>
      </c>
      <c r="F3992" s="41" t="s">
        <v>105</v>
      </c>
      <c r="G3992" s="41" t="s">
        <v>59</v>
      </c>
      <c r="H3992" s="42" t="s">
        <v>60</v>
      </c>
      <c r="I3992" s="43"/>
      <c r="J3992" s="43"/>
      <c r="K3992" s="43"/>
      <c r="L3992" s="43"/>
      <c r="M3992" s="43"/>
      <c r="N3992" s="43"/>
      <c r="O3992" s="43">
        <f t="shared" si="7737"/>
        <v>0</v>
      </c>
      <c r="P3992" s="43">
        <f t="shared" si="7738"/>
        <v>0</v>
      </c>
      <c r="Q3992" s="43">
        <f t="shared" si="7739"/>
        <v>0</v>
      </c>
      <c r="R3992" s="43">
        <f t="shared" si="7740"/>
        <v>0</v>
      </c>
      <c r="S3992" s="43">
        <f t="shared" si="7741"/>
        <v>0</v>
      </c>
      <c r="T3992" s="43"/>
      <c r="U3992" s="43"/>
      <c r="V3992" s="43">
        <f t="shared" si="7699"/>
        <v>0</v>
      </c>
      <c r="W3992" s="43"/>
      <c r="X3992" s="43"/>
      <c r="Y3992" s="43"/>
      <c r="Z3992" s="43"/>
      <c r="AA3992" s="43"/>
      <c r="AB3992" s="43">
        <f t="shared" si="7742"/>
        <v>229.72499999999999</v>
      </c>
      <c r="AC3992" s="44">
        <f t="shared" si="7743"/>
        <v>843.0575</v>
      </c>
      <c r="AD3992" s="44">
        <f t="shared" si="7744"/>
        <v>843.0575</v>
      </c>
      <c r="AE3992" s="45">
        <f t="shared" si="7669"/>
        <v>100</v>
      </c>
      <c r="AF3992" s="43">
        <f t="shared" si="7745"/>
        <v>234.87709000000001</v>
      </c>
      <c r="AG3992" s="43">
        <f t="shared" si="7746"/>
        <v>0</v>
      </c>
      <c r="AH3992" s="43">
        <f t="shared" si="7747"/>
        <v>0</v>
      </c>
      <c r="AI3992" s="43">
        <f t="shared" si="7748"/>
        <v>0</v>
      </c>
      <c r="AJ3992" s="43">
        <f t="shared" si="7749"/>
        <v>0</v>
      </c>
      <c r="AK3992" s="43">
        <f t="shared" si="7750"/>
        <v>0</v>
      </c>
      <c r="AL3992" s="43">
        <f t="shared" si="7670"/>
        <v>234.87709000000001</v>
      </c>
      <c r="AM3992" s="43">
        <f t="shared" si="7671"/>
        <v>-234.87709000000001</v>
      </c>
      <c r="AN3992" s="19"/>
      <c r="AO3992" s="1"/>
      <c r="AP3992" s="1"/>
      <c r="AQ3992" s="1"/>
      <c r="AR3992" s="1"/>
      <c r="AS3992" s="1"/>
    </row>
    <row r="3993">
      <c r="B3993" s="41" t="s">
        <v>865</v>
      </c>
      <c r="C3993" s="41" t="s">
        <v>115</v>
      </c>
      <c r="D3993" s="41" t="s">
        <v>115</v>
      </c>
      <c r="E3993" s="26" t="str">
        <f t="shared" si="7698"/>
        <v>0505</v>
      </c>
      <c r="F3993" s="41" t="s">
        <v>105</v>
      </c>
      <c r="G3993" s="41" t="s">
        <v>61</v>
      </c>
      <c r="H3993" s="42" t="s">
        <v>62</v>
      </c>
      <c r="I3993" s="43"/>
      <c r="J3993" s="43"/>
      <c r="K3993" s="43"/>
      <c r="L3993" s="43"/>
      <c r="M3993" s="43"/>
      <c r="N3993" s="43"/>
      <c r="O3993" s="43">
        <v>0</v>
      </c>
      <c r="P3993" s="43">
        <v>0</v>
      </c>
      <c r="Q3993" s="43">
        <v>0</v>
      </c>
      <c r="R3993" s="43">
        <v>0</v>
      </c>
      <c r="S3993" s="43">
        <v>0</v>
      </c>
      <c r="T3993" s="43"/>
      <c r="U3993" s="43"/>
      <c r="V3993" s="43">
        <f t="shared" si="7699"/>
        <v>0</v>
      </c>
      <c r="W3993" s="43"/>
      <c r="X3993" s="43"/>
      <c r="Y3993" s="43"/>
      <c r="Z3993" s="43"/>
      <c r="AA3993" s="43"/>
      <c r="AB3993" s="43">
        <v>229.72499999999999</v>
      </c>
      <c r="AC3993" s="44">
        <v>843.0575</v>
      </c>
      <c r="AD3993" s="44">
        <v>843.0575</v>
      </c>
      <c r="AE3993" s="45">
        <f t="shared" si="7669"/>
        <v>100</v>
      </c>
      <c r="AF3993" s="43">
        <v>234.87709000000001</v>
      </c>
      <c r="AG3993" s="43">
        <v>0</v>
      </c>
      <c r="AH3993" s="43">
        <v>0</v>
      </c>
      <c r="AI3993" s="43">
        <v>0</v>
      </c>
      <c r="AJ3993" s="43">
        <v>0</v>
      </c>
      <c r="AK3993" s="43">
        <v>0</v>
      </c>
      <c r="AL3993" s="43">
        <f t="shared" si="7670"/>
        <v>234.87709000000001</v>
      </c>
      <c r="AM3993" s="43">
        <f t="shared" si="7671"/>
        <v>-234.87709000000001</v>
      </c>
      <c r="AN3993" s="19"/>
      <c r="AO3993" s="1"/>
      <c r="AP3993" s="1"/>
      <c r="AQ3993" s="1"/>
      <c r="AR3993" s="1"/>
      <c r="AS3993" s="1"/>
    </row>
    <row r="3994" s="24" customFormat="1">
      <c r="B3994" s="25" t="s">
        <v>865</v>
      </c>
      <c r="C3994" s="25" t="s">
        <v>446</v>
      </c>
      <c r="D3994" s="25"/>
      <c r="E3994" s="32" t="str">
        <f t="shared" si="7698"/>
        <v>10</v>
      </c>
      <c r="F3994" s="25"/>
      <c r="G3994" s="25"/>
      <c r="H3994" s="27" t="s">
        <v>447</v>
      </c>
      <c r="I3994" s="28">
        <f t="shared" ref="I3994:I4000" si="7751">I3995</f>
        <v>3609.6999999999998</v>
      </c>
      <c r="J3994" s="28">
        <f t="shared" ref="J3994:J4000" si="7752">J3995</f>
        <v>4398.6999999999998</v>
      </c>
      <c r="K3994" s="28">
        <f t="shared" ref="K3994:K4000" si="7753">K3995</f>
        <v>5836.6999999999998</v>
      </c>
      <c r="L3994" s="28">
        <f t="shared" ref="L3994:L4000" si="7754">L3995</f>
        <v>0</v>
      </c>
      <c r="M3994" s="28">
        <f t="shared" ref="M3994:M4000" si="7755">M3995</f>
        <v>0</v>
      </c>
      <c r="N3994" s="28">
        <f t="shared" ref="N3994:N4000" si="7756">N3995</f>
        <v>0</v>
      </c>
      <c r="O3994" s="28">
        <f t="shared" si="7737"/>
        <v>0</v>
      </c>
      <c r="P3994" s="28">
        <f t="shared" si="7738"/>
        <v>0</v>
      </c>
      <c r="Q3994" s="28">
        <f t="shared" si="7739"/>
        <v>0</v>
      </c>
      <c r="R3994" s="28">
        <f t="shared" si="7740"/>
        <v>0</v>
      </c>
      <c r="S3994" s="28">
        <f t="shared" si="7741"/>
        <v>0</v>
      </c>
      <c r="T3994" s="28">
        <f t="shared" ref="T3994:T4000" si="7757">T3995</f>
        <v>0</v>
      </c>
      <c r="U3994" s="28">
        <v>0</v>
      </c>
      <c r="V3994" s="28">
        <f t="shared" si="7699"/>
        <v>3609.6999999999998</v>
      </c>
      <c r="W3994" s="28">
        <f t="shared" ref="W3994:W4000" si="7758">W3995</f>
        <v>0</v>
      </c>
      <c r="X3994" s="28">
        <f t="shared" ref="X3994:X4000" si="7759">X3995</f>
        <v>0</v>
      </c>
      <c r="Y3994" s="28">
        <f t="shared" ref="Y3994:Y4000" si="7760">Y3995</f>
        <v>0</v>
      </c>
      <c r="Z3994" s="28">
        <f t="shared" ref="Z3994:Z4000" si="7761">Z3995</f>
        <v>0</v>
      </c>
      <c r="AA3994" s="28">
        <f t="shared" ref="AA3994:AA4000" si="7762">AA3995</f>
        <v>0</v>
      </c>
      <c r="AB3994" s="28">
        <f t="shared" si="7742"/>
        <v>2099.8174399999998</v>
      </c>
      <c r="AC3994" s="29">
        <f t="shared" si="7743"/>
        <v>3616.08313</v>
      </c>
      <c r="AD3994" s="29">
        <f t="shared" si="7744"/>
        <v>2740.9974099999999</v>
      </c>
      <c r="AE3994" s="30">
        <f t="shared" si="7669"/>
        <v>75.800176916839845</v>
      </c>
      <c r="AF3994" s="28">
        <f t="shared" si="7745"/>
        <v>3616.08313</v>
      </c>
      <c r="AG3994" s="28">
        <f t="shared" si="7746"/>
        <v>0</v>
      </c>
      <c r="AH3994" s="28">
        <f t="shared" si="7747"/>
        <v>0</v>
      </c>
      <c r="AI3994" s="28">
        <f t="shared" si="7748"/>
        <v>0</v>
      </c>
      <c r="AJ3994" s="28">
        <f t="shared" si="7749"/>
        <v>0</v>
      </c>
      <c r="AK3994" s="28">
        <f t="shared" si="7750"/>
        <v>0</v>
      </c>
      <c r="AL3994" s="28">
        <f t="shared" si="7670"/>
        <v>3616.08313</v>
      </c>
      <c r="AM3994" s="28">
        <f t="shared" si="7671"/>
        <v>-6.3831300000001647</v>
      </c>
      <c r="AN3994" s="31"/>
      <c r="AO3994" s="24"/>
      <c r="AP3994" s="24"/>
      <c r="AQ3994" s="24"/>
      <c r="AR3994" s="24"/>
      <c r="AS3994" s="24"/>
    </row>
    <row r="3995" s="33" customFormat="1">
      <c r="B3995" s="34" t="s">
        <v>865</v>
      </c>
      <c r="C3995" s="34" t="s">
        <v>446</v>
      </c>
      <c r="D3995" s="34" t="s">
        <v>135</v>
      </c>
      <c r="E3995" s="35" t="str">
        <f t="shared" si="7698"/>
        <v>1006</v>
      </c>
      <c r="F3995" s="34"/>
      <c r="G3995" s="34"/>
      <c r="H3995" s="36" t="s">
        <v>646</v>
      </c>
      <c r="I3995" s="37">
        <f t="shared" si="7751"/>
        <v>3609.6999999999998</v>
      </c>
      <c r="J3995" s="37">
        <f t="shared" si="7752"/>
        <v>4398.6999999999998</v>
      </c>
      <c r="K3995" s="37">
        <f t="shared" si="7753"/>
        <v>5836.6999999999998</v>
      </c>
      <c r="L3995" s="37">
        <f t="shared" si="7754"/>
        <v>0</v>
      </c>
      <c r="M3995" s="37">
        <f t="shared" si="7755"/>
        <v>0</v>
      </c>
      <c r="N3995" s="37">
        <f t="shared" si="7756"/>
        <v>0</v>
      </c>
      <c r="O3995" s="37">
        <f t="shared" si="7737"/>
        <v>0</v>
      </c>
      <c r="P3995" s="37">
        <f t="shared" si="7738"/>
        <v>0</v>
      </c>
      <c r="Q3995" s="37">
        <f t="shared" si="7739"/>
        <v>0</v>
      </c>
      <c r="R3995" s="37">
        <f t="shared" si="7740"/>
        <v>0</v>
      </c>
      <c r="S3995" s="37">
        <f t="shared" si="7741"/>
        <v>0</v>
      </c>
      <c r="T3995" s="37">
        <f t="shared" si="7757"/>
        <v>0</v>
      </c>
      <c r="U3995" s="37">
        <v>0</v>
      </c>
      <c r="V3995" s="37">
        <f t="shared" si="7699"/>
        <v>3609.6999999999998</v>
      </c>
      <c r="W3995" s="37">
        <f t="shared" si="7758"/>
        <v>0</v>
      </c>
      <c r="X3995" s="37">
        <f t="shared" si="7759"/>
        <v>0</v>
      </c>
      <c r="Y3995" s="37">
        <f t="shared" si="7760"/>
        <v>0</v>
      </c>
      <c r="Z3995" s="37">
        <f t="shared" si="7761"/>
        <v>0</v>
      </c>
      <c r="AA3995" s="37">
        <f t="shared" si="7762"/>
        <v>0</v>
      </c>
      <c r="AB3995" s="37">
        <f t="shared" si="7742"/>
        <v>2099.8174399999998</v>
      </c>
      <c r="AC3995" s="38">
        <f t="shared" si="7743"/>
        <v>3616.08313</v>
      </c>
      <c r="AD3995" s="38">
        <f t="shared" si="7744"/>
        <v>2740.9974099999999</v>
      </c>
      <c r="AE3995" s="39">
        <f t="shared" si="7669"/>
        <v>75.800176916839845</v>
      </c>
      <c r="AF3995" s="37">
        <f t="shared" si="7745"/>
        <v>3616.08313</v>
      </c>
      <c r="AG3995" s="37">
        <f t="shared" si="7746"/>
        <v>0</v>
      </c>
      <c r="AH3995" s="37">
        <f t="shared" si="7747"/>
        <v>0</v>
      </c>
      <c r="AI3995" s="37">
        <f t="shared" si="7748"/>
        <v>0</v>
      </c>
      <c r="AJ3995" s="37">
        <f t="shared" si="7749"/>
        <v>0</v>
      </c>
      <c r="AK3995" s="37">
        <f t="shared" si="7750"/>
        <v>0</v>
      </c>
      <c r="AL3995" s="37">
        <f t="shared" si="7670"/>
        <v>3616.08313</v>
      </c>
      <c r="AM3995" s="37">
        <f t="shared" si="7671"/>
        <v>-6.3831300000001647</v>
      </c>
      <c r="AN3995" s="40"/>
      <c r="AO3995" s="33"/>
      <c r="AP3995" s="33"/>
      <c r="AQ3995" s="33"/>
      <c r="AR3995" s="33"/>
      <c r="AS3995" s="33"/>
    </row>
    <row r="3996" ht="31.5">
      <c r="B3996" s="41" t="s">
        <v>865</v>
      </c>
      <c r="C3996" s="41" t="s">
        <v>446</v>
      </c>
      <c r="D3996" s="41" t="s">
        <v>135</v>
      </c>
      <c r="E3996" s="26" t="str">
        <f t="shared" si="7698"/>
        <v>1006</v>
      </c>
      <c r="F3996" s="41" t="s">
        <v>962</v>
      </c>
      <c r="G3996" s="41"/>
      <c r="H3996" s="42" t="s">
        <v>963</v>
      </c>
      <c r="I3996" s="43">
        <f t="shared" si="7751"/>
        <v>3609.6999999999998</v>
      </c>
      <c r="J3996" s="43">
        <f t="shared" si="7752"/>
        <v>4398.6999999999998</v>
      </c>
      <c r="K3996" s="43">
        <f t="shared" si="7753"/>
        <v>5836.6999999999998</v>
      </c>
      <c r="L3996" s="43">
        <f t="shared" si="7754"/>
        <v>0</v>
      </c>
      <c r="M3996" s="43">
        <f t="shared" si="7755"/>
        <v>0</v>
      </c>
      <c r="N3996" s="43">
        <f t="shared" si="7756"/>
        <v>0</v>
      </c>
      <c r="O3996" s="43">
        <f t="shared" si="7737"/>
        <v>0</v>
      </c>
      <c r="P3996" s="43">
        <f t="shared" si="7738"/>
        <v>0</v>
      </c>
      <c r="Q3996" s="43">
        <f t="shared" si="7739"/>
        <v>0</v>
      </c>
      <c r="R3996" s="43">
        <f t="shared" si="7740"/>
        <v>0</v>
      </c>
      <c r="S3996" s="43">
        <f t="shared" si="7741"/>
        <v>0</v>
      </c>
      <c r="T3996" s="43">
        <f t="shared" si="7757"/>
        <v>0</v>
      </c>
      <c r="U3996" s="43">
        <v>0</v>
      </c>
      <c r="V3996" s="43">
        <f t="shared" si="7699"/>
        <v>3609.6999999999998</v>
      </c>
      <c r="W3996" s="43">
        <f t="shared" si="7758"/>
        <v>0</v>
      </c>
      <c r="X3996" s="43">
        <f t="shared" si="7759"/>
        <v>0</v>
      </c>
      <c r="Y3996" s="43">
        <f t="shared" si="7760"/>
        <v>0</v>
      </c>
      <c r="Z3996" s="43">
        <f t="shared" si="7761"/>
        <v>0</v>
      </c>
      <c r="AA3996" s="43">
        <f t="shared" si="7762"/>
        <v>0</v>
      </c>
      <c r="AB3996" s="43">
        <f t="shared" si="7742"/>
        <v>2099.8174399999998</v>
      </c>
      <c r="AC3996" s="44">
        <f t="shared" si="7743"/>
        <v>3616.08313</v>
      </c>
      <c r="AD3996" s="44">
        <f t="shared" si="7744"/>
        <v>2740.9974099999999</v>
      </c>
      <c r="AE3996" s="45">
        <f t="shared" si="7669"/>
        <v>75.800176916839845</v>
      </c>
      <c r="AF3996" s="43">
        <f t="shared" si="7745"/>
        <v>3616.08313</v>
      </c>
      <c r="AG3996" s="43">
        <f t="shared" si="7746"/>
        <v>0</v>
      </c>
      <c r="AH3996" s="43">
        <f t="shared" si="7747"/>
        <v>0</v>
      </c>
      <c r="AI3996" s="43">
        <f t="shared" si="7748"/>
        <v>0</v>
      </c>
      <c r="AJ3996" s="43">
        <f t="shared" si="7749"/>
        <v>0</v>
      </c>
      <c r="AK3996" s="43">
        <f t="shared" si="7750"/>
        <v>0</v>
      </c>
      <c r="AL3996" s="43">
        <f t="shared" si="7670"/>
        <v>3616.08313</v>
      </c>
      <c r="AM3996" s="43">
        <f t="shared" si="7671"/>
        <v>-6.3831300000001647</v>
      </c>
      <c r="AN3996" s="2"/>
      <c r="AO3996" s="1"/>
      <c r="AP3996" s="1"/>
      <c r="AQ3996" s="1"/>
      <c r="AR3996" s="1"/>
      <c r="AS3996" s="1"/>
    </row>
    <row r="3997">
      <c r="B3997" s="41" t="s">
        <v>865</v>
      </c>
      <c r="C3997" s="41" t="s">
        <v>446</v>
      </c>
      <c r="D3997" s="41" t="s">
        <v>135</v>
      </c>
      <c r="E3997" s="26" t="str">
        <f t="shared" si="7698"/>
        <v>1006</v>
      </c>
      <c r="F3997" s="41" t="s">
        <v>964</v>
      </c>
      <c r="G3997" s="41"/>
      <c r="H3997" s="42" t="s">
        <v>965</v>
      </c>
      <c r="I3997" s="43">
        <f t="shared" si="7751"/>
        <v>3609.6999999999998</v>
      </c>
      <c r="J3997" s="43">
        <f t="shared" si="7752"/>
        <v>4398.6999999999998</v>
      </c>
      <c r="K3997" s="43">
        <f t="shared" si="7753"/>
        <v>5836.6999999999998</v>
      </c>
      <c r="L3997" s="43">
        <f t="shared" si="7754"/>
        <v>0</v>
      </c>
      <c r="M3997" s="43">
        <f t="shared" si="7755"/>
        <v>0</v>
      </c>
      <c r="N3997" s="43">
        <f t="shared" si="7756"/>
        <v>0</v>
      </c>
      <c r="O3997" s="43">
        <f t="shared" si="7737"/>
        <v>0</v>
      </c>
      <c r="P3997" s="43">
        <f t="shared" si="7738"/>
        <v>0</v>
      </c>
      <c r="Q3997" s="43">
        <f t="shared" si="7739"/>
        <v>0</v>
      </c>
      <c r="R3997" s="43">
        <f t="shared" si="7740"/>
        <v>0</v>
      </c>
      <c r="S3997" s="43">
        <f t="shared" si="7741"/>
        <v>0</v>
      </c>
      <c r="T3997" s="43">
        <f t="shared" si="7757"/>
        <v>0</v>
      </c>
      <c r="U3997" s="43">
        <v>0</v>
      </c>
      <c r="V3997" s="43">
        <f t="shared" si="7699"/>
        <v>3609.6999999999998</v>
      </c>
      <c r="W3997" s="43">
        <f t="shared" si="7758"/>
        <v>0</v>
      </c>
      <c r="X3997" s="43">
        <f t="shared" si="7759"/>
        <v>0</v>
      </c>
      <c r="Y3997" s="43">
        <f t="shared" si="7760"/>
        <v>0</v>
      </c>
      <c r="Z3997" s="43">
        <f t="shared" si="7761"/>
        <v>0</v>
      </c>
      <c r="AA3997" s="43">
        <f t="shared" si="7762"/>
        <v>0</v>
      </c>
      <c r="AB3997" s="43">
        <f t="shared" si="7742"/>
        <v>2099.8174399999998</v>
      </c>
      <c r="AC3997" s="44">
        <f t="shared" si="7743"/>
        <v>3616.08313</v>
      </c>
      <c r="AD3997" s="44">
        <f t="shared" si="7744"/>
        <v>2740.9974099999999</v>
      </c>
      <c r="AE3997" s="45">
        <f t="shared" si="7669"/>
        <v>75.800176916839845</v>
      </c>
      <c r="AF3997" s="43">
        <f t="shared" si="7745"/>
        <v>3616.08313</v>
      </c>
      <c r="AG3997" s="43">
        <f t="shared" si="7746"/>
        <v>0</v>
      </c>
      <c r="AH3997" s="43">
        <f t="shared" si="7747"/>
        <v>0</v>
      </c>
      <c r="AI3997" s="43">
        <f t="shared" si="7748"/>
        <v>0</v>
      </c>
      <c r="AJ3997" s="43">
        <f t="shared" si="7749"/>
        <v>0</v>
      </c>
      <c r="AK3997" s="43">
        <f t="shared" si="7750"/>
        <v>0</v>
      </c>
      <c r="AL3997" s="43">
        <f t="shared" si="7670"/>
        <v>3616.08313</v>
      </c>
      <c r="AM3997" s="43">
        <f t="shared" si="7671"/>
        <v>-6.3831300000001647</v>
      </c>
      <c r="AN3997" s="2"/>
      <c r="AO3997" s="1"/>
      <c r="AP3997" s="1"/>
      <c r="AQ3997" s="1"/>
      <c r="AR3997" s="1"/>
      <c r="AS3997" s="1"/>
    </row>
    <row r="3998" ht="63">
      <c r="B3998" s="41" t="s">
        <v>865</v>
      </c>
      <c r="C3998" s="41" t="s">
        <v>446</v>
      </c>
      <c r="D3998" s="41" t="s">
        <v>135</v>
      </c>
      <c r="E3998" s="26" t="str">
        <f t="shared" si="7698"/>
        <v>1006</v>
      </c>
      <c r="F3998" s="41" t="s">
        <v>966</v>
      </c>
      <c r="G3998" s="41"/>
      <c r="H3998" s="42" t="s">
        <v>967</v>
      </c>
      <c r="I3998" s="43">
        <f t="shared" si="7751"/>
        <v>3609.6999999999998</v>
      </c>
      <c r="J3998" s="43">
        <f t="shared" si="7752"/>
        <v>4398.6999999999998</v>
      </c>
      <c r="K3998" s="43">
        <f t="shared" si="7753"/>
        <v>5836.6999999999998</v>
      </c>
      <c r="L3998" s="43">
        <f t="shared" si="7754"/>
        <v>0</v>
      </c>
      <c r="M3998" s="43">
        <f t="shared" si="7755"/>
        <v>0</v>
      </c>
      <c r="N3998" s="43">
        <f t="shared" si="7756"/>
        <v>0</v>
      </c>
      <c r="O3998" s="43">
        <f t="shared" si="7737"/>
        <v>0</v>
      </c>
      <c r="P3998" s="43">
        <f t="shared" si="7738"/>
        <v>0</v>
      </c>
      <c r="Q3998" s="43">
        <f t="shared" si="7739"/>
        <v>0</v>
      </c>
      <c r="R3998" s="43">
        <f t="shared" si="7740"/>
        <v>0</v>
      </c>
      <c r="S3998" s="43">
        <f t="shared" si="7741"/>
        <v>0</v>
      </c>
      <c r="T3998" s="43">
        <f t="shared" si="7757"/>
        <v>0</v>
      </c>
      <c r="U3998" s="43">
        <v>0</v>
      </c>
      <c r="V3998" s="43">
        <f t="shared" si="7699"/>
        <v>3609.6999999999998</v>
      </c>
      <c r="W3998" s="43">
        <f t="shared" si="7758"/>
        <v>0</v>
      </c>
      <c r="X3998" s="43">
        <f t="shared" si="7759"/>
        <v>0</v>
      </c>
      <c r="Y3998" s="43">
        <f t="shared" si="7760"/>
        <v>0</v>
      </c>
      <c r="Z3998" s="43">
        <f t="shared" si="7761"/>
        <v>0</v>
      </c>
      <c r="AA3998" s="43">
        <f t="shared" si="7762"/>
        <v>0</v>
      </c>
      <c r="AB3998" s="43">
        <f t="shared" si="7742"/>
        <v>2099.8174399999998</v>
      </c>
      <c r="AC3998" s="44">
        <f t="shared" si="7743"/>
        <v>3616.08313</v>
      </c>
      <c r="AD3998" s="44">
        <f t="shared" si="7744"/>
        <v>2740.9974099999999</v>
      </c>
      <c r="AE3998" s="45">
        <f t="shared" si="7669"/>
        <v>75.800176916839845</v>
      </c>
      <c r="AF3998" s="43">
        <f t="shared" si="7745"/>
        <v>3616.08313</v>
      </c>
      <c r="AG3998" s="43">
        <f t="shared" si="7746"/>
        <v>0</v>
      </c>
      <c r="AH3998" s="43">
        <f t="shared" si="7747"/>
        <v>0</v>
      </c>
      <c r="AI3998" s="43">
        <f t="shared" si="7748"/>
        <v>0</v>
      </c>
      <c r="AJ3998" s="43">
        <f t="shared" si="7749"/>
        <v>0</v>
      </c>
      <c r="AK3998" s="43">
        <f t="shared" si="7750"/>
        <v>0</v>
      </c>
      <c r="AL3998" s="43">
        <f t="shared" si="7670"/>
        <v>3616.08313</v>
      </c>
      <c r="AM3998" s="43">
        <f t="shared" si="7671"/>
        <v>-6.3831300000001647</v>
      </c>
      <c r="AN3998" s="2"/>
      <c r="AR3998" s="1"/>
      <c r="AS3998" s="1"/>
    </row>
    <row r="3999" ht="47.25">
      <c r="B3999" s="41" t="s">
        <v>865</v>
      </c>
      <c r="C3999" s="41" t="s">
        <v>446</v>
      </c>
      <c r="D3999" s="41" t="s">
        <v>135</v>
      </c>
      <c r="E3999" s="26" t="str">
        <f t="shared" si="7698"/>
        <v>1006</v>
      </c>
      <c r="F3999" s="41" t="s">
        <v>968</v>
      </c>
      <c r="G3999" s="41"/>
      <c r="H3999" s="42" t="s">
        <v>969</v>
      </c>
      <c r="I3999" s="43">
        <f t="shared" si="7751"/>
        <v>3609.6999999999998</v>
      </c>
      <c r="J3999" s="43">
        <f t="shared" si="7752"/>
        <v>4398.6999999999998</v>
      </c>
      <c r="K3999" s="43">
        <f t="shared" si="7753"/>
        <v>5836.6999999999998</v>
      </c>
      <c r="L3999" s="43">
        <f t="shared" si="7754"/>
        <v>0</v>
      </c>
      <c r="M3999" s="43">
        <f t="shared" si="7755"/>
        <v>0</v>
      </c>
      <c r="N3999" s="43">
        <f t="shared" si="7756"/>
        <v>0</v>
      </c>
      <c r="O3999" s="43">
        <f t="shared" si="7737"/>
        <v>0</v>
      </c>
      <c r="P3999" s="43">
        <f t="shared" si="7738"/>
        <v>0</v>
      </c>
      <c r="Q3999" s="43">
        <f t="shared" si="7739"/>
        <v>0</v>
      </c>
      <c r="R3999" s="43">
        <f t="shared" si="7740"/>
        <v>0</v>
      </c>
      <c r="S3999" s="43">
        <f t="shared" si="7741"/>
        <v>0</v>
      </c>
      <c r="T3999" s="43">
        <f t="shared" si="7757"/>
        <v>0</v>
      </c>
      <c r="U3999" s="43">
        <v>0</v>
      </c>
      <c r="V3999" s="43">
        <f t="shared" si="7699"/>
        <v>3609.6999999999998</v>
      </c>
      <c r="W3999" s="43">
        <f t="shared" si="7758"/>
        <v>0</v>
      </c>
      <c r="X3999" s="43">
        <f t="shared" si="7759"/>
        <v>0</v>
      </c>
      <c r="Y3999" s="43">
        <f t="shared" si="7760"/>
        <v>0</v>
      </c>
      <c r="Z3999" s="43">
        <f t="shared" si="7761"/>
        <v>0</v>
      </c>
      <c r="AA3999" s="43">
        <f t="shared" si="7762"/>
        <v>0</v>
      </c>
      <c r="AB3999" s="43">
        <f t="shared" si="7742"/>
        <v>2099.8174399999998</v>
      </c>
      <c r="AC3999" s="44">
        <f t="shared" si="7743"/>
        <v>3616.08313</v>
      </c>
      <c r="AD3999" s="44">
        <f t="shared" si="7744"/>
        <v>2740.9974099999999</v>
      </c>
      <c r="AE3999" s="45">
        <f t="shared" si="7669"/>
        <v>75.800176916839845</v>
      </c>
      <c r="AF3999" s="43">
        <f t="shared" si="7745"/>
        <v>3616.08313</v>
      </c>
      <c r="AG3999" s="43">
        <f t="shared" si="7746"/>
        <v>0</v>
      </c>
      <c r="AH3999" s="43">
        <f t="shared" si="7747"/>
        <v>0</v>
      </c>
      <c r="AI3999" s="43">
        <f t="shared" si="7748"/>
        <v>0</v>
      </c>
      <c r="AJ3999" s="43">
        <f t="shared" si="7749"/>
        <v>0</v>
      </c>
      <c r="AK3999" s="43">
        <f t="shared" si="7750"/>
        <v>0</v>
      </c>
      <c r="AL3999" s="43">
        <f t="shared" si="7670"/>
        <v>3616.08313</v>
      </c>
      <c r="AM3999" s="43">
        <f t="shared" si="7671"/>
        <v>-6.3831300000001647</v>
      </c>
      <c r="AN3999" s="2"/>
      <c r="AO3999" s="1"/>
      <c r="AP3999" s="1"/>
      <c r="AQ3999" s="1"/>
      <c r="AR3999" s="1"/>
      <c r="AS3999" s="1"/>
    </row>
    <row r="4000" ht="31.5">
      <c r="B4000" s="41" t="s">
        <v>865</v>
      </c>
      <c r="C4000" s="41" t="s">
        <v>446</v>
      </c>
      <c r="D4000" s="41" t="s">
        <v>135</v>
      </c>
      <c r="E4000" s="26" t="str">
        <f t="shared" si="7698"/>
        <v>1006</v>
      </c>
      <c r="F4000" s="41" t="s">
        <v>968</v>
      </c>
      <c r="G4000" s="41" t="s">
        <v>53</v>
      </c>
      <c r="H4000" s="42" t="s">
        <v>54</v>
      </c>
      <c r="I4000" s="43">
        <f t="shared" si="7751"/>
        <v>3609.6999999999998</v>
      </c>
      <c r="J4000" s="43">
        <f t="shared" si="7752"/>
        <v>4398.6999999999998</v>
      </c>
      <c r="K4000" s="43">
        <f t="shared" si="7753"/>
        <v>5836.6999999999998</v>
      </c>
      <c r="L4000" s="43">
        <f t="shared" si="7754"/>
        <v>0</v>
      </c>
      <c r="M4000" s="43">
        <f t="shared" si="7755"/>
        <v>0</v>
      </c>
      <c r="N4000" s="43">
        <f t="shared" si="7756"/>
        <v>0</v>
      </c>
      <c r="O4000" s="43">
        <f t="shared" si="7737"/>
        <v>0</v>
      </c>
      <c r="P4000" s="43">
        <f t="shared" si="7738"/>
        <v>0</v>
      </c>
      <c r="Q4000" s="43">
        <f t="shared" si="7739"/>
        <v>0</v>
      </c>
      <c r="R4000" s="43">
        <f t="shared" si="7740"/>
        <v>0</v>
      </c>
      <c r="S4000" s="43">
        <f t="shared" si="7741"/>
        <v>0</v>
      </c>
      <c r="T4000" s="43">
        <f t="shared" si="7757"/>
        <v>0</v>
      </c>
      <c r="U4000" s="43">
        <v>0</v>
      </c>
      <c r="V4000" s="43">
        <f t="shared" si="7699"/>
        <v>3609.6999999999998</v>
      </c>
      <c r="W4000" s="43">
        <f t="shared" si="7758"/>
        <v>0</v>
      </c>
      <c r="X4000" s="43">
        <f t="shared" si="7759"/>
        <v>0</v>
      </c>
      <c r="Y4000" s="43">
        <f t="shared" si="7760"/>
        <v>0</v>
      </c>
      <c r="Z4000" s="43">
        <f t="shared" si="7761"/>
        <v>0</v>
      </c>
      <c r="AA4000" s="43">
        <f t="shared" si="7762"/>
        <v>0</v>
      </c>
      <c r="AB4000" s="43">
        <f t="shared" si="7742"/>
        <v>2099.8174399999998</v>
      </c>
      <c r="AC4000" s="44">
        <f t="shared" si="7743"/>
        <v>3616.08313</v>
      </c>
      <c r="AD4000" s="44">
        <f t="shared" si="7744"/>
        <v>2740.9974099999999</v>
      </c>
      <c r="AE4000" s="45">
        <f t="shared" si="7669"/>
        <v>75.800176916839845</v>
      </c>
      <c r="AF4000" s="43">
        <f t="shared" si="7745"/>
        <v>3616.08313</v>
      </c>
      <c r="AG4000" s="43">
        <f t="shared" si="7746"/>
        <v>0</v>
      </c>
      <c r="AH4000" s="43">
        <f t="shared" si="7747"/>
        <v>0</v>
      </c>
      <c r="AI4000" s="43">
        <f t="shared" si="7748"/>
        <v>0</v>
      </c>
      <c r="AJ4000" s="43">
        <f t="shared" si="7749"/>
        <v>0</v>
      </c>
      <c r="AK4000" s="43">
        <f t="shared" si="7750"/>
        <v>0</v>
      </c>
      <c r="AL4000" s="43">
        <f t="shared" si="7670"/>
        <v>3616.08313</v>
      </c>
      <c r="AM4000" s="43">
        <f t="shared" si="7671"/>
        <v>-6.3831300000001647</v>
      </c>
      <c r="AN4000" s="2"/>
      <c r="AO4000" s="1"/>
      <c r="AP4000" s="1"/>
      <c r="AQ4000" s="1"/>
      <c r="AR4000" s="1"/>
      <c r="AS4000" s="1"/>
    </row>
    <row r="4001" ht="31.5">
      <c r="B4001" s="41" t="s">
        <v>865</v>
      </c>
      <c r="C4001" s="41" t="s">
        <v>446</v>
      </c>
      <c r="D4001" s="41" t="s">
        <v>135</v>
      </c>
      <c r="E4001" s="26" t="str">
        <f t="shared" si="7698"/>
        <v>1006</v>
      </c>
      <c r="F4001" s="41" t="s">
        <v>968</v>
      </c>
      <c r="G4001" s="41" t="s">
        <v>55</v>
      </c>
      <c r="H4001" s="42" t="s">
        <v>56</v>
      </c>
      <c r="I4001" s="43">
        <v>3609.6999999999998</v>
      </c>
      <c r="J4001" s="43">
        <v>4398.6999999999998</v>
      </c>
      <c r="K4001" s="43">
        <v>5836.6999999999998</v>
      </c>
      <c r="L4001" s="43"/>
      <c r="M4001" s="43"/>
      <c r="N4001" s="43"/>
      <c r="O4001" s="43">
        <v>0</v>
      </c>
      <c r="P4001" s="43">
        <v>0</v>
      </c>
      <c r="Q4001" s="43">
        <v>0</v>
      </c>
      <c r="R4001" s="43">
        <v>0</v>
      </c>
      <c r="S4001" s="43">
        <v>0</v>
      </c>
      <c r="T4001" s="43">
        <v>0</v>
      </c>
      <c r="U4001" s="43">
        <v>0</v>
      </c>
      <c r="V4001" s="43">
        <f t="shared" si="7699"/>
        <v>3609.6999999999998</v>
      </c>
      <c r="W4001" s="43"/>
      <c r="X4001" s="43"/>
      <c r="Y4001" s="43"/>
      <c r="Z4001" s="43"/>
      <c r="AA4001" s="43"/>
      <c r="AB4001" s="43">
        <v>2099.8174399999998</v>
      </c>
      <c r="AC4001" s="44">
        <v>3616.08313</v>
      </c>
      <c r="AD4001" s="44">
        <v>2740.9974099999999</v>
      </c>
      <c r="AE4001" s="45">
        <f t="shared" si="7669"/>
        <v>75.800176916839845</v>
      </c>
      <c r="AF4001" s="43">
        <v>3616.08313</v>
      </c>
      <c r="AG4001" s="43">
        <v>0</v>
      </c>
      <c r="AH4001" s="43">
        <v>0</v>
      </c>
      <c r="AI4001" s="43">
        <v>0</v>
      </c>
      <c r="AJ4001" s="43">
        <v>0</v>
      </c>
      <c r="AK4001" s="43">
        <v>0</v>
      </c>
      <c r="AL4001" s="43">
        <f t="shared" si="7670"/>
        <v>3616.08313</v>
      </c>
      <c r="AM4001" s="43">
        <f t="shared" si="7671"/>
        <v>-6.3831300000001647</v>
      </c>
      <c r="AN4001" s="19"/>
      <c r="AO4001" s="1"/>
      <c r="AP4001" s="1"/>
      <c r="AQ4001" s="1"/>
      <c r="AR4001" s="1"/>
      <c r="AS4001" s="1"/>
    </row>
    <row r="4002" s="24" customFormat="1" ht="31.5">
      <c r="B4002" s="25" t="s">
        <v>970</v>
      </c>
      <c r="C4002" s="25"/>
      <c r="D4002" s="25"/>
      <c r="E4002" s="26" t="str">
        <f t="shared" si="7698"/>
        <v/>
      </c>
      <c r="F4002" s="25"/>
      <c r="G4002" s="25"/>
      <c r="H4002" s="27" t="s">
        <v>971</v>
      </c>
      <c r="I4002" s="28">
        <f>I4003+I4058+I4102+I4156+I4223</f>
        <v>2984833.3000000003</v>
      </c>
      <c r="J4002" s="28">
        <f>J4003+J4058+J4102+J4156+J4223</f>
        <v>2697104.4000000004</v>
      </c>
      <c r="K4002" s="28">
        <f>K4003+K4058+K4102+K4156+K4223</f>
        <v>2711988.8999999994</v>
      </c>
      <c r="L4002" s="28">
        <f>L4003+L4058+L4102+L4156+L4223</f>
        <v>-254.47299999999814</v>
      </c>
      <c r="M4002" s="28">
        <f>M4003+M4058+M4102+M4156+M4223</f>
        <v>-58456.699999999997</v>
      </c>
      <c r="N4002" s="28">
        <f>N4003+N4058+N4102+N4156+N4223</f>
        <v>-70868.899999999994</v>
      </c>
      <c r="O4002" s="28">
        <f>O4003+O4058+O4102+O4156+O4223</f>
        <v>-44374.567999999999</v>
      </c>
      <c r="P4002" s="28">
        <f>P4003+P4058+P4102+P4156+P4223</f>
        <v>-68210.71100000001</v>
      </c>
      <c r="Q4002" s="28">
        <f>Q4003+Q4058+Q4102+Q4156+Q4223</f>
        <v>347047.28499999997</v>
      </c>
      <c r="R4002" s="28">
        <f>R4003+R4058+R4102+R4156+R4223</f>
        <v>211362.43100000001</v>
      </c>
      <c r="S4002" s="28">
        <f>S4003+S4058+S4102+S4156+S4223</f>
        <v>2449.1629999999896</v>
      </c>
      <c r="T4002" s="28">
        <f>T4003+T4058+T4102+T4156+T4223</f>
        <v>0</v>
      </c>
      <c r="U4002" s="28">
        <v>502617.81699999981</v>
      </c>
      <c r="V4002" s="28">
        <f t="shared" si="7699"/>
        <v>3935470.2440000004</v>
      </c>
      <c r="W4002" s="28" t="e">
        <f>W4003+W4058+W4102+W4156+W4223</f>
        <v>#REF!</v>
      </c>
      <c r="X4002" s="28" t="e">
        <f>X4003+X4058+X4102+X4156+X4223</f>
        <v>#REF!</v>
      </c>
      <c r="Y4002" s="28" t="e">
        <f>Y4003+Y4058+Y4102+Y4156+Y4223</f>
        <v>#REF!</v>
      </c>
      <c r="Z4002" s="28" t="e">
        <f>Z4003+Z4058+Z4102+Z4156+Z4223</f>
        <v>#REF!</v>
      </c>
      <c r="AA4002" s="28" t="e">
        <f>AA4003+AA4058+AA4102+AA4156+AA4223</f>
        <v>#REF!</v>
      </c>
      <c r="AB4002" s="28">
        <f>AB4003+AB4058+AB4102+AB4156+AB4223</f>
        <v>2642634.06428</v>
      </c>
      <c r="AC4002" s="29">
        <f>AC4003+AC4058+AC4102+AC4156+AC4223</f>
        <v>4710683.7952300003</v>
      </c>
      <c r="AD4002" s="29">
        <f>AD4003+AD4058+AD4102+AD4156+AD4223</f>
        <v>3666105.1346599995</v>
      </c>
      <c r="AE4002" s="30">
        <f t="shared" si="7669"/>
        <v>77.82532842412958</v>
      </c>
      <c r="AF4002" s="28">
        <f>AF4003+AF4058+AF4102+AF4156+AF4223</f>
        <v>4786630.5755599989</v>
      </c>
      <c r="AG4002" s="28">
        <f>AG4003+AG4058+AG4102+AG4156+AG4223</f>
        <v>-44374.567999999999</v>
      </c>
      <c r="AH4002" s="28">
        <f>AH4003+AH4058+AH4102+AH4156+AH4223</f>
        <v>0</v>
      </c>
      <c r="AI4002" s="28">
        <f>AI4003+AI4058+AI4102+AI4156+AI4223</f>
        <v>0</v>
      </c>
      <c r="AJ4002" s="28">
        <f>AJ4003+AJ4058+AJ4102+AJ4156+AJ4223</f>
        <v>-55834.529000000002</v>
      </c>
      <c r="AK4002" s="28">
        <f>AK4003+AK4058+AK4102+AK4156+AK4223</f>
        <v>0</v>
      </c>
      <c r="AL4002" s="28">
        <f t="shared" si="7670"/>
        <v>4686421.4785599988</v>
      </c>
      <c r="AM4002" s="28">
        <f t="shared" si="7671"/>
        <v>-750951.23455999838</v>
      </c>
      <c r="AN4002" s="31"/>
      <c r="AO4002" s="24"/>
      <c r="AP4002" s="24"/>
      <c r="AQ4002" s="24"/>
      <c r="AR4002" s="24"/>
      <c r="AS4002" s="24"/>
    </row>
    <row r="4003" s="24" customFormat="1">
      <c r="B4003" s="25" t="s">
        <v>970</v>
      </c>
      <c r="C4003" s="25" t="s">
        <v>41</v>
      </c>
      <c r="D4003" s="25"/>
      <c r="E4003" s="32" t="str">
        <f t="shared" si="7698"/>
        <v>01</v>
      </c>
      <c r="F4003" s="25"/>
      <c r="G4003" s="25"/>
      <c r="H4003" s="27" t="s">
        <v>42</v>
      </c>
      <c r="I4003" s="28">
        <f>I4004</f>
        <v>174986.39999999999</v>
      </c>
      <c r="J4003" s="28">
        <f>J4004</f>
        <v>120345.00000000001</v>
      </c>
      <c r="K4003" s="28">
        <f>K4004</f>
        <v>121843.10000000001</v>
      </c>
      <c r="L4003" s="28">
        <f>L4004</f>
        <v>0</v>
      </c>
      <c r="M4003" s="28">
        <f>M4004</f>
        <v>0</v>
      </c>
      <c r="N4003" s="28">
        <f>N4004</f>
        <v>0</v>
      </c>
      <c r="O4003" s="28">
        <f>O4004</f>
        <v>-573.70000000000005</v>
      </c>
      <c r="P4003" s="28">
        <f>P4004</f>
        <v>0</v>
      </c>
      <c r="Q4003" s="28">
        <f>Q4004</f>
        <v>1286.317</v>
      </c>
      <c r="R4003" s="28">
        <f>R4004</f>
        <v>12157.376</v>
      </c>
      <c r="S4003" s="28">
        <f>S4004</f>
        <v>-12157.376</v>
      </c>
      <c r="T4003" s="28">
        <f>T4004</f>
        <v>0</v>
      </c>
      <c r="U4003" s="28">
        <v>0</v>
      </c>
      <c r="V4003" s="28">
        <f t="shared" si="7699"/>
        <v>175699.01699999999</v>
      </c>
      <c r="W4003" s="28">
        <f>W4004</f>
        <v>0</v>
      </c>
      <c r="X4003" s="28">
        <f>X4004</f>
        <v>0</v>
      </c>
      <c r="Y4003" s="28">
        <f>Y4004</f>
        <v>0</v>
      </c>
      <c r="Z4003" s="28">
        <f>Z4004</f>
        <v>0</v>
      </c>
      <c r="AA4003" s="28">
        <f>AA4004</f>
        <v>0</v>
      </c>
      <c r="AB4003" s="28">
        <f>AB4004</f>
        <v>72182.081090000007</v>
      </c>
      <c r="AC4003" s="29">
        <f>AC4004</f>
        <v>176883.11295000001</v>
      </c>
      <c r="AD4003" s="29">
        <f>AD4004</f>
        <v>111269.80516999999</v>
      </c>
      <c r="AE4003" s="30">
        <f t="shared" si="7669"/>
        <v>62.905838389136051</v>
      </c>
      <c r="AF4003" s="28">
        <f>AF4004</f>
        <v>177456.81295000002</v>
      </c>
      <c r="AG4003" s="28">
        <f>AG4004</f>
        <v>-573.70000000000005</v>
      </c>
      <c r="AH4003" s="28">
        <f>AH4004</f>
        <v>0</v>
      </c>
      <c r="AI4003" s="28">
        <f>AI4004</f>
        <v>0</v>
      </c>
      <c r="AJ4003" s="28">
        <f>AJ4004</f>
        <v>0</v>
      </c>
      <c r="AK4003" s="28">
        <f>AK4004</f>
        <v>0</v>
      </c>
      <c r="AL4003" s="28">
        <f t="shared" si="7670"/>
        <v>176883.11295000001</v>
      </c>
      <c r="AM4003" s="28">
        <f t="shared" si="7671"/>
        <v>-1184.0959500000172</v>
      </c>
      <c r="AN4003" s="31"/>
      <c r="AO4003" s="24"/>
      <c r="AP4003" s="24"/>
      <c r="AQ4003" s="24"/>
      <c r="AR4003" s="24"/>
      <c r="AS4003" s="24"/>
    </row>
    <row r="4004" s="33" customFormat="1">
      <c r="B4004" s="34" t="s">
        <v>970</v>
      </c>
      <c r="C4004" s="34" t="s">
        <v>41</v>
      </c>
      <c r="D4004" s="34" t="s">
        <v>43</v>
      </c>
      <c r="E4004" s="35" t="str">
        <f t="shared" si="7698"/>
        <v>0113</v>
      </c>
      <c r="F4004" s="34"/>
      <c r="G4004" s="34"/>
      <c r="H4004" s="36" t="s">
        <v>44</v>
      </c>
      <c r="I4004" s="37">
        <f>I4023+I4028+I4047+I4005+I4042</f>
        <v>174986.39999999999</v>
      </c>
      <c r="J4004" s="37">
        <f>J4023+J4028+J4047+J4005+J4042</f>
        <v>120345.00000000001</v>
      </c>
      <c r="K4004" s="37">
        <f>K4023+K4028+K4047+K4005+K4042</f>
        <v>121843.10000000001</v>
      </c>
      <c r="L4004" s="37">
        <f>L4023+L4028+L4047+L4005+L4042</f>
        <v>0</v>
      </c>
      <c r="M4004" s="37">
        <f>M4023+M4028+M4047+M4005+M4042</f>
        <v>0</v>
      </c>
      <c r="N4004" s="37">
        <f>N4023+N4028+N4047+N4005+N4042</f>
        <v>0</v>
      </c>
      <c r="O4004" s="37">
        <f>O4023+O4028+O4047+O4005+O4042</f>
        <v>-573.70000000000005</v>
      </c>
      <c r="P4004" s="37">
        <f>P4023+P4028+P4047+P4005+P4042</f>
        <v>0</v>
      </c>
      <c r="Q4004" s="37">
        <f>Q4023+Q4028+Q4047+Q4005+Q4042</f>
        <v>1286.317</v>
      </c>
      <c r="R4004" s="37">
        <f>R4023+R4028+R4047+R4005+R4042</f>
        <v>12157.376</v>
      </c>
      <c r="S4004" s="37">
        <f>S4023+S4028+S4047+S4005+S4042</f>
        <v>-12157.376</v>
      </c>
      <c r="T4004" s="37">
        <f>T4023+T4028+T4047+T4005+T4042</f>
        <v>0</v>
      </c>
      <c r="U4004" s="37">
        <v>0</v>
      </c>
      <c r="V4004" s="37">
        <f t="shared" si="7699"/>
        <v>175699.01699999999</v>
      </c>
      <c r="W4004" s="37">
        <f>W4023+W4028+W4047+W4005+W4042</f>
        <v>0</v>
      </c>
      <c r="X4004" s="37">
        <f>X4023+X4028+X4047+X4005+X4042</f>
        <v>0</v>
      </c>
      <c r="Y4004" s="37">
        <f>Y4023+Y4028+Y4047+Y4005+Y4042</f>
        <v>0</v>
      </c>
      <c r="Z4004" s="37">
        <f>Z4023+Z4028+Z4047+Z4005+Z4042</f>
        <v>0</v>
      </c>
      <c r="AA4004" s="37">
        <f>AA4023+AA4028+AA4047+AA4005+AA4042</f>
        <v>0</v>
      </c>
      <c r="AB4004" s="37">
        <f>AB4023+AB4028+AB4047+AB4005+AB4042</f>
        <v>72182.081090000007</v>
      </c>
      <c r="AC4004" s="38">
        <f>AC4023+AC4028+AC4047+AC4005+AC4042</f>
        <v>176883.11295000001</v>
      </c>
      <c r="AD4004" s="38">
        <f>AD4023+AD4028+AD4047+AD4005+AD4042</f>
        <v>111269.80516999999</v>
      </c>
      <c r="AE4004" s="39">
        <f t="shared" si="7669"/>
        <v>62.905838389136051</v>
      </c>
      <c r="AF4004" s="37">
        <f>AF4023+AF4028+AF4047+AF4005+AF4042</f>
        <v>177456.81295000002</v>
      </c>
      <c r="AG4004" s="37">
        <f>AG4023+AG4028+AG4047+AG4005+AG4042</f>
        <v>-573.70000000000005</v>
      </c>
      <c r="AH4004" s="37">
        <f>AH4023+AH4028+AH4047+AH4005+AH4042</f>
        <v>0</v>
      </c>
      <c r="AI4004" s="37">
        <f>AI4023+AI4028+AI4047+AI4005+AI4042</f>
        <v>0</v>
      </c>
      <c r="AJ4004" s="37">
        <f>AJ4023+AJ4028+AJ4047+AJ4005+AJ4042</f>
        <v>0</v>
      </c>
      <c r="AK4004" s="37">
        <f>AK4023+AK4028+AK4047+AK4005+AK4042</f>
        <v>0</v>
      </c>
      <c r="AL4004" s="37">
        <f t="shared" si="7670"/>
        <v>176883.11295000001</v>
      </c>
      <c r="AM4004" s="37">
        <f t="shared" si="7671"/>
        <v>-1184.0959500000172</v>
      </c>
      <c r="AN4004" s="40"/>
      <c r="AO4004" s="33"/>
      <c r="AP4004" s="33"/>
      <c r="AQ4004" s="33"/>
      <c r="AR4004" s="33"/>
      <c r="AS4004" s="33"/>
    </row>
    <row r="4005">
      <c r="B4005" s="41" t="s">
        <v>970</v>
      </c>
      <c r="C4005" s="41" t="s">
        <v>41</v>
      </c>
      <c r="D4005" s="41" t="s">
        <v>43</v>
      </c>
      <c r="E4005" s="26" t="str">
        <f t="shared" si="7698"/>
        <v>0113</v>
      </c>
      <c r="F4005" s="41" t="s">
        <v>337</v>
      </c>
      <c r="G4005" s="41"/>
      <c r="H4005" s="42" t="s">
        <v>338</v>
      </c>
      <c r="I4005" s="43">
        <f t="shared" ref="I4005:I4006" si="7763">I4006</f>
        <v>87804.5</v>
      </c>
      <c r="J4005" s="43">
        <f t="shared" ref="J4005:J4006" si="7764">J4006</f>
        <v>31210.5</v>
      </c>
      <c r="K4005" s="43">
        <f t="shared" ref="K4005:K4006" si="7765">K4006</f>
        <v>32708.599999999999</v>
      </c>
      <c r="L4005" s="43">
        <f t="shared" ref="L4005:L4006" si="7766">L4006</f>
        <v>0</v>
      </c>
      <c r="M4005" s="43">
        <f t="shared" ref="M4005:M4006" si="7767">M4006</f>
        <v>0</v>
      </c>
      <c r="N4005" s="43">
        <f t="shared" ref="N4005:N4006" si="7768">N4006</f>
        <v>0</v>
      </c>
      <c r="O4005" s="43">
        <f t="shared" ref="O4005:O4006" si="7769">O4006</f>
        <v>0</v>
      </c>
      <c r="P4005" s="43">
        <f t="shared" ref="P4005:P4006" si="7770">P4006</f>
        <v>0</v>
      </c>
      <c r="Q4005" s="43">
        <f t="shared" ref="Q4005:Q4006" si="7771">Q4006</f>
        <v>0</v>
      </c>
      <c r="R4005" s="43">
        <f t="shared" ref="R4005:R4006" si="7772">R4006</f>
        <v>12157.376</v>
      </c>
      <c r="S4005" s="43">
        <f t="shared" ref="S4005:S4006" si="7773">S4006</f>
        <v>-12157.376</v>
      </c>
      <c r="T4005" s="43">
        <f t="shared" ref="T4005:T4006" si="7774">T4006</f>
        <v>0</v>
      </c>
      <c r="U4005" s="43">
        <v>0</v>
      </c>
      <c r="V4005" s="43">
        <f t="shared" si="7699"/>
        <v>87804.5</v>
      </c>
      <c r="W4005" s="43">
        <f t="shared" ref="W4005:W4006" si="7775">W4006</f>
        <v>0</v>
      </c>
      <c r="X4005" s="43">
        <f t="shared" ref="X4005:X4006" si="7776">X4006</f>
        <v>0</v>
      </c>
      <c r="Y4005" s="43">
        <f t="shared" ref="Y4005:Y4006" si="7777">Y4006</f>
        <v>0</v>
      </c>
      <c r="Z4005" s="43">
        <f t="shared" ref="Z4005:Z4006" si="7778">Z4006</f>
        <v>0</v>
      </c>
      <c r="AA4005" s="43">
        <f t="shared" ref="AA4005:AA4006" si="7779">AA4006</f>
        <v>0</v>
      </c>
      <c r="AB4005" s="43">
        <f t="shared" ref="AB4005:AB4006" si="7780">AB4006</f>
        <v>13090.64358</v>
      </c>
      <c r="AC4005" s="44">
        <f t="shared" ref="AC4005:AC4006" si="7781">AC4006</f>
        <v>87804.5</v>
      </c>
      <c r="AD4005" s="44">
        <f t="shared" ref="AD4005:AD4006" si="7782">AD4006</f>
        <v>22369.916270000002</v>
      </c>
      <c r="AE4005" s="45">
        <f t="shared" si="7669"/>
        <v>25.476958777739185</v>
      </c>
      <c r="AF4005" s="43">
        <f t="shared" ref="AF4005:AF4006" si="7783">AF4006</f>
        <v>87804.5</v>
      </c>
      <c r="AG4005" s="43">
        <f t="shared" ref="AG4005:AG4006" si="7784">AG4006</f>
        <v>0</v>
      </c>
      <c r="AH4005" s="43">
        <f t="shared" ref="AH4005:AH4006" si="7785">AH4006</f>
        <v>0</v>
      </c>
      <c r="AI4005" s="43">
        <f t="shared" ref="AI4005:AI4006" si="7786">AI4006</f>
        <v>0</v>
      </c>
      <c r="AJ4005" s="43">
        <f t="shared" ref="AJ4005:AJ4006" si="7787">AJ4006</f>
        <v>0</v>
      </c>
      <c r="AK4005" s="43">
        <f t="shared" ref="AK4005:AK4006" si="7788">AK4006</f>
        <v>0</v>
      </c>
      <c r="AL4005" s="43">
        <f t="shared" si="7670"/>
        <v>87804.5</v>
      </c>
      <c r="AM4005" s="43">
        <f t="shared" si="7671"/>
        <v>0</v>
      </c>
      <c r="AN4005" s="2"/>
      <c r="AO4005" s="1"/>
      <c r="AP4005" s="1"/>
      <c r="AQ4005" s="1"/>
      <c r="AR4005" s="1"/>
      <c r="AS4005" s="1"/>
    </row>
    <row r="4006" ht="31.5">
      <c r="B4006" s="41" t="s">
        <v>970</v>
      </c>
      <c r="C4006" s="41" t="s">
        <v>41</v>
      </c>
      <c r="D4006" s="41" t="s">
        <v>43</v>
      </c>
      <c r="E4006" s="26" t="str">
        <f t="shared" si="7698"/>
        <v>0113</v>
      </c>
      <c r="F4006" s="41" t="s">
        <v>339</v>
      </c>
      <c r="G4006" s="41"/>
      <c r="H4006" s="42" t="s">
        <v>340</v>
      </c>
      <c r="I4006" s="43">
        <f t="shared" si="7763"/>
        <v>87804.5</v>
      </c>
      <c r="J4006" s="43">
        <f t="shared" si="7764"/>
        <v>31210.5</v>
      </c>
      <c r="K4006" s="43">
        <f t="shared" si="7765"/>
        <v>32708.599999999999</v>
      </c>
      <c r="L4006" s="43">
        <f t="shared" si="7766"/>
        <v>0</v>
      </c>
      <c r="M4006" s="43">
        <f t="shared" si="7767"/>
        <v>0</v>
      </c>
      <c r="N4006" s="43">
        <f t="shared" si="7768"/>
        <v>0</v>
      </c>
      <c r="O4006" s="43">
        <f t="shared" si="7769"/>
        <v>0</v>
      </c>
      <c r="P4006" s="43">
        <f t="shared" si="7770"/>
        <v>0</v>
      </c>
      <c r="Q4006" s="43">
        <f t="shared" si="7771"/>
        <v>0</v>
      </c>
      <c r="R4006" s="43">
        <f t="shared" si="7772"/>
        <v>12157.376</v>
      </c>
      <c r="S4006" s="43">
        <f t="shared" si="7773"/>
        <v>-12157.376</v>
      </c>
      <c r="T4006" s="43">
        <f t="shared" si="7774"/>
        <v>0</v>
      </c>
      <c r="U4006" s="43">
        <v>0</v>
      </c>
      <c r="V4006" s="43">
        <f t="shared" si="7699"/>
        <v>87804.5</v>
      </c>
      <c r="W4006" s="43">
        <f t="shared" si="7775"/>
        <v>0</v>
      </c>
      <c r="X4006" s="43">
        <f t="shared" si="7776"/>
        <v>0</v>
      </c>
      <c r="Y4006" s="43">
        <f t="shared" si="7777"/>
        <v>0</v>
      </c>
      <c r="Z4006" s="43">
        <f t="shared" si="7778"/>
        <v>0</v>
      </c>
      <c r="AA4006" s="43">
        <f t="shared" si="7779"/>
        <v>0</v>
      </c>
      <c r="AB4006" s="43">
        <f t="shared" si="7780"/>
        <v>13090.64358</v>
      </c>
      <c r="AC4006" s="44">
        <f t="shared" si="7781"/>
        <v>87804.5</v>
      </c>
      <c r="AD4006" s="44">
        <f t="shared" si="7782"/>
        <v>22369.916270000002</v>
      </c>
      <c r="AE4006" s="45">
        <f t="shared" si="7669"/>
        <v>25.476958777739185</v>
      </c>
      <c r="AF4006" s="43">
        <f t="shared" si="7783"/>
        <v>87804.5</v>
      </c>
      <c r="AG4006" s="43">
        <f t="shared" si="7784"/>
        <v>0</v>
      </c>
      <c r="AH4006" s="43">
        <f t="shared" si="7785"/>
        <v>0</v>
      </c>
      <c r="AI4006" s="43">
        <f t="shared" si="7786"/>
        <v>0</v>
      </c>
      <c r="AJ4006" s="43">
        <f t="shared" si="7787"/>
        <v>0</v>
      </c>
      <c r="AK4006" s="43">
        <f t="shared" si="7788"/>
        <v>0</v>
      </c>
      <c r="AL4006" s="43">
        <f t="shared" si="7670"/>
        <v>87804.5</v>
      </c>
      <c r="AM4006" s="43">
        <f t="shared" si="7671"/>
        <v>0</v>
      </c>
      <c r="AN4006" s="2"/>
      <c r="AO4006" s="1"/>
      <c r="AP4006" s="1"/>
      <c r="AQ4006" s="1"/>
      <c r="AR4006" s="1"/>
      <c r="AS4006" s="1"/>
    </row>
    <row r="4007" ht="47.25">
      <c r="B4007" s="41" t="s">
        <v>970</v>
      </c>
      <c r="C4007" s="41" t="s">
        <v>41</v>
      </c>
      <c r="D4007" s="41" t="s">
        <v>43</v>
      </c>
      <c r="E4007" s="26" t="str">
        <f t="shared" si="7698"/>
        <v>0113</v>
      </c>
      <c r="F4007" s="41" t="s">
        <v>972</v>
      </c>
      <c r="G4007" s="41"/>
      <c r="H4007" s="42" t="s">
        <v>973</v>
      </c>
      <c r="I4007" s="43">
        <f>I4008+I4011+I4014+I4017+I4020</f>
        <v>87804.5</v>
      </c>
      <c r="J4007" s="43">
        <f>J4008+J4011+J4014+J4017+J4020</f>
        <v>31210.5</v>
      </c>
      <c r="K4007" s="43">
        <f>K4008+K4011+K4014+K4017+K4020</f>
        <v>32708.599999999999</v>
      </c>
      <c r="L4007" s="43">
        <f>L4008+L4011+L4014+L4017+L4020</f>
        <v>0</v>
      </c>
      <c r="M4007" s="43">
        <f>M4008+M4011+M4014+M4017+M4020</f>
        <v>0</v>
      </c>
      <c r="N4007" s="43">
        <f>N4008+N4011+N4014+N4017+N4020</f>
        <v>0</v>
      </c>
      <c r="O4007" s="43">
        <f>O4008+O4011+O4014+O4017+O4020</f>
        <v>0</v>
      </c>
      <c r="P4007" s="43">
        <f>P4008+P4011+P4014+P4017+P4020</f>
        <v>0</v>
      </c>
      <c r="Q4007" s="43">
        <f>Q4008+Q4011+Q4014+Q4017+Q4020</f>
        <v>0</v>
      </c>
      <c r="R4007" s="43">
        <f>R4008+R4011+R4014+R4017+R4020</f>
        <v>12157.376</v>
      </c>
      <c r="S4007" s="43">
        <f>S4008+S4011+S4014+S4017+S4020</f>
        <v>-12157.376</v>
      </c>
      <c r="T4007" s="43">
        <f>T4008+T4011+T4014+T4017+T4020</f>
        <v>0</v>
      </c>
      <c r="U4007" s="43">
        <v>0</v>
      </c>
      <c r="V4007" s="43">
        <f t="shared" si="7699"/>
        <v>87804.5</v>
      </c>
      <c r="W4007" s="43">
        <f>W4008+W4011+W4014+W4017+W4020</f>
        <v>0</v>
      </c>
      <c r="X4007" s="43">
        <f>X4008+X4011+X4014+X4017+X4020</f>
        <v>0</v>
      </c>
      <c r="Y4007" s="43">
        <f>Y4008+Y4011+Y4014+Y4017+Y4020</f>
        <v>0</v>
      </c>
      <c r="Z4007" s="43">
        <f>Z4008+Z4011+Z4014+Z4017+Z4020</f>
        <v>0</v>
      </c>
      <c r="AA4007" s="43">
        <f>AA4008+AA4011+AA4014+AA4017+AA4020</f>
        <v>0</v>
      </c>
      <c r="AB4007" s="43">
        <f>AB4008+AB4011+AB4014+AB4017+AB4020</f>
        <v>13090.64358</v>
      </c>
      <c r="AC4007" s="44">
        <f>AC4008+AC4011+AC4014+AC4017+AC4020</f>
        <v>87804.5</v>
      </c>
      <c r="AD4007" s="44">
        <f>AD4008+AD4011+AD4014+AD4017+AD4020</f>
        <v>22369.916270000002</v>
      </c>
      <c r="AE4007" s="45">
        <f t="shared" si="7669"/>
        <v>25.476958777739185</v>
      </c>
      <c r="AF4007" s="43">
        <f>AF4008+AF4011+AF4014+AF4017+AF4020</f>
        <v>87804.5</v>
      </c>
      <c r="AG4007" s="43">
        <f>AG4008+AG4011+AG4014+AG4017+AG4020</f>
        <v>0</v>
      </c>
      <c r="AH4007" s="43">
        <f>AH4008+AH4011+AH4014+AH4017+AH4020</f>
        <v>0</v>
      </c>
      <c r="AI4007" s="43">
        <f>AI4008+AI4011+AI4014+AI4017+AI4020</f>
        <v>0</v>
      </c>
      <c r="AJ4007" s="43">
        <f>AJ4008+AJ4011+AJ4014+AJ4017+AJ4020</f>
        <v>0</v>
      </c>
      <c r="AK4007" s="43">
        <f>AK4008+AK4011+AK4014+AK4017+AK4020</f>
        <v>0</v>
      </c>
      <c r="AL4007" s="43">
        <f t="shared" si="7670"/>
        <v>87804.5</v>
      </c>
      <c r="AM4007" s="43">
        <f t="shared" si="7671"/>
        <v>0</v>
      </c>
      <c r="AN4007" s="2"/>
      <c r="AR4007" s="1"/>
      <c r="AS4007" s="1"/>
    </row>
    <row r="4008" ht="47.25">
      <c r="B4008" s="41" t="s">
        <v>970</v>
      </c>
      <c r="C4008" s="41" t="s">
        <v>41</v>
      </c>
      <c r="D4008" s="41" t="s">
        <v>43</v>
      </c>
      <c r="E4008" s="26" t="str">
        <f t="shared" si="7698"/>
        <v>0113</v>
      </c>
      <c r="F4008" s="41" t="s">
        <v>974</v>
      </c>
      <c r="G4008" s="41"/>
      <c r="H4008" s="42" t="s">
        <v>975</v>
      </c>
      <c r="I4008" s="43">
        <f t="shared" ref="I4008:I4028" si="7789">I4009</f>
        <v>28242.400000000001</v>
      </c>
      <c r="J4008" s="43">
        <f t="shared" ref="J4008:J4028" si="7790">J4009</f>
        <v>0</v>
      </c>
      <c r="K4008" s="43">
        <f t="shared" ref="K4008:K4028" si="7791">K4009</f>
        <v>0</v>
      </c>
      <c r="L4008" s="43">
        <f t="shared" ref="L4008:L4028" si="7792">L4009</f>
        <v>0</v>
      </c>
      <c r="M4008" s="43">
        <f t="shared" ref="M4008:M4028" si="7793">M4009</f>
        <v>0</v>
      </c>
      <c r="N4008" s="43">
        <f t="shared" ref="N4008:N4028" si="7794">N4009</f>
        <v>0</v>
      </c>
      <c r="O4008" s="43">
        <f t="shared" ref="O4008:O4028" si="7795">O4009</f>
        <v>0</v>
      </c>
      <c r="P4008" s="43">
        <f t="shared" ref="P4008:P4028" si="7796">P4009</f>
        <v>0</v>
      </c>
      <c r="Q4008" s="43">
        <f t="shared" ref="Q4008:Q4028" si="7797">Q4009</f>
        <v>0</v>
      </c>
      <c r="R4008" s="43">
        <f t="shared" ref="R4008:R4028" si="7798">R4009</f>
        <v>4183.5699999999997</v>
      </c>
      <c r="S4008" s="43">
        <f t="shared" ref="S4008:S4028" si="7799">S4009</f>
        <v>-4183.5699999999997</v>
      </c>
      <c r="T4008" s="43">
        <f t="shared" ref="T4008:T4028" si="7800">T4009</f>
        <v>0</v>
      </c>
      <c r="U4008" s="43">
        <v>0</v>
      </c>
      <c r="V4008" s="43">
        <f t="shared" si="7699"/>
        <v>28242.400000000001</v>
      </c>
      <c r="W4008" s="43">
        <f t="shared" ref="W4008:W4028" si="7801">W4009</f>
        <v>0</v>
      </c>
      <c r="X4008" s="43">
        <f t="shared" ref="X4008:X4028" si="7802">X4009</f>
        <v>0</v>
      </c>
      <c r="Y4008" s="43">
        <f t="shared" ref="Y4008:Y4028" si="7803">Y4009</f>
        <v>0</v>
      </c>
      <c r="Z4008" s="43">
        <f t="shared" ref="Z4008:Z4028" si="7804">Z4009</f>
        <v>0</v>
      </c>
      <c r="AA4008" s="43">
        <f t="shared" ref="AA4008:AA4028" si="7805">AA4009</f>
        <v>0</v>
      </c>
      <c r="AB4008" s="43">
        <f t="shared" ref="AB4008:AB4028" si="7806">AB4009</f>
        <v>12937.674360000001</v>
      </c>
      <c r="AC4008" s="44">
        <f t="shared" ref="AC4008:AC4028" si="7807">AC4009</f>
        <v>28242.400000000001</v>
      </c>
      <c r="AD4008" s="44">
        <f t="shared" ref="AD4008:AD4028" si="7808">AD4009</f>
        <v>22207.717369999998</v>
      </c>
      <c r="AE4008" s="45">
        <f t="shared" ref="AE4008:AE4071" si="7809">AD4008/AC4008*100</f>
        <v>78.632543162054205</v>
      </c>
      <c r="AF4008" s="43">
        <f t="shared" ref="AF4008:AF4028" si="7810">AF4009</f>
        <v>28242.400000000001</v>
      </c>
      <c r="AG4008" s="43">
        <f t="shared" ref="AG4008:AG4028" si="7811">AG4009</f>
        <v>0</v>
      </c>
      <c r="AH4008" s="43">
        <f t="shared" ref="AH4008:AH4028" si="7812">AH4009</f>
        <v>0</v>
      </c>
      <c r="AI4008" s="43">
        <f t="shared" ref="AI4008:AI4028" si="7813">AI4009</f>
        <v>0</v>
      </c>
      <c r="AJ4008" s="43">
        <f t="shared" ref="AJ4008:AJ4028" si="7814">AJ4009</f>
        <v>0</v>
      </c>
      <c r="AK4008" s="43">
        <f t="shared" ref="AK4008:AK4028" si="7815">AK4009</f>
        <v>0</v>
      </c>
      <c r="AL4008" s="43">
        <f t="shared" ref="AL4008:AL4071" si="7816">AF4008+AH4008+AK4008+AI4008+AJ4008+AG4008</f>
        <v>28242.400000000001</v>
      </c>
      <c r="AM4008" s="43">
        <f t="shared" ref="AM4008:AM4071" si="7817">V4008-AL4008</f>
        <v>0</v>
      </c>
      <c r="AN4008" s="2"/>
      <c r="AO4008" s="1"/>
      <c r="AP4008" s="1"/>
      <c r="AQ4008" s="1"/>
      <c r="AR4008" s="1"/>
      <c r="AS4008" s="1"/>
    </row>
    <row r="4009" ht="31.5">
      <c r="B4009" s="41" t="s">
        <v>970</v>
      </c>
      <c r="C4009" s="41" t="s">
        <v>41</v>
      </c>
      <c r="D4009" s="41" t="s">
        <v>43</v>
      </c>
      <c r="E4009" s="26" t="str">
        <f t="shared" si="7698"/>
        <v>0113</v>
      </c>
      <c r="F4009" s="41" t="s">
        <v>974</v>
      </c>
      <c r="G4009" s="41" t="s">
        <v>550</v>
      </c>
      <c r="H4009" s="42" t="s">
        <v>551</v>
      </c>
      <c r="I4009" s="43">
        <f t="shared" si="7789"/>
        <v>28242.400000000001</v>
      </c>
      <c r="J4009" s="43">
        <f t="shared" si="7790"/>
        <v>0</v>
      </c>
      <c r="K4009" s="43">
        <f t="shared" si="7791"/>
        <v>0</v>
      </c>
      <c r="L4009" s="43">
        <f t="shared" si="7792"/>
        <v>0</v>
      </c>
      <c r="M4009" s="43">
        <f t="shared" si="7793"/>
        <v>0</v>
      </c>
      <c r="N4009" s="43">
        <f t="shared" si="7794"/>
        <v>0</v>
      </c>
      <c r="O4009" s="43">
        <f t="shared" si="7795"/>
        <v>0</v>
      </c>
      <c r="P4009" s="43">
        <f t="shared" si="7796"/>
        <v>0</v>
      </c>
      <c r="Q4009" s="43">
        <f t="shared" si="7797"/>
        <v>0</v>
      </c>
      <c r="R4009" s="43">
        <f t="shared" si="7798"/>
        <v>4183.5699999999997</v>
      </c>
      <c r="S4009" s="43">
        <f t="shared" si="7799"/>
        <v>-4183.5699999999997</v>
      </c>
      <c r="T4009" s="43">
        <f t="shared" si="7800"/>
        <v>0</v>
      </c>
      <c r="U4009" s="43">
        <v>0</v>
      </c>
      <c r="V4009" s="43">
        <f t="shared" si="7699"/>
        <v>28242.400000000001</v>
      </c>
      <c r="W4009" s="43">
        <f t="shared" si="7801"/>
        <v>0</v>
      </c>
      <c r="X4009" s="43">
        <f t="shared" si="7802"/>
        <v>0</v>
      </c>
      <c r="Y4009" s="43">
        <f t="shared" si="7803"/>
        <v>0</v>
      </c>
      <c r="Z4009" s="43">
        <f t="shared" si="7804"/>
        <v>0</v>
      </c>
      <c r="AA4009" s="43">
        <f t="shared" si="7805"/>
        <v>0</v>
      </c>
      <c r="AB4009" s="43">
        <f t="shared" si="7806"/>
        <v>12937.674360000001</v>
      </c>
      <c r="AC4009" s="44">
        <f t="shared" si="7807"/>
        <v>28242.400000000001</v>
      </c>
      <c r="AD4009" s="44">
        <f t="shared" si="7808"/>
        <v>22207.717369999998</v>
      </c>
      <c r="AE4009" s="45">
        <f t="shared" si="7809"/>
        <v>78.632543162054205</v>
      </c>
      <c r="AF4009" s="43">
        <f t="shared" si="7810"/>
        <v>28242.400000000001</v>
      </c>
      <c r="AG4009" s="43">
        <f t="shared" si="7811"/>
        <v>0</v>
      </c>
      <c r="AH4009" s="43">
        <f t="shared" si="7812"/>
        <v>0</v>
      </c>
      <c r="AI4009" s="43">
        <f t="shared" si="7813"/>
        <v>0</v>
      </c>
      <c r="AJ4009" s="43">
        <f t="shared" si="7814"/>
        <v>0</v>
      </c>
      <c r="AK4009" s="43">
        <f t="shared" si="7815"/>
        <v>0</v>
      </c>
      <c r="AL4009" s="43">
        <f t="shared" si="7816"/>
        <v>28242.400000000001</v>
      </c>
      <c r="AM4009" s="43">
        <f t="shared" si="7817"/>
        <v>0</v>
      </c>
      <c r="AN4009" s="2"/>
      <c r="AO4009" s="1"/>
      <c r="AP4009" s="1"/>
      <c r="AQ4009" s="1"/>
      <c r="AR4009" s="1"/>
      <c r="AS4009" s="1"/>
    </row>
    <row r="4010">
      <c r="B4010" s="41" t="s">
        <v>970</v>
      </c>
      <c r="C4010" s="41" t="s">
        <v>41</v>
      </c>
      <c r="D4010" s="41" t="s">
        <v>43</v>
      </c>
      <c r="E4010" s="26" t="str">
        <f t="shared" si="7698"/>
        <v>0113</v>
      </c>
      <c r="F4010" s="41" t="s">
        <v>974</v>
      </c>
      <c r="G4010" s="41" t="s">
        <v>909</v>
      </c>
      <c r="H4010" s="42" t="s">
        <v>910</v>
      </c>
      <c r="I4010" s="43">
        <v>28242.400000000001</v>
      </c>
      <c r="J4010" s="43"/>
      <c r="K4010" s="43"/>
      <c r="L4010" s="43"/>
      <c r="M4010" s="43"/>
      <c r="N4010" s="43"/>
      <c r="O4010" s="43">
        <v>0</v>
      </c>
      <c r="P4010" s="43">
        <v>0</v>
      </c>
      <c r="Q4010" s="43">
        <v>0</v>
      </c>
      <c r="R4010" s="43">
        <v>4183.5699999999997</v>
      </c>
      <c r="S4010" s="43">
        <v>-4183.5699999999997</v>
      </c>
      <c r="T4010" s="43">
        <v>0</v>
      </c>
      <c r="U4010" s="43">
        <v>0</v>
      </c>
      <c r="V4010" s="43">
        <f t="shared" si="7699"/>
        <v>28242.400000000001</v>
      </c>
      <c r="W4010" s="43"/>
      <c r="X4010" s="43"/>
      <c r="Y4010" s="43"/>
      <c r="Z4010" s="43"/>
      <c r="AA4010" s="43"/>
      <c r="AB4010" s="43">
        <v>12937.674360000001</v>
      </c>
      <c r="AC4010" s="44">
        <v>28242.400000000001</v>
      </c>
      <c r="AD4010" s="44">
        <v>22207.717369999998</v>
      </c>
      <c r="AE4010" s="45">
        <f t="shared" si="7809"/>
        <v>78.632543162054205</v>
      </c>
      <c r="AF4010" s="43">
        <v>28242.400000000001</v>
      </c>
      <c r="AG4010" s="43">
        <v>0</v>
      </c>
      <c r="AH4010" s="43">
        <v>0</v>
      </c>
      <c r="AI4010" s="43">
        <v>0</v>
      </c>
      <c r="AJ4010" s="43">
        <v>0</v>
      </c>
      <c r="AK4010" s="43">
        <v>0</v>
      </c>
      <c r="AL4010" s="43">
        <f t="shared" si="7816"/>
        <v>28242.400000000001</v>
      </c>
      <c r="AM4010" s="43">
        <f t="shared" si="7817"/>
        <v>0</v>
      </c>
      <c r="AN4010" s="19"/>
      <c r="AR4010" s="1"/>
      <c r="AS4010" s="1"/>
    </row>
    <row r="4011" ht="63">
      <c r="B4011" s="41" t="s">
        <v>970</v>
      </c>
      <c r="C4011" s="41" t="s">
        <v>41</v>
      </c>
      <c r="D4011" s="41" t="s">
        <v>43</v>
      </c>
      <c r="E4011" s="26" t="str">
        <f t="shared" si="7698"/>
        <v>0113</v>
      </c>
      <c r="F4011" s="41" t="s">
        <v>976</v>
      </c>
      <c r="G4011" s="41"/>
      <c r="H4011" s="42" t="s">
        <v>977</v>
      </c>
      <c r="I4011" s="43">
        <f t="shared" si="7789"/>
        <v>29781.099999999999</v>
      </c>
      <c r="J4011" s="43">
        <f t="shared" si="7790"/>
        <v>0</v>
      </c>
      <c r="K4011" s="43">
        <f t="shared" si="7791"/>
        <v>0</v>
      </c>
      <c r="L4011" s="43">
        <f t="shared" si="7792"/>
        <v>0</v>
      </c>
      <c r="M4011" s="43">
        <f t="shared" si="7793"/>
        <v>0</v>
      </c>
      <c r="N4011" s="43">
        <f t="shared" si="7794"/>
        <v>0</v>
      </c>
      <c r="O4011" s="43">
        <f t="shared" si="7795"/>
        <v>0</v>
      </c>
      <c r="P4011" s="43">
        <f t="shared" si="7796"/>
        <v>0</v>
      </c>
      <c r="Q4011" s="43">
        <f t="shared" si="7797"/>
        <v>0</v>
      </c>
      <c r="R4011" s="43">
        <f t="shared" si="7798"/>
        <v>3986.9029999999998</v>
      </c>
      <c r="S4011" s="43">
        <f t="shared" si="7799"/>
        <v>-3986.9029999999998</v>
      </c>
      <c r="T4011" s="43">
        <f t="shared" si="7800"/>
        <v>0</v>
      </c>
      <c r="U4011" s="43">
        <v>0</v>
      </c>
      <c r="V4011" s="43">
        <f t="shared" si="7699"/>
        <v>29781.099999999999</v>
      </c>
      <c r="W4011" s="43">
        <f t="shared" si="7801"/>
        <v>0</v>
      </c>
      <c r="X4011" s="43">
        <f t="shared" si="7802"/>
        <v>0</v>
      </c>
      <c r="Y4011" s="43">
        <f t="shared" si="7803"/>
        <v>0</v>
      </c>
      <c r="Z4011" s="43">
        <f t="shared" si="7804"/>
        <v>0</v>
      </c>
      <c r="AA4011" s="43">
        <f t="shared" si="7805"/>
        <v>0</v>
      </c>
      <c r="AB4011" s="43">
        <f t="shared" si="7806"/>
        <v>73.649699999999996</v>
      </c>
      <c r="AC4011" s="44">
        <f t="shared" si="7807"/>
        <v>29781.099999999999</v>
      </c>
      <c r="AD4011" s="44">
        <f t="shared" si="7808"/>
        <v>73.649699999999996</v>
      </c>
      <c r="AE4011" s="45">
        <f t="shared" si="7809"/>
        <v>0.2473034911403541</v>
      </c>
      <c r="AF4011" s="43">
        <f t="shared" si="7810"/>
        <v>29781.099999999999</v>
      </c>
      <c r="AG4011" s="43">
        <f t="shared" si="7811"/>
        <v>0</v>
      </c>
      <c r="AH4011" s="43">
        <f t="shared" si="7812"/>
        <v>0</v>
      </c>
      <c r="AI4011" s="43">
        <f t="shared" si="7813"/>
        <v>0</v>
      </c>
      <c r="AJ4011" s="43">
        <f t="shared" si="7814"/>
        <v>0</v>
      </c>
      <c r="AK4011" s="43">
        <f t="shared" si="7815"/>
        <v>0</v>
      </c>
      <c r="AL4011" s="43">
        <f t="shared" si="7816"/>
        <v>29781.099999999999</v>
      </c>
      <c r="AM4011" s="43">
        <f t="shared" si="7817"/>
        <v>0</v>
      </c>
      <c r="AN4011" s="2"/>
      <c r="AO4011" s="1"/>
      <c r="AP4011" s="1"/>
      <c r="AQ4011" s="1"/>
      <c r="AR4011" s="1"/>
      <c r="AS4011" s="1"/>
    </row>
    <row r="4012" ht="31.5">
      <c r="B4012" s="41" t="s">
        <v>970</v>
      </c>
      <c r="C4012" s="41" t="s">
        <v>41</v>
      </c>
      <c r="D4012" s="41" t="s">
        <v>43</v>
      </c>
      <c r="E4012" s="26" t="str">
        <f t="shared" si="7698"/>
        <v>0113</v>
      </c>
      <c r="F4012" s="41" t="s">
        <v>976</v>
      </c>
      <c r="G4012" s="41" t="s">
        <v>550</v>
      </c>
      <c r="H4012" s="42" t="s">
        <v>551</v>
      </c>
      <c r="I4012" s="43">
        <f t="shared" si="7789"/>
        <v>29781.099999999999</v>
      </c>
      <c r="J4012" s="43">
        <f t="shared" si="7790"/>
        <v>0</v>
      </c>
      <c r="K4012" s="43">
        <f t="shared" si="7791"/>
        <v>0</v>
      </c>
      <c r="L4012" s="43">
        <f t="shared" si="7792"/>
        <v>0</v>
      </c>
      <c r="M4012" s="43">
        <f t="shared" si="7793"/>
        <v>0</v>
      </c>
      <c r="N4012" s="43">
        <f t="shared" si="7794"/>
        <v>0</v>
      </c>
      <c r="O4012" s="43">
        <f t="shared" si="7795"/>
        <v>0</v>
      </c>
      <c r="P4012" s="43">
        <f t="shared" si="7796"/>
        <v>0</v>
      </c>
      <c r="Q4012" s="43">
        <f t="shared" si="7797"/>
        <v>0</v>
      </c>
      <c r="R4012" s="43">
        <f t="shared" si="7798"/>
        <v>3986.9029999999998</v>
      </c>
      <c r="S4012" s="43">
        <f t="shared" si="7799"/>
        <v>-3986.9029999999998</v>
      </c>
      <c r="T4012" s="43">
        <f t="shared" si="7800"/>
        <v>0</v>
      </c>
      <c r="U4012" s="43">
        <v>0</v>
      </c>
      <c r="V4012" s="43">
        <f t="shared" si="7699"/>
        <v>29781.099999999999</v>
      </c>
      <c r="W4012" s="43">
        <f t="shared" si="7801"/>
        <v>0</v>
      </c>
      <c r="X4012" s="43">
        <f t="shared" si="7802"/>
        <v>0</v>
      </c>
      <c r="Y4012" s="43">
        <f t="shared" si="7803"/>
        <v>0</v>
      </c>
      <c r="Z4012" s="43">
        <f t="shared" si="7804"/>
        <v>0</v>
      </c>
      <c r="AA4012" s="43">
        <f t="shared" si="7805"/>
        <v>0</v>
      </c>
      <c r="AB4012" s="43">
        <f t="shared" si="7806"/>
        <v>73.649699999999996</v>
      </c>
      <c r="AC4012" s="44">
        <f t="shared" si="7807"/>
        <v>29781.099999999999</v>
      </c>
      <c r="AD4012" s="44">
        <f t="shared" si="7808"/>
        <v>73.649699999999996</v>
      </c>
      <c r="AE4012" s="45">
        <f t="shared" si="7809"/>
        <v>0.2473034911403541</v>
      </c>
      <c r="AF4012" s="43">
        <f t="shared" si="7810"/>
        <v>29781.099999999999</v>
      </c>
      <c r="AG4012" s="43">
        <f t="shared" si="7811"/>
        <v>0</v>
      </c>
      <c r="AH4012" s="43">
        <f t="shared" si="7812"/>
        <v>0</v>
      </c>
      <c r="AI4012" s="43">
        <f t="shared" si="7813"/>
        <v>0</v>
      </c>
      <c r="AJ4012" s="43">
        <f t="shared" si="7814"/>
        <v>0</v>
      </c>
      <c r="AK4012" s="43">
        <f t="shared" si="7815"/>
        <v>0</v>
      </c>
      <c r="AL4012" s="43">
        <f t="shared" si="7816"/>
        <v>29781.099999999999</v>
      </c>
      <c r="AM4012" s="43">
        <f t="shared" si="7817"/>
        <v>0</v>
      </c>
      <c r="AN4012" s="2"/>
      <c r="AO4012" s="1"/>
      <c r="AP4012" s="1"/>
      <c r="AQ4012" s="1"/>
      <c r="AR4012" s="1"/>
      <c r="AS4012" s="1"/>
    </row>
    <row r="4013">
      <c r="B4013" s="41" t="s">
        <v>970</v>
      </c>
      <c r="C4013" s="41" t="s">
        <v>41</v>
      </c>
      <c r="D4013" s="41" t="s">
        <v>43</v>
      </c>
      <c r="E4013" s="26" t="str">
        <f t="shared" si="7698"/>
        <v>0113</v>
      </c>
      <c r="F4013" s="41" t="s">
        <v>976</v>
      </c>
      <c r="G4013" s="41" t="s">
        <v>909</v>
      </c>
      <c r="H4013" s="42" t="s">
        <v>910</v>
      </c>
      <c r="I4013" s="43">
        <v>29781.099999999999</v>
      </c>
      <c r="J4013" s="43"/>
      <c r="K4013" s="43"/>
      <c r="L4013" s="43"/>
      <c r="M4013" s="43"/>
      <c r="N4013" s="43"/>
      <c r="O4013" s="43">
        <v>0</v>
      </c>
      <c r="P4013" s="43">
        <v>0</v>
      </c>
      <c r="Q4013" s="43">
        <v>0</v>
      </c>
      <c r="R4013" s="43">
        <v>3986.9029999999998</v>
      </c>
      <c r="S4013" s="43">
        <v>-3986.9029999999998</v>
      </c>
      <c r="T4013" s="43">
        <v>0</v>
      </c>
      <c r="U4013" s="43">
        <v>0</v>
      </c>
      <c r="V4013" s="43">
        <f t="shared" si="7699"/>
        <v>29781.099999999999</v>
      </c>
      <c r="W4013" s="43"/>
      <c r="X4013" s="43"/>
      <c r="Y4013" s="43"/>
      <c r="Z4013" s="43"/>
      <c r="AA4013" s="43"/>
      <c r="AB4013" s="43">
        <v>73.649699999999996</v>
      </c>
      <c r="AC4013" s="44">
        <v>29781.099999999999</v>
      </c>
      <c r="AD4013" s="44">
        <v>73.649699999999996</v>
      </c>
      <c r="AE4013" s="45">
        <f t="shared" si="7809"/>
        <v>0.2473034911403541</v>
      </c>
      <c r="AF4013" s="43">
        <v>29781.099999999999</v>
      </c>
      <c r="AG4013" s="43">
        <v>0</v>
      </c>
      <c r="AH4013" s="43">
        <v>0</v>
      </c>
      <c r="AI4013" s="43">
        <v>0</v>
      </c>
      <c r="AJ4013" s="43">
        <v>0</v>
      </c>
      <c r="AK4013" s="43">
        <v>0</v>
      </c>
      <c r="AL4013" s="43">
        <f t="shared" si="7816"/>
        <v>29781.099999999999</v>
      </c>
      <c r="AM4013" s="43">
        <f t="shared" si="7817"/>
        <v>0</v>
      </c>
      <c r="AN4013" s="19"/>
      <c r="AR4013" s="1"/>
      <c r="AS4013" s="1"/>
    </row>
    <row r="4014" ht="47.25">
      <c r="B4014" s="41" t="s">
        <v>970</v>
      </c>
      <c r="C4014" s="41" t="s">
        <v>41</v>
      </c>
      <c r="D4014" s="41" t="s">
        <v>43</v>
      </c>
      <c r="E4014" s="26" t="str">
        <f t="shared" si="7698"/>
        <v>0113</v>
      </c>
      <c r="F4014" s="41" t="s">
        <v>978</v>
      </c>
      <c r="G4014" s="41"/>
      <c r="H4014" s="42" t="s">
        <v>979</v>
      </c>
      <c r="I4014" s="43">
        <f t="shared" si="7789"/>
        <v>29781</v>
      </c>
      <c r="J4014" s="43">
        <f t="shared" si="7790"/>
        <v>0</v>
      </c>
      <c r="K4014" s="43">
        <f t="shared" si="7791"/>
        <v>0</v>
      </c>
      <c r="L4014" s="43">
        <f t="shared" si="7792"/>
        <v>0</v>
      </c>
      <c r="M4014" s="43">
        <f t="shared" si="7793"/>
        <v>0</v>
      </c>
      <c r="N4014" s="43">
        <f t="shared" si="7794"/>
        <v>0</v>
      </c>
      <c r="O4014" s="43">
        <f t="shared" si="7795"/>
        <v>0</v>
      </c>
      <c r="P4014" s="43">
        <f t="shared" si="7796"/>
        <v>0</v>
      </c>
      <c r="Q4014" s="43">
        <f t="shared" si="7797"/>
        <v>0</v>
      </c>
      <c r="R4014" s="43">
        <f t="shared" si="7798"/>
        <v>3986.9029999999998</v>
      </c>
      <c r="S4014" s="43">
        <f t="shared" si="7799"/>
        <v>-3986.9029999999998</v>
      </c>
      <c r="T4014" s="43">
        <f t="shared" si="7800"/>
        <v>0</v>
      </c>
      <c r="U4014" s="43">
        <v>0</v>
      </c>
      <c r="V4014" s="43">
        <f t="shared" si="7699"/>
        <v>29781</v>
      </c>
      <c r="W4014" s="43">
        <f t="shared" si="7801"/>
        <v>0</v>
      </c>
      <c r="X4014" s="43">
        <f t="shared" si="7802"/>
        <v>0</v>
      </c>
      <c r="Y4014" s="43">
        <f t="shared" si="7803"/>
        <v>0</v>
      </c>
      <c r="Z4014" s="43">
        <f t="shared" si="7804"/>
        <v>0</v>
      </c>
      <c r="AA4014" s="43">
        <f t="shared" si="7805"/>
        <v>0</v>
      </c>
      <c r="AB4014" s="43">
        <f t="shared" si="7806"/>
        <v>79.319519999999997</v>
      </c>
      <c r="AC4014" s="44">
        <f t="shared" si="7807"/>
        <v>29781</v>
      </c>
      <c r="AD4014" s="44">
        <f t="shared" si="7808"/>
        <v>88.549199999999999</v>
      </c>
      <c r="AE4014" s="45">
        <f t="shared" si="7809"/>
        <v>0.29733454215775162</v>
      </c>
      <c r="AF4014" s="43">
        <f t="shared" si="7810"/>
        <v>29781</v>
      </c>
      <c r="AG4014" s="43">
        <f t="shared" si="7811"/>
        <v>0</v>
      </c>
      <c r="AH4014" s="43">
        <f t="shared" si="7812"/>
        <v>0</v>
      </c>
      <c r="AI4014" s="43">
        <f t="shared" si="7813"/>
        <v>0</v>
      </c>
      <c r="AJ4014" s="43">
        <f t="shared" si="7814"/>
        <v>0</v>
      </c>
      <c r="AK4014" s="43">
        <f t="shared" si="7815"/>
        <v>0</v>
      </c>
      <c r="AL4014" s="43">
        <f t="shared" si="7816"/>
        <v>29781</v>
      </c>
      <c r="AM4014" s="43">
        <f t="shared" si="7817"/>
        <v>0</v>
      </c>
      <c r="AN4014" s="2"/>
      <c r="AO4014" s="1"/>
      <c r="AP4014" s="1"/>
      <c r="AQ4014" s="1"/>
      <c r="AR4014" s="1"/>
      <c r="AS4014" s="1"/>
    </row>
    <row r="4015" ht="31.5">
      <c r="B4015" s="41" t="s">
        <v>970</v>
      </c>
      <c r="C4015" s="41" t="s">
        <v>41</v>
      </c>
      <c r="D4015" s="41" t="s">
        <v>43</v>
      </c>
      <c r="E4015" s="26" t="str">
        <f t="shared" ref="E4015:E4078" si="7818">CONCATENATE(C4015,D4015)</f>
        <v>0113</v>
      </c>
      <c r="F4015" s="41" t="s">
        <v>978</v>
      </c>
      <c r="G4015" s="41" t="s">
        <v>550</v>
      </c>
      <c r="H4015" s="42" t="s">
        <v>551</v>
      </c>
      <c r="I4015" s="43">
        <f t="shared" si="7789"/>
        <v>29781</v>
      </c>
      <c r="J4015" s="43">
        <f t="shared" si="7790"/>
        <v>0</v>
      </c>
      <c r="K4015" s="43">
        <f t="shared" si="7791"/>
        <v>0</v>
      </c>
      <c r="L4015" s="43">
        <f t="shared" si="7792"/>
        <v>0</v>
      </c>
      <c r="M4015" s="43">
        <f t="shared" si="7793"/>
        <v>0</v>
      </c>
      <c r="N4015" s="43">
        <f t="shared" si="7794"/>
        <v>0</v>
      </c>
      <c r="O4015" s="43">
        <f t="shared" si="7795"/>
        <v>0</v>
      </c>
      <c r="P4015" s="43">
        <f t="shared" si="7796"/>
        <v>0</v>
      </c>
      <c r="Q4015" s="43">
        <f t="shared" si="7797"/>
        <v>0</v>
      </c>
      <c r="R4015" s="43">
        <f t="shared" si="7798"/>
        <v>3986.9029999999998</v>
      </c>
      <c r="S4015" s="43">
        <f t="shared" si="7799"/>
        <v>-3986.9029999999998</v>
      </c>
      <c r="T4015" s="43">
        <f t="shared" si="7800"/>
        <v>0</v>
      </c>
      <c r="U4015" s="43">
        <v>0</v>
      </c>
      <c r="V4015" s="43">
        <f t="shared" ref="V4015:V4078" si="7819">I4015+L4015+U4015+T4015+S4015+R4015+Q4015+P4015+O4015</f>
        <v>29781</v>
      </c>
      <c r="W4015" s="43">
        <f t="shared" si="7801"/>
        <v>0</v>
      </c>
      <c r="X4015" s="43">
        <f t="shared" si="7802"/>
        <v>0</v>
      </c>
      <c r="Y4015" s="43">
        <f t="shared" si="7803"/>
        <v>0</v>
      </c>
      <c r="Z4015" s="43">
        <f t="shared" si="7804"/>
        <v>0</v>
      </c>
      <c r="AA4015" s="43">
        <f t="shared" si="7805"/>
        <v>0</v>
      </c>
      <c r="AB4015" s="43">
        <f t="shared" si="7806"/>
        <v>79.319519999999997</v>
      </c>
      <c r="AC4015" s="44">
        <f t="shared" si="7807"/>
        <v>29781</v>
      </c>
      <c r="AD4015" s="44">
        <f t="shared" si="7808"/>
        <v>88.549199999999999</v>
      </c>
      <c r="AE4015" s="45">
        <f t="shared" si="7809"/>
        <v>0.29733454215775162</v>
      </c>
      <c r="AF4015" s="43">
        <f t="shared" si="7810"/>
        <v>29781</v>
      </c>
      <c r="AG4015" s="43">
        <f t="shared" si="7811"/>
        <v>0</v>
      </c>
      <c r="AH4015" s="43">
        <f t="shared" si="7812"/>
        <v>0</v>
      </c>
      <c r="AI4015" s="43">
        <f t="shared" si="7813"/>
        <v>0</v>
      </c>
      <c r="AJ4015" s="43">
        <f t="shared" si="7814"/>
        <v>0</v>
      </c>
      <c r="AK4015" s="43">
        <f t="shared" si="7815"/>
        <v>0</v>
      </c>
      <c r="AL4015" s="43">
        <f t="shared" si="7816"/>
        <v>29781</v>
      </c>
      <c r="AM4015" s="43">
        <f t="shared" si="7817"/>
        <v>0</v>
      </c>
      <c r="AN4015" s="2"/>
      <c r="AO4015" s="1"/>
      <c r="AP4015" s="1"/>
      <c r="AQ4015" s="1"/>
      <c r="AR4015" s="1"/>
      <c r="AS4015" s="1"/>
    </row>
    <row r="4016">
      <c r="B4016" s="41" t="s">
        <v>970</v>
      </c>
      <c r="C4016" s="41" t="s">
        <v>41</v>
      </c>
      <c r="D4016" s="41" t="s">
        <v>43</v>
      </c>
      <c r="E4016" s="26" t="str">
        <f t="shared" si="7818"/>
        <v>0113</v>
      </c>
      <c r="F4016" s="41" t="s">
        <v>978</v>
      </c>
      <c r="G4016" s="41" t="s">
        <v>909</v>
      </c>
      <c r="H4016" s="42" t="s">
        <v>910</v>
      </c>
      <c r="I4016" s="43">
        <v>29781</v>
      </c>
      <c r="J4016" s="43"/>
      <c r="K4016" s="43"/>
      <c r="L4016" s="43"/>
      <c r="M4016" s="43"/>
      <c r="N4016" s="43"/>
      <c r="O4016" s="43">
        <v>0</v>
      </c>
      <c r="P4016" s="43">
        <v>0</v>
      </c>
      <c r="Q4016" s="43">
        <v>0</v>
      </c>
      <c r="R4016" s="43">
        <v>3986.9029999999998</v>
      </c>
      <c r="S4016" s="43">
        <v>-3986.9029999999998</v>
      </c>
      <c r="T4016" s="43">
        <v>0</v>
      </c>
      <c r="U4016" s="43">
        <v>0</v>
      </c>
      <c r="V4016" s="43">
        <f t="shared" si="7819"/>
        <v>29781</v>
      </c>
      <c r="W4016" s="43"/>
      <c r="X4016" s="43"/>
      <c r="Y4016" s="43"/>
      <c r="Z4016" s="43"/>
      <c r="AA4016" s="43"/>
      <c r="AB4016" s="43">
        <v>79.319519999999997</v>
      </c>
      <c r="AC4016" s="44">
        <v>29781</v>
      </c>
      <c r="AD4016" s="44">
        <v>88.549199999999999</v>
      </c>
      <c r="AE4016" s="45">
        <f t="shared" si="7809"/>
        <v>0.29733454215775162</v>
      </c>
      <c r="AF4016" s="43">
        <v>29781</v>
      </c>
      <c r="AG4016" s="43">
        <v>0</v>
      </c>
      <c r="AH4016" s="43">
        <v>0</v>
      </c>
      <c r="AI4016" s="43">
        <v>0</v>
      </c>
      <c r="AJ4016" s="43">
        <v>0</v>
      </c>
      <c r="AK4016" s="43">
        <v>0</v>
      </c>
      <c r="AL4016" s="43">
        <f t="shared" si="7816"/>
        <v>29781</v>
      </c>
      <c r="AM4016" s="43">
        <f t="shared" si="7817"/>
        <v>0</v>
      </c>
      <c r="AN4016" s="19"/>
      <c r="AR4016" s="1"/>
      <c r="AS4016" s="1"/>
    </row>
    <row r="4017" ht="63" hidden="1">
      <c r="B4017" s="41" t="s">
        <v>970</v>
      </c>
      <c r="C4017" s="41" t="s">
        <v>41</v>
      </c>
      <c r="D4017" s="41" t="s">
        <v>43</v>
      </c>
      <c r="E4017" s="26" t="str">
        <f t="shared" si="7818"/>
        <v>0113</v>
      </c>
      <c r="F4017" s="41" t="s">
        <v>980</v>
      </c>
      <c r="G4017" s="41"/>
      <c r="H4017" s="42" t="s">
        <v>981</v>
      </c>
      <c r="I4017" s="43">
        <f t="shared" si="7789"/>
        <v>0</v>
      </c>
      <c r="J4017" s="43">
        <f t="shared" si="7790"/>
        <v>31210.5</v>
      </c>
      <c r="K4017" s="43">
        <f t="shared" si="7791"/>
        <v>0</v>
      </c>
      <c r="L4017" s="43">
        <f t="shared" si="7792"/>
        <v>0</v>
      </c>
      <c r="M4017" s="43">
        <f t="shared" si="7793"/>
        <v>0</v>
      </c>
      <c r="N4017" s="43">
        <f t="shared" si="7794"/>
        <v>0</v>
      </c>
      <c r="O4017" s="43">
        <f t="shared" si="7795"/>
        <v>0</v>
      </c>
      <c r="P4017" s="43">
        <f t="shared" si="7796"/>
        <v>0</v>
      </c>
      <c r="Q4017" s="43">
        <f t="shared" si="7797"/>
        <v>0</v>
      </c>
      <c r="R4017" s="43">
        <f t="shared" si="7798"/>
        <v>0</v>
      </c>
      <c r="S4017" s="43">
        <f t="shared" si="7799"/>
        <v>0</v>
      </c>
      <c r="T4017" s="43">
        <f t="shared" si="7800"/>
        <v>0</v>
      </c>
      <c r="U4017" s="43">
        <v>0</v>
      </c>
      <c r="V4017" s="43">
        <f t="shared" si="7819"/>
        <v>0</v>
      </c>
      <c r="W4017" s="43">
        <f t="shared" si="7801"/>
        <v>0</v>
      </c>
      <c r="X4017" s="43">
        <f t="shared" si="7802"/>
        <v>0</v>
      </c>
      <c r="Y4017" s="43">
        <f t="shared" si="7803"/>
        <v>0</v>
      </c>
      <c r="Z4017" s="43">
        <f t="shared" si="7804"/>
        <v>0</v>
      </c>
      <c r="AA4017" s="43">
        <f t="shared" si="7805"/>
        <v>0</v>
      </c>
      <c r="AB4017" s="43">
        <f t="shared" si="7806"/>
        <v>0</v>
      </c>
      <c r="AC4017" s="44">
        <f t="shared" si="7807"/>
        <v>0</v>
      </c>
      <c r="AD4017" s="44">
        <f t="shared" si="7808"/>
        <v>0</v>
      </c>
      <c r="AE4017" s="45" t="e">
        <f t="shared" si="7809"/>
        <v>#DIV/0!</v>
      </c>
      <c r="AF4017" s="46">
        <f t="shared" si="7810"/>
        <v>0</v>
      </c>
      <c r="AG4017" s="46">
        <f t="shared" si="7811"/>
        <v>0</v>
      </c>
      <c r="AH4017" s="47">
        <f t="shared" si="7812"/>
        <v>0</v>
      </c>
      <c r="AI4017" s="47">
        <f t="shared" si="7813"/>
        <v>0</v>
      </c>
      <c r="AJ4017" s="47">
        <f t="shared" si="7814"/>
        <v>0</v>
      </c>
      <c r="AK4017" s="47">
        <f t="shared" si="7815"/>
        <v>0</v>
      </c>
      <c r="AL4017" s="47">
        <f t="shared" si="7816"/>
        <v>0</v>
      </c>
      <c r="AM4017" s="47">
        <f t="shared" si="7817"/>
        <v>0</v>
      </c>
      <c r="AN4017" s="48" t="s">
        <v>36</v>
      </c>
      <c r="AO4017" s="1"/>
      <c r="AP4017" s="1"/>
      <c r="AQ4017" s="1"/>
      <c r="AR4017" s="1"/>
      <c r="AS4017" s="1"/>
    </row>
    <row r="4018" ht="31.5" hidden="1">
      <c r="B4018" s="41" t="s">
        <v>970</v>
      </c>
      <c r="C4018" s="41" t="s">
        <v>41</v>
      </c>
      <c r="D4018" s="41" t="s">
        <v>43</v>
      </c>
      <c r="E4018" s="26" t="str">
        <f t="shared" si="7818"/>
        <v>0113</v>
      </c>
      <c r="F4018" s="41" t="s">
        <v>980</v>
      </c>
      <c r="G4018" s="41" t="s">
        <v>550</v>
      </c>
      <c r="H4018" s="42" t="s">
        <v>551</v>
      </c>
      <c r="I4018" s="43">
        <f t="shared" si="7789"/>
        <v>0</v>
      </c>
      <c r="J4018" s="43">
        <f t="shared" si="7790"/>
        <v>31210.5</v>
      </c>
      <c r="K4018" s="43">
        <f t="shared" si="7791"/>
        <v>0</v>
      </c>
      <c r="L4018" s="43">
        <f t="shared" si="7792"/>
        <v>0</v>
      </c>
      <c r="M4018" s="43">
        <f t="shared" si="7793"/>
        <v>0</v>
      </c>
      <c r="N4018" s="43">
        <f t="shared" si="7794"/>
        <v>0</v>
      </c>
      <c r="O4018" s="43">
        <f t="shared" si="7795"/>
        <v>0</v>
      </c>
      <c r="P4018" s="43">
        <f t="shared" si="7796"/>
        <v>0</v>
      </c>
      <c r="Q4018" s="43">
        <f t="shared" si="7797"/>
        <v>0</v>
      </c>
      <c r="R4018" s="43">
        <f t="shared" si="7798"/>
        <v>0</v>
      </c>
      <c r="S4018" s="43">
        <f t="shared" si="7799"/>
        <v>0</v>
      </c>
      <c r="T4018" s="43">
        <f t="shared" si="7800"/>
        <v>0</v>
      </c>
      <c r="U4018" s="43">
        <v>0</v>
      </c>
      <c r="V4018" s="43">
        <f t="shared" si="7819"/>
        <v>0</v>
      </c>
      <c r="W4018" s="43">
        <f t="shared" si="7801"/>
        <v>0</v>
      </c>
      <c r="X4018" s="43">
        <f t="shared" si="7802"/>
        <v>0</v>
      </c>
      <c r="Y4018" s="43">
        <f t="shared" si="7803"/>
        <v>0</v>
      </c>
      <c r="Z4018" s="43">
        <f t="shared" si="7804"/>
        <v>0</v>
      </c>
      <c r="AA4018" s="43">
        <f t="shared" si="7805"/>
        <v>0</v>
      </c>
      <c r="AB4018" s="43">
        <f t="shared" si="7806"/>
        <v>0</v>
      </c>
      <c r="AC4018" s="44">
        <f t="shared" si="7807"/>
        <v>0</v>
      </c>
      <c r="AD4018" s="44">
        <f t="shared" si="7808"/>
        <v>0</v>
      </c>
      <c r="AE4018" s="45" t="e">
        <f t="shared" si="7809"/>
        <v>#DIV/0!</v>
      </c>
      <c r="AF4018" s="46">
        <f t="shared" si="7810"/>
        <v>0</v>
      </c>
      <c r="AG4018" s="46">
        <f t="shared" si="7811"/>
        <v>0</v>
      </c>
      <c r="AH4018" s="47">
        <f t="shared" si="7812"/>
        <v>0</v>
      </c>
      <c r="AI4018" s="47">
        <f t="shared" si="7813"/>
        <v>0</v>
      </c>
      <c r="AJ4018" s="47">
        <f t="shared" si="7814"/>
        <v>0</v>
      </c>
      <c r="AK4018" s="47">
        <f t="shared" si="7815"/>
        <v>0</v>
      </c>
      <c r="AL4018" s="47">
        <f t="shared" si="7816"/>
        <v>0</v>
      </c>
      <c r="AM4018" s="47">
        <f t="shared" si="7817"/>
        <v>0</v>
      </c>
      <c r="AN4018" s="48" t="s">
        <v>36</v>
      </c>
      <c r="AO4018" s="1"/>
      <c r="AP4018" s="1"/>
      <c r="AQ4018" s="1"/>
      <c r="AR4018" s="1"/>
      <c r="AS4018" s="1"/>
    </row>
    <row r="4019" hidden="1">
      <c r="B4019" s="41" t="s">
        <v>970</v>
      </c>
      <c r="C4019" s="41" t="s">
        <v>41</v>
      </c>
      <c r="D4019" s="41" t="s">
        <v>43</v>
      </c>
      <c r="E4019" s="26" t="str">
        <f t="shared" si="7818"/>
        <v>0113</v>
      </c>
      <c r="F4019" s="41" t="s">
        <v>980</v>
      </c>
      <c r="G4019" s="41" t="s">
        <v>909</v>
      </c>
      <c r="H4019" s="42" t="s">
        <v>910</v>
      </c>
      <c r="I4019" s="43"/>
      <c r="J4019" s="43">
        <v>31210.5</v>
      </c>
      <c r="K4019" s="43"/>
      <c r="L4019" s="43"/>
      <c r="M4019" s="43"/>
      <c r="N4019" s="43"/>
      <c r="O4019" s="43">
        <v>0</v>
      </c>
      <c r="P4019" s="43">
        <v>0</v>
      </c>
      <c r="Q4019" s="43">
        <v>0</v>
      </c>
      <c r="R4019" s="43">
        <v>0</v>
      </c>
      <c r="S4019" s="43">
        <v>0</v>
      </c>
      <c r="T4019" s="43">
        <v>0</v>
      </c>
      <c r="U4019" s="43">
        <v>0</v>
      </c>
      <c r="V4019" s="43">
        <f t="shared" si="7819"/>
        <v>0</v>
      </c>
      <c r="W4019" s="43"/>
      <c r="X4019" s="43"/>
      <c r="Y4019" s="43"/>
      <c r="Z4019" s="43"/>
      <c r="AA4019" s="43"/>
      <c r="AB4019" s="43">
        <v>0</v>
      </c>
      <c r="AC4019" s="44">
        <v>0</v>
      </c>
      <c r="AD4019" s="44">
        <v>0</v>
      </c>
      <c r="AE4019" s="45" t="e">
        <f t="shared" si="7809"/>
        <v>#DIV/0!</v>
      </c>
      <c r="AF4019" s="46">
        <v>0</v>
      </c>
      <c r="AG4019" s="46">
        <v>0</v>
      </c>
      <c r="AH4019" s="47">
        <v>0</v>
      </c>
      <c r="AI4019" s="47">
        <v>0</v>
      </c>
      <c r="AJ4019" s="47">
        <v>0</v>
      </c>
      <c r="AK4019" s="47">
        <v>0</v>
      </c>
      <c r="AL4019" s="47">
        <f t="shared" si="7816"/>
        <v>0</v>
      </c>
      <c r="AM4019" s="47">
        <f t="shared" si="7817"/>
        <v>0</v>
      </c>
      <c r="AN4019" s="48" t="s">
        <v>36</v>
      </c>
      <c r="AR4019" s="1"/>
      <c r="AS4019" s="1"/>
    </row>
    <row r="4020" ht="63" hidden="1">
      <c r="B4020" s="41" t="s">
        <v>970</v>
      </c>
      <c r="C4020" s="41" t="s">
        <v>41</v>
      </c>
      <c r="D4020" s="41" t="s">
        <v>43</v>
      </c>
      <c r="E4020" s="26" t="str">
        <f t="shared" si="7818"/>
        <v>0113</v>
      </c>
      <c r="F4020" s="41" t="s">
        <v>982</v>
      </c>
      <c r="G4020" s="41"/>
      <c r="H4020" s="42" t="s">
        <v>983</v>
      </c>
      <c r="I4020" s="43">
        <f t="shared" si="7789"/>
        <v>0</v>
      </c>
      <c r="J4020" s="43">
        <f t="shared" si="7790"/>
        <v>0</v>
      </c>
      <c r="K4020" s="43">
        <f t="shared" si="7791"/>
        <v>32708.599999999999</v>
      </c>
      <c r="L4020" s="43">
        <f t="shared" si="7792"/>
        <v>0</v>
      </c>
      <c r="M4020" s="43">
        <f t="shared" si="7793"/>
        <v>0</v>
      </c>
      <c r="N4020" s="43">
        <f t="shared" si="7794"/>
        <v>0</v>
      </c>
      <c r="O4020" s="43">
        <f t="shared" si="7795"/>
        <v>0</v>
      </c>
      <c r="P4020" s="43">
        <f t="shared" si="7796"/>
        <v>0</v>
      </c>
      <c r="Q4020" s="43">
        <f t="shared" si="7797"/>
        <v>0</v>
      </c>
      <c r="R4020" s="43">
        <f t="shared" si="7798"/>
        <v>0</v>
      </c>
      <c r="S4020" s="43">
        <f t="shared" si="7799"/>
        <v>0</v>
      </c>
      <c r="T4020" s="43">
        <f t="shared" si="7800"/>
        <v>0</v>
      </c>
      <c r="U4020" s="43">
        <v>0</v>
      </c>
      <c r="V4020" s="43">
        <f t="shared" si="7819"/>
        <v>0</v>
      </c>
      <c r="W4020" s="43">
        <f t="shared" si="7801"/>
        <v>0</v>
      </c>
      <c r="X4020" s="43">
        <f t="shared" si="7802"/>
        <v>0</v>
      </c>
      <c r="Y4020" s="43">
        <f t="shared" si="7803"/>
        <v>0</v>
      </c>
      <c r="Z4020" s="43">
        <f t="shared" si="7804"/>
        <v>0</v>
      </c>
      <c r="AA4020" s="43">
        <f t="shared" si="7805"/>
        <v>0</v>
      </c>
      <c r="AB4020" s="43">
        <f t="shared" si="7806"/>
        <v>0</v>
      </c>
      <c r="AC4020" s="44">
        <f t="shared" si="7807"/>
        <v>0</v>
      </c>
      <c r="AD4020" s="44">
        <f t="shared" si="7808"/>
        <v>0</v>
      </c>
      <c r="AE4020" s="45" t="e">
        <f t="shared" si="7809"/>
        <v>#DIV/0!</v>
      </c>
      <c r="AF4020" s="46">
        <f t="shared" si="7810"/>
        <v>0</v>
      </c>
      <c r="AG4020" s="46">
        <f t="shared" si="7811"/>
        <v>0</v>
      </c>
      <c r="AH4020" s="47">
        <f t="shared" si="7812"/>
        <v>0</v>
      </c>
      <c r="AI4020" s="47">
        <f t="shared" si="7813"/>
        <v>0</v>
      </c>
      <c r="AJ4020" s="47">
        <f t="shared" si="7814"/>
        <v>0</v>
      </c>
      <c r="AK4020" s="47">
        <f t="shared" si="7815"/>
        <v>0</v>
      </c>
      <c r="AL4020" s="47">
        <f t="shared" si="7816"/>
        <v>0</v>
      </c>
      <c r="AM4020" s="47">
        <f t="shared" si="7817"/>
        <v>0</v>
      </c>
      <c r="AN4020" s="48" t="s">
        <v>36</v>
      </c>
      <c r="AO4020" s="1"/>
      <c r="AP4020" s="1"/>
      <c r="AQ4020" s="1"/>
      <c r="AR4020" s="1"/>
      <c r="AS4020" s="1"/>
    </row>
    <row r="4021" ht="31.5" hidden="1">
      <c r="B4021" s="41" t="s">
        <v>970</v>
      </c>
      <c r="C4021" s="41" t="s">
        <v>41</v>
      </c>
      <c r="D4021" s="41" t="s">
        <v>43</v>
      </c>
      <c r="E4021" s="26" t="str">
        <f t="shared" si="7818"/>
        <v>0113</v>
      </c>
      <c r="F4021" s="41" t="s">
        <v>982</v>
      </c>
      <c r="G4021" s="41" t="s">
        <v>550</v>
      </c>
      <c r="H4021" s="42" t="s">
        <v>551</v>
      </c>
      <c r="I4021" s="43">
        <f t="shared" si="7789"/>
        <v>0</v>
      </c>
      <c r="J4021" s="43">
        <f t="shared" si="7790"/>
        <v>0</v>
      </c>
      <c r="K4021" s="43">
        <f t="shared" si="7791"/>
        <v>32708.599999999999</v>
      </c>
      <c r="L4021" s="43">
        <f t="shared" si="7792"/>
        <v>0</v>
      </c>
      <c r="M4021" s="43">
        <f t="shared" si="7793"/>
        <v>0</v>
      </c>
      <c r="N4021" s="43">
        <f t="shared" si="7794"/>
        <v>0</v>
      </c>
      <c r="O4021" s="43">
        <f t="shared" si="7795"/>
        <v>0</v>
      </c>
      <c r="P4021" s="43">
        <f t="shared" si="7796"/>
        <v>0</v>
      </c>
      <c r="Q4021" s="43">
        <f t="shared" si="7797"/>
        <v>0</v>
      </c>
      <c r="R4021" s="43">
        <f t="shared" si="7798"/>
        <v>0</v>
      </c>
      <c r="S4021" s="43">
        <f t="shared" si="7799"/>
        <v>0</v>
      </c>
      <c r="T4021" s="43">
        <f t="shared" si="7800"/>
        <v>0</v>
      </c>
      <c r="U4021" s="43">
        <v>0</v>
      </c>
      <c r="V4021" s="43">
        <f t="shared" si="7819"/>
        <v>0</v>
      </c>
      <c r="W4021" s="43">
        <f t="shared" si="7801"/>
        <v>0</v>
      </c>
      <c r="X4021" s="43">
        <f t="shared" si="7802"/>
        <v>0</v>
      </c>
      <c r="Y4021" s="43">
        <f t="shared" si="7803"/>
        <v>0</v>
      </c>
      <c r="Z4021" s="43">
        <f t="shared" si="7804"/>
        <v>0</v>
      </c>
      <c r="AA4021" s="43">
        <f t="shared" si="7805"/>
        <v>0</v>
      </c>
      <c r="AB4021" s="43">
        <f t="shared" si="7806"/>
        <v>0</v>
      </c>
      <c r="AC4021" s="44">
        <f t="shared" si="7807"/>
        <v>0</v>
      </c>
      <c r="AD4021" s="44">
        <f t="shared" si="7808"/>
        <v>0</v>
      </c>
      <c r="AE4021" s="45" t="e">
        <f t="shared" si="7809"/>
        <v>#DIV/0!</v>
      </c>
      <c r="AF4021" s="46">
        <f t="shared" si="7810"/>
        <v>0</v>
      </c>
      <c r="AG4021" s="46">
        <f t="shared" si="7811"/>
        <v>0</v>
      </c>
      <c r="AH4021" s="47">
        <f t="shared" si="7812"/>
        <v>0</v>
      </c>
      <c r="AI4021" s="47">
        <f t="shared" si="7813"/>
        <v>0</v>
      </c>
      <c r="AJ4021" s="47">
        <f t="shared" si="7814"/>
        <v>0</v>
      </c>
      <c r="AK4021" s="47">
        <f t="shared" si="7815"/>
        <v>0</v>
      </c>
      <c r="AL4021" s="47">
        <f t="shared" si="7816"/>
        <v>0</v>
      </c>
      <c r="AM4021" s="47">
        <f t="shared" si="7817"/>
        <v>0</v>
      </c>
      <c r="AN4021" s="48" t="s">
        <v>36</v>
      </c>
      <c r="AO4021" s="1"/>
      <c r="AP4021" s="1"/>
      <c r="AQ4021" s="1"/>
      <c r="AR4021" s="1"/>
      <c r="AS4021" s="1"/>
    </row>
    <row r="4022" hidden="1">
      <c r="B4022" s="41" t="s">
        <v>970</v>
      </c>
      <c r="C4022" s="41" t="s">
        <v>41</v>
      </c>
      <c r="D4022" s="41" t="s">
        <v>43</v>
      </c>
      <c r="E4022" s="26" t="str">
        <f t="shared" si="7818"/>
        <v>0113</v>
      </c>
      <c r="F4022" s="41" t="s">
        <v>982</v>
      </c>
      <c r="G4022" s="41" t="s">
        <v>909</v>
      </c>
      <c r="H4022" s="42" t="s">
        <v>910</v>
      </c>
      <c r="I4022" s="43"/>
      <c r="J4022" s="43"/>
      <c r="K4022" s="43">
        <v>32708.599999999999</v>
      </c>
      <c r="L4022" s="43"/>
      <c r="M4022" s="43"/>
      <c r="N4022" s="43"/>
      <c r="O4022" s="43">
        <v>0</v>
      </c>
      <c r="P4022" s="43">
        <v>0</v>
      </c>
      <c r="Q4022" s="43">
        <v>0</v>
      </c>
      <c r="R4022" s="43">
        <v>0</v>
      </c>
      <c r="S4022" s="43">
        <v>0</v>
      </c>
      <c r="T4022" s="43">
        <v>0</v>
      </c>
      <c r="U4022" s="43">
        <v>0</v>
      </c>
      <c r="V4022" s="43">
        <f t="shared" si="7819"/>
        <v>0</v>
      </c>
      <c r="W4022" s="43"/>
      <c r="X4022" s="43"/>
      <c r="Y4022" s="43"/>
      <c r="Z4022" s="43"/>
      <c r="AA4022" s="43"/>
      <c r="AB4022" s="43">
        <v>0</v>
      </c>
      <c r="AC4022" s="44">
        <v>0</v>
      </c>
      <c r="AD4022" s="44">
        <v>0</v>
      </c>
      <c r="AE4022" s="45" t="e">
        <f t="shared" si="7809"/>
        <v>#DIV/0!</v>
      </c>
      <c r="AF4022" s="46">
        <v>0</v>
      </c>
      <c r="AG4022" s="46">
        <v>0</v>
      </c>
      <c r="AH4022" s="47">
        <v>0</v>
      </c>
      <c r="AI4022" s="47">
        <v>0</v>
      </c>
      <c r="AJ4022" s="47">
        <v>0</v>
      </c>
      <c r="AK4022" s="47">
        <v>0</v>
      </c>
      <c r="AL4022" s="47">
        <f t="shared" si="7816"/>
        <v>0</v>
      </c>
      <c r="AM4022" s="47">
        <f t="shared" si="7817"/>
        <v>0</v>
      </c>
      <c r="AN4022" s="48" t="s">
        <v>36</v>
      </c>
      <c r="AO4022" s="1"/>
      <c r="AP4022" s="1"/>
      <c r="AQ4022" s="1"/>
      <c r="AR4022" s="1"/>
      <c r="AS4022" s="1"/>
    </row>
    <row r="4023" ht="31.5">
      <c r="B4023" s="41" t="s">
        <v>970</v>
      </c>
      <c r="C4023" s="41" t="s">
        <v>41</v>
      </c>
      <c r="D4023" s="41" t="s">
        <v>43</v>
      </c>
      <c r="E4023" s="26" t="str">
        <f t="shared" si="7818"/>
        <v>0113</v>
      </c>
      <c r="F4023" s="41" t="s">
        <v>81</v>
      </c>
      <c r="G4023" s="41"/>
      <c r="H4023" s="42" t="s">
        <v>82</v>
      </c>
      <c r="I4023" s="43">
        <f t="shared" si="7789"/>
        <v>150</v>
      </c>
      <c r="J4023" s="43">
        <f t="shared" si="7790"/>
        <v>150</v>
      </c>
      <c r="K4023" s="43">
        <f t="shared" si="7791"/>
        <v>150</v>
      </c>
      <c r="L4023" s="43">
        <f t="shared" si="7792"/>
        <v>0</v>
      </c>
      <c r="M4023" s="43">
        <f t="shared" si="7793"/>
        <v>0</v>
      </c>
      <c r="N4023" s="43">
        <f t="shared" si="7794"/>
        <v>0</v>
      </c>
      <c r="O4023" s="43">
        <f t="shared" si="7795"/>
        <v>0</v>
      </c>
      <c r="P4023" s="43">
        <f t="shared" si="7796"/>
        <v>0</v>
      </c>
      <c r="Q4023" s="43">
        <f t="shared" si="7797"/>
        <v>0</v>
      </c>
      <c r="R4023" s="43">
        <f t="shared" si="7798"/>
        <v>0</v>
      </c>
      <c r="S4023" s="43">
        <f t="shared" si="7799"/>
        <v>0</v>
      </c>
      <c r="T4023" s="43">
        <f t="shared" si="7800"/>
        <v>0</v>
      </c>
      <c r="U4023" s="43">
        <v>0</v>
      </c>
      <c r="V4023" s="43">
        <f t="shared" si="7819"/>
        <v>150</v>
      </c>
      <c r="W4023" s="43">
        <f t="shared" si="7801"/>
        <v>0</v>
      </c>
      <c r="X4023" s="43">
        <f t="shared" si="7802"/>
        <v>0</v>
      </c>
      <c r="Y4023" s="43">
        <f t="shared" si="7803"/>
        <v>0</v>
      </c>
      <c r="Z4023" s="43">
        <f t="shared" si="7804"/>
        <v>0</v>
      </c>
      <c r="AA4023" s="43">
        <f t="shared" si="7805"/>
        <v>0</v>
      </c>
      <c r="AB4023" s="43">
        <f t="shared" si="7806"/>
        <v>144.375</v>
      </c>
      <c r="AC4023" s="44">
        <f t="shared" si="7807"/>
        <v>150</v>
      </c>
      <c r="AD4023" s="44">
        <f t="shared" si="7808"/>
        <v>144.375</v>
      </c>
      <c r="AE4023" s="45">
        <f t="shared" si="7809"/>
        <v>96.25</v>
      </c>
      <c r="AF4023" s="43">
        <f t="shared" si="7810"/>
        <v>150</v>
      </c>
      <c r="AG4023" s="43">
        <f t="shared" si="7811"/>
        <v>0</v>
      </c>
      <c r="AH4023" s="43">
        <f t="shared" si="7812"/>
        <v>0</v>
      </c>
      <c r="AI4023" s="43">
        <f t="shared" si="7813"/>
        <v>0</v>
      </c>
      <c r="AJ4023" s="43">
        <f t="shared" si="7814"/>
        <v>0</v>
      </c>
      <c r="AK4023" s="43">
        <f t="shared" si="7815"/>
        <v>0</v>
      </c>
      <c r="AL4023" s="43">
        <f t="shared" si="7816"/>
        <v>150</v>
      </c>
      <c r="AM4023" s="43">
        <f t="shared" si="7817"/>
        <v>0</v>
      </c>
      <c r="AN4023" s="2"/>
      <c r="AO4023" s="1"/>
      <c r="AP4023" s="1"/>
      <c r="AQ4023" s="1"/>
      <c r="AR4023" s="1"/>
      <c r="AS4023" s="1"/>
    </row>
    <row r="4024">
      <c r="B4024" s="41" t="s">
        <v>970</v>
      </c>
      <c r="C4024" s="41" t="s">
        <v>41</v>
      </c>
      <c r="D4024" s="41" t="s">
        <v>43</v>
      </c>
      <c r="E4024" s="26" t="str">
        <f t="shared" si="7818"/>
        <v>0113</v>
      </c>
      <c r="F4024" s="41" t="s">
        <v>83</v>
      </c>
      <c r="G4024" s="41"/>
      <c r="H4024" s="42" t="s">
        <v>84</v>
      </c>
      <c r="I4024" s="43">
        <f t="shared" si="7789"/>
        <v>150</v>
      </c>
      <c r="J4024" s="43">
        <f t="shared" si="7790"/>
        <v>150</v>
      </c>
      <c r="K4024" s="43">
        <f t="shared" si="7791"/>
        <v>150</v>
      </c>
      <c r="L4024" s="43">
        <f t="shared" si="7792"/>
        <v>0</v>
      </c>
      <c r="M4024" s="43">
        <f t="shared" si="7793"/>
        <v>0</v>
      </c>
      <c r="N4024" s="43">
        <f t="shared" si="7794"/>
        <v>0</v>
      </c>
      <c r="O4024" s="43">
        <f t="shared" si="7795"/>
        <v>0</v>
      </c>
      <c r="P4024" s="43">
        <f t="shared" si="7796"/>
        <v>0</v>
      </c>
      <c r="Q4024" s="43">
        <f t="shared" si="7797"/>
        <v>0</v>
      </c>
      <c r="R4024" s="43">
        <f t="shared" si="7798"/>
        <v>0</v>
      </c>
      <c r="S4024" s="43">
        <f t="shared" si="7799"/>
        <v>0</v>
      </c>
      <c r="T4024" s="43">
        <f t="shared" si="7800"/>
        <v>0</v>
      </c>
      <c r="U4024" s="43">
        <v>0</v>
      </c>
      <c r="V4024" s="43">
        <f t="shared" si="7819"/>
        <v>150</v>
      </c>
      <c r="W4024" s="43">
        <f t="shared" si="7801"/>
        <v>0</v>
      </c>
      <c r="X4024" s="43">
        <f t="shared" si="7802"/>
        <v>0</v>
      </c>
      <c r="Y4024" s="43">
        <f t="shared" si="7803"/>
        <v>0</v>
      </c>
      <c r="Z4024" s="43">
        <f t="shared" si="7804"/>
        <v>0</v>
      </c>
      <c r="AA4024" s="43">
        <f t="shared" si="7805"/>
        <v>0</v>
      </c>
      <c r="AB4024" s="43">
        <f t="shared" si="7806"/>
        <v>144.375</v>
      </c>
      <c r="AC4024" s="44">
        <f t="shared" si="7807"/>
        <v>150</v>
      </c>
      <c r="AD4024" s="44">
        <f t="shared" si="7808"/>
        <v>144.375</v>
      </c>
      <c r="AE4024" s="45">
        <f t="shared" si="7809"/>
        <v>96.25</v>
      </c>
      <c r="AF4024" s="43">
        <f t="shared" si="7810"/>
        <v>150</v>
      </c>
      <c r="AG4024" s="43">
        <f t="shared" si="7811"/>
        <v>0</v>
      </c>
      <c r="AH4024" s="43">
        <f t="shared" si="7812"/>
        <v>0</v>
      </c>
      <c r="AI4024" s="43">
        <f t="shared" si="7813"/>
        <v>0</v>
      </c>
      <c r="AJ4024" s="43">
        <f t="shared" si="7814"/>
        <v>0</v>
      </c>
      <c r="AK4024" s="43">
        <f t="shared" si="7815"/>
        <v>0</v>
      </c>
      <c r="AL4024" s="43">
        <f t="shared" si="7816"/>
        <v>150</v>
      </c>
      <c r="AM4024" s="43">
        <f t="shared" si="7817"/>
        <v>0</v>
      </c>
      <c r="AN4024" s="2"/>
      <c r="AR4024" s="1"/>
      <c r="AS4024" s="1"/>
    </row>
    <row r="4025" ht="31.5">
      <c r="B4025" s="41" t="s">
        <v>970</v>
      </c>
      <c r="C4025" s="41" t="s">
        <v>41</v>
      </c>
      <c r="D4025" s="41" t="s">
        <v>43</v>
      </c>
      <c r="E4025" s="26" t="str">
        <f t="shared" si="7818"/>
        <v>0113</v>
      </c>
      <c r="F4025" s="41" t="s">
        <v>144</v>
      </c>
      <c r="G4025" s="41"/>
      <c r="H4025" s="42" t="s">
        <v>145</v>
      </c>
      <c r="I4025" s="43">
        <f t="shared" si="7789"/>
        <v>150</v>
      </c>
      <c r="J4025" s="43">
        <f t="shared" si="7790"/>
        <v>150</v>
      </c>
      <c r="K4025" s="43">
        <f t="shared" si="7791"/>
        <v>150</v>
      </c>
      <c r="L4025" s="43">
        <f t="shared" si="7792"/>
        <v>0</v>
      </c>
      <c r="M4025" s="43">
        <f t="shared" si="7793"/>
        <v>0</v>
      </c>
      <c r="N4025" s="43">
        <f t="shared" si="7794"/>
        <v>0</v>
      </c>
      <c r="O4025" s="43">
        <f t="shared" si="7795"/>
        <v>0</v>
      </c>
      <c r="P4025" s="43">
        <f t="shared" si="7796"/>
        <v>0</v>
      </c>
      <c r="Q4025" s="43">
        <f t="shared" si="7797"/>
        <v>0</v>
      </c>
      <c r="R4025" s="43">
        <f t="shared" si="7798"/>
        <v>0</v>
      </c>
      <c r="S4025" s="43">
        <f t="shared" si="7799"/>
        <v>0</v>
      </c>
      <c r="T4025" s="43">
        <f t="shared" si="7800"/>
        <v>0</v>
      </c>
      <c r="U4025" s="43">
        <v>0</v>
      </c>
      <c r="V4025" s="43">
        <f t="shared" si="7819"/>
        <v>150</v>
      </c>
      <c r="W4025" s="43">
        <f t="shared" si="7801"/>
        <v>0</v>
      </c>
      <c r="X4025" s="43">
        <f t="shared" si="7802"/>
        <v>0</v>
      </c>
      <c r="Y4025" s="43">
        <f t="shared" si="7803"/>
        <v>0</v>
      </c>
      <c r="Z4025" s="43">
        <f t="shared" si="7804"/>
        <v>0</v>
      </c>
      <c r="AA4025" s="43">
        <f t="shared" si="7805"/>
        <v>0</v>
      </c>
      <c r="AB4025" s="43">
        <f t="shared" si="7806"/>
        <v>144.375</v>
      </c>
      <c r="AC4025" s="44">
        <f t="shared" si="7807"/>
        <v>150</v>
      </c>
      <c r="AD4025" s="44">
        <f t="shared" si="7808"/>
        <v>144.375</v>
      </c>
      <c r="AE4025" s="45">
        <f t="shared" si="7809"/>
        <v>96.25</v>
      </c>
      <c r="AF4025" s="43">
        <f t="shared" si="7810"/>
        <v>150</v>
      </c>
      <c r="AG4025" s="43">
        <f t="shared" si="7811"/>
        <v>0</v>
      </c>
      <c r="AH4025" s="43">
        <f t="shared" si="7812"/>
        <v>0</v>
      </c>
      <c r="AI4025" s="43">
        <f t="shared" si="7813"/>
        <v>0</v>
      </c>
      <c r="AJ4025" s="43">
        <f t="shared" si="7814"/>
        <v>0</v>
      </c>
      <c r="AK4025" s="43">
        <f t="shared" si="7815"/>
        <v>0</v>
      </c>
      <c r="AL4025" s="43">
        <f t="shared" si="7816"/>
        <v>150</v>
      </c>
      <c r="AM4025" s="43">
        <f t="shared" si="7817"/>
        <v>0</v>
      </c>
      <c r="AN4025" s="2"/>
      <c r="AO4025" s="1"/>
      <c r="AP4025" s="1"/>
      <c r="AQ4025" s="1"/>
      <c r="AR4025" s="1"/>
      <c r="AS4025" s="1"/>
    </row>
    <row r="4026" ht="31.5">
      <c r="B4026" s="41" t="s">
        <v>970</v>
      </c>
      <c r="C4026" s="41" t="s">
        <v>41</v>
      </c>
      <c r="D4026" s="41" t="s">
        <v>43</v>
      </c>
      <c r="E4026" s="26" t="str">
        <f t="shared" si="7818"/>
        <v>0113</v>
      </c>
      <c r="F4026" s="41" t="s">
        <v>144</v>
      </c>
      <c r="G4026" s="41" t="s">
        <v>53</v>
      </c>
      <c r="H4026" s="42" t="s">
        <v>54</v>
      </c>
      <c r="I4026" s="43">
        <f t="shared" si="7789"/>
        <v>150</v>
      </c>
      <c r="J4026" s="43">
        <f t="shared" si="7790"/>
        <v>150</v>
      </c>
      <c r="K4026" s="43">
        <f t="shared" si="7791"/>
        <v>150</v>
      </c>
      <c r="L4026" s="43">
        <f t="shared" si="7792"/>
        <v>0</v>
      </c>
      <c r="M4026" s="43">
        <f t="shared" si="7793"/>
        <v>0</v>
      </c>
      <c r="N4026" s="43">
        <f t="shared" si="7794"/>
        <v>0</v>
      </c>
      <c r="O4026" s="43">
        <f t="shared" si="7795"/>
        <v>0</v>
      </c>
      <c r="P4026" s="43">
        <f t="shared" si="7796"/>
        <v>0</v>
      </c>
      <c r="Q4026" s="43">
        <f t="shared" si="7797"/>
        <v>0</v>
      </c>
      <c r="R4026" s="43">
        <f t="shared" si="7798"/>
        <v>0</v>
      </c>
      <c r="S4026" s="43">
        <f t="shared" si="7799"/>
        <v>0</v>
      </c>
      <c r="T4026" s="43">
        <f t="shared" si="7800"/>
        <v>0</v>
      </c>
      <c r="U4026" s="43">
        <v>0</v>
      </c>
      <c r="V4026" s="43">
        <f t="shared" si="7819"/>
        <v>150</v>
      </c>
      <c r="W4026" s="43">
        <f t="shared" si="7801"/>
        <v>0</v>
      </c>
      <c r="X4026" s="43">
        <f t="shared" si="7802"/>
        <v>0</v>
      </c>
      <c r="Y4026" s="43">
        <f t="shared" si="7803"/>
        <v>0</v>
      </c>
      <c r="Z4026" s="43">
        <f t="shared" si="7804"/>
        <v>0</v>
      </c>
      <c r="AA4026" s="43">
        <f t="shared" si="7805"/>
        <v>0</v>
      </c>
      <c r="AB4026" s="43">
        <f t="shared" si="7806"/>
        <v>144.375</v>
      </c>
      <c r="AC4026" s="44">
        <f t="shared" si="7807"/>
        <v>150</v>
      </c>
      <c r="AD4026" s="44">
        <f t="shared" si="7808"/>
        <v>144.375</v>
      </c>
      <c r="AE4026" s="45">
        <f t="shared" si="7809"/>
        <v>96.25</v>
      </c>
      <c r="AF4026" s="43">
        <f t="shared" si="7810"/>
        <v>150</v>
      </c>
      <c r="AG4026" s="43">
        <f t="shared" si="7811"/>
        <v>0</v>
      </c>
      <c r="AH4026" s="43">
        <f t="shared" si="7812"/>
        <v>0</v>
      </c>
      <c r="AI4026" s="43">
        <f t="shared" si="7813"/>
        <v>0</v>
      </c>
      <c r="AJ4026" s="43">
        <f t="shared" si="7814"/>
        <v>0</v>
      </c>
      <c r="AK4026" s="43">
        <f t="shared" si="7815"/>
        <v>0</v>
      </c>
      <c r="AL4026" s="43">
        <f t="shared" si="7816"/>
        <v>150</v>
      </c>
      <c r="AM4026" s="43">
        <f t="shared" si="7817"/>
        <v>0</v>
      </c>
      <c r="AN4026" s="2"/>
      <c r="AO4026" s="1"/>
      <c r="AP4026" s="1"/>
      <c r="AQ4026" s="1"/>
      <c r="AR4026" s="1"/>
      <c r="AS4026" s="1"/>
    </row>
    <row r="4027" ht="31.5">
      <c r="B4027" s="41" t="s">
        <v>970</v>
      </c>
      <c r="C4027" s="41" t="s">
        <v>41</v>
      </c>
      <c r="D4027" s="41" t="s">
        <v>43</v>
      </c>
      <c r="E4027" s="26" t="str">
        <f t="shared" si="7818"/>
        <v>0113</v>
      </c>
      <c r="F4027" s="41" t="s">
        <v>144</v>
      </c>
      <c r="G4027" s="41" t="s">
        <v>55</v>
      </c>
      <c r="H4027" s="42" t="s">
        <v>56</v>
      </c>
      <c r="I4027" s="43">
        <v>150</v>
      </c>
      <c r="J4027" s="43">
        <v>150</v>
      </c>
      <c r="K4027" s="43">
        <v>150</v>
      </c>
      <c r="L4027" s="43"/>
      <c r="M4027" s="43"/>
      <c r="N4027" s="43"/>
      <c r="O4027" s="43">
        <v>0</v>
      </c>
      <c r="P4027" s="43">
        <v>0</v>
      </c>
      <c r="Q4027" s="43">
        <v>0</v>
      </c>
      <c r="R4027" s="43">
        <v>0</v>
      </c>
      <c r="S4027" s="43">
        <v>0</v>
      </c>
      <c r="T4027" s="43">
        <v>0</v>
      </c>
      <c r="U4027" s="43">
        <v>0</v>
      </c>
      <c r="V4027" s="43">
        <f t="shared" si="7819"/>
        <v>150</v>
      </c>
      <c r="W4027" s="43"/>
      <c r="X4027" s="43"/>
      <c r="Y4027" s="43"/>
      <c r="Z4027" s="43"/>
      <c r="AA4027" s="43"/>
      <c r="AB4027" s="43">
        <v>144.375</v>
      </c>
      <c r="AC4027" s="44">
        <v>150</v>
      </c>
      <c r="AD4027" s="44">
        <v>144.375</v>
      </c>
      <c r="AE4027" s="45">
        <f t="shared" si="7809"/>
        <v>96.25</v>
      </c>
      <c r="AF4027" s="43">
        <v>150</v>
      </c>
      <c r="AG4027" s="43">
        <v>0</v>
      </c>
      <c r="AH4027" s="43">
        <v>0</v>
      </c>
      <c r="AI4027" s="43">
        <v>0</v>
      </c>
      <c r="AJ4027" s="43">
        <v>0</v>
      </c>
      <c r="AK4027" s="43">
        <v>0</v>
      </c>
      <c r="AL4027" s="43">
        <f t="shared" si="7816"/>
        <v>150</v>
      </c>
      <c r="AM4027" s="43">
        <f t="shared" si="7817"/>
        <v>0</v>
      </c>
      <c r="AN4027" s="19"/>
      <c r="AO4027" s="1"/>
      <c r="AP4027" s="1"/>
      <c r="AQ4027" s="1"/>
      <c r="AR4027" s="1"/>
      <c r="AS4027" s="1"/>
    </row>
    <row r="4028" ht="31.5">
      <c r="B4028" s="41" t="s">
        <v>970</v>
      </c>
      <c r="C4028" s="41" t="s">
        <v>41</v>
      </c>
      <c r="D4028" s="41" t="s">
        <v>43</v>
      </c>
      <c r="E4028" s="26" t="str">
        <f t="shared" si="7818"/>
        <v>0113</v>
      </c>
      <c r="F4028" s="41" t="s">
        <v>87</v>
      </c>
      <c r="G4028" s="41"/>
      <c r="H4028" s="42" t="s">
        <v>88</v>
      </c>
      <c r="I4028" s="43">
        <f t="shared" si="7789"/>
        <v>19116.300000000003</v>
      </c>
      <c r="J4028" s="43">
        <f t="shared" si="7790"/>
        <v>18897.799999999999</v>
      </c>
      <c r="K4028" s="43">
        <f t="shared" si="7791"/>
        <v>18897.799999999999</v>
      </c>
      <c r="L4028" s="43">
        <f t="shared" si="7792"/>
        <v>0</v>
      </c>
      <c r="M4028" s="43">
        <f t="shared" si="7793"/>
        <v>0</v>
      </c>
      <c r="N4028" s="43">
        <f t="shared" si="7794"/>
        <v>0</v>
      </c>
      <c r="O4028" s="43">
        <f t="shared" si="7795"/>
        <v>0</v>
      </c>
      <c r="P4028" s="43">
        <f t="shared" si="7796"/>
        <v>0</v>
      </c>
      <c r="Q4028" s="43">
        <f t="shared" si="7797"/>
        <v>0</v>
      </c>
      <c r="R4028" s="43">
        <f t="shared" si="7798"/>
        <v>0</v>
      </c>
      <c r="S4028" s="43">
        <f t="shared" si="7799"/>
        <v>0</v>
      </c>
      <c r="T4028" s="43">
        <f t="shared" si="7800"/>
        <v>0</v>
      </c>
      <c r="U4028" s="43">
        <v>0</v>
      </c>
      <c r="V4028" s="43">
        <f t="shared" si="7819"/>
        <v>19116.300000000003</v>
      </c>
      <c r="W4028" s="43">
        <f t="shared" si="7801"/>
        <v>0</v>
      </c>
      <c r="X4028" s="43">
        <f t="shared" si="7802"/>
        <v>0</v>
      </c>
      <c r="Y4028" s="43">
        <f t="shared" si="7803"/>
        <v>0</v>
      </c>
      <c r="Z4028" s="43">
        <f t="shared" si="7804"/>
        <v>0</v>
      </c>
      <c r="AA4028" s="43">
        <f t="shared" si="7805"/>
        <v>0</v>
      </c>
      <c r="AB4028" s="43">
        <f t="shared" si="7806"/>
        <v>14069.738440000001</v>
      </c>
      <c r="AC4028" s="44">
        <f t="shared" si="7807"/>
        <v>19116.299999999996</v>
      </c>
      <c r="AD4028" s="44">
        <f t="shared" si="7808"/>
        <v>19115.844689999998</v>
      </c>
      <c r="AE4028" s="45">
        <f t="shared" si="7809"/>
        <v>99.997618210637</v>
      </c>
      <c r="AF4028" s="43">
        <f t="shared" si="7810"/>
        <v>19116.299999999999</v>
      </c>
      <c r="AG4028" s="43">
        <f t="shared" si="7811"/>
        <v>0</v>
      </c>
      <c r="AH4028" s="43">
        <f t="shared" si="7812"/>
        <v>0</v>
      </c>
      <c r="AI4028" s="43">
        <f t="shared" si="7813"/>
        <v>0</v>
      </c>
      <c r="AJ4028" s="43">
        <f t="shared" si="7814"/>
        <v>0</v>
      </c>
      <c r="AK4028" s="43">
        <f t="shared" si="7815"/>
        <v>0</v>
      </c>
      <c r="AL4028" s="43">
        <f t="shared" si="7816"/>
        <v>19116.299999999999</v>
      </c>
      <c r="AM4028" s="43">
        <f t="shared" si="7817"/>
        <v>3.637978807091713e-12</v>
      </c>
      <c r="AN4028" s="2"/>
      <c r="AO4028" s="1"/>
      <c r="AP4028" s="1"/>
      <c r="AQ4028" s="1"/>
      <c r="AR4028" s="1"/>
      <c r="AS4028" s="1"/>
    </row>
    <row r="4029">
      <c r="B4029" s="41" t="s">
        <v>970</v>
      </c>
      <c r="C4029" s="41" t="s">
        <v>41</v>
      </c>
      <c r="D4029" s="41" t="s">
        <v>43</v>
      </c>
      <c r="E4029" s="26" t="str">
        <f t="shared" si="7818"/>
        <v>0113</v>
      </c>
      <c r="F4029" s="41" t="s">
        <v>89</v>
      </c>
      <c r="G4029" s="41"/>
      <c r="H4029" s="42" t="s">
        <v>90</v>
      </c>
      <c r="I4029" s="43">
        <f>I4030+I4035</f>
        <v>19116.300000000003</v>
      </c>
      <c r="J4029" s="43">
        <f>J4030+J4035</f>
        <v>18897.799999999999</v>
      </c>
      <c r="K4029" s="43">
        <f>K4030+K4035</f>
        <v>18897.799999999999</v>
      </c>
      <c r="L4029" s="43">
        <f>L4030+L4035</f>
        <v>0</v>
      </c>
      <c r="M4029" s="43">
        <f>M4030+M4035</f>
        <v>0</v>
      </c>
      <c r="N4029" s="43">
        <f>N4030+N4035</f>
        <v>0</v>
      </c>
      <c r="O4029" s="43">
        <f>O4030+O4035</f>
        <v>0</v>
      </c>
      <c r="P4029" s="43">
        <f>P4030+P4035</f>
        <v>0</v>
      </c>
      <c r="Q4029" s="43">
        <f>Q4030+Q4035</f>
        <v>0</v>
      </c>
      <c r="R4029" s="43">
        <f>R4030+R4035</f>
        <v>0</v>
      </c>
      <c r="S4029" s="43">
        <f>S4030+S4035</f>
        <v>0</v>
      </c>
      <c r="T4029" s="43">
        <f>T4030+T4035</f>
        <v>0</v>
      </c>
      <c r="U4029" s="43">
        <v>0</v>
      </c>
      <c r="V4029" s="43">
        <f t="shared" si="7819"/>
        <v>19116.300000000003</v>
      </c>
      <c r="W4029" s="43">
        <f>W4030+W4035</f>
        <v>0</v>
      </c>
      <c r="X4029" s="43">
        <f>X4030+X4035</f>
        <v>0</v>
      </c>
      <c r="Y4029" s="43">
        <f>Y4030+Y4035</f>
        <v>0</v>
      </c>
      <c r="Z4029" s="43">
        <f>Z4030+Z4035</f>
        <v>0</v>
      </c>
      <c r="AA4029" s="43">
        <f>AA4030+AA4035</f>
        <v>0</v>
      </c>
      <c r="AB4029" s="43">
        <f>AB4030+AB4035</f>
        <v>14069.738440000001</v>
      </c>
      <c r="AC4029" s="44">
        <f>AC4030+AC4035</f>
        <v>19116.299999999996</v>
      </c>
      <c r="AD4029" s="44">
        <f>AD4030+AD4035</f>
        <v>19115.844689999998</v>
      </c>
      <c r="AE4029" s="45">
        <f t="shared" si="7809"/>
        <v>99.997618210637</v>
      </c>
      <c r="AF4029" s="43">
        <f>AF4030+AF4035</f>
        <v>19116.299999999999</v>
      </c>
      <c r="AG4029" s="43">
        <f>AG4030+AG4035</f>
        <v>0</v>
      </c>
      <c r="AH4029" s="43">
        <f>AH4030+AH4035</f>
        <v>0</v>
      </c>
      <c r="AI4029" s="43">
        <f>AI4030+AI4035</f>
        <v>0</v>
      </c>
      <c r="AJ4029" s="43">
        <f>AJ4030+AJ4035</f>
        <v>0</v>
      </c>
      <c r="AK4029" s="43">
        <f>AK4030+AK4035</f>
        <v>0</v>
      </c>
      <c r="AL4029" s="43">
        <f t="shared" si="7816"/>
        <v>19116.299999999999</v>
      </c>
      <c r="AM4029" s="43">
        <f t="shared" si="7817"/>
        <v>3.637978807091713e-12</v>
      </c>
      <c r="AN4029" s="2"/>
      <c r="AR4029" s="1"/>
      <c r="AS4029" s="1"/>
    </row>
    <row r="4030" ht="31.5">
      <c r="B4030" s="41" t="s">
        <v>970</v>
      </c>
      <c r="C4030" s="41" t="s">
        <v>41</v>
      </c>
      <c r="D4030" s="41" t="s">
        <v>43</v>
      </c>
      <c r="E4030" s="26" t="str">
        <f t="shared" si="7818"/>
        <v>0113</v>
      </c>
      <c r="F4030" s="41" t="s">
        <v>91</v>
      </c>
      <c r="G4030" s="41"/>
      <c r="H4030" s="42" t="s">
        <v>92</v>
      </c>
      <c r="I4030" s="43">
        <f t="shared" ref="I4030:I4048" si="7820">I4031</f>
        <v>18058.300000000003</v>
      </c>
      <c r="J4030" s="43">
        <f t="shared" ref="J4030:J4048" si="7821">J4031</f>
        <v>17839.799999999999</v>
      </c>
      <c r="K4030" s="43">
        <f t="shared" ref="K4030:K4048" si="7822">K4031</f>
        <v>17839.799999999999</v>
      </c>
      <c r="L4030" s="43">
        <f t="shared" ref="L4030:L4048" si="7823">L4031</f>
        <v>0</v>
      </c>
      <c r="M4030" s="43">
        <f t="shared" ref="M4030:M4048" si="7824">M4031</f>
        <v>0</v>
      </c>
      <c r="N4030" s="43">
        <f t="shared" ref="N4030:N4048" si="7825">N4031</f>
        <v>0</v>
      </c>
      <c r="O4030" s="43">
        <f>O4031+O4033</f>
        <v>0</v>
      </c>
      <c r="P4030" s="43">
        <f>P4031+P4033</f>
        <v>0</v>
      </c>
      <c r="Q4030" s="43">
        <f>Q4031+Q4033</f>
        <v>0</v>
      </c>
      <c r="R4030" s="43">
        <f t="shared" ref="R4030:R4031" si="7826">R4031</f>
        <v>0</v>
      </c>
      <c r="S4030" s="43">
        <f t="shared" ref="S4030:S4031" si="7827">S4031</f>
        <v>0</v>
      </c>
      <c r="T4030" s="43">
        <f t="shared" ref="T4030:T4031" si="7828">T4031</f>
        <v>0</v>
      </c>
      <c r="U4030" s="43">
        <v>0</v>
      </c>
      <c r="V4030" s="43">
        <f t="shared" si="7819"/>
        <v>18058.300000000003</v>
      </c>
      <c r="W4030" s="43">
        <f t="shared" ref="W4030:W4031" si="7829">W4031</f>
        <v>0</v>
      </c>
      <c r="X4030" s="43">
        <f t="shared" ref="X4030:X4031" si="7830">X4031</f>
        <v>0</v>
      </c>
      <c r="Y4030" s="43">
        <f t="shared" ref="Y4030:Y4031" si="7831">Y4031</f>
        <v>0</v>
      </c>
      <c r="Z4030" s="43">
        <f t="shared" ref="Z4030:Z4031" si="7832">Z4031</f>
        <v>0</v>
      </c>
      <c r="AA4030" s="43">
        <f t="shared" ref="AA4030:AA4031" si="7833">AA4031</f>
        <v>0</v>
      </c>
      <c r="AB4030" s="43">
        <f>AB4031+AB4033</f>
        <v>13293.225610000001</v>
      </c>
      <c r="AC4030" s="44">
        <f>AC4031+AC4033</f>
        <v>18085.580889999997</v>
      </c>
      <c r="AD4030" s="44">
        <f>AD4031+AD4033</f>
        <v>18085.12558</v>
      </c>
      <c r="AE4030" s="45">
        <f t="shared" si="7809"/>
        <v>99.997482469583005</v>
      </c>
      <c r="AF4030" s="43">
        <f>AF4031+AF4033</f>
        <v>18058.299999999999</v>
      </c>
      <c r="AG4030" s="43">
        <f>AG4031+AG4033</f>
        <v>0</v>
      </c>
      <c r="AH4030" s="43">
        <f>AH4031+AH4033</f>
        <v>0</v>
      </c>
      <c r="AI4030" s="43">
        <f>AI4031+AI4033</f>
        <v>0</v>
      </c>
      <c r="AJ4030" s="43">
        <f>AJ4031+AJ4033</f>
        <v>0</v>
      </c>
      <c r="AK4030" s="43">
        <f>AK4031+AK4033</f>
        <v>0</v>
      </c>
      <c r="AL4030" s="43">
        <f t="shared" si="7816"/>
        <v>18058.299999999999</v>
      </c>
      <c r="AM4030" s="43">
        <f t="shared" si="7817"/>
        <v>3.637978807091713e-12</v>
      </c>
      <c r="AN4030" s="2"/>
      <c r="AO4030" s="1"/>
      <c r="AP4030" s="1"/>
      <c r="AQ4030" s="1"/>
      <c r="AR4030" s="1"/>
      <c r="AS4030" s="1"/>
    </row>
    <row r="4031" ht="78.75">
      <c r="B4031" s="41" t="s">
        <v>970</v>
      </c>
      <c r="C4031" s="41" t="s">
        <v>41</v>
      </c>
      <c r="D4031" s="41" t="s">
        <v>43</v>
      </c>
      <c r="E4031" s="26" t="str">
        <f t="shared" si="7818"/>
        <v>0113</v>
      </c>
      <c r="F4031" s="41" t="s">
        <v>91</v>
      </c>
      <c r="G4031" s="41" t="s">
        <v>71</v>
      </c>
      <c r="H4031" s="42" t="s">
        <v>72</v>
      </c>
      <c r="I4031" s="43">
        <f t="shared" si="7820"/>
        <v>18058.300000000003</v>
      </c>
      <c r="J4031" s="43">
        <f t="shared" si="7821"/>
        <v>17839.799999999999</v>
      </c>
      <c r="K4031" s="43">
        <f t="shared" si="7822"/>
        <v>17839.799999999999</v>
      </c>
      <c r="L4031" s="43">
        <f t="shared" si="7823"/>
        <v>0</v>
      </c>
      <c r="M4031" s="43">
        <f t="shared" si="7824"/>
        <v>0</v>
      </c>
      <c r="N4031" s="43">
        <f t="shared" si="7825"/>
        <v>0</v>
      </c>
      <c r="O4031" s="43">
        <f>O4032</f>
        <v>0</v>
      </c>
      <c r="P4031" s="43">
        <f>P4032</f>
        <v>0</v>
      </c>
      <c r="Q4031" s="43">
        <f>Q4032</f>
        <v>0</v>
      </c>
      <c r="R4031" s="43">
        <f t="shared" si="7826"/>
        <v>0</v>
      </c>
      <c r="S4031" s="43">
        <f t="shared" si="7827"/>
        <v>0</v>
      </c>
      <c r="T4031" s="43">
        <f t="shared" si="7828"/>
        <v>0</v>
      </c>
      <c r="U4031" s="43">
        <v>0</v>
      </c>
      <c r="V4031" s="43">
        <f t="shared" si="7819"/>
        <v>18058.300000000003</v>
      </c>
      <c r="W4031" s="43">
        <f t="shared" si="7829"/>
        <v>0</v>
      </c>
      <c r="X4031" s="43">
        <f t="shared" si="7830"/>
        <v>0</v>
      </c>
      <c r="Y4031" s="43">
        <f t="shared" si="7831"/>
        <v>0</v>
      </c>
      <c r="Z4031" s="43">
        <f t="shared" si="7832"/>
        <v>0</v>
      </c>
      <c r="AA4031" s="43">
        <f t="shared" si="7833"/>
        <v>0</v>
      </c>
      <c r="AB4031" s="43">
        <f>AB4032</f>
        <v>13291.005370000001</v>
      </c>
      <c r="AC4031" s="44">
        <f>AC4032</f>
        <v>18083.360649999999</v>
      </c>
      <c r="AD4031" s="44">
        <f>AD4032</f>
        <v>18082.905340000001</v>
      </c>
      <c r="AE4031" s="45">
        <f t="shared" si="7809"/>
        <v>99.99748216048549</v>
      </c>
      <c r="AF4031" s="43">
        <f>AF4032</f>
        <v>18056.079760000001</v>
      </c>
      <c r="AG4031" s="43">
        <f>AG4032</f>
        <v>0</v>
      </c>
      <c r="AH4031" s="43">
        <f>AH4032</f>
        <v>0</v>
      </c>
      <c r="AI4031" s="43">
        <f>AI4032</f>
        <v>0</v>
      </c>
      <c r="AJ4031" s="43">
        <f>AJ4032</f>
        <v>0</v>
      </c>
      <c r="AK4031" s="43">
        <f>AK4032</f>
        <v>0</v>
      </c>
      <c r="AL4031" s="43">
        <f t="shared" si="7816"/>
        <v>18056.079760000001</v>
      </c>
      <c r="AM4031" s="43">
        <f t="shared" si="7817"/>
        <v>2.2202400000023772</v>
      </c>
      <c r="AN4031" s="2"/>
      <c r="AR4031" s="1"/>
      <c r="AS4031" s="1"/>
    </row>
    <row r="4032" ht="31.5">
      <c r="B4032" s="41" t="s">
        <v>970</v>
      </c>
      <c r="C4032" s="41" t="s">
        <v>41</v>
      </c>
      <c r="D4032" s="41" t="s">
        <v>43</v>
      </c>
      <c r="E4032" s="26" t="str">
        <f t="shared" si="7818"/>
        <v>0113</v>
      </c>
      <c r="F4032" s="41" t="s">
        <v>91</v>
      </c>
      <c r="G4032" s="41" t="s">
        <v>93</v>
      </c>
      <c r="H4032" s="42" t="s">
        <v>94</v>
      </c>
      <c r="I4032" s="43">
        <v>18058.300000000003</v>
      </c>
      <c r="J4032" s="43">
        <v>17839.799999999999</v>
      </c>
      <c r="K4032" s="43">
        <v>17839.799999999999</v>
      </c>
      <c r="L4032" s="43"/>
      <c r="M4032" s="43"/>
      <c r="N4032" s="43"/>
      <c r="O4032" s="43">
        <v>0</v>
      </c>
      <c r="P4032" s="43">
        <v>0</v>
      </c>
      <c r="Q4032" s="43">
        <v>0</v>
      </c>
      <c r="R4032" s="43">
        <v>0</v>
      </c>
      <c r="S4032" s="43">
        <v>0</v>
      </c>
      <c r="T4032" s="43">
        <v>0</v>
      </c>
      <c r="U4032" s="43">
        <v>0</v>
      </c>
      <c r="V4032" s="43">
        <f t="shared" si="7819"/>
        <v>18058.300000000003</v>
      </c>
      <c r="W4032" s="43"/>
      <c r="X4032" s="43"/>
      <c r="Y4032" s="43"/>
      <c r="Z4032" s="43"/>
      <c r="AA4032" s="43"/>
      <c r="AB4032" s="43">
        <v>13291.005370000001</v>
      </c>
      <c r="AC4032" s="44">
        <v>18083.360649999999</v>
      </c>
      <c r="AD4032" s="44">
        <v>18082.905340000001</v>
      </c>
      <c r="AE4032" s="45">
        <f t="shared" si="7809"/>
        <v>99.99748216048549</v>
      </c>
      <c r="AF4032" s="43">
        <v>18056.079760000001</v>
      </c>
      <c r="AG4032" s="43">
        <v>0</v>
      </c>
      <c r="AH4032" s="43">
        <v>0</v>
      </c>
      <c r="AI4032" s="43">
        <v>0</v>
      </c>
      <c r="AJ4032" s="43">
        <v>0</v>
      </c>
      <c r="AK4032" s="43">
        <v>0</v>
      </c>
      <c r="AL4032" s="43">
        <f t="shared" si="7816"/>
        <v>18056.079760000001</v>
      </c>
      <c r="AM4032" s="43">
        <f t="shared" si="7817"/>
        <v>2.2202400000023772</v>
      </c>
      <c r="AN4032" s="19"/>
      <c r="AO4032" s="1"/>
      <c r="AP4032" s="1"/>
      <c r="AQ4032" s="1"/>
      <c r="AR4032" s="1"/>
      <c r="AS4032" s="1"/>
    </row>
    <row r="4033">
      <c r="B4033" s="41" t="s">
        <v>970</v>
      </c>
      <c r="C4033" s="41" t="s">
        <v>41</v>
      </c>
      <c r="D4033" s="41" t="s">
        <v>43</v>
      </c>
      <c r="E4033" s="26" t="str">
        <f t="shared" si="7818"/>
        <v>0113</v>
      </c>
      <c r="F4033" s="41" t="s">
        <v>91</v>
      </c>
      <c r="G4033" s="41" t="s">
        <v>95</v>
      </c>
      <c r="H4033" s="42" t="s">
        <v>96</v>
      </c>
      <c r="I4033" s="43"/>
      <c r="J4033" s="43"/>
      <c r="K4033" s="43"/>
      <c r="L4033" s="43"/>
      <c r="M4033" s="43"/>
      <c r="N4033" s="43"/>
      <c r="O4033" s="43">
        <f>O4034</f>
        <v>0</v>
      </c>
      <c r="P4033" s="43">
        <f>P4034</f>
        <v>0</v>
      </c>
      <c r="Q4033" s="43">
        <f>Q4034</f>
        <v>0</v>
      </c>
      <c r="R4033" s="43"/>
      <c r="S4033" s="43"/>
      <c r="T4033" s="43"/>
      <c r="U4033" s="43"/>
      <c r="V4033" s="43">
        <f t="shared" si="7819"/>
        <v>0</v>
      </c>
      <c r="W4033" s="43"/>
      <c r="X4033" s="43"/>
      <c r="Y4033" s="43"/>
      <c r="Z4033" s="43"/>
      <c r="AA4033" s="43"/>
      <c r="AB4033" s="43">
        <f>AB4034</f>
        <v>2.22024</v>
      </c>
      <c r="AC4033" s="44">
        <f>AC4034</f>
        <v>2.22024</v>
      </c>
      <c r="AD4033" s="44">
        <f>AD4034</f>
        <v>2.22024</v>
      </c>
      <c r="AE4033" s="45">
        <f t="shared" si="7809"/>
        <v>100</v>
      </c>
      <c r="AF4033" s="43">
        <f>AF4034</f>
        <v>2.22024</v>
      </c>
      <c r="AG4033" s="43">
        <f>AG4034</f>
        <v>0</v>
      </c>
      <c r="AH4033" s="43">
        <f>AH4034</f>
        <v>0</v>
      </c>
      <c r="AI4033" s="43">
        <f>AI4034</f>
        <v>0</v>
      </c>
      <c r="AJ4033" s="43">
        <f>AJ4034</f>
        <v>0</v>
      </c>
      <c r="AK4033" s="43">
        <f>AK4034</f>
        <v>0</v>
      </c>
      <c r="AL4033" s="43">
        <f t="shared" si="7816"/>
        <v>2.22024</v>
      </c>
      <c r="AM4033" s="43">
        <f t="shared" si="7817"/>
        <v>-2.22024</v>
      </c>
      <c r="AN4033" s="19"/>
      <c r="AO4033" s="1"/>
      <c r="AP4033" s="1"/>
      <c r="AQ4033" s="1"/>
      <c r="AR4033" s="1"/>
      <c r="AS4033" s="1"/>
    </row>
    <row r="4034" ht="31.5">
      <c r="B4034" s="41" t="s">
        <v>970</v>
      </c>
      <c r="C4034" s="41" t="s">
        <v>41</v>
      </c>
      <c r="D4034" s="41" t="s">
        <v>43</v>
      </c>
      <c r="E4034" s="26" t="str">
        <f t="shared" si="7818"/>
        <v>0113</v>
      </c>
      <c r="F4034" s="41" t="s">
        <v>91</v>
      </c>
      <c r="G4034" s="41" t="s">
        <v>97</v>
      </c>
      <c r="H4034" s="42" t="s">
        <v>98</v>
      </c>
      <c r="I4034" s="43"/>
      <c r="J4034" s="43"/>
      <c r="K4034" s="43"/>
      <c r="L4034" s="43"/>
      <c r="M4034" s="43"/>
      <c r="N4034" s="43"/>
      <c r="O4034" s="43">
        <v>0</v>
      </c>
      <c r="P4034" s="43">
        <v>0</v>
      </c>
      <c r="Q4034" s="43">
        <v>0</v>
      </c>
      <c r="R4034" s="43"/>
      <c r="S4034" s="43"/>
      <c r="T4034" s="43"/>
      <c r="U4034" s="43"/>
      <c r="V4034" s="43">
        <f t="shared" si="7819"/>
        <v>0</v>
      </c>
      <c r="W4034" s="43"/>
      <c r="X4034" s="43"/>
      <c r="Y4034" s="43"/>
      <c r="Z4034" s="43"/>
      <c r="AA4034" s="43"/>
      <c r="AB4034" s="43">
        <v>2.22024</v>
      </c>
      <c r="AC4034" s="44">
        <v>2.22024</v>
      </c>
      <c r="AD4034" s="44">
        <v>2.22024</v>
      </c>
      <c r="AE4034" s="45">
        <f t="shared" si="7809"/>
        <v>100</v>
      </c>
      <c r="AF4034" s="43">
        <v>2.22024</v>
      </c>
      <c r="AG4034" s="43">
        <v>0</v>
      </c>
      <c r="AH4034" s="43">
        <v>0</v>
      </c>
      <c r="AI4034" s="43">
        <v>0</v>
      </c>
      <c r="AJ4034" s="43">
        <v>0</v>
      </c>
      <c r="AK4034" s="43">
        <v>0</v>
      </c>
      <c r="AL4034" s="43">
        <f t="shared" si="7816"/>
        <v>2.22024</v>
      </c>
      <c r="AM4034" s="43">
        <f t="shared" si="7817"/>
        <v>-2.22024</v>
      </c>
      <c r="AN4034" s="19"/>
      <c r="AR4034" s="1"/>
      <c r="AS4034" s="1"/>
    </row>
    <row r="4035" ht="31.5">
      <c r="B4035" s="41" t="s">
        <v>970</v>
      </c>
      <c r="C4035" s="41" t="s">
        <v>41</v>
      </c>
      <c r="D4035" s="41" t="s">
        <v>43</v>
      </c>
      <c r="E4035" s="26" t="str">
        <f t="shared" si="7818"/>
        <v>0113</v>
      </c>
      <c r="F4035" s="41" t="s">
        <v>99</v>
      </c>
      <c r="G4035" s="41"/>
      <c r="H4035" s="42" t="s">
        <v>100</v>
      </c>
      <c r="I4035" s="43">
        <f>I4038</f>
        <v>1058</v>
      </c>
      <c r="J4035" s="43">
        <f>J4038</f>
        <v>1058</v>
      </c>
      <c r="K4035" s="43">
        <f>K4038</f>
        <v>1058</v>
      </c>
      <c r="L4035" s="43">
        <f>L4038</f>
        <v>0</v>
      </c>
      <c r="M4035" s="43">
        <f>M4038</f>
        <v>0</v>
      </c>
      <c r="N4035" s="43">
        <f>N4038</f>
        <v>0</v>
      </c>
      <c r="O4035" s="43">
        <f>O4038+O4040+O4036</f>
        <v>0</v>
      </c>
      <c r="P4035" s="43">
        <f>P4038+P4040</f>
        <v>0</v>
      </c>
      <c r="Q4035" s="43">
        <f>Q4038+Q4040</f>
        <v>0</v>
      </c>
      <c r="R4035" s="43">
        <f>R4038+R4040</f>
        <v>0</v>
      </c>
      <c r="S4035" s="43">
        <f>S4038</f>
        <v>0</v>
      </c>
      <c r="T4035" s="43">
        <f>T4038</f>
        <v>0</v>
      </c>
      <c r="U4035" s="43">
        <v>0</v>
      </c>
      <c r="V4035" s="43">
        <f t="shared" si="7819"/>
        <v>1058</v>
      </c>
      <c r="W4035" s="43">
        <f>W4038</f>
        <v>0</v>
      </c>
      <c r="X4035" s="43">
        <f>X4038</f>
        <v>0</v>
      </c>
      <c r="Y4035" s="43">
        <f>Y4038</f>
        <v>0</v>
      </c>
      <c r="Z4035" s="43">
        <f>Z4038</f>
        <v>0</v>
      </c>
      <c r="AA4035" s="43">
        <f>AA4038</f>
        <v>0</v>
      </c>
      <c r="AB4035" s="43">
        <f>AB4038+AB4040+AB4036</f>
        <v>776.51283000000001</v>
      </c>
      <c r="AC4035" s="44">
        <f>AC4038+AC4040+AC4036</f>
        <v>1030.71911</v>
      </c>
      <c r="AD4035" s="44">
        <f>AD4038+AD4040+AD4036</f>
        <v>1030.71911</v>
      </c>
      <c r="AE4035" s="45">
        <f t="shared" si="7809"/>
        <v>100</v>
      </c>
      <c r="AF4035" s="43">
        <f>AF4038+AF4040+AF4036</f>
        <v>1058</v>
      </c>
      <c r="AG4035" s="43">
        <f>AG4038+AG4040+AG4036</f>
        <v>0</v>
      </c>
      <c r="AH4035" s="43">
        <f>AH4038+AH4040+AH4036</f>
        <v>0</v>
      </c>
      <c r="AI4035" s="43">
        <f>AI4038+AI4040+AI4036</f>
        <v>0</v>
      </c>
      <c r="AJ4035" s="43">
        <f>AJ4038+AJ4040+AJ4036</f>
        <v>0</v>
      </c>
      <c r="AK4035" s="43">
        <f>AK4038+AK4040+AK4036</f>
        <v>0</v>
      </c>
      <c r="AL4035" s="43">
        <f t="shared" si="7816"/>
        <v>1058</v>
      </c>
      <c r="AM4035" s="43">
        <f t="shared" si="7817"/>
        <v>0</v>
      </c>
      <c r="AN4035" s="2"/>
      <c r="AO4035" s="1"/>
      <c r="AP4035" s="1"/>
      <c r="AQ4035" s="1"/>
      <c r="AR4035" s="1"/>
      <c r="AS4035" s="1"/>
    </row>
    <row r="4036" ht="31.5">
      <c r="B4036" s="41" t="s">
        <v>970</v>
      </c>
      <c r="C4036" s="41" t="s">
        <v>41</v>
      </c>
      <c r="D4036" s="41" t="s">
        <v>43</v>
      </c>
      <c r="E4036" s="26" t="str">
        <f t="shared" si="7818"/>
        <v>0113</v>
      </c>
      <c r="F4036" s="41" t="s">
        <v>99</v>
      </c>
      <c r="G4036" s="41" t="s">
        <v>71</v>
      </c>
      <c r="H4036" s="42" t="s">
        <v>72</v>
      </c>
      <c r="I4036" s="43"/>
      <c r="J4036" s="43"/>
      <c r="K4036" s="43"/>
      <c r="L4036" s="43"/>
      <c r="M4036" s="43"/>
      <c r="N4036" s="43"/>
      <c r="O4036" s="43">
        <f>O4037</f>
        <v>0</v>
      </c>
      <c r="P4036" s="43"/>
      <c r="Q4036" s="43"/>
      <c r="R4036" s="43"/>
      <c r="S4036" s="43"/>
      <c r="T4036" s="43"/>
      <c r="U4036" s="43"/>
      <c r="V4036" s="43">
        <f t="shared" si="7819"/>
        <v>0</v>
      </c>
      <c r="W4036" s="43"/>
      <c r="X4036" s="43"/>
      <c r="Y4036" s="43"/>
      <c r="Z4036" s="43"/>
      <c r="AA4036" s="43"/>
      <c r="AB4036" s="43">
        <f>AB4037</f>
        <v>9.3000000000000007</v>
      </c>
      <c r="AC4036" s="44">
        <f>AC4037</f>
        <v>9.3000000000000007</v>
      </c>
      <c r="AD4036" s="44">
        <f>AD4037</f>
        <v>9.3000000000000007</v>
      </c>
      <c r="AE4036" s="45">
        <f t="shared" si="7809"/>
        <v>100</v>
      </c>
      <c r="AF4036" s="43">
        <f>AF4037</f>
        <v>9.3000000000000007</v>
      </c>
      <c r="AG4036" s="43">
        <f>AG4037</f>
        <v>0</v>
      </c>
      <c r="AH4036" s="43">
        <f>AH4037</f>
        <v>0</v>
      </c>
      <c r="AI4036" s="43">
        <f>AI4037</f>
        <v>0</v>
      </c>
      <c r="AJ4036" s="43">
        <f>AJ4037</f>
        <v>0</v>
      </c>
      <c r="AK4036" s="43">
        <f>AK4037</f>
        <v>0</v>
      </c>
      <c r="AL4036" s="43">
        <f t="shared" si="7816"/>
        <v>9.3000000000000007</v>
      </c>
      <c r="AM4036" s="43">
        <f t="shared" si="7817"/>
        <v>-9.3000000000000007</v>
      </c>
      <c r="AN4036" s="2"/>
      <c r="AR4036" s="1"/>
      <c r="AS4036" s="1"/>
    </row>
    <row r="4037" ht="31.5">
      <c r="B4037" s="41" t="s">
        <v>970</v>
      </c>
      <c r="C4037" s="41" t="s">
        <v>41</v>
      </c>
      <c r="D4037" s="41" t="s">
        <v>43</v>
      </c>
      <c r="E4037" s="26" t="str">
        <f t="shared" si="7818"/>
        <v>0113</v>
      </c>
      <c r="F4037" s="41" t="s">
        <v>99</v>
      </c>
      <c r="G4037" s="41" t="s">
        <v>93</v>
      </c>
      <c r="H4037" s="42" t="s">
        <v>94</v>
      </c>
      <c r="I4037" s="43"/>
      <c r="J4037" s="43"/>
      <c r="K4037" s="43"/>
      <c r="L4037" s="43"/>
      <c r="M4037" s="43"/>
      <c r="N4037" s="43"/>
      <c r="O4037" s="43">
        <v>0</v>
      </c>
      <c r="P4037" s="43"/>
      <c r="Q4037" s="43"/>
      <c r="R4037" s="43"/>
      <c r="S4037" s="43"/>
      <c r="T4037" s="43"/>
      <c r="U4037" s="43"/>
      <c r="V4037" s="43">
        <f t="shared" si="7819"/>
        <v>0</v>
      </c>
      <c r="W4037" s="43"/>
      <c r="X4037" s="43"/>
      <c r="Y4037" s="43"/>
      <c r="Z4037" s="43"/>
      <c r="AA4037" s="43"/>
      <c r="AB4037" s="43">
        <v>9.3000000000000007</v>
      </c>
      <c r="AC4037" s="44">
        <v>9.3000000000000007</v>
      </c>
      <c r="AD4037" s="44">
        <v>9.3000000000000007</v>
      </c>
      <c r="AE4037" s="45">
        <f t="shared" si="7809"/>
        <v>100</v>
      </c>
      <c r="AF4037" s="43">
        <v>9.3000000000000007</v>
      </c>
      <c r="AG4037" s="43">
        <v>0</v>
      </c>
      <c r="AH4037" s="43">
        <v>0</v>
      </c>
      <c r="AI4037" s="43">
        <v>0</v>
      </c>
      <c r="AJ4037" s="43">
        <v>0</v>
      </c>
      <c r="AK4037" s="43">
        <v>0</v>
      </c>
      <c r="AL4037" s="43">
        <f t="shared" si="7816"/>
        <v>9.3000000000000007</v>
      </c>
      <c r="AM4037" s="43">
        <f t="shared" si="7817"/>
        <v>-9.3000000000000007</v>
      </c>
      <c r="AN4037" s="2"/>
      <c r="AO4037" s="1"/>
      <c r="AP4037" s="1"/>
      <c r="AQ4037" s="1"/>
      <c r="AR4037" s="1"/>
      <c r="AS4037" s="1"/>
    </row>
    <row r="4038" ht="31.5">
      <c r="B4038" s="41" t="s">
        <v>970</v>
      </c>
      <c r="C4038" s="41" t="s">
        <v>41</v>
      </c>
      <c r="D4038" s="41" t="s">
        <v>43</v>
      </c>
      <c r="E4038" s="26" t="str">
        <f t="shared" si="7818"/>
        <v>0113</v>
      </c>
      <c r="F4038" s="41" t="s">
        <v>99</v>
      </c>
      <c r="G4038" s="41" t="s">
        <v>53</v>
      </c>
      <c r="H4038" s="42" t="s">
        <v>54</v>
      </c>
      <c r="I4038" s="43">
        <f t="shared" si="7820"/>
        <v>1058</v>
      </c>
      <c r="J4038" s="43">
        <f t="shared" si="7821"/>
        <v>1058</v>
      </c>
      <c r="K4038" s="43">
        <f t="shared" si="7822"/>
        <v>1058</v>
      </c>
      <c r="L4038" s="43">
        <f t="shared" si="7823"/>
        <v>0</v>
      </c>
      <c r="M4038" s="43">
        <f t="shared" si="7824"/>
        <v>0</v>
      </c>
      <c r="N4038" s="43">
        <f t="shared" si="7825"/>
        <v>0</v>
      </c>
      <c r="O4038" s="43">
        <f>O4039</f>
        <v>0</v>
      </c>
      <c r="P4038" s="43">
        <f>P4039</f>
        <v>0</v>
      </c>
      <c r="Q4038" s="43">
        <f>Q4039</f>
        <v>0</v>
      </c>
      <c r="R4038" s="43">
        <f>R4039</f>
        <v>0</v>
      </c>
      <c r="S4038" s="43">
        <f>S4039</f>
        <v>0</v>
      </c>
      <c r="T4038" s="43">
        <f>T4039</f>
        <v>0</v>
      </c>
      <c r="U4038" s="43">
        <v>0</v>
      </c>
      <c r="V4038" s="43">
        <f t="shared" si="7819"/>
        <v>1058</v>
      </c>
      <c r="W4038" s="43">
        <f>W4039</f>
        <v>0</v>
      </c>
      <c r="X4038" s="43">
        <f>X4039</f>
        <v>0</v>
      </c>
      <c r="Y4038" s="43">
        <f>Y4039</f>
        <v>0</v>
      </c>
      <c r="Z4038" s="43">
        <f>Z4039</f>
        <v>0</v>
      </c>
      <c r="AA4038" s="43">
        <f>AA4039</f>
        <v>0</v>
      </c>
      <c r="AB4038" s="43">
        <f>AB4039</f>
        <v>766.71283000000005</v>
      </c>
      <c r="AC4038" s="44">
        <f>AC4039</f>
        <v>1020.91911</v>
      </c>
      <c r="AD4038" s="44">
        <f>AD4039</f>
        <v>1020.91911</v>
      </c>
      <c r="AE4038" s="45">
        <f t="shared" si="7809"/>
        <v>100</v>
      </c>
      <c r="AF4038" s="43">
        <f>AF4039</f>
        <v>1048.2</v>
      </c>
      <c r="AG4038" s="43">
        <f>AG4039</f>
        <v>0</v>
      </c>
      <c r="AH4038" s="43">
        <f>AH4039</f>
        <v>0</v>
      </c>
      <c r="AI4038" s="43">
        <f>AI4039</f>
        <v>0</v>
      </c>
      <c r="AJ4038" s="43">
        <f>AJ4039</f>
        <v>0</v>
      </c>
      <c r="AK4038" s="43">
        <f>AK4039</f>
        <v>0</v>
      </c>
      <c r="AL4038" s="43">
        <f t="shared" si="7816"/>
        <v>1048.2</v>
      </c>
      <c r="AM4038" s="43">
        <f t="shared" si="7817"/>
        <v>9.7999999999999545</v>
      </c>
      <c r="AN4038" s="2"/>
      <c r="AR4038" s="1"/>
      <c r="AS4038" s="1"/>
    </row>
    <row r="4039" ht="31.5">
      <c r="B4039" s="41" t="s">
        <v>970</v>
      </c>
      <c r="C4039" s="41" t="s">
        <v>41</v>
      </c>
      <c r="D4039" s="41" t="s">
        <v>43</v>
      </c>
      <c r="E4039" s="26" t="str">
        <f t="shared" si="7818"/>
        <v>0113</v>
      </c>
      <c r="F4039" s="41" t="s">
        <v>99</v>
      </c>
      <c r="G4039" s="41" t="s">
        <v>55</v>
      </c>
      <c r="H4039" s="42" t="s">
        <v>56</v>
      </c>
      <c r="I4039" s="43">
        <v>1058</v>
      </c>
      <c r="J4039" s="43">
        <v>1058</v>
      </c>
      <c r="K4039" s="43">
        <v>1058</v>
      </c>
      <c r="L4039" s="43"/>
      <c r="M4039" s="43"/>
      <c r="N4039" s="43"/>
      <c r="O4039" s="43">
        <v>0</v>
      </c>
      <c r="P4039" s="43">
        <v>0</v>
      </c>
      <c r="Q4039" s="43">
        <v>0</v>
      </c>
      <c r="R4039" s="43">
        <v>0</v>
      </c>
      <c r="S4039" s="43">
        <v>0</v>
      </c>
      <c r="T4039" s="43">
        <v>0</v>
      </c>
      <c r="U4039" s="43">
        <v>0</v>
      </c>
      <c r="V4039" s="43">
        <f t="shared" si="7819"/>
        <v>1058</v>
      </c>
      <c r="W4039" s="43"/>
      <c r="X4039" s="43"/>
      <c r="Y4039" s="43"/>
      <c r="Z4039" s="43"/>
      <c r="AA4039" s="43"/>
      <c r="AB4039" s="43">
        <v>766.71283000000005</v>
      </c>
      <c r="AC4039" s="44">
        <v>1020.91911</v>
      </c>
      <c r="AD4039" s="44">
        <v>1020.91911</v>
      </c>
      <c r="AE4039" s="45">
        <f t="shared" si="7809"/>
        <v>100</v>
      </c>
      <c r="AF4039" s="43">
        <v>1048.2</v>
      </c>
      <c r="AG4039" s="43">
        <v>0</v>
      </c>
      <c r="AH4039" s="43">
        <v>0</v>
      </c>
      <c r="AI4039" s="43">
        <v>0</v>
      </c>
      <c r="AJ4039" s="43">
        <v>0</v>
      </c>
      <c r="AK4039" s="43">
        <v>0</v>
      </c>
      <c r="AL4039" s="43">
        <f t="shared" si="7816"/>
        <v>1048.2</v>
      </c>
      <c r="AM4039" s="43">
        <f t="shared" si="7817"/>
        <v>9.7999999999999545</v>
      </c>
      <c r="AN4039" s="19"/>
      <c r="AO4039" s="1"/>
      <c r="AP4039" s="1"/>
      <c r="AQ4039" s="1"/>
      <c r="AR4039" s="1"/>
      <c r="AS4039" s="1"/>
    </row>
    <row r="4040">
      <c r="B4040" s="41" t="s">
        <v>970</v>
      </c>
      <c r="C4040" s="41" t="s">
        <v>41</v>
      </c>
      <c r="D4040" s="41" t="s">
        <v>43</v>
      </c>
      <c r="E4040" s="26" t="str">
        <f t="shared" si="7818"/>
        <v>0113</v>
      </c>
      <c r="F4040" s="41" t="s">
        <v>99</v>
      </c>
      <c r="G4040" s="41" t="s">
        <v>59</v>
      </c>
      <c r="H4040" s="42" t="s">
        <v>60</v>
      </c>
      <c r="I4040" s="43"/>
      <c r="J4040" s="43"/>
      <c r="K4040" s="43"/>
      <c r="L4040" s="43"/>
      <c r="M4040" s="43"/>
      <c r="N4040" s="43"/>
      <c r="O4040" s="43">
        <f>O4041</f>
        <v>0</v>
      </c>
      <c r="P4040" s="43">
        <f>P4041</f>
        <v>0</v>
      </c>
      <c r="Q4040" s="43">
        <f>Q4041</f>
        <v>0</v>
      </c>
      <c r="R4040" s="43">
        <f>R4041</f>
        <v>0</v>
      </c>
      <c r="S4040" s="43"/>
      <c r="T4040" s="43"/>
      <c r="U4040" s="43"/>
      <c r="V4040" s="43">
        <f t="shared" si="7819"/>
        <v>0</v>
      </c>
      <c r="W4040" s="43"/>
      <c r="X4040" s="43"/>
      <c r="Y4040" s="43"/>
      <c r="Z4040" s="43"/>
      <c r="AA4040" s="43"/>
      <c r="AB4040" s="43">
        <f>AB4041</f>
        <v>0.5</v>
      </c>
      <c r="AC4040" s="44">
        <f>AC4041</f>
        <v>0.5</v>
      </c>
      <c r="AD4040" s="44">
        <f>AD4041</f>
        <v>0.5</v>
      </c>
      <c r="AE4040" s="45">
        <f t="shared" si="7809"/>
        <v>100</v>
      </c>
      <c r="AF4040" s="43">
        <f>AF4041</f>
        <v>0.5</v>
      </c>
      <c r="AG4040" s="43">
        <f>AG4041</f>
        <v>0</v>
      </c>
      <c r="AH4040" s="43">
        <f>AH4041</f>
        <v>0</v>
      </c>
      <c r="AI4040" s="43">
        <f>AI4041</f>
        <v>0</v>
      </c>
      <c r="AJ4040" s="43">
        <f>AJ4041</f>
        <v>0</v>
      </c>
      <c r="AK4040" s="43">
        <f>AK4041</f>
        <v>0</v>
      </c>
      <c r="AL4040" s="43">
        <f t="shared" si="7816"/>
        <v>0.5</v>
      </c>
      <c r="AM4040" s="43">
        <f t="shared" si="7817"/>
        <v>-0.5</v>
      </c>
      <c r="AN4040" s="19"/>
      <c r="AO4040" s="1"/>
      <c r="AP4040" s="1"/>
      <c r="AQ4040" s="1"/>
      <c r="AR4040" s="1"/>
      <c r="AS4040" s="1"/>
    </row>
    <row r="4041">
      <c r="B4041" s="41" t="s">
        <v>970</v>
      </c>
      <c r="C4041" s="41" t="s">
        <v>41</v>
      </c>
      <c r="D4041" s="41" t="s">
        <v>43</v>
      </c>
      <c r="E4041" s="26" t="str">
        <f t="shared" si="7818"/>
        <v>0113</v>
      </c>
      <c r="F4041" s="41" t="s">
        <v>99</v>
      </c>
      <c r="G4041" s="41" t="s">
        <v>63</v>
      </c>
      <c r="H4041" s="42" t="s">
        <v>64</v>
      </c>
      <c r="I4041" s="43"/>
      <c r="J4041" s="43"/>
      <c r="K4041" s="43"/>
      <c r="L4041" s="43"/>
      <c r="M4041" s="43"/>
      <c r="N4041" s="43"/>
      <c r="O4041" s="43">
        <v>0</v>
      </c>
      <c r="P4041" s="43">
        <v>0</v>
      </c>
      <c r="Q4041" s="43">
        <v>0</v>
      </c>
      <c r="R4041" s="43">
        <v>0</v>
      </c>
      <c r="S4041" s="43"/>
      <c r="T4041" s="43"/>
      <c r="U4041" s="43"/>
      <c r="V4041" s="43">
        <f t="shared" si="7819"/>
        <v>0</v>
      </c>
      <c r="W4041" s="43"/>
      <c r="X4041" s="43"/>
      <c r="Y4041" s="43"/>
      <c r="Z4041" s="43"/>
      <c r="AA4041" s="43"/>
      <c r="AB4041" s="43">
        <v>0.5</v>
      </c>
      <c r="AC4041" s="44">
        <v>0.5</v>
      </c>
      <c r="AD4041" s="44">
        <v>0.5</v>
      </c>
      <c r="AE4041" s="45">
        <f t="shared" si="7809"/>
        <v>100</v>
      </c>
      <c r="AF4041" s="43">
        <v>0.5</v>
      </c>
      <c r="AG4041" s="43">
        <v>0</v>
      </c>
      <c r="AH4041" s="43">
        <v>0</v>
      </c>
      <c r="AI4041" s="43">
        <v>0</v>
      </c>
      <c r="AJ4041" s="43">
        <v>0</v>
      </c>
      <c r="AK4041" s="43">
        <v>0</v>
      </c>
      <c r="AL4041" s="43">
        <f t="shared" si="7816"/>
        <v>0.5</v>
      </c>
      <c r="AM4041" s="43">
        <f t="shared" si="7817"/>
        <v>-0.5</v>
      </c>
      <c r="AN4041" s="19"/>
      <c r="AO4041" s="1"/>
      <c r="AP4041" s="1"/>
      <c r="AQ4041" s="1"/>
      <c r="AR4041" s="1"/>
      <c r="AS4041" s="1"/>
    </row>
    <row r="4042" ht="47.25">
      <c r="B4042" s="41" t="s">
        <v>970</v>
      </c>
      <c r="C4042" s="41" t="s">
        <v>41</v>
      </c>
      <c r="D4042" s="41" t="s">
        <v>43</v>
      </c>
      <c r="E4042" s="26" t="str">
        <f t="shared" si="7818"/>
        <v>0113</v>
      </c>
      <c r="F4042" s="41" t="s">
        <v>101</v>
      </c>
      <c r="G4042" s="41"/>
      <c r="H4042" s="42" t="s">
        <v>102</v>
      </c>
      <c r="I4042" s="43">
        <f t="shared" si="7820"/>
        <v>0</v>
      </c>
      <c r="J4042" s="43">
        <f t="shared" si="7821"/>
        <v>0</v>
      </c>
      <c r="K4042" s="43">
        <f t="shared" si="7822"/>
        <v>0</v>
      </c>
      <c r="L4042" s="43">
        <f t="shared" si="7823"/>
        <v>0</v>
      </c>
      <c r="M4042" s="43">
        <f t="shared" si="7824"/>
        <v>0</v>
      </c>
      <c r="N4042" s="43">
        <f t="shared" si="7825"/>
        <v>0</v>
      </c>
      <c r="O4042" s="43">
        <f t="shared" ref="O4042:O4048" si="7834">O4043</f>
        <v>0</v>
      </c>
      <c r="P4042" s="43">
        <f t="shared" ref="P4042:P4048" si="7835">P4043</f>
        <v>0</v>
      </c>
      <c r="Q4042" s="43">
        <f t="shared" ref="Q4042:Q4048" si="7836">Q4043</f>
        <v>1286.317</v>
      </c>
      <c r="R4042" s="43">
        <f t="shared" ref="R4042:R4048" si="7837">R4043</f>
        <v>0</v>
      </c>
      <c r="S4042" s="43">
        <f t="shared" ref="S4042:S4048" si="7838">S4043</f>
        <v>0</v>
      </c>
      <c r="T4042" s="43">
        <f t="shared" ref="T4042:T4048" si="7839">T4043</f>
        <v>0</v>
      </c>
      <c r="U4042" s="43">
        <v>0</v>
      </c>
      <c r="V4042" s="43">
        <f t="shared" si="7819"/>
        <v>1286.317</v>
      </c>
      <c r="W4042" s="43">
        <f t="shared" ref="W4042:W4048" si="7840">W4043</f>
        <v>0</v>
      </c>
      <c r="X4042" s="43">
        <f t="shared" ref="X4042:X4048" si="7841">X4043</f>
        <v>0</v>
      </c>
      <c r="Y4042" s="43">
        <f t="shared" ref="Y4042:Y4048" si="7842">Y4043</f>
        <v>0</v>
      </c>
      <c r="Z4042" s="43">
        <f t="shared" ref="Z4042:Z4048" si="7843">Z4043</f>
        <v>0</v>
      </c>
      <c r="AA4042" s="43">
        <f t="shared" ref="AA4042:AA4048" si="7844">AA4043</f>
        <v>0</v>
      </c>
      <c r="AB4042" s="43">
        <f t="shared" ref="AB4042:AB4048" si="7845">AB4043</f>
        <v>2654.0205000000001</v>
      </c>
      <c r="AC4042" s="44">
        <f t="shared" ref="AC4042:AC4048" si="7846">AC4043</f>
        <v>2654.02063</v>
      </c>
      <c r="AD4042" s="44">
        <f t="shared" ref="AD4042:AD4048" si="7847">AD4043</f>
        <v>2654.0205000000001</v>
      </c>
      <c r="AE4042" s="45">
        <f t="shared" si="7809"/>
        <v>99.999995101771304</v>
      </c>
      <c r="AF4042" s="43">
        <f t="shared" ref="AF4042:AF4048" si="7848">AF4043</f>
        <v>2654.02063</v>
      </c>
      <c r="AG4042" s="43">
        <f t="shared" ref="AG4042:AG4048" si="7849">AG4043</f>
        <v>0</v>
      </c>
      <c r="AH4042" s="43">
        <f t="shared" ref="AH4042:AH4048" si="7850">AH4043</f>
        <v>0</v>
      </c>
      <c r="AI4042" s="43">
        <f t="shared" ref="AI4042:AI4048" si="7851">AI4043</f>
        <v>0</v>
      </c>
      <c r="AJ4042" s="43">
        <f t="shared" ref="AJ4042:AJ4048" si="7852">AJ4043</f>
        <v>0</v>
      </c>
      <c r="AK4042" s="43">
        <f t="shared" ref="AK4042:AK4048" si="7853">AK4043</f>
        <v>0</v>
      </c>
      <c r="AL4042" s="43">
        <f t="shared" si="7816"/>
        <v>2654.02063</v>
      </c>
      <c r="AM4042" s="43">
        <f t="shared" si="7817"/>
        <v>-1367.70363</v>
      </c>
      <c r="AN4042" s="19"/>
      <c r="AO4042" s="1"/>
      <c r="AP4042" s="1"/>
      <c r="AQ4042" s="1"/>
      <c r="AR4042" s="1"/>
      <c r="AS4042" s="1"/>
    </row>
    <row r="4043" ht="31.5">
      <c r="B4043" s="41" t="s">
        <v>970</v>
      </c>
      <c r="C4043" s="41" t="s">
        <v>41</v>
      </c>
      <c r="D4043" s="41" t="s">
        <v>43</v>
      </c>
      <c r="E4043" s="26" t="str">
        <f t="shared" si="7818"/>
        <v>0113</v>
      </c>
      <c r="F4043" s="41" t="s">
        <v>103</v>
      </c>
      <c r="G4043" s="41"/>
      <c r="H4043" s="42" t="s">
        <v>104</v>
      </c>
      <c r="I4043" s="43">
        <f t="shared" si="7820"/>
        <v>0</v>
      </c>
      <c r="J4043" s="43">
        <f t="shared" si="7821"/>
        <v>0</v>
      </c>
      <c r="K4043" s="43">
        <f t="shared" si="7822"/>
        <v>0</v>
      </c>
      <c r="L4043" s="43">
        <f t="shared" si="7823"/>
        <v>0</v>
      </c>
      <c r="M4043" s="43">
        <f t="shared" si="7824"/>
        <v>0</v>
      </c>
      <c r="N4043" s="43">
        <f t="shared" si="7825"/>
        <v>0</v>
      </c>
      <c r="O4043" s="43">
        <f t="shared" si="7834"/>
        <v>0</v>
      </c>
      <c r="P4043" s="43">
        <f t="shared" si="7835"/>
        <v>0</v>
      </c>
      <c r="Q4043" s="43">
        <f t="shared" si="7836"/>
        <v>1286.317</v>
      </c>
      <c r="R4043" s="43">
        <f t="shared" si="7837"/>
        <v>0</v>
      </c>
      <c r="S4043" s="43">
        <f t="shared" si="7838"/>
        <v>0</v>
      </c>
      <c r="T4043" s="43">
        <f t="shared" si="7839"/>
        <v>0</v>
      </c>
      <c r="U4043" s="43">
        <v>0</v>
      </c>
      <c r="V4043" s="43">
        <f t="shared" si="7819"/>
        <v>1286.317</v>
      </c>
      <c r="W4043" s="43">
        <f t="shared" si="7840"/>
        <v>0</v>
      </c>
      <c r="X4043" s="43">
        <f t="shared" si="7841"/>
        <v>0</v>
      </c>
      <c r="Y4043" s="43">
        <f t="shared" si="7842"/>
        <v>0</v>
      </c>
      <c r="Z4043" s="43">
        <f t="shared" si="7843"/>
        <v>0</v>
      </c>
      <c r="AA4043" s="43">
        <f t="shared" si="7844"/>
        <v>0</v>
      </c>
      <c r="AB4043" s="43">
        <f t="shared" si="7845"/>
        <v>2654.0205000000001</v>
      </c>
      <c r="AC4043" s="44">
        <f t="shared" si="7846"/>
        <v>2654.02063</v>
      </c>
      <c r="AD4043" s="44">
        <f t="shared" si="7847"/>
        <v>2654.0205000000001</v>
      </c>
      <c r="AE4043" s="45">
        <f t="shared" si="7809"/>
        <v>99.999995101771304</v>
      </c>
      <c r="AF4043" s="43">
        <f t="shared" si="7848"/>
        <v>2654.02063</v>
      </c>
      <c r="AG4043" s="43">
        <f t="shared" si="7849"/>
        <v>0</v>
      </c>
      <c r="AH4043" s="43">
        <f t="shared" si="7850"/>
        <v>0</v>
      </c>
      <c r="AI4043" s="43">
        <f t="shared" si="7851"/>
        <v>0</v>
      </c>
      <c r="AJ4043" s="43">
        <f t="shared" si="7852"/>
        <v>0</v>
      </c>
      <c r="AK4043" s="43">
        <f t="shared" si="7853"/>
        <v>0</v>
      </c>
      <c r="AL4043" s="43">
        <f t="shared" si="7816"/>
        <v>2654.02063</v>
      </c>
      <c r="AM4043" s="43">
        <f t="shared" si="7817"/>
        <v>-1367.70363</v>
      </c>
      <c r="AN4043" s="19"/>
      <c r="AR4043" s="1"/>
      <c r="AS4043" s="1"/>
    </row>
    <row r="4044" ht="31.5">
      <c r="B4044" s="41" t="s">
        <v>970</v>
      </c>
      <c r="C4044" s="41" t="s">
        <v>41</v>
      </c>
      <c r="D4044" s="41" t="s">
        <v>43</v>
      </c>
      <c r="E4044" s="26" t="str">
        <f t="shared" si="7818"/>
        <v>0113</v>
      </c>
      <c r="F4044" s="41" t="s">
        <v>105</v>
      </c>
      <c r="G4044" s="41"/>
      <c r="H4044" s="42" t="s">
        <v>106</v>
      </c>
      <c r="I4044" s="43">
        <f t="shared" si="7820"/>
        <v>0</v>
      </c>
      <c r="J4044" s="43">
        <f t="shared" si="7821"/>
        <v>0</v>
      </c>
      <c r="K4044" s="43">
        <f t="shared" si="7822"/>
        <v>0</v>
      </c>
      <c r="L4044" s="43">
        <f t="shared" si="7823"/>
        <v>0</v>
      </c>
      <c r="M4044" s="43">
        <f t="shared" si="7824"/>
        <v>0</v>
      </c>
      <c r="N4044" s="43">
        <f t="shared" si="7825"/>
        <v>0</v>
      </c>
      <c r="O4044" s="43">
        <f t="shared" si="7834"/>
        <v>0</v>
      </c>
      <c r="P4044" s="43">
        <f t="shared" si="7835"/>
        <v>0</v>
      </c>
      <c r="Q4044" s="43">
        <f t="shared" si="7836"/>
        <v>1286.317</v>
      </c>
      <c r="R4044" s="43">
        <f t="shared" si="7837"/>
        <v>0</v>
      </c>
      <c r="S4044" s="43">
        <f t="shared" si="7838"/>
        <v>0</v>
      </c>
      <c r="T4044" s="43">
        <f t="shared" si="7839"/>
        <v>0</v>
      </c>
      <c r="U4044" s="43">
        <v>0</v>
      </c>
      <c r="V4044" s="43">
        <f t="shared" si="7819"/>
        <v>1286.317</v>
      </c>
      <c r="W4044" s="43">
        <f t="shared" si="7840"/>
        <v>0</v>
      </c>
      <c r="X4044" s="43">
        <f t="shared" si="7841"/>
        <v>0</v>
      </c>
      <c r="Y4044" s="43">
        <f t="shared" si="7842"/>
        <v>0</v>
      </c>
      <c r="Z4044" s="43">
        <f t="shared" si="7843"/>
        <v>0</v>
      </c>
      <c r="AA4044" s="43">
        <f t="shared" si="7844"/>
        <v>0</v>
      </c>
      <c r="AB4044" s="43">
        <f t="shared" si="7845"/>
        <v>2654.0205000000001</v>
      </c>
      <c r="AC4044" s="44">
        <f t="shared" si="7846"/>
        <v>2654.02063</v>
      </c>
      <c r="AD4044" s="44">
        <f t="shared" si="7847"/>
        <v>2654.0205000000001</v>
      </c>
      <c r="AE4044" s="45">
        <f t="shared" si="7809"/>
        <v>99.999995101771304</v>
      </c>
      <c r="AF4044" s="43">
        <f t="shared" si="7848"/>
        <v>2654.02063</v>
      </c>
      <c r="AG4044" s="43">
        <f t="shared" si="7849"/>
        <v>0</v>
      </c>
      <c r="AH4044" s="43">
        <f t="shared" si="7850"/>
        <v>0</v>
      </c>
      <c r="AI4044" s="43">
        <f t="shared" si="7851"/>
        <v>0</v>
      </c>
      <c r="AJ4044" s="43">
        <f t="shared" si="7852"/>
        <v>0</v>
      </c>
      <c r="AK4044" s="43">
        <f t="shared" si="7853"/>
        <v>0</v>
      </c>
      <c r="AL4044" s="43">
        <f t="shared" si="7816"/>
        <v>2654.02063</v>
      </c>
      <c r="AM4044" s="43">
        <f t="shared" si="7817"/>
        <v>-1367.70363</v>
      </c>
      <c r="AN4044" s="19"/>
      <c r="AO4044" s="1"/>
      <c r="AP4044" s="1"/>
      <c r="AQ4044" s="1"/>
      <c r="AR4044" s="1"/>
      <c r="AS4044" s="1"/>
    </row>
    <row r="4045">
      <c r="B4045" s="41" t="s">
        <v>970</v>
      </c>
      <c r="C4045" s="41" t="s">
        <v>41</v>
      </c>
      <c r="D4045" s="41" t="s">
        <v>43</v>
      </c>
      <c r="E4045" s="26" t="str">
        <f t="shared" si="7818"/>
        <v>0113</v>
      </c>
      <c r="F4045" s="41" t="s">
        <v>105</v>
      </c>
      <c r="G4045" s="41" t="s">
        <v>59</v>
      </c>
      <c r="H4045" s="42" t="s">
        <v>60</v>
      </c>
      <c r="I4045" s="43">
        <f t="shared" si="7820"/>
        <v>0</v>
      </c>
      <c r="J4045" s="43">
        <f t="shared" si="7821"/>
        <v>0</v>
      </c>
      <c r="K4045" s="43">
        <f t="shared" si="7822"/>
        <v>0</v>
      </c>
      <c r="L4045" s="43">
        <f t="shared" si="7823"/>
        <v>0</v>
      </c>
      <c r="M4045" s="43">
        <f t="shared" si="7824"/>
        <v>0</v>
      </c>
      <c r="N4045" s="43">
        <f t="shared" si="7825"/>
        <v>0</v>
      </c>
      <c r="O4045" s="43">
        <f t="shared" si="7834"/>
        <v>0</v>
      </c>
      <c r="P4045" s="43">
        <f t="shared" si="7835"/>
        <v>0</v>
      </c>
      <c r="Q4045" s="43">
        <f t="shared" si="7836"/>
        <v>1286.317</v>
      </c>
      <c r="R4045" s="43">
        <f t="shared" si="7837"/>
        <v>0</v>
      </c>
      <c r="S4045" s="43">
        <f t="shared" si="7838"/>
        <v>0</v>
      </c>
      <c r="T4045" s="43">
        <f t="shared" si="7839"/>
        <v>0</v>
      </c>
      <c r="U4045" s="43">
        <v>0</v>
      </c>
      <c r="V4045" s="43">
        <f t="shared" si="7819"/>
        <v>1286.317</v>
      </c>
      <c r="W4045" s="43">
        <f t="shared" si="7840"/>
        <v>0</v>
      </c>
      <c r="X4045" s="43">
        <f t="shared" si="7841"/>
        <v>0</v>
      </c>
      <c r="Y4045" s="43">
        <f t="shared" si="7842"/>
        <v>0</v>
      </c>
      <c r="Z4045" s="43">
        <f t="shared" si="7843"/>
        <v>0</v>
      </c>
      <c r="AA4045" s="43">
        <f t="shared" si="7844"/>
        <v>0</v>
      </c>
      <c r="AB4045" s="43">
        <f t="shared" si="7845"/>
        <v>2654.0205000000001</v>
      </c>
      <c r="AC4045" s="44">
        <f t="shared" si="7846"/>
        <v>2654.02063</v>
      </c>
      <c r="AD4045" s="44">
        <f t="shared" si="7847"/>
        <v>2654.0205000000001</v>
      </c>
      <c r="AE4045" s="45">
        <f t="shared" si="7809"/>
        <v>99.999995101771304</v>
      </c>
      <c r="AF4045" s="43">
        <f t="shared" si="7848"/>
        <v>2654.02063</v>
      </c>
      <c r="AG4045" s="43">
        <f t="shared" si="7849"/>
        <v>0</v>
      </c>
      <c r="AH4045" s="43">
        <f t="shared" si="7850"/>
        <v>0</v>
      </c>
      <c r="AI4045" s="43">
        <f t="shared" si="7851"/>
        <v>0</v>
      </c>
      <c r="AJ4045" s="43">
        <f t="shared" si="7852"/>
        <v>0</v>
      </c>
      <c r="AK4045" s="43">
        <f t="shared" si="7853"/>
        <v>0</v>
      </c>
      <c r="AL4045" s="43">
        <f t="shared" si="7816"/>
        <v>2654.02063</v>
      </c>
      <c r="AM4045" s="43">
        <f t="shared" si="7817"/>
        <v>-1367.70363</v>
      </c>
      <c r="AN4045" s="19"/>
      <c r="AO4045" s="1"/>
      <c r="AP4045" s="1"/>
      <c r="AQ4045" s="1"/>
      <c r="AR4045" s="1"/>
      <c r="AS4045" s="1"/>
    </row>
    <row r="4046">
      <c r="B4046" s="41" t="s">
        <v>970</v>
      </c>
      <c r="C4046" s="41" t="s">
        <v>41</v>
      </c>
      <c r="D4046" s="41" t="s">
        <v>43</v>
      </c>
      <c r="E4046" s="26" t="str">
        <f t="shared" si="7818"/>
        <v>0113</v>
      </c>
      <c r="F4046" s="41" t="s">
        <v>105</v>
      </c>
      <c r="G4046" s="41" t="s">
        <v>61</v>
      </c>
      <c r="H4046" s="42" t="s">
        <v>62</v>
      </c>
      <c r="I4046" s="43"/>
      <c r="J4046" s="43"/>
      <c r="K4046" s="43"/>
      <c r="L4046" s="43"/>
      <c r="M4046" s="43"/>
      <c r="N4046" s="43"/>
      <c r="O4046" s="43">
        <v>0</v>
      </c>
      <c r="P4046" s="43">
        <v>0</v>
      </c>
      <c r="Q4046" s="43">
        <v>1286.317</v>
      </c>
      <c r="R4046" s="43">
        <v>0</v>
      </c>
      <c r="S4046" s="43">
        <v>0</v>
      </c>
      <c r="T4046" s="43">
        <v>0</v>
      </c>
      <c r="U4046" s="43">
        <v>0</v>
      </c>
      <c r="V4046" s="43">
        <f t="shared" si="7819"/>
        <v>1286.317</v>
      </c>
      <c r="W4046" s="43"/>
      <c r="X4046" s="43"/>
      <c r="Y4046" s="43"/>
      <c r="Z4046" s="43"/>
      <c r="AA4046" s="43"/>
      <c r="AB4046" s="43">
        <v>2654.0205000000001</v>
      </c>
      <c r="AC4046" s="44">
        <v>2654.02063</v>
      </c>
      <c r="AD4046" s="44">
        <v>2654.0205000000001</v>
      </c>
      <c r="AE4046" s="45">
        <f t="shared" si="7809"/>
        <v>99.999995101771304</v>
      </c>
      <c r="AF4046" s="43">
        <v>2654.02063</v>
      </c>
      <c r="AG4046" s="43">
        <v>0</v>
      </c>
      <c r="AH4046" s="43">
        <v>0</v>
      </c>
      <c r="AI4046" s="43">
        <v>0</v>
      </c>
      <c r="AJ4046" s="43">
        <v>0</v>
      </c>
      <c r="AK4046" s="43">
        <v>0</v>
      </c>
      <c r="AL4046" s="43">
        <f t="shared" si="7816"/>
        <v>2654.02063</v>
      </c>
      <c r="AM4046" s="43">
        <f t="shared" si="7817"/>
        <v>-1367.70363</v>
      </c>
      <c r="AN4046" s="19"/>
      <c r="AO4046" s="1"/>
      <c r="AP4046" s="1"/>
      <c r="AQ4046" s="1"/>
      <c r="AR4046" s="1"/>
      <c r="AS4046" s="1"/>
    </row>
    <row r="4047" ht="47.25">
      <c r="B4047" s="41" t="s">
        <v>970</v>
      </c>
      <c r="C4047" s="41" t="s">
        <v>41</v>
      </c>
      <c r="D4047" s="41" t="s">
        <v>43</v>
      </c>
      <c r="E4047" s="26" t="str">
        <f t="shared" si="7818"/>
        <v>0113</v>
      </c>
      <c r="F4047" s="41" t="s">
        <v>984</v>
      </c>
      <c r="G4047" s="41"/>
      <c r="H4047" s="42" t="s">
        <v>985</v>
      </c>
      <c r="I4047" s="43">
        <f t="shared" si="7820"/>
        <v>67915.599999999991</v>
      </c>
      <c r="J4047" s="43">
        <f t="shared" si="7821"/>
        <v>70086.700000000012</v>
      </c>
      <c r="K4047" s="43">
        <f t="shared" si="7822"/>
        <v>70086.699999999997</v>
      </c>
      <c r="L4047" s="43">
        <f t="shared" si="7823"/>
        <v>0</v>
      </c>
      <c r="M4047" s="43">
        <f t="shared" si="7824"/>
        <v>0</v>
      </c>
      <c r="N4047" s="43">
        <f t="shared" si="7825"/>
        <v>0</v>
      </c>
      <c r="O4047" s="43">
        <f t="shared" si="7834"/>
        <v>-573.70000000000005</v>
      </c>
      <c r="P4047" s="43">
        <f t="shared" si="7835"/>
        <v>0</v>
      </c>
      <c r="Q4047" s="43">
        <f t="shared" si="7836"/>
        <v>0</v>
      </c>
      <c r="R4047" s="43">
        <f t="shared" si="7837"/>
        <v>0</v>
      </c>
      <c r="S4047" s="43">
        <f t="shared" si="7838"/>
        <v>0</v>
      </c>
      <c r="T4047" s="43">
        <f t="shared" si="7839"/>
        <v>0</v>
      </c>
      <c r="U4047" s="43">
        <v>0</v>
      </c>
      <c r="V4047" s="43">
        <f t="shared" si="7819"/>
        <v>67341.899999999994</v>
      </c>
      <c r="W4047" s="43">
        <f t="shared" si="7840"/>
        <v>0</v>
      </c>
      <c r="X4047" s="43">
        <f t="shared" si="7841"/>
        <v>0</v>
      </c>
      <c r="Y4047" s="43">
        <f t="shared" si="7842"/>
        <v>0</v>
      </c>
      <c r="Z4047" s="43">
        <f t="shared" si="7843"/>
        <v>0</v>
      </c>
      <c r="AA4047" s="43">
        <f t="shared" si="7844"/>
        <v>0</v>
      </c>
      <c r="AB4047" s="43">
        <f t="shared" si="7845"/>
        <v>42223.303570000004</v>
      </c>
      <c r="AC4047" s="44">
        <f t="shared" si="7846"/>
        <v>67158.292319999993</v>
      </c>
      <c r="AD4047" s="44">
        <f t="shared" si="7847"/>
        <v>66985.648709999994</v>
      </c>
      <c r="AE4047" s="45">
        <f t="shared" si="7809"/>
        <v>99.742930315771915</v>
      </c>
      <c r="AF4047" s="43">
        <f t="shared" si="7848"/>
        <v>67731.99231999999</v>
      </c>
      <c r="AG4047" s="43">
        <f t="shared" si="7849"/>
        <v>-573.70000000000005</v>
      </c>
      <c r="AH4047" s="43">
        <f t="shared" si="7850"/>
        <v>0</v>
      </c>
      <c r="AI4047" s="43">
        <f t="shared" si="7851"/>
        <v>0</v>
      </c>
      <c r="AJ4047" s="43">
        <f t="shared" si="7852"/>
        <v>0</v>
      </c>
      <c r="AK4047" s="43">
        <f t="shared" si="7853"/>
        <v>0</v>
      </c>
      <c r="AL4047" s="43">
        <f t="shared" si="7816"/>
        <v>67158.292319999993</v>
      </c>
      <c r="AM4047" s="43">
        <f t="shared" si="7817"/>
        <v>183.60768000000098</v>
      </c>
      <c r="AN4047" s="2"/>
      <c r="AO4047" s="1"/>
      <c r="AP4047" s="1"/>
      <c r="AQ4047" s="1"/>
      <c r="AR4047" s="1"/>
      <c r="AS4047" s="1"/>
    </row>
    <row r="4048" ht="47.25">
      <c r="B4048" s="41" t="s">
        <v>970</v>
      </c>
      <c r="C4048" s="41" t="s">
        <v>41</v>
      </c>
      <c r="D4048" s="41" t="s">
        <v>43</v>
      </c>
      <c r="E4048" s="26" t="str">
        <f t="shared" si="7818"/>
        <v>0113</v>
      </c>
      <c r="F4048" s="41" t="s">
        <v>986</v>
      </c>
      <c r="G4048" s="41"/>
      <c r="H4048" s="42" t="s">
        <v>987</v>
      </c>
      <c r="I4048" s="43">
        <f t="shared" si="7820"/>
        <v>67915.599999999991</v>
      </c>
      <c r="J4048" s="43">
        <f t="shared" si="7821"/>
        <v>70086.700000000012</v>
      </c>
      <c r="K4048" s="43">
        <f t="shared" si="7822"/>
        <v>70086.699999999997</v>
      </c>
      <c r="L4048" s="43">
        <f t="shared" si="7823"/>
        <v>0</v>
      </c>
      <c r="M4048" s="43">
        <f t="shared" si="7824"/>
        <v>0</v>
      </c>
      <c r="N4048" s="43">
        <f t="shared" si="7825"/>
        <v>0</v>
      </c>
      <c r="O4048" s="43">
        <f t="shared" si="7834"/>
        <v>-573.70000000000005</v>
      </c>
      <c r="P4048" s="43">
        <f t="shared" si="7835"/>
        <v>0</v>
      </c>
      <c r="Q4048" s="43">
        <f t="shared" si="7836"/>
        <v>0</v>
      </c>
      <c r="R4048" s="43">
        <f t="shared" si="7837"/>
        <v>0</v>
      </c>
      <c r="S4048" s="43">
        <f t="shared" si="7838"/>
        <v>0</v>
      </c>
      <c r="T4048" s="43">
        <f t="shared" si="7839"/>
        <v>0</v>
      </c>
      <c r="U4048" s="43">
        <v>0</v>
      </c>
      <c r="V4048" s="43">
        <f t="shared" si="7819"/>
        <v>67341.899999999994</v>
      </c>
      <c r="W4048" s="43">
        <f t="shared" si="7840"/>
        <v>0</v>
      </c>
      <c r="X4048" s="43">
        <f t="shared" si="7841"/>
        <v>0</v>
      </c>
      <c r="Y4048" s="43">
        <f t="shared" si="7842"/>
        <v>0</v>
      </c>
      <c r="Z4048" s="43">
        <f t="shared" si="7843"/>
        <v>0</v>
      </c>
      <c r="AA4048" s="43">
        <f t="shared" si="7844"/>
        <v>0</v>
      </c>
      <c r="AB4048" s="43">
        <f t="shared" si="7845"/>
        <v>42223.303570000004</v>
      </c>
      <c r="AC4048" s="44">
        <f t="shared" si="7846"/>
        <v>67158.292319999993</v>
      </c>
      <c r="AD4048" s="44">
        <f t="shared" si="7847"/>
        <v>66985.648709999994</v>
      </c>
      <c r="AE4048" s="45">
        <f t="shared" si="7809"/>
        <v>99.742930315771915</v>
      </c>
      <c r="AF4048" s="43">
        <f t="shared" si="7848"/>
        <v>67731.99231999999</v>
      </c>
      <c r="AG4048" s="43">
        <f t="shared" si="7849"/>
        <v>-573.70000000000005</v>
      </c>
      <c r="AH4048" s="43">
        <f t="shared" si="7850"/>
        <v>0</v>
      </c>
      <c r="AI4048" s="43">
        <f t="shared" si="7851"/>
        <v>0</v>
      </c>
      <c r="AJ4048" s="43">
        <f t="shared" si="7852"/>
        <v>0</v>
      </c>
      <c r="AK4048" s="43">
        <f t="shared" si="7853"/>
        <v>0</v>
      </c>
      <c r="AL4048" s="43">
        <f t="shared" si="7816"/>
        <v>67158.292319999993</v>
      </c>
      <c r="AM4048" s="43">
        <f t="shared" si="7817"/>
        <v>183.60768000000098</v>
      </c>
      <c r="AN4048" s="2"/>
      <c r="AR4048" s="1"/>
      <c r="AS4048" s="1"/>
    </row>
    <row r="4049" ht="47.25">
      <c r="B4049" s="41" t="s">
        <v>970</v>
      </c>
      <c r="C4049" s="41" t="s">
        <v>41</v>
      </c>
      <c r="D4049" s="41" t="s">
        <v>43</v>
      </c>
      <c r="E4049" s="26" t="str">
        <f t="shared" si="7818"/>
        <v>0113</v>
      </c>
      <c r="F4049" s="41" t="s">
        <v>988</v>
      </c>
      <c r="G4049" s="41"/>
      <c r="H4049" s="42" t="s">
        <v>70</v>
      </c>
      <c r="I4049" s="43">
        <f>I4050+I4052+I4056</f>
        <v>67915.599999999991</v>
      </c>
      <c r="J4049" s="43">
        <f>J4050+J4052+J4056</f>
        <v>70086.700000000012</v>
      </c>
      <c r="K4049" s="43">
        <f>K4050+K4052+K4056</f>
        <v>70086.699999999997</v>
      </c>
      <c r="L4049" s="43">
        <f>L4050+L4052+L4056</f>
        <v>0</v>
      </c>
      <c r="M4049" s="43">
        <f>M4050+M4052+M4056</f>
        <v>0</v>
      </c>
      <c r="N4049" s="43">
        <f>N4050+N4052+N4056</f>
        <v>0</v>
      </c>
      <c r="O4049" s="43">
        <f>O4050+O4052+O4056+O4054</f>
        <v>-573.70000000000005</v>
      </c>
      <c r="P4049" s="43">
        <f>P4050+P4052+P4056+P4054</f>
        <v>0</v>
      </c>
      <c r="Q4049" s="43">
        <f>Q4050+Q4052+Q4056+Q4054</f>
        <v>0</v>
      </c>
      <c r="R4049" s="43">
        <f>R4050+R4052+R4056+R4054</f>
        <v>0</v>
      </c>
      <c r="S4049" s="43">
        <f>S4050+S4052+S4056+S4054</f>
        <v>0</v>
      </c>
      <c r="T4049" s="43">
        <f>T4050+T4052+T4056</f>
        <v>0</v>
      </c>
      <c r="U4049" s="43">
        <v>0</v>
      </c>
      <c r="V4049" s="43">
        <f t="shared" si="7819"/>
        <v>67341.899999999994</v>
      </c>
      <c r="W4049" s="43">
        <f>W4050+W4052+W4056</f>
        <v>0</v>
      </c>
      <c r="X4049" s="43">
        <f>X4050+X4052+X4056</f>
        <v>0</v>
      </c>
      <c r="Y4049" s="43">
        <f>Y4050+Y4052+Y4056</f>
        <v>0</v>
      </c>
      <c r="Z4049" s="43">
        <f>Z4050+Z4052+Z4056</f>
        <v>0</v>
      </c>
      <c r="AA4049" s="43">
        <f>AA4050+AA4052+AA4056</f>
        <v>0</v>
      </c>
      <c r="AB4049" s="43">
        <f>AB4050+AB4052+AB4056+AB4054</f>
        <v>42223.303570000004</v>
      </c>
      <c r="AC4049" s="44">
        <f>AC4050+AC4052+AC4056+AC4054</f>
        <v>67158.292319999993</v>
      </c>
      <c r="AD4049" s="44">
        <f>AD4050+AD4052+AD4056+AD4054</f>
        <v>66985.648709999994</v>
      </c>
      <c r="AE4049" s="45">
        <f t="shared" si="7809"/>
        <v>99.742930315771915</v>
      </c>
      <c r="AF4049" s="43">
        <f>AF4050+AF4052+AF4056+AF4054</f>
        <v>67731.99231999999</v>
      </c>
      <c r="AG4049" s="43">
        <f>AG4050+AG4052+AG4056+AG4054</f>
        <v>-573.70000000000005</v>
      </c>
      <c r="AH4049" s="43">
        <f>AH4050+AH4052+AH4056+AH4054</f>
        <v>0</v>
      </c>
      <c r="AI4049" s="43">
        <f>AI4050+AI4052+AI4056+AI4054</f>
        <v>0</v>
      </c>
      <c r="AJ4049" s="43">
        <f>AJ4050+AJ4052+AJ4056+AJ4054</f>
        <v>0</v>
      </c>
      <c r="AK4049" s="43">
        <f>AK4050+AK4052+AK4056+AK4054</f>
        <v>0</v>
      </c>
      <c r="AL4049" s="43">
        <f t="shared" si="7816"/>
        <v>67158.292319999993</v>
      </c>
      <c r="AM4049" s="43">
        <f t="shared" si="7817"/>
        <v>183.60768000000098</v>
      </c>
      <c r="AN4049" s="2"/>
      <c r="AO4049" s="1"/>
      <c r="AP4049" s="1"/>
      <c r="AQ4049" s="1"/>
      <c r="AR4049" s="1"/>
      <c r="AS4049" s="1"/>
    </row>
    <row r="4050" ht="78.75">
      <c r="B4050" s="41" t="s">
        <v>970</v>
      </c>
      <c r="C4050" s="41" t="s">
        <v>41</v>
      </c>
      <c r="D4050" s="41" t="s">
        <v>43</v>
      </c>
      <c r="E4050" s="26" t="str">
        <f t="shared" si="7818"/>
        <v>0113</v>
      </c>
      <c r="F4050" s="41" t="s">
        <v>988</v>
      </c>
      <c r="G4050" s="41" t="s">
        <v>71</v>
      </c>
      <c r="H4050" s="42" t="s">
        <v>72</v>
      </c>
      <c r="I4050" s="43">
        <f>I4051</f>
        <v>59790.099999999999</v>
      </c>
      <c r="J4050" s="43">
        <f>J4051</f>
        <v>61961.300000000003</v>
      </c>
      <c r="K4050" s="43">
        <f>K4051</f>
        <v>61961.300000000003</v>
      </c>
      <c r="L4050" s="43">
        <f>L4051</f>
        <v>0</v>
      </c>
      <c r="M4050" s="43">
        <f>M4051</f>
        <v>0</v>
      </c>
      <c r="N4050" s="43">
        <f>N4051</f>
        <v>0</v>
      </c>
      <c r="O4050" s="43">
        <f>O4051</f>
        <v>-573.70000000000005</v>
      </c>
      <c r="P4050" s="43">
        <f>P4051</f>
        <v>0</v>
      </c>
      <c r="Q4050" s="43">
        <f>Q4051</f>
        <v>0</v>
      </c>
      <c r="R4050" s="43">
        <f>R4051</f>
        <v>0</v>
      </c>
      <c r="S4050" s="43">
        <f>S4051</f>
        <v>0</v>
      </c>
      <c r="T4050" s="43">
        <f>T4051</f>
        <v>0</v>
      </c>
      <c r="U4050" s="43">
        <v>0</v>
      </c>
      <c r="V4050" s="43">
        <f t="shared" si="7819"/>
        <v>59216.400000000001</v>
      </c>
      <c r="W4050" s="43">
        <f>W4051</f>
        <v>0</v>
      </c>
      <c r="X4050" s="43">
        <f>X4051</f>
        <v>0</v>
      </c>
      <c r="Y4050" s="43">
        <f>Y4051</f>
        <v>0</v>
      </c>
      <c r="Z4050" s="43">
        <f>Z4051</f>
        <v>0</v>
      </c>
      <c r="AA4050" s="43">
        <f>AA4051</f>
        <v>0</v>
      </c>
      <c r="AB4050" s="43">
        <f>AB4051</f>
        <v>37567.789040000003</v>
      </c>
      <c r="AC4050" s="44">
        <f>AC4051</f>
        <v>59406.028980000003</v>
      </c>
      <c r="AD4050" s="44">
        <f>AD4051</f>
        <v>59391.517180000003</v>
      </c>
      <c r="AE4050" s="45">
        <f t="shared" si="7809"/>
        <v>99.975571839678281</v>
      </c>
      <c r="AF4050" s="43">
        <f>AF4051</f>
        <v>59431.719299999997</v>
      </c>
      <c r="AG4050" s="43">
        <f>AG4051</f>
        <v>-573.70000000000005</v>
      </c>
      <c r="AH4050" s="43">
        <f>AH4051</f>
        <v>0</v>
      </c>
      <c r="AI4050" s="43">
        <f>AI4051</f>
        <v>0</v>
      </c>
      <c r="AJ4050" s="43">
        <f>AJ4051</f>
        <v>0</v>
      </c>
      <c r="AK4050" s="43">
        <f>AK4051</f>
        <v>0</v>
      </c>
      <c r="AL4050" s="43">
        <f t="shared" si="7816"/>
        <v>58858.0193</v>
      </c>
      <c r="AM4050" s="43">
        <f t="shared" si="7817"/>
        <v>358.38070000000153</v>
      </c>
      <c r="AN4050" s="2"/>
      <c r="AR4050" s="1"/>
      <c r="AS4050" s="1"/>
    </row>
    <row r="4051">
      <c r="B4051" s="41" t="s">
        <v>970</v>
      </c>
      <c r="C4051" s="41" t="s">
        <v>41</v>
      </c>
      <c r="D4051" s="41" t="s">
        <v>43</v>
      </c>
      <c r="E4051" s="26" t="str">
        <f t="shared" si="7818"/>
        <v>0113</v>
      </c>
      <c r="F4051" s="41" t="s">
        <v>988</v>
      </c>
      <c r="G4051" s="41" t="s">
        <v>73</v>
      </c>
      <c r="H4051" s="42" t="s">
        <v>74</v>
      </c>
      <c r="I4051" s="43">
        <f>61421.9-1631.8</f>
        <v>59790.099999999999</v>
      </c>
      <c r="J4051" s="43">
        <f>63652.3-1691</f>
        <v>61961.300000000003</v>
      </c>
      <c r="K4051" s="43">
        <f>63652.3-1691</f>
        <v>61961.300000000003</v>
      </c>
      <c r="L4051" s="43"/>
      <c r="M4051" s="43"/>
      <c r="N4051" s="43"/>
      <c r="O4051" s="43">
        <v>-573.70000000000005</v>
      </c>
      <c r="P4051" s="43">
        <v>0</v>
      </c>
      <c r="Q4051" s="43">
        <v>0</v>
      </c>
      <c r="R4051" s="43">
        <v>0</v>
      </c>
      <c r="S4051" s="43">
        <v>0</v>
      </c>
      <c r="T4051" s="43">
        <v>0</v>
      </c>
      <c r="U4051" s="43">
        <v>0</v>
      </c>
      <c r="V4051" s="43">
        <f t="shared" si="7819"/>
        <v>59216.400000000001</v>
      </c>
      <c r="W4051" s="43"/>
      <c r="X4051" s="43"/>
      <c r="Y4051" s="43"/>
      <c r="Z4051" s="43"/>
      <c r="AA4051" s="43"/>
      <c r="AB4051" s="43">
        <v>37567.789040000003</v>
      </c>
      <c r="AC4051" s="44">
        <v>59406.028980000003</v>
      </c>
      <c r="AD4051" s="44">
        <v>59391.517180000003</v>
      </c>
      <c r="AE4051" s="45">
        <f t="shared" si="7809"/>
        <v>99.975571839678281</v>
      </c>
      <c r="AF4051" s="43">
        <v>59431.719299999997</v>
      </c>
      <c r="AG4051" s="43">
        <v>-573.70000000000005</v>
      </c>
      <c r="AH4051" s="43">
        <v>0</v>
      </c>
      <c r="AI4051" s="43">
        <v>0</v>
      </c>
      <c r="AJ4051" s="43">
        <v>0</v>
      </c>
      <c r="AK4051" s="43">
        <v>0</v>
      </c>
      <c r="AL4051" s="43">
        <f t="shared" si="7816"/>
        <v>58858.0193</v>
      </c>
      <c r="AM4051" s="43">
        <f t="shared" si="7817"/>
        <v>358.38070000000153</v>
      </c>
      <c r="AN4051" s="19"/>
      <c r="AO4051" s="1"/>
      <c r="AP4051" s="1"/>
      <c r="AQ4051" s="1"/>
      <c r="AR4051" s="1"/>
      <c r="AS4051" s="1"/>
    </row>
    <row r="4052" ht="31.5">
      <c r="B4052" s="41" t="s">
        <v>970</v>
      </c>
      <c r="C4052" s="41" t="s">
        <v>41</v>
      </c>
      <c r="D4052" s="41" t="s">
        <v>43</v>
      </c>
      <c r="E4052" s="26" t="str">
        <f t="shared" si="7818"/>
        <v>0113</v>
      </c>
      <c r="F4052" s="41" t="s">
        <v>988</v>
      </c>
      <c r="G4052" s="41" t="s">
        <v>53</v>
      </c>
      <c r="H4052" s="42" t="s">
        <v>54</v>
      </c>
      <c r="I4052" s="43">
        <f>I4053</f>
        <v>7910.5999999999995</v>
      </c>
      <c r="J4052" s="43">
        <f>J4053</f>
        <v>7911.8000000000002</v>
      </c>
      <c r="K4052" s="43">
        <f>K4053</f>
        <v>7912.6999999999998</v>
      </c>
      <c r="L4052" s="43">
        <f>L4053</f>
        <v>0</v>
      </c>
      <c r="M4052" s="43">
        <f>M4053</f>
        <v>0</v>
      </c>
      <c r="N4052" s="43">
        <f>N4053</f>
        <v>0</v>
      </c>
      <c r="O4052" s="43">
        <f>O4053</f>
        <v>0</v>
      </c>
      <c r="P4052" s="43">
        <f>P4053</f>
        <v>0</v>
      </c>
      <c r="Q4052" s="43">
        <f>Q4053</f>
        <v>0</v>
      </c>
      <c r="R4052" s="43">
        <f>R4053</f>
        <v>0</v>
      </c>
      <c r="S4052" s="43">
        <f>S4053</f>
        <v>0</v>
      </c>
      <c r="T4052" s="43">
        <f>T4053</f>
        <v>0</v>
      </c>
      <c r="U4052" s="43">
        <v>0</v>
      </c>
      <c r="V4052" s="43">
        <f t="shared" si="7819"/>
        <v>7910.5999999999995</v>
      </c>
      <c r="W4052" s="43">
        <f>W4053</f>
        <v>0</v>
      </c>
      <c r="X4052" s="43">
        <f>X4053</f>
        <v>0</v>
      </c>
      <c r="Y4052" s="43">
        <f>Y4053</f>
        <v>0</v>
      </c>
      <c r="Z4052" s="43">
        <f>Z4053</f>
        <v>0</v>
      </c>
      <c r="AA4052" s="43">
        <f>AA4053</f>
        <v>0</v>
      </c>
      <c r="AB4052" s="43">
        <f>AB4053</f>
        <v>3867.9948300000001</v>
      </c>
      <c r="AC4052" s="44">
        <f>AC4053</f>
        <v>6924.2436399999997</v>
      </c>
      <c r="AD4052" s="44">
        <f>AD4053</f>
        <v>6766.1118299999998</v>
      </c>
      <c r="AE4052" s="45">
        <f t="shared" si="7809"/>
        <v>97.716258724830197</v>
      </c>
      <c r="AF4052" s="43">
        <f>AF4053</f>
        <v>7472.0873199999996</v>
      </c>
      <c r="AG4052" s="43">
        <f>AG4053</f>
        <v>0</v>
      </c>
      <c r="AH4052" s="43">
        <f>AH4053</f>
        <v>0</v>
      </c>
      <c r="AI4052" s="43">
        <f>AI4053</f>
        <v>0</v>
      </c>
      <c r="AJ4052" s="43">
        <f>AJ4053</f>
        <v>0</v>
      </c>
      <c r="AK4052" s="43">
        <f>AK4053</f>
        <v>0</v>
      </c>
      <c r="AL4052" s="43">
        <f t="shared" si="7816"/>
        <v>7472.0873199999996</v>
      </c>
      <c r="AM4052" s="43">
        <f t="shared" si="7817"/>
        <v>438.51267999999982</v>
      </c>
      <c r="AN4052" s="2"/>
      <c r="AR4052" s="1"/>
      <c r="AS4052" s="1"/>
    </row>
    <row r="4053" ht="31.5">
      <c r="B4053" s="41" t="s">
        <v>970</v>
      </c>
      <c r="C4053" s="41" t="s">
        <v>41</v>
      </c>
      <c r="D4053" s="41" t="s">
        <v>43</v>
      </c>
      <c r="E4053" s="26" t="str">
        <f t="shared" si="7818"/>
        <v>0113</v>
      </c>
      <c r="F4053" s="41" t="s">
        <v>988</v>
      </c>
      <c r="G4053" s="41" t="s">
        <v>55</v>
      </c>
      <c r="H4053" s="42" t="s">
        <v>56</v>
      </c>
      <c r="I4053" s="43">
        <f>7988.9-78.3</f>
        <v>7910.5999999999995</v>
      </c>
      <c r="J4053" s="43">
        <f>7990.1-78.3</f>
        <v>7911.8000000000002</v>
      </c>
      <c r="K4053" s="43">
        <f>7991-78.3</f>
        <v>7912.6999999999998</v>
      </c>
      <c r="L4053" s="43"/>
      <c r="M4053" s="43"/>
      <c r="N4053" s="43"/>
      <c r="O4053" s="43">
        <v>0</v>
      </c>
      <c r="P4053" s="43">
        <v>0</v>
      </c>
      <c r="Q4053" s="43">
        <v>0</v>
      </c>
      <c r="R4053" s="43">
        <v>0</v>
      </c>
      <c r="S4053" s="43">
        <v>0</v>
      </c>
      <c r="T4053" s="43">
        <v>0</v>
      </c>
      <c r="U4053" s="43">
        <v>0</v>
      </c>
      <c r="V4053" s="43">
        <f t="shared" si="7819"/>
        <v>7910.5999999999995</v>
      </c>
      <c r="W4053" s="43"/>
      <c r="X4053" s="43"/>
      <c r="Y4053" s="43"/>
      <c r="Z4053" s="43"/>
      <c r="AA4053" s="43"/>
      <c r="AB4053" s="43">
        <v>3867.9948300000001</v>
      </c>
      <c r="AC4053" s="44">
        <v>6924.2436399999997</v>
      </c>
      <c r="AD4053" s="44">
        <v>6766.1118299999998</v>
      </c>
      <c r="AE4053" s="45">
        <f t="shared" si="7809"/>
        <v>97.716258724830197</v>
      </c>
      <c r="AF4053" s="43">
        <v>7472.0873199999996</v>
      </c>
      <c r="AG4053" s="43">
        <v>0</v>
      </c>
      <c r="AH4053" s="43">
        <v>0</v>
      </c>
      <c r="AI4053" s="43">
        <v>0</v>
      </c>
      <c r="AJ4053" s="43">
        <v>0</v>
      </c>
      <c r="AK4053" s="43">
        <v>0</v>
      </c>
      <c r="AL4053" s="43">
        <f t="shared" si="7816"/>
        <v>7472.0873199999996</v>
      </c>
      <c r="AM4053" s="43">
        <f t="shared" si="7817"/>
        <v>438.51267999999982</v>
      </c>
      <c r="AN4053" s="19"/>
      <c r="AO4053" s="1"/>
      <c r="AP4053" s="1"/>
      <c r="AQ4053" s="1"/>
      <c r="AR4053" s="1"/>
      <c r="AS4053" s="1"/>
    </row>
    <row r="4054">
      <c r="B4054" s="41" t="s">
        <v>970</v>
      </c>
      <c r="C4054" s="41" t="s">
        <v>41</v>
      </c>
      <c r="D4054" s="41" t="s">
        <v>43</v>
      </c>
      <c r="E4054" s="26" t="str">
        <f t="shared" si="7818"/>
        <v>0113</v>
      </c>
      <c r="F4054" s="41" t="s">
        <v>988</v>
      </c>
      <c r="G4054" s="41" t="s">
        <v>95</v>
      </c>
      <c r="H4054" s="42" t="s">
        <v>96</v>
      </c>
      <c r="I4054" s="43"/>
      <c r="J4054" s="43"/>
      <c r="K4054" s="43"/>
      <c r="L4054" s="43"/>
      <c r="M4054" s="43"/>
      <c r="N4054" s="43"/>
      <c r="O4054" s="43">
        <f>O4055</f>
        <v>0</v>
      </c>
      <c r="P4054" s="43">
        <f>P4055</f>
        <v>0</v>
      </c>
      <c r="Q4054" s="43">
        <f>Q4055</f>
        <v>0</v>
      </c>
      <c r="R4054" s="43">
        <f>R4055</f>
        <v>0</v>
      </c>
      <c r="S4054" s="43">
        <f>S4055</f>
        <v>0</v>
      </c>
      <c r="T4054" s="43"/>
      <c r="U4054" s="43"/>
      <c r="V4054" s="43">
        <f t="shared" si="7819"/>
        <v>0</v>
      </c>
      <c r="W4054" s="43"/>
      <c r="X4054" s="43"/>
      <c r="Y4054" s="43"/>
      <c r="Z4054" s="43"/>
      <c r="AA4054" s="43"/>
      <c r="AB4054" s="43">
        <f>AB4055</f>
        <v>364.75170000000003</v>
      </c>
      <c r="AC4054" s="44">
        <f>AC4055</f>
        <v>364.75170000000003</v>
      </c>
      <c r="AD4054" s="44">
        <f>AD4055</f>
        <v>364.75170000000003</v>
      </c>
      <c r="AE4054" s="45">
        <f t="shared" si="7809"/>
        <v>100</v>
      </c>
      <c r="AF4054" s="43">
        <f>AF4055</f>
        <v>364.75170000000003</v>
      </c>
      <c r="AG4054" s="43">
        <f>AG4055</f>
        <v>0</v>
      </c>
      <c r="AH4054" s="43">
        <f>AH4055</f>
        <v>0</v>
      </c>
      <c r="AI4054" s="43">
        <f>AI4055</f>
        <v>0</v>
      </c>
      <c r="AJ4054" s="43">
        <f>AJ4055</f>
        <v>0</v>
      </c>
      <c r="AK4054" s="43">
        <f>AK4055</f>
        <v>0</v>
      </c>
      <c r="AL4054" s="43">
        <f t="shared" si="7816"/>
        <v>364.75170000000003</v>
      </c>
      <c r="AM4054" s="43">
        <f t="shared" si="7817"/>
        <v>-364.75170000000003</v>
      </c>
      <c r="AN4054" s="19"/>
      <c r="AR4054" s="1"/>
      <c r="AS4054" s="1"/>
    </row>
    <row r="4055" ht="31.5">
      <c r="B4055" s="41" t="s">
        <v>970</v>
      </c>
      <c r="C4055" s="41" t="s">
        <v>41</v>
      </c>
      <c r="D4055" s="41" t="s">
        <v>43</v>
      </c>
      <c r="E4055" s="26" t="str">
        <f t="shared" si="7818"/>
        <v>0113</v>
      </c>
      <c r="F4055" s="41" t="s">
        <v>988</v>
      </c>
      <c r="G4055" s="41" t="s">
        <v>97</v>
      </c>
      <c r="H4055" s="42" t="s">
        <v>98</v>
      </c>
      <c r="I4055" s="43"/>
      <c r="J4055" s="43"/>
      <c r="K4055" s="43"/>
      <c r="L4055" s="43"/>
      <c r="M4055" s="43"/>
      <c r="N4055" s="43"/>
      <c r="O4055" s="43">
        <v>0</v>
      </c>
      <c r="P4055" s="43">
        <v>0</v>
      </c>
      <c r="Q4055" s="43">
        <v>0</v>
      </c>
      <c r="R4055" s="43">
        <v>0</v>
      </c>
      <c r="S4055" s="43">
        <v>0</v>
      </c>
      <c r="T4055" s="43"/>
      <c r="U4055" s="43"/>
      <c r="V4055" s="43">
        <f t="shared" si="7819"/>
        <v>0</v>
      </c>
      <c r="W4055" s="43"/>
      <c r="X4055" s="43"/>
      <c r="Y4055" s="43"/>
      <c r="Z4055" s="43"/>
      <c r="AA4055" s="43"/>
      <c r="AB4055" s="43">
        <v>364.75170000000003</v>
      </c>
      <c r="AC4055" s="44">
        <v>364.75170000000003</v>
      </c>
      <c r="AD4055" s="44">
        <v>364.75170000000003</v>
      </c>
      <c r="AE4055" s="45">
        <f t="shared" si="7809"/>
        <v>100</v>
      </c>
      <c r="AF4055" s="43">
        <v>364.75170000000003</v>
      </c>
      <c r="AG4055" s="43">
        <v>0</v>
      </c>
      <c r="AH4055" s="43">
        <v>0</v>
      </c>
      <c r="AI4055" s="43">
        <v>0</v>
      </c>
      <c r="AJ4055" s="43">
        <v>0</v>
      </c>
      <c r="AK4055" s="43">
        <v>0</v>
      </c>
      <c r="AL4055" s="43">
        <f t="shared" si="7816"/>
        <v>364.75170000000003</v>
      </c>
      <c r="AM4055" s="43">
        <f t="shared" si="7817"/>
        <v>-364.75170000000003</v>
      </c>
      <c r="AN4055" s="19"/>
      <c r="AO4055" s="1"/>
      <c r="AP4055" s="1"/>
      <c r="AQ4055" s="1"/>
      <c r="AR4055" s="1"/>
      <c r="AS4055" s="1"/>
    </row>
    <row r="4056">
      <c r="B4056" s="41" t="s">
        <v>970</v>
      </c>
      <c r="C4056" s="41" t="s">
        <v>41</v>
      </c>
      <c r="D4056" s="41" t="s">
        <v>43</v>
      </c>
      <c r="E4056" s="26" t="str">
        <f t="shared" si="7818"/>
        <v>0113</v>
      </c>
      <c r="F4056" s="41" t="s">
        <v>988</v>
      </c>
      <c r="G4056" s="41" t="s">
        <v>59</v>
      </c>
      <c r="H4056" s="42" t="s">
        <v>60</v>
      </c>
      <c r="I4056" s="43">
        <f>I4057</f>
        <v>214.90000000000001</v>
      </c>
      <c r="J4056" s="43">
        <f>J4057</f>
        <v>213.60000000000002</v>
      </c>
      <c r="K4056" s="43">
        <f>K4057</f>
        <v>212.69999999999999</v>
      </c>
      <c r="L4056" s="43">
        <f>L4057</f>
        <v>0</v>
      </c>
      <c r="M4056" s="43">
        <f>M4057</f>
        <v>0</v>
      </c>
      <c r="N4056" s="43">
        <f>N4057</f>
        <v>0</v>
      </c>
      <c r="O4056" s="43">
        <f>O4057</f>
        <v>0</v>
      </c>
      <c r="P4056" s="43">
        <f>P4057</f>
        <v>0</v>
      </c>
      <c r="Q4056" s="43">
        <f>Q4057</f>
        <v>0</v>
      </c>
      <c r="R4056" s="43">
        <f>R4057</f>
        <v>0</v>
      </c>
      <c r="S4056" s="43">
        <f>S4057</f>
        <v>0</v>
      </c>
      <c r="T4056" s="43">
        <f>T4057</f>
        <v>0</v>
      </c>
      <c r="U4056" s="43">
        <v>0</v>
      </c>
      <c r="V4056" s="43">
        <f t="shared" si="7819"/>
        <v>214.90000000000001</v>
      </c>
      <c r="W4056" s="43">
        <f>W4057</f>
        <v>0</v>
      </c>
      <c r="X4056" s="43">
        <f>X4057</f>
        <v>0</v>
      </c>
      <c r="Y4056" s="43">
        <f>Y4057</f>
        <v>0</v>
      </c>
      <c r="Z4056" s="43">
        <f>Z4057</f>
        <v>0</v>
      </c>
      <c r="AA4056" s="43">
        <f>AA4057</f>
        <v>0</v>
      </c>
      <c r="AB4056" s="43">
        <f>AB4057</f>
        <v>422.76799999999997</v>
      </c>
      <c r="AC4056" s="44">
        <f>AC4057</f>
        <v>463.26799999999997</v>
      </c>
      <c r="AD4056" s="44">
        <f>AD4057</f>
        <v>463.26799999999997</v>
      </c>
      <c r="AE4056" s="45">
        <f t="shared" si="7809"/>
        <v>100</v>
      </c>
      <c r="AF4056" s="43">
        <f>AF4057</f>
        <v>463.43400000000003</v>
      </c>
      <c r="AG4056" s="43">
        <f>AG4057</f>
        <v>0</v>
      </c>
      <c r="AH4056" s="43">
        <f>AH4057</f>
        <v>0</v>
      </c>
      <c r="AI4056" s="43">
        <f>AI4057</f>
        <v>0</v>
      </c>
      <c r="AJ4056" s="43">
        <f>AJ4057</f>
        <v>0</v>
      </c>
      <c r="AK4056" s="43">
        <f>AK4057</f>
        <v>0</v>
      </c>
      <c r="AL4056" s="43">
        <f t="shared" si="7816"/>
        <v>463.43400000000003</v>
      </c>
      <c r="AM4056" s="43">
        <f t="shared" si="7817"/>
        <v>-248.53400000000002</v>
      </c>
      <c r="AN4056" s="2"/>
      <c r="AO4056" s="1"/>
      <c r="AP4056" s="1"/>
      <c r="AQ4056" s="1"/>
      <c r="AR4056" s="1"/>
      <c r="AS4056" s="1"/>
    </row>
    <row r="4057">
      <c r="B4057" s="41" t="s">
        <v>970</v>
      </c>
      <c r="C4057" s="41" t="s">
        <v>41</v>
      </c>
      <c r="D4057" s="41" t="s">
        <v>43</v>
      </c>
      <c r="E4057" s="26" t="str">
        <f t="shared" si="7818"/>
        <v>0113</v>
      </c>
      <c r="F4057" s="41" t="s">
        <v>988</v>
      </c>
      <c r="G4057" s="41" t="s">
        <v>63</v>
      </c>
      <c r="H4057" s="42" t="s">
        <v>64</v>
      </c>
      <c r="I4057" s="43">
        <v>214.90000000000001</v>
      </c>
      <c r="J4057" s="43">
        <v>213.60000000000002</v>
      </c>
      <c r="K4057" s="43">
        <v>212.69999999999999</v>
      </c>
      <c r="L4057" s="43"/>
      <c r="M4057" s="43"/>
      <c r="N4057" s="43"/>
      <c r="O4057" s="43">
        <v>0</v>
      </c>
      <c r="P4057" s="43">
        <v>0</v>
      </c>
      <c r="Q4057" s="43">
        <v>0</v>
      </c>
      <c r="R4057" s="43">
        <v>0</v>
      </c>
      <c r="S4057" s="43">
        <v>0</v>
      </c>
      <c r="T4057" s="43">
        <v>0</v>
      </c>
      <c r="U4057" s="43">
        <v>0</v>
      </c>
      <c r="V4057" s="43">
        <f t="shared" si="7819"/>
        <v>214.90000000000001</v>
      </c>
      <c r="W4057" s="43"/>
      <c r="X4057" s="43"/>
      <c r="Y4057" s="43"/>
      <c r="Z4057" s="43"/>
      <c r="AA4057" s="43"/>
      <c r="AB4057" s="43">
        <v>422.76799999999997</v>
      </c>
      <c r="AC4057" s="44">
        <v>463.26799999999997</v>
      </c>
      <c r="AD4057" s="44">
        <v>463.26799999999997</v>
      </c>
      <c r="AE4057" s="45">
        <f t="shared" si="7809"/>
        <v>100</v>
      </c>
      <c r="AF4057" s="43">
        <v>463.43400000000003</v>
      </c>
      <c r="AG4057" s="43">
        <v>0</v>
      </c>
      <c r="AH4057" s="43">
        <v>0</v>
      </c>
      <c r="AI4057" s="43">
        <v>0</v>
      </c>
      <c r="AJ4057" s="43">
        <v>0</v>
      </c>
      <c r="AK4057" s="43">
        <v>0</v>
      </c>
      <c r="AL4057" s="43">
        <f t="shared" si="7816"/>
        <v>463.43400000000003</v>
      </c>
      <c r="AM4057" s="43">
        <f t="shared" si="7817"/>
        <v>-248.53400000000002</v>
      </c>
      <c r="AN4057" s="19"/>
      <c r="AO4057" s="1"/>
      <c r="AP4057" s="1"/>
      <c r="AQ4057" s="1"/>
      <c r="AR4057" s="1"/>
      <c r="AS4057" s="1"/>
    </row>
    <row r="4058" s="24" customFormat="1" ht="31.5">
      <c r="B4058" s="25" t="s">
        <v>970</v>
      </c>
      <c r="C4058" s="25" t="s">
        <v>117</v>
      </c>
      <c r="D4058" s="25"/>
      <c r="E4058" s="32" t="str">
        <f t="shared" si="7818"/>
        <v>03</v>
      </c>
      <c r="F4058" s="25"/>
      <c r="G4058" s="25"/>
      <c r="H4058" s="27" t="s">
        <v>199</v>
      </c>
      <c r="I4058" s="28">
        <f t="shared" ref="I4058:I4059" si="7854">I4059</f>
        <v>118230.2</v>
      </c>
      <c r="J4058" s="28">
        <f t="shared" ref="J4058:J4059" si="7855">J4059</f>
        <v>161204.79999999999</v>
      </c>
      <c r="K4058" s="28">
        <f t="shared" ref="K4058:K4059" si="7856">K4059</f>
        <v>18530.999999999996</v>
      </c>
      <c r="L4058" s="28">
        <f t="shared" ref="L4058:L4059" si="7857">L4059</f>
        <v>0</v>
      </c>
      <c r="M4058" s="28">
        <f t="shared" ref="M4058:M4059" si="7858">M4059</f>
        <v>0</v>
      </c>
      <c r="N4058" s="28">
        <f t="shared" ref="N4058:N4059" si="7859">N4059</f>
        <v>0</v>
      </c>
      <c r="O4058" s="28">
        <f t="shared" ref="O4058:O4059" si="7860">O4059</f>
        <v>-2855.1710000000003</v>
      </c>
      <c r="P4058" s="28">
        <f t="shared" ref="P4058:P4059" si="7861">P4059</f>
        <v>-35549</v>
      </c>
      <c r="Q4058" s="28">
        <f t="shared" ref="Q4058:Q4059" si="7862">Q4059</f>
        <v>-66893.199999999997</v>
      </c>
      <c r="R4058" s="28">
        <f t="shared" ref="R4058:R4059" si="7863">R4059</f>
        <v>0</v>
      </c>
      <c r="S4058" s="28">
        <f t="shared" ref="S4058:S4059" si="7864">S4059</f>
        <v>0</v>
      </c>
      <c r="T4058" s="28">
        <f t="shared" ref="T4058:T4059" si="7865">T4059</f>
        <v>0</v>
      </c>
      <c r="U4058" s="28">
        <v>8333.732</v>
      </c>
      <c r="V4058" s="28">
        <f t="shared" si="7819"/>
        <v>21266.561000000002</v>
      </c>
      <c r="W4058" s="28">
        <f t="shared" ref="W4058:W4059" si="7866">W4059</f>
        <v>8333.732</v>
      </c>
      <c r="X4058" s="28">
        <f t="shared" ref="X4058:X4059" si="7867">X4059</f>
        <v>0</v>
      </c>
      <c r="Y4058" s="28">
        <f t="shared" ref="Y4058:Y4059" si="7868">Y4059</f>
        <v>0</v>
      </c>
      <c r="Z4058" s="28">
        <f t="shared" ref="Z4058:Z4059" si="7869">Z4059</f>
        <v>0</v>
      </c>
      <c r="AA4058" s="28">
        <f t="shared" ref="AA4058:AA4059" si="7870">AA4059</f>
        <v>0</v>
      </c>
      <c r="AB4058" s="28">
        <f t="shared" ref="AB4058:AB4059" si="7871">AB4059</f>
        <v>667.95366000000001</v>
      </c>
      <c r="AC4058" s="29">
        <f t="shared" ref="AC4058:AC4059" si="7872">AC4059</f>
        <v>21266.560999999998</v>
      </c>
      <c r="AD4058" s="29">
        <f t="shared" ref="AD4058:AD4059" si="7873">AD4059</f>
        <v>9584.513640000001</v>
      </c>
      <c r="AE4058" s="30">
        <f t="shared" si="7809"/>
        <v>45.068469885657592</v>
      </c>
      <c r="AF4058" s="28">
        <f t="shared" ref="AF4058:AF4059" si="7874">AF4059</f>
        <v>24121.732</v>
      </c>
      <c r="AG4058" s="28">
        <f t="shared" ref="AG4058:AG4059" si="7875">AG4059</f>
        <v>-2855.1710000000003</v>
      </c>
      <c r="AH4058" s="28">
        <f t="shared" ref="AH4058:AH4059" si="7876">AH4059</f>
        <v>0</v>
      </c>
      <c r="AI4058" s="28">
        <f t="shared" ref="AI4058:AI4059" si="7877">AI4059</f>
        <v>0</v>
      </c>
      <c r="AJ4058" s="28">
        <f t="shared" ref="AJ4058:AJ4059" si="7878">AJ4059</f>
        <v>0</v>
      </c>
      <c r="AK4058" s="28">
        <f t="shared" ref="AK4058:AK4059" si="7879">AK4059</f>
        <v>0</v>
      </c>
      <c r="AL4058" s="28">
        <f t="shared" si="7816"/>
        <v>21266.561000000002</v>
      </c>
      <c r="AM4058" s="28">
        <f t="shared" si="7817"/>
        <v>0</v>
      </c>
      <c r="AN4058" s="31"/>
      <c r="AO4058" s="24"/>
      <c r="AP4058" s="24"/>
      <c r="AQ4058" s="24"/>
      <c r="AR4058" s="24"/>
      <c r="AS4058" s="24"/>
    </row>
    <row r="4059" s="33" customFormat="1" ht="47.25">
      <c r="B4059" s="34" t="s">
        <v>970</v>
      </c>
      <c r="C4059" s="34" t="s">
        <v>117</v>
      </c>
      <c r="D4059" s="34" t="s">
        <v>446</v>
      </c>
      <c r="E4059" s="35" t="str">
        <f t="shared" si="7818"/>
        <v>0310</v>
      </c>
      <c r="F4059" s="34"/>
      <c r="G4059" s="34"/>
      <c r="H4059" s="36" t="s">
        <v>700</v>
      </c>
      <c r="I4059" s="37">
        <f t="shared" si="7854"/>
        <v>118230.2</v>
      </c>
      <c r="J4059" s="37">
        <f t="shared" si="7855"/>
        <v>161204.79999999999</v>
      </c>
      <c r="K4059" s="37">
        <f t="shared" si="7856"/>
        <v>18530.999999999996</v>
      </c>
      <c r="L4059" s="37">
        <f t="shared" si="7857"/>
        <v>0</v>
      </c>
      <c r="M4059" s="37">
        <f t="shared" si="7858"/>
        <v>0</v>
      </c>
      <c r="N4059" s="37">
        <f t="shared" si="7859"/>
        <v>0</v>
      </c>
      <c r="O4059" s="37">
        <f t="shared" si="7860"/>
        <v>-2855.1710000000003</v>
      </c>
      <c r="P4059" s="37">
        <f t="shared" si="7861"/>
        <v>-35549</v>
      </c>
      <c r="Q4059" s="37">
        <f t="shared" si="7862"/>
        <v>-66893.199999999997</v>
      </c>
      <c r="R4059" s="37">
        <f t="shared" si="7863"/>
        <v>0</v>
      </c>
      <c r="S4059" s="37">
        <f t="shared" si="7864"/>
        <v>0</v>
      </c>
      <c r="T4059" s="37">
        <f t="shared" si="7865"/>
        <v>0</v>
      </c>
      <c r="U4059" s="37">
        <v>8333.732</v>
      </c>
      <c r="V4059" s="37">
        <f t="shared" si="7819"/>
        <v>21266.561000000002</v>
      </c>
      <c r="W4059" s="37">
        <f t="shared" si="7866"/>
        <v>8333.732</v>
      </c>
      <c r="X4059" s="37">
        <f t="shared" si="7867"/>
        <v>0</v>
      </c>
      <c r="Y4059" s="37">
        <f t="shared" si="7868"/>
        <v>0</v>
      </c>
      <c r="Z4059" s="37">
        <f t="shared" si="7869"/>
        <v>0</v>
      </c>
      <c r="AA4059" s="37">
        <f t="shared" si="7870"/>
        <v>0</v>
      </c>
      <c r="AB4059" s="37">
        <f t="shared" si="7871"/>
        <v>667.95366000000001</v>
      </c>
      <c r="AC4059" s="38">
        <f t="shared" si="7872"/>
        <v>21266.560999999998</v>
      </c>
      <c r="AD4059" s="38">
        <f t="shared" si="7873"/>
        <v>9584.513640000001</v>
      </c>
      <c r="AE4059" s="39">
        <f t="shared" si="7809"/>
        <v>45.068469885657592</v>
      </c>
      <c r="AF4059" s="37">
        <f t="shared" si="7874"/>
        <v>24121.732</v>
      </c>
      <c r="AG4059" s="37">
        <f t="shared" si="7875"/>
        <v>-2855.1710000000003</v>
      </c>
      <c r="AH4059" s="37">
        <f t="shared" si="7876"/>
        <v>0</v>
      </c>
      <c r="AI4059" s="37">
        <f t="shared" si="7877"/>
        <v>0</v>
      </c>
      <c r="AJ4059" s="37">
        <f t="shared" si="7878"/>
        <v>0</v>
      </c>
      <c r="AK4059" s="37">
        <f t="shared" si="7879"/>
        <v>0</v>
      </c>
      <c r="AL4059" s="37">
        <f t="shared" si="7816"/>
        <v>21266.561000000002</v>
      </c>
      <c r="AM4059" s="37">
        <f t="shared" si="7817"/>
        <v>0</v>
      </c>
      <c r="AN4059" s="40"/>
      <c r="AO4059" s="33"/>
      <c r="AP4059" s="33"/>
      <c r="AQ4059" s="33"/>
      <c r="AR4059" s="33"/>
      <c r="AS4059" s="33"/>
    </row>
    <row r="4060">
      <c r="B4060" s="41" t="s">
        <v>970</v>
      </c>
      <c r="C4060" s="41" t="s">
        <v>117</v>
      </c>
      <c r="D4060" s="41" t="s">
        <v>446</v>
      </c>
      <c r="E4060" s="26" t="str">
        <f t="shared" si="7818"/>
        <v>0310</v>
      </c>
      <c r="F4060" s="41" t="s">
        <v>351</v>
      </c>
      <c r="G4060" s="41"/>
      <c r="H4060" s="42" t="s">
        <v>352</v>
      </c>
      <c r="I4060" s="43">
        <f>I4070+I4061</f>
        <v>118230.2</v>
      </c>
      <c r="J4060" s="43">
        <f>J4070+J4061</f>
        <v>161204.79999999999</v>
      </c>
      <c r="K4060" s="43">
        <f>K4070+K4061</f>
        <v>18530.999999999996</v>
      </c>
      <c r="L4060" s="43">
        <f>L4070+L4061</f>
        <v>0</v>
      </c>
      <c r="M4060" s="43">
        <f>M4070+M4061</f>
        <v>0</v>
      </c>
      <c r="N4060" s="43">
        <f>N4070+N4061</f>
        <v>0</v>
      </c>
      <c r="O4060" s="43">
        <f>O4070+O4061</f>
        <v>-2855.1710000000003</v>
      </c>
      <c r="P4060" s="43">
        <f>P4070+P4061</f>
        <v>-35549</v>
      </c>
      <c r="Q4060" s="43">
        <f>Q4070+Q4061</f>
        <v>-66893.199999999997</v>
      </c>
      <c r="R4060" s="43">
        <f>R4070+R4061</f>
        <v>0</v>
      </c>
      <c r="S4060" s="43">
        <f>S4070+S4061</f>
        <v>0</v>
      </c>
      <c r="T4060" s="43">
        <f>T4070+T4061</f>
        <v>0</v>
      </c>
      <c r="U4060" s="43">
        <v>8333.732</v>
      </c>
      <c r="V4060" s="43">
        <f t="shared" si="7819"/>
        <v>21266.561000000002</v>
      </c>
      <c r="W4060" s="43">
        <f>W4070+W4061</f>
        <v>8333.732</v>
      </c>
      <c r="X4060" s="43">
        <f>X4070+X4061</f>
        <v>0</v>
      </c>
      <c r="Y4060" s="43">
        <f>Y4070+Y4061</f>
        <v>0</v>
      </c>
      <c r="Z4060" s="43">
        <f>Z4070+Z4061</f>
        <v>0</v>
      </c>
      <c r="AA4060" s="43">
        <f>AA4070+AA4061</f>
        <v>0</v>
      </c>
      <c r="AB4060" s="43">
        <f>AB4070+AB4061</f>
        <v>667.95366000000001</v>
      </c>
      <c r="AC4060" s="44">
        <f>AC4070+AC4061</f>
        <v>21266.560999999998</v>
      </c>
      <c r="AD4060" s="44">
        <f>AD4070+AD4061</f>
        <v>9584.513640000001</v>
      </c>
      <c r="AE4060" s="45">
        <f t="shared" si="7809"/>
        <v>45.068469885657592</v>
      </c>
      <c r="AF4060" s="43">
        <f>AF4070+AF4061</f>
        <v>24121.732</v>
      </c>
      <c r="AG4060" s="43">
        <f>AG4070+AG4061</f>
        <v>-2855.1710000000003</v>
      </c>
      <c r="AH4060" s="43">
        <f>AH4070+AH4061</f>
        <v>0</v>
      </c>
      <c r="AI4060" s="43">
        <f>AI4070+AI4061</f>
        <v>0</v>
      </c>
      <c r="AJ4060" s="43">
        <f>AJ4070+AJ4061</f>
        <v>0</v>
      </c>
      <c r="AK4060" s="43">
        <f>AK4070+AK4061</f>
        <v>0</v>
      </c>
      <c r="AL4060" s="43">
        <f t="shared" si="7816"/>
        <v>21266.561000000002</v>
      </c>
      <c r="AM4060" s="43">
        <f t="shared" si="7817"/>
        <v>0</v>
      </c>
      <c r="AN4060" s="2"/>
      <c r="AO4060" s="1"/>
      <c r="AP4060" s="1"/>
      <c r="AQ4060" s="1"/>
      <c r="AR4060" s="1"/>
      <c r="AS4060" s="1"/>
    </row>
    <row r="4061" ht="63" hidden="1">
      <c r="B4061" s="41" t="s">
        <v>970</v>
      </c>
      <c r="C4061" s="41" t="s">
        <v>117</v>
      </c>
      <c r="D4061" s="41" t="s">
        <v>446</v>
      </c>
      <c r="E4061" s="26" t="str">
        <f t="shared" si="7818"/>
        <v>0310</v>
      </c>
      <c r="F4061" s="41" t="s">
        <v>701</v>
      </c>
      <c r="G4061" s="41"/>
      <c r="H4061" s="42" t="s">
        <v>702</v>
      </c>
      <c r="I4061" s="43">
        <f>I4066+I4062</f>
        <v>93232.899999999994</v>
      </c>
      <c r="J4061" s="43">
        <f>J4066+J4062</f>
        <v>151968.89999999999</v>
      </c>
      <c r="K4061" s="43">
        <f>K4066+K4062</f>
        <v>0</v>
      </c>
      <c r="L4061" s="43">
        <f>L4066+L4062</f>
        <v>0</v>
      </c>
      <c r="M4061" s="43">
        <f>M4066+M4062</f>
        <v>0</v>
      </c>
      <c r="N4061" s="43">
        <f>N4066+N4062</f>
        <v>0</v>
      </c>
      <c r="O4061" s="43">
        <f>O4066+O4062</f>
        <v>0</v>
      </c>
      <c r="P4061" s="43">
        <f>P4066+P4062</f>
        <v>-35549</v>
      </c>
      <c r="Q4061" s="43">
        <f>Q4066+Q4062</f>
        <v>-57683.900000000001</v>
      </c>
      <c r="R4061" s="43">
        <f>R4066+R4062</f>
        <v>0</v>
      </c>
      <c r="S4061" s="43">
        <f>S4066+S4062</f>
        <v>0</v>
      </c>
      <c r="T4061" s="43">
        <f>T4066+T4062</f>
        <v>0</v>
      </c>
      <c r="U4061" s="43">
        <v>0</v>
      </c>
      <c r="V4061" s="43">
        <f t="shared" si="7819"/>
        <v>-7.2759576141834259e-12</v>
      </c>
      <c r="W4061" s="43">
        <f>W4066+W4062</f>
        <v>0</v>
      </c>
      <c r="X4061" s="43">
        <f>X4066+X4062</f>
        <v>0</v>
      </c>
      <c r="Y4061" s="43">
        <f>Y4066+Y4062</f>
        <v>0</v>
      </c>
      <c r="Z4061" s="43">
        <f>Z4066+Z4062</f>
        <v>0</v>
      </c>
      <c r="AA4061" s="43">
        <f>AA4066+AA4062</f>
        <v>0</v>
      </c>
      <c r="AB4061" s="43">
        <f>AB4066+AB4062</f>
        <v>0</v>
      </c>
      <c r="AC4061" s="44">
        <f>AC4066+AC4062</f>
        <v>0</v>
      </c>
      <c r="AD4061" s="44">
        <f>AD4066+AD4062</f>
        <v>0</v>
      </c>
      <c r="AE4061" s="45" t="e">
        <f t="shared" si="7809"/>
        <v>#DIV/0!</v>
      </c>
      <c r="AF4061" s="43">
        <f>AF4066+AF4062</f>
        <v>0</v>
      </c>
      <c r="AG4061" s="43">
        <f>AG4066+AG4062</f>
        <v>0</v>
      </c>
      <c r="AH4061" s="43">
        <f>AH4066+AH4062</f>
        <v>0</v>
      </c>
      <c r="AI4061" s="43">
        <f>AI4066+AI4062</f>
        <v>0</v>
      </c>
      <c r="AJ4061" s="43">
        <f>AJ4066+AJ4062</f>
        <v>0</v>
      </c>
      <c r="AK4061" s="43">
        <f>AK4066+AK4062</f>
        <v>0</v>
      </c>
      <c r="AL4061" s="43">
        <f t="shared" si="7816"/>
        <v>0</v>
      </c>
      <c r="AM4061" s="43">
        <f t="shared" si="7817"/>
        <v>-7.2759576141834259e-12</v>
      </c>
      <c r="AN4061" s="19" t="s">
        <v>36</v>
      </c>
      <c r="AO4061" s="1"/>
      <c r="AP4061" s="1"/>
      <c r="AQ4061" s="1"/>
      <c r="AR4061" s="1"/>
      <c r="AS4061" s="1"/>
    </row>
    <row r="4062" ht="31.5" hidden="1">
      <c r="B4062" s="41" t="s">
        <v>970</v>
      </c>
      <c r="C4062" s="41" t="s">
        <v>117</v>
      </c>
      <c r="D4062" s="41" t="s">
        <v>446</v>
      </c>
      <c r="E4062" s="26" t="str">
        <f t="shared" si="7818"/>
        <v>0310</v>
      </c>
      <c r="F4062" s="41" t="s">
        <v>989</v>
      </c>
      <c r="G4062" s="41"/>
      <c r="H4062" s="42" t="s">
        <v>990</v>
      </c>
      <c r="I4062" s="43">
        <f t="shared" ref="I4062:I4070" si="7880">I4063</f>
        <v>35549</v>
      </c>
      <c r="J4062" s="43">
        <f t="shared" ref="J4062:J4070" si="7881">J4063</f>
        <v>0</v>
      </c>
      <c r="K4062" s="43">
        <f t="shared" ref="K4062:K4070" si="7882">K4063</f>
        <v>0</v>
      </c>
      <c r="L4062" s="43">
        <f t="shared" ref="L4062:L4070" si="7883">L4063</f>
        <v>0</v>
      </c>
      <c r="M4062" s="43">
        <f t="shared" ref="M4062:M4070" si="7884">M4063</f>
        <v>0</v>
      </c>
      <c r="N4062" s="43">
        <f t="shared" ref="N4062:N4070" si="7885">N4063</f>
        <v>0</v>
      </c>
      <c r="O4062" s="43">
        <f t="shared" ref="O4062:O4070" si="7886">O4063</f>
        <v>0</v>
      </c>
      <c r="P4062" s="43">
        <f t="shared" ref="P4062:P4070" si="7887">P4063</f>
        <v>-35549</v>
      </c>
      <c r="Q4062" s="43">
        <f t="shared" ref="Q4062:Q4070" si="7888">Q4063</f>
        <v>0</v>
      </c>
      <c r="R4062" s="43">
        <f t="shared" ref="R4062:R4070" si="7889">R4063</f>
        <v>0</v>
      </c>
      <c r="S4062" s="43">
        <f t="shared" ref="S4062:S4070" si="7890">S4063</f>
        <v>0</v>
      </c>
      <c r="T4062" s="43">
        <f t="shared" ref="T4062:T4070" si="7891">T4063</f>
        <v>0</v>
      </c>
      <c r="U4062" s="43">
        <v>0</v>
      </c>
      <c r="V4062" s="43">
        <f t="shared" si="7819"/>
        <v>0</v>
      </c>
      <c r="W4062" s="43">
        <f t="shared" ref="W4062:W4070" si="7892">W4063</f>
        <v>0</v>
      </c>
      <c r="X4062" s="43">
        <f t="shared" ref="X4062:X4070" si="7893">X4063</f>
        <v>0</v>
      </c>
      <c r="Y4062" s="43">
        <f t="shared" ref="Y4062:Y4070" si="7894">Y4063</f>
        <v>0</v>
      </c>
      <c r="Z4062" s="43">
        <f t="shared" ref="Z4062:Z4070" si="7895">Z4063</f>
        <v>0</v>
      </c>
      <c r="AA4062" s="43">
        <f t="shared" ref="AA4062:AA4070" si="7896">AA4063</f>
        <v>0</v>
      </c>
      <c r="AB4062" s="43">
        <f t="shared" ref="AB4062:AB4070" si="7897">AB4063</f>
        <v>0</v>
      </c>
      <c r="AC4062" s="44">
        <f t="shared" ref="AC4062:AC4070" si="7898">AC4063</f>
        <v>0</v>
      </c>
      <c r="AD4062" s="44">
        <f t="shared" ref="AD4062:AD4070" si="7899">AD4063</f>
        <v>0</v>
      </c>
      <c r="AE4062" s="45" t="e">
        <f t="shared" si="7809"/>
        <v>#DIV/0!</v>
      </c>
      <c r="AF4062" s="43">
        <f t="shared" ref="AF4062:AF4070" si="7900">AF4063</f>
        <v>0</v>
      </c>
      <c r="AG4062" s="43">
        <f t="shared" ref="AG4062:AG4070" si="7901">AG4063</f>
        <v>0</v>
      </c>
      <c r="AH4062" s="43">
        <f t="shared" ref="AH4062:AH4070" si="7902">AH4063</f>
        <v>0</v>
      </c>
      <c r="AI4062" s="43">
        <f t="shared" ref="AI4062:AI4070" si="7903">AI4063</f>
        <v>0</v>
      </c>
      <c r="AJ4062" s="43">
        <f t="shared" ref="AJ4062:AJ4070" si="7904">AJ4063</f>
        <v>0</v>
      </c>
      <c r="AK4062" s="43">
        <f t="shared" ref="AK4062:AK4070" si="7905">AK4063</f>
        <v>0</v>
      </c>
      <c r="AL4062" s="43">
        <f t="shared" si="7816"/>
        <v>0</v>
      </c>
      <c r="AM4062" s="43">
        <f t="shared" si="7817"/>
        <v>0</v>
      </c>
      <c r="AN4062" s="19" t="s">
        <v>36</v>
      </c>
      <c r="AR4062" s="1"/>
      <c r="AS4062" s="1"/>
    </row>
    <row r="4063" ht="47.25" hidden="1">
      <c r="B4063" s="41" t="s">
        <v>970</v>
      </c>
      <c r="C4063" s="41" t="s">
        <v>117</v>
      </c>
      <c r="D4063" s="41" t="s">
        <v>446</v>
      </c>
      <c r="E4063" s="26" t="str">
        <f t="shared" si="7818"/>
        <v>0310</v>
      </c>
      <c r="F4063" s="41" t="s">
        <v>991</v>
      </c>
      <c r="G4063" s="41"/>
      <c r="H4063" s="42" t="s">
        <v>992</v>
      </c>
      <c r="I4063" s="43">
        <f t="shared" si="7880"/>
        <v>35549</v>
      </c>
      <c r="J4063" s="43">
        <f t="shared" si="7881"/>
        <v>0</v>
      </c>
      <c r="K4063" s="43">
        <f t="shared" si="7882"/>
        <v>0</v>
      </c>
      <c r="L4063" s="43">
        <f t="shared" si="7883"/>
        <v>0</v>
      </c>
      <c r="M4063" s="43">
        <f t="shared" si="7884"/>
        <v>0</v>
      </c>
      <c r="N4063" s="43">
        <f t="shared" si="7885"/>
        <v>0</v>
      </c>
      <c r="O4063" s="43">
        <f t="shared" si="7886"/>
        <v>0</v>
      </c>
      <c r="P4063" s="43">
        <f t="shared" si="7887"/>
        <v>-35549</v>
      </c>
      <c r="Q4063" s="43">
        <f t="shared" si="7888"/>
        <v>0</v>
      </c>
      <c r="R4063" s="43">
        <f t="shared" si="7889"/>
        <v>0</v>
      </c>
      <c r="S4063" s="43">
        <f t="shared" si="7890"/>
        <v>0</v>
      </c>
      <c r="T4063" s="43">
        <f t="shared" si="7891"/>
        <v>0</v>
      </c>
      <c r="U4063" s="43">
        <v>0</v>
      </c>
      <c r="V4063" s="43">
        <f t="shared" si="7819"/>
        <v>0</v>
      </c>
      <c r="W4063" s="43">
        <f t="shared" si="7892"/>
        <v>0</v>
      </c>
      <c r="X4063" s="43">
        <f t="shared" si="7893"/>
        <v>0</v>
      </c>
      <c r="Y4063" s="43">
        <f t="shared" si="7894"/>
        <v>0</v>
      </c>
      <c r="Z4063" s="43">
        <f t="shared" si="7895"/>
        <v>0</v>
      </c>
      <c r="AA4063" s="43">
        <f t="shared" si="7896"/>
        <v>0</v>
      </c>
      <c r="AB4063" s="43">
        <f t="shared" si="7897"/>
        <v>0</v>
      </c>
      <c r="AC4063" s="44">
        <f t="shared" si="7898"/>
        <v>0</v>
      </c>
      <c r="AD4063" s="44">
        <f t="shared" si="7899"/>
        <v>0</v>
      </c>
      <c r="AE4063" s="45" t="e">
        <f t="shared" si="7809"/>
        <v>#DIV/0!</v>
      </c>
      <c r="AF4063" s="43">
        <f t="shared" si="7900"/>
        <v>0</v>
      </c>
      <c r="AG4063" s="43">
        <f t="shared" si="7901"/>
        <v>0</v>
      </c>
      <c r="AH4063" s="43">
        <f t="shared" si="7902"/>
        <v>0</v>
      </c>
      <c r="AI4063" s="43">
        <f t="shared" si="7903"/>
        <v>0</v>
      </c>
      <c r="AJ4063" s="43">
        <f t="shared" si="7904"/>
        <v>0</v>
      </c>
      <c r="AK4063" s="43">
        <f t="shared" si="7905"/>
        <v>0</v>
      </c>
      <c r="AL4063" s="43">
        <f t="shared" si="7816"/>
        <v>0</v>
      </c>
      <c r="AM4063" s="43">
        <f t="shared" si="7817"/>
        <v>0</v>
      </c>
      <c r="AN4063" s="19" t="s">
        <v>36</v>
      </c>
      <c r="AO4063" s="1"/>
      <c r="AP4063" s="1"/>
      <c r="AQ4063" s="1"/>
      <c r="AR4063" s="1"/>
      <c r="AS4063" s="1"/>
    </row>
    <row r="4064" ht="31.5" hidden="1">
      <c r="B4064" s="41" t="s">
        <v>970</v>
      </c>
      <c r="C4064" s="41" t="s">
        <v>117</v>
      </c>
      <c r="D4064" s="41" t="s">
        <v>446</v>
      </c>
      <c r="E4064" s="26" t="str">
        <f t="shared" si="7818"/>
        <v>0310</v>
      </c>
      <c r="F4064" s="41" t="s">
        <v>991</v>
      </c>
      <c r="G4064" s="41" t="s">
        <v>550</v>
      </c>
      <c r="H4064" s="42" t="s">
        <v>551</v>
      </c>
      <c r="I4064" s="43">
        <f t="shared" si="7880"/>
        <v>35549</v>
      </c>
      <c r="J4064" s="43">
        <f t="shared" si="7881"/>
        <v>0</v>
      </c>
      <c r="K4064" s="43">
        <f t="shared" si="7882"/>
        <v>0</v>
      </c>
      <c r="L4064" s="43">
        <f t="shared" si="7883"/>
        <v>0</v>
      </c>
      <c r="M4064" s="43">
        <f t="shared" si="7884"/>
        <v>0</v>
      </c>
      <c r="N4064" s="43">
        <f t="shared" si="7885"/>
        <v>0</v>
      </c>
      <c r="O4064" s="43">
        <f t="shared" si="7886"/>
        <v>0</v>
      </c>
      <c r="P4064" s="43">
        <f t="shared" si="7887"/>
        <v>-35549</v>
      </c>
      <c r="Q4064" s="43">
        <f t="shared" si="7888"/>
        <v>0</v>
      </c>
      <c r="R4064" s="43">
        <f t="shared" si="7889"/>
        <v>0</v>
      </c>
      <c r="S4064" s="43">
        <f t="shared" si="7890"/>
        <v>0</v>
      </c>
      <c r="T4064" s="43">
        <f t="shared" si="7891"/>
        <v>0</v>
      </c>
      <c r="U4064" s="43">
        <v>0</v>
      </c>
      <c r="V4064" s="43">
        <f t="shared" si="7819"/>
        <v>0</v>
      </c>
      <c r="W4064" s="43">
        <f t="shared" si="7892"/>
        <v>0</v>
      </c>
      <c r="X4064" s="43">
        <f t="shared" si="7893"/>
        <v>0</v>
      </c>
      <c r="Y4064" s="43">
        <f t="shared" si="7894"/>
        <v>0</v>
      </c>
      <c r="Z4064" s="43">
        <f t="shared" si="7895"/>
        <v>0</v>
      </c>
      <c r="AA4064" s="43">
        <f t="shared" si="7896"/>
        <v>0</v>
      </c>
      <c r="AB4064" s="43">
        <f t="shared" si="7897"/>
        <v>0</v>
      </c>
      <c r="AC4064" s="44">
        <f t="shared" si="7898"/>
        <v>0</v>
      </c>
      <c r="AD4064" s="44">
        <f t="shared" si="7899"/>
        <v>0</v>
      </c>
      <c r="AE4064" s="45" t="e">
        <f t="shared" si="7809"/>
        <v>#DIV/0!</v>
      </c>
      <c r="AF4064" s="43">
        <f t="shared" si="7900"/>
        <v>0</v>
      </c>
      <c r="AG4064" s="43">
        <f t="shared" si="7901"/>
        <v>0</v>
      </c>
      <c r="AH4064" s="43">
        <f t="shared" si="7902"/>
        <v>0</v>
      </c>
      <c r="AI4064" s="43">
        <f t="shared" si="7903"/>
        <v>0</v>
      </c>
      <c r="AJ4064" s="43">
        <f t="shared" si="7904"/>
        <v>0</v>
      </c>
      <c r="AK4064" s="43">
        <f t="shared" si="7905"/>
        <v>0</v>
      </c>
      <c r="AL4064" s="43">
        <f t="shared" si="7816"/>
        <v>0</v>
      </c>
      <c r="AM4064" s="43">
        <f t="shared" si="7817"/>
        <v>0</v>
      </c>
      <c r="AN4064" s="19" t="s">
        <v>36</v>
      </c>
      <c r="AO4064" s="1"/>
      <c r="AP4064" s="1"/>
      <c r="AQ4064" s="1"/>
      <c r="AR4064" s="1"/>
      <c r="AS4064" s="1"/>
    </row>
    <row r="4065" hidden="1">
      <c r="B4065" s="41" t="s">
        <v>970</v>
      </c>
      <c r="C4065" s="41" t="s">
        <v>117</v>
      </c>
      <c r="D4065" s="41" t="s">
        <v>446</v>
      </c>
      <c r="E4065" s="26" t="str">
        <f t="shared" si="7818"/>
        <v>0310</v>
      </c>
      <c r="F4065" s="41" t="s">
        <v>991</v>
      </c>
      <c r="G4065" s="41" t="s">
        <v>909</v>
      </c>
      <c r="H4065" s="42" t="s">
        <v>910</v>
      </c>
      <c r="I4065" s="43">
        <v>35549</v>
      </c>
      <c r="J4065" s="43"/>
      <c r="K4065" s="43"/>
      <c r="L4065" s="43"/>
      <c r="M4065" s="43"/>
      <c r="N4065" s="43"/>
      <c r="O4065" s="43">
        <v>0</v>
      </c>
      <c r="P4065" s="43">
        <v>-35549</v>
      </c>
      <c r="Q4065" s="43">
        <v>0</v>
      </c>
      <c r="R4065" s="43">
        <v>0</v>
      </c>
      <c r="S4065" s="43">
        <v>0</v>
      </c>
      <c r="T4065" s="43">
        <v>0</v>
      </c>
      <c r="U4065" s="43">
        <v>0</v>
      </c>
      <c r="V4065" s="43">
        <f t="shared" si="7819"/>
        <v>0</v>
      </c>
      <c r="W4065" s="43"/>
      <c r="X4065" s="43"/>
      <c r="Y4065" s="43"/>
      <c r="Z4065" s="43"/>
      <c r="AA4065" s="43"/>
      <c r="AB4065" s="43">
        <v>0</v>
      </c>
      <c r="AC4065" s="44">
        <v>0</v>
      </c>
      <c r="AD4065" s="44">
        <v>0</v>
      </c>
      <c r="AE4065" s="45" t="e">
        <f t="shared" si="7809"/>
        <v>#DIV/0!</v>
      </c>
      <c r="AF4065" s="43">
        <v>0</v>
      </c>
      <c r="AG4065" s="43">
        <v>0</v>
      </c>
      <c r="AH4065" s="43">
        <v>0</v>
      </c>
      <c r="AI4065" s="43">
        <v>0</v>
      </c>
      <c r="AJ4065" s="43">
        <v>0</v>
      </c>
      <c r="AK4065" s="43">
        <v>0</v>
      </c>
      <c r="AL4065" s="43">
        <f t="shared" si="7816"/>
        <v>0</v>
      </c>
      <c r="AM4065" s="43">
        <f t="shared" si="7817"/>
        <v>0</v>
      </c>
      <c r="AN4065" s="19" t="s">
        <v>36</v>
      </c>
      <c r="AO4065" s="1"/>
      <c r="AP4065" s="1"/>
      <c r="AQ4065" s="1"/>
      <c r="AR4065" s="1"/>
      <c r="AS4065" s="1"/>
    </row>
    <row r="4066" ht="63" hidden="1">
      <c r="B4066" s="41" t="s">
        <v>970</v>
      </c>
      <c r="C4066" s="41" t="s">
        <v>117</v>
      </c>
      <c r="D4066" s="41" t="s">
        <v>446</v>
      </c>
      <c r="E4066" s="26" t="str">
        <f t="shared" si="7818"/>
        <v>0310</v>
      </c>
      <c r="F4066" s="41" t="s">
        <v>993</v>
      </c>
      <c r="G4066" s="41"/>
      <c r="H4066" s="42" t="s">
        <v>994</v>
      </c>
      <c r="I4066" s="43">
        <f t="shared" si="7880"/>
        <v>57683.900000000001</v>
      </c>
      <c r="J4066" s="43">
        <f t="shared" si="7881"/>
        <v>151968.89999999999</v>
      </c>
      <c r="K4066" s="43">
        <f t="shared" si="7882"/>
        <v>0</v>
      </c>
      <c r="L4066" s="43">
        <f t="shared" si="7883"/>
        <v>0</v>
      </c>
      <c r="M4066" s="43">
        <f t="shared" si="7884"/>
        <v>0</v>
      </c>
      <c r="N4066" s="43">
        <f t="shared" si="7885"/>
        <v>0</v>
      </c>
      <c r="O4066" s="43">
        <f t="shared" si="7886"/>
        <v>0</v>
      </c>
      <c r="P4066" s="43">
        <f t="shared" si="7887"/>
        <v>0</v>
      </c>
      <c r="Q4066" s="43">
        <f t="shared" si="7888"/>
        <v>-57683.900000000001</v>
      </c>
      <c r="R4066" s="43">
        <f t="shared" si="7889"/>
        <v>0</v>
      </c>
      <c r="S4066" s="43">
        <f t="shared" si="7890"/>
        <v>0</v>
      </c>
      <c r="T4066" s="43">
        <f t="shared" si="7891"/>
        <v>0</v>
      </c>
      <c r="U4066" s="43">
        <v>0</v>
      </c>
      <c r="V4066" s="43">
        <f t="shared" si="7819"/>
        <v>0</v>
      </c>
      <c r="W4066" s="43">
        <f t="shared" si="7892"/>
        <v>0</v>
      </c>
      <c r="X4066" s="43">
        <f t="shared" si="7893"/>
        <v>0</v>
      </c>
      <c r="Y4066" s="43">
        <f t="shared" si="7894"/>
        <v>0</v>
      </c>
      <c r="Z4066" s="43">
        <f t="shared" si="7895"/>
        <v>0</v>
      </c>
      <c r="AA4066" s="43">
        <f t="shared" si="7896"/>
        <v>0</v>
      </c>
      <c r="AB4066" s="43">
        <f t="shared" si="7897"/>
        <v>0</v>
      </c>
      <c r="AC4066" s="44">
        <f t="shared" si="7898"/>
        <v>0</v>
      </c>
      <c r="AD4066" s="44">
        <f t="shared" si="7899"/>
        <v>0</v>
      </c>
      <c r="AE4066" s="45" t="e">
        <f t="shared" si="7809"/>
        <v>#DIV/0!</v>
      </c>
      <c r="AF4066" s="46">
        <f t="shared" si="7900"/>
        <v>0</v>
      </c>
      <c r="AG4066" s="46">
        <f t="shared" si="7901"/>
        <v>0</v>
      </c>
      <c r="AH4066" s="47">
        <f t="shared" si="7902"/>
        <v>0</v>
      </c>
      <c r="AI4066" s="47">
        <f t="shared" si="7903"/>
        <v>0</v>
      </c>
      <c r="AJ4066" s="47">
        <f t="shared" si="7904"/>
        <v>0</v>
      </c>
      <c r="AK4066" s="47">
        <f t="shared" si="7905"/>
        <v>0</v>
      </c>
      <c r="AL4066" s="47">
        <f t="shared" si="7816"/>
        <v>0</v>
      </c>
      <c r="AM4066" s="47">
        <f t="shared" si="7817"/>
        <v>0</v>
      </c>
      <c r="AN4066" s="19" t="s">
        <v>36</v>
      </c>
      <c r="AR4066" s="1"/>
      <c r="AS4066" s="1"/>
    </row>
    <row r="4067" ht="31.5" hidden="1">
      <c r="B4067" s="41" t="s">
        <v>970</v>
      </c>
      <c r="C4067" s="41" t="s">
        <v>117</v>
      </c>
      <c r="D4067" s="41" t="s">
        <v>446</v>
      </c>
      <c r="E4067" s="26" t="str">
        <f t="shared" si="7818"/>
        <v>0310</v>
      </c>
      <c r="F4067" s="41" t="s">
        <v>995</v>
      </c>
      <c r="G4067" s="41"/>
      <c r="H4067" s="42" t="s">
        <v>996</v>
      </c>
      <c r="I4067" s="43">
        <f t="shared" si="7880"/>
        <v>57683.900000000001</v>
      </c>
      <c r="J4067" s="43">
        <f t="shared" si="7881"/>
        <v>151968.89999999999</v>
      </c>
      <c r="K4067" s="43">
        <f t="shared" si="7882"/>
        <v>0</v>
      </c>
      <c r="L4067" s="43">
        <f t="shared" si="7883"/>
        <v>0</v>
      </c>
      <c r="M4067" s="43">
        <f t="shared" si="7884"/>
        <v>0</v>
      </c>
      <c r="N4067" s="43">
        <f t="shared" si="7885"/>
        <v>0</v>
      </c>
      <c r="O4067" s="43">
        <f t="shared" si="7886"/>
        <v>0</v>
      </c>
      <c r="P4067" s="43">
        <f t="shared" si="7887"/>
        <v>0</v>
      </c>
      <c r="Q4067" s="43">
        <f t="shared" si="7888"/>
        <v>-57683.900000000001</v>
      </c>
      <c r="R4067" s="43">
        <f t="shared" si="7889"/>
        <v>0</v>
      </c>
      <c r="S4067" s="43">
        <f t="shared" si="7890"/>
        <v>0</v>
      </c>
      <c r="T4067" s="43">
        <f t="shared" si="7891"/>
        <v>0</v>
      </c>
      <c r="U4067" s="43">
        <v>0</v>
      </c>
      <c r="V4067" s="43">
        <f t="shared" si="7819"/>
        <v>0</v>
      </c>
      <c r="W4067" s="43">
        <f t="shared" si="7892"/>
        <v>0</v>
      </c>
      <c r="X4067" s="43">
        <f t="shared" si="7893"/>
        <v>0</v>
      </c>
      <c r="Y4067" s="43">
        <f t="shared" si="7894"/>
        <v>0</v>
      </c>
      <c r="Z4067" s="43">
        <f t="shared" si="7895"/>
        <v>0</v>
      </c>
      <c r="AA4067" s="43">
        <f t="shared" si="7896"/>
        <v>0</v>
      </c>
      <c r="AB4067" s="43">
        <f t="shared" si="7897"/>
        <v>0</v>
      </c>
      <c r="AC4067" s="44">
        <f t="shared" si="7898"/>
        <v>0</v>
      </c>
      <c r="AD4067" s="44">
        <f t="shared" si="7899"/>
        <v>0</v>
      </c>
      <c r="AE4067" s="45" t="e">
        <f t="shared" si="7809"/>
        <v>#DIV/0!</v>
      </c>
      <c r="AF4067" s="46">
        <f t="shared" si="7900"/>
        <v>0</v>
      </c>
      <c r="AG4067" s="46">
        <f t="shared" si="7901"/>
        <v>0</v>
      </c>
      <c r="AH4067" s="47">
        <f t="shared" si="7902"/>
        <v>0</v>
      </c>
      <c r="AI4067" s="47">
        <f t="shared" si="7903"/>
        <v>0</v>
      </c>
      <c r="AJ4067" s="47">
        <f t="shared" si="7904"/>
        <v>0</v>
      </c>
      <c r="AK4067" s="47">
        <f t="shared" si="7905"/>
        <v>0</v>
      </c>
      <c r="AL4067" s="47">
        <f t="shared" si="7816"/>
        <v>0</v>
      </c>
      <c r="AM4067" s="47">
        <f t="shared" si="7817"/>
        <v>0</v>
      </c>
      <c r="AN4067" s="19" t="s">
        <v>36</v>
      </c>
      <c r="AO4067" s="1"/>
      <c r="AP4067" s="1"/>
      <c r="AQ4067" s="1"/>
      <c r="AR4067" s="1"/>
      <c r="AS4067" s="1"/>
    </row>
    <row r="4068" ht="31.5" hidden="1">
      <c r="B4068" s="41" t="s">
        <v>970</v>
      </c>
      <c r="C4068" s="41" t="s">
        <v>117</v>
      </c>
      <c r="D4068" s="41" t="s">
        <v>446</v>
      </c>
      <c r="E4068" s="26" t="str">
        <f t="shared" si="7818"/>
        <v>0310</v>
      </c>
      <c r="F4068" s="41" t="s">
        <v>995</v>
      </c>
      <c r="G4068" s="41" t="s">
        <v>550</v>
      </c>
      <c r="H4068" s="42" t="s">
        <v>551</v>
      </c>
      <c r="I4068" s="43">
        <f t="shared" si="7880"/>
        <v>57683.900000000001</v>
      </c>
      <c r="J4068" s="43">
        <f t="shared" si="7881"/>
        <v>151968.89999999999</v>
      </c>
      <c r="K4068" s="43">
        <f t="shared" si="7882"/>
        <v>0</v>
      </c>
      <c r="L4068" s="43">
        <f t="shared" si="7883"/>
        <v>0</v>
      </c>
      <c r="M4068" s="43">
        <f t="shared" si="7884"/>
        <v>0</v>
      </c>
      <c r="N4068" s="43">
        <f t="shared" si="7885"/>
        <v>0</v>
      </c>
      <c r="O4068" s="43">
        <f t="shared" si="7886"/>
        <v>0</v>
      </c>
      <c r="P4068" s="43">
        <f t="shared" si="7887"/>
        <v>0</v>
      </c>
      <c r="Q4068" s="43">
        <f t="shared" si="7888"/>
        <v>-57683.900000000001</v>
      </c>
      <c r="R4068" s="43">
        <f t="shared" si="7889"/>
        <v>0</v>
      </c>
      <c r="S4068" s="43">
        <f t="shared" si="7890"/>
        <v>0</v>
      </c>
      <c r="T4068" s="43">
        <f t="shared" si="7891"/>
        <v>0</v>
      </c>
      <c r="U4068" s="43">
        <v>0</v>
      </c>
      <c r="V4068" s="43">
        <f t="shared" si="7819"/>
        <v>0</v>
      </c>
      <c r="W4068" s="43">
        <f t="shared" si="7892"/>
        <v>0</v>
      </c>
      <c r="X4068" s="43">
        <f t="shared" si="7893"/>
        <v>0</v>
      </c>
      <c r="Y4068" s="43">
        <f t="shared" si="7894"/>
        <v>0</v>
      </c>
      <c r="Z4068" s="43">
        <f t="shared" si="7895"/>
        <v>0</v>
      </c>
      <c r="AA4068" s="43">
        <f t="shared" si="7896"/>
        <v>0</v>
      </c>
      <c r="AB4068" s="43">
        <f t="shared" si="7897"/>
        <v>0</v>
      </c>
      <c r="AC4068" s="44">
        <f t="shared" si="7898"/>
        <v>0</v>
      </c>
      <c r="AD4068" s="44">
        <f t="shared" si="7899"/>
        <v>0</v>
      </c>
      <c r="AE4068" s="45" t="e">
        <f t="shared" si="7809"/>
        <v>#DIV/0!</v>
      </c>
      <c r="AF4068" s="46">
        <f t="shared" si="7900"/>
        <v>0</v>
      </c>
      <c r="AG4068" s="46">
        <f t="shared" si="7901"/>
        <v>0</v>
      </c>
      <c r="AH4068" s="47">
        <f t="shared" si="7902"/>
        <v>0</v>
      </c>
      <c r="AI4068" s="47">
        <f t="shared" si="7903"/>
        <v>0</v>
      </c>
      <c r="AJ4068" s="47">
        <f t="shared" si="7904"/>
        <v>0</v>
      </c>
      <c r="AK4068" s="47">
        <f t="shared" si="7905"/>
        <v>0</v>
      </c>
      <c r="AL4068" s="47">
        <f t="shared" si="7816"/>
        <v>0</v>
      </c>
      <c r="AM4068" s="47">
        <f t="shared" si="7817"/>
        <v>0</v>
      </c>
      <c r="AN4068" s="19" t="s">
        <v>36</v>
      </c>
      <c r="AO4068" s="1"/>
      <c r="AP4068" s="1"/>
      <c r="AQ4068" s="1"/>
      <c r="AR4068" s="1"/>
      <c r="AS4068" s="1"/>
    </row>
    <row r="4069" hidden="1">
      <c r="B4069" s="41" t="s">
        <v>970</v>
      </c>
      <c r="C4069" s="41" t="s">
        <v>117</v>
      </c>
      <c r="D4069" s="41" t="s">
        <v>446</v>
      </c>
      <c r="E4069" s="26" t="str">
        <f t="shared" si="7818"/>
        <v>0310</v>
      </c>
      <c r="F4069" s="41" t="s">
        <v>995</v>
      </c>
      <c r="G4069" s="41" t="s">
        <v>909</v>
      </c>
      <c r="H4069" s="42" t="s">
        <v>910</v>
      </c>
      <c r="I4069" s="43">
        <v>57683.900000000001</v>
      </c>
      <c r="J4069" s="43">
        <v>151968.89999999999</v>
      </c>
      <c r="K4069" s="43"/>
      <c r="L4069" s="43"/>
      <c r="M4069" s="43"/>
      <c r="N4069" s="43"/>
      <c r="O4069" s="43">
        <v>0</v>
      </c>
      <c r="P4069" s="43">
        <v>0</v>
      </c>
      <c r="Q4069" s="43">
        <v>-57683.900000000001</v>
      </c>
      <c r="R4069" s="43">
        <v>0</v>
      </c>
      <c r="S4069" s="43">
        <v>0</v>
      </c>
      <c r="T4069" s="43">
        <v>0</v>
      </c>
      <c r="U4069" s="43">
        <v>0</v>
      </c>
      <c r="V4069" s="43">
        <f t="shared" si="7819"/>
        <v>0</v>
      </c>
      <c r="W4069" s="43"/>
      <c r="X4069" s="43"/>
      <c r="Y4069" s="43"/>
      <c r="Z4069" s="43"/>
      <c r="AA4069" s="43"/>
      <c r="AB4069" s="43">
        <v>0</v>
      </c>
      <c r="AC4069" s="44">
        <v>0</v>
      </c>
      <c r="AD4069" s="44">
        <v>0</v>
      </c>
      <c r="AE4069" s="45" t="e">
        <f t="shared" si="7809"/>
        <v>#DIV/0!</v>
      </c>
      <c r="AF4069" s="46">
        <v>0</v>
      </c>
      <c r="AG4069" s="46">
        <v>0</v>
      </c>
      <c r="AH4069" s="47">
        <v>0</v>
      </c>
      <c r="AI4069" s="47">
        <v>0</v>
      </c>
      <c r="AJ4069" s="47">
        <v>0</v>
      </c>
      <c r="AK4069" s="47">
        <v>0</v>
      </c>
      <c r="AL4069" s="47">
        <f t="shared" si="7816"/>
        <v>0</v>
      </c>
      <c r="AM4069" s="47">
        <f t="shared" si="7817"/>
        <v>0</v>
      </c>
      <c r="AN4069" s="19" t="s">
        <v>36</v>
      </c>
      <c r="AO4069" s="1"/>
      <c r="AP4069" s="1"/>
      <c r="AQ4069" s="1"/>
      <c r="AR4069" s="1"/>
      <c r="AS4069" s="1"/>
    </row>
    <row r="4070" ht="47.25">
      <c r="B4070" s="41" t="s">
        <v>970</v>
      </c>
      <c r="C4070" s="41" t="s">
        <v>117</v>
      </c>
      <c r="D4070" s="41" t="s">
        <v>446</v>
      </c>
      <c r="E4070" s="26" t="str">
        <f t="shared" si="7818"/>
        <v>0310</v>
      </c>
      <c r="F4070" s="41" t="s">
        <v>707</v>
      </c>
      <c r="G4070" s="41"/>
      <c r="H4070" s="42" t="s">
        <v>708</v>
      </c>
      <c r="I4070" s="43">
        <f t="shared" si="7880"/>
        <v>24997.299999999999</v>
      </c>
      <c r="J4070" s="43">
        <f t="shared" si="7881"/>
        <v>9235.8999999999996</v>
      </c>
      <c r="K4070" s="43">
        <f t="shared" si="7882"/>
        <v>18530.999999999996</v>
      </c>
      <c r="L4070" s="43">
        <f t="shared" si="7883"/>
        <v>0</v>
      </c>
      <c r="M4070" s="43">
        <f t="shared" si="7884"/>
        <v>0</v>
      </c>
      <c r="N4070" s="43">
        <f t="shared" si="7885"/>
        <v>0</v>
      </c>
      <c r="O4070" s="43">
        <f t="shared" si="7886"/>
        <v>-2855.1710000000003</v>
      </c>
      <c r="P4070" s="43">
        <f t="shared" si="7887"/>
        <v>0</v>
      </c>
      <c r="Q4070" s="43">
        <f t="shared" si="7888"/>
        <v>-9209.2999999999993</v>
      </c>
      <c r="R4070" s="43">
        <f t="shared" si="7889"/>
        <v>0</v>
      </c>
      <c r="S4070" s="43">
        <f t="shared" si="7890"/>
        <v>0</v>
      </c>
      <c r="T4070" s="43">
        <f t="shared" si="7891"/>
        <v>0</v>
      </c>
      <c r="U4070" s="43">
        <v>8333.732</v>
      </c>
      <c r="V4070" s="43">
        <f t="shared" si="7819"/>
        <v>21266.561000000002</v>
      </c>
      <c r="W4070" s="43">
        <f t="shared" si="7892"/>
        <v>8333.732</v>
      </c>
      <c r="X4070" s="43">
        <f t="shared" si="7893"/>
        <v>0</v>
      </c>
      <c r="Y4070" s="43">
        <f t="shared" si="7894"/>
        <v>0</v>
      </c>
      <c r="Z4070" s="43">
        <f t="shared" si="7895"/>
        <v>0</v>
      </c>
      <c r="AA4070" s="43">
        <f t="shared" si="7896"/>
        <v>0</v>
      </c>
      <c r="AB4070" s="43">
        <f t="shared" si="7897"/>
        <v>667.95366000000001</v>
      </c>
      <c r="AC4070" s="44">
        <f t="shared" si="7898"/>
        <v>21266.560999999998</v>
      </c>
      <c r="AD4070" s="44">
        <f t="shared" si="7899"/>
        <v>9584.513640000001</v>
      </c>
      <c r="AE4070" s="45">
        <f t="shared" si="7809"/>
        <v>45.068469885657592</v>
      </c>
      <c r="AF4070" s="43">
        <f t="shared" si="7900"/>
        <v>24121.732</v>
      </c>
      <c r="AG4070" s="43">
        <f t="shared" si="7901"/>
        <v>-2855.1710000000003</v>
      </c>
      <c r="AH4070" s="43">
        <f t="shared" si="7902"/>
        <v>0</v>
      </c>
      <c r="AI4070" s="43">
        <f t="shared" si="7903"/>
        <v>0</v>
      </c>
      <c r="AJ4070" s="43">
        <f t="shared" si="7904"/>
        <v>0</v>
      </c>
      <c r="AK4070" s="43">
        <f t="shared" si="7905"/>
        <v>0</v>
      </c>
      <c r="AL4070" s="43">
        <f t="shared" si="7816"/>
        <v>21266.561000000002</v>
      </c>
      <c r="AM4070" s="43">
        <f t="shared" si="7817"/>
        <v>0</v>
      </c>
      <c r="AN4070" s="2"/>
      <c r="AO4070" s="1"/>
      <c r="AP4070" s="1"/>
      <c r="AQ4070" s="1"/>
      <c r="AR4070" s="1"/>
      <c r="AS4070" s="1"/>
    </row>
    <row r="4071" ht="47.25">
      <c r="B4071" s="41" t="s">
        <v>970</v>
      </c>
      <c r="C4071" s="41" t="s">
        <v>117</v>
      </c>
      <c r="D4071" s="41" t="s">
        <v>446</v>
      </c>
      <c r="E4071" s="26" t="str">
        <f t="shared" si="7818"/>
        <v>0310</v>
      </c>
      <c r="F4071" s="41" t="s">
        <v>997</v>
      </c>
      <c r="G4071" s="41"/>
      <c r="H4071" s="42" t="s">
        <v>998</v>
      </c>
      <c r="I4071" s="43">
        <f>I4078+I4081+I4084+I4090+I4072+I4075+I4093+I4096+I4099</f>
        <v>24997.299999999999</v>
      </c>
      <c r="J4071" s="43">
        <f>J4078+J4081+J4084+J4090+J4072+J4075+J4093+J4096+J4099</f>
        <v>9235.8999999999996</v>
      </c>
      <c r="K4071" s="43">
        <f>K4078+K4081+K4084+K4090+K4072+K4075+K4093+K4096+K4099</f>
        <v>18530.999999999996</v>
      </c>
      <c r="L4071" s="43">
        <f>L4078+L4081+L4084+L4090+L4072+L4075+L4093+L4096+L4099</f>
        <v>0</v>
      </c>
      <c r="M4071" s="43">
        <f>M4078+M4081+M4084+M4090+M4072+M4075+M4093+M4096+M4099</f>
        <v>0</v>
      </c>
      <c r="N4071" s="43">
        <f>N4078+N4081+N4084+N4090+N4072+N4075+N4093+N4096+N4099</f>
        <v>0</v>
      </c>
      <c r="O4071" s="43">
        <f>O4078+O4081+O4084+O4090+O4072+O4075+O4093+O4096+O4099+O4087</f>
        <v>-2855.1710000000003</v>
      </c>
      <c r="P4071" s="43">
        <f>P4078+P4081+P4084+P4090+P4072+P4075+P4093+P4096+P4099+P4087</f>
        <v>0</v>
      </c>
      <c r="Q4071" s="43">
        <f>Q4078+Q4081+Q4084+Q4090+Q4072+Q4075+Q4093+Q4096+Q4099+Q4087</f>
        <v>-9209.2999999999993</v>
      </c>
      <c r="R4071" s="43">
        <f>R4078+R4081+R4084+R4090+R4072+R4075+R4093+R4096+R4099+R4087</f>
        <v>0</v>
      </c>
      <c r="S4071" s="43">
        <f>S4078+S4081+S4084+S4090+S4072+S4075+S4093+S4096+S4099+S4087</f>
        <v>0</v>
      </c>
      <c r="T4071" s="43">
        <f>T4078+T4081+T4084+T4090+T4072+T4075+T4093+T4096+T4099+T4087</f>
        <v>0</v>
      </c>
      <c r="U4071" s="43">
        <v>8333.732</v>
      </c>
      <c r="V4071" s="43">
        <f t="shared" si="7819"/>
        <v>21266.561000000002</v>
      </c>
      <c r="W4071" s="43">
        <f>W4078+W4081+W4084+W4090+W4072+W4075+W4093+W4096+W4099+W4087</f>
        <v>8333.732</v>
      </c>
      <c r="X4071" s="43">
        <f>X4078+X4081+X4084+X4090+X4072+X4075+X4093+X4096+X4099+X4087</f>
        <v>0</v>
      </c>
      <c r="Y4071" s="43">
        <f>Y4078+Y4081+Y4084+Y4090+Y4072+Y4075+Y4093+Y4096+Y4099+Y4087</f>
        <v>0</v>
      </c>
      <c r="Z4071" s="43">
        <f>Z4078+Z4081+Z4084+Z4090+Z4072+Z4075+Z4093+Z4096+Z4099+Z4087</f>
        <v>0</v>
      </c>
      <c r="AA4071" s="43">
        <f>AA4078+AA4081+AA4084+AA4090+AA4072+AA4075+AA4093+AA4096+AA4099+AA4087</f>
        <v>0</v>
      </c>
      <c r="AB4071" s="43">
        <f>AB4078+AB4081+AB4084+AB4090+AB4072+AB4075+AB4093+AB4096+AB4099+AB4087</f>
        <v>667.95366000000001</v>
      </c>
      <c r="AC4071" s="44">
        <f>AC4078+AC4081+AC4084+AC4090+AC4072+AC4075+AC4093+AC4096+AC4099+AC4087</f>
        <v>21266.560999999998</v>
      </c>
      <c r="AD4071" s="44">
        <f>AD4078+AD4081+AD4084+AD4090+AD4072+AD4075+AD4093+AD4096+AD4099+AD4087</f>
        <v>9584.513640000001</v>
      </c>
      <c r="AE4071" s="45">
        <f t="shared" si="7809"/>
        <v>45.068469885657592</v>
      </c>
      <c r="AF4071" s="43">
        <f>AF4078+AF4081+AF4084+AF4090+AF4072+AF4075+AF4093+AF4096+AF4099+AF4087</f>
        <v>24121.732</v>
      </c>
      <c r="AG4071" s="43">
        <f>AG4078+AG4081+AG4084+AG4090+AG4072+AG4075+AG4093+AG4096+AG4099+AG4087</f>
        <v>-2855.1710000000003</v>
      </c>
      <c r="AH4071" s="43">
        <f>AH4078+AH4081+AH4084+AH4090+AH4072+AH4075+AH4093+AH4096+AH4099+AH4087</f>
        <v>0</v>
      </c>
      <c r="AI4071" s="43">
        <f>AI4078+AI4081+AI4084+AI4090+AI4072+AI4075+AI4093+AI4096+AI4099+AI4087</f>
        <v>0</v>
      </c>
      <c r="AJ4071" s="43">
        <f>AJ4078+AJ4081+AJ4084+AJ4090+AJ4072+AJ4075+AJ4093+AJ4096+AJ4099+AJ4087</f>
        <v>0</v>
      </c>
      <c r="AK4071" s="43">
        <f>AK4078+AK4081+AK4084+AK4090+AK4072+AK4075+AK4093+AK4096+AK4099+AK4087</f>
        <v>0</v>
      </c>
      <c r="AL4071" s="43">
        <f t="shared" si="7816"/>
        <v>21266.561000000002</v>
      </c>
      <c r="AM4071" s="43">
        <f t="shared" si="7817"/>
        <v>0</v>
      </c>
      <c r="AN4071" s="2"/>
      <c r="AR4071" s="1"/>
      <c r="AS4071" s="1"/>
    </row>
    <row r="4072" ht="47.25" hidden="1">
      <c r="B4072" s="41" t="s">
        <v>970</v>
      </c>
      <c r="C4072" s="41" t="s">
        <v>117</v>
      </c>
      <c r="D4072" s="41" t="s">
        <v>446</v>
      </c>
      <c r="E4072" s="26" t="str">
        <f t="shared" si="7818"/>
        <v>0310</v>
      </c>
      <c r="F4072" s="41" t="s">
        <v>999</v>
      </c>
      <c r="G4072" s="41"/>
      <c r="H4072" s="42" t="s">
        <v>1000</v>
      </c>
      <c r="I4072" s="43">
        <f t="shared" ref="I4072:I4100" si="7906">I4073</f>
        <v>0</v>
      </c>
      <c r="J4072" s="43">
        <f t="shared" ref="J4072:J4100" si="7907">J4073</f>
        <v>668.10000000000002</v>
      </c>
      <c r="K4072" s="43">
        <f t="shared" ref="K4072:K4100" si="7908">K4073</f>
        <v>8231.5</v>
      </c>
      <c r="L4072" s="43">
        <f t="shared" ref="L4072:L4100" si="7909">L4073</f>
        <v>0</v>
      </c>
      <c r="M4072" s="43">
        <f t="shared" ref="M4072:M4100" si="7910">M4073</f>
        <v>0</v>
      </c>
      <c r="N4072" s="43">
        <f t="shared" ref="N4072:N4100" si="7911">N4073</f>
        <v>0</v>
      </c>
      <c r="O4072" s="43">
        <f t="shared" ref="O4072:O4100" si="7912">O4073</f>
        <v>0</v>
      </c>
      <c r="P4072" s="43">
        <f t="shared" ref="P4072:P4100" si="7913">P4073</f>
        <v>0</v>
      </c>
      <c r="Q4072" s="43">
        <f t="shared" ref="Q4072:Q4100" si="7914">Q4073</f>
        <v>0</v>
      </c>
      <c r="R4072" s="43">
        <f t="shared" ref="R4072:R4100" si="7915">R4073</f>
        <v>0</v>
      </c>
      <c r="S4072" s="43">
        <f t="shared" ref="S4072:S4100" si="7916">S4073</f>
        <v>0</v>
      </c>
      <c r="T4072" s="43">
        <f t="shared" ref="T4072:T4100" si="7917">T4073</f>
        <v>0</v>
      </c>
      <c r="U4072" s="43">
        <v>0</v>
      </c>
      <c r="V4072" s="43">
        <f t="shared" si="7819"/>
        <v>0</v>
      </c>
      <c r="W4072" s="43">
        <f t="shared" ref="W4072:W4100" si="7918">W4073</f>
        <v>0</v>
      </c>
      <c r="X4072" s="43">
        <f t="shared" ref="X4072:X4100" si="7919">X4073</f>
        <v>0</v>
      </c>
      <c r="Y4072" s="43">
        <f t="shared" ref="Y4072:Y4100" si="7920">Y4073</f>
        <v>0</v>
      </c>
      <c r="Z4072" s="43">
        <f t="shared" ref="Z4072:Z4100" si="7921">Z4073</f>
        <v>0</v>
      </c>
      <c r="AA4072" s="43">
        <f t="shared" ref="AA4072:AA4100" si="7922">AA4073</f>
        <v>0</v>
      </c>
      <c r="AB4072" s="43">
        <f t="shared" ref="AB4072:AB4100" si="7923">AB4073</f>
        <v>0</v>
      </c>
      <c r="AC4072" s="44">
        <f t="shared" ref="AC4072:AC4100" si="7924">AC4073</f>
        <v>0</v>
      </c>
      <c r="AD4072" s="44">
        <f t="shared" ref="AD4072:AD4100" si="7925">AD4073</f>
        <v>0</v>
      </c>
      <c r="AE4072" s="45" t="e">
        <f t="shared" ref="AE4072:AE4135" si="7926">AD4072/AC4072*100</f>
        <v>#DIV/0!</v>
      </c>
      <c r="AF4072" s="46">
        <f t="shared" ref="AF4072:AF4100" si="7927">AF4073</f>
        <v>0</v>
      </c>
      <c r="AG4072" s="46">
        <f t="shared" ref="AG4072:AG4100" si="7928">AG4073</f>
        <v>0</v>
      </c>
      <c r="AH4072" s="47">
        <f t="shared" ref="AH4072:AH4100" si="7929">AH4073</f>
        <v>0</v>
      </c>
      <c r="AI4072" s="47">
        <f t="shared" ref="AI4072:AI4100" si="7930">AI4073</f>
        <v>0</v>
      </c>
      <c r="AJ4072" s="47">
        <f t="shared" ref="AJ4072:AJ4100" si="7931">AJ4073</f>
        <v>0</v>
      </c>
      <c r="AK4072" s="47">
        <f t="shared" ref="AK4072:AK4100" si="7932">AK4073</f>
        <v>0</v>
      </c>
      <c r="AL4072" s="47">
        <f t="shared" ref="AL4072:AL4135" si="7933">AF4072+AH4072+AK4072+AI4072+AJ4072+AG4072</f>
        <v>0</v>
      </c>
      <c r="AM4072" s="47">
        <f t="shared" ref="AM4072:AM4135" si="7934">V4072-AL4072</f>
        <v>0</v>
      </c>
      <c r="AN4072" s="48" t="s">
        <v>36</v>
      </c>
      <c r="AO4072" s="1"/>
      <c r="AP4072" s="1"/>
      <c r="AQ4072" s="1"/>
      <c r="AR4072" s="1"/>
      <c r="AS4072" s="1"/>
    </row>
    <row r="4073" ht="31.5" hidden="1">
      <c r="B4073" s="41" t="s">
        <v>970</v>
      </c>
      <c r="C4073" s="41" t="s">
        <v>117</v>
      </c>
      <c r="D4073" s="41" t="s">
        <v>446</v>
      </c>
      <c r="E4073" s="26" t="str">
        <f t="shared" si="7818"/>
        <v>0310</v>
      </c>
      <c r="F4073" s="41" t="s">
        <v>999</v>
      </c>
      <c r="G4073" s="41" t="s">
        <v>550</v>
      </c>
      <c r="H4073" s="42" t="s">
        <v>551</v>
      </c>
      <c r="I4073" s="43">
        <f t="shared" si="7906"/>
        <v>0</v>
      </c>
      <c r="J4073" s="43">
        <f t="shared" si="7907"/>
        <v>668.10000000000002</v>
      </c>
      <c r="K4073" s="43">
        <f t="shared" si="7908"/>
        <v>8231.5</v>
      </c>
      <c r="L4073" s="43">
        <f t="shared" si="7909"/>
        <v>0</v>
      </c>
      <c r="M4073" s="43">
        <f t="shared" si="7910"/>
        <v>0</v>
      </c>
      <c r="N4073" s="43">
        <f t="shared" si="7911"/>
        <v>0</v>
      </c>
      <c r="O4073" s="43">
        <f t="shared" si="7912"/>
        <v>0</v>
      </c>
      <c r="P4073" s="43">
        <f t="shared" si="7913"/>
        <v>0</v>
      </c>
      <c r="Q4073" s="43">
        <f t="shared" si="7914"/>
        <v>0</v>
      </c>
      <c r="R4073" s="43">
        <f t="shared" si="7915"/>
        <v>0</v>
      </c>
      <c r="S4073" s="43">
        <f t="shared" si="7916"/>
        <v>0</v>
      </c>
      <c r="T4073" s="43">
        <f t="shared" si="7917"/>
        <v>0</v>
      </c>
      <c r="U4073" s="43">
        <v>0</v>
      </c>
      <c r="V4073" s="43">
        <f t="shared" si="7819"/>
        <v>0</v>
      </c>
      <c r="W4073" s="43">
        <f t="shared" si="7918"/>
        <v>0</v>
      </c>
      <c r="X4073" s="43">
        <f t="shared" si="7919"/>
        <v>0</v>
      </c>
      <c r="Y4073" s="43">
        <f t="shared" si="7920"/>
        <v>0</v>
      </c>
      <c r="Z4073" s="43">
        <f t="shared" si="7921"/>
        <v>0</v>
      </c>
      <c r="AA4073" s="43">
        <f t="shared" si="7922"/>
        <v>0</v>
      </c>
      <c r="AB4073" s="43">
        <f t="shared" si="7923"/>
        <v>0</v>
      </c>
      <c r="AC4073" s="44">
        <f t="shared" si="7924"/>
        <v>0</v>
      </c>
      <c r="AD4073" s="44">
        <f t="shared" si="7925"/>
        <v>0</v>
      </c>
      <c r="AE4073" s="45" t="e">
        <f t="shared" si="7926"/>
        <v>#DIV/0!</v>
      </c>
      <c r="AF4073" s="46">
        <f t="shared" si="7927"/>
        <v>0</v>
      </c>
      <c r="AG4073" s="46">
        <f t="shared" si="7928"/>
        <v>0</v>
      </c>
      <c r="AH4073" s="47">
        <f t="shared" si="7929"/>
        <v>0</v>
      </c>
      <c r="AI4073" s="47">
        <f t="shared" si="7930"/>
        <v>0</v>
      </c>
      <c r="AJ4073" s="47">
        <f t="shared" si="7931"/>
        <v>0</v>
      </c>
      <c r="AK4073" s="47">
        <f t="shared" si="7932"/>
        <v>0</v>
      </c>
      <c r="AL4073" s="47">
        <f t="shared" si="7933"/>
        <v>0</v>
      </c>
      <c r="AM4073" s="47">
        <f t="shared" si="7934"/>
        <v>0</v>
      </c>
      <c r="AN4073" s="48" t="s">
        <v>36</v>
      </c>
      <c r="AO4073" s="1"/>
      <c r="AP4073" s="1"/>
      <c r="AQ4073" s="1"/>
      <c r="AR4073" s="1"/>
      <c r="AS4073" s="1"/>
    </row>
    <row r="4074" hidden="1">
      <c r="B4074" s="41" t="s">
        <v>970</v>
      </c>
      <c r="C4074" s="41" t="s">
        <v>117</v>
      </c>
      <c r="D4074" s="41" t="s">
        <v>446</v>
      </c>
      <c r="E4074" s="26" t="str">
        <f t="shared" si="7818"/>
        <v>0310</v>
      </c>
      <c r="F4074" s="41" t="s">
        <v>999</v>
      </c>
      <c r="G4074" s="41" t="s">
        <v>909</v>
      </c>
      <c r="H4074" s="42" t="s">
        <v>910</v>
      </c>
      <c r="I4074" s="43"/>
      <c r="J4074" s="43">
        <v>668.10000000000002</v>
      </c>
      <c r="K4074" s="43">
        <v>8231.5</v>
      </c>
      <c r="L4074" s="43"/>
      <c r="M4074" s="43"/>
      <c r="N4074" s="43"/>
      <c r="O4074" s="43">
        <v>0</v>
      </c>
      <c r="P4074" s="43">
        <v>0</v>
      </c>
      <c r="Q4074" s="43">
        <v>0</v>
      </c>
      <c r="R4074" s="43">
        <v>0</v>
      </c>
      <c r="S4074" s="43">
        <v>0</v>
      </c>
      <c r="T4074" s="43">
        <v>0</v>
      </c>
      <c r="U4074" s="43">
        <v>0</v>
      </c>
      <c r="V4074" s="43">
        <f t="shared" si="7819"/>
        <v>0</v>
      </c>
      <c r="W4074" s="43"/>
      <c r="X4074" s="43"/>
      <c r="Y4074" s="43"/>
      <c r="Z4074" s="43"/>
      <c r="AA4074" s="43"/>
      <c r="AB4074" s="43">
        <v>0</v>
      </c>
      <c r="AC4074" s="44">
        <v>0</v>
      </c>
      <c r="AD4074" s="44">
        <v>0</v>
      </c>
      <c r="AE4074" s="45" t="e">
        <f t="shared" si="7926"/>
        <v>#DIV/0!</v>
      </c>
      <c r="AF4074" s="46">
        <v>0</v>
      </c>
      <c r="AG4074" s="46">
        <v>0</v>
      </c>
      <c r="AH4074" s="47">
        <v>0</v>
      </c>
      <c r="AI4074" s="47">
        <v>0</v>
      </c>
      <c r="AJ4074" s="47">
        <v>0</v>
      </c>
      <c r="AK4074" s="47">
        <v>0</v>
      </c>
      <c r="AL4074" s="47">
        <f t="shared" si="7933"/>
        <v>0</v>
      </c>
      <c r="AM4074" s="47">
        <f t="shared" si="7934"/>
        <v>0</v>
      </c>
      <c r="AN4074" s="48" t="s">
        <v>36</v>
      </c>
      <c r="AR4074" s="1"/>
      <c r="AS4074" s="1"/>
    </row>
    <row r="4075" ht="31.5" hidden="1">
      <c r="B4075" s="41" t="s">
        <v>970</v>
      </c>
      <c r="C4075" s="41" t="s">
        <v>117</v>
      </c>
      <c r="D4075" s="41" t="s">
        <v>446</v>
      </c>
      <c r="E4075" s="26" t="str">
        <f t="shared" si="7818"/>
        <v>0310</v>
      </c>
      <c r="F4075" s="41" t="s">
        <v>1001</v>
      </c>
      <c r="G4075" s="41"/>
      <c r="H4075" s="42" t="s">
        <v>1002</v>
      </c>
      <c r="I4075" s="43">
        <f t="shared" si="7906"/>
        <v>0</v>
      </c>
      <c r="J4075" s="43">
        <f t="shared" si="7907"/>
        <v>668.10000000000002</v>
      </c>
      <c r="K4075" s="43">
        <f t="shared" si="7908"/>
        <v>8231.5</v>
      </c>
      <c r="L4075" s="43">
        <f t="shared" si="7909"/>
        <v>0</v>
      </c>
      <c r="M4075" s="43">
        <f t="shared" si="7910"/>
        <v>0</v>
      </c>
      <c r="N4075" s="43">
        <f t="shared" si="7911"/>
        <v>0</v>
      </c>
      <c r="O4075" s="43">
        <f t="shared" si="7912"/>
        <v>0</v>
      </c>
      <c r="P4075" s="43">
        <f t="shared" si="7913"/>
        <v>0</v>
      </c>
      <c r="Q4075" s="43">
        <f t="shared" si="7914"/>
        <v>0</v>
      </c>
      <c r="R4075" s="43">
        <f t="shared" si="7915"/>
        <v>0</v>
      </c>
      <c r="S4075" s="43">
        <f t="shared" si="7916"/>
        <v>0</v>
      </c>
      <c r="T4075" s="43">
        <f t="shared" si="7917"/>
        <v>0</v>
      </c>
      <c r="U4075" s="43">
        <v>0</v>
      </c>
      <c r="V4075" s="43">
        <f t="shared" si="7819"/>
        <v>0</v>
      </c>
      <c r="W4075" s="43">
        <f t="shared" si="7918"/>
        <v>0</v>
      </c>
      <c r="X4075" s="43">
        <f t="shared" si="7919"/>
        <v>0</v>
      </c>
      <c r="Y4075" s="43">
        <f t="shared" si="7920"/>
        <v>0</v>
      </c>
      <c r="Z4075" s="43">
        <f t="shared" si="7921"/>
        <v>0</v>
      </c>
      <c r="AA4075" s="43">
        <f t="shared" si="7922"/>
        <v>0</v>
      </c>
      <c r="AB4075" s="43">
        <f t="shared" si="7923"/>
        <v>0</v>
      </c>
      <c r="AC4075" s="44">
        <f t="shared" si="7924"/>
        <v>0</v>
      </c>
      <c r="AD4075" s="44">
        <f t="shared" si="7925"/>
        <v>0</v>
      </c>
      <c r="AE4075" s="45" t="e">
        <f t="shared" si="7926"/>
        <v>#DIV/0!</v>
      </c>
      <c r="AF4075" s="46">
        <f t="shared" si="7927"/>
        <v>0</v>
      </c>
      <c r="AG4075" s="46">
        <f t="shared" si="7928"/>
        <v>0</v>
      </c>
      <c r="AH4075" s="47">
        <f t="shared" si="7929"/>
        <v>0</v>
      </c>
      <c r="AI4075" s="47">
        <f t="shared" si="7930"/>
        <v>0</v>
      </c>
      <c r="AJ4075" s="47">
        <f t="shared" si="7931"/>
        <v>0</v>
      </c>
      <c r="AK4075" s="47">
        <f t="shared" si="7932"/>
        <v>0</v>
      </c>
      <c r="AL4075" s="47">
        <f t="shared" si="7933"/>
        <v>0</v>
      </c>
      <c r="AM4075" s="47">
        <f t="shared" si="7934"/>
        <v>0</v>
      </c>
      <c r="AN4075" s="48" t="s">
        <v>36</v>
      </c>
      <c r="AO4075" s="1"/>
      <c r="AP4075" s="1"/>
      <c r="AQ4075" s="1"/>
      <c r="AR4075" s="1"/>
      <c r="AS4075" s="1"/>
    </row>
    <row r="4076" ht="31.5" hidden="1">
      <c r="B4076" s="41" t="s">
        <v>970</v>
      </c>
      <c r="C4076" s="41" t="s">
        <v>117</v>
      </c>
      <c r="D4076" s="41" t="s">
        <v>446</v>
      </c>
      <c r="E4076" s="26" t="str">
        <f t="shared" si="7818"/>
        <v>0310</v>
      </c>
      <c r="F4076" s="41" t="s">
        <v>1001</v>
      </c>
      <c r="G4076" s="41" t="s">
        <v>550</v>
      </c>
      <c r="H4076" s="42" t="s">
        <v>551</v>
      </c>
      <c r="I4076" s="43">
        <f t="shared" si="7906"/>
        <v>0</v>
      </c>
      <c r="J4076" s="43">
        <f t="shared" si="7907"/>
        <v>668.10000000000002</v>
      </c>
      <c r="K4076" s="43">
        <f t="shared" si="7908"/>
        <v>8231.5</v>
      </c>
      <c r="L4076" s="43">
        <f t="shared" si="7909"/>
        <v>0</v>
      </c>
      <c r="M4076" s="43">
        <f t="shared" si="7910"/>
        <v>0</v>
      </c>
      <c r="N4076" s="43">
        <f t="shared" si="7911"/>
        <v>0</v>
      </c>
      <c r="O4076" s="43">
        <f t="shared" si="7912"/>
        <v>0</v>
      </c>
      <c r="P4076" s="43">
        <f t="shared" si="7913"/>
        <v>0</v>
      </c>
      <c r="Q4076" s="43">
        <f t="shared" si="7914"/>
        <v>0</v>
      </c>
      <c r="R4076" s="43">
        <f t="shared" si="7915"/>
        <v>0</v>
      </c>
      <c r="S4076" s="43">
        <f t="shared" si="7916"/>
        <v>0</v>
      </c>
      <c r="T4076" s="43">
        <f t="shared" si="7917"/>
        <v>0</v>
      </c>
      <c r="U4076" s="43">
        <v>0</v>
      </c>
      <c r="V4076" s="43">
        <f t="shared" si="7819"/>
        <v>0</v>
      </c>
      <c r="W4076" s="43">
        <f t="shared" si="7918"/>
        <v>0</v>
      </c>
      <c r="X4076" s="43">
        <f t="shared" si="7919"/>
        <v>0</v>
      </c>
      <c r="Y4076" s="43">
        <f t="shared" si="7920"/>
        <v>0</v>
      </c>
      <c r="Z4076" s="43">
        <f t="shared" si="7921"/>
        <v>0</v>
      </c>
      <c r="AA4076" s="43">
        <f t="shared" si="7922"/>
        <v>0</v>
      </c>
      <c r="AB4076" s="43">
        <f t="shared" si="7923"/>
        <v>0</v>
      </c>
      <c r="AC4076" s="44">
        <f t="shared" si="7924"/>
        <v>0</v>
      </c>
      <c r="AD4076" s="44">
        <f t="shared" si="7925"/>
        <v>0</v>
      </c>
      <c r="AE4076" s="45" t="e">
        <f t="shared" si="7926"/>
        <v>#DIV/0!</v>
      </c>
      <c r="AF4076" s="46">
        <f t="shared" si="7927"/>
        <v>0</v>
      </c>
      <c r="AG4076" s="46">
        <f t="shared" si="7928"/>
        <v>0</v>
      </c>
      <c r="AH4076" s="47">
        <f t="shared" si="7929"/>
        <v>0</v>
      </c>
      <c r="AI4076" s="47">
        <f t="shared" si="7930"/>
        <v>0</v>
      </c>
      <c r="AJ4076" s="47">
        <f t="shared" si="7931"/>
        <v>0</v>
      </c>
      <c r="AK4076" s="47">
        <f t="shared" si="7932"/>
        <v>0</v>
      </c>
      <c r="AL4076" s="47">
        <f t="shared" si="7933"/>
        <v>0</v>
      </c>
      <c r="AM4076" s="47">
        <f t="shared" si="7934"/>
        <v>0</v>
      </c>
      <c r="AN4076" s="48" t="s">
        <v>36</v>
      </c>
      <c r="AO4076" s="1"/>
      <c r="AP4076" s="1"/>
      <c r="AQ4076" s="1"/>
      <c r="AR4076" s="1"/>
      <c r="AS4076" s="1"/>
    </row>
    <row r="4077" hidden="1">
      <c r="B4077" s="41" t="s">
        <v>970</v>
      </c>
      <c r="C4077" s="41" t="s">
        <v>117</v>
      </c>
      <c r="D4077" s="41" t="s">
        <v>446</v>
      </c>
      <c r="E4077" s="26" t="str">
        <f t="shared" si="7818"/>
        <v>0310</v>
      </c>
      <c r="F4077" s="41" t="s">
        <v>1001</v>
      </c>
      <c r="G4077" s="41" t="s">
        <v>909</v>
      </c>
      <c r="H4077" s="42" t="s">
        <v>910</v>
      </c>
      <c r="I4077" s="43"/>
      <c r="J4077" s="43">
        <v>668.10000000000002</v>
      </c>
      <c r="K4077" s="43">
        <v>8231.5</v>
      </c>
      <c r="L4077" s="43"/>
      <c r="M4077" s="43"/>
      <c r="N4077" s="43"/>
      <c r="O4077" s="43">
        <v>0</v>
      </c>
      <c r="P4077" s="43">
        <v>0</v>
      </c>
      <c r="Q4077" s="43">
        <v>0</v>
      </c>
      <c r="R4077" s="43">
        <v>0</v>
      </c>
      <c r="S4077" s="43">
        <v>0</v>
      </c>
      <c r="T4077" s="43">
        <v>0</v>
      </c>
      <c r="U4077" s="43">
        <v>0</v>
      </c>
      <c r="V4077" s="43">
        <f t="shared" si="7819"/>
        <v>0</v>
      </c>
      <c r="W4077" s="43"/>
      <c r="X4077" s="43"/>
      <c r="Y4077" s="43"/>
      <c r="Z4077" s="43"/>
      <c r="AA4077" s="43"/>
      <c r="AB4077" s="43">
        <v>0</v>
      </c>
      <c r="AC4077" s="44">
        <v>0</v>
      </c>
      <c r="AD4077" s="44">
        <v>0</v>
      </c>
      <c r="AE4077" s="45" t="e">
        <f t="shared" si="7926"/>
        <v>#DIV/0!</v>
      </c>
      <c r="AF4077" s="46">
        <v>0</v>
      </c>
      <c r="AG4077" s="46">
        <v>0</v>
      </c>
      <c r="AH4077" s="47">
        <v>0</v>
      </c>
      <c r="AI4077" s="47">
        <v>0</v>
      </c>
      <c r="AJ4077" s="47">
        <v>0</v>
      </c>
      <c r="AK4077" s="47">
        <v>0</v>
      </c>
      <c r="AL4077" s="47">
        <f t="shared" si="7933"/>
        <v>0</v>
      </c>
      <c r="AM4077" s="47">
        <f t="shared" si="7934"/>
        <v>0</v>
      </c>
      <c r="AN4077" s="48" t="s">
        <v>36</v>
      </c>
      <c r="AR4077" s="1"/>
      <c r="AS4077" s="1"/>
    </row>
    <row r="4078" ht="47.25" hidden="1">
      <c r="B4078" s="41" t="s">
        <v>970</v>
      </c>
      <c r="C4078" s="41" t="s">
        <v>117</v>
      </c>
      <c r="D4078" s="41" t="s">
        <v>446</v>
      </c>
      <c r="E4078" s="26" t="str">
        <f t="shared" si="7818"/>
        <v>0310</v>
      </c>
      <c r="F4078" s="41" t="s">
        <v>1003</v>
      </c>
      <c r="G4078" s="41"/>
      <c r="H4078" s="42" t="s">
        <v>1004</v>
      </c>
      <c r="I4078" s="43">
        <f t="shared" si="7906"/>
        <v>9209.2999999999993</v>
      </c>
      <c r="J4078" s="43">
        <f t="shared" si="7907"/>
        <v>0</v>
      </c>
      <c r="K4078" s="43">
        <f t="shared" si="7908"/>
        <v>0</v>
      </c>
      <c r="L4078" s="43">
        <f t="shared" si="7909"/>
        <v>0</v>
      </c>
      <c r="M4078" s="43">
        <f t="shared" si="7910"/>
        <v>0</v>
      </c>
      <c r="N4078" s="43">
        <f t="shared" si="7911"/>
        <v>0</v>
      </c>
      <c r="O4078" s="43">
        <f t="shared" si="7912"/>
        <v>0</v>
      </c>
      <c r="P4078" s="43">
        <f t="shared" si="7913"/>
        <v>0</v>
      </c>
      <c r="Q4078" s="43">
        <f t="shared" si="7914"/>
        <v>-9209.2999999999993</v>
      </c>
      <c r="R4078" s="43">
        <f t="shared" si="7915"/>
        <v>0</v>
      </c>
      <c r="S4078" s="43">
        <f t="shared" si="7916"/>
        <v>0</v>
      </c>
      <c r="T4078" s="43">
        <f t="shared" si="7917"/>
        <v>0</v>
      </c>
      <c r="U4078" s="43">
        <v>0</v>
      </c>
      <c r="V4078" s="43">
        <f t="shared" si="7819"/>
        <v>0</v>
      </c>
      <c r="W4078" s="43">
        <f t="shared" si="7918"/>
        <v>0</v>
      </c>
      <c r="X4078" s="43">
        <f t="shared" si="7919"/>
        <v>0</v>
      </c>
      <c r="Y4078" s="43">
        <f t="shared" si="7920"/>
        <v>0</v>
      </c>
      <c r="Z4078" s="43">
        <f t="shared" si="7921"/>
        <v>0</v>
      </c>
      <c r="AA4078" s="43">
        <f t="shared" si="7922"/>
        <v>0</v>
      </c>
      <c r="AB4078" s="43">
        <f t="shared" si="7923"/>
        <v>0</v>
      </c>
      <c r="AC4078" s="44">
        <f t="shared" si="7924"/>
        <v>0</v>
      </c>
      <c r="AD4078" s="44">
        <f t="shared" si="7925"/>
        <v>0</v>
      </c>
      <c r="AE4078" s="45" t="e">
        <f t="shared" si="7926"/>
        <v>#DIV/0!</v>
      </c>
      <c r="AF4078" s="46">
        <f t="shared" si="7927"/>
        <v>0</v>
      </c>
      <c r="AG4078" s="46">
        <f t="shared" si="7928"/>
        <v>0</v>
      </c>
      <c r="AH4078" s="47">
        <f t="shared" si="7929"/>
        <v>0</v>
      </c>
      <c r="AI4078" s="47">
        <f t="shared" si="7930"/>
        <v>0</v>
      </c>
      <c r="AJ4078" s="47">
        <f t="shared" si="7931"/>
        <v>0</v>
      </c>
      <c r="AK4078" s="47">
        <f t="shared" si="7932"/>
        <v>0</v>
      </c>
      <c r="AL4078" s="47">
        <f t="shared" si="7933"/>
        <v>0</v>
      </c>
      <c r="AM4078" s="47">
        <f t="shared" si="7934"/>
        <v>0</v>
      </c>
      <c r="AN4078" s="19" t="s">
        <v>36</v>
      </c>
      <c r="AO4078" s="1"/>
      <c r="AP4078" s="1"/>
      <c r="AQ4078" s="1"/>
      <c r="AR4078" s="1"/>
      <c r="AS4078" s="1"/>
    </row>
    <row r="4079" ht="31.5" hidden="1">
      <c r="B4079" s="41" t="s">
        <v>970</v>
      </c>
      <c r="C4079" s="41" t="s">
        <v>117</v>
      </c>
      <c r="D4079" s="41" t="s">
        <v>446</v>
      </c>
      <c r="E4079" s="26" t="str">
        <f t="shared" ref="E4079:E4142" si="7935">CONCATENATE(C4079,D4079)</f>
        <v>0310</v>
      </c>
      <c r="F4079" s="41" t="s">
        <v>1003</v>
      </c>
      <c r="G4079" s="41" t="s">
        <v>550</v>
      </c>
      <c r="H4079" s="42" t="s">
        <v>551</v>
      </c>
      <c r="I4079" s="43">
        <f t="shared" si="7906"/>
        <v>9209.2999999999993</v>
      </c>
      <c r="J4079" s="43">
        <f t="shared" si="7907"/>
        <v>0</v>
      </c>
      <c r="K4079" s="43">
        <f t="shared" si="7908"/>
        <v>0</v>
      </c>
      <c r="L4079" s="43">
        <f t="shared" si="7909"/>
        <v>0</v>
      </c>
      <c r="M4079" s="43">
        <f t="shared" si="7910"/>
        <v>0</v>
      </c>
      <c r="N4079" s="43">
        <f t="shared" si="7911"/>
        <v>0</v>
      </c>
      <c r="O4079" s="43">
        <f t="shared" si="7912"/>
        <v>0</v>
      </c>
      <c r="P4079" s="43">
        <f t="shared" si="7913"/>
        <v>0</v>
      </c>
      <c r="Q4079" s="43">
        <f t="shared" si="7914"/>
        <v>-9209.2999999999993</v>
      </c>
      <c r="R4079" s="43">
        <f t="shared" si="7915"/>
        <v>0</v>
      </c>
      <c r="S4079" s="43">
        <f t="shared" si="7916"/>
        <v>0</v>
      </c>
      <c r="T4079" s="43">
        <f t="shared" si="7917"/>
        <v>0</v>
      </c>
      <c r="U4079" s="43">
        <v>0</v>
      </c>
      <c r="V4079" s="43">
        <f t="shared" ref="V4079:V4142" si="7936">I4079+L4079+U4079+T4079+S4079+R4079+Q4079+P4079+O4079</f>
        <v>0</v>
      </c>
      <c r="W4079" s="43">
        <f t="shared" si="7918"/>
        <v>0</v>
      </c>
      <c r="X4079" s="43">
        <f t="shared" si="7919"/>
        <v>0</v>
      </c>
      <c r="Y4079" s="43">
        <f t="shared" si="7920"/>
        <v>0</v>
      </c>
      <c r="Z4079" s="43">
        <f t="shared" si="7921"/>
        <v>0</v>
      </c>
      <c r="AA4079" s="43">
        <f t="shared" si="7922"/>
        <v>0</v>
      </c>
      <c r="AB4079" s="43">
        <f t="shared" si="7923"/>
        <v>0</v>
      </c>
      <c r="AC4079" s="44">
        <f t="shared" si="7924"/>
        <v>0</v>
      </c>
      <c r="AD4079" s="44">
        <f t="shared" si="7925"/>
        <v>0</v>
      </c>
      <c r="AE4079" s="45" t="e">
        <f t="shared" si="7926"/>
        <v>#DIV/0!</v>
      </c>
      <c r="AF4079" s="46">
        <f t="shared" si="7927"/>
        <v>0</v>
      </c>
      <c r="AG4079" s="46">
        <f t="shared" si="7928"/>
        <v>0</v>
      </c>
      <c r="AH4079" s="47">
        <f t="shared" si="7929"/>
        <v>0</v>
      </c>
      <c r="AI4079" s="47">
        <f t="shared" si="7930"/>
        <v>0</v>
      </c>
      <c r="AJ4079" s="47">
        <f t="shared" si="7931"/>
        <v>0</v>
      </c>
      <c r="AK4079" s="47">
        <f t="shared" si="7932"/>
        <v>0</v>
      </c>
      <c r="AL4079" s="47">
        <f t="shared" si="7933"/>
        <v>0</v>
      </c>
      <c r="AM4079" s="47">
        <f t="shared" si="7934"/>
        <v>0</v>
      </c>
      <c r="AN4079" s="19" t="s">
        <v>36</v>
      </c>
      <c r="AO4079" s="1"/>
      <c r="AP4079" s="1"/>
      <c r="AQ4079" s="1"/>
      <c r="AR4079" s="1"/>
      <c r="AS4079" s="1"/>
    </row>
    <row r="4080" hidden="1">
      <c r="B4080" s="41" t="s">
        <v>970</v>
      </c>
      <c r="C4080" s="41" t="s">
        <v>117</v>
      </c>
      <c r="D4080" s="41" t="s">
        <v>446</v>
      </c>
      <c r="E4080" s="26" t="str">
        <f t="shared" si="7935"/>
        <v>0310</v>
      </c>
      <c r="F4080" s="41" t="s">
        <v>1003</v>
      </c>
      <c r="G4080" s="41" t="s">
        <v>909</v>
      </c>
      <c r="H4080" s="42" t="s">
        <v>910</v>
      </c>
      <c r="I4080" s="43">
        <v>9209.2999999999993</v>
      </c>
      <c r="J4080" s="43"/>
      <c r="K4080" s="43"/>
      <c r="L4080" s="43"/>
      <c r="M4080" s="43"/>
      <c r="N4080" s="43"/>
      <c r="O4080" s="43">
        <v>0</v>
      </c>
      <c r="P4080" s="43">
        <v>0</v>
      </c>
      <c r="Q4080" s="43">
        <v>-9209.2999999999993</v>
      </c>
      <c r="R4080" s="43">
        <v>0</v>
      </c>
      <c r="S4080" s="43">
        <v>0</v>
      </c>
      <c r="T4080" s="43">
        <v>0</v>
      </c>
      <c r="U4080" s="43">
        <v>0</v>
      </c>
      <c r="V4080" s="43">
        <f t="shared" si="7936"/>
        <v>0</v>
      </c>
      <c r="W4080" s="43"/>
      <c r="X4080" s="43"/>
      <c r="Y4080" s="43"/>
      <c r="Z4080" s="43"/>
      <c r="AA4080" s="43"/>
      <c r="AB4080" s="43">
        <v>0</v>
      </c>
      <c r="AC4080" s="44">
        <v>0</v>
      </c>
      <c r="AD4080" s="44">
        <v>0</v>
      </c>
      <c r="AE4080" s="45" t="e">
        <f t="shared" si="7926"/>
        <v>#DIV/0!</v>
      </c>
      <c r="AF4080" s="46">
        <v>0</v>
      </c>
      <c r="AG4080" s="46">
        <v>0</v>
      </c>
      <c r="AH4080" s="47">
        <v>0</v>
      </c>
      <c r="AI4080" s="47">
        <v>0</v>
      </c>
      <c r="AJ4080" s="47">
        <v>0</v>
      </c>
      <c r="AK4080" s="47">
        <v>0</v>
      </c>
      <c r="AL4080" s="47">
        <f t="shared" si="7933"/>
        <v>0</v>
      </c>
      <c r="AM4080" s="47">
        <f t="shared" si="7934"/>
        <v>0</v>
      </c>
      <c r="AN4080" s="19" t="s">
        <v>36</v>
      </c>
      <c r="AR4080" s="1"/>
      <c r="AS4080" s="1"/>
    </row>
    <row r="4081" ht="47.25">
      <c r="B4081" s="41" t="s">
        <v>970</v>
      </c>
      <c r="C4081" s="41" t="s">
        <v>117</v>
      </c>
      <c r="D4081" s="41" t="s">
        <v>446</v>
      </c>
      <c r="E4081" s="26" t="str">
        <f t="shared" si="7935"/>
        <v>0310</v>
      </c>
      <c r="F4081" s="41" t="s">
        <v>1005</v>
      </c>
      <c r="G4081" s="41"/>
      <c r="H4081" s="60" t="s">
        <v>1006</v>
      </c>
      <c r="I4081" s="43">
        <f t="shared" si="7906"/>
        <v>640.5</v>
      </c>
      <c r="J4081" s="43">
        <f t="shared" si="7907"/>
        <v>7899.6999999999998</v>
      </c>
      <c r="K4081" s="43">
        <f t="shared" si="7908"/>
        <v>0</v>
      </c>
      <c r="L4081" s="43">
        <f t="shared" si="7909"/>
        <v>0</v>
      </c>
      <c r="M4081" s="43">
        <f t="shared" si="7910"/>
        <v>0</v>
      </c>
      <c r="N4081" s="43">
        <f t="shared" si="7911"/>
        <v>0</v>
      </c>
      <c r="O4081" s="43">
        <f t="shared" si="7912"/>
        <v>-307.30399999999997</v>
      </c>
      <c r="P4081" s="43">
        <f t="shared" si="7913"/>
        <v>0</v>
      </c>
      <c r="Q4081" s="43">
        <f t="shared" si="7914"/>
        <v>0</v>
      </c>
      <c r="R4081" s="43">
        <f t="shared" si="7915"/>
        <v>0</v>
      </c>
      <c r="S4081" s="43">
        <f t="shared" si="7916"/>
        <v>0</v>
      </c>
      <c r="T4081" s="43">
        <f t="shared" si="7917"/>
        <v>0</v>
      </c>
      <c r="U4081" s="43">
        <v>0</v>
      </c>
      <c r="V4081" s="43">
        <f t="shared" si="7936"/>
        <v>333.19600000000003</v>
      </c>
      <c r="W4081" s="43">
        <f t="shared" si="7918"/>
        <v>0</v>
      </c>
      <c r="X4081" s="43">
        <f t="shared" si="7919"/>
        <v>0</v>
      </c>
      <c r="Y4081" s="43">
        <f t="shared" si="7920"/>
        <v>0</v>
      </c>
      <c r="Z4081" s="43">
        <f t="shared" si="7921"/>
        <v>0</v>
      </c>
      <c r="AA4081" s="43">
        <f t="shared" si="7922"/>
        <v>0</v>
      </c>
      <c r="AB4081" s="43">
        <f t="shared" si="7923"/>
        <v>0</v>
      </c>
      <c r="AC4081" s="44">
        <f t="shared" si="7924"/>
        <v>333.19600000000003</v>
      </c>
      <c r="AD4081" s="44">
        <f t="shared" si="7925"/>
        <v>0</v>
      </c>
      <c r="AE4081" s="45">
        <f t="shared" si="7926"/>
        <v>0</v>
      </c>
      <c r="AF4081" s="43">
        <f t="shared" si="7927"/>
        <v>640.5</v>
      </c>
      <c r="AG4081" s="43">
        <f t="shared" si="7928"/>
        <v>-307.30399999999997</v>
      </c>
      <c r="AH4081" s="43">
        <f t="shared" si="7929"/>
        <v>0</v>
      </c>
      <c r="AI4081" s="43">
        <f t="shared" si="7930"/>
        <v>0</v>
      </c>
      <c r="AJ4081" s="43">
        <f t="shared" si="7931"/>
        <v>0</v>
      </c>
      <c r="AK4081" s="43">
        <f t="shared" si="7932"/>
        <v>0</v>
      </c>
      <c r="AL4081" s="43">
        <f t="shared" si="7933"/>
        <v>333.19600000000003</v>
      </c>
      <c r="AM4081" s="43">
        <f t="shared" si="7934"/>
        <v>0</v>
      </c>
      <c r="AN4081" s="2"/>
      <c r="AO4081" s="1"/>
      <c r="AP4081" s="1"/>
      <c r="AQ4081" s="1"/>
      <c r="AR4081" s="1"/>
      <c r="AS4081" s="1"/>
    </row>
    <row r="4082" ht="31.5">
      <c r="B4082" s="41" t="s">
        <v>970</v>
      </c>
      <c r="C4082" s="41" t="s">
        <v>117</v>
      </c>
      <c r="D4082" s="41" t="s">
        <v>446</v>
      </c>
      <c r="E4082" s="26" t="str">
        <f t="shared" si="7935"/>
        <v>0310</v>
      </c>
      <c r="F4082" s="41" t="s">
        <v>1005</v>
      </c>
      <c r="G4082" s="41" t="s">
        <v>550</v>
      </c>
      <c r="H4082" s="42" t="s">
        <v>551</v>
      </c>
      <c r="I4082" s="43">
        <f t="shared" si="7906"/>
        <v>640.5</v>
      </c>
      <c r="J4082" s="43">
        <f t="shared" si="7907"/>
        <v>7899.6999999999998</v>
      </c>
      <c r="K4082" s="43">
        <f t="shared" si="7908"/>
        <v>0</v>
      </c>
      <c r="L4082" s="43">
        <f t="shared" si="7909"/>
        <v>0</v>
      </c>
      <c r="M4082" s="43">
        <f t="shared" si="7910"/>
        <v>0</v>
      </c>
      <c r="N4082" s="43">
        <f t="shared" si="7911"/>
        <v>0</v>
      </c>
      <c r="O4082" s="43">
        <f t="shared" si="7912"/>
        <v>-307.30399999999997</v>
      </c>
      <c r="P4082" s="43">
        <f t="shared" si="7913"/>
        <v>0</v>
      </c>
      <c r="Q4082" s="43">
        <f t="shared" si="7914"/>
        <v>0</v>
      </c>
      <c r="R4082" s="43">
        <f t="shared" si="7915"/>
        <v>0</v>
      </c>
      <c r="S4082" s="43">
        <f t="shared" si="7916"/>
        <v>0</v>
      </c>
      <c r="T4082" s="43">
        <f t="shared" si="7917"/>
        <v>0</v>
      </c>
      <c r="U4082" s="43">
        <v>0</v>
      </c>
      <c r="V4082" s="43">
        <f t="shared" si="7936"/>
        <v>333.19600000000003</v>
      </c>
      <c r="W4082" s="43">
        <f t="shared" si="7918"/>
        <v>0</v>
      </c>
      <c r="X4082" s="43">
        <f t="shared" si="7919"/>
        <v>0</v>
      </c>
      <c r="Y4082" s="43">
        <f t="shared" si="7920"/>
        <v>0</v>
      </c>
      <c r="Z4082" s="43">
        <f t="shared" si="7921"/>
        <v>0</v>
      </c>
      <c r="AA4082" s="43">
        <f t="shared" si="7922"/>
        <v>0</v>
      </c>
      <c r="AB4082" s="43">
        <f t="shared" si="7923"/>
        <v>0</v>
      </c>
      <c r="AC4082" s="44">
        <f t="shared" si="7924"/>
        <v>333.19600000000003</v>
      </c>
      <c r="AD4082" s="44">
        <f t="shared" si="7925"/>
        <v>0</v>
      </c>
      <c r="AE4082" s="45">
        <f t="shared" si="7926"/>
        <v>0</v>
      </c>
      <c r="AF4082" s="43">
        <f t="shared" si="7927"/>
        <v>640.5</v>
      </c>
      <c r="AG4082" s="43">
        <f t="shared" si="7928"/>
        <v>-307.30399999999997</v>
      </c>
      <c r="AH4082" s="43">
        <f t="shared" si="7929"/>
        <v>0</v>
      </c>
      <c r="AI4082" s="43">
        <f t="shared" si="7930"/>
        <v>0</v>
      </c>
      <c r="AJ4082" s="43">
        <f t="shared" si="7931"/>
        <v>0</v>
      </c>
      <c r="AK4082" s="43">
        <f t="shared" si="7932"/>
        <v>0</v>
      </c>
      <c r="AL4082" s="43">
        <f t="shared" si="7933"/>
        <v>333.19600000000003</v>
      </c>
      <c r="AM4082" s="43">
        <f t="shared" si="7934"/>
        <v>0</v>
      </c>
      <c r="AN4082" s="2"/>
      <c r="AO4082" s="1"/>
      <c r="AP4082" s="1"/>
      <c r="AQ4082" s="1"/>
      <c r="AR4082" s="1"/>
      <c r="AS4082" s="1"/>
    </row>
    <row r="4083">
      <c r="B4083" s="41" t="s">
        <v>970</v>
      </c>
      <c r="C4083" s="41" t="s">
        <v>117</v>
      </c>
      <c r="D4083" s="41" t="s">
        <v>446</v>
      </c>
      <c r="E4083" s="26" t="str">
        <f t="shared" si="7935"/>
        <v>0310</v>
      </c>
      <c r="F4083" s="41" t="s">
        <v>1005</v>
      </c>
      <c r="G4083" s="41" t="s">
        <v>909</v>
      </c>
      <c r="H4083" s="42" t="s">
        <v>910</v>
      </c>
      <c r="I4083" s="43">
        <v>640.5</v>
      </c>
      <c r="J4083" s="43">
        <v>7899.6999999999998</v>
      </c>
      <c r="K4083" s="43"/>
      <c r="L4083" s="43"/>
      <c r="M4083" s="43"/>
      <c r="N4083" s="43"/>
      <c r="O4083" s="43">
        <v>-307.30399999999997</v>
      </c>
      <c r="P4083" s="43">
        <v>0</v>
      </c>
      <c r="Q4083" s="43">
        <v>0</v>
      </c>
      <c r="R4083" s="43">
        <v>0</v>
      </c>
      <c r="S4083" s="43">
        <v>0</v>
      </c>
      <c r="T4083" s="43">
        <v>0</v>
      </c>
      <c r="U4083" s="43">
        <v>0</v>
      </c>
      <c r="V4083" s="43">
        <f t="shared" si="7936"/>
        <v>333.19600000000003</v>
      </c>
      <c r="W4083" s="43"/>
      <c r="X4083" s="43"/>
      <c r="Y4083" s="43"/>
      <c r="Z4083" s="43"/>
      <c r="AA4083" s="43"/>
      <c r="AB4083" s="43">
        <v>0</v>
      </c>
      <c r="AC4083" s="44">
        <v>333.19600000000003</v>
      </c>
      <c r="AD4083" s="44">
        <v>0</v>
      </c>
      <c r="AE4083" s="45">
        <f t="shared" si="7926"/>
        <v>0</v>
      </c>
      <c r="AF4083" s="43">
        <v>640.5</v>
      </c>
      <c r="AG4083" s="43">
        <v>-307.30399999999997</v>
      </c>
      <c r="AH4083" s="43">
        <v>0</v>
      </c>
      <c r="AI4083" s="43">
        <v>0</v>
      </c>
      <c r="AJ4083" s="43">
        <v>0</v>
      </c>
      <c r="AK4083" s="43">
        <v>0</v>
      </c>
      <c r="AL4083" s="43">
        <f t="shared" si="7933"/>
        <v>333.19600000000003</v>
      </c>
      <c r="AM4083" s="43">
        <f t="shared" si="7934"/>
        <v>0</v>
      </c>
      <c r="AN4083" s="19"/>
      <c r="AR4083" s="1"/>
      <c r="AS4083" s="1"/>
    </row>
    <row r="4084" ht="47.25">
      <c r="B4084" s="41" t="s">
        <v>970</v>
      </c>
      <c r="C4084" s="41" t="s">
        <v>117</v>
      </c>
      <c r="D4084" s="41" t="s">
        <v>446</v>
      </c>
      <c r="E4084" s="26" t="str">
        <f t="shared" si="7935"/>
        <v>0310</v>
      </c>
      <c r="F4084" s="41" t="s">
        <v>1007</v>
      </c>
      <c r="G4084" s="41"/>
      <c r="H4084" s="42" t="s">
        <v>1008</v>
      </c>
      <c r="I4084" s="43">
        <f t="shared" si="7906"/>
        <v>7573.5</v>
      </c>
      <c r="J4084" s="43">
        <f t="shared" si="7907"/>
        <v>0</v>
      </c>
      <c r="K4084" s="43">
        <f t="shared" si="7908"/>
        <v>0</v>
      </c>
      <c r="L4084" s="43">
        <f t="shared" si="7909"/>
        <v>0</v>
      </c>
      <c r="M4084" s="43">
        <f t="shared" si="7910"/>
        <v>0</v>
      </c>
      <c r="N4084" s="43">
        <f t="shared" si="7911"/>
        <v>0</v>
      </c>
      <c r="O4084" s="43">
        <f t="shared" si="7912"/>
        <v>-1548.5540000000001</v>
      </c>
      <c r="P4084" s="43">
        <f t="shared" si="7913"/>
        <v>0</v>
      </c>
      <c r="Q4084" s="43">
        <f t="shared" si="7914"/>
        <v>0</v>
      </c>
      <c r="R4084" s="43">
        <f t="shared" si="7915"/>
        <v>0</v>
      </c>
      <c r="S4084" s="43">
        <f t="shared" si="7916"/>
        <v>0</v>
      </c>
      <c r="T4084" s="43">
        <f t="shared" si="7917"/>
        <v>0</v>
      </c>
      <c r="U4084" s="43">
        <v>314.48500000000001</v>
      </c>
      <c r="V4084" s="43">
        <f t="shared" si="7936"/>
        <v>6339.4309999999996</v>
      </c>
      <c r="W4084" s="43">
        <f t="shared" si="7918"/>
        <v>314.48500000000001</v>
      </c>
      <c r="X4084" s="43">
        <f t="shared" si="7919"/>
        <v>0</v>
      </c>
      <c r="Y4084" s="43">
        <f t="shared" si="7920"/>
        <v>0</v>
      </c>
      <c r="Z4084" s="43">
        <f t="shared" si="7921"/>
        <v>0</v>
      </c>
      <c r="AA4084" s="43">
        <f t="shared" si="7922"/>
        <v>0</v>
      </c>
      <c r="AB4084" s="43">
        <f t="shared" si="7923"/>
        <v>314.48482999999999</v>
      </c>
      <c r="AC4084" s="44">
        <f t="shared" si="7924"/>
        <v>6339.4309999999996</v>
      </c>
      <c r="AD4084" s="44">
        <f t="shared" si="7925"/>
        <v>4516.4865300000001</v>
      </c>
      <c r="AE4084" s="45">
        <f t="shared" si="7926"/>
        <v>71.24435189845903</v>
      </c>
      <c r="AF4084" s="43">
        <f t="shared" si="7927"/>
        <v>7887.9849999999997</v>
      </c>
      <c r="AG4084" s="43">
        <f t="shared" si="7928"/>
        <v>-1548.5540000000001</v>
      </c>
      <c r="AH4084" s="43">
        <f t="shared" si="7929"/>
        <v>0</v>
      </c>
      <c r="AI4084" s="43">
        <f t="shared" si="7930"/>
        <v>0</v>
      </c>
      <c r="AJ4084" s="43">
        <f t="shared" si="7931"/>
        <v>0</v>
      </c>
      <c r="AK4084" s="43">
        <f t="shared" si="7932"/>
        <v>0</v>
      </c>
      <c r="AL4084" s="43">
        <f t="shared" si="7933"/>
        <v>6339.4309999999996</v>
      </c>
      <c r="AM4084" s="43">
        <f t="shared" si="7934"/>
        <v>0</v>
      </c>
      <c r="AN4084" s="2"/>
      <c r="AO4084" s="1"/>
      <c r="AP4084" s="1"/>
      <c r="AQ4084" s="1"/>
      <c r="AR4084" s="1"/>
      <c r="AS4084" s="1"/>
    </row>
    <row r="4085" ht="31.5">
      <c r="B4085" s="41" t="s">
        <v>970</v>
      </c>
      <c r="C4085" s="41" t="s">
        <v>117</v>
      </c>
      <c r="D4085" s="41" t="s">
        <v>446</v>
      </c>
      <c r="E4085" s="26" t="str">
        <f t="shared" si="7935"/>
        <v>0310</v>
      </c>
      <c r="F4085" s="41" t="s">
        <v>1007</v>
      </c>
      <c r="G4085" s="41" t="s">
        <v>550</v>
      </c>
      <c r="H4085" s="42" t="s">
        <v>551</v>
      </c>
      <c r="I4085" s="43">
        <f t="shared" si="7906"/>
        <v>7573.5</v>
      </c>
      <c r="J4085" s="43">
        <f t="shared" si="7907"/>
        <v>0</v>
      </c>
      <c r="K4085" s="43">
        <f t="shared" si="7908"/>
        <v>0</v>
      </c>
      <c r="L4085" s="43">
        <f t="shared" si="7909"/>
        <v>0</v>
      </c>
      <c r="M4085" s="43">
        <f t="shared" si="7910"/>
        <v>0</v>
      </c>
      <c r="N4085" s="43">
        <f t="shared" si="7911"/>
        <v>0</v>
      </c>
      <c r="O4085" s="43">
        <f t="shared" si="7912"/>
        <v>-1548.5540000000001</v>
      </c>
      <c r="P4085" s="43">
        <f t="shared" si="7913"/>
        <v>0</v>
      </c>
      <c r="Q4085" s="43">
        <f t="shared" si="7914"/>
        <v>0</v>
      </c>
      <c r="R4085" s="43">
        <f t="shared" si="7915"/>
        <v>0</v>
      </c>
      <c r="S4085" s="43">
        <f t="shared" si="7916"/>
        <v>0</v>
      </c>
      <c r="T4085" s="43">
        <f t="shared" si="7917"/>
        <v>0</v>
      </c>
      <c r="U4085" s="43">
        <v>314.48500000000001</v>
      </c>
      <c r="V4085" s="43">
        <f t="shared" si="7936"/>
        <v>6339.4309999999996</v>
      </c>
      <c r="W4085" s="43">
        <f t="shared" si="7918"/>
        <v>314.48500000000001</v>
      </c>
      <c r="X4085" s="43">
        <f t="shared" si="7919"/>
        <v>0</v>
      </c>
      <c r="Y4085" s="43">
        <f t="shared" si="7920"/>
        <v>0</v>
      </c>
      <c r="Z4085" s="43">
        <f t="shared" si="7921"/>
        <v>0</v>
      </c>
      <c r="AA4085" s="43">
        <f t="shared" si="7922"/>
        <v>0</v>
      </c>
      <c r="AB4085" s="43">
        <f t="shared" si="7923"/>
        <v>314.48482999999999</v>
      </c>
      <c r="AC4085" s="44">
        <f t="shared" si="7924"/>
        <v>6339.4309999999996</v>
      </c>
      <c r="AD4085" s="44">
        <f t="shared" si="7925"/>
        <v>4516.4865300000001</v>
      </c>
      <c r="AE4085" s="45">
        <f t="shared" si="7926"/>
        <v>71.24435189845903</v>
      </c>
      <c r="AF4085" s="43">
        <f t="shared" si="7927"/>
        <v>7887.9849999999997</v>
      </c>
      <c r="AG4085" s="43">
        <f t="shared" si="7928"/>
        <v>-1548.5540000000001</v>
      </c>
      <c r="AH4085" s="43">
        <f t="shared" si="7929"/>
        <v>0</v>
      </c>
      <c r="AI4085" s="43">
        <f t="shared" si="7930"/>
        <v>0</v>
      </c>
      <c r="AJ4085" s="43">
        <f t="shared" si="7931"/>
        <v>0</v>
      </c>
      <c r="AK4085" s="43">
        <f t="shared" si="7932"/>
        <v>0</v>
      </c>
      <c r="AL4085" s="43">
        <f t="shared" si="7933"/>
        <v>6339.4309999999996</v>
      </c>
      <c r="AM4085" s="43">
        <f t="shared" si="7934"/>
        <v>0</v>
      </c>
      <c r="AN4085" s="2"/>
      <c r="AO4085" s="1"/>
      <c r="AP4085" s="1"/>
      <c r="AQ4085" s="1"/>
      <c r="AR4085" s="1"/>
      <c r="AS4085" s="1"/>
    </row>
    <row r="4086">
      <c r="B4086" s="41" t="s">
        <v>970</v>
      </c>
      <c r="C4086" s="41" t="s">
        <v>117</v>
      </c>
      <c r="D4086" s="41" t="s">
        <v>446</v>
      </c>
      <c r="E4086" s="26" t="str">
        <f t="shared" si="7935"/>
        <v>0310</v>
      </c>
      <c r="F4086" s="41" t="s">
        <v>1007</v>
      </c>
      <c r="G4086" s="41" t="s">
        <v>909</v>
      </c>
      <c r="H4086" s="42" t="s">
        <v>910</v>
      </c>
      <c r="I4086" s="43">
        <v>7573.5</v>
      </c>
      <c r="J4086" s="43"/>
      <c r="K4086" s="43"/>
      <c r="L4086" s="43"/>
      <c r="M4086" s="43"/>
      <c r="N4086" s="43"/>
      <c r="O4086" s="43">
        <v>-1548.5540000000001</v>
      </c>
      <c r="P4086" s="43">
        <v>0</v>
      </c>
      <c r="Q4086" s="43">
        <v>0</v>
      </c>
      <c r="R4086" s="43">
        <v>0</v>
      </c>
      <c r="S4086" s="43">
        <v>0</v>
      </c>
      <c r="T4086" s="43">
        <v>0</v>
      </c>
      <c r="U4086" s="43">
        <v>314.48500000000001</v>
      </c>
      <c r="V4086" s="43">
        <f t="shared" si="7936"/>
        <v>6339.4309999999996</v>
      </c>
      <c r="W4086" s="43">
        <v>314.48500000000001</v>
      </c>
      <c r="X4086" s="43"/>
      <c r="Y4086" s="43"/>
      <c r="Z4086" s="43"/>
      <c r="AA4086" s="43"/>
      <c r="AB4086" s="43">
        <v>314.48482999999999</v>
      </c>
      <c r="AC4086" s="44">
        <v>6339.4309999999996</v>
      </c>
      <c r="AD4086" s="44">
        <v>4516.4865300000001</v>
      </c>
      <c r="AE4086" s="45">
        <f t="shared" si="7926"/>
        <v>71.24435189845903</v>
      </c>
      <c r="AF4086" s="43">
        <v>7887.9849999999997</v>
      </c>
      <c r="AG4086" s="43">
        <v>-1548.5540000000001</v>
      </c>
      <c r="AH4086" s="43">
        <v>0</v>
      </c>
      <c r="AI4086" s="43">
        <v>0</v>
      </c>
      <c r="AJ4086" s="43">
        <v>0</v>
      </c>
      <c r="AK4086" s="43">
        <v>0</v>
      </c>
      <c r="AL4086" s="43">
        <f t="shared" si="7933"/>
        <v>6339.4309999999996</v>
      </c>
      <c r="AM4086" s="43">
        <f t="shared" si="7934"/>
        <v>0</v>
      </c>
      <c r="AN4086" s="2"/>
      <c r="AR4086" s="1"/>
      <c r="AS4086" s="1"/>
    </row>
    <row r="4087" ht="31.5">
      <c r="B4087" s="41" t="s">
        <v>970</v>
      </c>
      <c r="C4087" s="41" t="s">
        <v>117</v>
      </c>
      <c r="D4087" s="41" t="s">
        <v>446</v>
      </c>
      <c r="E4087" s="26" t="str">
        <f t="shared" si="7935"/>
        <v>0310</v>
      </c>
      <c r="F4087" s="41" t="s">
        <v>1009</v>
      </c>
      <c r="G4087" s="41"/>
      <c r="H4087" s="42" t="s">
        <v>1010</v>
      </c>
      <c r="I4087" s="43"/>
      <c r="J4087" s="43"/>
      <c r="K4087" s="43"/>
      <c r="L4087" s="43"/>
      <c r="M4087" s="43"/>
      <c r="N4087" s="43"/>
      <c r="O4087" s="43">
        <f t="shared" si="7912"/>
        <v>0</v>
      </c>
      <c r="P4087" s="43">
        <f t="shared" si="7913"/>
        <v>0</v>
      </c>
      <c r="Q4087" s="43">
        <f t="shared" si="7914"/>
        <v>0</v>
      </c>
      <c r="R4087" s="43">
        <f t="shared" si="7915"/>
        <v>0</v>
      </c>
      <c r="S4087" s="43">
        <f t="shared" si="7916"/>
        <v>0</v>
      </c>
      <c r="T4087" s="43">
        <f t="shared" si="7917"/>
        <v>0</v>
      </c>
      <c r="U4087" s="43">
        <v>7704.7619999999997</v>
      </c>
      <c r="V4087" s="43">
        <f t="shared" si="7936"/>
        <v>7704.7619999999997</v>
      </c>
      <c r="W4087" s="43">
        <f t="shared" si="7918"/>
        <v>7704.7619999999997</v>
      </c>
      <c r="X4087" s="43">
        <f t="shared" si="7919"/>
        <v>0</v>
      </c>
      <c r="Y4087" s="43">
        <f t="shared" si="7920"/>
        <v>0</v>
      </c>
      <c r="Z4087" s="43">
        <f t="shared" si="7921"/>
        <v>0</v>
      </c>
      <c r="AA4087" s="43">
        <f t="shared" si="7922"/>
        <v>0</v>
      </c>
      <c r="AB4087" s="43">
        <f t="shared" si="7923"/>
        <v>38.984000000000002</v>
      </c>
      <c r="AC4087" s="44">
        <f t="shared" si="7924"/>
        <v>7704.7619999999997</v>
      </c>
      <c r="AD4087" s="44">
        <f t="shared" si="7925"/>
        <v>38.984000000000002</v>
      </c>
      <c r="AE4087" s="45">
        <f t="shared" si="7926"/>
        <v>0.50597279967895181</v>
      </c>
      <c r="AF4087" s="43">
        <f t="shared" si="7927"/>
        <v>7704.7619999999997</v>
      </c>
      <c r="AG4087" s="43">
        <f t="shared" si="7928"/>
        <v>0</v>
      </c>
      <c r="AH4087" s="43">
        <f t="shared" si="7929"/>
        <v>0</v>
      </c>
      <c r="AI4087" s="43">
        <f t="shared" si="7930"/>
        <v>0</v>
      </c>
      <c r="AJ4087" s="43">
        <f t="shared" si="7931"/>
        <v>0</v>
      </c>
      <c r="AK4087" s="43">
        <f t="shared" si="7932"/>
        <v>0</v>
      </c>
      <c r="AL4087" s="43">
        <f t="shared" si="7933"/>
        <v>7704.7619999999997</v>
      </c>
      <c r="AM4087" s="43">
        <f t="shared" si="7934"/>
        <v>0</v>
      </c>
      <c r="AN4087" s="2"/>
      <c r="AO4087" s="1"/>
      <c r="AP4087" s="1"/>
      <c r="AQ4087" s="1"/>
      <c r="AR4087" s="1"/>
      <c r="AS4087" s="1"/>
    </row>
    <row r="4088" ht="31.5">
      <c r="B4088" s="41" t="s">
        <v>970</v>
      </c>
      <c r="C4088" s="41" t="s">
        <v>117</v>
      </c>
      <c r="D4088" s="41" t="s">
        <v>446</v>
      </c>
      <c r="E4088" s="26" t="str">
        <f t="shared" si="7935"/>
        <v>0310</v>
      </c>
      <c r="F4088" s="41" t="s">
        <v>1009</v>
      </c>
      <c r="G4088" s="41" t="s">
        <v>550</v>
      </c>
      <c r="H4088" s="42" t="s">
        <v>551</v>
      </c>
      <c r="I4088" s="43"/>
      <c r="J4088" s="43"/>
      <c r="K4088" s="43"/>
      <c r="L4088" s="43"/>
      <c r="M4088" s="43"/>
      <c r="N4088" s="43"/>
      <c r="O4088" s="43">
        <f t="shared" si="7912"/>
        <v>0</v>
      </c>
      <c r="P4088" s="43">
        <f t="shared" si="7913"/>
        <v>0</v>
      </c>
      <c r="Q4088" s="43">
        <f t="shared" si="7914"/>
        <v>0</v>
      </c>
      <c r="R4088" s="43">
        <f t="shared" si="7915"/>
        <v>0</v>
      </c>
      <c r="S4088" s="43">
        <f t="shared" si="7916"/>
        <v>0</v>
      </c>
      <c r="T4088" s="43">
        <f t="shared" si="7917"/>
        <v>0</v>
      </c>
      <c r="U4088" s="43">
        <v>7704.7619999999997</v>
      </c>
      <c r="V4088" s="43">
        <f t="shared" si="7936"/>
        <v>7704.7619999999997</v>
      </c>
      <c r="W4088" s="43">
        <f t="shared" si="7918"/>
        <v>7704.7619999999997</v>
      </c>
      <c r="X4088" s="43">
        <f t="shared" si="7919"/>
        <v>0</v>
      </c>
      <c r="Y4088" s="43">
        <f t="shared" si="7920"/>
        <v>0</v>
      </c>
      <c r="Z4088" s="43">
        <f t="shared" si="7921"/>
        <v>0</v>
      </c>
      <c r="AA4088" s="43">
        <f t="shared" si="7922"/>
        <v>0</v>
      </c>
      <c r="AB4088" s="43">
        <f t="shared" si="7923"/>
        <v>38.984000000000002</v>
      </c>
      <c r="AC4088" s="44">
        <f t="shared" si="7924"/>
        <v>7704.7619999999997</v>
      </c>
      <c r="AD4088" s="44">
        <f t="shared" si="7925"/>
        <v>38.984000000000002</v>
      </c>
      <c r="AE4088" s="45">
        <f t="shared" si="7926"/>
        <v>0.50597279967895181</v>
      </c>
      <c r="AF4088" s="43">
        <f t="shared" si="7927"/>
        <v>7704.7619999999997</v>
      </c>
      <c r="AG4088" s="43">
        <f t="shared" si="7928"/>
        <v>0</v>
      </c>
      <c r="AH4088" s="43">
        <f t="shared" si="7929"/>
        <v>0</v>
      </c>
      <c r="AI4088" s="43">
        <f t="shared" si="7930"/>
        <v>0</v>
      </c>
      <c r="AJ4088" s="43">
        <f t="shared" si="7931"/>
        <v>0</v>
      </c>
      <c r="AK4088" s="43">
        <f t="shared" si="7932"/>
        <v>0</v>
      </c>
      <c r="AL4088" s="43">
        <f t="shared" si="7933"/>
        <v>7704.7619999999997</v>
      </c>
      <c r="AM4088" s="43">
        <f t="shared" si="7934"/>
        <v>0</v>
      </c>
      <c r="AN4088" s="2"/>
      <c r="AO4088" s="1"/>
      <c r="AP4088" s="1"/>
      <c r="AQ4088" s="1"/>
      <c r="AR4088" s="1"/>
      <c r="AS4088" s="1"/>
    </row>
    <row r="4089">
      <c r="B4089" s="41" t="s">
        <v>970</v>
      </c>
      <c r="C4089" s="41" t="s">
        <v>117</v>
      </c>
      <c r="D4089" s="41" t="s">
        <v>446</v>
      </c>
      <c r="E4089" s="26" t="str">
        <f t="shared" si="7935"/>
        <v>0310</v>
      </c>
      <c r="F4089" s="41" t="s">
        <v>1009</v>
      </c>
      <c r="G4089" s="41" t="s">
        <v>909</v>
      </c>
      <c r="H4089" s="42" t="s">
        <v>910</v>
      </c>
      <c r="I4089" s="43"/>
      <c r="J4089" s="43"/>
      <c r="K4089" s="43"/>
      <c r="L4089" s="43"/>
      <c r="M4089" s="43"/>
      <c r="N4089" s="43"/>
      <c r="O4089" s="43">
        <v>0</v>
      </c>
      <c r="P4089" s="43">
        <v>0</v>
      </c>
      <c r="Q4089" s="43">
        <v>0</v>
      </c>
      <c r="R4089" s="43">
        <v>0</v>
      </c>
      <c r="S4089" s="43">
        <v>0</v>
      </c>
      <c r="T4089" s="43">
        <v>0</v>
      </c>
      <c r="U4089" s="43">
        <v>7704.7619999999997</v>
      </c>
      <c r="V4089" s="43">
        <f t="shared" si="7936"/>
        <v>7704.7619999999997</v>
      </c>
      <c r="W4089" s="43">
        <v>7704.7619999999997</v>
      </c>
      <c r="X4089" s="43"/>
      <c r="Y4089" s="43"/>
      <c r="Z4089" s="43"/>
      <c r="AA4089" s="43"/>
      <c r="AB4089" s="43">
        <v>38.984000000000002</v>
      </c>
      <c r="AC4089" s="44">
        <v>7704.7619999999997</v>
      </c>
      <c r="AD4089" s="44">
        <v>38.984000000000002</v>
      </c>
      <c r="AE4089" s="45">
        <f t="shared" si="7926"/>
        <v>0.50597279967895181</v>
      </c>
      <c r="AF4089" s="43">
        <v>7704.7619999999997</v>
      </c>
      <c r="AG4089" s="43">
        <v>0</v>
      </c>
      <c r="AH4089" s="43">
        <v>0</v>
      </c>
      <c r="AI4089" s="43">
        <v>0</v>
      </c>
      <c r="AJ4089" s="43">
        <v>0</v>
      </c>
      <c r="AK4089" s="43">
        <v>0</v>
      </c>
      <c r="AL4089" s="43">
        <f t="shared" si="7933"/>
        <v>7704.7619999999997</v>
      </c>
      <c r="AM4089" s="43">
        <f t="shared" si="7934"/>
        <v>0</v>
      </c>
      <c r="AN4089" s="2"/>
      <c r="AR4089" s="1"/>
      <c r="AS4089" s="1"/>
    </row>
    <row r="4090" ht="31.5">
      <c r="B4090" s="41" t="s">
        <v>970</v>
      </c>
      <c r="C4090" s="41" t="s">
        <v>117</v>
      </c>
      <c r="D4090" s="41" t="s">
        <v>446</v>
      </c>
      <c r="E4090" s="26" t="str">
        <f t="shared" si="7935"/>
        <v>0310</v>
      </c>
      <c r="F4090" s="41" t="s">
        <v>1011</v>
      </c>
      <c r="G4090" s="41"/>
      <c r="H4090" s="42" t="s">
        <v>1012</v>
      </c>
      <c r="I4090" s="43">
        <f t="shared" si="7906"/>
        <v>7574</v>
      </c>
      <c r="J4090" s="43">
        <f t="shared" si="7907"/>
        <v>0</v>
      </c>
      <c r="K4090" s="43">
        <f t="shared" si="7908"/>
        <v>0</v>
      </c>
      <c r="L4090" s="43">
        <f t="shared" si="7909"/>
        <v>0</v>
      </c>
      <c r="M4090" s="43">
        <f t="shared" si="7910"/>
        <v>0</v>
      </c>
      <c r="N4090" s="43">
        <f t="shared" si="7911"/>
        <v>0</v>
      </c>
      <c r="O4090" s="43">
        <f t="shared" si="7912"/>
        <v>-999.31299999999999</v>
      </c>
      <c r="P4090" s="43">
        <f t="shared" si="7913"/>
        <v>0</v>
      </c>
      <c r="Q4090" s="43">
        <f t="shared" si="7914"/>
        <v>0</v>
      </c>
      <c r="R4090" s="43">
        <f t="shared" si="7915"/>
        <v>0</v>
      </c>
      <c r="S4090" s="43">
        <f t="shared" si="7916"/>
        <v>0</v>
      </c>
      <c r="T4090" s="43">
        <f t="shared" si="7917"/>
        <v>0</v>
      </c>
      <c r="U4090" s="43">
        <v>314.48500000000001</v>
      </c>
      <c r="V4090" s="43">
        <f t="shared" si="7936"/>
        <v>6889.1719999999996</v>
      </c>
      <c r="W4090" s="43">
        <f t="shared" si="7918"/>
        <v>314.48500000000001</v>
      </c>
      <c r="X4090" s="43">
        <f t="shared" si="7919"/>
        <v>0</v>
      </c>
      <c r="Y4090" s="43">
        <f t="shared" si="7920"/>
        <v>0</v>
      </c>
      <c r="Z4090" s="43">
        <f t="shared" si="7921"/>
        <v>0</v>
      </c>
      <c r="AA4090" s="43">
        <f t="shared" si="7922"/>
        <v>0</v>
      </c>
      <c r="AB4090" s="43">
        <f t="shared" si="7923"/>
        <v>314.48482999999999</v>
      </c>
      <c r="AC4090" s="44">
        <f t="shared" si="7924"/>
        <v>6889.1719999999996</v>
      </c>
      <c r="AD4090" s="44">
        <f t="shared" si="7925"/>
        <v>5029.0431099999996</v>
      </c>
      <c r="AE4090" s="45">
        <f t="shared" si="7926"/>
        <v>72.99923866032087</v>
      </c>
      <c r="AF4090" s="43">
        <f t="shared" si="7927"/>
        <v>7888.4849999999997</v>
      </c>
      <c r="AG4090" s="43">
        <f t="shared" si="7928"/>
        <v>-999.31299999999999</v>
      </c>
      <c r="AH4090" s="43">
        <f t="shared" si="7929"/>
        <v>0</v>
      </c>
      <c r="AI4090" s="43">
        <f t="shared" si="7930"/>
        <v>0</v>
      </c>
      <c r="AJ4090" s="43">
        <f t="shared" si="7931"/>
        <v>0</v>
      </c>
      <c r="AK4090" s="43">
        <f t="shared" si="7932"/>
        <v>0</v>
      </c>
      <c r="AL4090" s="43">
        <f t="shared" si="7933"/>
        <v>6889.1719999999996</v>
      </c>
      <c r="AM4090" s="43">
        <f t="shared" si="7934"/>
        <v>0</v>
      </c>
      <c r="AN4090" s="2"/>
      <c r="AO4090" s="1"/>
      <c r="AP4090" s="1"/>
      <c r="AQ4090" s="1"/>
      <c r="AR4090" s="1"/>
      <c r="AS4090" s="1"/>
    </row>
    <row r="4091" ht="31.5">
      <c r="B4091" s="41" t="s">
        <v>970</v>
      </c>
      <c r="C4091" s="41" t="s">
        <v>117</v>
      </c>
      <c r="D4091" s="41" t="s">
        <v>446</v>
      </c>
      <c r="E4091" s="26" t="str">
        <f t="shared" si="7935"/>
        <v>0310</v>
      </c>
      <c r="F4091" s="41" t="s">
        <v>1011</v>
      </c>
      <c r="G4091" s="41" t="s">
        <v>550</v>
      </c>
      <c r="H4091" s="42" t="s">
        <v>551</v>
      </c>
      <c r="I4091" s="43">
        <f t="shared" si="7906"/>
        <v>7574</v>
      </c>
      <c r="J4091" s="43">
        <f t="shared" si="7907"/>
        <v>0</v>
      </c>
      <c r="K4091" s="43">
        <f t="shared" si="7908"/>
        <v>0</v>
      </c>
      <c r="L4091" s="43">
        <f t="shared" si="7909"/>
        <v>0</v>
      </c>
      <c r="M4091" s="43">
        <f t="shared" si="7910"/>
        <v>0</v>
      </c>
      <c r="N4091" s="43">
        <f t="shared" si="7911"/>
        <v>0</v>
      </c>
      <c r="O4091" s="43">
        <f t="shared" si="7912"/>
        <v>-999.31299999999999</v>
      </c>
      <c r="P4091" s="43">
        <f t="shared" si="7913"/>
        <v>0</v>
      </c>
      <c r="Q4091" s="43">
        <f t="shared" si="7914"/>
        <v>0</v>
      </c>
      <c r="R4091" s="43">
        <f t="shared" si="7915"/>
        <v>0</v>
      </c>
      <c r="S4091" s="43">
        <f t="shared" si="7916"/>
        <v>0</v>
      </c>
      <c r="T4091" s="43">
        <f t="shared" si="7917"/>
        <v>0</v>
      </c>
      <c r="U4091" s="43">
        <v>314.48500000000001</v>
      </c>
      <c r="V4091" s="43">
        <f t="shared" si="7936"/>
        <v>6889.1719999999996</v>
      </c>
      <c r="W4091" s="43">
        <f t="shared" si="7918"/>
        <v>314.48500000000001</v>
      </c>
      <c r="X4091" s="43">
        <f t="shared" si="7919"/>
        <v>0</v>
      </c>
      <c r="Y4091" s="43">
        <f t="shared" si="7920"/>
        <v>0</v>
      </c>
      <c r="Z4091" s="43">
        <f t="shared" si="7921"/>
        <v>0</v>
      </c>
      <c r="AA4091" s="43">
        <f t="shared" si="7922"/>
        <v>0</v>
      </c>
      <c r="AB4091" s="43">
        <f t="shared" si="7923"/>
        <v>314.48482999999999</v>
      </c>
      <c r="AC4091" s="44">
        <f t="shared" si="7924"/>
        <v>6889.1719999999996</v>
      </c>
      <c r="AD4091" s="44">
        <f t="shared" si="7925"/>
        <v>5029.0431099999996</v>
      </c>
      <c r="AE4091" s="45">
        <f t="shared" si="7926"/>
        <v>72.99923866032087</v>
      </c>
      <c r="AF4091" s="43">
        <f t="shared" si="7927"/>
        <v>7888.4849999999997</v>
      </c>
      <c r="AG4091" s="43">
        <f t="shared" si="7928"/>
        <v>-999.31299999999999</v>
      </c>
      <c r="AH4091" s="43">
        <f t="shared" si="7929"/>
        <v>0</v>
      </c>
      <c r="AI4091" s="43">
        <f t="shared" si="7930"/>
        <v>0</v>
      </c>
      <c r="AJ4091" s="43">
        <f t="shared" si="7931"/>
        <v>0</v>
      </c>
      <c r="AK4091" s="43">
        <f t="shared" si="7932"/>
        <v>0</v>
      </c>
      <c r="AL4091" s="43">
        <f t="shared" si="7933"/>
        <v>6889.1719999999996</v>
      </c>
      <c r="AM4091" s="43">
        <f t="shared" si="7934"/>
        <v>0</v>
      </c>
      <c r="AN4091" s="2"/>
      <c r="AO4091" s="1"/>
      <c r="AP4091" s="1"/>
      <c r="AQ4091" s="1"/>
      <c r="AR4091" s="1"/>
      <c r="AS4091" s="1"/>
    </row>
    <row r="4092">
      <c r="B4092" s="41" t="s">
        <v>970</v>
      </c>
      <c r="C4092" s="41" t="s">
        <v>117</v>
      </c>
      <c r="D4092" s="41" t="s">
        <v>446</v>
      </c>
      <c r="E4092" s="26" t="str">
        <f t="shared" si="7935"/>
        <v>0310</v>
      </c>
      <c r="F4092" s="41" t="s">
        <v>1011</v>
      </c>
      <c r="G4092" s="41" t="s">
        <v>909</v>
      </c>
      <c r="H4092" s="42" t="s">
        <v>910</v>
      </c>
      <c r="I4092" s="43">
        <v>7574</v>
      </c>
      <c r="J4092" s="43"/>
      <c r="K4092" s="43"/>
      <c r="L4092" s="43"/>
      <c r="M4092" s="43"/>
      <c r="N4092" s="43"/>
      <c r="O4092" s="43">
        <v>-999.31299999999999</v>
      </c>
      <c r="P4092" s="43">
        <v>0</v>
      </c>
      <c r="Q4092" s="43">
        <v>0</v>
      </c>
      <c r="R4092" s="43">
        <v>0</v>
      </c>
      <c r="S4092" s="43">
        <v>0</v>
      </c>
      <c r="T4092" s="43">
        <v>0</v>
      </c>
      <c r="U4092" s="43">
        <v>314.48500000000001</v>
      </c>
      <c r="V4092" s="43">
        <f t="shared" si="7936"/>
        <v>6889.1719999999996</v>
      </c>
      <c r="W4092" s="43">
        <v>314.48500000000001</v>
      </c>
      <c r="X4092" s="43"/>
      <c r="Y4092" s="43"/>
      <c r="Z4092" s="43"/>
      <c r="AA4092" s="43"/>
      <c r="AB4092" s="43">
        <v>314.48482999999999</v>
      </c>
      <c r="AC4092" s="44">
        <v>6889.1719999999996</v>
      </c>
      <c r="AD4092" s="44">
        <v>5029.0431099999996</v>
      </c>
      <c r="AE4092" s="45">
        <f t="shared" si="7926"/>
        <v>72.99923866032087</v>
      </c>
      <c r="AF4092" s="43">
        <v>7888.4849999999997</v>
      </c>
      <c r="AG4092" s="43">
        <v>-999.31299999999999</v>
      </c>
      <c r="AH4092" s="43">
        <v>0</v>
      </c>
      <c r="AI4092" s="43">
        <v>0</v>
      </c>
      <c r="AJ4092" s="43">
        <v>0</v>
      </c>
      <c r="AK4092" s="43">
        <v>0</v>
      </c>
      <c r="AL4092" s="43">
        <f t="shared" si="7933"/>
        <v>6889.1719999999996</v>
      </c>
      <c r="AM4092" s="43">
        <f t="shared" si="7934"/>
        <v>0</v>
      </c>
      <c r="AN4092" s="2"/>
      <c r="AR4092" s="1"/>
      <c r="AS4092" s="1"/>
    </row>
    <row r="4093" ht="47.25" hidden="1">
      <c r="B4093" s="41" t="s">
        <v>970</v>
      </c>
      <c r="C4093" s="41" t="s">
        <v>117</v>
      </c>
      <c r="D4093" s="41" t="s">
        <v>446</v>
      </c>
      <c r="E4093" s="26" t="str">
        <f t="shared" si="7935"/>
        <v>0310</v>
      </c>
      <c r="F4093" s="41" t="s">
        <v>1013</v>
      </c>
      <c r="G4093" s="41"/>
      <c r="H4093" s="42" t="s">
        <v>1014</v>
      </c>
      <c r="I4093" s="43">
        <f t="shared" si="7906"/>
        <v>0</v>
      </c>
      <c r="J4093" s="43">
        <f t="shared" si="7907"/>
        <v>0</v>
      </c>
      <c r="K4093" s="43">
        <f t="shared" si="7908"/>
        <v>675.79999999999995</v>
      </c>
      <c r="L4093" s="43">
        <f t="shared" si="7909"/>
        <v>0</v>
      </c>
      <c r="M4093" s="43">
        <f t="shared" si="7910"/>
        <v>0</v>
      </c>
      <c r="N4093" s="43">
        <f t="shared" si="7911"/>
        <v>0</v>
      </c>
      <c r="O4093" s="43">
        <f t="shared" si="7912"/>
        <v>0</v>
      </c>
      <c r="P4093" s="43">
        <f t="shared" si="7913"/>
        <v>0</v>
      </c>
      <c r="Q4093" s="43">
        <f t="shared" si="7914"/>
        <v>0</v>
      </c>
      <c r="R4093" s="43">
        <f t="shared" si="7915"/>
        <v>0</v>
      </c>
      <c r="S4093" s="43">
        <f t="shared" si="7916"/>
        <v>0</v>
      </c>
      <c r="T4093" s="43">
        <f t="shared" si="7917"/>
        <v>0</v>
      </c>
      <c r="U4093" s="43">
        <v>0</v>
      </c>
      <c r="V4093" s="43">
        <f t="shared" si="7936"/>
        <v>0</v>
      </c>
      <c r="W4093" s="43">
        <f t="shared" si="7918"/>
        <v>0</v>
      </c>
      <c r="X4093" s="43">
        <f t="shared" si="7919"/>
        <v>0</v>
      </c>
      <c r="Y4093" s="43">
        <f t="shared" si="7920"/>
        <v>0</v>
      </c>
      <c r="Z4093" s="43">
        <f t="shared" si="7921"/>
        <v>0</v>
      </c>
      <c r="AA4093" s="43">
        <f t="shared" si="7922"/>
        <v>0</v>
      </c>
      <c r="AB4093" s="43">
        <f t="shared" si="7923"/>
        <v>0</v>
      </c>
      <c r="AC4093" s="44">
        <f t="shared" si="7924"/>
        <v>0</v>
      </c>
      <c r="AD4093" s="44">
        <f t="shared" si="7925"/>
        <v>0</v>
      </c>
      <c r="AE4093" s="45" t="e">
        <f t="shared" si="7926"/>
        <v>#DIV/0!</v>
      </c>
      <c r="AF4093" s="46">
        <f t="shared" si="7927"/>
        <v>0</v>
      </c>
      <c r="AG4093" s="46">
        <f t="shared" si="7928"/>
        <v>0</v>
      </c>
      <c r="AH4093" s="47">
        <f t="shared" si="7929"/>
        <v>0</v>
      </c>
      <c r="AI4093" s="47">
        <f t="shared" si="7930"/>
        <v>0</v>
      </c>
      <c r="AJ4093" s="47">
        <f t="shared" si="7931"/>
        <v>0</v>
      </c>
      <c r="AK4093" s="47">
        <f t="shared" si="7932"/>
        <v>0</v>
      </c>
      <c r="AL4093" s="47">
        <f t="shared" si="7933"/>
        <v>0</v>
      </c>
      <c r="AM4093" s="47">
        <f t="shared" si="7934"/>
        <v>0</v>
      </c>
      <c r="AN4093" s="48" t="s">
        <v>36</v>
      </c>
      <c r="AO4093" s="1"/>
      <c r="AP4093" s="1"/>
      <c r="AQ4093" s="1"/>
      <c r="AR4093" s="1"/>
      <c r="AS4093" s="1"/>
    </row>
    <row r="4094" ht="31.5" hidden="1">
      <c r="B4094" s="41" t="s">
        <v>970</v>
      </c>
      <c r="C4094" s="41" t="s">
        <v>117</v>
      </c>
      <c r="D4094" s="41" t="s">
        <v>446</v>
      </c>
      <c r="E4094" s="26" t="str">
        <f t="shared" si="7935"/>
        <v>0310</v>
      </c>
      <c r="F4094" s="41" t="s">
        <v>1013</v>
      </c>
      <c r="G4094" s="41" t="s">
        <v>550</v>
      </c>
      <c r="H4094" s="42" t="s">
        <v>551</v>
      </c>
      <c r="I4094" s="43">
        <f t="shared" si="7906"/>
        <v>0</v>
      </c>
      <c r="J4094" s="43">
        <f t="shared" si="7907"/>
        <v>0</v>
      </c>
      <c r="K4094" s="43">
        <f t="shared" si="7908"/>
        <v>675.79999999999995</v>
      </c>
      <c r="L4094" s="43">
        <f t="shared" si="7909"/>
        <v>0</v>
      </c>
      <c r="M4094" s="43">
        <f t="shared" si="7910"/>
        <v>0</v>
      </c>
      <c r="N4094" s="43">
        <f t="shared" si="7911"/>
        <v>0</v>
      </c>
      <c r="O4094" s="43">
        <f t="shared" si="7912"/>
        <v>0</v>
      </c>
      <c r="P4094" s="43">
        <f t="shared" si="7913"/>
        <v>0</v>
      </c>
      <c r="Q4094" s="43">
        <f t="shared" si="7914"/>
        <v>0</v>
      </c>
      <c r="R4094" s="43">
        <f t="shared" si="7915"/>
        <v>0</v>
      </c>
      <c r="S4094" s="43">
        <f t="shared" si="7916"/>
        <v>0</v>
      </c>
      <c r="T4094" s="43">
        <f t="shared" si="7917"/>
        <v>0</v>
      </c>
      <c r="U4094" s="43">
        <v>0</v>
      </c>
      <c r="V4094" s="43">
        <f t="shared" si="7936"/>
        <v>0</v>
      </c>
      <c r="W4094" s="43">
        <f t="shared" si="7918"/>
        <v>0</v>
      </c>
      <c r="X4094" s="43">
        <f t="shared" si="7919"/>
        <v>0</v>
      </c>
      <c r="Y4094" s="43">
        <f t="shared" si="7920"/>
        <v>0</v>
      </c>
      <c r="Z4094" s="43">
        <f t="shared" si="7921"/>
        <v>0</v>
      </c>
      <c r="AA4094" s="43">
        <f t="shared" si="7922"/>
        <v>0</v>
      </c>
      <c r="AB4094" s="43">
        <f t="shared" si="7923"/>
        <v>0</v>
      </c>
      <c r="AC4094" s="44">
        <f t="shared" si="7924"/>
        <v>0</v>
      </c>
      <c r="AD4094" s="44">
        <f t="shared" si="7925"/>
        <v>0</v>
      </c>
      <c r="AE4094" s="45" t="e">
        <f t="shared" si="7926"/>
        <v>#DIV/0!</v>
      </c>
      <c r="AF4094" s="46">
        <f t="shared" si="7927"/>
        <v>0</v>
      </c>
      <c r="AG4094" s="46">
        <f t="shared" si="7928"/>
        <v>0</v>
      </c>
      <c r="AH4094" s="47">
        <f t="shared" si="7929"/>
        <v>0</v>
      </c>
      <c r="AI4094" s="47">
        <f t="shared" si="7930"/>
        <v>0</v>
      </c>
      <c r="AJ4094" s="47">
        <f t="shared" si="7931"/>
        <v>0</v>
      </c>
      <c r="AK4094" s="47">
        <f t="shared" si="7932"/>
        <v>0</v>
      </c>
      <c r="AL4094" s="47">
        <f t="shared" si="7933"/>
        <v>0</v>
      </c>
      <c r="AM4094" s="47">
        <f t="shared" si="7934"/>
        <v>0</v>
      </c>
      <c r="AN4094" s="48" t="s">
        <v>36</v>
      </c>
      <c r="AO4094" s="1"/>
      <c r="AP4094" s="1"/>
      <c r="AQ4094" s="1"/>
      <c r="AR4094" s="1"/>
      <c r="AS4094" s="1"/>
    </row>
    <row r="4095" hidden="1">
      <c r="B4095" s="41" t="s">
        <v>970</v>
      </c>
      <c r="C4095" s="41" t="s">
        <v>117</v>
      </c>
      <c r="D4095" s="41" t="s">
        <v>446</v>
      </c>
      <c r="E4095" s="26" t="str">
        <f t="shared" si="7935"/>
        <v>0310</v>
      </c>
      <c r="F4095" s="41" t="s">
        <v>1013</v>
      </c>
      <c r="G4095" s="41" t="s">
        <v>909</v>
      </c>
      <c r="H4095" s="42" t="s">
        <v>910</v>
      </c>
      <c r="I4095" s="43"/>
      <c r="J4095" s="43"/>
      <c r="K4095" s="43">
        <v>675.79999999999995</v>
      </c>
      <c r="L4095" s="43"/>
      <c r="M4095" s="43"/>
      <c r="N4095" s="43"/>
      <c r="O4095" s="43">
        <v>0</v>
      </c>
      <c r="P4095" s="43">
        <v>0</v>
      </c>
      <c r="Q4095" s="43">
        <v>0</v>
      </c>
      <c r="R4095" s="43">
        <v>0</v>
      </c>
      <c r="S4095" s="43">
        <v>0</v>
      </c>
      <c r="T4095" s="43">
        <v>0</v>
      </c>
      <c r="U4095" s="43">
        <v>0</v>
      </c>
      <c r="V4095" s="43">
        <f t="shared" si="7936"/>
        <v>0</v>
      </c>
      <c r="W4095" s="43"/>
      <c r="X4095" s="43"/>
      <c r="Y4095" s="43"/>
      <c r="Z4095" s="43"/>
      <c r="AA4095" s="43"/>
      <c r="AB4095" s="43">
        <v>0</v>
      </c>
      <c r="AC4095" s="44">
        <v>0</v>
      </c>
      <c r="AD4095" s="44">
        <v>0</v>
      </c>
      <c r="AE4095" s="45" t="e">
        <f t="shared" si="7926"/>
        <v>#DIV/0!</v>
      </c>
      <c r="AF4095" s="46">
        <v>0</v>
      </c>
      <c r="AG4095" s="46">
        <v>0</v>
      </c>
      <c r="AH4095" s="47">
        <v>0</v>
      </c>
      <c r="AI4095" s="47">
        <v>0</v>
      </c>
      <c r="AJ4095" s="47">
        <v>0</v>
      </c>
      <c r="AK4095" s="47">
        <v>0</v>
      </c>
      <c r="AL4095" s="47">
        <f t="shared" si="7933"/>
        <v>0</v>
      </c>
      <c r="AM4095" s="47">
        <f t="shared" si="7934"/>
        <v>0</v>
      </c>
      <c r="AN4095" s="48" t="s">
        <v>36</v>
      </c>
      <c r="AR4095" s="1"/>
      <c r="AS4095" s="1"/>
    </row>
    <row r="4096" ht="47.25" hidden="1">
      <c r="B4096" s="41" t="s">
        <v>970</v>
      </c>
      <c r="C4096" s="41" t="s">
        <v>117</v>
      </c>
      <c r="D4096" s="41" t="s">
        <v>446</v>
      </c>
      <c r="E4096" s="26" t="str">
        <f t="shared" si="7935"/>
        <v>0310</v>
      </c>
      <c r="F4096" s="41" t="s">
        <v>1015</v>
      </c>
      <c r="G4096" s="41"/>
      <c r="H4096" s="42" t="s">
        <v>1016</v>
      </c>
      <c r="I4096" s="43">
        <f t="shared" si="7906"/>
        <v>0</v>
      </c>
      <c r="J4096" s="43">
        <f t="shared" si="7907"/>
        <v>0</v>
      </c>
      <c r="K4096" s="43">
        <f t="shared" si="7908"/>
        <v>696.10000000000002</v>
      </c>
      <c r="L4096" s="43">
        <f t="shared" si="7909"/>
        <v>0</v>
      </c>
      <c r="M4096" s="43">
        <f t="shared" si="7910"/>
        <v>0</v>
      </c>
      <c r="N4096" s="43">
        <f t="shared" si="7911"/>
        <v>0</v>
      </c>
      <c r="O4096" s="43">
        <f t="shared" si="7912"/>
        <v>0</v>
      </c>
      <c r="P4096" s="43">
        <f t="shared" si="7913"/>
        <v>0</v>
      </c>
      <c r="Q4096" s="43">
        <f t="shared" si="7914"/>
        <v>0</v>
      </c>
      <c r="R4096" s="43">
        <f t="shared" si="7915"/>
        <v>0</v>
      </c>
      <c r="S4096" s="43">
        <f t="shared" si="7916"/>
        <v>0</v>
      </c>
      <c r="T4096" s="43">
        <f t="shared" si="7917"/>
        <v>0</v>
      </c>
      <c r="U4096" s="43">
        <v>0</v>
      </c>
      <c r="V4096" s="43">
        <f t="shared" si="7936"/>
        <v>0</v>
      </c>
      <c r="W4096" s="43">
        <f t="shared" si="7918"/>
        <v>0</v>
      </c>
      <c r="X4096" s="43">
        <f t="shared" si="7919"/>
        <v>0</v>
      </c>
      <c r="Y4096" s="43">
        <f t="shared" si="7920"/>
        <v>0</v>
      </c>
      <c r="Z4096" s="43">
        <f t="shared" si="7921"/>
        <v>0</v>
      </c>
      <c r="AA4096" s="43">
        <f t="shared" si="7922"/>
        <v>0</v>
      </c>
      <c r="AB4096" s="43">
        <f t="shared" si="7923"/>
        <v>0</v>
      </c>
      <c r="AC4096" s="44">
        <f t="shared" si="7924"/>
        <v>0</v>
      </c>
      <c r="AD4096" s="44">
        <f t="shared" si="7925"/>
        <v>0</v>
      </c>
      <c r="AE4096" s="45" t="e">
        <f t="shared" si="7926"/>
        <v>#DIV/0!</v>
      </c>
      <c r="AF4096" s="46">
        <f t="shared" si="7927"/>
        <v>0</v>
      </c>
      <c r="AG4096" s="46">
        <f t="shared" si="7928"/>
        <v>0</v>
      </c>
      <c r="AH4096" s="47">
        <f t="shared" si="7929"/>
        <v>0</v>
      </c>
      <c r="AI4096" s="47">
        <f t="shared" si="7930"/>
        <v>0</v>
      </c>
      <c r="AJ4096" s="47">
        <f t="shared" si="7931"/>
        <v>0</v>
      </c>
      <c r="AK4096" s="47">
        <f t="shared" si="7932"/>
        <v>0</v>
      </c>
      <c r="AL4096" s="47">
        <f t="shared" si="7933"/>
        <v>0</v>
      </c>
      <c r="AM4096" s="47">
        <f t="shared" si="7934"/>
        <v>0</v>
      </c>
      <c r="AN4096" s="48" t="s">
        <v>36</v>
      </c>
      <c r="AO4096" s="1"/>
      <c r="AP4096" s="1"/>
      <c r="AQ4096" s="1"/>
      <c r="AR4096" s="1"/>
      <c r="AS4096" s="1"/>
    </row>
    <row r="4097" ht="31.5" hidden="1">
      <c r="B4097" s="41" t="s">
        <v>970</v>
      </c>
      <c r="C4097" s="41" t="s">
        <v>117</v>
      </c>
      <c r="D4097" s="41" t="s">
        <v>446</v>
      </c>
      <c r="E4097" s="26" t="str">
        <f t="shared" si="7935"/>
        <v>0310</v>
      </c>
      <c r="F4097" s="41" t="s">
        <v>1015</v>
      </c>
      <c r="G4097" s="41" t="s">
        <v>550</v>
      </c>
      <c r="H4097" s="42" t="s">
        <v>551</v>
      </c>
      <c r="I4097" s="43">
        <f t="shared" si="7906"/>
        <v>0</v>
      </c>
      <c r="J4097" s="43">
        <f t="shared" si="7907"/>
        <v>0</v>
      </c>
      <c r="K4097" s="43">
        <f t="shared" si="7908"/>
        <v>696.10000000000002</v>
      </c>
      <c r="L4097" s="43">
        <f t="shared" si="7909"/>
        <v>0</v>
      </c>
      <c r="M4097" s="43">
        <f t="shared" si="7910"/>
        <v>0</v>
      </c>
      <c r="N4097" s="43">
        <f t="shared" si="7911"/>
        <v>0</v>
      </c>
      <c r="O4097" s="43">
        <f t="shared" si="7912"/>
        <v>0</v>
      </c>
      <c r="P4097" s="43">
        <f t="shared" si="7913"/>
        <v>0</v>
      </c>
      <c r="Q4097" s="43">
        <f t="shared" si="7914"/>
        <v>0</v>
      </c>
      <c r="R4097" s="43">
        <f t="shared" si="7915"/>
        <v>0</v>
      </c>
      <c r="S4097" s="43">
        <f t="shared" si="7916"/>
        <v>0</v>
      </c>
      <c r="T4097" s="43">
        <f t="shared" si="7917"/>
        <v>0</v>
      </c>
      <c r="U4097" s="43">
        <v>0</v>
      </c>
      <c r="V4097" s="43">
        <f t="shared" si="7936"/>
        <v>0</v>
      </c>
      <c r="W4097" s="43">
        <f t="shared" si="7918"/>
        <v>0</v>
      </c>
      <c r="X4097" s="43">
        <f t="shared" si="7919"/>
        <v>0</v>
      </c>
      <c r="Y4097" s="43">
        <f t="shared" si="7920"/>
        <v>0</v>
      </c>
      <c r="Z4097" s="43">
        <f t="shared" si="7921"/>
        <v>0</v>
      </c>
      <c r="AA4097" s="43">
        <f t="shared" si="7922"/>
        <v>0</v>
      </c>
      <c r="AB4097" s="43">
        <f t="shared" si="7923"/>
        <v>0</v>
      </c>
      <c r="AC4097" s="44">
        <f t="shared" si="7924"/>
        <v>0</v>
      </c>
      <c r="AD4097" s="44">
        <f t="shared" si="7925"/>
        <v>0</v>
      </c>
      <c r="AE4097" s="45" t="e">
        <f t="shared" si="7926"/>
        <v>#DIV/0!</v>
      </c>
      <c r="AF4097" s="46">
        <f t="shared" si="7927"/>
        <v>0</v>
      </c>
      <c r="AG4097" s="46">
        <f t="shared" si="7928"/>
        <v>0</v>
      </c>
      <c r="AH4097" s="47">
        <f t="shared" si="7929"/>
        <v>0</v>
      </c>
      <c r="AI4097" s="47">
        <f t="shared" si="7930"/>
        <v>0</v>
      </c>
      <c r="AJ4097" s="47">
        <f t="shared" si="7931"/>
        <v>0</v>
      </c>
      <c r="AK4097" s="47">
        <f t="shared" si="7932"/>
        <v>0</v>
      </c>
      <c r="AL4097" s="47">
        <f t="shared" si="7933"/>
        <v>0</v>
      </c>
      <c r="AM4097" s="47">
        <f t="shared" si="7934"/>
        <v>0</v>
      </c>
      <c r="AN4097" s="48" t="s">
        <v>36</v>
      </c>
      <c r="AO4097" s="1"/>
      <c r="AP4097" s="1"/>
      <c r="AQ4097" s="1"/>
      <c r="AR4097" s="1"/>
      <c r="AS4097" s="1"/>
    </row>
    <row r="4098" hidden="1">
      <c r="B4098" s="41" t="s">
        <v>970</v>
      </c>
      <c r="C4098" s="41" t="s">
        <v>117</v>
      </c>
      <c r="D4098" s="41" t="s">
        <v>446</v>
      </c>
      <c r="E4098" s="26" t="str">
        <f t="shared" si="7935"/>
        <v>0310</v>
      </c>
      <c r="F4098" s="41" t="s">
        <v>1015</v>
      </c>
      <c r="G4098" s="41" t="s">
        <v>909</v>
      </c>
      <c r="H4098" s="42" t="s">
        <v>910</v>
      </c>
      <c r="I4098" s="43"/>
      <c r="J4098" s="43"/>
      <c r="K4098" s="43">
        <v>696.10000000000002</v>
      </c>
      <c r="L4098" s="43"/>
      <c r="M4098" s="43"/>
      <c r="N4098" s="43"/>
      <c r="O4098" s="43">
        <v>0</v>
      </c>
      <c r="P4098" s="43">
        <v>0</v>
      </c>
      <c r="Q4098" s="43">
        <v>0</v>
      </c>
      <c r="R4098" s="43">
        <v>0</v>
      </c>
      <c r="S4098" s="43">
        <v>0</v>
      </c>
      <c r="T4098" s="43">
        <v>0</v>
      </c>
      <c r="U4098" s="43">
        <v>0</v>
      </c>
      <c r="V4098" s="43">
        <f t="shared" si="7936"/>
        <v>0</v>
      </c>
      <c r="W4098" s="43"/>
      <c r="X4098" s="43"/>
      <c r="Y4098" s="43"/>
      <c r="Z4098" s="43"/>
      <c r="AA4098" s="43"/>
      <c r="AB4098" s="43">
        <v>0</v>
      </c>
      <c r="AC4098" s="44">
        <v>0</v>
      </c>
      <c r="AD4098" s="44">
        <v>0</v>
      </c>
      <c r="AE4098" s="45" t="e">
        <f t="shared" si="7926"/>
        <v>#DIV/0!</v>
      </c>
      <c r="AF4098" s="46">
        <v>0</v>
      </c>
      <c r="AG4098" s="46">
        <v>0</v>
      </c>
      <c r="AH4098" s="47">
        <v>0</v>
      </c>
      <c r="AI4098" s="47">
        <v>0</v>
      </c>
      <c r="AJ4098" s="47">
        <v>0</v>
      </c>
      <c r="AK4098" s="47">
        <v>0</v>
      </c>
      <c r="AL4098" s="47">
        <f t="shared" si="7933"/>
        <v>0</v>
      </c>
      <c r="AM4098" s="47">
        <f t="shared" si="7934"/>
        <v>0</v>
      </c>
      <c r="AN4098" s="48" t="s">
        <v>36</v>
      </c>
      <c r="AR4098" s="1"/>
      <c r="AS4098" s="1"/>
    </row>
    <row r="4099" ht="31.5" hidden="1">
      <c r="B4099" s="41" t="s">
        <v>970</v>
      </c>
      <c r="C4099" s="41" t="s">
        <v>117</v>
      </c>
      <c r="D4099" s="41" t="s">
        <v>446</v>
      </c>
      <c r="E4099" s="26" t="str">
        <f t="shared" si="7935"/>
        <v>0310</v>
      </c>
      <c r="F4099" s="41" t="s">
        <v>1017</v>
      </c>
      <c r="G4099" s="41"/>
      <c r="H4099" s="42" t="s">
        <v>1018</v>
      </c>
      <c r="I4099" s="43">
        <f t="shared" si="7906"/>
        <v>0</v>
      </c>
      <c r="J4099" s="43">
        <f t="shared" si="7907"/>
        <v>0</v>
      </c>
      <c r="K4099" s="43">
        <f t="shared" si="7908"/>
        <v>696.10000000000002</v>
      </c>
      <c r="L4099" s="43">
        <f t="shared" si="7909"/>
        <v>0</v>
      </c>
      <c r="M4099" s="43">
        <f t="shared" si="7910"/>
        <v>0</v>
      </c>
      <c r="N4099" s="43">
        <f t="shared" si="7911"/>
        <v>0</v>
      </c>
      <c r="O4099" s="43">
        <f t="shared" si="7912"/>
        <v>0</v>
      </c>
      <c r="P4099" s="43">
        <f t="shared" si="7913"/>
        <v>0</v>
      </c>
      <c r="Q4099" s="43">
        <f t="shared" si="7914"/>
        <v>0</v>
      </c>
      <c r="R4099" s="43">
        <f t="shared" si="7915"/>
        <v>0</v>
      </c>
      <c r="S4099" s="43">
        <f t="shared" si="7916"/>
        <v>0</v>
      </c>
      <c r="T4099" s="43">
        <f t="shared" si="7917"/>
        <v>0</v>
      </c>
      <c r="U4099" s="43">
        <v>0</v>
      </c>
      <c r="V4099" s="43">
        <f t="shared" si="7936"/>
        <v>0</v>
      </c>
      <c r="W4099" s="43">
        <f t="shared" si="7918"/>
        <v>0</v>
      </c>
      <c r="X4099" s="43">
        <f t="shared" si="7919"/>
        <v>0</v>
      </c>
      <c r="Y4099" s="43">
        <f t="shared" si="7920"/>
        <v>0</v>
      </c>
      <c r="Z4099" s="43">
        <f t="shared" si="7921"/>
        <v>0</v>
      </c>
      <c r="AA4099" s="43">
        <f t="shared" si="7922"/>
        <v>0</v>
      </c>
      <c r="AB4099" s="43">
        <f t="shared" si="7923"/>
        <v>0</v>
      </c>
      <c r="AC4099" s="44">
        <f t="shared" si="7924"/>
        <v>0</v>
      </c>
      <c r="AD4099" s="44">
        <f t="shared" si="7925"/>
        <v>0</v>
      </c>
      <c r="AE4099" s="45" t="e">
        <f t="shared" si="7926"/>
        <v>#DIV/0!</v>
      </c>
      <c r="AF4099" s="46">
        <f t="shared" si="7927"/>
        <v>0</v>
      </c>
      <c r="AG4099" s="46">
        <f t="shared" si="7928"/>
        <v>0</v>
      </c>
      <c r="AH4099" s="47">
        <f t="shared" si="7929"/>
        <v>0</v>
      </c>
      <c r="AI4099" s="47">
        <f t="shared" si="7930"/>
        <v>0</v>
      </c>
      <c r="AJ4099" s="47">
        <f t="shared" si="7931"/>
        <v>0</v>
      </c>
      <c r="AK4099" s="47">
        <f t="shared" si="7932"/>
        <v>0</v>
      </c>
      <c r="AL4099" s="47">
        <f t="shared" si="7933"/>
        <v>0</v>
      </c>
      <c r="AM4099" s="47">
        <f t="shared" si="7934"/>
        <v>0</v>
      </c>
      <c r="AN4099" s="48" t="s">
        <v>36</v>
      </c>
      <c r="AO4099" s="1"/>
      <c r="AP4099" s="1"/>
      <c r="AQ4099" s="1"/>
      <c r="AR4099" s="1"/>
      <c r="AS4099" s="1"/>
    </row>
    <row r="4100" ht="31.5" hidden="1">
      <c r="B4100" s="41" t="s">
        <v>970</v>
      </c>
      <c r="C4100" s="41" t="s">
        <v>117</v>
      </c>
      <c r="D4100" s="41" t="s">
        <v>446</v>
      </c>
      <c r="E4100" s="26" t="str">
        <f t="shared" si="7935"/>
        <v>0310</v>
      </c>
      <c r="F4100" s="41" t="s">
        <v>1017</v>
      </c>
      <c r="G4100" s="41" t="s">
        <v>550</v>
      </c>
      <c r="H4100" s="42" t="s">
        <v>551</v>
      </c>
      <c r="I4100" s="43">
        <f t="shared" si="7906"/>
        <v>0</v>
      </c>
      <c r="J4100" s="43">
        <f t="shared" si="7907"/>
        <v>0</v>
      </c>
      <c r="K4100" s="43">
        <f t="shared" si="7908"/>
        <v>696.10000000000002</v>
      </c>
      <c r="L4100" s="43">
        <f t="shared" si="7909"/>
        <v>0</v>
      </c>
      <c r="M4100" s="43">
        <f t="shared" si="7910"/>
        <v>0</v>
      </c>
      <c r="N4100" s="43">
        <f t="shared" si="7911"/>
        <v>0</v>
      </c>
      <c r="O4100" s="43">
        <f t="shared" si="7912"/>
        <v>0</v>
      </c>
      <c r="P4100" s="43">
        <f t="shared" si="7913"/>
        <v>0</v>
      </c>
      <c r="Q4100" s="43">
        <f t="shared" si="7914"/>
        <v>0</v>
      </c>
      <c r="R4100" s="43">
        <f t="shared" si="7915"/>
        <v>0</v>
      </c>
      <c r="S4100" s="43">
        <f t="shared" si="7916"/>
        <v>0</v>
      </c>
      <c r="T4100" s="43">
        <f t="shared" si="7917"/>
        <v>0</v>
      </c>
      <c r="U4100" s="43">
        <v>0</v>
      </c>
      <c r="V4100" s="43">
        <f t="shared" si="7936"/>
        <v>0</v>
      </c>
      <c r="W4100" s="43">
        <f t="shared" si="7918"/>
        <v>0</v>
      </c>
      <c r="X4100" s="43">
        <f t="shared" si="7919"/>
        <v>0</v>
      </c>
      <c r="Y4100" s="43">
        <f t="shared" si="7920"/>
        <v>0</v>
      </c>
      <c r="Z4100" s="43">
        <f t="shared" si="7921"/>
        <v>0</v>
      </c>
      <c r="AA4100" s="43">
        <f t="shared" si="7922"/>
        <v>0</v>
      </c>
      <c r="AB4100" s="43">
        <f t="shared" si="7923"/>
        <v>0</v>
      </c>
      <c r="AC4100" s="44">
        <f t="shared" si="7924"/>
        <v>0</v>
      </c>
      <c r="AD4100" s="44">
        <f t="shared" si="7925"/>
        <v>0</v>
      </c>
      <c r="AE4100" s="45" t="e">
        <f t="shared" si="7926"/>
        <v>#DIV/0!</v>
      </c>
      <c r="AF4100" s="46">
        <f t="shared" si="7927"/>
        <v>0</v>
      </c>
      <c r="AG4100" s="46">
        <f t="shared" si="7928"/>
        <v>0</v>
      </c>
      <c r="AH4100" s="47">
        <f t="shared" si="7929"/>
        <v>0</v>
      </c>
      <c r="AI4100" s="47">
        <f t="shared" si="7930"/>
        <v>0</v>
      </c>
      <c r="AJ4100" s="47">
        <f t="shared" si="7931"/>
        <v>0</v>
      </c>
      <c r="AK4100" s="47">
        <f t="shared" si="7932"/>
        <v>0</v>
      </c>
      <c r="AL4100" s="47">
        <f t="shared" si="7933"/>
        <v>0</v>
      </c>
      <c r="AM4100" s="47">
        <f t="shared" si="7934"/>
        <v>0</v>
      </c>
      <c r="AN4100" s="48" t="s">
        <v>36</v>
      </c>
      <c r="AO4100" s="1"/>
      <c r="AP4100" s="1"/>
      <c r="AQ4100" s="1"/>
      <c r="AR4100" s="1"/>
      <c r="AS4100" s="1"/>
    </row>
    <row r="4101" hidden="1">
      <c r="B4101" s="41" t="s">
        <v>970</v>
      </c>
      <c r="C4101" s="41" t="s">
        <v>117</v>
      </c>
      <c r="D4101" s="41" t="s">
        <v>446</v>
      </c>
      <c r="E4101" s="26" t="str">
        <f t="shared" si="7935"/>
        <v>0310</v>
      </c>
      <c r="F4101" s="41" t="s">
        <v>1017</v>
      </c>
      <c r="G4101" s="41" t="s">
        <v>909</v>
      </c>
      <c r="H4101" s="42" t="s">
        <v>910</v>
      </c>
      <c r="I4101" s="43"/>
      <c r="J4101" s="43"/>
      <c r="K4101" s="43">
        <v>696.10000000000002</v>
      </c>
      <c r="L4101" s="43"/>
      <c r="M4101" s="43"/>
      <c r="N4101" s="43"/>
      <c r="O4101" s="43">
        <v>0</v>
      </c>
      <c r="P4101" s="43">
        <v>0</v>
      </c>
      <c r="Q4101" s="43">
        <v>0</v>
      </c>
      <c r="R4101" s="43">
        <v>0</v>
      </c>
      <c r="S4101" s="43">
        <v>0</v>
      </c>
      <c r="T4101" s="43">
        <v>0</v>
      </c>
      <c r="U4101" s="43">
        <v>0</v>
      </c>
      <c r="V4101" s="43">
        <f t="shared" si="7936"/>
        <v>0</v>
      </c>
      <c r="W4101" s="43"/>
      <c r="X4101" s="43"/>
      <c r="Y4101" s="43"/>
      <c r="Z4101" s="43"/>
      <c r="AA4101" s="43"/>
      <c r="AB4101" s="43">
        <v>0</v>
      </c>
      <c r="AC4101" s="44">
        <v>0</v>
      </c>
      <c r="AD4101" s="44">
        <v>0</v>
      </c>
      <c r="AE4101" s="45" t="e">
        <f t="shared" si="7926"/>
        <v>#DIV/0!</v>
      </c>
      <c r="AF4101" s="46">
        <v>0</v>
      </c>
      <c r="AG4101" s="46">
        <v>0</v>
      </c>
      <c r="AH4101" s="47">
        <v>0</v>
      </c>
      <c r="AI4101" s="47">
        <v>0</v>
      </c>
      <c r="AJ4101" s="47">
        <v>0</v>
      </c>
      <c r="AK4101" s="47">
        <v>0</v>
      </c>
      <c r="AL4101" s="47">
        <f t="shared" si="7933"/>
        <v>0</v>
      </c>
      <c r="AM4101" s="47">
        <f t="shared" si="7934"/>
        <v>0</v>
      </c>
      <c r="AN4101" s="48" t="s">
        <v>36</v>
      </c>
      <c r="AO4101" s="1"/>
      <c r="AP4101" s="1"/>
      <c r="AQ4101" s="1"/>
      <c r="AR4101" s="1"/>
      <c r="AS4101" s="1"/>
    </row>
    <row r="4102" s="24" customFormat="1">
      <c r="B4102" s="25" t="s">
        <v>970</v>
      </c>
      <c r="C4102" s="25" t="s">
        <v>115</v>
      </c>
      <c r="D4102" s="25"/>
      <c r="E4102" s="32" t="str">
        <f t="shared" si="7935"/>
        <v>05</v>
      </c>
      <c r="F4102" s="25"/>
      <c r="G4102" s="25"/>
      <c r="H4102" s="27" t="s">
        <v>116</v>
      </c>
      <c r="I4102" s="28">
        <f>I4116+I4143+I4103</f>
        <v>883337.09999999998</v>
      </c>
      <c r="J4102" s="28">
        <f>J4116+J4143+J4103</f>
        <v>200406.5</v>
      </c>
      <c r="K4102" s="28">
        <f>K4116+K4143+K4103</f>
        <v>452145.59999999998</v>
      </c>
      <c r="L4102" s="28">
        <f>L4116+L4143+L4103</f>
        <v>21189.879000000001</v>
      </c>
      <c r="M4102" s="28">
        <f>M4116+M4143+M4103</f>
        <v>0</v>
      </c>
      <c r="N4102" s="28">
        <f>N4116+N4143+N4103</f>
        <v>0</v>
      </c>
      <c r="O4102" s="28">
        <f>O4116+O4143+O4103</f>
        <v>-2949.002</v>
      </c>
      <c r="P4102" s="28">
        <f>P4116+P4143+P4103</f>
        <v>68758.152999999991</v>
      </c>
      <c r="Q4102" s="28">
        <f>Q4116+Q4143+Q4103</f>
        <v>-70907.100999999995</v>
      </c>
      <c r="R4102" s="28">
        <f>R4116+R4143+R4103</f>
        <v>105000</v>
      </c>
      <c r="S4102" s="28">
        <f>S4116+S4143+S4103</f>
        <v>25636.366999999998</v>
      </c>
      <c r="T4102" s="28">
        <f>T4116+T4143+T4103</f>
        <v>0</v>
      </c>
      <c r="U4102" s="28">
        <v>-321055.783</v>
      </c>
      <c r="V4102" s="28">
        <f t="shared" si="7936"/>
        <v>709009.61300000001</v>
      </c>
      <c r="W4102" s="28">
        <f>W4116+W4143+W4103</f>
        <v>130.81100000000001</v>
      </c>
      <c r="X4102" s="28">
        <f>X4116+X4143+X4103</f>
        <v>0</v>
      </c>
      <c r="Y4102" s="28">
        <f>Y4116+Y4143+Y4103</f>
        <v>0</v>
      </c>
      <c r="Z4102" s="28">
        <f>Z4116+Z4143+Z4103</f>
        <v>0</v>
      </c>
      <c r="AA4102" s="28">
        <f>AA4116+AA4143+AA4103</f>
        <v>-321186.59399999998</v>
      </c>
      <c r="AB4102" s="28">
        <f>AB4116+AB4143+AB4103</f>
        <v>720530.41596999997</v>
      </c>
      <c r="AC4102" s="29">
        <f>AC4116+AC4143+AC4103</f>
        <v>1028315.45231</v>
      </c>
      <c r="AD4102" s="29">
        <f>AD4116+AD4143+AD4103</f>
        <v>967850.43085999996</v>
      </c>
      <c r="AE4102" s="30">
        <f t="shared" si="7926"/>
        <v>94.119992915192327</v>
      </c>
      <c r="AF4102" s="28">
        <f>AF4116+AF4143+AF4103</f>
        <v>1001738.98095</v>
      </c>
      <c r="AG4102" s="28">
        <f>AG4116+AG4143+AG4103</f>
        <v>-2949.002</v>
      </c>
      <c r="AH4102" s="28">
        <f>AH4116+AH4143+AH4103</f>
        <v>0</v>
      </c>
      <c r="AI4102" s="28">
        <f>AI4116+AI4143+AI4103</f>
        <v>0</v>
      </c>
      <c r="AJ4102" s="28">
        <f>AJ4116+AJ4143+AJ4103</f>
        <v>0</v>
      </c>
      <c r="AK4102" s="28">
        <f>AK4116+AK4143+AK4103</f>
        <v>0</v>
      </c>
      <c r="AL4102" s="28">
        <f t="shared" si="7933"/>
        <v>998789.97895000002</v>
      </c>
      <c r="AM4102" s="28">
        <f t="shared" si="7934"/>
        <v>-289780.36595000001</v>
      </c>
      <c r="AN4102" s="31"/>
      <c r="AO4102" s="24"/>
      <c r="AP4102" s="24"/>
      <c r="AQ4102" s="24"/>
      <c r="AR4102" s="24"/>
      <c r="AS4102" s="24"/>
    </row>
    <row r="4103" s="33" customFormat="1">
      <c r="B4103" s="34" t="s">
        <v>970</v>
      </c>
      <c r="C4103" s="34" t="s">
        <v>115</v>
      </c>
      <c r="D4103" s="34" t="s">
        <v>41</v>
      </c>
      <c r="E4103" s="35" t="str">
        <f t="shared" si="7935"/>
        <v>0501</v>
      </c>
      <c r="F4103" s="34"/>
      <c r="G4103" s="34"/>
      <c r="H4103" s="36" t="s">
        <v>871</v>
      </c>
      <c r="I4103" s="37">
        <f t="shared" ref="I4103:I4105" si="7937">I4104</f>
        <v>771107.09999999998</v>
      </c>
      <c r="J4103" s="37">
        <f t="shared" ref="J4103:J4105" si="7938">J4104</f>
        <v>0</v>
      </c>
      <c r="K4103" s="37">
        <f t="shared" ref="K4103:K4105" si="7939">K4104</f>
        <v>0</v>
      </c>
      <c r="L4103" s="37">
        <f t="shared" ref="L4103:L4105" si="7940">L4104</f>
        <v>0</v>
      </c>
      <c r="M4103" s="37">
        <f t="shared" ref="M4103:M4105" si="7941">M4104</f>
        <v>0</v>
      </c>
      <c r="N4103" s="37">
        <f t="shared" ref="N4103:N4105" si="7942">N4104</f>
        <v>0</v>
      </c>
      <c r="O4103" s="37">
        <f t="shared" ref="O4103:O4105" si="7943">O4104</f>
        <v>-2949.002</v>
      </c>
      <c r="P4103" s="37">
        <f t="shared" ref="P4103:P4105" si="7944">P4104</f>
        <v>46943.554999999993</v>
      </c>
      <c r="Q4103" s="37">
        <f t="shared" ref="Q4103:Q4105" si="7945">Q4104</f>
        <v>0</v>
      </c>
      <c r="R4103" s="37">
        <f t="shared" ref="R4103:R4105" si="7946">R4104</f>
        <v>105000</v>
      </c>
      <c r="S4103" s="37">
        <f t="shared" ref="S4103:S4105" si="7947">S4104</f>
        <v>69400.667000000001</v>
      </c>
      <c r="T4103" s="37">
        <f t="shared" ref="T4103:T4105" si="7948">T4104</f>
        <v>0</v>
      </c>
      <c r="U4103" s="37">
        <v>-392455.43599999999</v>
      </c>
      <c r="V4103" s="37">
        <f t="shared" si="7936"/>
        <v>597046.88399999996</v>
      </c>
      <c r="W4103" s="37">
        <f t="shared" ref="W4103:W4105" si="7949">W4104</f>
        <v>0</v>
      </c>
      <c r="X4103" s="37">
        <f t="shared" ref="X4103:X4105" si="7950">X4104</f>
        <v>0</v>
      </c>
      <c r="Y4103" s="37">
        <f t="shared" ref="Y4103:Y4105" si="7951">Y4104</f>
        <v>0</v>
      </c>
      <c r="Z4103" s="37">
        <f t="shared" ref="Z4103:Z4105" si="7952">Z4104</f>
        <v>0</v>
      </c>
      <c r="AA4103" s="37">
        <f t="shared" ref="AA4103:AA4105" si="7953">AA4104</f>
        <v>-392455.43599999999</v>
      </c>
      <c r="AB4103" s="37">
        <f t="shared" ref="AB4103:AB4105" si="7954">AB4104</f>
        <v>702322.13264999993</v>
      </c>
      <c r="AC4103" s="38">
        <f t="shared" ref="AC4103:AC4105" si="7955">AC4104</f>
        <v>886828.23774999997</v>
      </c>
      <c r="AD4103" s="38">
        <f t="shared" ref="AD4103:AD4105" si="7956">AD4104</f>
        <v>839647.94079999998</v>
      </c>
      <c r="AE4103" s="39">
        <f t="shared" si="7926"/>
        <v>94.67988332558032</v>
      </c>
      <c r="AF4103" s="37">
        <f t="shared" ref="AF4103:AF4105" si="7957">AF4104</f>
        <v>889777.24006999994</v>
      </c>
      <c r="AG4103" s="37">
        <f t="shared" ref="AG4103:AG4105" si="7958">AG4104</f>
        <v>-2949.002</v>
      </c>
      <c r="AH4103" s="37">
        <f t="shared" ref="AH4103:AH4105" si="7959">AH4104</f>
        <v>0</v>
      </c>
      <c r="AI4103" s="37">
        <f t="shared" ref="AI4103:AI4105" si="7960">AI4104</f>
        <v>0</v>
      </c>
      <c r="AJ4103" s="37">
        <f t="shared" ref="AJ4103:AJ4105" si="7961">AJ4104</f>
        <v>0</v>
      </c>
      <c r="AK4103" s="37">
        <f t="shared" ref="AK4103:AK4105" si="7962">AK4104</f>
        <v>0</v>
      </c>
      <c r="AL4103" s="37">
        <f t="shared" si="7933"/>
        <v>886828.23806999996</v>
      </c>
      <c r="AM4103" s="37">
        <f t="shared" si="7934"/>
        <v>-289781.35407</v>
      </c>
      <c r="AN4103" s="40"/>
      <c r="AO4103" s="33"/>
      <c r="AP4103" s="33"/>
      <c r="AQ4103" s="33"/>
      <c r="AR4103" s="33"/>
      <c r="AS4103" s="33"/>
    </row>
    <row r="4104" ht="31.5">
      <c r="B4104" s="41" t="s">
        <v>970</v>
      </c>
      <c r="C4104" s="41" t="s">
        <v>115</v>
      </c>
      <c r="D4104" s="41" t="s">
        <v>41</v>
      </c>
      <c r="E4104" s="26" t="str">
        <f t="shared" si="7935"/>
        <v>0501</v>
      </c>
      <c r="F4104" s="41" t="s">
        <v>962</v>
      </c>
      <c r="G4104" s="41"/>
      <c r="H4104" s="42" t="s">
        <v>963</v>
      </c>
      <c r="I4104" s="43">
        <f t="shared" si="7937"/>
        <v>771107.09999999998</v>
      </c>
      <c r="J4104" s="43">
        <f t="shared" si="7938"/>
        <v>0</v>
      </c>
      <c r="K4104" s="43">
        <f t="shared" si="7939"/>
        <v>0</v>
      </c>
      <c r="L4104" s="43">
        <f t="shared" si="7940"/>
        <v>0</v>
      </c>
      <c r="M4104" s="43">
        <f t="shared" si="7941"/>
        <v>0</v>
      </c>
      <c r="N4104" s="43">
        <f t="shared" si="7942"/>
        <v>0</v>
      </c>
      <c r="O4104" s="43">
        <f t="shared" si="7943"/>
        <v>-2949.002</v>
      </c>
      <c r="P4104" s="43">
        <f t="shared" si="7944"/>
        <v>46943.554999999993</v>
      </c>
      <c r="Q4104" s="43">
        <f t="shared" si="7945"/>
        <v>0</v>
      </c>
      <c r="R4104" s="43">
        <f t="shared" si="7946"/>
        <v>105000</v>
      </c>
      <c r="S4104" s="43">
        <f t="shared" si="7947"/>
        <v>69400.667000000001</v>
      </c>
      <c r="T4104" s="43">
        <f t="shared" si="7948"/>
        <v>0</v>
      </c>
      <c r="U4104" s="43">
        <v>-392455.43599999999</v>
      </c>
      <c r="V4104" s="43">
        <f t="shared" si="7936"/>
        <v>597046.88399999996</v>
      </c>
      <c r="W4104" s="43">
        <f t="shared" si="7949"/>
        <v>0</v>
      </c>
      <c r="X4104" s="43">
        <f t="shared" si="7950"/>
        <v>0</v>
      </c>
      <c r="Y4104" s="43">
        <f t="shared" si="7951"/>
        <v>0</v>
      </c>
      <c r="Z4104" s="43">
        <f t="shared" si="7952"/>
        <v>0</v>
      </c>
      <c r="AA4104" s="43">
        <f t="shared" si="7953"/>
        <v>-392455.43599999999</v>
      </c>
      <c r="AB4104" s="43">
        <f t="shared" si="7954"/>
        <v>702322.13264999993</v>
      </c>
      <c r="AC4104" s="44">
        <f t="shared" si="7955"/>
        <v>886828.23774999997</v>
      </c>
      <c r="AD4104" s="44">
        <f t="shared" si="7956"/>
        <v>839647.94079999998</v>
      </c>
      <c r="AE4104" s="45">
        <f t="shared" si="7926"/>
        <v>94.67988332558032</v>
      </c>
      <c r="AF4104" s="43">
        <f t="shared" si="7957"/>
        <v>889777.24006999994</v>
      </c>
      <c r="AG4104" s="43">
        <f t="shared" si="7958"/>
        <v>-2949.002</v>
      </c>
      <c r="AH4104" s="43">
        <f t="shared" si="7959"/>
        <v>0</v>
      </c>
      <c r="AI4104" s="43">
        <f t="shared" si="7960"/>
        <v>0</v>
      </c>
      <c r="AJ4104" s="43">
        <f t="shared" si="7961"/>
        <v>0</v>
      </c>
      <c r="AK4104" s="43">
        <f t="shared" si="7962"/>
        <v>0</v>
      </c>
      <c r="AL4104" s="43">
        <f t="shared" si="7933"/>
        <v>886828.23806999996</v>
      </c>
      <c r="AM4104" s="43">
        <f t="shared" si="7934"/>
        <v>-289781.35407</v>
      </c>
      <c r="AN4104" s="2"/>
      <c r="AO4104" s="1"/>
      <c r="AP4104" s="1"/>
      <c r="AQ4104" s="1"/>
      <c r="AR4104" s="1"/>
      <c r="AS4104" s="1"/>
    </row>
    <row r="4105" ht="47.25">
      <c r="B4105" s="41" t="s">
        <v>970</v>
      </c>
      <c r="C4105" s="41" t="s">
        <v>115</v>
      </c>
      <c r="D4105" s="41" t="s">
        <v>41</v>
      </c>
      <c r="E4105" s="26" t="str">
        <f t="shared" si="7935"/>
        <v>0501</v>
      </c>
      <c r="F4105" s="41" t="s">
        <v>1019</v>
      </c>
      <c r="G4105" s="41"/>
      <c r="H4105" s="42" t="s">
        <v>1020</v>
      </c>
      <c r="I4105" s="43">
        <f t="shared" si="7937"/>
        <v>771107.09999999998</v>
      </c>
      <c r="J4105" s="43">
        <f t="shared" si="7938"/>
        <v>0</v>
      </c>
      <c r="K4105" s="43">
        <f t="shared" si="7939"/>
        <v>0</v>
      </c>
      <c r="L4105" s="43">
        <f t="shared" si="7940"/>
        <v>0</v>
      </c>
      <c r="M4105" s="43">
        <f t="shared" si="7941"/>
        <v>0</v>
      </c>
      <c r="N4105" s="43">
        <f t="shared" si="7942"/>
        <v>0</v>
      </c>
      <c r="O4105" s="43">
        <f t="shared" si="7943"/>
        <v>-2949.002</v>
      </c>
      <c r="P4105" s="43">
        <f t="shared" si="7944"/>
        <v>46943.554999999993</v>
      </c>
      <c r="Q4105" s="43">
        <f t="shared" si="7945"/>
        <v>0</v>
      </c>
      <c r="R4105" s="43">
        <f t="shared" si="7946"/>
        <v>105000</v>
      </c>
      <c r="S4105" s="43">
        <f t="shared" si="7947"/>
        <v>69400.667000000001</v>
      </c>
      <c r="T4105" s="43">
        <f t="shared" si="7948"/>
        <v>0</v>
      </c>
      <c r="U4105" s="43">
        <v>-392455.43599999999</v>
      </c>
      <c r="V4105" s="43">
        <f t="shared" si="7936"/>
        <v>597046.88399999996</v>
      </c>
      <c r="W4105" s="43">
        <f t="shared" si="7949"/>
        <v>0</v>
      </c>
      <c r="X4105" s="43">
        <f t="shared" si="7950"/>
        <v>0</v>
      </c>
      <c r="Y4105" s="43">
        <f t="shared" si="7951"/>
        <v>0</v>
      </c>
      <c r="Z4105" s="43">
        <f t="shared" si="7952"/>
        <v>0</v>
      </c>
      <c r="AA4105" s="43">
        <f t="shared" si="7953"/>
        <v>-392455.43599999999</v>
      </c>
      <c r="AB4105" s="43">
        <f t="shared" si="7954"/>
        <v>702322.13264999993</v>
      </c>
      <c r="AC4105" s="44">
        <f t="shared" si="7955"/>
        <v>886828.23774999997</v>
      </c>
      <c r="AD4105" s="44">
        <f t="shared" si="7956"/>
        <v>839647.94079999998</v>
      </c>
      <c r="AE4105" s="45">
        <f t="shared" si="7926"/>
        <v>94.67988332558032</v>
      </c>
      <c r="AF4105" s="43">
        <f t="shared" si="7957"/>
        <v>889777.24006999994</v>
      </c>
      <c r="AG4105" s="43">
        <f t="shared" si="7958"/>
        <v>-2949.002</v>
      </c>
      <c r="AH4105" s="43">
        <f t="shared" si="7959"/>
        <v>0</v>
      </c>
      <c r="AI4105" s="43">
        <f t="shared" si="7960"/>
        <v>0</v>
      </c>
      <c r="AJ4105" s="43">
        <f t="shared" si="7961"/>
        <v>0</v>
      </c>
      <c r="AK4105" s="43">
        <f t="shared" si="7962"/>
        <v>0</v>
      </c>
      <c r="AL4105" s="43">
        <f t="shared" si="7933"/>
        <v>886828.23806999996</v>
      </c>
      <c r="AM4105" s="43">
        <f t="shared" si="7934"/>
        <v>-289781.35407</v>
      </c>
      <c r="AN4105" s="2"/>
      <c r="AO4105" s="1"/>
      <c r="AP4105" s="1"/>
      <c r="AQ4105" s="1"/>
      <c r="AR4105" s="1"/>
      <c r="AS4105" s="1"/>
    </row>
    <row r="4106" ht="47.25">
      <c r="B4106" s="41" t="s">
        <v>970</v>
      </c>
      <c r="C4106" s="41" t="s">
        <v>115</v>
      </c>
      <c r="D4106" s="41" t="s">
        <v>41</v>
      </c>
      <c r="E4106" s="26" t="str">
        <f t="shared" si="7935"/>
        <v>0501</v>
      </c>
      <c r="F4106" s="41" t="s">
        <v>1021</v>
      </c>
      <c r="G4106" s="41"/>
      <c r="H4106" s="42" t="s">
        <v>1022</v>
      </c>
      <c r="I4106" s="43">
        <f>I4107+I4110</f>
        <v>771107.09999999998</v>
      </c>
      <c r="J4106" s="43">
        <f>J4107+J4110</f>
        <v>0</v>
      </c>
      <c r="K4106" s="43">
        <f>K4107+K4110</f>
        <v>0</v>
      </c>
      <c r="L4106" s="43">
        <f>L4107+L4110</f>
        <v>0</v>
      </c>
      <c r="M4106" s="43">
        <f>M4107+M4110</f>
        <v>0</v>
      </c>
      <c r="N4106" s="43">
        <f>N4107+N4110</f>
        <v>0</v>
      </c>
      <c r="O4106" s="43">
        <f>O4107+O4110+O4113</f>
        <v>-2949.002</v>
      </c>
      <c r="P4106" s="43">
        <f>P4107+P4110+P4113</f>
        <v>46943.554999999993</v>
      </c>
      <c r="Q4106" s="43">
        <f>Q4107+Q4110+Q4113</f>
        <v>0</v>
      </c>
      <c r="R4106" s="43">
        <f>R4107+R4110+R4113</f>
        <v>105000</v>
      </c>
      <c r="S4106" s="43">
        <f>S4107+S4110</f>
        <v>69400.667000000001</v>
      </c>
      <c r="T4106" s="43">
        <f>T4107+T4110</f>
        <v>0</v>
      </c>
      <c r="U4106" s="43">
        <v>-392455.43599999999</v>
      </c>
      <c r="V4106" s="43">
        <f t="shared" si="7936"/>
        <v>597046.88399999996</v>
      </c>
      <c r="W4106" s="43">
        <f>W4107+W4110</f>
        <v>0</v>
      </c>
      <c r="X4106" s="43">
        <f>X4107+X4110</f>
        <v>0</v>
      </c>
      <c r="Y4106" s="43">
        <f>Y4107+Y4110</f>
        <v>0</v>
      </c>
      <c r="Z4106" s="43">
        <f>Z4107+Z4110</f>
        <v>0</v>
      </c>
      <c r="AA4106" s="43">
        <f>AA4107+AA4110</f>
        <v>-392455.43599999999</v>
      </c>
      <c r="AB4106" s="43">
        <f>AB4107+AB4110+AB4113</f>
        <v>702322.13264999993</v>
      </c>
      <c r="AC4106" s="44">
        <f>AC4107+AC4110+AC4113</f>
        <v>886828.23774999997</v>
      </c>
      <c r="AD4106" s="44">
        <f>AD4107+AD4110+AD4113</f>
        <v>839647.94079999998</v>
      </c>
      <c r="AE4106" s="45">
        <f t="shared" si="7926"/>
        <v>94.67988332558032</v>
      </c>
      <c r="AF4106" s="43">
        <f>AF4107+AF4110+AF4113</f>
        <v>889777.24006999994</v>
      </c>
      <c r="AG4106" s="43">
        <f>AG4107+AG4110+AG4113</f>
        <v>-2949.002</v>
      </c>
      <c r="AH4106" s="43">
        <f>AH4107+AH4110+AH4113</f>
        <v>0</v>
      </c>
      <c r="AI4106" s="43">
        <f>AI4107+AI4110+AI4113</f>
        <v>0</v>
      </c>
      <c r="AJ4106" s="43">
        <f>AJ4107+AJ4110+AJ4113</f>
        <v>0</v>
      </c>
      <c r="AK4106" s="43">
        <f>AK4107+AK4110+AK4113</f>
        <v>0</v>
      </c>
      <c r="AL4106" s="43">
        <f t="shared" si="7933"/>
        <v>886828.23806999996</v>
      </c>
      <c r="AM4106" s="43">
        <f t="shared" si="7934"/>
        <v>-289781.35407</v>
      </c>
      <c r="AN4106" s="2"/>
      <c r="AR4106" s="1"/>
      <c r="AS4106" s="1"/>
    </row>
    <row r="4107" ht="31.5">
      <c r="B4107" s="41" t="s">
        <v>970</v>
      </c>
      <c r="C4107" s="41" t="s">
        <v>115</v>
      </c>
      <c r="D4107" s="41" t="s">
        <v>41</v>
      </c>
      <c r="E4107" s="26" t="str">
        <f t="shared" si="7935"/>
        <v>0501</v>
      </c>
      <c r="F4107" s="41" t="s">
        <v>1023</v>
      </c>
      <c r="G4107" s="41"/>
      <c r="H4107" s="42" t="s">
        <v>1024</v>
      </c>
      <c r="I4107" s="43">
        <f t="shared" ref="I4107:I4117" si="7963">I4108</f>
        <v>346343.09999999998</v>
      </c>
      <c r="J4107" s="43">
        <f t="shared" ref="J4107:J4117" si="7964">J4108</f>
        <v>0</v>
      </c>
      <c r="K4107" s="43">
        <f t="shared" ref="K4107:K4117" si="7965">K4108</f>
        <v>0</v>
      </c>
      <c r="L4107" s="43">
        <f t="shared" ref="L4107:L4117" si="7966">L4108</f>
        <v>0</v>
      </c>
      <c r="M4107" s="43">
        <f t="shared" ref="M4107:M4117" si="7967">M4108</f>
        <v>0</v>
      </c>
      <c r="N4107" s="43">
        <f t="shared" ref="N4107:N4117" si="7968">N4108</f>
        <v>0</v>
      </c>
      <c r="O4107" s="43">
        <f t="shared" ref="O4107:O4117" si="7969">O4108</f>
        <v>0</v>
      </c>
      <c r="P4107" s="43">
        <f t="shared" ref="P4107:P4117" si="7970">P4108</f>
        <v>129028.24400000001</v>
      </c>
      <c r="Q4107" s="43">
        <f t="shared" ref="Q4107:Q4117" si="7971">Q4108</f>
        <v>0</v>
      </c>
      <c r="R4107" s="43">
        <f t="shared" ref="R4107:R4114" si="7972">R4108</f>
        <v>0</v>
      </c>
      <c r="S4107" s="43">
        <f t="shared" ref="S4107:S4117" si="7973">S4108</f>
        <v>49400.667000000001</v>
      </c>
      <c r="T4107" s="43">
        <f t="shared" ref="T4107:T4117" si="7974">T4108</f>
        <v>0</v>
      </c>
      <c r="U4107" s="43">
        <v>-346343.09999999998</v>
      </c>
      <c r="V4107" s="43">
        <f t="shared" si="7936"/>
        <v>178428.91100000002</v>
      </c>
      <c r="W4107" s="43">
        <f t="shared" ref="W4107:W4117" si="7975">W4108</f>
        <v>0</v>
      </c>
      <c r="X4107" s="43">
        <f t="shared" ref="X4107:X4117" si="7976">X4108</f>
        <v>0</v>
      </c>
      <c r="Y4107" s="43">
        <f t="shared" ref="Y4107:Y4117" si="7977">Y4108</f>
        <v>0</v>
      </c>
      <c r="Z4107" s="43">
        <f t="shared" ref="Z4107:Z4117" si="7978">Z4108</f>
        <v>0</v>
      </c>
      <c r="AA4107" s="43">
        <f t="shared" ref="AA4107:AA4117" si="7979">AA4108</f>
        <v>-346343.09999999998</v>
      </c>
      <c r="AB4107" s="43">
        <f t="shared" ref="AB4107:AB4117" si="7980">AB4108</f>
        <v>140183.24731999999</v>
      </c>
      <c r="AC4107" s="44">
        <f t="shared" ref="AC4107:AC4117" si="7981">AC4108</f>
        <v>179211.49139000001</v>
      </c>
      <c r="AD4107" s="44">
        <f t="shared" ref="AD4107:AD4117" si="7982">AD4108</f>
        <v>179211.49139000001</v>
      </c>
      <c r="AE4107" s="45">
        <f t="shared" si="7926"/>
        <v>100</v>
      </c>
      <c r="AF4107" s="43">
        <f t="shared" ref="AF4107:AF4117" si="7983">AF4108</f>
        <v>179211.49139000001</v>
      </c>
      <c r="AG4107" s="43">
        <f t="shared" ref="AG4107:AG4117" si="7984">AG4108</f>
        <v>0</v>
      </c>
      <c r="AH4107" s="43">
        <f t="shared" ref="AH4107:AH4117" si="7985">AH4108</f>
        <v>0</v>
      </c>
      <c r="AI4107" s="43">
        <f t="shared" ref="AI4107:AI4117" si="7986">AI4108</f>
        <v>0</v>
      </c>
      <c r="AJ4107" s="43">
        <f t="shared" ref="AJ4107:AJ4117" si="7987">AJ4108</f>
        <v>0</v>
      </c>
      <c r="AK4107" s="43">
        <f t="shared" ref="AK4107:AK4117" si="7988">AK4108</f>
        <v>0</v>
      </c>
      <c r="AL4107" s="43">
        <f t="shared" si="7933"/>
        <v>179211.49139000001</v>
      </c>
      <c r="AM4107" s="43">
        <f t="shared" si="7934"/>
        <v>-782.58038999998826</v>
      </c>
      <c r="AN4107" s="19"/>
      <c r="AO4107" s="1"/>
      <c r="AP4107" s="1"/>
      <c r="AQ4107" s="1"/>
      <c r="AR4107" s="1"/>
      <c r="AS4107" s="1"/>
    </row>
    <row r="4108" ht="31.5">
      <c r="B4108" s="41" t="s">
        <v>970</v>
      </c>
      <c r="C4108" s="41" t="s">
        <v>115</v>
      </c>
      <c r="D4108" s="41" t="s">
        <v>41</v>
      </c>
      <c r="E4108" s="26" t="str">
        <f t="shared" si="7935"/>
        <v>0501</v>
      </c>
      <c r="F4108" s="41" t="s">
        <v>1023</v>
      </c>
      <c r="G4108" s="41" t="s">
        <v>550</v>
      </c>
      <c r="H4108" s="42" t="s">
        <v>551</v>
      </c>
      <c r="I4108" s="43">
        <f t="shared" si="7963"/>
        <v>346343.09999999998</v>
      </c>
      <c r="J4108" s="43">
        <f t="shared" si="7964"/>
        <v>0</v>
      </c>
      <c r="K4108" s="43">
        <f t="shared" si="7965"/>
        <v>0</v>
      </c>
      <c r="L4108" s="43">
        <f t="shared" si="7966"/>
        <v>0</v>
      </c>
      <c r="M4108" s="43">
        <f t="shared" si="7967"/>
        <v>0</v>
      </c>
      <c r="N4108" s="43">
        <f t="shared" si="7968"/>
        <v>0</v>
      </c>
      <c r="O4108" s="43">
        <f t="shared" si="7969"/>
        <v>0</v>
      </c>
      <c r="P4108" s="43">
        <f t="shared" si="7970"/>
        <v>129028.24400000001</v>
      </c>
      <c r="Q4108" s="43">
        <f t="shared" si="7971"/>
        <v>0</v>
      </c>
      <c r="R4108" s="43">
        <f t="shared" si="7972"/>
        <v>0</v>
      </c>
      <c r="S4108" s="43">
        <f t="shared" si="7973"/>
        <v>49400.667000000001</v>
      </c>
      <c r="T4108" s="43">
        <f t="shared" si="7974"/>
        <v>0</v>
      </c>
      <c r="U4108" s="43">
        <v>-346343.09999999998</v>
      </c>
      <c r="V4108" s="43">
        <f t="shared" si="7936"/>
        <v>178428.91100000002</v>
      </c>
      <c r="W4108" s="43">
        <f t="shared" si="7975"/>
        <v>0</v>
      </c>
      <c r="X4108" s="43">
        <f t="shared" si="7976"/>
        <v>0</v>
      </c>
      <c r="Y4108" s="43">
        <f t="shared" si="7977"/>
        <v>0</v>
      </c>
      <c r="Z4108" s="43">
        <f t="shared" si="7978"/>
        <v>0</v>
      </c>
      <c r="AA4108" s="43">
        <f t="shared" si="7979"/>
        <v>-346343.09999999998</v>
      </c>
      <c r="AB4108" s="43">
        <f t="shared" si="7980"/>
        <v>140183.24731999999</v>
      </c>
      <c r="AC4108" s="44">
        <f t="shared" si="7981"/>
        <v>179211.49139000001</v>
      </c>
      <c r="AD4108" s="44">
        <f t="shared" si="7982"/>
        <v>179211.49139000001</v>
      </c>
      <c r="AE4108" s="45">
        <f t="shared" si="7926"/>
        <v>100</v>
      </c>
      <c r="AF4108" s="43">
        <f t="shared" si="7983"/>
        <v>179211.49139000001</v>
      </c>
      <c r="AG4108" s="43">
        <f t="shared" si="7984"/>
        <v>0</v>
      </c>
      <c r="AH4108" s="43">
        <f t="shared" si="7985"/>
        <v>0</v>
      </c>
      <c r="AI4108" s="43">
        <f t="shared" si="7986"/>
        <v>0</v>
      </c>
      <c r="AJ4108" s="43">
        <f t="shared" si="7987"/>
        <v>0</v>
      </c>
      <c r="AK4108" s="43">
        <f t="shared" si="7988"/>
        <v>0</v>
      </c>
      <c r="AL4108" s="43">
        <f t="shared" si="7933"/>
        <v>179211.49139000001</v>
      </c>
      <c r="AM4108" s="43">
        <f t="shared" si="7934"/>
        <v>-782.58038999998826</v>
      </c>
      <c r="AN4108" s="19"/>
      <c r="AO4108" s="1"/>
      <c r="AP4108" s="1"/>
      <c r="AQ4108" s="1"/>
      <c r="AR4108" s="1"/>
      <c r="AS4108" s="1"/>
    </row>
    <row r="4109">
      <c r="B4109" s="41" t="s">
        <v>970</v>
      </c>
      <c r="C4109" s="41" t="s">
        <v>115</v>
      </c>
      <c r="D4109" s="41" t="s">
        <v>41</v>
      </c>
      <c r="E4109" s="26" t="str">
        <f t="shared" si="7935"/>
        <v>0501</v>
      </c>
      <c r="F4109" s="41" t="s">
        <v>1023</v>
      </c>
      <c r="G4109" s="41" t="s">
        <v>909</v>
      </c>
      <c r="H4109" s="42" t="s">
        <v>910</v>
      </c>
      <c r="I4109" s="43">
        <v>346343.09999999998</v>
      </c>
      <c r="J4109" s="43"/>
      <c r="K4109" s="43"/>
      <c r="L4109" s="43"/>
      <c r="M4109" s="43"/>
      <c r="N4109" s="43"/>
      <c r="O4109" s="43">
        <v>0</v>
      </c>
      <c r="P4109" s="43">
        <v>129028.24400000001</v>
      </c>
      <c r="Q4109" s="43">
        <v>0</v>
      </c>
      <c r="R4109" s="43">
        <v>0</v>
      </c>
      <c r="S4109" s="43">
        <v>49400.667000000001</v>
      </c>
      <c r="T4109" s="43">
        <v>0</v>
      </c>
      <c r="U4109" s="43">
        <v>-346343.09999999998</v>
      </c>
      <c r="V4109" s="43">
        <f t="shared" si="7936"/>
        <v>178428.91100000002</v>
      </c>
      <c r="W4109" s="43"/>
      <c r="X4109" s="43"/>
      <c r="Y4109" s="43"/>
      <c r="Z4109" s="43"/>
      <c r="AA4109" s="43">
        <v>-346343.09999999998</v>
      </c>
      <c r="AB4109" s="43">
        <v>140183.24731999999</v>
      </c>
      <c r="AC4109" s="44">
        <v>179211.49139000001</v>
      </c>
      <c r="AD4109" s="44">
        <v>179211.49139000001</v>
      </c>
      <c r="AE4109" s="45">
        <f t="shared" si="7926"/>
        <v>100</v>
      </c>
      <c r="AF4109" s="43">
        <v>179211.49139000001</v>
      </c>
      <c r="AG4109" s="43">
        <v>0</v>
      </c>
      <c r="AH4109" s="43">
        <v>0</v>
      </c>
      <c r="AI4109" s="43">
        <v>0</v>
      </c>
      <c r="AJ4109" s="43">
        <v>0</v>
      </c>
      <c r="AK4109" s="43">
        <v>0</v>
      </c>
      <c r="AL4109" s="43">
        <f t="shared" si="7933"/>
        <v>179211.49139000001</v>
      </c>
      <c r="AM4109" s="43">
        <f t="shared" si="7934"/>
        <v>-782.58038999998826</v>
      </c>
      <c r="AN4109" s="19"/>
      <c r="AR4109" s="1"/>
      <c r="AS4109" s="1"/>
    </row>
    <row r="4110" ht="47.25">
      <c r="B4110" s="41" t="s">
        <v>970</v>
      </c>
      <c r="C4110" s="41" t="s">
        <v>115</v>
      </c>
      <c r="D4110" s="41" t="s">
        <v>41</v>
      </c>
      <c r="E4110" s="26" t="str">
        <f t="shared" si="7935"/>
        <v>0501</v>
      </c>
      <c r="F4110" s="41" t="s">
        <v>1025</v>
      </c>
      <c r="G4110" s="41"/>
      <c r="H4110" s="42" t="s">
        <v>1026</v>
      </c>
      <c r="I4110" s="43">
        <f t="shared" si="7963"/>
        <v>424764</v>
      </c>
      <c r="J4110" s="43">
        <f t="shared" si="7964"/>
        <v>0</v>
      </c>
      <c r="K4110" s="43">
        <f t="shared" si="7965"/>
        <v>0</v>
      </c>
      <c r="L4110" s="43">
        <f t="shared" si="7966"/>
        <v>0</v>
      </c>
      <c r="M4110" s="43">
        <f t="shared" si="7967"/>
        <v>0</v>
      </c>
      <c r="N4110" s="43">
        <f t="shared" si="7968"/>
        <v>0</v>
      </c>
      <c r="O4110" s="43">
        <f t="shared" si="7969"/>
        <v>-2949.002</v>
      </c>
      <c r="P4110" s="43">
        <f t="shared" si="7970"/>
        <v>12915.311</v>
      </c>
      <c r="Q4110" s="43">
        <f t="shared" si="7971"/>
        <v>0</v>
      </c>
      <c r="R4110" s="43">
        <f t="shared" si="7972"/>
        <v>10000</v>
      </c>
      <c r="S4110" s="43">
        <f t="shared" si="7973"/>
        <v>20000</v>
      </c>
      <c r="T4110" s="43">
        <f t="shared" si="7974"/>
        <v>0</v>
      </c>
      <c r="U4110" s="43">
        <v>-46112.336000000003</v>
      </c>
      <c r="V4110" s="43">
        <f t="shared" si="7936"/>
        <v>418617.973</v>
      </c>
      <c r="W4110" s="43">
        <f t="shared" si="7975"/>
        <v>0</v>
      </c>
      <c r="X4110" s="43">
        <f t="shared" si="7976"/>
        <v>0</v>
      </c>
      <c r="Y4110" s="43">
        <f t="shared" si="7977"/>
        <v>0</v>
      </c>
      <c r="Z4110" s="43">
        <f t="shared" si="7978"/>
        <v>0</v>
      </c>
      <c r="AA4110" s="43">
        <f t="shared" si="7979"/>
        <v>-46112.336000000003</v>
      </c>
      <c r="AB4110" s="43">
        <f t="shared" si="7980"/>
        <v>562138.88532999996</v>
      </c>
      <c r="AC4110" s="44">
        <f t="shared" si="7981"/>
        <v>707616.74635999999</v>
      </c>
      <c r="AD4110" s="44">
        <f t="shared" si="7982"/>
        <v>660436.44941</v>
      </c>
      <c r="AE4110" s="45">
        <f t="shared" si="7926"/>
        <v>93.332507011359368</v>
      </c>
      <c r="AF4110" s="43">
        <f t="shared" si="7983"/>
        <v>710565.74867999996</v>
      </c>
      <c r="AG4110" s="43">
        <f t="shared" si="7984"/>
        <v>-2949.002</v>
      </c>
      <c r="AH4110" s="43">
        <f t="shared" si="7985"/>
        <v>0</v>
      </c>
      <c r="AI4110" s="43">
        <f t="shared" si="7986"/>
        <v>0</v>
      </c>
      <c r="AJ4110" s="43">
        <f t="shared" si="7987"/>
        <v>0</v>
      </c>
      <c r="AK4110" s="43">
        <f t="shared" si="7988"/>
        <v>0</v>
      </c>
      <c r="AL4110" s="43">
        <f t="shared" si="7933"/>
        <v>707616.74667999998</v>
      </c>
      <c r="AM4110" s="43">
        <f t="shared" si="7934"/>
        <v>-288998.77367999998</v>
      </c>
      <c r="AN4110" s="2"/>
      <c r="AO4110" s="1"/>
      <c r="AP4110" s="1"/>
      <c r="AQ4110" s="1"/>
      <c r="AR4110" s="1"/>
      <c r="AS4110" s="1"/>
    </row>
    <row r="4111" ht="31.5">
      <c r="B4111" s="41" t="s">
        <v>970</v>
      </c>
      <c r="C4111" s="41" t="s">
        <v>115</v>
      </c>
      <c r="D4111" s="41" t="s">
        <v>41</v>
      </c>
      <c r="E4111" s="26" t="str">
        <f t="shared" si="7935"/>
        <v>0501</v>
      </c>
      <c r="F4111" s="41" t="s">
        <v>1025</v>
      </c>
      <c r="G4111" s="41" t="s">
        <v>550</v>
      </c>
      <c r="H4111" s="42" t="s">
        <v>551</v>
      </c>
      <c r="I4111" s="43">
        <f t="shared" si="7963"/>
        <v>424764</v>
      </c>
      <c r="J4111" s="43">
        <f t="shared" si="7964"/>
        <v>0</v>
      </c>
      <c r="K4111" s="43">
        <f t="shared" si="7965"/>
        <v>0</v>
      </c>
      <c r="L4111" s="43">
        <f t="shared" si="7966"/>
        <v>0</v>
      </c>
      <c r="M4111" s="43">
        <f t="shared" si="7967"/>
        <v>0</v>
      </c>
      <c r="N4111" s="43">
        <f t="shared" si="7968"/>
        <v>0</v>
      </c>
      <c r="O4111" s="43">
        <f t="shared" si="7969"/>
        <v>-2949.002</v>
      </c>
      <c r="P4111" s="43">
        <f t="shared" si="7970"/>
        <v>12915.311</v>
      </c>
      <c r="Q4111" s="43">
        <f t="shared" si="7971"/>
        <v>0</v>
      </c>
      <c r="R4111" s="43">
        <f t="shared" si="7972"/>
        <v>10000</v>
      </c>
      <c r="S4111" s="43">
        <f t="shared" si="7973"/>
        <v>20000</v>
      </c>
      <c r="T4111" s="43">
        <f t="shared" si="7974"/>
        <v>0</v>
      </c>
      <c r="U4111" s="43">
        <v>-46112.336000000003</v>
      </c>
      <c r="V4111" s="43">
        <f t="shared" si="7936"/>
        <v>418617.973</v>
      </c>
      <c r="W4111" s="43">
        <f t="shared" si="7975"/>
        <v>0</v>
      </c>
      <c r="X4111" s="43">
        <f t="shared" si="7976"/>
        <v>0</v>
      </c>
      <c r="Y4111" s="43">
        <f t="shared" si="7977"/>
        <v>0</v>
      </c>
      <c r="Z4111" s="43">
        <f t="shared" si="7978"/>
        <v>0</v>
      </c>
      <c r="AA4111" s="43">
        <f t="shared" si="7979"/>
        <v>-46112.336000000003</v>
      </c>
      <c r="AB4111" s="43">
        <f t="shared" si="7980"/>
        <v>562138.88532999996</v>
      </c>
      <c r="AC4111" s="44">
        <f t="shared" si="7981"/>
        <v>707616.74635999999</v>
      </c>
      <c r="AD4111" s="44">
        <f t="shared" si="7982"/>
        <v>660436.44941</v>
      </c>
      <c r="AE4111" s="45">
        <f t="shared" si="7926"/>
        <v>93.332507011359368</v>
      </c>
      <c r="AF4111" s="43">
        <f t="shared" si="7983"/>
        <v>710565.74867999996</v>
      </c>
      <c r="AG4111" s="43">
        <f t="shared" si="7984"/>
        <v>-2949.002</v>
      </c>
      <c r="AH4111" s="43">
        <f t="shared" si="7985"/>
        <v>0</v>
      </c>
      <c r="AI4111" s="43">
        <f t="shared" si="7986"/>
        <v>0</v>
      </c>
      <c r="AJ4111" s="43">
        <f t="shared" si="7987"/>
        <v>0</v>
      </c>
      <c r="AK4111" s="43">
        <f t="shared" si="7988"/>
        <v>0</v>
      </c>
      <c r="AL4111" s="43">
        <f t="shared" si="7933"/>
        <v>707616.74667999998</v>
      </c>
      <c r="AM4111" s="43">
        <f t="shared" si="7934"/>
        <v>-288998.77367999998</v>
      </c>
      <c r="AN4111" s="2"/>
      <c r="AO4111" s="1"/>
      <c r="AP4111" s="1"/>
      <c r="AQ4111" s="1"/>
      <c r="AR4111" s="1"/>
      <c r="AS4111" s="1"/>
    </row>
    <row r="4112">
      <c r="B4112" s="41" t="s">
        <v>970</v>
      </c>
      <c r="C4112" s="41" t="s">
        <v>115</v>
      </c>
      <c r="D4112" s="41" t="s">
        <v>41</v>
      </c>
      <c r="E4112" s="26" t="str">
        <f t="shared" si="7935"/>
        <v>0501</v>
      </c>
      <c r="F4112" s="41" t="s">
        <v>1025</v>
      </c>
      <c r="G4112" s="41" t="s">
        <v>909</v>
      </c>
      <c r="H4112" s="42" t="s">
        <v>910</v>
      </c>
      <c r="I4112" s="43">
        <v>424764</v>
      </c>
      <c r="J4112" s="43"/>
      <c r="K4112" s="43"/>
      <c r="L4112" s="43"/>
      <c r="M4112" s="43"/>
      <c r="N4112" s="43"/>
      <c r="O4112" s="43">
        <v>-2949.002</v>
      </c>
      <c r="P4112" s="43">
        <v>12915.311</v>
      </c>
      <c r="Q4112" s="43">
        <v>0</v>
      </c>
      <c r="R4112" s="43">
        <v>10000</v>
      </c>
      <c r="S4112" s="43">
        <v>20000</v>
      </c>
      <c r="T4112" s="43">
        <v>0</v>
      </c>
      <c r="U4112" s="43">
        <v>-46112.336000000003</v>
      </c>
      <c r="V4112" s="43">
        <f t="shared" si="7936"/>
        <v>418617.973</v>
      </c>
      <c r="W4112" s="43"/>
      <c r="X4112" s="43"/>
      <c r="Y4112" s="43"/>
      <c r="Z4112" s="43"/>
      <c r="AA4112" s="43">
        <v>-46112.336000000003</v>
      </c>
      <c r="AB4112" s="43">
        <v>562138.88532999996</v>
      </c>
      <c r="AC4112" s="44">
        <v>707616.74635999999</v>
      </c>
      <c r="AD4112" s="44">
        <v>660436.44941</v>
      </c>
      <c r="AE4112" s="45">
        <f t="shared" si="7926"/>
        <v>93.332507011359368</v>
      </c>
      <c r="AF4112" s="43">
        <v>710565.74867999996</v>
      </c>
      <c r="AG4112" s="43">
        <v>-2949.002</v>
      </c>
      <c r="AH4112" s="43">
        <v>0</v>
      </c>
      <c r="AI4112" s="43">
        <v>0</v>
      </c>
      <c r="AJ4112" s="43">
        <v>0</v>
      </c>
      <c r="AK4112" s="43">
        <v>0</v>
      </c>
      <c r="AL4112" s="43">
        <f t="shared" si="7933"/>
        <v>707616.74667999998</v>
      </c>
      <c r="AM4112" s="43">
        <f t="shared" si="7934"/>
        <v>-288998.77367999998</v>
      </c>
      <c r="AN4112" s="2"/>
      <c r="AR4112" s="1"/>
      <c r="AS4112" s="1"/>
    </row>
    <row r="4113" ht="47.25" hidden="1">
      <c r="B4113" s="41" t="s">
        <v>970</v>
      </c>
      <c r="C4113" s="41" t="s">
        <v>115</v>
      </c>
      <c r="D4113" s="41" t="s">
        <v>41</v>
      </c>
      <c r="E4113" s="26" t="str">
        <f t="shared" si="7935"/>
        <v>0501</v>
      </c>
      <c r="F4113" s="41" t="s">
        <v>1027</v>
      </c>
      <c r="G4113" s="41"/>
      <c r="H4113" s="42" t="s">
        <v>1026</v>
      </c>
      <c r="I4113" s="43"/>
      <c r="J4113" s="43"/>
      <c r="K4113" s="43"/>
      <c r="L4113" s="43"/>
      <c r="M4113" s="43"/>
      <c r="N4113" s="43"/>
      <c r="O4113" s="43">
        <f t="shared" si="7969"/>
        <v>0</v>
      </c>
      <c r="P4113" s="43">
        <f t="shared" si="7970"/>
        <v>-95000</v>
      </c>
      <c r="Q4113" s="43">
        <f t="shared" si="7971"/>
        <v>0</v>
      </c>
      <c r="R4113" s="43">
        <f t="shared" si="7972"/>
        <v>95000</v>
      </c>
      <c r="S4113" s="43"/>
      <c r="T4113" s="43"/>
      <c r="U4113" s="43"/>
      <c r="V4113" s="43">
        <f t="shared" si="7936"/>
        <v>0</v>
      </c>
      <c r="W4113" s="43"/>
      <c r="X4113" s="43"/>
      <c r="Y4113" s="43"/>
      <c r="Z4113" s="43"/>
      <c r="AA4113" s="43"/>
      <c r="AB4113" s="43">
        <f t="shared" si="7980"/>
        <v>0</v>
      </c>
      <c r="AC4113" s="44">
        <f t="shared" si="7981"/>
        <v>0</v>
      </c>
      <c r="AD4113" s="44">
        <f t="shared" si="7982"/>
        <v>0</v>
      </c>
      <c r="AE4113" s="45" t="e">
        <f t="shared" si="7926"/>
        <v>#DIV/0!</v>
      </c>
      <c r="AF4113" s="43">
        <f t="shared" si="7983"/>
        <v>0</v>
      </c>
      <c r="AG4113" s="43">
        <f t="shared" si="7984"/>
        <v>0</v>
      </c>
      <c r="AH4113" s="43">
        <f t="shared" si="7985"/>
        <v>0</v>
      </c>
      <c r="AI4113" s="43">
        <f t="shared" si="7986"/>
        <v>0</v>
      </c>
      <c r="AJ4113" s="43">
        <f t="shared" si="7987"/>
        <v>0</v>
      </c>
      <c r="AK4113" s="43">
        <f t="shared" si="7988"/>
        <v>0</v>
      </c>
      <c r="AL4113" s="43">
        <f t="shared" si="7933"/>
        <v>0</v>
      </c>
      <c r="AM4113" s="43">
        <f t="shared" si="7934"/>
        <v>0</v>
      </c>
      <c r="AN4113" s="19" t="s">
        <v>36</v>
      </c>
      <c r="AO4113" s="1"/>
      <c r="AP4113" s="1"/>
      <c r="AQ4113" s="1"/>
      <c r="AR4113" s="1"/>
      <c r="AS4113" s="1"/>
    </row>
    <row r="4114" ht="31.5" hidden="1">
      <c r="B4114" s="41" t="s">
        <v>970</v>
      </c>
      <c r="C4114" s="41" t="s">
        <v>115</v>
      </c>
      <c r="D4114" s="41" t="s">
        <v>41</v>
      </c>
      <c r="E4114" s="26" t="str">
        <f t="shared" si="7935"/>
        <v>0501</v>
      </c>
      <c r="F4114" s="41" t="s">
        <v>1027</v>
      </c>
      <c r="G4114" s="41" t="s">
        <v>550</v>
      </c>
      <c r="H4114" s="42" t="s">
        <v>551</v>
      </c>
      <c r="I4114" s="43"/>
      <c r="J4114" s="43"/>
      <c r="K4114" s="43"/>
      <c r="L4114" s="43"/>
      <c r="M4114" s="43"/>
      <c r="N4114" s="43"/>
      <c r="O4114" s="43">
        <f t="shared" si="7969"/>
        <v>0</v>
      </c>
      <c r="P4114" s="43">
        <f t="shared" si="7970"/>
        <v>-95000</v>
      </c>
      <c r="Q4114" s="43">
        <f t="shared" si="7971"/>
        <v>0</v>
      </c>
      <c r="R4114" s="43">
        <f t="shared" si="7972"/>
        <v>95000</v>
      </c>
      <c r="S4114" s="43"/>
      <c r="T4114" s="43"/>
      <c r="U4114" s="43"/>
      <c r="V4114" s="43">
        <f t="shared" si="7936"/>
        <v>0</v>
      </c>
      <c r="W4114" s="43"/>
      <c r="X4114" s="43"/>
      <c r="Y4114" s="43"/>
      <c r="Z4114" s="43"/>
      <c r="AA4114" s="43"/>
      <c r="AB4114" s="43">
        <f t="shared" si="7980"/>
        <v>0</v>
      </c>
      <c r="AC4114" s="44">
        <f t="shared" si="7981"/>
        <v>0</v>
      </c>
      <c r="AD4114" s="44">
        <f t="shared" si="7982"/>
        <v>0</v>
      </c>
      <c r="AE4114" s="45" t="e">
        <f t="shared" si="7926"/>
        <v>#DIV/0!</v>
      </c>
      <c r="AF4114" s="43">
        <f t="shared" si="7983"/>
        <v>0</v>
      </c>
      <c r="AG4114" s="43">
        <f t="shared" si="7984"/>
        <v>0</v>
      </c>
      <c r="AH4114" s="43">
        <f t="shared" si="7985"/>
        <v>0</v>
      </c>
      <c r="AI4114" s="43">
        <f t="shared" si="7986"/>
        <v>0</v>
      </c>
      <c r="AJ4114" s="43">
        <f t="shared" si="7987"/>
        <v>0</v>
      </c>
      <c r="AK4114" s="43">
        <f t="shared" si="7988"/>
        <v>0</v>
      </c>
      <c r="AL4114" s="43">
        <f t="shared" si="7933"/>
        <v>0</v>
      </c>
      <c r="AM4114" s="43">
        <f t="shared" si="7934"/>
        <v>0</v>
      </c>
      <c r="AN4114" s="19" t="s">
        <v>36</v>
      </c>
      <c r="AO4114" s="1"/>
      <c r="AP4114" s="1"/>
      <c r="AQ4114" s="1"/>
      <c r="AR4114" s="1"/>
      <c r="AS4114" s="1"/>
    </row>
    <row r="4115" hidden="1">
      <c r="B4115" s="41" t="s">
        <v>970</v>
      </c>
      <c r="C4115" s="41" t="s">
        <v>115</v>
      </c>
      <c r="D4115" s="41" t="s">
        <v>41</v>
      </c>
      <c r="E4115" s="26" t="str">
        <f t="shared" si="7935"/>
        <v>0501</v>
      </c>
      <c r="F4115" s="41" t="s">
        <v>1027</v>
      </c>
      <c r="G4115" s="41" t="s">
        <v>909</v>
      </c>
      <c r="H4115" s="42" t="s">
        <v>910</v>
      </c>
      <c r="I4115" s="43"/>
      <c r="J4115" s="43"/>
      <c r="K4115" s="43"/>
      <c r="L4115" s="43"/>
      <c r="M4115" s="43"/>
      <c r="N4115" s="43"/>
      <c r="O4115" s="43">
        <v>0</v>
      </c>
      <c r="P4115" s="43">
        <v>-95000</v>
      </c>
      <c r="Q4115" s="43">
        <v>0</v>
      </c>
      <c r="R4115" s="43">
        <f>50000+45000</f>
        <v>95000</v>
      </c>
      <c r="S4115" s="43"/>
      <c r="T4115" s="43"/>
      <c r="U4115" s="43"/>
      <c r="V4115" s="43">
        <f t="shared" si="7936"/>
        <v>0</v>
      </c>
      <c r="W4115" s="43"/>
      <c r="X4115" s="43"/>
      <c r="Y4115" s="43"/>
      <c r="Z4115" s="43"/>
      <c r="AA4115" s="43"/>
      <c r="AB4115" s="43">
        <v>0</v>
      </c>
      <c r="AC4115" s="44">
        <v>0</v>
      </c>
      <c r="AD4115" s="44">
        <v>0</v>
      </c>
      <c r="AE4115" s="45" t="e">
        <f t="shared" si="7926"/>
        <v>#DIV/0!</v>
      </c>
      <c r="AF4115" s="43">
        <v>0</v>
      </c>
      <c r="AG4115" s="43">
        <v>0</v>
      </c>
      <c r="AH4115" s="43">
        <v>0</v>
      </c>
      <c r="AI4115" s="43">
        <v>0</v>
      </c>
      <c r="AJ4115" s="43">
        <v>0</v>
      </c>
      <c r="AK4115" s="43">
        <v>0</v>
      </c>
      <c r="AL4115" s="43">
        <f t="shared" si="7933"/>
        <v>0</v>
      </c>
      <c r="AM4115" s="43">
        <f t="shared" si="7934"/>
        <v>0</v>
      </c>
      <c r="AN4115" s="19" t="s">
        <v>36</v>
      </c>
      <c r="AO4115" s="1"/>
      <c r="AP4115" s="1"/>
      <c r="AQ4115" s="1"/>
      <c r="AR4115" s="1"/>
      <c r="AS4115" s="1"/>
    </row>
    <row r="4116" s="33" customFormat="1">
      <c r="B4116" s="34" t="s">
        <v>970</v>
      </c>
      <c r="C4116" s="34" t="s">
        <v>115</v>
      </c>
      <c r="D4116" s="34" t="s">
        <v>505</v>
      </c>
      <c r="E4116" s="35" t="str">
        <f t="shared" si="7935"/>
        <v>0502</v>
      </c>
      <c r="F4116" s="34"/>
      <c r="G4116" s="34"/>
      <c r="H4116" s="36" t="s">
        <v>781</v>
      </c>
      <c r="I4116" s="37">
        <f t="shared" si="7963"/>
        <v>47000.000000000007</v>
      </c>
      <c r="J4116" s="37">
        <f t="shared" si="7964"/>
        <v>200406.5</v>
      </c>
      <c r="K4116" s="37">
        <f t="shared" si="7965"/>
        <v>452145.59999999998</v>
      </c>
      <c r="L4116" s="37">
        <f t="shared" si="7966"/>
        <v>0</v>
      </c>
      <c r="M4116" s="37">
        <f t="shared" si="7967"/>
        <v>0</v>
      </c>
      <c r="N4116" s="37">
        <f t="shared" si="7968"/>
        <v>0</v>
      </c>
      <c r="O4116" s="37">
        <f t="shared" si="7969"/>
        <v>0</v>
      </c>
      <c r="P4116" s="37">
        <f t="shared" si="7970"/>
        <v>21814.598000000002</v>
      </c>
      <c r="Q4116" s="37">
        <f t="shared" si="7971"/>
        <v>0</v>
      </c>
      <c r="R4116" s="37">
        <f t="shared" ref="R4116:R4117" si="7989">R4117</f>
        <v>0</v>
      </c>
      <c r="S4116" s="37">
        <f t="shared" si="7973"/>
        <v>-43764.300000000003</v>
      </c>
      <c r="T4116" s="37">
        <f t="shared" si="7974"/>
        <v>0</v>
      </c>
      <c r="U4116" s="37">
        <v>71370.499000000011</v>
      </c>
      <c r="V4116" s="37">
        <f t="shared" si="7936"/>
        <v>96420.797000000006</v>
      </c>
      <c r="W4116" s="37">
        <f t="shared" si="7975"/>
        <v>101.657</v>
      </c>
      <c r="X4116" s="37">
        <f t="shared" si="7976"/>
        <v>0</v>
      </c>
      <c r="Y4116" s="37">
        <f t="shared" si="7977"/>
        <v>0</v>
      </c>
      <c r="Z4116" s="37">
        <f t="shared" si="7978"/>
        <v>0</v>
      </c>
      <c r="AA4116" s="37">
        <f t="shared" si="7979"/>
        <v>71268.842000000004</v>
      </c>
      <c r="AB4116" s="37">
        <f t="shared" si="7980"/>
        <v>2884.9523800000002</v>
      </c>
      <c r="AC4116" s="38">
        <f t="shared" si="7981"/>
        <v>125946.27078000001</v>
      </c>
      <c r="AD4116" s="38">
        <f t="shared" si="7982"/>
        <v>112879.15912000001</v>
      </c>
      <c r="AE4116" s="39">
        <f t="shared" si="7926"/>
        <v>89.624852265117624</v>
      </c>
      <c r="AF4116" s="37">
        <f t="shared" si="7983"/>
        <v>96420.797099999996</v>
      </c>
      <c r="AG4116" s="37">
        <f t="shared" si="7984"/>
        <v>0</v>
      </c>
      <c r="AH4116" s="37">
        <f t="shared" si="7985"/>
        <v>0</v>
      </c>
      <c r="AI4116" s="37">
        <f t="shared" si="7986"/>
        <v>0</v>
      </c>
      <c r="AJ4116" s="37">
        <f t="shared" si="7987"/>
        <v>0</v>
      </c>
      <c r="AK4116" s="37">
        <f t="shared" si="7988"/>
        <v>0</v>
      </c>
      <c r="AL4116" s="37">
        <f t="shared" si="7933"/>
        <v>96420.797099999996</v>
      </c>
      <c r="AM4116" s="37">
        <f t="shared" si="7934"/>
        <v>-9.9999990197829902e-05</v>
      </c>
      <c r="AN4116" s="40"/>
      <c r="AO4116" s="33"/>
      <c r="AP4116" s="33"/>
      <c r="AQ4116" s="33"/>
      <c r="AR4116" s="33"/>
      <c r="AS4116" s="33"/>
    </row>
    <row r="4117" ht="31.5">
      <c r="B4117" s="41" t="s">
        <v>970</v>
      </c>
      <c r="C4117" s="41" t="s">
        <v>115</v>
      </c>
      <c r="D4117" s="41" t="s">
        <v>505</v>
      </c>
      <c r="E4117" s="26" t="str">
        <f t="shared" si="7935"/>
        <v>0502</v>
      </c>
      <c r="F4117" s="41" t="s">
        <v>763</v>
      </c>
      <c r="G4117" s="41"/>
      <c r="H4117" s="42" t="s">
        <v>764</v>
      </c>
      <c r="I4117" s="43">
        <f t="shared" si="7963"/>
        <v>47000.000000000007</v>
      </c>
      <c r="J4117" s="43">
        <f t="shared" si="7964"/>
        <v>200406.5</v>
      </c>
      <c r="K4117" s="43">
        <f t="shared" si="7965"/>
        <v>452145.59999999998</v>
      </c>
      <c r="L4117" s="43">
        <f t="shared" si="7966"/>
        <v>0</v>
      </c>
      <c r="M4117" s="43">
        <f t="shared" si="7967"/>
        <v>0</v>
      </c>
      <c r="N4117" s="43">
        <f t="shared" si="7968"/>
        <v>0</v>
      </c>
      <c r="O4117" s="43">
        <f t="shared" si="7969"/>
        <v>0</v>
      </c>
      <c r="P4117" s="43">
        <f t="shared" si="7970"/>
        <v>21814.598000000002</v>
      </c>
      <c r="Q4117" s="43">
        <f t="shared" si="7971"/>
        <v>0</v>
      </c>
      <c r="R4117" s="43">
        <f t="shared" si="7989"/>
        <v>0</v>
      </c>
      <c r="S4117" s="43">
        <f t="shared" si="7973"/>
        <v>-43764.300000000003</v>
      </c>
      <c r="T4117" s="43">
        <f t="shared" si="7974"/>
        <v>0</v>
      </c>
      <c r="U4117" s="43">
        <v>71370.499000000011</v>
      </c>
      <c r="V4117" s="43">
        <f t="shared" si="7936"/>
        <v>96420.797000000006</v>
      </c>
      <c r="W4117" s="43">
        <f t="shared" si="7975"/>
        <v>101.657</v>
      </c>
      <c r="X4117" s="43">
        <f t="shared" si="7976"/>
        <v>0</v>
      </c>
      <c r="Y4117" s="43">
        <f t="shared" si="7977"/>
        <v>0</v>
      </c>
      <c r="Z4117" s="43">
        <f t="shared" si="7978"/>
        <v>0</v>
      </c>
      <c r="AA4117" s="43">
        <f t="shared" si="7979"/>
        <v>71268.842000000004</v>
      </c>
      <c r="AB4117" s="43">
        <f t="shared" si="7980"/>
        <v>2884.9523800000002</v>
      </c>
      <c r="AC4117" s="44">
        <f t="shared" si="7981"/>
        <v>125946.27078000001</v>
      </c>
      <c r="AD4117" s="44">
        <f t="shared" si="7982"/>
        <v>112879.15912000001</v>
      </c>
      <c r="AE4117" s="45">
        <f t="shared" si="7926"/>
        <v>89.624852265117624</v>
      </c>
      <c r="AF4117" s="43">
        <f t="shared" si="7983"/>
        <v>96420.797099999996</v>
      </c>
      <c r="AG4117" s="43">
        <f t="shared" si="7984"/>
        <v>0</v>
      </c>
      <c r="AH4117" s="43">
        <f t="shared" si="7985"/>
        <v>0</v>
      </c>
      <c r="AI4117" s="43">
        <f t="shared" si="7986"/>
        <v>0</v>
      </c>
      <c r="AJ4117" s="43">
        <f t="shared" si="7987"/>
        <v>0</v>
      </c>
      <c r="AK4117" s="43">
        <f t="shared" si="7988"/>
        <v>0</v>
      </c>
      <c r="AL4117" s="43">
        <f t="shared" si="7933"/>
        <v>96420.797099999996</v>
      </c>
      <c r="AM4117" s="43">
        <f t="shared" si="7934"/>
        <v>-9.9999990197829902e-05</v>
      </c>
      <c r="AN4117" s="2"/>
      <c r="AO4117" s="1"/>
      <c r="AP4117" s="1"/>
      <c r="AQ4117" s="1"/>
      <c r="AR4117" s="1"/>
      <c r="AS4117" s="1"/>
    </row>
    <row r="4118" ht="31.5">
      <c r="B4118" s="41" t="s">
        <v>970</v>
      </c>
      <c r="C4118" s="41" t="s">
        <v>115</v>
      </c>
      <c r="D4118" s="41" t="s">
        <v>505</v>
      </c>
      <c r="E4118" s="26" t="str">
        <f t="shared" si="7935"/>
        <v>0502</v>
      </c>
      <c r="F4118" s="41" t="s">
        <v>901</v>
      </c>
      <c r="G4118" s="41"/>
      <c r="H4118" s="42" t="s">
        <v>902</v>
      </c>
      <c r="I4118" s="43">
        <f>I4119+I4135+I4139</f>
        <v>47000.000000000007</v>
      </c>
      <c r="J4118" s="43">
        <f>J4119+J4135+J4139</f>
        <v>200406.5</v>
      </c>
      <c r="K4118" s="43">
        <f>K4119+K4135+K4139</f>
        <v>452145.59999999998</v>
      </c>
      <c r="L4118" s="43">
        <f>L4119+L4135+L4139</f>
        <v>0</v>
      </c>
      <c r="M4118" s="43">
        <f>M4119+M4135+M4139</f>
        <v>0</v>
      </c>
      <c r="N4118" s="43">
        <f>N4119+N4135+N4139</f>
        <v>0</v>
      </c>
      <c r="O4118" s="43">
        <f>O4119+O4135+O4139</f>
        <v>0</v>
      </c>
      <c r="P4118" s="43">
        <f>P4119+P4135+P4139</f>
        <v>21814.598000000002</v>
      </c>
      <c r="Q4118" s="43">
        <f>Q4119+Q4135+Q4139</f>
        <v>0</v>
      </c>
      <c r="R4118" s="43">
        <f>R4119+R4135+R4139</f>
        <v>0</v>
      </c>
      <c r="S4118" s="43">
        <f>S4119+S4135+S4139</f>
        <v>-43764.300000000003</v>
      </c>
      <c r="T4118" s="43">
        <f>T4119+T4135+T4139</f>
        <v>0</v>
      </c>
      <c r="U4118" s="43">
        <v>71370.499000000011</v>
      </c>
      <c r="V4118" s="43">
        <f t="shared" si="7936"/>
        <v>96420.797000000006</v>
      </c>
      <c r="W4118" s="43">
        <f>W4119+W4135+W4139</f>
        <v>101.657</v>
      </c>
      <c r="X4118" s="43">
        <f>X4119+X4135+X4139</f>
        <v>0</v>
      </c>
      <c r="Y4118" s="43">
        <f>Y4119+Y4135+Y4139</f>
        <v>0</v>
      </c>
      <c r="Z4118" s="43">
        <f>Z4119+Z4135+Z4139</f>
        <v>0</v>
      </c>
      <c r="AA4118" s="43">
        <f>AA4119+AA4135+AA4139</f>
        <v>71268.842000000004</v>
      </c>
      <c r="AB4118" s="43">
        <f>AB4119+AB4135+AB4139</f>
        <v>2884.9523800000002</v>
      </c>
      <c r="AC4118" s="44">
        <f>AC4119+AC4135+AC4139</f>
        <v>125946.27078000001</v>
      </c>
      <c r="AD4118" s="44">
        <f>AD4119+AD4135+AD4139</f>
        <v>112879.15912000001</v>
      </c>
      <c r="AE4118" s="45">
        <f t="shared" si="7926"/>
        <v>89.624852265117624</v>
      </c>
      <c r="AF4118" s="43">
        <f>AF4119+AF4135+AF4139</f>
        <v>96420.797099999996</v>
      </c>
      <c r="AG4118" s="43">
        <f>AG4119+AG4135+AG4139</f>
        <v>0</v>
      </c>
      <c r="AH4118" s="43">
        <f>AH4119+AH4135+AH4139</f>
        <v>0</v>
      </c>
      <c r="AI4118" s="43">
        <f>AI4119+AI4135+AI4139</f>
        <v>0</v>
      </c>
      <c r="AJ4118" s="43">
        <f>AJ4119+AJ4135+AJ4139</f>
        <v>0</v>
      </c>
      <c r="AK4118" s="43">
        <f>AK4119+AK4135+AK4139</f>
        <v>0</v>
      </c>
      <c r="AL4118" s="43">
        <f t="shared" si="7933"/>
        <v>96420.797099999996</v>
      </c>
      <c r="AM4118" s="43">
        <f t="shared" si="7934"/>
        <v>-9.9999990197829902e-05</v>
      </c>
      <c r="AN4118" s="2"/>
      <c r="AO4118" s="1"/>
      <c r="AP4118" s="1"/>
      <c r="AQ4118" s="1"/>
      <c r="AR4118" s="1"/>
      <c r="AS4118" s="1"/>
    </row>
    <row r="4119" ht="47.25">
      <c r="B4119" s="41" t="s">
        <v>970</v>
      </c>
      <c r="C4119" s="41" t="s">
        <v>115</v>
      </c>
      <c r="D4119" s="41" t="s">
        <v>505</v>
      </c>
      <c r="E4119" s="26" t="str">
        <f t="shared" si="7935"/>
        <v>0502</v>
      </c>
      <c r="F4119" s="41" t="s">
        <v>903</v>
      </c>
      <c r="G4119" s="41"/>
      <c r="H4119" s="42" t="s">
        <v>904</v>
      </c>
      <c r="I4119" s="43">
        <f>I4120+I4126+I4132+I4129+I4123</f>
        <v>46928.600000000006</v>
      </c>
      <c r="J4119" s="43">
        <f>J4120+J4126+J4132+J4129+J4123</f>
        <v>200406.5</v>
      </c>
      <c r="K4119" s="43">
        <f>K4120+K4126+K4132+K4129+K4123</f>
        <v>452145.59999999998</v>
      </c>
      <c r="L4119" s="43">
        <f>L4120+L4126+L4132+L4129+L4123</f>
        <v>0</v>
      </c>
      <c r="M4119" s="43">
        <f>M4120+M4126+M4132+M4129+M4123</f>
        <v>0</v>
      </c>
      <c r="N4119" s="43">
        <f>N4120+N4126+N4132+N4129+N4123</f>
        <v>0</v>
      </c>
      <c r="O4119" s="43">
        <f>O4120+O4126+O4132+O4129+O4123</f>
        <v>0</v>
      </c>
      <c r="P4119" s="43">
        <f>P4120+P4126+P4132+P4129+P4123</f>
        <v>21814.598000000002</v>
      </c>
      <c r="Q4119" s="43">
        <f>Q4120+Q4126+Q4132+Q4129+Q4123</f>
        <v>0</v>
      </c>
      <c r="R4119" s="43">
        <f>R4120+R4126+R4132+R4129+R4123</f>
        <v>0</v>
      </c>
      <c r="S4119" s="43">
        <f>S4120+S4126+S4132+S4129+S4123</f>
        <v>-43764.300000000003</v>
      </c>
      <c r="T4119" s="43">
        <f>T4120+T4126+T4132+T4129+T4123</f>
        <v>0</v>
      </c>
      <c r="U4119" s="43">
        <v>101.657</v>
      </c>
      <c r="V4119" s="43">
        <f t="shared" si="7936"/>
        <v>25080.555000000004</v>
      </c>
      <c r="W4119" s="43">
        <f>W4120+W4126+W4132+W4129+W4123</f>
        <v>101.657</v>
      </c>
      <c r="X4119" s="43">
        <f>X4120+X4126+X4132+X4129+X4123</f>
        <v>0</v>
      </c>
      <c r="Y4119" s="43">
        <f>Y4120+Y4126+Y4132+Y4129+Y4123</f>
        <v>0</v>
      </c>
      <c r="Z4119" s="43">
        <f>Z4120+Z4126+Z4132+Z4129+Z4123</f>
        <v>0</v>
      </c>
      <c r="AA4119" s="43">
        <f>AA4120+AA4126+AA4132+AA4129+AA4123</f>
        <v>0</v>
      </c>
      <c r="AB4119" s="43">
        <f>AB4120+AB4126+AB4132+AB4129+AB4123</f>
        <v>2884.9523800000002</v>
      </c>
      <c r="AC4119" s="44">
        <f>AC4120+AC4126+AC4132+AC4129+AC4123</f>
        <v>25050.997210000001</v>
      </c>
      <c r="AD4119" s="44">
        <f>AD4120+AD4126+AD4132+AD4129+AD4123</f>
        <v>11983.885550000001</v>
      </c>
      <c r="AE4119" s="45">
        <f t="shared" si="7926"/>
        <v>47.837958104183592</v>
      </c>
      <c r="AF4119" s="43">
        <f>AF4120+AF4126+AF4132+AF4129+AF4123</f>
        <v>25080.555</v>
      </c>
      <c r="AG4119" s="43">
        <f>AG4120+AG4126+AG4132+AG4129+AG4123</f>
        <v>0</v>
      </c>
      <c r="AH4119" s="43">
        <f>AH4120+AH4126+AH4132+AH4129+AH4123</f>
        <v>0</v>
      </c>
      <c r="AI4119" s="43">
        <f>AI4120+AI4126+AI4132+AI4129+AI4123</f>
        <v>0</v>
      </c>
      <c r="AJ4119" s="43">
        <f>AJ4120+AJ4126+AJ4132+AJ4129+AJ4123</f>
        <v>0</v>
      </c>
      <c r="AK4119" s="43">
        <f>AK4120+AK4126+AK4132+AK4129+AK4123</f>
        <v>0</v>
      </c>
      <c r="AL4119" s="43">
        <f t="shared" si="7933"/>
        <v>25080.555</v>
      </c>
      <c r="AM4119" s="43">
        <f t="shared" si="7934"/>
        <v>3.637978807091713e-12</v>
      </c>
      <c r="AN4119" s="2"/>
      <c r="AR4119" s="1"/>
      <c r="AS4119" s="1"/>
    </row>
    <row r="4120" ht="31.5" hidden="1">
      <c r="B4120" s="41" t="s">
        <v>970</v>
      </c>
      <c r="C4120" s="41" t="s">
        <v>115</v>
      </c>
      <c r="D4120" s="41" t="s">
        <v>505</v>
      </c>
      <c r="E4120" s="26" t="str">
        <f t="shared" si="7935"/>
        <v>0502</v>
      </c>
      <c r="F4120" s="41" t="s">
        <v>1028</v>
      </c>
      <c r="G4120" s="41"/>
      <c r="H4120" s="42" t="s">
        <v>1029</v>
      </c>
      <c r="I4120" s="43">
        <f t="shared" ref="I4120:I4127" si="7990">I4121</f>
        <v>0</v>
      </c>
      <c r="J4120" s="43">
        <f t="shared" ref="J4120:J4141" si="7991">J4121</f>
        <v>96899.300000000003</v>
      </c>
      <c r="K4120" s="43">
        <f t="shared" ref="K4120:K4141" si="7992">K4121</f>
        <v>301615.5</v>
      </c>
      <c r="L4120" s="43">
        <f t="shared" ref="L4120:L4141" si="7993">L4121</f>
        <v>0</v>
      </c>
      <c r="M4120" s="43">
        <f t="shared" ref="M4120:M4141" si="7994">M4121</f>
        <v>0</v>
      </c>
      <c r="N4120" s="43">
        <f t="shared" ref="N4120:N4141" si="7995">N4121</f>
        <v>0</v>
      </c>
      <c r="O4120" s="43">
        <f t="shared" ref="O4120:O4141" si="7996">O4121</f>
        <v>0</v>
      </c>
      <c r="P4120" s="43">
        <f t="shared" ref="P4120:P4141" si="7997">P4121</f>
        <v>0</v>
      </c>
      <c r="Q4120" s="43">
        <f t="shared" ref="Q4120:Q4141" si="7998">Q4121</f>
        <v>0</v>
      </c>
      <c r="R4120" s="43">
        <f t="shared" ref="R4120:R4141" si="7999">R4121</f>
        <v>0</v>
      </c>
      <c r="S4120" s="43">
        <f t="shared" ref="S4120:S4141" si="8000">S4121</f>
        <v>0</v>
      </c>
      <c r="T4120" s="43">
        <f t="shared" ref="T4120:T4141" si="8001">T4121</f>
        <v>0</v>
      </c>
      <c r="U4120" s="43">
        <v>0</v>
      </c>
      <c r="V4120" s="43">
        <f t="shared" si="7936"/>
        <v>0</v>
      </c>
      <c r="W4120" s="43">
        <f t="shared" ref="W4120:W4141" si="8002">W4121</f>
        <v>0</v>
      </c>
      <c r="X4120" s="43">
        <f t="shared" ref="X4120:X4141" si="8003">X4121</f>
        <v>0</v>
      </c>
      <c r="Y4120" s="43">
        <f t="shared" ref="Y4120:Y4141" si="8004">Y4121</f>
        <v>0</v>
      </c>
      <c r="Z4120" s="43">
        <f t="shared" ref="Z4120:Z4141" si="8005">Z4121</f>
        <v>0</v>
      </c>
      <c r="AA4120" s="43">
        <f t="shared" ref="AA4120:AA4141" si="8006">AA4121</f>
        <v>0</v>
      </c>
      <c r="AB4120" s="43">
        <f t="shared" ref="AB4120:AB4141" si="8007">AB4121</f>
        <v>0</v>
      </c>
      <c r="AC4120" s="44">
        <f t="shared" ref="AC4120:AC4141" si="8008">AC4121</f>
        <v>0</v>
      </c>
      <c r="AD4120" s="44">
        <f t="shared" ref="AD4120:AD4141" si="8009">AD4121</f>
        <v>0</v>
      </c>
      <c r="AE4120" s="45" t="e">
        <f t="shared" si="7926"/>
        <v>#DIV/0!</v>
      </c>
      <c r="AF4120" s="46">
        <f t="shared" ref="AF4120:AF4141" si="8010">AF4121</f>
        <v>0</v>
      </c>
      <c r="AG4120" s="46">
        <f t="shared" ref="AG4120:AG4141" si="8011">AG4121</f>
        <v>0</v>
      </c>
      <c r="AH4120" s="47">
        <f t="shared" ref="AH4120:AH4141" si="8012">AH4121</f>
        <v>0</v>
      </c>
      <c r="AI4120" s="47">
        <f t="shared" ref="AI4120:AI4141" si="8013">AI4121</f>
        <v>0</v>
      </c>
      <c r="AJ4120" s="47">
        <f t="shared" ref="AJ4120:AJ4141" si="8014">AJ4121</f>
        <v>0</v>
      </c>
      <c r="AK4120" s="47">
        <f t="shared" ref="AK4120:AK4141" si="8015">AK4121</f>
        <v>0</v>
      </c>
      <c r="AL4120" s="47">
        <f t="shared" si="7933"/>
        <v>0</v>
      </c>
      <c r="AM4120" s="47">
        <f t="shared" si="7934"/>
        <v>0</v>
      </c>
      <c r="AN4120" s="48" t="s">
        <v>36</v>
      </c>
      <c r="AO4120" s="1"/>
      <c r="AP4120" s="1"/>
      <c r="AQ4120" s="1"/>
      <c r="AR4120" s="1"/>
      <c r="AS4120" s="1"/>
    </row>
    <row r="4121" ht="31.5" hidden="1">
      <c r="B4121" s="41" t="s">
        <v>970</v>
      </c>
      <c r="C4121" s="41" t="s">
        <v>115</v>
      </c>
      <c r="D4121" s="41" t="s">
        <v>505</v>
      </c>
      <c r="E4121" s="26" t="str">
        <f t="shared" si="7935"/>
        <v>0502</v>
      </c>
      <c r="F4121" s="41" t="s">
        <v>1028</v>
      </c>
      <c r="G4121" s="41" t="s">
        <v>550</v>
      </c>
      <c r="H4121" s="42" t="s">
        <v>551</v>
      </c>
      <c r="I4121" s="43">
        <f t="shared" si="7990"/>
        <v>0</v>
      </c>
      <c r="J4121" s="43">
        <f t="shared" si="7991"/>
        <v>96899.300000000003</v>
      </c>
      <c r="K4121" s="43">
        <f t="shared" si="7992"/>
        <v>301615.5</v>
      </c>
      <c r="L4121" s="43">
        <f t="shared" si="7993"/>
        <v>0</v>
      </c>
      <c r="M4121" s="43">
        <f t="shared" si="7994"/>
        <v>0</v>
      </c>
      <c r="N4121" s="43">
        <f t="shared" si="7995"/>
        <v>0</v>
      </c>
      <c r="O4121" s="43">
        <f t="shared" si="7996"/>
        <v>0</v>
      </c>
      <c r="P4121" s="43">
        <f t="shared" si="7997"/>
        <v>0</v>
      </c>
      <c r="Q4121" s="43">
        <f t="shared" si="7998"/>
        <v>0</v>
      </c>
      <c r="R4121" s="43">
        <f t="shared" si="7999"/>
        <v>0</v>
      </c>
      <c r="S4121" s="43">
        <f t="shared" si="8000"/>
        <v>0</v>
      </c>
      <c r="T4121" s="43">
        <f t="shared" si="8001"/>
        <v>0</v>
      </c>
      <c r="U4121" s="43">
        <v>0</v>
      </c>
      <c r="V4121" s="43">
        <f t="shared" si="7936"/>
        <v>0</v>
      </c>
      <c r="W4121" s="43">
        <f t="shared" si="8002"/>
        <v>0</v>
      </c>
      <c r="X4121" s="43">
        <f t="shared" si="8003"/>
        <v>0</v>
      </c>
      <c r="Y4121" s="43">
        <f t="shared" si="8004"/>
        <v>0</v>
      </c>
      <c r="Z4121" s="43">
        <f t="shared" si="8005"/>
        <v>0</v>
      </c>
      <c r="AA4121" s="43">
        <f t="shared" si="8006"/>
        <v>0</v>
      </c>
      <c r="AB4121" s="43">
        <f t="shared" si="8007"/>
        <v>0</v>
      </c>
      <c r="AC4121" s="44">
        <f t="shared" si="8008"/>
        <v>0</v>
      </c>
      <c r="AD4121" s="44">
        <f t="shared" si="8009"/>
        <v>0</v>
      </c>
      <c r="AE4121" s="45" t="e">
        <f t="shared" si="7926"/>
        <v>#DIV/0!</v>
      </c>
      <c r="AF4121" s="46">
        <f t="shared" si="8010"/>
        <v>0</v>
      </c>
      <c r="AG4121" s="46">
        <f t="shared" si="8011"/>
        <v>0</v>
      </c>
      <c r="AH4121" s="47">
        <f t="shared" si="8012"/>
        <v>0</v>
      </c>
      <c r="AI4121" s="47">
        <f t="shared" si="8013"/>
        <v>0</v>
      </c>
      <c r="AJ4121" s="47">
        <f t="shared" si="8014"/>
        <v>0</v>
      </c>
      <c r="AK4121" s="47">
        <f t="shared" si="8015"/>
        <v>0</v>
      </c>
      <c r="AL4121" s="47">
        <f t="shared" si="7933"/>
        <v>0</v>
      </c>
      <c r="AM4121" s="47">
        <f t="shared" si="7934"/>
        <v>0</v>
      </c>
      <c r="AN4121" s="48" t="s">
        <v>36</v>
      </c>
      <c r="AO4121" s="1"/>
      <c r="AP4121" s="1"/>
      <c r="AQ4121" s="1"/>
      <c r="AR4121" s="1"/>
      <c r="AS4121" s="1"/>
    </row>
    <row r="4122" hidden="1">
      <c r="B4122" s="41" t="s">
        <v>970</v>
      </c>
      <c r="C4122" s="41" t="s">
        <v>115</v>
      </c>
      <c r="D4122" s="41" t="s">
        <v>505</v>
      </c>
      <c r="E4122" s="26" t="str">
        <f t="shared" si="7935"/>
        <v>0502</v>
      </c>
      <c r="F4122" s="41" t="s">
        <v>1028</v>
      </c>
      <c r="G4122" s="41" t="s">
        <v>909</v>
      </c>
      <c r="H4122" s="42" t="s">
        <v>910</v>
      </c>
      <c r="I4122" s="43"/>
      <c r="J4122" s="43">
        <v>96899.300000000003</v>
      </c>
      <c r="K4122" s="43">
        <v>301615.5</v>
      </c>
      <c r="L4122" s="43"/>
      <c r="M4122" s="43"/>
      <c r="N4122" s="43"/>
      <c r="O4122" s="43">
        <v>0</v>
      </c>
      <c r="P4122" s="43">
        <v>0</v>
      </c>
      <c r="Q4122" s="43">
        <v>0</v>
      </c>
      <c r="R4122" s="43">
        <v>0</v>
      </c>
      <c r="S4122" s="43">
        <v>0</v>
      </c>
      <c r="T4122" s="43">
        <v>0</v>
      </c>
      <c r="U4122" s="43">
        <v>0</v>
      </c>
      <c r="V4122" s="43">
        <f t="shared" si="7936"/>
        <v>0</v>
      </c>
      <c r="W4122" s="43"/>
      <c r="X4122" s="43"/>
      <c r="Y4122" s="43"/>
      <c r="Z4122" s="43"/>
      <c r="AA4122" s="43"/>
      <c r="AB4122" s="43">
        <v>0</v>
      </c>
      <c r="AC4122" s="44">
        <v>0</v>
      </c>
      <c r="AD4122" s="44">
        <v>0</v>
      </c>
      <c r="AE4122" s="45" t="e">
        <f t="shared" si="7926"/>
        <v>#DIV/0!</v>
      </c>
      <c r="AF4122" s="46">
        <v>0</v>
      </c>
      <c r="AG4122" s="46">
        <v>0</v>
      </c>
      <c r="AH4122" s="47">
        <v>0</v>
      </c>
      <c r="AI4122" s="47">
        <v>0</v>
      </c>
      <c r="AJ4122" s="47">
        <v>0</v>
      </c>
      <c r="AK4122" s="47">
        <v>0</v>
      </c>
      <c r="AL4122" s="47">
        <f t="shared" si="7933"/>
        <v>0</v>
      </c>
      <c r="AM4122" s="47">
        <f t="shared" si="7934"/>
        <v>0</v>
      </c>
      <c r="AN4122" s="48" t="s">
        <v>36</v>
      </c>
      <c r="AR4122" s="1"/>
      <c r="AS4122" s="1"/>
    </row>
    <row r="4123" ht="31.5" hidden="1">
      <c r="B4123" s="41" t="s">
        <v>970</v>
      </c>
      <c r="C4123" s="41" t="s">
        <v>115</v>
      </c>
      <c r="D4123" s="41" t="s">
        <v>505</v>
      </c>
      <c r="E4123" s="26" t="str">
        <f t="shared" si="7935"/>
        <v>0502</v>
      </c>
      <c r="F4123" s="41" t="s">
        <v>1030</v>
      </c>
      <c r="G4123" s="41"/>
      <c r="H4123" s="42" t="s">
        <v>1031</v>
      </c>
      <c r="I4123" s="43">
        <f t="shared" si="7990"/>
        <v>0</v>
      </c>
      <c r="J4123" s="43">
        <f t="shared" si="7991"/>
        <v>23507.200000000001</v>
      </c>
      <c r="K4123" s="43">
        <f t="shared" si="7992"/>
        <v>50000</v>
      </c>
      <c r="L4123" s="43">
        <f t="shared" si="7993"/>
        <v>0</v>
      </c>
      <c r="M4123" s="43">
        <f t="shared" si="7994"/>
        <v>0</v>
      </c>
      <c r="N4123" s="43">
        <f t="shared" si="7995"/>
        <v>0</v>
      </c>
      <c r="O4123" s="43">
        <f t="shared" si="7996"/>
        <v>0</v>
      </c>
      <c r="P4123" s="43">
        <f t="shared" si="7997"/>
        <v>0</v>
      </c>
      <c r="Q4123" s="43">
        <f t="shared" si="7998"/>
        <v>0</v>
      </c>
      <c r="R4123" s="43">
        <f t="shared" si="7999"/>
        <v>0</v>
      </c>
      <c r="S4123" s="43">
        <f t="shared" si="8000"/>
        <v>0</v>
      </c>
      <c r="T4123" s="43">
        <f t="shared" si="8001"/>
        <v>0</v>
      </c>
      <c r="U4123" s="43">
        <v>0</v>
      </c>
      <c r="V4123" s="43">
        <f t="shared" si="7936"/>
        <v>0</v>
      </c>
      <c r="W4123" s="43">
        <f t="shared" si="8002"/>
        <v>0</v>
      </c>
      <c r="X4123" s="43">
        <f t="shared" si="8003"/>
        <v>0</v>
      </c>
      <c r="Y4123" s="43">
        <f t="shared" si="8004"/>
        <v>0</v>
      </c>
      <c r="Z4123" s="43">
        <f t="shared" si="8005"/>
        <v>0</v>
      </c>
      <c r="AA4123" s="43">
        <f t="shared" si="8006"/>
        <v>0</v>
      </c>
      <c r="AB4123" s="43">
        <f t="shared" si="8007"/>
        <v>0</v>
      </c>
      <c r="AC4123" s="44">
        <f t="shared" si="8008"/>
        <v>0</v>
      </c>
      <c r="AD4123" s="44">
        <f t="shared" si="8009"/>
        <v>0</v>
      </c>
      <c r="AE4123" s="45" t="e">
        <f t="shared" si="7926"/>
        <v>#DIV/0!</v>
      </c>
      <c r="AF4123" s="46">
        <f t="shared" si="8010"/>
        <v>0</v>
      </c>
      <c r="AG4123" s="46">
        <f t="shared" si="8011"/>
        <v>0</v>
      </c>
      <c r="AH4123" s="47">
        <f t="shared" si="8012"/>
        <v>0</v>
      </c>
      <c r="AI4123" s="47">
        <f t="shared" si="8013"/>
        <v>0</v>
      </c>
      <c r="AJ4123" s="47">
        <f t="shared" si="8014"/>
        <v>0</v>
      </c>
      <c r="AK4123" s="47">
        <f t="shared" si="8015"/>
        <v>0</v>
      </c>
      <c r="AL4123" s="47">
        <f t="shared" si="7933"/>
        <v>0</v>
      </c>
      <c r="AM4123" s="47">
        <f t="shared" si="7934"/>
        <v>0</v>
      </c>
      <c r="AN4123" s="48" t="s">
        <v>36</v>
      </c>
      <c r="AO4123" s="1"/>
      <c r="AP4123" s="1"/>
      <c r="AQ4123" s="1"/>
      <c r="AR4123" s="1"/>
      <c r="AS4123" s="1"/>
    </row>
    <row r="4124" ht="31.5" hidden="1">
      <c r="B4124" s="41" t="s">
        <v>970</v>
      </c>
      <c r="C4124" s="41" t="s">
        <v>115</v>
      </c>
      <c r="D4124" s="41" t="s">
        <v>505</v>
      </c>
      <c r="E4124" s="26" t="str">
        <f t="shared" si="7935"/>
        <v>0502</v>
      </c>
      <c r="F4124" s="41" t="s">
        <v>1030</v>
      </c>
      <c r="G4124" s="41" t="s">
        <v>550</v>
      </c>
      <c r="H4124" s="42" t="s">
        <v>551</v>
      </c>
      <c r="I4124" s="43">
        <f t="shared" si="7990"/>
        <v>0</v>
      </c>
      <c r="J4124" s="43">
        <f t="shared" si="7991"/>
        <v>23507.200000000001</v>
      </c>
      <c r="K4124" s="43">
        <f t="shared" si="7992"/>
        <v>50000</v>
      </c>
      <c r="L4124" s="43">
        <f t="shared" si="7993"/>
        <v>0</v>
      </c>
      <c r="M4124" s="43">
        <f t="shared" si="7994"/>
        <v>0</v>
      </c>
      <c r="N4124" s="43">
        <f t="shared" si="7995"/>
        <v>0</v>
      </c>
      <c r="O4124" s="43">
        <f t="shared" si="7996"/>
        <v>0</v>
      </c>
      <c r="P4124" s="43">
        <f t="shared" si="7997"/>
        <v>0</v>
      </c>
      <c r="Q4124" s="43">
        <f t="shared" si="7998"/>
        <v>0</v>
      </c>
      <c r="R4124" s="43">
        <f t="shared" si="7999"/>
        <v>0</v>
      </c>
      <c r="S4124" s="43">
        <f t="shared" si="8000"/>
        <v>0</v>
      </c>
      <c r="T4124" s="43">
        <f t="shared" si="8001"/>
        <v>0</v>
      </c>
      <c r="U4124" s="43">
        <v>0</v>
      </c>
      <c r="V4124" s="43">
        <f t="shared" si="7936"/>
        <v>0</v>
      </c>
      <c r="W4124" s="43">
        <f t="shared" si="8002"/>
        <v>0</v>
      </c>
      <c r="X4124" s="43">
        <f t="shared" si="8003"/>
        <v>0</v>
      </c>
      <c r="Y4124" s="43">
        <f t="shared" si="8004"/>
        <v>0</v>
      </c>
      <c r="Z4124" s="43">
        <f t="shared" si="8005"/>
        <v>0</v>
      </c>
      <c r="AA4124" s="43">
        <f t="shared" si="8006"/>
        <v>0</v>
      </c>
      <c r="AB4124" s="43">
        <f t="shared" si="8007"/>
        <v>0</v>
      </c>
      <c r="AC4124" s="44">
        <f t="shared" si="8008"/>
        <v>0</v>
      </c>
      <c r="AD4124" s="44">
        <f t="shared" si="8009"/>
        <v>0</v>
      </c>
      <c r="AE4124" s="45" t="e">
        <f t="shared" si="7926"/>
        <v>#DIV/0!</v>
      </c>
      <c r="AF4124" s="46">
        <f t="shared" si="8010"/>
        <v>0</v>
      </c>
      <c r="AG4124" s="46">
        <f t="shared" si="8011"/>
        <v>0</v>
      </c>
      <c r="AH4124" s="47">
        <f t="shared" si="8012"/>
        <v>0</v>
      </c>
      <c r="AI4124" s="47">
        <f t="shared" si="8013"/>
        <v>0</v>
      </c>
      <c r="AJ4124" s="47">
        <f t="shared" si="8014"/>
        <v>0</v>
      </c>
      <c r="AK4124" s="47">
        <f t="shared" si="8015"/>
        <v>0</v>
      </c>
      <c r="AL4124" s="47">
        <f t="shared" si="7933"/>
        <v>0</v>
      </c>
      <c r="AM4124" s="47">
        <f t="shared" si="7934"/>
        <v>0</v>
      </c>
      <c r="AN4124" s="48" t="s">
        <v>36</v>
      </c>
      <c r="AO4124" s="1"/>
      <c r="AP4124" s="1"/>
      <c r="AQ4124" s="1"/>
      <c r="AR4124" s="1"/>
      <c r="AS4124" s="1"/>
    </row>
    <row r="4125" hidden="1">
      <c r="B4125" s="41" t="s">
        <v>970</v>
      </c>
      <c r="C4125" s="41" t="s">
        <v>115</v>
      </c>
      <c r="D4125" s="41" t="s">
        <v>505</v>
      </c>
      <c r="E4125" s="26" t="str">
        <f t="shared" si="7935"/>
        <v>0502</v>
      </c>
      <c r="F4125" s="41" t="s">
        <v>1030</v>
      </c>
      <c r="G4125" s="41" t="s">
        <v>909</v>
      </c>
      <c r="H4125" s="42" t="s">
        <v>910</v>
      </c>
      <c r="I4125" s="43"/>
      <c r="J4125" s="43">
        <v>23507.200000000001</v>
      </c>
      <c r="K4125" s="43">
        <v>50000</v>
      </c>
      <c r="L4125" s="43"/>
      <c r="M4125" s="43"/>
      <c r="N4125" s="43"/>
      <c r="O4125" s="43">
        <v>0</v>
      </c>
      <c r="P4125" s="43">
        <v>0</v>
      </c>
      <c r="Q4125" s="43">
        <v>0</v>
      </c>
      <c r="R4125" s="43">
        <v>0</v>
      </c>
      <c r="S4125" s="43">
        <v>0</v>
      </c>
      <c r="T4125" s="43">
        <v>0</v>
      </c>
      <c r="U4125" s="43">
        <v>0</v>
      </c>
      <c r="V4125" s="43">
        <f t="shared" si="7936"/>
        <v>0</v>
      </c>
      <c r="W4125" s="43"/>
      <c r="X4125" s="43"/>
      <c r="Y4125" s="43"/>
      <c r="Z4125" s="43"/>
      <c r="AA4125" s="43"/>
      <c r="AB4125" s="43">
        <v>0</v>
      </c>
      <c r="AC4125" s="44">
        <v>0</v>
      </c>
      <c r="AD4125" s="44">
        <v>0</v>
      </c>
      <c r="AE4125" s="45" t="e">
        <f t="shared" si="7926"/>
        <v>#DIV/0!</v>
      </c>
      <c r="AF4125" s="46">
        <v>0</v>
      </c>
      <c r="AG4125" s="46">
        <v>0</v>
      </c>
      <c r="AH4125" s="47">
        <v>0</v>
      </c>
      <c r="AI4125" s="47">
        <v>0</v>
      </c>
      <c r="AJ4125" s="47">
        <v>0</v>
      </c>
      <c r="AK4125" s="47">
        <v>0</v>
      </c>
      <c r="AL4125" s="47">
        <f t="shared" si="7933"/>
        <v>0</v>
      </c>
      <c r="AM4125" s="47">
        <f t="shared" si="7934"/>
        <v>0</v>
      </c>
      <c r="AN4125" s="48" t="s">
        <v>36</v>
      </c>
      <c r="AR4125" s="1"/>
      <c r="AS4125" s="1"/>
    </row>
    <row r="4126" ht="31.5">
      <c r="B4126" s="41" t="s">
        <v>970</v>
      </c>
      <c r="C4126" s="41" t="s">
        <v>115</v>
      </c>
      <c r="D4126" s="41" t="s">
        <v>505</v>
      </c>
      <c r="E4126" s="26" t="str">
        <f t="shared" si="7935"/>
        <v>0502</v>
      </c>
      <c r="F4126" s="41" t="s">
        <v>915</v>
      </c>
      <c r="G4126" s="41"/>
      <c r="H4126" s="42" t="s">
        <v>916</v>
      </c>
      <c r="I4126" s="43">
        <f t="shared" si="7990"/>
        <v>3164.2999999999997</v>
      </c>
      <c r="J4126" s="43">
        <f t="shared" si="7991"/>
        <v>0</v>
      </c>
      <c r="K4126" s="43">
        <f t="shared" si="7992"/>
        <v>0</v>
      </c>
      <c r="L4126" s="43">
        <f t="shared" si="7993"/>
        <v>0</v>
      </c>
      <c r="M4126" s="43">
        <f t="shared" si="7994"/>
        <v>0</v>
      </c>
      <c r="N4126" s="43">
        <f t="shared" si="7995"/>
        <v>0</v>
      </c>
      <c r="O4126" s="43">
        <f t="shared" si="7996"/>
        <v>0</v>
      </c>
      <c r="P4126" s="43">
        <f t="shared" si="7997"/>
        <v>21814.598000000002</v>
      </c>
      <c r="Q4126" s="43">
        <f t="shared" si="7998"/>
        <v>0</v>
      </c>
      <c r="R4126" s="43">
        <f t="shared" si="7999"/>
        <v>0</v>
      </c>
      <c r="S4126" s="43">
        <f t="shared" si="8000"/>
        <v>0</v>
      </c>
      <c r="T4126" s="43">
        <f t="shared" si="8001"/>
        <v>0</v>
      </c>
      <c r="U4126" s="43">
        <v>101.657</v>
      </c>
      <c r="V4126" s="43">
        <f t="shared" si="7936"/>
        <v>25080.555</v>
      </c>
      <c r="W4126" s="43">
        <f t="shared" si="8002"/>
        <v>101.657</v>
      </c>
      <c r="X4126" s="43">
        <f t="shared" si="8003"/>
        <v>0</v>
      </c>
      <c r="Y4126" s="43">
        <f t="shared" si="8004"/>
        <v>0</v>
      </c>
      <c r="Z4126" s="43">
        <f t="shared" si="8005"/>
        <v>0</v>
      </c>
      <c r="AA4126" s="43">
        <f t="shared" si="8006"/>
        <v>0</v>
      </c>
      <c r="AB4126" s="43">
        <f t="shared" si="8007"/>
        <v>2884.9523800000002</v>
      </c>
      <c r="AC4126" s="44">
        <f t="shared" si="8008"/>
        <v>25050.997210000001</v>
      </c>
      <c r="AD4126" s="44">
        <f t="shared" si="8009"/>
        <v>11983.885550000001</v>
      </c>
      <c r="AE4126" s="45">
        <f t="shared" si="7926"/>
        <v>47.837958104183592</v>
      </c>
      <c r="AF4126" s="43">
        <f t="shared" si="8010"/>
        <v>25080.555</v>
      </c>
      <c r="AG4126" s="43">
        <f t="shared" si="8011"/>
        <v>0</v>
      </c>
      <c r="AH4126" s="43">
        <f t="shared" si="8012"/>
        <v>0</v>
      </c>
      <c r="AI4126" s="43">
        <f t="shared" si="8013"/>
        <v>0</v>
      </c>
      <c r="AJ4126" s="43">
        <f t="shared" si="8014"/>
        <v>0</v>
      </c>
      <c r="AK4126" s="43">
        <f t="shared" si="8015"/>
        <v>0</v>
      </c>
      <c r="AL4126" s="43">
        <f t="shared" si="7933"/>
        <v>25080.555</v>
      </c>
      <c r="AM4126" s="43">
        <f t="shared" si="7934"/>
        <v>0</v>
      </c>
      <c r="AN4126" s="2"/>
      <c r="AO4126" s="1"/>
      <c r="AP4126" s="1"/>
      <c r="AQ4126" s="1"/>
      <c r="AR4126" s="1"/>
      <c r="AS4126" s="1"/>
    </row>
    <row r="4127" ht="31.5">
      <c r="B4127" s="41" t="s">
        <v>970</v>
      </c>
      <c r="C4127" s="41" t="s">
        <v>115</v>
      </c>
      <c r="D4127" s="41" t="s">
        <v>505</v>
      </c>
      <c r="E4127" s="26" t="str">
        <f t="shared" si="7935"/>
        <v>0502</v>
      </c>
      <c r="F4127" s="41" t="s">
        <v>915</v>
      </c>
      <c r="G4127" s="41" t="s">
        <v>550</v>
      </c>
      <c r="H4127" s="42" t="s">
        <v>551</v>
      </c>
      <c r="I4127" s="43">
        <f t="shared" si="7990"/>
        <v>3164.2999999999997</v>
      </c>
      <c r="J4127" s="43">
        <f t="shared" si="7991"/>
        <v>0</v>
      </c>
      <c r="K4127" s="43">
        <f t="shared" si="7992"/>
        <v>0</v>
      </c>
      <c r="L4127" s="43">
        <f t="shared" si="7993"/>
        <v>0</v>
      </c>
      <c r="M4127" s="43">
        <f t="shared" si="7994"/>
        <v>0</v>
      </c>
      <c r="N4127" s="43">
        <f t="shared" si="7995"/>
        <v>0</v>
      </c>
      <c r="O4127" s="43">
        <f t="shared" si="7996"/>
        <v>0</v>
      </c>
      <c r="P4127" s="43">
        <f t="shared" si="7997"/>
        <v>21814.598000000002</v>
      </c>
      <c r="Q4127" s="43">
        <f t="shared" si="7998"/>
        <v>0</v>
      </c>
      <c r="R4127" s="43">
        <f t="shared" si="7999"/>
        <v>0</v>
      </c>
      <c r="S4127" s="43">
        <f t="shared" si="8000"/>
        <v>0</v>
      </c>
      <c r="T4127" s="43">
        <f t="shared" si="8001"/>
        <v>0</v>
      </c>
      <c r="U4127" s="43">
        <v>101.657</v>
      </c>
      <c r="V4127" s="43">
        <f t="shared" si="7936"/>
        <v>25080.555</v>
      </c>
      <c r="W4127" s="43">
        <f t="shared" si="8002"/>
        <v>101.657</v>
      </c>
      <c r="X4127" s="43">
        <f t="shared" si="8003"/>
        <v>0</v>
      </c>
      <c r="Y4127" s="43">
        <f t="shared" si="8004"/>
        <v>0</v>
      </c>
      <c r="Z4127" s="43">
        <f t="shared" si="8005"/>
        <v>0</v>
      </c>
      <c r="AA4127" s="43">
        <f t="shared" si="8006"/>
        <v>0</v>
      </c>
      <c r="AB4127" s="43">
        <f t="shared" si="8007"/>
        <v>2884.9523800000002</v>
      </c>
      <c r="AC4127" s="44">
        <f t="shared" si="8008"/>
        <v>25050.997210000001</v>
      </c>
      <c r="AD4127" s="44">
        <f t="shared" si="8009"/>
        <v>11983.885550000001</v>
      </c>
      <c r="AE4127" s="45">
        <f t="shared" si="7926"/>
        <v>47.837958104183592</v>
      </c>
      <c r="AF4127" s="43">
        <f t="shared" si="8010"/>
        <v>25080.555</v>
      </c>
      <c r="AG4127" s="43">
        <f t="shared" si="8011"/>
        <v>0</v>
      </c>
      <c r="AH4127" s="43">
        <f t="shared" si="8012"/>
        <v>0</v>
      </c>
      <c r="AI4127" s="43">
        <f t="shared" si="8013"/>
        <v>0</v>
      </c>
      <c r="AJ4127" s="43">
        <f t="shared" si="8014"/>
        <v>0</v>
      </c>
      <c r="AK4127" s="43">
        <f t="shared" si="8015"/>
        <v>0</v>
      </c>
      <c r="AL4127" s="43">
        <f t="shared" si="7933"/>
        <v>25080.555</v>
      </c>
      <c r="AM4127" s="43">
        <f t="shared" si="7934"/>
        <v>0</v>
      </c>
      <c r="AN4127" s="2"/>
      <c r="AO4127" s="1"/>
      <c r="AP4127" s="1"/>
      <c r="AQ4127" s="1"/>
      <c r="AR4127" s="1"/>
      <c r="AS4127" s="1"/>
    </row>
    <row r="4128">
      <c r="B4128" s="41" t="s">
        <v>970</v>
      </c>
      <c r="C4128" s="41" t="s">
        <v>115</v>
      </c>
      <c r="D4128" s="41" t="s">
        <v>505</v>
      </c>
      <c r="E4128" s="26" t="str">
        <f t="shared" si="7935"/>
        <v>0502</v>
      </c>
      <c r="F4128" s="41" t="s">
        <v>915</v>
      </c>
      <c r="G4128" s="41" t="s">
        <v>909</v>
      </c>
      <c r="H4128" s="42" t="s">
        <v>910</v>
      </c>
      <c r="I4128" s="43">
        <f>3235.7-71.4</f>
        <v>3164.2999999999997</v>
      </c>
      <c r="J4128" s="43"/>
      <c r="K4128" s="43"/>
      <c r="L4128" s="43"/>
      <c r="M4128" s="43"/>
      <c r="N4128" s="43"/>
      <c r="O4128" s="43">
        <v>0</v>
      </c>
      <c r="P4128" s="43">
        <v>21814.598000000002</v>
      </c>
      <c r="Q4128" s="43">
        <v>0</v>
      </c>
      <c r="R4128" s="43">
        <v>0</v>
      </c>
      <c r="S4128" s="43">
        <v>0</v>
      </c>
      <c r="T4128" s="43">
        <v>0</v>
      </c>
      <c r="U4128" s="43">
        <v>101.657</v>
      </c>
      <c r="V4128" s="43">
        <f t="shared" si="7936"/>
        <v>25080.555</v>
      </c>
      <c r="W4128" s="43">
        <v>101.657</v>
      </c>
      <c r="X4128" s="43"/>
      <c r="Y4128" s="43"/>
      <c r="Z4128" s="43"/>
      <c r="AA4128" s="43"/>
      <c r="AB4128" s="43">
        <v>2884.9523800000002</v>
      </c>
      <c r="AC4128" s="44">
        <v>25050.997210000001</v>
      </c>
      <c r="AD4128" s="44">
        <v>11983.885550000001</v>
      </c>
      <c r="AE4128" s="45">
        <f t="shared" si="7926"/>
        <v>47.837958104183592</v>
      </c>
      <c r="AF4128" s="43">
        <v>25080.555</v>
      </c>
      <c r="AG4128" s="43">
        <v>0</v>
      </c>
      <c r="AH4128" s="43">
        <v>0</v>
      </c>
      <c r="AI4128" s="43">
        <v>0</v>
      </c>
      <c r="AJ4128" s="43">
        <v>0</v>
      </c>
      <c r="AK4128" s="43">
        <v>0</v>
      </c>
      <c r="AL4128" s="43">
        <f t="shared" si="7933"/>
        <v>25080.555</v>
      </c>
      <c r="AM4128" s="43">
        <f t="shared" si="7934"/>
        <v>0</v>
      </c>
      <c r="AN4128" s="2"/>
      <c r="AR4128" s="1"/>
      <c r="AS4128" s="1"/>
    </row>
    <row r="4129" ht="31.5" hidden="1">
      <c r="B4129" s="41" t="s">
        <v>970</v>
      </c>
      <c r="C4129" s="41" t="s">
        <v>115</v>
      </c>
      <c r="D4129" s="41" t="s">
        <v>505</v>
      </c>
      <c r="E4129" s="26" t="str">
        <f t="shared" si="7935"/>
        <v>0502</v>
      </c>
      <c r="F4129" s="41" t="s">
        <v>1032</v>
      </c>
      <c r="G4129" s="41"/>
      <c r="H4129" s="42" t="s">
        <v>1033</v>
      </c>
      <c r="I4129" s="43">
        <f t="shared" ref="I4129:I4130" si="8016">I4130</f>
        <v>43764.300000000003</v>
      </c>
      <c r="J4129" s="43">
        <f t="shared" si="7991"/>
        <v>0</v>
      </c>
      <c r="K4129" s="43">
        <f t="shared" si="7992"/>
        <v>0</v>
      </c>
      <c r="L4129" s="43">
        <f t="shared" si="7993"/>
        <v>0</v>
      </c>
      <c r="M4129" s="43">
        <f t="shared" si="7994"/>
        <v>0</v>
      </c>
      <c r="N4129" s="43">
        <f t="shared" si="7995"/>
        <v>0</v>
      </c>
      <c r="O4129" s="43">
        <f t="shared" si="7996"/>
        <v>0</v>
      </c>
      <c r="P4129" s="43">
        <f t="shared" si="7997"/>
        <v>0</v>
      </c>
      <c r="Q4129" s="43">
        <f t="shared" si="7998"/>
        <v>0</v>
      </c>
      <c r="R4129" s="43">
        <f t="shared" si="7999"/>
        <v>0</v>
      </c>
      <c r="S4129" s="43">
        <f t="shared" si="8000"/>
        <v>-43764.300000000003</v>
      </c>
      <c r="T4129" s="43">
        <f t="shared" si="8001"/>
        <v>0</v>
      </c>
      <c r="U4129" s="43">
        <v>0</v>
      </c>
      <c r="V4129" s="43">
        <f t="shared" si="7936"/>
        <v>0</v>
      </c>
      <c r="W4129" s="43">
        <f t="shared" si="8002"/>
        <v>0</v>
      </c>
      <c r="X4129" s="43">
        <f t="shared" si="8003"/>
        <v>0</v>
      </c>
      <c r="Y4129" s="43">
        <f t="shared" si="8004"/>
        <v>0</v>
      </c>
      <c r="Z4129" s="43">
        <f t="shared" si="8005"/>
        <v>0</v>
      </c>
      <c r="AA4129" s="43">
        <f t="shared" si="8006"/>
        <v>0</v>
      </c>
      <c r="AB4129" s="43">
        <f t="shared" si="8007"/>
        <v>0</v>
      </c>
      <c r="AC4129" s="44">
        <f t="shared" si="8008"/>
        <v>0</v>
      </c>
      <c r="AD4129" s="44">
        <f t="shared" si="8009"/>
        <v>0</v>
      </c>
      <c r="AE4129" s="45" t="e">
        <f t="shared" si="7926"/>
        <v>#DIV/0!</v>
      </c>
      <c r="AF4129" s="46">
        <f t="shared" si="8010"/>
        <v>0</v>
      </c>
      <c r="AG4129" s="46">
        <f t="shared" si="8011"/>
        <v>0</v>
      </c>
      <c r="AH4129" s="47">
        <f t="shared" si="8012"/>
        <v>0</v>
      </c>
      <c r="AI4129" s="47">
        <f t="shared" si="8013"/>
        <v>0</v>
      </c>
      <c r="AJ4129" s="47">
        <f t="shared" si="8014"/>
        <v>0</v>
      </c>
      <c r="AK4129" s="47">
        <f t="shared" si="8015"/>
        <v>0</v>
      </c>
      <c r="AL4129" s="47">
        <f t="shared" si="7933"/>
        <v>0</v>
      </c>
      <c r="AM4129" s="47">
        <f t="shared" si="7934"/>
        <v>0</v>
      </c>
      <c r="AN4129" s="48" t="s">
        <v>36</v>
      </c>
      <c r="AO4129" s="1"/>
      <c r="AP4129" s="1"/>
      <c r="AQ4129" s="1"/>
      <c r="AR4129" s="1"/>
      <c r="AS4129" s="1"/>
    </row>
    <row r="4130" ht="31.5" hidden="1">
      <c r="B4130" s="41" t="s">
        <v>970</v>
      </c>
      <c r="C4130" s="41" t="s">
        <v>115</v>
      </c>
      <c r="D4130" s="41" t="s">
        <v>505</v>
      </c>
      <c r="E4130" s="26" t="str">
        <f t="shared" si="7935"/>
        <v>0502</v>
      </c>
      <c r="F4130" s="41" t="s">
        <v>1032</v>
      </c>
      <c r="G4130" s="41" t="s">
        <v>550</v>
      </c>
      <c r="H4130" s="42" t="s">
        <v>551</v>
      </c>
      <c r="I4130" s="43">
        <f t="shared" si="8016"/>
        <v>43764.300000000003</v>
      </c>
      <c r="J4130" s="43">
        <f t="shared" si="7991"/>
        <v>0</v>
      </c>
      <c r="K4130" s="43">
        <f t="shared" si="7992"/>
        <v>0</v>
      </c>
      <c r="L4130" s="43">
        <f t="shared" si="7993"/>
        <v>0</v>
      </c>
      <c r="M4130" s="43">
        <f t="shared" si="7994"/>
        <v>0</v>
      </c>
      <c r="N4130" s="43">
        <f t="shared" si="7995"/>
        <v>0</v>
      </c>
      <c r="O4130" s="43">
        <f t="shared" si="7996"/>
        <v>0</v>
      </c>
      <c r="P4130" s="43">
        <f t="shared" si="7997"/>
        <v>0</v>
      </c>
      <c r="Q4130" s="43">
        <f t="shared" si="7998"/>
        <v>0</v>
      </c>
      <c r="R4130" s="43">
        <f t="shared" si="7999"/>
        <v>0</v>
      </c>
      <c r="S4130" s="43">
        <f t="shared" si="8000"/>
        <v>-43764.300000000003</v>
      </c>
      <c r="T4130" s="43">
        <f t="shared" si="8001"/>
        <v>0</v>
      </c>
      <c r="U4130" s="43">
        <v>0</v>
      </c>
      <c r="V4130" s="43">
        <f t="shared" si="7936"/>
        <v>0</v>
      </c>
      <c r="W4130" s="43">
        <f t="shared" si="8002"/>
        <v>0</v>
      </c>
      <c r="X4130" s="43">
        <f t="shared" si="8003"/>
        <v>0</v>
      </c>
      <c r="Y4130" s="43">
        <f t="shared" si="8004"/>
        <v>0</v>
      </c>
      <c r="Z4130" s="43">
        <f t="shared" si="8005"/>
        <v>0</v>
      </c>
      <c r="AA4130" s="43">
        <f t="shared" si="8006"/>
        <v>0</v>
      </c>
      <c r="AB4130" s="43">
        <f t="shared" si="8007"/>
        <v>0</v>
      </c>
      <c r="AC4130" s="44">
        <f t="shared" si="8008"/>
        <v>0</v>
      </c>
      <c r="AD4130" s="44">
        <f t="shared" si="8009"/>
        <v>0</v>
      </c>
      <c r="AE4130" s="45" t="e">
        <f t="shared" si="7926"/>
        <v>#DIV/0!</v>
      </c>
      <c r="AF4130" s="46">
        <f t="shared" si="8010"/>
        <v>0</v>
      </c>
      <c r="AG4130" s="46">
        <f t="shared" si="8011"/>
        <v>0</v>
      </c>
      <c r="AH4130" s="47">
        <f t="shared" si="8012"/>
        <v>0</v>
      </c>
      <c r="AI4130" s="47">
        <f t="shared" si="8013"/>
        <v>0</v>
      </c>
      <c r="AJ4130" s="47">
        <f t="shared" si="8014"/>
        <v>0</v>
      </c>
      <c r="AK4130" s="47">
        <f t="shared" si="8015"/>
        <v>0</v>
      </c>
      <c r="AL4130" s="47">
        <f t="shared" si="7933"/>
        <v>0</v>
      </c>
      <c r="AM4130" s="47">
        <f t="shared" si="7934"/>
        <v>0</v>
      </c>
      <c r="AN4130" s="48" t="s">
        <v>36</v>
      </c>
      <c r="AO4130" s="1"/>
      <c r="AP4130" s="1"/>
      <c r="AQ4130" s="1"/>
      <c r="AR4130" s="1"/>
      <c r="AS4130" s="1"/>
    </row>
    <row r="4131" hidden="1">
      <c r="B4131" s="41" t="s">
        <v>970</v>
      </c>
      <c r="C4131" s="41" t="s">
        <v>115</v>
      </c>
      <c r="D4131" s="41" t="s">
        <v>505</v>
      </c>
      <c r="E4131" s="26" t="str">
        <f t="shared" si="7935"/>
        <v>0502</v>
      </c>
      <c r="F4131" s="41" t="s">
        <v>1032</v>
      </c>
      <c r="G4131" s="41" t="s">
        <v>909</v>
      </c>
      <c r="H4131" s="42" t="s">
        <v>910</v>
      </c>
      <c r="I4131" s="43">
        <f>52292-8527.7</f>
        <v>43764.300000000003</v>
      </c>
      <c r="J4131" s="43"/>
      <c r="K4131" s="43"/>
      <c r="L4131" s="43"/>
      <c r="M4131" s="43"/>
      <c r="N4131" s="43"/>
      <c r="O4131" s="43">
        <v>0</v>
      </c>
      <c r="P4131" s="43">
        <v>0</v>
      </c>
      <c r="Q4131" s="43">
        <v>0</v>
      </c>
      <c r="R4131" s="43">
        <v>0</v>
      </c>
      <c r="S4131" s="43">
        <v>-43764.300000000003</v>
      </c>
      <c r="T4131" s="43">
        <v>0</v>
      </c>
      <c r="U4131" s="43">
        <v>0</v>
      </c>
      <c r="V4131" s="43">
        <f t="shared" si="7936"/>
        <v>0</v>
      </c>
      <c r="W4131" s="43"/>
      <c r="X4131" s="43"/>
      <c r="Y4131" s="43"/>
      <c r="Z4131" s="43"/>
      <c r="AA4131" s="43"/>
      <c r="AB4131" s="43">
        <v>0</v>
      </c>
      <c r="AC4131" s="44">
        <v>0</v>
      </c>
      <c r="AD4131" s="44">
        <v>0</v>
      </c>
      <c r="AE4131" s="45" t="e">
        <f t="shared" si="7926"/>
        <v>#DIV/0!</v>
      </c>
      <c r="AF4131" s="46">
        <v>0</v>
      </c>
      <c r="AG4131" s="46">
        <v>0</v>
      </c>
      <c r="AH4131" s="47">
        <v>0</v>
      </c>
      <c r="AI4131" s="47">
        <v>0</v>
      </c>
      <c r="AJ4131" s="47">
        <v>0</v>
      </c>
      <c r="AK4131" s="47">
        <v>0</v>
      </c>
      <c r="AL4131" s="47">
        <f t="shared" si="7933"/>
        <v>0</v>
      </c>
      <c r="AM4131" s="47">
        <f t="shared" si="7934"/>
        <v>0</v>
      </c>
      <c r="AN4131" s="48" t="s">
        <v>36</v>
      </c>
      <c r="AR4131" s="1"/>
      <c r="AS4131" s="1"/>
    </row>
    <row r="4132" ht="31.5" hidden="1">
      <c r="B4132" s="41" t="s">
        <v>970</v>
      </c>
      <c r="C4132" s="41" t="s">
        <v>115</v>
      </c>
      <c r="D4132" s="41" t="s">
        <v>505</v>
      </c>
      <c r="E4132" s="26" t="str">
        <f t="shared" si="7935"/>
        <v>0502</v>
      </c>
      <c r="F4132" s="41" t="s">
        <v>1034</v>
      </c>
      <c r="G4132" s="41"/>
      <c r="H4132" s="42" t="s">
        <v>1035</v>
      </c>
      <c r="I4132" s="43">
        <f t="shared" ref="I4132:I4141" si="8017">I4133</f>
        <v>0</v>
      </c>
      <c r="J4132" s="43">
        <f t="shared" si="7991"/>
        <v>80000</v>
      </c>
      <c r="K4132" s="43">
        <f t="shared" si="7992"/>
        <v>100530.10000000001</v>
      </c>
      <c r="L4132" s="43">
        <f t="shared" si="7993"/>
        <v>0</v>
      </c>
      <c r="M4132" s="43">
        <f t="shared" si="7994"/>
        <v>0</v>
      </c>
      <c r="N4132" s="43">
        <f t="shared" si="7995"/>
        <v>0</v>
      </c>
      <c r="O4132" s="43">
        <f t="shared" si="7996"/>
        <v>0</v>
      </c>
      <c r="P4132" s="43">
        <f t="shared" si="7997"/>
        <v>0</v>
      </c>
      <c r="Q4132" s="43">
        <f t="shared" si="7998"/>
        <v>0</v>
      </c>
      <c r="R4132" s="43">
        <f t="shared" si="7999"/>
        <v>0</v>
      </c>
      <c r="S4132" s="43">
        <f t="shared" si="8000"/>
        <v>0</v>
      </c>
      <c r="T4132" s="43">
        <f t="shared" si="8001"/>
        <v>0</v>
      </c>
      <c r="U4132" s="43">
        <v>0</v>
      </c>
      <c r="V4132" s="43">
        <f t="shared" si="7936"/>
        <v>0</v>
      </c>
      <c r="W4132" s="43">
        <f t="shared" si="8002"/>
        <v>0</v>
      </c>
      <c r="X4132" s="43">
        <f t="shared" si="8003"/>
        <v>0</v>
      </c>
      <c r="Y4132" s="43">
        <f t="shared" si="8004"/>
        <v>0</v>
      </c>
      <c r="Z4132" s="43">
        <f t="shared" si="8005"/>
        <v>0</v>
      </c>
      <c r="AA4132" s="43">
        <f t="shared" si="8006"/>
        <v>0</v>
      </c>
      <c r="AB4132" s="43">
        <f t="shared" si="8007"/>
        <v>0</v>
      </c>
      <c r="AC4132" s="44">
        <f t="shared" si="8008"/>
        <v>0</v>
      </c>
      <c r="AD4132" s="44">
        <f t="shared" si="8009"/>
        <v>0</v>
      </c>
      <c r="AE4132" s="45" t="e">
        <f t="shared" si="7926"/>
        <v>#DIV/0!</v>
      </c>
      <c r="AF4132" s="46">
        <f t="shared" si="8010"/>
        <v>0</v>
      </c>
      <c r="AG4132" s="46">
        <f t="shared" si="8011"/>
        <v>0</v>
      </c>
      <c r="AH4132" s="47">
        <f t="shared" si="8012"/>
        <v>0</v>
      </c>
      <c r="AI4132" s="47">
        <f t="shared" si="8013"/>
        <v>0</v>
      </c>
      <c r="AJ4132" s="47">
        <f t="shared" si="8014"/>
        <v>0</v>
      </c>
      <c r="AK4132" s="47">
        <f t="shared" si="8015"/>
        <v>0</v>
      </c>
      <c r="AL4132" s="47">
        <f t="shared" si="7933"/>
        <v>0</v>
      </c>
      <c r="AM4132" s="47">
        <f t="shared" si="7934"/>
        <v>0</v>
      </c>
      <c r="AN4132" s="48" t="s">
        <v>36</v>
      </c>
      <c r="AO4132" s="1"/>
      <c r="AP4132" s="1"/>
      <c r="AQ4132" s="1"/>
      <c r="AR4132" s="1"/>
      <c r="AS4132" s="1"/>
    </row>
    <row r="4133" ht="31.5" hidden="1">
      <c r="B4133" s="41" t="s">
        <v>970</v>
      </c>
      <c r="C4133" s="41" t="s">
        <v>115</v>
      </c>
      <c r="D4133" s="41" t="s">
        <v>505</v>
      </c>
      <c r="E4133" s="26" t="str">
        <f t="shared" si="7935"/>
        <v>0502</v>
      </c>
      <c r="F4133" s="41" t="s">
        <v>1034</v>
      </c>
      <c r="G4133" s="41" t="s">
        <v>550</v>
      </c>
      <c r="H4133" s="42" t="s">
        <v>551</v>
      </c>
      <c r="I4133" s="43">
        <f t="shared" si="8017"/>
        <v>0</v>
      </c>
      <c r="J4133" s="43">
        <f t="shared" si="7991"/>
        <v>80000</v>
      </c>
      <c r="K4133" s="43">
        <f t="shared" si="7992"/>
        <v>100530.10000000001</v>
      </c>
      <c r="L4133" s="43">
        <f t="shared" si="7993"/>
        <v>0</v>
      </c>
      <c r="M4133" s="43">
        <f t="shared" si="7994"/>
        <v>0</v>
      </c>
      <c r="N4133" s="43">
        <f t="shared" si="7995"/>
        <v>0</v>
      </c>
      <c r="O4133" s="43">
        <f t="shared" si="7996"/>
        <v>0</v>
      </c>
      <c r="P4133" s="43">
        <f t="shared" si="7997"/>
        <v>0</v>
      </c>
      <c r="Q4133" s="43">
        <f t="shared" si="7998"/>
        <v>0</v>
      </c>
      <c r="R4133" s="43">
        <f t="shared" si="7999"/>
        <v>0</v>
      </c>
      <c r="S4133" s="43">
        <f t="shared" si="8000"/>
        <v>0</v>
      </c>
      <c r="T4133" s="43">
        <f t="shared" si="8001"/>
        <v>0</v>
      </c>
      <c r="U4133" s="43">
        <v>0</v>
      </c>
      <c r="V4133" s="43">
        <f t="shared" si="7936"/>
        <v>0</v>
      </c>
      <c r="W4133" s="43">
        <f t="shared" si="8002"/>
        <v>0</v>
      </c>
      <c r="X4133" s="43">
        <f t="shared" si="8003"/>
        <v>0</v>
      </c>
      <c r="Y4133" s="43">
        <f t="shared" si="8004"/>
        <v>0</v>
      </c>
      <c r="Z4133" s="43">
        <f t="shared" si="8005"/>
        <v>0</v>
      </c>
      <c r="AA4133" s="43">
        <f t="shared" si="8006"/>
        <v>0</v>
      </c>
      <c r="AB4133" s="43">
        <f t="shared" si="8007"/>
        <v>0</v>
      </c>
      <c r="AC4133" s="44">
        <f t="shared" si="8008"/>
        <v>0</v>
      </c>
      <c r="AD4133" s="44">
        <f t="shared" si="8009"/>
        <v>0</v>
      </c>
      <c r="AE4133" s="45" t="e">
        <f t="shared" si="7926"/>
        <v>#DIV/0!</v>
      </c>
      <c r="AF4133" s="46">
        <f t="shared" si="8010"/>
        <v>0</v>
      </c>
      <c r="AG4133" s="46">
        <f t="shared" si="8011"/>
        <v>0</v>
      </c>
      <c r="AH4133" s="47">
        <f t="shared" si="8012"/>
        <v>0</v>
      </c>
      <c r="AI4133" s="47">
        <f t="shared" si="8013"/>
        <v>0</v>
      </c>
      <c r="AJ4133" s="47">
        <f t="shared" si="8014"/>
        <v>0</v>
      </c>
      <c r="AK4133" s="47">
        <f t="shared" si="8015"/>
        <v>0</v>
      </c>
      <c r="AL4133" s="47">
        <f t="shared" si="7933"/>
        <v>0</v>
      </c>
      <c r="AM4133" s="47">
        <f t="shared" si="7934"/>
        <v>0</v>
      </c>
      <c r="AN4133" s="48" t="s">
        <v>36</v>
      </c>
      <c r="AO4133" s="1"/>
      <c r="AP4133" s="1"/>
      <c r="AQ4133" s="1"/>
      <c r="AR4133" s="1"/>
      <c r="AS4133" s="1"/>
    </row>
    <row r="4134" hidden="1">
      <c r="B4134" s="41" t="s">
        <v>970</v>
      </c>
      <c r="C4134" s="41" t="s">
        <v>115</v>
      </c>
      <c r="D4134" s="41" t="s">
        <v>505</v>
      </c>
      <c r="E4134" s="26" t="str">
        <f t="shared" si="7935"/>
        <v>0502</v>
      </c>
      <c r="F4134" s="41" t="s">
        <v>1034</v>
      </c>
      <c r="G4134" s="41" t="s">
        <v>909</v>
      </c>
      <c r="H4134" s="42" t="s">
        <v>910</v>
      </c>
      <c r="I4134" s="43"/>
      <c r="J4134" s="43">
        <v>80000</v>
      </c>
      <c r="K4134" s="43">
        <v>100530.10000000001</v>
      </c>
      <c r="L4134" s="43"/>
      <c r="M4134" s="43"/>
      <c r="N4134" s="43"/>
      <c r="O4134" s="43">
        <v>0</v>
      </c>
      <c r="P4134" s="43">
        <v>0</v>
      </c>
      <c r="Q4134" s="43">
        <v>0</v>
      </c>
      <c r="R4134" s="43">
        <v>0</v>
      </c>
      <c r="S4134" s="43">
        <v>0</v>
      </c>
      <c r="T4134" s="43">
        <v>0</v>
      </c>
      <c r="U4134" s="43">
        <v>0</v>
      </c>
      <c r="V4134" s="43">
        <f t="shared" si="7936"/>
        <v>0</v>
      </c>
      <c r="W4134" s="43"/>
      <c r="X4134" s="43"/>
      <c r="Y4134" s="43"/>
      <c r="Z4134" s="43"/>
      <c r="AA4134" s="43"/>
      <c r="AB4134" s="43">
        <v>0</v>
      </c>
      <c r="AC4134" s="44">
        <v>0</v>
      </c>
      <c r="AD4134" s="44">
        <v>0</v>
      </c>
      <c r="AE4134" s="45" t="e">
        <f t="shared" si="7926"/>
        <v>#DIV/0!</v>
      </c>
      <c r="AF4134" s="46">
        <v>0</v>
      </c>
      <c r="AG4134" s="46">
        <v>0</v>
      </c>
      <c r="AH4134" s="47">
        <v>0</v>
      </c>
      <c r="AI4134" s="47">
        <v>0</v>
      </c>
      <c r="AJ4134" s="47">
        <v>0</v>
      </c>
      <c r="AK4134" s="47">
        <v>0</v>
      </c>
      <c r="AL4134" s="47">
        <f t="shared" si="7933"/>
        <v>0</v>
      </c>
      <c r="AM4134" s="47">
        <f t="shared" si="7934"/>
        <v>0</v>
      </c>
      <c r="AN4134" s="48" t="s">
        <v>36</v>
      </c>
      <c r="AO4134" s="1"/>
      <c r="AP4134" s="1"/>
      <c r="AQ4134" s="1"/>
      <c r="AR4134" s="1"/>
      <c r="AS4134" s="1"/>
    </row>
    <row r="4135" ht="47.25" hidden="1">
      <c r="B4135" s="41" t="s">
        <v>970</v>
      </c>
      <c r="C4135" s="41" t="s">
        <v>115</v>
      </c>
      <c r="D4135" s="41" t="s">
        <v>505</v>
      </c>
      <c r="E4135" s="26" t="str">
        <f t="shared" si="7935"/>
        <v>0502</v>
      </c>
      <c r="F4135" s="41" t="s">
        <v>1036</v>
      </c>
      <c r="G4135" s="41"/>
      <c r="H4135" s="42" t="s">
        <v>1037</v>
      </c>
      <c r="I4135" s="43">
        <f t="shared" si="8017"/>
        <v>0</v>
      </c>
      <c r="J4135" s="43">
        <f t="shared" si="7991"/>
        <v>0</v>
      </c>
      <c r="K4135" s="43">
        <f t="shared" si="7992"/>
        <v>0</v>
      </c>
      <c r="L4135" s="43">
        <f t="shared" si="7993"/>
        <v>0</v>
      </c>
      <c r="M4135" s="43">
        <f t="shared" si="7994"/>
        <v>0</v>
      </c>
      <c r="N4135" s="43">
        <f t="shared" si="7995"/>
        <v>0</v>
      </c>
      <c r="O4135" s="43">
        <f t="shared" si="7996"/>
        <v>0</v>
      </c>
      <c r="P4135" s="43">
        <f t="shared" si="7997"/>
        <v>0</v>
      </c>
      <c r="Q4135" s="43">
        <f t="shared" si="7998"/>
        <v>0</v>
      </c>
      <c r="R4135" s="43">
        <f t="shared" si="7999"/>
        <v>0</v>
      </c>
      <c r="S4135" s="43">
        <f t="shared" si="8000"/>
        <v>0</v>
      </c>
      <c r="T4135" s="43">
        <f t="shared" si="8001"/>
        <v>0</v>
      </c>
      <c r="U4135" s="43">
        <v>0</v>
      </c>
      <c r="V4135" s="43">
        <f t="shared" si="7936"/>
        <v>0</v>
      </c>
      <c r="W4135" s="43">
        <f t="shared" si="8002"/>
        <v>0</v>
      </c>
      <c r="X4135" s="43">
        <f t="shared" si="8003"/>
        <v>0</v>
      </c>
      <c r="Y4135" s="43">
        <f t="shared" si="8004"/>
        <v>0</v>
      </c>
      <c r="Z4135" s="43">
        <f t="shared" si="8005"/>
        <v>0</v>
      </c>
      <c r="AA4135" s="43">
        <f t="shared" si="8006"/>
        <v>0</v>
      </c>
      <c r="AB4135" s="43">
        <f t="shared" si="8007"/>
        <v>0</v>
      </c>
      <c r="AC4135" s="44">
        <f t="shared" si="8008"/>
        <v>0</v>
      </c>
      <c r="AD4135" s="44">
        <f t="shared" si="8009"/>
        <v>0</v>
      </c>
      <c r="AE4135" s="45" t="e">
        <f t="shared" si="7926"/>
        <v>#DIV/0!</v>
      </c>
      <c r="AF4135" s="46">
        <f t="shared" si="8010"/>
        <v>0</v>
      </c>
      <c r="AG4135" s="46">
        <f t="shared" si="8011"/>
        <v>0</v>
      </c>
      <c r="AH4135" s="47">
        <f t="shared" si="8012"/>
        <v>0</v>
      </c>
      <c r="AI4135" s="47">
        <f t="shared" si="8013"/>
        <v>0</v>
      </c>
      <c r="AJ4135" s="47">
        <f t="shared" si="8014"/>
        <v>0</v>
      </c>
      <c r="AK4135" s="47">
        <f t="shared" si="8015"/>
        <v>0</v>
      </c>
      <c r="AL4135" s="47">
        <f t="shared" si="7933"/>
        <v>0</v>
      </c>
      <c r="AM4135" s="47">
        <f t="shared" si="7934"/>
        <v>0</v>
      </c>
      <c r="AN4135" s="48" t="s">
        <v>36</v>
      </c>
      <c r="AR4135" s="1"/>
      <c r="AS4135" s="1"/>
    </row>
    <row r="4136" ht="31.5" hidden="1">
      <c r="B4136" s="41" t="s">
        <v>970</v>
      </c>
      <c r="C4136" s="41" t="s">
        <v>115</v>
      </c>
      <c r="D4136" s="41" t="s">
        <v>505</v>
      </c>
      <c r="E4136" s="26" t="str">
        <f t="shared" si="7935"/>
        <v>0502</v>
      </c>
      <c r="F4136" s="41" t="s">
        <v>1038</v>
      </c>
      <c r="G4136" s="41"/>
      <c r="H4136" s="42" t="s">
        <v>1039</v>
      </c>
      <c r="I4136" s="43">
        <f t="shared" si="8017"/>
        <v>0</v>
      </c>
      <c r="J4136" s="43">
        <f t="shared" si="7991"/>
        <v>0</v>
      </c>
      <c r="K4136" s="43">
        <f t="shared" si="7992"/>
        <v>0</v>
      </c>
      <c r="L4136" s="43">
        <f t="shared" si="7993"/>
        <v>0</v>
      </c>
      <c r="M4136" s="43">
        <f t="shared" si="7994"/>
        <v>0</v>
      </c>
      <c r="N4136" s="43">
        <f t="shared" si="7995"/>
        <v>0</v>
      </c>
      <c r="O4136" s="43">
        <f t="shared" si="7996"/>
        <v>0</v>
      </c>
      <c r="P4136" s="43">
        <f t="shared" si="7997"/>
        <v>0</v>
      </c>
      <c r="Q4136" s="43">
        <f t="shared" si="7998"/>
        <v>0</v>
      </c>
      <c r="R4136" s="43">
        <f t="shared" si="7999"/>
        <v>0</v>
      </c>
      <c r="S4136" s="43">
        <f t="shared" si="8000"/>
        <v>0</v>
      </c>
      <c r="T4136" s="43">
        <f t="shared" si="8001"/>
        <v>0</v>
      </c>
      <c r="U4136" s="43">
        <v>0</v>
      </c>
      <c r="V4136" s="43">
        <f t="shared" si="7936"/>
        <v>0</v>
      </c>
      <c r="W4136" s="43">
        <f t="shared" si="8002"/>
        <v>0</v>
      </c>
      <c r="X4136" s="43">
        <f t="shared" si="8003"/>
        <v>0</v>
      </c>
      <c r="Y4136" s="43">
        <f t="shared" si="8004"/>
        <v>0</v>
      </c>
      <c r="Z4136" s="43">
        <f t="shared" si="8005"/>
        <v>0</v>
      </c>
      <c r="AA4136" s="43">
        <f t="shared" si="8006"/>
        <v>0</v>
      </c>
      <c r="AB4136" s="43">
        <f t="shared" si="8007"/>
        <v>0</v>
      </c>
      <c r="AC4136" s="44">
        <f t="shared" si="8008"/>
        <v>0</v>
      </c>
      <c r="AD4136" s="44">
        <f t="shared" si="8009"/>
        <v>0</v>
      </c>
      <c r="AE4136" s="45" t="e">
        <f t="shared" ref="AE4136:AE4199" si="8018">AD4136/AC4136*100</f>
        <v>#DIV/0!</v>
      </c>
      <c r="AF4136" s="46">
        <f t="shared" si="8010"/>
        <v>0</v>
      </c>
      <c r="AG4136" s="46">
        <f t="shared" si="8011"/>
        <v>0</v>
      </c>
      <c r="AH4136" s="47">
        <f t="shared" si="8012"/>
        <v>0</v>
      </c>
      <c r="AI4136" s="47">
        <f t="shared" si="8013"/>
        <v>0</v>
      </c>
      <c r="AJ4136" s="47">
        <f t="shared" si="8014"/>
        <v>0</v>
      </c>
      <c r="AK4136" s="47">
        <f t="shared" si="8015"/>
        <v>0</v>
      </c>
      <c r="AL4136" s="47">
        <f t="shared" ref="AL4136:AL4199" si="8019">AF4136+AH4136+AK4136+AI4136+AJ4136+AG4136</f>
        <v>0</v>
      </c>
      <c r="AM4136" s="47">
        <f t="shared" ref="AM4136:AM4199" si="8020">V4136-AL4136</f>
        <v>0</v>
      </c>
      <c r="AN4136" s="48" t="s">
        <v>36</v>
      </c>
      <c r="AO4136" s="1"/>
      <c r="AP4136" s="1"/>
      <c r="AQ4136" s="1"/>
      <c r="AR4136" s="1"/>
      <c r="AS4136" s="1"/>
    </row>
    <row r="4137" ht="31.5" hidden="1">
      <c r="B4137" s="41" t="s">
        <v>970</v>
      </c>
      <c r="C4137" s="41" t="s">
        <v>115</v>
      </c>
      <c r="D4137" s="41" t="s">
        <v>505</v>
      </c>
      <c r="E4137" s="26" t="str">
        <f t="shared" si="7935"/>
        <v>0502</v>
      </c>
      <c r="F4137" s="41" t="s">
        <v>1038</v>
      </c>
      <c r="G4137" s="41" t="s">
        <v>550</v>
      </c>
      <c r="H4137" s="42" t="s">
        <v>551</v>
      </c>
      <c r="I4137" s="43">
        <f t="shared" si="8017"/>
        <v>0</v>
      </c>
      <c r="J4137" s="43">
        <f t="shared" si="7991"/>
        <v>0</v>
      </c>
      <c r="K4137" s="43">
        <f t="shared" si="7992"/>
        <v>0</v>
      </c>
      <c r="L4137" s="43">
        <f t="shared" si="7993"/>
        <v>0</v>
      </c>
      <c r="M4137" s="43">
        <f t="shared" si="7994"/>
        <v>0</v>
      </c>
      <c r="N4137" s="43">
        <f t="shared" si="7995"/>
        <v>0</v>
      </c>
      <c r="O4137" s="43">
        <f t="shared" si="7996"/>
        <v>0</v>
      </c>
      <c r="P4137" s="43">
        <f t="shared" si="7997"/>
        <v>0</v>
      </c>
      <c r="Q4137" s="43">
        <f t="shared" si="7998"/>
        <v>0</v>
      </c>
      <c r="R4137" s="43">
        <f t="shared" si="7999"/>
        <v>0</v>
      </c>
      <c r="S4137" s="43">
        <f t="shared" si="8000"/>
        <v>0</v>
      </c>
      <c r="T4137" s="43">
        <f t="shared" si="8001"/>
        <v>0</v>
      </c>
      <c r="U4137" s="43">
        <v>0</v>
      </c>
      <c r="V4137" s="43">
        <f t="shared" si="7936"/>
        <v>0</v>
      </c>
      <c r="W4137" s="43">
        <f t="shared" si="8002"/>
        <v>0</v>
      </c>
      <c r="X4137" s="43">
        <f t="shared" si="8003"/>
        <v>0</v>
      </c>
      <c r="Y4137" s="43">
        <f t="shared" si="8004"/>
        <v>0</v>
      </c>
      <c r="Z4137" s="43">
        <f t="shared" si="8005"/>
        <v>0</v>
      </c>
      <c r="AA4137" s="43">
        <f t="shared" si="8006"/>
        <v>0</v>
      </c>
      <c r="AB4137" s="43">
        <f t="shared" si="8007"/>
        <v>0</v>
      </c>
      <c r="AC4137" s="44">
        <f t="shared" si="8008"/>
        <v>0</v>
      </c>
      <c r="AD4137" s="44">
        <f t="shared" si="8009"/>
        <v>0</v>
      </c>
      <c r="AE4137" s="45" t="e">
        <f t="shared" si="8018"/>
        <v>#DIV/0!</v>
      </c>
      <c r="AF4137" s="46">
        <f t="shared" si="8010"/>
        <v>0</v>
      </c>
      <c r="AG4137" s="46">
        <f t="shared" si="8011"/>
        <v>0</v>
      </c>
      <c r="AH4137" s="47">
        <f t="shared" si="8012"/>
        <v>0</v>
      </c>
      <c r="AI4137" s="47">
        <f t="shared" si="8013"/>
        <v>0</v>
      </c>
      <c r="AJ4137" s="47">
        <f t="shared" si="8014"/>
        <v>0</v>
      </c>
      <c r="AK4137" s="47">
        <f t="shared" si="8015"/>
        <v>0</v>
      </c>
      <c r="AL4137" s="47">
        <f t="shared" si="8019"/>
        <v>0</v>
      </c>
      <c r="AM4137" s="47">
        <f t="shared" si="8020"/>
        <v>0</v>
      </c>
      <c r="AN4137" s="48" t="s">
        <v>36</v>
      </c>
      <c r="AO4137" s="1"/>
      <c r="AP4137" s="1"/>
      <c r="AQ4137" s="1"/>
      <c r="AR4137" s="1"/>
      <c r="AS4137" s="1"/>
    </row>
    <row r="4138" hidden="1">
      <c r="B4138" s="41" t="s">
        <v>970</v>
      </c>
      <c r="C4138" s="41" t="s">
        <v>115</v>
      </c>
      <c r="D4138" s="41" t="s">
        <v>505</v>
      </c>
      <c r="E4138" s="26" t="str">
        <f t="shared" si="7935"/>
        <v>0502</v>
      </c>
      <c r="F4138" s="41" t="s">
        <v>1038</v>
      </c>
      <c r="G4138" s="41" t="s">
        <v>909</v>
      </c>
      <c r="H4138" s="42" t="s">
        <v>910</v>
      </c>
      <c r="I4138" s="43"/>
      <c r="J4138" s="43"/>
      <c r="K4138" s="43"/>
      <c r="L4138" s="43"/>
      <c r="M4138" s="43"/>
      <c r="N4138" s="43"/>
      <c r="O4138" s="43">
        <v>0</v>
      </c>
      <c r="P4138" s="43">
        <v>0</v>
      </c>
      <c r="Q4138" s="43">
        <v>0</v>
      </c>
      <c r="R4138" s="43">
        <v>0</v>
      </c>
      <c r="S4138" s="43">
        <v>0</v>
      </c>
      <c r="T4138" s="43">
        <v>0</v>
      </c>
      <c r="U4138" s="43">
        <v>0</v>
      </c>
      <c r="V4138" s="43">
        <f t="shared" si="7936"/>
        <v>0</v>
      </c>
      <c r="W4138" s="43"/>
      <c r="X4138" s="43"/>
      <c r="Y4138" s="43"/>
      <c r="Z4138" s="43"/>
      <c r="AA4138" s="43"/>
      <c r="AB4138" s="43">
        <v>0</v>
      </c>
      <c r="AC4138" s="44">
        <v>0</v>
      </c>
      <c r="AD4138" s="44">
        <v>0</v>
      </c>
      <c r="AE4138" s="45" t="e">
        <f t="shared" si="8018"/>
        <v>#DIV/0!</v>
      </c>
      <c r="AF4138" s="46">
        <v>0</v>
      </c>
      <c r="AG4138" s="46">
        <v>0</v>
      </c>
      <c r="AH4138" s="47">
        <v>0</v>
      </c>
      <c r="AI4138" s="47">
        <v>0</v>
      </c>
      <c r="AJ4138" s="47">
        <v>0</v>
      </c>
      <c r="AK4138" s="47">
        <v>0</v>
      </c>
      <c r="AL4138" s="47">
        <f t="shared" si="8019"/>
        <v>0</v>
      </c>
      <c r="AM4138" s="47">
        <f t="shared" si="8020"/>
        <v>0</v>
      </c>
      <c r="AN4138" s="48" t="s">
        <v>36</v>
      </c>
      <c r="AO4138" s="1"/>
      <c r="AP4138" s="1"/>
      <c r="AQ4138" s="1"/>
      <c r="AR4138" s="1"/>
      <c r="AS4138" s="1"/>
    </row>
    <row r="4139" ht="31.5">
      <c r="B4139" s="41" t="s">
        <v>970</v>
      </c>
      <c r="C4139" s="41" t="s">
        <v>115</v>
      </c>
      <c r="D4139" s="41" t="s">
        <v>505</v>
      </c>
      <c r="E4139" s="26" t="str">
        <f t="shared" si="7935"/>
        <v>0502</v>
      </c>
      <c r="F4139" s="41" t="s">
        <v>1040</v>
      </c>
      <c r="G4139" s="41"/>
      <c r="H4139" s="42" t="s">
        <v>1041</v>
      </c>
      <c r="I4139" s="43">
        <f t="shared" si="8017"/>
        <v>71.400000000000006</v>
      </c>
      <c r="J4139" s="43">
        <f t="shared" si="7991"/>
        <v>0</v>
      </c>
      <c r="K4139" s="43">
        <f t="shared" si="7992"/>
        <v>0</v>
      </c>
      <c r="L4139" s="43">
        <f t="shared" si="7993"/>
        <v>0</v>
      </c>
      <c r="M4139" s="43">
        <f t="shared" si="7994"/>
        <v>0</v>
      </c>
      <c r="N4139" s="43">
        <f t="shared" si="7995"/>
        <v>0</v>
      </c>
      <c r="O4139" s="43">
        <f t="shared" si="7996"/>
        <v>0</v>
      </c>
      <c r="P4139" s="43">
        <f t="shared" si="7997"/>
        <v>0</v>
      </c>
      <c r="Q4139" s="43">
        <f t="shared" si="7998"/>
        <v>0</v>
      </c>
      <c r="R4139" s="43">
        <f t="shared" si="7999"/>
        <v>0</v>
      </c>
      <c r="S4139" s="43">
        <f t="shared" si="8000"/>
        <v>0</v>
      </c>
      <c r="T4139" s="43">
        <f t="shared" si="8001"/>
        <v>0</v>
      </c>
      <c r="U4139" s="43">
        <v>71268.842000000004</v>
      </c>
      <c r="V4139" s="43">
        <f t="shared" si="7936"/>
        <v>71340.241999999998</v>
      </c>
      <c r="W4139" s="43">
        <f t="shared" si="8002"/>
        <v>0</v>
      </c>
      <c r="X4139" s="43">
        <f t="shared" si="8003"/>
        <v>0</v>
      </c>
      <c r="Y4139" s="43">
        <f t="shared" si="8004"/>
        <v>0</v>
      </c>
      <c r="Z4139" s="43">
        <f t="shared" si="8005"/>
        <v>0</v>
      </c>
      <c r="AA4139" s="43">
        <f t="shared" si="8006"/>
        <v>71268.842000000004</v>
      </c>
      <c r="AB4139" s="43">
        <f t="shared" si="8007"/>
        <v>0</v>
      </c>
      <c r="AC4139" s="44">
        <f t="shared" si="8008"/>
        <v>100895.27357</v>
      </c>
      <c r="AD4139" s="44">
        <f t="shared" si="8009"/>
        <v>100895.27357</v>
      </c>
      <c r="AE4139" s="45">
        <f t="shared" si="8018"/>
        <v>100</v>
      </c>
      <c r="AF4139" s="43">
        <f t="shared" si="8010"/>
        <v>71340.242100000003</v>
      </c>
      <c r="AG4139" s="43">
        <f t="shared" si="8011"/>
        <v>0</v>
      </c>
      <c r="AH4139" s="43">
        <f t="shared" si="8012"/>
        <v>0</v>
      </c>
      <c r="AI4139" s="43">
        <f t="shared" si="8013"/>
        <v>0</v>
      </c>
      <c r="AJ4139" s="43">
        <f t="shared" si="8014"/>
        <v>0</v>
      </c>
      <c r="AK4139" s="43">
        <f t="shared" si="8015"/>
        <v>0</v>
      </c>
      <c r="AL4139" s="43">
        <f t="shared" si="8019"/>
        <v>71340.242100000003</v>
      </c>
      <c r="AM4139" s="43">
        <f t="shared" si="8020"/>
        <v>-0.00010000000474974513</v>
      </c>
      <c r="AN4139" s="2"/>
      <c r="AR4139" s="1"/>
      <c r="AS4139" s="1"/>
    </row>
    <row r="4140" ht="31.5">
      <c r="B4140" s="41" t="s">
        <v>970</v>
      </c>
      <c r="C4140" s="41" t="s">
        <v>115</v>
      </c>
      <c r="D4140" s="41" t="s">
        <v>505</v>
      </c>
      <c r="E4140" s="26" t="str">
        <f t="shared" si="7935"/>
        <v>0502</v>
      </c>
      <c r="F4140" s="41" t="s">
        <v>1042</v>
      </c>
      <c r="G4140" s="41"/>
      <c r="H4140" s="42" t="s">
        <v>1043</v>
      </c>
      <c r="I4140" s="43">
        <f t="shared" si="8017"/>
        <v>71.400000000000006</v>
      </c>
      <c r="J4140" s="43">
        <f t="shared" si="7991"/>
        <v>0</v>
      </c>
      <c r="K4140" s="43">
        <f t="shared" si="7992"/>
        <v>0</v>
      </c>
      <c r="L4140" s="43">
        <f t="shared" si="7993"/>
        <v>0</v>
      </c>
      <c r="M4140" s="43">
        <f t="shared" si="7994"/>
        <v>0</v>
      </c>
      <c r="N4140" s="43">
        <f t="shared" si="7995"/>
        <v>0</v>
      </c>
      <c r="O4140" s="43">
        <f t="shared" si="7996"/>
        <v>0</v>
      </c>
      <c r="P4140" s="43">
        <f t="shared" si="7997"/>
        <v>0</v>
      </c>
      <c r="Q4140" s="43">
        <f t="shared" si="7998"/>
        <v>0</v>
      </c>
      <c r="R4140" s="43">
        <f t="shared" si="7999"/>
        <v>0</v>
      </c>
      <c r="S4140" s="43">
        <f t="shared" si="8000"/>
        <v>0</v>
      </c>
      <c r="T4140" s="43">
        <f t="shared" si="8001"/>
        <v>0</v>
      </c>
      <c r="U4140" s="43">
        <v>71268.842000000004</v>
      </c>
      <c r="V4140" s="43">
        <f t="shared" si="7936"/>
        <v>71340.241999999998</v>
      </c>
      <c r="W4140" s="43">
        <f t="shared" si="8002"/>
        <v>0</v>
      </c>
      <c r="X4140" s="43">
        <f t="shared" si="8003"/>
        <v>0</v>
      </c>
      <c r="Y4140" s="43">
        <f t="shared" si="8004"/>
        <v>0</v>
      </c>
      <c r="Z4140" s="43">
        <f t="shared" si="8005"/>
        <v>0</v>
      </c>
      <c r="AA4140" s="43">
        <f t="shared" si="8006"/>
        <v>71268.842000000004</v>
      </c>
      <c r="AB4140" s="43">
        <f t="shared" si="8007"/>
        <v>0</v>
      </c>
      <c r="AC4140" s="44">
        <f t="shared" si="8008"/>
        <v>100895.27357</v>
      </c>
      <c r="AD4140" s="44">
        <f t="shared" si="8009"/>
        <v>100895.27357</v>
      </c>
      <c r="AE4140" s="45">
        <f t="shared" si="8018"/>
        <v>100</v>
      </c>
      <c r="AF4140" s="43">
        <f t="shared" si="8010"/>
        <v>71340.242100000003</v>
      </c>
      <c r="AG4140" s="43">
        <f t="shared" si="8011"/>
        <v>0</v>
      </c>
      <c r="AH4140" s="43">
        <f t="shared" si="8012"/>
        <v>0</v>
      </c>
      <c r="AI4140" s="43">
        <f t="shared" si="8013"/>
        <v>0</v>
      </c>
      <c r="AJ4140" s="43">
        <f t="shared" si="8014"/>
        <v>0</v>
      </c>
      <c r="AK4140" s="43">
        <f t="shared" si="8015"/>
        <v>0</v>
      </c>
      <c r="AL4140" s="43">
        <f t="shared" si="8019"/>
        <v>71340.242100000003</v>
      </c>
      <c r="AM4140" s="43">
        <f t="shared" si="8020"/>
        <v>-0.00010000000474974513</v>
      </c>
      <c r="AN4140" s="2"/>
      <c r="AO4140" s="1"/>
      <c r="AP4140" s="1"/>
      <c r="AQ4140" s="1"/>
      <c r="AR4140" s="1"/>
      <c r="AS4140" s="1"/>
    </row>
    <row r="4141" ht="31.5">
      <c r="B4141" s="41" t="s">
        <v>970</v>
      </c>
      <c r="C4141" s="41" t="s">
        <v>115</v>
      </c>
      <c r="D4141" s="41" t="s">
        <v>505</v>
      </c>
      <c r="E4141" s="26" t="str">
        <f t="shared" si="7935"/>
        <v>0502</v>
      </c>
      <c r="F4141" s="41" t="s">
        <v>1042</v>
      </c>
      <c r="G4141" s="41" t="s">
        <v>550</v>
      </c>
      <c r="H4141" s="42" t="s">
        <v>551</v>
      </c>
      <c r="I4141" s="43">
        <f t="shared" si="8017"/>
        <v>71.400000000000006</v>
      </c>
      <c r="J4141" s="43">
        <f t="shared" si="7991"/>
        <v>0</v>
      </c>
      <c r="K4141" s="43">
        <f t="shared" si="7992"/>
        <v>0</v>
      </c>
      <c r="L4141" s="43">
        <f t="shared" si="7993"/>
        <v>0</v>
      </c>
      <c r="M4141" s="43">
        <f t="shared" si="7994"/>
        <v>0</v>
      </c>
      <c r="N4141" s="43">
        <f t="shared" si="7995"/>
        <v>0</v>
      </c>
      <c r="O4141" s="43">
        <f t="shared" si="7996"/>
        <v>0</v>
      </c>
      <c r="P4141" s="43">
        <f t="shared" si="7997"/>
        <v>0</v>
      </c>
      <c r="Q4141" s="43">
        <f t="shared" si="7998"/>
        <v>0</v>
      </c>
      <c r="R4141" s="43">
        <f t="shared" si="7999"/>
        <v>0</v>
      </c>
      <c r="S4141" s="43">
        <f t="shared" si="8000"/>
        <v>0</v>
      </c>
      <c r="T4141" s="43">
        <f t="shared" si="8001"/>
        <v>0</v>
      </c>
      <c r="U4141" s="43">
        <v>71268.842000000004</v>
      </c>
      <c r="V4141" s="43">
        <f t="shared" si="7936"/>
        <v>71340.241999999998</v>
      </c>
      <c r="W4141" s="43">
        <f t="shared" si="8002"/>
        <v>0</v>
      </c>
      <c r="X4141" s="43">
        <f t="shared" si="8003"/>
        <v>0</v>
      </c>
      <c r="Y4141" s="43">
        <f t="shared" si="8004"/>
        <v>0</v>
      </c>
      <c r="Z4141" s="43">
        <f t="shared" si="8005"/>
        <v>0</v>
      </c>
      <c r="AA4141" s="43">
        <f t="shared" si="8006"/>
        <v>71268.842000000004</v>
      </c>
      <c r="AB4141" s="43">
        <f t="shared" si="8007"/>
        <v>0</v>
      </c>
      <c r="AC4141" s="44">
        <f t="shared" si="8008"/>
        <v>100895.27357</v>
      </c>
      <c r="AD4141" s="44">
        <f t="shared" si="8009"/>
        <v>100895.27357</v>
      </c>
      <c r="AE4141" s="45">
        <f t="shared" si="8018"/>
        <v>100</v>
      </c>
      <c r="AF4141" s="43">
        <f t="shared" si="8010"/>
        <v>71340.242100000003</v>
      </c>
      <c r="AG4141" s="43">
        <f t="shared" si="8011"/>
        <v>0</v>
      </c>
      <c r="AH4141" s="43">
        <f t="shared" si="8012"/>
        <v>0</v>
      </c>
      <c r="AI4141" s="43">
        <f t="shared" si="8013"/>
        <v>0</v>
      </c>
      <c r="AJ4141" s="43">
        <f t="shared" si="8014"/>
        <v>0</v>
      </c>
      <c r="AK4141" s="43">
        <f t="shared" si="8015"/>
        <v>0</v>
      </c>
      <c r="AL4141" s="43">
        <f t="shared" si="8019"/>
        <v>71340.242100000003</v>
      </c>
      <c r="AM4141" s="43">
        <f t="shared" si="8020"/>
        <v>-0.00010000000474974513</v>
      </c>
      <c r="AN4141" s="2"/>
      <c r="AO4141" s="1"/>
      <c r="AP4141" s="1"/>
      <c r="AQ4141" s="1"/>
      <c r="AR4141" s="1"/>
      <c r="AS4141" s="1"/>
    </row>
    <row r="4142">
      <c r="B4142" s="41" t="s">
        <v>970</v>
      </c>
      <c r="C4142" s="41" t="s">
        <v>115</v>
      </c>
      <c r="D4142" s="41" t="s">
        <v>505</v>
      </c>
      <c r="E4142" s="26" t="str">
        <f t="shared" si="7935"/>
        <v>0502</v>
      </c>
      <c r="F4142" s="41" t="s">
        <v>1042</v>
      </c>
      <c r="G4142" s="41" t="s">
        <v>909</v>
      </c>
      <c r="H4142" s="42" t="s">
        <v>910</v>
      </c>
      <c r="I4142" s="43">
        <v>71.400000000000006</v>
      </c>
      <c r="J4142" s="43"/>
      <c r="K4142" s="43"/>
      <c r="L4142" s="43"/>
      <c r="M4142" s="43"/>
      <c r="N4142" s="43"/>
      <c r="O4142" s="43">
        <v>0</v>
      </c>
      <c r="P4142" s="43">
        <v>0</v>
      </c>
      <c r="Q4142" s="43">
        <v>0</v>
      </c>
      <c r="R4142" s="43">
        <v>0</v>
      </c>
      <c r="S4142" s="43">
        <v>0</v>
      </c>
      <c r="T4142" s="43">
        <v>0</v>
      </c>
      <c r="U4142" s="43">
        <v>71268.842000000004</v>
      </c>
      <c r="V4142" s="43">
        <f t="shared" si="7936"/>
        <v>71340.241999999998</v>
      </c>
      <c r="W4142" s="43"/>
      <c r="X4142" s="43"/>
      <c r="Y4142" s="43"/>
      <c r="Z4142" s="43"/>
      <c r="AA4142" s="43">
        <v>71268.842000000004</v>
      </c>
      <c r="AB4142" s="43">
        <v>0</v>
      </c>
      <c r="AC4142" s="44">
        <v>100895.27357</v>
      </c>
      <c r="AD4142" s="44">
        <v>100895.27357</v>
      </c>
      <c r="AE4142" s="45">
        <f t="shared" si="8018"/>
        <v>100</v>
      </c>
      <c r="AF4142" s="43">
        <v>71340.242100000003</v>
      </c>
      <c r="AG4142" s="43">
        <v>0</v>
      </c>
      <c r="AH4142" s="43">
        <v>0</v>
      </c>
      <c r="AI4142" s="43">
        <v>0</v>
      </c>
      <c r="AJ4142" s="43">
        <v>0</v>
      </c>
      <c r="AK4142" s="43">
        <v>0</v>
      </c>
      <c r="AL4142" s="43">
        <f t="shared" si="8019"/>
        <v>71340.242100000003</v>
      </c>
      <c r="AM4142" s="43">
        <f t="shared" si="8020"/>
        <v>-0.00010000000474974513</v>
      </c>
      <c r="AN4142" s="2"/>
      <c r="AO4142" s="1"/>
      <c r="AP4142" s="1"/>
      <c r="AQ4142" s="1"/>
      <c r="AR4142" s="1"/>
      <c r="AS4142" s="1"/>
    </row>
    <row r="4143" s="33" customFormat="1">
      <c r="B4143" s="34" t="s">
        <v>970</v>
      </c>
      <c r="C4143" s="34" t="s">
        <v>115</v>
      </c>
      <c r="D4143" s="34" t="s">
        <v>117</v>
      </c>
      <c r="E4143" s="35" t="str">
        <f t="shared" ref="E4143:E4206" si="8021">CONCATENATE(C4143,D4143)</f>
        <v>0503</v>
      </c>
      <c r="F4143" s="34"/>
      <c r="G4143" s="34"/>
      <c r="H4143" s="36" t="s">
        <v>118</v>
      </c>
      <c r="I4143" s="37">
        <f>I4144+I4150</f>
        <v>65230</v>
      </c>
      <c r="J4143" s="37">
        <f>J4144+J4150</f>
        <v>0</v>
      </c>
      <c r="K4143" s="37">
        <f>K4144+K4150</f>
        <v>0</v>
      </c>
      <c r="L4143" s="37">
        <f>L4144+L4150</f>
        <v>21189.879000000001</v>
      </c>
      <c r="M4143" s="37">
        <f>M4144+M4150</f>
        <v>0</v>
      </c>
      <c r="N4143" s="37">
        <f>N4144+N4150</f>
        <v>0</v>
      </c>
      <c r="O4143" s="37">
        <f>O4144+O4150</f>
        <v>0</v>
      </c>
      <c r="P4143" s="37">
        <f>P4144+P4150</f>
        <v>0</v>
      </c>
      <c r="Q4143" s="37">
        <f>Q4144+Q4150</f>
        <v>-70907.100999999995</v>
      </c>
      <c r="R4143" s="37">
        <f>R4144+R4150</f>
        <v>0</v>
      </c>
      <c r="S4143" s="37">
        <f>S4144+S4150</f>
        <v>0</v>
      </c>
      <c r="T4143" s="37">
        <f>T4144+T4150</f>
        <v>0</v>
      </c>
      <c r="U4143" s="37">
        <v>29.154</v>
      </c>
      <c r="V4143" s="37">
        <f t="shared" ref="V4143:V4206" si="8022">I4143+L4143+U4143+T4143+S4143+R4143+Q4143+P4143+O4143</f>
        <v>15541.932000000001</v>
      </c>
      <c r="W4143" s="37">
        <f>W4144+W4150</f>
        <v>29.154</v>
      </c>
      <c r="X4143" s="37">
        <f>X4144+X4150</f>
        <v>0</v>
      </c>
      <c r="Y4143" s="37">
        <f>Y4144+Y4150</f>
        <v>0</v>
      </c>
      <c r="Z4143" s="37">
        <f>Z4144+Z4150</f>
        <v>0</v>
      </c>
      <c r="AA4143" s="37">
        <f>AA4144+AA4150</f>
        <v>0</v>
      </c>
      <c r="AB4143" s="37">
        <f>AB4144+AB4150</f>
        <v>15323.33094</v>
      </c>
      <c r="AC4143" s="38">
        <f>AC4144+AC4150</f>
        <v>15540.94378</v>
      </c>
      <c r="AD4143" s="38">
        <f>AD4144+AD4150</f>
        <v>15323.33094</v>
      </c>
      <c r="AE4143" s="39">
        <f t="shared" si="8018"/>
        <v>98.599745014971035</v>
      </c>
      <c r="AF4143" s="37">
        <f>AF4144+AF4150</f>
        <v>15540.94378</v>
      </c>
      <c r="AG4143" s="37">
        <f>AG4144+AG4150</f>
        <v>0</v>
      </c>
      <c r="AH4143" s="37">
        <f>AH4144+AH4150</f>
        <v>0</v>
      </c>
      <c r="AI4143" s="37">
        <f>AI4144+AI4150</f>
        <v>0</v>
      </c>
      <c r="AJ4143" s="37">
        <f>AJ4144+AJ4150</f>
        <v>0</v>
      </c>
      <c r="AK4143" s="37">
        <f>AK4144+AK4150</f>
        <v>0</v>
      </c>
      <c r="AL4143" s="37">
        <f t="shared" si="8019"/>
        <v>15540.94378</v>
      </c>
      <c r="AM4143" s="37">
        <f t="shared" si="8020"/>
        <v>0.98822000000109256</v>
      </c>
      <c r="AN4143" s="40"/>
      <c r="AO4143" s="33"/>
      <c r="AP4143" s="33"/>
      <c r="AQ4143" s="33"/>
      <c r="AR4143" s="33"/>
      <c r="AS4143" s="33"/>
    </row>
    <row r="4144" ht="31.5">
      <c r="B4144" s="41" t="s">
        <v>970</v>
      </c>
      <c r="C4144" s="41" t="s">
        <v>115</v>
      </c>
      <c r="D4144" s="41" t="s">
        <v>117</v>
      </c>
      <c r="E4144" s="26" t="str">
        <f t="shared" si="8021"/>
        <v>0503</v>
      </c>
      <c r="F4144" s="41" t="s">
        <v>207</v>
      </c>
      <c r="G4144" s="41"/>
      <c r="H4144" s="42" t="s">
        <v>208</v>
      </c>
      <c r="I4144" s="43">
        <f t="shared" ref="I4144:I4154" si="8023">I4145</f>
        <v>65230</v>
      </c>
      <c r="J4144" s="43">
        <f t="shared" ref="J4144:J4154" si="8024">J4145</f>
        <v>0</v>
      </c>
      <c r="K4144" s="43">
        <f t="shared" ref="K4144:K4154" si="8025">K4145</f>
        <v>0</v>
      </c>
      <c r="L4144" s="43">
        <f t="shared" ref="L4144:L4154" si="8026">L4145</f>
        <v>21189.879000000001</v>
      </c>
      <c r="M4144" s="43">
        <f t="shared" ref="M4144:M4154" si="8027">M4145</f>
        <v>0</v>
      </c>
      <c r="N4144" s="43">
        <f t="shared" ref="N4144:N4154" si="8028">N4145</f>
        <v>0</v>
      </c>
      <c r="O4144" s="43">
        <f t="shared" ref="O4144:O4154" si="8029">O4145</f>
        <v>0</v>
      </c>
      <c r="P4144" s="43">
        <f t="shared" ref="P4144:P4154" si="8030">P4145</f>
        <v>0</v>
      </c>
      <c r="Q4144" s="43">
        <f t="shared" ref="Q4144:Q4154" si="8031">Q4145</f>
        <v>-70907.100999999995</v>
      </c>
      <c r="R4144" s="43">
        <f t="shared" ref="R4144:R4154" si="8032">R4145</f>
        <v>0</v>
      </c>
      <c r="S4144" s="43">
        <f t="shared" ref="S4144:S4154" si="8033">S4145</f>
        <v>0</v>
      </c>
      <c r="T4144" s="43">
        <f t="shared" ref="T4144:T4154" si="8034">T4145</f>
        <v>0</v>
      </c>
      <c r="U4144" s="43">
        <v>0</v>
      </c>
      <c r="V4144" s="43">
        <f t="shared" si="8022"/>
        <v>15512.778000000006</v>
      </c>
      <c r="W4144" s="43">
        <f t="shared" ref="W4144:W4154" si="8035">W4145</f>
        <v>0</v>
      </c>
      <c r="X4144" s="43">
        <f t="shared" ref="X4144:X4154" si="8036">X4145</f>
        <v>0</v>
      </c>
      <c r="Y4144" s="43">
        <f t="shared" ref="Y4144:Y4154" si="8037">Y4145</f>
        <v>0</v>
      </c>
      <c r="Z4144" s="43">
        <f t="shared" ref="Z4144:Z4154" si="8038">Z4145</f>
        <v>0</v>
      </c>
      <c r="AA4144" s="43">
        <f t="shared" ref="AA4144:AA4154" si="8039">AA4145</f>
        <v>0</v>
      </c>
      <c r="AB4144" s="43">
        <f t="shared" ref="AB4144:AB4154" si="8040">AB4145</f>
        <v>15295.16516</v>
      </c>
      <c r="AC4144" s="44">
        <f t="shared" ref="AC4144:AC4154" si="8041">AC4145</f>
        <v>15512.778</v>
      </c>
      <c r="AD4144" s="44">
        <f t="shared" ref="AD4144:AD4154" si="8042">AD4145</f>
        <v>15295.16516</v>
      </c>
      <c r="AE4144" s="45">
        <f t="shared" si="8018"/>
        <v>98.597202641590059</v>
      </c>
      <c r="AF4144" s="43">
        <f t="shared" ref="AF4144:AF4154" si="8043">AF4145</f>
        <v>15512.778</v>
      </c>
      <c r="AG4144" s="43">
        <f t="shared" ref="AG4144:AG4154" si="8044">AG4145</f>
        <v>0</v>
      </c>
      <c r="AH4144" s="43">
        <f t="shared" ref="AH4144:AH4154" si="8045">AH4145</f>
        <v>0</v>
      </c>
      <c r="AI4144" s="43">
        <f t="shared" ref="AI4144:AI4154" si="8046">AI4145</f>
        <v>0</v>
      </c>
      <c r="AJ4144" s="43">
        <f t="shared" ref="AJ4144:AJ4154" si="8047">AJ4145</f>
        <v>0</v>
      </c>
      <c r="AK4144" s="43">
        <f t="shared" ref="AK4144:AK4154" si="8048">AK4145</f>
        <v>0</v>
      </c>
      <c r="AL4144" s="43">
        <f t="shared" si="8019"/>
        <v>15512.778</v>
      </c>
      <c r="AM4144" s="43">
        <f t="shared" si="8020"/>
        <v>5.4569682106375694e-12</v>
      </c>
      <c r="AN4144" s="2"/>
      <c r="AO4144" s="1"/>
      <c r="AP4144" s="1"/>
      <c r="AQ4144" s="1"/>
      <c r="AR4144" s="1"/>
      <c r="AS4144" s="1"/>
    </row>
    <row r="4145" ht="31.5">
      <c r="B4145" s="41" t="s">
        <v>970</v>
      </c>
      <c r="C4145" s="41" t="s">
        <v>115</v>
      </c>
      <c r="D4145" s="41" t="s">
        <v>117</v>
      </c>
      <c r="E4145" s="26" t="str">
        <f t="shared" si="8021"/>
        <v>0503</v>
      </c>
      <c r="F4145" s="41" t="s">
        <v>209</v>
      </c>
      <c r="G4145" s="41"/>
      <c r="H4145" s="42" t="s">
        <v>210</v>
      </c>
      <c r="I4145" s="43">
        <f t="shared" si="8023"/>
        <v>65230</v>
      </c>
      <c r="J4145" s="43">
        <f t="shared" si="8024"/>
        <v>0</v>
      </c>
      <c r="K4145" s="43">
        <f t="shared" si="8025"/>
        <v>0</v>
      </c>
      <c r="L4145" s="43">
        <f t="shared" si="8026"/>
        <v>21189.879000000001</v>
      </c>
      <c r="M4145" s="43">
        <f t="shared" si="8027"/>
        <v>0</v>
      </c>
      <c r="N4145" s="43">
        <f t="shared" si="8028"/>
        <v>0</v>
      </c>
      <c r="O4145" s="43">
        <f t="shared" si="8029"/>
        <v>0</v>
      </c>
      <c r="P4145" s="43">
        <f t="shared" si="8030"/>
        <v>0</v>
      </c>
      <c r="Q4145" s="43">
        <f t="shared" si="8031"/>
        <v>-70907.100999999995</v>
      </c>
      <c r="R4145" s="43">
        <f t="shared" si="8032"/>
        <v>0</v>
      </c>
      <c r="S4145" s="43">
        <f t="shared" si="8033"/>
        <v>0</v>
      </c>
      <c r="T4145" s="43">
        <f t="shared" si="8034"/>
        <v>0</v>
      </c>
      <c r="U4145" s="43">
        <v>0</v>
      </c>
      <c r="V4145" s="43">
        <f t="shared" si="8022"/>
        <v>15512.778000000006</v>
      </c>
      <c r="W4145" s="43">
        <f t="shared" si="8035"/>
        <v>0</v>
      </c>
      <c r="X4145" s="43">
        <f t="shared" si="8036"/>
        <v>0</v>
      </c>
      <c r="Y4145" s="43">
        <f t="shared" si="8037"/>
        <v>0</v>
      </c>
      <c r="Z4145" s="43">
        <f t="shared" si="8038"/>
        <v>0</v>
      </c>
      <c r="AA4145" s="43">
        <f t="shared" si="8039"/>
        <v>0</v>
      </c>
      <c r="AB4145" s="43">
        <f t="shared" si="8040"/>
        <v>15295.16516</v>
      </c>
      <c r="AC4145" s="44">
        <f t="shared" si="8041"/>
        <v>15512.778</v>
      </c>
      <c r="AD4145" s="44">
        <f t="shared" si="8042"/>
        <v>15295.16516</v>
      </c>
      <c r="AE4145" s="45">
        <f t="shared" si="8018"/>
        <v>98.597202641590059</v>
      </c>
      <c r="AF4145" s="43">
        <f t="shared" si="8043"/>
        <v>15512.778</v>
      </c>
      <c r="AG4145" s="43">
        <f t="shared" si="8044"/>
        <v>0</v>
      </c>
      <c r="AH4145" s="43">
        <f t="shared" si="8045"/>
        <v>0</v>
      </c>
      <c r="AI4145" s="43">
        <f t="shared" si="8046"/>
        <v>0</v>
      </c>
      <c r="AJ4145" s="43">
        <f t="shared" si="8047"/>
        <v>0</v>
      </c>
      <c r="AK4145" s="43">
        <f t="shared" si="8048"/>
        <v>0</v>
      </c>
      <c r="AL4145" s="43">
        <f t="shared" si="8019"/>
        <v>15512.778</v>
      </c>
      <c r="AM4145" s="43">
        <f t="shared" si="8020"/>
        <v>5.4569682106375694e-12</v>
      </c>
      <c r="AN4145" s="2"/>
      <c r="AO4145" s="1"/>
      <c r="AP4145" s="1"/>
      <c r="AQ4145" s="1"/>
      <c r="AR4145" s="1"/>
      <c r="AS4145" s="1"/>
    </row>
    <row r="4146" ht="47.25">
      <c r="B4146" s="41" t="s">
        <v>970</v>
      </c>
      <c r="C4146" s="41" t="s">
        <v>115</v>
      </c>
      <c r="D4146" s="41" t="s">
        <v>117</v>
      </c>
      <c r="E4146" s="26" t="str">
        <f t="shared" si="8021"/>
        <v>0503</v>
      </c>
      <c r="F4146" s="41" t="s">
        <v>1044</v>
      </c>
      <c r="G4146" s="41"/>
      <c r="H4146" s="42" t="s">
        <v>1045</v>
      </c>
      <c r="I4146" s="43">
        <f t="shared" si="8023"/>
        <v>65230</v>
      </c>
      <c r="J4146" s="43">
        <f t="shared" si="8024"/>
        <v>0</v>
      </c>
      <c r="K4146" s="43">
        <f t="shared" si="8025"/>
        <v>0</v>
      </c>
      <c r="L4146" s="43">
        <f t="shared" si="8026"/>
        <v>21189.879000000001</v>
      </c>
      <c r="M4146" s="43">
        <f t="shared" si="8027"/>
        <v>0</v>
      </c>
      <c r="N4146" s="43">
        <f t="shared" si="8028"/>
        <v>0</v>
      </c>
      <c r="O4146" s="43">
        <f t="shared" si="8029"/>
        <v>0</v>
      </c>
      <c r="P4146" s="43">
        <f t="shared" si="8030"/>
        <v>0</v>
      </c>
      <c r="Q4146" s="43">
        <f t="shared" si="8031"/>
        <v>-70907.100999999995</v>
      </c>
      <c r="R4146" s="43">
        <f t="shared" si="8032"/>
        <v>0</v>
      </c>
      <c r="S4146" s="43">
        <f t="shared" si="8033"/>
        <v>0</v>
      </c>
      <c r="T4146" s="43">
        <f t="shared" si="8034"/>
        <v>0</v>
      </c>
      <c r="U4146" s="43">
        <v>0</v>
      </c>
      <c r="V4146" s="43">
        <f t="shared" si="8022"/>
        <v>15512.778000000006</v>
      </c>
      <c r="W4146" s="43">
        <f t="shared" si="8035"/>
        <v>0</v>
      </c>
      <c r="X4146" s="43">
        <f t="shared" si="8036"/>
        <v>0</v>
      </c>
      <c r="Y4146" s="43">
        <f t="shared" si="8037"/>
        <v>0</v>
      </c>
      <c r="Z4146" s="43">
        <f t="shared" si="8038"/>
        <v>0</v>
      </c>
      <c r="AA4146" s="43">
        <f t="shared" si="8039"/>
        <v>0</v>
      </c>
      <c r="AB4146" s="43">
        <f t="shared" si="8040"/>
        <v>15295.16516</v>
      </c>
      <c r="AC4146" s="44">
        <f t="shared" si="8041"/>
        <v>15512.778</v>
      </c>
      <c r="AD4146" s="44">
        <f t="shared" si="8042"/>
        <v>15295.16516</v>
      </c>
      <c r="AE4146" s="45">
        <f t="shared" si="8018"/>
        <v>98.597202641590059</v>
      </c>
      <c r="AF4146" s="43">
        <f t="shared" si="8043"/>
        <v>15512.778</v>
      </c>
      <c r="AG4146" s="43">
        <f t="shared" si="8044"/>
        <v>0</v>
      </c>
      <c r="AH4146" s="43">
        <f t="shared" si="8045"/>
        <v>0</v>
      </c>
      <c r="AI4146" s="43">
        <f t="shared" si="8046"/>
        <v>0</v>
      </c>
      <c r="AJ4146" s="43">
        <f t="shared" si="8047"/>
        <v>0</v>
      </c>
      <c r="AK4146" s="43">
        <f t="shared" si="8048"/>
        <v>0</v>
      </c>
      <c r="AL4146" s="43">
        <f t="shared" si="8019"/>
        <v>15512.778</v>
      </c>
      <c r="AM4146" s="43">
        <f t="shared" si="8020"/>
        <v>5.4569682106375694e-12</v>
      </c>
      <c r="AN4146" s="2"/>
      <c r="AR4146" s="1"/>
      <c r="AS4146" s="1"/>
    </row>
    <row r="4147" ht="47.25">
      <c r="B4147" s="41" t="s">
        <v>970</v>
      </c>
      <c r="C4147" s="41" t="s">
        <v>115</v>
      </c>
      <c r="D4147" s="41" t="s">
        <v>117</v>
      </c>
      <c r="E4147" s="26" t="str">
        <f t="shared" si="8021"/>
        <v>0503</v>
      </c>
      <c r="F4147" s="41" t="s">
        <v>1046</v>
      </c>
      <c r="G4147" s="41"/>
      <c r="H4147" s="42" t="s">
        <v>1047</v>
      </c>
      <c r="I4147" s="43">
        <f t="shared" si="8023"/>
        <v>65230</v>
      </c>
      <c r="J4147" s="43">
        <f t="shared" si="8024"/>
        <v>0</v>
      </c>
      <c r="K4147" s="43">
        <f t="shared" si="8025"/>
        <v>0</v>
      </c>
      <c r="L4147" s="43">
        <f t="shared" si="8026"/>
        <v>21189.879000000001</v>
      </c>
      <c r="M4147" s="43">
        <f t="shared" si="8027"/>
        <v>0</v>
      </c>
      <c r="N4147" s="43">
        <f t="shared" si="8028"/>
        <v>0</v>
      </c>
      <c r="O4147" s="43">
        <f t="shared" si="8029"/>
        <v>0</v>
      </c>
      <c r="P4147" s="43">
        <f t="shared" si="8030"/>
        <v>0</v>
      </c>
      <c r="Q4147" s="43">
        <f t="shared" si="8031"/>
        <v>-70907.100999999995</v>
      </c>
      <c r="R4147" s="43">
        <f t="shared" si="8032"/>
        <v>0</v>
      </c>
      <c r="S4147" s="43">
        <f t="shared" si="8033"/>
        <v>0</v>
      </c>
      <c r="T4147" s="43">
        <f t="shared" si="8034"/>
        <v>0</v>
      </c>
      <c r="U4147" s="43">
        <v>0</v>
      </c>
      <c r="V4147" s="43">
        <f t="shared" si="8022"/>
        <v>15512.778000000006</v>
      </c>
      <c r="W4147" s="43">
        <f t="shared" si="8035"/>
        <v>0</v>
      </c>
      <c r="X4147" s="43">
        <f t="shared" si="8036"/>
        <v>0</v>
      </c>
      <c r="Y4147" s="43">
        <f t="shared" si="8037"/>
        <v>0</v>
      </c>
      <c r="Z4147" s="43">
        <f t="shared" si="8038"/>
        <v>0</v>
      </c>
      <c r="AA4147" s="43">
        <f t="shared" si="8039"/>
        <v>0</v>
      </c>
      <c r="AB4147" s="43">
        <f t="shared" si="8040"/>
        <v>15295.16516</v>
      </c>
      <c r="AC4147" s="44">
        <f t="shared" si="8041"/>
        <v>15512.778</v>
      </c>
      <c r="AD4147" s="44">
        <f t="shared" si="8042"/>
        <v>15295.16516</v>
      </c>
      <c r="AE4147" s="45">
        <f t="shared" si="8018"/>
        <v>98.597202641590059</v>
      </c>
      <c r="AF4147" s="43">
        <f t="shared" si="8043"/>
        <v>15512.778</v>
      </c>
      <c r="AG4147" s="43">
        <f t="shared" si="8044"/>
        <v>0</v>
      </c>
      <c r="AH4147" s="43">
        <f t="shared" si="8045"/>
        <v>0</v>
      </c>
      <c r="AI4147" s="43">
        <f t="shared" si="8046"/>
        <v>0</v>
      </c>
      <c r="AJ4147" s="43">
        <f t="shared" si="8047"/>
        <v>0</v>
      </c>
      <c r="AK4147" s="43">
        <f t="shared" si="8048"/>
        <v>0</v>
      </c>
      <c r="AL4147" s="43">
        <f t="shared" si="8019"/>
        <v>15512.778</v>
      </c>
      <c r="AM4147" s="43">
        <f t="shared" si="8020"/>
        <v>5.4569682106375694e-12</v>
      </c>
      <c r="AN4147" s="2"/>
      <c r="AO4147" s="1"/>
      <c r="AP4147" s="1"/>
      <c r="AQ4147" s="1"/>
      <c r="AR4147" s="1"/>
      <c r="AS4147" s="1"/>
    </row>
    <row r="4148" ht="31.5">
      <c r="B4148" s="41" t="s">
        <v>970</v>
      </c>
      <c r="C4148" s="41" t="s">
        <v>115</v>
      </c>
      <c r="D4148" s="41" t="s">
        <v>117</v>
      </c>
      <c r="E4148" s="26" t="str">
        <f t="shared" si="8021"/>
        <v>0503</v>
      </c>
      <c r="F4148" s="41" t="s">
        <v>1046</v>
      </c>
      <c r="G4148" s="41" t="s">
        <v>550</v>
      </c>
      <c r="H4148" s="42" t="s">
        <v>551</v>
      </c>
      <c r="I4148" s="43">
        <f t="shared" si="8023"/>
        <v>65230</v>
      </c>
      <c r="J4148" s="43">
        <f t="shared" si="8024"/>
        <v>0</v>
      </c>
      <c r="K4148" s="43">
        <f t="shared" si="8025"/>
        <v>0</v>
      </c>
      <c r="L4148" s="43">
        <f t="shared" si="8026"/>
        <v>21189.879000000001</v>
      </c>
      <c r="M4148" s="43">
        <f t="shared" si="8027"/>
        <v>0</v>
      </c>
      <c r="N4148" s="43">
        <f t="shared" si="8028"/>
        <v>0</v>
      </c>
      <c r="O4148" s="43">
        <f t="shared" si="8029"/>
        <v>0</v>
      </c>
      <c r="P4148" s="43">
        <f t="shared" si="8030"/>
        <v>0</v>
      </c>
      <c r="Q4148" s="43">
        <f t="shared" si="8031"/>
        <v>-70907.100999999995</v>
      </c>
      <c r="R4148" s="43">
        <f t="shared" si="8032"/>
        <v>0</v>
      </c>
      <c r="S4148" s="43">
        <f t="shared" si="8033"/>
        <v>0</v>
      </c>
      <c r="T4148" s="43">
        <f t="shared" si="8034"/>
        <v>0</v>
      </c>
      <c r="U4148" s="43">
        <v>0</v>
      </c>
      <c r="V4148" s="43">
        <f t="shared" si="8022"/>
        <v>15512.778000000006</v>
      </c>
      <c r="W4148" s="43">
        <f t="shared" si="8035"/>
        <v>0</v>
      </c>
      <c r="X4148" s="43">
        <f t="shared" si="8036"/>
        <v>0</v>
      </c>
      <c r="Y4148" s="43">
        <f t="shared" si="8037"/>
        <v>0</v>
      </c>
      <c r="Z4148" s="43">
        <f t="shared" si="8038"/>
        <v>0</v>
      </c>
      <c r="AA4148" s="43">
        <f t="shared" si="8039"/>
        <v>0</v>
      </c>
      <c r="AB4148" s="43">
        <f t="shared" si="8040"/>
        <v>15295.16516</v>
      </c>
      <c r="AC4148" s="44">
        <f t="shared" si="8041"/>
        <v>15512.778</v>
      </c>
      <c r="AD4148" s="44">
        <f t="shared" si="8042"/>
        <v>15295.16516</v>
      </c>
      <c r="AE4148" s="45">
        <f t="shared" si="8018"/>
        <v>98.597202641590059</v>
      </c>
      <c r="AF4148" s="43">
        <f t="shared" si="8043"/>
        <v>15512.778</v>
      </c>
      <c r="AG4148" s="43">
        <f t="shared" si="8044"/>
        <v>0</v>
      </c>
      <c r="AH4148" s="43">
        <f t="shared" si="8045"/>
        <v>0</v>
      </c>
      <c r="AI4148" s="43">
        <f t="shared" si="8046"/>
        <v>0</v>
      </c>
      <c r="AJ4148" s="43">
        <f t="shared" si="8047"/>
        <v>0</v>
      </c>
      <c r="AK4148" s="43">
        <f t="shared" si="8048"/>
        <v>0</v>
      </c>
      <c r="AL4148" s="43">
        <f t="shared" si="8019"/>
        <v>15512.778</v>
      </c>
      <c r="AM4148" s="43">
        <f t="shared" si="8020"/>
        <v>5.4569682106375694e-12</v>
      </c>
      <c r="AN4148" s="2"/>
      <c r="AO4148" s="1"/>
      <c r="AP4148" s="1"/>
      <c r="AQ4148" s="1"/>
      <c r="AR4148" s="1"/>
      <c r="AS4148" s="1"/>
    </row>
    <row r="4149">
      <c r="B4149" s="41" t="s">
        <v>970</v>
      </c>
      <c r="C4149" s="41" t="s">
        <v>115</v>
      </c>
      <c r="D4149" s="41" t="s">
        <v>117</v>
      </c>
      <c r="E4149" s="26" t="str">
        <f t="shared" si="8021"/>
        <v>0503</v>
      </c>
      <c r="F4149" s="41" t="s">
        <v>1046</v>
      </c>
      <c r="G4149" s="41" t="s">
        <v>909</v>
      </c>
      <c r="H4149" s="42" t="s">
        <v>910</v>
      </c>
      <c r="I4149" s="43">
        <v>65230</v>
      </c>
      <c r="J4149" s="43"/>
      <c r="K4149" s="43"/>
      <c r="L4149" s="43">
        <v>21189.879000000001</v>
      </c>
      <c r="M4149" s="43"/>
      <c r="N4149" s="43"/>
      <c r="O4149" s="43">
        <v>0</v>
      </c>
      <c r="P4149" s="43">
        <v>0</v>
      </c>
      <c r="Q4149" s="43">
        <v>-70907.100999999995</v>
      </c>
      <c r="R4149" s="43">
        <v>0</v>
      </c>
      <c r="S4149" s="43">
        <v>0</v>
      </c>
      <c r="T4149" s="43">
        <v>0</v>
      </c>
      <c r="U4149" s="43">
        <v>0</v>
      </c>
      <c r="V4149" s="43">
        <f t="shared" si="8022"/>
        <v>15512.778000000006</v>
      </c>
      <c r="W4149" s="43"/>
      <c r="X4149" s="43"/>
      <c r="Y4149" s="43"/>
      <c r="Z4149" s="43"/>
      <c r="AA4149" s="43"/>
      <c r="AB4149" s="43">
        <v>15295.16516</v>
      </c>
      <c r="AC4149" s="44">
        <v>15512.778</v>
      </c>
      <c r="AD4149" s="44">
        <v>15295.16516</v>
      </c>
      <c r="AE4149" s="45">
        <f t="shared" si="8018"/>
        <v>98.597202641590059</v>
      </c>
      <c r="AF4149" s="43">
        <v>15512.778</v>
      </c>
      <c r="AG4149" s="43">
        <v>0</v>
      </c>
      <c r="AH4149" s="43">
        <v>0</v>
      </c>
      <c r="AI4149" s="43">
        <v>0</v>
      </c>
      <c r="AJ4149" s="43">
        <v>0</v>
      </c>
      <c r="AK4149" s="43">
        <v>0</v>
      </c>
      <c r="AL4149" s="43">
        <f t="shared" si="8019"/>
        <v>15512.778</v>
      </c>
      <c r="AM4149" s="43">
        <f t="shared" si="8020"/>
        <v>5.4569682106375694e-12</v>
      </c>
      <c r="AN4149" s="2"/>
      <c r="AO4149" s="1"/>
      <c r="AP4149" s="1"/>
      <c r="AQ4149" s="1"/>
      <c r="AR4149" s="1"/>
      <c r="AS4149" s="1"/>
    </row>
    <row r="4150" ht="31.5">
      <c r="B4150" s="41" t="s">
        <v>970</v>
      </c>
      <c r="C4150" s="41" t="s">
        <v>115</v>
      </c>
      <c r="D4150" s="41" t="s">
        <v>117</v>
      </c>
      <c r="E4150" s="26" t="str">
        <f t="shared" si="8021"/>
        <v>0503</v>
      </c>
      <c r="F4150" s="41" t="s">
        <v>1048</v>
      </c>
      <c r="G4150" s="41"/>
      <c r="H4150" s="42" t="s">
        <v>1049</v>
      </c>
      <c r="I4150" s="43">
        <f t="shared" si="8023"/>
        <v>0</v>
      </c>
      <c r="J4150" s="43">
        <f t="shared" si="8024"/>
        <v>0</v>
      </c>
      <c r="K4150" s="43">
        <f t="shared" si="8025"/>
        <v>0</v>
      </c>
      <c r="L4150" s="43">
        <f t="shared" si="8026"/>
        <v>0</v>
      </c>
      <c r="M4150" s="43">
        <f t="shared" si="8027"/>
        <v>0</v>
      </c>
      <c r="N4150" s="43">
        <f t="shared" si="8028"/>
        <v>0</v>
      </c>
      <c r="O4150" s="43">
        <f t="shared" si="8029"/>
        <v>0</v>
      </c>
      <c r="P4150" s="43">
        <f t="shared" si="8030"/>
        <v>0</v>
      </c>
      <c r="Q4150" s="43">
        <f t="shared" si="8031"/>
        <v>0</v>
      </c>
      <c r="R4150" s="43">
        <f t="shared" si="8032"/>
        <v>0</v>
      </c>
      <c r="S4150" s="43">
        <f t="shared" si="8033"/>
        <v>0</v>
      </c>
      <c r="T4150" s="43">
        <f t="shared" si="8034"/>
        <v>0</v>
      </c>
      <c r="U4150" s="43">
        <v>29.154</v>
      </c>
      <c r="V4150" s="43">
        <f t="shared" si="8022"/>
        <v>29.154</v>
      </c>
      <c r="W4150" s="43">
        <f t="shared" si="8035"/>
        <v>29.154</v>
      </c>
      <c r="X4150" s="43">
        <f t="shared" si="8036"/>
        <v>0</v>
      </c>
      <c r="Y4150" s="43">
        <f t="shared" si="8037"/>
        <v>0</v>
      </c>
      <c r="Z4150" s="43">
        <f t="shared" si="8038"/>
        <v>0</v>
      </c>
      <c r="AA4150" s="43">
        <f t="shared" si="8039"/>
        <v>0</v>
      </c>
      <c r="AB4150" s="43">
        <f t="shared" si="8040"/>
        <v>28.165780000000002</v>
      </c>
      <c r="AC4150" s="44">
        <f t="shared" si="8041"/>
        <v>28.165780000000002</v>
      </c>
      <c r="AD4150" s="44">
        <f t="shared" si="8042"/>
        <v>28.165780000000002</v>
      </c>
      <c r="AE4150" s="45">
        <f t="shared" si="8018"/>
        <v>100</v>
      </c>
      <c r="AF4150" s="43">
        <f t="shared" si="8043"/>
        <v>28.165780000000002</v>
      </c>
      <c r="AG4150" s="43">
        <f t="shared" si="8044"/>
        <v>0</v>
      </c>
      <c r="AH4150" s="43">
        <f t="shared" si="8045"/>
        <v>0</v>
      </c>
      <c r="AI4150" s="43">
        <f t="shared" si="8046"/>
        <v>0</v>
      </c>
      <c r="AJ4150" s="43">
        <f t="shared" si="8047"/>
        <v>0</v>
      </c>
      <c r="AK4150" s="43">
        <f t="shared" si="8048"/>
        <v>0</v>
      </c>
      <c r="AL4150" s="43">
        <f t="shared" si="8019"/>
        <v>28.165780000000002</v>
      </c>
      <c r="AM4150" s="43">
        <f t="shared" si="8020"/>
        <v>0.98821999999999832</v>
      </c>
      <c r="AN4150" s="2"/>
      <c r="AO4150" s="1"/>
      <c r="AP4150" s="1"/>
      <c r="AQ4150" s="1"/>
      <c r="AR4150" s="1"/>
      <c r="AS4150" s="1"/>
    </row>
    <row r="4151" ht="47.25">
      <c r="B4151" s="41" t="s">
        <v>970</v>
      </c>
      <c r="C4151" s="41" t="s">
        <v>115</v>
      </c>
      <c r="D4151" s="41" t="s">
        <v>117</v>
      </c>
      <c r="E4151" s="26" t="str">
        <f t="shared" si="8021"/>
        <v>0503</v>
      </c>
      <c r="F4151" s="41" t="s">
        <v>1050</v>
      </c>
      <c r="G4151" s="41"/>
      <c r="H4151" s="42" t="s">
        <v>1051</v>
      </c>
      <c r="I4151" s="43">
        <f t="shared" si="8023"/>
        <v>0</v>
      </c>
      <c r="J4151" s="43">
        <f t="shared" si="8024"/>
        <v>0</v>
      </c>
      <c r="K4151" s="43">
        <f t="shared" si="8025"/>
        <v>0</v>
      </c>
      <c r="L4151" s="43">
        <f t="shared" si="8026"/>
        <v>0</v>
      </c>
      <c r="M4151" s="43">
        <f t="shared" si="8027"/>
        <v>0</v>
      </c>
      <c r="N4151" s="43">
        <f t="shared" si="8028"/>
        <v>0</v>
      </c>
      <c r="O4151" s="43">
        <f t="shared" si="8029"/>
        <v>0</v>
      </c>
      <c r="P4151" s="43">
        <f t="shared" si="8030"/>
        <v>0</v>
      </c>
      <c r="Q4151" s="43">
        <f t="shared" si="8031"/>
        <v>0</v>
      </c>
      <c r="R4151" s="43">
        <f t="shared" si="8032"/>
        <v>0</v>
      </c>
      <c r="S4151" s="43">
        <f t="shared" si="8033"/>
        <v>0</v>
      </c>
      <c r="T4151" s="43">
        <f t="shared" si="8034"/>
        <v>0</v>
      </c>
      <c r="U4151" s="43">
        <v>29.154</v>
      </c>
      <c r="V4151" s="43">
        <f t="shared" si="8022"/>
        <v>29.154</v>
      </c>
      <c r="W4151" s="43">
        <f t="shared" si="8035"/>
        <v>29.154</v>
      </c>
      <c r="X4151" s="43">
        <f t="shared" si="8036"/>
        <v>0</v>
      </c>
      <c r="Y4151" s="43">
        <f t="shared" si="8037"/>
        <v>0</v>
      </c>
      <c r="Z4151" s="43">
        <f t="shared" si="8038"/>
        <v>0</v>
      </c>
      <c r="AA4151" s="43">
        <f t="shared" si="8039"/>
        <v>0</v>
      </c>
      <c r="AB4151" s="43">
        <f t="shared" si="8040"/>
        <v>28.165780000000002</v>
      </c>
      <c r="AC4151" s="44">
        <f t="shared" si="8041"/>
        <v>28.165780000000002</v>
      </c>
      <c r="AD4151" s="44">
        <f t="shared" si="8042"/>
        <v>28.165780000000002</v>
      </c>
      <c r="AE4151" s="45">
        <f t="shared" si="8018"/>
        <v>100</v>
      </c>
      <c r="AF4151" s="43">
        <f t="shared" si="8043"/>
        <v>28.165780000000002</v>
      </c>
      <c r="AG4151" s="43">
        <f t="shared" si="8044"/>
        <v>0</v>
      </c>
      <c r="AH4151" s="43">
        <f t="shared" si="8045"/>
        <v>0</v>
      </c>
      <c r="AI4151" s="43">
        <f t="shared" si="8046"/>
        <v>0</v>
      </c>
      <c r="AJ4151" s="43">
        <f t="shared" si="8047"/>
        <v>0</v>
      </c>
      <c r="AK4151" s="43">
        <f t="shared" si="8048"/>
        <v>0</v>
      </c>
      <c r="AL4151" s="43">
        <f t="shared" si="8019"/>
        <v>28.165780000000002</v>
      </c>
      <c r="AM4151" s="43">
        <f t="shared" si="8020"/>
        <v>0.98821999999999832</v>
      </c>
      <c r="AN4151" s="2"/>
      <c r="AO4151" s="1"/>
      <c r="AP4151" s="1"/>
      <c r="AQ4151" s="1"/>
      <c r="AR4151" s="1"/>
      <c r="AS4151" s="1"/>
    </row>
    <row r="4152" ht="31.5">
      <c r="B4152" s="41" t="s">
        <v>970</v>
      </c>
      <c r="C4152" s="41" t="s">
        <v>115</v>
      </c>
      <c r="D4152" s="41" t="s">
        <v>117</v>
      </c>
      <c r="E4152" s="26" t="str">
        <f t="shared" si="8021"/>
        <v>0503</v>
      </c>
      <c r="F4152" s="41" t="s">
        <v>1052</v>
      </c>
      <c r="G4152" s="41"/>
      <c r="H4152" s="42" t="s">
        <v>1053</v>
      </c>
      <c r="I4152" s="43">
        <f t="shared" si="8023"/>
        <v>0</v>
      </c>
      <c r="J4152" s="43">
        <f t="shared" si="8024"/>
        <v>0</v>
      </c>
      <c r="K4152" s="43">
        <f t="shared" si="8025"/>
        <v>0</v>
      </c>
      <c r="L4152" s="43">
        <f t="shared" si="8026"/>
        <v>0</v>
      </c>
      <c r="M4152" s="43">
        <f t="shared" si="8027"/>
        <v>0</v>
      </c>
      <c r="N4152" s="43">
        <f t="shared" si="8028"/>
        <v>0</v>
      </c>
      <c r="O4152" s="43">
        <f t="shared" si="8029"/>
        <v>0</v>
      </c>
      <c r="P4152" s="43">
        <f t="shared" si="8030"/>
        <v>0</v>
      </c>
      <c r="Q4152" s="43">
        <f t="shared" si="8031"/>
        <v>0</v>
      </c>
      <c r="R4152" s="43">
        <f t="shared" si="8032"/>
        <v>0</v>
      </c>
      <c r="S4152" s="43">
        <f t="shared" si="8033"/>
        <v>0</v>
      </c>
      <c r="T4152" s="43">
        <f t="shared" si="8034"/>
        <v>0</v>
      </c>
      <c r="U4152" s="43">
        <v>29.154</v>
      </c>
      <c r="V4152" s="43">
        <f t="shared" si="8022"/>
        <v>29.154</v>
      </c>
      <c r="W4152" s="43">
        <f t="shared" si="8035"/>
        <v>29.154</v>
      </c>
      <c r="X4152" s="43">
        <f t="shared" si="8036"/>
        <v>0</v>
      </c>
      <c r="Y4152" s="43">
        <f t="shared" si="8037"/>
        <v>0</v>
      </c>
      <c r="Z4152" s="43">
        <f t="shared" si="8038"/>
        <v>0</v>
      </c>
      <c r="AA4152" s="43">
        <f t="shared" si="8039"/>
        <v>0</v>
      </c>
      <c r="AB4152" s="43">
        <f t="shared" si="8040"/>
        <v>28.165780000000002</v>
      </c>
      <c r="AC4152" s="44">
        <f t="shared" si="8041"/>
        <v>28.165780000000002</v>
      </c>
      <c r="AD4152" s="44">
        <f t="shared" si="8042"/>
        <v>28.165780000000002</v>
      </c>
      <c r="AE4152" s="45">
        <f t="shared" si="8018"/>
        <v>100</v>
      </c>
      <c r="AF4152" s="43">
        <f t="shared" si="8043"/>
        <v>28.165780000000002</v>
      </c>
      <c r="AG4152" s="43">
        <f t="shared" si="8044"/>
        <v>0</v>
      </c>
      <c r="AH4152" s="43">
        <f t="shared" si="8045"/>
        <v>0</v>
      </c>
      <c r="AI4152" s="43">
        <f t="shared" si="8046"/>
        <v>0</v>
      </c>
      <c r="AJ4152" s="43">
        <f t="shared" si="8047"/>
        <v>0</v>
      </c>
      <c r="AK4152" s="43">
        <f t="shared" si="8048"/>
        <v>0</v>
      </c>
      <c r="AL4152" s="43">
        <f t="shared" si="8019"/>
        <v>28.165780000000002</v>
      </c>
      <c r="AM4152" s="43">
        <f t="shared" si="8020"/>
        <v>0.98821999999999832</v>
      </c>
      <c r="AN4152" s="2"/>
      <c r="AR4152" s="1"/>
      <c r="AS4152" s="1"/>
    </row>
    <row r="4153" ht="31.5">
      <c r="B4153" s="41" t="s">
        <v>970</v>
      </c>
      <c r="C4153" s="41" t="s">
        <v>115</v>
      </c>
      <c r="D4153" s="41" t="s">
        <v>117</v>
      </c>
      <c r="E4153" s="26" t="str">
        <f t="shared" si="8021"/>
        <v>0503</v>
      </c>
      <c r="F4153" s="41" t="s">
        <v>1054</v>
      </c>
      <c r="G4153" s="41"/>
      <c r="H4153" s="42" t="s">
        <v>1055</v>
      </c>
      <c r="I4153" s="43">
        <f t="shared" si="8023"/>
        <v>0</v>
      </c>
      <c r="J4153" s="43">
        <f t="shared" si="8024"/>
        <v>0</v>
      </c>
      <c r="K4153" s="43">
        <f t="shared" si="8025"/>
        <v>0</v>
      </c>
      <c r="L4153" s="43">
        <f t="shared" si="8026"/>
        <v>0</v>
      </c>
      <c r="M4153" s="43">
        <f t="shared" si="8027"/>
        <v>0</v>
      </c>
      <c r="N4153" s="43">
        <f t="shared" si="8028"/>
        <v>0</v>
      </c>
      <c r="O4153" s="43">
        <f t="shared" si="8029"/>
        <v>0</v>
      </c>
      <c r="P4153" s="43">
        <f t="shared" si="8030"/>
        <v>0</v>
      </c>
      <c r="Q4153" s="43">
        <f t="shared" si="8031"/>
        <v>0</v>
      </c>
      <c r="R4153" s="43">
        <f t="shared" si="8032"/>
        <v>0</v>
      </c>
      <c r="S4153" s="43">
        <f t="shared" si="8033"/>
        <v>0</v>
      </c>
      <c r="T4153" s="43">
        <f t="shared" si="8034"/>
        <v>0</v>
      </c>
      <c r="U4153" s="43">
        <v>29.154</v>
      </c>
      <c r="V4153" s="43">
        <f t="shared" si="8022"/>
        <v>29.154</v>
      </c>
      <c r="W4153" s="43">
        <f t="shared" si="8035"/>
        <v>29.154</v>
      </c>
      <c r="X4153" s="43">
        <f t="shared" si="8036"/>
        <v>0</v>
      </c>
      <c r="Y4153" s="43">
        <f t="shared" si="8037"/>
        <v>0</v>
      </c>
      <c r="Z4153" s="43">
        <f t="shared" si="8038"/>
        <v>0</v>
      </c>
      <c r="AA4153" s="43">
        <f t="shared" si="8039"/>
        <v>0</v>
      </c>
      <c r="AB4153" s="43">
        <f t="shared" si="8040"/>
        <v>28.165780000000002</v>
      </c>
      <c r="AC4153" s="44">
        <f t="shared" si="8041"/>
        <v>28.165780000000002</v>
      </c>
      <c r="AD4153" s="44">
        <f t="shared" si="8042"/>
        <v>28.165780000000002</v>
      </c>
      <c r="AE4153" s="45">
        <f t="shared" si="8018"/>
        <v>100</v>
      </c>
      <c r="AF4153" s="43">
        <f t="shared" si="8043"/>
        <v>28.165780000000002</v>
      </c>
      <c r="AG4153" s="43">
        <f t="shared" si="8044"/>
        <v>0</v>
      </c>
      <c r="AH4153" s="43">
        <f t="shared" si="8045"/>
        <v>0</v>
      </c>
      <c r="AI4153" s="43">
        <f t="shared" si="8046"/>
        <v>0</v>
      </c>
      <c r="AJ4153" s="43">
        <f t="shared" si="8047"/>
        <v>0</v>
      </c>
      <c r="AK4153" s="43">
        <f t="shared" si="8048"/>
        <v>0</v>
      </c>
      <c r="AL4153" s="43">
        <f t="shared" si="8019"/>
        <v>28.165780000000002</v>
      </c>
      <c r="AM4153" s="43">
        <f t="shared" si="8020"/>
        <v>0.98821999999999832</v>
      </c>
      <c r="AN4153" s="2"/>
      <c r="AO4153" s="1"/>
      <c r="AP4153" s="1"/>
      <c r="AQ4153" s="1"/>
      <c r="AR4153" s="1"/>
      <c r="AS4153" s="1"/>
    </row>
    <row r="4154" ht="31.5">
      <c r="B4154" s="41" t="s">
        <v>970</v>
      </c>
      <c r="C4154" s="41" t="s">
        <v>115</v>
      </c>
      <c r="D4154" s="41" t="s">
        <v>117</v>
      </c>
      <c r="E4154" s="26" t="str">
        <f t="shared" si="8021"/>
        <v>0503</v>
      </c>
      <c r="F4154" s="41" t="s">
        <v>1054</v>
      </c>
      <c r="G4154" s="41" t="s">
        <v>550</v>
      </c>
      <c r="H4154" s="42" t="s">
        <v>551</v>
      </c>
      <c r="I4154" s="43">
        <f t="shared" si="8023"/>
        <v>0</v>
      </c>
      <c r="J4154" s="43">
        <f t="shared" si="8024"/>
        <v>0</v>
      </c>
      <c r="K4154" s="43">
        <f t="shared" si="8025"/>
        <v>0</v>
      </c>
      <c r="L4154" s="43">
        <f t="shared" si="8026"/>
        <v>0</v>
      </c>
      <c r="M4154" s="43">
        <f t="shared" si="8027"/>
        <v>0</v>
      </c>
      <c r="N4154" s="43">
        <f t="shared" si="8028"/>
        <v>0</v>
      </c>
      <c r="O4154" s="43">
        <f t="shared" si="8029"/>
        <v>0</v>
      </c>
      <c r="P4154" s="43">
        <f t="shared" si="8030"/>
        <v>0</v>
      </c>
      <c r="Q4154" s="43">
        <f t="shared" si="8031"/>
        <v>0</v>
      </c>
      <c r="R4154" s="43">
        <f t="shared" si="8032"/>
        <v>0</v>
      </c>
      <c r="S4154" s="43">
        <f t="shared" si="8033"/>
        <v>0</v>
      </c>
      <c r="T4154" s="43">
        <f t="shared" si="8034"/>
        <v>0</v>
      </c>
      <c r="U4154" s="43">
        <v>29.154</v>
      </c>
      <c r="V4154" s="43">
        <f t="shared" si="8022"/>
        <v>29.154</v>
      </c>
      <c r="W4154" s="43">
        <f t="shared" si="8035"/>
        <v>29.154</v>
      </c>
      <c r="X4154" s="43">
        <f t="shared" si="8036"/>
        <v>0</v>
      </c>
      <c r="Y4154" s="43">
        <f t="shared" si="8037"/>
        <v>0</v>
      </c>
      <c r="Z4154" s="43">
        <f t="shared" si="8038"/>
        <v>0</v>
      </c>
      <c r="AA4154" s="43">
        <f t="shared" si="8039"/>
        <v>0</v>
      </c>
      <c r="AB4154" s="43">
        <f t="shared" si="8040"/>
        <v>28.165780000000002</v>
      </c>
      <c r="AC4154" s="44">
        <f t="shared" si="8041"/>
        <v>28.165780000000002</v>
      </c>
      <c r="AD4154" s="44">
        <f t="shared" si="8042"/>
        <v>28.165780000000002</v>
      </c>
      <c r="AE4154" s="45">
        <f t="shared" si="8018"/>
        <v>100</v>
      </c>
      <c r="AF4154" s="43">
        <f t="shared" si="8043"/>
        <v>28.165780000000002</v>
      </c>
      <c r="AG4154" s="43">
        <f t="shared" si="8044"/>
        <v>0</v>
      </c>
      <c r="AH4154" s="43">
        <f t="shared" si="8045"/>
        <v>0</v>
      </c>
      <c r="AI4154" s="43">
        <f t="shared" si="8046"/>
        <v>0</v>
      </c>
      <c r="AJ4154" s="43">
        <f t="shared" si="8047"/>
        <v>0</v>
      </c>
      <c r="AK4154" s="43">
        <f t="shared" si="8048"/>
        <v>0</v>
      </c>
      <c r="AL4154" s="43">
        <f t="shared" si="8019"/>
        <v>28.165780000000002</v>
      </c>
      <c r="AM4154" s="43">
        <f t="shared" si="8020"/>
        <v>0.98821999999999832</v>
      </c>
      <c r="AN4154" s="2"/>
      <c r="AO4154" s="1"/>
      <c r="AP4154" s="1"/>
      <c r="AQ4154" s="1"/>
      <c r="AR4154" s="1"/>
      <c r="AS4154" s="1"/>
    </row>
    <row r="4155">
      <c r="B4155" s="41" t="s">
        <v>970</v>
      </c>
      <c r="C4155" s="41" t="s">
        <v>115</v>
      </c>
      <c r="D4155" s="41" t="s">
        <v>117</v>
      </c>
      <c r="E4155" s="26" t="str">
        <f t="shared" si="8021"/>
        <v>0503</v>
      </c>
      <c r="F4155" s="41" t="s">
        <v>1054</v>
      </c>
      <c r="G4155" s="41" t="s">
        <v>909</v>
      </c>
      <c r="H4155" s="42" t="s">
        <v>910</v>
      </c>
      <c r="I4155" s="43"/>
      <c r="J4155" s="43"/>
      <c r="K4155" s="43"/>
      <c r="L4155" s="43"/>
      <c r="M4155" s="43"/>
      <c r="N4155" s="43"/>
      <c r="O4155" s="43">
        <v>0</v>
      </c>
      <c r="P4155" s="43">
        <v>0</v>
      </c>
      <c r="Q4155" s="43">
        <v>0</v>
      </c>
      <c r="R4155" s="43">
        <v>0</v>
      </c>
      <c r="S4155" s="43">
        <v>0</v>
      </c>
      <c r="T4155" s="43">
        <v>0</v>
      </c>
      <c r="U4155" s="43">
        <v>29.154</v>
      </c>
      <c r="V4155" s="43">
        <f t="shared" si="8022"/>
        <v>29.154</v>
      </c>
      <c r="W4155" s="43">
        <v>29.154</v>
      </c>
      <c r="X4155" s="43"/>
      <c r="Y4155" s="43"/>
      <c r="Z4155" s="43"/>
      <c r="AA4155" s="43"/>
      <c r="AB4155" s="43">
        <v>28.165780000000002</v>
      </c>
      <c r="AC4155" s="44">
        <v>28.165780000000002</v>
      </c>
      <c r="AD4155" s="44">
        <v>28.165780000000002</v>
      </c>
      <c r="AE4155" s="45">
        <f t="shared" si="8018"/>
        <v>100</v>
      </c>
      <c r="AF4155" s="43">
        <v>28.165780000000002</v>
      </c>
      <c r="AG4155" s="43">
        <v>0</v>
      </c>
      <c r="AH4155" s="43">
        <v>0</v>
      </c>
      <c r="AI4155" s="43">
        <v>0</v>
      </c>
      <c r="AJ4155" s="43">
        <v>0</v>
      </c>
      <c r="AK4155" s="43">
        <v>0</v>
      </c>
      <c r="AL4155" s="43">
        <f t="shared" si="8019"/>
        <v>28.165780000000002</v>
      </c>
      <c r="AM4155" s="43">
        <f t="shared" si="8020"/>
        <v>0.98821999999999832</v>
      </c>
      <c r="AN4155" s="2"/>
      <c r="AO4155" s="1"/>
      <c r="AP4155" s="1"/>
      <c r="AQ4155" s="1"/>
      <c r="AR4155" s="1"/>
      <c r="AS4155" s="1"/>
    </row>
    <row r="4156" s="24" customFormat="1">
      <c r="B4156" s="25" t="s">
        <v>970</v>
      </c>
      <c r="C4156" s="25" t="s">
        <v>227</v>
      </c>
      <c r="D4156" s="25"/>
      <c r="E4156" s="32" t="str">
        <f t="shared" si="8021"/>
        <v>07</v>
      </c>
      <c r="F4156" s="25"/>
      <c r="G4156" s="25"/>
      <c r="H4156" s="27" t="s">
        <v>295</v>
      </c>
      <c r="I4156" s="28">
        <f>I4157+I4164+I4209</f>
        <v>1774279.5000000002</v>
      </c>
      <c r="J4156" s="28">
        <f>J4157+J4164+J4209</f>
        <v>1864388.9000000001</v>
      </c>
      <c r="K4156" s="28">
        <f>K4157+K4164+K4209</f>
        <v>1806299.3999999999</v>
      </c>
      <c r="L4156" s="28">
        <f>L4157+L4164+L4209</f>
        <v>-21444.351999999999</v>
      </c>
      <c r="M4156" s="28">
        <f>M4157+M4164+M4209</f>
        <v>-53186.599999999999</v>
      </c>
      <c r="N4156" s="28">
        <f>N4157+N4164+N4209</f>
        <v>-70868.899999999994</v>
      </c>
      <c r="O4156" s="28">
        <f>O4157+O4164+O4209+O4216</f>
        <v>-3368.442</v>
      </c>
      <c r="P4156" s="28">
        <f>P4157+P4164+P4209+P4216</f>
        <v>-101419.864</v>
      </c>
      <c r="Q4156" s="28">
        <f>Q4157+Q4164+Q4209+Q4216</f>
        <v>483561.26899999997</v>
      </c>
      <c r="R4156" s="28">
        <f>R4157+R4164+R4209+R4216</f>
        <v>94205.055000000008</v>
      </c>
      <c r="S4156" s="28">
        <f>S4157+S4164+S4209+S4216</f>
        <v>-11029.828000000009</v>
      </c>
      <c r="T4156" s="28">
        <f>T4157+T4164+T4209+T4216</f>
        <v>0</v>
      </c>
      <c r="U4156" s="28">
        <v>659062.72699999996</v>
      </c>
      <c r="V4156" s="28">
        <f t="shared" si="8022"/>
        <v>2873846.0649999999</v>
      </c>
      <c r="W4156" s="28">
        <f>W4157+W4164+W4209+W4216</f>
        <v>826675.48699999996</v>
      </c>
      <c r="X4156" s="28">
        <f>X4157+X4164+X4209+X4216</f>
        <v>0</v>
      </c>
      <c r="Y4156" s="28">
        <f>Y4157+Y4164+Y4209+Y4216</f>
        <v>-117554.3</v>
      </c>
      <c r="Z4156" s="28">
        <f>Z4157+Z4164+Z4209+Z4216</f>
        <v>0</v>
      </c>
      <c r="AA4156" s="28">
        <f>AA4157+AA4164+AA4209+AA4216</f>
        <v>-50058.459999999999</v>
      </c>
      <c r="AB4156" s="28">
        <f>AB4157+AB4164+AB4209+AB4216</f>
        <v>1752245.0731400002</v>
      </c>
      <c r="AC4156" s="29">
        <f>AC4157+AC4164+AC4209+AC4216</f>
        <v>3324101.8339499999</v>
      </c>
      <c r="AD4156" s="29">
        <f>AD4157+AD4164+AD4209+AD4216</f>
        <v>2480391.8445699997</v>
      </c>
      <c r="AE4156" s="30">
        <f t="shared" si="8018"/>
        <v>74.618407271313131</v>
      </c>
      <c r="AF4156" s="28">
        <f>AF4157+AF4164+AF4209+AF4216</f>
        <v>3388567.9616399994</v>
      </c>
      <c r="AG4156" s="28">
        <f>AG4157+AG4164+AG4209+AG4216</f>
        <v>-3368.442</v>
      </c>
      <c r="AH4156" s="28">
        <f>AH4157+AH4164+AH4209+AH4216</f>
        <v>0</v>
      </c>
      <c r="AI4156" s="28">
        <f>AI4157+AI4164+AI4209+AI4216</f>
        <v>0</v>
      </c>
      <c r="AJ4156" s="28">
        <f>AJ4157+AJ4164+AJ4209+AJ4216</f>
        <v>-55834.529000000002</v>
      </c>
      <c r="AK4156" s="28">
        <f>AK4157+AK4164+AK4209+AK4216</f>
        <v>0</v>
      </c>
      <c r="AL4156" s="28">
        <f t="shared" si="8019"/>
        <v>3329364.9906399995</v>
      </c>
      <c r="AM4156" s="28">
        <f t="shared" si="8020"/>
        <v>-455518.92563999956</v>
      </c>
      <c r="AN4156" s="2"/>
      <c r="AO4156" s="24"/>
      <c r="AP4156" s="24"/>
      <c r="AQ4156" s="24"/>
      <c r="AR4156" s="24"/>
      <c r="AS4156" s="24"/>
    </row>
    <row r="4157" s="33" customFormat="1" hidden="1">
      <c r="B4157" s="34" t="s">
        <v>970</v>
      </c>
      <c r="C4157" s="34" t="s">
        <v>227</v>
      </c>
      <c r="D4157" s="34" t="s">
        <v>41</v>
      </c>
      <c r="E4157" s="35" t="str">
        <f t="shared" si="8021"/>
        <v>0701</v>
      </c>
      <c r="F4157" s="34"/>
      <c r="G4157" s="34"/>
      <c r="H4157" s="36" t="s">
        <v>455</v>
      </c>
      <c r="I4157" s="37">
        <f t="shared" ref="I4157:I4165" si="8049">I4158</f>
        <v>204896.29999999999</v>
      </c>
      <c r="J4157" s="37">
        <f t="shared" ref="J4157:J4165" si="8050">J4158</f>
        <v>305572.29999999999</v>
      </c>
      <c r="K4157" s="37">
        <f t="shared" ref="K4157:K4165" si="8051">K4158</f>
        <v>0</v>
      </c>
      <c r="L4157" s="37">
        <f t="shared" ref="L4157:L4165" si="8052">L4158</f>
        <v>0</v>
      </c>
      <c r="M4157" s="37">
        <f t="shared" ref="M4157:M4165" si="8053">M4158</f>
        <v>-53186.599999999999</v>
      </c>
      <c r="N4157" s="37">
        <f t="shared" ref="N4157:N4165" si="8054">N4158</f>
        <v>0</v>
      </c>
      <c r="O4157" s="37">
        <f t="shared" ref="O4157:O4165" si="8055">O4158</f>
        <v>0</v>
      </c>
      <c r="P4157" s="37">
        <f t="shared" ref="P4157:P4165" si="8056">P4158</f>
        <v>0</v>
      </c>
      <c r="Q4157" s="37">
        <f t="shared" ref="Q4157:Q4165" si="8057">Q4158</f>
        <v>0</v>
      </c>
      <c r="R4157" s="37">
        <f t="shared" ref="R4157:R4165" si="8058">R4158</f>
        <v>-4896.3000000000002</v>
      </c>
      <c r="S4157" s="37">
        <f t="shared" ref="S4157:S4165" si="8059">S4158</f>
        <v>-200000</v>
      </c>
      <c r="T4157" s="37">
        <f t="shared" ref="T4157:T4165" si="8060">T4158</f>
        <v>0</v>
      </c>
      <c r="U4157" s="37">
        <v>0</v>
      </c>
      <c r="V4157" s="37">
        <f t="shared" si="8022"/>
        <v>-1.1823431123048067e-11</v>
      </c>
      <c r="W4157" s="37">
        <f t="shared" ref="W4157:W4165" si="8061">W4158</f>
        <v>0</v>
      </c>
      <c r="X4157" s="37">
        <f t="shared" ref="X4157:X4165" si="8062">X4158</f>
        <v>0</v>
      </c>
      <c r="Y4157" s="37">
        <f t="shared" ref="Y4157:Y4165" si="8063">Y4158</f>
        <v>0</v>
      </c>
      <c r="Z4157" s="37">
        <f t="shared" ref="Z4157:Z4165" si="8064">Z4158</f>
        <v>0</v>
      </c>
      <c r="AA4157" s="37">
        <f t="shared" ref="AA4157:AA4165" si="8065">AA4158</f>
        <v>0</v>
      </c>
      <c r="AB4157" s="37">
        <f t="shared" ref="AB4157:AB4165" si="8066">AB4158</f>
        <v>0</v>
      </c>
      <c r="AC4157" s="38">
        <f t="shared" ref="AC4157:AC4165" si="8067">AC4158</f>
        <v>0</v>
      </c>
      <c r="AD4157" s="38">
        <f t="shared" ref="AD4157:AD4165" si="8068">AD4158</f>
        <v>0</v>
      </c>
      <c r="AE4157" s="39" t="e">
        <f t="shared" si="8018"/>
        <v>#DIV/0!</v>
      </c>
      <c r="AF4157" s="53">
        <f t="shared" ref="AF4157:AF4165" si="8069">AF4158</f>
        <v>0</v>
      </c>
      <c r="AG4157" s="53">
        <f t="shared" ref="AG4157:AG4165" si="8070">AG4158</f>
        <v>0</v>
      </c>
      <c r="AH4157" s="54">
        <f t="shared" ref="AH4157:AH4165" si="8071">AH4158</f>
        <v>0</v>
      </c>
      <c r="AI4157" s="54">
        <f t="shared" ref="AI4157:AI4165" si="8072">AI4158</f>
        <v>0</v>
      </c>
      <c r="AJ4157" s="54">
        <f t="shared" ref="AJ4157:AJ4165" si="8073">AJ4158</f>
        <v>0</v>
      </c>
      <c r="AK4157" s="54">
        <f t="shared" ref="AK4157:AK4165" si="8074">AK4158</f>
        <v>0</v>
      </c>
      <c r="AL4157" s="54">
        <f t="shared" si="8019"/>
        <v>0</v>
      </c>
      <c r="AM4157" s="54">
        <f t="shared" si="8020"/>
        <v>-1.1823431123048067e-11</v>
      </c>
      <c r="AN4157" s="19" t="s">
        <v>36</v>
      </c>
      <c r="AO4157" s="33"/>
      <c r="AP4157" s="33"/>
      <c r="AQ4157" s="33"/>
      <c r="AR4157" s="33"/>
      <c r="AS4157" s="33"/>
    </row>
    <row r="4158" ht="31.5" hidden="1">
      <c r="B4158" s="41" t="s">
        <v>970</v>
      </c>
      <c r="C4158" s="41" t="s">
        <v>227</v>
      </c>
      <c r="D4158" s="41" t="s">
        <v>41</v>
      </c>
      <c r="E4158" s="26" t="str">
        <f t="shared" si="8021"/>
        <v>0701</v>
      </c>
      <c r="F4158" s="41" t="s">
        <v>480</v>
      </c>
      <c r="G4158" s="41"/>
      <c r="H4158" s="42" t="s">
        <v>481</v>
      </c>
      <c r="I4158" s="43">
        <f t="shared" si="8049"/>
        <v>204896.29999999999</v>
      </c>
      <c r="J4158" s="43">
        <f t="shared" si="8050"/>
        <v>305572.29999999999</v>
      </c>
      <c r="K4158" s="43">
        <f t="shared" si="8051"/>
        <v>0</v>
      </c>
      <c r="L4158" s="43">
        <f t="shared" si="8052"/>
        <v>0</v>
      </c>
      <c r="M4158" s="43">
        <f t="shared" si="8053"/>
        <v>-53186.599999999999</v>
      </c>
      <c r="N4158" s="43">
        <f t="shared" si="8054"/>
        <v>0</v>
      </c>
      <c r="O4158" s="43">
        <f t="shared" si="8055"/>
        <v>0</v>
      </c>
      <c r="P4158" s="43">
        <f t="shared" si="8056"/>
        <v>0</v>
      </c>
      <c r="Q4158" s="43">
        <f t="shared" si="8057"/>
        <v>0</v>
      </c>
      <c r="R4158" s="43">
        <f t="shared" si="8058"/>
        <v>-4896.3000000000002</v>
      </c>
      <c r="S4158" s="43">
        <f t="shared" si="8059"/>
        <v>-200000</v>
      </c>
      <c r="T4158" s="43">
        <f t="shared" si="8060"/>
        <v>0</v>
      </c>
      <c r="U4158" s="43">
        <v>0</v>
      </c>
      <c r="V4158" s="43">
        <f t="shared" si="8022"/>
        <v>-1.1823431123048067e-11</v>
      </c>
      <c r="W4158" s="43">
        <f t="shared" si="8061"/>
        <v>0</v>
      </c>
      <c r="X4158" s="43">
        <f t="shared" si="8062"/>
        <v>0</v>
      </c>
      <c r="Y4158" s="43">
        <f t="shared" si="8063"/>
        <v>0</v>
      </c>
      <c r="Z4158" s="43">
        <f t="shared" si="8064"/>
        <v>0</v>
      </c>
      <c r="AA4158" s="43">
        <f t="shared" si="8065"/>
        <v>0</v>
      </c>
      <c r="AB4158" s="43">
        <f t="shared" si="8066"/>
        <v>0</v>
      </c>
      <c r="AC4158" s="44">
        <f t="shared" si="8067"/>
        <v>0</v>
      </c>
      <c r="AD4158" s="44">
        <f t="shared" si="8068"/>
        <v>0</v>
      </c>
      <c r="AE4158" s="45" t="e">
        <f t="shared" si="8018"/>
        <v>#DIV/0!</v>
      </c>
      <c r="AF4158" s="46">
        <f t="shared" si="8069"/>
        <v>0</v>
      </c>
      <c r="AG4158" s="46">
        <f t="shared" si="8070"/>
        <v>0</v>
      </c>
      <c r="AH4158" s="47">
        <f t="shared" si="8071"/>
        <v>0</v>
      </c>
      <c r="AI4158" s="47">
        <f t="shared" si="8072"/>
        <v>0</v>
      </c>
      <c r="AJ4158" s="47">
        <f t="shared" si="8073"/>
        <v>0</v>
      </c>
      <c r="AK4158" s="47">
        <f t="shared" si="8074"/>
        <v>0</v>
      </c>
      <c r="AL4158" s="47">
        <f t="shared" si="8019"/>
        <v>0</v>
      </c>
      <c r="AM4158" s="47">
        <f t="shared" si="8020"/>
        <v>-1.1823431123048067e-11</v>
      </c>
      <c r="AN4158" s="19" t="s">
        <v>36</v>
      </c>
      <c r="AO4158" s="1"/>
      <c r="AP4158" s="1"/>
      <c r="AQ4158" s="1"/>
      <c r="AR4158" s="1"/>
      <c r="AS4158" s="1"/>
    </row>
    <row r="4159" ht="31.5" hidden="1">
      <c r="B4159" s="41" t="s">
        <v>970</v>
      </c>
      <c r="C4159" s="41" t="s">
        <v>227</v>
      </c>
      <c r="D4159" s="41" t="s">
        <v>41</v>
      </c>
      <c r="E4159" s="26" t="str">
        <f t="shared" si="8021"/>
        <v>0701</v>
      </c>
      <c r="F4159" s="41" t="s">
        <v>482</v>
      </c>
      <c r="G4159" s="41"/>
      <c r="H4159" s="42" t="s">
        <v>483</v>
      </c>
      <c r="I4159" s="43">
        <f t="shared" si="8049"/>
        <v>204896.29999999999</v>
      </c>
      <c r="J4159" s="43">
        <f t="shared" si="8050"/>
        <v>305572.29999999999</v>
      </c>
      <c r="K4159" s="43">
        <f t="shared" si="8051"/>
        <v>0</v>
      </c>
      <c r="L4159" s="43">
        <f t="shared" si="8052"/>
        <v>0</v>
      </c>
      <c r="M4159" s="43">
        <f t="shared" si="8053"/>
        <v>-53186.599999999999</v>
      </c>
      <c r="N4159" s="43">
        <f t="shared" si="8054"/>
        <v>0</v>
      </c>
      <c r="O4159" s="43">
        <f t="shared" si="8055"/>
        <v>0</v>
      </c>
      <c r="P4159" s="43">
        <f t="shared" si="8056"/>
        <v>0</v>
      </c>
      <c r="Q4159" s="43">
        <f t="shared" si="8057"/>
        <v>0</v>
      </c>
      <c r="R4159" s="43">
        <f t="shared" si="8058"/>
        <v>-4896.3000000000002</v>
      </c>
      <c r="S4159" s="43">
        <f t="shared" si="8059"/>
        <v>-200000</v>
      </c>
      <c r="T4159" s="43">
        <f t="shared" si="8060"/>
        <v>0</v>
      </c>
      <c r="U4159" s="43">
        <v>0</v>
      </c>
      <c r="V4159" s="43">
        <f t="shared" si="8022"/>
        <v>-1.1823431123048067e-11</v>
      </c>
      <c r="W4159" s="43">
        <f t="shared" si="8061"/>
        <v>0</v>
      </c>
      <c r="X4159" s="43">
        <f t="shared" si="8062"/>
        <v>0</v>
      </c>
      <c r="Y4159" s="43">
        <f t="shared" si="8063"/>
        <v>0</v>
      </c>
      <c r="Z4159" s="43">
        <f t="shared" si="8064"/>
        <v>0</v>
      </c>
      <c r="AA4159" s="43">
        <f t="shared" si="8065"/>
        <v>0</v>
      </c>
      <c r="AB4159" s="43">
        <f t="shared" si="8066"/>
        <v>0</v>
      </c>
      <c r="AC4159" s="44">
        <f t="shared" si="8067"/>
        <v>0</v>
      </c>
      <c r="AD4159" s="44">
        <f t="shared" si="8068"/>
        <v>0</v>
      </c>
      <c r="AE4159" s="45" t="e">
        <f t="shared" si="8018"/>
        <v>#DIV/0!</v>
      </c>
      <c r="AF4159" s="46">
        <f t="shared" si="8069"/>
        <v>0</v>
      </c>
      <c r="AG4159" s="46">
        <f t="shared" si="8070"/>
        <v>0</v>
      </c>
      <c r="AH4159" s="47">
        <f t="shared" si="8071"/>
        <v>0</v>
      </c>
      <c r="AI4159" s="47">
        <f t="shared" si="8072"/>
        <v>0</v>
      </c>
      <c r="AJ4159" s="47">
        <f t="shared" si="8073"/>
        <v>0</v>
      </c>
      <c r="AK4159" s="47">
        <f t="shared" si="8074"/>
        <v>0</v>
      </c>
      <c r="AL4159" s="47">
        <f t="shared" si="8019"/>
        <v>0</v>
      </c>
      <c r="AM4159" s="47">
        <f t="shared" si="8020"/>
        <v>-1.1823431123048067e-11</v>
      </c>
      <c r="AN4159" s="19" t="s">
        <v>36</v>
      </c>
      <c r="AO4159" s="1"/>
      <c r="AP4159" s="1"/>
      <c r="AQ4159" s="1"/>
      <c r="AR4159" s="1"/>
      <c r="AS4159" s="1"/>
    </row>
    <row r="4160" ht="47.25" hidden="1">
      <c r="B4160" s="41" t="s">
        <v>970</v>
      </c>
      <c r="C4160" s="41" t="s">
        <v>227</v>
      </c>
      <c r="D4160" s="41" t="s">
        <v>41</v>
      </c>
      <c r="E4160" s="26" t="str">
        <f t="shared" si="8021"/>
        <v>0701</v>
      </c>
      <c r="F4160" s="41" t="s">
        <v>484</v>
      </c>
      <c r="G4160" s="41"/>
      <c r="H4160" s="42" t="s">
        <v>485</v>
      </c>
      <c r="I4160" s="43">
        <f t="shared" si="8049"/>
        <v>204896.29999999999</v>
      </c>
      <c r="J4160" s="43">
        <f t="shared" si="8050"/>
        <v>305572.29999999999</v>
      </c>
      <c r="K4160" s="43">
        <f t="shared" si="8051"/>
        <v>0</v>
      </c>
      <c r="L4160" s="43">
        <f t="shared" si="8052"/>
        <v>0</v>
      </c>
      <c r="M4160" s="43">
        <f t="shared" si="8053"/>
        <v>-53186.599999999999</v>
      </c>
      <c r="N4160" s="43">
        <f t="shared" si="8054"/>
        <v>0</v>
      </c>
      <c r="O4160" s="43">
        <f t="shared" si="8055"/>
        <v>0</v>
      </c>
      <c r="P4160" s="43">
        <f t="shared" si="8056"/>
        <v>0</v>
      </c>
      <c r="Q4160" s="43">
        <f t="shared" si="8057"/>
        <v>0</v>
      </c>
      <c r="R4160" s="43">
        <f t="shared" si="8058"/>
        <v>-4896.3000000000002</v>
      </c>
      <c r="S4160" s="43">
        <f t="shared" si="8059"/>
        <v>-200000</v>
      </c>
      <c r="T4160" s="43">
        <f t="shared" si="8060"/>
        <v>0</v>
      </c>
      <c r="U4160" s="43">
        <v>0</v>
      </c>
      <c r="V4160" s="43">
        <f t="shared" si="8022"/>
        <v>-1.1823431123048067e-11</v>
      </c>
      <c r="W4160" s="43">
        <f t="shared" si="8061"/>
        <v>0</v>
      </c>
      <c r="X4160" s="43">
        <f t="shared" si="8062"/>
        <v>0</v>
      </c>
      <c r="Y4160" s="43">
        <f t="shared" si="8063"/>
        <v>0</v>
      </c>
      <c r="Z4160" s="43">
        <f t="shared" si="8064"/>
        <v>0</v>
      </c>
      <c r="AA4160" s="43">
        <f t="shared" si="8065"/>
        <v>0</v>
      </c>
      <c r="AB4160" s="43">
        <f t="shared" si="8066"/>
        <v>0</v>
      </c>
      <c r="AC4160" s="44">
        <f t="shared" si="8067"/>
        <v>0</v>
      </c>
      <c r="AD4160" s="44">
        <f t="shared" si="8068"/>
        <v>0</v>
      </c>
      <c r="AE4160" s="45" t="e">
        <f t="shared" si="8018"/>
        <v>#DIV/0!</v>
      </c>
      <c r="AF4160" s="46">
        <f t="shared" si="8069"/>
        <v>0</v>
      </c>
      <c r="AG4160" s="46">
        <f t="shared" si="8070"/>
        <v>0</v>
      </c>
      <c r="AH4160" s="47">
        <f t="shared" si="8071"/>
        <v>0</v>
      </c>
      <c r="AI4160" s="47">
        <f t="shared" si="8072"/>
        <v>0</v>
      </c>
      <c r="AJ4160" s="47">
        <f t="shared" si="8073"/>
        <v>0</v>
      </c>
      <c r="AK4160" s="47">
        <f t="shared" si="8074"/>
        <v>0</v>
      </c>
      <c r="AL4160" s="47">
        <f t="shared" si="8019"/>
        <v>0</v>
      </c>
      <c r="AM4160" s="47">
        <f t="shared" si="8020"/>
        <v>-1.1823431123048067e-11</v>
      </c>
      <c r="AN4160" s="19" t="s">
        <v>36</v>
      </c>
      <c r="AR4160" s="1"/>
      <c r="AS4160" s="1"/>
    </row>
    <row r="4161" ht="63" hidden="1">
      <c r="B4161" s="41" t="s">
        <v>970</v>
      </c>
      <c r="C4161" s="41" t="s">
        <v>227</v>
      </c>
      <c r="D4161" s="41" t="s">
        <v>41</v>
      </c>
      <c r="E4161" s="26" t="str">
        <f t="shared" si="8021"/>
        <v>0701</v>
      </c>
      <c r="F4161" s="41" t="s">
        <v>1056</v>
      </c>
      <c r="G4161" s="41"/>
      <c r="H4161" s="42" t="s">
        <v>1057</v>
      </c>
      <c r="I4161" s="43">
        <f t="shared" si="8049"/>
        <v>204896.29999999999</v>
      </c>
      <c r="J4161" s="43">
        <f t="shared" si="8050"/>
        <v>305572.29999999999</v>
      </c>
      <c r="K4161" s="43">
        <f t="shared" si="8051"/>
        <v>0</v>
      </c>
      <c r="L4161" s="43">
        <f t="shared" si="8052"/>
        <v>0</v>
      </c>
      <c r="M4161" s="43">
        <f t="shared" si="8053"/>
        <v>-53186.599999999999</v>
      </c>
      <c r="N4161" s="43">
        <f t="shared" si="8054"/>
        <v>0</v>
      </c>
      <c r="O4161" s="43">
        <f t="shared" si="8055"/>
        <v>0</v>
      </c>
      <c r="P4161" s="43">
        <f t="shared" si="8056"/>
        <v>0</v>
      </c>
      <c r="Q4161" s="43">
        <f t="shared" si="8057"/>
        <v>0</v>
      </c>
      <c r="R4161" s="43">
        <f t="shared" si="8058"/>
        <v>-4896.3000000000002</v>
      </c>
      <c r="S4161" s="43">
        <f t="shared" si="8059"/>
        <v>-200000</v>
      </c>
      <c r="T4161" s="43">
        <f t="shared" si="8060"/>
        <v>0</v>
      </c>
      <c r="U4161" s="43">
        <v>0</v>
      </c>
      <c r="V4161" s="43">
        <f t="shared" si="8022"/>
        <v>-1.1823431123048067e-11</v>
      </c>
      <c r="W4161" s="43">
        <f t="shared" si="8061"/>
        <v>0</v>
      </c>
      <c r="X4161" s="43">
        <f t="shared" si="8062"/>
        <v>0</v>
      </c>
      <c r="Y4161" s="43">
        <f t="shared" si="8063"/>
        <v>0</v>
      </c>
      <c r="Z4161" s="43">
        <f t="shared" si="8064"/>
        <v>0</v>
      </c>
      <c r="AA4161" s="43">
        <f t="shared" si="8065"/>
        <v>0</v>
      </c>
      <c r="AB4161" s="43">
        <f t="shared" si="8066"/>
        <v>0</v>
      </c>
      <c r="AC4161" s="44">
        <f t="shared" si="8067"/>
        <v>0</v>
      </c>
      <c r="AD4161" s="44">
        <f t="shared" si="8068"/>
        <v>0</v>
      </c>
      <c r="AE4161" s="45" t="e">
        <f t="shared" si="8018"/>
        <v>#DIV/0!</v>
      </c>
      <c r="AF4161" s="46">
        <f t="shared" si="8069"/>
        <v>0</v>
      </c>
      <c r="AG4161" s="46">
        <f t="shared" si="8070"/>
        <v>0</v>
      </c>
      <c r="AH4161" s="47">
        <f t="shared" si="8071"/>
        <v>0</v>
      </c>
      <c r="AI4161" s="47">
        <f t="shared" si="8072"/>
        <v>0</v>
      </c>
      <c r="AJ4161" s="47">
        <f t="shared" si="8073"/>
        <v>0</v>
      </c>
      <c r="AK4161" s="47">
        <f t="shared" si="8074"/>
        <v>0</v>
      </c>
      <c r="AL4161" s="47">
        <f t="shared" si="8019"/>
        <v>0</v>
      </c>
      <c r="AM4161" s="47">
        <f t="shared" si="8020"/>
        <v>-1.1823431123048067e-11</v>
      </c>
      <c r="AN4161" s="19" t="s">
        <v>36</v>
      </c>
      <c r="AO4161" s="1"/>
      <c r="AP4161" s="1"/>
      <c r="AQ4161" s="1"/>
      <c r="AR4161" s="1"/>
      <c r="AS4161" s="1"/>
    </row>
    <row r="4162" ht="31.5" hidden="1">
      <c r="B4162" s="41" t="s">
        <v>970</v>
      </c>
      <c r="C4162" s="41" t="s">
        <v>227</v>
      </c>
      <c r="D4162" s="41" t="s">
        <v>41</v>
      </c>
      <c r="E4162" s="26" t="str">
        <f t="shared" si="8021"/>
        <v>0701</v>
      </c>
      <c r="F4162" s="41" t="s">
        <v>1056</v>
      </c>
      <c r="G4162" s="41" t="s">
        <v>550</v>
      </c>
      <c r="H4162" s="42" t="s">
        <v>551</v>
      </c>
      <c r="I4162" s="43">
        <f t="shared" si="8049"/>
        <v>204896.29999999999</v>
      </c>
      <c r="J4162" s="43">
        <f t="shared" si="8050"/>
        <v>305572.29999999999</v>
      </c>
      <c r="K4162" s="43">
        <f t="shared" si="8051"/>
        <v>0</v>
      </c>
      <c r="L4162" s="43">
        <f t="shared" si="8052"/>
        <v>0</v>
      </c>
      <c r="M4162" s="43">
        <f t="shared" si="8053"/>
        <v>-53186.599999999999</v>
      </c>
      <c r="N4162" s="43">
        <f t="shared" si="8054"/>
        <v>0</v>
      </c>
      <c r="O4162" s="43">
        <f t="shared" si="8055"/>
        <v>0</v>
      </c>
      <c r="P4162" s="43">
        <f t="shared" si="8056"/>
        <v>0</v>
      </c>
      <c r="Q4162" s="43">
        <f t="shared" si="8057"/>
        <v>0</v>
      </c>
      <c r="R4162" s="43">
        <f t="shared" si="8058"/>
        <v>-4896.3000000000002</v>
      </c>
      <c r="S4162" s="43">
        <f t="shared" si="8059"/>
        <v>-200000</v>
      </c>
      <c r="T4162" s="43">
        <f t="shared" si="8060"/>
        <v>0</v>
      </c>
      <c r="U4162" s="43">
        <v>0</v>
      </c>
      <c r="V4162" s="43">
        <f t="shared" si="8022"/>
        <v>-1.1823431123048067e-11</v>
      </c>
      <c r="W4162" s="43">
        <f t="shared" si="8061"/>
        <v>0</v>
      </c>
      <c r="X4162" s="43">
        <f t="shared" si="8062"/>
        <v>0</v>
      </c>
      <c r="Y4162" s="43">
        <f t="shared" si="8063"/>
        <v>0</v>
      </c>
      <c r="Z4162" s="43">
        <f t="shared" si="8064"/>
        <v>0</v>
      </c>
      <c r="AA4162" s="43">
        <f t="shared" si="8065"/>
        <v>0</v>
      </c>
      <c r="AB4162" s="43">
        <f t="shared" si="8066"/>
        <v>0</v>
      </c>
      <c r="AC4162" s="44">
        <f t="shared" si="8067"/>
        <v>0</v>
      </c>
      <c r="AD4162" s="44">
        <f t="shared" si="8068"/>
        <v>0</v>
      </c>
      <c r="AE4162" s="45" t="e">
        <f t="shared" si="8018"/>
        <v>#DIV/0!</v>
      </c>
      <c r="AF4162" s="46">
        <f t="shared" si="8069"/>
        <v>0</v>
      </c>
      <c r="AG4162" s="46">
        <f t="shared" si="8070"/>
        <v>0</v>
      </c>
      <c r="AH4162" s="47">
        <f t="shared" si="8071"/>
        <v>0</v>
      </c>
      <c r="AI4162" s="47">
        <f t="shared" si="8072"/>
        <v>0</v>
      </c>
      <c r="AJ4162" s="47">
        <f t="shared" si="8073"/>
        <v>0</v>
      </c>
      <c r="AK4162" s="47">
        <f t="shared" si="8074"/>
        <v>0</v>
      </c>
      <c r="AL4162" s="47">
        <f t="shared" si="8019"/>
        <v>0</v>
      </c>
      <c r="AM4162" s="47">
        <f t="shared" si="8020"/>
        <v>-1.1823431123048067e-11</v>
      </c>
      <c r="AN4162" s="19" t="s">
        <v>36</v>
      </c>
      <c r="AO4162" s="1"/>
      <c r="AP4162" s="1"/>
      <c r="AQ4162" s="1"/>
      <c r="AR4162" s="1"/>
      <c r="AS4162" s="1"/>
    </row>
    <row r="4163" hidden="1">
      <c r="B4163" s="41" t="s">
        <v>970</v>
      </c>
      <c r="C4163" s="41" t="s">
        <v>227</v>
      </c>
      <c r="D4163" s="41" t="s">
        <v>41</v>
      </c>
      <c r="E4163" s="26" t="str">
        <f t="shared" si="8021"/>
        <v>0701</v>
      </c>
      <c r="F4163" s="41" t="s">
        <v>1056</v>
      </c>
      <c r="G4163" s="41" t="s">
        <v>909</v>
      </c>
      <c r="H4163" s="42" t="s">
        <v>910</v>
      </c>
      <c r="I4163" s="43">
        <v>204896.29999999999</v>
      </c>
      <c r="J4163" s="43">
        <v>305572.29999999999</v>
      </c>
      <c r="K4163" s="43"/>
      <c r="L4163" s="43"/>
      <c r="M4163" s="43">
        <v>-53186.599999999999</v>
      </c>
      <c r="N4163" s="43"/>
      <c r="O4163" s="43">
        <v>0</v>
      </c>
      <c r="P4163" s="43">
        <v>0</v>
      </c>
      <c r="Q4163" s="43">
        <v>0</v>
      </c>
      <c r="R4163" s="43">
        <v>-4896.3000000000002</v>
      </c>
      <c r="S4163" s="43">
        <v>-200000</v>
      </c>
      <c r="T4163" s="43">
        <v>0</v>
      </c>
      <c r="U4163" s="43">
        <v>0</v>
      </c>
      <c r="V4163" s="43">
        <f t="shared" si="8022"/>
        <v>-1.1823431123048067e-11</v>
      </c>
      <c r="W4163" s="43"/>
      <c r="X4163" s="43"/>
      <c r="Y4163" s="43"/>
      <c r="Z4163" s="43"/>
      <c r="AA4163" s="43"/>
      <c r="AB4163" s="43">
        <v>0</v>
      </c>
      <c r="AC4163" s="44">
        <v>0</v>
      </c>
      <c r="AD4163" s="44">
        <v>0</v>
      </c>
      <c r="AE4163" s="45" t="e">
        <f t="shared" si="8018"/>
        <v>#DIV/0!</v>
      </c>
      <c r="AF4163" s="46">
        <v>0</v>
      </c>
      <c r="AG4163" s="46">
        <v>0</v>
      </c>
      <c r="AH4163" s="47">
        <v>0</v>
      </c>
      <c r="AI4163" s="47">
        <v>0</v>
      </c>
      <c r="AJ4163" s="47">
        <v>0</v>
      </c>
      <c r="AK4163" s="47">
        <v>0</v>
      </c>
      <c r="AL4163" s="47">
        <f t="shared" si="8019"/>
        <v>0</v>
      </c>
      <c r="AM4163" s="47">
        <f t="shared" si="8020"/>
        <v>-1.1823431123048067e-11</v>
      </c>
      <c r="AN4163" s="19" t="s">
        <v>36</v>
      </c>
      <c r="AO4163" s="1"/>
      <c r="AP4163" s="1"/>
      <c r="AQ4163" s="1"/>
      <c r="AR4163" s="1"/>
      <c r="AS4163" s="1"/>
    </row>
    <row r="4164" s="33" customFormat="1">
      <c r="B4164" s="34" t="s">
        <v>970</v>
      </c>
      <c r="C4164" s="34" t="s">
        <v>227</v>
      </c>
      <c r="D4164" s="34" t="s">
        <v>505</v>
      </c>
      <c r="E4164" s="35" t="str">
        <f t="shared" si="8021"/>
        <v>0702</v>
      </c>
      <c r="F4164" s="34"/>
      <c r="G4164" s="34"/>
      <c r="H4164" s="36" t="s">
        <v>506</v>
      </c>
      <c r="I4164" s="37">
        <f t="shared" si="8049"/>
        <v>1507139.1000000001</v>
      </c>
      <c r="J4164" s="37">
        <f t="shared" si="8050"/>
        <v>1558816.6000000001</v>
      </c>
      <c r="K4164" s="37">
        <f t="shared" si="8051"/>
        <v>1806299.3999999999</v>
      </c>
      <c r="L4164" s="37">
        <f t="shared" si="8052"/>
        <v>0</v>
      </c>
      <c r="M4164" s="37">
        <f t="shared" si="8053"/>
        <v>0</v>
      </c>
      <c r="N4164" s="37">
        <f t="shared" si="8054"/>
        <v>-70868.899999999994</v>
      </c>
      <c r="O4164" s="37">
        <f t="shared" si="8055"/>
        <v>-3237.529</v>
      </c>
      <c r="P4164" s="37">
        <f t="shared" si="8056"/>
        <v>-101419.864</v>
      </c>
      <c r="Q4164" s="37">
        <f t="shared" si="8057"/>
        <v>483561.26899999997</v>
      </c>
      <c r="R4164" s="37">
        <f t="shared" si="8058"/>
        <v>99101.35500000001</v>
      </c>
      <c r="S4164" s="37">
        <f t="shared" si="8059"/>
        <v>188970.17199999999</v>
      </c>
      <c r="T4164" s="37">
        <f t="shared" si="8060"/>
        <v>0</v>
      </c>
      <c r="U4164" s="37">
        <v>575981.73399999994</v>
      </c>
      <c r="V4164" s="37">
        <f t="shared" si="8022"/>
        <v>2750096.2369999997</v>
      </c>
      <c r="W4164" s="37">
        <f t="shared" si="8061"/>
        <v>743594.49399999995</v>
      </c>
      <c r="X4164" s="37">
        <f t="shared" si="8062"/>
        <v>0</v>
      </c>
      <c r="Y4164" s="37">
        <f t="shared" si="8063"/>
        <v>-117554.3</v>
      </c>
      <c r="Z4164" s="37">
        <f t="shared" si="8064"/>
        <v>0</v>
      </c>
      <c r="AA4164" s="37">
        <f t="shared" si="8065"/>
        <v>-50058.459999999999</v>
      </c>
      <c r="AB4164" s="37">
        <f t="shared" si="8066"/>
        <v>1738097.34476</v>
      </c>
      <c r="AC4164" s="38">
        <f t="shared" si="8067"/>
        <v>3200352.0059500001</v>
      </c>
      <c r="AD4164" s="38">
        <f t="shared" si="8068"/>
        <v>2446057.0712799998</v>
      </c>
      <c r="AE4164" s="39">
        <f t="shared" si="8018"/>
        <v>76.430875939033044</v>
      </c>
      <c r="AF4164" s="37">
        <f t="shared" si="8069"/>
        <v>3264687.2206399995</v>
      </c>
      <c r="AG4164" s="37">
        <f t="shared" si="8070"/>
        <v>-3237.529</v>
      </c>
      <c r="AH4164" s="37">
        <f t="shared" si="8071"/>
        <v>0</v>
      </c>
      <c r="AI4164" s="37">
        <f t="shared" si="8072"/>
        <v>0</v>
      </c>
      <c r="AJ4164" s="37">
        <f t="shared" si="8073"/>
        <v>-55834.529000000002</v>
      </c>
      <c r="AK4164" s="37">
        <f t="shared" si="8074"/>
        <v>0</v>
      </c>
      <c r="AL4164" s="37">
        <f t="shared" si="8019"/>
        <v>3205615.1626399993</v>
      </c>
      <c r="AM4164" s="37">
        <f t="shared" si="8020"/>
        <v>-455518.92563999956</v>
      </c>
      <c r="AN4164" s="40"/>
      <c r="AO4164" s="33"/>
      <c r="AP4164" s="33"/>
      <c r="AQ4164" s="33"/>
      <c r="AR4164" s="33"/>
      <c r="AS4164" s="33"/>
    </row>
    <row r="4165" ht="31.5">
      <c r="B4165" s="41" t="s">
        <v>970</v>
      </c>
      <c r="C4165" s="41" t="s">
        <v>227</v>
      </c>
      <c r="D4165" s="41" t="s">
        <v>505</v>
      </c>
      <c r="E4165" s="26" t="str">
        <f t="shared" si="8021"/>
        <v>0702</v>
      </c>
      <c r="F4165" s="41" t="s">
        <v>480</v>
      </c>
      <c r="G4165" s="41"/>
      <c r="H4165" s="42" t="s">
        <v>481</v>
      </c>
      <c r="I4165" s="43">
        <f t="shared" si="8049"/>
        <v>1507139.1000000001</v>
      </c>
      <c r="J4165" s="43">
        <f t="shared" si="8050"/>
        <v>1558816.6000000001</v>
      </c>
      <c r="K4165" s="43">
        <f t="shared" si="8051"/>
        <v>1806299.3999999999</v>
      </c>
      <c r="L4165" s="43">
        <f t="shared" si="8052"/>
        <v>0</v>
      </c>
      <c r="M4165" s="43">
        <f t="shared" si="8053"/>
        <v>0</v>
      </c>
      <c r="N4165" s="43">
        <f t="shared" si="8054"/>
        <v>-70868.899999999994</v>
      </c>
      <c r="O4165" s="43">
        <f t="shared" si="8055"/>
        <v>-3237.529</v>
      </c>
      <c r="P4165" s="43">
        <f t="shared" si="8056"/>
        <v>-101419.864</v>
      </c>
      <c r="Q4165" s="43">
        <f t="shared" si="8057"/>
        <v>483561.26899999997</v>
      </c>
      <c r="R4165" s="43">
        <f t="shared" si="8058"/>
        <v>99101.35500000001</v>
      </c>
      <c r="S4165" s="43">
        <f t="shared" si="8059"/>
        <v>188970.17199999999</v>
      </c>
      <c r="T4165" s="43">
        <f t="shared" si="8060"/>
        <v>0</v>
      </c>
      <c r="U4165" s="43">
        <v>575981.73399999994</v>
      </c>
      <c r="V4165" s="43">
        <f t="shared" si="8022"/>
        <v>2750096.2369999997</v>
      </c>
      <c r="W4165" s="43">
        <f t="shared" si="8061"/>
        <v>743594.49399999995</v>
      </c>
      <c r="X4165" s="43">
        <f t="shared" si="8062"/>
        <v>0</v>
      </c>
      <c r="Y4165" s="43">
        <f t="shared" si="8063"/>
        <v>-117554.3</v>
      </c>
      <c r="Z4165" s="43">
        <f t="shared" si="8064"/>
        <v>0</v>
      </c>
      <c r="AA4165" s="43">
        <f t="shared" si="8065"/>
        <v>-50058.459999999999</v>
      </c>
      <c r="AB4165" s="43">
        <f t="shared" si="8066"/>
        <v>1738097.34476</v>
      </c>
      <c r="AC4165" s="44">
        <f t="shared" si="8067"/>
        <v>3200352.0059500001</v>
      </c>
      <c r="AD4165" s="44">
        <f t="shared" si="8068"/>
        <v>2446057.0712799998</v>
      </c>
      <c r="AE4165" s="45">
        <f t="shared" si="8018"/>
        <v>76.430875939033044</v>
      </c>
      <c r="AF4165" s="43">
        <f t="shared" si="8069"/>
        <v>3264687.2206399995</v>
      </c>
      <c r="AG4165" s="43">
        <f t="shared" si="8070"/>
        <v>-3237.529</v>
      </c>
      <c r="AH4165" s="43">
        <f t="shared" si="8071"/>
        <v>0</v>
      </c>
      <c r="AI4165" s="43">
        <f t="shared" si="8072"/>
        <v>0</v>
      </c>
      <c r="AJ4165" s="43">
        <f t="shared" si="8073"/>
        <v>-55834.529000000002</v>
      </c>
      <c r="AK4165" s="43">
        <f t="shared" si="8074"/>
        <v>0</v>
      </c>
      <c r="AL4165" s="43">
        <f t="shared" si="8019"/>
        <v>3205615.1626399993</v>
      </c>
      <c r="AM4165" s="43">
        <f t="shared" si="8020"/>
        <v>-455518.92563999956</v>
      </c>
      <c r="AN4165" s="2"/>
      <c r="AO4165" s="1"/>
      <c r="AP4165" s="1"/>
      <c r="AQ4165" s="1"/>
      <c r="AR4165" s="1"/>
      <c r="AS4165" s="1"/>
    </row>
    <row r="4166" ht="31.5">
      <c r="B4166" s="41" t="s">
        <v>970</v>
      </c>
      <c r="C4166" s="41" t="s">
        <v>227</v>
      </c>
      <c r="D4166" s="41" t="s">
        <v>505</v>
      </c>
      <c r="E4166" s="26" t="str">
        <f t="shared" si="8021"/>
        <v>0702</v>
      </c>
      <c r="F4166" s="41" t="s">
        <v>544</v>
      </c>
      <c r="G4166" s="41"/>
      <c r="H4166" s="42" t="s">
        <v>545</v>
      </c>
      <c r="I4166" s="43">
        <f>I4167+I4195+I4205</f>
        <v>1507139.1000000001</v>
      </c>
      <c r="J4166" s="43">
        <f>J4167+J4195+J4205</f>
        <v>1558816.6000000001</v>
      </c>
      <c r="K4166" s="43">
        <f>K4167+K4195+K4205</f>
        <v>1806299.3999999999</v>
      </c>
      <c r="L4166" s="43">
        <f>L4167+L4195+L4205</f>
        <v>0</v>
      </c>
      <c r="M4166" s="43">
        <f>M4167+M4195+M4205</f>
        <v>0</v>
      </c>
      <c r="N4166" s="43">
        <f>N4167+N4195+N4205</f>
        <v>-70868.899999999994</v>
      </c>
      <c r="O4166" s="43">
        <f>O4167+O4195+O4205</f>
        <v>-3237.529</v>
      </c>
      <c r="P4166" s="43">
        <f>P4167+P4195+P4205</f>
        <v>-101419.864</v>
      </c>
      <c r="Q4166" s="43">
        <f>Q4167+Q4195+Q4205</f>
        <v>483561.26899999997</v>
      </c>
      <c r="R4166" s="43">
        <f>R4167+R4195+R4205</f>
        <v>99101.35500000001</v>
      </c>
      <c r="S4166" s="43">
        <f>S4167+S4195+S4205</f>
        <v>188970.17199999999</v>
      </c>
      <c r="T4166" s="43">
        <f>T4167+T4195+T4205</f>
        <v>0</v>
      </c>
      <c r="U4166" s="43">
        <v>575981.73399999994</v>
      </c>
      <c r="V4166" s="43">
        <f t="shared" si="8022"/>
        <v>2750096.2369999997</v>
      </c>
      <c r="W4166" s="43">
        <f>W4167+W4195+W4205</f>
        <v>743594.49399999995</v>
      </c>
      <c r="X4166" s="43">
        <f>X4167+X4195+X4205</f>
        <v>0</v>
      </c>
      <c r="Y4166" s="43">
        <f>Y4167+Y4195+Y4205</f>
        <v>-117554.3</v>
      </c>
      <c r="Z4166" s="43">
        <f>Z4167+Z4195+Z4205</f>
        <v>0</v>
      </c>
      <c r="AA4166" s="43">
        <f>AA4167+AA4195+AA4205</f>
        <v>-50058.459999999999</v>
      </c>
      <c r="AB4166" s="43">
        <f>AB4167+AB4195+AB4205</f>
        <v>1738097.34476</v>
      </c>
      <c r="AC4166" s="44">
        <f>AC4167+AC4195+AC4205</f>
        <v>3200352.0059500001</v>
      </c>
      <c r="AD4166" s="44">
        <f>AD4167+AD4195+AD4205</f>
        <v>2446057.0712799998</v>
      </c>
      <c r="AE4166" s="45">
        <f t="shared" si="8018"/>
        <v>76.430875939033044</v>
      </c>
      <c r="AF4166" s="43">
        <f>AF4167+AF4195+AF4205</f>
        <v>3264687.2206399995</v>
      </c>
      <c r="AG4166" s="43">
        <f>AG4167+AG4195+AG4205</f>
        <v>-3237.529</v>
      </c>
      <c r="AH4166" s="43">
        <f>AH4167+AH4195+AH4205</f>
        <v>0</v>
      </c>
      <c r="AI4166" s="43">
        <f>AI4167+AI4195+AI4205</f>
        <v>0</v>
      </c>
      <c r="AJ4166" s="43">
        <f>AJ4167+AJ4195+AJ4205</f>
        <v>-55834.529000000002</v>
      </c>
      <c r="AK4166" s="43">
        <f>AK4167+AK4195+AK4205</f>
        <v>0</v>
      </c>
      <c r="AL4166" s="43">
        <f t="shared" si="8019"/>
        <v>3205615.1626399993</v>
      </c>
      <c r="AM4166" s="43">
        <f t="shared" si="8020"/>
        <v>-455518.92563999956</v>
      </c>
      <c r="AN4166" s="2"/>
      <c r="AO4166" s="1"/>
      <c r="AP4166" s="1"/>
      <c r="AQ4166" s="1"/>
      <c r="AR4166" s="1"/>
      <c r="AS4166" s="1"/>
    </row>
    <row r="4167" ht="63">
      <c r="B4167" s="41" t="s">
        <v>970</v>
      </c>
      <c r="C4167" s="41" t="s">
        <v>227</v>
      </c>
      <c r="D4167" s="41" t="s">
        <v>505</v>
      </c>
      <c r="E4167" s="26" t="str">
        <f t="shared" si="8021"/>
        <v>0702</v>
      </c>
      <c r="F4167" s="41" t="s">
        <v>546</v>
      </c>
      <c r="G4167" s="41"/>
      <c r="H4167" s="42" t="s">
        <v>547</v>
      </c>
      <c r="I4167" s="43">
        <f>I4168+I4171+I4192+I4180+I4183+I4186+I4189+I4174+I4177</f>
        <v>647236.70000000007</v>
      </c>
      <c r="J4167" s="43">
        <f>J4168+J4171+J4192+J4180+J4183+J4186+J4189+J4174+J4177</f>
        <v>1507309.3</v>
      </c>
      <c r="K4167" s="43">
        <f>K4168+K4171+K4192+K4180+K4183+K4186+K4189+K4174+K4177</f>
        <v>1806299.3999999999</v>
      </c>
      <c r="L4167" s="43">
        <f>L4168+L4171+L4192+L4180+L4183+L4186+L4189+L4174+L4177</f>
        <v>0</v>
      </c>
      <c r="M4167" s="43">
        <f>M4168+M4171+M4192+M4180+M4183+M4186+M4189+M4174+M4177</f>
        <v>0</v>
      </c>
      <c r="N4167" s="43">
        <f>N4168+N4171+N4192+N4180+N4183+N4186+N4189+N4174+N4177</f>
        <v>-70868.899999999994</v>
      </c>
      <c r="O4167" s="43">
        <f>O4168+O4171+O4192+O4180+O4183+O4186+O4189+O4174+O4177</f>
        <v>0</v>
      </c>
      <c r="P4167" s="43">
        <f>P4168+P4171+P4192+P4180+P4183+P4186+P4189+P4174+P4177</f>
        <v>0</v>
      </c>
      <c r="Q4167" s="43">
        <f>Q4168+Q4171+Q4192+Q4180+Q4183+Q4186+Q4189+Q4174+Q4177</f>
        <v>407119.46299999999</v>
      </c>
      <c r="R4167" s="43">
        <f>R4168+R4171+R4192+R4180+R4183+R4186+R4189+R4174+R4177</f>
        <v>144101.35500000001</v>
      </c>
      <c r="S4167" s="43">
        <f>S4168+S4171+S4192+S4180+S4183+S4186+S4189+S4174+S4177</f>
        <v>188970.17199999999</v>
      </c>
      <c r="T4167" s="43">
        <f>T4168+T4171+T4192+T4180+T4183+T4186+T4189+T4174+T4177</f>
        <v>0</v>
      </c>
      <c r="U4167" s="43">
        <v>621691.93599999987</v>
      </c>
      <c r="V4167" s="43">
        <f t="shared" si="8022"/>
        <v>2009119.6259999999</v>
      </c>
      <c r="W4167" s="43">
        <f>W4168+W4171+W4192+W4180+W4183+W4186+W4189+W4174+W4177</f>
        <v>736611.57999999996</v>
      </c>
      <c r="X4167" s="43">
        <f>X4168+X4171+X4192+X4180+X4183+X4186+X4189+X4174+X4177</f>
        <v>0</v>
      </c>
      <c r="Y4167" s="43">
        <f>Y4168+Y4171+Y4192+Y4180+Y4183+Y4186+Y4189+Y4174+Y4177</f>
        <v>-117554.3</v>
      </c>
      <c r="Z4167" s="43">
        <f>Z4168+Z4171+Z4192+Z4180+Z4183+Z4186+Z4189+Z4174+Z4177</f>
        <v>0</v>
      </c>
      <c r="AA4167" s="43">
        <f>AA4168+AA4171+AA4192+AA4180+AA4183+AA4186+AA4189+AA4174+AA4177</f>
        <v>2634.6559999999999</v>
      </c>
      <c r="AB4167" s="43">
        <f>AB4168+AB4171+AB4192+AB4180+AB4183+AB4186+AB4189+AB4174+AB4177</f>
        <v>1210647.15124</v>
      </c>
      <c r="AC4167" s="44">
        <f>AC4168+AC4171+AC4192+AC4180+AC4183+AC4186+AC4189+AC4174+AC4177</f>
        <v>2464638.5947400001</v>
      </c>
      <c r="AD4167" s="44">
        <f>AD4168+AD4171+AD4192+AD4180+AD4183+AD4186+AD4189+AD4174+AD4177</f>
        <v>1781162.78666</v>
      </c>
      <c r="AE4167" s="45">
        <f t="shared" si="8018"/>
        <v>72.268720877021678</v>
      </c>
      <c r="AF4167" s="43">
        <f>AF4168+AF4171+AF4192+AF4180+AF4183+AF4186+AF4189+AF4174+AF4177</f>
        <v>2464638.5941999997</v>
      </c>
      <c r="AG4167" s="43">
        <f>AG4168+AG4171+AG4192+AG4180+AG4183+AG4186+AG4189+AG4174+AG4177</f>
        <v>0</v>
      </c>
      <c r="AH4167" s="43">
        <f>AH4168+AH4171+AH4192+AH4180+AH4183+AH4186+AH4189+AH4174+AH4177</f>
        <v>0</v>
      </c>
      <c r="AI4167" s="43">
        <f>AI4168+AI4171+AI4192+AI4180+AI4183+AI4186+AI4189+AI4174+AI4177</f>
        <v>0</v>
      </c>
      <c r="AJ4167" s="43">
        <f>AJ4168+AJ4171+AJ4192+AJ4180+AJ4183+AJ4186+AJ4189+AJ4174+AJ4177</f>
        <v>0</v>
      </c>
      <c r="AK4167" s="43">
        <f>AK4168+AK4171+AK4192+AK4180+AK4183+AK4186+AK4189+AK4174+AK4177</f>
        <v>0</v>
      </c>
      <c r="AL4167" s="43">
        <f t="shared" si="8019"/>
        <v>2464638.5941999997</v>
      </c>
      <c r="AM4167" s="43">
        <f t="shared" si="8020"/>
        <v>-455518.96819999977</v>
      </c>
      <c r="AN4167" s="2"/>
      <c r="AR4167" s="1"/>
      <c r="AS4167" s="1"/>
    </row>
    <row r="4168" ht="31.5">
      <c r="B4168" s="41" t="s">
        <v>970</v>
      </c>
      <c r="C4168" s="41" t="s">
        <v>227</v>
      </c>
      <c r="D4168" s="41" t="s">
        <v>505</v>
      </c>
      <c r="E4168" s="26" t="str">
        <f t="shared" si="8021"/>
        <v>0702</v>
      </c>
      <c r="F4168" s="41" t="s">
        <v>1058</v>
      </c>
      <c r="G4168" s="41"/>
      <c r="H4168" s="42" t="s">
        <v>1059</v>
      </c>
      <c r="I4168" s="43">
        <f t="shared" ref="I4168:I4175" si="8075">I4169</f>
        <v>0</v>
      </c>
      <c r="J4168" s="43">
        <f t="shared" ref="J4168:J4184" si="8076">J4169</f>
        <v>0</v>
      </c>
      <c r="K4168" s="43">
        <f t="shared" ref="K4168:K4178" si="8077">K4169</f>
        <v>0</v>
      </c>
      <c r="L4168" s="43">
        <f t="shared" ref="L4168:L4184" si="8078">L4169</f>
        <v>0</v>
      </c>
      <c r="M4168" s="43">
        <f t="shared" ref="M4168:M4193" si="8079">M4169</f>
        <v>0</v>
      </c>
      <c r="N4168" s="43">
        <f t="shared" ref="N4168:N4193" si="8080">N4169</f>
        <v>0</v>
      </c>
      <c r="O4168" s="43">
        <f t="shared" ref="O4168:O4193" si="8081">O4169</f>
        <v>0</v>
      </c>
      <c r="P4168" s="43">
        <f t="shared" ref="P4168:P4193" si="8082">P4169</f>
        <v>0</v>
      </c>
      <c r="Q4168" s="43">
        <f t="shared" ref="Q4168:Q4193" si="8083">Q4169</f>
        <v>0</v>
      </c>
      <c r="R4168" s="43">
        <f t="shared" ref="R4168:R4169" si="8084">R4169</f>
        <v>59529.877999999997</v>
      </c>
      <c r="S4168" s="43">
        <f t="shared" ref="S4168:S4193" si="8085">S4169</f>
        <v>0</v>
      </c>
      <c r="T4168" s="43">
        <f t="shared" ref="T4168:T4193" si="8086">T4169</f>
        <v>0</v>
      </c>
      <c r="U4168" s="43">
        <v>121768.00599999999</v>
      </c>
      <c r="V4168" s="43">
        <f t="shared" si="8022"/>
        <v>181297.88399999999</v>
      </c>
      <c r="W4168" s="43">
        <f t="shared" ref="W4168:W4169" si="8087">W4169</f>
        <v>121768.00599999999</v>
      </c>
      <c r="X4168" s="43">
        <f t="shared" ref="X4168:X4193" si="8088">X4169</f>
        <v>0</v>
      </c>
      <c r="Y4168" s="43">
        <f t="shared" ref="Y4168:Y4193" si="8089">Y4169</f>
        <v>0</v>
      </c>
      <c r="Z4168" s="43">
        <f t="shared" ref="Z4168:Z4193" si="8090">Z4169</f>
        <v>0</v>
      </c>
      <c r="AA4168" s="43">
        <f t="shared" ref="AA4168:AA4193" si="8091">AA4169</f>
        <v>0</v>
      </c>
      <c r="AB4168" s="43">
        <f t="shared" ref="AB4168:AB4193" si="8092">AB4169</f>
        <v>152400.38668</v>
      </c>
      <c r="AC4168" s="44">
        <f t="shared" ref="AC4168:AC4193" si="8093">AC4169</f>
        <v>181297.88399999999</v>
      </c>
      <c r="AD4168" s="44">
        <f t="shared" ref="AD4168:AD4193" si="8094">AD4169</f>
        <v>172857.75925</v>
      </c>
      <c r="AE4168" s="45">
        <f t="shared" si="8018"/>
        <v>95.34460934469594</v>
      </c>
      <c r="AF4168" s="43">
        <f t="shared" ref="AF4168:AF4193" si="8095">AF4169</f>
        <v>181297.88399999999</v>
      </c>
      <c r="AG4168" s="43">
        <f t="shared" ref="AG4168:AG4193" si="8096">AG4169</f>
        <v>0</v>
      </c>
      <c r="AH4168" s="43">
        <f t="shared" ref="AH4168:AH4193" si="8097">AH4169</f>
        <v>0</v>
      </c>
      <c r="AI4168" s="43">
        <f t="shared" ref="AI4168:AI4193" si="8098">AI4169</f>
        <v>0</v>
      </c>
      <c r="AJ4168" s="43">
        <f t="shared" ref="AJ4168:AJ4193" si="8099">AJ4169</f>
        <v>0</v>
      </c>
      <c r="AK4168" s="43">
        <f t="shared" ref="AK4168:AK4193" si="8100">AK4169</f>
        <v>0</v>
      </c>
      <c r="AL4168" s="43">
        <f t="shared" si="8019"/>
        <v>181297.88399999999</v>
      </c>
      <c r="AM4168" s="43">
        <f t="shared" si="8020"/>
        <v>0</v>
      </c>
      <c r="AN4168" s="2"/>
      <c r="AO4168" s="1"/>
      <c r="AP4168" s="1"/>
      <c r="AQ4168" s="1"/>
      <c r="AR4168" s="1"/>
      <c r="AS4168" s="1"/>
    </row>
    <row r="4169" ht="31.5">
      <c r="B4169" s="41" t="s">
        <v>970</v>
      </c>
      <c r="C4169" s="41" t="s">
        <v>227</v>
      </c>
      <c r="D4169" s="41" t="s">
        <v>505</v>
      </c>
      <c r="E4169" s="26" t="str">
        <f t="shared" si="8021"/>
        <v>0702</v>
      </c>
      <c r="F4169" s="41" t="s">
        <v>1058</v>
      </c>
      <c r="G4169" s="41" t="s">
        <v>550</v>
      </c>
      <c r="H4169" s="42" t="s">
        <v>551</v>
      </c>
      <c r="I4169" s="43">
        <f t="shared" si="8075"/>
        <v>0</v>
      </c>
      <c r="J4169" s="43">
        <f t="shared" si="8076"/>
        <v>0</v>
      </c>
      <c r="K4169" s="43">
        <f t="shared" si="8077"/>
        <v>0</v>
      </c>
      <c r="L4169" s="43">
        <f t="shared" si="8078"/>
        <v>0</v>
      </c>
      <c r="M4169" s="43">
        <f t="shared" si="8079"/>
        <v>0</v>
      </c>
      <c r="N4169" s="43">
        <f t="shared" si="8080"/>
        <v>0</v>
      </c>
      <c r="O4169" s="43">
        <f t="shared" si="8081"/>
        <v>0</v>
      </c>
      <c r="P4169" s="43">
        <f t="shared" si="8082"/>
        <v>0</v>
      </c>
      <c r="Q4169" s="43">
        <f t="shared" si="8083"/>
        <v>0</v>
      </c>
      <c r="R4169" s="43">
        <f t="shared" si="8084"/>
        <v>59529.877999999997</v>
      </c>
      <c r="S4169" s="43">
        <f t="shared" si="8085"/>
        <v>0</v>
      </c>
      <c r="T4169" s="43">
        <f t="shared" si="8086"/>
        <v>0</v>
      </c>
      <c r="U4169" s="43">
        <v>121768.00599999999</v>
      </c>
      <c r="V4169" s="43">
        <f t="shared" si="8022"/>
        <v>181297.88399999999</v>
      </c>
      <c r="W4169" s="43">
        <f t="shared" si="8087"/>
        <v>121768.00599999999</v>
      </c>
      <c r="X4169" s="43">
        <f t="shared" si="8088"/>
        <v>0</v>
      </c>
      <c r="Y4169" s="43">
        <f t="shared" si="8089"/>
        <v>0</v>
      </c>
      <c r="Z4169" s="43">
        <f t="shared" si="8090"/>
        <v>0</v>
      </c>
      <c r="AA4169" s="43">
        <f t="shared" si="8091"/>
        <v>0</v>
      </c>
      <c r="AB4169" s="43">
        <f t="shared" si="8092"/>
        <v>152400.38668</v>
      </c>
      <c r="AC4169" s="44">
        <f t="shared" si="8093"/>
        <v>181297.88399999999</v>
      </c>
      <c r="AD4169" s="44">
        <f t="shared" si="8094"/>
        <v>172857.75925</v>
      </c>
      <c r="AE4169" s="45">
        <f t="shared" si="8018"/>
        <v>95.34460934469594</v>
      </c>
      <c r="AF4169" s="43">
        <f t="shared" si="8095"/>
        <v>181297.88399999999</v>
      </c>
      <c r="AG4169" s="43">
        <f t="shared" si="8096"/>
        <v>0</v>
      </c>
      <c r="AH4169" s="43">
        <f t="shared" si="8097"/>
        <v>0</v>
      </c>
      <c r="AI4169" s="43">
        <f t="shared" si="8098"/>
        <v>0</v>
      </c>
      <c r="AJ4169" s="43">
        <f t="shared" si="8099"/>
        <v>0</v>
      </c>
      <c r="AK4169" s="43">
        <f t="shared" si="8100"/>
        <v>0</v>
      </c>
      <c r="AL4169" s="43">
        <f t="shared" si="8019"/>
        <v>181297.88399999999</v>
      </c>
      <c r="AM4169" s="43">
        <f t="shared" si="8020"/>
        <v>0</v>
      </c>
      <c r="AN4169" s="2"/>
      <c r="AO4169" s="1"/>
      <c r="AP4169" s="1"/>
      <c r="AQ4169" s="1"/>
      <c r="AR4169" s="1"/>
      <c r="AS4169" s="1"/>
    </row>
    <row r="4170">
      <c r="B4170" s="41" t="s">
        <v>970</v>
      </c>
      <c r="C4170" s="41" t="s">
        <v>227</v>
      </c>
      <c r="D4170" s="41" t="s">
        <v>505</v>
      </c>
      <c r="E4170" s="26" t="str">
        <f t="shared" si="8021"/>
        <v>0702</v>
      </c>
      <c r="F4170" s="41" t="s">
        <v>1058</v>
      </c>
      <c r="G4170" s="41" t="s">
        <v>909</v>
      </c>
      <c r="H4170" s="42" t="s">
        <v>910</v>
      </c>
      <c r="I4170" s="43"/>
      <c r="J4170" s="43"/>
      <c r="K4170" s="43"/>
      <c r="L4170" s="43"/>
      <c r="M4170" s="43"/>
      <c r="N4170" s="43"/>
      <c r="O4170" s="43">
        <v>0</v>
      </c>
      <c r="P4170" s="43">
        <v>0</v>
      </c>
      <c r="Q4170" s="43">
        <v>0</v>
      </c>
      <c r="R4170" s="43">
        <f>10163.705-95080.23+144446.403</f>
        <v>59529.877999999997</v>
      </c>
      <c r="S4170" s="43">
        <v>0</v>
      </c>
      <c r="T4170" s="43">
        <v>0</v>
      </c>
      <c r="U4170" s="43">
        <v>121768.00599999999</v>
      </c>
      <c r="V4170" s="43">
        <f t="shared" si="8022"/>
        <v>181297.88399999999</v>
      </c>
      <c r="W4170" s="43">
        <f>95080.23+26687.776</f>
        <v>121768.00599999999</v>
      </c>
      <c r="X4170" s="43"/>
      <c r="Y4170" s="43"/>
      <c r="Z4170" s="43"/>
      <c r="AA4170" s="43"/>
      <c r="AB4170" s="43">
        <v>152400.38668</v>
      </c>
      <c r="AC4170" s="44">
        <v>181297.88399999999</v>
      </c>
      <c r="AD4170" s="44">
        <v>172857.75925</v>
      </c>
      <c r="AE4170" s="45">
        <f t="shared" si="8018"/>
        <v>95.34460934469594</v>
      </c>
      <c r="AF4170" s="43">
        <v>181297.88399999999</v>
      </c>
      <c r="AG4170" s="43">
        <v>0</v>
      </c>
      <c r="AH4170" s="43">
        <v>0</v>
      </c>
      <c r="AI4170" s="43">
        <v>0</v>
      </c>
      <c r="AJ4170" s="43">
        <v>0</v>
      </c>
      <c r="AK4170" s="43">
        <v>0</v>
      </c>
      <c r="AL4170" s="43">
        <f t="shared" si="8019"/>
        <v>181297.88399999999</v>
      </c>
      <c r="AM4170" s="43">
        <f t="shared" si="8020"/>
        <v>0</v>
      </c>
      <c r="AN4170" s="2"/>
      <c r="AR4170" s="1"/>
      <c r="AS4170" s="1"/>
    </row>
    <row r="4171" hidden="1">
      <c r="B4171" s="41" t="s">
        <v>970</v>
      </c>
      <c r="C4171" s="41" t="s">
        <v>227</v>
      </c>
      <c r="D4171" s="41" t="s">
        <v>505</v>
      </c>
      <c r="E4171" s="26" t="str">
        <f t="shared" si="8021"/>
        <v>0702</v>
      </c>
      <c r="F4171" s="41" t="s">
        <v>1060</v>
      </c>
      <c r="G4171" s="41"/>
      <c r="H4171" s="42" t="s">
        <v>1061</v>
      </c>
      <c r="I4171" s="43">
        <f t="shared" si="8075"/>
        <v>0</v>
      </c>
      <c r="J4171" s="43">
        <f t="shared" si="8076"/>
        <v>0</v>
      </c>
      <c r="K4171" s="43">
        <f t="shared" si="8077"/>
        <v>0</v>
      </c>
      <c r="L4171" s="43">
        <f t="shared" si="8078"/>
        <v>0</v>
      </c>
      <c r="M4171" s="43">
        <f t="shared" si="8079"/>
        <v>0</v>
      </c>
      <c r="N4171" s="43">
        <f t="shared" si="8080"/>
        <v>0</v>
      </c>
      <c r="O4171" s="43">
        <f t="shared" si="8081"/>
        <v>0</v>
      </c>
      <c r="P4171" s="43">
        <f t="shared" si="8082"/>
        <v>0</v>
      </c>
      <c r="Q4171" s="43">
        <f t="shared" si="8083"/>
        <v>0</v>
      </c>
      <c r="R4171" s="43">
        <f t="shared" ref="R4171:R4184" si="8101">R4172</f>
        <v>0</v>
      </c>
      <c r="S4171" s="43">
        <f t="shared" si="8085"/>
        <v>0</v>
      </c>
      <c r="T4171" s="43">
        <f t="shared" si="8086"/>
        <v>0</v>
      </c>
      <c r="U4171" s="43">
        <v>0</v>
      </c>
      <c r="V4171" s="43">
        <f t="shared" si="8022"/>
        <v>0</v>
      </c>
      <c r="W4171" s="43">
        <f t="shared" ref="W4171:W4190" si="8102">W4172</f>
        <v>0</v>
      </c>
      <c r="X4171" s="43">
        <f t="shared" si="8088"/>
        <v>0</v>
      </c>
      <c r="Y4171" s="43">
        <f t="shared" si="8089"/>
        <v>0</v>
      </c>
      <c r="Z4171" s="43">
        <f t="shared" si="8090"/>
        <v>0</v>
      </c>
      <c r="AA4171" s="43">
        <f t="shared" si="8091"/>
        <v>0</v>
      </c>
      <c r="AB4171" s="43">
        <f t="shared" si="8092"/>
        <v>0</v>
      </c>
      <c r="AC4171" s="44">
        <f t="shared" si="8093"/>
        <v>0</v>
      </c>
      <c r="AD4171" s="44">
        <f t="shared" si="8094"/>
        <v>0</v>
      </c>
      <c r="AE4171" s="45" t="e">
        <f t="shared" si="8018"/>
        <v>#DIV/0!</v>
      </c>
      <c r="AF4171" s="46">
        <f t="shared" si="8095"/>
        <v>0</v>
      </c>
      <c r="AG4171" s="46">
        <f t="shared" si="8096"/>
        <v>0</v>
      </c>
      <c r="AH4171" s="47">
        <f t="shared" si="8097"/>
        <v>0</v>
      </c>
      <c r="AI4171" s="47">
        <f t="shared" si="8098"/>
        <v>0</v>
      </c>
      <c r="AJ4171" s="47">
        <f t="shared" si="8099"/>
        <v>0</v>
      </c>
      <c r="AK4171" s="47">
        <f t="shared" si="8100"/>
        <v>0</v>
      </c>
      <c r="AL4171" s="47">
        <f t="shared" si="8019"/>
        <v>0</v>
      </c>
      <c r="AM4171" s="47">
        <f t="shared" si="8020"/>
        <v>0</v>
      </c>
      <c r="AN4171" s="48" t="s">
        <v>36</v>
      </c>
      <c r="AO4171" s="1"/>
      <c r="AP4171" s="1"/>
      <c r="AQ4171" s="1"/>
      <c r="AR4171" s="1"/>
      <c r="AS4171" s="1"/>
    </row>
    <row r="4172" ht="31.5" hidden="1">
      <c r="B4172" s="41" t="s">
        <v>970</v>
      </c>
      <c r="C4172" s="41" t="s">
        <v>227</v>
      </c>
      <c r="D4172" s="41" t="s">
        <v>505</v>
      </c>
      <c r="E4172" s="26" t="str">
        <f t="shared" si="8021"/>
        <v>0702</v>
      </c>
      <c r="F4172" s="41" t="s">
        <v>1060</v>
      </c>
      <c r="G4172" s="41" t="s">
        <v>550</v>
      </c>
      <c r="H4172" s="42" t="s">
        <v>551</v>
      </c>
      <c r="I4172" s="43">
        <f t="shared" si="8075"/>
        <v>0</v>
      </c>
      <c r="J4172" s="43">
        <f t="shared" si="8076"/>
        <v>0</v>
      </c>
      <c r="K4172" s="43">
        <f t="shared" si="8077"/>
        <v>0</v>
      </c>
      <c r="L4172" s="43">
        <f t="shared" si="8078"/>
        <v>0</v>
      </c>
      <c r="M4172" s="43">
        <f t="shared" si="8079"/>
        <v>0</v>
      </c>
      <c r="N4172" s="43">
        <f t="shared" si="8080"/>
        <v>0</v>
      </c>
      <c r="O4172" s="43">
        <f t="shared" si="8081"/>
        <v>0</v>
      </c>
      <c r="P4172" s="43">
        <f t="shared" si="8082"/>
        <v>0</v>
      </c>
      <c r="Q4172" s="43">
        <f t="shared" si="8083"/>
        <v>0</v>
      </c>
      <c r="R4172" s="43">
        <f t="shared" si="8101"/>
        <v>0</v>
      </c>
      <c r="S4172" s="43">
        <f t="shared" si="8085"/>
        <v>0</v>
      </c>
      <c r="T4172" s="43">
        <f t="shared" si="8086"/>
        <v>0</v>
      </c>
      <c r="U4172" s="43">
        <v>0</v>
      </c>
      <c r="V4172" s="43">
        <f t="shared" si="8022"/>
        <v>0</v>
      </c>
      <c r="W4172" s="43">
        <f t="shared" si="8102"/>
        <v>0</v>
      </c>
      <c r="X4172" s="43">
        <f t="shared" si="8088"/>
        <v>0</v>
      </c>
      <c r="Y4172" s="43">
        <f t="shared" si="8089"/>
        <v>0</v>
      </c>
      <c r="Z4172" s="43">
        <f t="shared" si="8090"/>
        <v>0</v>
      </c>
      <c r="AA4172" s="43">
        <f t="shared" si="8091"/>
        <v>0</v>
      </c>
      <c r="AB4172" s="43">
        <f t="shared" si="8092"/>
        <v>0</v>
      </c>
      <c r="AC4172" s="44">
        <f t="shared" si="8093"/>
        <v>0</v>
      </c>
      <c r="AD4172" s="44">
        <f t="shared" si="8094"/>
        <v>0</v>
      </c>
      <c r="AE4172" s="45" t="e">
        <f t="shared" si="8018"/>
        <v>#DIV/0!</v>
      </c>
      <c r="AF4172" s="46">
        <f t="shared" si="8095"/>
        <v>0</v>
      </c>
      <c r="AG4172" s="46">
        <f t="shared" si="8096"/>
        <v>0</v>
      </c>
      <c r="AH4172" s="47">
        <f t="shared" si="8097"/>
        <v>0</v>
      </c>
      <c r="AI4172" s="47">
        <f t="shared" si="8098"/>
        <v>0</v>
      </c>
      <c r="AJ4172" s="47">
        <f t="shared" si="8099"/>
        <v>0</v>
      </c>
      <c r="AK4172" s="47">
        <f t="shared" si="8100"/>
        <v>0</v>
      </c>
      <c r="AL4172" s="47">
        <f t="shared" si="8019"/>
        <v>0</v>
      </c>
      <c r="AM4172" s="47">
        <f t="shared" si="8020"/>
        <v>0</v>
      </c>
      <c r="AN4172" s="48" t="s">
        <v>36</v>
      </c>
      <c r="AO4172" s="1"/>
      <c r="AP4172" s="1"/>
      <c r="AQ4172" s="1"/>
      <c r="AR4172" s="1"/>
      <c r="AS4172" s="1"/>
    </row>
    <row r="4173" hidden="1">
      <c r="B4173" s="41" t="s">
        <v>970</v>
      </c>
      <c r="C4173" s="41" t="s">
        <v>227</v>
      </c>
      <c r="D4173" s="41" t="s">
        <v>505</v>
      </c>
      <c r="E4173" s="26" t="str">
        <f t="shared" si="8021"/>
        <v>0702</v>
      </c>
      <c r="F4173" s="41" t="s">
        <v>1060</v>
      </c>
      <c r="G4173" s="41" t="s">
        <v>909</v>
      </c>
      <c r="H4173" s="42" t="s">
        <v>910</v>
      </c>
      <c r="I4173" s="43"/>
      <c r="J4173" s="43"/>
      <c r="K4173" s="43"/>
      <c r="L4173" s="43"/>
      <c r="M4173" s="43"/>
      <c r="N4173" s="43"/>
      <c r="O4173" s="43">
        <v>0</v>
      </c>
      <c r="P4173" s="43">
        <v>0</v>
      </c>
      <c r="Q4173" s="43">
        <v>0</v>
      </c>
      <c r="R4173" s="43">
        <v>0</v>
      </c>
      <c r="S4173" s="43">
        <v>0</v>
      </c>
      <c r="T4173" s="43">
        <v>0</v>
      </c>
      <c r="U4173" s="43">
        <v>0</v>
      </c>
      <c r="V4173" s="43">
        <f t="shared" si="8022"/>
        <v>0</v>
      </c>
      <c r="W4173" s="43"/>
      <c r="X4173" s="43"/>
      <c r="Y4173" s="43"/>
      <c r="Z4173" s="43"/>
      <c r="AA4173" s="43"/>
      <c r="AB4173" s="43">
        <v>0</v>
      </c>
      <c r="AC4173" s="44">
        <v>0</v>
      </c>
      <c r="AD4173" s="44">
        <v>0</v>
      </c>
      <c r="AE4173" s="45" t="e">
        <f t="shared" si="8018"/>
        <v>#DIV/0!</v>
      </c>
      <c r="AF4173" s="46">
        <v>0</v>
      </c>
      <c r="AG4173" s="46">
        <v>0</v>
      </c>
      <c r="AH4173" s="47">
        <v>0</v>
      </c>
      <c r="AI4173" s="47">
        <v>0</v>
      </c>
      <c r="AJ4173" s="47">
        <v>0</v>
      </c>
      <c r="AK4173" s="47">
        <v>0</v>
      </c>
      <c r="AL4173" s="47">
        <f t="shared" si="8019"/>
        <v>0</v>
      </c>
      <c r="AM4173" s="47">
        <f t="shared" si="8020"/>
        <v>0</v>
      </c>
      <c r="AN4173" s="48" t="s">
        <v>36</v>
      </c>
      <c r="AR4173" s="1"/>
      <c r="AS4173" s="1"/>
    </row>
    <row r="4174" ht="31.5">
      <c r="B4174" s="41" t="s">
        <v>970</v>
      </c>
      <c r="C4174" s="41" t="s">
        <v>227</v>
      </c>
      <c r="D4174" s="41" t="s">
        <v>505</v>
      </c>
      <c r="E4174" s="26" t="str">
        <f t="shared" si="8021"/>
        <v>0702</v>
      </c>
      <c r="F4174" s="41" t="s">
        <v>548</v>
      </c>
      <c r="G4174" s="41"/>
      <c r="H4174" s="42" t="s">
        <v>549</v>
      </c>
      <c r="I4174" s="43">
        <f t="shared" si="8075"/>
        <v>92554.300000000003</v>
      </c>
      <c r="J4174" s="43">
        <f t="shared" si="8076"/>
        <v>222299.20000000001</v>
      </c>
      <c r="K4174" s="43">
        <f t="shared" si="8077"/>
        <v>0</v>
      </c>
      <c r="L4174" s="43">
        <f t="shared" si="8078"/>
        <v>0</v>
      </c>
      <c r="M4174" s="43">
        <f t="shared" si="8079"/>
        <v>0</v>
      </c>
      <c r="N4174" s="43">
        <f t="shared" si="8080"/>
        <v>0</v>
      </c>
      <c r="O4174" s="43">
        <f t="shared" si="8081"/>
        <v>-2803.857</v>
      </c>
      <c r="P4174" s="43">
        <f t="shared" si="8082"/>
        <v>0</v>
      </c>
      <c r="Q4174" s="43">
        <f t="shared" si="8083"/>
        <v>0</v>
      </c>
      <c r="R4174" s="43">
        <f t="shared" si="8101"/>
        <v>0</v>
      </c>
      <c r="S4174" s="43">
        <f t="shared" si="8085"/>
        <v>187884.84899999999</v>
      </c>
      <c r="T4174" s="43">
        <f t="shared" si="8086"/>
        <v>0</v>
      </c>
      <c r="U4174" s="43">
        <v>272357.66000000003</v>
      </c>
      <c r="V4174" s="43">
        <f t="shared" si="8022"/>
        <v>549992.95200000005</v>
      </c>
      <c r="W4174" s="43">
        <f t="shared" si="8102"/>
        <v>364911.96000000002</v>
      </c>
      <c r="X4174" s="43">
        <f t="shared" si="8088"/>
        <v>0</v>
      </c>
      <c r="Y4174" s="43">
        <f t="shared" si="8089"/>
        <v>-92554.300000000003</v>
      </c>
      <c r="Z4174" s="43">
        <f t="shared" si="8090"/>
        <v>0</v>
      </c>
      <c r="AA4174" s="43">
        <f t="shared" si="8091"/>
        <v>0</v>
      </c>
      <c r="AB4174" s="43">
        <f t="shared" si="8092"/>
        <v>369095.06449000002</v>
      </c>
      <c r="AC4174" s="44">
        <f t="shared" si="8093"/>
        <v>549992.95200000005</v>
      </c>
      <c r="AD4174" s="44">
        <f t="shared" si="8094"/>
        <v>541341.21724999999</v>
      </c>
      <c r="AE4174" s="45">
        <f t="shared" si="8018"/>
        <v>98.426937160096543</v>
      </c>
      <c r="AF4174" s="43">
        <f t="shared" si="8095"/>
        <v>552796.80900000001</v>
      </c>
      <c r="AG4174" s="43">
        <f t="shared" si="8096"/>
        <v>-2803.857</v>
      </c>
      <c r="AH4174" s="43">
        <f t="shared" si="8097"/>
        <v>0</v>
      </c>
      <c r="AI4174" s="43">
        <f t="shared" si="8098"/>
        <v>0</v>
      </c>
      <c r="AJ4174" s="43">
        <f t="shared" si="8099"/>
        <v>0</v>
      </c>
      <c r="AK4174" s="43">
        <f t="shared" si="8100"/>
        <v>0</v>
      </c>
      <c r="AL4174" s="43">
        <f t="shared" si="8019"/>
        <v>549992.95200000005</v>
      </c>
      <c r="AM4174" s="43">
        <f t="shared" si="8020"/>
        <v>0</v>
      </c>
      <c r="AN4174" s="2"/>
      <c r="AO4174" s="1"/>
      <c r="AP4174" s="1"/>
      <c r="AQ4174" s="1"/>
      <c r="AR4174" s="1"/>
      <c r="AS4174" s="1"/>
    </row>
    <row r="4175" ht="31.5">
      <c r="B4175" s="41" t="s">
        <v>970</v>
      </c>
      <c r="C4175" s="41" t="s">
        <v>227</v>
      </c>
      <c r="D4175" s="41" t="s">
        <v>505</v>
      </c>
      <c r="E4175" s="26" t="str">
        <f t="shared" si="8021"/>
        <v>0702</v>
      </c>
      <c r="F4175" s="41" t="s">
        <v>548</v>
      </c>
      <c r="G4175" s="41" t="s">
        <v>550</v>
      </c>
      <c r="H4175" s="42" t="s">
        <v>551</v>
      </c>
      <c r="I4175" s="43">
        <f t="shared" si="8075"/>
        <v>92554.300000000003</v>
      </c>
      <c r="J4175" s="43">
        <f t="shared" si="8076"/>
        <v>222299.20000000001</v>
      </c>
      <c r="K4175" s="43">
        <f t="shared" si="8077"/>
        <v>0</v>
      </c>
      <c r="L4175" s="43">
        <f t="shared" si="8078"/>
        <v>0</v>
      </c>
      <c r="M4175" s="43">
        <f t="shared" si="8079"/>
        <v>0</v>
      </c>
      <c r="N4175" s="43">
        <f t="shared" si="8080"/>
        <v>0</v>
      </c>
      <c r="O4175" s="43">
        <f t="shared" si="8081"/>
        <v>-2803.857</v>
      </c>
      <c r="P4175" s="43">
        <f t="shared" si="8082"/>
        <v>0</v>
      </c>
      <c r="Q4175" s="43">
        <f t="shared" si="8083"/>
        <v>0</v>
      </c>
      <c r="R4175" s="43">
        <f t="shared" si="8101"/>
        <v>0</v>
      </c>
      <c r="S4175" s="43">
        <f t="shared" si="8085"/>
        <v>187884.84899999999</v>
      </c>
      <c r="T4175" s="43">
        <f t="shared" si="8086"/>
        <v>0</v>
      </c>
      <c r="U4175" s="43">
        <v>272357.66000000003</v>
      </c>
      <c r="V4175" s="43">
        <f t="shared" si="8022"/>
        <v>549992.95200000005</v>
      </c>
      <c r="W4175" s="43">
        <f t="shared" si="8102"/>
        <v>364911.96000000002</v>
      </c>
      <c r="X4175" s="43">
        <f t="shared" si="8088"/>
        <v>0</v>
      </c>
      <c r="Y4175" s="43">
        <f t="shared" si="8089"/>
        <v>-92554.300000000003</v>
      </c>
      <c r="Z4175" s="43">
        <f t="shared" si="8090"/>
        <v>0</v>
      </c>
      <c r="AA4175" s="43">
        <f t="shared" si="8091"/>
        <v>0</v>
      </c>
      <c r="AB4175" s="43">
        <f t="shared" si="8092"/>
        <v>369095.06449000002</v>
      </c>
      <c r="AC4175" s="44">
        <f t="shared" si="8093"/>
        <v>549992.95200000005</v>
      </c>
      <c r="AD4175" s="44">
        <f t="shared" si="8094"/>
        <v>541341.21724999999</v>
      </c>
      <c r="AE4175" s="45">
        <f t="shared" si="8018"/>
        <v>98.426937160096543</v>
      </c>
      <c r="AF4175" s="43">
        <f t="shared" si="8095"/>
        <v>552796.80900000001</v>
      </c>
      <c r="AG4175" s="43">
        <f t="shared" si="8096"/>
        <v>-2803.857</v>
      </c>
      <c r="AH4175" s="43">
        <f t="shared" si="8097"/>
        <v>0</v>
      </c>
      <c r="AI4175" s="43">
        <f t="shared" si="8098"/>
        <v>0</v>
      </c>
      <c r="AJ4175" s="43">
        <f t="shared" si="8099"/>
        <v>0</v>
      </c>
      <c r="AK4175" s="43">
        <f t="shared" si="8100"/>
        <v>0</v>
      </c>
      <c r="AL4175" s="43">
        <f t="shared" si="8019"/>
        <v>549992.95200000005</v>
      </c>
      <c r="AM4175" s="43">
        <f t="shared" si="8020"/>
        <v>0</v>
      </c>
      <c r="AN4175" s="2"/>
      <c r="AO4175" s="1"/>
      <c r="AP4175" s="1"/>
      <c r="AQ4175" s="1"/>
      <c r="AR4175" s="1"/>
      <c r="AS4175" s="1"/>
    </row>
    <row r="4176">
      <c r="B4176" s="41" t="s">
        <v>970</v>
      </c>
      <c r="C4176" s="41" t="s">
        <v>227</v>
      </c>
      <c r="D4176" s="41" t="s">
        <v>505</v>
      </c>
      <c r="E4176" s="26" t="str">
        <f t="shared" si="8021"/>
        <v>0702</v>
      </c>
      <c r="F4176" s="41" t="s">
        <v>548</v>
      </c>
      <c r="G4176" s="41" t="s">
        <v>909</v>
      </c>
      <c r="H4176" s="42" t="s">
        <v>910</v>
      </c>
      <c r="I4176" s="43">
        <f>147175-54620.7</f>
        <v>92554.300000000003</v>
      </c>
      <c r="J4176" s="43">
        <v>222299.20000000001</v>
      </c>
      <c r="K4176" s="43"/>
      <c r="L4176" s="43"/>
      <c r="M4176" s="43"/>
      <c r="N4176" s="43"/>
      <c r="O4176" s="43">
        <v>-2803.857</v>
      </c>
      <c r="P4176" s="43">
        <v>0</v>
      </c>
      <c r="Q4176" s="43">
        <v>0</v>
      </c>
      <c r="R4176" s="43">
        <v>0</v>
      </c>
      <c r="S4176" s="43">
        <v>187884.84899999999</v>
      </c>
      <c r="T4176" s="43">
        <v>0</v>
      </c>
      <c r="U4176" s="43">
        <v>272357.66000000003</v>
      </c>
      <c r="V4176" s="43">
        <f t="shared" si="8022"/>
        <v>549992.95200000005</v>
      </c>
      <c r="W4176" s="43">
        <v>364911.96000000002</v>
      </c>
      <c r="X4176" s="43"/>
      <c r="Y4176" s="43">
        <v>-92554.300000000003</v>
      </c>
      <c r="Z4176" s="43"/>
      <c r="AA4176" s="43"/>
      <c r="AB4176" s="43">
        <v>369095.06449000002</v>
      </c>
      <c r="AC4176" s="44">
        <v>549992.95200000005</v>
      </c>
      <c r="AD4176" s="44">
        <v>541341.21724999999</v>
      </c>
      <c r="AE4176" s="45">
        <f t="shared" si="8018"/>
        <v>98.426937160096543</v>
      </c>
      <c r="AF4176" s="43">
        <v>552796.80900000001</v>
      </c>
      <c r="AG4176" s="43">
        <v>-2803.857</v>
      </c>
      <c r="AH4176" s="43">
        <v>0</v>
      </c>
      <c r="AI4176" s="43">
        <v>0</v>
      </c>
      <c r="AJ4176" s="43">
        <v>0</v>
      </c>
      <c r="AK4176" s="43">
        <v>0</v>
      </c>
      <c r="AL4176" s="43">
        <f t="shared" si="8019"/>
        <v>549992.95200000005</v>
      </c>
      <c r="AM4176" s="43">
        <f t="shared" si="8020"/>
        <v>0</v>
      </c>
      <c r="AN4176" s="2"/>
      <c r="AR4176" s="1"/>
      <c r="AS4176" s="1"/>
    </row>
    <row r="4177" ht="31.5">
      <c r="B4177" s="41" t="s">
        <v>970</v>
      </c>
      <c r="C4177" s="41" t="s">
        <v>227</v>
      </c>
      <c r="D4177" s="41" t="s">
        <v>505</v>
      </c>
      <c r="E4177" s="26" t="str">
        <f t="shared" si="8021"/>
        <v>0702</v>
      </c>
      <c r="F4177" s="41" t="s">
        <v>1062</v>
      </c>
      <c r="G4177" s="41"/>
      <c r="H4177" s="42" t="s">
        <v>1063</v>
      </c>
      <c r="I4177" s="43">
        <f t="shared" ref="I4177:I4193" si="8103">I4178</f>
        <v>25000</v>
      </c>
      <c r="J4177" s="43">
        <f t="shared" si="8076"/>
        <v>100000</v>
      </c>
      <c r="K4177" s="43">
        <f t="shared" si="8077"/>
        <v>757100.69999999995</v>
      </c>
      <c r="L4177" s="43">
        <f t="shared" si="8078"/>
        <v>0</v>
      </c>
      <c r="M4177" s="43">
        <f t="shared" si="8079"/>
        <v>0</v>
      </c>
      <c r="N4177" s="43">
        <f t="shared" si="8080"/>
        <v>0</v>
      </c>
      <c r="O4177" s="43">
        <f t="shared" si="8081"/>
        <v>0</v>
      </c>
      <c r="P4177" s="43">
        <f t="shared" si="8082"/>
        <v>0</v>
      </c>
      <c r="Q4177" s="43">
        <f t="shared" si="8083"/>
        <v>0</v>
      </c>
      <c r="R4177" s="43">
        <f t="shared" si="8101"/>
        <v>0</v>
      </c>
      <c r="S4177" s="43">
        <f t="shared" si="8085"/>
        <v>-48973.177000000003</v>
      </c>
      <c r="T4177" s="43">
        <f t="shared" si="8086"/>
        <v>0</v>
      </c>
      <c r="U4177" s="43">
        <v>186763.856</v>
      </c>
      <c r="V4177" s="43">
        <f t="shared" si="8022"/>
        <v>162790.679</v>
      </c>
      <c r="W4177" s="43">
        <f t="shared" si="8102"/>
        <v>88956.156000000003</v>
      </c>
      <c r="X4177" s="43">
        <f t="shared" si="8088"/>
        <v>122807.7</v>
      </c>
      <c r="Y4177" s="43">
        <f t="shared" si="8089"/>
        <v>-25000</v>
      </c>
      <c r="Z4177" s="43">
        <f t="shared" si="8090"/>
        <v>0</v>
      </c>
      <c r="AA4177" s="43">
        <f t="shared" si="8091"/>
        <v>0</v>
      </c>
      <c r="AB4177" s="43">
        <f t="shared" si="8092"/>
        <v>0</v>
      </c>
      <c r="AC4177" s="44">
        <f t="shared" si="8093"/>
        <v>162790.67965999999</v>
      </c>
      <c r="AD4177" s="44">
        <f t="shared" si="8094"/>
        <v>144811.53555</v>
      </c>
      <c r="AE4177" s="45">
        <f t="shared" si="8018"/>
        <v>88.955667395977017</v>
      </c>
      <c r="AF4177" s="43">
        <f t="shared" si="8095"/>
        <v>162790.67965999999</v>
      </c>
      <c r="AG4177" s="43">
        <f t="shared" si="8096"/>
        <v>0</v>
      </c>
      <c r="AH4177" s="43">
        <f t="shared" si="8097"/>
        <v>0</v>
      </c>
      <c r="AI4177" s="43">
        <f t="shared" si="8098"/>
        <v>0</v>
      </c>
      <c r="AJ4177" s="43">
        <f t="shared" si="8099"/>
        <v>0</v>
      </c>
      <c r="AK4177" s="43">
        <f t="shared" si="8100"/>
        <v>0</v>
      </c>
      <c r="AL4177" s="43">
        <f t="shared" si="8019"/>
        <v>162790.67965999999</v>
      </c>
      <c r="AM4177" s="43">
        <f t="shared" si="8020"/>
        <v>-0.00065999999060295522</v>
      </c>
      <c r="AN4177" s="2"/>
      <c r="AO4177" s="1"/>
      <c r="AP4177" s="1"/>
      <c r="AQ4177" s="1"/>
      <c r="AR4177" s="1"/>
      <c r="AS4177" s="1"/>
    </row>
    <row r="4178" ht="31.5">
      <c r="B4178" s="41" t="s">
        <v>970</v>
      </c>
      <c r="C4178" s="41" t="s">
        <v>227</v>
      </c>
      <c r="D4178" s="41" t="s">
        <v>505</v>
      </c>
      <c r="E4178" s="26" t="str">
        <f t="shared" si="8021"/>
        <v>0702</v>
      </c>
      <c r="F4178" s="41" t="s">
        <v>1062</v>
      </c>
      <c r="G4178" s="41" t="s">
        <v>550</v>
      </c>
      <c r="H4178" s="42" t="s">
        <v>551</v>
      </c>
      <c r="I4178" s="43">
        <f t="shared" si="8103"/>
        <v>25000</v>
      </c>
      <c r="J4178" s="43">
        <f t="shared" si="8076"/>
        <v>100000</v>
      </c>
      <c r="K4178" s="43">
        <f t="shared" si="8077"/>
        <v>757100.69999999995</v>
      </c>
      <c r="L4178" s="43">
        <f t="shared" si="8078"/>
        <v>0</v>
      </c>
      <c r="M4178" s="43">
        <f t="shared" si="8079"/>
        <v>0</v>
      </c>
      <c r="N4178" s="43">
        <f t="shared" si="8080"/>
        <v>0</v>
      </c>
      <c r="O4178" s="43">
        <f t="shared" si="8081"/>
        <v>0</v>
      </c>
      <c r="P4178" s="43">
        <f t="shared" si="8082"/>
        <v>0</v>
      </c>
      <c r="Q4178" s="43">
        <f t="shared" si="8083"/>
        <v>0</v>
      </c>
      <c r="R4178" s="43">
        <f t="shared" si="8101"/>
        <v>0</v>
      </c>
      <c r="S4178" s="43">
        <f t="shared" si="8085"/>
        <v>-48973.177000000003</v>
      </c>
      <c r="T4178" s="43">
        <f t="shared" si="8086"/>
        <v>0</v>
      </c>
      <c r="U4178" s="43">
        <v>186763.856</v>
      </c>
      <c r="V4178" s="43">
        <f t="shared" si="8022"/>
        <v>162790.679</v>
      </c>
      <c r="W4178" s="43">
        <f t="shared" si="8102"/>
        <v>88956.156000000003</v>
      </c>
      <c r="X4178" s="43">
        <f t="shared" si="8088"/>
        <v>122807.7</v>
      </c>
      <c r="Y4178" s="43">
        <f t="shared" si="8089"/>
        <v>-25000</v>
      </c>
      <c r="Z4178" s="43">
        <f t="shared" si="8090"/>
        <v>0</v>
      </c>
      <c r="AA4178" s="43">
        <f t="shared" si="8091"/>
        <v>0</v>
      </c>
      <c r="AB4178" s="43">
        <f t="shared" si="8092"/>
        <v>0</v>
      </c>
      <c r="AC4178" s="44">
        <f t="shared" si="8093"/>
        <v>162790.67965999999</v>
      </c>
      <c r="AD4178" s="44">
        <f t="shared" si="8094"/>
        <v>144811.53555</v>
      </c>
      <c r="AE4178" s="45">
        <f t="shared" si="8018"/>
        <v>88.955667395977017</v>
      </c>
      <c r="AF4178" s="43">
        <f t="shared" si="8095"/>
        <v>162790.67965999999</v>
      </c>
      <c r="AG4178" s="43">
        <f t="shared" si="8096"/>
        <v>0</v>
      </c>
      <c r="AH4178" s="43">
        <f t="shared" si="8097"/>
        <v>0</v>
      </c>
      <c r="AI4178" s="43">
        <f t="shared" si="8098"/>
        <v>0</v>
      </c>
      <c r="AJ4178" s="43">
        <f t="shared" si="8099"/>
        <v>0</v>
      </c>
      <c r="AK4178" s="43">
        <f t="shared" si="8100"/>
        <v>0</v>
      </c>
      <c r="AL4178" s="43">
        <f t="shared" si="8019"/>
        <v>162790.67965999999</v>
      </c>
      <c r="AM4178" s="43">
        <f t="shared" si="8020"/>
        <v>-0.00065999999060295522</v>
      </c>
      <c r="AN4178" s="2"/>
      <c r="AO4178" s="1"/>
      <c r="AP4178" s="1"/>
      <c r="AQ4178" s="1"/>
      <c r="AR4178" s="1"/>
      <c r="AS4178" s="1"/>
    </row>
    <row r="4179">
      <c r="B4179" s="41" t="s">
        <v>970</v>
      </c>
      <c r="C4179" s="41" t="s">
        <v>227</v>
      </c>
      <c r="D4179" s="41" t="s">
        <v>505</v>
      </c>
      <c r="E4179" s="26" t="str">
        <f t="shared" si="8021"/>
        <v>0702</v>
      </c>
      <c r="F4179" s="41" t="s">
        <v>1062</v>
      </c>
      <c r="G4179" s="41" t="s">
        <v>909</v>
      </c>
      <c r="H4179" s="42" t="s">
        <v>910</v>
      </c>
      <c r="I4179" s="43">
        <v>25000</v>
      </c>
      <c r="J4179" s="43">
        <v>100000</v>
      </c>
      <c r="K4179" s="43">
        <f>857100.7-100000</f>
        <v>757100.69999999995</v>
      </c>
      <c r="L4179" s="43"/>
      <c r="M4179" s="43"/>
      <c r="N4179" s="43"/>
      <c r="O4179" s="43">
        <v>0</v>
      </c>
      <c r="P4179" s="43">
        <v>0</v>
      </c>
      <c r="Q4179" s="43">
        <v>0</v>
      </c>
      <c r="R4179" s="43">
        <v>0</v>
      </c>
      <c r="S4179" s="43">
        <v>-48973.177000000003</v>
      </c>
      <c r="T4179" s="43">
        <v>0</v>
      </c>
      <c r="U4179" s="43">
        <v>186763.856</v>
      </c>
      <c r="V4179" s="43">
        <f t="shared" si="8022"/>
        <v>162790.679</v>
      </c>
      <c r="W4179" s="43">
        <v>88956.156000000003</v>
      </c>
      <c r="X4179" s="43">
        <v>122807.7</v>
      </c>
      <c r="Y4179" s="43">
        <v>-25000</v>
      </c>
      <c r="Z4179" s="43"/>
      <c r="AA4179" s="43"/>
      <c r="AB4179" s="43">
        <v>0</v>
      </c>
      <c r="AC4179" s="44">
        <v>162790.67965999999</v>
      </c>
      <c r="AD4179" s="44">
        <v>144811.53555</v>
      </c>
      <c r="AE4179" s="45">
        <f t="shared" si="8018"/>
        <v>88.955667395977017</v>
      </c>
      <c r="AF4179" s="43">
        <v>162790.67965999999</v>
      </c>
      <c r="AG4179" s="43">
        <v>0</v>
      </c>
      <c r="AH4179" s="43">
        <v>0</v>
      </c>
      <c r="AI4179" s="43">
        <v>0</v>
      </c>
      <c r="AJ4179" s="43">
        <v>0</v>
      </c>
      <c r="AK4179" s="43">
        <v>0</v>
      </c>
      <c r="AL4179" s="43">
        <f t="shared" si="8019"/>
        <v>162790.67965999999</v>
      </c>
      <c r="AM4179" s="43">
        <f t="shared" si="8020"/>
        <v>-0.00065999999060295522</v>
      </c>
      <c r="AN4179" s="2"/>
      <c r="AR4179" s="1"/>
      <c r="AS4179" s="1"/>
    </row>
    <row r="4180" ht="31.5">
      <c r="B4180" s="41" t="s">
        <v>970</v>
      </c>
      <c r="C4180" s="41" t="s">
        <v>227</v>
      </c>
      <c r="D4180" s="41" t="s">
        <v>505</v>
      </c>
      <c r="E4180" s="26" t="str">
        <f t="shared" si="8021"/>
        <v>0702</v>
      </c>
      <c r="F4180" s="41" t="s">
        <v>554</v>
      </c>
      <c r="G4180" s="41"/>
      <c r="H4180" s="42" t="s">
        <v>555</v>
      </c>
      <c r="I4180" s="43">
        <f t="shared" si="8103"/>
        <v>47000</v>
      </c>
      <c r="J4180" s="43">
        <f t="shared" si="8076"/>
        <v>453000</v>
      </c>
      <c r="K4180" s="43">
        <f t="shared" ref="K4180:K4181" si="8104">K4181</f>
        <v>1049198.7</v>
      </c>
      <c r="L4180" s="43">
        <f t="shared" si="8078"/>
        <v>0</v>
      </c>
      <c r="M4180" s="43">
        <f t="shared" si="8079"/>
        <v>0</v>
      </c>
      <c r="N4180" s="43">
        <f t="shared" si="8080"/>
        <v>-70868.899999999994</v>
      </c>
      <c r="O4180" s="43">
        <f t="shared" si="8081"/>
        <v>0</v>
      </c>
      <c r="P4180" s="43">
        <f t="shared" si="8082"/>
        <v>0</v>
      </c>
      <c r="Q4180" s="43">
        <f t="shared" si="8083"/>
        <v>407119.46299999999</v>
      </c>
      <c r="R4180" s="43">
        <f t="shared" si="8101"/>
        <v>0</v>
      </c>
      <c r="S4180" s="43">
        <f t="shared" si="8085"/>
        <v>0</v>
      </c>
      <c r="T4180" s="43">
        <f t="shared" si="8086"/>
        <v>0</v>
      </c>
      <c r="U4180" s="43">
        <v>0</v>
      </c>
      <c r="V4180" s="43">
        <f t="shared" si="8022"/>
        <v>454119.46299999999</v>
      </c>
      <c r="W4180" s="43">
        <f t="shared" si="8102"/>
        <v>0</v>
      </c>
      <c r="X4180" s="43">
        <f t="shared" si="8088"/>
        <v>0</v>
      </c>
      <c r="Y4180" s="43">
        <f t="shared" si="8089"/>
        <v>0</v>
      </c>
      <c r="Z4180" s="43">
        <f t="shared" si="8090"/>
        <v>0</v>
      </c>
      <c r="AA4180" s="43">
        <f t="shared" si="8091"/>
        <v>0</v>
      </c>
      <c r="AB4180" s="43">
        <f t="shared" si="8092"/>
        <v>21045.815879999998</v>
      </c>
      <c r="AC4180" s="44">
        <f t="shared" si="8093"/>
        <v>454119.46354000003</v>
      </c>
      <c r="AD4180" s="44">
        <f t="shared" si="8094"/>
        <v>21045.815879999998</v>
      </c>
      <c r="AE4180" s="45">
        <f t="shared" si="8018"/>
        <v>4.6344227829262001</v>
      </c>
      <c r="AF4180" s="43">
        <f t="shared" si="8095"/>
        <v>454119.46299999999</v>
      </c>
      <c r="AG4180" s="43">
        <f t="shared" si="8096"/>
        <v>0</v>
      </c>
      <c r="AH4180" s="43">
        <f t="shared" si="8097"/>
        <v>0</v>
      </c>
      <c r="AI4180" s="43">
        <f t="shared" si="8098"/>
        <v>0</v>
      </c>
      <c r="AJ4180" s="43">
        <f t="shared" si="8099"/>
        <v>0</v>
      </c>
      <c r="AK4180" s="43">
        <f t="shared" si="8100"/>
        <v>0</v>
      </c>
      <c r="AL4180" s="43">
        <f t="shared" si="8019"/>
        <v>454119.46299999999</v>
      </c>
      <c r="AM4180" s="43">
        <f t="shared" si="8020"/>
        <v>0</v>
      </c>
      <c r="AN4180" s="2"/>
      <c r="AO4180" s="1"/>
      <c r="AP4180" s="1"/>
      <c r="AQ4180" s="1"/>
      <c r="AR4180" s="1"/>
      <c r="AS4180" s="1"/>
    </row>
    <row r="4181" ht="31.5">
      <c r="B4181" s="41" t="s">
        <v>970</v>
      </c>
      <c r="C4181" s="41" t="s">
        <v>227</v>
      </c>
      <c r="D4181" s="41" t="s">
        <v>505</v>
      </c>
      <c r="E4181" s="26" t="str">
        <f t="shared" si="8021"/>
        <v>0702</v>
      </c>
      <c r="F4181" s="41" t="s">
        <v>554</v>
      </c>
      <c r="G4181" s="41" t="s">
        <v>550</v>
      </c>
      <c r="H4181" s="42" t="s">
        <v>551</v>
      </c>
      <c r="I4181" s="43">
        <f t="shared" si="8103"/>
        <v>47000</v>
      </c>
      <c r="J4181" s="43">
        <f t="shared" si="8076"/>
        <v>453000</v>
      </c>
      <c r="K4181" s="43">
        <f t="shared" si="8104"/>
        <v>1049198.7</v>
      </c>
      <c r="L4181" s="43">
        <f t="shared" si="8078"/>
        <v>0</v>
      </c>
      <c r="M4181" s="43">
        <f t="shared" si="8079"/>
        <v>0</v>
      </c>
      <c r="N4181" s="43">
        <f t="shared" si="8080"/>
        <v>-70868.899999999994</v>
      </c>
      <c r="O4181" s="43">
        <f t="shared" si="8081"/>
        <v>0</v>
      </c>
      <c r="P4181" s="43">
        <f t="shared" si="8082"/>
        <v>0</v>
      </c>
      <c r="Q4181" s="43">
        <f t="shared" si="8083"/>
        <v>407119.46299999999</v>
      </c>
      <c r="R4181" s="43">
        <f t="shared" si="8101"/>
        <v>0</v>
      </c>
      <c r="S4181" s="43">
        <f t="shared" si="8085"/>
        <v>0</v>
      </c>
      <c r="T4181" s="43">
        <f t="shared" si="8086"/>
        <v>0</v>
      </c>
      <c r="U4181" s="43">
        <v>0</v>
      </c>
      <c r="V4181" s="43">
        <f t="shared" si="8022"/>
        <v>454119.46299999999</v>
      </c>
      <c r="W4181" s="43">
        <f t="shared" si="8102"/>
        <v>0</v>
      </c>
      <c r="X4181" s="43">
        <f t="shared" si="8088"/>
        <v>0</v>
      </c>
      <c r="Y4181" s="43">
        <f t="shared" si="8089"/>
        <v>0</v>
      </c>
      <c r="Z4181" s="43">
        <f t="shared" si="8090"/>
        <v>0</v>
      </c>
      <c r="AA4181" s="43">
        <f t="shared" si="8091"/>
        <v>0</v>
      </c>
      <c r="AB4181" s="43">
        <f t="shared" si="8092"/>
        <v>21045.815879999998</v>
      </c>
      <c r="AC4181" s="44">
        <f t="shared" si="8093"/>
        <v>454119.46354000003</v>
      </c>
      <c r="AD4181" s="44">
        <f t="shared" si="8094"/>
        <v>21045.815879999998</v>
      </c>
      <c r="AE4181" s="45">
        <f t="shared" si="8018"/>
        <v>4.6344227829262001</v>
      </c>
      <c r="AF4181" s="43">
        <f t="shared" si="8095"/>
        <v>454119.46299999999</v>
      </c>
      <c r="AG4181" s="43">
        <f t="shared" si="8096"/>
        <v>0</v>
      </c>
      <c r="AH4181" s="43">
        <f t="shared" si="8097"/>
        <v>0</v>
      </c>
      <c r="AI4181" s="43">
        <f t="shared" si="8098"/>
        <v>0</v>
      </c>
      <c r="AJ4181" s="43">
        <f t="shared" si="8099"/>
        <v>0</v>
      </c>
      <c r="AK4181" s="43">
        <f t="shared" si="8100"/>
        <v>0</v>
      </c>
      <c r="AL4181" s="43">
        <f t="shared" si="8019"/>
        <v>454119.46299999999</v>
      </c>
      <c r="AM4181" s="43">
        <f t="shared" si="8020"/>
        <v>0</v>
      </c>
      <c r="AN4181" s="2"/>
      <c r="AO4181" s="1"/>
      <c r="AP4181" s="1"/>
      <c r="AQ4181" s="1"/>
      <c r="AR4181" s="1"/>
      <c r="AS4181" s="1"/>
    </row>
    <row r="4182">
      <c r="B4182" s="41" t="s">
        <v>970</v>
      </c>
      <c r="C4182" s="41" t="s">
        <v>227</v>
      </c>
      <c r="D4182" s="41" t="s">
        <v>505</v>
      </c>
      <c r="E4182" s="26" t="str">
        <f t="shared" si="8021"/>
        <v>0702</v>
      </c>
      <c r="F4182" s="41" t="s">
        <v>554</v>
      </c>
      <c r="G4182" s="41" t="s">
        <v>909</v>
      </c>
      <c r="H4182" s="42" t="s">
        <v>910</v>
      </c>
      <c r="I4182" s="43">
        <v>47000</v>
      </c>
      <c r="J4182" s="43">
        <v>453000</v>
      </c>
      <c r="K4182" s="43">
        <f>1103819.4-54620.7</f>
        <v>1049198.7</v>
      </c>
      <c r="L4182" s="43"/>
      <c r="M4182" s="43"/>
      <c r="N4182" s="43">
        <v>-70868.899999999994</v>
      </c>
      <c r="O4182" s="43">
        <v>0</v>
      </c>
      <c r="P4182" s="43">
        <v>0</v>
      </c>
      <c r="Q4182" s="43">
        <v>407119.46299999999</v>
      </c>
      <c r="R4182" s="43">
        <v>0</v>
      </c>
      <c r="S4182" s="43">
        <v>0</v>
      </c>
      <c r="T4182" s="43">
        <v>0</v>
      </c>
      <c r="U4182" s="43">
        <v>0</v>
      </c>
      <c r="V4182" s="43">
        <f t="shared" si="8022"/>
        <v>454119.46299999999</v>
      </c>
      <c r="W4182" s="43"/>
      <c r="X4182" s="43"/>
      <c r="Y4182" s="43"/>
      <c r="Z4182" s="43"/>
      <c r="AA4182" s="43"/>
      <c r="AB4182" s="43">
        <v>21045.815879999998</v>
      </c>
      <c r="AC4182" s="44">
        <v>454119.46354000003</v>
      </c>
      <c r="AD4182" s="44">
        <v>21045.815879999998</v>
      </c>
      <c r="AE4182" s="45">
        <f t="shared" si="8018"/>
        <v>4.6344227829262001</v>
      </c>
      <c r="AF4182" s="43">
        <v>454119.46299999999</v>
      </c>
      <c r="AG4182" s="43">
        <v>0</v>
      </c>
      <c r="AH4182" s="43">
        <v>0</v>
      </c>
      <c r="AI4182" s="43">
        <v>0</v>
      </c>
      <c r="AJ4182" s="43">
        <v>0</v>
      </c>
      <c r="AK4182" s="43">
        <v>0</v>
      </c>
      <c r="AL4182" s="43">
        <f t="shared" si="8019"/>
        <v>454119.46299999999</v>
      </c>
      <c r="AM4182" s="43">
        <f t="shared" si="8020"/>
        <v>0</v>
      </c>
      <c r="AN4182" s="19"/>
      <c r="AR4182" s="1"/>
      <c r="AS4182" s="1"/>
    </row>
    <row r="4183" ht="47.25">
      <c r="B4183" s="41" t="s">
        <v>970</v>
      </c>
      <c r="C4183" s="41" t="s">
        <v>227</v>
      </c>
      <c r="D4183" s="41" t="s">
        <v>505</v>
      </c>
      <c r="E4183" s="26" t="str">
        <f t="shared" si="8021"/>
        <v>0702</v>
      </c>
      <c r="F4183" s="41" t="s">
        <v>556</v>
      </c>
      <c r="G4183" s="41"/>
      <c r="H4183" s="42" t="s">
        <v>557</v>
      </c>
      <c r="I4183" s="43">
        <f t="shared" si="8103"/>
        <v>247160.89999999999</v>
      </c>
      <c r="J4183" s="43">
        <f t="shared" si="8076"/>
        <v>386829.29999999999</v>
      </c>
      <c r="K4183" s="43">
        <f t="shared" ref="K4183:K4193" si="8105">K4184</f>
        <v>0</v>
      </c>
      <c r="L4183" s="43">
        <f t="shared" si="8078"/>
        <v>0</v>
      </c>
      <c r="M4183" s="43">
        <f t="shared" si="8079"/>
        <v>0</v>
      </c>
      <c r="N4183" s="43">
        <f t="shared" si="8080"/>
        <v>0</v>
      </c>
      <c r="O4183" s="43">
        <f t="shared" si="8081"/>
        <v>2803.857</v>
      </c>
      <c r="P4183" s="43">
        <f t="shared" si="8082"/>
        <v>0</v>
      </c>
      <c r="Q4183" s="43">
        <f t="shared" si="8083"/>
        <v>0</v>
      </c>
      <c r="R4183" s="43">
        <f t="shared" si="8101"/>
        <v>94735.182000000001</v>
      </c>
      <c r="S4183" s="43">
        <f t="shared" si="8085"/>
        <v>0</v>
      </c>
      <c r="T4183" s="43">
        <f t="shared" si="8086"/>
        <v>0</v>
      </c>
      <c r="U4183" s="43">
        <v>24298.196000000011</v>
      </c>
      <c r="V4183" s="43">
        <f t="shared" si="8022"/>
        <v>368998.13500000007</v>
      </c>
      <c r="W4183" s="43">
        <f t="shared" si="8102"/>
        <v>147105.89600000001</v>
      </c>
      <c r="X4183" s="43">
        <f t="shared" si="8088"/>
        <v>-122807.7</v>
      </c>
      <c r="Y4183" s="43">
        <f t="shared" si="8089"/>
        <v>0</v>
      </c>
      <c r="Z4183" s="43">
        <f t="shared" si="8090"/>
        <v>0</v>
      </c>
      <c r="AA4183" s="43">
        <f t="shared" si="8091"/>
        <v>0</v>
      </c>
      <c r="AB4183" s="43">
        <f t="shared" si="8092"/>
        <v>56066.940340000001</v>
      </c>
      <c r="AC4183" s="44">
        <f t="shared" si="8093"/>
        <v>368998.13500000001</v>
      </c>
      <c r="AD4183" s="44">
        <f t="shared" si="8094"/>
        <v>153666.97831999999</v>
      </c>
      <c r="AE4183" s="45">
        <f t="shared" si="8018"/>
        <v>41.644378045433747</v>
      </c>
      <c r="AF4183" s="43">
        <f t="shared" si="8095"/>
        <v>366194.27799999999</v>
      </c>
      <c r="AG4183" s="43">
        <f t="shared" si="8096"/>
        <v>2803.857</v>
      </c>
      <c r="AH4183" s="43">
        <f t="shared" si="8097"/>
        <v>0</v>
      </c>
      <c r="AI4183" s="43">
        <f t="shared" si="8098"/>
        <v>0</v>
      </c>
      <c r="AJ4183" s="43">
        <f t="shared" si="8099"/>
        <v>0</v>
      </c>
      <c r="AK4183" s="43">
        <f t="shared" si="8100"/>
        <v>0</v>
      </c>
      <c r="AL4183" s="43">
        <f t="shared" si="8019"/>
        <v>368998.13500000001</v>
      </c>
      <c r="AM4183" s="43">
        <f t="shared" si="8020"/>
        <v>5.8207660913467407e-11</v>
      </c>
      <c r="AN4183" s="2"/>
      <c r="AO4183" s="1"/>
      <c r="AP4183" s="1"/>
      <c r="AQ4183" s="1"/>
      <c r="AR4183" s="1"/>
      <c r="AS4183" s="1"/>
    </row>
    <row r="4184" ht="31.5">
      <c r="B4184" s="41" t="s">
        <v>970</v>
      </c>
      <c r="C4184" s="41" t="s">
        <v>227</v>
      </c>
      <c r="D4184" s="41" t="s">
        <v>505</v>
      </c>
      <c r="E4184" s="26" t="str">
        <f t="shared" si="8021"/>
        <v>0702</v>
      </c>
      <c r="F4184" s="41" t="s">
        <v>556</v>
      </c>
      <c r="G4184" s="41" t="s">
        <v>550</v>
      </c>
      <c r="H4184" s="42" t="s">
        <v>551</v>
      </c>
      <c r="I4184" s="43">
        <f t="shared" si="8103"/>
        <v>247160.89999999999</v>
      </c>
      <c r="J4184" s="43">
        <f t="shared" si="8076"/>
        <v>386829.29999999999</v>
      </c>
      <c r="K4184" s="43">
        <f t="shared" si="8105"/>
        <v>0</v>
      </c>
      <c r="L4184" s="43">
        <f t="shared" si="8078"/>
        <v>0</v>
      </c>
      <c r="M4184" s="43">
        <f t="shared" si="8079"/>
        <v>0</v>
      </c>
      <c r="N4184" s="43">
        <f t="shared" si="8080"/>
        <v>0</v>
      </c>
      <c r="O4184" s="43">
        <f t="shared" si="8081"/>
        <v>2803.857</v>
      </c>
      <c r="P4184" s="43">
        <f t="shared" si="8082"/>
        <v>0</v>
      </c>
      <c r="Q4184" s="43">
        <f t="shared" si="8083"/>
        <v>0</v>
      </c>
      <c r="R4184" s="43">
        <f t="shared" si="8101"/>
        <v>94735.182000000001</v>
      </c>
      <c r="S4184" s="43">
        <f t="shared" si="8085"/>
        <v>0</v>
      </c>
      <c r="T4184" s="43">
        <f t="shared" si="8086"/>
        <v>0</v>
      </c>
      <c r="U4184" s="43">
        <v>24298.196000000011</v>
      </c>
      <c r="V4184" s="43">
        <f t="shared" si="8022"/>
        <v>368998.13500000007</v>
      </c>
      <c r="W4184" s="43">
        <f t="shared" si="8102"/>
        <v>147105.89600000001</v>
      </c>
      <c r="X4184" s="43">
        <f t="shared" si="8088"/>
        <v>-122807.7</v>
      </c>
      <c r="Y4184" s="43">
        <f t="shared" si="8089"/>
        <v>0</v>
      </c>
      <c r="Z4184" s="43">
        <f t="shared" si="8090"/>
        <v>0</v>
      </c>
      <c r="AA4184" s="43">
        <f t="shared" si="8091"/>
        <v>0</v>
      </c>
      <c r="AB4184" s="43">
        <f t="shared" si="8092"/>
        <v>56066.940340000001</v>
      </c>
      <c r="AC4184" s="44">
        <f t="shared" si="8093"/>
        <v>368998.13500000001</v>
      </c>
      <c r="AD4184" s="44">
        <f t="shared" si="8094"/>
        <v>153666.97831999999</v>
      </c>
      <c r="AE4184" s="45">
        <f t="shared" si="8018"/>
        <v>41.644378045433747</v>
      </c>
      <c r="AF4184" s="43">
        <f t="shared" si="8095"/>
        <v>366194.27799999999</v>
      </c>
      <c r="AG4184" s="43">
        <f t="shared" si="8096"/>
        <v>2803.857</v>
      </c>
      <c r="AH4184" s="43">
        <f t="shared" si="8097"/>
        <v>0</v>
      </c>
      <c r="AI4184" s="43">
        <f t="shared" si="8098"/>
        <v>0</v>
      </c>
      <c r="AJ4184" s="43">
        <f t="shared" si="8099"/>
        <v>0</v>
      </c>
      <c r="AK4184" s="43">
        <f t="shared" si="8100"/>
        <v>0</v>
      </c>
      <c r="AL4184" s="43">
        <f t="shared" si="8019"/>
        <v>368998.13500000001</v>
      </c>
      <c r="AM4184" s="43">
        <f t="shared" si="8020"/>
        <v>5.8207660913467407e-11</v>
      </c>
      <c r="AN4184" s="2"/>
      <c r="AO4184" s="1"/>
      <c r="AP4184" s="1"/>
      <c r="AQ4184" s="1"/>
      <c r="AR4184" s="1"/>
      <c r="AS4184" s="1"/>
    </row>
    <row r="4185">
      <c r="B4185" s="41" t="s">
        <v>970</v>
      </c>
      <c r="C4185" s="41" t="s">
        <v>227</v>
      </c>
      <c r="D4185" s="41" t="s">
        <v>505</v>
      </c>
      <c r="E4185" s="26" t="str">
        <f t="shared" si="8021"/>
        <v>0702</v>
      </c>
      <c r="F4185" s="41" t="s">
        <v>556</v>
      </c>
      <c r="G4185" s="41" t="s">
        <v>909</v>
      </c>
      <c r="H4185" s="42" t="s">
        <v>910</v>
      </c>
      <c r="I4185" s="43">
        <v>247160.89999999999</v>
      </c>
      <c r="J4185" s="43">
        <f>412839.1-26009.8</f>
        <v>386829.29999999999</v>
      </c>
      <c r="K4185" s="43"/>
      <c r="L4185" s="43">
        <f>-122807.7+122807.7</f>
        <v>0</v>
      </c>
      <c r="M4185" s="43"/>
      <c r="N4185" s="43"/>
      <c r="O4185" s="43">
        <v>2803.857</v>
      </c>
      <c r="P4185" s="43">
        <v>0</v>
      </c>
      <c r="Q4185" s="43">
        <v>0</v>
      </c>
      <c r="R4185" s="43">
        <f>-42451.258+137186.44</f>
        <v>94735.182000000001</v>
      </c>
      <c r="S4185" s="43">
        <v>0</v>
      </c>
      <c r="T4185" s="43">
        <v>0</v>
      </c>
      <c r="U4185" s="43">
        <v>24298.196000000011</v>
      </c>
      <c r="V4185" s="43">
        <f t="shared" si="8022"/>
        <v>368998.13500000007</v>
      </c>
      <c r="W4185" s="43">
        <v>147105.89600000001</v>
      </c>
      <c r="X4185" s="43">
        <v>-122807.7</v>
      </c>
      <c r="Y4185" s="43"/>
      <c r="Z4185" s="43"/>
      <c r="AA4185" s="43"/>
      <c r="AB4185" s="43">
        <v>56066.940340000001</v>
      </c>
      <c r="AC4185" s="44">
        <v>368998.13500000001</v>
      </c>
      <c r="AD4185" s="44">
        <v>153666.97831999999</v>
      </c>
      <c r="AE4185" s="45">
        <f t="shared" si="8018"/>
        <v>41.644378045433747</v>
      </c>
      <c r="AF4185" s="43">
        <v>366194.27799999999</v>
      </c>
      <c r="AG4185" s="43">
        <v>2803.857</v>
      </c>
      <c r="AH4185" s="43">
        <v>0</v>
      </c>
      <c r="AI4185" s="43">
        <v>0</v>
      </c>
      <c r="AJ4185" s="43">
        <v>0</v>
      </c>
      <c r="AK4185" s="43">
        <v>0</v>
      </c>
      <c r="AL4185" s="43">
        <f t="shared" si="8019"/>
        <v>368998.13500000001</v>
      </c>
      <c r="AM4185" s="43">
        <f t="shared" si="8020"/>
        <v>5.8207660913467407e-11</v>
      </c>
      <c r="AN4185" s="2"/>
      <c r="AR4185" s="1"/>
      <c r="AS4185" s="1"/>
    </row>
    <row r="4186" ht="31.5" hidden="1">
      <c r="B4186" s="41" t="s">
        <v>970</v>
      </c>
      <c r="C4186" s="41" t="s">
        <v>227</v>
      </c>
      <c r="D4186" s="41" t="s">
        <v>505</v>
      </c>
      <c r="E4186" s="26" t="str">
        <f t="shared" si="8021"/>
        <v>0702</v>
      </c>
      <c r="F4186" s="41" t="s">
        <v>558</v>
      </c>
      <c r="G4186" s="41"/>
      <c r="H4186" s="42" t="s">
        <v>559</v>
      </c>
      <c r="I4186" s="43">
        <f t="shared" si="8103"/>
        <v>0</v>
      </c>
      <c r="J4186" s="43">
        <f t="shared" ref="J4186:J4193" si="8106">J4187</f>
        <v>0</v>
      </c>
      <c r="K4186" s="43">
        <f t="shared" si="8105"/>
        <v>0</v>
      </c>
      <c r="L4186" s="43">
        <f t="shared" ref="L4186:L4193" si="8107">L4187</f>
        <v>0</v>
      </c>
      <c r="M4186" s="43">
        <f t="shared" si="8079"/>
        <v>0</v>
      </c>
      <c r="N4186" s="43">
        <f t="shared" si="8080"/>
        <v>0</v>
      </c>
      <c r="O4186" s="43">
        <f t="shared" si="8081"/>
        <v>0</v>
      </c>
      <c r="P4186" s="43">
        <f t="shared" si="8082"/>
        <v>0</v>
      </c>
      <c r="Q4186" s="43">
        <f t="shared" si="8083"/>
        <v>0</v>
      </c>
      <c r="R4186" s="43">
        <f t="shared" ref="R4186:R4193" si="8108">R4187</f>
        <v>0</v>
      </c>
      <c r="S4186" s="43">
        <f t="shared" si="8085"/>
        <v>0</v>
      </c>
      <c r="T4186" s="43">
        <f t="shared" si="8086"/>
        <v>0</v>
      </c>
      <c r="U4186" s="43">
        <v>0</v>
      </c>
      <c r="V4186" s="43">
        <f t="shared" si="8022"/>
        <v>0</v>
      </c>
      <c r="W4186" s="43">
        <f t="shared" si="8102"/>
        <v>0</v>
      </c>
      <c r="X4186" s="43">
        <f t="shared" si="8088"/>
        <v>0</v>
      </c>
      <c r="Y4186" s="43">
        <f t="shared" si="8089"/>
        <v>0</v>
      </c>
      <c r="Z4186" s="43">
        <f t="shared" si="8090"/>
        <v>0</v>
      </c>
      <c r="AA4186" s="43">
        <f t="shared" si="8091"/>
        <v>0</v>
      </c>
      <c r="AB4186" s="43">
        <f t="shared" si="8092"/>
        <v>0</v>
      </c>
      <c r="AC4186" s="44">
        <f t="shared" si="8093"/>
        <v>0</v>
      </c>
      <c r="AD4186" s="44">
        <f t="shared" si="8094"/>
        <v>0</v>
      </c>
      <c r="AE4186" s="45" t="e">
        <f t="shared" si="8018"/>
        <v>#DIV/0!</v>
      </c>
      <c r="AF4186" s="46">
        <f t="shared" si="8095"/>
        <v>0</v>
      </c>
      <c r="AG4186" s="46">
        <f t="shared" si="8096"/>
        <v>0</v>
      </c>
      <c r="AH4186" s="47">
        <f t="shared" si="8097"/>
        <v>0</v>
      </c>
      <c r="AI4186" s="47">
        <f t="shared" si="8098"/>
        <v>0</v>
      </c>
      <c r="AJ4186" s="47">
        <f t="shared" si="8099"/>
        <v>0</v>
      </c>
      <c r="AK4186" s="47">
        <f t="shared" si="8100"/>
        <v>0</v>
      </c>
      <c r="AL4186" s="47">
        <f t="shared" si="8019"/>
        <v>0</v>
      </c>
      <c r="AM4186" s="47">
        <f t="shared" si="8020"/>
        <v>0</v>
      </c>
      <c r="AN4186" s="48" t="s">
        <v>36</v>
      </c>
      <c r="AO4186" s="1"/>
      <c r="AP4186" s="1"/>
      <c r="AQ4186" s="1"/>
      <c r="AR4186" s="1"/>
      <c r="AS4186" s="1"/>
    </row>
    <row r="4187" ht="31.5" hidden="1">
      <c r="B4187" s="41" t="s">
        <v>970</v>
      </c>
      <c r="C4187" s="41" t="s">
        <v>227</v>
      </c>
      <c r="D4187" s="41" t="s">
        <v>505</v>
      </c>
      <c r="E4187" s="26" t="str">
        <f t="shared" si="8021"/>
        <v>0702</v>
      </c>
      <c r="F4187" s="41" t="s">
        <v>558</v>
      </c>
      <c r="G4187" s="41" t="s">
        <v>550</v>
      </c>
      <c r="H4187" s="42" t="s">
        <v>551</v>
      </c>
      <c r="I4187" s="43">
        <f t="shared" si="8103"/>
        <v>0</v>
      </c>
      <c r="J4187" s="43">
        <f t="shared" si="8106"/>
        <v>0</v>
      </c>
      <c r="K4187" s="43">
        <f t="shared" si="8105"/>
        <v>0</v>
      </c>
      <c r="L4187" s="43">
        <f t="shared" si="8107"/>
        <v>0</v>
      </c>
      <c r="M4187" s="43">
        <f t="shared" si="8079"/>
        <v>0</v>
      </c>
      <c r="N4187" s="43">
        <f t="shared" si="8080"/>
        <v>0</v>
      </c>
      <c r="O4187" s="43">
        <f t="shared" si="8081"/>
        <v>0</v>
      </c>
      <c r="P4187" s="43">
        <f t="shared" si="8082"/>
        <v>0</v>
      </c>
      <c r="Q4187" s="43">
        <f t="shared" si="8083"/>
        <v>0</v>
      </c>
      <c r="R4187" s="43">
        <f t="shared" si="8108"/>
        <v>0</v>
      </c>
      <c r="S4187" s="43">
        <f t="shared" si="8085"/>
        <v>0</v>
      </c>
      <c r="T4187" s="43">
        <f t="shared" si="8086"/>
        <v>0</v>
      </c>
      <c r="U4187" s="43">
        <v>0</v>
      </c>
      <c r="V4187" s="43">
        <f t="shared" si="8022"/>
        <v>0</v>
      </c>
      <c r="W4187" s="43">
        <f t="shared" si="8102"/>
        <v>0</v>
      </c>
      <c r="X4187" s="43">
        <f t="shared" si="8088"/>
        <v>0</v>
      </c>
      <c r="Y4187" s="43">
        <f t="shared" si="8089"/>
        <v>0</v>
      </c>
      <c r="Z4187" s="43">
        <f t="shared" si="8090"/>
        <v>0</v>
      </c>
      <c r="AA4187" s="43">
        <f t="shared" si="8091"/>
        <v>0</v>
      </c>
      <c r="AB4187" s="43">
        <f t="shared" si="8092"/>
        <v>0</v>
      </c>
      <c r="AC4187" s="44">
        <f t="shared" si="8093"/>
        <v>0</v>
      </c>
      <c r="AD4187" s="44">
        <f t="shared" si="8094"/>
        <v>0</v>
      </c>
      <c r="AE4187" s="45" t="e">
        <f t="shared" si="8018"/>
        <v>#DIV/0!</v>
      </c>
      <c r="AF4187" s="46">
        <f t="shared" si="8095"/>
        <v>0</v>
      </c>
      <c r="AG4187" s="46">
        <f t="shared" si="8096"/>
        <v>0</v>
      </c>
      <c r="AH4187" s="47">
        <f t="shared" si="8097"/>
        <v>0</v>
      </c>
      <c r="AI4187" s="47">
        <f t="shared" si="8098"/>
        <v>0</v>
      </c>
      <c r="AJ4187" s="47">
        <f t="shared" si="8099"/>
        <v>0</v>
      </c>
      <c r="AK4187" s="47">
        <f t="shared" si="8100"/>
        <v>0</v>
      </c>
      <c r="AL4187" s="47">
        <f t="shared" si="8019"/>
        <v>0</v>
      </c>
      <c r="AM4187" s="47">
        <f t="shared" si="8020"/>
        <v>0</v>
      </c>
      <c r="AN4187" s="48" t="s">
        <v>36</v>
      </c>
      <c r="AO4187" s="1"/>
      <c r="AP4187" s="1"/>
      <c r="AQ4187" s="1"/>
      <c r="AR4187" s="1"/>
      <c r="AS4187" s="1"/>
    </row>
    <row r="4188" hidden="1">
      <c r="B4188" s="41" t="s">
        <v>970</v>
      </c>
      <c r="C4188" s="41" t="s">
        <v>227</v>
      </c>
      <c r="D4188" s="41" t="s">
        <v>505</v>
      </c>
      <c r="E4188" s="26" t="str">
        <f t="shared" si="8021"/>
        <v>0702</v>
      </c>
      <c r="F4188" s="41" t="s">
        <v>558</v>
      </c>
      <c r="G4188" s="41" t="s">
        <v>909</v>
      </c>
      <c r="H4188" s="42" t="s">
        <v>910</v>
      </c>
      <c r="I4188" s="43"/>
      <c r="J4188" s="43"/>
      <c r="K4188" s="43"/>
      <c r="L4188" s="43"/>
      <c r="M4188" s="43"/>
      <c r="N4188" s="43"/>
      <c r="O4188" s="43">
        <v>0</v>
      </c>
      <c r="P4188" s="43">
        <v>0</v>
      </c>
      <c r="Q4188" s="43">
        <v>0</v>
      </c>
      <c r="R4188" s="43">
        <v>0</v>
      </c>
      <c r="S4188" s="43">
        <v>0</v>
      </c>
      <c r="T4188" s="43">
        <v>0</v>
      </c>
      <c r="U4188" s="43">
        <v>0</v>
      </c>
      <c r="V4188" s="43">
        <f t="shared" si="8022"/>
        <v>0</v>
      </c>
      <c r="W4188" s="43"/>
      <c r="X4188" s="43"/>
      <c r="Y4188" s="43"/>
      <c r="Z4188" s="43"/>
      <c r="AA4188" s="43"/>
      <c r="AB4188" s="43">
        <v>0</v>
      </c>
      <c r="AC4188" s="44">
        <v>0</v>
      </c>
      <c r="AD4188" s="44">
        <v>0</v>
      </c>
      <c r="AE4188" s="45" t="e">
        <f t="shared" si="8018"/>
        <v>#DIV/0!</v>
      </c>
      <c r="AF4188" s="46">
        <v>0</v>
      </c>
      <c r="AG4188" s="46">
        <v>0</v>
      </c>
      <c r="AH4188" s="47">
        <v>0</v>
      </c>
      <c r="AI4188" s="47">
        <v>0</v>
      </c>
      <c r="AJ4188" s="47">
        <v>0</v>
      </c>
      <c r="AK4188" s="47">
        <v>0</v>
      </c>
      <c r="AL4188" s="47">
        <f t="shared" si="8019"/>
        <v>0</v>
      </c>
      <c r="AM4188" s="47">
        <f t="shared" si="8020"/>
        <v>0</v>
      </c>
      <c r="AN4188" s="48" t="s">
        <v>36</v>
      </c>
      <c r="AR4188" s="1"/>
      <c r="AS4188" s="1"/>
    </row>
    <row r="4189" ht="31.5">
      <c r="B4189" s="41" t="s">
        <v>970</v>
      </c>
      <c r="C4189" s="41" t="s">
        <v>227</v>
      </c>
      <c r="D4189" s="41" t="s">
        <v>505</v>
      </c>
      <c r="E4189" s="26" t="str">
        <f t="shared" si="8021"/>
        <v>0702</v>
      </c>
      <c r="F4189" s="41" t="s">
        <v>560</v>
      </c>
      <c r="G4189" s="41"/>
      <c r="H4189" s="42" t="s">
        <v>561</v>
      </c>
      <c r="I4189" s="43">
        <f t="shared" si="8103"/>
        <v>0</v>
      </c>
      <c r="J4189" s="43">
        <f t="shared" si="8106"/>
        <v>0</v>
      </c>
      <c r="K4189" s="43">
        <f t="shared" si="8105"/>
        <v>0</v>
      </c>
      <c r="L4189" s="43">
        <f t="shared" si="8107"/>
        <v>0</v>
      </c>
      <c r="M4189" s="43">
        <f t="shared" si="8079"/>
        <v>0</v>
      </c>
      <c r="N4189" s="43">
        <f t="shared" si="8080"/>
        <v>0</v>
      </c>
      <c r="O4189" s="43">
        <f t="shared" si="8081"/>
        <v>0</v>
      </c>
      <c r="P4189" s="43">
        <f t="shared" si="8082"/>
        <v>0</v>
      </c>
      <c r="Q4189" s="43">
        <f t="shared" si="8083"/>
        <v>0</v>
      </c>
      <c r="R4189" s="43">
        <f t="shared" si="8108"/>
        <v>-10163.705</v>
      </c>
      <c r="S4189" s="43">
        <f t="shared" si="8085"/>
        <v>0</v>
      </c>
      <c r="T4189" s="43">
        <f t="shared" si="8086"/>
        <v>0</v>
      </c>
      <c r="U4189" s="43">
        <v>13869.562</v>
      </c>
      <c r="V4189" s="43">
        <f t="shared" si="8022"/>
        <v>3705.857</v>
      </c>
      <c r="W4189" s="43">
        <f t="shared" si="8102"/>
        <v>13869.562</v>
      </c>
      <c r="X4189" s="43">
        <f t="shared" si="8088"/>
        <v>0</v>
      </c>
      <c r="Y4189" s="43">
        <f t="shared" si="8089"/>
        <v>0</v>
      </c>
      <c r="Z4189" s="43">
        <f t="shared" si="8090"/>
        <v>0</v>
      </c>
      <c r="AA4189" s="43">
        <f t="shared" si="8091"/>
        <v>0</v>
      </c>
      <c r="AB4189" s="43">
        <f t="shared" si="8092"/>
        <v>3486.34584</v>
      </c>
      <c r="AC4189" s="44">
        <f t="shared" si="8093"/>
        <v>3486.34584</v>
      </c>
      <c r="AD4189" s="44">
        <f t="shared" si="8094"/>
        <v>3486.34584</v>
      </c>
      <c r="AE4189" s="45">
        <f t="shared" si="8018"/>
        <v>100</v>
      </c>
      <c r="AF4189" s="43">
        <f t="shared" si="8095"/>
        <v>3486.34584</v>
      </c>
      <c r="AG4189" s="43">
        <f t="shared" si="8096"/>
        <v>0</v>
      </c>
      <c r="AH4189" s="43">
        <f t="shared" si="8097"/>
        <v>0</v>
      </c>
      <c r="AI4189" s="43">
        <f t="shared" si="8098"/>
        <v>0</v>
      </c>
      <c r="AJ4189" s="43">
        <f t="shared" si="8099"/>
        <v>0</v>
      </c>
      <c r="AK4189" s="43">
        <f t="shared" si="8100"/>
        <v>0</v>
      </c>
      <c r="AL4189" s="43">
        <f t="shared" si="8019"/>
        <v>3486.34584</v>
      </c>
      <c r="AM4189" s="43">
        <f t="shared" si="8020"/>
        <v>219.51116000000002</v>
      </c>
      <c r="AN4189" s="2"/>
      <c r="AO4189" s="1"/>
      <c r="AP4189" s="1"/>
      <c r="AQ4189" s="1"/>
      <c r="AR4189" s="1"/>
      <c r="AS4189" s="1"/>
    </row>
    <row r="4190" ht="31.5">
      <c r="B4190" s="41" t="s">
        <v>970</v>
      </c>
      <c r="C4190" s="41" t="s">
        <v>227</v>
      </c>
      <c r="D4190" s="41" t="s">
        <v>505</v>
      </c>
      <c r="E4190" s="26" t="str">
        <f t="shared" si="8021"/>
        <v>0702</v>
      </c>
      <c r="F4190" s="41" t="s">
        <v>560</v>
      </c>
      <c r="G4190" s="41" t="s">
        <v>550</v>
      </c>
      <c r="H4190" s="42" t="s">
        <v>551</v>
      </c>
      <c r="I4190" s="43">
        <f t="shared" si="8103"/>
        <v>0</v>
      </c>
      <c r="J4190" s="43">
        <f t="shared" si="8106"/>
        <v>0</v>
      </c>
      <c r="K4190" s="43">
        <f t="shared" si="8105"/>
        <v>0</v>
      </c>
      <c r="L4190" s="43">
        <f t="shared" si="8107"/>
        <v>0</v>
      </c>
      <c r="M4190" s="43">
        <f t="shared" si="8079"/>
        <v>0</v>
      </c>
      <c r="N4190" s="43">
        <f t="shared" si="8080"/>
        <v>0</v>
      </c>
      <c r="O4190" s="43">
        <f t="shared" si="8081"/>
        <v>0</v>
      </c>
      <c r="P4190" s="43">
        <f t="shared" si="8082"/>
        <v>0</v>
      </c>
      <c r="Q4190" s="43">
        <f t="shared" si="8083"/>
        <v>0</v>
      </c>
      <c r="R4190" s="43">
        <f t="shared" si="8108"/>
        <v>-10163.705</v>
      </c>
      <c r="S4190" s="43">
        <f t="shared" si="8085"/>
        <v>0</v>
      </c>
      <c r="T4190" s="43">
        <f t="shared" si="8086"/>
        <v>0</v>
      </c>
      <c r="U4190" s="43">
        <v>13869.562</v>
      </c>
      <c r="V4190" s="43">
        <f t="shared" si="8022"/>
        <v>3705.857</v>
      </c>
      <c r="W4190" s="43">
        <f t="shared" si="8102"/>
        <v>13869.562</v>
      </c>
      <c r="X4190" s="43">
        <f t="shared" si="8088"/>
        <v>0</v>
      </c>
      <c r="Y4190" s="43">
        <f t="shared" si="8089"/>
        <v>0</v>
      </c>
      <c r="Z4190" s="43">
        <f t="shared" si="8090"/>
        <v>0</v>
      </c>
      <c r="AA4190" s="43">
        <f t="shared" si="8091"/>
        <v>0</v>
      </c>
      <c r="AB4190" s="43">
        <f t="shared" si="8092"/>
        <v>3486.34584</v>
      </c>
      <c r="AC4190" s="44">
        <f t="shared" si="8093"/>
        <v>3486.34584</v>
      </c>
      <c r="AD4190" s="44">
        <f t="shared" si="8094"/>
        <v>3486.34584</v>
      </c>
      <c r="AE4190" s="45">
        <f t="shared" si="8018"/>
        <v>100</v>
      </c>
      <c r="AF4190" s="43">
        <f t="shared" si="8095"/>
        <v>3486.34584</v>
      </c>
      <c r="AG4190" s="43">
        <f t="shared" si="8096"/>
        <v>0</v>
      </c>
      <c r="AH4190" s="43">
        <f t="shared" si="8097"/>
        <v>0</v>
      </c>
      <c r="AI4190" s="43">
        <f t="shared" si="8098"/>
        <v>0</v>
      </c>
      <c r="AJ4190" s="43">
        <f t="shared" si="8099"/>
        <v>0</v>
      </c>
      <c r="AK4190" s="43">
        <f t="shared" si="8100"/>
        <v>0</v>
      </c>
      <c r="AL4190" s="43">
        <f t="shared" si="8019"/>
        <v>3486.34584</v>
      </c>
      <c r="AM4190" s="43">
        <f t="shared" si="8020"/>
        <v>219.51116000000002</v>
      </c>
      <c r="AN4190" s="2"/>
      <c r="AO4190" s="1"/>
      <c r="AP4190" s="1"/>
      <c r="AQ4190" s="1"/>
      <c r="AR4190" s="1"/>
      <c r="AS4190" s="1"/>
    </row>
    <row r="4191">
      <c r="B4191" s="41" t="s">
        <v>970</v>
      </c>
      <c r="C4191" s="41" t="s">
        <v>227</v>
      </c>
      <c r="D4191" s="41" t="s">
        <v>505</v>
      </c>
      <c r="E4191" s="26" t="str">
        <f t="shared" si="8021"/>
        <v>0702</v>
      </c>
      <c r="F4191" s="41" t="s">
        <v>560</v>
      </c>
      <c r="G4191" s="41" t="s">
        <v>909</v>
      </c>
      <c r="H4191" s="42" t="s">
        <v>910</v>
      </c>
      <c r="I4191" s="43"/>
      <c r="J4191" s="43"/>
      <c r="K4191" s="43"/>
      <c r="L4191" s="43"/>
      <c r="M4191" s="43"/>
      <c r="N4191" s="43"/>
      <c r="O4191" s="43">
        <v>0</v>
      </c>
      <c r="P4191" s="43">
        <v>0</v>
      </c>
      <c r="Q4191" s="43">
        <v>0</v>
      </c>
      <c r="R4191" s="43">
        <v>-10163.705</v>
      </c>
      <c r="S4191" s="43">
        <v>0</v>
      </c>
      <c r="T4191" s="43">
        <v>0</v>
      </c>
      <c r="U4191" s="43">
        <v>13869.562</v>
      </c>
      <c r="V4191" s="43">
        <f t="shared" si="8022"/>
        <v>3705.857</v>
      </c>
      <c r="W4191" s="43">
        <f>3705.857+10163.705</f>
        <v>13869.562</v>
      </c>
      <c r="X4191" s="43"/>
      <c r="Y4191" s="43"/>
      <c r="Z4191" s="43"/>
      <c r="AA4191" s="43"/>
      <c r="AB4191" s="43">
        <v>3486.34584</v>
      </c>
      <c r="AC4191" s="44">
        <v>3486.34584</v>
      </c>
      <c r="AD4191" s="44">
        <v>3486.34584</v>
      </c>
      <c r="AE4191" s="45">
        <f t="shared" si="8018"/>
        <v>100</v>
      </c>
      <c r="AF4191" s="43">
        <v>3486.34584</v>
      </c>
      <c r="AG4191" s="43">
        <v>0</v>
      </c>
      <c r="AH4191" s="43">
        <v>0</v>
      </c>
      <c r="AI4191" s="43">
        <v>0</v>
      </c>
      <c r="AJ4191" s="43">
        <v>0</v>
      </c>
      <c r="AK4191" s="43">
        <v>0</v>
      </c>
      <c r="AL4191" s="43">
        <f t="shared" si="8019"/>
        <v>3486.34584</v>
      </c>
      <c r="AM4191" s="43">
        <f t="shared" si="8020"/>
        <v>219.51116000000002</v>
      </c>
      <c r="AN4191" s="2"/>
      <c r="AR4191" s="1"/>
      <c r="AS4191" s="1"/>
    </row>
    <row r="4192" ht="94.5">
      <c r="B4192" s="41" t="s">
        <v>970</v>
      </c>
      <c r="C4192" s="41" t="s">
        <v>227</v>
      </c>
      <c r="D4192" s="41" t="s">
        <v>505</v>
      </c>
      <c r="E4192" s="26" t="str">
        <f t="shared" si="8021"/>
        <v>0702</v>
      </c>
      <c r="F4192" s="41" t="s">
        <v>1064</v>
      </c>
      <c r="G4192" s="41"/>
      <c r="H4192" s="42" t="s">
        <v>1065</v>
      </c>
      <c r="I4192" s="43">
        <f t="shared" si="8103"/>
        <v>235521.5</v>
      </c>
      <c r="J4192" s="43">
        <f t="shared" si="8106"/>
        <v>345180.79999999999</v>
      </c>
      <c r="K4192" s="43">
        <f t="shared" si="8105"/>
        <v>0</v>
      </c>
      <c r="L4192" s="43">
        <f t="shared" si="8107"/>
        <v>0</v>
      </c>
      <c r="M4192" s="43">
        <f t="shared" si="8079"/>
        <v>0</v>
      </c>
      <c r="N4192" s="43">
        <f t="shared" si="8080"/>
        <v>0</v>
      </c>
      <c r="O4192" s="43">
        <f t="shared" si="8081"/>
        <v>0</v>
      </c>
      <c r="P4192" s="43">
        <f t="shared" si="8082"/>
        <v>0</v>
      </c>
      <c r="Q4192" s="43">
        <f t="shared" si="8083"/>
        <v>0</v>
      </c>
      <c r="R4192" s="43">
        <f t="shared" si="8108"/>
        <v>0</v>
      </c>
      <c r="S4192" s="43">
        <f t="shared" si="8085"/>
        <v>50058.5</v>
      </c>
      <c r="T4192" s="43">
        <f t="shared" si="8086"/>
        <v>0</v>
      </c>
      <c r="U4192" s="43">
        <v>2634.6559999999999</v>
      </c>
      <c r="V4192" s="43">
        <f t="shared" si="8022"/>
        <v>288214.65599999996</v>
      </c>
      <c r="W4192" s="43">
        <f t="shared" ref="W4192:W4193" si="8109">W4193</f>
        <v>0</v>
      </c>
      <c r="X4192" s="43">
        <f t="shared" si="8088"/>
        <v>0</v>
      </c>
      <c r="Y4192" s="43">
        <f t="shared" si="8089"/>
        <v>0</v>
      </c>
      <c r="Z4192" s="43">
        <f t="shared" si="8090"/>
        <v>0</v>
      </c>
      <c r="AA4192" s="43">
        <f t="shared" si="8091"/>
        <v>2634.6559999999999</v>
      </c>
      <c r="AB4192" s="43">
        <f t="shared" si="8092"/>
        <v>608552.59800999996</v>
      </c>
      <c r="AC4192" s="44">
        <f t="shared" si="8093"/>
        <v>743953.13470000005</v>
      </c>
      <c r="AD4192" s="44">
        <f t="shared" si="8094"/>
        <v>743953.13456999999</v>
      </c>
      <c r="AE4192" s="45">
        <f t="shared" si="8018"/>
        <v>99.999999982525779</v>
      </c>
      <c r="AF4192" s="43">
        <f t="shared" si="8095"/>
        <v>743953.13470000005</v>
      </c>
      <c r="AG4192" s="43">
        <f t="shared" si="8096"/>
        <v>0</v>
      </c>
      <c r="AH4192" s="43">
        <f t="shared" si="8097"/>
        <v>0</v>
      </c>
      <c r="AI4192" s="43">
        <f t="shared" si="8098"/>
        <v>0</v>
      </c>
      <c r="AJ4192" s="43">
        <f t="shared" si="8099"/>
        <v>0</v>
      </c>
      <c r="AK4192" s="43">
        <f t="shared" si="8100"/>
        <v>0</v>
      </c>
      <c r="AL4192" s="43">
        <f t="shared" si="8019"/>
        <v>743953.13470000005</v>
      </c>
      <c r="AM4192" s="43">
        <f t="shared" si="8020"/>
        <v>-455738.47870000009</v>
      </c>
      <c r="AN4192" s="2"/>
      <c r="AO4192" s="1"/>
      <c r="AP4192" s="1"/>
      <c r="AQ4192" s="1"/>
      <c r="AR4192" s="1"/>
      <c r="AS4192" s="1"/>
    </row>
    <row r="4193" ht="31.5">
      <c r="B4193" s="41" t="s">
        <v>970</v>
      </c>
      <c r="C4193" s="41" t="s">
        <v>227</v>
      </c>
      <c r="D4193" s="41" t="s">
        <v>505</v>
      </c>
      <c r="E4193" s="26" t="str">
        <f t="shared" si="8021"/>
        <v>0702</v>
      </c>
      <c r="F4193" s="41" t="s">
        <v>1064</v>
      </c>
      <c r="G4193" s="41" t="s">
        <v>550</v>
      </c>
      <c r="H4193" s="42" t="s">
        <v>551</v>
      </c>
      <c r="I4193" s="43">
        <f t="shared" si="8103"/>
        <v>235521.5</v>
      </c>
      <c r="J4193" s="43">
        <f t="shared" si="8106"/>
        <v>345180.79999999999</v>
      </c>
      <c r="K4193" s="43">
        <f t="shared" si="8105"/>
        <v>0</v>
      </c>
      <c r="L4193" s="43">
        <f t="shared" si="8107"/>
        <v>0</v>
      </c>
      <c r="M4193" s="43">
        <f t="shared" si="8079"/>
        <v>0</v>
      </c>
      <c r="N4193" s="43">
        <f t="shared" si="8080"/>
        <v>0</v>
      </c>
      <c r="O4193" s="43">
        <f t="shared" si="8081"/>
        <v>0</v>
      </c>
      <c r="P4193" s="43">
        <f t="shared" si="8082"/>
        <v>0</v>
      </c>
      <c r="Q4193" s="43">
        <f t="shared" si="8083"/>
        <v>0</v>
      </c>
      <c r="R4193" s="43">
        <f t="shared" si="8108"/>
        <v>0</v>
      </c>
      <c r="S4193" s="43">
        <f t="shared" si="8085"/>
        <v>50058.5</v>
      </c>
      <c r="T4193" s="43">
        <f t="shared" si="8086"/>
        <v>0</v>
      </c>
      <c r="U4193" s="43">
        <v>2634.6559999999999</v>
      </c>
      <c r="V4193" s="43">
        <f t="shared" si="8022"/>
        <v>288214.65599999996</v>
      </c>
      <c r="W4193" s="43">
        <f t="shared" si="8109"/>
        <v>0</v>
      </c>
      <c r="X4193" s="43">
        <f t="shared" si="8088"/>
        <v>0</v>
      </c>
      <c r="Y4193" s="43">
        <f t="shared" si="8089"/>
        <v>0</v>
      </c>
      <c r="Z4193" s="43">
        <f t="shared" si="8090"/>
        <v>0</v>
      </c>
      <c r="AA4193" s="43">
        <f t="shared" si="8091"/>
        <v>2634.6559999999999</v>
      </c>
      <c r="AB4193" s="43">
        <f t="shared" si="8092"/>
        <v>608552.59800999996</v>
      </c>
      <c r="AC4193" s="44">
        <f t="shared" si="8093"/>
        <v>743953.13470000005</v>
      </c>
      <c r="AD4193" s="44">
        <f t="shared" si="8094"/>
        <v>743953.13456999999</v>
      </c>
      <c r="AE4193" s="45">
        <f t="shared" si="8018"/>
        <v>99.999999982525779</v>
      </c>
      <c r="AF4193" s="43">
        <f t="shared" si="8095"/>
        <v>743953.13470000005</v>
      </c>
      <c r="AG4193" s="43">
        <f t="shared" si="8096"/>
        <v>0</v>
      </c>
      <c r="AH4193" s="43">
        <f t="shared" si="8097"/>
        <v>0</v>
      </c>
      <c r="AI4193" s="43">
        <f t="shared" si="8098"/>
        <v>0</v>
      </c>
      <c r="AJ4193" s="43">
        <f t="shared" si="8099"/>
        <v>0</v>
      </c>
      <c r="AK4193" s="43">
        <f t="shared" si="8100"/>
        <v>0</v>
      </c>
      <c r="AL4193" s="43">
        <f t="shared" si="8019"/>
        <v>743953.13470000005</v>
      </c>
      <c r="AM4193" s="43">
        <f t="shared" si="8020"/>
        <v>-455738.47870000009</v>
      </c>
      <c r="AN4193" s="2"/>
      <c r="AO4193" s="1"/>
      <c r="AP4193" s="1"/>
      <c r="AQ4193" s="1"/>
      <c r="AR4193" s="1"/>
      <c r="AS4193" s="1"/>
    </row>
    <row r="4194">
      <c r="B4194" s="41" t="s">
        <v>970</v>
      </c>
      <c r="C4194" s="41" t="s">
        <v>227</v>
      </c>
      <c r="D4194" s="41" t="s">
        <v>505</v>
      </c>
      <c r="E4194" s="26" t="str">
        <f t="shared" si="8021"/>
        <v>0702</v>
      </c>
      <c r="F4194" s="41" t="s">
        <v>1064</v>
      </c>
      <c r="G4194" s="41" t="s">
        <v>909</v>
      </c>
      <c r="H4194" s="42" t="s">
        <v>910</v>
      </c>
      <c r="I4194" s="43">
        <v>235521.5</v>
      </c>
      <c r="J4194" s="43">
        <v>345180.79999999999</v>
      </c>
      <c r="K4194" s="43"/>
      <c r="L4194" s="43"/>
      <c r="M4194" s="43"/>
      <c r="N4194" s="43"/>
      <c r="O4194" s="43">
        <v>0</v>
      </c>
      <c r="P4194" s="43">
        <v>0</v>
      </c>
      <c r="Q4194" s="43">
        <v>0</v>
      </c>
      <c r="R4194" s="43">
        <v>0</v>
      </c>
      <c r="S4194" s="43">
        <v>50058.5</v>
      </c>
      <c r="T4194" s="43">
        <v>0</v>
      </c>
      <c r="U4194" s="43">
        <v>2634.6559999999999</v>
      </c>
      <c r="V4194" s="43">
        <f t="shared" si="8022"/>
        <v>288214.65599999996</v>
      </c>
      <c r="W4194" s="43"/>
      <c r="X4194" s="43"/>
      <c r="Y4194" s="43"/>
      <c r="Z4194" s="43"/>
      <c r="AA4194" s="43">
        <v>2634.6559999999999</v>
      </c>
      <c r="AB4194" s="43">
        <v>608552.59800999996</v>
      </c>
      <c r="AC4194" s="44">
        <v>743953.13470000005</v>
      </c>
      <c r="AD4194" s="44">
        <v>743953.13456999999</v>
      </c>
      <c r="AE4194" s="45">
        <f t="shared" si="8018"/>
        <v>99.999999982525779</v>
      </c>
      <c r="AF4194" s="43">
        <v>743953.13470000005</v>
      </c>
      <c r="AG4194" s="43">
        <v>0</v>
      </c>
      <c r="AH4194" s="43">
        <v>0</v>
      </c>
      <c r="AI4194" s="43">
        <v>0</v>
      </c>
      <c r="AJ4194" s="43">
        <v>0</v>
      </c>
      <c r="AK4194" s="43">
        <v>0</v>
      </c>
      <c r="AL4194" s="43">
        <f t="shared" si="8019"/>
        <v>743953.13470000005</v>
      </c>
      <c r="AM4194" s="43">
        <f t="shared" si="8020"/>
        <v>-455738.47870000009</v>
      </c>
      <c r="AN4194" s="2"/>
      <c r="AO4194" s="1"/>
      <c r="AP4194" s="1"/>
      <c r="AQ4194" s="1"/>
      <c r="AR4194" s="1"/>
      <c r="AS4194" s="1"/>
    </row>
    <row r="4195" ht="47.25">
      <c r="B4195" s="41" t="s">
        <v>970</v>
      </c>
      <c r="C4195" s="41" t="s">
        <v>227</v>
      </c>
      <c r="D4195" s="41" t="s">
        <v>505</v>
      </c>
      <c r="E4195" s="26" t="str">
        <f t="shared" si="8021"/>
        <v>0702</v>
      </c>
      <c r="F4195" s="41" t="s">
        <v>562</v>
      </c>
      <c r="G4195" s="41"/>
      <c r="H4195" s="42" t="s">
        <v>563</v>
      </c>
      <c r="I4195" s="43">
        <f>I4199+I4202+I4196</f>
        <v>332971.20000000001</v>
      </c>
      <c r="J4195" s="43">
        <f>J4199+J4202+J4196</f>
        <v>51507.300000000003</v>
      </c>
      <c r="K4195" s="43">
        <f>K4199+K4202+K4196</f>
        <v>0</v>
      </c>
      <c r="L4195" s="43">
        <f>L4199+L4202+L4196</f>
        <v>0</v>
      </c>
      <c r="M4195" s="43">
        <f>M4199+M4202+M4196</f>
        <v>0</v>
      </c>
      <c r="N4195" s="43">
        <f>N4199+N4202+N4196</f>
        <v>0</v>
      </c>
      <c r="O4195" s="43">
        <f>O4199+O4202+O4196</f>
        <v>-3237.529</v>
      </c>
      <c r="P4195" s="43">
        <f>P4199+P4202+P4196</f>
        <v>-101419.864</v>
      </c>
      <c r="Q4195" s="43">
        <f>Q4199+Q4202+Q4196</f>
        <v>76441.805999999997</v>
      </c>
      <c r="R4195" s="43">
        <f>R4199+R4202+R4196</f>
        <v>-45000</v>
      </c>
      <c r="S4195" s="43">
        <f>S4199+S4202+S4196</f>
        <v>0</v>
      </c>
      <c r="T4195" s="43">
        <f>T4199+T4202+T4196</f>
        <v>0</v>
      </c>
      <c r="U4195" s="43">
        <v>6982.9139999999998</v>
      </c>
      <c r="V4195" s="43">
        <f t="shared" si="8022"/>
        <v>266738.527</v>
      </c>
      <c r="W4195" s="43">
        <f>W4199+W4202+W4196</f>
        <v>6982.9139999999998</v>
      </c>
      <c r="X4195" s="43">
        <f>X4199+X4202+X4196</f>
        <v>0</v>
      </c>
      <c r="Y4195" s="43">
        <f>Y4199+Y4202+Y4196</f>
        <v>0</v>
      </c>
      <c r="Z4195" s="43">
        <f>Z4199+Z4202+Z4196</f>
        <v>0</v>
      </c>
      <c r="AA4195" s="43">
        <f>AA4199+AA4202+AA4196</f>
        <v>0</v>
      </c>
      <c r="AB4195" s="43">
        <f>AB4199+AB4202+AB4196</f>
        <v>135027.54648000002</v>
      </c>
      <c r="AC4195" s="44">
        <f>AC4199+AC4202+AC4196</f>
        <v>266738.527</v>
      </c>
      <c r="AD4195" s="44">
        <f>AD4199+AD4202+AD4196</f>
        <v>195919.40041</v>
      </c>
      <c r="AE4195" s="45">
        <f t="shared" si="8018"/>
        <v>73.449982128003583</v>
      </c>
      <c r="AF4195" s="43">
        <f>AF4199+AF4202+AF4196</f>
        <v>325810.58432999998</v>
      </c>
      <c r="AG4195" s="43">
        <f>AG4199+AG4202+AG4196</f>
        <v>-3237.529</v>
      </c>
      <c r="AH4195" s="43">
        <f>AH4199+AH4202+AH4196</f>
        <v>0</v>
      </c>
      <c r="AI4195" s="43">
        <f>AI4199+AI4202+AI4196</f>
        <v>0</v>
      </c>
      <c r="AJ4195" s="43">
        <f>AJ4199+AJ4202+AJ4196</f>
        <v>-55834.529000000002</v>
      </c>
      <c r="AK4195" s="43">
        <f>AK4199+AK4202+AK4196</f>
        <v>0</v>
      </c>
      <c r="AL4195" s="43">
        <f t="shared" si="8019"/>
        <v>266738.52633000002</v>
      </c>
      <c r="AM4195" s="43">
        <f t="shared" si="8020"/>
        <v>0.00066999997943639755</v>
      </c>
      <c r="AN4195" s="2"/>
      <c r="AR4195" s="1"/>
      <c r="AS4195" s="1"/>
    </row>
    <row r="4196" ht="31.5" hidden="1">
      <c r="B4196" s="41" t="s">
        <v>970</v>
      </c>
      <c r="C4196" s="41" t="s">
        <v>227</v>
      </c>
      <c r="D4196" s="41" t="s">
        <v>505</v>
      </c>
      <c r="E4196" s="26" t="str">
        <f t="shared" si="8021"/>
        <v>0702</v>
      </c>
      <c r="F4196" s="41" t="s">
        <v>564</v>
      </c>
      <c r="G4196" s="41"/>
      <c r="H4196" s="42" t="s">
        <v>565</v>
      </c>
      <c r="I4196" s="43">
        <f t="shared" ref="I4196:I4226" si="8110">I4197</f>
        <v>53552.5</v>
      </c>
      <c r="J4196" s="43">
        <f t="shared" ref="J4196:J4226" si="8111">J4197</f>
        <v>51507.300000000003</v>
      </c>
      <c r="K4196" s="43">
        <f t="shared" ref="K4196:K4226" si="8112">K4197</f>
        <v>0</v>
      </c>
      <c r="L4196" s="43">
        <f t="shared" ref="L4196:L4226" si="8113">L4197</f>
        <v>0</v>
      </c>
      <c r="M4196" s="43">
        <f t="shared" ref="M4196:M4226" si="8114">M4197</f>
        <v>0</v>
      </c>
      <c r="N4196" s="43">
        <f t="shared" ref="N4196:N4226" si="8115">N4197</f>
        <v>0</v>
      </c>
      <c r="O4196" s="43">
        <f t="shared" ref="O4196:O4226" si="8116">O4197</f>
        <v>-3237.529</v>
      </c>
      <c r="P4196" s="43">
        <f t="shared" ref="P4196:P4226" si="8117">P4197</f>
        <v>0</v>
      </c>
      <c r="Q4196" s="43">
        <f t="shared" ref="Q4196:Q4226" si="8118">Q4197</f>
        <v>-5314.9709999999995</v>
      </c>
      <c r="R4196" s="43">
        <f t="shared" ref="R4196:R4226" si="8119">R4197</f>
        <v>-45000</v>
      </c>
      <c r="S4196" s="43">
        <f t="shared" ref="S4196:S4226" si="8120">S4197</f>
        <v>0</v>
      </c>
      <c r="T4196" s="43">
        <f t="shared" ref="T4196:T4226" si="8121">T4197</f>
        <v>0</v>
      </c>
      <c r="U4196" s="43">
        <v>0</v>
      </c>
      <c r="V4196" s="43">
        <f t="shared" si="8022"/>
        <v>4.5474735088646412e-13</v>
      </c>
      <c r="W4196" s="43">
        <f t="shared" ref="W4196:W4200" si="8122">W4197</f>
        <v>0</v>
      </c>
      <c r="X4196" s="43">
        <f t="shared" ref="X4196:X4226" si="8123">X4197</f>
        <v>0</v>
      </c>
      <c r="Y4196" s="43">
        <f t="shared" ref="Y4196:Y4226" si="8124">Y4197</f>
        <v>0</v>
      </c>
      <c r="Z4196" s="43">
        <f t="shared" ref="Z4196:Z4226" si="8125">Z4197</f>
        <v>0</v>
      </c>
      <c r="AA4196" s="43">
        <f t="shared" ref="AA4196:AA4207" si="8126">AA4197</f>
        <v>0</v>
      </c>
      <c r="AB4196" s="43">
        <f t="shared" ref="AB4196:AB4226" si="8127">AB4197</f>
        <v>0</v>
      </c>
      <c r="AC4196" s="44">
        <f t="shared" ref="AC4196:AC4226" si="8128">AC4197</f>
        <v>0</v>
      </c>
      <c r="AD4196" s="44">
        <f t="shared" ref="AD4196:AD4226" si="8129">AD4197</f>
        <v>0</v>
      </c>
      <c r="AE4196" s="45" t="e">
        <f t="shared" si="8018"/>
        <v>#DIV/0!</v>
      </c>
      <c r="AF4196" s="43">
        <f t="shared" ref="AF4196:AF4226" si="8130">AF4197</f>
        <v>3237.529</v>
      </c>
      <c r="AG4196" s="43">
        <f t="shared" ref="AG4196:AG4226" si="8131">AG4197</f>
        <v>-3237.529</v>
      </c>
      <c r="AH4196" s="43">
        <f t="shared" ref="AH4196:AH4226" si="8132">AH4197</f>
        <v>0</v>
      </c>
      <c r="AI4196" s="43">
        <f t="shared" ref="AI4196:AI4226" si="8133">AI4197</f>
        <v>0</v>
      </c>
      <c r="AJ4196" s="43">
        <f t="shared" ref="AJ4196:AJ4200" si="8134">AJ4197</f>
        <v>0</v>
      </c>
      <c r="AK4196" s="43">
        <f t="shared" ref="AK4196:AK4226" si="8135">AK4197</f>
        <v>0</v>
      </c>
      <c r="AL4196" s="43">
        <f t="shared" si="8019"/>
        <v>0</v>
      </c>
      <c r="AM4196" s="43">
        <f t="shared" si="8020"/>
        <v>4.5474735088646412e-13</v>
      </c>
      <c r="AN4196" s="19" t="s">
        <v>36</v>
      </c>
      <c r="AO4196" s="1"/>
      <c r="AP4196" s="1"/>
      <c r="AQ4196" s="1"/>
      <c r="AR4196" s="1"/>
      <c r="AS4196" s="1"/>
    </row>
    <row r="4197" ht="31.5" hidden="1">
      <c r="B4197" s="41" t="s">
        <v>970</v>
      </c>
      <c r="C4197" s="41" t="s">
        <v>227</v>
      </c>
      <c r="D4197" s="41" t="s">
        <v>505</v>
      </c>
      <c r="E4197" s="26" t="str">
        <f t="shared" si="8021"/>
        <v>0702</v>
      </c>
      <c r="F4197" s="41" t="s">
        <v>564</v>
      </c>
      <c r="G4197" s="41" t="s">
        <v>550</v>
      </c>
      <c r="H4197" s="42" t="s">
        <v>551</v>
      </c>
      <c r="I4197" s="43">
        <f t="shared" si="8110"/>
        <v>53552.5</v>
      </c>
      <c r="J4197" s="43">
        <f t="shared" si="8111"/>
        <v>51507.300000000003</v>
      </c>
      <c r="K4197" s="43">
        <f t="shared" si="8112"/>
        <v>0</v>
      </c>
      <c r="L4197" s="43">
        <f t="shared" si="8113"/>
        <v>0</v>
      </c>
      <c r="M4197" s="43">
        <f t="shared" si="8114"/>
        <v>0</v>
      </c>
      <c r="N4197" s="43">
        <f t="shared" si="8115"/>
        <v>0</v>
      </c>
      <c r="O4197" s="43">
        <f t="shared" si="8116"/>
        <v>-3237.529</v>
      </c>
      <c r="P4197" s="43">
        <f t="shared" si="8117"/>
        <v>0</v>
      </c>
      <c r="Q4197" s="43">
        <f t="shared" si="8118"/>
        <v>-5314.9709999999995</v>
      </c>
      <c r="R4197" s="43">
        <f t="shared" si="8119"/>
        <v>-45000</v>
      </c>
      <c r="S4197" s="43">
        <f t="shared" si="8120"/>
        <v>0</v>
      </c>
      <c r="T4197" s="43">
        <f t="shared" si="8121"/>
        <v>0</v>
      </c>
      <c r="U4197" s="43">
        <v>0</v>
      </c>
      <c r="V4197" s="43">
        <f t="shared" si="8022"/>
        <v>4.5474735088646412e-13</v>
      </c>
      <c r="W4197" s="43">
        <f t="shared" si="8122"/>
        <v>0</v>
      </c>
      <c r="X4197" s="43">
        <f t="shared" si="8123"/>
        <v>0</v>
      </c>
      <c r="Y4197" s="43">
        <f t="shared" si="8124"/>
        <v>0</v>
      </c>
      <c r="Z4197" s="43">
        <f t="shared" si="8125"/>
        <v>0</v>
      </c>
      <c r="AA4197" s="43">
        <f t="shared" si="8126"/>
        <v>0</v>
      </c>
      <c r="AB4197" s="43">
        <f t="shared" si="8127"/>
        <v>0</v>
      </c>
      <c r="AC4197" s="44">
        <f t="shared" si="8128"/>
        <v>0</v>
      </c>
      <c r="AD4197" s="44">
        <f t="shared" si="8129"/>
        <v>0</v>
      </c>
      <c r="AE4197" s="45" t="e">
        <f t="shared" si="8018"/>
        <v>#DIV/0!</v>
      </c>
      <c r="AF4197" s="43">
        <f t="shared" si="8130"/>
        <v>3237.529</v>
      </c>
      <c r="AG4197" s="43">
        <f t="shared" si="8131"/>
        <v>-3237.529</v>
      </c>
      <c r="AH4197" s="43">
        <f t="shared" si="8132"/>
        <v>0</v>
      </c>
      <c r="AI4197" s="43">
        <f t="shared" si="8133"/>
        <v>0</v>
      </c>
      <c r="AJ4197" s="43">
        <f t="shared" si="8134"/>
        <v>0</v>
      </c>
      <c r="AK4197" s="43">
        <f t="shared" si="8135"/>
        <v>0</v>
      </c>
      <c r="AL4197" s="43">
        <f t="shared" si="8019"/>
        <v>0</v>
      </c>
      <c r="AM4197" s="43">
        <f t="shared" si="8020"/>
        <v>4.5474735088646412e-13</v>
      </c>
      <c r="AN4197" s="19" t="s">
        <v>36</v>
      </c>
      <c r="AO4197" s="1"/>
      <c r="AP4197" s="1"/>
      <c r="AQ4197" s="1"/>
      <c r="AR4197" s="1"/>
      <c r="AS4197" s="1"/>
    </row>
    <row r="4198" hidden="1">
      <c r="B4198" s="41" t="s">
        <v>970</v>
      </c>
      <c r="C4198" s="41" t="s">
        <v>227</v>
      </c>
      <c r="D4198" s="41" t="s">
        <v>505</v>
      </c>
      <c r="E4198" s="26" t="str">
        <f t="shared" si="8021"/>
        <v>0702</v>
      </c>
      <c r="F4198" s="41" t="s">
        <v>564</v>
      </c>
      <c r="G4198" s="41" t="s">
        <v>909</v>
      </c>
      <c r="H4198" s="42" t="s">
        <v>910</v>
      </c>
      <c r="I4198" s="43">
        <v>53552.5</v>
      </c>
      <c r="J4198" s="43">
        <v>51507.300000000003</v>
      </c>
      <c r="K4198" s="43"/>
      <c r="L4198" s="43"/>
      <c r="M4198" s="43"/>
      <c r="N4198" s="43"/>
      <c r="O4198" s="43">
        <v>-3237.529</v>
      </c>
      <c r="P4198" s="43">
        <v>0</v>
      </c>
      <c r="Q4198" s="43">
        <v>-5314.9709999999995</v>
      </c>
      <c r="R4198" s="43">
        <v>-45000</v>
      </c>
      <c r="S4198" s="43">
        <v>0</v>
      </c>
      <c r="T4198" s="43">
        <v>0</v>
      </c>
      <c r="U4198" s="43">
        <v>0</v>
      </c>
      <c r="V4198" s="43">
        <f t="shared" si="8022"/>
        <v>4.5474735088646412e-13</v>
      </c>
      <c r="W4198" s="43"/>
      <c r="X4198" s="43"/>
      <c r="Y4198" s="43"/>
      <c r="Z4198" s="43"/>
      <c r="AA4198" s="43"/>
      <c r="AB4198" s="43">
        <v>0</v>
      </c>
      <c r="AC4198" s="44">
        <v>0</v>
      </c>
      <c r="AD4198" s="44">
        <v>0</v>
      </c>
      <c r="AE4198" s="45" t="e">
        <f t="shared" si="8018"/>
        <v>#DIV/0!</v>
      </c>
      <c r="AF4198" s="43">
        <v>3237.529</v>
      </c>
      <c r="AG4198" s="43">
        <v>-3237.529</v>
      </c>
      <c r="AH4198" s="43">
        <v>0</v>
      </c>
      <c r="AI4198" s="43">
        <v>0</v>
      </c>
      <c r="AJ4198" s="43">
        <v>0</v>
      </c>
      <c r="AK4198" s="43">
        <v>0</v>
      </c>
      <c r="AL4198" s="43">
        <f t="shared" si="8019"/>
        <v>0</v>
      </c>
      <c r="AM4198" s="43">
        <f t="shared" si="8020"/>
        <v>4.5474735088646412e-13</v>
      </c>
      <c r="AN4198" s="19" t="s">
        <v>36</v>
      </c>
      <c r="AR4198" s="1"/>
      <c r="AS4198" s="1"/>
    </row>
    <row r="4199" ht="31.5">
      <c r="B4199" s="41" t="s">
        <v>970</v>
      </c>
      <c r="C4199" s="41" t="s">
        <v>227</v>
      </c>
      <c r="D4199" s="41" t="s">
        <v>505</v>
      </c>
      <c r="E4199" s="26" t="str">
        <f t="shared" si="8021"/>
        <v>0702</v>
      </c>
      <c r="F4199" s="41" t="s">
        <v>566</v>
      </c>
      <c r="G4199" s="41"/>
      <c r="H4199" s="42" t="s">
        <v>567</v>
      </c>
      <c r="I4199" s="43">
        <f t="shared" si="8110"/>
        <v>157309.60000000001</v>
      </c>
      <c r="J4199" s="43">
        <f t="shared" si="8111"/>
        <v>0</v>
      </c>
      <c r="K4199" s="43">
        <f t="shared" si="8112"/>
        <v>0</v>
      </c>
      <c r="L4199" s="43">
        <f t="shared" si="8113"/>
        <v>0</v>
      </c>
      <c r="M4199" s="43">
        <f t="shared" si="8114"/>
        <v>0</v>
      </c>
      <c r="N4199" s="43">
        <f t="shared" si="8115"/>
        <v>0</v>
      </c>
      <c r="O4199" s="43">
        <f t="shared" si="8116"/>
        <v>0</v>
      </c>
      <c r="P4199" s="43">
        <f t="shared" si="8117"/>
        <v>-101419.864</v>
      </c>
      <c r="Q4199" s="43">
        <f t="shared" si="8118"/>
        <v>51763.614000000001</v>
      </c>
      <c r="R4199" s="43">
        <f t="shared" si="8119"/>
        <v>0</v>
      </c>
      <c r="S4199" s="43">
        <f t="shared" si="8120"/>
        <v>0</v>
      </c>
      <c r="T4199" s="43">
        <f t="shared" si="8121"/>
        <v>0</v>
      </c>
      <c r="U4199" s="43">
        <v>6917.7399999999998</v>
      </c>
      <c r="V4199" s="43">
        <f t="shared" si="8022"/>
        <v>114571.09</v>
      </c>
      <c r="W4199" s="43">
        <f t="shared" si="8122"/>
        <v>6917.7399999999998</v>
      </c>
      <c r="X4199" s="43">
        <f t="shared" si="8123"/>
        <v>0</v>
      </c>
      <c r="Y4199" s="43">
        <f t="shared" si="8124"/>
        <v>0</v>
      </c>
      <c r="Z4199" s="43">
        <f t="shared" si="8125"/>
        <v>0</v>
      </c>
      <c r="AA4199" s="43">
        <f t="shared" si="8126"/>
        <v>0</v>
      </c>
      <c r="AB4199" s="43">
        <f t="shared" si="8127"/>
        <v>81418.082280000002</v>
      </c>
      <c r="AC4199" s="44">
        <f t="shared" si="8128"/>
        <v>114571.09</v>
      </c>
      <c r="AD4199" s="44">
        <f t="shared" si="8129"/>
        <v>114135.86732</v>
      </c>
      <c r="AE4199" s="45">
        <f t="shared" si="8018"/>
        <v>99.620128707861653</v>
      </c>
      <c r="AF4199" s="43">
        <f t="shared" si="8130"/>
        <v>170405.61833</v>
      </c>
      <c r="AG4199" s="43">
        <f t="shared" si="8131"/>
        <v>0</v>
      </c>
      <c r="AH4199" s="43">
        <f t="shared" si="8132"/>
        <v>0</v>
      </c>
      <c r="AI4199" s="43">
        <f t="shared" si="8133"/>
        <v>0</v>
      </c>
      <c r="AJ4199" s="43">
        <f t="shared" si="8134"/>
        <v>-55834.529000000002</v>
      </c>
      <c r="AK4199" s="43">
        <f t="shared" si="8135"/>
        <v>0</v>
      </c>
      <c r="AL4199" s="43">
        <f t="shared" si="8019"/>
        <v>114571.08932999999</v>
      </c>
      <c r="AM4199" s="43">
        <f t="shared" si="8020"/>
        <v>0.00067000000854022801</v>
      </c>
      <c r="AN4199" s="2"/>
      <c r="AO4199" s="1"/>
      <c r="AP4199" s="1"/>
      <c r="AQ4199" s="1"/>
      <c r="AR4199" s="1"/>
      <c r="AS4199" s="1"/>
    </row>
    <row r="4200" ht="31.5">
      <c r="B4200" s="41" t="s">
        <v>970</v>
      </c>
      <c r="C4200" s="41" t="s">
        <v>227</v>
      </c>
      <c r="D4200" s="41" t="s">
        <v>505</v>
      </c>
      <c r="E4200" s="26" t="str">
        <f t="shared" si="8021"/>
        <v>0702</v>
      </c>
      <c r="F4200" s="41" t="s">
        <v>566</v>
      </c>
      <c r="G4200" s="41" t="s">
        <v>550</v>
      </c>
      <c r="H4200" s="42" t="s">
        <v>551</v>
      </c>
      <c r="I4200" s="43">
        <f t="shared" si="8110"/>
        <v>157309.60000000001</v>
      </c>
      <c r="J4200" s="43">
        <f t="shared" si="8111"/>
        <v>0</v>
      </c>
      <c r="K4200" s="43">
        <f t="shared" si="8112"/>
        <v>0</v>
      </c>
      <c r="L4200" s="43">
        <f t="shared" si="8113"/>
        <v>0</v>
      </c>
      <c r="M4200" s="43">
        <f t="shared" si="8114"/>
        <v>0</v>
      </c>
      <c r="N4200" s="43">
        <f t="shared" si="8115"/>
        <v>0</v>
      </c>
      <c r="O4200" s="43">
        <f t="shared" si="8116"/>
        <v>0</v>
      </c>
      <c r="P4200" s="43">
        <f t="shared" si="8117"/>
        <v>-101419.864</v>
      </c>
      <c r="Q4200" s="43">
        <f t="shared" si="8118"/>
        <v>51763.614000000001</v>
      </c>
      <c r="R4200" s="43">
        <f t="shared" si="8119"/>
        <v>0</v>
      </c>
      <c r="S4200" s="43">
        <f t="shared" si="8120"/>
        <v>0</v>
      </c>
      <c r="T4200" s="43">
        <f t="shared" si="8121"/>
        <v>0</v>
      </c>
      <c r="U4200" s="43">
        <v>6917.7399999999998</v>
      </c>
      <c r="V4200" s="43">
        <f t="shared" si="8022"/>
        <v>114571.09</v>
      </c>
      <c r="W4200" s="43">
        <f t="shared" si="8122"/>
        <v>6917.7399999999998</v>
      </c>
      <c r="X4200" s="43">
        <f t="shared" si="8123"/>
        <v>0</v>
      </c>
      <c r="Y4200" s="43">
        <f t="shared" si="8124"/>
        <v>0</v>
      </c>
      <c r="Z4200" s="43">
        <f t="shared" si="8125"/>
        <v>0</v>
      </c>
      <c r="AA4200" s="43">
        <f t="shared" si="8126"/>
        <v>0</v>
      </c>
      <c r="AB4200" s="43">
        <f t="shared" si="8127"/>
        <v>81418.082280000002</v>
      </c>
      <c r="AC4200" s="44">
        <f t="shared" si="8128"/>
        <v>114571.09</v>
      </c>
      <c r="AD4200" s="44">
        <f t="shared" si="8129"/>
        <v>114135.86732</v>
      </c>
      <c r="AE4200" s="45">
        <f t="shared" ref="AE4200:AE4263" si="8136">AD4200/AC4200*100</f>
        <v>99.620128707861653</v>
      </c>
      <c r="AF4200" s="43">
        <f t="shared" si="8130"/>
        <v>170405.61833</v>
      </c>
      <c r="AG4200" s="43">
        <f t="shared" si="8131"/>
        <v>0</v>
      </c>
      <c r="AH4200" s="43">
        <f t="shared" si="8132"/>
        <v>0</v>
      </c>
      <c r="AI4200" s="43">
        <f t="shared" si="8133"/>
        <v>0</v>
      </c>
      <c r="AJ4200" s="43">
        <f t="shared" si="8134"/>
        <v>-55834.529000000002</v>
      </c>
      <c r="AK4200" s="43">
        <f t="shared" si="8135"/>
        <v>0</v>
      </c>
      <c r="AL4200" s="43">
        <f t="shared" ref="AL4200:AL4263" si="8137">AF4200+AH4200+AK4200+AI4200+AJ4200+AG4200</f>
        <v>114571.08932999999</v>
      </c>
      <c r="AM4200" s="43">
        <f t="shared" ref="AM4200:AM4263" si="8138">V4200-AL4200</f>
        <v>0.00067000000854022801</v>
      </c>
      <c r="AN4200" s="2"/>
      <c r="AO4200" s="1"/>
      <c r="AP4200" s="1"/>
      <c r="AQ4200" s="1"/>
      <c r="AR4200" s="1"/>
      <c r="AS4200" s="1"/>
    </row>
    <row r="4201">
      <c r="B4201" s="41" t="s">
        <v>970</v>
      </c>
      <c r="C4201" s="41" t="s">
        <v>227</v>
      </c>
      <c r="D4201" s="41" t="s">
        <v>505</v>
      </c>
      <c r="E4201" s="26" t="str">
        <f t="shared" si="8021"/>
        <v>0702</v>
      </c>
      <c r="F4201" s="41" t="s">
        <v>566</v>
      </c>
      <c r="G4201" s="41" t="s">
        <v>909</v>
      </c>
      <c r="H4201" s="42" t="s">
        <v>910</v>
      </c>
      <c r="I4201" s="43">
        <v>157309.60000000001</v>
      </c>
      <c r="J4201" s="43"/>
      <c r="K4201" s="43"/>
      <c r="L4201" s="43"/>
      <c r="M4201" s="43"/>
      <c r="N4201" s="43"/>
      <c r="O4201" s="43">
        <v>0</v>
      </c>
      <c r="P4201" s="43">
        <v>-101419.864</v>
      </c>
      <c r="Q4201" s="43">
        <v>51763.614000000001</v>
      </c>
      <c r="R4201" s="43">
        <v>0</v>
      </c>
      <c r="S4201" s="43">
        <v>0</v>
      </c>
      <c r="T4201" s="43">
        <v>0</v>
      </c>
      <c r="U4201" s="43">
        <v>6917.7399999999998</v>
      </c>
      <c r="V4201" s="43">
        <f t="shared" si="8022"/>
        <v>114571.09</v>
      </c>
      <c r="W4201" s="43">
        <f>6917.74</f>
        <v>6917.7399999999998</v>
      </c>
      <c r="X4201" s="43"/>
      <c r="Y4201" s="43"/>
      <c r="Z4201" s="43"/>
      <c r="AA4201" s="43"/>
      <c r="AB4201" s="43">
        <v>81418.082280000002</v>
      </c>
      <c r="AC4201" s="44">
        <v>114571.09</v>
      </c>
      <c r="AD4201" s="44">
        <v>114135.86732</v>
      </c>
      <c r="AE4201" s="45">
        <f t="shared" si="8136"/>
        <v>99.620128707861653</v>
      </c>
      <c r="AF4201" s="43">
        <v>170405.61833</v>
      </c>
      <c r="AG4201" s="43">
        <v>0</v>
      </c>
      <c r="AH4201" s="43">
        <v>0</v>
      </c>
      <c r="AI4201" s="43">
        <v>0</v>
      </c>
      <c r="AJ4201" s="43">
        <f>-101419.864+45585.335</f>
        <v>-55834.529000000002</v>
      </c>
      <c r="AK4201" s="43">
        <v>0</v>
      </c>
      <c r="AL4201" s="43">
        <f t="shared" si="8137"/>
        <v>114571.08932999999</v>
      </c>
      <c r="AM4201" s="43">
        <f t="shared" si="8138"/>
        <v>0.00067000000854022801</v>
      </c>
      <c r="AN4201" s="2"/>
      <c r="AR4201" s="1"/>
      <c r="AS4201" s="1"/>
    </row>
    <row r="4202" ht="31.5">
      <c r="B4202" s="41" t="s">
        <v>970</v>
      </c>
      <c r="C4202" s="41" t="s">
        <v>227</v>
      </c>
      <c r="D4202" s="41" t="s">
        <v>505</v>
      </c>
      <c r="E4202" s="26" t="str">
        <f t="shared" si="8021"/>
        <v>0702</v>
      </c>
      <c r="F4202" s="41" t="s">
        <v>568</v>
      </c>
      <c r="G4202" s="41"/>
      <c r="H4202" s="42" t="s">
        <v>569</v>
      </c>
      <c r="I4202" s="43">
        <f t="shared" si="8110"/>
        <v>122109.10000000001</v>
      </c>
      <c r="J4202" s="43">
        <f t="shared" si="8111"/>
        <v>0</v>
      </c>
      <c r="K4202" s="43">
        <f t="shared" si="8112"/>
        <v>0</v>
      </c>
      <c r="L4202" s="43">
        <f t="shared" si="8113"/>
        <v>0</v>
      </c>
      <c r="M4202" s="43">
        <f t="shared" si="8114"/>
        <v>0</v>
      </c>
      <c r="N4202" s="43">
        <f t="shared" si="8115"/>
        <v>0</v>
      </c>
      <c r="O4202" s="43">
        <f t="shared" si="8116"/>
        <v>0</v>
      </c>
      <c r="P4202" s="43">
        <f t="shared" si="8117"/>
        <v>0</v>
      </c>
      <c r="Q4202" s="43">
        <f t="shared" si="8118"/>
        <v>29993.163</v>
      </c>
      <c r="R4202" s="43">
        <f t="shared" si="8119"/>
        <v>0</v>
      </c>
      <c r="S4202" s="43">
        <f t="shared" si="8120"/>
        <v>0</v>
      </c>
      <c r="T4202" s="43">
        <f t="shared" si="8121"/>
        <v>0</v>
      </c>
      <c r="U4202" s="43">
        <v>65.174000000000007</v>
      </c>
      <c r="V4202" s="43">
        <f t="shared" si="8022"/>
        <v>152167.43700000001</v>
      </c>
      <c r="W4202" s="43">
        <f t="shared" ref="W4202:W4226" si="8139">W4203</f>
        <v>65.174000000000007</v>
      </c>
      <c r="X4202" s="43">
        <f t="shared" si="8123"/>
        <v>0</v>
      </c>
      <c r="Y4202" s="43">
        <f t="shared" si="8124"/>
        <v>0</v>
      </c>
      <c r="Z4202" s="43">
        <f t="shared" si="8125"/>
        <v>0</v>
      </c>
      <c r="AA4202" s="43">
        <f t="shared" si="8126"/>
        <v>0</v>
      </c>
      <c r="AB4202" s="43">
        <f t="shared" si="8127"/>
        <v>53609.464200000002</v>
      </c>
      <c r="AC4202" s="44">
        <f t="shared" si="8128"/>
        <v>152167.43700000001</v>
      </c>
      <c r="AD4202" s="44">
        <f t="shared" si="8129"/>
        <v>81783.533089999997</v>
      </c>
      <c r="AE4202" s="45">
        <f t="shared" si="8136"/>
        <v>53.745751852283604</v>
      </c>
      <c r="AF4202" s="43">
        <f t="shared" si="8130"/>
        <v>152167.43700000001</v>
      </c>
      <c r="AG4202" s="43">
        <f t="shared" si="8131"/>
        <v>0</v>
      </c>
      <c r="AH4202" s="43">
        <f t="shared" si="8132"/>
        <v>0</v>
      </c>
      <c r="AI4202" s="43">
        <f t="shared" si="8133"/>
        <v>0</v>
      </c>
      <c r="AJ4202" s="43">
        <f t="shared" ref="AJ4202:AJ4226" si="8140">AJ4203</f>
        <v>0</v>
      </c>
      <c r="AK4202" s="43">
        <f t="shared" si="8135"/>
        <v>0</v>
      </c>
      <c r="AL4202" s="43">
        <f t="shared" si="8137"/>
        <v>152167.43700000001</v>
      </c>
      <c r="AM4202" s="43">
        <f t="shared" si="8138"/>
        <v>0</v>
      </c>
      <c r="AN4202" s="2"/>
      <c r="AO4202" s="1"/>
      <c r="AP4202" s="1"/>
      <c r="AQ4202" s="1"/>
      <c r="AR4202" s="1"/>
      <c r="AS4202" s="1"/>
    </row>
    <row r="4203" ht="31.5">
      <c r="B4203" s="41" t="s">
        <v>970</v>
      </c>
      <c r="C4203" s="41" t="s">
        <v>227</v>
      </c>
      <c r="D4203" s="41" t="s">
        <v>505</v>
      </c>
      <c r="E4203" s="26" t="str">
        <f t="shared" si="8021"/>
        <v>0702</v>
      </c>
      <c r="F4203" s="41" t="s">
        <v>568</v>
      </c>
      <c r="G4203" s="41" t="s">
        <v>550</v>
      </c>
      <c r="H4203" s="42" t="s">
        <v>551</v>
      </c>
      <c r="I4203" s="43">
        <f t="shared" si="8110"/>
        <v>122109.10000000001</v>
      </c>
      <c r="J4203" s="43">
        <f t="shared" si="8111"/>
        <v>0</v>
      </c>
      <c r="K4203" s="43">
        <f t="shared" si="8112"/>
        <v>0</v>
      </c>
      <c r="L4203" s="43">
        <f t="shared" si="8113"/>
        <v>0</v>
      </c>
      <c r="M4203" s="43">
        <f t="shared" si="8114"/>
        <v>0</v>
      </c>
      <c r="N4203" s="43">
        <f t="shared" si="8115"/>
        <v>0</v>
      </c>
      <c r="O4203" s="43">
        <f t="shared" si="8116"/>
        <v>0</v>
      </c>
      <c r="P4203" s="43">
        <f t="shared" si="8117"/>
        <v>0</v>
      </c>
      <c r="Q4203" s="43">
        <f t="shared" si="8118"/>
        <v>29993.163</v>
      </c>
      <c r="R4203" s="43">
        <f t="shared" si="8119"/>
        <v>0</v>
      </c>
      <c r="S4203" s="43">
        <f t="shared" si="8120"/>
        <v>0</v>
      </c>
      <c r="T4203" s="43">
        <f t="shared" si="8121"/>
        <v>0</v>
      </c>
      <c r="U4203" s="43">
        <v>65.174000000000007</v>
      </c>
      <c r="V4203" s="43">
        <f t="shared" si="8022"/>
        <v>152167.43700000001</v>
      </c>
      <c r="W4203" s="43">
        <f t="shared" si="8139"/>
        <v>65.174000000000007</v>
      </c>
      <c r="X4203" s="43">
        <f t="shared" si="8123"/>
        <v>0</v>
      </c>
      <c r="Y4203" s="43">
        <f t="shared" si="8124"/>
        <v>0</v>
      </c>
      <c r="Z4203" s="43">
        <f t="shared" si="8125"/>
        <v>0</v>
      </c>
      <c r="AA4203" s="43">
        <f t="shared" si="8126"/>
        <v>0</v>
      </c>
      <c r="AB4203" s="43">
        <f t="shared" si="8127"/>
        <v>53609.464200000002</v>
      </c>
      <c r="AC4203" s="44">
        <f t="shared" si="8128"/>
        <v>152167.43700000001</v>
      </c>
      <c r="AD4203" s="44">
        <f t="shared" si="8129"/>
        <v>81783.533089999997</v>
      </c>
      <c r="AE4203" s="45">
        <f t="shared" si="8136"/>
        <v>53.745751852283604</v>
      </c>
      <c r="AF4203" s="43">
        <f t="shared" si="8130"/>
        <v>152167.43700000001</v>
      </c>
      <c r="AG4203" s="43">
        <f t="shared" si="8131"/>
        <v>0</v>
      </c>
      <c r="AH4203" s="43">
        <f t="shared" si="8132"/>
        <v>0</v>
      </c>
      <c r="AI4203" s="43">
        <f t="shared" si="8133"/>
        <v>0</v>
      </c>
      <c r="AJ4203" s="43">
        <f t="shared" si="8140"/>
        <v>0</v>
      </c>
      <c r="AK4203" s="43">
        <f t="shared" si="8135"/>
        <v>0</v>
      </c>
      <c r="AL4203" s="43">
        <f t="shared" si="8137"/>
        <v>152167.43700000001</v>
      </c>
      <c r="AM4203" s="43">
        <f t="shared" si="8138"/>
        <v>0</v>
      </c>
      <c r="AN4203" s="2"/>
      <c r="AO4203" s="1"/>
      <c r="AP4203" s="1"/>
      <c r="AQ4203" s="1"/>
      <c r="AR4203" s="1"/>
      <c r="AS4203" s="1"/>
    </row>
    <row r="4204">
      <c r="B4204" s="41" t="s">
        <v>970</v>
      </c>
      <c r="C4204" s="41" t="s">
        <v>227</v>
      </c>
      <c r="D4204" s="41" t="s">
        <v>505</v>
      </c>
      <c r="E4204" s="26" t="str">
        <f t="shared" si="8021"/>
        <v>0702</v>
      </c>
      <c r="F4204" s="41" t="s">
        <v>568</v>
      </c>
      <c r="G4204" s="41" t="s">
        <v>909</v>
      </c>
      <c r="H4204" s="42" t="s">
        <v>910</v>
      </c>
      <c r="I4204" s="43">
        <v>122109.10000000001</v>
      </c>
      <c r="J4204" s="43"/>
      <c r="K4204" s="43"/>
      <c r="L4204" s="43"/>
      <c r="M4204" s="43"/>
      <c r="N4204" s="43"/>
      <c r="O4204" s="43">
        <v>0</v>
      </c>
      <c r="P4204" s="43">
        <v>0</v>
      </c>
      <c r="Q4204" s="43">
        <v>29993.163</v>
      </c>
      <c r="R4204" s="43">
        <v>0</v>
      </c>
      <c r="S4204" s="43">
        <v>0</v>
      </c>
      <c r="T4204" s="43">
        <v>0</v>
      </c>
      <c r="U4204" s="43">
        <v>65.174000000000007</v>
      </c>
      <c r="V4204" s="43">
        <f t="shared" si="8022"/>
        <v>152167.43700000001</v>
      </c>
      <c r="W4204" s="43">
        <v>65.174000000000007</v>
      </c>
      <c r="X4204" s="43"/>
      <c r="Y4204" s="43"/>
      <c r="Z4204" s="43"/>
      <c r="AA4204" s="43"/>
      <c r="AB4204" s="43">
        <v>53609.464200000002</v>
      </c>
      <c r="AC4204" s="44">
        <v>152167.43700000001</v>
      </c>
      <c r="AD4204" s="44">
        <v>81783.533089999997</v>
      </c>
      <c r="AE4204" s="45">
        <f t="shared" si="8136"/>
        <v>53.745751852283604</v>
      </c>
      <c r="AF4204" s="43">
        <v>152167.43700000001</v>
      </c>
      <c r="AG4204" s="43">
        <v>0</v>
      </c>
      <c r="AH4204" s="43">
        <v>0</v>
      </c>
      <c r="AI4204" s="43">
        <v>0</v>
      </c>
      <c r="AJ4204" s="43">
        <v>0</v>
      </c>
      <c r="AK4204" s="43">
        <v>0</v>
      </c>
      <c r="AL4204" s="43">
        <f t="shared" si="8137"/>
        <v>152167.43700000001</v>
      </c>
      <c r="AM4204" s="43">
        <f t="shared" si="8138"/>
        <v>0</v>
      </c>
      <c r="AN4204" s="2"/>
      <c r="AO4204" s="1"/>
      <c r="AP4204" s="1"/>
      <c r="AQ4204" s="1"/>
      <c r="AR4204" s="1"/>
      <c r="AS4204" s="1"/>
    </row>
    <row r="4205" ht="31.5">
      <c r="B4205" s="41" t="s">
        <v>970</v>
      </c>
      <c r="C4205" s="41" t="s">
        <v>227</v>
      </c>
      <c r="D4205" s="41" t="s">
        <v>505</v>
      </c>
      <c r="E4205" s="26" t="str">
        <f t="shared" si="8021"/>
        <v>0702</v>
      </c>
      <c r="F4205" s="41" t="s">
        <v>1066</v>
      </c>
      <c r="G4205" s="41"/>
      <c r="H4205" s="42" t="s">
        <v>1067</v>
      </c>
      <c r="I4205" s="43">
        <f t="shared" si="8110"/>
        <v>526931.19999999995</v>
      </c>
      <c r="J4205" s="43">
        <f t="shared" si="8111"/>
        <v>0</v>
      </c>
      <c r="K4205" s="43">
        <f t="shared" si="8112"/>
        <v>0</v>
      </c>
      <c r="L4205" s="43">
        <f t="shared" si="8113"/>
        <v>0</v>
      </c>
      <c r="M4205" s="43">
        <f t="shared" si="8114"/>
        <v>0</v>
      </c>
      <c r="N4205" s="43">
        <f t="shared" si="8115"/>
        <v>0</v>
      </c>
      <c r="O4205" s="43">
        <f t="shared" si="8116"/>
        <v>0</v>
      </c>
      <c r="P4205" s="43">
        <f t="shared" si="8117"/>
        <v>0</v>
      </c>
      <c r="Q4205" s="43">
        <f t="shared" si="8118"/>
        <v>0</v>
      </c>
      <c r="R4205" s="43">
        <f t="shared" si="8119"/>
        <v>0</v>
      </c>
      <c r="S4205" s="43">
        <f t="shared" si="8120"/>
        <v>0</v>
      </c>
      <c r="T4205" s="43">
        <f t="shared" si="8121"/>
        <v>0</v>
      </c>
      <c r="U4205" s="43">
        <v>-52693.116000000002</v>
      </c>
      <c r="V4205" s="43">
        <f t="shared" si="8022"/>
        <v>474238.08399999997</v>
      </c>
      <c r="W4205" s="43">
        <f t="shared" si="8139"/>
        <v>0</v>
      </c>
      <c r="X4205" s="43">
        <f t="shared" si="8123"/>
        <v>0</v>
      </c>
      <c r="Y4205" s="43">
        <f t="shared" si="8124"/>
        <v>0</v>
      </c>
      <c r="Z4205" s="43">
        <f t="shared" si="8125"/>
        <v>0</v>
      </c>
      <c r="AA4205" s="43">
        <f t="shared" si="8126"/>
        <v>-52693.116000000002</v>
      </c>
      <c r="AB4205" s="43">
        <f t="shared" si="8127"/>
        <v>392422.64704000001</v>
      </c>
      <c r="AC4205" s="44">
        <f t="shared" si="8128"/>
        <v>468974.88420999999</v>
      </c>
      <c r="AD4205" s="44">
        <f t="shared" si="8129"/>
        <v>468974.88420999999</v>
      </c>
      <c r="AE4205" s="45">
        <f t="shared" si="8136"/>
        <v>100</v>
      </c>
      <c r="AF4205" s="43">
        <f t="shared" si="8130"/>
        <v>474238.04210999998</v>
      </c>
      <c r="AG4205" s="43">
        <f t="shared" si="8131"/>
        <v>0</v>
      </c>
      <c r="AH4205" s="43">
        <f t="shared" si="8132"/>
        <v>0</v>
      </c>
      <c r="AI4205" s="43">
        <f t="shared" si="8133"/>
        <v>0</v>
      </c>
      <c r="AJ4205" s="43">
        <f t="shared" si="8140"/>
        <v>0</v>
      </c>
      <c r="AK4205" s="43">
        <f t="shared" si="8135"/>
        <v>0</v>
      </c>
      <c r="AL4205" s="43">
        <f t="shared" si="8137"/>
        <v>474238.04210999998</v>
      </c>
      <c r="AM4205" s="43">
        <f t="shared" si="8138"/>
        <v>0.041889999993145466</v>
      </c>
      <c r="AN4205" s="2"/>
      <c r="AR4205" s="1"/>
      <c r="AS4205" s="1"/>
    </row>
    <row r="4206" ht="47.25">
      <c r="B4206" s="41" t="s">
        <v>970</v>
      </c>
      <c r="C4206" s="41" t="s">
        <v>227</v>
      </c>
      <c r="D4206" s="41" t="s">
        <v>505</v>
      </c>
      <c r="E4206" s="26" t="str">
        <f t="shared" si="8021"/>
        <v>0702</v>
      </c>
      <c r="F4206" s="41" t="s">
        <v>1068</v>
      </c>
      <c r="G4206" s="41"/>
      <c r="H4206" s="42" t="s">
        <v>1069</v>
      </c>
      <c r="I4206" s="43">
        <f t="shared" si="8110"/>
        <v>526931.19999999995</v>
      </c>
      <c r="J4206" s="43">
        <f t="shared" si="8111"/>
        <v>0</v>
      </c>
      <c r="K4206" s="43">
        <f t="shared" si="8112"/>
        <v>0</v>
      </c>
      <c r="L4206" s="43">
        <f t="shared" si="8113"/>
        <v>0</v>
      </c>
      <c r="M4206" s="43">
        <f t="shared" si="8114"/>
        <v>0</v>
      </c>
      <c r="N4206" s="43">
        <f t="shared" si="8115"/>
        <v>0</v>
      </c>
      <c r="O4206" s="43">
        <f t="shared" si="8116"/>
        <v>0</v>
      </c>
      <c r="P4206" s="43">
        <f t="shared" si="8117"/>
        <v>0</v>
      </c>
      <c r="Q4206" s="43">
        <f t="shared" si="8118"/>
        <v>0</v>
      </c>
      <c r="R4206" s="43">
        <f t="shared" si="8119"/>
        <v>0</v>
      </c>
      <c r="S4206" s="43">
        <f t="shared" si="8120"/>
        <v>0</v>
      </c>
      <c r="T4206" s="43">
        <f t="shared" si="8121"/>
        <v>0</v>
      </c>
      <c r="U4206" s="43">
        <v>-52693.116000000002</v>
      </c>
      <c r="V4206" s="43">
        <f t="shared" si="8022"/>
        <v>474238.08399999997</v>
      </c>
      <c r="W4206" s="43">
        <f t="shared" si="8139"/>
        <v>0</v>
      </c>
      <c r="X4206" s="43">
        <f t="shared" si="8123"/>
        <v>0</v>
      </c>
      <c r="Y4206" s="43">
        <f t="shared" si="8124"/>
        <v>0</v>
      </c>
      <c r="Z4206" s="43">
        <f t="shared" si="8125"/>
        <v>0</v>
      </c>
      <c r="AA4206" s="43">
        <f t="shared" si="8126"/>
        <v>-52693.116000000002</v>
      </c>
      <c r="AB4206" s="43">
        <f t="shared" si="8127"/>
        <v>392422.64704000001</v>
      </c>
      <c r="AC4206" s="44">
        <f t="shared" si="8128"/>
        <v>468974.88420999999</v>
      </c>
      <c r="AD4206" s="44">
        <f t="shared" si="8129"/>
        <v>468974.88420999999</v>
      </c>
      <c r="AE4206" s="45">
        <f t="shared" si="8136"/>
        <v>100</v>
      </c>
      <c r="AF4206" s="43">
        <f t="shared" si="8130"/>
        <v>474238.04210999998</v>
      </c>
      <c r="AG4206" s="43">
        <f t="shared" si="8131"/>
        <v>0</v>
      </c>
      <c r="AH4206" s="43">
        <f t="shared" si="8132"/>
        <v>0</v>
      </c>
      <c r="AI4206" s="43">
        <f t="shared" si="8133"/>
        <v>0</v>
      </c>
      <c r="AJ4206" s="43">
        <f t="shared" si="8140"/>
        <v>0</v>
      </c>
      <c r="AK4206" s="43">
        <f t="shared" si="8135"/>
        <v>0</v>
      </c>
      <c r="AL4206" s="43">
        <f t="shared" si="8137"/>
        <v>474238.04210999998</v>
      </c>
      <c r="AM4206" s="43">
        <f t="shared" si="8138"/>
        <v>0.041889999993145466</v>
      </c>
      <c r="AN4206" s="2"/>
      <c r="AO4206" s="1"/>
      <c r="AP4206" s="1"/>
      <c r="AQ4206" s="1"/>
      <c r="AR4206" s="1"/>
      <c r="AS4206" s="1"/>
    </row>
    <row r="4207" ht="31.5">
      <c r="B4207" s="41" t="s">
        <v>970</v>
      </c>
      <c r="C4207" s="41" t="s">
        <v>227</v>
      </c>
      <c r="D4207" s="41" t="s">
        <v>505</v>
      </c>
      <c r="E4207" s="26" t="str">
        <f t="shared" ref="E4207:E4270" si="8141">CONCATENATE(C4207,D4207)</f>
        <v>0702</v>
      </c>
      <c r="F4207" s="41" t="s">
        <v>1068</v>
      </c>
      <c r="G4207" s="41" t="s">
        <v>550</v>
      </c>
      <c r="H4207" s="42" t="s">
        <v>551</v>
      </c>
      <c r="I4207" s="43">
        <f t="shared" si="8110"/>
        <v>526931.19999999995</v>
      </c>
      <c r="J4207" s="43">
        <f t="shared" si="8111"/>
        <v>0</v>
      </c>
      <c r="K4207" s="43">
        <f t="shared" si="8112"/>
        <v>0</v>
      </c>
      <c r="L4207" s="43">
        <f t="shared" si="8113"/>
        <v>0</v>
      </c>
      <c r="M4207" s="43">
        <f t="shared" si="8114"/>
        <v>0</v>
      </c>
      <c r="N4207" s="43">
        <f t="shared" si="8115"/>
        <v>0</v>
      </c>
      <c r="O4207" s="43">
        <f t="shared" si="8116"/>
        <v>0</v>
      </c>
      <c r="P4207" s="43">
        <f t="shared" si="8117"/>
        <v>0</v>
      </c>
      <c r="Q4207" s="43">
        <f t="shared" si="8118"/>
        <v>0</v>
      </c>
      <c r="R4207" s="43">
        <f t="shared" si="8119"/>
        <v>0</v>
      </c>
      <c r="S4207" s="43">
        <f t="shared" si="8120"/>
        <v>0</v>
      </c>
      <c r="T4207" s="43">
        <f t="shared" si="8121"/>
        <v>0</v>
      </c>
      <c r="U4207" s="43">
        <v>-52693.116000000002</v>
      </c>
      <c r="V4207" s="43">
        <f t="shared" ref="V4207:V4270" si="8142">I4207+L4207+U4207+T4207+S4207+R4207+Q4207+P4207+O4207</f>
        <v>474238.08399999997</v>
      </c>
      <c r="W4207" s="43">
        <f t="shared" si="8139"/>
        <v>0</v>
      </c>
      <c r="X4207" s="43">
        <f t="shared" si="8123"/>
        <v>0</v>
      </c>
      <c r="Y4207" s="43">
        <f t="shared" si="8124"/>
        <v>0</v>
      </c>
      <c r="Z4207" s="43">
        <f t="shared" si="8125"/>
        <v>0</v>
      </c>
      <c r="AA4207" s="43">
        <f t="shared" si="8126"/>
        <v>-52693.116000000002</v>
      </c>
      <c r="AB4207" s="43">
        <f t="shared" si="8127"/>
        <v>392422.64704000001</v>
      </c>
      <c r="AC4207" s="44">
        <f t="shared" si="8128"/>
        <v>468974.88420999999</v>
      </c>
      <c r="AD4207" s="44">
        <f t="shared" si="8129"/>
        <v>468974.88420999999</v>
      </c>
      <c r="AE4207" s="45">
        <f t="shared" si="8136"/>
        <v>100</v>
      </c>
      <c r="AF4207" s="43">
        <f t="shared" si="8130"/>
        <v>474238.04210999998</v>
      </c>
      <c r="AG4207" s="43">
        <f t="shared" si="8131"/>
        <v>0</v>
      </c>
      <c r="AH4207" s="43">
        <f t="shared" si="8132"/>
        <v>0</v>
      </c>
      <c r="AI4207" s="43">
        <f t="shared" si="8133"/>
        <v>0</v>
      </c>
      <c r="AJ4207" s="43">
        <f t="shared" si="8140"/>
        <v>0</v>
      </c>
      <c r="AK4207" s="43">
        <f t="shared" si="8135"/>
        <v>0</v>
      </c>
      <c r="AL4207" s="43">
        <f t="shared" si="8137"/>
        <v>474238.04210999998</v>
      </c>
      <c r="AM4207" s="43">
        <f t="shared" si="8138"/>
        <v>0.041889999993145466</v>
      </c>
      <c r="AN4207" s="2"/>
      <c r="AO4207" s="1"/>
      <c r="AP4207" s="1"/>
      <c r="AQ4207" s="1"/>
      <c r="AR4207" s="1"/>
      <c r="AS4207" s="1"/>
    </row>
    <row r="4208">
      <c r="B4208" s="41" t="s">
        <v>970</v>
      </c>
      <c r="C4208" s="41" t="s">
        <v>227</v>
      </c>
      <c r="D4208" s="41" t="s">
        <v>505</v>
      </c>
      <c r="E4208" s="26" t="str">
        <f t="shared" si="8141"/>
        <v>0702</v>
      </c>
      <c r="F4208" s="41" t="s">
        <v>1068</v>
      </c>
      <c r="G4208" s="41" t="s">
        <v>909</v>
      </c>
      <c r="H4208" s="42" t="s">
        <v>910</v>
      </c>
      <c r="I4208" s="43">
        <v>526931.19999999995</v>
      </c>
      <c r="J4208" s="43"/>
      <c r="K4208" s="43"/>
      <c r="L4208" s="43"/>
      <c r="M4208" s="43"/>
      <c r="N4208" s="43"/>
      <c r="O4208" s="43">
        <v>0</v>
      </c>
      <c r="P4208" s="43">
        <v>0</v>
      </c>
      <c r="Q4208" s="43">
        <v>0</v>
      </c>
      <c r="R4208" s="43">
        <v>0</v>
      </c>
      <c r="S4208" s="43">
        <v>0</v>
      </c>
      <c r="T4208" s="43">
        <v>0</v>
      </c>
      <c r="U4208" s="43">
        <v>-52693.116000000002</v>
      </c>
      <c r="V4208" s="43">
        <f t="shared" si="8142"/>
        <v>474238.08399999997</v>
      </c>
      <c r="W4208" s="43"/>
      <c r="X4208" s="43"/>
      <c r="Y4208" s="43"/>
      <c r="Z4208" s="43"/>
      <c r="AA4208" s="43">
        <f>-2634.656-50058.46</f>
        <v>-52693.116000000002</v>
      </c>
      <c r="AB4208" s="43">
        <v>392422.64704000001</v>
      </c>
      <c r="AC4208" s="44">
        <v>468974.88420999999</v>
      </c>
      <c r="AD4208" s="44">
        <v>468974.88420999999</v>
      </c>
      <c r="AE4208" s="45">
        <f t="shared" si="8136"/>
        <v>100</v>
      </c>
      <c r="AF4208" s="43">
        <v>474238.04210999998</v>
      </c>
      <c r="AG4208" s="43">
        <v>0</v>
      </c>
      <c r="AH4208" s="43">
        <v>0</v>
      </c>
      <c r="AI4208" s="43">
        <v>0</v>
      </c>
      <c r="AJ4208" s="43">
        <v>0</v>
      </c>
      <c r="AK4208" s="43">
        <v>0</v>
      </c>
      <c r="AL4208" s="43">
        <f t="shared" si="8137"/>
        <v>474238.04210999998</v>
      </c>
      <c r="AM4208" s="43">
        <f t="shared" si="8138"/>
        <v>0.041889999993145466</v>
      </c>
      <c r="AN4208" s="2"/>
      <c r="AO4208" s="1"/>
      <c r="AP4208" s="1"/>
      <c r="AQ4208" s="1"/>
      <c r="AR4208" s="1"/>
      <c r="AS4208" s="1"/>
    </row>
    <row r="4209" s="33" customFormat="1">
      <c r="B4209" s="34" t="s">
        <v>970</v>
      </c>
      <c r="C4209" s="34" t="s">
        <v>227</v>
      </c>
      <c r="D4209" s="34" t="s">
        <v>117</v>
      </c>
      <c r="E4209" s="35" t="str">
        <f t="shared" si="8141"/>
        <v>0703</v>
      </c>
      <c r="F4209" s="34"/>
      <c r="G4209" s="34"/>
      <c r="H4209" s="36" t="s">
        <v>296</v>
      </c>
      <c r="I4209" s="37">
        <f t="shared" si="8110"/>
        <v>62244.099999999999</v>
      </c>
      <c r="J4209" s="37">
        <f t="shared" si="8111"/>
        <v>0</v>
      </c>
      <c r="K4209" s="37">
        <f t="shared" si="8112"/>
        <v>0</v>
      </c>
      <c r="L4209" s="37">
        <f t="shared" si="8113"/>
        <v>-21444.351999999999</v>
      </c>
      <c r="M4209" s="37">
        <f t="shared" si="8114"/>
        <v>0</v>
      </c>
      <c r="N4209" s="37">
        <f t="shared" si="8115"/>
        <v>0</v>
      </c>
      <c r="O4209" s="37">
        <f t="shared" si="8116"/>
        <v>-130.91300000000001</v>
      </c>
      <c r="P4209" s="37">
        <f t="shared" si="8117"/>
        <v>0</v>
      </c>
      <c r="Q4209" s="37">
        <f t="shared" si="8118"/>
        <v>0</v>
      </c>
      <c r="R4209" s="37">
        <f t="shared" si="8119"/>
        <v>0</v>
      </c>
      <c r="S4209" s="37">
        <f t="shared" si="8120"/>
        <v>0</v>
      </c>
      <c r="T4209" s="37">
        <f t="shared" si="8121"/>
        <v>0</v>
      </c>
      <c r="U4209" s="37">
        <v>596.89499999999998</v>
      </c>
      <c r="V4209" s="37">
        <f t="shared" si="8142"/>
        <v>41265.729999999996</v>
      </c>
      <c r="W4209" s="37">
        <f t="shared" si="8139"/>
        <v>596.89499999999998</v>
      </c>
      <c r="X4209" s="37">
        <f t="shared" si="8123"/>
        <v>0</v>
      </c>
      <c r="Y4209" s="37">
        <f t="shared" si="8124"/>
        <v>0</v>
      </c>
      <c r="Z4209" s="37">
        <f t="shared" si="8125"/>
        <v>0</v>
      </c>
      <c r="AA4209" s="37">
        <f t="shared" ref="AA4209:AA4226" si="8143">AA4210</f>
        <v>0</v>
      </c>
      <c r="AB4209" s="37">
        <f t="shared" si="8127"/>
        <v>8615.6618299999991</v>
      </c>
      <c r="AC4209" s="38">
        <f t="shared" si="8128"/>
        <v>41265.730000000003</v>
      </c>
      <c r="AD4209" s="38">
        <f t="shared" si="8129"/>
        <v>28802.706740000001</v>
      </c>
      <c r="AE4209" s="39">
        <f t="shared" si="8136"/>
        <v>69.798127259592889</v>
      </c>
      <c r="AF4209" s="37">
        <f t="shared" si="8130"/>
        <v>41396.642999999996</v>
      </c>
      <c r="AG4209" s="37">
        <f t="shared" si="8131"/>
        <v>-130.91300000000001</v>
      </c>
      <c r="AH4209" s="37">
        <f t="shared" si="8132"/>
        <v>0</v>
      </c>
      <c r="AI4209" s="37">
        <f t="shared" si="8133"/>
        <v>0</v>
      </c>
      <c r="AJ4209" s="37">
        <f t="shared" si="8140"/>
        <v>0</v>
      </c>
      <c r="AK4209" s="37">
        <f t="shared" si="8135"/>
        <v>0</v>
      </c>
      <c r="AL4209" s="37">
        <f t="shared" si="8137"/>
        <v>41265.729999999996</v>
      </c>
      <c r="AM4209" s="37">
        <f t="shared" si="8138"/>
        <v>0</v>
      </c>
      <c r="AN4209" s="40"/>
      <c r="AO4209" s="33"/>
      <c r="AP4209" s="33"/>
      <c r="AQ4209" s="33"/>
      <c r="AR4209" s="33"/>
      <c r="AS4209" s="33"/>
    </row>
    <row r="4210" ht="31.5">
      <c r="B4210" s="41" t="s">
        <v>970</v>
      </c>
      <c r="C4210" s="41" t="s">
        <v>227</v>
      </c>
      <c r="D4210" s="41" t="s">
        <v>117</v>
      </c>
      <c r="E4210" s="26" t="str">
        <f t="shared" si="8141"/>
        <v>0703</v>
      </c>
      <c r="F4210" s="41" t="s">
        <v>480</v>
      </c>
      <c r="G4210" s="41"/>
      <c r="H4210" s="42" t="s">
        <v>481</v>
      </c>
      <c r="I4210" s="43">
        <f t="shared" si="8110"/>
        <v>62244.099999999999</v>
      </c>
      <c r="J4210" s="43">
        <f t="shared" si="8111"/>
        <v>0</v>
      </c>
      <c r="K4210" s="43">
        <f t="shared" si="8112"/>
        <v>0</v>
      </c>
      <c r="L4210" s="43">
        <f t="shared" si="8113"/>
        <v>-21444.351999999999</v>
      </c>
      <c r="M4210" s="43">
        <f t="shared" si="8114"/>
        <v>0</v>
      </c>
      <c r="N4210" s="43">
        <f t="shared" si="8115"/>
        <v>0</v>
      </c>
      <c r="O4210" s="43">
        <f t="shared" si="8116"/>
        <v>-130.91300000000001</v>
      </c>
      <c r="P4210" s="43">
        <f t="shared" si="8117"/>
        <v>0</v>
      </c>
      <c r="Q4210" s="43">
        <f t="shared" si="8118"/>
        <v>0</v>
      </c>
      <c r="R4210" s="43">
        <f t="shared" si="8119"/>
        <v>0</v>
      </c>
      <c r="S4210" s="43">
        <f t="shared" si="8120"/>
        <v>0</v>
      </c>
      <c r="T4210" s="43">
        <f t="shared" si="8121"/>
        <v>0</v>
      </c>
      <c r="U4210" s="43">
        <v>596.89499999999998</v>
      </c>
      <c r="V4210" s="43">
        <f t="shared" si="8142"/>
        <v>41265.729999999996</v>
      </c>
      <c r="W4210" s="43">
        <f t="shared" si="8139"/>
        <v>596.89499999999998</v>
      </c>
      <c r="X4210" s="43">
        <f t="shared" si="8123"/>
        <v>0</v>
      </c>
      <c r="Y4210" s="43">
        <f t="shared" si="8124"/>
        <v>0</v>
      </c>
      <c r="Z4210" s="43">
        <f t="shared" si="8125"/>
        <v>0</v>
      </c>
      <c r="AA4210" s="43">
        <f t="shared" si="8143"/>
        <v>0</v>
      </c>
      <c r="AB4210" s="43">
        <f t="shared" si="8127"/>
        <v>8615.6618299999991</v>
      </c>
      <c r="AC4210" s="44">
        <f t="shared" si="8128"/>
        <v>41265.730000000003</v>
      </c>
      <c r="AD4210" s="44">
        <f t="shared" si="8129"/>
        <v>28802.706740000001</v>
      </c>
      <c r="AE4210" s="45">
        <f t="shared" si="8136"/>
        <v>69.798127259592889</v>
      </c>
      <c r="AF4210" s="43">
        <f t="shared" si="8130"/>
        <v>41396.642999999996</v>
      </c>
      <c r="AG4210" s="43">
        <f t="shared" si="8131"/>
        <v>-130.91300000000001</v>
      </c>
      <c r="AH4210" s="43">
        <f t="shared" si="8132"/>
        <v>0</v>
      </c>
      <c r="AI4210" s="43">
        <f t="shared" si="8133"/>
        <v>0</v>
      </c>
      <c r="AJ4210" s="43">
        <f t="shared" si="8140"/>
        <v>0</v>
      </c>
      <c r="AK4210" s="43">
        <f t="shared" si="8135"/>
        <v>0</v>
      </c>
      <c r="AL4210" s="43">
        <f t="shared" si="8137"/>
        <v>41265.729999999996</v>
      </c>
      <c r="AM4210" s="43">
        <f t="shared" si="8138"/>
        <v>0</v>
      </c>
      <c r="AN4210" s="2"/>
      <c r="AO4210" s="1"/>
      <c r="AP4210" s="1"/>
      <c r="AQ4210" s="1"/>
      <c r="AR4210" s="1"/>
      <c r="AS4210" s="1"/>
    </row>
    <row r="4211" ht="31.5">
      <c r="B4211" s="41" t="s">
        <v>970</v>
      </c>
      <c r="C4211" s="41" t="s">
        <v>227</v>
      </c>
      <c r="D4211" s="41" t="s">
        <v>117</v>
      </c>
      <c r="E4211" s="26" t="str">
        <f t="shared" si="8141"/>
        <v>0703</v>
      </c>
      <c r="F4211" s="41" t="s">
        <v>544</v>
      </c>
      <c r="G4211" s="41"/>
      <c r="H4211" s="42" t="s">
        <v>545</v>
      </c>
      <c r="I4211" s="43">
        <f t="shared" si="8110"/>
        <v>62244.099999999999</v>
      </c>
      <c r="J4211" s="43">
        <f t="shared" si="8111"/>
        <v>0</v>
      </c>
      <c r="K4211" s="43">
        <f t="shared" si="8112"/>
        <v>0</v>
      </c>
      <c r="L4211" s="43">
        <f t="shared" si="8113"/>
        <v>-21444.351999999999</v>
      </c>
      <c r="M4211" s="43">
        <f t="shared" si="8114"/>
        <v>0</v>
      </c>
      <c r="N4211" s="43">
        <f t="shared" si="8115"/>
        <v>0</v>
      </c>
      <c r="O4211" s="43">
        <f t="shared" si="8116"/>
        <v>-130.91300000000001</v>
      </c>
      <c r="P4211" s="43">
        <f t="shared" si="8117"/>
        <v>0</v>
      </c>
      <c r="Q4211" s="43">
        <f t="shared" si="8118"/>
        <v>0</v>
      </c>
      <c r="R4211" s="43">
        <f t="shared" si="8119"/>
        <v>0</v>
      </c>
      <c r="S4211" s="43">
        <f t="shared" si="8120"/>
        <v>0</v>
      </c>
      <c r="T4211" s="43">
        <f t="shared" si="8121"/>
        <v>0</v>
      </c>
      <c r="U4211" s="43">
        <v>596.89499999999998</v>
      </c>
      <c r="V4211" s="43">
        <f t="shared" si="8142"/>
        <v>41265.729999999996</v>
      </c>
      <c r="W4211" s="43">
        <f t="shared" si="8139"/>
        <v>596.89499999999998</v>
      </c>
      <c r="X4211" s="43">
        <f t="shared" si="8123"/>
        <v>0</v>
      </c>
      <c r="Y4211" s="43">
        <f t="shared" si="8124"/>
        <v>0</v>
      </c>
      <c r="Z4211" s="43">
        <f t="shared" si="8125"/>
        <v>0</v>
      </c>
      <c r="AA4211" s="43">
        <f t="shared" si="8143"/>
        <v>0</v>
      </c>
      <c r="AB4211" s="43">
        <f t="shared" si="8127"/>
        <v>8615.6618299999991</v>
      </c>
      <c r="AC4211" s="44">
        <f t="shared" si="8128"/>
        <v>41265.730000000003</v>
      </c>
      <c r="AD4211" s="44">
        <f t="shared" si="8129"/>
        <v>28802.706740000001</v>
      </c>
      <c r="AE4211" s="45">
        <f t="shared" si="8136"/>
        <v>69.798127259592889</v>
      </c>
      <c r="AF4211" s="43">
        <f t="shared" si="8130"/>
        <v>41396.642999999996</v>
      </c>
      <c r="AG4211" s="43">
        <f t="shared" si="8131"/>
        <v>-130.91300000000001</v>
      </c>
      <c r="AH4211" s="43">
        <f t="shared" si="8132"/>
        <v>0</v>
      </c>
      <c r="AI4211" s="43">
        <f t="shared" si="8133"/>
        <v>0</v>
      </c>
      <c r="AJ4211" s="43">
        <f t="shared" si="8140"/>
        <v>0</v>
      </c>
      <c r="AK4211" s="43">
        <f t="shared" si="8135"/>
        <v>0</v>
      </c>
      <c r="AL4211" s="43">
        <f t="shared" si="8137"/>
        <v>41265.729999999996</v>
      </c>
      <c r="AM4211" s="43">
        <f t="shared" si="8138"/>
        <v>0</v>
      </c>
      <c r="AN4211" s="2"/>
      <c r="AO4211" s="1"/>
      <c r="AP4211" s="1"/>
      <c r="AQ4211" s="1"/>
      <c r="AR4211" s="1"/>
      <c r="AS4211" s="1"/>
    </row>
    <row r="4212" ht="63">
      <c r="B4212" s="41" t="s">
        <v>970</v>
      </c>
      <c r="C4212" s="41" t="s">
        <v>227</v>
      </c>
      <c r="D4212" s="41" t="s">
        <v>117</v>
      </c>
      <c r="E4212" s="26" t="str">
        <f t="shared" si="8141"/>
        <v>0703</v>
      </c>
      <c r="F4212" s="41" t="s">
        <v>546</v>
      </c>
      <c r="G4212" s="41"/>
      <c r="H4212" s="42" t="s">
        <v>547</v>
      </c>
      <c r="I4212" s="43">
        <f t="shared" si="8110"/>
        <v>62244.099999999999</v>
      </c>
      <c r="J4212" s="43">
        <f t="shared" si="8111"/>
        <v>0</v>
      </c>
      <c r="K4212" s="43">
        <f t="shared" si="8112"/>
        <v>0</v>
      </c>
      <c r="L4212" s="43">
        <f t="shared" si="8113"/>
        <v>-21444.351999999999</v>
      </c>
      <c r="M4212" s="43">
        <f t="shared" si="8114"/>
        <v>0</v>
      </c>
      <c r="N4212" s="43">
        <f t="shared" si="8115"/>
        <v>0</v>
      </c>
      <c r="O4212" s="43">
        <f t="shared" si="8116"/>
        <v>-130.91300000000001</v>
      </c>
      <c r="P4212" s="43">
        <f t="shared" si="8117"/>
        <v>0</v>
      </c>
      <c r="Q4212" s="43">
        <f t="shared" si="8118"/>
        <v>0</v>
      </c>
      <c r="R4212" s="43">
        <f t="shared" si="8119"/>
        <v>0</v>
      </c>
      <c r="S4212" s="43">
        <f t="shared" si="8120"/>
        <v>0</v>
      </c>
      <c r="T4212" s="43">
        <f t="shared" si="8121"/>
        <v>0</v>
      </c>
      <c r="U4212" s="43">
        <v>596.89499999999998</v>
      </c>
      <c r="V4212" s="43">
        <f t="shared" si="8142"/>
        <v>41265.729999999996</v>
      </c>
      <c r="W4212" s="43">
        <f t="shared" si="8139"/>
        <v>596.89499999999998</v>
      </c>
      <c r="X4212" s="43">
        <f t="shared" si="8123"/>
        <v>0</v>
      </c>
      <c r="Y4212" s="43">
        <f t="shared" si="8124"/>
        <v>0</v>
      </c>
      <c r="Z4212" s="43">
        <f t="shared" si="8125"/>
        <v>0</v>
      </c>
      <c r="AA4212" s="43">
        <f t="shared" si="8143"/>
        <v>0</v>
      </c>
      <c r="AB4212" s="43">
        <f t="shared" si="8127"/>
        <v>8615.6618299999991</v>
      </c>
      <c r="AC4212" s="44">
        <f t="shared" si="8128"/>
        <v>41265.730000000003</v>
      </c>
      <c r="AD4212" s="44">
        <f t="shared" si="8129"/>
        <v>28802.706740000001</v>
      </c>
      <c r="AE4212" s="45">
        <f t="shared" si="8136"/>
        <v>69.798127259592889</v>
      </c>
      <c r="AF4212" s="43">
        <f t="shared" si="8130"/>
        <v>41396.642999999996</v>
      </c>
      <c r="AG4212" s="43">
        <f t="shared" si="8131"/>
        <v>-130.91300000000001</v>
      </c>
      <c r="AH4212" s="43">
        <f t="shared" si="8132"/>
        <v>0</v>
      </c>
      <c r="AI4212" s="43">
        <f t="shared" si="8133"/>
        <v>0</v>
      </c>
      <c r="AJ4212" s="43">
        <f t="shared" si="8140"/>
        <v>0</v>
      </c>
      <c r="AK4212" s="43">
        <f t="shared" si="8135"/>
        <v>0</v>
      </c>
      <c r="AL4212" s="43">
        <f t="shared" si="8137"/>
        <v>41265.729999999996</v>
      </c>
      <c r="AM4212" s="43">
        <f t="shared" si="8138"/>
        <v>0</v>
      </c>
      <c r="AN4212" s="2"/>
      <c r="AR4212" s="1"/>
      <c r="AS4212" s="1"/>
    </row>
    <row r="4213" ht="31.5">
      <c r="B4213" s="41" t="s">
        <v>970</v>
      </c>
      <c r="C4213" s="41" t="s">
        <v>227</v>
      </c>
      <c r="D4213" s="41" t="s">
        <v>117</v>
      </c>
      <c r="E4213" s="26" t="str">
        <f t="shared" si="8141"/>
        <v>0703</v>
      </c>
      <c r="F4213" s="41" t="s">
        <v>1070</v>
      </c>
      <c r="G4213" s="41"/>
      <c r="H4213" s="42" t="s">
        <v>1071</v>
      </c>
      <c r="I4213" s="43">
        <f t="shared" si="8110"/>
        <v>62244.099999999999</v>
      </c>
      <c r="J4213" s="43">
        <f t="shared" si="8111"/>
        <v>0</v>
      </c>
      <c r="K4213" s="43">
        <f t="shared" si="8112"/>
        <v>0</v>
      </c>
      <c r="L4213" s="43">
        <f t="shared" si="8113"/>
        <v>-21444.351999999999</v>
      </c>
      <c r="M4213" s="43">
        <f t="shared" si="8114"/>
        <v>0</v>
      </c>
      <c r="N4213" s="43">
        <f t="shared" si="8115"/>
        <v>0</v>
      </c>
      <c r="O4213" s="43">
        <f t="shared" si="8116"/>
        <v>-130.91300000000001</v>
      </c>
      <c r="P4213" s="43">
        <f t="shared" si="8117"/>
        <v>0</v>
      </c>
      <c r="Q4213" s="43">
        <f t="shared" si="8118"/>
        <v>0</v>
      </c>
      <c r="R4213" s="43">
        <f t="shared" si="8119"/>
        <v>0</v>
      </c>
      <c r="S4213" s="43">
        <f t="shared" si="8120"/>
        <v>0</v>
      </c>
      <c r="T4213" s="43">
        <f t="shared" si="8121"/>
        <v>0</v>
      </c>
      <c r="U4213" s="43">
        <v>596.89499999999998</v>
      </c>
      <c r="V4213" s="43">
        <f t="shared" si="8142"/>
        <v>41265.729999999996</v>
      </c>
      <c r="W4213" s="43">
        <f t="shared" si="8139"/>
        <v>596.89499999999998</v>
      </c>
      <c r="X4213" s="43">
        <f t="shared" si="8123"/>
        <v>0</v>
      </c>
      <c r="Y4213" s="43">
        <f t="shared" si="8124"/>
        <v>0</v>
      </c>
      <c r="Z4213" s="43">
        <f t="shared" si="8125"/>
        <v>0</v>
      </c>
      <c r="AA4213" s="43">
        <f t="shared" si="8143"/>
        <v>0</v>
      </c>
      <c r="AB4213" s="43">
        <f t="shared" si="8127"/>
        <v>8615.6618299999991</v>
      </c>
      <c r="AC4213" s="44">
        <f t="shared" si="8128"/>
        <v>41265.730000000003</v>
      </c>
      <c r="AD4213" s="44">
        <f t="shared" si="8129"/>
        <v>28802.706740000001</v>
      </c>
      <c r="AE4213" s="45">
        <f t="shared" si="8136"/>
        <v>69.798127259592889</v>
      </c>
      <c r="AF4213" s="43">
        <f t="shared" si="8130"/>
        <v>41396.642999999996</v>
      </c>
      <c r="AG4213" s="43">
        <f t="shared" si="8131"/>
        <v>-130.91300000000001</v>
      </c>
      <c r="AH4213" s="43">
        <f t="shared" si="8132"/>
        <v>0</v>
      </c>
      <c r="AI4213" s="43">
        <f t="shared" si="8133"/>
        <v>0</v>
      </c>
      <c r="AJ4213" s="43">
        <f t="shared" si="8140"/>
        <v>0</v>
      </c>
      <c r="AK4213" s="43">
        <f t="shared" si="8135"/>
        <v>0</v>
      </c>
      <c r="AL4213" s="43">
        <f t="shared" si="8137"/>
        <v>41265.729999999996</v>
      </c>
      <c r="AM4213" s="43">
        <f t="shared" si="8138"/>
        <v>0</v>
      </c>
      <c r="AN4213" s="2"/>
      <c r="AO4213" s="1"/>
      <c r="AP4213" s="1"/>
      <c r="AQ4213" s="1"/>
      <c r="AR4213" s="1"/>
      <c r="AS4213" s="1"/>
    </row>
    <row r="4214" ht="31.5">
      <c r="B4214" s="41" t="s">
        <v>970</v>
      </c>
      <c r="C4214" s="41" t="s">
        <v>227</v>
      </c>
      <c r="D4214" s="41" t="s">
        <v>117</v>
      </c>
      <c r="E4214" s="26" t="str">
        <f t="shared" si="8141"/>
        <v>0703</v>
      </c>
      <c r="F4214" s="41" t="s">
        <v>1070</v>
      </c>
      <c r="G4214" s="41" t="s">
        <v>550</v>
      </c>
      <c r="H4214" s="42" t="s">
        <v>551</v>
      </c>
      <c r="I4214" s="43">
        <f t="shared" si="8110"/>
        <v>62244.099999999999</v>
      </c>
      <c r="J4214" s="43">
        <f t="shared" si="8111"/>
        <v>0</v>
      </c>
      <c r="K4214" s="43">
        <f t="shared" si="8112"/>
        <v>0</v>
      </c>
      <c r="L4214" s="43">
        <f t="shared" si="8113"/>
        <v>-21444.351999999999</v>
      </c>
      <c r="M4214" s="43">
        <f t="shared" si="8114"/>
        <v>0</v>
      </c>
      <c r="N4214" s="43">
        <f t="shared" si="8115"/>
        <v>0</v>
      </c>
      <c r="O4214" s="43">
        <f t="shared" si="8116"/>
        <v>-130.91300000000001</v>
      </c>
      <c r="P4214" s="43">
        <f t="shared" si="8117"/>
        <v>0</v>
      </c>
      <c r="Q4214" s="43">
        <f t="shared" si="8118"/>
        <v>0</v>
      </c>
      <c r="R4214" s="43">
        <f t="shared" si="8119"/>
        <v>0</v>
      </c>
      <c r="S4214" s="43">
        <f t="shared" si="8120"/>
        <v>0</v>
      </c>
      <c r="T4214" s="43">
        <f t="shared" si="8121"/>
        <v>0</v>
      </c>
      <c r="U4214" s="43">
        <v>596.89499999999998</v>
      </c>
      <c r="V4214" s="43">
        <f t="shared" si="8142"/>
        <v>41265.729999999996</v>
      </c>
      <c r="W4214" s="43">
        <f t="shared" si="8139"/>
        <v>596.89499999999998</v>
      </c>
      <c r="X4214" s="43">
        <f t="shared" si="8123"/>
        <v>0</v>
      </c>
      <c r="Y4214" s="43">
        <f t="shared" si="8124"/>
        <v>0</v>
      </c>
      <c r="Z4214" s="43">
        <f t="shared" si="8125"/>
        <v>0</v>
      </c>
      <c r="AA4214" s="43">
        <f t="shared" si="8143"/>
        <v>0</v>
      </c>
      <c r="AB4214" s="43">
        <f t="shared" si="8127"/>
        <v>8615.6618299999991</v>
      </c>
      <c r="AC4214" s="44">
        <f t="shared" si="8128"/>
        <v>41265.730000000003</v>
      </c>
      <c r="AD4214" s="44">
        <f t="shared" si="8129"/>
        <v>28802.706740000001</v>
      </c>
      <c r="AE4214" s="45">
        <f t="shared" si="8136"/>
        <v>69.798127259592889</v>
      </c>
      <c r="AF4214" s="43">
        <f t="shared" si="8130"/>
        <v>41396.642999999996</v>
      </c>
      <c r="AG4214" s="43">
        <f t="shared" si="8131"/>
        <v>-130.91300000000001</v>
      </c>
      <c r="AH4214" s="43">
        <f t="shared" si="8132"/>
        <v>0</v>
      </c>
      <c r="AI4214" s="43">
        <f t="shared" si="8133"/>
        <v>0</v>
      </c>
      <c r="AJ4214" s="43">
        <f t="shared" si="8140"/>
        <v>0</v>
      </c>
      <c r="AK4214" s="43">
        <f t="shared" si="8135"/>
        <v>0</v>
      </c>
      <c r="AL4214" s="43">
        <f t="shared" si="8137"/>
        <v>41265.729999999996</v>
      </c>
      <c r="AM4214" s="43">
        <f t="shared" si="8138"/>
        <v>0</v>
      </c>
      <c r="AN4214" s="2"/>
      <c r="AO4214" s="1"/>
      <c r="AP4214" s="1"/>
      <c r="AQ4214" s="1"/>
      <c r="AR4214" s="1"/>
      <c r="AS4214" s="1"/>
    </row>
    <row r="4215">
      <c r="B4215" s="41" t="s">
        <v>970</v>
      </c>
      <c r="C4215" s="41" t="s">
        <v>227</v>
      </c>
      <c r="D4215" s="41" t="s">
        <v>117</v>
      </c>
      <c r="E4215" s="26" t="str">
        <f t="shared" si="8141"/>
        <v>0703</v>
      </c>
      <c r="F4215" s="41" t="s">
        <v>1070</v>
      </c>
      <c r="G4215" s="41" t="s">
        <v>909</v>
      </c>
      <c r="H4215" s="42" t="s">
        <v>910</v>
      </c>
      <c r="I4215" s="43">
        <v>62244.099999999999</v>
      </c>
      <c r="J4215" s="43"/>
      <c r="K4215" s="43"/>
      <c r="L4215" s="43">
        <v>-21444.351999999999</v>
      </c>
      <c r="M4215" s="43"/>
      <c r="N4215" s="43"/>
      <c r="O4215" s="43">
        <v>-130.91300000000001</v>
      </c>
      <c r="P4215" s="43">
        <v>0</v>
      </c>
      <c r="Q4215" s="43">
        <v>0</v>
      </c>
      <c r="R4215" s="43">
        <v>0</v>
      </c>
      <c r="S4215" s="43">
        <v>0</v>
      </c>
      <c r="T4215" s="43">
        <v>0</v>
      </c>
      <c r="U4215" s="43">
        <v>596.89499999999998</v>
      </c>
      <c r="V4215" s="43">
        <f t="shared" si="8142"/>
        <v>41265.729999999996</v>
      </c>
      <c r="W4215" s="43">
        <v>596.89499999999998</v>
      </c>
      <c r="X4215" s="43"/>
      <c r="Y4215" s="43"/>
      <c r="Z4215" s="43"/>
      <c r="AA4215" s="43"/>
      <c r="AB4215" s="43">
        <v>8615.6618299999991</v>
      </c>
      <c r="AC4215" s="44">
        <v>41265.730000000003</v>
      </c>
      <c r="AD4215" s="44">
        <v>28802.706740000001</v>
      </c>
      <c r="AE4215" s="45">
        <f t="shared" si="8136"/>
        <v>69.798127259592889</v>
      </c>
      <c r="AF4215" s="43">
        <v>41396.642999999996</v>
      </c>
      <c r="AG4215" s="43">
        <v>-130.91300000000001</v>
      </c>
      <c r="AH4215" s="43">
        <v>0</v>
      </c>
      <c r="AI4215" s="43">
        <v>0</v>
      </c>
      <c r="AJ4215" s="43">
        <v>0</v>
      </c>
      <c r="AK4215" s="43">
        <v>0</v>
      </c>
      <c r="AL4215" s="43">
        <f t="shared" si="8137"/>
        <v>41265.729999999996</v>
      </c>
      <c r="AM4215" s="43">
        <f t="shared" si="8138"/>
        <v>0</v>
      </c>
      <c r="AN4215" s="2"/>
      <c r="AO4215" s="1"/>
      <c r="AP4215" s="1"/>
      <c r="AQ4215" s="1"/>
      <c r="AR4215" s="1"/>
      <c r="AS4215" s="1"/>
    </row>
    <row r="4216">
      <c r="B4216" s="41" t="s">
        <v>970</v>
      </c>
      <c r="C4216" s="34" t="s">
        <v>227</v>
      </c>
      <c r="D4216" s="34" t="s">
        <v>227</v>
      </c>
      <c r="E4216" s="35" t="str">
        <f t="shared" si="8141"/>
        <v>0707</v>
      </c>
      <c r="F4216" s="34"/>
      <c r="G4216" s="34"/>
      <c r="H4216" s="36" t="s">
        <v>336</v>
      </c>
      <c r="I4216" s="43"/>
      <c r="J4216" s="43"/>
      <c r="K4216" s="43"/>
      <c r="L4216" s="43"/>
      <c r="M4216" s="43"/>
      <c r="N4216" s="43"/>
      <c r="O4216" s="43">
        <f t="shared" si="8116"/>
        <v>0</v>
      </c>
      <c r="P4216" s="37">
        <f t="shared" si="8117"/>
        <v>0</v>
      </c>
      <c r="Q4216" s="43">
        <f t="shared" si="8118"/>
        <v>0</v>
      </c>
      <c r="R4216" s="43">
        <f t="shared" si="8119"/>
        <v>0</v>
      </c>
      <c r="S4216" s="43">
        <f t="shared" si="8120"/>
        <v>0</v>
      </c>
      <c r="T4216" s="43">
        <f t="shared" si="8121"/>
        <v>0</v>
      </c>
      <c r="U4216" s="43">
        <v>82484.097999999998</v>
      </c>
      <c r="V4216" s="37">
        <f t="shared" si="8142"/>
        <v>82484.097999999998</v>
      </c>
      <c r="W4216" s="43">
        <f t="shared" si="8139"/>
        <v>82484.097999999998</v>
      </c>
      <c r="X4216" s="43">
        <f t="shared" si="8123"/>
        <v>0</v>
      </c>
      <c r="Y4216" s="43">
        <f t="shared" si="8124"/>
        <v>0</v>
      </c>
      <c r="Z4216" s="43">
        <f t="shared" si="8125"/>
        <v>0</v>
      </c>
      <c r="AA4216" s="43">
        <f t="shared" si="8143"/>
        <v>0</v>
      </c>
      <c r="AB4216" s="43">
        <f t="shared" si="8127"/>
        <v>5532.0665499999996</v>
      </c>
      <c r="AC4216" s="38">
        <f t="shared" si="8128"/>
        <v>82484.097999999998</v>
      </c>
      <c r="AD4216" s="44">
        <f t="shared" si="8129"/>
        <v>5532.0665499999996</v>
      </c>
      <c r="AE4216" s="39">
        <f t="shared" si="8136"/>
        <v>6.7068279633730121</v>
      </c>
      <c r="AF4216" s="37">
        <f t="shared" si="8130"/>
        <v>82484.097999999998</v>
      </c>
      <c r="AG4216" s="37">
        <f t="shared" si="8131"/>
        <v>0</v>
      </c>
      <c r="AH4216" s="37">
        <f t="shared" si="8132"/>
        <v>0</v>
      </c>
      <c r="AI4216" s="37">
        <f t="shared" si="8133"/>
        <v>0</v>
      </c>
      <c r="AJ4216" s="37">
        <f t="shared" si="8140"/>
        <v>0</v>
      </c>
      <c r="AK4216" s="37">
        <f t="shared" si="8135"/>
        <v>0</v>
      </c>
      <c r="AL4216" s="37">
        <f t="shared" si="8137"/>
        <v>82484.097999999998</v>
      </c>
      <c r="AM4216" s="37">
        <f t="shared" si="8138"/>
        <v>0</v>
      </c>
      <c r="AN4216" s="2"/>
      <c r="AO4216" s="1"/>
      <c r="AP4216" s="1"/>
      <c r="AQ4216" s="1"/>
      <c r="AR4216" s="1"/>
      <c r="AS4216" s="1"/>
    </row>
    <row r="4217">
      <c r="B4217" s="41" t="s">
        <v>970</v>
      </c>
      <c r="C4217" s="41" t="s">
        <v>227</v>
      </c>
      <c r="D4217" s="41" t="s">
        <v>227</v>
      </c>
      <c r="E4217" s="26" t="str">
        <f t="shared" si="8141"/>
        <v>0707</v>
      </c>
      <c r="F4217" s="41" t="s">
        <v>359</v>
      </c>
      <c r="G4217" s="41"/>
      <c r="H4217" s="42" t="s">
        <v>360</v>
      </c>
      <c r="I4217" s="43"/>
      <c r="J4217" s="43"/>
      <c r="K4217" s="43"/>
      <c r="L4217" s="43"/>
      <c r="M4217" s="43"/>
      <c r="N4217" s="43"/>
      <c r="O4217" s="43">
        <f t="shared" si="8116"/>
        <v>0</v>
      </c>
      <c r="P4217" s="43">
        <f t="shared" si="8117"/>
        <v>0</v>
      </c>
      <c r="Q4217" s="43">
        <f t="shared" si="8118"/>
        <v>0</v>
      </c>
      <c r="R4217" s="43">
        <f t="shared" si="8119"/>
        <v>0</v>
      </c>
      <c r="S4217" s="43">
        <f t="shared" si="8120"/>
        <v>0</v>
      </c>
      <c r="T4217" s="43">
        <f t="shared" si="8121"/>
        <v>0</v>
      </c>
      <c r="U4217" s="43">
        <v>82484.097999999998</v>
      </c>
      <c r="V4217" s="43">
        <f t="shared" si="8142"/>
        <v>82484.097999999998</v>
      </c>
      <c r="W4217" s="43">
        <f t="shared" si="8139"/>
        <v>82484.097999999998</v>
      </c>
      <c r="X4217" s="43">
        <f t="shared" si="8123"/>
        <v>0</v>
      </c>
      <c r="Y4217" s="43">
        <f t="shared" si="8124"/>
        <v>0</v>
      </c>
      <c r="Z4217" s="43">
        <f t="shared" si="8125"/>
        <v>0</v>
      </c>
      <c r="AA4217" s="43">
        <f t="shared" si="8143"/>
        <v>0</v>
      </c>
      <c r="AB4217" s="43">
        <f t="shared" si="8127"/>
        <v>5532.0665499999996</v>
      </c>
      <c r="AC4217" s="44">
        <f t="shared" si="8128"/>
        <v>82484.097999999998</v>
      </c>
      <c r="AD4217" s="44">
        <f t="shared" si="8129"/>
        <v>5532.0665499999996</v>
      </c>
      <c r="AE4217" s="45">
        <f t="shared" si="8136"/>
        <v>6.7068279633730121</v>
      </c>
      <c r="AF4217" s="43">
        <f t="shared" si="8130"/>
        <v>82484.097999999998</v>
      </c>
      <c r="AG4217" s="43">
        <f t="shared" si="8131"/>
        <v>0</v>
      </c>
      <c r="AH4217" s="43">
        <f t="shared" si="8132"/>
        <v>0</v>
      </c>
      <c r="AI4217" s="43">
        <f t="shared" si="8133"/>
        <v>0</v>
      </c>
      <c r="AJ4217" s="43">
        <f t="shared" si="8140"/>
        <v>0</v>
      </c>
      <c r="AK4217" s="43">
        <f t="shared" si="8135"/>
        <v>0</v>
      </c>
      <c r="AL4217" s="43">
        <f t="shared" si="8137"/>
        <v>82484.097999999998</v>
      </c>
      <c r="AM4217" s="43">
        <f t="shared" si="8138"/>
        <v>0</v>
      </c>
      <c r="AN4217" s="2"/>
      <c r="AO4217" s="1"/>
      <c r="AP4217" s="1"/>
      <c r="AQ4217" s="1"/>
      <c r="AR4217" s="1"/>
      <c r="AS4217" s="1"/>
    </row>
    <row r="4218" ht="31.5">
      <c r="B4218" s="41" t="s">
        <v>970</v>
      </c>
      <c r="C4218" s="41" t="s">
        <v>227</v>
      </c>
      <c r="D4218" s="41" t="s">
        <v>227</v>
      </c>
      <c r="E4218" s="26" t="str">
        <f t="shared" si="8141"/>
        <v>0707</v>
      </c>
      <c r="F4218" s="41" t="s">
        <v>361</v>
      </c>
      <c r="G4218" s="41"/>
      <c r="H4218" s="42" t="s">
        <v>362</v>
      </c>
      <c r="I4218" s="43"/>
      <c r="J4218" s="43"/>
      <c r="K4218" s="43"/>
      <c r="L4218" s="43"/>
      <c r="M4218" s="43"/>
      <c r="N4218" s="43"/>
      <c r="O4218" s="43">
        <f t="shared" si="8116"/>
        <v>0</v>
      </c>
      <c r="P4218" s="43">
        <f t="shared" si="8117"/>
        <v>0</v>
      </c>
      <c r="Q4218" s="43">
        <f t="shared" si="8118"/>
        <v>0</v>
      </c>
      <c r="R4218" s="43">
        <f t="shared" si="8119"/>
        <v>0</v>
      </c>
      <c r="S4218" s="43">
        <f t="shared" si="8120"/>
        <v>0</v>
      </c>
      <c r="T4218" s="43">
        <f t="shared" si="8121"/>
        <v>0</v>
      </c>
      <c r="U4218" s="43">
        <v>82484.097999999998</v>
      </c>
      <c r="V4218" s="43">
        <f t="shared" si="8142"/>
        <v>82484.097999999998</v>
      </c>
      <c r="W4218" s="43">
        <f t="shared" si="8139"/>
        <v>82484.097999999998</v>
      </c>
      <c r="X4218" s="43">
        <f t="shared" si="8123"/>
        <v>0</v>
      </c>
      <c r="Y4218" s="43">
        <f t="shared" si="8124"/>
        <v>0</v>
      </c>
      <c r="Z4218" s="43">
        <f t="shared" si="8125"/>
        <v>0</v>
      </c>
      <c r="AA4218" s="43">
        <f t="shared" si="8143"/>
        <v>0</v>
      </c>
      <c r="AB4218" s="43">
        <f t="shared" si="8127"/>
        <v>5532.0665499999996</v>
      </c>
      <c r="AC4218" s="44">
        <f t="shared" si="8128"/>
        <v>82484.097999999998</v>
      </c>
      <c r="AD4218" s="44">
        <f t="shared" si="8129"/>
        <v>5532.0665499999996</v>
      </c>
      <c r="AE4218" s="45">
        <f t="shared" si="8136"/>
        <v>6.7068279633730121</v>
      </c>
      <c r="AF4218" s="43">
        <f t="shared" si="8130"/>
        <v>82484.097999999998</v>
      </c>
      <c r="AG4218" s="43">
        <f t="shared" si="8131"/>
        <v>0</v>
      </c>
      <c r="AH4218" s="43">
        <f t="shared" si="8132"/>
        <v>0</v>
      </c>
      <c r="AI4218" s="43">
        <f t="shared" si="8133"/>
        <v>0</v>
      </c>
      <c r="AJ4218" s="43">
        <f t="shared" si="8140"/>
        <v>0</v>
      </c>
      <c r="AK4218" s="43">
        <f t="shared" si="8135"/>
        <v>0</v>
      </c>
      <c r="AL4218" s="43">
        <f t="shared" si="8137"/>
        <v>82484.097999999998</v>
      </c>
      <c r="AM4218" s="43">
        <f t="shared" si="8138"/>
        <v>0</v>
      </c>
      <c r="AN4218" s="2"/>
      <c r="AO4218" s="1"/>
      <c r="AP4218" s="1"/>
      <c r="AQ4218" s="1"/>
      <c r="AR4218" s="1"/>
      <c r="AS4218" s="1"/>
    </row>
    <row r="4219" ht="47.25">
      <c r="B4219" s="41" t="s">
        <v>970</v>
      </c>
      <c r="C4219" s="41" t="s">
        <v>227</v>
      </c>
      <c r="D4219" s="41" t="s">
        <v>227</v>
      </c>
      <c r="E4219" s="26" t="str">
        <f t="shared" si="8141"/>
        <v>0707</v>
      </c>
      <c r="F4219" s="41" t="s">
        <v>1072</v>
      </c>
      <c r="G4219" s="41"/>
      <c r="H4219" s="42" t="s">
        <v>1073</v>
      </c>
      <c r="I4219" s="43"/>
      <c r="J4219" s="43"/>
      <c r="K4219" s="43"/>
      <c r="L4219" s="43"/>
      <c r="M4219" s="43"/>
      <c r="N4219" s="43"/>
      <c r="O4219" s="43">
        <f t="shared" si="8116"/>
        <v>0</v>
      </c>
      <c r="P4219" s="43">
        <f t="shared" si="8117"/>
        <v>0</v>
      </c>
      <c r="Q4219" s="43">
        <f t="shared" si="8118"/>
        <v>0</v>
      </c>
      <c r="R4219" s="43">
        <f t="shared" si="8119"/>
        <v>0</v>
      </c>
      <c r="S4219" s="43">
        <f t="shared" si="8120"/>
        <v>0</v>
      </c>
      <c r="T4219" s="43">
        <f t="shared" si="8121"/>
        <v>0</v>
      </c>
      <c r="U4219" s="43">
        <v>82484.097999999998</v>
      </c>
      <c r="V4219" s="43">
        <f t="shared" si="8142"/>
        <v>82484.097999999998</v>
      </c>
      <c r="W4219" s="43">
        <f t="shared" si="8139"/>
        <v>82484.097999999998</v>
      </c>
      <c r="X4219" s="43">
        <f t="shared" si="8123"/>
        <v>0</v>
      </c>
      <c r="Y4219" s="43">
        <f t="shared" si="8124"/>
        <v>0</v>
      </c>
      <c r="Z4219" s="43">
        <f t="shared" si="8125"/>
        <v>0</v>
      </c>
      <c r="AA4219" s="43">
        <f t="shared" si="8143"/>
        <v>0</v>
      </c>
      <c r="AB4219" s="43">
        <f t="shared" si="8127"/>
        <v>5532.0665499999996</v>
      </c>
      <c r="AC4219" s="44">
        <f t="shared" si="8128"/>
        <v>82484.097999999998</v>
      </c>
      <c r="AD4219" s="44">
        <f t="shared" si="8129"/>
        <v>5532.0665499999996</v>
      </c>
      <c r="AE4219" s="45">
        <f t="shared" si="8136"/>
        <v>6.7068279633730121</v>
      </c>
      <c r="AF4219" s="43">
        <f t="shared" si="8130"/>
        <v>82484.097999999998</v>
      </c>
      <c r="AG4219" s="43">
        <f t="shared" si="8131"/>
        <v>0</v>
      </c>
      <c r="AH4219" s="43">
        <f t="shared" si="8132"/>
        <v>0</v>
      </c>
      <c r="AI4219" s="43">
        <f t="shared" si="8133"/>
        <v>0</v>
      </c>
      <c r="AJ4219" s="43">
        <f t="shared" si="8140"/>
        <v>0</v>
      </c>
      <c r="AK4219" s="43">
        <f t="shared" si="8135"/>
        <v>0</v>
      </c>
      <c r="AL4219" s="43">
        <f t="shared" si="8137"/>
        <v>82484.097999999998</v>
      </c>
      <c r="AM4219" s="43">
        <f t="shared" si="8138"/>
        <v>0</v>
      </c>
      <c r="AN4219" s="2"/>
      <c r="AR4219" s="1"/>
      <c r="AS4219" s="1"/>
    </row>
    <row r="4220" ht="31.5">
      <c r="B4220" s="41" t="s">
        <v>970</v>
      </c>
      <c r="C4220" s="41" t="s">
        <v>227</v>
      </c>
      <c r="D4220" s="41" t="s">
        <v>227</v>
      </c>
      <c r="E4220" s="26" t="str">
        <f t="shared" si="8141"/>
        <v>0707</v>
      </c>
      <c r="F4220" s="41" t="s">
        <v>1074</v>
      </c>
      <c r="G4220" s="41"/>
      <c r="H4220" s="42" t="s">
        <v>1075</v>
      </c>
      <c r="I4220" s="43"/>
      <c r="J4220" s="43"/>
      <c r="K4220" s="43"/>
      <c r="L4220" s="43"/>
      <c r="M4220" s="43"/>
      <c r="N4220" s="43"/>
      <c r="O4220" s="43">
        <f t="shared" si="8116"/>
        <v>0</v>
      </c>
      <c r="P4220" s="43">
        <f t="shared" si="8117"/>
        <v>0</v>
      </c>
      <c r="Q4220" s="43">
        <f t="shared" si="8118"/>
        <v>0</v>
      </c>
      <c r="R4220" s="43">
        <f t="shared" si="8119"/>
        <v>0</v>
      </c>
      <c r="S4220" s="43">
        <f t="shared" si="8120"/>
        <v>0</v>
      </c>
      <c r="T4220" s="43">
        <f t="shared" si="8121"/>
        <v>0</v>
      </c>
      <c r="U4220" s="43">
        <v>82484.097999999998</v>
      </c>
      <c r="V4220" s="43">
        <f t="shared" si="8142"/>
        <v>82484.097999999998</v>
      </c>
      <c r="W4220" s="43">
        <f t="shared" si="8139"/>
        <v>82484.097999999998</v>
      </c>
      <c r="X4220" s="43">
        <f t="shared" si="8123"/>
        <v>0</v>
      </c>
      <c r="Y4220" s="43">
        <f t="shared" si="8124"/>
        <v>0</v>
      </c>
      <c r="Z4220" s="43">
        <f t="shared" si="8125"/>
        <v>0</v>
      </c>
      <c r="AA4220" s="43">
        <f t="shared" si="8143"/>
        <v>0</v>
      </c>
      <c r="AB4220" s="43">
        <f t="shared" si="8127"/>
        <v>5532.0665499999996</v>
      </c>
      <c r="AC4220" s="44">
        <f t="shared" si="8128"/>
        <v>82484.097999999998</v>
      </c>
      <c r="AD4220" s="44">
        <f t="shared" si="8129"/>
        <v>5532.0665499999996</v>
      </c>
      <c r="AE4220" s="45">
        <f t="shared" si="8136"/>
        <v>6.7068279633730121</v>
      </c>
      <c r="AF4220" s="43">
        <f t="shared" si="8130"/>
        <v>82484.097999999998</v>
      </c>
      <c r="AG4220" s="43">
        <f t="shared" si="8131"/>
        <v>0</v>
      </c>
      <c r="AH4220" s="43">
        <f t="shared" si="8132"/>
        <v>0</v>
      </c>
      <c r="AI4220" s="43">
        <f t="shared" si="8133"/>
        <v>0</v>
      </c>
      <c r="AJ4220" s="43">
        <f t="shared" si="8140"/>
        <v>0</v>
      </c>
      <c r="AK4220" s="43">
        <f t="shared" si="8135"/>
        <v>0</v>
      </c>
      <c r="AL4220" s="43">
        <f t="shared" si="8137"/>
        <v>82484.097999999998</v>
      </c>
      <c r="AM4220" s="43">
        <f t="shared" si="8138"/>
        <v>0</v>
      </c>
      <c r="AN4220" s="2"/>
      <c r="AO4220" s="1"/>
      <c r="AP4220" s="1"/>
      <c r="AQ4220" s="1"/>
      <c r="AR4220" s="1"/>
      <c r="AS4220" s="1"/>
    </row>
    <row r="4221" ht="31.5">
      <c r="B4221" s="41" t="s">
        <v>970</v>
      </c>
      <c r="C4221" s="41" t="s">
        <v>227</v>
      </c>
      <c r="D4221" s="41" t="s">
        <v>227</v>
      </c>
      <c r="E4221" s="26" t="str">
        <f t="shared" si="8141"/>
        <v>0707</v>
      </c>
      <c r="F4221" s="41" t="s">
        <v>1074</v>
      </c>
      <c r="G4221" s="41" t="s">
        <v>550</v>
      </c>
      <c r="H4221" s="42" t="s">
        <v>551</v>
      </c>
      <c r="I4221" s="43"/>
      <c r="J4221" s="43"/>
      <c r="K4221" s="43"/>
      <c r="L4221" s="43"/>
      <c r="M4221" s="43"/>
      <c r="N4221" s="43"/>
      <c r="O4221" s="43">
        <f t="shared" si="8116"/>
        <v>0</v>
      </c>
      <c r="P4221" s="43">
        <f t="shared" si="8117"/>
        <v>0</v>
      </c>
      <c r="Q4221" s="43">
        <f t="shared" si="8118"/>
        <v>0</v>
      </c>
      <c r="R4221" s="43">
        <f t="shared" si="8119"/>
        <v>0</v>
      </c>
      <c r="S4221" s="43">
        <f t="shared" si="8120"/>
        <v>0</v>
      </c>
      <c r="T4221" s="43">
        <f t="shared" si="8121"/>
        <v>0</v>
      </c>
      <c r="U4221" s="43">
        <v>82484.097999999998</v>
      </c>
      <c r="V4221" s="43">
        <f t="shared" si="8142"/>
        <v>82484.097999999998</v>
      </c>
      <c r="W4221" s="43">
        <f t="shared" si="8139"/>
        <v>82484.097999999998</v>
      </c>
      <c r="X4221" s="43">
        <f t="shared" si="8123"/>
        <v>0</v>
      </c>
      <c r="Y4221" s="43">
        <f t="shared" si="8124"/>
        <v>0</v>
      </c>
      <c r="Z4221" s="43">
        <f t="shared" si="8125"/>
        <v>0</v>
      </c>
      <c r="AA4221" s="43">
        <f t="shared" si="8143"/>
        <v>0</v>
      </c>
      <c r="AB4221" s="43">
        <f t="shared" si="8127"/>
        <v>5532.0665499999996</v>
      </c>
      <c r="AC4221" s="44">
        <f t="shared" si="8128"/>
        <v>82484.097999999998</v>
      </c>
      <c r="AD4221" s="44">
        <f t="shared" si="8129"/>
        <v>5532.0665499999996</v>
      </c>
      <c r="AE4221" s="45">
        <f t="shared" si="8136"/>
        <v>6.7068279633730121</v>
      </c>
      <c r="AF4221" s="43">
        <f t="shared" si="8130"/>
        <v>82484.097999999998</v>
      </c>
      <c r="AG4221" s="43">
        <f t="shared" si="8131"/>
        <v>0</v>
      </c>
      <c r="AH4221" s="43">
        <f t="shared" si="8132"/>
        <v>0</v>
      </c>
      <c r="AI4221" s="43">
        <f t="shared" si="8133"/>
        <v>0</v>
      </c>
      <c r="AJ4221" s="43">
        <f t="shared" si="8140"/>
        <v>0</v>
      </c>
      <c r="AK4221" s="43">
        <f t="shared" si="8135"/>
        <v>0</v>
      </c>
      <c r="AL4221" s="43">
        <f t="shared" si="8137"/>
        <v>82484.097999999998</v>
      </c>
      <c r="AM4221" s="43">
        <f t="shared" si="8138"/>
        <v>0</v>
      </c>
      <c r="AN4221" s="2"/>
      <c r="AO4221" s="1"/>
      <c r="AP4221" s="1"/>
      <c r="AQ4221" s="1"/>
      <c r="AR4221" s="1"/>
      <c r="AS4221" s="1"/>
    </row>
    <row r="4222">
      <c r="B4222" s="41" t="s">
        <v>970</v>
      </c>
      <c r="C4222" s="41" t="s">
        <v>227</v>
      </c>
      <c r="D4222" s="41" t="s">
        <v>227</v>
      </c>
      <c r="E4222" s="26" t="str">
        <f t="shared" si="8141"/>
        <v>0707</v>
      </c>
      <c r="F4222" s="41" t="s">
        <v>1074</v>
      </c>
      <c r="G4222" s="41" t="s">
        <v>909</v>
      </c>
      <c r="H4222" s="42" t="s">
        <v>910</v>
      </c>
      <c r="I4222" s="43"/>
      <c r="J4222" s="43"/>
      <c r="K4222" s="43"/>
      <c r="L4222" s="43"/>
      <c r="M4222" s="43"/>
      <c r="N4222" s="43"/>
      <c r="O4222" s="43">
        <v>0</v>
      </c>
      <c r="P4222" s="43">
        <v>0</v>
      </c>
      <c r="Q4222" s="43">
        <v>0</v>
      </c>
      <c r="R4222" s="43">
        <v>0</v>
      </c>
      <c r="S4222" s="43">
        <v>0</v>
      </c>
      <c r="T4222" s="43">
        <v>0</v>
      </c>
      <c r="U4222" s="43">
        <v>82484.097999999998</v>
      </c>
      <c r="V4222" s="43">
        <f t="shared" si="8142"/>
        <v>82484.097999999998</v>
      </c>
      <c r="W4222" s="43">
        <v>82484.097999999998</v>
      </c>
      <c r="X4222" s="43"/>
      <c r="Y4222" s="43"/>
      <c r="Z4222" s="43"/>
      <c r="AA4222" s="43"/>
      <c r="AB4222" s="43">
        <v>5532.0665499999996</v>
      </c>
      <c r="AC4222" s="44">
        <v>82484.097999999998</v>
      </c>
      <c r="AD4222" s="44">
        <v>5532.0665499999996</v>
      </c>
      <c r="AE4222" s="45">
        <f t="shared" si="8136"/>
        <v>6.7068279633730121</v>
      </c>
      <c r="AF4222" s="43">
        <v>82484.097999999998</v>
      </c>
      <c r="AG4222" s="43">
        <v>0</v>
      </c>
      <c r="AH4222" s="43">
        <v>0</v>
      </c>
      <c r="AI4222" s="43">
        <v>0</v>
      </c>
      <c r="AJ4222" s="43">
        <v>0</v>
      </c>
      <c r="AK4222" s="43">
        <v>0</v>
      </c>
      <c r="AL4222" s="43">
        <f t="shared" si="8137"/>
        <v>82484.097999999998</v>
      </c>
      <c r="AM4222" s="43">
        <f t="shared" si="8138"/>
        <v>0</v>
      </c>
      <c r="AN4222" s="2"/>
      <c r="AO4222" s="1"/>
      <c r="AP4222" s="1"/>
      <c r="AQ4222" s="1"/>
      <c r="AR4222" s="1"/>
      <c r="AS4222" s="1"/>
    </row>
    <row r="4223" s="24" customFormat="1">
      <c r="B4223" s="25" t="s">
        <v>970</v>
      </c>
      <c r="C4223" s="25" t="s">
        <v>137</v>
      </c>
      <c r="D4223" s="25"/>
      <c r="E4223" s="32" t="str">
        <f t="shared" si="8141"/>
        <v>11</v>
      </c>
      <c r="F4223" s="25"/>
      <c r="G4223" s="25"/>
      <c r="H4223" s="27" t="s">
        <v>657</v>
      </c>
      <c r="I4223" s="28">
        <f t="shared" si="8110"/>
        <v>34000.099999999999</v>
      </c>
      <c r="J4223" s="28">
        <f t="shared" si="8111"/>
        <v>350759.20000000001</v>
      </c>
      <c r="K4223" s="28">
        <f t="shared" si="8112"/>
        <v>313169.79999999999</v>
      </c>
      <c r="L4223" s="28">
        <f t="shared" si="8113"/>
        <v>0</v>
      </c>
      <c r="M4223" s="28">
        <f t="shared" si="8114"/>
        <v>-5270.1000000000004</v>
      </c>
      <c r="N4223" s="28">
        <f t="shared" si="8115"/>
        <v>0</v>
      </c>
      <c r="O4223" s="28">
        <f t="shared" si="8116"/>
        <v>-34628.252999999997</v>
      </c>
      <c r="P4223" s="28">
        <f t="shared" si="8117"/>
        <v>0</v>
      </c>
      <c r="Q4223" s="28">
        <f t="shared" si="8118"/>
        <v>0</v>
      </c>
      <c r="R4223" s="28">
        <f t="shared" si="8119"/>
        <v>0</v>
      </c>
      <c r="S4223" s="28">
        <f t="shared" si="8120"/>
        <v>0</v>
      </c>
      <c r="T4223" s="28">
        <f t="shared" si="8121"/>
        <v>0</v>
      </c>
      <c r="U4223" s="28">
        <v>156277.141</v>
      </c>
      <c r="V4223" s="28">
        <f t="shared" si="8142"/>
        <v>155648.98800000001</v>
      </c>
      <c r="W4223" s="28" t="e">
        <f t="shared" si="8139"/>
        <v>#REF!</v>
      </c>
      <c r="X4223" s="28" t="e">
        <f t="shared" si="8123"/>
        <v>#REF!</v>
      </c>
      <c r="Y4223" s="28" t="e">
        <f t="shared" si="8124"/>
        <v>#REF!</v>
      </c>
      <c r="Z4223" s="28" t="e">
        <f t="shared" si="8125"/>
        <v>#REF!</v>
      </c>
      <c r="AA4223" s="28" t="e">
        <f t="shared" si="8143"/>
        <v>#REF!</v>
      </c>
      <c r="AB4223" s="28">
        <f t="shared" si="8127"/>
        <v>97008.540420000005</v>
      </c>
      <c r="AC4223" s="29">
        <f t="shared" si="8128"/>
        <v>160116.83502</v>
      </c>
      <c r="AD4223" s="29">
        <f t="shared" si="8129"/>
        <v>97008.540420000005</v>
      </c>
      <c r="AE4223" s="30">
        <f t="shared" si="8136"/>
        <v>60.586096651162748</v>
      </c>
      <c r="AF4223" s="28">
        <f t="shared" si="8130"/>
        <v>194745.08802</v>
      </c>
      <c r="AG4223" s="28">
        <f t="shared" si="8131"/>
        <v>-34628.252999999997</v>
      </c>
      <c r="AH4223" s="28">
        <f t="shared" si="8132"/>
        <v>0</v>
      </c>
      <c r="AI4223" s="28">
        <f t="shared" si="8133"/>
        <v>0</v>
      </c>
      <c r="AJ4223" s="28">
        <f t="shared" si="8140"/>
        <v>0</v>
      </c>
      <c r="AK4223" s="28">
        <f t="shared" si="8135"/>
        <v>0</v>
      </c>
      <c r="AL4223" s="28">
        <f t="shared" si="8137"/>
        <v>160116.83502</v>
      </c>
      <c r="AM4223" s="28">
        <f t="shared" si="8138"/>
        <v>-4467.8470199999865</v>
      </c>
      <c r="AN4223" s="2"/>
      <c r="AO4223" s="24"/>
      <c r="AP4223" s="24"/>
      <c r="AQ4223" s="24"/>
      <c r="AR4223" s="24"/>
      <c r="AS4223" s="24"/>
    </row>
    <row r="4224" s="33" customFormat="1">
      <c r="B4224" s="34" t="s">
        <v>970</v>
      </c>
      <c r="C4224" s="34" t="s">
        <v>137</v>
      </c>
      <c r="D4224" s="34" t="s">
        <v>117</v>
      </c>
      <c r="E4224" s="35" t="str">
        <f t="shared" si="8141"/>
        <v>1103</v>
      </c>
      <c r="F4224" s="34"/>
      <c r="G4224" s="34"/>
      <c r="H4224" s="36" t="s">
        <v>661</v>
      </c>
      <c r="I4224" s="37">
        <f t="shared" si="8110"/>
        <v>34000.099999999999</v>
      </c>
      <c r="J4224" s="37">
        <f t="shared" si="8111"/>
        <v>350759.20000000001</v>
      </c>
      <c r="K4224" s="37">
        <f t="shared" si="8112"/>
        <v>313169.79999999999</v>
      </c>
      <c r="L4224" s="37">
        <f t="shared" si="8113"/>
        <v>0</v>
      </c>
      <c r="M4224" s="37">
        <f t="shared" si="8114"/>
        <v>-5270.1000000000004</v>
      </c>
      <c r="N4224" s="37">
        <f t="shared" si="8115"/>
        <v>0</v>
      </c>
      <c r="O4224" s="37">
        <f t="shared" si="8116"/>
        <v>-34628.252999999997</v>
      </c>
      <c r="P4224" s="37">
        <f t="shared" si="8117"/>
        <v>0</v>
      </c>
      <c r="Q4224" s="37">
        <f t="shared" si="8118"/>
        <v>0</v>
      </c>
      <c r="R4224" s="37">
        <f t="shared" si="8119"/>
        <v>0</v>
      </c>
      <c r="S4224" s="37">
        <f t="shared" si="8120"/>
        <v>0</v>
      </c>
      <c r="T4224" s="37">
        <f t="shared" si="8121"/>
        <v>0</v>
      </c>
      <c r="U4224" s="37">
        <v>156277.141</v>
      </c>
      <c r="V4224" s="37">
        <f t="shared" si="8142"/>
        <v>155648.98800000001</v>
      </c>
      <c r="W4224" s="37" t="e">
        <f t="shared" si="8139"/>
        <v>#REF!</v>
      </c>
      <c r="X4224" s="37" t="e">
        <f t="shared" si="8123"/>
        <v>#REF!</v>
      </c>
      <c r="Y4224" s="37" t="e">
        <f t="shared" si="8124"/>
        <v>#REF!</v>
      </c>
      <c r="Z4224" s="37" t="e">
        <f t="shared" si="8125"/>
        <v>#REF!</v>
      </c>
      <c r="AA4224" s="37" t="e">
        <f t="shared" si="8143"/>
        <v>#REF!</v>
      </c>
      <c r="AB4224" s="37">
        <f t="shared" si="8127"/>
        <v>97008.540420000005</v>
      </c>
      <c r="AC4224" s="38">
        <f t="shared" si="8128"/>
        <v>160116.83502</v>
      </c>
      <c r="AD4224" s="38">
        <f t="shared" si="8129"/>
        <v>97008.540420000005</v>
      </c>
      <c r="AE4224" s="39">
        <f t="shared" si="8136"/>
        <v>60.586096651162748</v>
      </c>
      <c r="AF4224" s="37">
        <f t="shared" si="8130"/>
        <v>194745.08802</v>
      </c>
      <c r="AG4224" s="37">
        <f t="shared" si="8131"/>
        <v>-34628.252999999997</v>
      </c>
      <c r="AH4224" s="37">
        <f t="shared" si="8132"/>
        <v>0</v>
      </c>
      <c r="AI4224" s="37">
        <f t="shared" si="8133"/>
        <v>0</v>
      </c>
      <c r="AJ4224" s="37">
        <f t="shared" si="8140"/>
        <v>0</v>
      </c>
      <c r="AK4224" s="37">
        <f t="shared" si="8135"/>
        <v>0</v>
      </c>
      <c r="AL4224" s="37">
        <f t="shared" si="8137"/>
        <v>160116.83502</v>
      </c>
      <c r="AM4224" s="37">
        <f t="shared" si="8138"/>
        <v>-4467.8470199999865</v>
      </c>
      <c r="AN4224" s="40"/>
      <c r="AO4224" s="33"/>
      <c r="AP4224" s="33"/>
      <c r="AQ4224" s="33"/>
      <c r="AR4224" s="33"/>
      <c r="AS4224" s="33"/>
    </row>
    <row r="4225" ht="31.5">
      <c r="B4225" s="41" t="s">
        <v>970</v>
      </c>
      <c r="C4225" s="41" t="s">
        <v>137</v>
      </c>
      <c r="D4225" s="41" t="s">
        <v>117</v>
      </c>
      <c r="E4225" s="26" t="str">
        <f t="shared" si="8141"/>
        <v>1103</v>
      </c>
      <c r="F4225" s="41" t="s">
        <v>662</v>
      </c>
      <c r="G4225" s="41"/>
      <c r="H4225" s="42" t="s">
        <v>663</v>
      </c>
      <c r="I4225" s="43">
        <f t="shared" si="8110"/>
        <v>34000.099999999999</v>
      </c>
      <c r="J4225" s="43">
        <f t="shared" si="8111"/>
        <v>350759.20000000001</v>
      </c>
      <c r="K4225" s="43">
        <f t="shared" si="8112"/>
        <v>313169.79999999999</v>
      </c>
      <c r="L4225" s="43">
        <f t="shared" si="8113"/>
        <v>0</v>
      </c>
      <c r="M4225" s="43">
        <f t="shared" si="8114"/>
        <v>-5270.1000000000004</v>
      </c>
      <c r="N4225" s="43">
        <f t="shared" si="8115"/>
        <v>0</v>
      </c>
      <c r="O4225" s="43">
        <f t="shared" si="8116"/>
        <v>-34628.252999999997</v>
      </c>
      <c r="P4225" s="43">
        <f t="shared" si="8117"/>
        <v>0</v>
      </c>
      <c r="Q4225" s="43">
        <f t="shared" si="8118"/>
        <v>0</v>
      </c>
      <c r="R4225" s="43">
        <f t="shared" si="8119"/>
        <v>0</v>
      </c>
      <c r="S4225" s="43">
        <f t="shared" si="8120"/>
        <v>0</v>
      </c>
      <c r="T4225" s="43">
        <f t="shared" si="8121"/>
        <v>0</v>
      </c>
      <c r="U4225" s="43">
        <f t="shared" ref="U4225:U4226" si="8144">U4226</f>
        <v>156277.141</v>
      </c>
      <c r="V4225" s="43">
        <f t="shared" si="8142"/>
        <v>155648.98800000001</v>
      </c>
      <c r="W4225" s="43" t="e">
        <f t="shared" si="8139"/>
        <v>#REF!</v>
      </c>
      <c r="X4225" s="43" t="e">
        <f t="shared" si="8123"/>
        <v>#REF!</v>
      </c>
      <c r="Y4225" s="43" t="e">
        <f t="shared" si="8124"/>
        <v>#REF!</v>
      </c>
      <c r="Z4225" s="43" t="e">
        <f t="shared" si="8125"/>
        <v>#REF!</v>
      </c>
      <c r="AA4225" s="43" t="e">
        <f t="shared" si="8143"/>
        <v>#REF!</v>
      </c>
      <c r="AB4225" s="43">
        <f t="shared" si="8127"/>
        <v>97008.540420000005</v>
      </c>
      <c r="AC4225" s="44">
        <f t="shared" si="8128"/>
        <v>160116.83502</v>
      </c>
      <c r="AD4225" s="44">
        <f t="shared" si="8129"/>
        <v>97008.540420000005</v>
      </c>
      <c r="AE4225" s="45">
        <f t="shared" si="8136"/>
        <v>60.586096651162748</v>
      </c>
      <c r="AF4225" s="43">
        <f t="shared" si="8130"/>
        <v>194745.08802</v>
      </c>
      <c r="AG4225" s="43">
        <f t="shared" si="8131"/>
        <v>-34628.252999999997</v>
      </c>
      <c r="AH4225" s="43">
        <f t="shared" si="8132"/>
        <v>0</v>
      </c>
      <c r="AI4225" s="43">
        <f t="shared" si="8133"/>
        <v>0</v>
      </c>
      <c r="AJ4225" s="43">
        <f t="shared" si="8140"/>
        <v>0</v>
      </c>
      <c r="AK4225" s="43">
        <f t="shared" si="8135"/>
        <v>0</v>
      </c>
      <c r="AL4225" s="43">
        <f t="shared" si="8137"/>
        <v>160116.83502</v>
      </c>
      <c r="AM4225" s="43">
        <f t="shared" si="8138"/>
        <v>-4467.8470199999865</v>
      </c>
      <c r="AN4225" s="2"/>
      <c r="AO4225" s="1"/>
      <c r="AP4225" s="1"/>
      <c r="AQ4225" s="1"/>
      <c r="AR4225" s="1"/>
      <c r="AS4225" s="1"/>
    </row>
    <row r="4226" ht="31.5">
      <c r="B4226" s="41" t="s">
        <v>970</v>
      </c>
      <c r="C4226" s="41" t="s">
        <v>137</v>
      </c>
      <c r="D4226" s="41" t="s">
        <v>117</v>
      </c>
      <c r="E4226" s="26" t="str">
        <f t="shared" si="8141"/>
        <v>1103</v>
      </c>
      <c r="F4226" s="41" t="s">
        <v>1076</v>
      </c>
      <c r="G4226" s="41"/>
      <c r="H4226" s="42" t="s">
        <v>1077</v>
      </c>
      <c r="I4226" s="43">
        <f t="shared" si="8110"/>
        <v>34000.099999999999</v>
      </c>
      <c r="J4226" s="43">
        <f t="shared" si="8111"/>
        <v>350759.20000000001</v>
      </c>
      <c r="K4226" s="43">
        <f t="shared" si="8112"/>
        <v>313169.79999999999</v>
      </c>
      <c r="L4226" s="43">
        <f t="shared" si="8113"/>
        <v>0</v>
      </c>
      <c r="M4226" s="43">
        <f t="shared" si="8114"/>
        <v>-5270.1000000000004</v>
      </c>
      <c r="N4226" s="43">
        <f t="shared" si="8115"/>
        <v>0</v>
      </c>
      <c r="O4226" s="43">
        <f t="shared" si="8116"/>
        <v>-34628.252999999997</v>
      </c>
      <c r="P4226" s="43">
        <f t="shared" si="8117"/>
        <v>0</v>
      </c>
      <c r="Q4226" s="43">
        <f t="shared" si="8118"/>
        <v>0</v>
      </c>
      <c r="R4226" s="43">
        <f t="shared" si="8119"/>
        <v>0</v>
      </c>
      <c r="S4226" s="43">
        <f t="shared" si="8120"/>
        <v>0</v>
      </c>
      <c r="T4226" s="43">
        <f t="shared" si="8121"/>
        <v>0</v>
      </c>
      <c r="U4226" s="43">
        <f t="shared" si="8144"/>
        <v>156277.141</v>
      </c>
      <c r="V4226" s="43">
        <f t="shared" si="8142"/>
        <v>155648.98800000001</v>
      </c>
      <c r="W4226" s="43" t="e">
        <f t="shared" si="8139"/>
        <v>#REF!</v>
      </c>
      <c r="X4226" s="43" t="e">
        <f t="shared" si="8123"/>
        <v>#REF!</v>
      </c>
      <c r="Y4226" s="43" t="e">
        <f t="shared" si="8124"/>
        <v>#REF!</v>
      </c>
      <c r="Z4226" s="43" t="e">
        <f t="shared" si="8125"/>
        <v>#REF!</v>
      </c>
      <c r="AA4226" s="43" t="e">
        <f t="shared" si="8143"/>
        <v>#REF!</v>
      </c>
      <c r="AB4226" s="43">
        <f t="shared" si="8127"/>
        <v>97008.540420000005</v>
      </c>
      <c r="AC4226" s="44">
        <f t="shared" si="8128"/>
        <v>160116.83502</v>
      </c>
      <c r="AD4226" s="44">
        <f t="shared" si="8129"/>
        <v>97008.540420000005</v>
      </c>
      <c r="AE4226" s="45">
        <f t="shared" si="8136"/>
        <v>60.586096651162748</v>
      </c>
      <c r="AF4226" s="43">
        <f t="shared" si="8130"/>
        <v>194745.08802</v>
      </c>
      <c r="AG4226" s="43">
        <f t="shared" si="8131"/>
        <v>-34628.252999999997</v>
      </c>
      <c r="AH4226" s="43">
        <f t="shared" si="8132"/>
        <v>0</v>
      </c>
      <c r="AI4226" s="43">
        <f t="shared" si="8133"/>
        <v>0</v>
      </c>
      <c r="AJ4226" s="43">
        <f t="shared" si="8140"/>
        <v>0</v>
      </c>
      <c r="AK4226" s="43">
        <f t="shared" si="8135"/>
        <v>0</v>
      </c>
      <c r="AL4226" s="43">
        <f t="shared" si="8137"/>
        <v>160116.83502</v>
      </c>
      <c r="AM4226" s="43">
        <f t="shared" si="8138"/>
        <v>-4467.8470199999865</v>
      </c>
      <c r="AN4226" s="2"/>
      <c r="AO4226" s="1"/>
      <c r="AP4226" s="1"/>
      <c r="AQ4226" s="1"/>
      <c r="AR4226" s="1"/>
      <c r="AS4226" s="1"/>
    </row>
    <row r="4227" ht="63">
      <c r="B4227" s="41" t="s">
        <v>970</v>
      </c>
      <c r="C4227" s="41" t="s">
        <v>137</v>
      </c>
      <c r="D4227" s="41" t="s">
        <v>117</v>
      </c>
      <c r="E4227" s="26" t="str">
        <f t="shared" si="8141"/>
        <v>1103</v>
      </c>
      <c r="F4227" s="41" t="s">
        <v>1078</v>
      </c>
      <c r="G4227" s="41"/>
      <c r="H4227" s="42" t="s">
        <v>1079</v>
      </c>
      <c r="I4227" s="43">
        <f>I4231+I4234+I4228+I4237</f>
        <v>34000.099999999999</v>
      </c>
      <c r="J4227" s="43">
        <f>J4231+J4234+J4228+J4237</f>
        <v>350759.20000000001</v>
      </c>
      <c r="K4227" s="43">
        <f>K4231+K4234+K4228+K4237</f>
        <v>313169.79999999999</v>
      </c>
      <c r="L4227" s="43">
        <f>L4231+L4234+L4228+L4237</f>
        <v>0</v>
      </c>
      <c r="M4227" s="43">
        <f>M4231+M4234+M4228+M4237</f>
        <v>-5270.1000000000004</v>
      </c>
      <c r="N4227" s="43">
        <f>N4231+N4234+N4228+N4237</f>
        <v>0</v>
      </c>
      <c r="O4227" s="43">
        <f>O4231+O4234+O4228+O4237</f>
        <v>-34628.252999999997</v>
      </c>
      <c r="P4227" s="43">
        <f>P4231+P4234+P4228+P4237</f>
        <v>0</v>
      </c>
      <c r="Q4227" s="43">
        <f>Q4231+Q4234+Q4228+Q4237</f>
        <v>0</v>
      </c>
      <c r="R4227" s="43">
        <f>R4231+R4234+R4228+R4237</f>
        <v>0</v>
      </c>
      <c r="S4227" s="43">
        <f>S4231+S4234+S4228+S4237</f>
        <v>0</v>
      </c>
      <c r="T4227" s="43">
        <f>T4231+T4234+T4228+T4237</f>
        <v>0</v>
      </c>
      <c r="U4227" s="43">
        <f>U4231+U4234+U4228+U4237</f>
        <v>156277.141</v>
      </c>
      <c r="V4227" s="43">
        <f t="shared" si="8142"/>
        <v>155648.98800000001</v>
      </c>
      <c r="W4227" s="43" t="e">
        <f>#REF!+W4231+W4234+W4228</f>
        <v>#REF!</v>
      </c>
      <c r="X4227" s="43" t="e">
        <f>#REF!+X4231+X4234+X4228</f>
        <v>#REF!</v>
      </c>
      <c r="Y4227" s="43" t="e">
        <f>#REF!+Y4231+Y4234+Y4228</f>
        <v>#REF!</v>
      </c>
      <c r="Z4227" s="43" t="e">
        <f>#REF!+Z4231+Z4234+Z4228</f>
        <v>#REF!</v>
      </c>
      <c r="AA4227" s="43" t="e">
        <f>#REF!+AA4231+AA4234+AA4228</f>
        <v>#REF!</v>
      </c>
      <c r="AB4227" s="43">
        <f>AB4231+AB4234+AB4228+AB4237</f>
        <v>97008.540420000005</v>
      </c>
      <c r="AC4227" s="44">
        <f>AC4231+AC4234+AC4228+AC4237</f>
        <v>160116.83502</v>
      </c>
      <c r="AD4227" s="44">
        <f>AD4231+AD4234+AD4228+AD4237</f>
        <v>97008.540420000005</v>
      </c>
      <c r="AE4227" s="45">
        <f t="shared" si="8136"/>
        <v>60.586096651162748</v>
      </c>
      <c r="AF4227" s="43">
        <f>AF4231+AF4234+AF4228+AF4237</f>
        <v>194745.08802</v>
      </c>
      <c r="AG4227" s="43">
        <f>AG4231+AG4234+AG4228+AG4237</f>
        <v>-34628.252999999997</v>
      </c>
      <c r="AH4227" s="43">
        <f>AH4231+AH4234+AH4228+AH4237</f>
        <v>0</v>
      </c>
      <c r="AI4227" s="43">
        <f>AI4231+AI4234+AI4228+AI4237</f>
        <v>0</v>
      </c>
      <c r="AJ4227" s="43">
        <f>AJ4231+AJ4234+AJ4228+AJ4237</f>
        <v>0</v>
      </c>
      <c r="AK4227" s="43">
        <f>AK4231+AK4234+AK4228+AK4237</f>
        <v>0</v>
      </c>
      <c r="AL4227" s="43">
        <f t="shared" si="8137"/>
        <v>160116.83502</v>
      </c>
      <c r="AM4227" s="43">
        <f t="shared" si="8138"/>
        <v>-4467.8470199999865</v>
      </c>
      <c r="AN4227" s="2"/>
      <c r="AR4227" s="1"/>
      <c r="AS4227" s="1"/>
    </row>
    <row r="4228" ht="31.5">
      <c r="B4228" s="41" t="s">
        <v>970</v>
      </c>
      <c r="C4228" s="41" t="s">
        <v>137</v>
      </c>
      <c r="D4228" s="41" t="s">
        <v>117</v>
      </c>
      <c r="E4228" s="26" t="str">
        <f t="shared" si="8141"/>
        <v>1103</v>
      </c>
      <c r="F4228" s="41" t="s">
        <v>1080</v>
      </c>
      <c r="G4228" s="41"/>
      <c r="H4228" s="42" t="s">
        <v>1081</v>
      </c>
      <c r="I4228" s="43">
        <f t="shared" ref="I4228:I4235" si="8145">I4229</f>
        <v>0</v>
      </c>
      <c r="J4228" s="43">
        <f t="shared" ref="J4228:J4235" si="8146">J4229</f>
        <v>0</v>
      </c>
      <c r="K4228" s="43">
        <f t="shared" ref="K4228:K4235" si="8147">K4229</f>
        <v>0</v>
      </c>
      <c r="L4228" s="43">
        <f t="shared" ref="L4228:L4235" si="8148">L4229</f>
        <v>0</v>
      </c>
      <c r="M4228" s="43">
        <f t="shared" ref="M4228:M4235" si="8149">M4229</f>
        <v>0</v>
      </c>
      <c r="N4228" s="43">
        <f t="shared" ref="N4228:N4235" si="8150">N4229</f>
        <v>0</v>
      </c>
      <c r="O4228" s="43">
        <f t="shared" ref="O4228:O4238" si="8151">O4229</f>
        <v>-628.15300000000002</v>
      </c>
      <c r="P4228" s="43">
        <f t="shared" ref="P4228:P4238" si="8152">P4229</f>
        <v>0</v>
      </c>
      <c r="Q4228" s="43">
        <f t="shared" ref="Q4228:Q4238" si="8153">Q4229</f>
        <v>0</v>
      </c>
      <c r="R4228" s="43">
        <f t="shared" ref="R4228:R4238" si="8154">R4229</f>
        <v>0</v>
      </c>
      <c r="S4228" s="43">
        <f t="shared" ref="S4228:S4238" si="8155">S4229</f>
        <v>0</v>
      </c>
      <c r="T4228" s="43">
        <f t="shared" ref="T4228:T4238" si="8156">T4229</f>
        <v>0</v>
      </c>
      <c r="U4228" s="43">
        <v>40243.669000000002</v>
      </c>
      <c r="V4228" s="43">
        <f t="shared" si="8142"/>
        <v>39615.516000000003</v>
      </c>
      <c r="W4228" s="43">
        <f t="shared" ref="W4228:W4238" si="8157">W4229</f>
        <v>40243.669000000002</v>
      </c>
      <c r="X4228" s="43">
        <f t="shared" ref="X4228:X4238" si="8158">X4229</f>
        <v>0</v>
      </c>
      <c r="Y4228" s="43">
        <f t="shared" ref="Y4228:Y4238" si="8159">Y4229</f>
        <v>0</v>
      </c>
      <c r="Z4228" s="43">
        <f t="shared" ref="Z4228:Z4238" si="8160">Z4229</f>
        <v>0</v>
      </c>
      <c r="AA4228" s="43">
        <f t="shared" ref="AA4228:AA4238" si="8161">AA4229</f>
        <v>0</v>
      </c>
      <c r="AB4228" s="43">
        <f t="shared" ref="AB4228:AB4238" si="8162">AB4229</f>
        <v>39406.504180000004</v>
      </c>
      <c r="AC4228" s="44">
        <f t="shared" ref="AC4228:AC4238" si="8163">AC4229</f>
        <v>39406.504220000003</v>
      </c>
      <c r="AD4228" s="44">
        <f t="shared" ref="AD4228:AD4238" si="8164">AD4229</f>
        <v>39406.504180000004</v>
      </c>
      <c r="AE4228" s="45">
        <f t="shared" si="8136"/>
        <v>99.999999898493925</v>
      </c>
      <c r="AF4228" s="43">
        <f t="shared" ref="AF4228:AF4238" si="8165">AF4229</f>
        <v>40034.657220000001</v>
      </c>
      <c r="AG4228" s="43">
        <f t="shared" ref="AG4228:AG4238" si="8166">AG4229</f>
        <v>-628.15300000000002</v>
      </c>
      <c r="AH4228" s="43">
        <f t="shared" ref="AH4228:AH4238" si="8167">AH4229</f>
        <v>0</v>
      </c>
      <c r="AI4228" s="43">
        <f t="shared" ref="AI4228:AI4238" si="8168">AI4229</f>
        <v>0</v>
      </c>
      <c r="AJ4228" s="43">
        <f t="shared" ref="AJ4228:AJ4238" si="8169">AJ4229</f>
        <v>0</v>
      </c>
      <c r="AK4228" s="43">
        <f t="shared" ref="AK4228:AK4238" si="8170">AK4229</f>
        <v>0</v>
      </c>
      <c r="AL4228" s="43">
        <f t="shared" si="8137"/>
        <v>39406.504220000003</v>
      </c>
      <c r="AM4228" s="43">
        <f t="shared" si="8138"/>
        <v>209.01178000000073</v>
      </c>
      <c r="AN4228" s="2"/>
      <c r="AO4228" s="1"/>
      <c r="AP4228" s="1"/>
      <c r="AQ4228" s="1"/>
      <c r="AR4228" s="1"/>
      <c r="AS4228" s="1"/>
    </row>
    <row r="4229" ht="31.5">
      <c r="B4229" s="41" t="s">
        <v>970</v>
      </c>
      <c r="C4229" s="41" t="s">
        <v>137</v>
      </c>
      <c r="D4229" s="41" t="s">
        <v>117</v>
      </c>
      <c r="E4229" s="26" t="str">
        <f t="shared" si="8141"/>
        <v>1103</v>
      </c>
      <c r="F4229" s="41" t="s">
        <v>1080</v>
      </c>
      <c r="G4229" s="41" t="s">
        <v>550</v>
      </c>
      <c r="H4229" s="42" t="s">
        <v>551</v>
      </c>
      <c r="I4229" s="43">
        <f t="shared" si="8145"/>
        <v>0</v>
      </c>
      <c r="J4229" s="43">
        <f t="shared" si="8146"/>
        <v>0</v>
      </c>
      <c r="K4229" s="43">
        <f t="shared" si="8147"/>
        <v>0</v>
      </c>
      <c r="L4229" s="43">
        <f t="shared" si="8148"/>
        <v>0</v>
      </c>
      <c r="M4229" s="43">
        <f t="shared" si="8149"/>
        <v>0</v>
      </c>
      <c r="N4229" s="43">
        <f t="shared" si="8150"/>
        <v>0</v>
      </c>
      <c r="O4229" s="43">
        <f t="shared" si="8151"/>
        <v>-628.15300000000002</v>
      </c>
      <c r="P4229" s="43">
        <f t="shared" si="8152"/>
        <v>0</v>
      </c>
      <c r="Q4229" s="43">
        <f t="shared" si="8153"/>
        <v>0</v>
      </c>
      <c r="R4229" s="43">
        <f t="shared" si="8154"/>
        <v>0</v>
      </c>
      <c r="S4229" s="43">
        <f t="shared" si="8155"/>
        <v>0</v>
      </c>
      <c r="T4229" s="43">
        <f t="shared" si="8156"/>
        <v>0</v>
      </c>
      <c r="U4229" s="43">
        <v>40243.669000000002</v>
      </c>
      <c r="V4229" s="43">
        <f t="shared" si="8142"/>
        <v>39615.516000000003</v>
      </c>
      <c r="W4229" s="43">
        <f t="shared" si="8157"/>
        <v>40243.669000000002</v>
      </c>
      <c r="X4229" s="43">
        <f t="shared" si="8158"/>
        <v>0</v>
      </c>
      <c r="Y4229" s="43">
        <f t="shared" si="8159"/>
        <v>0</v>
      </c>
      <c r="Z4229" s="43">
        <f t="shared" si="8160"/>
        <v>0</v>
      </c>
      <c r="AA4229" s="43">
        <f t="shared" si="8161"/>
        <v>0</v>
      </c>
      <c r="AB4229" s="43">
        <f t="shared" si="8162"/>
        <v>39406.504180000004</v>
      </c>
      <c r="AC4229" s="44">
        <f t="shared" si="8163"/>
        <v>39406.504220000003</v>
      </c>
      <c r="AD4229" s="44">
        <f t="shared" si="8164"/>
        <v>39406.504180000004</v>
      </c>
      <c r="AE4229" s="45">
        <f t="shared" si="8136"/>
        <v>99.999999898493925</v>
      </c>
      <c r="AF4229" s="43">
        <f t="shared" si="8165"/>
        <v>40034.657220000001</v>
      </c>
      <c r="AG4229" s="43">
        <f t="shared" si="8166"/>
        <v>-628.15300000000002</v>
      </c>
      <c r="AH4229" s="43">
        <f t="shared" si="8167"/>
        <v>0</v>
      </c>
      <c r="AI4229" s="43">
        <f t="shared" si="8168"/>
        <v>0</v>
      </c>
      <c r="AJ4229" s="43">
        <f t="shared" si="8169"/>
        <v>0</v>
      </c>
      <c r="AK4229" s="43">
        <f t="shared" si="8170"/>
        <v>0</v>
      </c>
      <c r="AL4229" s="43">
        <f t="shared" si="8137"/>
        <v>39406.504220000003</v>
      </c>
      <c r="AM4229" s="43">
        <f t="shared" si="8138"/>
        <v>209.01178000000073</v>
      </c>
      <c r="AN4229" s="2"/>
      <c r="AO4229" s="1"/>
      <c r="AP4229" s="1"/>
      <c r="AQ4229" s="1"/>
      <c r="AR4229" s="1"/>
      <c r="AS4229" s="1"/>
    </row>
    <row r="4230">
      <c r="B4230" s="41" t="s">
        <v>970</v>
      </c>
      <c r="C4230" s="41" t="s">
        <v>137</v>
      </c>
      <c r="D4230" s="41" t="s">
        <v>117</v>
      </c>
      <c r="E4230" s="26" t="str">
        <f t="shared" si="8141"/>
        <v>1103</v>
      </c>
      <c r="F4230" s="41" t="s">
        <v>1080</v>
      </c>
      <c r="G4230" s="41" t="s">
        <v>909</v>
      </c>
      <c r="H4230" s="42" t="s">
        <v>910</v>
      </c>
      <c r="I4230" s="43"/>
      <c r="J4230" s="43"/>
      <c r="K4230" s="43"/>
      <c r="L4230" s="43"/>
      <c r="M4230" s="43"/>
      <c r="N4230" s="43"/>
      <c r="O4230" s="43">
        <v>-628.15300000000002</v>
      </c>
      <c r="P4230" s="43">
        <v>0</v>
      </c>
      <c r="Q4230" s="43">
        <v>0</v>
      </c>
      <c r="R4230" s="43">
        <v>0</v>
      </c>
      <c r="S4230" s="43">
        <v>0</v>
      </c>
      <c r="T4230" s="43">
        <v>0</v>
      </c>
      <c r="U4230" s="43">
        <v>40243.669000000002</v>
      </c>
      <c r="V4230" s="43">
        <f t="shared" si="8142"/>
        <v>39615.516000000003</v>
      </c>
      <c r="W4230" s="43">
        <v>40243.669000000002</v>
      </c>
      <c r="X4230" s="43"/>
      <c r="Y4230" s="43"/>
      <c r="Z4230" s="43"/>
      <c r="AA4230" s="43"/>
      <c r="AB4230" s="43">
        <v>39406.504180000004</v>
      </c>
      <c r="AC4230" s="44">
        <v>39406.504220000003</v>
      </c>
      <c r="AD4230" s="44">
        <v>39406.504180000004</v>
      </c>
      <c r="AE4230" s="45">
        <f t="shared" si="8136"/>
        <v>99.999999898493925</v>
      </c>
      <c r="AF4230" s="43">
        <v>40034.657220000001</v>
      </c>
      <c r="AG4230" s="43">
        <v>-628.15300000000002</v>
      </c>
      <c r="AH4230" s="43">
        <v>0</v>
      </c>
      <c r="AI4230" s="43">
        <v>0</v>
      </c>
      <c r="AJ4230" s="43">
        <v>0</v>
      </c>
      <c r="AK4230" s="43">
        <v>0</v>
      </c>
      <c r="AL4230" s="43">
        <f t="shared" si="8137"/>
        <v>39406.504220000003</v>
      </c>
      <c r="AM4230" s="43">
        <f t="shared" si="8138"/>
        <v>209.01178000000073</v>
      </c>
      <c r="AN4230" s="2"/>
      <c r="AR4230" s="1"/>
      <c r="AS4230" s="1"/>
    </row>
    <row r="4231" ht="31.5" hidden="1">
      <c r="B4231" s="41" t="s">
        <v>970</v>
      </c>
      <c r="C4231" s="41" t="s">
        <v>137</v>
      </c>
      <c r="D4231" s="41" t="s">
        <v>117</v>
      </c>
      <c r="E4231" s="26" t="str">
        <f t="shared" si="8141"/>
        <v>1103</v>
      </c>
      <c r="F4231" s="41" t="s">
        <v>1082</v>
      </c>
      <c r="G4231" s="41"/>
      <c r="H4231" s="42" t="s">
        <v>1083</v>
      </c>
      <c r="I4231" s="43">
        <f t="shared" si="8145"/>
        <v>34000.099999999999</v>
      </c>
      <c r="J4231" s="43">
        <f t="shared" si="8146"/>
        <v>190073.70000000001</v>
      </c>
      <c r="K4231" s="43">
        <f t="shared" si="8147"/>
        <v>313169.79999999999</v>
      </c>
      <c r="L4231" s="43">
        <f t="shared" si="8148"/>
        <v>0</v>
      </c>
      <c r="M4231" s="43">
        <f t="shared" si="8149"/>
        <v>0</v>
      </c>
      <c r="N4231" s="43">
        <f t="shared" si="8150"/>
        <v>0</v>
      </c>
      <c r="O4231" s="43">
        <f t="shared" si="8151"/>
        <v>-34000.099999999999</v>
      </c>
      <c r="P4231" s="43">
        <f t="shared" si="8152"/>
        <v>0</v>
      </c>
      <c r="Q4231" s="43">
        <f t="shared" si="8153"/>
        <v>0</v>
      </c>
      <c r="R4231" s="43">
        <f t="shared" si="8154"/>
        <v>0</v>
      </c>
      <c r="S4231" s="43">
        <f t="shared" si="8155"/>
        <v>0</v>
      </c>
      <c r="T4231" s="43">
        <f t="shared" si="8156"/>
        <v>0</v>
      </c>
      <c r="U4231" s="43">
        <v>0</v>
      </c>
      <c r="V4231" s="43">
        <f t="shared" si="8142"/>
        <v>0</v>
      </c>
      <c r="W4231" s="43">
        <f t="shared" si="8157"/>
        <v>0</v>
      </c>
      <c r="X4231" s="43">
        <f t="shared" si="8158"/>
        <v>0</v>
      </c>
      <c r="Y4231" s="43">
        <f t="shared" si="8159"/>
        <v>0</v>
      </c>
      <c r="Z4231" s="43">
        <f t="shared" si="8160"/>
        <v>0</v>
      </c>
      <c r="AA4231" s="43">
        <f t="shared" si="8161"/>
        <v>0</v>
      </c>
      <c r="AB4231" s="43">
        <f t="shared" si="8162"/>
        <v>0</v>
      </c>
      <c r="AC4231" s="44">
        <f t="shared" si="8163"/>
        <v>0</v>
      </c>
      <c r="AD4231" s="44">
        <f t="shared" si="8164"/>
        <v>0</v>
      </c>
      <c r="AE4231" s="45" t="e">
        <f t="shared" si="8136"/>
        <v>#DIV/0!</v>
      </c>
      <c r="AF4231" s="43">
        <f t="shared" si="8165"/>
        <v>34000.099999999999</v>
      </c>
      <c r="AG4231" s="43">
        <f t="shared" si="8166"/>
        <v>-34000.099999999999</v>
      </c>
      <c r="AH4231" s="43">
        <f t="shared" si="8167"/>
        <v>0</v>
      </c>
      <c r="AI4231" s="43">
        <f t="shared" si="8168"/>
        <v>0</v>
      </c>
      <c r="AJ4231" s="43">
        <f t="shared" si="8169"/>
        <v>0</v>
      </c>
      <c r="AK4231" s="43">
        <f t="shared" si="8170"/>
        <v>0</v>
      </c>
      <c r="AL4231" s="43">
        <f t="shared" si="8137"/>
        <v>0</v>
      </c>
      <c r="AM4231" s="43">
        <f t="shared" si="8138"/>
        <v>0</v>
      </c>
      <c r="AN4231" s="19" t="s">
        <v>36</v>
      </c>
      <c r="AO4231" s="1"/>
      <c r="AP4231" s="1"/>
      <c r="AQ4231" s="1"/>
      <c r="AR4231" s="1"/>
      <c r="AS4231" s="1"/>
    </row>
    <row r="4232" ht="31.5" hidden="1">
      <c r="B4232" s="41" t="s">
        <v>970</v>
      </c>
      <c r="C4232" s="41" t="s">
        <v>137</v>
      </c>
      <c r="D4232" s="41" t="s">
        <v>117</v>
      </c>
      <c r="E4232" s="26" t="str">
        <f t="shared" si="8141"/>
        <v>1103</v>
      </c>
      <c r="F4232" s="41" t="s">
        <v>1082</v>
      </c>
      <c r="G4232" s="41" t="s">
        <v>550</v>
      </c>
      <c r="H4232" s="42" t="s">
        <v>551</v>
      </c>
      <c r="I4232" s="43">
        <f t="shared" si="8145"/>
        <v>34000.099999999999</v>
      </c>
      <c r="J4232" s="43">
        <f t="shared" si="8146"/>
        <v>190073.70000000001</v>
      </c>
      <c r="K4232" s="43">
        <f t="shared" si="8147"/>
        <v>313169.79999999999</v>
      </c>
      <c r="L4232" s="43">
        <f t="shared" si="8148"/>
        <v>0</v>
      </c>
      <c r="M4232" s="43">
        <f t="shared" si="8149"/>
        <v>0</v>
      </c>
      <c r="N4232" s="43">
        <f t="shared" si="8150"/>
        <v>0</v>
      </c>
      <c r="O4232" s="43">
        <f t="shared" si="8151"/>
        <v>-34000.099999999999</v>
      </c>
      <c r="P4232" s="43">
        <f t="shared" si="8152"/>
        <v>0</v>
      </c>
      <c r="Q4232" s="43">
        <f t="shared" si="8153"/>
        <v>0</v>
      </c>
      <c r="R4232" s="43">
        <f t="shared" si="8154"/>
        <v>0</v>
      </c>
      <c r="S4232" s="43">
        <f t="shared" si="8155"/>
        <v>0</v>
      </c>
      <c r="T4232" s="43">
        <f t="shared" si="8156"/>
        <v>0</v>
      </c>
      <c r="U4232" s="43">
        <v>0</v>
      </c>
      <c r="V4232" s="43">
        <f t="shared" si="8142"/>
        <v>0</v>
      </c>
      <c r="W4232" s="43">
        <f t="shared" si="8157"/>
        <v>0</v>
      </c>
      <c r="X4232" s="43">
        <f t="shared" si="8158"/>
        <v>0</v>
      </c>
      <c r="Y4232" s="43">
        <f t="shared" si="8159"/>
        <v>0</v>
      </c>
      <c r="Z4232" s="43">
        <f t="shared" si="8160"/>
        <v>0</v>
      </c>
      <c r="AA4232" s="43">
        <f t="shared" si="8161"/>
        <v>0</v>
      </c>
      <c r="AB4232" s="43">
        <f t="shared" si="8162"/>
        <v>0</v>
      </c>
      <c r="AC4232" s="44">
        <f t="shared" si="8163"/>
        <v>0</v>
      </c>
      <c r="AD4232" s="44">
        <f t="shared" si="8164"/>
        <v>0</v>
      </c>
      <c r="AE4232" s="45" t="e">
        <f t="shared" si="8136"/>
        <v>#DIV/0!</v>
      </c>
      <c r="AF4232" s="43">
        <f t="shared" si="8165"/>
        <v>34000.099999999999</v>
      </c>
      <c r="AG4232" s="43">
        <f t="shared" si="8166"/>
        <v>-34000.099999999999</v>
      </c>
      <c r="AH4232" s="43">
        <f t="shared" si="8167"/>
        <v>0</v>
      </c>
      <c r="AI4232" s="43">
        <f t="shared" si="8168"/>
        <v>0</v>
      </c>
      <c r="AJ4232" s="43">
        <f t="shared" si="8169"/>
        <v>0</v>
      </c>
      <c r="AK4232" s="43">
        <f t="shared" si="8170"/>
        <v>0</v>
      </c>
      <c r="AL4232" s="43">
        <f t="shared" si="8137"/>
        <v>0</v>
      </c>
      <c r="AM4232" s="43">
        <f t="shared" si="8138"/>
        <v>0</v>
      </c>
      <c r="AN4232" s="19" t="s">
        <v>36</v>
      </c>
      <c r="AO4232" s="1"/>
      <c r="AP4232" s="1"/>
      <c r="AQ4232" s="1"/>
      <c r="AR4232" s="1"/>
      <c r="AS4232" s="1"/>
    </row>
    <row r="4233" hidden="1">
      <c r="B4233" s="41" t="s">
        <v>970</v>
      </c>
      <c r="C4233" s="41" t="s">
        <v>137</v>
      </c>
      <c r="D4233" s="41" t="s">
        <v>117</v>
      </c>
      <c r="E4233" s="26" t="str">
        <f t="shared" si="8141"/>
        <v>1103</v>
      </c>
      <c r="F4233" s="41" t="s">
        <v>1082</v>
      </c>
      <c r="G4233" s="41" t="s">
        <v>909</v>
      </c>
      <c r="H4233" s="42" t="s">
        <v>910</v>
      </c>
      <c r="I4233" s="43">
        <v>34000.099999999999</v>
      </c>
      <c r="J4233" s="43">
        <v>190073.70000000001</v>
      </c>
      <c r="K4233" s="43">
        <v>313169.79999999999</v>
      </c>
      <c r="L4233" s="43"/>
      <c r="M4233" s="43"/>
      <c r="N4233" s="43"/>
      <c r="O4233" s="43">
        <v>-34000.099999999999</v>
      </c>
      <c r="P4233" s="43">
        <v>0</v>
      </c>
      <c r="Q4233" s="43">
        <v>0</v>
      </c>
      <c r="R4233" s="43">
        <v>0</v>
      </c>
      <c r="S4233" s="43">
        <v>0</v>
      </c>
      <c r="T4233" s="43">
        <v>0</v>
      </c>
      <c r="U4233" s="43">
        <v>0</v>
      </c>
      <c r="V4233" s="43">
        <f t="shared" si="8142"/>
        <v>0</v>
      </c>
      <c r="W4233" s="43"/>
      <c r="X4233" s="43"/>
      <c r="Y4233" s="43"/>
      <c r="Z4233" s="43"/>
      <c r="AA4233" s="43"/>
      <c r="AB4233" s="43">
        <v>0</v>
      </c>
      <c r="AC4233" s="44">
        <v>0</v>
      </c>
      <c r="AD4233" s="44">
        <v>0</v>
      </c>
      <c r="AE4233" s="45" t="e">
        <f t="shared" si="8136"/>
        <v>#DIV/0!</v>
      </c>
      <c r="AF4233" s="43">
        <v>34000.099999999999</v>
      </c>
      <c r="AG4233" s="43">
        <v>-34000.099999999999</v>
      </c>
      <c r="AH4233" s="43">
        <v>0</v>
      </c>
      <c r="AI4233" s="43">
        <v>0</v>
      </c>
      <c r="AJ4233" s="43">
        <v>0</v>
      </c>
      <c r="AK4233" s="43">
        <v>0</v>
      </c>
      <c r="AL4233" s="43">
        <f t="shared" si="8137"/>
        <v>0</v>
      </c>
      <c r="AM4233" s="43">
        <f t="shared" si="8138"/>
        <v>0</v>
      </c>
      <c r="AN4233" s="19" t="s">
        <v>36</v>
      </c>
      <c r="AR4233" s="1"/>
      <c r="AS4233" s="1"/>
    </row>
    <row r="4234" ht="31.5" hidden="1">
      <c r="B4234" s="41" t="s">
        <v>970</v>
      </c>
      <c r="C4234" s="41" t="s">
        <v>137</v>
      </c>
      <c r="D4234" s="41" t="s">
        <v>117</v>
      </c>
      <c r="E4234" s="26" t="str">
        <f t="shared" si="8141"/>
        <v>1103</v>
      </c>
      <c r="F4234" s="41" t="s">
        <v>1084</v>
      </c>
      <c r="G4234" s="41"/>
      <c r="H4234" s="42" t="s">
        <v>1085</v>
      </c>
      <c r="I4234" s="43">
        <f t="shared" si="8145"/>
        <v>0</v>
      </c>
      <c r="J4234" s="43">
        <f t="shared" si="8146"/>
        <v>160685.5</v>
      </c>
      <c r="K4234" s="43">
        <f t="shared" si="8147"/>
        <v>0</v>
      </c>
      <c r="L4234" s="43">
        <f t="shared" si="8148"/>
        <v>0</v>
      </c>
      <c r="M4234" s="43">
        <f t="shared" si="8149"/>
        <v>-5270.1000000000004</v>
      </c>
      <c r="N4234" s="43">
        <f t="shared" si="8150"/>
        <v>0</v>
      </c>
      <c r="O4234" s="43">
        <f t="shared" si="8151"/>
        <v>0</v>
      </c>
      <c r="P4234" s="43">
        <f t="shared" si="8152"/>
        <v>0</v>
      </c>
      <c r="Q4234" s="43">
        <f t="shared" si="8153"/>
        <v>0</v>
      </c>
      <c r="R4234" s="43">
        <f t="shared" si="8154"/>
        <v>0</v>
      </c>
      <c r="S4234" s="43">
        <f t="shared" si="8155"/>
        <v>0</v>
      </c>
      <c r="T4234" s="43">
        <f t="shared" si="8156"/>
        <v>0</v>
      </c>
      <c r="U4234" s="43">
        <v>0</v>
      </c>
      <c r="V4234" s="43">
        <f t="shared" si="8142"/>
        <v>0</v>
      </c>
      <c r="W4234" s="43">
        <f t="shared" si="8157"/>
        <v>0</v>
      </c>
      <c r="X4234" s="43">
        <f t="shared" si="8158"/>
        <v>0</v>
      </c>
      <c r="Y4234" s="43">
        <f t="shared" si="8159"/>
        <v>0</v>
      </c>
      <c r="Z4234" s="43">
        <f t="shared" si="8160"/>
        <v>0</v>
      </c>
      <c r="AA4234" s="43">
        <f t="shared" si="8161"/>
        <v>0</v>
      </c>
      <c r="AB4234" s="43">
        <f t="shared" si="8162"/>
        <v>0</v>
      </c>
      <c r="AC4234" s="44">
        <f t="shared" si="8163"/>
        <v>0</v>
      </c>
      <c r="AD4234" s="44">
        <f t="shared" si="8164"/>
        <v>0</v>
      </c>
      <c r="AE4234" s="45" t="e">
        <f t="shared" si="8136"/>
        <v>#DIV/0!</v>
      </c>
      <c r="AF4234" s="46">
        <f t="shared" si="8165"/>
        <v>0</v>
      </c>
      <c r="AG4234" s="46">
        <f t="shared" si="8166"/>
        <v>0</v>
      </c>
      <c r="AH4234" s="47">
        <f t="shared" si="8167"/>
        <v>0</v>
      </c>
      <c r="AI4234" s="47">
        <f t="shared" si="8168"/>
        <v>0</v>
      </c>
      <c r="AJ4234" s="47">
        <f t="shared" si="8169"/>
        <v>0</v>
      </c>
      <c r="AK4234" s="47">
        <f t="shared" si="8170"/>
        <v>0</v>
      </c>
      <c r="AL4234" s="47">
        <f t="shared" si="8137"/>
        <v>0</v>
      </c>
      <c r="AM4234" s="47">
        <f t="shared" si="8138"/>
        <v>0</v>
      </c>
      <c r="AN4234" s="48" t="s">
        <v>36</v>
      </c>
      <c r="AO4234" s="1"/>
      <c r="AP4234" s="1"/>
      <c r="AQ4234" s="1"/>
      <c r="AR4234" s="1"/>
      <c r="AS4234" s="1"/>
    </row>
    <row r="4235" ht="31.5" hidden="1">
      <c r="B4235" s="41" t="s">
        <v>970</v>
      </c>
      <c r="C4235" s="41" t="s">
        <v>137</v>
      </c>
      <c r="D4235" s="41" t="s">
        <v>117</v>
      </c>
      <c r="E4235" s="26" t="str">
        <f t="shared" si="8141"/>
        <v>1103</v>
      </c>
      <c r="F4235" s="41" t="s">
        <v>1084</v>
      </c>
      <c r="G4235" s="41" t="s">
        <v>550</v>
      </c>
      <c r="H4235" s="42" t="s">
        <v>551</v>
      </c>
      <c r="I4235" s="43">
        <f t="shared" si="8145"/>
        <v>0</v>
      </c>
      <c r="J4235" s="43">
        <f t="shared" si="8146"/>
        <v>160685.5</v>
      </c>
      <c r="K4235" s="43">
        <f t="shared" si="8147"/>
        <v>0</v>
      </c>
      <c r="L4235" s="43">
        <f t="shared" si="8148"/>
        <v>0</v>
      </c>
      <c r="M4235" s="43">
        <f t="shared" si="8149"/>
        <v>-5270.1000000000004</v>
      </c>
      <c r="N4235" s="43">
        <f t="shared" si="8150"/>
        <v>0</v>
      </c>
      <c r="O4235" s="43">
        <f t="shared" si="8151"/>
        <v>0</v>
      </c>
      <c r="P4235" s="43">
        <f t="shared" si="8152"/>
        <v>0</v>
      </c>
      <c r="Q4235" s="43">
        <f t="shared" si="8153"/>
        <v>0</v>
      </c>
      <c r="R4235" s="43">
        <f t="shared" si="8154"/>
        <v>0</v>
      </c>
      <c r="S4235" s="43">
        <f t="shared" si="8155"/>
        <v>0</v>
      </c>
      <c r="T4235" s="43">
        <f t="shared" si="8156"/>
        <v>0</v>
      </c>
      <c r="U4235" s="43">
        <v>0</v>
      </c>
      <c r="V4235" s="43">
        <f t="shared" si="8142"/>
        <v>0</v>
      </c>
      <c r="W4235" s="43">
        <f t="shared" si="8157"/>
        <v>0</v>
      </c>
      <c r="X4235" s="43">
        <f t="shared" si="8158"/>
        <v>0</v>
      </c>
      <c r="Y4235" s="43">
        <f t="shared" si="8159"/>
        <v>0</v>
      </c>
      <c r="Z4235" s="43">
        <f t="shared" si="8160"/>
        <v>0</v>
      </c>
      <c r="AA4235" s="43">
        <f t="shared" si="8161"/>
        <v>0</v>
      </c>
      <c r="AB4235" s="43">
        <f t="shared" si="8162"/>
        <v>0</v>
      </c>
      <c r="AC4235" s="44">
        <f t="shared" si="8163"/>
        <v>0</v>
      </c>
      <c r="AD4235" s="44">
        <f t="shared" si="8164"/>
        <v>0</v>
      </c>
      <c r="AE4235" s="45" t="e">
        <f t="shared" si="8136"/>
        <v>#DIV/0!</v>
      </c>
      <c r="AF4235" s="46">
        <f t="shared" si="8165"/>
        <v>0</v>
      </c>
      <c r="AG4235" s="46">
        <f t="shared" si="8166"/>
        <v>0</v>
      </c>
      <c r="AH4235" s="47">
        <f t="shared" si="8167"/>
        <v>0</v>
      </c>
      <c r="AI4235" s="47">
        <f t="shared" si="8168"/>
        <v>0</v>
      </c>
      <c r="AJ4235" s="47">
        <f t="shared" si="8169"/>
        <v>0</v>
      </c>
      <c r="AK4235" s="47">
        <f t="shared" si="8170"/>
        <v>0</v>
      </c>
      <c r="AL4235" s="47">
        <f t="shared" si="8137"/>
        <v>0</v>
      </c>
      <c r="AM4235" s="47">
        <f t="shared" si="8138"/>
        <v>0</v>
      </c>
      <c r="AN4235" s="48" t="s">
        <v>36</v>
      </c>
      <c r="AO4235" s="1"/>
      <c r="AP4235" s="1"/>
      <c r="AQ4235" s="1"/>
      <c r="AR4235" s="1"/>
      <c r="AS4235" s="1"/>
    </row>
    <row r="4236" hidden="1">
      <c r="B4236" s="41" t="s">
        <v>970</v>
      </c>
      <c r="C4236" s="41" t="s">
        <v>137</v>
      </c>
      <c r="D4236" s="41" t="s">
        <v>117</v>
      </c>
      <c r="E4236" s="26" t="str">
        <f t="shared" si="8141"/>
        <v>1103</v>
      </c>
      <c r="F4236" s="41" t="s">
        <v>1084</v>
      </c>
      <c r="G4236" s="41" t="s">
        <v>909</v>
      </c>
      <c r="H4236" s="42" t="s">
        <v>910</v>
      </c>
      <c r="I4236" s="43"/>
      <c r="J4236" s="43">
        <v>160685.5</v>
      </c>
      <c r="K4236" s="43"/>
      <c r="L4236" s="43"/>
      <c r="M4236" s="43">
        <v>-5270.1000000000004</v>
      </c>
      <c r="N4236" s="43"/>
      <c r="O4236" s="43">
        <v>0</v>
      </c>
      <c r="P4236" s="43">
        <v>0</v>
      </c>
      <c r="Q4236" s="43">
        <v>0</v>
      </c>
      <c r="R4236" s="43">
        <v>0</v>
      </c>
      <c r="S4236" s="43">
        <v>0</v>
      </c>
      <c r="T4236" s="43">
        <v>0</v>
      </c>
      <c r="U4236" s="43">
        <v>0</v>
      </c>
      <c r="V4236" s="43">
        <f t="shared" si="8142"/>
        <v>0</v>
      </c>
      <c r="W4236" s="43"/>
      <c r="X4236" s="43"/>
      <c r="Y4236" s="43"/>
      <c r="Z4236" s="43"/>
      <c r="AA4236" s="43"/>
      <c r="AB4236" s="43">
        <v>0</v>
      </c>
      <c r="AC4236" s="44">
        <v>0</v>
      </c>
      <c r="AD4236" s="44">
        <v>0</v>
      </c>
      <c r="AE4236" s="45" t="e">
        <f t="shared" si="8136"/>
        <v>#DIV/0!</v>
      </c>
      <c r="AF4236" s="46">
        <v>0</v>
      </c>
      <c r="AG4236" s="46">
        <v>0</v>
      </c>
      <c r="AH4236" s="47">
        <v>0</v>
      </c>
      <c r="AI4236" s="47">
        <v>0</v>
      </c>
      <c r="AJ4236" s="47">
        <v>0</v>
      </c>
      <c r="AK4236" s="47">
        <v>0</v>
      </c>
      <c r="AL4236" s="47">
        <f t="shared" si="8137"/>
        <v>0</v>
      </c>
      <c r="AM4236" s="47">
        <f t="shared" si="8138"/>
        <v>0</v>
      </c>
      <c r="AN4236" s="48" t="s">
        <v>36</v>
      </c>
      <c r="AR4236" s="1"/>
      <c r="AS4236" s="1"/>
    </row>
    <row r="4237" ht="31.5">
      <c r="B4237" s="41" t="s">
        <v>970</v>
      </c>
      <c r="C4237" s="41" t="s">
        <v>137</v>
      </c>
      <c r="D4237" s="41" t="s">
        <v>117</v>
      </c>
      <c r="E4237" s="26" t="str">
        <f t="shared" si="8141"/>
        <v>1103</v>
      </c>
      <c r="F4237" s="41" t="s">
        <v>1086</v>
      </c>
      <c r="G4237" s="41"/>
      <c r="H4237" s="42" t="s">
        <v>1087</v>
      </c>
      <c r="I4237" s="43"/>
      <c r="J4237" s="43"/>
      <c r="K4237" s="43"/>
      <c r="L4237" s="43"/>
      <c r="M4237" s="43"/>
      <c r="N4237" s="43"/>
      <c r="O4237" s="43">
        <f t="shared" si="8151"/>
        <v>0</v>
      </c>
      <c r="P4237" s="43">
        <f t="shared" si="8152"/>
        <v>0</v>
      </c>
      <c r="Q4237" s="43">
        <f t="shared" si="8153"/>
        <v>0</v>
      </c>
      <c r="R4237" s="43">
        <f t="shared" si="8154"/>
        <v>0</v>
      </c>
      <c r="S4237" s="43">
        <f t="shared" si="8155"/>
        <v>0</v>
      </c>
      <c r="T4237" s="43">
        <f t="shared" si="8156"/>
        <v>0</v>
      </c>
      <c r="U4237" s="43">
        <v>116033.47199999999</v>
      </c>
      <c r="V4237" s="43">
        <f t="shared" si="8142"/>
        <v>116033.47199999999</v>
      </c>
      <c r="W4237" s="43">
        <f t="shared" si="8157"/>
        <v>116033.47199999999</v>
      </c>
      <c r="X4237" s="43">
        <f t="shared" si="8158"/>
        <v>0</v>
      </c>
      <c r="Y4237" s="43">
        <f t="shared" si="8159"/>
        <v>0</v>
      </c>
      <c r="Z4237" s="43">
        <f t="shared" si="8160"/>
        <v>0</v>
      </c>
      <c r="AA4237" s="43">
        <f t="shared" si="8161"/>
        <v>0</v>
      </c>
      <c r="AB4237" s="43">
        <f t="shared" si="8162"/>
        <v>57602.036240000001</v>
      </c>
      <c r="AC4237" s="44">
        <f t="shared" si="8163"/>
        <v>120710.3308</v>
      </c>
      <c r="AD4237" s="44">
        <f t="shared" si="8164"/>
        <v>57602.036240000001</v>
      </c>
      <c r="AE4237" s="45">
        <f t="shared" si="8136"/>
        <v>47.719226563498083</v>
      </c>
      <c r="AF4237" s="43">
        <f t="shared" si="8165"/>
        <v>120710.3308</v>
      </c>
      <c r="AG4237" s="43">
        <f t="shared" si="8166"/>
        <v>0</v>
      </c>
      <c r="AH4237" s="43">
        <f t="shared" si="8167"/>
        <v>0</v>
      </c>
      <c r="AI4237" s="43">
        <f t="shared" si="8168"/>
        <v>0</v>
      </c>
      <c r="AJ4237" s="43">
        <f t="shared" si="8169"/>
        <v>0</v>
      </c>
      <c r="AK4237" s="43">
        <f t="shared" si="8170"/>
        <v>0</v>
      </c>
      <c r="AL4237" s="43">
        <f t="shared" si="8137"/>
        <v>120710.3308</v>
      </c>
      <c r="AM4237" s="43">
        <f t="shared" si="8138"/>
        <v>-4676.8588000000018</v>
      </c>
      <c r="AN4237" s="19"/>
      <c r="AO4237" s="1"/>
      <c r="AP4237" s="1"/>
      <c r="AQ4237" s="1"/>
      <c r="AR4237" s="1"/>
      <c r="AS4237" s="1"/>
    </row>
    <row r="4238" ht="31.5">
      <c r="B4238" s="41" t="s">
        <v>970</v>
      </c>
      <c r="C4238" s="41" t="s">
        <v>137</v>
      </c>
      <c r="D4238" s="41" t="s">
        <v>117</v>
      </c>
      <c r="E4238" s="26" t="str">
        <f t="shared" si="8141"/>
        <v>1103</v>
      </c>
      <c r="F4238" s="41" t="s">
        <v>1086</v>
      </c>
      <c r="G4238" s="41" t="s">
        <v>550</v>
      </c>
      <c r="H4238" s="42" t="s">
        <v>551</v>
      </c>
      <c r="I4238" s="43"/>
      <c r="J4238" s="43"/>
      <c r="K4238" s="43"/>
      <c r="L4238" s="43"/>
      <c r="M4238" s="43"/>
      <c r="N4238" s="43"/>
      <c r="O4238" s="43">
        <f t="shared" si="8151"/>
        <v>0</v>
      </c>
      <c r="P4238" s="43">
        <f t="shared" si="8152"/>
        <v>0</v>
      </c>
      <c r="Q4238" s="43">
        <f t="shared" si="8153"/>
        <v>0</v>
      </c>
      <c r="R4238" s="43">
        <f t="shared" si="8154"/>
        <v>0</v>
      </c>
      <c r="S4238" s="43">
        <f t="shared" si="8155"/>
        <v>0</v>
      </c>
      <c r="T4238" s="43">
        <f t="shared" si="8156"/>
        <v>0</v>
      </c>
      <c r="U4238" s="43">
        <v>116033.47199999999</v>
      </c>
      <c r="V4238" s="43">
        <f t="shared" si="8142"/>
        <v>116033.47199999999</v>
      </c>
      <c r="W4238" s="43">
        <f t="shared" si="8157"/>
        <v>116033.47199999999</v>
      </c>
      <c r="X4238" s="43">
        <f t="shared" si="8158"/>
        <v>0</v>
      </c>
      <c r="Y4238" s="43">
        <f t="shared" si="8159"/>
        <v>0</v>
      </c>
      <c r="Z4238" s="43">
        <f t="shared" si="8160"/>
        <v>0</v>
      </c>
      <c r="AA4238" s="43">
        <f t="shared" si="8161"/>
        <v>0</v>
      </c>
      <c r="AB4238" s="43">
        <f t="shared" si="8162"/>
        <v>57602.036240000001</v>
      </c>
      <c r="AC4238" s="44">
        <f t="shared" si="8163"/>
        <v>120710.3308</v>
      </c>
      <c r="AD4238" s="44">
        <f t="shared" si="8164"/>
        <v>57602.036240000001</v>
      </c>
      <c r="AE4238" s="45">
        <f t="shared" si="8136"/>
        <v>47.719226563498083</v>
      </c>
      <c r="AF4238" s="43">
        <f t="shared" si="8165"/>
        <v>120710.3308</v>
      </c>
      <c r="AG4238" s="43">
        <f t="shared" si="8166"/>
        <v>0</v>
      </c>
      <c r="AH4238" s="43">
        <f t="shared" si="8167"/>
        <v>0</v>
      </c>
      <c r="AI4238" s="43">
        <f t="shared" si="8168"/>
        <v>0</v>
      </c>
      <c r="AJ4238" s="43">
        <f t="shared" si="8169"/>
        <v>0</v>
      </c>
      <c r="AK4238" s="43">
        <f t="shared" si="8170"/>
        <v>0</v>
      </c>
      <c r="AL4238" s="43">
        <f t="shared" si="8137"/>
        <v>120710.3308</v>
      </c>
      <c r="AM4238" s="43">
        <f t="shared" si="8138"/>
        <v>-4676.8588000000018</v>
      </c>
      <c r="AN4238" s="19"/>
      <c r="AO4238" s="1"/>
      <c r="AP4238" s="1"/>
      <c r="AQ4238" s="1"/>
      <c r="AR4238" s="1"/>
      <c r="AS4238" s="1"/>
    </row>
    <row r="4239">
      <c r="B4239" s="41" t="s">
        <v>970</v>
      </c>
      <c r="C4239" s="41" t="s">
        <v>137</v>
      </c>
      <c r="D4239" s="41" t="s">
        <v>117</v>
      </c>
      <c r="E4239" s="26" t="str">
        <f t="shared" si="8141"/>
        <v>1103</v>
      </c>
      <c r="F4239" s="41" t="s">
        <v>1086</v>
      </c>
      <c r="G4239" s="41" t="s">
        <v>909</v>
      </c>
      <c r="H4239" s="42" t="s">
        <v>910</v>
      </c>
      <c r="I4239" s="43"/>
      <c r="J4239" s="43"/>
      <c r="K4239" s="43"/>
      <c r="L4239" s="43"/>
      <c r="M4239" s="43"/>
      <c r="N4239" s="43"/>
      <c r="O4239" s="43">
        <v>0</v>
      </c>
      <c r="P4239" s="43">
        <v>0</v>
      </c>
      <c r="Q4239" s="43">
        <v>0</v>
      </c>
      <c r="R4239" s="43">
        <v>0</v>
      </c>
      <c r="S4239" s="43">
        <v>0</v>
      </c>
      <c r="T4239" s="43">
        <v>0</v>
      </c>
      <c r="U4239" s="43">
        <v>116033.47199999999</v>
      </c>
      <c r="V4239" s="43">
        <f t="shared" si="8142"/>
        <v>116033.47199999999</v>
      </c>
      <c r="W4239" s="43">
        <v>116033.47199999999</v>
      </c>
      <c r="X4239" s="43"/>
      <c r="Y4239" s="43"/>
      <c r="Z4239" s="43"/>
      <c r="AA4239" s="43"/>
      <c r="AB4239" s="43">
        <v>57602.036240000001</v>
      </c>
      <c r="AC4239" s="44">
        <v>120710.3308</v>
      </c>
      <c r="AD4239" s="44">
        <v>57602.036240000001</v>
      </c>
      <c r="AE4239" s="45">
        <f t="shared" si="8136"/>
        <v>47.719226563498083</v>
      </c>
      <c r="AF4239" s="43">
        <v>120710.3308</v>
      </c>
      <c r="AG4239" s="43">
        <v>0</v>
      </c>
      <c r="AH4239" s="43">
        <v>0</v>
      </c>
      <c r="AI4239" s="43">
        <v>0</v>
      </c>
      <c r="AJ4239" s="43">
        <v>0</v>
      </c>
      <c r="AK4239" s="43">
        <v>0</v>
      </c>
      <c r="AL4239" s="43">
        <f t="shared" si="8137"/>
        <v>120710.3308</v>
      </c>
      <c r="AM4239" s="43">
        <f t="shared" si="8138"/>
        <v>-4676.8588000000018</v>
      </c>
      <c r="AN4239" s="19"/>
      <c r="AO4239" s="1"/>
      <c r="AP4239" s="1"/>
      <c r="AQ4239" s="1"/>
      <c r="AR4239" s="1"/>
      <c r="AS4239" s="1"/>
    </row>
    <row r="4240" s="24" customFormat="1" ht="31.5">
      <c r="B4240" s="25" t="s">
        <v>1088</v>
      </c>
      <c r="C4240" s="25"/>
      <c r="D4240" s="25"/>
      <c r="E4240" s="26" t="str">
        <f t="shared" si="8141"/>
        <v/>
      </c>
      <c r="F4240" s="25"/>
      <c r="G4240" s="25"/>
      <c r="H4240" s="27" t="s">
        <v>1089</v>
      </c>
      <c r="I4240" s="28">
        <f>I4256+I4438+I4241</f>
        <v>8361272</v>
      </c>
      <c r="J4240" s="28">
        <f>J4256+J4438+J4241</f>
        <v>7030771.8999999994</v>
      </c>
      <c r="K4240" s="28">
        <f>K4256+K4438+K4241</f>
        <v>5920942.3999999994</v>
      </c>
      <c r="L4240" s="28">
        <f>L4256+L4438+L4241</f>
        <v>-34633.949999999997</v>
      </c>
      <c r="M4240" s="28">
        <f>M4256+M4438+M4241</f>
        <v>63195.998000000021</v>
      </c>
      <c r="N4240" s="28">
        <f>N4256+N4438+N4241</f>
        <v>1726.8000000000065</v>
      </c>
      <c r="O4240" s="28">
        <f>O4256+O4438+O4241</f>
        <v>-5412.415</v>
      </c>
      <c r="P4240" s="28">
        <f>P4256+P4438+P4241</f>
        <v>-12268.996999999988</v>
      </c>
      <c r="Q4240" s="28">
        <f>Q4256+Q4438+Q4241</f>
        <v>30041.52</v>
      </c>
      <c r="R4240" s="28">
        <f>R4256+R4438+R4241</f>
        <v>180425.40700000001</v>
      </c>
      <c r="S4240" s="28">
        <f>S4256+S4438+S4241</f>
        <v>42961.426000000007</v>
      </c>
      <c r="T4240" s="28">
        <f>T4256+T4438+T4241</f>
        <v>0</v>
      </c>
      <c r="U4240" s="28">
        <v>801103.47799999989</v>
      </c>
      <c r="V4240" s="28">
        <f t="shared" si="8142"/>
        <v>9363488.4690000005</v>
      </c>
      <c r="W4240" s="28">
        <f>W4256+W4438+W4241</f>
        <v>733953.7969999999</v>
      </c>
      <c r="X4240" s="28">
        <f>X4256+X4438+X4241</f>
        <v>0</v>
      </c>
      <c r="Y4240" s="28">
        <f>Y4256+Y4438+Y4241</f>
        <v>67149.681000000011</v>
      </c>
      <c r="Z4240" s="28">
        <f>Z4256+Z4438+Z4241</f>
        <v>0</v>
      </c>
      <c r="AA4240" s="28">
        <f>AA4256+AA4438+AA4241</f>
        <v>0</v>
      </c>
      <c r="AB4240" s="28">
        <f>AB4256+AB4438+AB4241</f>
        <v>6318969.0790700009</v>
      </c>
      <c r="AC4240" s="29">
        <f>AC4256+AC4438+AC4241</f>
        <v>9384580.9912700001</v>
      </c>
      <c r="AD4240" s="29">
        <f>AD4256+AD4438+AD4241</f>
        <v>8824586.7319399994</v>
      </c>
      <c r="AE4240" s="30">
        <f t="shared" si="8136"/>
        <v>94.032826187435177</v>
      </c>
      <c r="AF4240" s="28">
        <f>AF4256+AF4438+AF4241</f>
        <v>9498883.5620800015</v>
      </c>
      <c r="AG4240" s="28">
        <f>AG4256+AG4438+AG4241</f>
        <v>-5412.415</v>
      </c>
      <c r="AH4240" s="28">
        <f>AH4256+AH4438+AH4241</f>
        <v>0</v>
      </c>
      <c r="AI4240" s="28">
        <f>AI4256+AI4438+AI4241</f>
        <v>0</v>
      </c>
      <c r="AJ4240" s="28">
        <f>AJ4256+AJ4438+AJ4241</f>
        <v>0</v>
      </c>
      <c r="AK4240" s="28">
        <f>AK4256+AK4438+AK4241</f>
        <v>-1100</v>
      </c>
      <c r="AL4240" s="28">
        <f t="shared" si="8137"/>
        <v>9492371.1470800024</v>
      </c>
      <c r="AM4240" s="28">
        <f t="shared" si="8138"/>
        <v>-128882.67808000185</v>
      </c>
      <c r="AN4240" s="31"/>
      <c r="AO4240" s="24"/>
      <c r="AP4240" s="24"/>
      <c r="AQ4240" s="24"/>
      <c r="AR4240" s="24"/>
      <c r="AS4240" s="24"/>
    </row>
    <row r="4241" s="24" customFormat="1" ht="31.5">
      <c r="B4241" s="25" t="s">
        <v>1088</v>
      </c>
      <c r="C4241" s="25" t="s">
        <v>117</v>
      </c>
      <c r="D4241" s="25"/>
      <c r="E4241" s="32" t="str">
        <f t="shared" si="8141"/>
        <v>03</v>
      </c>
      <c r="F4241" s="25"/>
      <c r="G4241" s="25"/>
      <c r="H4241" s="27" t="s">
        <v>199</v>
      </c>
      <c r="I4241" s="28">
        <f t="shared" ref="I4241:I4243" si="8171">I4242</f>
        <v>9146.7000000000007</v>
      </c>
      <c r="J4241" s="28">
        <f t="shared" ref="J4241:J4243" si="8172">J4242</f>
        <v>9460.8000000000011</v>
      </c>
      <c r="K4241" s="28">
        <f t="shared" ref="K4241:K4243" si="8173">K4242</f>
        <v>9460.8000000000011</v>
      </c>
      <c r="L4241" s="28">
        <f t="shared" ref="L4241:L4243" si="8174">L4242</f>
        <v>0</v>
      </c>
      <c r="M4241" s="28">
        <f t="shared" ref="M4241:M4243" si="8175">M4242</f>
        <v>0</v>
      </c>
      <c r="N4241" s="28">
        <f t="shared" ref="N4241:N4243" si="8176">N4242</f>
        <v>0</v>
      </c>
      <c r="O4241" s="28">
        <f t="shared" ref="O4241:O4243" si="8177">O4242</f>
        <v>0</v>
      </c>
      <c r="P4241" s="28">
        <f t="shared" ref="P4241:P4243" si="8178">P4242</f>
        <v>0</v>
      </c>
      <c r="Q4241" s="28">
        <f t="shared" ref="Q4241:Q4243" si="8179">Q4242</f>
        <v>0</v>
      </c>
      <c r="R4241" s="28">
        <f t="shared" ref="R4241:R4243" si="8180">R4242</f>
        <v>0</v>
      </c>
      <c r="S4241" s="28">
        <f t="shared" ref="S4241:S4243" si="8181">S4242</f>
        <v>0</v>
      </c>
      <c r="T4241" s="28">
        <f t="shared" ref="T4241:T4243" si="8182">T4242</f>
        <v>0</v>
      </c>
      <c r="U4241" s="28">
        <v>0</v>
      </c>
      <c r="V4241" s="28">
        <f t="shared" si="8142"/>
        <v>9146.7000000000007</v>
      </c>
      <c r="W4241" s="28">
        <f t="shared" ref="W4241:W4243" si="8183">W4242</f>
        <v>0</v>
      </c>
      <c r="X4241" s="28">
        <f t="shared" ref="X4241:X4243" si="8184">X4242</f>
        <v>0</v>
      </c>
      <c r="Y4241" s="28">
        <f t="shared" ref="Y4241:Y4243" si="8185">Y4242</f>
        <v>0</v>
      </c>
      <c r="Z4241" s="28">
        <f t="shared" ref="Z4241:Z4243" si="8186">Z4242</f>
        <v>0</v>
      </c>
      <c r="AA4241" s="28">
        <f t="shared" ref="AA4241:AA4243" si="8187">AA4242</f>
        <v>0</v>
      </c>
      <c r="AB4241" s="28">
        <f t="shared" ref="AB4241:AB4243" si="8188">AB4242</f>
        <v>6241.6196899999995</v>
      </c>
      <c r="AC4241" s="29">
        <f t="shared" ref="AC4241:AC4243" si="8189">AC4242</f>
        <v>9194.3000000000011</v>
      </c>
      <c r="AD4241" s="29">
        <f t="shared" ref="AD4241:AD4243" si="8190">AD4242</f>
        <v>9194.2976099999996</v>
      </c>
      <c r="AE4241" s="30">
        <f t="shared" si="8136"/>
        <v>99.999974005633902</v>
      </c>
      <c r="AF4241" s="28">
        <f t="shared" ref="AF4241:AF4243" si="8191">AF4242</f>
        <v>9194.3000000000011</v>
      </c>
      <c r="AG4241" s="28">
        <f t="shared" ref="AG4241:AG4243" si="8192">AG4242</f>
        <v>0</v>
      </c>
      <c r="AH4241" s="28">
        <f t="shared" ref="AH4241:AH4243" si="8193">AH4242</f>
        <v>0</v>
      </c>
      <c r="AI4241" s="28">
        <f t="shared" ref="AI4241:AI4243" si="8194">AI4242</f>
        <v>0</v>
      </c>
      <c r="AJ4241" s="28">
        <f t="shared" ref="AJ4241:AJ4243" si="8195">AJ4242</f>
        <v>0</v>
      </c>
      <c r="AK4241" s="28">
        <f t="shared" ref="AK4241:AK4243" si="8196">AK4242</f>
        <v>0</v>
      </c>
      <c r="AL4241" s="28">
        <f t="shared" si="8137"/>
        <v>9194.3000000000011</v>
      </c>
      <c r="AM4241" s="28">
        <f t="shared" si="8138"/>
        <v>-47.600000000000364</v>
      </c>
      <c r="AN4241" s="2"/>
      <c r="AO4241" s="24"/>
      <c r="AP4241" s="24"/>
      <c r="AQ4241" s="24"/>
      <c r="AR4241" s="24"/>
      <c r="AS4241" s="24"/>
    </row>
    <row r="4242" s="33" customFormat="1" ht="31.5">
      <c r="B4242" s="34" t="s">
        <v>1088</v>
      </c>
      <c r="C4242" s="34" t="s">
        <v>117</v>
      </c>
      <c r="D4242" s="34" t="s">
        <v>200</v>
      </c>
      <c r="E4242" s="35" t="str">
        <f t="shared" si="8141"/>
        <v>0314</v>
      </c>
      <c r="F4242" s="34"/>
      <c r="G4242" s="34"/>
      <c r="H4242" s="36" t="s">
        <v>201</v>
      </c>
      <c r="I4242" s="37">
        <f t="shared" si="8171"/>
        <v>9146.7000000000007</v>
      </c>
      <c r="J4242" s="37">
        <f t="shared" si="8172"/>
        <v>9460.8000000000011</v>
      </c>
      <c r="K4242" s="37">
        <f t="shared" si="8173"/>
        <v>9460.8000000000011</v>
      </c>
      <c r="L4242" s="37">
        <f t="shared" si="8174"/>
        <v>0</v>
      </c>
      <c r="M4242" s="37">
        <f t="shared" si="8175"/>
        <v>0</v>
      </c>
      <c r="N4242" s="37">
        <f t="shared" si="8176"/>
        <v>0</v>
      </c>
      <c r="O4242" s="37">
        <f t="shared" si="8177"/>
        <v>0</v>
      </c>
      <c r="P4242" s="37">
        <f t="shared" si="8178"/>
        <v>0</v>
      </c>
      <c r="Q4242" s="37">
        <f t="shared" si="8179"/>
        <v>0</v>
      </c>
      <c r="R4242" s="37">
        <f t="shared" si="8180"/>
        <v>0</v>
      </c>
      <c r="S4242" s="37">
        <f t="shared" si="8181"/>
        <v>0</v>
      </c>
      <c r="T4242" s="37">
        <f t="shared" si="8182"/>
        <v>0</v>
      </c>
      <c r="U4242" s="37">
        <v>0</v>
      </c>
      <c r="V4242" s="37">
        <f t="shared" si="8142"/>
        <v>9146.7000000000007</v>
      </c>
      <c r="W4242" s="37">
        <f t="shared" si="8183"/>
        <v>0</v>
      </c>
      <c r="X4242" s="37">
        <f t="shared" si="8184"/>
        <v>0</v>
      </c>
      <c r="Y4242" s="37">
        <f t="shared" si="8185"/>
        <v>0</v>
      </c>
      <c r="Z4242" s="37">
        <f t="shared" si="8186"/>
        <v>0</v>
      </c>
      <c r="AA4242" s="37">
        <f t="shared" si="8187"/>
        <v>0</v>
      </c>
      <c r="AB4242" s="37">
        <f t="shared" si="8188"/>
        <v>6241.6196899999995</v>
      </c>
      <c r="AC4242" s="38">
        <f t="shared" si="8189"/>
        <v>9194.3000000000011</v>
      </c>
      <c r="AD4242" s="38">
        <f t="shared" si="8190"/>
        <v>9194.2976099999996</v>
      </c>
      <c r="AE4242" s="39">
        <f t="shared" si="8136"/>
        <v>99.999974005633902</v>
      </c>
      <c r="AF4242" s="37">
        <f t="shared" si="8191"/>
        <v>9194.3000000000011</v>
      </c>
      <c r="AG4242" s="37">
        <f t="shared" si="8192"/>
        <v>0</v>
      </c>
      <c r="AH4242" s="37">
        <f t="shared" si="8193"/>
        <v>0</v>
      </c>
      <c r="AI4242" s="37">
        <f t="shared" si="8194"/>
        <v>0</v>
      </c>
      <c r="AJ4242" s="37">
        <f t="shared" si="8195"/>
        <v>0</v>
      </c>
      <c r="AK4242" s="37">
        <f t="shared" si="8196"/>
        <v>0</v>
      </c>
      <c r="AL4242" s="37">
        <f t="shared" si="8137"/>
        <v>9194.3000000000011</v>
      </c>
      <c r="AM4242" s="37">
        <f t="shared" si="8138"/>
        <v>-47.600000000000364</v>
      </c>
      <c r="AN4242" s="40"/>
      <c r="AO4242" s="33"/>
      <c r="AP4242" s="33"/>
      <c r="AQ4242" s="33"/>
      <c r="AR4242" s="33"/>
      <c r="AS4242" s="33"/>
    </row>
    <row r="4243" ht="31.5">
      <c r="B4243" s="41" t="s">
        <v>1088</v>
      </c>
      <c r="C4243" s="41" t="s">
        <v>117</v>
      </c>
      <c r="D4243" s="41" t="s">
        <v>200</v>
      </c>
      <c r="E4243" s="26" t="str">
        <f t="shared" si="8141"/>
        <v>0314</v>
      </c>
      <c r="F4243" s="41" t="s">
        <v>81</v>
      </c>
      <c r="G4243" s="41"/>
      <c r="H4243" s="42" t="s">
        <v>82</v>
      </c>
      <c r="I4243" s="43">
        <f t="shared" si="8171"/>
        <v>9146.7000000000007</v>
      </c>
      <c r="J4243" s="43">
        <f t="shared" si="8172"/>
        <v>9460.8000000000011</v>
      </c>
      <c r="K4243" s="43">
        <f t="shared" si="8173"/>
        <v>9460.8000000000011</v>
      </c>
      <c r="L4243" s="43">
        <f t="shared" si="8174"/>
        <v>0</v>
      </c>
      <c r="M4243" s="43">
        <f t="shared" si="8175"/>
        <v>0</v>
      </c>
      <c r="N4243" s="43">
        <f t="shared" si="8176"/>
        <v>0</v>
      </c>
      <c r="O4243" s="43">
        <f t="shared" si="8177"/>
        <v>0</v>
      </c>
      <c r="P4243" s="43">
        <f t="shared" si="8178"/>
        <v>0</v>
      </c>
      <c r="Q4243" s="43">
        <f t="shared" si="8179"/>
        <v>0</v>
      </c>
      <c r="R4243" s="43">
        <f t="shared" si="8180"/>
        <v>0</v>
      </c>
      <c r="S4243" s="43">
        <f t="shared" si="8181"/>
        <v>0</v>
      </c>
      <c r="T4243" s="43">
        <f t="shared" si="8182"/>
        <v>0</v>
      </c>
      <c r="U4243" s="43">
        <v>0</v>
      </c>
      <c r="V4243" s="43">
        <f t="shared" si="8142"/>
        <v>9146.7000000000007</v>
      </c>
      <c r="W4243" s="43">
        <f t="shared" si="8183"/>
        <v>0</v>
      </c>
      <c r="X4243" s="43">
        <f t="shared" si="8184"/>
        <v>0</v>
      </c>
      <c r="Y4243" s="43">
        <f t="shared" si="8185"/>
        <v>0</v>
      </c>
      <c r="Z4243" s="43">
        <f t="shared" si="8186"/>
        <v>0</v>
      </c>
      <c r="AA4243" s="43">
        <f t="shared" si="8187"/>
        <v>0</v>
      </c>
      <c r="AB4243" s="43">
        <f t="shared" si="8188"/>
        <v>6241.6196899999995</v>
      </c>
      <c r="AC4243" s="44">
        <f t="shared" si="8189"/>
        <v>9194.3000000000011</v>
      </c>
      <c r="AD4243" s="44">
        <f t="shared" si="8190"/>
        <v>9194.2976099999996</v>
      </c>
      <c r="AE4243" s="45">
        <f t="shared" si="8136"/>
        <v>99.999974005633902</v>
      </c>
      <c r="AF4243" s="43">
        <f t="shared" si="8191"/>
        <v>9194.3000000000011</v>
      </c>
      <c r="AG4243" s="43">
        <f t="shared" si="8192"/>
        <v>0</v>
      </c>
      <c r="AH4243" s="43">
        <f t="shared" si="8193"/>
        <v>0</v>
      </c>
      <c r="AI4243" s="43">
        <f t="shared" si="8194"/>
        <v>0</v>
      </c>
      <c r="AJ4243" s="43">
        <f t="shared" si="8195"/>
        <v>0</v>
      </c>
      <c r="AK4243" s="43">
        <f t="shared" si="8196"/>
        <v>0</v>
      </c>
      <c r="AL4243" s="43">
        <f t="shared" si="8137"/>
        <v>9194.3000000000011</v>
      </c>
      <c r="AM4243" s="43">
        <f t="shared" si="8138"/>
        <v>-47.600000000000364</v>
      </c>
      <c r="AN4243" s="2"/>
      <c r="AO4243" s="1"/>
      <c r="AP4243" s="1"/>
      <c r="AQ4243" s="1"/>
      <c r="AR4243" s="1"/>
      <c r="AS4243" s="1"/>
    </row>
    <row r="4244">
      <c r="B4244" s="41" t="s">
        <v>1088</v>
      </c>
      <c r="C4244" s="41" t="s">
        <v>117</v>
      </c>
      <c r="D4244" s="41" t="s">
        <v>200</v>
      </c>
      <c r="E4244" s="26" t="str">
        <f t="shared" si="8141"/>
        <v>0314</v>
      </c>
      <c r="F4244" s="41" t="s">
        <v>83</v>
      </c>
      <c r="G4244" s="41"/>
      <c r="H4244" s="42" t="s">
        <v>84</v>
      </c>
      <c r="I4244" s="43">
        <f>I4251+I4248+I4245</f>
        <v>9146.7000000000007</v>
      </c>
      <c r="J4244" s="43">
        <f>J4251+J4248+J4245</f>
        <v>9460.8000000000011</v>
      </c>
      <c r="K4244" s="43">
        <f>K4251+K4248+K4245</f>
        <v>9460.8000000000011</v>
      </c>
      <c r="L4244" s="43">
        <f>L4251+L4248+L4245</f>
        <v>0</v>
      </c>
      <c r="M4244" s="43">
        <f>M4251+M4248+M4245</f>
        <v>0</v>
      </c>
      <c r="N4244" s="43">
        <f>N4251+N4248+N4245</f>
        <v>0</v>
      </c>
      <c r="O4244" s="43">
        <f>O4251+O4248+O4245</f>
        <v>0</v>
      </c>
      <c r="P4244" s="43">
        <f>P4251+P4248+P4245</f>
        <v>0</v>
      </c>
      <c r="Q4244" s="43">
        <f>Q4251+Q4248+Q4245</f>
        <v>0</v>
      </c>
      <c r="R4244" s="43">
        <f>R4251+R4248+R4245</f>
        <v>0</v>
      </c>
      <c r="S4244" s="43">
        <f>S4251+S4248+S4245</f>
        <v>0</v>
      </c>
      <c r="T4244" s="43">
        <f>T4251+T4248+T4245</f>
        <v>0</v>
      </c>
      <c r="U4244" s="43">
        <v>0</v>
      </c>
      <c r="V4244" s="43">
        <f t="shared" si="8142"/>
        <v>9146.7000000000007</v>
      </c>
      <c r="W4244" s="43">
        <f>W4251+W4248+W4245</f>
        <v>0</v>
      </c>
      <c r="X4244" s="43">
        <f>X4251+X4248+X4245</f>
        <v>0</v>
      </c>
      <c r="Y4244" s="43">
        <f>Y4251+Y4248+Y4245</f>
        <v>0</v>
      </c>
      <c r="Z4244" s="43">
        <f>Z4251+Z4248+Z4245</f>
        <v>0</v>
      </c>
      <c r="AA4244" s="43">
        <f>AA4251+AA4248+AA4245</f>
        <v>0</v>
      </c>
      <c r="AB4244" s="43">
        <f>AB4251+AB4248+AB4245</f>
        <v>6241.6196899999995</v>
      </c>
      <c r="AC4244" s="44">
        <f>AC4251+AC4248+AC4245</f>
        <v>9194.3000000000011</v>
      </c>
      <c r="AD4244" s="44">
        <f>AD4251+AD4248+AD4245</f>
        <v>9194.2976099999996</v>
      </c>
      <c r="AE4244" s="45">
        <f t="shared" si="8136"/>
        <v>99.999974005633902</v>
      </c>
      <c r="AF4244" s="43">
        <f>AF4251+AF4248+AF4245</f>
        <v>9194.3000000000011</v>
      </c>
      <c r="AG4244" s="43">
        <f>AG4251+AG4248+AG4245</f>
        <v>0</v>
      </c>
      <c r="AH4244" s="43">
        <f>AH4251+AH4248+AH4245</f>
        <v>0</v>
      </c>
      <c r="AI4244" s="43">
        <f>AI4251+AI4248+AI4245</f>
        <v>0</v>
      </c>
      <c r="AJ4244" s="43">
        <f>AJ4251+AJ4248+AJ4245</f>
        <v>0</v>
      </c>
      <c r="AK4244" s="43">
        <f>AK4251+AK4248+AK4245</f>
        <v>0</v>
      </c>
      <c r="AL4244" s="43">
        <f t="shared" si="8137"/>
        <v>9194.3000000000011</v>
      </c>
      <c r="AM4244" s="43">
        <f t="shared" si="8138"/>
        <v>-47.600000000000364</v>
      </c>
      <c r="AN4244" s="2"/>
      <c r="AR4244" s="1"/>
      <c r="AS4244" s="1"/>
    </row>
    <row r="4245" ht="63" hidden="1">
      <c r="B4245" s="41" t="s">
        <v>1088</v>
      </c>
      <c r="C4245" s="41" t="s">
        <v>117</v>
      </c>
      <c r="D4245" s="41" t="s">
        <v>200</v>
      </c>
      <c r="E4245" s="26" t="str">
        <f t="shared" si="8141"/>
        <v>0314</v>
      </c>
      <c r="F4245" s="41" t="s">
        <v>202</v>
      </c>
      <c r="G4245" s="41"/>
      <c r="H4245" s="42" t="s">
        <v>203</v>
      </c>
      <c r="I4245" s="43">
        <f t="shared" ref="I4245:I4249" si="8197">I4246</f>
        <v>0</v>
      </c>
      <c r="J4245" s="43">
        <f t="shared" ref="J4245:J4249" si="8198">J4246</f>
        <v>0</v>
      </c>
      <c r="K4245" s="43">
        <f t="shared" ref="K4245:K4249" si="8199">K4246</f>
        <v>0</v>
      </c>
      <c r="L4245" s="43">
        <f t="shared" ref="L4245:L4249" si="8200">L4246</f>
        <v>0</v>
      </c>
      <c r="M4245" s="43">
        <f t="shared" ref="M4245:M4249" si="8201">M4246</f>
        <v>0</v>
      </c>
      <c r="N4245" s="43">
        <f t="shared" ref="N4245:N4249" si="8202">N4246</f>
        <v>0</v>
      </c>
      <c r="O4245" s="43">
        <f t="shared" ref="O4245:O4249" si="8203">O4246</f>
        <v>0</v>
      </c>
      <c r="P4245" s="43">
        <f t="shared" ref="P4245:P4249" si="8204">P4246</f>
        <v>0</v>
      </c>
      <c r="Q4245" s="43">
        <f t="shared" ref="Q4245:Q4249" si="8205">Q4246</f>
        <v>0</v>
      </c>
      <c r="R4245" s="43">
        <f t="shared" ref="R4245:R4249" si="8206">R4246</f>
        <v>0</v>
      </c>
      <c r="S4245" s="43">
        <f t="shared" ref="S4245:S4249" si="8207">S4246</f>
        <v>0</v>
      </c>
      <c r="T4245" s="43">
        <f t="shared" ref="T4245:T4249" si="8208">T4246</f>
        <v>0</v>
      </c>
      <c r="U4245" s="43">
        <v>0</v>
      </c>
      <c r="V4245" s="43">
        <f t="shared" si="8142"/>
        <v>0</v>
      </c>
      <c r="W4245" s="43">
        <f t="shared" ref="W4245:W4249" si="8209">W4246</f>
        <v>0</v>
      </c>
      <c r="X4245" s="43">
        <f t="shared" ref="X4245:X4249" si="8210">X4246</f>
        <v>0</v>
      </c>
      <c r="Y4245" s="43">
        <f t="shared" ref="Y4245:Y4249" si="8211">Y4246</f>
        <v>0</v>
      </c>
      <c r="Z4245" s="43">
        <f t="shared" ref="Z4245:Z4249" si="8212">Z4246</f>
        <v>0</v>
      </c>
      <c r="AA4245" s="43">
        <f t="shared" ref="AA4245:AA4249" si="8213">AA4246</f>
        <v>0</v>
      </c>
      <c r="AB4245" s="43">
        <f t="shared" ref="AB4245:AB4249" si="8214">AB4246</f>
        <v>0</v>
      </c>
      <c r="AC4245" s="44">
        <f t="shared" ref="AC4245:AC4249" si="8215">AC4246</f>
        <v>0</v>
      </c>
      <c r="AD4245" s="44">
        <f t="shared" ref="AD4245:AD4249" si="8216">AD4246</f>
        <v>0</v>
      </c>
      <c r="AE4245" s="45" t="e">
        <f t="shared" si="8136"/>
        <v>#DIV/0!</v>
      </c>
      <c r="AF4245" s="46">
        <f t="shared" ref="AF4245:AF4249" si="8217">AF4246</f>
        <v>0</v>
      </c>
      <c r="AG4245" s="46">
        <f t="shared" ref="AG4245:AG4249" si="8218">AG4246</f>
        <v>0</v>
      </c>
      <c r="AH4245" s="47">
        <f t="shared" ref="AH4245:AH4249" si="8219">AH4246</f>
        <v>0</v>
      </c>
      <c r="AI4245" s="47">
        <f t="shared" ref="AI4245:AI4249" si="8220">AI4246</f>
        <v>0</v>
      </c>
      <c r="AJ4245" s="47">
        <f t="shared" ref="AJ4245:AJ4249" si="8221">AJ4246</f>
        <v>0</v>
      </c>
      <c r="AK4245" s="47">
        <f t="shared" ref="AK4245:AK4249" si="8222">AK4246</f>
        <v>0</v>
      </c>
      <c r="AL4245" s="47">
        <f t="shared" si="8137"/>
        <v>0</v>
      </c>
      <c r="AM4245" s="47">
        <f t="shared" si="8138"/>
        <v>0</v>
      </c>
      <c r="AN4245" s="48" t="s">
        <v>36</v>
      </c>
      <c r="AO4245" s="1"/>
      <c r="AP4245" s="1"/>
      <c r="AQ4245" s="1"/>
      <c r="AR4245" s="1"/>
      <c r="AS4245" s="1"/>
    </row>
    <row r="4246" ht="31.5" hidden="1">
      <c r="B4246" s="41" t="s">
        <v>1088</v>
      </c>
      <c r="C4246" s="41" t="s">
        <v>117</v>
      </c>
      <c r="D4246" s="41" t="s">
        <v>200</v>
      </c>
      <c r="E4246" s="26" t="str">
        <f t="shared" si="8141"/>
        <v>0314</v>
      </c>
      <c r="F4246" s="41" t="s">
        <v>202</v>
      </c>
      <c r="G4246" s="41" t="s">
        <v>53</v>
      </c>
      <c r="H4246" s="42" t="s">
        <v>54</v>
      </c>
      <c r="I4246" s="43">
        <f t="shared" si="8197"/>
        <v>0</v>
      </c>
      <c r="J4246" s="43">
        <f t="shared" si="8198"/>
        <v>0</v>
      </c>
      <c r="K4246" s="43">
        <f t="shared" si="8199"/>
        <v>0</v>
      </c>
      <c r="L4246" s="43">
        <f t="shared" si="8200"/>
        <v>0</v>
      </c>
      <c r="M4246" s="43">
        <f t="shared" si="8201"/>
        <v>0</v>
      </c>
      <c r="N4246" s="43">
        <f t="shared" si="8202"/>
        <v>0</v>
      </c>
      <c r="O4246" s="43">
        <f t="shared" si="8203"/>
        <v>0</v>
      </c>
      <c r="P4246" s="43">
        <f t="shared" si="8204"/>
        <v>0</v>
      </c>
      <c r="Q4246" s="43">
        <f t="shared" si="8205"/>
        <v>0</v>
      </c>
      <c r="R4246" s="43">
        <f t="shared" si="8206"/>
        <v>0</v>
      </c>
      <c r="S4246" s="43">
        <f t="shared" si="8207"/>
        <v>0</v>
      </c>
      <c r="T4246" s="43">
        <f t="shared" si="8208"/>
        <v>0</v>
      </c>
      <c r="U4246" s="43">
        <v>0</v>
      </c>
      <c r="V4246" s="43">
        <f t="shared" si="8142"/>
        <v>0</v>
      </c>
      <c r="W4246" s="43">
        <f t="shared" si="8209"/>
        <v>0</v>
      </c>
      <c r="X4246" s="43">
        <f t="shared" si="8210"/>
        <v>0</v>
      </c>
      <c r="Y4246" s="43">
        <f t="shared" si="8211"/>
        <v>0</v>
      </c>
      <c r="Z4246" s="43">
        <f t="shared" si="8212"/>
        <v>0</v>
      </c>
      <c r="AA4246" s="43">
        <f t="shared" si="8213"/>
        <v>0</v>
      </c>
      <c r="AB4246" s="43">
        <f t="shared" si="8214"/>
        <v>0</v>
      </c>
      <c r="AC4246" s="44">
        <f t="shared" si="8215"/>
        <v>0</v>
      </c>
      <c r="AD4246" s="44">
        <f t="shared" si="8216"/>
        <v>0</v>
      </c>
      <c r="AE4246" s="45" t="e">
        <f t="shared" si="8136"/>
        <v>#DIV/0!</v>
      </c>
      <c r="AF4246" s="46">
        <f t="shared" si="8217"/>
        <v>0</v>
      </c>
      <c r="AG4246" s="46">
        <f t="shared" si="8218"/>
        <v>0</v>
      </c>
      <c r="AH4246" s="47">
        <f t="shared" si="8219"/>
        <v>0</v>
      </c>
      <c r="AI4246" s="47">
        <f t="shared" si="8220"/>
        <v>0</v>
      </c>
      <c r="AJ4246" s="47">
        <f t="shared" si="8221"/>
        <v>0</v>
      </c>
      <c r="AK4246" s="47">
        <f t="shared" si="8222"/>
        <v>0</v>
      </c>
      <c r="AL4246" s="47">
        <f t="shared" si="8137"/>
        <v>0</v>
      </c>
      <c r="AM4246" s="47">
        <f t="shared" si="8138"/>
        <v>0</v>
      </c>
      <c r="AN4246" s="48" t="s">
        <v>36</v>
      </c>
      <c r="AO4246" s="1"/>
      <c r="AP4246" s="1"/>
      <c r="AQ4246" s="1"/>
      <c r="AR4246" s="1"/>
      <c r="AS4246" s="1"/>
    </row>
    <row r="4247" ht="31.5" hidden="1">
      <c r="B4247" s="41" t="s">
        <v>1088</v>
      </c>
      <c r="C4247" s="41" t="s">
        <v>117</v>
      </c>
      <c r="D4247" s="41" t="s">
        <v>200</v>
      </c>
      <c r="E4247" s="26" t="str">
        <f t="shared" si="8141"/>
        <v>0314</v>
      </c>
      <c r="F4247" s="41" t="s">
        <v>202</v>
      </c>
      <c r="G4247" s="41" t="s">
        <v>55</v>
      </c>
      <c r="H4247" s="42" t="s">
        <v>56</v>
      </c>
      <c r="I4247" s="43"/>
      <c r="J4247" s="43"/>
      <c r="K4247" s="43"/>
      <c r="L4247" s="43"/>
      <c r="M4247" s="43"/>
      <c r="N4247" s="43"/>
      <c r="O4247" s="43">
        <v>0</v>
      </c>
      <c r="P4247" s="43">
        <v>0</v>
      </c>
      <c r="Q4247" s="43">
        <v>0</v>
      </c>
      <c r="R4247" s="43">
        <v>0</v>
      </c>
      <c r="S4247" s="43">
        <v>0</v>
      </c>
      <c r="T4247" s="43">
        <v>0</v>
      </c>
      <c r="U4247" s="43">
        <v>0</v>
      </c>
      <c r="V4247" s="43">
        <f t="shared" si="8142"/>
        <v>0</v>
      </c>
      <c r="W4247" s="43"/>
      <c r="X4247" s="43"/>
      <c r="Y4247" s="43"/>
      <c r="Z4247" s="43"/>
      <c r="AA4247" s="43"/>
      <c r="AB4247" s="43">
        <v>0</v>
      </c>
      <c r="AC4247" s="44">
        <v>0</v>
      </c>
      <c r="AD4247" s="44">
        <v>0</v>
      </c>
      <c r="AE4247" s="45" t="e">
        <f t="shared" si="8136"/>
        <v>#DIV/0!</v>
      </c>
      <c r="AF4247" s="46">
        <v>0</v>
      </c>
      <c r="AG4247" s="46">
        <v>0</v>
      </c>
      <c r="AH4247" s="47">
        <v>0</v>
      </c>
      <c r="AI4247" s="47">
        <v>0</v>
      </c>
      <c r="AJ4247" s="47">
        <v>0</v>
      </c>
      <c r="AK4247" s="47">
        <v>0</v>
      </c>
      <c r="AL4247" s="47">
        <f t="shared" si="8137"/>
        <v>0</v>
      </c>
      <c r="AM4247" s="47">
        <f t="shared" si="8138"/>
        <v>0</v>
      </c>
      <c r="AN4247" s="48" t="s">
        <v>36</v>
      </c>
      <c r="AR4247" s="1"/>
      <c r="AS4247" s="1"/>
    </row>
    <row r="4248" ht="31.5">
      <c r="B4248" s="41" t="s">
        <v>1088</v>
      </c>
      <c r="C4248" s="41" t="s">
        <v>117</v>
      </c>
      <c r="D4248" s="41" t="s">
        <v>200</v>
      </c>
      <c r="E4248" s="26" t="str">
        <f t="shared" si="8141"/>
        <v>0314</v>
      </c>
      <c r="F4248" s="41" t="s">
        <v>204</v>
      </c>
      <c r="G4248" s="41"/>
      <c r="H4248" s="42" t="s">
        <v>205</v>
      </c>
      <c r="I4248" s="43">
        <f t="shared" si="8197"/>
        <v>146.69999999999999</v>
      </c>
      <c r="J4248" s="43">
        <f t="shared" si="8198"/>
        <v>146.69999999999999</v>
      </c>
      <c r="K4248" s="43">
        <f t="shared" si="8199"/>
        <v>146.69999999999999</v>
      </c>
      <c r="L4248" s="43">
        <f t="shared" si="8200"/>
        <v>0</v>
      </c>
      <c r="M4248" s="43">
        <f t="shared" si="8201"/>
        <v>0</v>
      </c>
      <c r="N4248" s="43">
        <f t="shared" si="8202"/>
        <v>0</v>
      </c>
      <c r="O4248" s="43">
        <f t="shared" si="8203"/>
        <v>0</v>
      </c>
      <c r="P4248" s="43">
        <f t="shared" si="8204"/>
        <v>0</v>
      </c>
      <c r="Q4248" s="43">
        <f t="shared" si="8205"/>
        <v>0</v>
      </c>
      <c r="R4248" s="43">
        <f t="shared" si="8206"/>
        <v>0</v>
      </c>
      <c r="S4248" s="43">
        <f t="shared" si="8207"/>
        <v>0</v>
      </c>
      <c r="T4248" s="43">
        <f t="shared" si="8208"/>
        <v>0</v>
      </c>
      <c r="U4248" s="43">
        <v>0</v>
      </c>
      <c r="V4248" s="43">
        <f t="shared" si="8142"/>
        <v>146.69999999999999</v>
      </c>
      <c r="W4248" s="43">
        <f t="shared" si="8209"/>
        <v>0</v>
      </c>
      <c r="X4248" s="43">
        <f t="shared" si="8210"/>
        <v>0</v>
      </c>
      <c r="Y4248" s="43">
        <f t="shared" si="8211"/>
        <v>0</v>
      </c>
      <c r="Z4248" s="43">
        <f t="shared" si="8212"/>
        <v>0</v>
      </c>
      <c r="AA4248" s="43">
        <f t="shared" si="8213"/>
        <v>0</v>
      </c>
      <c r="AB4248" s="43">
        <f t="shared" si="8214"/>
        <v>110.03</v>
      </c>
      <c r="AC4248" s="44">
        <f t="shared" si="8215"/>
        <v>146.69999999999999</v>
      </c>
      <c r="AD4248" s="44">
        <f t="shared" si="8216"/>
        <v>146.69999999999999</v>
      </c>
      <c r="AE4248" s="45">
        <f t="shared" si="8136"/>
        <v>100</v>
      </c>
      <c r="AF4248" s="43">
        <f t="shared" si="8217"/>
        <v>146.69999999999999</v>
      </c>
      <c r="AG4248" s="43">
        <f t="shared" si="8218"/>
        <v>0</v>
      </c>
      <c r="AH4248" s="43">
        <f t="shared" si="8219"/>
        <v>0</v>
      </c>
      <c r="AI4248" s="43">
        <f t="shared" si="8220"/>
        <v>0</v>
      </c>
      <c r="AJ4248" s="43">
        <f t="shared" si="8221"/>
        <v>0</v>
      </c>
      <c r="AK4248" s="43">
        <f t="shared" si="8222"/>
        <v>0</v>
      </c>
      <c r="AL4248" s="43">
        <f t="shared" si="8137"/>
        <v>146.69999999999999</v>
      </c>
      <c r="AM4248" s="43">
        <f t="shared" si="8138"/>
        <v>0</v>
      </c>
      <c r="AN4248" s="2"/>
      <c r="AO4248" s="1"/>
      <c r="AP4248" s="1"/>
      <c r="AQ4248" s="1"/>
      <c r="AR4248" s="1"/>
      <c r="AS4248" s="1"/>
    </row>
    <row r="4249" ht="31.5">
      <c r="B4249" s="41" t="s">
        <v>1088</v>
      </c>
      <c r="C4249" s="41" t="s">
        <v>117</v>
      </c>
      <c r="D4249" s="41" t="s">
        <v>200</v>
      </c>
      <c r="E4249" s="26" t="str">
        <f t="shared" si="8141"/>
        <v>0314</v>
      </c>
      <c r="F4249" s="41" t="s">
        <v>204</v>
      </c>
      <c r="G4249" s="41" t="s">
        <v>53</v>
      </c>
      <c r="H4249" s="42" t="s">
        <v>54</v>
      </c>
      <c r="I4249" s="43">
        <f t="shared" si="8197"/>
        <v>146.69999999999999</v>
      </c>
      <c r="J4249" s="43">
        <f t="shared" si="8198"/>
        <v>146.69999999999999</v>
      </c>
      <c r="K4249" s="43">
        <f t="shared" si="8199"/>
        <v>146.69999999999999</v>
      </c>
      <c r="L4249" s="43">
        <f t="shared" si="8200"/>
        <v>0</v>
      </c>
      <c r="M4249" s="43">
        <f t="shared" si="8201"/>
        <v>0</v>
      </c>
      <c r="N4249" s="43">
        <f t="shared" si="8202"/>
        <v>0</v>
      </c>
      <c r="O4249" s="43">
        <f t="shared" si="8203"/>
        <v>0</v>
      </c>
      <c r="P4249" s="43">
        <f t="shared" si="8204"/>
        <v>0</v>
      </c>
      <c r="Q4249" s="43">
        <f t="shared" si="8205"/>
        <v>0</v>
      </c>
      <c r="R4249" s="43">
        <f t="shared" si="8206"/>
        <v>0</v>
      </c>
      <c r="S4249" s="43">
        <f t="shared" si="8207"/>
        <v>0</v>
      </c>
      <c r="T4249" s="43">
        <f t="shared" si="8208"/>
        <v>0</v>
      </c>
      <c r="U4249" s="43">
        <v>0</v>
      </c>
      <c r="V4249" s="43">
        <f t="shared" si="8142"/>
        <v>146.69999999999999</v>
      </c>
      <c r="W4249" s="43">
        <f t="shared" si="8209"/>
        <v>0</v>
      </c>
      <c r="X4249" s="43">
        <f t="shared" si="8210"/>
        <v>0</v>
      </c>
      <c r="Y4249" s="43">
        <f t="shared" si="8211"/>
        <v>0</v>
      </c>
      <c r="Z4249" s="43">
        <f t="shared" si="8212"/>
        <v>0</v>
      </c>
      <c r="AA4249" s="43">
        <f t="shared" si="8213"/>
        <v>0</v>
      </c>
      <c r="AB4249" s="43">
        <f t="shared" si="8214"/>
        <v>110.03</v>
      </c>
      <c r="AC4249" s="44">
        <f t="shared" si="8215"/>
        <v>146.69999999999999</v>
      </c>
      <c r="AD4249" s="44">
        <f t="shared" si="8216"/>
        <v>146.69999999999999</v>
      </c>
      <c r="AE4249" s="45">
        <f t="shared" si="8136"/>
        <v>100</v>
      </c>
      <c r="AF4249" s="43">
        <f t="shared" si="8217"/>
        <v>146.69999999999999</v>
      </c>
      <c r="AG4249" s="43">
        <f t="shared" si="8218"/>
        <v>0</v>
      </c>
      <c r="AH4249" s="43">
        <f t="shared" si="8219"/>
        <v>0</v>
      </c>
      <c r="AI4249" s="43">
        <f t="shared" si="8220"/>
        <v>0</v>
      </c>
      <c r="AJ4249" s="43">
        <f t="shared" si="8221"/>
        <v>0</v>
      </c>
      <c r="AK4249" s="43">
        <f t="shared" si="8222"/>
        <v>0</v>
      </c>
      <c r="AL4249" s="43">
        <f t="shared" si="8137"/>
        <v>146.69999999999999</v>
      </c>
      <c r="AM4249" s="43">
        <f t="shared" si="8138"/>
        <v>0</v>
      </c>
      <c r="AN4249" s="2"/>
      <c r="AO4249" s="1"/>
      <c r="AP4249" s="1"/>
      <c r="AQ4249" s="1"/>
      <c r="AR4249" s="1"/>
      <c r="AS4249" s="1"/>
    </row>
    <row r="4250" ht="31.5">
      <c r="B4250" s="41" t="s">
        <v>1088</v>
      </c>
      <c r="C4250" s="41" t="s">
        <v>117</v>
      </c>
      <c r="D4250" s="41" t="s">
        <v>200</v>
      </c>
      <c r="E4250" s="26" t="str">
        <f t="shared" si="8141"/>
        <v>0314</v>
      </c>
      <c r="F4250" s="41" t="s">
        <v>204</v>
      </c>
      <c r="G4250" s="41" t="s">
        <v>55</v>
      </c>
      <c r="H4250" s="42" t="s">
        <v>56</v>
      </c>
      <c r="I4250" s="43">
        <v>146.69999999999999</v>
      </c>
      <c r="J4250" s="43">
        <v>146.69999999999999</v>
      </c>
      <c r="K4250" s="43">
        <v>146.69999999999999</v>
      </c>
      <c r="L4250" s="43"/>
      <c r="M4250" s="43"/>
      <c r="N4250" s="43"/>
      <c r="O4250" s="43">
        <v>0</v>
      </c>
      <c r="P4250" s="43">
        <v>0</v>
      </c>
      <c r="Q4250" s="43">
        <v>0</v>
      </c>
      <c r="R4250" s="43">
        <v>0</v>
      </c>
      <c r="S4250" s="43">
        <v>0</v>
      </c>
      <c r="T4250" s="43">
        <v>0</v>
      </c>
      <c r="U4250" s="43">
        <v>0</v>
      </c>
      <c r="V4250" s="43">
        <f t="shared" si="8142"/>
        <v>146.69999999999999</v>
      </c>
      <c r="W4250" s="43"/>
      <c r="X4250" s="43"/>
      <c r="Y4250" s="43"/>
      <c r="Z4250" s="43"/>
      <c r="AA4250" s="43"/>
      <c r="AB4250" s="43">
        <v>110.03</v>
      </c>
      <c r="AC4250" s="44">
        <v>146.69999999999999</v>
      </c>
      <c r="AD4250" s="44">
        <v>146.69999999999999</v>
      </c>
      <c r="AE4250" s="45">
        <f t="shared" si="8136"/>
        <v>100</v>
      </c>
      <c r="AF4250" s="43">
        <v>146.69999999999999</v>
      </c>
      <c r="AG4250" s="43">
        <v>0</v>
      </c>
      <c r="AH4250" s="43">
        <v>0</v>
      </c>
      <c r="AI4250" s="43">
        <v>0</v>
      </c>
      <c r="AJ4250" s="43">
        <v>0</v>
      </c>
      <c r="AK4250" s="43">
        <v>0</v>
      </c>
      <c r="AL4250" s="43">
        <f t="shared" si="8137"/>
        <v>146.69999999999999</v>
      </c>
      <c r="AM4250" s="43">
        <f t="shared" si="8138"/>
        <v>0</v>
      </c>
      <c r="AN4250" s="19"/>
      <c r="AR4250" s="1"/>
      <c r="AS4250" s="1"/>
    </row>
    <row r="4251" ht="47.25">
      <c r="B4251" s="41" t="s">
        <v>1088</v>
      </c>
      <c r="C4251" s="41" t="s">
        <v>117</v>
      </c>
      <c r="D4251" s="41" t="s">
        <v>200</v>
      </c>
      <c r="E4251" s="26" t="str">
        <f t="shared" si="8141"/>
        <v>0314</v>
      </c>
      <c r="F4251" s="41" t="s">
        <v>713</v>
      </c>
      <c r="G4251" s="41"/>
      <c r="H4251" s="42" t="s">
        <v>714</v>
      </c>
      <c r="I4251" s="43">
        <f>I4254+I4252</f>
        <v>9000</v>
      </c>
      <c r="J4251" s="43">
        <f>J4254+J4252</f>
        <v>9314.1000000000004</v>
      </c>
      <c r="K4251" s="43">
        <f>K4254+K4252</f>
        <v>9314.1000000000004</v>
      </c>
      <c r="L4251" s="43">
        <f>L4254+L4252</f>
        <v>0</v>
      </c>
      <c r="M4251" s="43">
        <f>M4254+M4252</f>
        <v>0</v>
      </c>
      <c r="N4251" s="43">
        <f>N4254+N4252</f>
        <v>0</v>
      </c>
      <c r="O4251" s="43">
        <f>O4254+O4252</f>
        <v>0</v>
      </c>
      <c r="P4251" s="43">
        <f>P4254+P4252</f>
        <v>0</v>
      </c>
      <c r="Q4251" s="43">
        <f>Q4254+Q4252</f>
        <v>0</v>
      </c>
      <c r="R4251" s="43">
        <f>R4254+R4252</f>
        <v>0</v>
      </c>
      <c r="S4251" s="43">
        <f>S4254+S4252</f>
        <v>0</v>
      </c>
      <c r="T4251" s="43">
        <f>T4254+T4252</f>
        <v>0</v>
      </c>
      <c r="U4251" s="43">
        <v>0</v>
      </c>
      <c r="V4251" s="43">
        <f t="shared" si="8142"/>
        <v>9000</v>
      </c>
      <c r="W4251" s="43">
        <f>W4254+W4252</f>
        <v>0</v>
      </c>
      <c r="X4251" s="43">
        <f>X4254+X4252</f>
        <v>0</v>
      </c>
      <c r="Y4251" s="43">
        <f>Y4254+Y4252</f>
        <v>0</v>
      </c>
      <c r="Z4251" s="43">
        <f>Z4254+Z4252</f>
        <v>0</v>
      </c>
      <c r="AA4251" s="43">
        <f>AA4254+AA4252</f>
        <v>0</v>
      </c>
      <c r="AB4251" s="43">
        <f>AB4254+AB4252</f>
        <v>6131.5896899999998</v>
      </c>
      <c r="AC4251" s="44">
        <f>AC4254+AC4252</f>
        <v>9047.6000000000004</v>
      </c>
      <c r="AD4251" s="44">
        <f>AD4254+AD4252</f>
        <v>9047.5976099999989</v>
      </c>
      <c r="AE4251" s="45">
        <f t="shared" si="8136"/>
        <v>99.999973584154901</v>
      </c>
      <c r="AF4251" s="43">
        <f>AF4254+AF4252</f>
        <v>9047.6000000000004</v>
      </c>
      <c r="AG4251" s="43">
        <f>AG4254+AG4252</f>
        <v>0</v>
      </c>
      <c r="AH4251" s="43">
        <f>AH4254+AH4252</f>
        <v>0</v>
      </c>
      <c r="AI4251" s="43">
        <f>AI4254+AI4252</f>
        <v>0</v>
      </c>
      <c r="AJ4251" s="43">
        <f>AJ4254+AJ4252</f>
        <v>0</v>
      </c>
      <c r="AK4251" s="43">
        <f>AK4254+AK4252</f>
        <v>0</v>
      </c>
      <c r="AL4251" s="43">
        <f t="shared" si="8137"/>
        <v>9047.6000000000004</v>
      </c>
      <c r="AM4251" s="43">
        <f t="shared" si="8138"/>
        <v>-47.600000000000364</v>
      </c>
      <c r="AN4251" s="2"/>
      <c r="AO4251" s="1"/>
      <c r="AP4251" s="1"/>
      <c r="AQ4251" s="1"/>
      <c r="AR4251" s="1"/>
      <c r="AS4251" s="1"/>
    </row>
    <row r="4252" ht="78.75">
      <c r="B4252" s="41" t="s">
        <v>1088</v>
      </c>
      <c r="C4252" s="41" t="s">
        <v>117</v>
      </c>
      <c r="D4252" s="41" t="s">
        <v>200</v>
      </c>
      <c r="E4252" s="26" t="str">
        <f t="shared" si="8141"/>
        <v>0314</v>
      </c>
      <c r="F4252" s="41" t="s">
        <v>713</v>
      </c>
      <c r="G4252" s="41" t="s">
        <v>71</v>
      </c>
      <c r="H4252" s="42" t="s">
        <v>72</v>
      </c>
      <c r="I4252" s="43">
        <f>I4253</f>
        <v>752.80000000000007</v>
      </c>
      <c r="J4252" s="43">
        <f>J4253</f>
        <v>780.20000000000005</v>
      </c>
      <c r="K4252" s="43">
        <f>K4253</f>
        <v>780.20000000000005</v>
      </c>
      <c r="L4252" s="43">
        <f>L4253</f>
        <v>0</v>
      </c>
      <c r="M4252" s="43">
        <f>M4253</f>
        <v>0</v>
      </c>
      <c r="N4252" s="43">
        <f>N4253</f>
        <v>0</v>
      </c>
      <c r="O4252" s="43">
        <f>O4253</f>
        <v>0</v>
      </c>
      <c r="P4252" s="43">
        <f>P4253</f>
        <v>0</v>
      </c>
      <c r="Q4252" s="43">
        <f>Q4253</f>
        <v>0</v>
      </c>
      <c r="R4252" s="43">
        <f>R4253</f>
        <v>0</v>
      </c>
      <c r="S4252" s="43">
        <f>S4253</f>
        <v>0</v>
      </c>
      <c r="T4252" s="43">
        <f>T4253</f>
        <v>0</v>
      </c>
      <c r="U4252" s="43">
        <v>0</v>
      </c>
      <c r="V4252" s="43">
        <f t="shared" si="8142"/>
        <v>752.80000000000007</v>
      </c>
      <c r="W4252" s="43">
        <f>W4253</f>
        <v>0</v>
      </c>
      <c r="X4252" s="43">
        <f>X4253</f>
        <v>0</v>
      </c>
      <c r="Y4252" s="43">
        <f>Y4253</f>
        <v>0</v>
      </c>
      <c r="Z4252" s="43">
        <f>Z4253</f>
        <v>0</v>
      </c>
      <c r="AA4252" s="43">
        <f>AA4253</f>
        <v>0</v>
      </c>
      <c r="AB4252" s="43">
        <f>AB4253</f>
        <v>612.73132999999996</v>
      </c>
      <c r="AC4252" s="44">
        <f>AC4253</f>
        <v>992.02566999999999</v>
      </c>
      <c r="AD4252" s="44">
        <f>AD4253</f>
        <v>992.02534000000003</v>
      </c>
      <c r="AE4252" s="45">
        <f t="shared" si="8136"/>
        <v>99.999966734731785</v>
      </c>
      <c r="AF4252" s="43">
        <f>AF4253</f>
        <v>992</v>
      </c>
      <c r="AG4252" s="43">
        <f>AG4253</f>
        <v>0</v>
      </c>
      <c r="AH4252" s="43">
        <f>AH4253</f>
        <v>0</v>
      </c>
      <c r="AI4252" s="43">
        <f>AI4253</f>
        <v>0</v>
      </c>
      <c r="AJ4252" s="43">
        <f>AJ4253</f>
        <v>0</v>
      </c>
      <c r="AK4252" s="43">
        <f>AK4253</f>
        <v>0</v>
      </c>
      <c r="AL4252" s="43">
        <f t="shared" si="8137"/>
        <v>992</v>
      </c>
      <c r="AM4252" s="43">
        <f t="shared" si="8138"/>
        <v>-239.19999999999993</v>
      </c>
      <c r="AN4252" s="2"/>
      <c r="AR4252" s="1"/>
      <c r="AS4252" s="1"/>
    </row>
    <row r="4253">
      <c r="B4253" s="41" t="s">
        <v>1088</v>
      </c>
      <c r="C4253" s="41" t="s">
        <v>117</v>
      </c>
      <c r="D4253" s="41" t="s">
        <v>200</v>
      </c>
      <c r="E4253" s="26" t="str">
        <f t="shared" si="8141"/>
        <v>0314</v>
      </c>
      <c r="F4253" s="41" t="s">
        <v>713</v>
      </c>
      <c r="G4253" s="41" t="s">
        <v>73</v>
      </c>
      <c r="H4253" s="42" t="s">
        <v>74</v>
      </c>
      <c r="I4253" s="43">
        <v>752.80000000000007</v>
      </c>
      <c r="J4253" s="43">
        <v>780.20000000000005</v>
      </c>
      <c r="K4253" s="43">
        <v>780.20000000000005</v>
      </c>
      <c r="L4253" s="43"/>
      <c r="M4253" s="43"/>
      <c r="N4253" s="43"/>
      <c r="O4253" s="43">
        <v>0</v>
      </c>
      <c r="P4253" s="43">
        <v>0</v>
      </c>
      <c r="Q4253" s="43">
        <v>0</v>
      </c>
      <c r="R4253" s="43">
        <v>0</v>
      </c>
      <c r="S4253" s="43">
        <v>0</v>
      </c>
      <c r="T4253" s="43">
        <v>0</v>
      </c>
      <c r="U4253" s="43">
        <v>0</v>
      </c>
      <c r="V4253" s="43">
        <f t="shared" si="8142"/>
        <v>752.80000000000007</v>
      </c>
      <c r="W4253" s="43"/>
      <c r="X4253" s="43"/>
      <c r="Y4253" s="43"/>
      <c r="Z4253" s="43"/>
      <c r="AA4253" s="43"/>
      <c r="AB4253" s="43">
        <v>612.73132999999996</v>
      </c>
      <c r="AC4253" s="44">
        <v>992.02566999999999</v>
      </c>
      <c r="AD4253" s="44">
        <v>992.02534000000003</v>
      </c>
      <c r="AE4253" s="45">
        <f t="shared" si="8136"/>
        <v>99.999966734731785</v>
      </c>
      <c r="AF4253" s="43">
        <v>992</v>
      </c>
      <c r="AG4253" s="43">
        <v>0</v>
      </c>
      <c r="AH4253" s="43">
        <v>0</v>
      </c>
      <c r="AI4253" s="43">
        <v>0</v>
      </c>
      <c r="AJ4253" s="43">
        <v>0</v>
      </c>
      <c r="AK4253" s="43">
        <v>0</v>
      </c>
      <c r="AL4253" s="43">
        <f t="shared" si="8137"/>
        <v>992</v>
      </c>
      <c r="AM4253" s="43">
        <f t="shared" si="8138"/>
        <v>-239.19999999999993</v>
      </c>
      <c r="AN4253" s="19"/>
      <c r="AO4253" s="1"/>
      <c r="AP4253" s="1"/>
      <c r="AQ4253" s="1"/>
      <c r="AR4253" s="1"/>
      <c r="AS4253" s="1"/>
    </row>
    <row r="4254" ht="31.5">
      <c r="B4254" s="41" t="s">
        <v>1088</v>
      </c>
      <c r="C4254" s="41" t="s">
        <v>117</v>
      </c>
      <c r="D4254" s="41" t="s">
        <v>200</v>
      </c>
      <c r="E4254" s="26" t="str">
        <f t="shared" si="8141"/>
        <v>0314</v>
      </c>
      <c r="F4254" s="41" t="s">
        <v>713</v>
      </c>
      <c r="G4254" s="41" t="s">
        <v>53</v>
      </c>
      <c r="H4254" s="42" t="s">
        <v>54</v>
      </c>
      <c r="I4254" s="43">
        <f>I4255</f>
        <v>8247.2000000000007</v>
      </c>
      <c r="J4254" s="43">
        <f>J4255</f>
        <v>8533.8999999999996</v>
      </c>
      <c r="K4254" s="43">
        <f>K4255</f>
        <v>8533.8999999999996</v>
      </c>
      <c r="L4254" s="43">
        <f>L4255</f>
        <v>0</v>
      </c>
      <c r="M4254" s="43">
        <f>M4255</f>
        <v>0</v>
      </c>
      <c r="N4254" s="43">
        <f>N4255</f>
        <v>0</v>
      </c>
      <c r="O4254" s="43">
        <f>O4255</f>
        <v>0</v>
      </c>
      <c r="P4254" s="43">
        <f>P4255</f>
        <v>0</v>
      </c>
      <c r="Q4254" s="43">
        <f>Q4255</f>
        <v>0</v>
      </c>
      <c r="R4254" s="43">
        <f>R4255</f>
        <v>0</v>
      </c>
      <c r="S4254" s="43">
        <f>S4255</f>
        <v>0</v>
      </c>
      <c r="T4254" s="43">
        <f>T4255</f>
        <v>0</v>
      </c>
      <c r="U4254" s="43">
        <v>0</v>
      </c>
      <c r="V4254" s="43">
        <f t="shared" si="8142"/>
        <v>8247.2000000000007</v>
      </c>
      <c r="W4254" s="43">
        <f>W4255</f>
        <v>0</v>
      </c>
      <c r="X4254" s="43">
        <f>X4255</f>
        <v>0</v>
      </c>
      <c r="Y4254" s="43">
        <f>Y4255</f>
        <v>0</v>
      </c>
      <c r="Z4254" s="43">
        <f>Z4255</f>
        <v>0</v>
      </c>
      <c r="AA4254" s="43">
        <f>AA4255</f>
        <v>0</v>
      </c>
      <c r="AB4254" s="43">
        <f>AB4255</f>
        <v>5518.8583600000002</v>
      </c>
      <c r="AC4254" s="44">
        <f>AC4255</f>
        <v>8055.5743300000004</v>
      </c>
      <c r="AD4254" s="44">
        <f>AD4255</f>
        <v>8055.5722699999997</v>
      </c>
      <c r="AE4254" s="45">
        <f t="shared" si="8136"/>
        <v>99.999974427645796</v>
      </c>
      <c r="AF4254" s="43">
        <f>AF4255</f>
        <v>8055.6000000000004</v>
      </c>
      <c r="AG4254" s="43">
        <f>AG4255</f>
        <v>0</v>
      </c>
      <c r="AH4254" s="43">
        <f>AH4255</f>
        <v>0</v>
      </c>
      <c r="AI4254" s="43">
        <f>AI4255</f>
        <v>0</v>
      </c>
      <c r="AJ4254" s="43">
        <f>AJ4255</f>
        <v>0</v>
      </c>
      <c r="AK4254" s="43">
        <f>AK4255</f>
        <v>0</v>
      </c>
      <c r="AL4254" s="43">
        <f t="shared" si="8137"/>
        <v>8055.6000000000004</v>
      </c>
      <c r="AM4254" s="43">
        <f t="shared" si="8138"/>
        <v>191.60000000000036</v>
      </c>
      <c r="AN4254" s="2"/>
      <c r="AO4254" s="1"/>
      <c r="AP4254" s="1"/>
      <c r="AQ4254" s="1"/>
      <c r="AR4254" s="1"/>
      <c r="AS4254" s="1"/>
    </row>
    <row r="4255" ht="31.5">
      <c r="B4255" s="41" t="s">
        <v>1088</v>
      </c>
      <c r="C4255" s="41" t="s">
        <v>117</v>
      </c>
      <c r="D4255" s="41" t="s">
        <v>200</v>
      </c>
      <c r="E4255" s="26" t="str">
        <f t="shared" si="8141"/>
        <v>0314</v>
      </c>
      <c r="F4255" s="41" t="s">
        <v>713</v>
      </c>
      <c r="G4255" s="41" t="s">
        <v>55</v>
      </c>
      <c r="H4255" s="42" t="s">
        <v>56</v>
      </c>
      <c r="I4255" s="43">
        <v>8247.2000000000007</v>
      </c>
      <c r="J4255" s="43">
        <v>8533.8999999999996</v>
      </c>
      <c r="K4255" s="43">
        <v>8533.8999999999996</v>
      </c>
      <c r="L4255" s="43"/>
      <c r="M4255" s="43"/>
      <c r="N4255" s="43"/>
      <c r="O4255" s="43">
        <v>0</v>
      </c>
      <c r="P4255" s="43">
        <v>0</v>
      </c>
      <c r="Q4255" s="43">
        <v>0</v>
      </c>
      <c r="R4255" s="43">
        <v>0</v>
      </c>
      <c r="S4255" s="43">
        <v>0</v>
      </c>
      <c r="T4255" s="43">
        <v>0</v>
      </c>
      <c r="U4255" s="43">
        <v>0</v>
      </c>
      <c r="V4255" s="43">
        <f t="shared" si="8142"/>
        <v>8247.2000000000007</v>
      </c>
      <c r="W4255" s="43"/>
      <c r="X4255" s="43"/>
      <c r="Y4255" s="43"/>
      <c r="Z4255" s="43"/>
      <c r="AA4255" s="43"/>
      <c r="AB4255" s="43">
        <v>5518.8583600000002</v>
      </c>
      <c r="AC4255" s="44">
        <v>8055.5743300000004</v>
      </c>
      <c r="AD4255" s="44">
        <v>8055.5722699999997</v>
      </c>
      <c r="AE4255" s="45">
        <f t="shared" si="8136"/>
        <v>99.999974427645796</v>
      </c>
      <c r="AF4255" s="43">
        <v>8055.6000000000004</v>
      </c>
      <c r="AG4255" s="43">
        <v>0</v>
      </c>
      <c r="AH4255" s="43">
        <v>0</v>
      </c>
      <c r="AI4255" s="43">
        <v>0</v>
      </c>
      <c r="AJ4255" s="43">
        <v>0</v>
      </c>
      <c r="AK4255" s="43">
        <v>0</v>
      </c>
      <c r="AL4255" s="43">
        <f t="shared" si="8137"/>
        <v>8055.6000000000004</v>
      </c>
      <c r="AM4255" s="43">
        <f t="shared" si="8138"/>
        <v>191.60000000000036</v>
      </c>
      <c r="AN4255" s="19"/>
      <c r="AO4255" s="1"/>
      <c r="AP4255" s="1"/>
      <c r="AQ4255" s="1"/>
      <c r="AR4255" s="1"/>
      <c r="AS4255" s="1"/>
    </row>
    <row r="4256" s="24" customFormat="1">
      <c r="B4256" s="25" t="s">
        <v>1088</v>
      </c>
      <c r="C4256" s="25" t="s">
        <v>107</v>
      </c>
      <c r="D4256" s="25"/>
      <c r="E4256" s="32" t="str">
        <f t="shared" si="8141"/>
        <v>04</v>
      </c>
      <c r="F4256" s="25"/>
      <c r="G4256" s="25"/>
      <c r="H4256" s="27" t="s">
        <v>108</v>
      </c>
      <c r="I4256" s="28">
        <f>I4267+I4257</f>
        <v>5332381.8999999994</v>
      </c>
      <c r="J4256" s="28">
        <f>J4267+J4257</f>
        <v>4803912.5</v>
      </c>
      <c r="K4256" s="28">
        <f>K4267+K4257</f>
        <v>4689748</v>
      </c>
      <c r="L4256" s="28">
        <f>L4267+L4257</f>
        <v>15284.049999999999</v>
      </c>
      <c r="M4256" s="28">
        <f>M4267+M4257</f>
        <v>-298565.28899999999</v>
      </c>
      <c r="N4256" s="28">
        <f>N4267+N4257</f>
        <v>9533.0999999999985</v>
      </c>
      <c r="O4256" s="28">
        <f>O4267+O4257</f>
        <v>-3916.2660000000001</v>
      </c>
      <c r="P4256" s="28">
        <f>P4267+P4257</f>
        <v>-77528.217000000004</v>
      </c>
      <c r="Q4256" s="28">
        <f>Q4267+Q4257</f>
        <v>10651.080999999998</v>
      </c>
      <c r="R4256" s="28">
        <f>R4267+R4257</f>
        <v>142375.11900000001</v>
      </c>
      <c r="S4256" s="28">
        <f>S4267+S4257</f>
        <v>22613.558000000001</v>
      </c>
      <c r="T4256" s="28">
        <f>T4267+T4257</f>
        <v>0</v>
      </c>
      <c r="U4256" s="28">
        <v>759662.03399999987</v>
      </c>
      <c r="V4256" s="28">
        <f t="shared" si="8142"/>
        <v>6201523.2589999996</v>
      </c>
      <c r="W4256" s="28">
        <f>W4267+W4257</f>
        <v>541766.93399999989</v>
      </c>
      <c r="X4256" s="28">
        <f>X4267+X4257</f>
        <v>0</v>
      </c>
      <c r="Y4256" s="28">
        <f>Y4267+Y4257</f>
        <v>217895.10000000001</v>
      </c>
      <c r="Z4256" s="28">
        <f>Z4267+Z4257</f>
        <v>0</v>
      </c>
      <c r="AA4256" s="28">
        <f>AA4267+AA4257</f>
        <v>0</v>
      </c>
      <c r="AB4256" s="28">
        <f>AB4267+AB4257</f>
        <v>4097894.4083699998</v>
      </c>
      <c r="AC4256" s="29">
        <f>AC4267+AC4257</f>
        <v>6086996.9936699998</v>
      </c>
      <c r="AD4256" s="29">
        <f>AD4267+AD4257</f>
        <v>5877915.9292799998</v>
      </c>
      <c r="AE4256" s="30">
        <f t="shared" si="8136"/>
        <v>96.56511963768952</v>
      </c>
      <c r="AF4256" s="28">
        <f>AF4267+AF4257</f>
        <v>6177498.7968500005</v>
      </c>
      <c r="AG4256" s="28">
        <f>AG4267+AG4257</f>
        <v>-3916.2660000000001</v>
      </c>
      <c r="AH4256" s="28">
        <f>AH4267+AH4257</f>
        <v>0</v>
      </c>
      <c r="AI4256" s="28">
        <f>AI4267+AI4257</f>
        <v>0</v>
      </c>
      <c r="AJ4256" s="28">
        <f>AJ4267+AJ4257</f>
        <v>0</v>
      </c>
      <c r="AK4256" s="28">
        <f>AK4267+AK4257</f>
        <v>0</v>
      </c>
      <c r="AL4256" s="28">
        <f t="shared" si="8137"/>
        <v>6173582.5308500007</v>
      </c>
      <c r="AM4256" s="28">
        <f t="shared" si="8138"/>
        <v>27940.728149998933</v>
      </c>
      <c r="AN4256" s="31"/>
      <c r="AO4256" s="24"/>
      <c r="AP4256" s="24"/>
      <c r="AQ4256" s="24"/>
      <c r="AR4256" s="24"/>
      <c r="AS4256" s="24"/>
    </row>
    <row r="4257" s="33" customFormat="1">
      <c r="B4257" s="34" t="s">
        <v>1088</v>
      </c>
      <c r="C4257" s="34" t="s">
        <v>107</v>
      </c>
      <c r="D4257" s="34" t="s">
        <v>135</v>
      </c>
      <c r="E4257" s="35" t="str">
        <f t="shared" si="8141"/>
        <v>0406</v>
      </c>
      <c r="F4257" s="34"/>
      <c r="G4257" s="34"/>
      <c r="H4257" s="36" t="s">
        <v>1090</v>
      </c>
      <c r="I4257" s="37">
        <f t="shared" ref="I4257:I4259" si="8223">I4258</f>
        <v>598902.19999999995</v>
      </c>
      <c r="J4257" s="37">
        <f t="shared" ref="J4257:J4259" si="8224">J4258</f>
        <v>0</v>
      </c>
      <c r="K4257" s="37">
        <f t="shared" ref="K4257:K4259" si="8225">K4258</f>
        <v>0</v>
      </c>
      <c r="L4257" s="37">
        <f t="shared" ref="L4257:L4259" si="8226">L4258</f>
        <v>0</v>
      </c>
      <c r="M4257" s="37">
        <f t="shared" ref="M4257:M4259" si="8227">M4258</f>
        <v>0</v>
      </c>
      <c r="N4257" s="37">
        <f t="shared" ref="N4257:N4259" si="8228">N4258</f>
        <v>0</v>
      </c>
      <c r="O4257" s="37">
        <f t="shared" ref="O4257:O4259" si="8229">O4258</f>
        <v>0</v>
      </c>
      <c r="P4257" s="37">
        <f t="shared" ref="P4257:P4259" si="8230">P4258</f>
        <v>0</v>
      </c>
      <c r="Q4257" s="37">
        <f t="shared" ref="Q4257:Q4259" si="8231">Q4258</f>
        <v>0</v>
      </c>
      <c r="R4257" s="37">
        <f t="shared" ref="R4257:R4259" si="8232">R4258</f>
        <v>2048</v>
      </c>
      <c r="S4257" s="37">
        <f t="shared" ref="S4257:S4259" si="8233">S4258</f>
        <v>0</v>
      </c>
      <c r="T4257" s="37">
        <f t="shared" ref="T4257:T4259" si="8234">T4258</f>
        <v>0</v>
      </c>
      <c r="U4257" s="37">
        <v>0</v>
      </c>
      <c r="V4257" s="37">
        <f t="shared" si="8142"/>
        <v>600950.19999999995</v>
      </c>
      <c r="W4257" s="37">
        <f t="shared" ref="W4257:W4259" si="8235">W4258</f>
        <v>0</v>
      </c>
      <c r="X4257" s="37">
        <f t="shared" ref="X4257:X4259" si="8236">X4258</f>
        <v>0</v>
      </c>
      <c r="Y4257" s="37">
        <f t="shared" ref="Y4257:Y4259" si="8237">Y4258</f>
        <v>0</v>
      </c>
      <c r="Z4257" s="37">
        <f t="shared" ref="Z4257:Z4259" si="8238">Z4258</f>
        <v>0</v>
      </c>
      <c r="AA4257" s="37">
        <f t="shared" ref="AA4257:AA4259" si="8239">AA4258</f>
        <v>0</v>
      </c>
      <c r="AB4257" s="37">
        <f t="shared" ref="AB4257:AB4259" si="8240">AB4258</f>
        <v>494451.59620999999</v>
      </c>
      <c r="AC4257" s="38">
        <f t="shared" ref="AC4257:AC4259" si="8241">AC4258</f>
        <v>578796.32545999996</v>
      </c>
      <c r="AD4257" s="38">
        <f t="shared" ref="AD4257:AD4259" si="8242">AD4258</f>
        <v>576448.3868199999</v>
      </c>
      <c r="AE4257" s="39">
        <f t="shared" si="8136"/>
        <v>99.594341128870497</v>
      </c>
      <c r="AF4257" s="37">
        <f t="shared" ref="AF4257:AF4259" si="8243">AF4258</f>
        <v>600950.23999999999</v>
      </c>
      <c r="AG4257" s="37">
        <f t="shared" ref="AG4257:AG4259" si="8244">AG4258</f>
        <v>0</v>
      </c>
      <c r="AH4257" s="37">
        <f t="shared" ref="AH4257:AH4259" si="8245">AH4258</f>
        <v>0</v>
      </c>
      <c r="AI4257" s="37">
        <f t="shared" ref="AI4257:AI4259" si="8246">AI4258</f>
        <v>0</v>
      </c>
      <c r="AJ4257" s="37">
        <f t="shared" ref="AJ4257:AJ4259" si="8247">AJ4258</f>
        <v>0</v>
      </c>
      <c r="AK4257" s="37">
        <f t="shared" ref="AK4257:AK4259" si="8248">AK4258</f>
        <v>0</v>
      </c>
      <c r="AL4257" s="37">
        <f t="shared" si="8137"/>
        <v>600950.23999999999</v>
      </c>
      <c r="AM4257" s="37">
        <f t="shared" si="8138"/>
        <v>-0.040000000037252903</v>
      </c>
      <c r="AN4257" s="40"/>
      <c r="AO4257" s="33"/>
      <c r="AP4257" s="33"/>
      <c r="AQ4257" s="33"/>
      <c r="AR4257" s="33"/>
      <c r="AS4257" s="33"/>
    </row>
    <row r="4258" ht="31.5">
      <c r="B4258" s="41" t="s">
        <v>1088</v>
      </c>
      <c r="C4258" s="41" t="s">
        <v>107</v>
      </c>
      <c r="D4258" s="41" t="s">
        <v>135</v>
      </c>
      <c r="E4258" s="26" t="str">
        <f t="shared" si="8141"/>
        <v>0406</v>
      </c>
      <c r="F4258" s="41" t="s">
        <v>119</v>
      </c>
      <c r="G4258" s="41"/>
      <c r="H4258" s="42" t="s">
        <v>120</v>
      </c>
      <c r="I4258" s="43">
        <f t="shared" si="8223"/>
        <v>598902.19999999995</v>
      </c>
      <c r="J4258" s="43">
        <f t="shared" si="8224"/>
        <v>0</v>
      </c>
      <c r="K4258" s="43">
        <f t="shared" si="8225"/>
        <v>0</v>
      </c>
      <c r="L4258" s="43">
        <f t="shared" si="8226"/>
        <v>0</v>
      </c>
      <c r="M4258" s="43">
        <f t="shared" si="8227"/>
        <v>0</v>
      </c>
      <c r="N4258" s="43">
        <f t="shared" si="8228"/>
        <v>0</v>
      </c>
      <c r="O4258" s="43">
        <f t="shared" si="8229"/>
        <v>0</v>
      </c>
      <c r="P4258" s="43">
        <f t="shared" si="8230"/>
        <v>0</v>
      </c>
      <c r="Q4258" s="43">
        <f t="shared" si="8231"/>
        <v>0</v>
      </c>
      <c r="R4258" s="43">
        <f t="shared" si="8232"/>
        <v>2048</v>
      </c>
      <c r="S4258" s="43">
        <f t="shared" si="8233"/>
        <v>0</v>
      </c>
      <c r="T4258" s="43">
        <f t="shared" si="8234"/>
        <v>0</v>
      </c>
      <c r="U4258" s="43">
        <v>0</v>
      </c>
      <c r="V4258" s="43">
        <f t="shared" si="8142"/>
        <v>600950.19999999995</v>
      </c>
      <c r="W4258" s="43">
        <f t="shared" si="8235"/>
        <v>0</v>
      </c>
      <c r="X4258" s="43">
        <f t="shared" si="8236"/>
        <v>0</v>
      </c>
      <c r="Y4258" s="43">
        <f t="shared" si="8237"/>
        <v>0</v>
      </c>
      <c r="Z4258" s="43">
        <f t="shared" si="8238"/>
        <v>0</v>
      </c>
      <c r="AA4258" s="43">
        <f t="shared" si="8239"/>
        <v>0</v>
      </c>
      <c r="AB4258" s="43">
        <f t="shared" si="8240"/>
        <v>494451.59620999999</v>
      </c>
      <c r="AC4258" s="44">
        <f t="shared" si="8241"/>
        <v>578796.32545999996</v>
      </c>
      <c r="AD4258" s="44">
        <f t="shared" si="8242"/>
        <v>576448.3868199999</v>
      </c>
      <c r="AE4258" s="45">
        <f t="shared" si="8136"/>
        <v>99.594341128870497</v>
      </c>
      <c r="AF4258" s="43">
        <f t="shared" si="8243"/>
        <v>600950.23999999999</v>
      </c>
      <c r="AG4258" s="43">
        <f t="shared" si="8244"/>
        <v>0</v>
      </c>
      <c r="AH4258" s="43">
        <f t="shared" si="8245"/>
        <v>0</v>
      </c>
      <c r="AI4258" s="43">
        <f t="shared" si="8246"/>
        <v>0</v>
      </c>
      <c r="AJ4258" s="43">
        <f t="shared" si="8247"/>
        <v>0</v>
      </c>
      <c r="AK4258" s="43">
        <f t="shared" si="8248"/>
        <v>0</v>
      </c>
      <c r="AL4258" s="43">
        <f t="shared" si="8137"/>
        <v>600950.23999999999</v>
      </c>
      <c r="AM4258" s="43">
        <f t="shared" si="8138"/>
        <v>-0.040000000037252903</v>
      </c>
      <c r="AN4258" s="2"/>
      <c r="AO4258" s="1"/>
      <c r="AP4258" s="1"/>
      <c r="AQ4258" s="1"/>
      <c r="AR4258" s="1"/>
      <c r="AS4258" s="1"/>
    </row>
    <row r="4259" ht="47.25">
      <c r="B4259" s="41" t="s">
        <v>1088</v>
      </c>
      <c r="C4259" s="41" t="s">
        <v>107</v>
      </c>
      <c r="D4259" s="41" t="s">
        <v>135</v>
      </c>
      <c r="E4259" s="26" t="str">
        <f t="shared" si="8141"/>
        <v>0406</v>
      </c>
      <c r="F4259" s="41" t="s">
        <v>128</v>
      </c>
      <c r="G4259" s="41"/>
      <c r="H4259" s="42" t="s">
        <v>129</v>
      </c>
      <c r="I4259" s="43">
        <f t="shared" si="8223"/>
        <v>598902.19999999995</v>
      </c>
      <c r="J4259" s="43">
        <f t="shared" si="8224"/>
        <v>0</v>
      </c>
      <c r="K4259" s="43">
        <f t="shared" si="8225"/>
        <v>0</v>
      </c>
      <c r="L4259" s="43">
        <f t="shared" si="8226"/>
        <v>0</v>
      </c>
      <c r="M4259" s="43">
        <f t="shared" si="8227"/>
        <v>0</v>
      </c>
      <c r="N4259" s="43">
        <f t="shared" si="8228"/>
        <v>0</v>
      </c>
      <c r="O4259" s="43">
        <f t="shared" si="8229"/>
        <v>0</v>
      </c>
      <c r="P4259" s="43">
        <f t="shared" si="8230"/>
        <v>0</v>
      </c>
      <c r="Q4259" s="43">
        <f t="shared" si="8231"/>
        <v>0</v>
      </c>
      <c r="R4259" s="43">
        <f t="shared" si="8232"/>
        <v>2048</v>
      </c>
      <c r="S4259" s="43">
        <f t="shared" si="8233"/>
        <v>0</v>
      </c>
      <c r="T4259" s="43">
        <f t="shared" si="8234"/>
        <v>0</v>
      </c>
      <c r="U4259" s="43">
        <v>0</v>
      </c>
      <c r="V4259" s="43">
        <f t="shared" si="8142"/>
        <v>600950.19999999995</v>
      </c>
      <c r="W4259" s="43">
        <f t="shared" si="8235"/>
        <v>0</v>
      </c>
      <c r="X4259" s="43">
        <f t="shared" si="8236"/>
        <v>0</v>
      </c>
      <c r="Y4259" s="43">
        <f t="shared" si="8237"/>
        <v>0</v>
      </c>
      <c r="Z4259" s="43">
        <f t="shared" si="8238"/>
        <v>0</v>
      </c>
      <c r="AA4259" s="43">
        <f t="shared" si="8239"/>
        <v>0</v>
      </c>
      <c r="AB4259" s="43">
        <f t="shared" si="8240"/>
        <v>494451.59620999999</v>
      </c>
      <c r="AC4259" s="44">
        <f t="shared" si="8241"/>
        <v>578796.32545999996</v>
      </c>
      <c r="AD4259" s="44">
        <f t="shared" si="8242"/>
        <v>576448.3868199999</v>
      </c>
      <c r="AE4259" s="45">
        <f t="shared" si="8136"/>
        <v>99.594341128870497</v>
      </c>
      <c r="AF4259" s="43">
        <f t="shared" si="8243"/>
        <v>600950.23999999999</v>
      </c>
      <c r="AG4259" s="43">
        <f t="shared" si="8244"/>
        <v>0</v>
      </c>
      <c r="AH4259" s="43">
        <f t="shared" si="8245"/>
        <v>0</v>
      </c>
      <c r="AI4259" s="43">
        <f t="shared" si="8246"/>
        <v>0</v>
      </c>
      <c r="AJ4259" s="43">
        <f t="shared" si="8247"/>
        <v>0</v>
      </c>
      <c r="AK4259" s="43">
        <f t="shared" si="8248"/>
        <v>0</v>
      </c>
      <c r="AL4259" s="43">
        <f t="shared" si="8137"/>
        <v>600950.23999999999</v>
      </c>
      <c r="AM4259" s="43">
        <f t="shared" si="8138"/>
        <v>-0.040000000037252903</v>
      </c>
      <c r="AN4259" s="2"/>
      <c r="AO4259" s="1"/>
      <c r="AP4259" s="1"/>
      <c r="AQ4259" s="1"/>
      <c r="AR4259" s="1"/>
      <c r="AS4259" s="1"/>
    </row>
    <row r="4260" ht="47.25">
      <c r="B4260" s="41" t="s">
        <v>1088</v>
      </c>
      <c r="C4260" s="41" t="s">
        <v>107</v>
      </c>
      <c r="D4260" s="41" t="s">
        <v>135</v>
      </c>
      <c r="E4260" s="26" t="str">
        <f t="shared" si="8141"/>
        <v>0406</v>
      </c>
      <c r="F4260" s="41" t="s">
        <v>1091</v>
      </c>
      <c r="G4260" s="41"/>
      <c r="H4260" s="42" t="s">
        <v>1092</v>
      </c>
      <c r="I4260" s="43">
        <f>I4264+I4261</f>
        <v>598902.19999999995</v>
      </c>
      <c r="J4260" s="43">
        <f>J4264+J4261</f>
        <v>0</v>
      </c>
      <c r="K4260" s="43">
        <f>K4264+K4261</f>
        <v>0</v>
      </c>
      <c r="L4260" s="43">
        <f>L4264+L4261</f>
        <v>0</v>
      </c>
      <c r="M4260" s="43">
        <f>M4264+M4261</f>
        <v>0</v>
      </c>
      <c r="N4260" s="43">
        <f>N4264+N4261</f>
        <v>0</v>
      </c>
      <c r="O4260" s="43">
        <f>O4264+O4261</f>
        <v>0</v>
      </c>
      <c r="P4260" s="43">
        <f>P4264+P4261</f>
        <v>0</v>
      </c>
      <c r="Q4260" s="43">
        <f>Q4264+Q4261</f>
        <v>0</v>
      </c>
      <c r="R4260" s="43">
        <f>R4264+R4261</f>
        <v>2048</v>
      </c>
      <c r="S4260" s="43">
        <f>S4264+S4261</f>
        <v>0</v>
      </c>
      <c r="T4260" s="43">
        <f>T4264+T4261</f>
        <v>0</v>
      </c>
      <c r="U4260" s="43">
        <v>0</v>
      </c>
      <c r="V4260" s="43">
        <f t="shared" si="8142"/>
        <v>600950.19999999995</v>
      </c>
      <c r="W4260" s="43">
        <f>W4264+W4261</f>
        <v>0</v>
      </c>
      <c r="X4260" s="43">
        <f>X4264+X4261</f>
        <v>0</v>
      </c>
      <c r="Y4260" s="43">
        <f>Y4264+Y4261</f>
        <v>0</v>
      </c>
      <c r="Z4260" s="43">
        <f>Z4264+Z4261</f>
        <v>0</v>
      </c>
      <c r="AA4260" s="43">
        <f>AA4264+AA4261</f>
        <v>0</v>
      </c>
      <c r="AB4260" s="43">
        <f>AB4264+AB4261</f>
        <v>494451.59620999999</v>
      </c>
      <c r="AC4260" s="44">
        <f>AC4264+AC4261</f>
        <v>578796.32545999996</v>
      </c>
      <c r="AD4260" s="44">
        <f>AD4264+AD4261</f>
        <v>576448.3868199999</v>
      </c>
      <c r="AE4260" s="45">
        <f t="shared" si="8136"/>
        <v>99.594341128870497</v>
      </c>
      <c r="AF4260" s="43">
        <f>AF4264+AF4261</f>
        <v>600950.23999999999</v>
      </c>
      <c r="AG4260" s="43">
        <f>AG4264+AG4261</f>
        <v>0</v>
      </c>
      <c r="AH4260" s="43">
        <f>AH4264+AH4261</f>
        <v>0</v>
      </c>
      <c r="AI4260" s="43">
        <f>AI4264+AI4261</f>
        <v>0</v>
      </c>
      <c r="AJ4260" s="43">
        <f>AJ4264+AJ4261</f>
        <v>0</v>
      </c>
      <c r="AK4260" s="43">
        <f>AK4264+AK4261</f>
        <v>0</v>
      </c>
      <c r="AL4260" s="43">
        <f t="shared" si="8137"/>
        <v>600950.23999999999</v>
      </c>
      <c r="AM4260" s="43">
        <f t="shared" si="8138"/>
        <v>-0.040000000037252903</v>
      </c>
      <c r="AN4260" s="2"/>
      <c r="AR4260" s="1"/>
      <c r="AS4260" s="1"/>
    </row>
    <row r="4261">
      <c r="B4261" s="41" t="s">
        <v>1088</v>
      </c>
      <c r="C4261" s="41" t="s">
        <v>107</v>
      </c>
      <c r="D4261" s="41" t="s">
        <v>135</v>
      </c>
      <c r="E4261" s="26" t="str">
        <f t="shared" si="8141"/>
        <v>0406</v>
      </c>
      <c r="F4261" s="41" t="s">
        <v>1093</v>
      </c>
      <c r="G4261" s="41"/>
      <c r="H4261" s="42" t="s">
        <v>1094</v>
      </c>
      <c r="I4261" s="43">
        <f t="shared" ref="I4261:I4265" si="8249">I4262</f>
        <v>0</v>
      </c>
      <c r="J4261" s="43">
        <f t="shared" ref="J4261:J4265" si="8250">J4262</f>
        <v>0</v>
      </c>
      <c r="K4261" s="43">
        <f t="shared" ref="K4261:K4265" si="8251">K4262</f>
        <v>0</v>
      </c>
      <c r="L4261" s="43">
        <f t="shared" ref="L4261:L4265" si="8252">L4262</f>
        <v>0</v>
      </c>
      <c r="M4261" s="43">
        <f t="shared" ref="M4261:M4265" si="8253">M4262</f>
        <v>0</v>
      </c>
      <c r="N4261" s="43">
        <f t="shared" ref="N4261:N4265" si="8254">N4262</f>
        <v>0</v>
      </c>
      <c r="O4261" s="43">
        <f t="shared" ref="O4261:O4265" si="8255">O4262</f>
        <v>0</v>
      </c>
      <c r="P4261" s="43">
        <f t="shared" ref="P4261:P4265" si="8256">P4262</f>
        <v>0</v>
      </c>
      <c r="Q4261" s="43">
        <f t="shared" ref="Q4261:Q4265" si="8257">Q4262</f>
        <v>0</v>
      </c>
      <c r="R4261" s="43">
        <f t="shared" ref="R4261:R4265" si="8258">R4262</f>
        <v>2048</v>
      </c>
      <c r="S4261" s="43">
        <f t="shared" ref="S4261:S4265" si="8259">S4262</f>
        <v>0</v>
      </c>
      <c r="T4261" s="43">
        <f t="shared" ref="T4261:T4265" si="8260">T4262</f>
        <v>0</v>
      </c>
      <c r="U4261" s="43">
        <v>0</v>
      </c>
      <c r="V4261" s="43">
        <f t="shared" si="8142"/>
        <v>2048</v>
      </c>
      <c r="W4261" s="43">
        <f t="shared" ref="W4261:W4265" si="8261">W4262</f>
        <v>0</v>
      </c>
      <c r="X4261" s="43">
        <f t="shared" ref="X4261:X4265" si="8262">X4262</f>
        <v>0</v>
      </c>
      <c r="Y4261" s="43">
        <f t="shared" ref="Y4261:Y4265" si="8263">Y4262</f>
        <v>0</v>
      </c>
      <c r="Z4261" s="43">
        <f t="shared" ref="Z4261:Z4265" si="8264">Z4262</f>
        <v>0</v>
      </c>
      <c r="AA4261" s="43">
        <f t="shared" ref="AA4261:AA4265" si="8265">AA4262</f>
        <v>0</v>
      </c>
      <c r="AB4261" s="43">
        <f t="shared" ref="AB4261:AB4265" si="8266">AB4262</f>
        <v>1947</v>
      </c>
      <c r="AC4261" s="44">
        <f t="shared" ref="AC4261:AC4265" si="8267">AC4262</f>
        <v>2047.9449999999999</v>
      </c>
      <c r="AD4261" s="44">
        <f t="shared" ref="AD4261:AD4265" si="8268">AD4262</f>
        <v>2047.9449999999999</v>
      </c>
      <c r="AE4261" s="45">
        <f t="shared" si="8136"/>
        <v>100</v>
      </c>
      <c r="AF4261" s="43">
        <f t="shared" ref="AF4261:AF4265" si="8269">AF4262</f>
        <v>2048</v>
      </c>
      <c r="AG4261" s="43">
        <f t="shared" ref="AG4261:AG4265" si="8270">AG4262</f>
        <v>0</v>
      </c>
      <c r="AH4261" s="43">
        <f t="shared" ref="AH4261:AH4265" si="8271">AH4262</f>
        <v>0</v>
      </c>
      <c r="AI4261" s="43">
        <f t="shared" ref="AI4261:AI4265" si="8272">AI4262</f>
        <v>0</v>
      </c>
      <c r="AJ4261" s="43">
        <f t="shared" ref="AJ4261:AJ4265" si="8273">AJ4262</f>
        <v>0</v>
      </c>
      <c r="AK4261" s="43">
        <f t="shared" ref="AK4261:AK4265" si="8274">AK4262</f>
        <v>0</v>
      </c>
      <c r="AL4261" s="43">
        <f t="shared" si="8137"/>
        <v>2048</v>
      </c>
      <c r="AM4261" s="43">
        <f t="shared" si="8138"/>
        <v>0</v>
      </c>
      <c r="AN4261" s="19"/>
      <c r="AO4261" s="1"/>
      <c r="AP4261" s="1"/>
      <c r="AQ4261" s="1"/>
      <c r="AR4261" s="1"/>
      <c r="AS4261" s="1"/>
    </row>
    <row r="4262" ht="31.5">
      <c r="B4262" s="41" t="s">
        <v>1088</v>
      </c>
      <c r="C4262" s="41" t="s">
        <v>107</v>
      </c>
      <c r="D4262" s="41" t="s">
        <v>135</v>
      </c>
      <c r="E4262" s="26" t="str">
        <f t="shared" si="8141"/>
        <v>0406</v>
      </c>
      <c r="F4262" s="41" t="s">
        <v>1093</v>
      </c>
      <c r="G4262" s="41" t="s">
        <v>53</v>
      </c>
      <c r="H4262" s="42" t="s">
        <v>54</v>
      </c>
      <c r="I4262" s="43">
        <f t="shared" si="8249"/>
        <v>0</v>
      </c>
      <c r="J4262" s="43">
        <f t="shared" si="8250"/>
        <v>0</v>
      </c>
      <c r="K4262" s="43">
        <f t="shared" si="8251"/>
        <v>0</v>
      </c>
      <c r="L4262" s="43">
        <f t="shared" si="8252"/>
        <v>0</v>
      </c>
      <c r="M4262" s="43">
        <f t="shared" si="8253"/>
        <v>0</v>
      </c>
      <c r="N4262" s="43">
        <f t="shared" si="8254"/>
        <v>0</v>
      </c>
      <c r="O4262" s="43">
        <f t="shared" si="8255"/>
        <v>0</v>
      </c>
      <c r="P4262" s="43">
        <f t="shared" si="8256"/>
        <v>0</v>
      </c>
      <c r="Q4262" s="43">
        <f t="shared" si="8257"/>
        <v>0</v>
      </c>
      <c r="R4262" s="43">
        <f t="shared" si="8258"/>
        <v>2048</v>
      </c>
      <c r="S4262" s="43">
        <f t="shared" si="8259"/>
        <v>0</v>
      </c>
      <c r="T4262" s="43">
        <f t="shared" si="8260"/>
        <v>0</v>
      </c>
      <c r="U4262" s="43">
        <v>0</v>
      </c>
      <c r="V4262" s="43">
        <f t="shared" si="8142"/>
        <v>2048</v>
      </c>
      <c r="W4262" s="43">
        <f t="shared" si="8261"/>
        <v>0</v>
      </c>
      <c r="X4262" s="43">
        <f t="shared" si="8262"/>
        <v>0</v>
      </c>
      <c r="Y4262" s="43">
        <f t="shared" si="8263"/>
        <v>0</v>
      </c>
      <c r="Z4262" s="43">
        <f t="shared" si="8264"/>
        <v>0</v>
      </c>
      <c r="AA4262" s="43">
        <f t="shared" si="8265"/>
        <v>0</v>
      </c>
      <c r="AB4262" s="43">
        <f t="shared" si="8266"/>
        <v>1947</v>
      </c>
      <c r="AC4262" s="44">
        <f t="shared" si="8267"/>
        <v>2047.9449999999999</v>
      </c>
      <c r="AD4262" s="44">
        <f t="shared" si="8268"/>
        <v>2047.9449999999999</v>
      </c>
      <c r="AE4262" s="45">
        <f t="shared" si="8136"/>
        <v>100</v>
      </c>
      <c r="AF4262" s="43">
        <f t="shared" si="8269"/>
        <v>2048</v>
      </c>
      <c r="AG4262" s="43">
        <f t="shared" si="8270"/>
        <v>0</v>
      </c>
      <c r="AH4262" s="43">
        <f t="shared" si="8271"/>
        <v>0</v>
      </c>
      <c r="AI4262" s="43">
        <f t="shared" si="8272"/>
        <v>0</v>
      </c>
      <c r="AJ4262" s="43">
        <f t="shared" si="8273"/>
        <v>0</v>
      </c>
      <c r="AK4262" s="43">
        <f t="shared" si="8274"/>
        <v>0</v>
      </c>
      <c r="AL4262" s="43">
        <f t="shared" si="8137"/>
        <v>2048</v>
      </c>
      <c r="AM4262" s="43">
        <f t="shared" si="8138"/>
        <v>0</v>
      </c>
      <c r="AN4262" s="19"/>
      <c r="AO4262" s="1"/>
      <c r="AP4262" s="1"/>
      <c r="AQ4262" s="1"/>
      <c r="AR4262" s="1"/>
      <c r="AS4262" s="1"/>
    </row>
    <row r="4263" ht="31.5">
      <c r="B4263" s="41" t="s">
        <v>1088</v>
      </c>
      <c r="C4263" s="41" t="s">
        <v>107</v>
      </c>
      <c r="D4263" s="41" t="s">
        <v>135</v>
      </c>
      <c r="E4263" s="26" t="str">
        <f t="shared" si="8141"/>
        <v>0406</v>
      </c>
      <c r="F4263" s="41" t="s">
        <v>1093</v>
      </c>
      <c r="G4263" s="41" t="s">
        <v>55</v>
      </c>
      <c r="H4263" s="42" t="s">
        <v>56</v>
      </c>
      <c r="I4263" s="43"/>
      <c r="J4263" s="43"/>
      <c r="K4263" s="43"/>
      <c r="L4263" s="43"/>
      <c r="M4263" s="43"/>
      <c r="N4263" s="43"/>
      <c r="O4263" s="43">
        <v>0</v>
      </c>
      <c r="P4263" s="43">
        <v>0</v>
      </c>
      <c r="Q4263" s="43">
        <v>0</v>
      </c>
      <c r="R4263" s="43">
        <v>2048</v>
      </c>
      <c r="S4263" s="43">
        <v>0</v>
      </c>
      <c r="T4263" s="43">
        <v>0</v>
      </c>
      <c r="U4263" s="43">
        <v>0</v>
      </c>
      <c r="V4263" s="43">
        <f t="shared" si="8142"/>
        <v>2048</v>
      </c>
      <c r="W4263" s="43"/>
      <c r="X4263" s="43"/>
      <c r="Y4263" s="43"/>
      <c r="Z4263" s="43"/>
      <c r="AA4263" s="43"/>
      <c r="AB4263" s="43">
        <v>1947</v>
      </c>
      <c r="AC4263" s="44">
        <v>2047.9449999999999</v>
      </c>
      <c r="AD4263" s="44">
        <v>2047.9449999999999</v>
      </c>
      <c r="AE4263" s="45">
        <f t="shared" si="8136"/>
        <v>100</v>
      </c>
      <c r="AF4263" s="43">
        <v>2048</v>
      </c>
      <c r="AG4263" s="43">
        <v>0</v>
      </c>
      <c r="AH4263" s="43">
        <v>0</v>
      </c>
      <c r="AI4263" s="43">
        <v>0</v>
      </c>
      <c r="AJ4263" s="43">
        <v>0</v>
      </c>
      <c r="AK4263" s="43">
        <v>0</v>
      </c>
      <c r="AL4263" s="43">
        <f t="shared" si="8137"/>
        <v>2048</v>
      </c>
      <c r="AM4263" s="43">
        <f t="shared" si="8138"/>
        <v>0</v>
      </c>
      <c r="AN4263" s="19"/>
      <c r="AR4263" s="1"/>
      <c r="AS4263" s="1"/>
    </row>
    <row r="4264">
      <c r="B4264" s="41" t="s">
        <v>1088</v>
      </c>
      <c r="C4264" s="41" t="s">
        <v>107</v>
      </c>
      <c r="D4264" s="41" t="s">
        <v>135</v>
      </c>
      <c r="E4264" s="26" t="str">
        <f t="shared" si="8141"/>
        <v>0406</v>
      </c>
      <c r="F4264" s="41" t="s">
        <v>1095</v>
      </c>
      <c r="G4264" s="41"/>
      <c r="H4264" s="42" t="s">
        <v>267</v>
      </c>
      <c r="I4264" s="43">
        <f t="shared" si="8249"/>
        <v>598902.19999999995</v>
      </c>
      <c r="J4264" s="43">
        <f t="shared" si="8250"/>
        <v>0</v>
      </c>
      <c r="K4264" s="43">
        <f t="shared" si="8251"/>
        <v>0</v>
      </c>
      <c r="L4264" s="43">
        <f t="shared" si="8252"/>
        <v>0</v>
      </c>
      <c r="M4264" s="43">
        <f t="shared" si="8253"/>
        <v>0</v>
      </c>
      <c r="N4264" s="43">
        <f t="shared" si="8254"/>
        <v>0</v>
      </c>
      <c r="O4264" s="43">
        <f t="shared" si="8255"/>
        <v>0</v>
      </c>
      <c r="P4264" s="43">
        <f t="shared" si="8256"/>
        <v>0</v>
      </c>
      <c r="Q4264" s="43">
        <f t="shared" si="8257"/>
        <v>0</v>
      </c>
      <c r="R4264" s="43">
        <f t="shared" si="8258"/>
        <v>0</v>
      </c>
      <c r="S4264" s="43">
        <f t="shared" si="8259"/>
        <v>0</v>
      </c>
      <c r="T4264" s="43">
        <f t="shared" si="8260"/>
        <v>0</v>
      </c>
      <c r="U4264" s="43">
        <v>0</v>
      </c>
      <c r="V4264" s="43">
        <f t="shared" si="8142"/>
        <v>598902.19999999995</v>
      </c>
      <c r="W4264" s="43">
        <f t="shared" si="8261"/>
        <v>0</v>
      </c>
      <c r="X4264" s="43">
        <f t="shared" si="8262"/>
        <v>0</v>
      </c>
      <c r="Y4264" s="43">
        <f t="shared" si="8263"/>
        <v>0</v>
      </c>
      <c r="Z4264" s="43">
        <f t="shared" si="8264"/>
        <v>0</v>
      </c>
      <c r="AA4264" s="43">
        <f t="shared" si="8265"/>
        <v>0</v>
      </c>
      <c r="AB4264" s="43">
        <f t="shared" si="8266"/>
        <v>492504.59620999999</v>
      </c>
      <c r="AC4264" s="44">
        <f t="shared" si="8267"/>
        <v>576748.38046000001</v>
      </c>
      <c r="AD4264" s="44">
        <f t="shared" si="8268"/>
        <v>574400.44181999995</v>
      </c>
      <c r="AE4264" s="45">
        <f t="shared" ref="AE4264:AE4327" si="8275">AD4264/AC4264*100</f>
        <v>99.59290069646535</v>
      </c>
      <c r="AF4264" s="43">
        <f t="shared" si="8269"/>
        <v>598902.23999999999</v>
      </c>
      <c r="AG4264" s="43">
        <f t="shared" si="8270"/>
        <v>0</v>
      </c>
      <c r="AH4264" s="43">
        <f t="shared" si="8271"/>
        <v>0</v>
      </c>
      <c r="AI4264" s="43">
        <f t="shared" si="8272"/>
        <v>0</v>
      </c>
      <c r="AJ4264" s="43">
        <f t="shared" si="8273"/>
        <v>0</v>
      </c>
      <c r="AK4264" s="43">
        <f t="shared" si="8274"/>
        <v>0</v>
      </c>
      <c r="AL4264" s="43">
        <f t="shared" ref="AL4264:AL4327" si="8276">AF4264+AH4264+AK4264+AI4264+AJ4264+AG4264</f>
        <v>598902.23999999999</v>
      </c>
      <c r="AM4264" s="43">
        <f t="shared" ref="AM4264:AM4327" si="8277">V4264-AL4264</f>
        <v>-0.040000000037252903</v>
      </c>
      <c r="AN4264" s="2"/>
      <c r="AO4264" s="1"/>
      <c r="AP4264" s="1"/>
      <c r="AQ4264" s="1"/>
      <c r="AR4264" s="1"/>
      <c r="AS4264" s="1"/>
    </row>
    <row r="4265" ht="31.5">
      <c r="B4265" s="41" t="s">
        <v>1088</v>
      </c>
      <c r="C4265" s="41" t="s">
        <v>107</v>
      </c>
      <c r="D4265" s="41" t="s">
        <v>135</v>
      </c>
      <c r="E4265" s="26" t="str">
        <f t="shared" si="8141"/>
        <v>0406</v>
      </c>
      <c r="F4265" s="41" t="s">
        <v>1095</v>
      </c>
      <c r="G4265" s="41" t="s">
        <v>53</v>
      </c>
      <c r="H4265" s="42" t="s">
        <v>54</v>
      </c>
      <c r="I4265" s="43">
        <f t="shared" si="8249"/>
        <v>598902.19999999995</v>
      </c>
      <c r="J4265" s="43">
        <f t="shared" si="8250"/>
        <v>0</v>
      </c>
      <c r="K4265" s="43">
        <f t="shared" si="8251"/>
        <v>0</v>
      </c>
      <c r="L4265" s="43">
        <f t="shared" si="8252"/>
        <v>0</v>
      </c>
      <c r="M4265" s="43">
        <f t="shared" si="8253"/>
        <v>0</v>
      </c>
      <c r="N4265" s="43">
        <f t="shared" si="8254"/>
        <v>0</v>
      </c>
      <c r="O4265" s="43">
        <f t="shared" si="8255"/>
        <v>0</v>
      </c>
      <c r="P4265" s="43">
        <f t="shared" si="8256"/>
        <v>0</v>
      </c>
      <c r="Q4265" s="43">
        <f t="shared" si="8257"/>
        <v>0</v>
      </c>
      <c r="R4265" s="43">
        <f t="shared" si="8258"/>
        <v>0</v>
      </c>
      <c r="S4265" s="43">
        <f t="shared" si="8259"/>
        <v>0</v>
      </c>
      <c r="T4265" s="43">
        <f t="shared" si="8260"/>
        <v>0</v>
      </c>
      <c r="U4265" s="43">
        <v>0</v>
      </c>
      <c r="V4265" s="43">
        <f t="shared" si="8142"/>
        <v>598902.19999999995</v>
      </c>
      <c r="W4265" s="43">
        <f t="shared" si="8261"/>
        <v>0</v>
      </c>
      <c r="X4265" s="43">
        <f t="shared" si="8262"/>
        <v>0</v>
      </c>
      <c r="Y4265" s="43">
        <f t="shared" si="8263"/>
        <v>0</v>
      </c>
      <c r="Z4265" s="43">
        <f t="shared" si="8264"/>
        <v>0</v>
      </c>
      <c r="AA4265" s="43">
        <f t="shared" si="8265"/>
        <v>0</v>
      </c>
      <c r="AB4265" s="43">
        <f t="shared" si="8266"/>
        <v>492504.59620999999</v>
      </c>
      <c r="AC4265" s="44">
        <f t="shared" si="8267"/>
        <v>576748.38046000001</v>
      </c>
      <c r="AD4265" s="44">
        <f t="shared" si="8268"/>
        <v>574400.44181999995</v>
      </c>
      <c r="AE4265" s="45">
        <f t="shared" si="8275"/>
        <v>99.59290069646535</v>
      </c>
      <c r="AF4265" s="43">
        <f t="shared" si="8269"/>
        <v>598902.23999999999</v>
      </c>
      <c r="AG4265" s="43">
        <f t="shared" si="8270"/>
        <v>0</v>
      </c>
      <c r="AH4265" s="43">
        <f t="shared" si="8271"/>
        <v>0</v>
      </c>
      <c r="AI4265" s="43">
        <f t="shared" si="8272"/>
        <v>0</v>
      </c>
      <c r="AJ4265" s="43">
        <f t="shared" si="8273"/>
        <v>0</v>
      </c>
      <c r="AK4265" s="43">
        <f t="shared" si="8274"/>
        <v>0</v>
      </c>
      <c r="AL4265" s="43">
        <f t="shared" si="8276"/>
        <v>598902.23999999999</v>
      </c>
      <c r="AM4265" s="43">
        <f t="shared" si="8277"/>
        <v>-0.040000000037252903</v>
      </c>
      <c r="AN4265" s="2"/>
      <c r="AO4265" s="1"/>
      <c r="AP4265" s="1"/>
      <c r="AQ4265" s="1"/>
      <c r="AR4265" s="1"/>
      <c r="AS4265" s="1"/>
    </row>
    <row r="4266" ht="31.5">
      <c r="B4266" s="41" t="s">
        <v>1088</v>
      </c>
      <c r="C4266" s="41" t="s">
        <v>107</v>
      </c>
      <c r="D4266" s="41" t="s">
        <v>135</v>
      </c>
      <c r="E4266" s="26" t="str">
        <f t="shared" si="8141"/>
        <v>0406</v>
      </c>
      <c r="F4266" s="41" t="s">
        <v>1095</v>
      </c>
      <c r="G4266" s="41" t="s">
        <v>55</v>
      </c>
      <c r="H4266" s="42" t="s">
        <v>56</v>
      </c>
      <c r="I4266" s="43">
        <v>598902.19999999995</v>
      </c>
      <c r="J4266" s="43"/>
      <c r="K4266" s="43"/>
      <c r="L4266" s="43"/>
      <c r="M4266" s="43"/>
      <c r="N4266" s="43"/>
      <c r="O4266" s="43">
        <v>0</v>
      </c>
      <c r="P4266" s="43">
        <v>0</v>
      </c>
      <c r="Q4266" s="43">
        <v>0</v>
      </c>
      <c r="R4266" s="43">
        <v>0</v>
      </c>
      <c r="S4266" s="43">
        <v>0</v>
      </c>
      <c r="T4266" s="43">
        <v>0</v>
      </c>
      <c r="U4266" s="43">
        <v>0</v>
      </c>
      <c r="V4266" s="43">
        <f t="shared" si="8142"/>
        <v>598902.19999999995</v>
      </c>
      <c r="W4266" s="43"/>
      <c r="X4266" s="43"/>
      <c r="Y4266" s="43"/>
      <c r="Z4266" s="43"/>
      <c r="AA4266" s="43"/>
      <c r="AB4266" s="43">
        <v>492504.59620999999</v>
      </c>
      <c r="AC4266" s="44">
        <v>576748.38046000001</v>
      </c>
      <c r="AD4266" s="44">
        <v>574400.44181999995</v>
      </c>
      <c r="AE4266" s="45">
        <f t="shared" si="8275"/>
        <v>99.59290069646535</v>
      </c>
      <c r="AF4266" s="43">
        <v>598902.23999999999</v>
      </c>
      <c r="AG4266" s="43">
        <v>0</v>
      </c>
      <c r="AH4266" s="43">
        <v>0</v>
      </c>
      <c r="AI4266" s="43">
        <v>0</v>
      </c>
      <c r="AJ4266" s="43">
        <v>0</v>
      </c>
      <c r="AK4266" s="43">
        <v>0</v>
      </c>
      <c r="AL4266" s="43">
        <f t="shared" si="8276"/>
        <v>598902.23999999999</v>
      </c>
      <c r="AM4266" s="43">
        <f t="shared" si="8277"/>
        <v>-0.040000000037252903</v>
      </c>
      <c r="AN4266" s="19"/>
      <c r="AO4266" s="1"/>
      <c r="AP4266" s="1"/>
      <c r="AQ4266" s="1"/>
      <c r="AR4266" s="1"/>
      <c r="AS4266" s="1"/>
    </row>
    <row r="4267" s="33" customFormat="1">
      <c r="B4267" s="34" t="s">
        <v>1088</v>
      </c>
      <c r="C4267" s="34" t="s">
        <v>107</v>
      </c>
      <c r="D4267" s="34" t="s">
        <v>109</v>
      </c>
      <c r="E4267" s="35" t="str">
        <f t="shared" si="8141"/>
        <v>0409</v>
      </c>
      <c r="F4267" s="34"/>
      <c r="G4267" s="34"/>
      <c r="H4267" s="36" t="s">
        <v>110</v>
      </c>
      <c r="I4267" s="37">
        <f>I4268+I4356+I4337+I4350</f>
        <v>4733479.6999999993</v>
      </c>
      <c r="J4267" s="37">
        <f>J4268+J4356+J4337+J4350</f>
        <v>4803912.5</v>
      </c>
      <c r="K4267" s="37">
        <f>K4268+K4356+K4337+K4350</f>
        <v>4689748</v>
      </c>
      <c r="L4267" s="37">
        <f>L4268+L4356+L4337+L4350</f>
        <v>15284.049999999999</v>
      </c>
      <c r="M4267" s="37">
        <f>M4268+M4356+M4337+M4350</f>
        <v>-298565.28899999999</v>
      </c>
      <c r="N4267" s="37">
        <f>N4268+N4356+N4337+N4350</f>
        <v>9533.0999999999985</v>
      </c>
      <c r="O4267" s="37">
        <f>O4268+O4356+O4337+O4350+O4434</f>
        <v>-3916.2660000000001</v>
      </c>
      <c r="P4267" s="37">
        <f>P4268+P4356+P4337+P4350+P4434</f>
        <v>-77528.217000000004</v>
      </c>
      <c r="Q4267" s="37">
        <f>Q4268+Q4356+Q4337+Q4350+Q4434</f>
        <v>10651.080999999998</v>
      </c>
      <c r="R4267" s="37">
        <f>R4268+R4356+R4337+R4350+R4434</f>
        <v>140327.11900000001</v>
      </c>
      <c r="S4267" s="37">
        <f>S4268+S4356+S4337+S4350+S4434</f>
        <v>22613.558000000001</v>
      </c>
      <c r="T4267" s="37">
        <f>T4268+T4356+T4337+T4350+T4434</f>
        <v>0</v>
      </c>
      <c r="U4267" s="37">
        <v>759662.03399999987</v>
      </c>
      <c r="V4267" s="37">
        <f t="shared" si="8142"/>
        <v>5600573.0589999994</v>
      </c>
      <c r="W4267" s="37">
        <f>W4268+W4356+W4337+W4350+W4434</f>
        <v>541766.93399999989</v>
      </c>
      <c r="X4267" s="37">
        <f>X4268+X4356+X4337+X4350+X4434</f>
        <v>0</v>
      </c>
      <c r="Y4267" s="37">
        <f>Y4268+Y4356+Y4337+Y4350+Y4434</f>
        <v>217895.10000000001</v>
      </c>
      <c r="Z4267" s="37">
        <f>Z4268+Z4356+Z4337+Z4350+Z4434</f>
        <v>0</v>
      </c>
      <c r="AA4267" s="37">
        <f>AA4268+AA4356+AA4337+AA4350+AA4434</f>
        <v>0</v>
      </c>
      <c r="AB4267" s="37">
        <f>AB4268+AB4356+AB4337+AB4350+AB4434</f>
        <v>3603442.8121599997</v>
      </c>
      <c r="AC4267" s="38">
        <f>AC4268+AC4356+AC4337+AC4350+AC4434</f>
        <v>5508200.6682099998</v>
      </c>
      <c r="AD4267" s="38">
        <f>AD4268+AD4356+AD4337+AD4350+AD4434</f>
        <v>5301467.5424600001</v>
      </c>
      <c r="AE4267" s="39">
        <f t="shared" si="8275"/>
        <v>96.246812013528512</v>
      </c>
      <c r="AF4267" s="37">
        <f>AF4268+AF4356+AF4337+AF4350+AF4434</f>
        <v>5576548.5568500003</v>
      </c>
      <c r="AG4267" s="37">
        <f>AG4268+AG4356+AG4337+AG4350+AG4434</f>
        <v>-3916.2660000000001</v>
      </c>
      <c r="AH4267" s="37">
        <f>AH4268+AH4356+AH4337+AH4350+AH4434</f>
        <v>0</v>
      </c>
      <c r="AI4267" s="37">
        <f>AI4268+AI4356+AI4337+AI4350+AI4434</f>
        <v>0</v>
      </c>
      <c r="AJ4267" s="37">
        <f>AJ4268+AJ4356+AJ4337+AJ4350+AJ4434</f>
        <v>0</v>
      </c>
      <c r="AK4267" s="37">
        <f>AK4268+AK4356+AK4337+AK4350+AK4434</f>
        <v>0</v>
      </c>
      <c r="AL4267" s="37">
        <f t="shared" si="8276"/>
        <v>5572632.2908500005</v>
      </c>
      <c r="AM4267" s="37">
        <f t="shared" si="8277"/>
        <v>27940.76814999897</v>
      </c>
      <c r="AN4267" s="40"/>
      <c r="AO4267" s="33"/>
      <c r="AP4267" s="33"/>
      <c r="AQ4267" s="33"/>
      <c r="AR4267" s="33"/>
      <c r="AS4267" s="33"/>
    </row>
    <row r="4268" ht="31.5">
      <c r="B4268" s="41" t="s">
        <v>1088</v>
      </c>
      <c r="C4268" s="41" t="s">
        <v>107</v>
      </c>
      <c r="D4268" s="41" t="s">
        <v>109</v>
      </c>
      <c r="E4268" s="26" t="str">
        <f t="shared" si="8141"/>
        <v>0409</v>
      </c>
      <c r="F4268" s="41" t="s">
        <v>715</v>
      </c>
      <c r="G4268" s="41"/>
      <c r="H4268" s="42" t="s">
        <v>716</v>
      </c>
      <c r="I4268" s="43">
        <f>I4269+I4317+I4326</f>
        <v>3364948.4999999995</v>
      </c>
      <c r="J4268" s="43">
        <f>J4269+J4317+J4326</f>
        <v>3767862.3999999999</v>
      </c>
      <c r="K4268" s="43">
        <f>K4269+K4317+K4326</f>
        <v>3692057.2999999998</v>
      </c>
      <c r="L4268" s="43">
        <f>L4269+L4317+L4326</f>
        <v>21752.828999999998</v>
      </c>
      <c r="M4268" s="43">
        <f>M4269+M4317+M4326</f>
        <v>15414.099999999999</v>
      </c>
      <c r="N4268" s="43">
        <f>N4269+N4317+N4326</f>
        <v>15414.099999999999</v>
      </c>
      <c r="O4268" s="43">
        <f>O4269+O4317+O4326</f>
        <v>-2293.125</v>
      </c>
      <c r="P4268" s="43">
        <f>P4269+P4317+P4326</f>
        <v>-683.96799999999996</v>
      </c>
      <c r="Q4268" s="43">
        <f>Q4269+Q4317+Q4326</f>
        <v>10651.080999999998</v>
      </c>
      <c r="R4268" s="43">
        <f>R4269+R4317+R4326</f>
        <v>72273.681000000011</v>
      </c>
      <c r="S4268" s="43">
        <f>S4269+S4317+S4326</f>
        <v>-259.56900000000002</v>
      </c>
      <c r="T4268" s="43">
        <f>T4269+T4317+T4326</f>
        <v>0</v>
      </c>
      <c r="U4268" s="43">
        <v>722477.09199999995</v>
      </c>
      <c r="V4268" s="43">
        <f t="shared" si="8142"/>
        <v>4188866.5209999988</v>
      </c>
      <c r="W4268" s="43">
        <f>W4269+W4317+W4326</f>
        <v>504581.99199999997</v>
      </c>
      <c r="X4268" s="43">
        <f>X4269+X4317+X4326</f>
        <v>0</v>
      </c>
      <c r="Y4268" s="43">
        <f>Y4269+Y4317+Y4326</f>
        <v>217895.10000000001</v>
      </c>
      <c r="Z4268" s="43">
        <f>Z4269+Z4317+Z4326</f>
        <v>0</v>
      </c>
      <c r="AA4268" s="43">
        <f>AA4269+AA4317+AA4326</f>
        <v>0</v>
      </c>
      <c r="AB4268" s="43">
        <f>AB4269+AB4317+AB4326</f>
        <v>3115942.6521999994</v>
      </c>
      <c r="AC4268" s="44">
        <f>AC4269+AC4317+AC4326</f>
        <v>4258842.3504499998</v>
      </c>
      <c r="AD4268" s="44">
        <f>AD4269+AD4317+AD4326</f>
        <v>4178710.7483100002</v>
      </c>
      <c r="AE4268" s="45">
        <f t="shared" si="8275"/>
        <v>98.118465170904173</v>
      </c>
      <c r="AF4268" s="43">
        <f>AF4269+AF4317+AF4326</f>
        <v>4301463.2668200005</v>
      </c>
      <c r="AG4268" s="43">
        <f>AG4269+AG4317+AG4326</f>
        <v>-2293.125</v>
      </c>
      <c r="AH4268" s="43">
        <f>AH4269+AH4317+AH4326</f>
        <v>0</v>
      </c>
      <c r="AI4268" s="43">
        <f>AI4269+AI4317+AI4326</f>
        <v>0</v>
      </c>
      <c r="AJ4268" s="43">
        <f>AJ4269+AJ4317+AJ4326</f>
        <v>0</v>
      </c>
      <c r="AK4268" s="43">
        <f>AK4269+AK4317+AK4326</f>
        <v>0</v>
      </c>
      <c r="AL4268" s="43">
        <f t="shared" si="8276"/>
        <v>4299170.1418200005</v>
      </c>
      <c r="AM4268" s="43">
        <f t="shared" si="8277"/>
        <v>-110303.6208200017</v>
      </c>
      <c r="AN4268" s="2"/>
      <c r="AO4268" s="1"/>
      <c r="AP4268" s="1"/>
      <c r="AQ4268" s="1"/>
      <c r="AR4268" s="1"/>
      <c r="AS4268" s="1"/>
    </row>
    <row r="4269" ht="47.25">
      <c r="B4269" s="41" t="s">
        <v>1088</v>
      </c>
      <c r="C4269" s="41" t="s">
        <v>107</v>
      </c>
      <c r="D4269" s="41" t="s">
        <v>109</v>
      </c>
      <c r="E4269" s="26" t="str">
        <f t="shared" si="8141"/>
        <v>0409</v>
      </c>
      <c r="F4269" s="41" t="s">
        <v>717</v>
      </c>
      <c r="G4269" s="41"/>
      <c r="H4269" s="42" t="s">
        <v>718</v>
      </c>
      <c r="I4269" s="43">
        <f>I4270+I4277+I4310+I4284+I4288</f>
        <v>3118660.9999999995</v>
      </c>
      <c r="J4269" s="43">
        <f>J4270+J4277+J4310+J4284+J4288</f>
        <v>3533266.1000000001</v>
      </c>
      <c r="K4269" s="43">
        <f>K4270+K4277+K4310+K4284+K4288</f>
        <v>3457393</v>
      </c>
      <c r="L4269" s="43">
        <f>L4270+L4277+L4310+L4284+L4288</f>
        <v>-12920.5</v>
      </c>
      <c r="M4269" s="43">
        <f>M4270+M4277+M4310+M4284+M4288</f>
        <v>0</v>
      </c>
      <c r="N4269" s="43">
        <f>N4270+N4277+N4310+N4284+N4288</f>
        <v>0</v>
      </c>
      <c r="O4269" s="43">
        <f>O4270+O4277+O4310+O4284+O4288</f>
        <v>-1943.425</v>
      </c>
      <c r="P4269" s="43">
        <f>P4270+P4277+P4310+P4284+P4288</f>
        <v>-683.96799999999996</v>
      </c>
      <c r="Q4269" s="43">
        <f>Q4270+Q4277+Q4310+Q4284+Q4288</f>
        <v>10801.968999999999</v>
      </c>
      <c r="R4269" s="43">
        <f>R4270+R4277+R4310+R4284+R4288</f>
        <v>72482.15800000001</v>
      </c>
      <c r="S4269" s="43">
        <f>S4270+S4277+S4310+S4284+S4288</f>
        <v>0</v>
      </c>
      <c r="T4269" s="43">
        <f>T4270+T4277+T4310+T4284+T4288</f>
        <v>0</v>
      </c>
      <c r="U4269" s="43">
        <v>720048.45499999996</v>
      </c>
      <c r="V4269" s="43">
        <f t="shared" si="8142"/>
        <v>3906445.6889999998</v>
      </c>
      <c r="W4269" s="43">
        <f>W4270+W4277+W4310+W4284+W4288</f>
        <v>502153.35499999998</v>
      </c>
      <c r="X4269" s="43">
        <f>X4270+X4277+X4310+X4284+X4288</f>
        <v>0</v>
      </c>
      <c r="Y4269" s="43">
        <f>Y4270+Y4277+Y4310+Y4284+Y4288</f>
        <v>217895.10000000001</v>
      </c>
      <c r="Z4269" s="43">
        <f>Z4270+Z4277+Z4310+Z4284+Z4288</f>
        <v>0</v>
      </c>
      <c r="AA4269" s="43">
        <f>AA4270+AA4277+AA4310+AA4284+AA4288</f>
        <v>0</v>
      </c>
      <c r="AB4269" s="43">
        <f>AB4270+AB4277+AB4310+AB4284+AB4288</f>
        <v>2896253.4055499998</v>
      </c>
      <c r="AC4269" s="44">
        <f>AC4270+AC4277+AC4310+AC4284+AC4288</f>
        <v>3976520.7504100003</v>
      </c>
      <c r="AD4269" s="44">
        <f>AD4270+AD4277+AD4310+AD4284+AD4288</f>
        <v>3898515.2742699999</v>
      </c>
      <c r="AE4269" s="45">
        <f t="shared" si="8275"/>
        <v>98.038348570620244</v>
      </c>
      <c r="AF4269" s="43">
        <f>AF4270+AF4277+AF4310+AF4284+AF4288</f>
        <v>4018792.35818</v>
      </c>
      <c r="AG4269" s="43">
        <f>AG4270+AG4277+AG4310+AG4284+AG4288</f>
        <v>-1943.425</v>
      </c>
      <c r="AH4269" s="43">
        <f>AH4270+AH4277+AH4310+AH4284+AH4288</f>
        <v>0</v>
      </c>
      <c r="AI4269" s="43">
        <f>AI4270+AI4277+AI4310+AI4284+AI4288</f>
        <v>0</v>
      </c>
      <c r="AJ4269" s="43">
        <f>AJ4270+AJ4277+AJ4310+AJ4284+AJ4288</f>
        <v>0</v>
      </c>
      <c r="AK4269" s="43">
        <f>AK4270+AK4277+AK4310+AK4284+AK4288</f>
        <v>0</v>
      </c>
      <c r="AL4269" s="43">
        <f t="shared" si="8276"/>
        <v>4016848.9331800002</v>
      </c>
      <c r="AM4269" s="43">
        <f t="shared" si="8277"/>
        <v>-110403.24418000039</v>
      </c>
      <c r="AN4269" s="2"/>
      <c r="AO4269" s="1"/>
      <c r="AP4269" s="1"/>
      <c r="AQ4269" s="1"/>
      <c r="AR4269" s="1"/>
      <c r="AS4269" s="1"/>
    </row>
    <row r="4270" ht="47.25">
      <c r="B4270" s="41" t="s">
        <v>1088</v>
      </c>
      <c r="C4270" s="41" t="s">
        <v>107</v>
      </c>
      <c r="D4270" s="41" t="s">
        <v>109</v>
      </c>
      <c r="E4270" s="26" t="str">
        <f t="shared" si="8141"/>
        <v>0409</v>
      </c>
      <c r="F4270" s="41" t="s">
        <v>719</v>
      </c>
      <c r="G4270" s="41"/>
      <c r="H4270" s="42" t="s">
        <v>720</v>
      </c>
      <c r="I4270" s="43">
        <f>I4271+I4274</f>
        <v>1816379.8999999999</v>
      </c>
      <c r="J4270" s="43">
        <f>J4271+J4274</f>
        <v>2181204</v>
      </c>
      <c r="K4270" s="43">
        <f>K4271+K4274</f>
        <v>2181204</v>
      </c>
      <c r="L4270" s="43">
        <f>L4271+L4274</f>
        <v>0</v>
      </c>
      <c r="M4270" s="43">
        <f>M4271+M4274</f>
        <v>0</v>
      </c>
      <c r="N4270" s="43">
        <f>N4271+N4274</f>
        <v>0</v>
      </c>
      <c r="O4270" s="43">
        <f>O4271+O4274</f>
        <v>0</v>
      </c>
      <c r="P4270" s="43">
        <f>P4271+P4274</f>
        <v>-582.99599999999998</v>
      </c>
      <c r="Q4270" s="43">
        <f>Q4271+Q4274</f>
        <v>10801.968999999999</v>
      </c>
      <c r="R4270" s="43">
        <f>R4271+R4274</f>
        <v>32236.789000000001</v>
      </c>
      <c r="S4270" s="43">
        <f>S4271+S4274</f>
        <v>0</v>
      </c>
      <c r="T4270" s="43">
        <f>T4271+T4274</f>
        <v>0</v>
      </c>
      <c r="U4270" s="43">
        <v>717895.09999999998</v>
      </c>
      <c r="V4270" s="43">
        <f t="shared" si="8142"/>
        <v>2576730.7620000001</v>
      </c>
      <c r="W4270" s="43">
        <f>W4271+W4274</f>
        <v>500000</v>
      </c>
      <c r="X4270" s="43">
        <f>X4271+X4274</f>
        <v>0</v>
      </c>
      <c r="Y4270" s="43">
        <f>Y4271+Y4274</f>
        <v>217895.10000000001</v>
      </c>
      <c r="Z4270" s="43">
        <f>Z4271+Z4274</f>
        <v>0</v>
      </c>
      <c r="AA4270" s="43">
        <f>AA4271+AA4274</f>
        <v>0</v>
      </c>
      <c r="AB4270" s="43">
        <f>AB4271+AB4274</f>
        <v>1751673.45692</v>
      </c>
      <c r="AC4270" s="44">
        <f>AC4271+AC4274</f>
        <v>2572096.8152700001</v>
      </c>
      <c r="AD4270" s="44">
        <f>AD4271+AD4274</f>
        <v>2555530.52342</v>
      </c>
      <c r="AE4270" s="45">
        <f t="shared" si="8275"/>
        <v>99.35592269499152</v>
      </c>
      <c r="AF4270" s="43">
        <f>AF4271+AF4274</f>
        <v>2575261.4966700003</v>
      </c>
      <c r="AG4270" s="43">
        <f>AG4271+AG4274</f>
        <v>0</v>
      </c>
      <c r="AH4270" s="43">
        <f>AH4271+AH4274</f>
        <v>0</v>
      </c>
      <c r="AI4270" s="43">
        <f>AI4271+AI4274</f>
        <v>0</v>
      </c>
      <c r="AJ4270" s="43">
        <f>AJ4271+AJ4274</f>
        <v>0</v>
      </c>
      <c r="AK4270" s="43">
        <f>AK4271+AK4274</f>
        <v>0</v>
      </c>
      <c r="AL4270" s="43">
        <f t="shared" si="8276"/>
        <v>2575261.4966700003</v>
      </c>
      <c r="AM4270" s="43">
        <f t="shared" si="8277"/>
        <v>1469.2653299998492</v>
      </c>
      <c r="AN4270" s="2"/>
      <c r="AR4270" s="1"/>
      <c r="AS4270" s="1"/>
    </row>
    <row r="4271">
      <c r="B4271" s="41" t="s">
        <v>1088</v>
      </c>
      <c r="C4271" s="41" t="s">
        <v>107</v>
      </c>
      <c r="D4271" s="41" t="s">
        <v>109</v>
      </c>
      <c r="E4271" s="26" t="str">
        <f t="shared" ref="E4271:E4334" si="8278">CONCATENATE(C4271,D4271)</f>
        <v>0409</v>
      </c>
      <c r="F4271" s="41" t="s">
        <v>721</v>
      </c>
      <c r="G4271" s="41"/>
      <c r="H4271" s="42" t="s">
        <v>722</v>
      </c>
      <c r="I4271" s="43">
        <f t="shared" ref="I4271:I4275" si="8279">I4272</f>
        <v>1763104.8999999999</v>
      </c>
      <c r="J4271" s="43">
        <f t="shared" ref="J4271:J4275" si="8280">J4272</f>
        <v>2131569.2000000002</v>
      </c>
      <c r="K4271" s="43">
        <f t="shared" ref="K4271:K4275" si="8281">K4272</f>
        <v>2131569.2000000002</v>
      </c>
      <c r="L4271" s="43">
        <f t="shared" ref="L4271:L4275" si="8282">L4272</f>
        <v>0</v>
      </c>
      <c r="M4271" s="43">
        <f t="shared" ref="M4271:M4275" si="8283">M4272</f>
        <v>0</v>
      </c>
      <c r="N4271" s="43">
        <f t="shared" ref="N4271:N4275" si="8284">N4272</f>
        <v>0</v>
      </c>
      <c r="O4271" s="43">
        <f t="shared" ref="O4271:O4275" si="8285">O4272</f>
        <v>0</v>
      </c>
      <c r="P4271" s="43">
        <f t="shared" ref="P4271:P4275" si="8286">P4272</f>
        <v>-582.99599999999998</v>
      </c>
      <c r="Q4271" s="43">
        <f t="shared" ref="Q4271:Q4272" si="8287">Q4272</f>
        <v>10801.968999999999</v>
      </c>
      <c r="R4271" s="43">
        <f t="shared" ref="R4271:R4272" si="8288">R4272</f>
        <v>13656.715</v>
      </c>
      <c r="S4271" s="43">
        <f t="shared" ref="S4271:S4275" si="8289">S4272</f>
        <v>0</v>
      </c>
      <c r="T4271" s="43">
        <f t="shared" ref="T4271:T4275" si="8290">T4272</f>
        <v>0</v>
      </c>
      <c r="U4271" s="43">
        <v>717895.09999999998</v>
      </c>
      <c r="V4271" s="43">
        <f t="shared" ref="V4271:V4334" si="8291">I4271+L4271+U4271+T4271+S4271+R4271+Q4271+P4271+O4271</f>
        <v>2504875.6880000001</v>
      </c>
      <c r="W4271" s="43">
        <f t="shared" ref="W4271:W4275" si="8292">W4272</f>
        <v>500000</v>
      </c>
      <c r="X4271" s="43">
        <f t="shared" ref="X4271:X4275" si="8293">X4272</f>
        <v>0</v>
      </c>
      <c r="Y4271" s="43">
        <f t="shared" ref="Y4271:Y4275" si="8294">Y4272</f>
        <v>217895.10000000001</v>
      </c>
      <c r="Z4271" s="43">
        <f t="shared" ref="Z4271:Z4275" si="8295">Z4272</f>
        <v>0</v>
      </c>
      <c r="AA4271" s="43">
        <f t="shared" ref="AA4271:AA4275" si="8296">AA4272</f>
        <v>0</v>
      </c>
      <c r="AB4271" s="43">
        <f t="shared" ref="AB4271:AB4275" si="8297">AB4272</f>
        <v>1733960.0999799999</v>
      </c>
      <c r="AC4271" s="44">
        <f t="shared" ref="AC4271:AC4275" si="8298">AC4272</f>
        <v>2503406.4226700002</v>
      </c>
      <c r="AD4271" s="44">
        <f t="shared" ref="AD4271:AD4275" si="8299">AD4272</f>
        <v>2499044.4916099999</v>
      </c>
      <c r="AE4271" s="45">
        <f t="shared" si="8275"/>
        <v>99.825760171400844</v>
      </c>
      <c r="AF4271" s="43">
        <f t="shared" ref="AF4271:AF4275" si="8300">AF4272</f>
        <v>2503406.4226700002</v>
      </c>
      <c r="AG4271" s="43">
        <f t="shared" ref="AG4271:AG4275" si="8301">AG4272</f>
        <v>0</v>
      </c>
      <c r="AH4271" s="43">
        <f t="shared" ref="AH4271:AH4275" si="8302">AH4272</f>
        <v>0</v>
      </c>
      <c r="AI4271" s="43">
        <f t="shared" ref="AI4271:AI4275" si="8303">AI4272</f>
        <v>0</v>
      </c>
      <c r="AJ4271" s="43">
        <f t="shared" ref="AJ4271:AJ4275" si="8304">AJ4272</f>
        <v>0</v>
      </c>
      <c r="AK4271" s="43">
        <f t="shared" ref="AK4271:AK4275" si="8305">AK4272</f>
        <v>0</v>
      </c>
      <c r="AL4271" s="43">
        <f t="shared" si="8276"/>
        <v>2503406.4226700002</v>
      </c>
      <c r="AM4271" s="43">
        <f t="shared" si="8277"/>
        <v>1469.2653299998492</v>
      </c>
      <c r="AN4271" s="2"/>
      <c r="AO4271" s="1"/>
      <c r="AP4271" s="1"/>
      <c r="AQ4271" s="1"/>
      <c r="AR4271" s="1"/>
      <c r="AS4271" s="1"/>
    </row>
    <row r="4272" ht="31.5">
      <c r="B4272" s="41" t="s">
        <v>1088</v>
      </c>
      <c r="C4272" s="41" t="s">
        <v>107</v>
      </c>
      <c r="D4272" s="41" t="s">
        <v>109</v>
      </c>
      <c r="E4272" s="26" t="str">
        <f t="shared" si="8278"/>
        <v>0409</v>
      </c>
      <c r="F4272" s="41" t="s">
        <v>721</v>
      </c>
      <c r="G4272" s="41" t="s">
        <v>53</v>
      </c>
      <c r="H4272" s="42" t="s">
        <v>54</v>
      </c>
      <c r="I4272" s="43">
        <f t="shared" si="8279"/>
        <v>1763104.8999999999</v>
      </c>
      <c r="J4272" s="43">
        <f t="shared" si="8280"/>
        <v>2131569.2000000002</v>
      </c>
      <c r="K4272" s="43">
        <f t="shared" si="8281"/>
        <v>2131569.2000000002</v>
      </c>
      <c r="L4272" s="43">
        <f t="shared" si="8282"/>
        <v>0</v>
      </c>
      <c r="M4272" s="43">
        <f t="shared" si="8283"/>
        <v>0</v>
      </c>
      <c r="N4272" s="43">
        <f t="shared" si="8284"/>
        <v>0</v>
      </c>
      <c r="O4272" s="43">
        <f t="shared" si="8285"/>
        <v>0</v>
      </c>
      <c r="P4272" s="43">
        <f t="shared" si="8286"/>
        <v>-582.99599999999998</v>
      </c>
      <c r="Q4272" s="43">
        <f t="shared" si="8287"/>
        <v>10801.968999999999</v>
      </c>
      <c r="R4272" s="43">
        <f t="shared" si="8288"/>
        <v>13656.715</v>
      </c>
      <c r="S4272" s="43">
        <f t="shared" si="8289"/>
        <v>0</v>
      </c>
      <c r="T4272" s="43">
        <f t="shared" si="8290"/>
        <v>0</v>
      </c>
      <c r="U4272" s="43">
        <v>717895.09999999998</v>
      </c>
      <c r="V4272" s="43">
        <f t="shared" si="8291"/>
        <v>2504875.6880000001</v>
      </c>
      <c r="W4272" s="43">
        <f t="shared" si="8292"/>
        <v>500000</v>
      </c>
      <c r="X4272" s="43">
        <f t="shared" si="8293"/>
        <v>0</v>
      </c>
      <c r="Y4272" s="43">
        <f t="shared" si="8294"/>
        <v>217895.10000000001</v>
      </c>
      <c r="Z4272" s="43">
        <f t="shared" si="8295"/>
        <v>0</v>
      </c>
      <c r="AA4272" s="43">
        <f t="shared" si="8296"/>
        <v>0</v>
      </c>
      <c r="AB4272" s="43">
        <f t="shared" si="8297"/>
        <v>1733960.0999799999</v>
      </c>
      <c r="AC4272" s="44">
        <f t="shared" si="8298"/>
        <v>2503406.4226700002</v>
      </c>
      <c r="AD4272" s="44">
        <f t="shared" si="8299"/>
        <v>2499044.4916099999</v>
      </c>
      <c r="AE4272" s="45">
        <f t="shared" si="8275"/>
        <v>99.825760171400844</v>
      </c>
      <c r="AF4272" s="43">
        <f t="shared" si="8300"/>
        <v>2503406.4226700002</v>
      </c>
      <c r="AG4272" s="43">
        <f t="shared" si="8301"/>
        <v>0</v>
      </c>
      <c r="AH4272" s="43">
        <f t="shared" si="8302"/>
        <v>0</v>
      </c>
      <c r="AI4272" s="43">
        <f t="shared" si="8303"/>
        <v>0</v>
      </c>
      <c r="AJ4272" s="43">
        <f t="shared" si="8304"/>
        <v>0</v>
      </c>
      <c r="AK4272" s="43">
        <f t="shared" si="8305"/>
        <v>0</v>
      </c>
      <c r="AL4272" s="43">
        <f t="shared" si="8276"/>
        <v>2503406.4226700002</v>
      </c>
      <c r="AM4272" s="43">
        <f t="shared" si="8277"/>
        <v>1469.2653299998492</v>
      </c>
      <c r="AN4272" s="2"/>
      <c r="AO4272" s="1"/>
      <c r="AP4272" s="1"/>
      <c r="AQ4272" s="1"/>
      <c r="AR4272" s="1"/>
      <c r="AS4272" s="1"/>
    </row>
    <row r="4273" ht="31.5">
      <c r="B4273" s="41" t="s">
        <v>1088</v>
      </c>
      <c r="C4273" s="41" t="s">
        <v>107</v>
      </c>
      <c r="D4273" s="41" t="s">
        <v>109</v>
      </c>
      <c r="E4273" s="26" t="str">
        <f t="shared" si="8278"/>
        <v>0409</v>
      </c>
      <c r="F4273" s="41" t="s">
        <v>721</v>
      </c>
      <c r="G4273" s="41" t="s">
        <v>55</v>
      </c>
      <c r="H4273" s="42" t="s">
        <v>56</v>
      </c>
      <c r="I4273" s="43">
        <v>1763104.8999999999</v>
      </c>
      <c r="J4273" s="43">
        <v>2131569.2000000002</v>
      </c>
      <c r="K4273" s="43">
        <v>2131569.2000000002</v>
      </c>
      <c r="L4273" s="43"/>
      <c r="M4273" s="43"/>
      <c r="N4273" s="43"/>
      <c r="O4273" s="43">
        <v>0</v>
      </c>
      <c r="P4273" s="43">
        <v>-582.99599999999998</v>
      </c>
      <c r="Q4273" s="43">
        <f>6052.681+4893.747-144.459</f>
        <v>10801.968999999999</v>
      </c>
      <c r="R4273" s="43">
        <f>14231.6-574.885</f>
        <v>13656.715</v>
      </c>
      <c r="S4273" s="43">
        <v>0</v>
      </c>
      <c r="T4273" s="43">
        <v>0</v>
      </c>
      <c r="U4273" s="43">
        <v>717895.09999999998</v>
      </c>
      <c r="V4273" s="43">
        <f t="shared" si="8291"/>
        <v>2504875.6880000001</v>
      </c>
      <c r="W4273" s="43">
        <v>500000</v>
      </c>
      <c r="X4273" s="43"/>
      <c r="Y4273" s="43">
        <v>217895.10000000001</v>
      </c>
      <c r="Z4273" s="43"/>
      <c r="AA4273" s="43"/>
      <c r="AB4273" s="43">
        <v>1733960.0999799999</v>
      </c>
      <c r="AC4273" s="44">
        <v>2503406.4226700002</v>
      </c>
      <c r="AD4273" s="44">
        <v>2499044.4916099999</v>
      </c>
      <c r="AE4273" s="45">
        <f t="shared" si="8275"/>
        <v>99.825760171400844</v>
      </c>
      <c r="AF4273" s="43">
        <v>2503406.4226700002</v>
      </c>
      <c r="AG4273" s="43">
        <v>0</v>
      </c>
      <c r="AH4273" s="43">
        <v>0</v>
      </c>
      <c r="AI4273" s="43">
        <v>0</v>
      </c>
      <c r="AJ4273" s="43">
        <v>0</v>
      </c>
      <c r="AK4273" s="43">
        <v>0</v>
      </c>
      <c r="AL4273" s="43">
        <f t="shared" si="8276"/>
        <v>2503406.4226700002</v>
      </c>
      <c r="AM4273" s="43">
        <f t="shared" si="8277"/>
        <v>1469.2653299998492</v>
      </c>
      <c r="AN4273" s="2"/>
      <c r="AR4273" s="1"/>
      <c r="AS4273" s="1"/>
    </row>
    <row r="4274" ht="31.5">
      <c r="B4274" s="41" t="s">
        <v>1088</v>
      </c>
      <c r="C4274" s="41" t="s">
        <v>107</v>
      </c>
      <c r="D4274" s="41" t="s">
        <v>109</v>
      </c>
      <c r="E4274" s="26" t="str">
        <f t="shared" si="8278"/>
        <v>0409</v>
      </c>
      <c r="F4274" s="41" t="s">
        <v>723</v>
      </c>
      <c r="G4274" s="41"/>
      <c r="H4274" s="42" t="s">
        <v>724</v>
      </c>
      <c r="I4274" s="43">
        <f t="shared" si="8279"/>
        <v>53275</v>
      </c>
      <c r="J4274" s="43">
        <f t="shared" si="8280"/>
        <v>49634.800000000003</v>
      </c>
      <c r="K4274" s="43">
        <f t="shared" si="8281"/>
        <v>49634.800000000003</v>
      </c>
      <c r="L4274" s="43">
        <f t="shared" si="8282"/>
        <v>0</v>
      </c>
      <c r="M4274" s="43">
        <f t="shared" si="8283"/>
        <v>0</v>
      </c>
      <c r="N4274" s="43">
        <f t="shared" si="8284"/>
        <v>0</v>
      </c>
      <c r="O4274" s="43">
        <f t="shared" si="8285"/>
        <v>0</v>
      </c>
      <c r="P4274" s="43">
        <f t="shared" si="8286"/>
        <v>0</v>
      </c>
      <c r="Q4274" s="43">
        <f t="shared" ref="Q4274:Q4275" si="8306">Q4275</f>
        <v>0</v>
      </c>
      <c r="R4274" s="43">
        <f t="shared" ref="R4274:R4275" si="8307">R4275</f>
        <v>18580.074000000001</v>
      </c>
      <c r="S4274" s="43">
        <f t="shared" si="8289"/>
        <v>0</v>
      </c>
      <c r="T4274" s="43">
        <f t="shared" si="8290"/>
        <v>0</v>
      </c>
      <c r="U4274" s="43">
        <v>0</v>
      </c>
      <c r="V4274" s="43">
        <f t="shared" si="8291"/>
        <v>71855.073999999993</v>
      </c>
      <c r="W4274" s="43">
        <f t="shared" si="8292"/>
        <v>0</v>
      </c>
      <c r="X4274" s="43">
        <f t="shared" si="8293"/>
        <v>0</v>
      </c>
      <c r="Y4274" s="43">
        <f t="shared" si="8294"/>
        <v>0</v>
      </c>
      <c r="Z4274" s="43">
        <f t="shared" si="8295"/>
        <v>0</v>
      </c>
      <c r="AA4274" s="43">
        <f t="shared" si="8296"/>
        <v>0</v>
      </c>
      <c r="AB4274" s="43">
        <f t="shared" si="8297"/>
        <v>17713.356940000001</v>
      </c>
      <c r="AC4274" s="44">
        <f t="shared" si="8298"/>
        <v>68690.392600000006</v>
      </c>
      <c r="AD4274" s="44">
        <f t="shared" si="8299"/>
        <v>56486.03181</v>
      </c>
      <c r="AE4274" s="45">
        <f t="shared" si="8275"/>
        <v>82.232798025964399</v>
      </c>
      <c r="AF4274" s="43">
        <f t="shared" si="8300"/>
        <v>71855.073999999993</v>
      </c>
      <c r="AG4274" s="43">
        <f t="shared" si="8301"/>
        <v>0</v>
      </c>
      <c r="AH4274" s="43">
        <f t="shared" si="8302"/>
        <v>0</v>
      </c>
      <c r="AI4274" s="43">
        <f t="shared" si="8303"/>
        <v>0</v>
      </c>
      <c r="AJ4274" s="43">
        <f t="shared" si="8304"/>
        <v>0</v>
      </c>
      <c r="AK4274" s="43">
        <f t="shared" si="8305"/>
        <v>0</v>
      </c>
      <c r="AL4274" s="43">
        <f t="shared" si="8276"/>
        <v>71855.073999999993</v>
      </c>
      <c r="AM4274" s="43">
        <f t="shared" si="8277"/>
        <v>0</v>
      </c>
      <c r="AN4274" s="2"/>
      <c r="AO4274" s="1"/>
      <c r="AP4274" s="1"/>
      <c r="AQ4274" s="1"/>
      <c r="AR4274" s="1"/>
      <c r="AS4274" s="1"/>
    </row>
    <row r="4275" ht="31.5">
      <c r="B4275" s="41" t="s">
        <v>1088</v>
      </c>
      <c r="C4275" s="41" t="s">
        <v>107</v>
      </c>
      <c r="D4275" s="41" t="s">
        <v>109</v>
      </c>
      <c r="E4275" s="26" t="str">
        <f t="shared" si="8278"/>
        <v>0409</v>
      </c>
      <c r="F4275" s="41" t="s">
        <v>723</v>
      </c>
      <c r="G4275" s="41" t="s">
        <v>53</v>
      </c>
      <c r="H4275" s="42" t="s">
        <v>54</v>
      </c>
      <c r="I4275" s="43">
        <f t="shared" si="8279"/>
        <v>53275</v>
      </c>
      <c r="J4275" s="43">
        <f t="shared" si="8280"/>
        <v>49634.800000000003</v>
      </c>
      <c r="K4275" s="43">
        <f t="shared" si="8281"/>
        <v>49634.800000000003</v>
      </c>
      <c r="L4275" s="43">
        <f t="shared" si="8282"/>
        <v>0</v>
      </c>
      <c r="M4275" s="43">
        <f t="shared" si="8283"/>
        <v>0</v>
      </c>
      <c r="N4275" s="43">
        <f t="shared" si="8284"/>
        <v>0</v>
      </c>
      <c r="O4275" s="43">
        <f t="shared" si="8285"/>
        <v>0</v>
      </c>
      <c r="P4275" s="43">
        <f t="shared" si="8286"/>
        <v>0</v>
      </c>
      <c r="Q4275" s="43">
        <f t="shared" si="8306"/>
        <v>0</v>
      </c>
      <c r="R4275" s="43">
        <f t="shared" si="8307"/>
        <v>18580.074000000001</v>
      </c>
      <c r="S4275" s="43">
        <f t="shared" si="8289"/>
        <v>0</v>
      </c>
      <c r="T4275" s="43">
        <f t="shared" si="8290"/>
        <v>0</v>
      </c>
      <c r="U4275" s="43">
        <v>0</v>
      </c>
      <c r="V4275" s="43">
        <f t="shared" si="8291"/>
        <v>71855.073999999993</v>
      </c>
      <c r="W4275" s="43">
        <f t="shared" si="8292"/>
        <v>0</v>
      </c>
      <c r="X4275" s="43">
        <f t="shared" si="8293"/>
        <v>0</v>
      </c>
      <c r="Y4275" s="43">
        <f t="shared" si="8294"/>
        <v>0</v>
      </c>
      <c r="Z4275" s="43">
        <f t="shared" si="8295"/>
        <v>0</v>
      </c>
      <c r="AA4275" s="43">
        <f t="shared" si="8296"/>
        <v>0</v>
      </c>
      <c r="AB4275" s="43">
        <f t="shared" si="8297"/>
        <v>17713.356940000001</v>
      </c>
      <c r="AC4275" s="44">
        <f t="shared" si="8298"/>
        <v>68690.392600000006</v>
      </c>
      <c r="AD4275" s="44">
        <f t="shared" si="8299"/>
        <v>56486.03181</v>
      </c>
      <c r="AE4275" s="45">
        <f t="shared" si="8275"/>
        <v>82.232798025964399</v>
      </c>
      <c r="AF4275" s="43">
        <f t="shared" si="8300"/>
        <v>71855.073999999993</v>
      </c>
      <c r="AG4275" s="43">
        <f t="shared" si="8301"/>
        <v>0</v>
      </c>
      <c r="AH4275" s="43">
        <f t="shared" si="8302"/>
        <v>0</v>
      </c>
      <c r="AI4275" s="43">
        <f t="shared" si="8303"/>
        <v>0</v>
      </c>
      <c r="AJ4275" s="43">
        <f t="shared" si="8304"/>
        <v>0</v>
      </c>
      <c r="AK4275" s="43">
        <f t="shared" si="8305"/>
        <v>0</v>
      </c>
      <c r="AL4275" s="43">
        <f t="shared" si="8276"/>
        <v>71855.073999999993</v>
      </c>
      <c r="AM4275" s="43">
        <f t="shared" si="8277"/>
        <v>0</v>
      </c>
      <c r="AN4275" s="2"/>
      <c r="AO4275" s="1"/>
      <c r="AP4275" s="1"/>
      <c r="AQ4275" s="1"/>
      <c r="AR4275" s="1"/>
      <c r="AS4275" s="1"/>
    </row>
    <row r="4276" ht="31.5">
      <c r="B4276" s="41" t="s">
        <v>1088</v>
      </c>
      <c r="C4276" s="41" t="s">
        <v>107</v>
      </c>
      <c r="D4276" s="41" t="s">
        <v>109</v>
      </c>
      <c r="E4276" s="26" t="str">
        <f t="shared" si="8278"/>
        <v>0409</v>
      </c>
      <c r="F4276" s="41" t="s">
        <v>723</v>
      </c>
      <c r="G4276" s="41" t="s">
        <v>55</v>
      </c>
      <c r="H4276" s="42" t="s">
        <v>56</v>
      </c>
      <c r="I4276" s="43">
        <v>53275</v>
      </c>
      <c r="J4276" s="43">
        <f>53275-3640.2</f>
        <v>49634.800000000003</v>
      </c>
      <c r="K4276" s="43">
        <f>53275-3640.2</f>
        <v>49634.800000000003</v>
      </c>
      <c r="L4276" s="43"/>
      <c r="M4276" s="43"/>
      <c r="N4276" s="43"/>
      <c r="O4276" s="43">
        <v>0</v>
      </c>
      <c r="P4276" s="43">
        <v>0</v>
      </c>
      <c r="Q4276" s="43">
        <v>0</v>
      </c>
      <c r="R4276" s="43">
        <v>18580.074000000001</v>
      </c>
      <c r="S4276" s="43">
        <v>0</v>
      </c>
      <c r="T4276" s="43">
        <v>0</v>
      </c>
      <c r="U4276" s="43">
        <v>0</v>
      </c>
      <c r="V4276" s="43">
        <f t="shared" si="8291"/>
        <v>71855.073999999993</v>
      </c>
      <c r="W4276" s="43"/>
      <c r="X4276" s="43"/>
      <c r="Y4276" s="43"/>
      <c r="Z4276" s="43"/>
      <c r="AA4276" s="43"/>
      <c r="AB4276" s="43">
        <v>17713.356940000001</v>
      </c>
      <c r="AC4276" s="44">
        <v>68690.392600000006</v>
      </c>
      <c r="AD4276" s="44">
        <v>56486.03181</v>
      </c>
      <c r="AE4276" s="45">
        <f t="shared" si="8275"/>
        <v>82.232798025964399</v>
      </c>
      <c r="AF4276" s="43">
        <v>71855.073999999993</v>
      </c>
      <c r="AG4276" s="43">
        <v>0</v>
      </c>
      <c r="AH4276" s="43">
        <v>0</v>
      </c>
      <c r="AI4276" s="43">
        <v>0</v>
      </c>
      <c r="AJ4276" s="43">
        <v>0</v>
      </c>
      <c r="AK4276" s="43">
        <v>0</v>
      </c>
      <c r="AL4276" s="43">
        <f t="shared" si="8276"/>
        <v>71855.073999999993</v>
      </c>
      <c r="AM4276" s="43">
        <f t="shared" si="8277"/>
        <v>0</v>
      </c>
      <c r="AN4276" s="19"/>
      <c r="AO4276" s="1"/>
      <c r="AP4276" s="1"/>
      <c r="AQ4276" s="1"/>
      <c r="AR4276" s="1"/>
      <c r="AS4276" s="1"/>
    </row>
    <row r="4277" ht="47.25">
      <c r="B4277" s="41" t="s">
        <v>1088</v>
      </c>
      <c r="C4277" s="41" t="s">
        <v>107</v>
      </c>
      <c r="D4277" s="41" t="s">
        <v>109</v>
      </c>
      <c r="E4277" s="26" t="str">
        <f t="shared" si="8278"/>
        <v>0409</v>
      </c>
      <c r="F4277" s="41" t="s">
        <v>1096</v>
      </c>
      <c r="G4277" s="41"/>
      <c r="H4277" s="42" t="s">
        <v>1097</v>
      </c>
      <c r="I4277" s="43">
        <f>I4278+I4281</f>
        <v>138489.5</v>
      </c>
      <c r="J4277" s="43">
        <f>J4278+J4281</f>
        <v>158950.09999999998</v>
      </c>
      <c r="K4277" s="43">
        <f>K4278+K4281</f>
        <v>123684.39999999999</v>
      </c>
      <c r="L4277" s="43">
        <f>L4278+L4281</f>
        <v>0</v>
      </c>
      <c r="M4277" s="43">
        <f>M4278+M4281</f>
        <v>0</v>
      </c>
      <c r="N4277" s="43">
        <f>N4278+N4281</f>
        <v>0</v>
      </c>
      <c r="O4277" s="43">
        <f>O4278+O4281</f>
        <v>0</v>
      </c>
      <c r="P4277" s="43">
        <f>P4278+P4281</f>
        <v>0</v>
      </c>
      <c r="Q4277" s="43">
        <f>Q4278+Q4281</f>
        <v>0</v>
      </c>
      <c r="R4277" s="43">
        <f>R4278+R4281</f>
        <v>0</v>
      </c>
      <c r="S4277" s="43">
        <f>S4278+S4281</f>
        <v>0</v>
      </c>
      <c r="T4277" s="43">
        <f>T4278+T4281</f>
        <v>0</v>
      </c>
      <c r="U4277" s="43">
        <v>2153.355</v>
      </c>
      <c r="V4277" s="43">
        <f t="shared" si="8291"/>
        <v>140642.85500000001</v>
      </c>
      <c r="W4277" s="43">
        <f>W4278+W4281</f>
        <v>2153.355</v>
      </c>
      <c r="X4277" s="43">
        <f>X4278+X4281</f>
        <v>0</v>
      </c>
      <c r="Y4277" s="43">
        <f>Y4278+Y4281</f>
        <v>0</v>
      </c>
      <c r="Z4277" s="43">
        <f>Z4278+Z4281</f>
        <v>0</v>
      </c>
      <c r="AA4277" s="43">
        <f>AA4278+AA4281</f>
        <v>0</v>
      </c>
      <c r="AB4277" s="43">
        <f>AB4278+AB4281</f>
        <v>72180.969509999995</v>
      </c>
      <c r="AC4277" s="44">
        <f>AC4278+AC4281</f>
        <v>137578.05551999999</v>
      </c>
      <c r="AD4277" s="44">
        <f>AD4278+AD4281</f>
        <v>88217.305040000007</v>
      </c>
      <c r="AE4277" s="45">
        <f t="shared" si="8275"/>
        <v>64.121639680519891</v>
      </c>
      <c r="AF4277" s="43">
        <f>AF4278+AF4281</f>
        <v>137578.05551999999</v>
      </c>
      <c r="AG4277" s="43">
        <f>AG4278+AG4281</f>
        <v>0</v>
      </c>
      <c r="AH4277" s="43">
        <f>AH4278+AH4281</f>
        <v>0</v>
      </c>
      <c r="AI4277" s="43">
        <f>AI4278+AI4281</f>
        <v>0</v>
      </c>
      <c r="AJ4277" s="43">
        <f>AJ4278+AJ4281</f>
        <v>0</v>
      </c>
      <c r="AK4277" s="43">
        <f>AK4278+AK4281</f>
        <v>0</v>
      </c>
      <c r="AL4277" s="43">
        <f t="shared" si="8276"/>
        <v>137578.05551999999</v>
      </c>
      <c r="AM4277" s="43">
        <f t="shared" si="8277"/>
        <v>3064.799480000016</v>
      </c>
      <c r="AN4277" s="2"/>
      <c r="AR4277" s="1"/>
      <c r="AS4277" s="1"/>
    </row>
    <row r="4278" ht="31.5">
      <c r="B4278" s="41" t="s">
        <v>1088</v>
      </c>
      <c r="C4278" s="41" t="s">
        <v>107</v>
      </c>
      <c r="D4278" s="41" t="s">
        <v>109</v>
      </c>
      <c r="E4278" s="26" t="str">
        <f t="shared" si="8278"/>
        <v>0409</v>
      </c>
      <c r="F4278" s="41" t="s">
        <v>1098</v>
      </c>
      <c r="G4278" s="41"/>
      <c r="H4278" s="42" t="s">
        <v>1099</v>
      </c>
      <c r="I4278" s="43">
        <f t="shared" ref="I4278:I4286" si="8308">I4279</f>
        <v>137889.5</v>
      </c>
      <c r="J4278" s="43">
        <f t="shared" ref="J4278:J4286" si="8309">J4279</f>
        <v>158950.09999999998</v>
      </c>
      <c r="K4278" s="43">
        <f t="shared" ref="K4278:K4286" si="8310">K4279</f>
        <v>123684.39999999999</v>
      </c>
      <c r="L4278" s="43">
        <f t="shared" ref="L4278:L4286" si="8311">L4279</f>
        <v>0</v>
      </c>
      <c r="M4278" s="43">
        <f t="shared" ref="M4278:M4286" si="8312">M4279</f>
        <v>0</v>
      </c>
      <c r="N4278" s="43">
        <f t="shared" ref="N4278:N4286" si="8313">N4279</f>
        <v>0</v>
      </c>
      <c r="O4278" s="43">
        <f t="shared" ref="O4278:O4286" si="8314">O4279</f>
        <v>0</v>
      </c>
      <c r="P4278" s="43">
        <f t="shared" ref="P4278:P4286" si="8315">P4279</f>
        <v>0</v>
      </c>
      <c r="Q4278" s="43">
        <f t="shared" ref="Q4278:Q4286" si="8316">Q4279</f>
        <v>0</v>
      </c>
      <c r="R4278" s="43">
        <f t="shared" ref="R4278:R4286" si="8317">R4279</f>
        <v>0</v>
      </c>
      <c r="S4278" s="43">
        <f t="shared" ref="S4278:S4286" si="8318">S4279</f>
        <v>0</v>
      </c>
      <c r="T4278" s="43">
        <f t="shared" ref="T4278:T4286" si="8319">T4279</f>
        <v>0</v>
      </c>
      <c r="U4278" s="43">
        <v>2153.355</v>
      </c>
      <c r="V4278" s="43">
        <f t="shared" si="8291"/>
        <v>140042.85500000001</v>
      </c>
      <c r="W4278" s="43">
        <f t="shared" ref="W4278:W4286" si="8320">W4279</f>
        <v>2153.355</v>
      </c>
      <c r="X4278" s="43">
        <f t="shared" ref="X4278:X4286" si="8321">X4279</f>
        <v>0</v>
      </c>
      <c r="Y4278" s="43">
        <f t="shared" ref="Y4278:Y4286" si="8322">Y4279</f>
        <v>0</v>
      </c>
      <c r="Z4278" s="43">
        <f t="shared" ref="Z4278:Z4286" si="8323">Z4279</f>
        <v>0</v>
      </c>
      <c r="AA4278" s="43">
        <f t="shared" ref="AA4278:AA4286" si="8324">AA4279</f>
        <v>0</v>
      </c>
      <c r="AB4278" s="43">
        <f t="shared" ref="AB4278:AB4286" si="8325">AB4279</f>
        <v>71580.969509999995</v>
      </c>
      <c r="AC4278" s="44">
        <f t="shared" ref="AC4278:AC4286" si="8326">AC4279</f>
        <v>136978.05551999999</v>
      </c>
      <c r="AD4278" s="44">
        <f t="shared" ref="AD4278:AD4286" si="8327">AD4279</f>
        <v>87617.305040000007</v>
      </c>
      <c r="AE4278" s="45">
        <f t="shared" si="8275"/>
        <v>63.964483002320847</v>
      </c>
      <c r="AF4278" s="43">
        <f t="shared" ref="AF4278:AF4286" si="8328">AF4279</f>
        <v>136978.05551999999</v>
      </c>
      <c r="AG4278" s="43">
        <f t="shared" ref="AG4278:AG4286" si="8329">AG4279</f>
        <v>0</v>
      </c>
      <c r="AH4278" s="43">
        <f t="shared" ref="AH4278:AH4286" si="8330">AH4279</f>
        <v>0</v>
      </c>
      <c r="AI4278" s="43">
        <f t="shared" ref="AI4278:AI4286" si="8331">AI4279</f>
        <v>0</v>
      </c>
      <c r="AJ4278" s="43">
        <f t="shared" ref="AJ4278:AJ4286" si="8332">AJ4279</f>
        <v>0</v>
      </c>
      <c r="AK4278" s="43">
        <f t="shared" ref="AK4278:AK4286" si="8333">AK4279</f>
        <v>0</v>
      </c>
      <c r="AL4278" s="43">
        <f t="shared" si="8276"/>
        <v>136978.05551999999</v>
      </c>
      <c r="AM4278" s="43">
        <f t="shared" si="8277"/>
        <v>3064.799480000016</v>
      </c>
      <c r="AN4278" s="2"/>
      <c r="AO4278" s="1"/>
      <c r="AP4278" s="1"/>
      <c r="AQ4278" s="1"/>
      <c r="AR4278" s="1"/>
      <c r="AS4278" s="1"/>
    </row>
    <row r="4279" ht="31.5">
      <c r="B4279" s="41" t="s">
        <v>1088</v>
      </c>
      <c r="C4279" s="41" t="s">
        <v>107</v>
      </c>
      <c r="D4279" s="41" t="s">
        <v>109</v>
      </c>
      <c r="E4279" s="26" t="str">
        <f t="shared" si="8278"/>
        <v>0409</v>
      </c>
      <c r="F4279" s="41" t="s">
        <v>1098</v>
      </c>
      <c r="G4279" s="41" t="s">
        <v>53</v>
      </c>
      <c r="H4279" s="42" t="s">
        <v>54</v>
      </c>
      <c r="I4279" s="43">
        <f t="shared" si="8308"/>
        <v>137889.5</v>
      </c>
      <c r="J4279" s="43">
        <f t="shared" si="8309"/>
        <v>158950.09999999998</v>
      </c>
      <c r="K4279" s="43">
        <f t="shared" si="8310"/>
        <v>123684.39999999999</v>
      </c>
      <c r="L4279" s="43">
        <f t="shared" si="8311"/>
        <v>0</v>
      </c>
      <c r="M4279" s="43">
        <f t="shared" si="8312"/>
        <v>0</v>
      </c>
      <c r="N4279" s="43">
        <f t="shared" si="8313"/>
        <v>0</v>
      </c>
      <c r="O4279" s="43">
        <f t="shared" si="8314"/>
        <v>0</v>
      </c>
      <c r="P4279" s="43">
        <f t="shared" si="8315"/>
        <v>0</v>
      </c>
      <c r="Q4279" s="43">
        <f t="shared" si="8316"/>
        <v>0</v>
      </c>
      <c r="R4279" s="43">
        <f t="shared" si="8317"/>
        <v>0</v>
      </c>
      <c r="S4279" s="43">
        <f t="shared" si="8318"/>
        <v>0</v>
      </c>
      <c r="T4279" s="43">
        <f t="shared" si="8319"/>
        <v>0</v>
      </c>
      <c r="U4279" s="43">
        <v>2153.355</v>
      </c>
      <c r="V4279" s="43">
        <f t="shared" si="8291"/>
        <v>140042.85500000001</v>
      </c>
      <c r="W4279" s="43">
        <f t="shared" si="8320"/>
        <v>2153.355</v>
      </c>
      <c r="X4279" s="43">
        <f t="shared" si="8321"/>
        <v>0</v>
      </c>
      <c r="Y4279" s="43">
        <f t="shared" si="8322"/>
        <v>0</v>
      </c>
      <c r="Z4279" s="43">
        <f t="shared" si="8323"/>
        <v>0</v>
      </c>
      <c r="AA4279" s="43">
        <f t="shared" si="8324"/>
        <v>0</v>
      </c>
      <c r="AB4279" s="43">
        <f t="shared" si="8325"/>
        <v>71580.969509999995</v>
      </c>
      <c r="AC4279" s="44">
        <f t="shared" si="8326"/>
        <v>136978.05551999999</v>
      </c>
      <c r="AD4279" s="44">
        <f t="shared" si="8327"/>
        <v>87617.305040000007</v>
      </c>
      <c r="AE4279" s="45">
        <f t="shared" si="8275"/>
        <v>63.964483002320847</v>
      </c>
      <c r="AF4279" s="43">
        <f t="shared" si="8328"/>
        <v>136978.05551999999</v>
      </c>
      <c r="AG4279" s="43">
        <f t="shared" si="8329"/>
        <v>0</v>
      </c>
      <c r="AH4279" s="43">
        <f t="shared" si="8330"/>
        <v>0</v>
      </c>
      <c r="AI4279" s="43">
        <f t="shared" si="8331"/>
        <v>0</v>
      </c>
      <c r="AJ4279" s="43">
        <f t="shared" si="8332"/>
        <v>0</v>
      </c>
      <c r="AK4279" s="43">
        <f t="shared" si="8333"/>
        <v>0</v>
      </c>
      <c r="AL4279" s="43">
        <f t="shared" si="8276"/>
        <v>136978.05551999999</v>
      </c>
      <c r="AM4279" s="43">
        <f t="shared" si="8277"/>
        <v>3064.799480000016</v>
      </c>
      <c r="AN4279" s="2"/>
      <c r="AO4279" s="1"/>
      <c r="AP4279" s="1"/>
      <c r="AQ4279" s="1"/>
      <c r="AR4279" s="1"/>
      <c r="AS4279" s="1"/>
    </row>
    <row r="4280" ht="31.5">
      <c r="B4280" s="41" t="s">
        <v>1088</v>
      </c>
      <c r="C4280" s="41" t="s">
        <v>107</v>
      </c>
      <c r="D4280" s="41" t="s">
        <v>109</v>
      </c>
      <c r="E4280" s="26" t="str">
        <f t="shared" si="8278"/>
        <v>0409</v>
      </c>
      <c r="F4280" s="41" t="s">
        <v>1098</v>
      </c>
      <c r="G4280" s="41" t="s">
        <v>55</v>
      </c>
      <c r="H4280" s="42" t="s">
        <v>56</v>
      </c>
      <c r="I4280" s="43">
        <v>137889.5</v>
      </c>
      <c r="J4280" s="43">
        <v>158950.09999999998</v>
      </c>
      <c r="K4280" s="43">
        <v>123684.39999999999</v>
      </c>
      <c r="L4280" s="43"/>
      <c r="M4280" s="43"/>
      <c r="N4280" s="43"/>
      <c r="O4280" s="43">
        <v>0</v>
      </c>
      <c r="P4280" s="43">
        <v>0</v>
      </c>
      <c r="Q4280" s="43">
        <v>0</v>
      </c>
      <c r="R4280" s="43">
        <v>0</v>
      </c>
      <c r="S4280" s="43">
        <v>0</v>
      </c>
      <c r="T4280" s="43">
        <v>0</v>
      </c>
      <c r="U4280" s="43">
        <v>2153.355</v>
      </c>
      <c r="V4280" s="43">
        <f t="shared" si="8291"/>
        <v>140042.85500000001</v>
      </c>
      <c r="W4280" s="43">
        <v>2153.355</v>
      </c>
      <c r="X4280" s="43"/>
      <c r="Y4280" s="43"/>
      <c r="Z4280" s="43"/>
      <c r="AA4280" s="43"/>
      <c r="AB4280" s="43">
        <v>71580.969509999995</v>
      </c>
      <c r="AC4280" s="44">
        <v>136978.05551999999</v>
      </c>
      <c r="AD4280" s="44">
        <v>87617.305040000007</v>
      </c>
      <c r="AE4280" s="45">
        <f t="shared" si="8275"/>
        <v>63.964483002320847</v>
      </c>
      <c r="AF4280" s="43">
        <v>136978.05551999999</v>
      </c>
      <c r="AG4280" s="43">
        <v>0</v>
      </c>
      <c r="AH4280" s="43">
        <v>0</v>
      </c>
      <c r="AI4280" s="43">
        <v>0</v>
      </c>
      <c r="AJ4280" s="43">
        <v>0</v>
      </c>
      <c r="AK4280" s="43">
        <v>0</v>
      </c>
      <c r="AL4280" s="43">
        <f t="shared" si="8276"/>
        <v>136978.05551999999</v>
      </c>
      <c r="AM4280" s="43">
        <f t="shared" si="8277"/>
        <v>3064.799480000016</v>
      </c>
      <c r="AN4280" s="2"/>
      <c r="AR4280" s="1"/>
      <c r="AS4280" s="1"/>
    </row>
    <row r="4281" ht="31.5">
      <c r="B4281" s="41" t="s">
        <v>1088</v>
      </c>
      <c r="C4281" s="41" t="s">
        <v>107</v>
      </c>
      <c r="D4281" s="41" t="s">
        <v>109</v>
      </c>
      <c r="E4281" s="26" t="str">
        <f t="shared" si="8278"/>
        <v>0409</v>
      </c>
      <c r="F4281" s="41" t="s">
        <v>1100</v>
      </c>
      <c r="G4281" s="41"/>
      <c r="H4281" s="42" t="s">
        <v>1101</v>
      </c>
      <c r="I4281" s="43">
        <f t="shared" si="8308"/>
        <v>600</v>
      </c>
      <c r="J4281" s="43">
        <f t="shared" si="8309"/>
        <v>0</v>
      </c>
      <c r="K4281" s="43">
        <f t="shared" si="8310"/>
        <v>0</v>
      </c>
      <c r="L4281" s="43">
        <f t="shared" si="8311"/>
        <v>0</v>
      </c>
      <c r="M4281" s="43">
        <f t="shared" si="8312"/>
        <v>0</v>
      </c>
      <c r="N4281" s="43">
        <f t="shared" si="8313"/>
        <v>0</v>
      </c>
      <c r="O4281" s="43">
        <f t="shared" si="8314"/>
        <v>0</v>
      </c>
      <c r="P4281" s="43">
        <f t="shared" si="8315"/>
        <v>0</v>
      </c>
      <c r="Q4281" s="43">
        <f t="shared" si="8316"/>
        <v>0</v>
      </c>
      <c r="R4281" s="43">
        <f t="shared" si="8317"/>
        <v>0</v>
      </c>
      <c r="S4281" s="43">
        <f t="shared" si="8318"/>
        <v>0</v>
      </c>
      <c r="T4281" s="43">
        <f t="shared" si="8319"/>
        <v>0</v>
      </c>
      <c r="U4281" s="43">
        <v>0</v>
      </c>
      <c r="V4281" s="43">
        <f t="shared" si="8291"/>
        <v>600</v>
      </c>
      <c r="W4281" s="43">
        <f t="shared" si="8320"/>
        <v>0</v>
      </c>
      <c r="X4281" s="43">
        <f t="shared" si="8321"/>
        <v>0</v>
      </c>
      <c r="Y4281" s="43">
        <f t="shared" si="8322"/>
        <v>0</v>
      </c>
      <c r="Z4281" s="43">
        <f t="shared" si="8323"/>
        <v>0</v>
      </c>
      <c r="AA4281" s="43">
        <f t="shared" si="8324"/>
        <v>0</v>
      </c>
      <c r="AB4281" s="43">
        <f t="shared" si="8325"/>
        <v>600</v>
      </c>
      <c r="AC4281" s="44">
        <f t="shared" si="8326"/>
        <v>600</v>
      </c>
      <c r="AD4281" s="44">
        <f t="shared" si="8327"/>
        <v>600</v>
      </c>
      <c r="AE4281" s="45">
        <f t="shared" si="8275"/>
        <v>100</v>
      </c>
      <c r="AF4281" s="43">
        <f t="shared" si="8328"/>
        <v>600</v>
      </c>
      <c r="AG4281" s="43">
        <f t="shared" si="8329"/>
        <v>0</v>
      </c>
      <c r="AH4281" s="43">
        <f t="shared" si="8330"/>
        <v>0</v>
      </c>
      <c r="AI4281" s="43">
        <f t="shared" si="8331"/>
        <v>0</v>
      </c>
      <c r="AJ4281" s="43">
        <f t="shared" si="8332"/>
        <v>0</v>
      </c>
      <c r="AK4281" s="43">
        <f t="shared" si="8333"/>
        <v>0</v>
      </c>
      <c r="AL4281" s="43">
        <f t="shared" si="8276"/>
        <v>600</v>
      </c>
      <c r="AM4281" s="43">
        <f t="shared" si="8277"/>
        <v>0</v>
      </c>
      <c r="AN4281" s="2"/>
      <c r="AO4281" s="1"/>
      <c r="AP4281" s="1"/>
      <c r="AQ4281" s="1"/>
      <c r="AR4281" s="1"/>
      <c r="AS4281" s="1"/>
    </row>
    <row r="4282" ht="31.5">
      <c r="B4282" s="41" t="s">
        <v>1088</v>
      </c>
      <c r="C4282" s="41" t="s">
        <v>107</v>
      </c>
      <c r="D4282" s="41" t="s">
        <v>109</v>
      </c>
      <c r="E4282" s="26" t="str">
        <f t="shared" si="8278"/>
        <v>0409</v>
      </c>
      <c r="F4282" s="41" t="s">
        <v>1100</v>
      </c>
      <c r="G4282" s="41" t="s">
        <v>53</v>
      </c>
      <c r="H4282" s="42" t="s">
        <v>54</v>
      </c>
      <c r="I4282" s="43">
        <f t="shared" si="8308"/>
        <v>600</v>
      </c>
      <c r="J4282" s="43">
        <f t="shared" si="8309"/>
        <v>0</v>
      </c>
      <c r="K4282" s="43">
        <f t="shared" si="8310"/>
        <v>0</v>
      </c>
      <c r="L4282" s="43">
        <f t="shared" si="8311"/>
        <v>0</v>
      </c>
      <c r="M4282" s="43">
        <f t="shared" si="8312"/>
        <v>0</v>
      </c>
      <c r="N4282" s="43">
        <f t="shared" si="8313"/>
        <v>0</v>
      </c>
      <c r="O4282" s="43">
        <f t="shared" si="8314"/>
        <v>0</v>
      </c>
      <c r="P4282" s="43">
        <f t="shared" si="8315"/>
        <v>0</v>
      </c>
      <c r="Q4282" s="43">
        <f t="shared" si="8316"/>
        <v>0</v>
      </c>
      <c r="R4282" s="43">
        <f t="shared" si="8317"/>
        <v>0</v>
      </c>
      <c r="S4282" s="43">
        <f t="shared" si="8318"/>
        <v>0</v>
      </c>
      <c r="T4282" s="43">
        <f t="shared" si="8319"/>
        <v>0</v>
      </c>
      <c r="U4282" s="43">
        <v>0</v>
      </c>
      <c r="V4282" s="43">
        <f t="shared" si="8291"/>
        <v>600</v>
      </c>
      <c r="W4282" s="43">
        <f t="shared" si="8320"/>
        <v>0</v>
      </c>
      <c r="X4282" s="43">
        <f t="shared" si="8321"/>
        <v>0</v>
      </c>
      <c r="Y4282" s="43">
        <f t="shared" si="8322"/>
        <v>0</v>
      </c>
      <c r="Z4282" s="43">
        <f t="shared" si="8323"/>
        <v>0</v>
      </c>
      <c r="AA4282" s="43">
        <f t="shared" si="8324"/>
        <v>0</v>
      </c>
      <c r="AB4282" s="43">
        <f t="shared" si="8325"/>
        <v>600</v>
      </c>
      <c r="AC4282" s="44">
        <f t="shared" si="8326"/>
        <v>600</v>
      </c>
      <c r="AD4282" s="44">
        <f t="shared" si="8327"/>
        <v>600</v>
      </c>
      <c r="AE4282" s="45">
        <f t="shared" si="8275"/>
        <v>100</v>
      </c>
      <c r="AF4282" s="43">
        <f t="shared" si="8328"/>
        <v>600</v>
      </c>
      <c r="AG4282" s="43">
        <f t="shared" si="8329"/>
        <v>0</v>
      </c>
      <c r="AH4282" s="43">
        <f t="shared" si="8330"/>
        <v>0</v>
      </c>
      <c r="AI4282" s="43">
        <f t="shared" si="8331"/>
        <v>0</v>
      </c>
      <c r="AJ4282" s="43">
        <f t="shared" si="8332"/>
        <v>0</v>
      </c>
      <c r="AK4282" s="43">
        <f t="shared" si="8333"/>
        <v>0</v>
      </c>
      <c r="AL4282" s="43">
        <f t="shared" si="8276"/>
        <v>600</v>
      </c>
      <c r="AM4282" s="43">
        <f t="shared" si="8277"/>
        <v>0</v>
      </c>
      <c r="AN4282" s="2"/>
      <c r="AO4282" s="1"/>
      <c r="AP4282" s="1"/>
      <c r="AQ4282" s="1"/>
      <c r="AR4282" s="1"/>
      <c r="AS4282" s="1"/>
    </row>
    <row r="4283" ht="31.5">
      <c r="B4283" s="41" t="s">
        <v>1088</v>
      </c>
      <c r="C4283" s="41" t="s">
        <v>107</v>
      </c>
      <c r="D4283" s="41" t="s">
        <v>109</v>
      </c>
      <c r="E4283" s="26" t="str">
        <f t="shared" si="8278"/>
        <v>0409</v>
      </c>
      <c r="F4283" s="41" t="s">
        <v>1100</v>
      </c>
      <c r="G4283" s="41" t="s">
        <v>55</v>
      </c>
      <c r="H4283" s="42" t="s">
        <v>56</v>
      </c>
      <c r="I4283" s="43">
        <v>600</v>
      </c>
      <c r="J4283" s="43"/>
      <c r="K4283" s="43"/>
      <c r="L4283" s="43"/>
      <c r="M4283" s="43"/>
      <c r="N4283" s="43"/>
      <c r="O4283" s="43">
        <v>0</v>
      </c>
      <c r="P4283" s="43">
        <v>0</v>
      </c>
      <c r="Q4283" s="43">
        <v>0</v>
      </c>
      <c r="R4283" s="43">
        <v>0</v>
      </c>
      <c r="S4283" s="43">
        <v>0</v>
      </c>
      <c r="T4283" s="43">
        <v>0</v>
      </c>
      <c r="U4283" s="43">
        <v>0</v>
      </c>
      <c r="V4283" s="43">
        <f t="shared" si="8291"/>
        <v>600</v>
      </c>
      <c r="W4283" s="43"/>
      <c r="X4283" s="43"/>
      <c r="Y4283" s="43"/>
      <c r="Z4283" s="43"/>
      <c r="AA4283" s="43"/>
      <c r="AB4283" s="43">
        <v>600</v>
      </c>
      <c r="AC4283" s="44">
        <v>600</v>
      </c>
      <c r="AD4283" s="44">
        <v>600</v>
      </c>
      <c r="AE4283" s="45">
        <f t="shared" si="8275"/>
        <v>100</v>
      </c>
      <c r="AF4283" s="43">
        <v>600</v>
      </c>
      <c r="AG4283" s="43">
        <v>0</v>
      </c>
      <c r="AH4283" s="43">
        <v>0</v>
      </c>
      <c r="AI4283" s="43">
        <v>0</v>
      </c>
      <c r="AJ4283" s="43">
        <v>0</v>
      </c>
      <c r="AK4283" s="43">
        <v>0</v>
      </c>
      <c r="AL4283" s="43">
        <f t="shared" si="8276"/>
        <v>600</v>
      </c>
      <c r="AM4283" s="43">
        <f t="shared" si="8277"/>
        <v>0</v>
      </c>
      <c r="AN4283" s="19"/>
      <c r="AO4283" s="1"/>
      <c r="AP4283" s="1"/>
      <c r="AQ4283" s="1"/>
      <c r="AR4283" s="1"/>
      <c r="AS4283" s="1"/>
    </row>
    <row r="4284" ht="63">
      <c r="B4284" s="41" t="s">
        <v>1088</v>
      </c>
      <c r="C4284" s="41" t="s">
        <v>107</v>
      </c>
      <c r="D4284" s="41" t="s">
        <v>109</v>
      </c>
      <c r="E4284" s="26" t="str">
        <f t="shared" si="8278"/>
        <v>0409</v>
      </c>
      <c r="F4284" s="41" t="s">
        <v>725</v>
      </c>
      <c r="G4284" s="41"/>
      <c r="H4284" s="42" t="s">
        <v>726</v>
      </c>
      <c r="I4284" s="43">
        <f t="shared" si="8308"/>
        <v>142110</v>
      </c>
      <c r="J4284" s="43">
        <f t="shared" si="8309"/>
        <v>0</v>
      </c>
      <c r="K4284" s="43">
        <f t="shared" si="8310"/>
        <v>0</v>
      </c>
      <c r="L4284" s="43">
        <f t="shared" si="8311"/>
        <v>0</v>
      </c>
      <c r="M4284" s="43">
        <f t="shared" si="8312"/>
        <v>0</v>
      </c>
      <c r="N4284" s="43">
        <f t="shared" si="8313"/>
        <v>0</v>
      </c>
      <c r="O4284" s="43">
        <f t="shared" si="8314"/>
        <v>-1943.425</v>
      </c>
      <c r="P4284" s="43">
        <f t="shared" si="8315"/>
        <v>0</v>
      </c>
      <c r="Q4284" s="43">
        <f t="shared" si="8316"/>
        <v>0</v>
      </c>
      <c r="R4284" s="43">
        <f t="shared" si="8317"/>
        <v>38868.550000000003</v>
      </c>
      <c r="S4284" s="43">
        <f t="shared" si="8318"/>
        <v>0</v>
      </c>
      <c r="T4284" s="43">
        <f t="shared" si="8319"/>
        <v>0</v>
      </c>
      <c r="U4284" s="43">
        <v>0</v>
      </c>
      <c r="V4284" s="43">
        <f t="shared" si="8291"/>
        <v>179035.125</v>
      </c>
      <c r="W4284" s="43">
        <f t="shared" si="8320"/>
        <v>0</v>
      </c>
      <c r="X4284" s="43">
        <f t="shared" si="8321"/>
        <v>0</v>
      </c>
      <c r="Y4284" s="43">
        <f t="shared" si="8322"/>
        <v>0</v>
      </c>
      <c r="Z4284" s="43">
        <f t="shared" si="8323"/>
        <v>0</v>
      </c>
      <c r="AA4284" s="43">
        <f t="shared" si="8324"/>
        <v>0</v>
      </c>
      <c r="AB4284" s="43">
        <f t="shared" si="8325"/>
        <v>152615.89913999999</v>
      </c>
      <c r="AC4284" s="44">
        <f t="shared" si="8326"/>
        <v>273640.53073</v>
      </c>
      <c r="AD4284" s="44">
        <f t="shared" si="8327"/>
        <v>273640.52528</v>
      </c>
      <c r="AE4284" s="45">
        <f t="shared" si="8275"/>
        <v>99.999998008335979</v>
      </c>
      <c r="AF4284" s="43">
        <f t="shared" si="8328"/>
        <v>312747.4571</v>
      </c>
      <c r="AG4284" s="43">
        <f t="shared" si="8329"/>
        <v>-1943.425</v>
      </c>
      <c r="AH4284" s="43">
        <f t="shared" si="8330"/>
        <v>0</v>
      </c>
      <c r="AI4284" s="43">
        <f t="shared" si="8331"/>
        <v>0</v>
      </c>
      <c r="AJ4284" s="43">
        <f t="shared" si="8332"/>
        <v>0</v>
      </c>
      <c r="AK4284" s="43">
        <f t="shared" si="8333"/>
        <v>0</v>
      </c>
      <c r="AL4284" s="43">
        <f t="shared" si="8276"/>
        <v>310804.03210000001</v>
      </c>
      <c r="AM4284" s="43">
        <f t="shared" si="8277"/>
        <v>-131768.90710000001</v>
      </c>
      <c r="AN4284" s="2"/>
      <c r="AR4284" s="1"/>
      <c r="AS4284" s="1"/>
    </row>
    <row r="4285" ht="63">
      <c r="B4285" s="41" t="s">
        <v>1088</v>
      </c>
      <c r="C4285" s="41" t="s">
        <v>107</v>
      </c>
      <c r="D4285" s="41" t="s">
        <v>109</v>
      </c>
      <c r="E4285" s="26" t="str">
        <f t="shared" si="8278"/>
        <v>0409</v>
      </c>
      <c r="F4285" s="41" t="s">
        <v>727</v>
      </c>
      <c r="G4285" s="41"/>
      <c r="H4285" s="42" t="s">
        <v>728</v>
      </c>
      <c r="I4285" s="43">
        <f t="shared" si="8308"/>
        <v>142110</v>
      </c>
      <c r="J4285" s="43">
        <f t="shared" si="8309"/>
        <v>0</v>
      </c>
      <c r="K4285" s="43">
        <f t="shared" si="8310"/>
        <v>0</v>
      </c>
      <c r="L4285" s="43">
        <f t="shared" si="8311"/>
        <v>0</v>
      </c>
      <c r="M4285" s="43">
        <f t="shared" si="8312"/>
        <v>0</v>
      </c>
      <c r="N4285" s="43">
        <f t="shared" si="8313"/>
        <v>0</v>
      </c>
      <c r="O4285" s="43">
        <f t="shared" si="8314"/>
        <v>-1943.425</v>
      </c>
      <c r="P4285" s="43">
        <f t="shared" si="8315"/>
        <v>0</v>
      </c>
      <c r="Q4285" s="43">
        <f t="shared" si="8316"/>
        <v>0</v>
      </c>
      <c r="R4285" s="43">
        <f t="shared" si="8317"/>
        <v>38868.550000000003</v>
      </c>
      <c r="S4285" s="43">
        <f t="shared" si="8318"/>
        <v>0</v>
      </c>
      <c r="T4285" s="43">
        <f t="shared" si="8319"/>
        <v>0</v>
      </c>
      <c r="U4285" s="43">
        <v>0</v>
      </c>
      <c r="V4285" s="43">
        <f t="shared" si="8291"/>
        <v>179035.125</v>
      </c>
      <c r="W4285" s="43">
        <f t="shared" si="8320"/>
        <v>0</v>
      </c>
      <c r="X4285" s="43">
        <f t="shared" si="8321"/>
        <v>0</v>
      </c>
      <c r="Y4285" s="43">
        <f t="shared" si="8322"/>
        <v>0</v>
      </c>
      <c r="Z4285" s="43">
        <f t="shared" si="8323"/>
        <v>0</v>
      </c>
      <c r="AA4285" s="43">
        <f t="shared" si="8324"/>
        <v>0</v>
      </c>
      <c r="AB4285" s="43">
        <f t="shared" si="8325"/>
        <v>152615.89913999999</v>
      </c>
      <c r="AC4285" s="44">
        <f t="shared" si="8326"/>
        <v>273640.53073</v>
      </c>
      <c r="AD4285" s="44">
        <f t="shared" si="8327"/>
        <v>273640.52528</v>
      </c>
      <c r="AE4285" s="45">
        <f t="shared" si="8275"/>
        <v>99.999998008335979</v>
      </c>
      <c r="AF4285" s="43">
        <f t="shared" si="8328"/>
        <v>312747.4571</v>
      </c>
      <c r="AG4285" s="43">
        <f t="shared" si="8329"/>
        <v>-1943.425</v>
      </c>
      <c r="AH4285" s="43">
        <f t="shared" si="8330"/>
        <v>0</v>
      </c>
      <c r="AI4285" s="43">
        <f t="shared" si="8331"/>
        <v>0</v>
      </c>
      <c r="AJ4285" s="43">
        <f t="shared" si="8332"/>
        <v>0</v>
      </c>
      <c r="AK4285" s="43">
        <f t="shared" si="8333"/>
        <v>0</v>
      </c>
      <c r="AL4285" s="43">
        <f t="shared" si="8276"/>
        <v>310804.03210000001</v>
      </c>
      <c r="AM4285" s="43">
        <f t="shared" si="8277"/>
        <v>-131768.90710000001</v>
      </c>
      <c r="AN4285" s="2"/>
      <c r="AO4285" s="1"/>
      <c r="AP4285" s="1"/>
      <c r="AQ4285" s="1"/>
      <c r="AR4285" s="1"/>
      <c r="AS4285" s="1"/>
    </row>
    <row r="4286" ht="31.5">
      <c r="B4286" s="41" t="s">
        <v>1088</v>
      </c>
      <c r="C4286" s="41" t="s">
        <v>107</v>
      </c>
      <c r="D4286" s="41" t="s">
        <v>109</v>
      </c>
      <c r="E4286" s="26" t="str">
        <f t="shared" si="8278"/>
        <v>0409</v>
      </c>
      <c r="F4286" s="41" t="s">
        <v>727</v>
      </c>
      <c r="G4286" s="41" t="s">
        <v>53</v>
      </c>
      <c r="H4286" s="42" t="s">
        <v>54</v>
      </c>
      <c r="I4286" s="43">
        <f t="shared" si="8308"/>
        <v>142110</v>
      </c>
      <c r="J4286" s="43">
        <f t="shared" si="8309"/>
        <v>0</v>
      </c>
      <c r="K4286" s="43">
        <f t="shared" si="8310"/>
        <v>0</v>
      </c>
      <c r="L4286" s="43">
        <f t="shared" si="8311"/>
        <v>0</v>
      </c>
      <c r="M4286" s="43">
        <f t="shared" si="8312"/>
        <v>0</v>
      </c>
      <c r="N4286" s="43">
        <f t="shared" si="8313"/>
        <v>0</v>
      </c>
      <c r="O4286" s="43">
        <f t="shared" si="8314"/>
        <v>-1943.425</v>
      </c>
      <c r="P4286" s="43">
        <f t="shared" si="8315"/>
        <v>0</v>
      </c>
      <c r="Q4286" s="43">
        <f t="shared" si="8316"/>
        <v>0</v>
      </c>
      <c r="R4286" s="43">
        <f t="shared" si="8317"/>
        <v>38868.550000000003</v>
      </c>
      <c r="S4286" s="43">
        <f t="shared" si="8318"/>
        <v>0</v>
      </c>
      <c r="T4286" s="43">
        <f t="shared" si="8319"/>
        <v>0</v>
      </c>
      <c r="U4286" s="43">
        <v>0</v>
      </c>
      <c r="V4286" s="43">
        <f t="shared" si="8291"/>
        <v>179035.125</v>
      </c>
      <c r="W4286" s="43">
        <f t="shared" si="8320"/>
        <v>0</v>
      </c>
      <c r="X4286" s="43">
        <f t="shared" si="8321"/>
        <v>0</v>
      </c>
      <c r="Y4286" s="43">
        <f t="shared" si="8322"/>
        <v>0</v>
      </c>
      <c r="Z4286" s="43">
        <f t="shared" si="8323"/>
        <v>0</v>
      </c>
      <c r="AA4286" s="43">
        <f t="shared" si="8324"/>
        <v>0</v>
      </c>
      <c r="AB4286" s="43">
        <f t="shared" si="8325"/>
        <v>152615.89913999999</v>
      </c>
      <c r="AC4286" s="44">
        <f t="shared" si="8326"/>
        <v>273640.53073</v>
      </c>
      <c r="AD4286" s="44">
        <f t="shared" si="8327"/>
        <v>273640.52528</v>
      </c>
      <c r="AE4286" s="45">
        <f t="shared" si="8275"/>
        <v>99.999998008335979</v>
      </c>
      <c r="AF4286" s="43">
        <f t="shared" si="8328"/>
        <v>312747.4571</v>
      </c>
      <c r="AG4286" s="43">
        <f t="shared" si="8329"/>
        <v>-1943.425</v>
      </c>
      <c r="AH4286" s="43">
        <f t="shared" si="8330"/>
        <v>0</v>
      </c>
      <c r="AI4286" s="43">
        <f t="shared" si="8331"/>
        <v>0</v>
      </c>
      <c r="AJ4286" s="43">
        <f t="shared" si="8332"/>
        <v>0</v>
      </c>
      <c r="AK4286" s="43">
        <f t="shared" si="8333"/>
        <v>0</v>
      </c>
      <c r="AL4286" s="43">
        <f t="shared" si="8276"/>
        <v>310804.03210000001</v>
      </c>
      <c r="AM4286" s="43">
        <f t="shared" si="8277"/>
        <v>-131768.90710000001</v>
      </c>
      <c r="AN4286" s="2"/>
      <c r="AO4286" s="1"/>
      <c r="AP4286" s="1"/>
      <c r="AQ4286" s="1"/>
      <c r="AR4286" s="1"/>
      <c r="AS4286" s="1"/>
    </row>
    <row r="4287" ht="31.5">
      <c r="B4287" s="41" t="s">
        <v>1088</v>
      </c>
      <c r="C4287" s="41" t="s">
        <v>107</v>
      </c>
      <c r="D4287" s="41" t="s">
        <v>109</v>
      </c>
      <c r="E4287" s="26" t="str">
        <f t="shared" si="8278"/>
        <v>0409</v>
      </c>
      <c r="F4287" s="41" t="s">
        <v>727</v>
      </c>
      <c r="G4287" s="41" t="s">
        <v>55</v>
      </c>
      <c r="H4287" s="42" t="s">
        <v>56</v>
      </c>
      <c r="I4287" s="43">
        <v>142110</v>
      </c>
      <c r="J4287" s="43"/>
      <c r="K4287" s="43"/>
      <c r="L4287" s="43"/>
      <c r="M4287" s="43"/>
      <c r="N4287" s="43"/>
      <c r="O4287" s="43">
        <v>-1943.425</v>
      </c>
      <c r="P4287" s="43">
        <v>0</v>
      </c>
      <c r="Q4287" s="43">
        <v>0</v>
      </c>
      <c r="R4287" s="43">
        <v>38868.550000000003</v>
      </c>
      <c r="S4287" s="43">
        <v>0</v>
      </c>
      <c r="T4287" s="43">
        <v>0</v>
      </c>
      <c r="U4287" s="43">
        <v>0</v>
      </c>
      <c r="V4287" s="43">
        <f t="shared" si="8291"/>
        <v>179035.125</v>
      </c>
      <c r="W4287" s="43"/>
      <c r="X4287" s="43"/>
      <c r="Y4287" s="43"/>
      <c r="Z4287" s="43"/>
      <c r="AA4287" s="43"/>
      <c r="AB4287" s="43">
        <v>152615.89913999999</v>
      </c>
      <c r="AC4287" s="44">
        <v>273640.53073</v>
      </c>
      <c r="AD4287" s="44">
        <v>273640.52528</v>
      </c>
      <c r="AE4287" s="45">
        <f t="shared" si="8275"/>
        <v>99.999998008335979</v>
      </c>
      <c r="AF4287" s="43">
        <v>312747.4571</v>
      </c>
      <c r="AG4287" s="43">
        <v>-1943.425</v>
      </c>
      <c r="AH4287" s="43">
        <v>0</v>
      </c>
      <c r="AI4287" s="43">
        <v>0</v>
      </c>
      <c r="AJ4287" s="43">
        <v>0</v>
      </c>
      <c r="AK4287" s="43">
        <v>0</v>
      </c>
      <c r="AL4287" s="43">
        <f t="shared" si="8276"/>
        <v>310804.03210000001</v>
      </c>
      <c r="AM4287" s="43">
        <f t="shared" si="8277"/>
        <v>-131768.90710000001</v>
      </c>
      <c r="AN4287" s="19"/>
      <c r="AO4287" s="1"/>
      <c r="AP4287" s="1"/>
      <c r="AQ4287" s="1"/>
      <c r="AR4287" s="1"/>
      <c r="AS4287" s="1"/>
    </row>
    <row r="4288" ht="47.25">
      <c r="B4288" s="41" t="s">
        <v>1088</v>
      </c>
      <c r="C4288" s="41" t="s">
        <v>107</v>
      </c>
      <c r="D4288" s="41" t="s">
        <v>109</v>
      </c>
      <c r="E4288" s="26" t="str">
        <f t="shared" si="8278"/>
        <v>0409</v>
      </c>
      <c r="F4288" s="41" t="s">
        <v>838</v>
      </c>
      <c r="G4288" s="41"/>
      <c r="H4288" s="42" t="s">
        <v>839</v>
      </c>
      <c r="I4288" s="43">
        <f>I4289+I4292+I4298+I4301+I4304+I4307+I4295</f>
        <v>299245.89999999997</v>
      </c>
      <c r="J4288" s="43">
        <f>J4289+J4292+J4298+J4301+J4304+J4307+J4295</f>
        <v>321651.89999999997</v>
      </c>
      <c r="K4288" s="43">
        <f>K4289+K4292+K4298+K4301+K4304+K4307+K4295</f>
        <v>320673.59999999998</v>
      </c>
      <c r="L4288" s="43">
        <f>L4289+L4292+L4298+L4301+L4304+L4307+L4295</f>
        <v>-12920.5</v>
      </c>
      <c r="M4288" s="43">
        <f>M4289+M4292+M4298+M4301+M4304+M4307+M4295</f>
        <v>0</v>
      </c>
      <c r="N4288" s="43">
        <f>N4289+N4292+N4298+N4301+N4304+N4307+N4295</f>
        <v>0</v>
      </c>
      <c r="O4288" s="43">
        <f>O4289+O4292+O4298+O4301+O4304+O4307+O4295</f>
        <v>0</v>
      </c>
      <c r="P4288" s="43">
        <f>P4289+P4292+P4298+P4301+P4304+P4307+P4295</f>
        <v>0</v>
      </c>
      <c r="Q4288" s="43">
        <f>Q4289+Q4292+Q4298+Q4301+Q4304+Q4307+Q4295</f>
        <v>0</v>
      </c>
      <c r="R4288" s="43">
        <f>R4289+R4292+R4298+R4301+R4304+R4307+R4295</f>
        <v>1376.819</v>
      </c>
      <c r="S4288" s="43">
        <f>S4289+S4292+S4298+S4301+S4304+S4307+S4295</f>
        <v>0</v>
      </c>
      <c r="T4288" s="43">
        <f>T4289+T4292+T4298+T4301+T4304+T4307+T4295</f>
        <v>0</v>
      </c>
      <c r="U4288" s="43">
        <v>0</v>
      </c>
      <c r="V4288" s="43">
        <f t="shared" si="8291"/>
        <v>287702.21899999998</v>
      </c>
      <c r="W4288" s="43">
        <f>W4289+W4292+W4298+W4301+W4304+W4307+W4295</f>
        <v>0</v>
      </c>
      <c r="X4288" s="43">
        <f>X4289+X4292+X4298+X4301+X4304+X4307+X4295</f>
        <v>0</v>
      </c>
      <c r="Y4288" s="43">
        <f>Y4289+Y4292+Y4298+Y4301+Y4304+Y4307+Y4295</f>
        <v>0</v>
      </c>
      <c r="Z4288" s="43">
        <f>Z4289+Z4292+Z4298+Z4301+Z4304+Z4307+Z4295</f>
        <v>0</v>
      </c>
      <c r="AA4288" s="43">
        <f>AA4289+AA4292+AA4298+AA4301+AA4304+AA4307+AA4295</f>
        <v>0</v>
      </c>
      <c r="AB4288" s="43">
        <f>AB4289+AB4292+AB4298+AB4301+AB4304+AB4307+AB4295</f>
        <v>217535.29487000001</v>
      </c>
      <c r="AC4288" s="44">
        <f>AC4289+AC4292+AC4298+AC4301+AC4304+AC4307+AC4295</f>
        <v>287702.21899999998</v>
      </c>
      <c r="AD4288" s="44">
        <f>AD4289+AD4292+AD4298+AD4301+AD4304+AD4307+AD4295</f>
        <v>275623.79115</v>
      </c>
      <c r="AE4288" s="45">
        <f t="shared" si="8275"/>
        <v>95.801760621804604</v>
      </c>
      <c r="AF4288" s="43">
        <f>AF4289+AF4292+AF4298+AF4301+AF4304+AF4307+AF4295</f>
        <v>287702.21899999998</v>
      </c>
      <c r="AG4288" s="43">
        <f>AG4289+AG4292+AG4298+AG4301+AG4304+AG4307+AG4295</f>
        <v>0</v>
      </c>
      <c r="AH4288" s="43">
        <f>AH4289+AH4292+AH4298+AH4301+AH4304+AH4307+AH4295</f>
        <v>0</v>
      </c>
      <c r="AI4288" s="43">
        <f>AI4289+AI4292+AI4298+AI4301+AI4304+AI4307+AI4295</f>
        <v>0</v>
      </c>
      <c r="AJ4288" s="43">
        <f>AJ4289+AJ4292+AJ4298+AJ4301+AJ4304+AJ4307+AJ4295</f>
        <v>0</v>
      </c>
      <c r="AK4288" s="43">
        <f>AK4289+AK4292+AK4298+AK4301+AK4304+AK4307+AK4295</f>
        <v>0</v>
      </c>
      <c r="AL4288" s="43">
        <f t="shared" si="8276"/>
        <v>287702.21899999998</v>
      </c>
      <c r="AM4288" s="43">
        <f t="shared" si="8277"/>
        <v>0</v>
      </c>
      <c r="AN4288" s="2"/>
      <c r="AR4288" s="1"/>
      <c r="AS4288" s="1"/>
    </row>
    <row r="4289" ht="47.25">
      <c r="B4289" s="41" t="s">
        <v>1088</v>
      </c>
      <c r="C4289" s="41" t="s">
        <v>107</v>
      </c>
      <c r="D4289" s="41" t="s">
        <v>109</v>
      </c>
      <c r="E4289" s="26" t="str">
        <f t="shared" si="8278"/>
        <v>0409</v>
      </c>
      <c r="F4289" s="41" t="s">
        <v>1102</v>
      </c>
      <c r="G4289" s="41"/>
      <c r="H4289" s="42" t="s">
        <v>70</v>
      </c>
      <c r="I4289" s="43">
        <f t="shared" ref="I4289:I4308" si="8334">I4290</f>
        <v>271223</v>
      </c>
      <c r="J4289" s="43">
        <f t="shared" ref="J4289:J4308" si="8335">J4290</f>
        <v>307554.29999999999</v>
      </c>
      <c r="K4289" s="43">
        <f t="shared" ref="K4289:K4308" si="8336">K4290</f>
        <v>307554.29999999999</v>
      </c>
      <c r="L4289" s="43">
        <f t="shared" ref="L4289:L4308" si="8337">L4290</f>
        <v>0</v>
      </c>
      <c r="M4289" s="43">
        <f t="shared" ref="M4289:M4308" si="8338">M4290</f>
        <v>0</v>
      </c>
      <c r="N4289" s="43">
        <f t="shared" ref="N4289:N4308" si="8339">N4290</f>
        <v>0</v>
      </c>
      <c r="O4289" s="43">
        <f t="shared" ref="O4289:O4308" si="8340">O4290</f>
        <v>0</v>
      </c>
      <c r="P4289" s="43">
        <f t="shared" ref="P4289:P4308" si="8341">P4290</f>
        <v>0</v>
      </c>
      <c r="Q4289" s="43">
        <f t="shared" ref="Q4289:Q4308" si="8342">Q4290</f>
        <v>0</v>
      </c>
      <c r="R4289" s="43">
        <f t="shared" ref="R4289:R4308" si="8343">R4290</f>
        <v>0</v>
      </c>
      <c r="S4289" s="43">
        <f t="shared" ref="S4289:S4308" si="8344">S4290</f>
        <v>0</v>
      </c>
      <c r="T4289" s="43">
        <f t="shared" ref="T4289:T4308" si="8345">T4290</f>
        <v>0</v>
      </c>
      <c r="U4289" s="43">
        <v>0</v>
      </c>
      <c r="V4289" s="43">
        <f t="shared" si="8291"/>
        <v>271223</v>
      </c>
      <c r="W4289" s="43">
        <f t="shared" ref="W4289:W4308" si="8346">W4290</f>
        <v>0</v>
      </c>
      <c r="X4289" s="43">
        <f t="shared" ref="X4289:X4308" si="8347">X4290</f>
        <v>0</v>
      </c>
      <c r="Y4289" s="43">
        <f t="shared" ref="Y4289:Y4308" si="8348">Y4290</f>
        <v>0</v>
      </c>
      <c r="Z4289" s="43">
        <f t="shared" ref="Z4289:Z4308" si="8349">Z4290</f>
        <v>0</v>
      </c>
      <c r="AA4289" s="43">
        <f t="shared" ref="AA4289:AA4308" si="8350">AA4290</f>
        <v>0</v>
      </c>
      <c r="AB4289" s="43">
        <f t="shared" ref="AB4289:AB4308" si="8351">AB4290</f>
        <v>216854.73300000001</v>
      </c>
      <c r="AC4289" s="44">
        <f t="shared" ref="AC4289:AC4308" si="8352">AC4290</f>
        <v>271223</v>
      </c>
      <c r="AD4289" s="44">
        <f t="shared" ref="AD4289:AD4308" si="8353">AD4290</f>
        <v>271223</v>
      </c>
      <c r="AE4289" s="45">
        <f t="shared" si="8275"/>
        <v>100</v>
      </c>
      <c r="AF4289" s="43">
        <f t="shared" ref="AF4289:AF4308" si="8354">AF4290</f>
        <v>271223</v>
      </c>
      <c r="AG4289" s="43">
        <f t="shared" ref="AG4289:AG4308" si="8355">AG4290</f>
        <v>0</v>
      </c>
      <c r="AH4289" s="43">
        <f t="shared" ref="AH4289:AH4308" si="8356">AH4290</f>
        <v>0</v>
      </c>
      <c r="AI4289" s="43">
        <f t="shared" ref="AI4289:AI4308" si="8357">AI4290</f>
        <v>0</v>
      </c>
      <c r="AJ4289" s="43">
        <f t="shared" ref="AJ4289:AJ4308" si="8358">AJ4290</f>
        <v>0</v>
      </c>
      <c r="AK4289" s="43">
        <f t="shared" ref="AK4289:AK4308" si="8359">AK4290</f>
        <v>0</v>
      </c>
      <c r="AL4289" s="43">
        <f t="shared" si="8276"/>
        <v>271223</v>
      </c>
      <c r="AM4289" s="43">
        <f t="shared" si="8277"/>
        <v>0</v>
      </c>
      <c r="AN4289" s="2"/>
      <c r="AO4289" s="1"/>
      <c r="AP4289" s="1"/>
      <c r="AQ4289" s="1"/>
      <c r="AR4289" s="1"/>
      <c r="AS4289" s="1"/>
    </row>
    <row r="4290" ht="31.5">
      <c r="B4290" s="41" t="s">
        <v>1088</v>
      </c>
      <c r="C4290" s="41" t="s">
        <v>107</v>
      </c>
      <c r="D4290" s="41" t="s">
        <v>109</v>
      </c>
      <c r="E4290" s="26" t="str">
        <f t="shared" si="8278"/>
        <v>0409</v>
      </c>
      <c r="F4290" s="41" t="s">
        <v>1102</v>
      </c>
      <c r="G4290" s="41" t="s">
        <v>177</v>
      </c>
      <c r="H4290" s="42" t="s">
        <v>178</v>
      </c>
      <c r="I4290" s="43">
        <f t="shared" si="8334"/>
        <v>271223</v>
      </c>
      <c r="J4290" s="43">
        <f t="shared" si="8335"/>
        <v>307554.29999999999</v>
      </c>
      <c r="K4290" s="43">
        <f t="shared" si="8336"/>
        <v>307554.29999999999</v>
      </c>
      <c r="L4290" s="43">
        <f t="shared" si="8337"/>
        <v>0</v>
      </c>
      <c r="M4290" s="43">
        <f t="shared" si="8338"/>
        <v>0</v>
      </c>
      <c r="N4290" s="43">
        <f t="shared" si="8339"/>
        <v>0</v>
      </c>
      <c r="O4290" s="43">
        <f t="shared" si="8340"/>
        <v>0</v>
      </c>
      <c r="P4290" s="43">
        <f t="shared" si="8341"/>
        <v>0</v>
      </c>
      <c r="Q4290" s="43">
        <f t="shared" si="8342"/>
        <v>0</v>
      </c>
      <c r="R4290" s="43">
        <f t="shared" si="8343"/>
        <v>0</v>
      </c>
      <c r="S4290" s="43">
        <f t="shared" si="8344"/>
        <v>0</v>
      </c>
      <c r="T4290" s="43">
        <f t="shared" si="8345"/>
        <v>0</v>
      </c>
      <c r="U4290" s="43">
        <v>0</v>
      </c>
      <c r="V4290" s="43">
        <f t="shared" si="8291"/>
        <v>271223</v>
      </c>
      <c r="W4290" s="43">
        <f t="shared" si="8346"/>
        <v>0</v>
      </c>
      <c r="X4290" s="43">
        <f t="shared" si="8347"/>
        <v>0</v>
      </c>
      <c r="Y4290" s="43">
        <f t="shared" si="8348"/>
        <v>0</v>
      </c>
      <c r="Z4290" s="43">
        <f t="shared" si="8349"/>
        <v>0</v>
      </c>
      <c r="AA4290" s="43">
        <f t="shared" si="8350"/>
        <v>0</v>
      </c>
      <c r="AB4290" s="43">
        <f t="shared" si="8351"/>
        <v>216854.73300000001</v>
      </c>
      <c r="AC4290" s="44">
        <f t="shared" si="8352"/>
        <v>271223</v>
      </c>
      <c r="AD4290" s="44">
        <f t="shared" si="8353"/>
        <v>271223</v>
      </c>
      <c r="AE4290" s="45">
        <f t="shared" si="8275"/>
        <v>100</v>
      </c>
      <c r="AF4290" s="43">
        <f t="shared" si="8354"/>
        <v>271223</v>
      </c>
      <c r="AG4290" s="43">
        <f t="shared" si="8355"/>
        <v>0</v>
      </c>
      <c r="AH4290" s="43">
        <f t="shared" si="8356"/>
        <v>0</v>
      </c>
      <c r="AI4290" s="43">
        <f t="shared" si="8357"/>
        <v>0</v>
      </c>
      <c r="AJ4290" s="43">
        <f t="shared" si="8358"/>
        <v>0</v>
      </c>
      <c r="AK4290" s="43">
        <f t="shared" si="8359"/>
        <v>0</v>
      </c>
      <c r="AL4290" s="43">
        <f t="shared" si="8276"/>
        <v>271223</v>
      </c>
      <c r="AM4290" s="43">
        <f t="shared" si="8277"/>
        <v>0</v>
      </c>
      <c r="AN4290" s="2"/>
      <c r="AO4290" s="1"/>
      <c r="AP4290" s="1"/>
      <c r="AQ4290" s="1"/>
      <c r="AR4290" s="1"/>
      <c r="AS4290" s="1"/>
    </row>
    <row r="4291">
      <c r="B4291" s="41" t="s">
        <v>1088</v>
      </c>
      <c r="C4291" s="41" t="s">
        <v>107</v>
      </c>
      <c r="D4291" s="41" t="s">
        <v>109</v>
      </c>
      <c r="E4291" s="26" t="str">
        <f t="shared" si="8278"/>
        <v>0409</v>
      </c>
      <c r="F4291" s="41" t="s">
        <v>1102</v>
      </c>
      <c r="G4291" s="41" t="s">
        <v>179</v>
      </c>
      <c r="H4291" s="42" t="s">
        <v>180</v>
      </c>
      <c r="I4291" s="43">
        <v>271223</v>
      </c>
      <c r="J4291" s="43">
        <v>307554.29999999999</v>
      </c>
      <c r="K4291" s="43">
        <v>307554.29999999999</v>
      </c>
      <c r="L4291" s="43"/>
      <c r="M4291" s="43"/>
      <c r="N4291" s="43"/>
      <c r="O4291" s="43">
        <v>0</v>
      </c>
      <c r="P4291" s="43">
        <v>0</v>
      </c>
      <c r="Q4291" s="43">
        <v>0</v>
      </c>
      <c r="R4291" s="43">
        <v>0</v>
      </c>
      <c r="S4291" s="43">
        <v>0</v>
      </c>
      <c r="T4291" s="43">
        <v>0</v>
      </c>
      <c r="U4291" s="43">
        <v>0</v>
      </c>
      <c r="V4291" s="43">
        <f t="shared" si="8291"/>
        <v>271223</v>
      </c>
      <c r="W4291" s="43"/>
      <c r="X4291" s="43"/>
      <c r="Y4291" s="43"/>
      <c r="Z4291" s="43"/>
      <c r="AA4291" s="43"/>
      <c r="AB4291" s="43">
        <v>216854.73300000001</v>
      </c>
      <c r="AC4291" s="44">
        <v>271223</v>
      </c>
      <c r="AD4291" s="44">
        <v>271223</v>
      </c>
      <c r="AE4291" s="45">
        <f t="shared" si="8275"/>
        <v>100</v>
      </c>
      <c r="AF4291" s="43">
        <v>271223</v>
      </c>
      <c r="AG4291" s="43">
        <v>0</v>
      </c>
      <c r="AH4291" s="43">
        <v>0</v>
      </c>
      <c r="AI4291" s="43">
        <v>0</v>
      </c>
      <c r="AJ4291" s="43">
        <v>0</v>
      </c>
      <c r="AK4291" s="43">
        <v>0</v>
      </c>
      <c r="AL4291" s="43">
        <f t="shared" si="8276"/>
        <v>271223</v>
      </c>
      <c r="AM4291" s="43">
        <f t="shared" si="8277"/>
        <v>0</v>
      </c>
      <c r="AN4291" s="19"/>
      <c r="AR4291" s="1"/>
      <c r="AS4291" s="1"/>
    </row>
    <row r="4292" ht="31.5" hidden="1">
      <c r="B4292" s="41" t="s">
        <v>1088</v>
      </c>
      <c r="C4292" s="41" t="s">
        <v>107</v>
      </c>
      <c r="D4292" s="41" t="s">
        <v>109</v>
      </c>
      <c r="E4292" s="26" t="str">
        <f t="shared" si="8278"/>
        <v>0409</v>
      </c>
      <c r="F4292" s="41" t="s">
        <v>1103</v>
      </c>
      <c r="G4292" s="41"/>
      <c r="H4292" s="42" t="s">
        <v>1104</v>
      </c>
      <c r="I4292" s="43">
        <f t="shared" si="8334"/>
        <v>0</v>
      </c>
      <c r="J4292" s="43">
        <f t="shared" si="8335"/>
        <v>0</v>
      </c>
      <c r="K4292" s="43">
        <f t="shared" si="8336"/>
        <v>0</v>
      </c>
      <c r="L4292" s="43">
        <f t="shared" si="8337"/>
        <v>0</v>
      </c>
      <c r="M4292" s="43">
        <f t="shared" si="8338"/>
        <v>0</v>
      </c>
      <c r="N4292" s="43">
        <f t="shared" si="8339"/>
        <v>0</v>
      </c>
      <c r="O4292" s="43">
        <f t="shared" si="8340"/>
        <v>0</v>
      </c>
      <c r="P4292" s="43">
        <f t="shared" si="8341"/>
        <v>0</v>
      </c>
      <c r="Q4292" s="43">
        <f t="shared" si="8342"/>
        <v>0</v>
      </c>
      <c r="R4292" s="43">
        <f t="shared" si="8343"/>
        <v>0</v>
      </c>
      <c r="S4292" s="43">
        <f t="shared" si="8344"/>
        <v>0</v>
      </c>
      <c r="T4292" s="43">
        <f t="shared" si="8345"/>
        <v>0</v>
      </c>
      <c r="U4292" s="43">
        <v>0</v>
      </c>
      <c r="V4292" s="43">
        <f t="shared" si="8291"/>
        <v>0</v>
      </c>
      <c r="W4292" s="43">
        <f t="shared" si="8346"/>
        <v>0</v>
      </c>
      <c r="X4292" s="43">
        <f t="shared" si="8347"/>
        <v>0</v>
      </c>
      <c r="Y4292" s="43">
        <f t="shared" si="8348"/>
        <v>0</v>
      </c>
      <c r="Z4292" s="43">
        <f t="shared" si="8349"/>
        <v>0</v>
      </c>
      <c r="AA4292" s="43">
        <f t="shared" si="8350"/>
        <v>0</v>
      </c>
      <c r="AB4292" s="43">
        <f t="shared" si="8351"/>
        <v>0</v>
      </c>
      <c r="AC4292" s="44">
        <f t="shared" si="8352"/>
        <v>0</v>
      </c>
      <c r="AD4292" s="44">
        <f t="shared" si="8353"/>
        <v>0</v>
      </c>
      <c r="AE4292" s="45" t="e">
        <f t="shared" si="8275"/>
        <v>#DIV/0!</v>
      </c>
      <c r="AF4292" s="46">
        <f t="shared" si="8354"/>
        <v>0</v>
      </c>
      <c r="AG4292" s="46">
        <f t="shared" si="8355"/>
        <v>0</v>
      </c>
      <c r="AH4292" s="47">
        <f t="shared" si="8356"/>
        <v>0</v>
      </c>
      <c r="AI4292" s="47">
        <f t="shared" si="8357"/>
        <v>0</v>
      </c>
      <c r="AJ4292" s="47">
        <f t="shared" si="8358"/>
        <v>0</v>
      </c>
      <c r="AK4292" s="47">
        <f t="shared" si="8359"/>
        <v>0</v>
      </c>
      <c r="AL4292" s="47">
        <f t="shared" si="8276"/>
        <v>0</v>
      </c>
      <c r="AM4292" s="47">
        <f t="shared" si="8277"/>
        <v>0</v>
      </c>
      <c r="AN4292" s="48" t="s">
        <v>36</v>
      </c>
      <c r="AO4292" s="1"/>
      <c r="AP4292" s="1"/>
      <c r="AQ4292" s="1"/>
      <c r="AR4292" s="1"/>
      <c r="AS4292" s="1"/>
    </row>
    <row r="4293" ht="31.5" hidden="1">
      <c r="B4293" s="41" t="s">
        <v>1088</v>
      </c>
      <c r="C4293" s="41" t="s">
        <v>107</v>
      </c>
      <c r="D4293" s="41" t="s">
        <v>109</v>
      </c>
      <c r="E4293" s="26" t="str">
        <f t="shared" si="8278"/>
        <v>0409</v>
      </c>
      <c r="F4293" s="41" t="s">
        <v>1103</v>
      </c>
      <c r="G4293" s="41" t="s">
        <v>177</v>
      </c>
      <c r="H4293" s="42" t="s">
        <v>178</v>
      </c>
      <c r="I4293" s="43">
        <f t="shared" si="8334"/>
        <v>0</v>
      </c>
      <c r="J4293" s="43">
        <f t="shared" si="8335"/>
        <v>0</v>
      </c>
      <c r="K4293" s="43">
        <f t="shared" si="8336"/>
        <v>0</v>
      </c>
      <c r="L4293" s="43">
        <f t="shared" si="8337"/>
        <v>0</v>
      </c>
      <c r="M4293" s="43">
        <f t="shared" si="8338"/>
        <v>0</v>
      </c>
      <c r="N4293" s="43">
        <f t="shared" si="8339"/>
        <v>0</v>
      </c>
      <c r="O4293" s="43">
        <f t="shared" si="8340"/>
        <v>0</v>
      </c>
      <c r="P4293" s="43">
        <f t="shared" si="8341"/>
        <v>0</v>
      </c>
      <c r="Q4293" s="43">
        <f t="shared" si="8342"/>
        <v>0</v>
      </c>
      <c r="R4293" s="43">
        <f t="shared" si="8343"/>
        <v>0</v>
      </c>
      <c r="S4293" s="43">
        <f t="shared" si="8344"/>
        <v>0</v>
      </c>
      <c r="T4293" s="43">
        <f t="shared" si="8345"/>
        <v>0</v>
      </c>
      <c r="U4293" s="43">
        <v>0</v>
      </c>
      <c r="V4293" s="43">
        <f t="shared" si="8291"/>
        <v>0</v>
      </c>
      <c r="W4293" s="43">
        <f t="shared" si="8346"/>
        <v>0</v>
      </c>
      <c r="X4293" s="43">
        <f t="shared" si="8347"/>
        <v>0</v>
      </c>
      <c r="Y4293" s="43">
        <f t="shared" si="8348"/>
        <v>0</v>
      </c>
      <c r="Z4293" s="43">
        <f t="shared" si="8349"/>
        <v>0</v>
      </c>
      <c r="AA4293" s="43">
        <f t="shared" si="8350"/>
        <v>0</v>
      </c>
      <c r="AB4293" s="43">
        <f t="shared" si="8351"/>
        <v>0</v>
      </c>
      <c r="AC4293" s="44">
        <f t="shared" si="8352"/>
        <v>0</v>
      </c>
      <c r="AD4293" s="44">
        <f t="shared" si="8353"/>
        <v>0</v>
      </c>
      <c r="AE4293" s="45" t="e">
        <f t="shared" si="8275"/>
        <v>#DIV/0!</v>
      </c>
      <c r="AF4293" s="46">
        <f t="shared" si="8354"/>
        <v>0</v>
      </c>
      <c r="AG4293" s="46">
        <f t="shared" si="8355"/>
        <v>0</v>
      </c>
      <c r="AH4293" s="47">
        <f t="shared" si="8356"/>
        <v>0</v>
      </c>
      <c r="AI4293" s="47">
        <f t="shared" si="8357"/>
        <v>0</v>
      </c>
      <c r="AJ4293" s="47">
        <f t="shared" si="8358"/>
        <v>0</v>
      </c>
      <c r="AK4293" s="47">
        <f t="shared" si="8359"/>
        <v>0</v>
      </c>
      <c r="AL4293" s="47">
        <f t="shared" si="8276"/>
        <v>0</v>
      </c>
      <c r="AM4293" s="47">
        <f t="shared" si="8277"/>
        <v>0</v>
      </c>
      <c r="AN4293" s="48" t="s">
        <v>36</v>
      </c>
      <c r="AO4293" s="1"/>
      <c r="AP4293" s="1"/>
      <c r="AQ4293" s="1"/>
      <c r="AR4293" s="1"/>
      <c r="AS4293" s="1"/>
    </row>
    <row r="4294" hidden="1">
      <c r="B4294" s="41" t="s">
        <v>1088</v>
      </c>
      <c r="C4294" s="41" t="s">
        <v>107</v>
      </c>
      <c r="D4294" s="41" t="s">
        <v>109</v>
      </c>
      <c r="E4294" s="26" t="str">
        <f t="shared" si="8278"/>
        <v>0409</v>
      </c>
      <c r="F4294" s="41" t="s">
        <v>1103</v>
      </c>
      <c r="G4294" s="41" t="s">
        <v>179</v>
      </c>
      <c r="H4294" s="42" t="s">
        <v>180</v>
      </c>
      <c r="I4294" s="43"/>
      <c r="J4294" s="43"/>
      <c r="K4294" s="43"/>
      <c r="L4294" s="43"/>
      <c r="M4294" s="43"/>
      <c r="N4294" s="43"/>
      <c r="O4294" s="43">
        <v>0</v>
      </c>
      <c r="P4294" s="43">
        <v>0</v>
      </c>
      <c r="Q4294" s="43">
        <v>0</v>
      </c>
      <c r="R4294" s="43">
        <v>0</v>
      </c>
      <c r="S4294" s="43">
        <v>0</v>
      </c>
      <c r="T4294" s="43">
        <v>0</v>
      </c>
      <c r="U4294" s="43">
        <v>0</v>
      </c>
      <c r="V4294" s="43">
        <f t="shared" si="8291"/>
        <v>0</v>
      </c>
      <c r="W4294" s="43"/>
      <c r="X4294" s="43"/>
      <c r="Y4294" s="43"/>
      <c r="Z4294" s="43"/>
      <c r="AA4294" s="43"/>
      <c r="AB4294" s="43">
        <v>0</v>
      </c>
      <c r="AC4294" s="44">
        <v>0</v>
      </c>
      <c r="AD4294" s="44">
        <v>0</v>
      </c>
      <c r="AE4294" s="45" t="e">
        <f t="shared" si="8275"/>
        <v>#DIV/0!</v>
      </c>
      <c r="AF4294" s="46">
        <v>0</v>
      </c>
      <c r="AG4294" s="46">
        <v>0</v>
      </c>
      <c r="AH4294" s="47">
        <v>0</v>
      </c>
      <c r="AI4294" s="47">
        <v>0</v>
      </c>
      <c r="AJ4294" s="47">
        <v>0</v>
      </c>
      <c r="AK4294" s="47">
        <v>0</v>
      </c>
      <c r="AL4294" s="47">
        <f t="shared" si="8276"/>
        <v>0</v>
      </c>
      <c r="AM4294" s="47">
        <f t="shared" si="8277"/>
        <v>0</v>
      </c>
      <c r="AN4294" s="48" t="s">
        <v>36</v>
      </c>
      <c r="AR4294" s="1"/>
      <c r="AS4294" s="1"/>
    </row>
    <row r="4295" ht="31.5">
      <c r="B4295" s="41" t="s">
        <v>1088</v>
      </c>
      <c r="C4295" s="41" t="s">
        <v>107</v>
      </c>
      <c r="D4295" s="41" t="s">
        <v>109</v>
      </c>
      <c r="E4295" s="26" t="str">
        <f t="shared" si="8278"/>
        <v>0409</v>
      </c>
      <c r="F4295" s="41" t="s">
        <v>1105</v>
      </c>
      <c r="G4295" s="41"/>
      <c r="H4295" s="42" t="s">
        <v>1106</v>
      </c>
      <c r="I4295" s="43">
        <f t="shared" si="8334"/>
        <v>0</v>
      </c>
      <c r="J4295" s="43">
        <f t="shared" si="8335"/>
        <v>0</v>
      </c>
      <c r="K4295" s="43">
        <f t="shared" si="8336"/>
        <v>0</v>
      </c>
      <c r="L4295" s="43">
        <f t="shared" si="8337"/>
        <v>0</v>
      </c>
      <c r="M4295" s="43">
        <f t="shared" si="8338"/>
        <v>0</v>
      </c>
      <c r="N4295" s="43">
        <f t="shared" si="8339"/>
        <v>0</v>
      </c>
      <c r="O4295" s="43">
        <f t="shared" si="8340"/>
        <v>0</v>
      </c>
      <c r="P4295" s="43">
        <f t="shared" si="8341"/>
        <v>0</v>
      </c>
      <c r="Q4295" s="43">
        <f t="shared" si="8342"/>
        <v>0</v>
      </c>
      <c r="R4295" s="43">
        <f t="shared" si="8343"/>
        <v>1376.819</v>
      </c>
      <c r="S4295" s="43">
        <f t="shared" si="8344"/>
        <v>0</v>
      </c>
      <c r="T4295" s="43">
        <f t="shared" si="8345"/>
        <v>0</v>
      </c>
      <c r="U4295" s="43">
        <v>0</v>
      </c>
      <c r="V4295" s="43">
        <f t="shared" si="8291"/>
        <v>1376.819</v>
      </c>
      <c r="W4295" s="43">
        <f t="shared" si="8346"/>
        <v>0</v>
      </c>
      <c r="X4295" s="43">
        <f t="shared" si="8347"/>
        <v>0</v>
      </c>
      <c r="Y4295" s="43">
        <f t="shared" si="8348"/>
        <v>0</v>
      </c>
      <c r="Z4295" s="43">
        <f t="shared" si="8349"/>
        <v>0</v>
      </c>
      <c r="AA4295" s="43">
        <f t="shared" si="8350"/>
        <v>0</v>
      </c>
      <c r="AB4295" s="43">
        <f t="shared" si="8351"/>
        <v>152.96187</v>
      </c>
      <c r="AC4295" s="44">
        <f t="shared" si="8352"/>
        <v>1376.819</v>
      </c>
      <c r="AD4295" s="44">
        <f t="shared" si="8353"/>
        <v>1299.0740900000001</v>
      </c>
      <c r="AE4295" s="45">
        <f t="shared" si="8275"/>
        <v>94.353294804908998</v>
      </c>
      <c r="AF4295" s="43">
        <f t="shared" si="8354"/>
        <v>1376.819</v>
      </c>
      <c r="AG4295" s="43">
        <f t="shared" si="8355"/>
        <v>0</v>
      </c>
      <c r="AH4295" s="43">
        <f t="shared" si="8356"/>
        <v>0</v>
      </c>
      <c r="AI4295" s="43">
        <f t="shared" si="8357"/>
        <v>0</v>
      </c>
      <c r="AJ4295" s="43">
        <f t="shared" si="8358"/>
        <v>0</v>
      </c>
      <c r="AK4295" s="43">
        <f t="shared" si="8359"/>
        <v>0</v>
      </c>
      <c r="AL4295" s="43">
        <f t="shared" si="8276"/>
        <v>1376.819</v>
      </c>
      <c r="AM4295" s="43">
        <f t="shared" si="8277"/>
        <v>0</v>
      </c>
      <c r="AN4295" s="19"/>
      <c r="AO4295" s="1"/>
      <c r="AP4295" s="1"/>
      <c r="AQ4295" s="1"/>
      <c r="AR4295" s="1"/>
      <c r="AS4295" s="1"/>
    </row>
    <row r="4296" ht="31.5">
      <c r="B4296" s="41" t="s">
        <v>1088</v>
      </c>
      <c r="C4296" s="41" t="s">
        <v>107</v>
      </c>
      <c r="D4296" s="41" t="s">
        <v>109</v>
      </c>
      <c r="E4296" s="26" t="str">
        <f t="shared" si="8278"/>
        <v>0409</v>
      </c>
      <c r="F4296" s="41" t="s">
        <v>1105</v>
      </c>
      <c r="G4296" s="41" t="s">
        <v>177</v>
      </c>
      <c r="H4296" s="42" t="s">
        <v>178</v>
      </c>
      <c r="I4296" s="43">
        <f t="shared" si="8334"/>
        <v>0</v>
      </c>
      <c r="J4296" s="43">
        <f t="shared" si="8335"/>
        <v>0</v>
      </c>
      <c r="K4296" s="43">
        <f t="shared" si="8336"/>
        <v>0</v>
      </c>
      <c r="L4296" s="43">
        <f t="shared" si="8337"/>
        <v>0</v>
      </c>
      <c r="M4296" s="43">
        <f t="shared" si="8338"/>
        <v>0</v>
      </c>
      <c r="N4296" s="43">
        <f t="shared" si="8339"/>
        <v>0</v>
      </c>
      <c r="O4296" s="43">
        <f t="shared" si="8340"/>
        <v>0</v>
      </c>
      <c r="P4296" s="43">
        <f t="shared" si="8341"/>
        <v>0</v>
      </c>
      <c r="Q4296" s="43">
        <f t="shared" si="8342"/>
        <v>0</v>
      </c>
      <c r="R4296" s="43">
        <f t="shared" si="8343"/>
        <v>1376.819</v>
      </c>
      <c r="S4296" s="43">
        <f t="shared" si="8344"/>
        <v>0</v>
      </c>
      <c r="T4296" s="43">
        <f t="shared" si="8345"/>
        <v>0</v>
      </c>
      <c r="U4296" s="43">
        <v>0</v>
      </c>
      <c r="V4296" s="43">
        <f t="shared" si="8291"/>
        <v>1376.819</v>
      </c>
      <c r="W4296" s="43">
        <f t="shared" si="8346"/>
        <v>0</v>
      </c>
      <c r="X4296" s="43">
        <f t="shared" si="8347"/>
        <v>0</v>
      </c>
      <c r="Y4296" s="43">
        <f t="shared" si="8348"/>
        <v>0</v>
      </c>
      <c r="Z4296" s="43">
        <f t="shared" si="8349"/>
        <v>0</v>
      </c>
      <c r="AA4296" s="43">
        <f t="shared" si="8350"/>
        <v>0</v>
      </c>
      <c r="AB4296" s="43">
        <f t="shared" si="8351"/>
        <v>152.96187</v>
      </c>
      <c r="AC4296" s="44">
        <f t="shared" si="8352"/>
        <v>1376.819</v>
      </c>
      <c r="AD4296" s="44">
        <f t="shared" si="8353"/>
        <v>1299.0740900000001</v>
      </c>
      <c r="AE4296" s="45">
        <f t="shared" si="8275"/>
        <v>94.353294804908998</v>
      </c>
      <c r="AF4296" s="43">
        <f t="shared" si="8354"/>
        <v>1376.819</v>
      </c>
      <c r="AG4296" s="43">
        <f t="shared" si="8355"/>
        <v>0</v>
      </c>
      <c r="AH4296" s="43">
        <f t="shared" si="8356"/>
        <v>0</v>
      </c>
      <c r="AI4296" s="43">
        <f t="shared" si="8357"/>
        <v>0</v>
      </c>
      <c r="AJ4296" s="43">
        <f t="shared" si="8358"/>
        <v>0</v>
      </c>
      <c r="AK4296" s="43">
        <f t="shared" si="8359"/>
        <v>0</v>
      </c>
      <c r="AL4296" s="43">
        <f t="shared" si="8276"/>
        <v>1376.819</v>
      </c>
      <c r="AM4296" s="43">
        <f t="shared" si="8277"/>
        <v>0</v>
      </c>
      <c r="AN4296" s="19"/>
      <c r="AO4296" s="1"/>
      <c r="AP4296" s="1"/>
      <c r="AQ4296" s="1"/>
      <c r="AR4296" s="1"/>
      <c r="AS4296" s="1"/>
    </row>
    <row r="4297">
      <c r="B4297" s="41" t="s">
        <v>1088</v>
      </c>
      <c r="C4297" s="41" t="s">
        <v>107</v>
      </c>
      <c r="D4297" s="41" t="s">
        <v>109</v>
      </c>
      <c r="E4297" s="26" t="str">
        <f t="shared" si="8278"/>
        <v>0409</v>
      </c>
      <c r="F4297" s="41" t="s">
        <v>1105</v>
      </c>
      <c r="G4297" s="41" t="s">
        <v>179</v>
      </c>
      <c r="H4297" s="42" t="s">
        <v>180</v>
      </c>
      <c r="I4297" s="43"/>
      <c r="J4297" s="43"/>
      <c r="K4297" s="43"/>
      <c r="L4297" s="43"/>
      <c r="M4297" s="43"/>
      <c r="N4297" s="43"/>
      <c r="O4297" s="43">
        <v>0</v>
      </c>
      <c r="P4297" s="43">
        <v>0</v>
      </c>
      <c r="Q4297" s="43">
        <v>0</v>
      </c>
      <c r="R4297" s="43">
        <v>1376.819</v>
      </c>
      <c r="S4297" s="43">
        <v>0</v>
      </c>
      <c r="T4297" s="43">
        <v>0</v>
      </c>
      <c r="U4297" s="43">
        <v>0</v>
      </c>
      <c r="V4297" s="43">
        <f t="shared" si="8291"/>
        <v>1376.819</v>
      </c>
      <c r="W4297" s="43"/>
      <c r="X4297" s="43"/>
      <c r="Y4297" s="43"/>
      <c r="Z4297" s="43"/>
      <c r="AA4297" s="43"/>
      <c r="AB4297" s="43">
        <v>152.96187</v>
      </c>
      <c r="AC4297" s="44">
        <v>1376.819</v>
      </c>
      <c r="AD4297" s="44">
        <v>1299.0740900000001</v>
      </c>
      <c r="AE4297" s="45">
        <f t="shared" si="8275"/>
        <v>94.353294804908998</v>
      </c>
      <c r="AF4297" s="43">
        <v>1376.819</v>
      </c>
      <c r="AG4297" s="43">
        <v>0</v>
      </c>
      <c r="AH4297" s="43">
        <v>0</v>
      </c>
      <c r="AI4297" s="43">
        <v>0</v>
      </c>
      <c r="AJ4297" s="43">
        <v>0</v>
      </c>
      <c r="AK4297" s="43">
        <v>0</v>
      </c>
      <c r="AL4297" s="43">
        <f t="shared" si="8276"/>
        <v>1376.819</v>
      </c>
      <c r="AM4297" s="43">
        <f t="shared" si="8277"/>
        <v>0</v>
      </c>
      <c r="AN4297" s="19"/>
      <c r="AR4297" s="1"/>
      <c r="AS4297" s="1"/>
    </row>
    <row r="4298">
      <c r="B4298" s="41" t="s">
        <v>1088</v>
      </c>
      <c r="C4298" s="41" t="s">
        <v>107</v>
      </c>
      <c r="D4298" s="41" t="s">
        <v>109</v>
      </c>
      <c r="E4298" s="26" t="str">
        <f t="shared" si="8278"/>
        <v>0409</v>
      </c>
      <c r="F4298" s="41" t="s">
        <v>1107</v>
      </c>
      <c r="G4298" s="41"/>
      <c r="H4298" s="42" t="s">
        <v>315</v>
      </c>
      <c r="I4298" s="43">
        <f t="shared" si="8334"/>
        <v>1582.8</v>
      </c>
      <c r="J4298" s="43">
        <f t="shared" si="8335"/>
        <v>0</v>
      </c>
      <c r="K4298" s="43">
        <f t="shared" si="8336"/>
        <v>0</v>
      </c>
      <c r="L4298" s="43">
        <f t="shared" si="8337"/>
        <v>0</v>
      </c>
      <c r="M4298" s="43">
        <f t="shared" si="8338"/>
        <v>0</v>
      </c>
      <c r="N4298" s="43">
        <f t="shared" si="8339"/>
        <v>0</v>
      </c>
      <c r="O4298" s="43">
        <f t="shared" si="8340"/>
        <v>0</v>
      </c>
      <c r="P4298" s="43">
        <f t="shared" si="8341"/>
        <v>0</v>
      </c>
      <c r="Q4298" s="43">
        <f t="shared" si="8342"/>
        <v>0</v>
      </c>
      <c r="R4298" s="43">
        <f t="shared" si="8343"/>
        <v>0</v>
      </c>
      <c r="S4298" s="43">
        <f t="shared" si="8344"/>
        <v>0</v>
      </c>
      <c r="T4298" s="43">
        <f t="shared" si="8345"/>
        <v>0</v>
      </c>
      <c r="U4298" s="43">
        <v>0</v>
      </c>
      <c r="V4298" s="43">
        <f t="shared" si="8291"/>
        <v>1582.8</v>
      </c>
      <c r="W4298" s="43">
        <f t="shared" si="8346"/>
        <v>0</v>
      </c>
      <c r="X4298" s="43">
        <f t="shared" si="8347"/>
        <v>0</v>
      </c>
      <c r="Y4298" s="43">
        <f t="shared" si="8348"/>
        <v>0</v>
      </c>
      <c r="Z4298" s="43">
        <f t="shared" si="8349"/>
        <v>0</v>
      </c>
      <c r="AA4298" s="43">
        <f t="shared" si="8350"/>
        <v>0</v>
      </c>
      <c r="AB4298" s="43">
        <f t="shared" si="8351"/>
        <v>527.60000000000002</v>
      </c>
      <c r="AC4298" s="44">
        <f t="shared" si="8352"/>
        <v>1582.8</v>
      </c>
      <c r="AD4298" s="44">
        <f t="shared" si="8353"/>
        <v>1582.8</v>
      </c>
      <c r="AE4298" s="45">
        <f t="shared" si="8275"/>
        <v>100</v>
      </c>
      <c r="AF4298" s="43">
        <f t="shared" si="8354"/>
        <v>1582.8</v>
      </c>
      <c r="AG4298" s="43">
        <f t="shared" si="8355"/>
        <v>0</v>
      </c>
      <c r="AH4298" s="43">
        <f t="shared" si="8356"/>
        <v>0</v>
      </c>
      <c r="AI4298" s="43">
        <f t="shared" si="8357"/>
        <v>0</v>
      </c>
      <c r="AJ4298" s="43">
        <f t="shared" si="8358"/>
        <v>0</v>
      </c>
      <c r="AK4298" s="43">
        <f t="shared" si="8359"/>
        <v>0</v>
      </c>
      <c r="AL4298" s="43">
        <f t="shared" si="8276"/>
        <v>1582.8</v>
      </c>
      <c r="AM4298" s="43">
        <f t="shared" si="8277"/>
        <v>0</v>
      </c>
      <c r="AN4298" s="2"/>
      <c r="AO4298" s="1"/>
      <c r="AP4298" s="1"/>
      <c r="AQ4298" s="1"/>
      <c r="AR4298" s="1"/>
      <c r="AS4298" s="1"/>
    </row>
    <row r="4299" ht="31.5">
      <c r="B4299" s="41" t="s">
        <v>1088</v>
      </c>
      <c r="C4299" s="41" t="s">
        <v>107</v>
      </c>
      <c r="D4299" s="41" t="s">
        <v>109</v>
      </c>
      <c r="E4299" s="26" t="str">
        <f t="shared" si="8278"/>
        <v>0409</v>
      </c>
      <c r="F4299" s="41" t="s">
        <v>1107</v>
      </c>
      <c r="G4299" s="41" t="s">
        <v>177</v>
      </c>
      <c r="H4299" s="42" t="s">
        <v>178</v>
      </c>
      <c r="I4299" s="43">
        <f t="shared" si="8334"/>
        <v>1582.8</v>
      </c>
      <c r="J4299" s="43">
        <f t="shared" si="8335"/>
        <v>0</v>
      </c>
      <c r="K4299" s="43">
        <f t="shared" si="8336"/>
        <v>0</v>
      </c>
      <c r="L4299" s="43">
        <f t="shared" si="8337"/>
        <v>0</v>
      </c>
      <c r="M4299" s="43">
        <f t="shared" si="8338"/>
        <v>0</v>
      </c>
      <c r="N4299" s="43">
        <f t="shared" si="8339"/>
        <v>0</v>
      </c>
      <c r="O4299" s="43">
        <f t="shared" si="8340"/>
        <v>0</v>
      </c>
      <c r="P4299" s="43">
        <f t="shared" si="8341"/>
        <v>0</v>
      </c>
      <c r="Q4299" s="43">
        <f t="shared" si="8342"/>
        <v>0</v>
      </c>
      <c r="R4299" s="43">
        <f t="shared" si="8343"/>
        <v>0</v>
      </c>
      <c r="S4299" s="43">
        <f t="shared" si="8344"/>
        <v>0</v>
      </c>
      <c r="T4299" s="43">
        <f t="shared" si="8345"/>
        <v>0</v>
      </c>
      <c r="U4299" s="43">
        <v>0</v>
      </c>
      <c r="V4299" s="43">
        <f t="shared" si="8291"/>
        <v>1582.8</v>
      </c>
      <c r="W4299" s="43">
        <f t="shared" si="8346"/>
        <v>0</v>
      </c>
      <c r="X4299" s="43">
        <f t="shared" si="8347"/>
        <v>0</v>
      </c>
      <c r="Y4299" s="43">
        <f t="shared" si="8348"/>
        <v>0</v>
      </c>
      <c r="Z4299" s="43">
        <f t="shared" si="8349"/>
        <v>0</v>
      </c>
      <c r="AA4299" s="43">
        <f t="shared" si="8350"/>
        <v>0</v>
      </c>
      <c r="AB4299" s="43">
        <f t="shared" si="8351"/>
        <v>527.60000000000002</v>
      </c>
      <c r="AC4299" s="44">
        <f t="shared" si="8352"/>
        <v>1582.8</v>
      </c>
      <c r="AD4299" s="44">
        <f t="shared" si="8353"/>
        <v>1582.8</v>
      </c>
      <c r="AE4299" s="45">
        <f t="shared" si="8275"/>
        <v>100</v>
      </c>
      <c r="AF4299" s="43">
        <f t="shared" si="8354"/>
        <v>1582.8</v>
      </c>
      <c r="AG4299" s="43">
        <f t="shared" si="8355"/>
        <v>0</v>
      </c>
      <c r="AH4299" s="43">
        <f t="shared" si="8356"/>
        <v>0</v>
      </c>
      <c r="AI4299" s="43">
        <f t="shared" si="8357"/>
        <v>0</v>
      </c>
      <c r="AJ4299" s="43">
        <f t="shared" si="8358"/>
        <v>0</v>
      </c>
      <c r="AK4299" s="43">
        <f t="shared" si="8359"/>
        <v>0</v>
      </c>
      <c r="AL4299" s="43">
        <f t="shared" si="8276"/>
        <v>1582.8</v>
      </c>
      <c r="AM4299" s="43">
        <f t="shared" si="8277"/>
        <v>0</v>
      </c>
      <c r="AN4299" s="2"/>
      <c r="AO4299" s="1"/>
      <c r="AP4299" s="1"/>
      <c r="AQ4299" s="1"/>
      <c r="AR4299" s="1"/>
      <c r="AS4299" s="1"/>
    </row>
    <row r="4300">
      <c r="B4300" s="41" t="s">
        <v>1088</v>
      </c>
      <c r="C4300" s="41" t="s">
        <v>107</v>
      </c>
      <c r="D4300" s="41" t="s">
        <v>109</v>
      </c>
      <c r="E4300" s="26" t="str">
        <f t="shared" si="8278"/>
        <v>0409</v>
      </c>
      <c r="F4300" s="41" t="s">
        <v>1107</v>
      </c>
      <c r="G4300" s="41" t="s">
        <v>179</v>
      </c>
      <c r="H4300" s="42" t="s">
        <v>180</v>
      </c>
      <c r="I4300" s="43">
        <v>1582.8</v>
      </c>
      <c r="J4300" s="43"/>
      <c r="K4300" s="43"/>
      <c r="L4300" s="43"/>
      <c r="M4300" s="43"/>
      <c r="N4300" s="43"/>
      <c r="O4300" s="43">
        <v>0</v>
      </c>
      <c r="P4300" s="43">
        <v>0</v>
      </c>
      <c r="Q4300" s="43">
        <v>0</v>
      </c>
      <c r="R4300" s="43">
        <v>0</v>
      </c>
      <c r="S4300" s="43">
        <v>0</v>
      </c>
      <c r="T4300" s="43">
        <v>0</v>
      </c>
      <c r="U4300" s="43">
        <v>0</v>
      </c>
      <c r="V4300" s="43">
        <f t="shared" si="8291"/>
        <v>1582.8</v>
      </c>
      <c r="W4300" s="43"/>
      <c r="X4300" s="43"/>
      <c r="Y4300" s="43"/>
      <c r="Z4300" s="43"/>
      <c r="AA4300" s="43"/>
      <c r="AB4300" s="43">
        <v>527.60000000000002</v>
      </c>
      <c r="AC4300" s="44">
        <v>1582.8</v>
      </c>
      <c r="AD4300" s="44">
        <v>1582.8</v>
      </c>
      <c r="AE4300" s="45">
        <f t="shared" si="8275"/>
        <v>100</v>
      </c>
      <c r="AF4300" s="43">
        <v>1582.8</v>
      </c>
      <c r="AG4300" s="43">
        <v>0</v>
      </c>
      <c r="AH4300" s="43">
        <v>0</v>
      </c>
      <c r="AI4300" s="43">
        <v>0</v>
      </c>
      <c r="AJ4300" s="43">
        <v>0</v>
      </c>
      <c r="AK4300" s="43">
        <v>0</v>
      </c>
      <c r="AL4300" s="43">
        <f t="shared" si="8276"/>
        <v>1582.8</v>
      </c>
      <c r="AM4300" s="43">
        <f t="shared" si="8277"/>
        <v>0</v>
      </c>
      <c r="AN4300" s="19"/>
      <c r="AR4300" s="1"/>
      <c r="AS4300" s="1"/>
    </row>
    <row r="4301" ht="31.5">
      <c r="B4301" s="41" t="s">
        <v>1088</v>
      </c>
      <c r="C4301" s="41" t="s">
        <v>107</v>
      </c>
      <c r="D4301" s="41" t="s">
        <v>109</v>
      </c>
      <c r="E4301" s="26" t="str">
        <f t="shared" si="8278"/>
        <v>0409</v>
      </c>
      <c r="F4301" s="41" t="s">
        <v>1108</v>
      </c>
      <c r="G4301" s="41"/>
      <c r="H4301" s="42" t="s">
        <v>1109</v>
      </c>
      <c r="I4301" s="43">
        <f t="shared" si="8334"/>
        <v>26440.099999999999</v>
      </c>
      <c r="J4301" s="43">
        <f t="shared" si="8335"/>
        <v>14097.6</v>
      </c>
      <c r="K4301" s="43">
        <f t="shared" si="8336"/>
        <v>13119.299999999999</v>
      </c>
      <c r="L4301" s="43">
        <f t="shared" si="8337"/>
        <v>-12920.5</v>
      </c>
      <c r="M4301" s="43">
        <f t="shared" si="8338"/>
        <v>0</v>
      </c>
      <c r="N4301" s="43">
        <f t="shared" si="8339"/>
        <v>0</v>
      </c>
      <c r="O4301" s="43">
        <f t="shared" si="8340"/>
        <v>0</v>
      </c>
      <c r="P4301" s="43">
        <f t="shared" si="8341"/>
        <v>0</v>
      </c>
      <c r="Q4301" s="43">
        <f t="shared" si="8342"/>
        <v>0</v>
      </c>
      <c r="R4301" s="43">
        <f t="shared" si="8343"/>
        <v>0</v>
      </c>
      <c r="S4301" s="43">
        <f t="shared" si="8344"/>
        <v>0</v>
      </c>
      <c r="T4301" s="43">
        <f t="shared" si="8345"/>
        <v>0</v>
      </c>
      <c r="U4301" s="43">
        <v>0</v>
      </c>
      <c r="V4301" s="43">
        <f t="shared" si="8291"/>
        <v>13519.599999999999</v>
      </c>
      <c r="W4301" s="43">
        <f t="shared" si="8346"/>
        <v>0</v>
      </c>
      <c r="X4301" s="43">
        <f t="shared" si="8347"/>
        <v>0</v>
      </c>
      <c r="Y4301" s="43">
        <f t="shared" si="8348"/>
        <v>0</v>
      </c>
      <c r="Z4301" s="43">
        <f t="shared" si="8349"/>
        <v>0</v>
      </c>
      <c r="AA4301" s="43">
        <f t="shared" si="8350"/>
        <v>0</v>
      </c>
      <c r="AB4301" s="43">
        <f t="shared" si="8351"/>
        <v>0</v>
      </c>
      <c r="AC4301" s="44">
        <f t="shared" si="8352"/>
        <v>13519.6</v>
      </c>
      <c r="AD4301" s="44">
        <f t="shared" si="8353"/>
        <v>1518.91706</v>
      </c>
      <c r="AE4301" s="45">
        <f t="shared" si="8275"/>
        <v>11.234926033314595</v>
      </c>
      <c r="AF4301" s="43">
        <f t="shared" si="8354"/>
        <v>13519.6</v>
      </c>
      <c r="AG4301" s="43">
        <f t="shared" si="8355"/>
        <v>0</v>
      </c>
      <c r="AH4301" s="43">
        <f t="shared" si="8356"/>
        <v>0</v>
      </c>
      <c r="AI4301" s="43">
        <f t="shared" si="8357"/>
        <v>0</v>
      </c>
      <c r="AJ4301" s="43">
        <f t="shared" si="8358"/>
        <v>0</v>
      </c>
      <c r="AK4301" s="43">
        <f t="shared" si="8359"/>
        <v>0</v>
      </c>
      <c r="AL4301" s="43">
        <f t="shared" si="8276"/>
        <v>13519.6</v>
      </c>
      <c r="AM4301" s="43">
        <f t="shared" si="8277"/>
        <v>-1.8189894035458565e-12</v>
      </c>
      <c r="AN4301" s="2"/>
      <c r="AO4301" s="1"/>
      <c r="AP4301" s="1"/>
      <c r="AQ4301" s="1"/>
      <c r="AR4301" s="1"/>
      <c r="AS4301" s="1"/>
    </row>
    <row r="4302" ht="31.5">
      <c r="B4302" s="41" t="s">
        <v>1088</v>
      </c>
      <c r="C4302" s="41" t="s">
        <v>107</v>
      </c>
      <c r="D4302" s="41" t="s">
        <v>109</v>
      </c>
      <c r="E4302" s="26" t="str">
        <f t="shared" si="8278"/>
        <v>0409</v>
      </c>
      <c r="F4302" s="41" t="s">
        <v>1108</v>
      </c>
      <c r="G4302" s="41" t="s">
        <v>53</v>
      </c>
      <c r="H4302" s="42" t="s">
        <v>54</v>
      </c>
      <c r="I4302" s="43">
        <f t="shared" si="8334"/>
        <v>26440.099999999999</v>
      </c>
      <c r="J4302" s="43">
        <f t="shared" si="8335"/>
        <v>14097.6</v>
      </c>
      <c r="K4302" s="43">
        <f t="shared" si="8336"/>
        <v>13119.299999999999</v>
      </c>
      <c r="L4302" s="43">
        <f t="shared" si="8337"/>
        <v>-12920.5</v>
      </c>
      <c r="M4302" s="43">
        <f t="shared" si="8338"/>
        <v>0</v>
      </c>
      <c r="N4302" s="43">
        <f t="shared" si="8339"/>
        <v>0</v>
      </c>
      <c r="O4302" s="43">
        <f t="shared" si="8340"/>
        <v>0</v>
      </c>
      <c r="P4302" s="43">
        <f t="shared" si="8341"/>
        <v>0</v>
      </c>
      <c r="Q4302" s="43">
        <f t="shared" si="8342"/>
        <v>0</v>
      </c>
      <c r="R4302" s="43">
        <f t="shared" si="8343"/>
        <v>0</v>
      </c>
      <c r="S4302" s="43">
        <f t="shared" si="8344"/>
        <v>0</v>
      </c>
      <c r="T4302" s="43">
        <f t="shared" si="8345"/>
        <v>0</v>
      </c>
      <c r="U4302" s="43">
        <v>0</v>
      </c>
      <c r="V4302" s="43">
        <f t="shared" si="8291"/>
        <v>13519.599999999999</v>
      </c>
      <c r="W4302" s="43">
        <f t="shared" si="8346"/>
        <v>0</v>
      </c>
      <c r="X4302" s="43">
        <f t="shared" si="8347"/>
        <v>0</v>
      </c>
      <c r="Y4302" s="43">
        <f t="shared" si="8348"/>
        <v>0</v>
      </c>
      <c r="Z4302" s="43">
        <f t="shared" si="8349"/>
        <v>0</v>
      </c>
      <c r="AA4302" s="43">
        <f t="shared" si="8350"/>
        <v>0</v>
      </c>
      <c r="AB4302" s="43">
        <f t="shared" si="8351"/>
        <v>0</v>
      </c>
      <c r="AC4302" s="44">
        <f t="shared" si="8352"/>
        <v>13519.6</v>
      </c>
      <c r="AD4302" s="44">
        <f t="shared" si="8353"/>
        <v>1518.91706</v>
      </c>
      <c r="AE4302" s="45">
        <f t="shared" si="8275"/>
        <v>11.234926033314595</v>
      </c>
      <c r="AF4302" s="43">
        <f t="shared" si="8354"/>
        <v>13519.6</v>
      </c>
      <c r="AG4302" s="43">
        <f t="shared" si="8355"/>
        <v>0</v>
      </c>
      <c r="AH4302" s="43">
        <f t="shared" si="8356"/>
        <v>0</v>
      </c>
      <c r="AI4302" s="43">
        <f t="shared" si="8357"/>
        <v>0</v>
      </c>
      <c r="AJ4302" s="43">
        <f t="shared" si="8358"/>
        <v>0</v>
      </c>
      <c r="AK4302" s="43">
        <f t="shared" si="8359"/>
        <v>0</v>
      </c>
      <c r="AL4302" s="43">
        <f t="shared" si="8276"/>
        <v>13519.6</v>
      </c>
      <c r="AM4302" s="43">
        <f t="shared" si="8277"/>
        <v>-1.8189894035458565e-12</v>
      </c>
      <c r="AN4302" s="2"/>
      <c r="AO4302" s="1"/>
      <c r="AP4302" s="1"/>
      <c r="AQ4302" s="1"/>
      <c r="AR4302" s="1"/>
      <c r="AS4302" s="1"/>
    </row>
    <row r="4303" ht="31.5">
      <c r="B4303" s="41" t="s">
        <v>1088</v>
      </c>
      <c r="C4303" s="41" t="s">
        <v>107</v>
      </c>
      <c r="D4303" s="41" t="s">
        <v>109</v>
      </c>
      <c r="E4303" s="26" t="str">
        <f t="shared" si="8278"/>
        <v>0409</v>
      </c>
      <c r="F4303" s="41" t="s">
        <v>1108</v>
      </c>
      <c r="G4303" s="41" t="s">
        <v>55</v>
      </c>
      <c r="H4303" s="42" t="s">
        <v>56</v>
      </c>
      <c r="I4303" s="43">
        <v>26440.099999999999</v>
      </c>
      <c r="J4303" s="43">
        <v>14097.6</v>
      </c>
      <c r="K4303" s="43">
        <v>13119.299999999999</v>
      </c>
      <c r="L4303" s="43">
        <v>-12920.5</v>
      </c>
      <c r="M4303" s="43"/>
      <c r="N4303" s="43"/>
      <c r="O4303" s="43">
        <v>0</v>
      </c>
      <c r="P4303" s="43">
        <v>0</v>
      </c>
      <c r="Q4303" s="43">
        <v>0</v>
      </c>
      <c r="R4303" s="43">
        <v>0</v>
      </c>
      <c r="S4303" s="43">
        <v>0</v>
      </c>
      <c r="T4303" s="43">
        <v>0</v>
      </c>
      <c r="U4303" s="43">
        <v>0</v>
      </c>
      <c r="V4303" s="43">
        <f t="shared" si="8291"/>
        <v>13519.599999999999</v>
      </c>
      <c r="W4303" s="43"/>
      <c r="X4303" s="43"/>
      <c r="Y4303" s="43"/>
      <c r="Z4303" s="43"/>
      <c r="AA4303" s="43"/>
      <c r="AB4303" s="43">
        <v>0</v>
      </c>
      <c r="AC4303" s="44">
        <v>13519.6</v>
      </c>
      <c r="AD4303" s="44">
        <v>1518.91706</v>
      </c>
      <c r="AE4303" s="45">
        <f t="shared" si="8275"/>
        <v>11.234926033314595</v>
      </c>
      <c r="AF4303" s="43">
        <v>13519.6</v>
      </c>
      <c r="AG4303" s="43">
        <v>0</v>
      </c>
      <c r="AH4303" s="43">
        <v>0</v>
      </c>
      <c r="AI4303" s="43">
        <v>0</v>
      </c>
      <c r="AJ4303" s="43">
        <v>0</v>
      </c>
      <c r="AK4303" s="43">
        <v>0</v>
      </c>
      <c r="AL4303" s="43">
        <f t="shared" si="8276"/>
        <v>13519.6</v>
      </c>
      <c r="AM4303" s="43">
        <f t="shared" si="8277"/>
        <v>-1.8189894035458565e-12</v>
      </c>
      <c r="AN4303" s="19"/>
      <c r="AR4303" s="1"/>
      <c r="AS4303" s="1"/>
    </row>
    <row r="4304" ht="31.5" hidden="1">
      <c r="B4304" s="41" t="s">
        <v>1088</v>
      </c>
      <c r="C4304" s="41" t="s">
        <v>107</v>
      </c>
      <c r="D4304" s="41" t="s">
        <v>109</v>
      </c>
      <c r="E4304" s="26" t="str">
        <f t="shared" si="8278"/>
        <v>0409</v>
      </c>
      <c r="F4304" s="41" t="s">
        <v>1110</v>
      </c>
      <c r="G4304" s="41"/>
      <c r="H4304" s="42" t="s">
        <v>1111</v>
      </c>
      <c r="I4304" s="43">
        <f t="shared" si="8334"/>
        <v>0</v>
      </c>
      <c r="J4304" s="43">
        <f t="shared" si="8335"/>
        <v>0</v>
      </c>
      <c r="K4304" s="43">
        <f t="shared" si="8336"/>
        <v>0</v>
      </c>
      <c r="L4304" s="43">
        <f t="shared" si="8337"/>
        <v>0</v>
      </c>
      <c r="M4304" s="43">
        <f t="shared" si="8338"/>
        <v>0</v>
      </c>
      <c r="N4304" s="43">
        <f t="shared" si="8339"/>
        <v>0</v>
      </c>
      <c r="O4304" s="43">
        <f t="shared" si="8340"/>
        <v>0</v>
      </c>
      <c r="P4304" s="43">
        <f t="shared" si="8341"/>
        <v>0</v>
      </c>
      <c r="Q4304" s="43">
        <f t="shared" si="8342"/>
        <v>0</v>
      </c>
      <c r="R4304" s="43">
        <f t="shared" si="8343"/>
        <v>0</v>
      </c>
      <c r="S4304" s="43">
        <f t="shared" si="8344"/>
        <v>0</v>
      </c>
      <c r="T4304" s="43">
        <f t="shared" si="8345"/>
        <v>0</v>
      </c>
      <c r="U4304" s="43">
        <v>0</v>
      </c>
      <c r="V4304" s="43">
        <f t="shared" si="8291"/>
        <v>0</v>
      </c>
      <c r="W4304" s="43">
        <f t="shared" si="8346"/>
        <v>0</v>
      </c>
      <c r="X4304" s="43">
        <f t="shared" si="8347"/>
        <v>0</v>
      </c>
      <c r="Y4304" s="43">
        <f t="shared" si="8348"/>
        <v>0</v>
      </c>
      <c r="Z4304" s="43">
        <f t="shared" si="8349"/>
        <v>0</v>
      </c>
      <c r="AA4304" s="43">
        <f t="shared" si="8350"/>
        <v>0</v>
      </c>
      <c r="AB4304" s="43">
        <f t="shared" si="8351"/>
        <v>0</v>
      </c>
      <c r="AC4304" s="44">
        <f t="shared" si="8352"/>
        <v>0</v>
      </c>
      <c r="AD4304" s="44">
        <f t="shared" si="8353"/>
        <v>0</v>
      </c>
      <c r="AE4304" s="45" t="e">
        <f t="shared" si="8275"/>
        <v>#DIV/0!</v>
      </c>
      <c r="AF4304" s="46">
        <f t="shared" si="8354"/>
        <v>0</v>
      </c>
      <c r="AG4304" s="46">
        <f t="shared" si="8355"/>
        <v>0</v>
      </c>
      <c r="AH4304" s="47">
        <f t="shared" si="8356"/>
        <v>0</v>
      </c>
      <c r="AI4304" s="47">
        <f t="shared" si="8357"/>
        <v>0</v>
      </c>
      <c r="AJ4304" s="47">
        <f t="shared" si="8358"/>
        <v>0</v>
      </c>
      <c r="AK4304" s="47">
        <f t="shared" si="8359"/>
        <v>0</v>
      </c>
      <c r="AL4304" s="47">
        <f t="shared" si="8276"/>
        <v>0</v>
      </c>
      <c r="AM4304" s="47">
        <f t="shared" si="8277"/>
        <v>0</v>
      </c>
      <c r="AN4304" s="48" t="s">
        <v>36</v>
      </c>
      <c r="AO4304" s="1"/>
      <c r="AP4304" s="1"/>
      <c r="AQ4304" s="1"/>
      <c r="AR4304" s="1"/>
      <c r="AS4304" s="1"/>
    </row>
    <row r="4305" ht="31.5" hidden="1">
      <c r="B4305" s="41" t="s">
        <v>1088</v>
      </c>
      <c r="C4305" s="41" t="s">
        <v>107</v>
      </c>
      <c r="D4305" s="41" t="s">
        <v>109</v>
      </c>
      <c r="E4305" s="26" t="str">
        <f t="shared" si="8278"/>
        <v>0409</v>
      </c>
      <c r="F4305" s="41" t="s">
        <v>1110</v>
      </c>
      <c r="G4305" s="41" t="s">
        <v>53</v>
      </c>
      <c r="H4305" s="42" t="s">
        <v>54</v>
      </c>
      <c r="I4305" s="43">
        <f t="shared" si="8334"/>
        <v>0</v>
      </c>
      <c r="J4305" s="43">
        <f t="shared" si="8335"/>
        <v>0</v>
      </c>
      <c r="K4305" s="43">
        <f t="shared" si="8336"/>
        <v>0</v>
      </c>
      <c r="L4305" s="43">
        <f t="shared" si="8337"/>
        <v>0</v>
      </c>
      <c r="M4305" s="43">
        <f t="shared" si="8338"/>
        <v>0</v>
      </c>
      <c r="N4305" s="43">
        <f t="shared" si="8339"/>
        <v>0</v>
      </c>
      <c r="O4305" s="43">
        <f t="shared" si="8340"/>
        <v>0</v>
      </c>
      <c r="P4305" s="43">
        <f t="shared" si="8341"/>
        <v>0</v>
      </c>
      <c r="Q4305" s="43">
        <f t="shared" si="8342"/>
        <v>0</v>
      </c>
      <c r="R4305" s="43">
        <f t="shared" si="8343"/>
        <v>0</v>
      </c>
      <c r="S4305" s="43">
        <f t="shared" si="8344"/>
        <v>0</v>
      </c>
      <c r="T4305" s="43">
        <f t="shared" si="8345"/>
        <v>0</v>
      </c>
      <c r="U4305" s="43">
        <v>0</v>
      </c>
      <c r="V4305" s="43">
        <f t="shared" si="8291"/>
        <v>0</v>
      </c>
      <c r="W4305" s="43">
        <f t="shared" si="8346"/>
        <v>0</v>
      </c>
      <c r="X4305" s="43">
        <f t="shared" si="8347"/>
        <v>0</v>
      </c>
      <c r="Y4305" s="43">
        <f t="shared" si="8348"/>
        <v>0</v>
      </c>
      <c r="Z4305" s="43">
        <f t="shared" si="8349"/>
        <v>0</v>
      </c>
      <c r="AA4305" s="43">
        <f t="shared" si="8350"/>
        <v>0</v>
      </c>
      <c r="AB4305" s="43">
        <f t="shared" si="8351"/>
        <v>0</v>
      </c>
      <c r="AC4305" s="44">
        <f t="shared" si="8352"/>
        <v>0</v>
      </c>
      <c r="AD4305" s="44">
        <f t="shared" si="8353"/>
        <v>0</v>
      </c>
      <c r="AE4305" s="45" t="e">
        <f t="shared" si="8275"/>
        <v>#DIV/0!</v>
      </c>
      <c r="AF4305" s="46">
        <f t="shared" si="8354"/>
        <v>0</v>
      </c>
      <c r="AG4305" s="46">
        <f t="shared" si="8355"/>
        <v>0</v>
      </c>
      <c r="AH4305" s="47">
        <f t="shared" si="8356"/>
        <v>0</v>
      </c>
      <c r="AI4305" s="47">
        <f t="shared" si="8357"/>
        <v>0</v>
      </c>
      <c r="AJ4305" s="47">
        <f t="shared" si="8358"/>
        <v>0</v>
      </c>
      <c r="AK4305" s="47">
        <f t="shared" si="8359"/>
        <v>0</v>
      </c>
      <c r="AL4305" s="47">
        <f t="shared" si="8276"/>
        <v>0</v>
      </c>
      <c r="AM4305" s="47">
        <f t="shared" si="8277"/>
        <v>0</v>
      </c>
      <c r="AN4305" s="48" t="s">
        <v>36</v>
      </c>
      <c r="AO4305" s="1"/>
      <c r="AP4305" s="1"/>
      <c r="AQ4305" s="1"/>
      <c r="AR4305" s="1"/>
      <c r="AS4305" s="1"/>
    </row>
    <row r="4306" ht="31.5" hidden="1">
      <c r="B4306" s="41" t="s">
        <v>1088</v>
      </c>
      <c r="C4306" s="41" t="s">
        <v>107</v>
      </c>
      <c r="D4306" s="41" t="s">
        <v>109</v>
      </c>
      <c r="E4306" s="26" t="str">
        <f t="shared" si="8278"/>
        <v>0409</v>
      </c>
      <c r="F4306" s="41" t="s">
        <v>1110</v>
      </c>
      <c r="G4306" s="41" t="s">
        <v>55</v>
      </c>
      <c r="H4306" s="42" t="s">
        <v>56</v>
      </c>
      <c r="I4306" s="43"/>
      <c r="J4306" s="43"/>
      <c r="K4306" s="43"/>
      <c r="L4306" s="43"/>
      <c r="M4306" s="43"/>
      <c r="N4306" s="43"/>
      <c r="O4306" s="43">
        <v>0</v>
      </c>
      <c r="P4306" s="43">
        <v>0</v>
      </c>
      <c r="Q4306" s="43">
        <v>0</v>
      </c>
      <c r="R4306" s="43">
        <v>0</v>
      </c>
      <c r="S4306" s="43">
        <v>0</v>
      </c>
      <c r="T4306" s="43">
        <v>0</v>
      </c>
      <c r="U4306" s="43">
        <v>0</v>
      </c>
      <c r="V4306" s="43">
        <f t="shared" si="8291"/>
        <v>0</v>
      </c>
      <c r="W4306" s="43"/>
      <c r="X4306" s="43"/>
      <c r="Y4306" s="43"/>
      <c r="Z4306" s="43"/>
      <c r="AA4306" s="43"/>
      <c r="AB4306" s="43">
        <v>0</v>
      </c>
      <c r="AC4306" s="44">
        <v>0</v>
      </c>
      <c r="AD4306" s="44">
        <v>0</v>
      </c>
      <c r="AE4306" s="45" t="e">
        <f t="shared" si="8275"/>
        <v>#DIV/0!</v>
      </c>
      <c r="AF4306" s="46">
        <v>0</v>
      </c>
      <c r="AG4306" s="46">
        <v>0</v>
      </c>
      <c r="AH4306" s="47">
        <v>0</v>
      </c>
      <c r="AI4306" s="47">
        <v>0</v>
      </c>
      <c r="AJ4306" s="47">
        <v>0</v>
      </c>
      <c r="AK4306" s="47">
        <v>0</v>
      </c>
      <c r="AL4306" s="47">
        <f t="shared" si="8276"/>
        <v>0</v>
      </c>
      <c r="AM4306" s="47">
        <f t="shared" si="8277"/>
        <v>0</v>
      </c>
      <c r="AN4306" s="48" t="s">
        <v>36</v>
      </c>
      <c r="AR4306" s="1"/>
      <c r="AS4306" s="1"/>
    </row>
    <row r="4307" hidden="1">
      <c r="B4307" s="41" t="s">
        <v>1088</v>
      </c>
      <c r="C4307" s="41" t="s">
        <v>107</v>
      </c>
      <c r="D4307" s="41" t="s">
        <v>109</v>
      </c>
      <c r="E4307" s="26" t="str">
        <f t="shared" si="8278"/>
        <v>0409</v>
      </c>
      <c r="F4307" s="41" t="s">
        <v>1112</v>
      </c>
      <c r="G4307" s="41"/>
      <c r="H4307" s="42" t="s">
        <v>267</v>
      </c>
      <c r="I4307" s="43">
        <f t="shared" si="8334"/>
        <v>0</v>
      </c>
      <c r="J4307" s="43">
        <f t="shared" si="8335"/>
        <v>0</v>
      </c>
      <c r="K4307" s="43">
        <f t="shared" si="8336"/>
        <v>0</v>
      </c>
      <c r="L4307" s="43">
        <f t="shared" si="8337"/>
        <v>0</v>
      </c>
      <c r="M4307" s="43">
        <f t="shared" si="8338"/>
        <v>0</v>
      </c>
      <c r="N4307" s="43">
        <f t="shared" si="8339"/>
        <v>0</v>
      </c>
      <c r="O4307" s="43">
        <f t="shared" si="8340"/>
        <v>0</v>
      </c>
      <c r="P4307" s="43">
        <f t="shared" si="8341"/>
        <v>0</v>
      </c>
      <c r="Q4307" s="43">
        <f t="shared" si="8342"/>
        <v>0</v>
      </c>
      <c r="R4307" s="43">
        <f t="shared" si="8343"/>
        <v>0</v>
      </c>
      <c r="S4307" s="43">
        <f t="shared" si="8344"/>
        <v>0</v>
      </c>
      <c r="T4307" s="43">
        <f t="shared" si="8345"/>
        <v>0</v>
      </c>
      <c r="U4307" s="43">
        <v>0</v>
      </c>
      <c r="V4307" s="43">
        <f t="shared" si="8291"/>
        <v>0</v>
      </c>
      <c r="W4307" s="43">
        <f t="shared" si="8346"/>
        <v>0</v>
      </c>
      <c r="X4307" s="43">
        <f t="shared" si="8347"/>
        <v>0</v>
      </c>
      <c r="Y4307" s="43">
        <f t="shared" si="8348"/>
        <v>0</v>
      </c>
      <c r="Z4307" s="43">
        <f t="shared" si="8349"/>
        <v>0</v>
      </c>
      <c r="AA4307" s="43">
        <f t="shared" si="8350"/>
        <v>0</v>
      </c>
      <c r="AB4307" s="43">
        <f t="shared" si="8351"/>
        <v>0</v>
      </c>
      <c r="AC4307" s="44">
        <f t="shared" si="8352"/>
        <v>0</v>
      </c>
      <c r="AD4307" s="44">
        <f t="shared" si="8353"/>
        <v>0</v>
      </c>
      <c r="AE4307" s="45" t="e">
        <f t="shared" si="8275"/>
        <v>#DIV/0!</v>
      </c>
      <c r="AF4307" s="46">
        <f t="shared" si="8354"/>
        <v>0</v>
      </c>
      <c r="AG4307" s="46">
        <f t="shared" si="8355"/>
        <v>0</v>
      </c>
      <c r="AH4307" s="47">
        <f t="shared" si="8356"/>
        <v>0</v>
      </c>
      <c r="AI4307" s="47">
        <f t="shared" si="8357"/>
        <v>0</v>
      </c>
      <c r="AJ4307" s="47">
        <f t="shared" si="8358"/>
        <v>0</v>
      </c>
      <c r="AK4307" s="47">
        <f t="shared" si="8359"/>
        <v>0</v>
      </c>
      <c r="AL4307" s="47">
        <f t="shared" si="8276"/>
        <v>0</v>
      </c>
      <c r="AM4307" s="47">
        <f t="shared" si="8277"/>
        <v>0</v>
      </c>
      <c r="AN4307" s="48" t="s">
        <v>36</v>
      </c>
      <c r="AO4307" s="1"/>
      <c r="AP4307" s="1"/>
      <c r="AQ4307" s="1"/>
      <c r="AR4307" s="1"/>
      <c r="AS4307" s="1"/>
    </row>
    <row r="4308" ht="31.5" hidden="1">
      <c r="B4308" s="41" t="s">
        <v>1088</v>
      </c>
      <c r="C4308" s="41" t="s">
        <v>107</v>
      </c>
      <c r="D4308" s="41" t="s">
        <v>109</v>
      </c>
      <c r="E4308" s="26" t="str">
        <f t="shared" si="8278"/>
        <v>0409</v>
      </c>
      <c r="F4308" s="41" t="s">
        <v>1112</v>
      </c>
      <c r="G4308" s="41" t="s">
        <v>177</v>
      </c>
      <c r="H4308" s="42" t="s">
        <v>178</v>
      </c>
      <c r="I4308" s="43">
        <f t="shared" si="8334"/>
        <v>0</v>
      </c>
      <c r="J4308" s="43">
        <f t="shared" si="8335"/>
        <v>0</v>
      </c>
      <c r="K4308" s="43">
        <f t="shared" si="8336"/>
        <v>0</v>
      </c>
      <c r="L4308" s="43">
        <f t="shared" si="8337"/>
        <v>0</v>
      </c>
      <c r="M4308" s="43">
        <f t="shared" si="8338"/>
        <v>0</v>
      </c>
      <c r="N4308" s="43">
        <f t="shared" si="8339"/>
        <v>0</v>
      </c>
      <c r="O4308" s="43">
        <f t="shared" si="8340"/>
        <v>0</v>
      </c>
      <c r="P4308" s="43">
        <f t="shared" si="8341"/>
        <v>0</v>
      </c>
      <c r="Q4308" s="43">
        <f t="shared" si="8342"/>
        <v>0</v>
      </c>
      <c r="R4308" s="43">
        <f t="shared" si="8343"/>
        <v>0</v>
      </c>
      <c r="S4308" s="43">
        <f t="shared" si="8344"/>
        <v>0</v>
      </c>
      <c r="T4308" s="43">
        <f t="shared" si="8345"/>
        <v>0</v>
      </c>
      <c r="U4308" s="43">
        <v>0</v>
      </c>
      <c r="V4308" s="43">
        <f t="shared" si="8291"/>
        <v>0</v>
      </c>
      <c r="W4308" s="43">
        <f t="shared" si="8346"/>
        <v>0</v>
      </c>
      <c r="X4308" s="43">
        <f t="shared" si="8347"/>
        <v>0</v>
      </c>
      <c r="Y4308" s="43">
        <f t="shared" si="8348"/>
        <v>0</v>
      </c>
      <c r="Z4308" s="43">
        <f t="shared" si="8349"/>
        <v>0</v>
      </c>
      <c r="AA4308" s="43">
        <f t="shared" si="8350"/>
        <v>0</v>
      </c>
      <c r="AB4308" s="43">
        <f t="shared" si="8351"/>
        <v>0</v>
      </c>
      <c r="AC4308" s="44">
        <f t="shared" si="8352"/>
        <v>0</v>
      </c>
      <c r="AD4308" s="44">
        <f t="shared" si="8353"/>
        <v>0</v>
      </c>
      <c r="AE4308" s="45" t="e">
        <f t="shared" si="8275"/>
        <v>#DIV/0!</v>
      </c>
      <c r="AF4308" s="46">
        <f t="shared" si="8354"/>
        <v>0</v>
      </c>
      <c r="AG4308" s="46">
        <f t="shared" si="8355"/>
        <v>0</v>
      </c>
      <c r="AH4308" s="47">
        <f t="shared" si="8356"/>
        <v>0</v>
      </c>
      <c r="AI4308" s="47">
        <f t="shared" si="8357"/>
        <v>0</v>
      </c>
      <c r="AJ4308" s="47">
        <f t="shared" si="8358"/>
        <v>0</v>
      </c>
      <c r="AK4308" s="47">
        <f t="shared" si="8359"/>
        <v>0</v>
      </c>
      <c r="AL4308" s="47">
        <f t="shared" si="8276"/>
        <v>0</v>
      </c>
      <c r="AM4308" s="47">
        <f t="shared" si="8277"/>
        <v>0</v>
      </c>
      <c r="AN4308" s="48" t="s">
        <v>36</v>
      </c>
      <c r="AO4308" s="1"/>
      <c r="AP4308" s="1"/>
      <c r="AQ4308" s="1"/>
      <c r="AR4308" s="1"/>
      <c r="AS4308" s="1"/>
    </row>
    <row r="4309" hidden="1">
      <c r="B4309" s="41" t="s">
        <v>1088</v>
      </c>
      <c r="C4309" s="41" t="s">
        <v>107</v>
      </c>
      <c r="D4309" s="41" t="s">
        <v>109</v>
      </c>
      <c r="E4309" s="26" t="str">
        <f t="shared" si="8278"/>
        <v>0409</v>
      </c>
      <c r="F4309" s="41" t="s">
        <v>1112</v>
      </c>
      <c r="G4309" s="41" t="s">
        <v>179</v>
      </c>
      <c r="H4309" s="42" t="s">
        <v>180</v>
      </c>
      <c r="I4309" s="43"/>
      <c r="J4309" s="43"/>
      <c r="K4309" s="43"/>
      <c r="L4309" s="43"/>
      <c r="M4309" s="43"/>
      <c r="N4309" s="43"/>
      <c r="O4309" s="43">
        <v>0</v>
      </c>
      <c r="P4309" s="43">
        <v>0</v>
      </c>
      <c r="Q4309" s="43">
        <v>0</v>
      </c>
      <c r="R4309" s="43">
        <v>0</v>
      </c>
      <c r="S4309" s="43">
        <v>0</v>
      </c>
      <c r="T4309" s="43">
        <v>0</v>
      </c>
      <c r="U4309" s="43">
        <v>0</v>
      </c>
      <c r="V4309" s="43">
        <f t="shared" si="8291"/>
        <v>0</v>
      </c>
      <c r="W4309" s="43"/>
      <c r="X4309" s="43"/>
      <c r="Y4309" s="43"/>
      <c r="Z4309" s="43"/>
      <c r="AA4309" s="43"/>
      <c r="AB4309" s="43">
        <v>0</v>
      </c>
      <c r="AC4309" s="44">
        <v>0</v>
      </c>
      <c r="AD4309" s="44">
        <v>0</v>
      </c>
      <c r="AE4309" s="45" t="e">
        <f t="shared" si="8275"/>
        <v>#DIV/0!</v>
      </c>
      <c r="AF4309" s="46">
        <v>0</v>
      </c>
      <c r="AG4309" s="46">
        <v>0</v>
      </c>
      <c r="AH4309" s="47">
        <v>0</v>
      </c>
      <c r="AI4309" s="47">
        <v>0</v>
      </c>
      <c r="AJ4309" s="47">
        <v>0</v>
      </c>
      <c r="AK4309" s="47">
        <v>0</v>
      </c>
      <c r="AL4309" s="47">
        <f t="shared" si="8276"/>
        <v>0</v>
      </c>
      <c r="AM4309" s="47">
        <f t="shared" si="8277"/>
        <v>0</v>
      </c>
      <c r="AN4309" s="48" t="s">
        <v>36</v>
      </c>
      <c r="AO4309" s="1"/>
      <c r="AP4309" s="1"/>
      <c r="AQ4309" s="1"/>
      <c r="AR4309" s="1"/>
      <c r="AS4309" s="1"/>
    </row>
    <row r="4310" ht="31.5">
      <c r="B4310" s="41" t="s">
        <v>1088</v>
      </c>
      <c r="C4310" s="41" t="s">
        <v>107</v>
      </c>
      <c r="D4310" s="41" t="s">
        <v>109</v>
      </c>
      <c r="E4310" s="26" t="str">
        <f t="shared" si="8278"/>
        <v>0409</v>
      </c>
      <c r="F4310" s="41" t="s">
        <v>842</v>
      </c>
      <c r="G4310" s="41"/>
      <c r="H4310" s="42" t="s">
        <v>843</v>
      </c>
      <c r="I4310" s="43">
        <f>I4314+I4311</f>
        <v>722435.69999999995</v>
      </c>
      <c r="J4310" s="43">
        <f>J4314+J4311</f>
        <v>871460.09999999998</v>
      </c>
      <c r="K4310" s="43">
        <f>K4314+K4311</f>
        <v>831831</v>
      </c>
      <c r="L4310" s="43">
        <f>L4314+L4311</f>
        <v>0</v>
      </c>
      <c r="M4310" s="43">
        <f>M4314+M4311</f>
        <v>0</v>
      </c>
      <c r="N4310" s="43">
        <f>N4314+N4311</f>
        <v>0</v>
      </c>
      <c r="O4310" s="43">
        <f>O4314+O4311</f>
        <v>0</v>
      </c>
      <c r="P4310" s="43">
        <f>P4314+P4311</f>
        <v>-100.97199999999999</v>
      </c>
      <c r="Q4310" s="43">
        <f>Q4314+Q4311</f>
        <v>0</v>
      </c>
      <c r="R4310" s="43">
        <f>R4314+R4311</f>
        <v>0</v>
      </c>
      <c r="S4310" s="43">
        <f>S4314+S4311</f>
        <v>0</v>
      </c>
      <c r="T4310" s="43">
        <f>T4314+T4311</f>
        <v>0</v>
      </c>
      <c r="U4310" s="43">
        <v>0</v>
      </c>
      <c r="V4310" s="43">
        <f t="shared" si="8291"/>
        <v>722334.728</v>
      </c>
      <c r="W4310" s="43">
        <f>W4314+W4311</f>
        <v>0</v>
      </c>
      <c r="X4310" s="43">
        <f>X4314+X4311</f>
        <v>0</v>
      </c>
      <c r="Y4310" s="43">
        <f>Y4314+Y4311</f>
        <v>0</v>
      </c>
      <c r="Z4310" s="43">
        <f>Z4314+Z4311</f>
        <v>0</v>
      </c>
      <c r="AA4310" s="43">
        <f>AA4314+AA4311</f>
        <v>0</v>
      </c>
      <c r="AB4310" s="43">
        <f>AB4314+AB4311</f>
        <v>702247.78510999994</v>
      </c>
      <c r="AC4310" s="44">
        <f>AC4314+AC4311</f>
        <v>705503.12988999998</v>
      </c>
      <c r="AD4310" s="44">
        <f>AD4314+AD4311</f>
        <v>705503.12937999994</v>
      </c>
      <c r="AE4310" s="45">
        <f t="shared" si="8275"/>
        <v>99.999999927711158</v>
      </c>
      <c r="AF4310" s="43">
        <f>AF4314+AF4311</f>
        <v>705503.12988999998</v>
      </c>
      <c r="AG4310" s="43">
        <f>AG4314+AG4311</f>
        <v>0</v>
      </c>
      <c r="AH4310" s="43">
        <f>AH4314+AH4311</f>
        <v>0</v>
      </c>
      <c r="AI4310" s="43">
        <f>AI4314+AI4311</f>
        <v>0</v>
      </c>
      <c r="AJ4310" s="43">
        <f>AJ4314+AJ4311</f>
        <v>0</v>
      </c>
      <c r="AK4310" s="43">
        <f>AK4314+AK4311</f>
        <v>0</v>
      </c>
      <c r="AL4310" s="43">
        <f t="shared" si="8276"/>
        <v>705503.12988999998</v>
      </c>
      <c r="AM4310" s="43">
        <f t="shared" si="8277"/>
        <v>16831.598110000021</v>
      </c>
      <c r="AN4310" s="2"/>
      <c r="AR4310" s="1"/>
      <c r="AS4310" s="1"/>
    </row>
    <row r="4311" ht="63">
      <c r="B4311" s="41" t="s">
        <v>1088</v>
      </c>
      <c r="C4311" s="41" t="s">
        <v>107</v>
      </c>
      <c r="D4311" s="41" t="s">
        <v>109</v>
      </c>
      <c r="E4311" s="26" t="str">
        <f t="shared" si="8278"/>
        <v>0409</v>
      </c>
      <c r="F4311" s="41" t="s">
        <v>1113</v>
      </c>
      <c r="G4311" s="41"/>
      <c r="H4311" s="42" t="s">
        <v>1114</v>
      </c>
      <c r="I4311" s="43">
        <f t="shared" ref="I4311:I4318" si="8360">I4312</f>
        <v>140604.70000000001</v>
      </c>
      <c r="J4311" s="43">
        <f t="shared" ref="J4311:J4318" si="8361">J4312</f>
        <v>39629.099999999999</v>
      </c>
      <c r="K4311" s="43">
        <f t="shared" ref="K4311:K4318" si="8362">K4312</f>
        <v>0</v>
      </c>
      <c r="L4311" s="43">
        <f t="shared" ref="L4311:L4318" si="8363">L4312</f>
        <v>0</v>
      </c>
      <c r="M4311" s="43">
        <f t="shared" ref="M4311:M4318" si="8364">M4312</f>
        <v>0</v>
      </c>
      <c r="N4311" s="43">
        <f t="shared" ref="N4311:N4318" si="8365">N4312</f>
        <v>0</v>
      </c>
      <c r="O4311" s="43">
        <f t="shared" ref="O4311:O4318" si="8366">O4312</f>
        <v>0</v>
      </c>
      <c r="P4311" s="43">
        <f t="shared" ref="P4311:P4318" si="8367">P4312</f>
        <v>-100.97199999999999</v>
      </c>
      <c r="Q4311" s="43">
        <f t="shared" ref="Q4311:Q4318" si="8368">Q4312</f>
        <v>0</v>
      </c>
      <c r="R4311" s="43">
        <f t="shared" ref="R4311:R4318" si="8369">R4312</f>
        <v>0</v>
      </c>
      <c r="S4311" s="43">
        <f t="shared" ref="S4311:S4318" si="8370">S4312</f>
        <v>0</v>
      </c>
      <c r="T4311" s="43">
        <f t="shared" ref="T4311:T4318" si="8371">T4312</f>
        <v>0</v>
      </c>
      <c r="U4311" s="43">
        <v>0</v>
      </c>
      <c r="V4311" s="43">
        <f t="shared" si="8291"/>
        <v>140503.728</v>
      </c>
      <c r="W4311" s="43">
        <f t="shared" ref="W4311:W4318" si="8372">W4312</f>
        <v>0</v>
      </c>
      <c r="X4311" s="43">
        <f t="shared" ref="X4311:X4318" si="8373">X4312</f>
        <v>0</v>
      </c>
      <c r="Y4311" s="43">
        <f t="shared" ref="Y4311:Y4318" si="8374">Y4312</f>
        <v>0</v>
      </c>
      <c r="Z4311" s="43">
        <f t="shared" ref="Z4311:Z4318" si="8375">Z4312</f>
        <v>0</v>
      </c>
      <c r="AA4311" s="43">
        <f t="shared" ref="AA4311:AA4318" si="8376">AA4312</f>
        <v>0</v>
      </c>
      <c r="AB4311" s="43">
        <f t="shared" ref="AB4311:AB4318" si="8377">AB4312</f>
        <v>120416.75538</v>
      </c>
      <c r="AC4311" s="44">
        <f t="shared" ref="AC4311:AC4318" si="8378">AC4312</f>
        <v>120416.75589</v>
      </c>
      <c r="AD4311" s="44">
        <f t="shared" ref="AD4311:AD4318" si="8379">AD4312</f>
        <v>120416.75538</v>
      </c>
      <c r="AE4311" s="45">
        <f t="shared" si="8275"/>
        <v>99.999999576470898</v>
      </c>
      <c r="AF4311" s="43">
        <f t="shared" ref="AF4311:AF4318" si="8380">AF4312</f>
        <v>120416.75589</v>
      </c>
      <c r="AG4311" s="43">
        <f t="shared" ref="AG4311:AG4318" si="8381">AG4312</f>
        <v>0</v>
      </c>
      <c r="AH4311" s="43">
        <f t="shared" ref="AH4311:AH4318" si="8382">AH4312</f>
        <v>0</v>
      </c>
      <c r="AI4311" s="43">
        <f t="shared" ref="AI4311:AI4318" si="8383">AI4312</f>
        <v>0</v>
      </c>
      <c r="AJ4311" s="43">
        <f t="shared" ref="AJ4311:AJ4318" si="8384">AJ4312</f>
        <v>0</v>
      </c>
      <c r="AK4311" s="43">
        <f t="shared" ref="AK4311:AK4318" si="8385">AK4312</f>
        <v>0</v>
      </c>
      <c r="AL4311" s="43">
        <f t="shared" si="8276"/>
        <v>120416.75589</v>
      </c>
      <c r="AM4311" s="43">
        <f t="shared" si="8277"/>
        <v>20086.972110000002</v>
      </c>
      <c r="AN4311" s="2"/>
      <c r="AO4311" s="1"/>
      <c r="AP4311" s="1"/>
      <c r="AQ4311" s="1"/>
      <c r="AR4311" s="1"/>
      <c r="AS4311" s="1"/>
    </row>
    <row r="4312" ht="31.5">
      <c r="B4312" s="41" t="s">
        <v>1088</v>
      </c>
      <c r="C4312" s="41" t="s">
        <v>107</v>
      </c>
      <c r="D4312" s="41" t="s">
        <v>109</v>
      </c>
      <c r="E4312" s="26" t="str">
        <f t="shared" si="8278"/>
        <v>0409</v>
      </c>
      <c r="F4312" s="41" t="s">
        <v>1113</v>
      </c>
      <c r="G4312" s="41" t="s">
        <v>53</v>
      </c>
      <c r="H4312" s="42" t="s">
        <v>54</v>
      </c>
      <c r="I4312" s="43">
        <f t="shared" si="8360"/>
        <v>140604.70000000001</v>
      </c>
      <c r="J4312" s="43">
        <f t="shared" si="8361"/>
        <v>39629.099999999999</v>
      </c>
      <c r="K4312" s="43">
        <f t="shared" si="8362"/>
        <v>0</v>
      </c>
      <c r="L4312" s="43">
        <f t="shared" si="8363"/>
        <v>0</v>
      </c>
      <c r="M4312" s="43">
        <f t="shared" si="8364"/>
        <v>0</v>
      </c>
      <c r="N4312" s="43">
        <f t="shared" si="8365"/>
        <v>0</v>
      </c>
      <c r="O4312" s="43">
        <f t="shared" si="8366"/>
        <v>0</v>
      </c>
      <c r="P4312" s="43">
        <f t="shared" si="8367"/>
        <v>-100.97199999999999</v>
      </c>
      <c r="Q4312" s="43">
        <f t="shared" si="8368"/>
        <v>0</v>
      </c>
      <c r="R4312" s="43">
        <f t="shared" si="8369"/>
        <v>0</v>
      </c>
      <c r="S4312" s="43">
        <f t="shared" si="8370"/>
        <v>0</v>
      </c>
      <c r="T4312" s="43">
        <f t="shared" si="8371"/>
        <v>0</v>
      </c>
      <c r="U4312" s="43">
        <v>0</v>
      </c>
      <c r="V4312" s="43">
        <f t="shared" si="8291"/>
        <v>140503.728</v>
      </c>
      <c r="W4312" s="43">
        <f t="shared" si="8372"/>
        <v>0</v>
      </c>
      <c r="X4312" s="43">
        <f t="shared" si="8373"/>
        <v>0</v>
      </c>
      <c r="Y4312" s="43">
        <f t="shared" si="8374"/>
        <v>0</v>
      </c>
      <c r="Z4312" s="43">
        <f t="shared" si="8375"/>
        <v>0</v>
      </c>
      <c r="AA4312" s="43">
        <f t="shared" si="8376"/>
        <v>0</v>
      </c>
      <c r="AB4312" s="43">
        <f t="shared" si="8377"/>
        <v>120416.75538</v>
      </c>
      <c r="AC4312" s="44">
        <f t="shared" si="8378"/>
        <v>120416.75589</v>
      </c>
      <c r="AD4312" s="44">
        <f t="shared" si="8379"/>
        <v>120416.75538</v>
      </c>
      <c r="AE4312" s="45">
        <f t="shared" si="8275"/>
        <v>99.999999576470898</v>
      </c>
      <c r="AF4312" s="43">
        <f t="shared" si="8380"/>
        <v>120416.75589</v>
      </c>
      <c r="AG4312" s="43">
        <f t="shared" si="8381"/>
        <v>0</v>
      </c>
      <c r="AH4312" s="43">
        <f t="shared" si="8382"/>
        <v>0</v>
      </c>
      <c r="AI4312" s="43">
        <f t="shared" si="8383"/>
        <v>0</v>
      </c>
      <c r="AJ4312" s="43">
        <f t="shared" si="8384"/>
        <v>0</v>
      </c>
      <c r="AK4312" s="43">
        <f t="shared" si="8385"/>
        <v>0</v>
      </c>
      <c r="AL4312" s="43">
        <f t="shared" si="8276"/>
        <v>120416.75589</v>
      </c>
      <c r="AM4312" s="43">
        <f t="shared" si="8277"/>
        <v>20086.972110000002</v>
      </c>
      <c r="AN4312" s="2"/>
      <c r="AO4312" s="1"/>
      <c r="AP4312" s="1"/>
      <c r="AQ4312" s="1"/>
      <c r="AR4312" s="1"/>
      <c r="AS4312" s="1"/>
    </row>
    <row r="4313" ht="31.5">
      <c r="B4313" s="41" t="s">
        <v>1088</v>
      </c>
      <c r="C4313" s="41" t="s">
        <v>107</v>
      </c>
      <c r="D4313" s="41" t="s">
        <v>109</v>
      </c>
      <c r="E4313" s="26" t="str">
        <f t="shared" si="8278"/>
        <v>0409</v>
      </c>
      <c r="F4313" s="41" t="s">
        <v>1113</v>
      </c>
      <c r="G4313" s="41" t="s">
        <v>55</v>
      </c>
      <c r="H4313" s="42" t="s">
        <v>56</v>
      </c>
      <c r="I4313" s="43">
        <v>140604.70000000001</v>
      </c>
      <c r="J4313" s="43">
        <v>39629.099999999999</v>
      </c>
      <c r="K4313" s="43"/>
      <c r="L4313" s="43"/>
      <c r="M4313" s="43"/>
      <c r="N4313" s="43"/>
      <c r="O4313" s="43">
        <v>0</v>
      </c>
      <c r="P4313" s="43">
        <v>-100.97199999999999</v>
      </c>
      <c r="Q4313" s="43">
        <v>0</v>
      </c>
      <c r="R4313" s="43">
        <v>0</v>
      </c>
      <c r="S4313" s="43">
        <v>0</v>
      </c>
      <c r="T4313" s="43">
        <v>0</v>
      </c>
      <c r="U4313" s="43">
        <v>0</v>
      </c>
      <c r="V4313" s="43">
        <f t="shared" si="8291"/>
        <v>140503.728</v>
      </c>
      <c r="W4313" s="43"/>
      <c r="X4313" s="43"/>
      <c r="Y4313" s="43"/>
      <c r="Z4313" s="43"/>
      <c r="AA4313" s="43"/>
      <c r="AB4313" s="43">
        <v>120416.75538</v>
      </c>
      <c r="AC4313" s="44">
        <v>120416.75589</v>
      </c>
      <c r="AD4313" s="44">
        <v>120416.75538</v>
      </c>
      <c r="AE4313" s="45">
        <f t="shared" si="8275"/>
        <v>99.999999576470898</v>
      </c>
      <c r="AF4313" s="43">
        <v>120416.75589</v>
      </c>
      <c r="AG4313" s="43">
        <v>0</v>
      </c>
      <c r="AH4313" s="43">
        <v>0</v>
      </c>
      <c r="AI4313" s="43">
        <v>0</v>
      </c>
      <c r="AJ4313" s="43">
        <v>0</v>
      </c>
      <c r="AK4313" s="43">
        <v>0</v>
      </c>
      <c r="AL4313" s="43">
        <f t="shared" si="8276"/>
        <v>120416.75589</v>
      </c>
      <c r="AM4313" s="43">
        <f t="shared" si="8277"/>
        <v>20086.972110000002</v>
      </c>
      <c r="AN4313" s="19"/>
      <c r="AR4313" s="1"/>
      <c r="AS4313" s="1"/>
    </row>
    <row r="4314" ht="126">
      <c r="B4314" s="41" t="s">
        <v>1088</v>
      </c>
      <c r="C4314" s="41" t="s">
        <v>107</v>
      </c>
      <c r="D4314" s="41" t="s">
        <v>109</v>
      </c>
      <c r="E4314" s="26" t="str">
        <f t="shared" si="8278"/>
        <v>0409</v>
      </c>
      <c r="F4314" s="41" t="s">
        <v>844</v>
      </c>
      <c r="G4314" s="41"/>
      <c r="H4314" s="42" t="s">
        <v>845</v>
      </c>
      <c r="I4314" s="43">
        <f t="shared" si="8360"/>
        <v>581831</v>
      </c>
      <c r="J4314" s="43">
        <f t="shared" si="8361"/>
        <v>831831</v>
      </c>
      <c r="K4314" s="43">
        <f t="shared" si="8362"/>
        <v>831831</v>
      </c>
      <c r="L4314" s="43">
        <f t="shared" si="8363"/>
        <v>0</v>
      </c>
      <c r="M4314" s="43">
        <f t="shared" si="8364"/>
        <v>0</v>
      </c>
      <c r="N4314" s="43">
        <f t="shared" si="8365"/>
        <v>0</v>
      </c>
      <c r="O4314" s="43">
        <f t="shared" si="8366"/>
        <v>0</v>
      </c>
      <c r="P4314" s="43">
        <f t="shared" si="8367"/>
        <v>0</v>
      </c>
      <c r="Q4314" s="43">
        <f t="shared" si="8368"/>
        <v>0</v>
      </c>
      <c r="R4314" s="43">
        <f t="shared" si="8369"/>
        <v>0</v>
      </c>
      <c r="S4314" s="43">
        <f t="shared" si="8370"/>
        <v>0</v>
      </c>
      <c r="T4314" s="43">
        <f t="shared" si="8371"/>
        <v>0</v>
      </c>
      <c r="U4314" s="43">
        <v>0</v>
      </c>
      <c r="V4314" s="43">
        <f t="shared" si="8291"/>
        <v>581831</v>
      </c>
      <c r="W4314" s="43">
        <f t="shared" si="8372"/>
        <v>0</v>
      </c>
      <c r="X4314" s="43">
        <f t="shared" si="8373"/>
        <v>0</v>
      </c>
      <c r="Y4314" s="43">
        <f t="shared" si="8374"/>
        <v>0</v>
      </c>
      <c r="Z4314" s="43">
        <f t="shared" si="8375"/>
        <v>0</v>
      </c>
      <c r="AA4314" s="43">
        <f t="shared" si="8376"/>
        <v>0</v>
      </c>
      <c r="AB4314" s="43">
        <f t="shared" si="8377"/>
        <v>581831.02972999995</v>
      </c>
      <c r="AC4314" s="44">
        <f t="shared" si="8378"/>
        <v>585086.37399999995</v>
      </c>
      <c r="AD4314" s="44">
        <f t="shared" si="8379"/>
        <v>585086.37399999995</v>
      </c>
      <c r="AE4314" s="45">
        <f t="shared" si="8275"/>
        <v>100</v>
      </c>
      <c r="AF4314" s="43">
        <f t="shared" si="8380"/>
        <v>585086.37399999995</v>
      </c>
      <c r="AG4314" s="43">
        <f t="shared" si="8381"/>
        <v>0</v>
      </c>
      <c r="AH4314" s="43">
        <f t="shared" si="8382"/>
        <v>0</v>
      </c>
      <c r="AI4314" s="43">
        <f t="shared" si="8383"/>
        <v>0</v>
      </c>
      <c r="AJ4314" s="43">
        <f t="shared" si="8384"/>
        <v>0</v>
      </c>
      <c r="AK4314" s="43">
        <f t="shared" si="8385"/>
        <v>0</v>
      </c>
      <c r="AL4314" s="43">
        <f t="shared" si="8276"/>
        <v>585086.37399999995</v>
      </c>
      <c r="AM4314" s="43">
        <f t="shared" si="8277"/>
        <v>-3255.3739999999525</v>
      </c>
      <c r="AN4314" s="2"/>
      <c r="AO4314" s="1"/>
      <c r="AP4314" s="1"/>
      <c r="AQ4314" s="1"/>
      <c r="AR4314" s="1"/>
      <c r="AS4314" s="1"/>
    </row>
    <row r="4315" ht="31.5">
      <c r="B4315" s="41" t="s">
        <v>1088</v>
      </c>
      <c r="C4315" s="41" t="s">
        <v>107</v>
      </c>
      <c r="D4315" s="41" t="s">
        <v>109</v>
      </c>
      <c r="E4315" s="26" t="str">
        <f t="shared" si="8278"/>
        <v>0409</v>
      </c>
      <c r="F4315" s="41" t="s">
        <v>844</v>
      </c>
      <c r="G4315" s="41" t="s">
        <v>53</v>
      </c>
      <c r="H4315" s="42" t="s">
        <v>54</v>
      </c>
      <c r="I4315" s="43">
        <f t="shared" si="8360"/>
        <v>581831</v>
      </c>
      <c r="J4315" s="43">
        <f t="shared" si="8361"/>
        <v>831831</v>
      </c>
      <c r="K4315" s="43">
        <f t="shared" si="8362"/>
        <v>831831</v>
      </c>
      <c r="L4315" s="43">
        <f t="shared" si="8363"/>
        <v>0</v>
      </c>
      <c r="M4315" s="43">
        <f t="shared" si="8364"/>
        <v>0</v>
      </c>
      <c r="N4315" s="43">
        <f t="shared" si="8365"/>
        <v>0</v>
      </c>
      <c r="O4315" s="43">
        <f t="shared" si="8366"/>
        <v>0</v>
      </c>
      <c r="P4315" s="43">
        <f t="shared" si="8367"/>
        <v>0</v>
      </c>
      <c r="Q4315" s="43">
        <f t="shared" si="8368"/>
        <v>0</v>
      </c>
      <c r="R4315" s="43">
        <f t="shared" si="8369"/>
        <v>0</v>
      </c>
      <c r="S4315" s="43">
        <f t="shared" si="8370"/>
        <v>0</v>
      </c>
      <c r="T4315" s="43">
        <f t="shared" si="8371"/>
        <v>0</v>
      </c>
      <c r="U4315" s="43">
        <v>0</v>
      </c>
      <c r="V4315" s="43">
        <f t="shared" si="8291"/>
        <v>581831</v>
      </c>
      <c r="W4315" s="43">
        <f t="shared" si="8372"/>
        <v>0</v>
      </c>
      <c r="X4315" s="43">
        <f t="shared" si="8373"/>
        <v>0</v>
      </c>
      <c r="Y4315" s="43">
        <f t="shared" si="8374"/>
        <v>0</v>
      </c>
      <c r="Z4315" s="43">
        <f t="shared" si="8375"/>
        <v>0</v>
      </c>
      <c r="AA4315" s="43">
        <f t="shared" si="8376"/>
        <v>0</v>
      </c>
      <c r="AB4315" s="43">
        <f t="shared" si="8377"/>
        <v>581831.02972999995</v>
      </c>
      <c r="AC4315" s="44">
        <f t="shared" si="8378"/>
        <v>585086.37399999995</v>
      </c>
      <c r="AD4315" s="44">
        <f t="shared" si="8379"/>
        <v>585086.37399999995</v>
      </c>
      <c r="AE4315" s="45">
        <f t="shared" si="8275"/>
        <v>100</v>
      </c>
      <c r="AF4315" s="43">
        <f t="shared" si="8380"/>
        <v>585086.37399999995</v>
      </c>
      <c r="AG4315" s="43">
        <f t="shared" si="8381"/>
        <v>0</v>
      </c>
      <c r="AH4315" s="43">
        <f t="shared" si="8382"/>
        <v>0</v>
      </c>
      <c r="AI4315" s="43">
        <f t="shared" si="8383"/>
        <v>0</v>
      </c>
      <c r="AJ4315" s="43">
        <f t="shared" si="8384"/>
        <v>0</v>
      </c>
      <c r="AK4315" s="43">
        <f t="shared" si="8385"/>
        <v>0</v>
      </c>
      <c r="AL4315" s="43">
        <f t="shared" si="8276"/>
        <v>585086.37399999995</v>
      </c>
      <c r="AM4315" s="43">
        <f t="shared" si="8277"/>
        <v>-3255.3739999999525</v>
      </c>
      <c r="AN4315" s="2"/>
      <c r="AO4315" s="1"/>
      <c r="AP4315" s="1"/>
      <c r="AQ4315" s="1"/>
      <c r="AR4315" s="1"/>
      <c r="AS4315" s="1"/>
    </row>
    <row r="4316" ht="31.5">
      <c r="B4316" s="41" t="s">
        <v>1088</v>
      </c>
      <c r="C4316" s="41" t="s">
        <v>107</v>
      </c>
      <c r="D4316" s="41" t="s">
        <v>109</v>
      </c>
      <c r="E4316" s="26" t="str">
        <f t="shared" si="8278"/>
        <v>0409</v>
      </c>
      <c r="F4316" s="41" t="s">
        <v>844</v>
      </c>
      <c r="G4316" s="41" t="s">
        <v>55</v>
      </c>
      <c r="H4316" s="42" t="s">
        <v>56</v>
      </c>
      <c r="I4316" s="43">
        <v>581831</v>
      </c>
      <c r="J4316" s="43">
        <v>831831</v>
      </c>
      <c r="K4316" s="43">
        <v>831831</v>
      </c>
      <c r="L4316" s="43"/>
      <c r="M4316" s="43"/>
      <c r="N4316" s="43"/>
      <c r="O4316" s="43">
        <v>0</v>
      </c>
      <c r="P4316" s="43">
        <v>0</v>
      </c>
      <c r="Q4316" s="43">
        <v>0</v>
      </c>
      <c r="R4316" s="43">
        <v>0</v>
      </c>
      <c r="S4316" s="43">
        <v>0</v>
      </c>
      <c r="T4316" s="43">
        <v>0</v>
      </c>
      <c r="U4316" s="43">
        <v>0</v>
      </c>
      <c r="V4316" s="43">
        <f t="shared" si="8291"/>
        <v>581831</v>
      </c>
      <c r="W4316" s="43"/>
      <c r="X4316" s="43"/>
      <c r="Y4316" s="43"/>
      <c r="Z4316" s="43"/>
      <c r="AA4316" s="43"/>
      <c r="AB4316" s="43">
        <v>581831.02972999995</v>
      </c>
      <c r="AC4316" s="44">
        <v>585086.37399999995</v>
      </c>
      <c r="AD4316" s="44">
        <v>585086.37399999995</v>
      </c>
      <c r="AE4316" s="45">
        <f t="shared" si="8275"/>
        <v>100</v>
      </c>
      <c r="AF4316" s="43">
        <v>585086.37399999995</v>
      </c>
      <c r="AG4316" s="43">
        <v>0</v>
      </c>
      <c r="AH4316" s="43">
        <v>0</v>
      </c>
      <c r="AI4316" s="43">
        <v>0</v>
      </c>
      <c r="AJ4316" s="43">
        <v>0</v>
      </c>
      <c r="AK4316" s="43">
        <v>0</v>
      </c>
      <c r="AL4316" s="43">
        <f t="shared" si="8276"/>
        <v>585086.37399999995</v>
      </c>
      <c r="AM4316" s="43">
        <f t="shared" si="8277"/>
        <v>-3255.3739999999525</v>
      </c>
      <c r="AN4316" s="19"/>
      <c r="AO4316" s="1"/>
      <c r="AP4316" s="1"/>
      <c r="AQ4316" s="1"/>
      <c r="AR4316" s="1"/>
      <c r="AS4316" s="1"/>
    </row>
    <row r="4317" ht="31.5">
      <c r="B4317" s="41" t="s">
        <v>1088</v>
      </c>
      <c r="C4317" s="41" t="s">
        <v>107</v>
      </c>
      <c r="D4317" s="41" t="s">
        <v>109</v>
      </c>
      <c r="E4317" s="26" t="str">
        <f t="shared" si="8278"/>
        <v>0409</v>
      </c>
      <c r="F4317" s="41" t="s">
        <v>816</v>
      </c>
      <c r="G4317" s="41"/>
      <c r="H4317" s="42" t="s">
        <v>817</v>
      </c>
      <c r="I4317" s="43">
        <f t="shared" si="8360"/>
        <v>56520.699999999997</v>
      </c>
      <c r="J4317" s="43">
        <f t="shared" si="8361"/>
        <v>58317.900000000001</v>
      </c>
      <c r="K4317" s="43">
        <f t="shared" si="8362"/>
        <v>58317.900000000001</v>
      </c>
      <c r="L4317" s="43">
        <f t="shared" si="8363"/>
        <v>4067.3290000000002</v>
      </c>
      <c r="M4317" s="43">
        <f t="shared" si="8364"/>
        <v>4092</v>
      </c>
      <c r="N4317" s="43">
        <f t="shared" si="8365"/>
        <v>4092</v>
      </c>
      <c r="O4317" s="43">
        <f t="shared" si="8366"/>
        <v>-349.69999999999999</v>
      </c>
      <c r="P4317" s="43">
        <f t="shared" si="8367"/>
        <v>0</v>
      </c>
      <c r="Q4317" s="43">
        <f t="shared" si="8368"/>
        <v>0</v>
      </c>
      <c r="R4317" s="43">
        <f t="shared" si="8369"/>
        <v>0</v>
      </c>
      <c r="S4317" s="43">
        <f t="shared" si="8370"/>
        <v>0</v>
      </c>
      <c r="T4317" s="43">
        <f t="shared" si="8371"/>
        <v>0</v>
      </c>
      <c r="U4317" s="43">
        <v>0</v>
      </c>
      <c r="V4317" s="43">
        <f t="shared" si="8291"/>
        <v>60238.328999999998</v>
      </c>
      <c r="W4317" s="43">
        <f t="shared" si="8372"/>
        <v>0</v>
      </c>
      <c r="X4317" s="43">
        <f t="shared" si="8373"/>
        <v>0</v>
      </c>
      <c r="Y4317" s="43">
        <f t="shared" si="8374"/>
        <v>0</v>
      </c>
      <c r="Z4317" s="43">
        <f t="shared" si="8375"/>
        <v>0</v>
      </c>
      <c r="AA4317" s="43">
        <f t="shared" si="8376"/>
        <v>0</v>
      </c>
      <c r="AB4317" s="43">
        <f t="shared" si="8377"/>
        <v>36593.456319999998</v>
      </c>
      <c r="AC4317" s="44">
        <f t="shared" si="8378"/>
        <v>60238.328999999998</v>
      </c>
      <c r="AD4317" s="44">
        <f t="shared" si="8379"/>
        <v>60220.593269999998</v>
      </c>
      <c r="AE4317" s="45">
        <f t="shared" si="8275"/>
        <v>99.97055740042191</v>
      </c>
      <c r="AF4317" s="43">
        <f t="shared" si="8380"/>
        <v>60588.029000000002</v>
      </c>
      <c r="AG4317" s="43">
        <f t="shared" si="8381"/>
        <v>-349.69999999999999</v>
      </c>
      <c r="AH4317" s="43">
        <f t="shared" si="8382"/>
        <v>0</v>
      </c>
      <c r="AI4317" s="43">
        <f t="shared" si="8383"/>
        <v>0</v>
      </c>
      <c r="AJ4317" s="43">
        <f t="shared" si="8384"/>
        <v>0</v>
      </c>
      <c r="AK4317" s="43">
        <f t="shared" si="8385"/>
        <v>0</v>
      </c>
      <c r="AL4317" s="43">
        <f t="shared" si="8276"/>
        <v>60238.329000000005</v>
      </c>
      <c r="AM4317" s="43">
        <f t="shared" si="8277"/>
        <v>-7.2759576141834259e-12</v>
      </c>
      <c r="AN4317" s="2"/>
      <c r="AO4317" s="1"/>
      <c r="AP4317" s="1"/>
      <c r="AQ4317" s="1"/>
      <c r="AR4317" s="1"/>
      <c r="AS4317" s="1"/>
    </row>
    <row r="4318" ht="31.5">
      <c r="B4318" s="41" t="s">
        <v>1088</v>
      </c>
      <c r="C4318" s="41" t="s">
        <v>107</v>
      </c>
      <c r="D4318" s="41" t="s">
        <v>109</v>
      </c>
      <c r="E4318" s="26" t="str">
        <f t="shared" si="8278"/>
        <v>0409</v>
      </c>
      <c r="F4318" s="41" t="s">
        <v>818</v>
      </c>
      <c r="G4318" s="41"/>
      <c r="H4318" s="42" t="s">
        <v>819</v>
      </c>
      <c r="I4318" s="43">
        <f t="shared" si="8360"/>
        <v>56520.699999999997</v>
      </c>
      <c r="J4318" s="43">
        <f t="shared" si="8361"/>
        <v>58317.900000000001</v>
      </c>
      <c r="K4318" s="43">
        <f t="shared" si="8362"/>
        <v>58317.900000000001</v>
      </c>
      <c r="L4318" s="43">
        <f t="shared" si="8363"/>
        <v>4067.3290000000002</v>
      </c>
      <c r="M4318" s="43">
        <f t="shared" si="8364"/>
        <v>4092</v>
      </c>
      <c r="N4318" s="43">
        <f t="shared" si="8365"/>
        <v>4092</v>
      </c>
      <c r="O4318" s="43">
        <f t="shared" si="8366"/>
        <v>-349.69999999999999</v>
      </c>
      <c r="P4318" s="43">
        <f t="shared" si="8367"/>
        <v>0</v>
      </c>
      <c r="Q4318" s="43">
        <f t="shared" si="8368"/>
        <v>0</v>
      </c>
      <c r="R4318" s="43">
        <f t="shared" si="8369"/>
        <v>0</v>
      </c>
      <c r="S4318" s="43">
        <f t="shared" si="8370"/>
        <v>0</v>
      </c>
      <c r="T4318" s="43">
        <f t="shared" si="8371"/>
        <v>0</v>
      </c>
      <c r="U4318" s="43">
        <v>0</v>
      </c>
      <c r="V4318" s="43">
        <f t="shared" si="8291"/>
        <v>60238.328999999998</v>
      </c>
      <c r="W4318" s="43">
        <f t="shared" si="8372"/>
        <v>0</v>
      </c>
      <c r="X4318" s="43">
        <f t="shared" si="8373"/>
        <v>0</v>
      </c>
      <c r="Y4318" s="43">
        <f t="shared" si="8374"/>
        <v>0</v>
      </c>
      <c r="Z4318" s="43">
        <f t="shared" si="8375"/>
        <v>0</v>
      </c>
      <c r="AA4318" s="43">
        <f t="shared" si="8376"/>
        <v>0</v>
      </c>
      <c r="AB4318" s="43">
        <f t="shared" si="8377"/>
        <v>36593.456319999998</v>
      </c>
      <c r="AC4318" s="44">
        <f t="shared" si="8378"/>
        <v>60238.328999999998</v>
      </c>
      <c r="AD4318" s="44">
        <f t="shared" si="8379"/>
        <v>60220.593269999998</v>
      </c>
      <c r="AE4318" s="45">
        <f t="shared" si="8275"/>
        <v>99.97055740042191</v>
      </c>
      <c r="AF4318" s="43">
        <f t="shared" si="8380"/>
        <v>60588.029000000002</v>
      </c>
      <c r="AG4318" s="43">
        <f t="shared" si="8381"/>
        <v>-349.69999999999999</v>
      </c>
      <c r="AH4318" s="43">
        <f t="shared" si="8382"/>
        <v>0</v>
      </c>
      <c r="AI4318" s="43">
        <f t="shared" si="8383"/>
        <v>0</v>
      </c>
      <c r="AJ4318" s="43">
        <f t="shared" si="8384"/>
        <v>0</v>
      </c>
      <c r="AK4318" s="43">
        <f t="shared" si="8385"/>
        <v>0</v>
      </c>
      <c r="AL4318" s="43">
        <f t="shared" si="8276"/>
        <v>60238.329000000005</v>
      </c>
      <c r="AM4318" s="43">
        <f t="shared" si="8277"/>
        <v>-7.2759576141834259e-12</v>
      </c>
      <c r="AN4318" s="2"/>
      <c r="AR4318" s="1"/>
      <c r="AS4318" s="1"/>
    </row>
    <row r="4319" ht="47.25">
      <c r="B4319" s="41" t="s">
        <v>1088</v>
      </c>
      <c r="C4319" s="41" t="s">
        <v>107</v>
      </c>
      <c r="D4319" s="41" t="s">
        <v>109</v>
      </c>
      <c r="E4319" s="26" t="str">
        <f t="shared" si="8278"/>
        <v>0409</v>
      </c>
      <c r="F4319" s="41" t="s">
        <v>820</v>
      </c>
      <c r="G4319" s="41"/>
      <c r="H4319" s="42" t="s">
        <v>70</v>
      </c>
      <c r="I4319" s="43">
        <f>I4320+I4322+I4324</f>
        <v>56520.699999999997</v>
      </c>
      <c r="J4319" s="43">
        <f>J4320+J4322+J4324</f>
        <v>58317.900000000001</v>
      </c>
      <c r="K4319" s="43">
        <f>K4320+K4322+K4324</f>
        <v>58317.900000000001</v>
      </c>
      <c r="L4319" s="43">
        <f>L4320+L4322+L4324</f>
        <v>4067.3290000000002</v>
      </c>
      <c r="M4319" s="43">
        <f>M4320+M4322+M4324</f>
        <v>4092</v>
      </c>
      <c r="N4319" s="43">
        <f>N4320+N4322+N4324</f>
        <v>4092</v>
      </c>
      <c r="O4319" s="43">
        <f>O4320+O4322+O4324</f>
        <v>-349.69999999999999</v>
      </c>
      <c r="P4319" s="43">
        <f>P4320+P4322+P4324</f>
        <v>0</v>
      </c>
      <c r="Q4319" s="43">
        <f>Q4320+Q4322+Q4324</f>
        <v>0</v>
      </c>
      <c r="R4319" s="43">
        <f>R4320+R4322+R4324</f>
        <v>0</v>
      </c>
      <c r="S4319" s="43">
        <f>S4320+S4322+S4324</f>
        <v>0</v>
      </c>
      <c r="T4319" s="43">
        <f>T4320+T4322+T4324</f>
        <v>0</v>
      </c>
      <c r="U4319" s="43">
        <v>0</v>
      </c>
      <c r="V4319" s="43">
        <f t="shared" si="8291"/>
        <v>60238.328999999998</v>
      </c>
      <c r="W4319" s="43">
        <f>W4320+W4322+W4324</f>
        <v>0</v>
      </c>
      <c r="X4319" s="43">
        <f>X4320+X4322+X4324</f>
        <v>0</v>
      </c>
      <c r="Y4319" s="43">
        <f>Y4320+Y4322+Y4324</f>
        <v>0</v>
      </c>
      <c r="Z4319" s="43">
        <f>Z4320+Z4322+Z4324</f>
        <v>0</v>
      </c>
      <c r="AA4319" s="43">
        <f>AA4320+AA4322+AA4324</f>
        <v>0</v>
      </c>
      <c r="AB4319" s="43">
        <f>AB4320+AB4322+AB4324</f>
        <v>36593.456319999998</v>
      </c>
      <c r="AC4319" s="44">
        <f>AC4320+AC4322+AC4324</f>
        <v>60238.328999999998</v>
      </c>
      <c r="AD4319" s="44">
        <f>AD4320+AD4322+AD4324</f>
        <v>60220.593269999998</v>
      </c>
      <c r="AE4319" s="45">
        <f t="shared" si="8275"/>
        <v>99.97055740042191</v>
      </c>
      <c r="AF4319" s="43">
        <f>AF4320+AF4322+AF4324</f>
        <v>60588.029000000002</v>
      </c>
      <c r="AG4319" s="43">
        <f>AG4320+AG4322+AG4324</f>
        <v>-349.69999999999999</v>
      </c>
      <c r="AH4319" s="43">
        <f>AH4320+AH4322+AH4324</f>
        <v>0</v>
      </c>
      <c r="AI4319" s="43">
        <f>AI4320+AI4322+AI4324</f>
        <v>0</v>
      </c>
      <c r="AJ4319" s="43">
        <f>AJ4320+AJ4322+AJ4324</f>
        <v>0</v>
      </c>
      <c r="AK4319" s="43">
        <f>AK4320+AK4322+AK4324</f>
        <v>0</v>
      </c>
      <c r="AL4319" s="43">
        <f t="shared" si="8276"/>
        <v>60238.329000000005</v>
      </c>
      <c r="AM4319" s="43">
        <f t="shared" si="8277"/>
        <v>-7.2759576141834259e-12</v>
      </c>
      <c r="AN4319" s="2"/>
      <c r="AO4319" s="1"/>
      <c r="AP4319" s="1"/>
      <c r="AQ4319" s="1"/>
      <c r="AR4319" s="1"/>
      <c r="AS4319" s="1"/>
    </row>
    <row r="4320" ht="78.75">
      <c r="B4320" s="41" t="s">
        <v>1088</v>
      </c>
      <c r="C4320" s="41" t="s">
        <v>107</v>
      </c>
      <c r="D4320" s="41" t="s">
        <v>109</v>
      </c>
      <c r="E4320" s="26" t="str">
        <f t="shared" si="8278"/>
        <v>0409</v>
      </c>
      <c r="F4320" s="41" t="s">
        <v>820</v>
      </c>
      <c r="G4320" s="41" t="s">
        <v>71</v>
      </c>
      <c r="H4320" s="42" t="s">
        <v>72</v>
      </c>
      <c r="I4320" s="43">
        <f>I4321</f>
        <v>49354</v>
      </c>
      <c r="J4320" s="43">
        <f>J4321</f>
        <v>51142.099999999999</v>
      </c>
      <c r="K4320" s="43">
        <f>K4321</f>
        <v>51142.099999999999</v>
      </c>
      <c r="L4320" s="43">
        <f>L4321</f>
        <v>3948.6350000000002</v>
      </c>
      <c r="M4320" s="43">
        <f>M4321</f>
        <v>4092</v>
      </c>
      <c r="N4320" s="43">
        <f>N4321</f>
        <v>4092</v>
      </c>
      <c r="O4320" s="43">
        <f>O4321</f>
        <v>-349.69999999999999</v>
      </c>
      <c r="P4320" s="43">
        <f>P4321</f>
        <v>0</v>
      </c>
      <c r="Q4320" s="43">
        <f>Q4321</f>
        <v>0</v>
      </c>
      <c r="R4320" s="43">
        <f>R4321</f>
        <v>0</v>
      </c>
      <c r="S4320" s="43">
        <f>S4321</f>
        <v>0</v>
      </c>
      <c r="T4320" s="43">
        <f>T4321</f>
        <v>0</v>
      </c>
      <c r="U4320" s="43">
        <v>0</v>
      </c>
      <c r="V4320" s="43">
        <f t="shared" si="8291"/>
        <v>52952.935000000005</v>
      </c>
      <c r="W4320" s="43">
        <f>W4321</f>
        <v>0</v>
      </c>
      <c r="X4320" s="43">
        <f>X4321</f>
        <v>0</v>
      </c>
      <c r="Y4320" s="43">
        <f>Y4321</f>
        <v>0</v>
      </c>
      <c r="Z4320" s="43">
        <f>Z4321</f>
        <v>0</v>
      </c>
      <c r="AA4320" s="43">
        <f>AA4321</f>
        <v>0</v>
      </c>
      <c r="AB4320" s="43">
        <f>AB4321</f>
        <v>32123.321779999998</v>
      </c>
      <c r="AC4320" s="44">
        <f>AC4321</f>
        <v>53870.815219999997</v>
      </c>
      <c r="AD4320" s="44">
        <f>AD4321</f>
        <v>53853.079489999996</v>
      </c>
      <c r="AE4320" s="45">
        <f t="shared" si="8275"/>
        <v>99.967077294212885</v>
      </c>
      <c r="AF4320" s="43">
        <f>AF4321</f>
        <v>53259.635000000002</v>
      </c>
      <c r="AG4320" s="43">
        <f>AG4321</f>
        <v>-349.69999999999999</v>
      </c>
      <c r="AH4320" s="43">
        <f>AH4321</f>
        <v>0</v>
      </c>
      <c r="AI4320" s="43">
        <f>AI4321</f>
        <v>0</v>
      </c>
      <c r="AJ4320" s="43">
        <f>AJ4321</f>
        <v>0</v>
      </c>
      <c r="AK4320" s="43">
        <f>AK4321</f>
        <v>0</v>
      </c>
      <c r="AL4320" s="43">
        <f t="shared" si="8276"/>
        <v>52909.935000000005</v>
      </c>
      <c r="AM4320" s="43">
        <f t="shared" si="8277"/>
        <v>43</v>
      </c>
      <c r="AN4320" s="2"/>
      <c r="AR4320" s="1"/>
      <c r="AS4320" s="1"/>
    </row>
    <row r="4321">
      <c r="B4321" s="41" t="s">
        <v>1088</v>
      </c>
      <c r="C4321" s="41" t="s">
        <v>107</v>
      </c>
      <c r="D4321" s="41" t="s">
        <v>109</v>
      </c>
      <c r="E4321" s="26" t="str">
        <f t="shared" si="8278"/>
        <v>0409</v>
      </c>
      <c r="F4321" s="41" t="s">
        <v>820</v>
      </c>
      <c r="G4321" s="41" t="s">
        <v>73</v>
      </c>
      <c r="H4321" s="42" t="s">
        <v>74</v>
      </c>
      <c r="I4321" s="43">
        <f>38188.5+7923.9+3241.6</f>
        <v>49354</v>
      </c>
      <c r="J4321" s="43">
        <f>39570.5+8211.6+3360</f>
        <v>51142.099999999999</v>
      </c>
      <c r="K4321" s="43">
        <f>39570.5+8211.6+3360</f>
        <v>51142.099999999999</v>
      </c>
      <c r="L4321" s="43">
        <v>3948.6350000000002</v>
      </c>
      <c r="M4321" s="43">
        <v>4092</v>
      </c>
      <c r="N4321" s="43">
        <v>4092</v>
      </c>
      <c r="O4321" s="43">
        <v>-349.69999999999999</v>
      </c>
      <c r="P4321" s="43">
        <v>0</v>
      </c>
      <c r="Q4321" s="43">
        <v>0</v>
      </c>
      <c r="R4321" s="43">
        <v>0</v>
      </c>
      <c r="S4321" s="43">
        <v>0</v>
      </c>
      <c r="T4321" s="43">
        <v>0</v>
      </c>
      <c r="U4321" s="43">
        <v>0</v>
      </c>
      <c r="V4321" s="43">
        <f t="shared" si="8291"/>
        <v>52952.935000000005</v>
      </c>
      <c r="W4321" s="43"/>
      <c r="X4321" s="43"/>
      <c r="Y4321" s="43"/>
      <c r="Z4321" s="43"/>
      <c r="AA4321" s="43"/>
      <c r="AB4321" s="43">
        <v>32123.321779999998</v>
      </c>
      <c r="AC4321" s="44">
        <v>53870.815219999997</v>
      </c>
      <c r="AD4321" s="44">
        <v>53853.079489999996</v>
      </c>
      <c r="AE4321" s="45">
        <f t="shared" si="8275"/>
        <v>99.967077294212885</v>
      </c>
      <c r="AF4321" s="43">
        <v>53259.635000000002</v>
      </c>
      <c r="AG4321" s="43">
        <v>-349.69999999999999</v>
      </c>
      <c r="AH4321" s="43">
        <v>0</v>
      </c>
      <c r="AI4321" s="43">
        <v>0</v>
      </c>
      <c r="AJ4321" s="43">
        <v>0</v>
      </c>
      <c r="AK4321" s="43">
        <v>0</v>
      </c>
      <c r="AL4321" s="43">
        <f t="shared" si="8276"/>
        <v>52909.935000000005</v>
      </c>
      <c r="AM4321" s="43">
        <f t="shared" si="8277"/>
        <v>43</v>
      </c>
      <c r="AN4321" s="19"/>
      <c r="AO4321" s="1"/>
      <c r="AP4321" s="1"/>
      <c r="AQ4321" s="1"/>
      <c r="AR4321" s="1"/>
      <c r="AS4321" s="1"/>
    </row>
    <row r="4322" ht="31.5">
      <c r="B4322" s="41" t="s">
        <v>1088</v>
      </c>
      <c r="C4322" s="41" t="s">
        <v>107</v>
      </c>
      <c r="D4322" s="41" t="s">
        <v>109</v>
      </c>
      <c r="E4322" s="26" t="str">
        <f t="shared" si="8278"/>
        <v>0409</v>
      </c>
      <c r="F4322" s="41" t="s">
        <v>820</v>
      </c>
      <c r="G4322" s="41" t="s">
        <v>53</v>
      </c>
      <c r="H4322" s="42" t="s">
        <v>54</v>
      </c>
      <c r="I4322" s="43">
        <f>I4323</f>
        <v>7060.2000000000007</v>
      </c>
      <c r="J4322" s="43">
        <f>J4323</f>
        <v>7072.5</v>
      </c>
      <c r="K4322" s="43">
        <f>K4323</f>
        <v>7072.5</v>
      </c>
      <c r="L4322" s="43">
        <f>L4323</f>
        <v>118.694</v>
      </c>
      <c r="M4322" s="43">
        <f>M4323</f>
        <v>0</v>
      </c>
      <c r="N4322" s="43">
        <f>N4323</f>
        <v>0</v>
      </c>
      <c r="O4322" s="43">
        <f>O4323</f>
        <v>0</v>
      </c>
      <c r="P4322" s="43">
        <f>P4323</f>
        <v>0</v>
      </c>
      <c r="Q4322" s="43">
        <f>Q4323</f>
        <v>0</v>
      </c>
      <c r="R4322" s="43">
        <f>R4323</f>
        <v>0</v>
      </c>
      <c r="S4322" s="43">
        <f>S4323</f>
        <v>0</v>
      </c>
      <c r="T4322" s="43">
        <f>T4323</f>
        <v>0</v>
      </c>
      <c r="U4322" s="43">
        <v>0</v>
      </c>
      <c r="V4322" s="43">
        <f t="shared" si="8291"/>
        <v>7178.8940000000011</v>
      </c>
      <c r="W4322" s="43">
        <f>W4323</f>
        <v>0</v>
      </c>
      <c r="X4322" s="43">
        <f>X4323</f>
        <v>0</v>
      </c>
      <c r="Y4322" s="43">
        <f>Y4323</f>
        <v>0</v>
      </c>
      <c r="Z4322" s="43">
        <f>Z4323</f>
        <v>0</v>
      </c>
      <c r="AA4322" s="43">
        <f>AA4323</f>
        <v>0</v>
      </c>
      <c r="AB4322" s="43">
        <f>AB4323</f>
        <v>4358.1375399999997</v>
      </c>
      <c r="AC4322" s="44">
        <f>AC4323</f>
        <v>6255.5167799999999</v>
      </c>
      <c r="AD4322" s="44">
        <f>AD4323</f>
        <v>6255.5167799999999</v>
      </c>
      <c r="AE4322" s="45">
        <f t="shared" si="8275"/>
        <v>100</v>
      </c>
      <c r="AF4322" s="43">
        <f>AF4323</f>
        <v>7178.8940000000002</v>
      </c>
      <c r="AG4322" s="43">
        <f>AG4323</f>
        <v>0</v>
      </c>
      <c r="AH4322" s="43">
        <f>AH4323</f>
        <v>0</v>
      </c>
      <c r="AI4322" s="43">
        <f>AI4323</f>
        <v>0</v>
      </c>
      <c r="AJ4322" s="43">
        <f>AJ4323</f>
        <v>0</v>
      </c>
      <c r="AK4322" s="43">
        <f>AK4323</f>
        <v>0</v>
      </c>
      <c r="AL4322" s="43">
        <f t="shared" si="8276"/>
        <v>7178.8940000000002</v>
      </c>
      <c r="AM4322" s="43">
        <f t="shared" si="8277"/>
        <v>9.0949470177292824e-13</v>
      </c>
      <c r="AN4322" s="2"/>
      <c r="AR4322" s="1"/>
      <c r="AS4322" s="1"/>
    </row>
    <row r="4323" ht="31.5">
      <c r="B4323" s="41" t="s">
        <v>1088</v>
      </c>
      <c r="C4323" s="41" t="s">
        <v>107</v>
      </c>
      <c r="D4323" s="41" t="s">
        <v>109</v>
      </c>
      <c r="E4323" s="26" t="str">
        <f t="shared" si="8278"/>
        <v>0409</v>
      </c>
      <c r="F4323" s="41" t="s">
        <v>820</v>
      </c>
      <c r="G4323" s="41" t="s">
        <v>55</v>
      </c>
      <c r="H4323" s="42" t="s">
        <v>56</v>
      </c>
      <c r="I4323" s="43">
        <f>6789.1+271.1</f>
        <v>7060.2000000000007</v>
      </c>
      <c r="J4323" s="43">
        <f>6792.3+280.2</f>
        <v>7072.5</v>
      </c>
      <c r="K4323" s="43">
        <f>6792.3+280.2</f>
        <v>7072.5</v>
      </c>
      <c r="L4323" s="43">
        <v>118.694</v>
      </c>
      <c r="M4323" s="43"/>
      <c r="N4323" s="43"/>
      <c r="O4323" s="43">
        <v>0</v>
      </c>
      <c r="P4323" s="43">
        <v>0</v>
      </c>
      <c r="Q4323" s="43">
        <v>0</v>
      </c>
      <c r="R4323" s="43">
        <v>0</v>
      </c>
      <c r="S4323" s="43">
        <v>0</v>
      </c>
      <c r="T4323" s="43">
        <v>0</v>
      </c>
      <c r="U4323" s="43">
        <v>0</v>
      </c>
      <c r="V4323" s="43">
        <f t="shared" si="8291"/>
        <v>7178.8940000000011</v>
      </c>
      <c r="W4323" s="43"/>
      <c r="X4323" s="43"/>
      <c r="Y4323" s="43"/>
      <c r="Z4323" s="43"/>
      <c r="AA4323" s="43"/>
      <c r="AB4323" s="43">
        <v>4358.1375399999997</v>
      </c>
      <c r="AC4323" s="44">
        <v>6255.5167799999999</v>
      </c>
      <c r="AD4323" s="44">
        <v>6255.5167799999999</v>
      </c>
      <c r="AE4323" s="45">
        <f t="shared" si="8275"/>
        <v>100</v>
      </c>
      <c r="AF4323" s="43">
        <v>7178.8940000000002</v>
      </c>
      <c r="AG4323" s="43">
        <v>0</v>
      </c>
      <c r="AH4323" s="43">
        <v>0</v>
      </c>
      <c r="AI4323" s="43">
        <v>0</v>
      </c>
      <c r="AJ4323" s="43">
        <v>0</v>
      </c>
      <c r="AK4323" s="43">
        <v>0</v>
      </c>
      <c r="AL4323" s="43">
        <f t="shared" si="8276"/>
        <v>7178.8940000000002</v>
      </c>
      <c r="AM4323" s="43">
        <f t="shared" si="8277"/>
        <v>9.0949470177292824e-13</v>
      </c>
      <c r="AN4323" s="19"/>
      <c r="AO4323" s="1"/>
      <c r="AP4323" s="1"/>
      <c r="AQ4323" s="1"/>
      <c r="AR4323" s="1"/>
      <c r="AS4323" s="1"/>
    </row>
    <row r="4324">
      <c r="B4324" s="41" t="s">
        <v>1088</v>
      </c>
      <c r="C4324" s="41" t="s">
        <v>107</v>
      </c>
      <c r="D4324" s="41" t="s">
        <v>109</v>
      </c>
      <c r="E4324" s="26" t="str">
        <f t="shared" si="8278"/>
        <v>0409</v>
      </c>
      <c r="F4324" s="41" t="s">
        <v>820</v>
      </c>
      <c r="G4324" s="41" t="s">
        <v>59</v>
      </c>
      <c r="H4324" s="42" t="s">
        <v>60</v>
      </c>
      <c r="I4324" s="43">
        <f>I4325</f>
        <v>106.5</v>
      </c>
      <c r="J4324" s="43">
        <f>J4325</f>
        <v>103.3</v>
      </c>
      <c r="K4324" s="43">
        <f>K4325</f>
        <v>103.3</v>
      </c>
      <c r="L4324" s="43">
        <f>L4325</f>
        <v>0</v>
      </c>
      <c r="M4324" s="43">
        <f>M4325</f>
        <v>0</v>
      </c>
      <c r="N4324" s="43">
        <f>N4325</f>
        <v>0</v>
      </c>
      <c r="O4324" s="43">
        <f>O4325</f>
        <v>0</v>
      </c>
      <c r="P4324" s="43">
        <f>P4325</f>
        <v>0</v>
      </c>
      <c r="Q4324" s="43">
        <f>Q4325</f>
        <v>0</v>
      </c>
      <c r="R4324" s="43">
        <f>R4325</f>
        <v>0</v>
      </c>
      <c r="S4324" s="43">
        <f>S4325</f>
        <v>0</v>
      </c>
      <c r="T4324" s="43">
        <f>T4325</f>
        <v>0</v>
      </c>
      <c r="U4324" s="43">
        <v>0</v>
      </c>
      <c r="V4324" s="43">
        <f t="shared" si="8291"/>
        <v>106.5</v>
      </c>
      <c r="W4324" s="43">
        <f>W4325</f>
        <v>0</v>
      </c>
      <c r="X4324" s="43">
        <f>X4325</f>
        <v>0</v>
      </c>
      <c r="Y4324" s="43">
        <f>Y4325</f>
        <v>0</v>
      </c>
      <c r="Z4324" s="43">
        <f>Z4325</f>
        <v>0</v>
      </c>
      <c r="AA4324" s="43">
        <f>AA4325</f>
        <v>0</v>
      </c>
      <c r="AB4324" s="43">
        <f>AB4325</f>
        <v>111.997</v>
      </c>
      <c r="AC4324" s="44">
        <f>AC4325</f>
        <v>111.997</v>
      </c>
      <c r="AD4324" s="44">
        <f>AD4325</f>
        <v>111.997</v>
      </c>
      <c r="AE4324" s="45">
        <f t="shared" si="8275"/>
        <v>100</v>
      </c>
      <c r="AF4324" s="43">
        <f>AF4325</f>
        <v>149.5</v>
      </c>
      <c r="AG4324" s="43">
        <f>AG4325</f>
        <v>0</v>
      </c>
      <c r="AH4324" s="43">
        <f>AH4325</f>
        <v>0</v>
      </c>
      <c r="AI4324" s="43">
        <f>AI4325</f>
        <v>0</v>
      </c>
      <c r="AJ4324" s="43">
        <f>AJ4325</f>
        <v>0</v>
      </c>
      <c r="AK4324" s="43">
        <f>AK4325</f>
        <v>0</v>
      </c>
      <c r="AL4324" s="43">
        <f t="shared" si="8276"/>
        <v>149.5</v>
      </c>
      <c r="AM4324" s="43">
        <f t="shared" si="8277"/>
        <v>-43</v>
      </c>
      <c r="AN4324" s="2"/>
      <c r="AO4324" s="1"/>
      <c r="AP4324" s="1"/>
      <c r="AQ4324" s="1"/>
      <c r="AR4324" s="1"/>
      <c r="AS4324" s="1"/>
    </row>
    <row r="4325">
      <c r="B4325" s="41" t="s">
        <v>1088</v>
      </c>
      <c r="C4325" s="41" t="s">
        <v>107</v>
      </c>
      <c r="D4325" s="41" t="s">
        <v>109</v>
      </c>
      <c r="E4325" s="26" t="str">
        <f t="shared" si="8278"/>
        <v>0409</v>
      </c>
      <c r="F4325" s="41" t="s">
        <v>820</v>
      </c>
      <c r="G4325" s="41" t="s">
        <v>63</v>
      </c>
      <c r="H4325" s="42" t="s">
        <v>64</v>
      </c>
      <c r="I4325" s="43">
        <v>106.5</v>
      </c>
      <c r="J4325" s="43">
        <v>103.3</v>
      </c>
      <c r="K4325" s="43">
        <v>103.3</v>
      </c>
      <c r="L4325" s="43"/>
      <c r="M4325" s="43"/>
      <c r="N4325" s="43"/>
      <c r="O4325" s="43">
        <v>0</v>
      </c>
      <c r="P4325" s="43">
        <v>0</v>
      </c>
      <c r="Q4325" s="43">
        <v>0</v>
      </c>
      <c r="R4325" s="43">
        <v>0</v>
      </c>
      <c r="S4325" s="43">
        <v>0</v>
      </c>
      <c r="T4325" s="43">
        <v>0</v>
      </c>
      <c r="U4325" s="43">
        <v>0</v>
      </c>
      <c r="V4325" s="43">
        <f t="shared" si="8291"/>
        <v>106.5</v>
      </c>
      <c r="W4325" s="43"/>
      <c r="X4325" s="43"/>
      <c r="Y4325" s="43"/>
      <c r="Z4325" s="43"/>
      <c r="AA4325" s="43"/>
      <c r="AB4325" s="43">
        <v>111.997</v>
      </c>
      <c r="AC4325" s="44">
        <v>111.997</v>
      </c>
      <c r="AD4325" s="44">
        <v>111.997</v>
      </c>
      <c r="AE4325" s="45">
        <f t="shared" si="8275"/>
        <v>100</v>
      </c>
      <c r="AF4325" s="43">
        <v>149.5</v>
      </c>
      <c r="AG4325" s="43">
        <v>0</v>
      </c>
      <c r="AH4325" s="43">
        <v>0</v>
      </c>
      <c r="AI4325" s="43">
        <v>0</v>
      </c>
      <c r="AJ4325" s="43">
        <v>0</v>
      </c>
      <c r="AK4325" s="43">
        <v>0</v>
      </c>
      <c r="AL4325" s="43">
        <f t="shared" si="8276"/>
        <v>149.5</v>
      </c>
      <c r="AM4325" s="43">
        <f t="shared" si="8277"/>
        <v>-43</v>
      </c>
      <c r="AN4325" s="19"/>
      <c r="AO4325" s="1"/>
      <c r="AP4325" s="1"/>
      <c r="AQ4325" s="1"/>
      <c r="AR4325" s="1"/>
      <c r="AS4325" s="1"/>
    </row>
    <row r="4326" ht="47.25">
      <c r="B4326" s="41" t="s">
        <v>1088</v>
      </c>
      <c r="C4326" s="41" t="s">
        <v>107</v>
      </c>
      <c r="D4326" s="41" t="s">
        <v>109</v>
      </c>
      <c r="E4326" s="26" t="str">
        <f t="shared" si="8278"/>
        <v>0409</v>
      </c>
      <c r="F4326" s="41" t="s">
        <v>729</v>
      </c>
      <c r="G4326" s="41"/>
      <c r="H4326" s="42" t="s">
        <v>730</v>
      </c>
      <c r="I4326" s="43">
        <f>I4331+I4327</f>
        <v>189766.79999999999</v>
      </c>
      <c r="J4326" s="43">
        <f>J4331+J4327</f>
        <v>176278.39999999999</v>
      </c>
      <c r="K4326" s="43">
        <f>K4331+K4327</f>
        <v>176346.39999999999</v>
      </c>
      <c r="L4326" s="43">
        <f>L4331+L4327</f>
        <v>30606</v>
      </c>
      <c r="M4326" s="43">
        <f>M4331+M4327</f>
        <v>11322.099999999999</v>
      </c>
      <c r="N4326" s="43">
        <f>N4331+N4327</f>
        <v>11322.099999999999</v>
      </c>
      <c r="O4326" s="43">
        <f>O4331+O4327</f>
        <v>0</v>
      </c>
      <c r="P4326" s="43">
        <f>P4331+P4327</f>
        <v>0</v>
      </c>
      <c r="Q4326" s="43">
        <f>Q4331+Q4327</f>
        <v>-150.88800000000001</v>
      </c>
      <c r="R4326" s="43">
        <f>R4331+R4327</f>
        <v>-208.47700000000009</v>
      </c>
      <c r="S4326" s="43">
        <f>S4331+S4327</f>
        <v>-259.56900000000002</v>
      </c>
      <c r="T4326" s="43">
        <f>T4331+T4327</f>
        <v>0</v>
      </c>
      <c r="U4326" s="43">
        <v>2428.6370000000002</v>
      </c>
      <c r="V4326" s="43">
        <f t="shared" si="8291"/>
        <v>222182.50299999997</v>
      </c>
      <c r="W4326" s="43">
        <f>W4331+W4327</f>
        <v>2428.6370000000002</v>
      </c>
      <c r="X4326" s="43">
        <f>X4331+X4327</f>
        <v>0</v>
      </c>
      <c r="Y4326" s="43">
        <f>Y4331+Y4327</f>
        <v>0</v>
      </c>
      <c r="Z4326" s="43">
        <f>Z4331+Z4327</f>
        <v>0</v>
      </c>
      <c r="AA4326" s="43">
        <f>AA4331+AA4327</f>
        <v>0</v>
      </c>
      <c r="AB4326" s="43">
        <f>AB4331+AB4327</f>
        <v>183095.79032999999</v>
      </c>
      <c r="AC4326" s="44">
        <f>AC4331+AC4327</f>
        <v>222083.27104000002</v>
      </c>
      <c r="AD4326" s="44">
        <f>AD4331+AD4327</f>
        <v>219974.88076999999</v>
      </c>
      <c r="AE4326" s="45">
        <f t="shared" si="8275"/>
        <v>99.050630756595666</v>
      </c>
      <c r="AF4326" s="43">
        <f>AF4331+AF4327</f>
        <v>222082.87964</v>
      </c>
      <c r="AG4326" s="43">
        <f>AG4331+AG4327</f>
        <v>0</v>
      </c>
      <c r="AH4326" s="43">
        <f>AH4331+AH4327</f>
        <v>0</v>
      </c>
      <c r="AI4326" s="43">
        <f>AI4331+AI4327</f>
        <v>0</v>
      </c>
      <c r="AJ4326" s="43">
        <f>AJ4331+AJ4327</f>
        <v>0</v>
      </c>
      <c r="AK4326" s="43">
        <f>AK4331+AK4327</f>
        <v>0</v>
      </c>
      <c r="AL4326" s="43">
        <f t="shared" si="8276"/>
        <v>222082.87964</v>
      </c>
      <c r="AM4326" s="43">
        <f t="shared" si="8277"/>
        <v>99.62335999996867</v>
      </c>
      <c r="AN4326" s="2"/>
      <c r="AO4326" s="1"/>
      <c r="AP4326" s="1"/>
      <c r="AQ4326" s="1"/>
      <c r="AR4326" s="1"/>
      <c r="AS4326" s="1"/>
    </row>
    <row r="4327" ht="63">
      <c r="B4327" s="41" t="s">
        <v>1088</v>
      </c>
      <c r="C4327" s="41" t="s">
        <v>107</v>
      </c>
      <c r="D4327" s="41" t="s">
        <v>109</v>
      </c>
      <c r="E4327" s="26" t="str">
        <f t="shared" si="8278"/>
        <v>0409</v>
      </c>
      <c r="F4327" s="41" t="s">
        <v>731</v>
      </c>
      <c r="G4327" s="41"/>
      <c r="H4327" s="42" t="s">
        <v>732</v>
      </c>
      <c r="I4327" s="43">
        <f t="shared" ref="I4327:I4331" si="8386">I4328</f>
        <v>125686</v>
      </c>
      <c r="J4327" s="43">
        <f t="shared" ref="J4327:J4331" si="8387">J4328</f>
        <v>125686</v>
      </c>
      <c r="K4327" s="43">
        <f t="shared" ref="K4327:K4331" si="8388">K4328</f>
        <v>125686</v>
      </c>
      <c r="L4327" s="43">
        <f t="shared" ref="L4327:L4331" si="8389">L4328</f>
        <v>2020.7</v>
      </c>
      <c r="M4327" s="43">
        <f t="shared" ref="M4327:M4331" si="8390">M4328</f>
        <v>3543.1999999999998</v>
      </c>
      <c r="N4327" s="43">
        <f t="shared" ref="N4327:N4331" si="8391">N4328</f>
        <v>3543.1999999999998</v>
      </c>
      <c r="O4327" s="43">
        <f t="shared" ref="O4327:O4331" si="8392">O4328</f>
        <v>0</v>
      </c>
      <c r="P4327" s="43">
        <f t="shared" ref="P4327:P4331" si="8393">P4328</f>
        <v>0</v>
      </c>
      <c r="Q4327" s="43">
        <f t="shared" ref="Q4327:Q4331" si="8394">Q4328</f>
        <v>0</v>
      </c>
      <c r="R4327" s="43">
        <f t="shared" ref="R4327:R4331" si="8395">R4328</f>
        <v>-2101.0300000000002</v>
      </c>
      <c r="S4327" s="43">
        <f t="shared" ref="S4327:S4331" si="8396">S4328</f>
        <v>-259.56900000000002</v>
      </c>
      <c r="T4327" s="43">
        <f t="shared" ref="T4327:T4331" si="8397">T4328</f>
        <v>0</v>
      </c>
      <c r="U4327" s="43">
        <v>2428.6370000000002</v>
      </c>
      <c r="V4327" s="43">
        <f t="shared" si="8291"/>
        <v>127774.738</v>
      </c>
      <c r="W4327" s="43">
        <f t="shared" ref="W4327:W4331" si="8398">W4328</f>
        <v>2428.6370000000002</v>
      </c>
      <c r="X4327" s="43">
        <f t="shared" ref="X4327:X4331" si="8399">X4328</f>
        <v>0</v>
      </c>
      <c r="Y4327" s="43">
        <f t="shared" ref="Y4327:Y4331" si="8400">Y4328</f>
        <v>0</v>
      </c>
      <c r="Z4327" s="43">
        <f t="shared" ref="Z4327:Z4331" si="8401">Z4328</f>
        <v>0</v>
      </c>
      <c r="AA4327" s="43">
        <f t="shared" ref="AA4327:AA4331" si="8402">AA4328</f>
        <v>0</v>
      </c>
      <c r="AB4327" s="43">
        <f t="shared" ref="AB4327:AB4331" si="8403">AB4328</f>
        <v>107890.56318</v>
      </c>
      <c r="AC4327" s="44">
        <f t="shared" ref="AC4327:AC4331" si="8404">AC4328</f>
        <v>127775.12940000001</v>
      </c>
      <c r="AD4327" s="44">
        <f t="shared" ref="AD4327:AD4331" si="8405">AD4328</f>
        <v>127775.07124</v>
      </c>
      <c r="AE4327" s="45">
        <f t="shared" si="8275"/>
        <v>99.999954482534847</v>
      </c>
      <c r="AF4327" s="43">
        <f t="shared" ref="AF4327:AF4331" si="8406">AF4328</f>
        <v>127774.738</v>
      </c>
      <c r="AG4327" s="43">
        <f t="shared" ref="AG4327:AG4331" si="8407">AG4328</f>
        <v>0</v>
      </c>
      <c r="AH4327" s="43">
        <f t="shared" ref="AH4327:AH4331" si="8408">AH4328</f>
        <v>0</v>
      </c>
      <c r="AI4327" s="43">
        <f t="shared" ref="AI4327:AI4331" si="8409">AI4328</f>
        <v>0</v>
      </c>
      <c r="AJ4327" s="43">
        <f t="shared" ref="AJ4327:AJ4331" si="8410">AJ4328</f>
        <v>0</v>
      </c>
      <c r="AK4327" s="43">
        <f t="shared" ref="AK4327:AK4331" si="8411">AK4328</f>
        <v>0</v>
      </c>
      <c r="AL4327" s="43">
        <f t="shared" si="8276"/>
        <v>127774.738</v>
      </c>
      <c r="AM4327" s="43">
        <f t="shared" si="8277"/>
        <v>0</v>
      </c>
      <c r="AN4327" s="2"/>
      <c r="AR4327" s="1"/>
      <c r="AS4327" s="1"/>
    </row>
    <row r="4328" ht="47.25">
      <c r="B4328" s="41" t="s">
        <v>1088</v>
      </c>
      <c r="C4328" s="41" t="s">
        <v>107</v>
      </c>
      <c r="D4328" s="41" t="s">
        <v>109</v>
      </c>
      <c r="E4328" s="26" t="str">
        <f t="shared" si="8278"/>
        <v>0409</v>
      </c>
      <c r="F4328" s="41" t="s">
        <v>733</v>
      </c>
      <c r="G4328" s="41"/>
      <c r="H4328" s="42" t="s">
        <v>734</v>
      </c>
      <c r="I4328" s="43">
        <f t="shared" si="8386"/>
        <v>125686</v>
      </c>
      <c r="J4328" s="43">
        <f t="shared" si="8387"/>
        <v>125686</v>
      </c>
      <c r="K4328" s="43">
        <f t="shared" si="8388"/>
        <v>125686</v>
      </c>
      <c r="L4328" s="43">
        <f t="shared" si="8389"/>
        <v>2020.7</v>
      </c>
      <c r="M4328" s="43">
        <f t="shared" si="8390"/>
        <v>3543.1999999999998</v>
      </c>
      <c r="N4328" s="43">
        <f t="shared" si="8391"/>
        <v>3543.1999999999998</v>
      </c>
      <c r="O4328" s="43">
        <f t="shared" si="8392"/>
        <v>0</v>
      </c>
      <c r="P4328" s="43">
        <f t="shared" si="8393"/>
        <v>0</v>
      </c>
      <c r="Q4328" s="43">
        <f t="shared" si="8394"/>
        <v>0</v>
      </c>
      <c r="R4328" s="43">
        <f t="shared" si="8395"/>
        <v>-2101.0300000000002</v>
      </c>
      <c r="S4328" s="43">
        <f t="shared" si="8396"/>
        <v>-259.56900000000002</v>
      </c>
      <c r="T4328" s="43">
        <f t="shared" si="8397"/>
        <v>0</v>
      </c>
      <c r="U4328" s="43">
        <v>2428.6370000000002</v>
      </c>
      <c r="V4328" s="43">
        <f t="shared" si="8291"/>
        <v>127774.738</v>
      </c>
      <c r="W4328" s="43">
        <f t="shared" si="8398"/>
        <v>2428.6370000000002</v>
      </c>
      <c r="X4328" s="43">
        <f t="shared" si="8399"/>
        <v>0</v>
      </c>
      <c r="Y4328" s="43">
        <f t="shared" si="8400"/>
        <v>0</v>
      </c>
      <c r="Z4328" s="43">
        <f t="shared" si="8401"/>
        <v>0</v>
      </c>
      <c r="AA4328" s="43">
        <f t="shared" si="8402"/>
        <v>0</v>
      </c>
      <c r="AB4328" s="43">
        <f t="shared" si="8403"/>
        <v>107890.56318</v>
      </c>
      <c r="AC4328" s="44">
        <f t="shared" si="8404"/>
        <v>127775.12940000001</v>
      </c>
      <c r="AD4328" s="44">
        <f t="shared" si="8405"/>
        <v>127775.07124</v>
      </c>
      <c r="AE4328" s="45">
        <f t="shared" ref="AE4328:AE4391" si="8412">AD4328/AC4328*100</f>
        <v>99.999954482534847</v>
      </c>
      <c r="AF4328" s="43">
        <f t="shared" si="8406"/>
        <v>127774.738</v>
      </c>
      <c r="AG4328" s="43">
        <f t="shared" si="8407"/>
        <v>0</v>
      </c>
      <c r="AH4328" s="43">
        <f t="shared" si="8408"/>
        <v>0</v>
      </c>
      <c r="AI4328" s="43">
        <f t="shared" si="8409"/>
        <v>0</v>
      </c>
      <c r="AJ4328" s="43">
        <f t="shared" si="8410"/>
        <v>0</v>
      </c>
      <c r="AK4328" s="43">
        <f t="shared" si="8411"/>
        <v>0</v>
      </c>
      <c r="AL4328" s="43">
        <f t="shared" ref="AL4328:AL4391" si="8413">AF4328+AH4328+AK4328+AI4328+AJ4328+AG4328</f>
        <v>127774.738</v>
      </c>
      <c r="AM4328" s="43">
        <f t="shared" ref="AM4328:AM4391" si="8414">V4328-AL4328</f>
        <v>0</v>
      </c>
      <c r="AN4328" s="2"/>
      <c r="AO4328" s="1"/>
      <c r="AP4328" s="1"/>
      <c r="AQ4328" s="1"/>
      <c r="AR4328" s="1"/>
      <c r="AS4328" s="1"/>
    </row>
    <row r="4329" ht="31.5">
      <c r="B4329" s="41" t="s">
        <v>1088</v>
      </c>
      <c r="C4329" s="41" t="s">
        <v>107</v>
      </c>
      <c r="D4329" s="41" t="s">
        <v>109</v>
      </c>
      <c r="E4329" s="26" t="str">
        <f t="shared" si="8278"/>
        <v>0409</v>
      </c>
      <c r="F4329" s="41" t="s">
        <v>733</v>
      </c>
      <c r="G4329" s="41" t="s">
        <v>53</v>
      </c>
      <c r="H4329" s="42" t="s">
        <v>54</v>
      </c>
      <c r="I4329" s="43">
        <f t="shared" si="8386"/>
        <v>125686</v>
      </c>
      <c r="J4329" s="43">
        <f t="shared" si="8387"/>
        <v>125686</v>
      </c>
      <c r="K4329" s="43">
        <f t="shared" si="8388"/>
        <v>125686</v>
      </c>
      <c r="L4329" s="43">
        <f t="shared" si="8389"/>
        <v>2020.7</v>
      </c>
      <c r="M4329" s="43">
        <f t="shared" si="8390"/>
        <v>3543.1999999999998</v>
      </c>
      <c r="N4329" s="43">
        <f t="shared" si="8391"/>
        <v>3543.1999999999998</v>
      </c>
      <c r="O4329" s="43">
        <f t="shared" si="8392"/>
        <v>0</v>
      </c>
      <c r="P4329" s="43">
        <f t="shared" si="8393"/>
        <v>0</v>
      </c>
      <c r="Q4329" s="43">
        <f t="shared" si="8394"/>
        <v>0</v>
      </c>
      <c r="R4329" s="43">
        <f t="shared" si="8395"/>
        <v>-2101.0300000000002</v>
      </c>
      <c r="S4329" s="43">
        <f t="shared" si="8396"/>
        <v>-259.56900000000002</v>
      </c>
      <c r="T4329" s="43">
        <f t="shared" si="8397"/>
        <v>0</v>
      </c>
      <c r="U4329" s="43">
        <v>2428.6370000000002</v>
      </c>
      <c r="V4329" s="43">
        <f t="shared" si="8291"/>
        <v>127774.738</v>
      </c>
      <c r="W4329" s="43">
        <f t="shared" si="8398"/>
        <v>2428.6370000000002</v>
      </c>
      <c r="X4329" s="43">
        <f t="shared" si="8399"/>
        <v>0</v>
      </c>
      <c r="Y4329" s="43">
        <f t="shared" si="8400"/>
        <v>0</v>
      </c>
      <c r="Z4329" s="43">
        <f t="shared" si="8401"/>
        <v>0</v>
      </c>
      <c r="AA4329" s="43">
        <f t="shared" si="8402"/>
        <v>0</v>
      </c>
      <c r="AB4329" s="43">
        <f t="shared" si="8403"/>
        <v>107890.56318</v>
      </c>
      <c r="AC4329" s="44">
        <f t="shared" si="8404"/>
        <v>127775.12940000001</v>
      </c>
      <c r="AD4329" s="44">
        <f t="shared" si="8405"/>
        <v>127775.07124</v>
      </c>
      <c r="AE4329" s="45">
        <f t="shared" si="8412"/>
        <v>99.999954482534847</v>
      </c>
      <c r="AF4329" s="43">
        <f t="shared" si="8406"/>
        <v>127774.738</v>
      </c>
      <c r="AG4329" s="43">
        <f t="shared" si="8407"/>
        <v>0</v>
      </c>
      <c r="AH4329" s="43">
        <f t="shared" si="8408"/>
        <v>0</v>
      </c>
      <c r="AI4329" s="43">
        <f t="shared" si="8409"/>
        <v>0</v>
      </c>
      <c r="AJ4329" s="43">
        <f t="shared" si="8410"/>
        <v>0</v>
      </c>
      <c r="AK4329" s="43">
        <f t="shared" si="8411"/>
        <v>0</v>
      </c>
      <c r="AL4329" s="43">
        <f t="shared" si="8413"/>
        <v>127774.738</v>
      </c>
      <c r="AM4329" s="43">
        <f t="shared" si="8414"/>
        <v>0</v>
      </c>
      <c r="AN4329" s="2"/>
      <c r="AO4329" s="1"/>
      <c r="AP4329" s="1"/>
      <c r="AQ4329" s="1"/>
      <c r="AR4329" s="1"/>
      <c r="AS4329" s="1"/>
    </row>
    <row r="4330" ht="31.5">
      <c r="B4330" s="41" t="s">
        <v>1088</v>
      </c>
      <c r="C4330" s="41" t="s">
        <v>107</v>
      </c>
      <c r="D4330" s="41" t="s">
        <v>109</v>
      </c>
      <c r="E4330" s="26" t="str">
        <f t="shared" si="8278"/>
        <v>0409</v>
      </c>
      <c r="F4330" s="41" t="s">
        <v>733</v>
      </c>
      <c r="G4330" s="41" t="s">
        <v>55</v>
      </c>
      <c r="H4330" s="42" t="s">
        <v>56</v>
      </c>
      <c r="I4330" s="43">
        <v>125686</v>
      </c>
      <c r="J4330" s="43">
        <v>125686</v>
      </c>
      <c r="K4330" s="43">
        <v>125686</v>
      </c>
      <c r="L4330" s="43">
        <v>2020.7</v>
      </c>
      <c r="M4330" s="43">
        <v>3543.1999999999998</v>
      </c>
      <c r="N4330" s="43">
        <v>3543.1999999999998</v>
      </c>
      <c r="O4330" s="43">
        <v>0</v>
      </c>
      <c r="P4330" s="43">
        <v>0</v>
      </c>
      <c r="Q4330" s="43">
        <v>0</v>
      </c>
      <c r="R4330" s="43">
        <v>-2101.0300000000002</v>
      </c>
      <c r="S4330" s="43">
        <v>-259.56900000000002</v>
      </c>
      <c r="T4330" s="43">
        <v>0</v>
      </c>
      <c r="U4330" s="43">
        <v>2428.6370000000002</v>
      </c>
      <c r="V4330" s="43">
        <f t="shared" si="8291"/>
        <v>127774.738</v>
      </c>
      <c r="W4330" s="43">
        <v>2428.6370000000002</v>
      </c>
      <c r="X4330" s="43"/>
      <c r="Y4330" s="43"/>
      <c r="Z4330" s="43"/>
      <c r="AA4330" s="43"/>
      <c r="AB4330" s="43">
        <v>107890.56318</v>
      </c>
      <c r="AC4330" s="44">
        <v>127775.12940000001</v>
      </c>
      <c r="AD4330" s="44">
        <v>127775.07124</v>
      </c>
      <c r="AE4330" s="45">
        <f t="shared" si="8412"/>
        <v>99.999954482534847</v>
      </c>
      <c r="AF4330" s="43">
        <v>127774.738</v>
      </c>
      <c r="AG4330" s="43">
        <v>0</v>
      </c>
      <c r="AH4330" s="43">
        <v>0</v>
      </c>
      <c r="AI4330" s="43">
        <v>0</v>
      </c>
      <c r="AJ4330" s="43">
        <v>0</v>
      </c>
      <c r="AK4330" s="43">
        <v>0</v>
      </c>
      <c r="AL4330" s="43">
        <f t="shared" si="8413"/>
        <v>127774.738</v>
      </c>
      <c r="AM4330" s="43">
        <f t="shared" si="8414"/>
        <v>0</v>
      </c>
      <c r="AN4330" s="2"/>
      <c r="AO4330" s="1"/>
      <c r="AP4330" s="1"/>
      <c r="AQ4330" s="1"/>
      <c r="AR4330" s="1"/>
      <c r="AS4330" s="1"/>
    </row>
    <row r="4331" ht="63">
      <c r="B4331" s="41" t="s">
        <v>1088</v>
      </c>
      <c r="C4331" s="41" t="s">
        <v>107</v>
      </c>
      <c r="D4331" s="41" t="s">
        <v>109</v>
      </c>
      <c r="E4331" s="26" t="str">
        <f t="shared" si="8278"/>
        <v>0409</v>
      </c>
      <c r="F4331" s="41" t="s">
        <v>735</v>
      </c>
      <c r="G4331" s="41"/>
      <c r="H4331" s="42" t="s">
        <v>736</v>
      </c>
      <c r="I4331" s="43">
        <f t="shared" si="8386"/>
        <v>64080.800000000003</v>
      </c>
      <c r="J4331" s="43">
        <f t="shared" si="8387"/>
        <v>50592.400000000001</v>
      </c>
      <c r="K4331" s="43">
        <f t="shared" si="8388"/>
        <v>50660.400000000001</v>
      </c>
      <c r="L4331" s="43">
        <f t="shared" si="8389"/>
        <v>28585.299999999999</v>
      </c>
      <c r="M4331" s="43">
        <f t="shared" si="8390"/>
        <v>7778.8999999999996</v>
      </c>
      <c r="N4331" s="43">
        <f t="shared" si="8391"/>
        <v>7778.8999999999996</v>
      </c>
      <c r="O4331" s="43">
        <f t="shared" si="8392"/>
        <v>0</v>
      </c>
      <c r="P4331" s="43">
        <f t="shared" si="8393"/>
        <v>0</v>
      </c>
      <c r="Q4331" s="43">
        <f t="shared" si="8394"/>
        <v>-150.88800000000001</v>
      </c>
      <c r="R4331" s="43">
        <f t="shared" si="8395"/>
        <v>1892.5530000000001</v>
      </c>
      <c r="S4331" s="43">
        <f t="shared" si="8396"/>
        <v>0</v>
      </c>
      <c r="T4331" s="43">
        <f t="shared" si="8397"/>
        <v>0</v>
      </c>
      <c r="U4331" s="43">
        <v>0</v>
      </c>
      <c r="V4331" s="43">
        <f t="shared" si="8291"/>
        <v>94407.764999999999</v>
      </c>
      <c r="W4331" s="43">
        <f t="shared" si="8398"/>
        <v>0</v>
      </c>
      <c r="X4331" s="43">
        <f t="shared" si="8399"/>
        <v>0</v>
      </c>
      <c r="Y4331" s="43">
        <f t="shared" si="8400"/>
        <v>0</v>
      </c>
      <c r="Z4331" s="43">
        <f t="shared" si="8401"/>
        <v>0</v>
      </c>
      <c r="AA4331" s="43">
        <f t="shared" si="8402"/>
        <v>0</v>
      </c>
      <c r="AB4331" s="43">
        <f t="shared" si="8403"/>
        <v>75205.227150000006</v>
      </c>
      <c r="AC4331" s="44">
        <f t="shared" si="8404"/>
        <v>94308.141640000002</v>
      </c>
      <c r="AD4331" s="44">
        <f t="shared" si="8405"/>
        <v>92199.809529999999</v>
      </c>
      <c r="AE4331" s="45">
        <f t="shared" si="8412"/>
        <v>97.764421954100129</v>
      </c>
      <c r="AF4331" s="43">
        <f t="shared" si="8406"/>
        <v>94308.141640000002</v>
      </c>
      <c r="AG4331" s="43">
        <f t="shared" si="8407"/>
        <v>0</v>
      </c>
      <c r="AH4331" s="43">
        <f t="shared" si="8408"/>
        <v>0</v>
      </c>
      <c r="AI4331" s="43">
        <f t="shared" si="8409"/>
        <v>0</v>
      </c>
      <c r="AJ4331" s="43">
        <f t="shared" si="8410"/>
        <v>0</v>
      </c>
      <c r="AK4331" s="43">
        <f t="shared" si="8411"/>
        <v>0</v>
      </c>
      <c r="AL4331" s="43">
        <f t="shared" si="8413"/>
        <v>94308.141640000002</v>
      </c>
      <c r="AM4331" s="43">
        <f t="shared" si="8414"/>
        <v>99.623359999997774</v>
      </c>
      <c r="AN4331" s="2"/>
      <c r="AR4331" s="1"/>
      <c r="AS4331" s="1"/>
    </row>
    <row r="4332" ht="47.25">
      <c r="B4332" s="41" t="s">
        <v>1088</v>
      </c>
      <c r="C4332" s="41" t="s">
        <v>107</v>
      </c>
      <c r="D4332" s="41" t="s">
        <v>109</v>
      </c>
      <c r="E4332" s="26" t="str">
        <f t="shared" si="8278"/>
        <v>0409</v>
      </c>
      <c r="F4332" s="41" t="s">
        <v>737</v>
      </c>
      <c r="G4332" s="41"/>
      <c r="H4332" s="42" t="s">
        <v>738</v>
      </c>
      <c r="I4332" s="43">
        <f>I4333+I4335</f>
        <v>64080.800000000003</v>
      </c>
      <c r="J4332" s="43">
        <f>J4333+J4335</f>
        <v>50592.400000000001</v>
      </c>
      <c r="K4332" s="43">
        <f>K4333+K4335</f>
        <v>50660.400000000001</v>
      </c>
      <c r="L4332" s="43">
        <f>L4333+L4335</f>
        <v>28585.299999999999</v>
      </c>
      <c r="M4332" s="43">
        <f>M4333+M4335</f>
        <v>7778.8999999999996</v>
      </c>
      <c r="N4332" s="43">
        <f>N4333+N4335</f>
        <v>7778.8999999999996</v>
      </c>
      <c r="O4332" s="43">
        <f>O4333+O4335</f>
        <v>0</v>
      </c>
      <c r="P4332" s="43">
        <f>P4333+P4335</f>
        <v>0</v>
      </c>
      <c r="Q4332" s="43">
        <f>Q4333+Q4335</f>
        <v>-150.88800000000001</v>
      </c>
      <c r="R4332" s="43">
        <f>R4333+R4335</f>
        <v>1892.5530000000001</v>
      </c>
      <c r="S4332" s="43">
        <f>S4333+S4335</f>
        <v>0</v>
      </c>
      <c r="T4332" s="43">
        <f>T4333+T4335</f>
        <v>0</v>
      </c>
      <c r="U4332" s="43">
        <v>0</v>
      </c>
      <c r="V4332" s="43">
        <f t="shared" si="8291"/>
        <v>94407.764999999999</v>
      </c>
      <c r="W4332" s="43">
        <f>W4333+W4335</f>
        <v>0</v>
      </c>
      <c r="X4332" s="43">
        <f>X4333+X4335</f>
        <v>0</v>
      </c>
      <c r="Y4332" s="43">
        <f>Y4333+Y4335</f>
        <v>0</v>
      </c>
      <c r="Z4332" s="43">
        <f>Z4333+Z4335</f>
        <v>0</v>
      </c>
      <c r="AA4332" s="43">
        <f>AA4333+AA4335</f>
        <v>0</v>
      </c>
      <c r="AB4332" s="43">
        <f>AB4333+AB4335</f>
        <v>75205.227150000006</v>
      </c>
      <c r="AC4332" s="44">
        <f>AC4333+AC4335</f>
        <v>94308.141640000002</v>
      </c>
      <c r="AD4332" s="44">
        <f>AD4333+AD4335</f>
        <v>92199.809529999999</v>
      </c>
      <c r="AE4332" s="45">
        <f t="shared" si="8412"/>
        <v>97.764421954100129</v>
      </c>
      <c r="AF4332" s="43">
        <f>AF4333+AF4335</f>
        <v>94308.141640000002</v>
      </c>
      <c r="AG4332" s="43">
        <f>AG4333+AG4335</f>
        <v>0</v>
      </c>
      <c r="AH4332" s="43">
        <f>AH4333+AH4335</f>
        <v>0</v>
      </c>
      <c r="AI4332" s="43">
        <f>AI4333+AI4335</f>
        <v>0</v>
      </c>
      <c r="AJ4332" s="43">
        <f>AJ4333+AJ4335</f>
        <v>0</v>
      </c>
      <c r="AK4332" s="43">
        <f>AK4333+AK4335</f>
        <v>0</v>
      </c>
      <c r="AL4332" s="43">
        <f t="shared" si="8413"/>
        <v>94308.141640000002</v>
      </c>
      <c r="AM4332" s="43">
        <f t="shared" si="8414"/>
        <v>99.623359999997774</v>
      </c>
      <c r="AN4332" s="2"/>
      <c r="AO4332" s="1"/>
      <c r="AP4332" s="1"/>
      <c r="AQ4332" s="1"/>
      <c r="AR4332" s="1"/>
      <c r="AS4332" s="1"/>
    </row>
    <row r="4333" ht="31.5">
      <c r="B4333" s="41" t="s">
        <v>1088</v>
      </c>
      <c r="C4333" s="41" t="s">
        <v>107</v>
      </c>
      <c r="D4333" s="41" t="s">
        <v>109</v>
      </c>
      <c r="E4333" s="26" t="str">
        <f t="shared" si="8278"/>
        <v>0409</v>
      </c>
      <c r="F4333" s="41" t="s">
        <v>737</v>
      </c>
      <c r="G4333" s="41" t="s">
        <v>53</v>
      </c>
      <c r="H4333" s="42" t="s">
        <v>54</v>
      </c>
      <c r="I4333" s="43">
        <f>I4334</f>
        <v>64032.300000000003</v>
      </c>
      <c r="J4333" s="43">
        <f>J4334</f>
        <v>50543.900000000001</v>
      </c>
      <c r="K4333" s="43">
        <f>K4334</f>
        <v>50611.900000000001</v>
      </c>
      <c r="L4333" s="43">
        <f>L4334</f>
        <v>28585.299999999999</v>
      </c>
      <c r="M4333" s="43">
        <f>M4334</f>
        <v>7778.8999999999996</v>
      </c>
      <c r="N4333" s="43">
        <f>N4334</f>
        <v>7778.8999999999996</v>
      </c>
      <c r="O4333" s="43">
        <f>O4334</f>
        <v>0</v>
      </c>
      <c r="P4333" s="43">
        <f>P4334</f>
        <v>0</v>
      </c>
      <c r="Q4333" s="43">
        <f>Q4334</f>
        <v>-150.88800000000001</v>
      </c>
      <c r="R4333" s="43">
        <f>R4334</f>
        <v>1892.5530000000001</v>
      </c>
      <c r="S4333" s="43">
        <f>S4334</f>
        <v>0</v>
      </c>
      <c r="T4333" s="43">
        <f>T4334</f>
        <v>0</v>
      </c>
      <c r="U4333" s="43">
        <v>0</v>
      </c>
      <c r="V4333" s="43">
        <f t="shared" si="8291"/>
        <v>94359.264999999999</v>
      </c>
      <c r="W4333" s="43">
        <f>W4334</f>
        <v>0</v>
      </c>
      <c r="X4333" s="43">
        <f>X4334</f>
        <v>0</v>
      </c>
      <c r="Y4333" s="43">
        <f>Y4334</f>
        <v>0</v>
      </c>
      <c r="Z4333" s="43">
        <f>Z4334</f>
        <v>0</v>
      </c>
      <c r="AA4333" s="43">
        <f>AA4334</f>
        <v>0</v>
      </c>
      <c r="AB4333" s="43">
        <f>AB4334</f>
        <v>75157.760150000002</v>
      </c>
      <c r="AC4333" s="44">
        <f>AC4334</f>
        <v>94260.674639999997</v>
      </c>
      <c r="AD4333" s="44">
        <f>AD4334</f>
        <v>92152.342529999994</v>
      </c>
      <c r="AE4333" s="45">
        <f t="shared" si="8412"/>
        <v>97.763296180456877</v>
      </c>
      <c r="AF4333" s="43">
        <f>AF4334</f>
        <v>94259.641640000002</v>
      </c>
      <c r="AG4333" s="43">
        <f>AG4334</f>
        <v>0</v>
      </c>
      <c r="AH4333" s="43">
        <f>AH4334</f>
        <v>0</v>
      </c>
      <c r="AI4333" s="43">
        <f>AI4334</f>
        <v>0</v>
      </c>
      <c r="AJ4333" s="43">
        <f>AJ4334</f>
        <v>0</v>
      </c>
      <c r="AK4333" s="43">
        <f>AK4334</f>
        <v>0</v>
      </c>
      <c r="AL4333" s="43">
        <f t="shared" si="8413"/>
        <v>94259.641640000002</v>
      </c>
      <c r="AM4333" s="43">
        <f t="shared" si="8414"/>
        <v>99.623359999997774</v>
      </c>
      <c r="AN4333" s="2"/>
      <c r="AR4333" s="1"/>
      <c r="AS4333" s="1"/>
    </row>
    <row r="4334" ht="31.5">
      <c r="B4334" s="41" t="s">
        <v>1088</v>
      </c>
      <c r="C4334" s="41" t="s">
        <v>107</v>
      </c>
      <c r="D4334" s="41" t="s">
        <v>109</v>
      </c>
      <c r="E4334" s="26" t="str">
        <f t="shared" si="8278"/>
        <v>0409</v>
      </c>
      <c r="F4334" s="41" t="s">
        <v>737</v>
      </c>
      <c r="G4334" s="41" t="s">
        <v>55</v>
      </c>
      <c r="H4334" s="42" t="s">
        <v>56</v>
      </c>
      <c r="I4334" s="43">
        <v>64032.300000000003</v>
      </c>
      <c r="J4334" s="43">
        <v>50543.900000000001</v>
      </c>
      <c r="K4334" s="43">
        <v>50611.900000000001</v>
      </c>
      <c r="L4334" s="43">
        <f>512.5+28072.8</f>
        <v>28585.299999999999</v>
      </c>
      <c r="M4334" s="43">
        <v>7778.8999999999996</v>
      </c>
      <c r="N4334" s="43">
        <v>7778.8999999999996</v>
      </c>
      <c r="O4334" s="43">
        <v>0</v>
      </c>
      <c r="P4334" s="43">
        <v>0</v>
      </c>
      <c r="Q4334" s="43">
        <v>-150.88800000000001</v>
      </c>
      <c r="R4334" s="43">
        <f>-208.477+2101.03</f>
        <v>1892.5530000000001</v>
      </c>
      <c r="S4334" s="43">
        <v>0</v>
      </c>
      <c r="T4334" s="43">
        <v>0</v>
      </c>
      <c r="U4334" s="43">
        <v>0</v>
      </c>
      <c r="V4334" s="43">
        <f t="shared" si="8291"/>
        <v>94359.264999999999</v>
      </c>
      <c r="W4334" s="43"/>
      <c r="X4334" s="43"/>
      <c r="Y4334" s="43"/>
      <c r="Z4334" s="43"/>
      <c r="AA4334" s="43"/>
      <c r="AB4334" s="43">
        <v>75157.760150000002</v>
      </c>
      <c r="AC4334" s="44">
        <v>94260.674639999997</v>
      </c>
      <c r="AD4334" s="44">
        <v>92152.342529999994</v>
      </c>
      <c r="AE4334" s="45">
        <f t="shared" si="8412"/>
        <v>97.763296180456877</v>
      </c>
      <c r="AF4334" s="43">
        <v>94259.641640000002</v>
      </c>
      <c r="AG4334" s="43">
        <v>0</v>
      </c>
      <c r="AH4334" s="43">
        <v>0</v>
      </c>
      <c r="AI4334" s="43">
        <v>0</v>
      </c>
      <c r="AJ4334" s="43">
        <v>0</v>
      </c>
      <c r="AK4334" s="43">
        <v>0</v>
      </c>
      <c r="AL4334" s="43">
        <f t="shared" si="8413"/>
        <v>94259.641640000002</v>
      </c>
      <c r="AM4334" s="43">
        <f t="shared" si="8414"/>
        <v>99.623359999997774</v>
      </c>
      <c r="AN4334" s="19"/>
      <c r="AO4334" s="1"/>
      <c r="AP4334" s="1"/>
      <c r="AQ4334" s="1"/>
      <c r="AR4334" s="1"/>
      <c r="AS4334" s="1"/>
    </row>
    <row r="4335">
      <c r="B4335" s="41" t="s">
        <v>1088</v>
      </c>
      <c r="C4335" s="41" t="s">
        <v>107</v>
      </c>
      <c r="D4335" s="41" t="s">
        <v>109</v>
      </c>
      <c r="E4335" s="26" t="str">
        <f t="shared" ref="E4335:E4398" si="8415">CONCATENATE(C4335,D4335)</f>
        <v>0409</v>
      </c>
      <c r="F4335" s="41" t="s">
        <v>737</v>
      </c>
      <c r="G4335" s="41" t="s">
        <v>59</v>
      </c>
      <c r="H4335" s="42" t="s">
        <v>60</v>
      </c>
      <c r="I4335" s="43">
        <f>I4336</f>
        <v>48.5</v>
      </c>
      <c r="J4335" s="43">
        <f>J4336</f>
        <v>48.5</v>
      </c>
      <c r="K4335" s="43">
        <f>K4336</f>
        <v>48.5</v>
      </c>
      <c r="L4335" s="43">
        <f>L4336</f>
        <v>0</v>
      </c>
      <c r="M4335" s="43">
        <f>M4336</f>
        <v>0</v>
      </c>
      <c r="N4335" s="43">
        <f>N4336</f>
        <v>0</v>
      </c>
      <c r="O4335" s="43">
        <f>O4336</f>
        <v>0</v>
      </c>
      <c r="P4335" s="43">
        <f>P4336</f>
        <v>0</v>
      </c>
      <c r="Q4335" s="43">
        <f>Q4336</f>
        <v>0</v>
      </c>
      <c r="R4335" s="43">
        <f>R4336</f>
        <v>0</v>
      </c>
      <c r="S4335" s="43">
        <f>S4336</f>
        <v>0</v>
      </c>
      <c r="T4335" s="43">
        <f>T4336</f>
        <v>0</v>
      </c>
      <c r="U4335" s="43">
        <v>0</v>
      </c>
      <c r="V4335" s="43">
        <f t="shared" ref="V4335:V4398" si="8416">I4335+L4335+U4335+T4335+S4335+R4335+Q4335+P4335+O4335</f>
        <v>48.5</v>
      </c>
      <c r="W4335" s="43">
        <f>W4336</f>
        <v>0</v>
      </c>
      <c r="X4335" s="43">
        <f>X4336</f>
        <v>0</v>
      </c>
      <c r="Y4335" s="43">
        <f>Y4336</f>
        <v>0</v>
      </c>
      <c r="Z4335" s="43">
        <f>Z4336</f>
        <v>0</v>
      </c>
      <c r="AA4335" s="43">
        <f>AA4336</f>
        <v>0</v>
      </c>
      <c r="AB4335" s="43">
        <f>AB4336</f>
        <v>47.466999999999999</v>
      </c>
      <c r="AC4335" s="44">
        <f>AC4336</f>
        <v>47.466999999999999</v>
      </c>
      <c r="AD4335" s="44">
        <f>AD4336</f>
        <v>47.466999999999999</v>
      </c>
      <c r="AE4335" s="45">
        <f t="shared" si="8412"/>
        <v>100</v>
      </c>
      <c r="AF4335" s="43">
        <f>AF4336</f>
        <v>48.5</v>
      </c>
      <c r="AG4335" s="43">
        <f>AG4336</f>
        <v>0</v>
      </c>
      <c r="AH4335" s="43">
        <f>AH4336</f>
        <v>0</v>
      </c>
      <c r="AI4335" s="43">
        <f>AI4336</f>
        <v>0</v>
      </c>
      <c r="AJ4335" s="43">
        <f>AJ4336</f>
        <v>0</v>
      </c>
      <c r="AK4335" s="43">
        <f>AK4336</f>
        <v>0</v>
      </c>
      <c r="AL4335" s="43">
        <f t="shared" si="8413"/>
        <v>48.5</v>
      </c>
      <c r="AM4335" s="43">
        <f t="shared" si="8414"/>
        <v>0</v>
      </c>
      <c r="AN4335" s="2"/>
      <c r="AO4335" s="1"/>
      <c r="AP4335" s="1"/>
      <c r="AQ4335" s="1"/>
      <c r="AR4335" s="1"/>
      <c r="AS4335" s="1"/>
    </row>
    <row r="4336">
      <c r="B4336" s="41" t="s">
        <v>1088</v>
      </c>
      <c r="C4336" s="41" t="s">
        <v>107</v>
      </c>
      <c r="D4336" s="41" t="s">
        <v>109</v>
      </c>
      <c r="E4336" s="26" t="str">
        <f t="shared" si="8415"/>
        <v>0409</v>
      </c>
      <c r="F4336" s="41" t="s">
        <v>737</v>
      </c>
      <c r="G4336" s="41" t="s">
        <v>63</v>
      </c>
      <c r="H4336" s="42" t="s">
        <v>64</v>
      </c>
      <c r="I4336" s="43">
        <v>48.5</v>
      </c>
      <c r="J4336" s="43">
        <v>48.5</v>
      </c>
      <c r="K4336" s="43">
        <v>48.5</v>
      </c>
      <c r="L4336" s="43"/>
      <c r="M4336" s="43"/>
      <c r="N4336" s="43"/>
      <c r="O4336" s="43">
        <v>0</v>
      </c>
      <c r="P4336" s="43">
        <v>0</v>
      </c>
      <c r="Q4336" s="43">
        <v>0</v>
      </c>
      <c r="R4336" s="43">
        <v>0</v>
      </c>
      <c r="S4336" s="43">
        <v>0</v>
      </c>
      <c r="T4336" s="43">
        <v>0</v>
      </c>
      <c r="U4336" s="43">
        <v>0</v>
      </c>
      <c r="V4336" s="43">
        <f t="shared" si="8416"/>
        <v>48.5</v>
      </c>
      <c r="W4336" s="43"/>
      <c r="X4336" s="43"/>
      <c r="Y4336" s="43"/>
      <c r="Z4336" s="43"/>
      <c r="AA4336" s="43"/>
      <c r="AB4336" s="43">
        <v>47.466999999999999</v>
      </c>
      <c r="AC4336" s="44">
        <v>47.466999999999999</v>
      </c>
      <c r="AD4336" s="44">
        <v>47.466999999999999</v>
      </c>
      <c r="AE4336" s="45">
        <f t="shared" si="8412"/>
        <v>100</v>
      </c>
      <c r="AF4336" s="43">
        <v>48.5</v>
      </c>
      <c r="AG4336" s="43">
        <v>0</v>
      </c>
      <c r="AH4336" s="43">
        <v>0</v>
      </c>
      <c r="AI4336" s="43">
        <v>0</v>
      </c>
      <c r="AJ4336" s="43">
        <v>0</v>
      </c>
      <c r="AK4336" s="43">
        <v>0</v>
      </c>
      <c r="AL4336" s="43">
        <f t="shared" si="8413"/>
        <v>48.5</v>
      </c>
      <c r="AM4336" s="43">
        <f t="shared" si="8414"/>
        <v>0</v>
      </c>
      <c r="AN4336" s="19"/>
      <c r="AO4336" s="1"/>
      <c r="AP4336" s="1"/>
      <c r="AQ4336" s="1"/>
      <c r="AR4336" s="1"/>
      <c r="AS4336" s="1"/>
    </row>
    <row r="4337" ht="31.5">
      <c r="B4337" s="41" t="s">
        <v>1088</v>
      </c>
      <c r="C4337" s="41" t="s">
        <v>107</v>
      </c>
      <c r="D4337" s="41" t="s">
        <v>109</v>
      </c>
      <c r="E4337" s="26" t="str">
        <f t="shared" si="8415"/>
        <v>0409</v>
      </c>
      <c r="F4337" s="41" t="s">
        <v>119</v>
      </c>
      <c r="G4337" s="41"/>
      <c r="H4337" s="42" t="s">
        <v>120</v>
      </c>
      <c r="I4337" s="43">
        <f>I4343+I4338</f>
        <v>100000</v>
      </c>
      <c r="J4337" s="43">
        <f>J4343+J4338</f>
        <v>100000</v>
      </c>
      <c r="K4337" s="43">
        <f>K4343+K4338</f>
        <v>100000</v>
      </c>
      <c r="L4337" s="43">
        <f>L4343+L4338</f>
        <v>-3000</v>
      </c>
      <c r="M4337" s="43">
        <f>M4343+M4338</f>
        <v>0</v>
      </c>
      <c r="N4337" s="43">
        <f>N4343+N4338</f>
        <v>0</v>
      </c>
      <c r="O4337" s="43">
        <f>O4343+O4338</f>
        <v>0</v>
      </c>
      <c r="P4337" s="43">
        <f>P4343+P4338</f>
        <v>0</v>
      </c>
      <c r="Q4337" s="43">
        <f>Q4343+Q4338</f>
        <v>0</v>
      </c>
      <c r="R4337" s="43">
        <f>R4343+R4338</f>
        <v>0</v>
      </c>
      <c r="S4337" s="43">
        <f>S4343+S4338</f>
        <v>0</v>
      </c>
      <c r="T4337" s="43">
        <f>T4343+T4338</f>
        <v>0</v>
      </c>
      <c r="U4337" s="43">
        <v>0</v>
      </c>
      <c r="V4337" s="43">
        <f t="shared" si="8416"/>
        <v>97000</v>
      </c>
      <c r="W4337" s="43">
        <f>W4343+W4338</f>
        <v>0</v>
      </c>
      <c r="X4337" s="43">
        <f>X4343+X4338</f>
        <v>0</v>
      </c>
      <c r="Y4337" s="43">
        <f>Y4343+Y4338</f>
        <v>0</v>
      </c>
      <c r="Z4337" s="43">
        <f>Z4343+Z4338</f>
        <v>0</v>
      </c>
      <c r="AA4337" s="43">
        <f>AA4343+AA4338</f>
        <v>0</v>
      </c>
      <c r="AB4337" s="43">
        <f>AB4343+AB4338</f>
        <v>83695.95928000001</v>
      </c>
      <c r="AC4337" s="44">
        <f>AC4343+AC4338</f>
        <v>111430.17924</v>
      </c>
      <c r="AD4337" s="44">
        <f>AD4343+AD4338</f>
        <v>111430.17924</v>
      </c>
      <c r="AE4337" s="45">
        <f t="shared" si="8412"/>
        <v>100</v>
      </c>
      <c r="AF4337" s="43">
        <f>AF4343+AF4338</f>
        <v>107694.41387</v>
      </c>
      <c r="AG4337" s="43">
        <f>AG4343+AG4338</f>
        <v>0</v>
      </c>
      <c r="AH4337" s="43">
        <f>AH4343+AH4338</f>
        <v>0</v>
      </c>
      <c r="AI4337" s="43">
        <f>AI4343+AI4338</f>
        <v>0</v>
      </c>
      <c r="AJ4337" s="43">
        <f>AJ4343+AJ4338</f>
        <v>0</v>
      </c>
      <c r="AK4337" s="43">
        <f>AK4343+AK4338</f>
        <v>0</v>
      </c>
      <c r="AL4337" s="43">
        <f t="shared" si="8413"/>
        <v>107694.41387</v>
      </c>
      <c r="AM4337" s="43">
        <f t="shared" si="8414"/>
        <v>-10694.413870000004</v>
      </c>
      <c r="AN4337" s="2"/>
      <c r="AO4337" s="1"/>
      <c r="AP4337" s="1"/>
      <c r="AQ4337" s="1"/>
      <c r="AR4337" s="1"/>
      <c r="AS4337" s="1"/>
    </row>
    <row r="4338" ht="47.25">
      <c r="B4338" s="41" t="s">
        <v>1088</v>
      </c>
      <c r="C4338" s="41" t="s">
        <v>107</v>
      </c>
      <c r="D4338" s="41" t="s">
        <v>109</v>
      </c>
      <c r="E4338" s="26" t="str">
        <f t="shared" si="8415"/>
        <v>0409</v>
      </c>
      <c r="F4338" s="41" t="s">
        <v>128</v>
      </c>
      <c r="G4338" s="41"/>
      <c r="H4338" s="42" t="s">
        <v>129</v>
      </c>
      <c r="I4338" s="43">
        <f t="shared" ref="I4338:I4344" si="8417">I4339</f>
        <v>0</v>
      </c>
      <c r="J4338" s="43">
        <f t="shared" ref="J4338:J4344" si="8418">J4339</f>
        <v>0</v>
      </c>
      <c r="K4338" s="43">
        <f t="shared" ref="K4338:K4344" si="8419">K4339</f>
        <v>0</v>
      </c>
      <c r="L4338" s="43">
        <f t="shared" ref="L4338:L4344" si="8420">L4339</f>
        <v>0</v>
      </c>
      <c r="M4338" s="43">
        <f t="shared" ref="M4338:M4344" si="8421">M4339</f>
        <v>0</v>
      </c>
      <c r="N4338" s="43">
        <f t="shared" ref="N4338:N4344" si="8422">N4339</f>
        <v>0</v>
      </c>
      <c r="O4338" s="43">
        <f t="shared" ref="O4338:O4344" si="8423">O4339</f>
        <v>0</v>
      </c>
      <c r="P4338" s="43">
        <f t="shared" ref="P4338:P4344" si="8424">P4339</f>
        <v>0</v>
      </c>
      <c r="Q4338" s="43">
        <f t="shared" ref="Q4338:Q4344" si="8425">Q4339</f>
        <v>0</v>
      </c>
      <c r="R4338" s="43">
        <f t="shared" ref="R4338:R4344" si="8426">R4339</f>
        <v>0</v>
      </c>
      <c r="S4338" s="43">
        <f t="shared" ref="S4338:S4344" si="8427">S4339</f>
        <v>0</v>
      </c>
      <c r="T4338" s="43">
        <f t="shared" ref="T4338:T4344" si="8428">T4339</f>
        <v>0</v>
      </c>
      <c r="U4338" s="43">
        <v>0</v>
      </c>
      <c r="V4338" s="43">
        <f t="shared" si="8416"/>
        <v>0</v>
      </c>
      <c r="W4338" s="43">
        <f t="shared" ref="W4338:W4344" si="8429">W4339</f>
        <v>0</v>
      </c>
      <c r="X4338" s="43">
        <f t="shared" ref="X4338:X4344" si="8430">X4339</f>
        <v>0</v>
      </c>
      <c r="Y4338" s="43">
        <f t="shared" ref="Y4338:Y4344" si="8431">Y4339</f>
        <v>0</v>
      </c>
      <c r="Z4338" s="43">
        <f t="shared" ref="Z4338:Z4344" si="8432">Z4339</f>
        <v>0</v>
      </c>
      <c r="AA4338" s="43">
        <f t="shared" ref="AA4338:AA4344" si="8433">AA4339</f>
        <v>0</v>
      </c>
      <c r="AB4338" s="43">
        <f t="shared" ref="AB4338:AB4344" si="8434">AB4339</f>
        <v>3697.3380000000002</v>
      </c>
      <c r="AC4338" s="44">
        <f t="shared" ref="AC4338:AC4344" si="8435">AC4339</f>
        <v>11113.16236</v>
      </c>
      <c r="AD4338" s="44">
        <f t="shared" ref="AD4338:AD4344" si="8436">AD4339</f>
        <v>11113.16236</v>
      </c>
      <c r="AE4338" s="45">
        <f t="shared" si="8412"/>
        <v>100</v>
      </c>
      <c r="AF4338" s="43">
        <f t="shared" ref="AF4338:AF4344" si="8437">AF4339</f>
        <v>10694.41387</v>
      </c>
      <c r="AG4338" s="43">
        <f t="shared" ref="AG4338:AG4344" si="8438">AG4339</f>
        <v>0</v>
      </c>
      <c r="AH4338" s="43">
        <f t="shared" ref="AH4338:AH4344" si="8439">AH4339</f>
        <v>0</v>
      </c>
      <c r="AI4338" s="43">
        <f t="shared" ref="AI4338:AI4344" si="8440">AI4339</f>
        <v>0</v>
      </c>
      <c r="AJ4338" s="43">
        <f t="shared" ref="AJ4338:AJ4344" si="8441">AJ4339</f>
        <v>0</v>
      </c>
      <c r="AK4338" s="43">
        <f t="shared" ref="AK4338:AK4344" si="8442">AK4339</f>
        <v>0</v>
      </c>
      <c r="AL4338" s="43">
        <f t="shared" si="8413"/>
        <v>10694.41387</v>
      </c>
      <c r="AM4338" s="43">
        <f t="shared" si="8414"/>
        <v>-10694.41387</v>
      </c>
      <c r="AN4338" s="2"/>
      <c r="AO4338" s="1"/>
      <c r="AP4338" s="1"/>
      <c r="AQ4338" s="1"/>
      <c r="AR4338" s="1"/>
      <c r="AS4338" s="1"/>
    </row>
    <row r="4339" ht="63">
      <c r="B4339" s="41" t="s">
        <v>1088</v>
      </c>
      <c r="C4339" s="41" t="s">
        <v>107</v>
      </c>
      <c r="D4339" s="41" t="s">
        <v>109</v>
      </c>
      <c r="E4339" s="26" t="str">
        <f t="shared" si="8415"/>
        <v>0409</v>
      </c>
      <c r="F4339" s="41" t="s">
        <v>797</v>
      </c>
      <c r="G4339" s="41"/>
      <c r="H4339" s="42" t="s">
        <v>798</v>
      </c>
      <c r="I4339" s="43">
        <f t="shared" si="8417"/>
        <v>0</v>
      </c>
      <c r="J4339" s="43">
        <f t="shared" si="8418"/>
        <v>0</v>
      </c>
      <c r="K4339" s="43">
        <f t="shared" si="8419"/>
        <v>0</v>
      </c>
      <c r="L4339" s="43">
        <f t="shared" si="8420"/>
        <v>0</v>
      </c>
      <c r="M4339" s="43">
        <f t="shared" si="8421"/>
        <v>0</v>
      </c>
      <c r="N4339" s="43">
        <f t="shared" si="8422"/>
        <v>0</v>
      </c>
      <c r="O4339" s="43">
        <f t="shared" si="8423"/>
        <v>0</v>
      </c>
      <c r="P4339" s="43">
        <f t="shared" si="8424"/>
        <v>0</v>
      </c>
      <c r="Q4339" s="43">
        <f t="shared" si="8425"/>
        <v>0</v>
      </c>
      <c r="R4339" s="43">
        <f t="shared" si="8426"/>
        <v>0</v>
      </c>
      <c r="S4339" s="43">
        <f t="shared" si="8427"/>
        <v>0</v>
      </c>
      <c r="T4339" s="43">
        <f t="shared" si="8428"/>
        <v>0</v>
      </c>
      <c r="U4339" s="43">
        <v>0</v>
      </c>
      <c r="V4339" s="43">
        <f t="shared" si="8416"/>
        <v>0</v>
      </c>
      <c r="W4339" s="43">
        <f t="shared" si="8429"/>
        <v>0</v>
      </c>
      <c r="X4339" s="43">
        <f t="shared" si="8430"/>
        <v>0</v>
      </c>
      <c r="Y4339" s="43">
        <f t="shared" si="8431"/>
        <v>0</v>
      </c>
      <c r="Z4339" s="43">
        <f t="shared" si="8432"/>
        <v>0</v>
      </c>
      <c r="AA4339" s="43">
        <f t="shared" si="8433"/>
        <v>0</v>
      </c>
      <c r="AB4339" s="43">
        <f t="shared" si="8434"/>
        <v>3697.3380000000002</v>
      </c>
      <c r="AC4339" s="44">
        <f t="shared" si="8435"/>
        <v>11113.16236</v>
      </c>
      <c r="AD4339" s="44">
        <f t="shared" si="8436"/>
        <v>11113.16236</v>
      </c>
      <c r="AE4339" s="45">
        <f t="shared" si="8412"/>
        <v>100</v>
      </c>
      <c r="AF4339" s="43">
        <f t="shared" si="8437"/>
        <v>10694.41387</v>
      </c>
      <c r="AG4339" s="43">
        <f t="shared" si="8438"/>
        <v>0</v>
      </c>
      <c r="AH4339" s="43">
        <f t="shared" si="8439"/>
        <v>0</v>
      </c>
      <c r="AI4339" s="43">
        <f t="shared" si="8440"/>
        <v>0</v>
      </c>
      <c r="AJ4339" s="43">
        <f t="shared" si="8441"/>
        <v>0</v>
      </c>
      <c r="AK4339" s="43">
        <f t="shared" si="8442"/>
        <v>0</v>
      </c>
      <c r="AL4339" s="43">
        <f t="shared" si="8413"/>
        <v>10694.41387</v>
      </c>
      <c r="AM4339" s="43">
        <f t="shared" si="8414"/>
        <v>-10694.41387</v>
      </c>
      <c r="AN4339" s="2"/>
      <c r="AR4339" s="1"/>
      <c r="AS4339" s="1"/>
    </row>
    <row r="4340" ht="31.5">
      <c r="B4340" s="41" t="s">
        <v>1088</v>
      </c>
      <c r="C4340" s="41" t="s">
        <v>107</v>
      </c>
      <c r="D4340" s="41" t="s">
        <v>109</v>
      </c>
      <c r="E4340" s="26" t="str">
        <f t="shared" si="8415"/>
        <v>0409</v>
      </c>
      <c r="F4340" s="41" t="s">
        <v>799</v>
      </c>
      <c r="G4340" s="41"/>
      <c r="H4340" s="42" t="s">
        <v>800</v>
      </c>
      <c r="I4340" s="43">
        <f t="shared" si="8417"/>
        <v>0</v>
      </c>
      <c r="J4340" s="43">
        <f t="shared" si="8418"/>
        <v>0</v>
      </c>
      <c r="K4340" s="43">
        <f t="shared" si="8419"/>
        <v>0</v>
      </c>
      <c r="L4340" s="43">
        <f t="shared" si="8420"/>
        <v>0</v>
      </c>
      <c r="M4340" s="43">
        <f t="shared" si="8421"/>
        <v>0</v>
      </c>
      <c r="N4340" s="43">
        <f t="shared" si="8422"/>
        <v>0</v>
      </c>
      <c r="O4340" s="43">
        <f t="shared" si="8423"/>
        <v>0</v>
      </c>
      <c r="P4340" s="43">
        <f t="shared" si="8424"/>
        <v>0</v>
      </c>
      <c r="Q4340" s="43">
        <f t="shared" si="8425"/>
        <v>0</v>
      </c>
      <c r="R4340" s="43">
        <f t="shared" si="8426"/>
        <v>0</v>
      </c>
      <c r="S4340" s="43">
        <f t="shared" si="8427"/>
        <v>0</v>
      </c>
      <c r="T4340" s="43">
        <f t="shared" si="8428"/>
        <v>0</v>
      </c>
      <c r="U4340" s="43">
        <v>0</v>
      </c>
      <c r="V4340" s="43">
        <f t="shared" si="8416"/>
        <v>0</v>
      </c>
      <c r="W4340" s="43">
        <f t="shared" si="8429"/>
        <v>0</v>
      </c>
      <c r="X4340" s="43">
        <f t="shared" si="8430"/>
        <v>0</v>
      </c>
      <c r="Y4340" s="43">
        <f t="shared" si="8431"/>
        <v>0</v>
      </c>
      <c r="Z4340" s="43">
        <f t="shared" si="8432"/>
        <v>0</v>
      </c>
      <c r="AA4340" s="43">
        <f t="shared" si="8433"/>
        <v>0</v>
      </c>
      <c r="AB4340" s="43">
        <f t="shared" si="8434"/>
        <v>3697.3380000000002</v>
      </c>
      <c r="AC4340" s="44">
        <f t="shared" si="8435"/>
        <v>11113.16236</v>
      </c>
      <c r="AD4340" s="44">
        <f t="shared" si="8436"/>
        <v>11113.16236</v>
      </c>
      <c r="AE4340" s="45">
        <f t="shared" si="8412"/>
        <v>100</v>
      </c>
      <c r="AF4340" s="43">
        <f t="shared" si="8437"/>
        <v>10694.41387</v>
      </c>
      <c r="AG4340" s="43">
        <f t="shared" si="8438"/>
        <v>0</v>
      </c>
      <c r="AH4340" s="43">
        <f t="shared" si="8439"/>
        <v>0</v>
      </c>
      <c r="AI4340" s="43">
        <f t="shared" si="8440"/>
        <v>0</v>
      </c>
      <c r="AJ4340" s="43">
        <f t="shared" si="8441"/>
        <v>0</v>
      </c>
      <c r="AK4340" s="43">
        <f t="shared" si="8442"/>
        <v>0</v>
      </c>
      <c r="AL4340" s="43">
        <f t="shared" si="8413"/>
        <v>10694.41387</v>
      </c>
      <c r="AM4340" s="43">
        <f t="shared" si="8414"/>
        <v>-10694.41387</v>
      </c>
      <c r="AN4340" s="2"/>
      <c r="AO4340" s="1"/>
      <c r="AP4340" s="1"/>
      <c r="AQ4340" s="1"/>
      <c r="AR4340" s="1"/>
      <c r="AS4340" s="1"/>
    </row>
    <row r="4341" ht="31.5">
      <c r="B4341" s="41" t="s">
        <v>1088</v>
      </c>
      <c r="C4341" s="41" t="s">
        <v>107</v>
      </c>
      <c r="D4341" s="41" t="s">
        <v>109</v>
      </c>
      <c r="E4341" s="26" t="str">
        <f t="shared" si="8415"/>
        <v>0409</v>
      </c>
      <c r="F4341" s="41" t="s">
        <v>799</v>
      </c>
      <c r="G4341" s="41" t="s">
        <v>53</v>
      </c>
      <c r="H4341" s="42" t="s">
        <v>54</v>
      </c>
      <c r="I4341" s="43">
        <f t="shared" si="8417"/>
        <v>0</v>
      </c>
      <c r="J4341" s="43">
        <f t="shared" si="8418"/>
        <v>0</v>
      </c>
      <c r="K4341" s="43">
        <f t="shared" si="8419"/>
        <v>0</v>
      </c>
      <c r="L4341" s="43">
        <f t="shared" si="8420"/>
        <v>0</v>
      </c>
      <c r="M4341" s="43">
        <f t="shared" si="8421"/>
        <v>0</v>
      </c>
      <c r="N4341" s="43">
        <f t="shared" si="8422"/>
        <v>0</v>
      </c>
      <c r="O4341" s="43">
        <f t="shared" si="8423"/>
        <v>0</v>
      </c>
      <c r="P4341" s="43">
        <f t="shared" si="8424"/>
        <v>0</v>
      </c>
      <c r="Q4341" s="43">
        <f t="shared" si="8425"/>
        <v>0</v>
      </c>
      <c r="R4341" s="43">
        <f t="shared" si="8426"/>
        <v>0</v>
      </c>
      <c r="S4341" s="43">
        <f t="shared" si="8427"/>
        <v>0</v>
      </c>
      <c r="T4341" s="43">
        <f t="shared" si="8428"/>
        <v>0</v>
      </c>
      <c r="U4341" s="43">
        <v>0</v>
      </c>
      <c r="V4341" s="43">
        <f t="shared" si="8416"/>
        <v>0</v>
      </c>
      <c r="W4341" s="43">
        <f t="shared" si="8429"/>
        <v>0</v>
      </c>
      <c r="X4341" s="43">
        <f t="shared" si="8430"/>
        <v>0</v>
      </c>
      <c r="Y4341" s="43">
        <f t="shared" si="8431"/>
        <v>0</v>
      </c>
      <c r="Z4341" s="43">
        <f t="shared" si="8432"/>
        <v>0</v>
      </c>
      <c r="AA4341" s="43">
        <f t="shared" si="8433"/>
        <v>0</v>
      </c>
      <c r="AB4341" s="43">
        <f t="shared" si="8434"/>
        <v>3697.3380000000002</v>
      </c>
      <c r="AC4341" s="44">
        <f t="shared" si="8435"/>
        <v>11113.16236</v>
      </c>
      <c r="AD4341" s="44">
        <f t="shared" si="8436"/>
        <v>11113.16236</v>
      </c>
      <c r="AE4341" s="45">
        <f t="shared" si="8412"/>
        <v>100</v>
      </c>
      <c r="AF4341" s="43">
        <f t="shared" si="8437"/>
        <v>10694.41387</v>
      </c>
      <c r="AG4341" s="43">
        <f t="shared" si="8438"/>
        <v>0</v>
      </c>
      <c r="AH4341" s="43">
        <f t="shared" si="8439"/>
        <v>0</v>
      </c>
      <c r="AI4341" s="43">
        <f t="shared" si="8440"/>
        <v>0</v>
      </c>
      <c r="AJ4341" s="43">
        <f t="shared" si="8441"/>
        <v>0</v>
      </c>
      <c r="AK4341" s="43">
        <f t="shared" si="8442"/>
        <v>0</v>
      </c>
      <c r="AL4341" s="43">
        <f t="shared" si="8413"/>
        <v>10694.41387</v>
      </c>
      <c r="AM4341" s="43">
        <f t="shared" si="8414"/>
        <v>-10694.41387</v>
      </c>
      <c r="AN4341" s="2"/>
      <c r="AO4341" s="1"/>
      <c r="AP4341" s="1"/>
      <c r="AQ4341" s="1"/>
      <c r="AR4341" s="1"/>
      <c r="AS4341" s="1"/>
    </row>
    <row r="4342" ht="31.5">
      <c r="B4342" s="41" t="s">
        <v>1088</v>
      </c>
      <c r="C4342" s="41" t="s">
        <v>107</v>
      </c>
      <c r="D4342" s="41" t="s">
        <v>109</v>
      </c>
      <c r="E4342" s="26" t="str">
        <f t="shared" si="8415"/>
        <v>0409</v>
      </c>
      <c r="F4342" s="41" t="s">
        <v>799</v>
      </c>
      <c r="G4342" s="41" t="s">
        <v>55</v>
      </c>
      <c r="H4342" s="42" t="s">
        <v>56</v>
      </c>
      <c r="I4342" s="43"/>
      <c r="J4342" s="43"/>
      <c r="K4342" s="43"/>
      <c r="L4342" s="43"/>
      <c r="M4342" s="43"/>
      <c r="N4342" s="43"/>
      <c r="O4342" s="43">
        <v>0</v>
      </c>
      <c r="P4342" s="43">
        <v>0</v>
      </c>
      <c r="Q4342" s="43">
        <v>0</v>
      </c>
      <c r="R4342" s="43">
        <v>0</v>
      </c>
      <c r="S4342" s="43">
        <v>0</v>
      </c>
      <c r="T4342" s="43">
        <v>0</v>
      </c>
      <c r="U4342" s="43">
        <v>0</v>
      </c>
      <c r="V4342" s="43">
        <f t="shared" si="8416"/>
        <v>0</v>
      </c>
      <c r="W4342" s="43"/>
      <c r="X4342" s="43"/>
      <c r="Y4342" s="43"/>
      <c r="Z4342" s="43"/>
      <c r="AA4342" s="43"/>
      <c r="AB4342" s="43">
        <v>3697.3380000000002</v>
      </c>
      <c r="AC4342" s="44">
        <v>11113.16236</v>
      </c>
      <c r="AD4342" s="44">
        <v>11113.16236</v>
      </c>
      <c r="AE4342" s="45">
        <f t="shared" si="8412"/>
        <v>100</v>
      </c>
      <c r="AF4342" s="43">
        <v>10694.41387</v>
      </c>
      <c r="AG4342" s="43">
        <v>0</v>
      </c>
      <c r="AH4342" s="43">
        <v>0</v>
      </c>
      <c r="AI4342" s="43">
        <v>0</v>
      </c>
      <c r="AJ4342" s="43">
        <v>0</v>
      </c>
      <c r="AK4342" s="43">
        <v>0</v>
      </c>
      <c r="AL4342" s="43">
        <f t="shared" si="8413"/>
        <v>10694.41387</v>
      </c>
      <c r="AM4342" s="43">
        <f t="shared" si="8414"/>
        <v>-10694.41387</v>
      </c>
      <c r="AN4342" s="19"/>
      <c r="AO4342" s="1"/>
      <c r="AP4342" s="1"/>
      <c r="AQ4342" s="1"/>
      <c r="AR4342" s="1"/>
      <c r="AS4342" s="1"/>
    </row>
    <row r="4343" ht="47.25">
      <c r="B4343" s="41" t="s">
        <v>1088</v>
      </c>
      <c r="C4343" s="41" t="s">
        <v>107</v>
      </c>
      <c r="D4343" s="41" t="s">
        <v>109</v>
      </c>
      <c r="E4343" s="26" t="str">
        <f t="shared" si="8415"/>
        <v>0409</v>
      </c>
      <c r="F4343" s="41" t="s">
        <v>739</v>
      </c>
      <c r="G4343" s="41"/>
      <c r="H4343" s="42" t="s">
        <v>740</v>
      </c>
      <c r="I4343" s="43">
        <f t="shared" si="8417"/>
        <v>100000</v>
      </c>
      <c r="J4343" s="43">
        <f t="shared" si="8418"/>
        <v>100000</v>
      </c>
      <c r="K4343" s="43">
        <f t="shared" si="8419"/>
        <v>100000</v>
      </c>
      <c r="L4343" s="43">
        <f t="shared" si="8420"/>
        <v>-3000</v>
      </c>
      <c r="M4343" s="43">
        <f t="shared" si="8421"/>
        <v>0</v>
      </c>
      <c r="N4343" s="43">
        <f t="shared" si="8422"/>
        <v>0</v>
      </c>
      <c r="O4343" s="43">
        <f t="shared" si="8423"/>
        <v>0</v>
      </c>
      <c r="P4343" s="43">
        <f t="shared" si="8424"/>
        <v>0</v>
      </c>
      <c r="Q4343" s="43">
        <f t="shared" si="8425"/>
        <v>0</v>
      </c>
      <c r="R4343" s="43">
        <f t="shared" si="8426"/>
        <v>0</v>
      </c>
      <c r="S4343" s="43">
        <f t="shared" si="8427"/>
        <v>0</v>
      </c>
      <c r="T4343" s="43">
        <f t="shared" si="8428"/>
        <v>0</v>
      </c>
      <c r="U4343" s="43">
        <v>0</v>
      </c>
      <c r="V4343" s="43">
        <f t="shared" si="8416"/>
        <v>97000</v>
      </c>
      <c r="W4343" s="43">
        <f t="shared" si="8429"/>
        <v>0</v>
      </c>
      <c r="X4343" s="43">
        <f t="shared" si="8430"/>
        <v>0</v>
      </c>
      <c r="Y4343" s="43">
        <f t="shared" si="8431"/>
        <v>0</v>
      </c>
      <c r="Z4343" s="43">
        <f t="shared" si="8432"/>
        <v>0</v>
      </c>
      <c r="AA4343" s="43">
        <f t="shared" si="8433"/>
        <v>0</v>
      </c>
      <c r="AB4343" s="43">
        <f t="shared" si="8434"/>
        <v>79998.621280000007</v>
      </c>
      <c r="AC4343" s="44">
        <f t="shared" si="8435"/>
        <v>100317.01688</v>
      </c>
      <c r="AD4343" s="44">
        <f t="shared" si="8436"/>
        <v>100317.01688</v>
      </c>
      <c r="AE4343" s="45">
        <f t="shared" si="8412"/>
        <v>100</v>
      </c>
      <c r="AF4343" s="43">
        <f t="shared" si="8437"/>
        <v>97000</v>
      </c>
      <c r="AG4343" s="43">
        <f t="shared" si="8438"/>
        <v>0</v>
      </c>
      <c r="AH4343" s="43">
        <f t="shared" si="8439"/>
        <v>0</v>
      </c>
      <c r="AI4343" s="43">
        <f t="shared" si="8440"/>
        <v>0</v>
      </c>
      <c r="AJ4343" s="43">
        <f t="shared" si="8441"/>
        <v>0</v>
      </c>
      <c r="AK4343" s="43">
        <f t="shared" si="8442"/>
        <v>0</v>
      </c>
      <c r="AL4343" s="43">
        <f t="shared" si="8413"/>
        <v>97000</v>
      </c>
      <c r="AM4343" s="43">
        <f t="shared" si="8414"/>
        <v>0</v>
      </c>
      <c r="AN4343" s="2"/>
      <c r="AO4343" s="1"/>
      <c r="AP4343" s="1"/>
      <c r="AQ4343" s="1"/>
      <c r="AR4343" s="1"/>
      <c r="AS4343" s="1"/>
    </row>
    <row r="4344" ht="63">
      <c r="B4344" s="41" t="s">
        <v>1088</v>
      </c>
      <c r="C4344" s="41" t="s">
        <v>107</v>
      </c>
      <c r="D4344" s="41" t="s">
        <v>109</v>
      </c>
      <c r="E4344" s="26" t="str">
        <f t="shared" si="8415"/>
        <v>0409</v>
      </c>
      <c r="F4344" s="41" t="s">
        <v>741</v>
      </c>
      <c r="G4344" s="41"/>
      <c r="H4344" s="42" t="s">
        <v>742</v>
      </c>
      <c r="I4344" s="43">
        <f t="shared" si="8417"/>
        <v>100000</v>
      </c>
      <c r="J4344" s="43">
        <f t="shared" si="8418"/>
        <v>100000</v>
      </c>
      <c r="K4344" s="43">
        <f t="shared" si="8419"/>
        <v>100000</v>
      </c>
      <c r="L4344" s="43">
        <f t="shared" si="8420"/>
        <v>-3000</v>
      </c>
      <c r="M4344" s="43">
        <f t="shared" si="8421"/>
        <v>0</v>
      </c>
      <c r="N4344" s="43">
        <f t="shared" si="8422"/>
        <v>0</v>
      </c>
      <c r="O4344" s="43">
        <f t="shared" si="8423"/>
        <v>0</v>
      </c>
      <c r="P4344" s="43">
        <f t="shared" si="8424"/>
        <v>0</v>
      </c>
      <c r="Q4344" s="43">
        <f t="shared" si="8425"/>
        <v>0</v>
      </c>
      <c r="R4344" s="43">
        <f t="shared" si="8426"/>
        <v>0</v>
      </c>
      <c r="S4344" s="43">
        <f t="shared" si="8427"/>
        <v>0</v>
      </c>
      <c r="T4344" s="43">
        <f t="shared" si="8428"/>
        <v>0</v>
      </c>
      <c r="U4344" s="43">
        <v>0</v>
      </c>
      <c r="V4344" s="43">
        <f t="shared" si="8416"/>
        <v>97000</v>
      </c>
      <c r="W4344" s="43">
        <f t="shared" si="8429"/>
        <v>0</v>
      </c>
      <c r="X4344" s="43">
        <f t="shared" si="8430"/>
        <v>0</v>
      </c>
      <c r="Y4344" s="43">
        <f t="shared" si="8431"/>
        <v>0</v>
      </c>
      <c r="Z4344" s="43">
        <f t="shared" si="8432"/>
        <v>0</v>
      </c>
      <c r="AA4344" s="43">
        <f t="shared" si="8433"/>
        <v>0</v>
      </c>
      <c r="AB4344" s="43">
        <f t="shared" si="8434"/>
        <v>79998.621280000007</v>
      </c>
      <c r="AC4344" s="44">
        <f t="shared" si="8435"/>
        <v>100317.01688</v>
      </c>
      <c r="AD4344" s="44">
        <f t="shared" si="8436"/>
        <v>100317.01688</v>
      </c>
      <c r="AE4344" s="45">
        <f t="shared" si="8412"/>
        <v>100</v>
      </c>
      <c r="AF4344" s="43">
        <f t="shared" si="8437"/>
        <v>97000</v>
      </c>
      <c r="AG4344" s="43">
        <f t="shared" si="8438"/>
        <v>0</v>
      </c>
      <c r="AH4344" s="43">
        <f t="shared" si="8439"/>
        <v>0</v>
      </c>
      <c r="AI4344" s="43">
        <f t="shared" si="8440"/>
        <v>0</v>
      </c>
      <c r="AJ4344" s="43">
        <f t="shared" si="8441"/>
        <v>0</v>
      </c>
      <c r="AK4344" s="43">
        <f t="shared" si="8442"/>
        <v>0</v>
      </c>
      <c r="AL4344" s="43">
        <f t="shared" si="8413"/>
        <v>97000</v>
      </c>
      <c r="AM4344" s="43">
        <f t="shared" si="8414"/>
        <v>0</v>
      </c>
      <c r="AN4344" s="2"/>
      <c r="AR4344" s="1"/>
      <c r="AS4344" s="1"/>
    </row>
    <row r="4345" ht="31.5">
      <c r="B4345" s="41" t="s">
        <v>1088</v>
      </c>
      <c r="C4345" s="41" t="s">
        <v>107</v>
      </c>
      <c r="D4345" s="41" t="s">
        <v>109</v>
      </c>
      <c r="E4345" s="26" t="str">
        <f t="shared" si="8415"/>
        <v>0409</v>
      </c>
      <c r="F4345" s="41" t="s">
        <v>743</v>
      </c>
      <c r="G4345" s="41"/>
      <c r="H4345" s="42" t="s">
        <v>744</v>
      </c>
      <c r="I4345" s="43">
        <f>I4348+I4346</f>
        <v>100000</v>
      </c>
      <c r="J4345" s="43">
        <f>J4348+J4346</f>
        <v>100000</v>
      </c>
      <c r="K4345" s="43">
        <f>K4348+K4346</f>
        <v>100000</v>
      </c>
      <c r="L4345" s="43">
        <f>L4348+L4346</f>
        <v>-3000</v>
      </c>
      <c r="M4345" s="43">
        <f>M4348+M4346</f>
        <v>0</v>
      </c>
      <c r="N4345" s="43">
        <f>N4348+N4346</f>
        <v>0</v>
      </c>
      <c r="O4345" s="43">
        <f>O4348+O4346</f>
        <v>0</v>
      </c>
      <c r="P4345" s="43">
        <f>P4348+P4346</f>
        <v>0</v>
      </c>
      <c r="Q4345" s="43">
        <f>Q4348+Q4346</f>
        <v>0</v>
      </c>
      <c r="R4345" s="43">
        <f>R4348+R4346</f>
        <v>0</v>
      </c>
      <c r="S4345" s="43">
        <f>S4348+S4346</f>
        <v>0</v>
      </c>
      <c r="T4345" s="43">
        <f>T4348+T4346</f>
        <v>0</v>
      </c>
      <c r="U4345" s="43">
        <v>0</v>
      </c>
      <c r="V4345" s="43">
        <f t="shared" si="8416"/>
        <v>97000</v>
      </c>
      <c r="W4345" s="43">
        <f>W4348+W4346</f>
        <v>0</v>
      </c>
      <c r="X4345" s="43">
        <f>X4348+X4346</f>
        <v>0</v>
      </c>
      <c r="Y4345" s="43">
        <f>Y4348+Y4346</f>
        <v>0</v>
      </c>
      <c r="Z4345" s="43">
        <f>Z4348+Z4346</f>
        <v>0</v>
      </c>
      <c r="AA4345" s="43">
        <f>AA4348+AA4346</f>
        <v>0</v>
      </c>
      <c r="AB4345" s="43">
        <f>AB4348+AB4346</f>
        <v>79998.621280000007</v>
      </c>
      <c r="AC4345" s="44">
        <f>AC4348+AC4346</f>
        <v>100317.01688</v>
      </c>
      <c r="AD4345" s="44">
        <f>AD4348+AD4346</f>
        <v>100317.01688</v>
      </c>
      <c r="AE4345" s="45">
        <f t="shared" si="8412"/>
        <v>100</v>
      </c>
      <c r="AF4345" s="43">
        <f>AF4348+AF4346</f>
        <v>97000</v>
      </c>
      <c r="AG4345" s="43">
        <f>AG4348+AG4346</f>
        <v>0</v>
      </c>
      <c r="AH4345" s="43">
        <f>AH4348+AH4346</f>
        <v>0</v>
      </c>
      <c r="AI4345" s="43">
        <f>AI4348+AI4346</f>
        <v>0</v>
      </c>
      <c r="AJ4345" s="43">
        <f>AJ4348+AJ4346</f>
        <v>0</v>
      </c>
      <c r="AK4345" s="43">
        <f>AK4348+AK4346</f>
        <v>0</v>
      </c>
      <c r="AL4345" s="43">
        <f t="shared" si="8413"/>
        <v>97000</v>
      </c>
      <c r="AM4345" s="43">
        <f t="shared" si="8414"/>
        <v>0</v>
      </c>
      <c r="AN4345" s="2"/>
      <c r="AO4345" s="1"/>
      <c r="AP4345" s="1"/>
      <c r="AQ4345" s="1"/>
      <c r="AR4345" s="1"/>
      <c r="AS4345" s="1"/>
    </row>
    <row r="4346" ht="31.5">
      <c r="B4346" s="41" t="s">
        <v>1088</v>
      </c>
      <c r="C4346" s="41" t="s">
        <v>107</v>
      </c>
      <c r="D4346" s="41" t="s">
        <v>109</v>
      </c>
      <c r="E4346" s="26" t="str">
        <f t="shared" si="8415"/>
        <v>0409</v>
      </c>
      <c r="F4346" s="41" t="s">
        <v>743</v>
      </c>
      <c r="G4346" s="41" t="s">
        <v>53</v>
      </c>
      <c r="H4346" s="42" t="s">
        <v>54</v>
      </c>
      <c r="I4346" s="43">
        <f>I4347</f>
        <v>100000</v>
      </c>
      <c r="J4346" s="43">
        <f>J4347</f>
        <v>0</v>
      </c>
      <c r="K4346" s="43">
        <f>K4347</f>
        <v>0</v>
      </c>
      <c r="L4346" s="43">
        <f>L4347</f>
        <v>-3000</v>
      </c>
      <c r="M4346" s="43">
        <f>M4347</f>
        <v>0</v>
      </c>
      <c r="N4346" s="43">
        <f>N4347</f>
        <v>0</v>
      </c>
      <c r="O4346" s="43">
        <f>O4347</f>
        <v>0</v>
      </c>
      <c r="P4346" s="43">
        <f>P4347</f>
        <v>0</v>
      </c>
      <c r="Q4346" s="43">
        <f>Q4347</f>
        <v>0</v>
      </c>
      <c r="R4346" s="43">
        <f>R4347</f>
        <v>0</v>
      </c>
      <c r="S4346" s="43">
        <f>S4347</f>
        <v>0</v>
      </c>
      <c r="T4346" s="43">
        <f>T4347</f>
        <v>0</v>
      </c>
      <c r="U4346" s="43">
        <v>0</v>
      </c>
      <c r="V4346" s="43">
        <f t="shared" si="8416"/>
        <v>97000</v>
      </c>
      <c r="W4346" s="43">
        <f>W4347</f>
        <v>0</v>
      </c>
      <c r="X4346" s="43">
        <f>X4347</f>
        <v>0</v>
      </c>
      <c r="Y4346" s="43">
        <f>Y4347</f>
        <v>0</v>
      </c>
      <c r="Z4346" s="43">
        <f>Z4347</f>
        <v>0</v>
      </c>
      <c r="AA4346" s="43">
        <f>AA4347</f>
        <v>0</v>
      </c>
      <c r="AB4346" s="43">
        <f>AB4347</f>
        <v>79998.621280000007</v>
      </c>
      <c r="AC4346" s="44">
        <f>AC4347</f>
        <v>100317.01688</v>
      </c>
      <c r="AD4346" s="44">
        <f>AD4347</f>
        <v>100317.01688</v>
      </c>
      <c r="AE4346" s="45">
        <f t="shared" si="8412"/>
        <v>100</v>
      </c>
      <c r="AF4346" s="43">
        <f>AF4347</f>
        <v>97000</v>
      </c>
      <c r="AG4346" s="43">
        <f>AG4347</f>
        <v>0</v>
      </c>
      <c r="AH4346" s="43">
        <f>AH4347</f>
        <v>0</v>
      </c>
      <c r="AI4346" s="43">
        <f>AI4347</f>
        <v>0</v>
      </c>
      <c r="AJ4346" s="43">
        <f>AJ4347</f>
        <v>0</v>
      </c>
      <c r="AK4346" s="43">
        <f>AK4347</f>
        <v>0</v>
      </c>
      <c r="AL4346" s="43">
        <f t="shared" si="8413"/>
        <v>97000</v>
      </c>
      <c r="AM4346" s="43">
        <f t="shared" si="8414"/>
        <v>0</v>
      </c>
      <c r="AN4346" s="2"/>
      <c r="AR4346" s="1"/>
      <c r="AS4346" s="1"/>
    </row>
    <row r="4347" ht="31.5">
      <c r="B4347" s="41" t="s">
        <v>1088</v>
      </c>
      <c r="C4347" s="41" t="s">
        <v>107</v>
      </c>
      <c r="D4347" s="41" t="s">
        <v>109</v>
      </c>
      <c r="E4347" s="26" t="str">
        <f t="shared" si="8415"/>
        <v>0409</v>
      </c>
      <c r="F4347" s="41" t="s">
        <v>743</v>
      </c>
      <c r="G4347" s="41" t="s">
        <v>55</v>
      </c>
      <c r="H4347" s="42" t="s">
        <v>56</v>
      </c>
      <c r="I4347" s="43">
        <v>100000</v>
      </c>
      <c r="J4347" s="43"/>
      <c r="K4347" s="43"/>
      <c r="L4347" s="43">
        <v>-3000</v>
      </c>
      <c r="M4347" s="43"/>
      <c r="N4347" s="43"/>
      <c r="O4347" s="43">
        <v>0</v>
      </c>
      <c r="P4347" s="43">
        <v>0</v>
      </c>
      <c r="Q4347" s="43">
        <v>0</v>
      </c>
      <c r="R4347" s="43">
        <v>0</v>
      </c>
      <c r="S4347" s="43">
        <v>0</v>
      </c>
      <c r="T4347" s="43">
        <v>0</v>
      </c>
      <c r="U4347" s="43">
        <v>0</v>
      </c>
      <c r="V4347" s="43">
        <f t="shared" si="8416"/>
        <v>97000</v>
      </c>
      <c r="W4347" s="43"/>
      <c r="X4347" s="43"/>
      <c r="Y4347" s="43"/>
      <c r="Z4347" s="43"/>
      <c r="AA4347" s="43"/>
      <c r="AB4347" s="43">
        <v>79998.621280000007</v>
      </c>
      <c r="AC4347" s="44">
        <v>100317.01688</v>
      </c>
      <c r="AD4347" s="44">
        <v>100317.01688</v>
      </c>
      <c r="AE4347" s="45">
        <f t="shared" si="8412"/>
        <v>100</v>
      </c>
      <c r="AF4347" s="43">
        <v>97000</v>
      </c>
      <c r="AG4347" s="43">
        <v>0</v>
      </c>
      <c r="AH4347" s="43">
        <v>0</v>
      </c>
      <c r="AI4347" s="43">
        <v>0</v>
      </c>
      <c r="AJ4347" s="43">
        <v>0</v>
      </c>
      <c r="AK4347" s="43">
        <v>0</v>
      </c>
      <c r="AL4347" s="43">
        <f t="shared" si="8413"/>
        <v>97000</v>
      </c>
      <c r="AM4347" s="43">
        <f t="shared" si="8414"/>
        <v>0</v>
      </c>
      <c r="AN4347" s="19"/>
      <c r="AO4347" s="1"/>
      <c r="AP4347" s="1"/>
      <c r="AQ4347" s="1"/>
      <c r="AR4347" s="1"/>
      <c r="AS4347" s="1"/>
    </row>
    <row r="4348" hidden="1">
      <c r="B4348" s="41" t="s">
        <v>1088</v>
      </c>
      <c r="C4348" s="41" t="s">
        <v>107</v>
      </c>
      <c r="D4348" s="41" t="s">
        <v>109</v>
      </c>
      <c r="E4348" s="26" t="str">
        <f t="shared" si="8415"/>
        <v>0409</v>
      </c>
      <c r="F4348" s="41" t="s">
        <v>743</v>
      </c>
      <c r="G4348" s="41" t="s">
        <v>59</v>
      </c>
      <c r="H4348" s="42" t="s">
        <v>60</v>
      </c>
      <c r="I4348" s="43">
        <f>I4349</f>
        <v>0</v>
      </c>
      <c r="J4348" s="43">
        <f>J4349</f>
        <v>100000</v>
      </c>
      <c r="K4348" s="43">
        <f>K4349</f>
        <v>100000</v>
      </c>
      <c r="L4348" s="43">
        <f>L4349</f>
        <v>0</v>
      </c>
      <c r="M4348" s="43">
        <f>M4349</f>
        <v>0</v>
      </c>
      <c r="N4348" s="43">
        <f>N4349</f>
        <v>0</v>
      </c>
      <c r="O4348" s="43">
        <f>O4349</f>
        <v>0</v>
      </c>
      <c r="P4348" s="43">
        <f>P4349</f>
        <v>0</v>
      </c>
      <c r="Q4348" s="43">
        <f>Q4349</f>
        <v>0</v>
      </c>
      <c r="R4348" s="43">
        <f>R4349</f>
        <v>0</v>
      </c>
      <c r="S4348" s="43">
        <f>S4349</f>
        <v>0</v>
      </c>
      <c r="T4348" s="43">
        <f>T4349</f>
        <v>0</v>
      </c>
      <c r="U4348" s="43">
        <v>0</v>
      </c>
      <c r="V4348" s="43">
        <f t="shared" si="8416"/>
        <v>0</v>
      </c>
      <c r="W4348" s="43">
        <f>W4349</f>
        <v>0</v>
      </c>
      <c r="X4348" s="43">
        <f>X4349</f>
        <v>0</v>
      </c>
      <c r="Y4348" s="43">
        <f>Y4349</f>
        <v>0</v>
      </c>
      <c r="Z4348" s="43">
        <f>Z4349</f>
        <v>0</v>
      </c>
      <c r="AA4348" s="43">
        <f>AA4349</f>
        <v>0</v>
      </c>
      <c r="AB4348" s="43">
        <f>AB4349</f>
        <v>0</v>
      </c>
      <c r="AC4348" s="44">
        <f>AC4349</f>
        <v>0</v>
      </c>
      <c r="AD4348" s="44">
        <f>AD4349</f>
        <v>0</v>
      </c>
      <c r="AE4348" s="45" t="e">
        <f t="shared" si="8412"/>
        <v>#DIV/0!</v>
      </c>
      <c r="AF4348" s="46">
        <f>AF4349</f>
        <v>0</v>
      </c>
      <c r="AG4348" s="46">
        <f>AG4349</f>
        <v>0</v>
      </c>
      <c r="AH4348" s="47">
        <f>AH4349</f>
        <v>0</v>
      </c>
      <c r="AI4348" s="47">
        <f>AI4349</f>
        <v>0</v>
      </c>
      <c r="AJ4348" s="47">
        <f>AJ4349</f>
        <v>0</v>
      </c>
      <c r="AK4348" s="47">
        <f>AK4349</f>
        <v>0</v>
      </c>
      <c r="AL4348" s="47">
        <f t="shared" si="8413"/>
        <v>0</v>
      </c>
      <c r="AM4348" s="47">
        <f t="shared" si="8414"/>
        <v>0</v>
      </c>
      <c r="AN4348" s="48" t="s">
        <v>36</v>
      </c>
      <c r="AO4348" s="1"/>
      <c r="AP4348" s="1"/>
      <c r="AQ4348" s="1"/>
      <c r="AR4348" s="1"/>
      <c r="AS4348" s="1"/>
    </row>
    <row r="4349" hidden="1">
      <c r="B4349" s="41" t="s">
        <v>1088</v>
      </c>
      <c r="C4349" s="41" t="s">
        <v>107</v>
      </c>
      <c r="D4349" s="41" t="s">
        <v>109</v>
      </c>
      <c r="E4349" s="26" t="str">
        <f t="shared" si="8415"/>
        <v>0409</v>
      </c>
      <c r="F4349" s="41" t="s">
        <v>743</v>
      </c>
      <c r="G4349" s="41" t="s">
        <v>139</v>
      </c>
      <c r="H4349" s="42" t="s">
        <v>140</v>
      </c>
      <c r="I4349" s="43"/>
      <c r="J4349" s="43">
        <v>100000</v>
      </c>
      <c r="K4349" s="43">
        <v>100000</v>
      </c>
      <c r="L4349" s="43"/>
      <c r="M4349" s="43"/>
      <c r="N4349" s="43"/>
      <c r="O4349" s="43">
        <v>0</v>
      </c>
      <c r="P4349" s="43">
        <v>0</v>
      </c>
      <c r="Q4349" s="43">
        <v>0</v>
      </c>
      <c r="R4349" s="43">
        <v>0</v>
      </c>
      <c r="S4349" s="43">
        <v>0</v>
      </c>
      <c r="T4349" s="43">
        <v>0</v>
      </c>
      <c r="U4349" s="43">
        <v>0</v>
      </c>
      <c r="V4349" s="43">
        <f t="shared" si="8416"/>
        <v>0</v>
      </c>
      <c r="W4349" s="43"/>
      <c r="X4349" s="43"/>
      <c r="Y4349" s="43"/>
      <c r="Z4349" s="43"/>
      <c r="AA4349" s="43"/>
      <c r="AB4349" s="43">
        <v>0</v>
      </c>
      <c r="AC4349" s="44">
        <v>0</v>
      </c>
      <c r="AD4349" s="44">
        <v>0</v>
      </c>
      <c r="AE4349" s="45" t="e">
        <f t="shared" si="8412"/>
        <v>#DIV/0!</v>
      </c>
      <c r="AF4349" s="46">
        <v>0</v>
      </c>
      <c r="AG4349" s="46">
        <v>0</v>
      </c>
      <c r="AH4349" s="47">
        <v>0</v>
      </c>
      <c r="AI4349" s="47">
        <v>0</v>
      </c>
      <c r="AJ4349" s="47">
        <v>0</v>
      </c>
      <c r="AK4349" s="47">
        <v>0</v>
      </c>
      <c r="AL4349" s="47">
        <f t="shared" si="8413"/>
        <v>0</v>
      </c>
      <c r="AM4349" s="47">
        <f t="shared" si="8414"/>
        <v>0</v>
      </c>
      <c r="AN4349" s="48" t="s">
        <v>36</v>
      </c>
      <c r="AO4349" s="1"/>
      <c r="AP4349" s="1"/>
      <c r="AQ4349" s="1"/>
      <c r="AR4349" s="1"/>
      <c r="AS4349" s="1"/>
    </row>
    <row r="4350" ht="47.25">
      <c r="B4350" s="41" t="s">
        <v>1088</v>
      </c>
      <c r="C4350" s="41" t="s">
        <v>107</v>
      </c>
      <c r="D4350" s="41" t="s">
        <v>109</v>
      </c>
      <c r="E4350" s="26" t="str">
        <f t="shared" si="8415"/>
        <v>0409</v>
      </c>
      <c r="F4350" s="41" t="s">
        <v>745</v>
      </c>
      <c r="G4350" s="41"/>
      <c r="H4350" s="42" t="s">
        <v>746</v>
      </c>
      <c r="I4350" s="43">
        <f t="shared" ref="I4350:I4354" si="8443">I4351</f>
        <v>22780.299999999999</v>
      </c>
      <c r="J4350" s="43">
        <f t="shared" ref="J4350:J4354" si="8444">J4351</f>
        <v>22862.5</v>
      </c>
      <c r="K4350" s="43">
        <f t="shared" ref="K4350:K4354" si="8445">K4351</f>
        <v>22975.300000000003</v>
      </c>
      <c r="L4350" s="43">
        <f t="shared" ref="L4350:L4354" si="8446">L4351</f>
        <v>0</v>
      </c>
      <c r="M4350" s="43">
        <f t="shared" ref="M4350:M4354" si="8447">M4351</f>
        <v>0</v>
      </c>
      <c r="N4350" s="43">
        <f t="shared" ref="N4350:N4354" si="8448">N4351</f>
        <v>0</v>
      </c>
      <c r="O4350" s="43">
        <f t="shared" ref="O4350:O4354" si="8449">O4351</f>
        <v>0</v>
      </c>
      <c r="P4350" s="43">
        <f t="shared" ref="P4350:P4354" si="8450">P4351</f>
        <v>0</v>
      </c>
      <c r="Q4350" s="43">
        <f t="shared" ref="Q4350:Q4354" si="8451">Q4351</f>
        <v>0</v>
      </c>
      <c r="R4350" s="43">
        <f t="shared" ref="R4350:R4354" si="8452">R4351</f>
        <v>0</v>
      </c>
      <c r="S4350" s="43">
        <f t="shared" ref="S4350:S4354" si="8453">S4351</f>
        <v>0</v>
      </c>
      <c r="T4350" s="43">
        <f t="shared" ref="T4350:T4354" si="8454">T4351</f>
        <v>0</v>
      </c>
      <c r="U4350" s="43">
        <v>0</v>
      </c>
      <c r="V4350" s="43">
        <f t="shared" si="8416"/>
        <v>22780.299999999999</v>
      </c>
      <c r="W4350" s="43">
        <f t="shared" ref="W4350:W4354" si="8455">W4351</f>
        <v>0</v>
      </c>
      <c r="X4350" s="43">
        <f t="shared" ref="X4350:X4354" si="8456">X4351</f>
        <v>0</v>
      </c>
      <c r="Y4350" s="43">
        <f t="shared" ref="Y4350:Y4354" si="8457">Y4351</f>
        <v>0</v>
      </c>
      <c r="Z4350" s="43">
        <f t="shared" ref="Z4350:Z4354" si="8458">Z4351</f>
        <v>0</v>
      </c>
      <c r="AA4350" s="43">
        <f t="shared" ref="AA4350:AA4354" si="8459">AA4351</f>
        <v>0</v>
      </c>
      <c r="AB4350" s="43">
        <f t="shared" ref="AB4350:AB4354" si="8460">AB4351</f>
        <v>12555.193149999999</v>
      </c>
      <c r="AC4350" s="44">
        <f t="shared" ref="AC4350:AC4354" si="8461">AC4351</f>
        <v>22780.299999999999</v>
      </c>
      <c r="AD4350" s="44">
        <f t="shared" ref="AD4350:AD4354" si="8462">AD4351</f>
        <v>12555.193149999999</v>
      </c>
      <c r="AE4350" s="45">
        <f t="shared" si="8412"/>
        <v>55.114257274926139</v>
      </c>
      <c r="AF4350" s="43">
        <f t="shared" ref="AF4350:AF4354" si="8463">AF4351</f>
        <v>22780.299999999999</v>
      </c>
      <c r="AG4350" s="43">
        <f t="shared" ref="AG4350:AG4354" si="8464">AG4351</f>
        <v>0</v>
      </c>
      <c r="AH4350" s="43">
        <f t="shared" ref="AH4350:AH4354" si="8465">AH4351</f>
        <v>0</v>
      </c>
      <c r="AI4350" s="43">
        <f t="shared" ref="AI4350:AI4354" si="8466">AI4351</f>
        <v>0</v>
      </c>
      <c r="AJ4350" s="43">
        <f t="shared" ref="AJ4350:AJ4354" si="8467">AJ4351</f>
        <v>0</v>
      </c>
      <c r="AK4350" s="43">
        <f t="shared" ref="AK4350:AK4354" si="8468">AK4351</f>
        <v>0</v>
      </c>
      <c r="AL4350" s="43">
        <f t="shared" si="8413"/>
        <v>22780.299999999999</v>
      </c>
      <c r="AM4350" s="43">
        <f t="shared" si="8414"/>
        <v>0</v>
      </c>
      <c r="AN4350" s="2"/>
      <c r="AO4350" s="1"/>
      <c r="AP4350" s="1"/>
      <c r="AQ4350" s="1"/>
      <c r="AR4350" s="1"/>
      <c r="AS4350" s="1"/>
    </row>
    <row r="4351" ht="31.5">
      <c r="B4351" s="41" t="s">
        <v>1088</v>
      </c>
      <c r="C4351" s="41" t="s">
        <v>107</v>
      </c>
      <c r="D4351" s="41" t="s">
        <v>109</v>
      </c>
      <c r="E4351" s="26" t="str">
        <f t="shared" si="8415"/>
        <v>0409</v>
      </c>
      <c r="F4351" s="41" t="s">
        <v>747</v>
      </c>
      <c r="G4351" s="41"/>
      <c r="H4351" s="42" t="s">
        <v>748</v>
      </c>
      <c r="I4351" s="43">
        <f t="shared" si="8443"/>
        <v>22780.299999999999</v>
      </c>
      <c r="J4351" s="43">
        <f t="shared" si="8444"/>
        <v>22862.5</v>
      </c>
      <c r="K4351" s="43">
        <f t="shared" si="8445"/>
        <v>22975.300000000003</v>
      </c>
      <c r="L4351" s="43">
        <f t="shared" si="8446"/>
        <v>0</v>
      </c>
      <c r="M4351" s="43">
        <f t="shared" si="8447"/>
        <v>0</v>
      </c>
      <c r="N4351" s="43">
        <f t="shared" si="8448"/>
        <v>0</v>
      </c>
      <c r="O4351" s="43">
        <f t="shared" si="8449"/>
        <v>0</v>
      </c>
      <c r="P4351" s="43">
        <f t="shared" si="8450"/>
        <v>0</v>
      </c>
      <c r="Q4351" s="43">
        <f t="shared" si="8451"/>
        <v>0</v>
      </c>
      <c r="R4351" s="43">
        <f t="shared" si="8452"/>
        <v>0</v>
      </c>
      <c r="S4351" s="43">
        <f t="shared" si="8453"/>
        <v>0</v>
      </c>
      <c r="T4351" s="43">
        <f t="shared" si="8454"/>
        <v>0</v>
      </c>
      <c r="U4351" s="43">
        <v>0</v>
      </c>
      <c r="V4351" s="43">
        <f t="shared" si="8416"/>
        <v>22780.299999999999</v>
      </c>
      <c r="W4351" s="43">
        <f t="shared" si="8455"/>
        <v>0</v>
      </c>
      <c r="X4351" s="43">
        <f t="shared" si="8456"/>
        <v>0</v>
      </c>
      <c r="Y4351" s="43">
        <f t="shared" si="8457"/>
        <v>0</v>
      </c>
      <c r="Z4351" s="43">
        <f t="shared" si="8458"/>
        <v>0</v>
      </c>
      <c r="AA4351" s="43">
        <f t="shared" si="8459"/>
        <v>0</v>
      </c>
      <c r="AB4351" s="43">
        <f t="shared" si="8460"/>
        <v>12555.193149999999</v>
      </c>
      <c r="AC4351" s="44">
        <f t="shared" si="8461"/>
        <v>22780.299999999999</v>
      </c>
      <c r="AD4351" s="44">
        <f t="shared" si="8462"/>
        <v>12555.193149999999</v>
      </c>
      <c r="AE4351" s="45">
        <f t="shared" si="8412"/>
        <v>55.114257274926139</v>
      </c>
      <c r="AF4351" s="43">
        <f t="shared" si="8463"/>
        <v>22780.299999999999</v>
      </c>
      <c r="AG4351" s="43">
        <f t="shared" si="8464"/>
        <v>0</v>
      </c>
      <c r="AH4351" s="43">
        <f t="shared" si="8465"/>
        <v>0</v>
      </c>
      <c r="AI4351" s="43">
        <f t="shared" si="8466"/>
        <v>0</v>
      </c>
      <c r="AJ4351" s="43">
        <f t="shared" si="8467"/>
        <v>0</v>
      </c>
      <c r="AK4351" s="43">
        <f t="shared" si="8468"/>
        <v>0</v>
      </c>
      <c r="AL4351" s="43">
        <f t="shared" si="8413"/>
        <v>22780.299999999999</v>
      </c>
      <c r="AM4351" s="43">
        <f t="shared" si="8414"/>
        <v>0</v>
      </c>
      <c r="AN4351" s="2"/>
      <c r="AO4351" s="1"/>
      <c r="AP4351" s="1"/>
      <c r="AQ4351" s="1"/>
      <c r="AR4351" s="1"/>
      <c r="AS4351" s="1"/>
    </row>
    <row r="4352" ht="31.5">
      <c r="B4352" s="41" t="s">
        <v>1088</v>
      </c>
      <c r="C4352" s="41" t="s">
        <v>107</v>
      </c>
      <c r="D4352" s="41" t="s">
        <v>109</v>
      </c>
      <c r="E4352" s="26" t="str">
        <f t="shared" si="8415"/>
        <v>0409</v>
      </c>
      <c r="F4352" s="41" t="s">
        <v>749</v>
      </c>
      <c r="G4352" s="41"/>
      <c r="H4352" s="42" t="s">
        <v>750</v>
      </c>
      <c r="I4352" s="43">
        <f t="shared" si="8443"/>
        <v>22780.299999999999</v>
      </c>
      <c r="J4352" s="43">
        <f t="shared" si="8444"/>
        <v>22862.5</v>
      </c>
      <c r="K4352" s="43">
        <f t="shared" si="8445"/>
        <v>22975.300000000003</v>
      </c>
      <c r="L4352" s="43">
        <f t="shared" si="8446"/>
        <v>0</v>
      </c>
      <c r="M4352" s="43">
        <f t="shared" si="8447"/>
        <v>0</v>
      </c>
      <c r="N4352" s="43">
        <f t="shared" si="8448"/>
        <v>0</v>
      </c>
      <c r="O4352" s="43">
        <f t="shared" si="8449"/>
        <v>0</v>
      </c>
      <c r="P4352" s="43">
        <f t="shared" si="8450"/>
        <v>0</v>
      </c>
      <c r="Q4352" s="43">
        <f t="shared" si="8451"/>
        <v>0</v>
      </c>
      <c r="R4352" s="43">
        <f t="shared" si="8452"/>
        <v>0</v>
      </c>
      <c r="S4352" s="43">
        <f t="shared" si="8453"/>
        <v>0</v>
      </c>
      <c r="T4352" s="43">
        <f t="shared" si="8454"/>
        <v>0</v>
      </c>
      <c r="U4352" s="43">
        <v>0</v>
      </c>
      <c r="V4352" s="43">
        <f t="shared" si="8416"/>
        <v>22780.299999999999</v>
      </c>
      <c r="W4352" s="43">
        <f t="shared" si="8455"/>
        <v>0</v>
      </c>
      <c r="X4352" s="43">
        <f t="shared" si="8456"/>
        <v>0</v>
      </c>
      <c r="Y4352" s="43">
        <f t="shared" si="8457"/>
        <v>0</v>
      </c>
      <c r="Z4352" s="43">
        <f t="shared" si="8458"/>
        <v>0</v>
      </c>
      <c r="AA4352" s="43">
        <f t="shared" si="8459"/>
        <v>0</v>
      </c>
      <c r="AB4352" s="43">
        <f t="shared" si="8460"/>
        <v>12555.193149999999</v>
      </c>
      <c r="AC4352" s="44">
        <f t="shared" si="8461"/>
        <v>22780.299999999999</v>
      </c>
      <c r="AD4352" s="44">
        <f t="shared" si="8462"/>
        <v>12555.193149999999</v>
      </c>
      <c r="AE4352" s="45">
        <f t="shared" si="8412"/>
        <v>55.114257274926139</v>
      </c>
      <c r="AF4352" s="43">
        <f t="shared" si="8463"/>
        <v>22780.299999999999</v>
      </c>
      <c r="AG4352" s="43">
        <f t="shared" si="8464"/>
        <v>0</v>
      </c>
      <c r="AH4352" s="43">
        <f t="shared" si="8465"/>
        <v>0</v>
      </c>
      <c r="AI4352" s="43">
        <f t="shared" si="8466"/>
        <v>0</v>
      </c>
      <c r="AJ4352" s="43">
        <f t="shared" si="8467"/>
        <v>0</v>
      </c>
      <c r="AK4352" s="43">
        <f t="shared" si="8468"/>
        <v>0</v>
      </c>
      <c r="AL4352" s="43">
        <f t="shared" si="8413"/>
        <v>22780.299999999999</v>
      </c>
      <c r="AM4352" s="43">
        <f t="shared" si="8414"/>
        <v>0</v>
      </c>
      <c r="AN4352" s="2"/>
      <c r="AR4352" s="1"/>
      <c r="AS4352" s="1"/>
    </row>
    <row r="4353" ht="31.5">
      <c r="B4353" s="41" t="s">
        <v>1088</v>
      </c>
      <c r="C4353" s="41" t="s">
        <v>107</v>
      </c>
      <c r="D4353" s="41" t="s">
        <v>109</v>
      </c>
      <c r="E4353" s="26" t="str">
        <f t="shared" si="8415"/>
        <v>0409</v>
      </c>
      <c r="F4353" s="41" t="s">
        <v>751</v>
      </c>
      <c r="G4353" s="41"/>
      <c r="H4353" s="42" t="s">
        <v>752</v>
      </c>
      <c r="I4353" s="43">
        <f t="shared" si="8443"/>
        <v>22780.299999999999</v>
      </c>
      <c r="J4353" s="43">
        <f t="shared" si="8444"/>
        <v>22862.5</v>
      </c>
      <c r="K4353" s="43">
        <f t="shared" si="8445"/>
        <v>22975.300000000003</v>
      </c>
      <c r="L4353" s="43">
        <f t="shared" si="8446"/>
        <v>0</v>
      </c>
      <c r="M4353" s="43">
        <f t="shared" si="8447"/>
        <v>0</v>
      </c>
      <c r="N4353" s="43">
        <f t="shared" si="8448"/>
        <v>0</v>
      </c>
      <c r="O4353" s="43">
        <f t="shared" si="8449"/>
        <v>0</v>
      </c>
      <c r="P4353" s="43">
        <f t="shared" si="8450"/>
        <v>0</v>
      </c>
      <c r="Q4353" s="43">
        <f t="shared" si="8451"/>
        <v>0</v>
      </c>
      <c r="R4353" s="43">
        <f t="shared" si="8452"/>
        <v>0</v>
      </c>
      <c r="S4353" s="43">
        <f t="shared" si="8453"/>
        <v>0</v>
      </c>
      <c r="T4353" s="43">
        <f t="shared" si="8454"/>
        <v>0</v>
      </c>
      <c r="U4353" s="43">
        <v>0</v>
      </c>
      <c r="V4353" s="43">
        <f t="shared" si="8416"/>
        <v>22780.299999999999</v>
      </c>
      <c r="W4353" s="43">
        <f t="shared" si="8455"/>
        <v>0</v>
      </c>
      <c r="X4353" s="43">
        <f t="shared" si="8456"/>
        <v>0</v>
      </c>
      <c r="Y4353" s="43">
        <f t="shared" si="8457"/>
        <v>0</v>
      </c>
      <c r="Z4353" s="43">
        <f t="shared" si="8458"/>
        <v>0</v>
      </c>
      <c r="AA4353" s="43">
        <f t="shared" si="8459"/>
        <v>0</v>
      </c>
      <c r="AB4353" s="43">
        <f t="shared" si="8460"/>
        <v>12555.193149999999</v>
      </c>
      <c r="AC4353" s="44">
        <f t="shared" si="8461"/>
        <v>22780.299999999999</v>
      </c>
      <c r="AD4353" s="44">
        <f t="shared" si="8462"/>
        <v>12555.193149999999</v>
      </c>
      <c r="AE4353" s="45">
        <f t="shared" si="8412"/>
        <v>55.114257274926139</v>
      </c>
      <c r="AF4353" s="43">
        <f t="shared" si="8463"/>
        <v>22780.299999999999</v>
      </c>
      <c r="AG4353" s="43">
        <f t="shared" si="8464"/>
        <v>0</v>
      </c>
      <c r="AH4353" s="43">
        <f t="shared" si="8465"/>
        <v>0</v>
      </c>
      <c r="AI4353" s="43">
        <f t="shared" si="8466"/>
        <v>0</v>
      </c>
      <c r="AJ4353" s="43">
        <f t="shared" si="8467"/>
        <v>0</v>
      </c>
      <c r="AK4353" s="43">
        <f t="shared" si="8468"/>
        <v>0</v>
      </c>
      <c r="AL4353" s="43">
        <f t="shared" si="8413"/>
        <v>22780.299999999999</v>
      </c>
      <c r="AM4353" s="43">
        <f t="shared" si="8414"/>
        <v>0</v>
      </c>
      <c r="AN4353" s="2"/>
      <c r="AO4353" s="1"/>
      <c r="AP4353" s="1"/>
      <c r="AQ4353" s="1"/>
      <c r="AR4353" s="1"/>
      <c r="AS4353" s="1"/>
    </row>
    <row r="4354" ht="31.5">
      <c r="B4354" s="41" t="s">
        <v>1088</v>
      </c>
      <c r="C4354" s="41" t="s">
        <v>107</v>
      </c>
      <c r="D4354" s="41" t="s">
        <v>109</v>
      </c>
      <c r="E4354" s="26" t="str">
        <f t="shared" si="8415"/>
        <v>0409</v>
      </c>
      <c r="F4354" s="41" t="s">
        <v>751</v>
      </c>
      <c r="G4354" s="41" t="s">
        <v>53</v>
      </c>
      <c r="H4354" s="42" t="s">
        <v>54</v>
      </c>
      <c r="I4354" s="43">
        <f t="shared" si="8443"/>
        <v>22780.299999999999</v>
      </c>
      <c r="J4354" s="43">
        <f t="shared" si="8444"/>
        <v>22862.5</v>
      </c>
      <c r="K4354" s="43">
        <f t="shared" si="8445"/>
        <v>22975.300000000003</v>
      </c>
      <c r="L4354" s="43">
        <f t="shared" si="8446"/>
        <v>0</v>
      </c>
      <c r="M4354" s="43">
        <f t="shared" si="8447"/>
        <v>0</v>
      </c>
      <c r="N4354" s="43">
        <f t="shared" si="8448"/>
        <v>0</v>
      </c>
      <c r="O4354" s="43">
        <f t="shared" si="8449"/>
        <v>0</v>
      </c>
      <c r="P4354" s="43">
        <f t="shared" si="8450"/>
        <v>0</v>
      </c>
      <c r="Q4354" s="43">
        <f t="shared" si="8451"/>
        <v>0</v>
      </c>
      <c r="R4354" s="43">
        <f t="shared" si="8452"/>
        <v>0</v>
      </c>
      <c r="S4354" s="43">
        <f t="shared" si="8453"/>
        <v>0</v>
      </c>
      <c r="T4354" s="43">
        <f t="shared" si="8454"/>
        <v>0</v>
      </c>
      <c r="U4354" s="43">
        <v>0</v>
      </c>
      <c r="V4354" s="43">
        <f t="shared" si="8416"/>
        <v>22780.299999999999</v>
      </c>
      <c r="W4354" s="43">
        <f t="shared" si="8455"/>
        <v>0</v>
      </c>
      <c r="X4354" s="43">
        <f t="shared" si="8456"/>
        <v>0</v>
      </c>
      <c r="Y4354" s="43">
        <f t="shared" si="8457"/>
        <v>0</v>
      </c>
      <c r="Z4354" s="43">
        <f t="shared" si="8458"/>
        <v>0</v>
      </c>
      <c r="AA4354" s="43">
        <f t="shared" si="8459"/>
        <v>0</v>
      </c>
      <c r="AB4354" s="43">
        <f t="shared" si="8460"/>
        <v>12555.193149999999</v>
      </c>
      <c r="AC4354" s="44">
        <f t="shared" si="8461"/>
        <v>22780.299999999999</v>
      </c>
      <c r="AD4354" s="44">
        <f t="shared" si="8462"/>
        <v>12555.193149999999</v>
      </c>
      <c r="AE4354" s="45">
        <f t="shared" si="8412"/>
        <v>55.114257274926139</v>
      </c>
      <c r="AF4354" s="43">
        <f t="shared" si="8463"/>
        <v>22780.299999999999</v>
      </c>
      <c r="AG4354" s="43">
        <f t="shared" si="8464"/>
        <v>0</v>
      </c>
      <c r="AH4354" s="43">
        <f t="shared" si="8465"/>
        <v>0</v>
      </c>
      <c r="AI4354" s="43">
        <f t="shared" si="8466"/>
        <v>0</v>
      </c>
      <c r="AJ4354" s="43">
        <f t="shared" si="8467"/>
        <v>0</v>
      </c>
      <c r="AK4354" s="43">
        <f t="shared" si="8468"/>
        <v>0</v>
      </c>
      <c r="AL4354" s="43">
        <f t="shared" si="8413"/>
        <v>22780.299999999999</v>
      </c>
      <c r="AM4354" s="43">
        <f t="shared" si="8414"/>
        <v>0</v>
      </c>
      <c r="AN4354" s="2"/>
      <c r="AO4354" s="1"/>
      <c r="AP4354" s="1"/>
      <c r="AQ4354" s="1"/>
      <c r="AR4354" s="1"/>
      <c r="AS4354" s="1"/>
    </row>
    <row r="4355" ht="31.5">
      <c r="B4355" s="41" t="s">
        <v>1088</v>
      </c>
      <c r="C4355" s="41" t="s">
        <v>107</v>
      </c>
      <c r="D4355" s="41" t="s">
        <v>109</v>
      </c>
      <c r="E4355" s="26" t="str">
        <f t="shared" si="8415"/>
        <v>0409</v>
      </c>
      <c r="F4355" s="41" t="s">
        <v>751</v>
      </c>
      <c r="G4355" s="41" t="s">
        <v>55</v>
      </c>
      <c r="H4355" s="42" t="s">
        <v>56</v>
      </c>
      <c r="I4355" s="43">
        <f>23156.8-376.5</f>
        <v>22780.299999999999</v>
      </c>
      <c r="J4355" s="43">
        <f>23501.2-638.7</f>
        <v>22862.5</v>
      </c>
      <c r="K4355" s="43">
        <f>23893.4-918.1</f>
        <v>22975.300000000003</v>
      </c>
      <c r="L4355" s="43"/>
      <c r="M4355" s="43"/>
      <c r="N4355" s="43"/>
      <c r="O4355" s="43">
        <v>0</v>
      </c>
      <c r="P4355" s="43">
        <v>0</v>
      </c>
      <c r="Q4355" s="43">
        <v>0</v>
      </c>
      <c r="R4355" s="43">
        <v>0</v>
      </c>
      <c r="S4355" s="43">
        <v>0</v>
      </c>
      <c r="T4355" s="43">
        <v>0</v>
      </c>
      <c r="U4355" s="43">
        <v>0</v>
      </c>
      <c r="V4355" s="43">
        <f t="shared" si="8416"/>
        <v>22780.299999999999</v>
      </c>
      <c r="W4355" s="43"/>
      <c r="X4355" s="43"/>
      <c r="Y4355" s="43"/>
      <c r="Z4355" s="43"/>
      <c r="AA4355" s="43"/>
      <c r="AB4355" s="43">
        <v>12555.193149999999</v>
      </c>
      <c r="AC4355" s="44">
        <v>22780.299999999999</v>
      </c>
      <c r="AD4355" s="44">
        <v>12555.193149999999</v>
      </c>
      <c r="AE4355" s="45">
        <f t="shared" si="8412"/>
        <v>55.114257274926139</v>
      </c>
      <c r="AF4355" s="43">
        <v>22780.299999999999</v>
      </c>
      <c r="AG4355" s="43">
        <v>0</v>
      </c>
      <c r="AH4355" s="43">
        <v>0</v>
      </c>
      <c r="AI4355" s="43">
        <v>0</v>
      </c>
      <c r="AJ4355" s="43">
        <v>0</v>
      </c>
      <c r="AK4355" s="43">
        <v>0</v>
      </c>
      <c r="AL4355" s="43">
        <f t="shared" si="8413"/>
        <v>22780.299999999999</v>
      </c>
      <c r="AM4355" s="43">
        <f t="shared" si="8414"/>
        <v>0</v>
      </c>
      <c r="AN4355" s="19"/>
      <c r="AO4355" s="1"/>
      <c r="AP4355" s="1"/>
      <c r="AQ4355" s="1"/>
      <c r="AR4355" s="1"/>
      <c r="AS4355" s="1"/>
    </row>
    <row r="4356" ht="31.5">
      <c r="B4356" s="41" t="s">
        <v>1088</v>
      </c>
      <c r="C4356" s="41" t="s">
        <v>107</v>
      </c>
      <c r="D4356" s="41" t="s">
        <v>109</v>
      </c>
      <c r="E4356" s="26" t="str">
        <f t="shared" si="8415"/>
        <v>0409</v>
      </c>
      <c r="F4356" s="41" t="s">
        <v>1048</v>
      </c>
      <c r="G4356" s="41"/>
      <c r="H4356" s="42" t="s">
        <v>1049</v>
      </c>
      <c r="I4356" s="43">
        <f>I4357+I4426</f>
        <v>1245750.8999999999</v>
      </c>
      <c r="J4356" s="43">
        <f>J4357+J4426</f>
        <v>913187.59999999986</v>
      </c>
      <c r="K4356" s="43">
        <f>K4357+K4426</f>
        <v>874715.40000000002</v>
      </c>
      <c r="L4356" s="43">
        <f>L4357+L4426</f>
        <v>-3468.779</v>
      </c>
      <c r="M4356" s="43">
        <f>M4357+M4426</f>
        <v>-313979.38899999997</v>
      </c>
      <c r="N4356" s="43">
        <f>N4357+N4426</f>
        <v>-5881</v>
      </c>
      <c r="O4356" s="43">
        <f>O4357+O4426</f>
        <v>-1623.1410000000001</v>
      </c>
      <c r="P4356" s="43">
        <f>P4357+P4426</f>
        <v>-76844.249000000011</v>
      </c>
      <c r="Q4356" s="43">
        <f>Q4357+Q4426</f>
        <v>-2.8421709430404007e-14</v>
      </c>
      <c r="R4356" s="43">
        <f>R4357+R4426</f>
        <v>68053.437999999995</v>
      </c>
      <c r="S4356" s="43">
        <f>S4357+S4426</f>
        <v>22873.127</v>
      </c>
      <c r="T4356" s="43">
        <f>T4357+T4426</f>
        <v>0</v>
      </c>
      <c r="U4356" s="43">
        <v>32189.141</v>
      </c>
      <c r="V4356" s="43">
        <f t="shared" si="8416"/>
        <v>1286930.4369999999</v>
      </c>
      <c r="W4356" s="43">
        <f>W4357+W4426</f>
        <v>32189.141</v>
      </c>
      <c r="X4356" s="43">
        <f>X4357+X4426</f>
        <v>0</v>
      </c>
      <c r="Y4356" s="43">
        <f>Y4357+Y4426</f>
        <v>0</v>
      </c>
      <c r="Z4356" s="43">
        <f>Z4357+Z4426</f>
        <v>0</v>
      </c>
      <c r="AA4356" s="43">
        <f>AA4357+AA4426</f>
        <v>0</v>
      </c>
      <c r="AB4356" s="43">
        <f>AB4357+AB4426</f>
        <v>391249.00753</v>
      </c>
      <c r="AC4356" s="44">
        <f>AC4357+AC4426</f>
        <v>1084471.28654</v>
      </c>
      <c r="AD4356" s="44">
        <f>AD4357+AD4426</f>
        <v>968471.90131999995</v>
      </c>
      <c r="AE4356" s="45">
        <f t="shared" si="8412"/>
        <v>89.303600135869388</v>
      </c>
      <c r="AF4356" s="43">
        <f>AF4357+AF4426</f>
        <v>1113934.0241799999</v>
      </c>
      <c r="AG4356" s="43">
        <f>AG4357+AG4426</f>
        <v>-1623.1410000000001</v>
      </c>
      <c r="AH4356" s="43">
        <f>AH4357+AH4426</f>
        <v>0</v>
      </c>
      <c r="AI4356" s="43">
        <f>AI4357+AI4426</f>
        <v>0</v>
      </c>
      <c r="AJ4356" s="43">
        <f>AJ4357+AJ4426</f>
        <v>0</v>
      </c>
      <c r="AK4356" s="43">
        <f>AK4357+AK4426</f>
        <v>0</v>
      </c>
      <c r="AL4356" s="43">
        <f t="shared" si="8413"/>
        <v>1112310.8831799999</v>
      </c>
      <c r="AM4356" s="43">
        <f t="shared" si="8414"/>
        <v>174619.55382000003</v>
      </c>
      <c r="AN4356" s="2"/>
      <c r="AO4356" s="1"/>
      <c r="AP4356" s="1"/>
      <c r="AQ4356" s="1"/>
      <c r="AR4356" s="1"/>
      <c r="AS4356" s="1"/>
    </row>
    <row r="4357" ht="47.25">
      <c r="B4357" s="41" t="s">
        <v>1088</v>
      </c>
      <c r="C4357" s="41" t="s">
        <v>107</v>
      </c>
      <c r="D4357" s="41" t="s">
        <v>109</v>
      </c>
      <c r="E4357" s="26" t="str">
        <f t="shared" si="8415"/>
        <v>0409</v>
      </c>
      <c r="F4357" s="41" t="s">
        <v>1050</v>
      </c>
      <c r="G4357" s="41"/>
      <c r="H4357" s="42" t="s">
        <v>1051</v>
      </c>
      <c r="I4357" s="43">
        <f>I4358+I4419</f>
        <v>407706.90000000002</v>
      </c>
      <c r="J4357" s="43">
        <f>J4358+J4419</f>
        <v>169495.19999999998</v>
      </c>
      <c r="K4357" s="43">
        <f>K4358+K4419</f>
        <v>140005.60000000001</v>
      </c>
      <c r="L4357" s="43">
        <f>L4358+L4419</f>
        <v>-1425.779</v>
      </c>
      <c r="M4357" s="43">
        <f>M4358+M4419</f>
        <v>0</v>
      </c>
      <c r="N4357" s="43">
        <f>N4358+N4419</f>
        <v>0</v>
      </c>
      <c r="O4357" s="43">
        <f>O4358+O4419</f>
        <v>0</v>
      </c>
      <c r="P4357" s="43">
        <f>P4358+P4419</f>
        <v>-68386.800000000003</v>
      </c>
      <c r="Q4357" s="43">
        <f>Q4358+Q4419</f>
        <v>-2.8421709430404007e-14</v>
      </c>
      <c r="R4357" s="43">
        <f>R4358+R4419</f>
        <v>106921.988</v>
      </c>
      <c r="S4357" s="43">
        <f>S4358+S4419</f>
        <v>22873.127</v>
      </c>
      <c r="T4357" s="43">
        <f>T4358+T4419</f>
        <v>0</v>
      </c>
      <c r="U4357" s="43">
        <v>24441.925999999999</v>
      </c>
      <c r="V4357" s="43">
        <f t="shared" si="8416"/>
        <v>492131.36200000002</v>
      </c>
      <c r="W4357" s="43">
        <f>W4358+W4419</f>
        <v>24441.925999999999</v>
      </c>
      <c r="X4357" s="43">
        <f>X4358+X4419</f>
        <v>0</v>
      </c>
      <c r="Y4357" s="43">
        <f>Y4358+Y4419</f>
        <v>0</v>
      </c>
      <c r="Z4357" s="43">
        <f>Z4358+Z4419</f>
        <v>0</v>
      </c>
      <c r="AA4357" s="43">
        <f>AA4358+AA4419</f>
        <v>0</v>
      </c>
      <c r="AB4357" s="43">
        <f>AB4358+AB4419</f>
        <v>188729.39024000001</v>
      </c>
      <c r="AC4357" s="44">
        <f>AC4358+AC4419</f>
        <v>490309.86687000003</v>
      </c>
      <c r="AD4357" s="44">
        <f>AD4358+AD4419</f>
        <v>414790.11378000001</v>
      </c>
      <c r="AE4357" s="45">
        <f t="shared" si="8412"/>
        <v>84.59754571693675</v>
      </c>
      <c r="AF4357" s="43">
        <f>AF4358+AF4419</f>
        <v>490476.45551</v>
      </c>
      <c r="AG4357" s="43">
        <f>AG4358+AG4419</f>
        <v>0</v>
      </c>
      <c r="AH4357" s="43">
        <f>AH4358+AH4419</f>
        <v>0</v>
      </c>
      <c r="AI4357" s="43">
        <f>AI4358+AI4419</f>
        <v>0</v>
      </c>
      <c r="AJ4357" s="43">
        <f>AJ4358+AJ4419</f>
        <v>0</v>
      </c>
      <c r="AK4357" s="43">
        <f>AK4358+AK4419</f>
        <v>0</v>
      </c>
      <c r="AL4357" s="43">
        <f t="shared" si="8413"/>
        <v>490476.45551</v>
      </c>
      <c r="AM4357" s="43">
        <f t="shared" si="8414"/>
        <v>1654.906490000023</v>
      </c>
      <c r="AN4357" s="2"/>
      <c r="AO4357" s="1"/>
      <c r="AP4357" s="1"/>
      <c r="AQ4357" s="1"/>
      <c r="AR4357" s="1"/>
      <c r="AS4357" s="1"/>
    </row>
    <row r="4358" ht="47.25">
      <c r="B4358" s="41" t="s">
        <v>1088</v>
      </c>
      <c r="C4358" s="41" t="s">
        <v>107</v>
      </c>
      <c r="D4358" s="41" t="s">
        <v>109</v>
      </c>
      <c r="E4358" s="26" t="str">
        <f t="shared" si="8415"/>
        <v>0409</v>
      </c>
      <c r="F4358" s="41" t="s">
        <v>1115</v>
      </c>
      <c r="G4358" s="41"/>
      <c r="H4358" s="42" t="s">
        <v>1116</v>
      </c>
      <c r="I4358" s="43">
        <f>I4395+I4410+I4401+I4386+I4389+I4392+I4407+I4413+I4404+I4416+I4380+I4374+I4398+I4377+I4359+I4364</f>
        <v>129061.20000000001</v>
      </c>
      <c r="J4358" s="43">
        <f>J4395+J4410+J4401+J4386+J4389+J4392+J4407+J4413+J4404+J4416+J4380+J4374+J4398+J4377+J4359+J4364</f>
        <v>40592.799999999996</v>
      </c>
      <c r="K4358" s="43">
        <f>K4395+K4410+K4401+K4386+K4389+K4392+K4407+K4413+K4404+K4416+K4380+K4374+K4398+K4377+K4359+K4364</f>
        <v>10393.299999999999</v>
      </c>
      <c r="L4358" s="43">
        <f>L4395+L4410+L4401+L4386+L4389+L4392+L4407+L4413+L4404+L4416+L4380+L4374+L4398+L4377+L4359+L4364</f>
        <v>-1425.779</v>
      </c>
      <c r="M4358" s="43">
        <f>M4395+M4410+M4401+M4386+M4389+M4392+M4407+M4413+M4404+M4416+M4380+M4374+M4398+M4377+M4359+M4364</f>
        <v>0</v>
      </c>
      <c r="N4358" s="43">
        <f>N4395+N4410+N4401+N4386+N4389+N4392+N4407+N4413+N4404+N4416+N4380+N4374+N4398+N4377+N4359+N4364</f>
        <v>0</v>
      </c>
      <c r="O4358" s="43">
        <f>O4395+O4410+O4401+O4386+O4389+O4392+O4407+O4413+O4404+O4416+O4380+O4374+O4398+O4377+O4359+O4364+O4369+O4383</f>
        <v>0</v>
      </c>
      <c r="P4358" s="43">
        <f>P4395+P4410+P4401+P4386+P4389+P4392+P4407+P4413+P4404+P4416+P4380+P4374+P4398+P4377+P4359+P4364+P4369+P4383</f>
        <v>-68386.800000000003</v>
      </c>
      <c r="Q4358" s="43">
        <f>Q4395+Q4410+Q4401+Q4386+Q4389+Q4392+Q4407+Q4413+Q4404+Q4416+Q4380+Q4374+Q4398+Q4377+Q4359+Q4364+Q4369+Q4383</f>
        <v>-2.8421709430404007e-14</v>
      </c>
      <c r="R4358" s="43">
        <f>R4395+R4410+R4401+R4386+R4389+R4392+R4407+R4413+R4404+R4416+R4380+R4374+R4398+R4377+R4359+R4364+R4369+R4383</f>
        <v>106921.988</v>
      </c>
      <c r="S4358" s="43">
        <f>S4395+S4410+S4401+S4386+S4389+S4392+S4407+S4413+S4404+S4416+S4380+S4374+S4398+S4377+S4359+S4364+S4369+S4383</f>
        <v>22873.127</v>
      </c>
      <c r="T4358" s="43">
        <f>T4395+T4410+T4401+T4386+T4389+T4392+T4407+T4413+T4404+T4416+T4380+T4374+T4398+T4377+T4359+T4364+T4369+T4383</f>
        <v>0</v>
      </c>
      <c r="U4358" s="43">
        <v>24441.925999999999</v>
      </c>
      <c r="V4358" s="43">
        <f t="shared" si="8416"/>
        <v>213485.66200000001</v>
      </c>
      <c r="W4358" s="43">
        <f>W4395+W4410+W4401+W4386+W4389+W4392+W4407+W4413+W4404+W4416+W4380+W4374+W4398+W4377+W4359+W4364+W4369+W4383</f>
        <v>24441.925999999999</v>
      </c>
      <c r="X4358" s="43">
        <f>X4395+X4410+X4401+X4386+X4389+X4392+X4407+X4413+X4404+X4416+X4380+X4374+X4398+X4377+X4359+X4364+X4369+X4383</f>
        <v>0</v>
      </c>
      <c r="Y4358" s="43">
        <f>Y4395+Y4410+Y4401+Y4386+Y4389+Y4392+Y4407+Y4413+Y4404+Y4416+Y4380+Y4374+Y4398+Y4377+Y4359+Y4364+Y4369+Y4383</f>
        <v>0</v>
      </c>
      <c r="Z4358" s="43">
        <f>Z4395+Z4410+Z4401+Z4386+Z4389+Z4392+Z4407+Z4413+Z4404+Z4416+Z4380+Z4374+Z4398+Z4377+Z4359+Z4364+Z4369+Z4383</f>
        <v>0</v>
      </c>
      <c r="AA4358" s="43">
        <f>AA4395+AA4410+AA4401+AA4386+AA4389+AA4392+AA4407+AA4413+AA4404+AA4416+AA4380+AA4374+AA4398+AA4377+AA4359+AA4364+AA4369+AA4383</f>
        <v>0</v>
      </c>
      <c r="AB4358" s="43">
        <f>AB4395+AB4410+AB4401+AB4386+AB4389+AB4392+AB4407+AB4413+AB4404+AB4416+AB4380+AB4374+AB4398+AB4377+AB4359+AB4364+AB4369+AB4383</f>
        <v>129109.21541</v>
      </c>
      <c r="AC4358" s="44">
        <f>AC4395+AC4410+AC4401+AC4386+AC4389+AC4392+AC4407+AC4413+AC4404+AC4416+AC4380+AC4374+AC4398+AC4377+AC4359+AC4364+AC4369+AC4383</f>
        <v>211664.16687000002</v>
      </c>
      <c r="AD4358" s="44">
        <f>AD4395+AD4410+AD4401+AD4386+AD4389+AD4392+AD4407+AD4413+AD4404+AD4416+AD4380+AD4374+AD4398+AD4377+AD4359+AD4364+AD4369+AD4383</f>
        <v>136553.11783999999</v>
      </c>
      <c r="AE4358" s="45">
        <f t="shared" si="8412"/>
        <v>64.514045933843988</v>
      </c>
      <c r="AF4358" s="43">
        <f>AF4395+AF4410+AF4401+AF4386+AF4389+AF4392+AF4407+AF4413+AF4404+AF4416+AF4380+AF4374+AF4398+AF4377+AF4359+AF4364+AF4369+AF4383</f>
        <v>211830.75551000002</v>
      </c>
      <c r="AG4358" s="43">
        <f>AG4395+AG4410+AG4401+AG4386+AG4389+AG4392+AG4407+AG4413+AG4404+AG4416+AG4380+AG4374+AG4398+AG4377+AG4359+AG4364+AG4369+AG4383</f>
        <v>0</v>
      </c>
      <c r="AH4358" s="43">
        <f>AH4395+AH4410+AH4401+AH4386+AH4389+AH4392+AH4407+AH4413+AH4404+AH4416+AH4380+AH4374+AH4398+AH4377+AH4359+AH4364+AH4369+AH4383</f>
        <v>0</v>
      </c>
      <c r="AI4358" s="43">
        <f>AI4395+AI4410+AI4401+AI4386+AI4389+AI4392+AI4407+AI4413+AI4404+AI4416+AI4380+AI4374+AI4398+AI4377+AI4359+AI4364+AI4369+AI4383</f>
        <v>0</v>
      </c>
      <c r="AJ4358" s="43">
        <f>AJ4395+AJ4410+AJ4401+AJ4386+AJ4389+AJ4392+AJ4407+AJ4413+AJ4404+AJ4416+AJ4380+AJ4374+AJ4398+AJ4377+AJ4359+AJ4364+AJ4369+AJ4383</f>
        <v>0</v>
      </c>
      <c r="AK4358" s="43">
        <f>AK4395+AK4410+AK4401+AK4386+AK4389+AK4392+AK4407+AK4413+AK4404+AK4416+AK4380+AK4374+AK4398+AK4377+AK4359+AK4364+AK4369+AK4383</f>
        <v>0</v>
      </c>
      <c r="AL4358" s="43">
        <f t="shared" si="8413"/>
        <v>211830.75551000002</v>
      </c>
      <c r="AM4358" s="43">
        <f t="shared" si="8414"/>
        <v>1654.9064899999939</v>
      </c>
      <c r="AN4358" s="2"/>
      <c r="AR4358" s="1"/>
      <c r="AS4358" s="1"/>
    </row>
    <row r="4359" ht="47.25">
      <c r="B4359" s="41" t="s">
        <v>1088</v>
      </c>
      <c r="C4359" s="41" t="s">
        <v>107</v>
      </c>
      <c r="D4359" s="41" t="s">
        <v>109</v>
      </c>
      <c r="E4359" s="26" t="str">
        <f t="shared" si="8415"/>
        <v>0409</v>
      </c>
      <c r="F4359" s="41" t="s">
        <v>1117</v>
      </c>
      <c r="G4359" s="41"/>
      <c r="H4359" s="42" t="s">
        <v>1118</v>
      </c>
      <c r="I4359" s="43">
        <f t="shared" ref="I4359:I4360" si="8469">I4360</f>
        <v>0</v>
      </c>
      <c r="J4359" s="43">
        <f t="shared" ref="J4359:J4360" si="8470">J4360</f>
        <v>0</v>
      </c>
      <c r="K4359" s="43">
        <f t="shared" ref="K4359:K4360" si="8471">K4360</f>
        <v>0</v>
      </c>
      <c r="L4359" s="43">
        <f t="shared" ref="L4359:L4360" si="8472">L4360</f>
        <v>0</v>
      </c>
      <c r="M4359" s="43">
        <f t="shared" ref="M4359:M4360" si="8473">M4360</f>
        <v>0</v>
      </c>
      <c r="N4359" s="43">
        <f t="shared" ref="N4359:N4360" si="8474">N4360</f>
        <v>0</v>
      </c>
      <c r="O4359" s="43">
        <f>O4360+O4362</f>
        <v>0</v>
      </c>
      <c r="P4359" s="43">
        <f>P4360+P4362</f>
        <v>0</v>
      </c>
      <c r="Q4359" s="43">
        <f>Q4360+Q4362</f>
        <v>0</v>
      </c>
      <c r="R4359" s="43">
        <f>R4360+R4362</f>
        <v>112273</v>
      </c>
      <c r="S4359" s="43">
        <f>S4360+S4362</f>
        <v>22213.5</v>
      </c>
      <c r="T4359" s="43">
        <f>T4360+T4362</f>
        <v>0</v>
      </c>
      <c r="U4359" s="43">
        <f>U4360+U4362</f>
        <v>0</v>
      </c>
      <c r="V4359" s="43">
        <f t="shared" si="8416"/>
        <v>134486.5</v>
      </c>
      <c r="W4359" s="43">
        <f t="shared" ref="W4359:W4360" si="8475">W4360</f>
        <v>0</v>
      </c>
      <c r="X4359" s="43">
        <f t="shared" ref="X4359:X4360" si="8476">X4360</f>
        <v>0</v>
      </c>
      <c r="Y4359" s="43">
        <f t="shared" ref="Y4359:Y4360" si="8477">Y4360</f>
        <v>0</v>
      </c>
      <c r="Z4359" s="43">
        <f t="shared" ref="Z4359:Z4360" si="8478">Z4360</f>
        <v>0</v>
      </c>
      <c r="AA4359" s="43">
        <f t="shared" ref="AA4359:AA4360" si="8479">AA4360</f>
        <v>0</v>
      </c>
      <c r="AB4359" s="43">
        <f>AB4360+AB4362</f>
        <v>114279</v>
      </c>
      <c r="AC4359" s="44">
        <f>AC4360+AC4362</f>
        <v>134486.5</v>
      </c>
      <c r="AD4359" s="44">
        <f>AD4360+AD4362</f>
        <v>114338</v>
      </c>
      <c r="AE4359" s="45">
        <f t="shared" si="8412"/>
        <v>85.018198852672938</v>
      </c>
      <c r="AF4359" s="43">
        <f>AF4360+AF4362</f>
        <v>134486.5</v>
      </c>
      <c r="AG4359" s="43">
        <f>AG4360+AG4362</f>
        <v>0</v>
      </c>
      <c r="AH4359" s="43">
        <f>AH4360+AH4362</f>
        <v>0</v>
      </c>
      <c r="AI4359" s="43">
        <f>AI4360+AI4362</f>
        <v>0</v>
      </c>
      <c r="AJ4359" s="43">
        <f>AJ4360+AJ4362</f>
        <v>0</v>
      </c>
      <c r="AK4359" s="43">
        <f>AK4360+AK4362</f>
        <v>0</v>
      </c>
      <c r="AL4359" s="43">
        <f t="shared" si="8413"/>
        <v>134486.5</v>
      </c>
      <c r="AM4359" s="43">
        <f t="shared" si="8414"/>
        <v>0</v>
      </c>
      <c r="AN4359" s="19"/>
      <c r="AO4359" s="1"/>
      <c r="AP4359" s="1"/>
      <c r="AQ4359" s="1"/>
      <c r="AR4359" s="1"/>
      <c r="AS4359" s="1"/>
    </row>
    <row r="4360" ht="31.5" hidden="1">
      <c r="B4360" s="41" t="s">
        <v>1088</v>
      </c>
      <c r="C4360" s="41" t="s">
        <v>107</v>
      </c>
      <c r="D4360" s="41" t="s">
        <v>109</v>
      </c>
      <c r="E4360" s="26" t="str">
        <f t="shared" si="8415"/>
        <v>0409</v>
      </c>
      <c r="F4360" s="41" t="s">
        <v>1117</v>
      </c>
      <c r="G4360" s="41" t="s">
        <v>53</v>
      </c>
      <c r="H4360" s="42" t="s">
        <v>54</v>
      </c>
      <c r="I4360" s="43">
        <f t="shared" si="8469"/>
        <v>0</v>
      </c>
      <c r="J4360" s="43">
        <f t="shared" si="8470"/>
        <v>0</v>
      </c>
      <c r="K4360" s="43">
        <f t="shared" si="8471"/>
        <v>0</v>
      </c>
      <c r="L4360" s="43">
        <f t="shared" si="8472"/>
        <v>0</v>
      </c>
      <c r="M4360" s="43">
        <f t="shared" si="8473"/>
        <v>0</v>
      </c>
      <c r="N4360" s="43">
        <f t="shared" si="8474"/>
        <v>0</v>
      </c>
      <c r="O4360" s="43">
        <f>O4361</f>
        <v>0</v>
      </c>
      <c r="P4360" s="43">
        <f>P4361</f>
        <v>0</v>
      </c>
      <c r="Q4360" s="43">
        <f>Q4361</f>
        <v>0</v>
      </c>
      <c r="R4360" s="43">
        <f>R4361</f>
        <v>0</v>
      </c>
      <c r="S4360" s="43">
        <f>S4361</f>
        <v>0</v>
      </c>
      <c r="T4360" s="43">
        <f>T4361</f>
        <v>0</v>
      </c>
      <c r="U4360" s="43">
        <v>0</v>
      </c>
      <c r="V4360" s="43">
        <f t="shared" si="8416"/>
        <v>0</v>
      </c>
      <c r="W4360" s="43">
        <f t="shared" si="8475"/>
        <v>0</v>
      </c>
      <c r="X4360" s="43">
        <f t="shared" si="8476"/>
        <v>0</v>
      </c>
      <c r="Y4360" s="43">
        <f t="shared" si="8477"/>
        <v>0</v>
      </c>
      <c r="Z4360" s="43">
        <f t="shared" si="8478"/>
        <v>0</v>
      </c>
      <c r="AA4360" s="43">
        <f t="shared" si="8479"/>
        <v>0</v>
      </c>
      <c r="AB4360" s="43">
        <f>AB4361</f>
        <v>0</v>
      </c>
      <c r="AC4360" s="44">
        <f>AC4361</f>
        <v>0</v>
      </c>
      <c r="AD4360" s="44">
        <f>AD4361</f>
        <v>0</v>
      </c>
      <c r="AE4360" s="45" t="e">
        <f t="shared" si="8412"/>
        <v>#DIV/0!</v>
      </c>
      <c r="AF4360" s="46">
        <f>AF4361</f>
        <v>0</v>
      </c>
      <c r="AG4360" s="46">
        <f>AG4361</f>
        <v>0</v>
      </c>
      <c r="AH4360" s="47">
        <f>AH4361</f>
        <v>0</v>
      </c>
      <c r="AI4360" s="47">
        <f>AI4361</f>
        <v>0</v>
      </c>
      <c r="AJ4360" s="47">
        <f>AJ4361</f>
        <v>0</v>
      </c>
      <c r="AK4360" s="47">
        <f>AK4361</f>
        <v>0</v>
      </c>
      <c r="AL4360" s="47">
        <f t="shared" si="8413"/>
        <v>0</v>
      </c>
      <c r="AM4360" s="47">
        <f t="shared" si="8414"/>
        <v>0</v>
      </c>
      <c r="AN4360" s="48" t="s">
        <v>36</v>
      </c>
      <c r="AR4360" s="1"/>
      <c r="AS4360" s="1"/>
    </row>
    <row r="4361" ht="31.5" hidden="1">
      <c r="B4361" s="41" t="s">
        <v>1088</v>
      </c>
      <c r="C4361" s="41" t="s">
        <v>107</v>
      </c>
      <c r="D4361" s="41" t="s">
        <v>109</v>
      </c>
      <c r="E4361" s="26" t="str">
        <f t="shared" si="8415"/>
        <v>0409</v>
      </c>
      <c r="F4361" s="41" t="s">
        <v>1117</v>
      </c>
      <c r="G4361" s="41" t="s">
        <v>55</v>
      </c>
      <c r="H4361" s="42" t="s">
        <v>56</v>
      </c>
      <c r="I4361" s="43"/>
      <c r="J4361" s="43"/>
      <c r="K4361" s="43"/>
      <c r="L4361" s="43"/>
      <c r="M4361" s="43"/>
      <c r="N4361" s="43"/>
      <c r="O4361" s="43">
        <v>0</v>
      </c>
      <c r="P4361" s="43">
        <v>0</v>
      </c>
      <c r="Q4361" s="43">
        <v>0</v>
      </c>
      <c r="R4361" s="43">
        <v>0</v>
      </c>
      <c r="S4361" s="43">
        <v>0</v>
      </c>
      <c r="T4361" s="43">
        <v>0</v>
      </c>
      <c r="U4361" s="43">
        <v>0</v>
      </c>
      <c r="V4361" s="43">
        <f t="shared" si="8416"/>
        <v>0</v>
      </c>
      <c r="W4361" s="43"/>
      <c r="X4361" s="43"/>
      <c r="Y4361" s="43"/>
      <c r="Z4361" s="43"/>
      <c r="AA4361" s="43"/>
      <c r="AB4361" s="43">
        <v>0</v>
      </c>
      <c r="AC4361" s="44">
        <v>0</v>
      </c>
      <c r="AD4361" s="44">
        <v>0</v>
      </c>
      <c r="AE4361" s="45" t="e">
        <f t="shared" si="8412"/>
        <v>#DIV/0!</v>
      </c>
      <c r="AF4361" s="46">
        <v>0</v>
      </c>
      <c r="AG4361" s="46">
        <v>0</v>
      </c>
      <c r="AH4361" s="47">
        <v>0</v>
      </c>
      <c r="AI4361" s="47">
        <v>0</v>
      </c>
      <c r="AJ4361" s="47">
        <v>0</v>
      </c>
      <c r="AK4361" s="47">
        <v>0</v>
      </c>
      <c r="AL4361" s="47">
        <f t="shared" si="8413"/>
        <v>0</v>
      </c>
      <c r="AM4361" s="47">
        <f t="shared" si="8414"/>
        <v>0</v>
      </c>
      <c r="AN4361" s="48" t="s">
        <v>36</v>
      </c>
      <c r="AO4361" s="1"/>
      <c r="AP4361" s="1"/>
      <c r="AQ4361" s="1"/>
      <c r="AR4361" s="1"/>
      <c r="AS4361" s="1"/>
    </row>
    <row r="4362">
      <c r="B4362" s="41" t="s">
        <v>1088</v>
      </c>
      <c r="C4362" s="41" t="s">
        <v>107</v>
      </c>
      <c r="D4362" s="41" t="s">
        <v>109</v>
      </c>
      <c r="E4362" s="26" t="str">
        <f t="shared" si="8415"/>
        <v>0409</v>
      </c>
      <c r="F4362" s="41" t="s">
        <v>1117</v>
      </c>
      <c r="G4362" s="41" t="s">
        <v>59</v>
      </c>
      <c r="H4362" s="42" t="s">
        <v>60</v>
      </c>
      <c r="I4362" s="43"/>
      <c r="J4362" s="43"/>
      <c r="K4362" s="43"/>
      <c r="L4362" s="43"/>
      <c r="M4362" s="43"/>
      <c r="N4362" s="43"/>
      <c r="O4362" s="43">
        <f>O4363</f>
        <v>0</v>
      </c>
      <c r="P4362" s="43">
        <f>P4363</f>
        <v>0</v>
      </c>
      <c r="Q4362" s="43">
        <f>Q4363</f>
        <v>0</v>
      </c>
      <c r="R4362" s="43">
        <f>R4363</f>
        <v>112273</v>
      </c>
      <c r="S4362" s="43">
        <f>S4363</f>
        <v>22213.5</v>
      </c>
      <c r="T4362" s="43">
        <f>T4363</f>
        <v>0</v>
      </c>
      <c r="U4362" s="43">
        <f>U4363</f>
        <v>0</v>
      </c>
      <c r="V4362" s="43">
        <f t="shared" si="8416"/>
        <v>134486.5</v>
      </c>
      <c r="W4362" s="43"/>
      <c r="X4362" s="43"/>
      <c r="Y4362" s="43"/>
      <c r="Z4362" s="43"/>
      <c r="AA4362" s="43"/>
      <c r="AB4362" s="43">
        <f>AB4363</f>
        <v>114279</v>
      </c>
      <c r="AC4362" s="44">
        <f>AC4363</f>
        <v>134486.5</v>
      </c>
      <c r="AD4362" s="44">
        <f>AD4363</f>
        <v>114338</v>
      </c>
      <c r="AE4362" s="45">
        <f t="shared" si="8412"/>
        <v>85.018198852672938</v>
      </c>
      <c r="AF4362" s="43">
        <f>AF4363</f>
        <v>134486.5</v>
      </c>
      <c r="AG4362" s="43">
        <f>AG4363</f>
        <v>0</v>
      </c>
      <c r="AH4362" s="43">
        <f>AH4363</f>
        <v>0</v>
      </c>
      <c r="AI4362" s="43">
        <f>AI4363</f>
        <v>0</v>
      </c>
      <c r="AJ4362" s="43">
        <f>AJ4363</f>
        <v>0</v>
      </c>
      <c r="AK4362" s="43">
        <f>AK4363</f>
        <v>0</v>
      </c>
      <c r="AL4362" s="43">
        <f t="shared" si="8413"/>
        <v>134486.5</v>
      </c>
      <c r="AM4362" s="43">
        <f t="shared" si="8414"/>
        <v>0</v>
      </c>
      <c r="AN4362" s="19"/>
      <c r="AO4362" s="1"/>
      <c r="AP4362" s="1"/>
      <c r="AQ4362" s="1"/>
      <c r="AR4362" s="1"/>
      <c r="AS4362" s="1"/>
    </row>
    <row r="4363">
      <c r="B4363" s="41" t="s">
        <v>1088</v>
      </c>
      <c r="C4363" s="41" t="s">
        <v>107</v>
      </c>
      <c r="D4363" s="41" t="s">
        <v>109</v>
      </c>
      <c r="E4363" s="26" t="str">
        <f t="shared" si="8415"/>
        <v>0409</v>
      </c>
      <c r="F4363" s="41" t="s">
        <v>1117</v>
      </c>
      <c r="G4363" s="41" t="s">
        <v>63</v>
      </c>
      <c r="H4363" s="42" t="s">
        <v>64</v>
      </c>
      <c r="I4363" s="43"/>
      <c r="J4363" s="43"/>
      <c r="K4363" s="43"/>
      <c r="L4363" s="43"/>
      <c r="M4363" s="43"/>
      <c r="N4363" s="43"/>
      <c r="O4363" s="43">
        <v>0</v>
      </c>
      <c r="P4363" s="43">
        <v>0</v>
      </c>
      <c r="Q4363" s="43">
        <v>0</v>
      </c>
      <c r="R4363" s="43">
        <f>47040.727+65232.273</f>
        <v>112273</v>
      </c>
      <c r="S4363" s="43">
        <v>22213.5</v>
      </c>
      <c r="T4363" s="43">
        <v>0</v>
      </c>
      <c r="U4363" s="43">
        <v>0</v>
      </c>
      <c r="V4363" s="43">
        <f t="shared" si="8416"/>
        <v>134486.5</v>
      </c>
      <c r="W4363" s="43"/>
      <c r="X4363" s="43"/>
      <c r="Y4363" s="43"/>
      <c r="Z4363" s="43"/>
      <c r="AA4363" s="43"/>
      <c r="AB4363" s="43">
        <v>114279</v>
      </c>
      <c r="AC4363" s="44">
        <v>134486.5</v>
      </c>
      <c r="AD4363" s="44">
        <v>114338</v>
      </c>
      <c r="AE4363" s="45">
        <f t="shared" si="8412"/>
        <v>85.018198852672938</v>
      </c>
      <c r="AF4363" s="43">
        <v>134486.5</v>
      </c>
      <c r="AG4363" s="43">
        <v>0</v>
      </c>
      <c r="AH4363" s="43">
        <v>0</v>
      </c>
      <c r="AI4363" s="43">
        <v>0</v>
      </c>
      <c r="AJ4363" s="43">
        <v>0</v>
      </c>
      <c r="AK4363" s="43">
        <v>0</v>
      </c>
      <c r="AL4363" s="43">
        <f t="shared" si="8413"/>
        <v>134486.5</v>
      </c>
      <c r="AM4363" s="43">
        <f t="shared" si="8414"/>
        <v>0</v>
      </c>
      <c r="AN4363" s="19"/>
      <c r="AR4363" s="1"/>
      <c r="AS4363" s="1"/>
    </row>
    <row r="4364" ht="31.5">
      <c r="B4364" s="41" t="s">
        <v>1088</v>
      </c>
      <c r="C4364" s="41" t="s">
        <v>107</v>
      </c>
      <c r="D4364" s="41" t="s">
        <v>109</v>
      </c>
      <c r="E4364" s="26" t="str">
        <f t="shared" si="8415"/>
        <v>0409</v>
      </c>
      <c r="F4364" s="41" t="s">
        <v>1119</v>
      </c>
      <c r="G4364" s="41"/>
      <c r="H4364" s="42" t="s">
        <v>1120</v>
      </c>
      <c r="I4364" s="43">
        <f>I4367</f>
        <v>2753.5999999999985</v>
      </c>
      <c r="J4364" s="43">
        <f>J4367</f>
        <v>0</v>
      </c>
      <c r="K4364" s="43">
        <f>K4367</f>
        <v>0</v>
      </c>
      <c r="L4364" s="43">
        <f>L4367</f>
        <v>0</v>
      </c>
      <c r="M4364" s="43">
        <f>M4367</f>
        <v>0</v>
      </c>
      <c r="N4364" s="43">
        <f>N4367</f>
        <v>0</v>
      </c>
      <c r="O4364" s="43">
        <f>O4367+O4365</f>
        <v>0</v>
      </c>
      <c r="P4364" s="43">
        <f>P4367+P4365</f>
        <v>0</v>
      </c>
      <c r="Q4364" s="43">
        <f>Q4367+Q4365</f>
        <v>0</v>
      </c>
      <c r="R4364" s="43">
        <f>R4367+R4365</f>
        <v>0</v>
      </c>
      <c r="S4364" s="43">
        <f>S4367</f>
        <v>0</v>
      </c>
      <c r="T4364" s="43">
        <f>T4367</f>
        <v>0</v>
      </c>
      <c r="U4364" s="43">
        <v>0</v>
      </c>
      <c r="V4364" s="43">
        <f t="shared" si="8416"/>
        <v>2753.5999999999985</v>
      </c>
      <c r="W4364" s="43">
        <f>W4367</f>
        <v>0</v>
      </c>
      <c r="X4364" s="43">
        <f>X4367</f>
        <v>0</v>
      </c>
      <c r="Y4364" s="43">
        <f>Y4367</f>
        <v>0</v>
      </c>
      <c r="Z4364" s="43">
        <f>Z4367</f>
        <v>0</v>
      </c>
      <c r="AA4364" s="43">
        <f>AA4367</f>
        <v>0</v>
      </c>
      <c r="AB4364" s="43">
        <f>AB4367+AB4365</f>
        <v>14.5</v>
      </c>
      <c r="AC4364" s="44">
        <f>AC4367+AC4365</f>
        <v>2753.5999999999999</v>
      </c>
      <c r="AD4364" s="44">
        <f>AD4367+AD4365</f>
        <v>14.5</v>
      </c>
      <c r="AE4364" s="45">
        <f t="shared" si="8412"/>
        <v>0.5265833817547938</v>
      </c>
      <c r="AF4364" s="43">
        <f>AF4367+AF4365</f>
        <v>2753.5999999999999</v>
      </c>
      <c r="AG4364" s="43">
        <f>AG4367+AG4365</f>
        <v>0</v>
      </c>
      <c r="AH4364" s="43">
        <f>AH4367+AH4365</f>
        <v>0</v>
      </c>
      <c r="AI4364" s="43">
        <f>AI4367+AI4365</f>
        <v>0</v>
      </c>
      <c r="AJ4364" s="43">
        <f>AJ4367+AJ4365</f>
        <v>0</v>
      </c>
      <c r="AK4364" s="43">
        <f>AK4367+AK4365</f>
        <v>0</v>
      </c>
      <c r="AL4364" s="43">
        <f t="shared" si="8413"/>
        <v>2753.5999999999999</v>
      </c>
      <c r="AM4364" s="43">
        <f t="shared" si="8414"/>
        <v>-1.3642420526593924e-12</v>
      </c>
      <c r="AN4364" s="2"/>
      <c r="AO4364" s="1"/>
      <c r="AP4364" s="1"/>
      <c r="AQ4364" s="1"/>
      <c r="AR4364" s="1"/>
      <c r="AS4364" s="1"/>
    </row>
    <row r="4365" ht="31.5">
      <c r="B4365" s="41" t="s">
        <v>1088</v>
      </c>
      <c r="C4365" s="41" t="s">
        <v>107</v>
      </c>
      <c r="D4365" s="41" t="s">
        <v>109</v>
      </c>
      <c r="E4365" s="26" t="str">
        <f t="shared" si="8415"/>
        <v>0409</v>
      </c>
      <c r="F4365" s="41" t="s">
        <v>1119</v>
      </c>
      <c r="G4365" s="41" t="s">
        <v>53</v>
      </c>
      <c r="H4365" s="42" t="s">
        <v>54</v>
      </c>
      <c r="I4365" s="43"/>
      <c r="J4365" s="43"/>
      <c r="K4365" s="43"/>
      <c r="L4365" s="43"/>
      <c r="M4365" s="43"/>
      <c r="N4365" s="43"/>
      <c r="O4365" s="43">
        <f>O4366</f>
        <v>0</v>
      </c>
      <c r="P4365" s="43">
        <f>P4366</f>
        <v>0</v>
      </c>
      <c r="Q4365" s="43">
        <f>Q4366</f>
        <v>0</v>
      </c>
      <c r="R4365" s="43">
        <f>R4366</f>
        <v>0</v>
      </c>
      <c r="S4365" s="43"/>
      <c r="T4365" s="43"/>
      <c r="U4365" s="43"/>
      <c r="V4365" s="43">
        <f t="shared" si="8416"/>
        <v>0</v>
      </c>
      <c r="W4365" s="43"/>
      <c r="X4365" s="43"/>
      <c r="Y4365" s="43"/>
      <c r="Z4365" s="43"/>
      <c r="AA4365" s="43"/>
      <c r="AB4365" s="43">
        <f>AB4366</f>
        <v>14.5</v>
      </c>
      <c r="AC4365" s="44">
        <f>AC4366</f>
        <v>14.5</v>
      </c>
      <c r="AD4365" s="44">
        <f>AD4366</f>
        <v>14.5</v>
      </c>
      <c r="AE4365" s="45">
        <f t="shared" si="8412"/>
        <v>100</v>
      </c>
      <c r="AF4365" s="43">
        <f>AF4366</f>
        <v>14.5</v>
      </c>
      <c r="AG4365" s="43">
        <f>AG4366</f>
        <v>0</v>
      </c>
      <c r="AH4365" s="43">
        <f>AH4366</f>
        <v>0</v>
      </c>
      <c r="AI4365" s="43">
        <f>AI4366</f>
        <v>0</v>
      </c>
      <c r="AJ4365" s="43">
        <f>AJ4366</f>
        <v>0</v>
      </c>
      <c r="AK4365" s="43">
        <f>AK4366</f>
        <v>0</v>
      </c>
      <c r="AL4365" s="43">
        <f t="shared" si="8413"/>
        <v>14.5</v>
      </c>
      <c r="AM4365" s="43">
        <f t="shared" si="8414"/>
        <v>-14.5</v>
      </c>
      <c r="AN4365" s="2"/>
      <c r="AR4365" s="1"/>
      <c r="AS4365" s="1"/>
    </row>
    <row r="4366" ht="31.5">
      <c r="B4366" s="41" t="s">
        <v>1088</v>
      </c>
      <c r="C4366" s="41" t="s">
        <v>107</v>
      </c>
      <c r="D4366" s="41" t="s">
        <v>109</v>
      </c>
      <c r="E4366" s="26" t="str">
        <f t="shared" si="8415"/>
        <v>0409</v>
      </c>
      <c r="F4366" s="41" t="s">
        <v>1119</v>
      </c>
      <c r="G4366" s="41" t="s">
        <v>55</v>
      </c>
      <c r="H4366" s="42" t="s">
        <v>56</v>
      </c>
      <c r="I4366" s="43"/>
      <c r="J4366" s="43"/>
      <c r="K4366" s="43"/>
      <c r="L4366" s="43"/>
      <c r="M4366" s="43"/>
      <c r="N4366" s="43"/>
      <c r="O4366" s="43">
        <v>0</v>
      </c>
      <c r="P4366" s="43">
        <v>0</v>
      </c>
      <c r="Q4366" s="43">
        <v>0</v>
      </c>
      <c r="R4366" s="43">
        <v>0</v>
      </c>
      <c r="S4366" s="43"/>
      <c r="T4366" s="43"/>
      <c r="U4366" s="43"/>
      <c r="V4366" s="43">
        <f t="shared" si="8416"/>
        <v>0</v>
      </c>
      <c r="W4366" s="43"/>
      <c r="X4366" s="43"/>
      <c r="Y4366" s="43"/>
      <c r="Z4366" s="43"/>
      <c r="AA4366" s="43"/>
      <c r="AB4366" s="43">
        <v>14.5</v>
      </c>
      <c r="AC4366" s="44">
        <v>14.5</v>
      </c>
      <c r="AD4366" s="44">
        <v>14.5</v>
      </c>
      <c r="AE4366" s="45">
        <f t="shared" si="8412"/>
        <v>100</v>
      </c>
      <c r="AF4366" s="43">
        <v>14.5</v>
      </c>
      <c r="AG4366" s="43">
        <v>0</v>
      </c>
      <c r="AH4366" s="43">
        <v>0</v>
      </c>
      <c r="AI4366" s="43">
        <v>0</v>
      </c>
      <c r="AJ4366" s="43">
        <v>0</v>
      </c>
      <c r="AK4366" s="43">
        <v>0</v>
      </c>
      <c r="AL4366" s="43">
        <f t="shared" si="8413"/>
        <v>14.5</v>
      </c>
      <c r="AM4366" s="43">
        <f t="shared" si="8414"/>
        <v>-14.5</v>
      </c>
      <c r="AN4366" s="2"/>
      <c r="AO4366" s="1"/>
      <c r="AP4366" s="1"/>
      <c r="AQ4366" s="1"/>
      <c r="AR4366" s="1"/>
      <c r="AS4366" s="1"/>
    </row>
    <row r="4367" ht="31.5">
      <c r="B4367" s="41" t="s">
        <v>1088</v>
      </c>
      <c r="C4367" s="41" t="s">
        <v>107</v>
      </c>
      <c r="D4367" s="41" t="s">
        <v>109</v>
      </c>
      <c r="E4367" s="26" t="str">
        <f t="shared" si="8415"/>
        <v>0409</v>
      </c>
      <c r="F4367" s="41" t="s">
        <v>1119</v>
      </c>
      <c r="G4367" s="41" t="s">
        <v>550</v>
      </c>
      <c r="H4367" s="42" t="s">
        <v>551</v>
      </c>
      <c r="I4367" s="43">
        <f>I4368</f>
        <v>2753.5999999999985</v>
      </c>
      <c r="J4367" s="43">
        <f>J4368</f>
        <v>0</v>
      </c>
      <c r="K4367" s="43">
        <f>K4368</f>
        <v>0</v>
      </c>
      <c r="L4367" s="43">
        <f>L4368</f>
        <v>0</v>
      </c>
      <c r="M4367" s="43">
        <f>M4368</f>
        <v>0</v>
      </c>
      <c r="N4367" s="43">
        <f>N4368</f>
        <v>0</v>
      </c>
      <c r="O4367" s="43">
        <f>O4368</f>
        <v>0</v>
      </c>
      <c r="P4367" s="43">
        <f>P4368</f>
        <v>0</v>
      </c>
      <c r="Q4367" s="43">
        <f>Q4368</f>
        <v>0</v>
      </c>
      <c r="R4367" s="43">
        <f>R4368</f>
        <v>0</v>
      </c>
      <c r="S4367" s="43">
        <f>S4368</f>
        <v>0</v>
      </c>
      <c r="T4367" s="43">
        <f>T4368</f>
        <v>0</v>
      </c>
      <c r="U4367" s="43">
        <v>0</v>
      </c>
      <c r="V4367" s="43">
        <f t="shared" si="8416"/>
        <v>2753.5999999999985</v>
      </c>
      <c r="W4367" s="43">
        <f>W4368</f>
        <v>0</v>
      </c>
      <c r="X4367" s="43">
        <f>X4368</f>
        <v>0</v>
      </c>
      <c r="Y4367" s="43">
        <f>Y4368</f>
        <v>0</v>
      </c>
      <c r="Z4367" s="43">
        <f>Z4368</f>
        <v>0</v>
      </c>
      <c r="AA4367" s="43">
        <f>AA4368</f>
        <v>0</v>
      </c>
      <c r="AB4367" s="43">
        <f>AB4368</f>
        <v>0</v>
      </c>
      <c r="AC4367" s="44">
        <f>AC4368</f>
        <v>2739.0999999999999</v>
      </c>
      <c r="AD4367" s="44">
        <f>AD4368</f>
        <v>0</v>
      </c>
      <c r="AE4367" s="45">
        <f t="shared" si="8412"/>
        <v>0</v>
      </c>
      <c r="AF4367" s="43">
        <f>AF4368</f>
        <v>2739.0999999999999</v>
      </c>
      <c r="AG4367" s="43">
        <f>AG4368</f>
        <v>0</v>
      </c>
      <c r="AH4367" s="43">
        <f>AH4368</f>
        <v>0</v>
      </c>
      <c r="AI4367" s="43">
        <f>AI4368</f>
        <v>0</v>
      </c>
      <c r="AJ4367" s="43">
        <f>AJ4368</f>
        <v>0</v>
      </c>
      <c r="AK4367" s="43">
        <f>AK4368</f>
        <v>0</v>
      </c>
      <c r="AL4367" s="43">
        <f t="shared" si="8413"/>
        <v>2739.0999999999999</v>
      </c>
      <c r="AM4367" s="43">
        <f t="shared" si="8414"/>
        <v>14.499999999998636</v>
      </c>
      <c r="AN4367" s="2"/>
      <c r="AO4367" s="1"/>
      <c r="AP4367" s="1"/>
      <c r="AQ4367" s="1"/>
      <c r="AR4367" s="1"/>
      <c r="AS4367" s="1"/>
    </row>
    <row r="4368">
      <c r="B4368" s="41" t="s">
        <v>1088</v>
      </c>
      <c r="C4368" s="41" t="s">
        <v>107</v>
      </c>
      <c r="D4368" s="41" t="s">
        <v>109</v>
      </c>
      <c r="E4368" s="26" t="str">
        <f t="shared" si="8415"/>
        <v>0409</v>
      </c>
      <c r="F4368" s="41" t="s">
        <v>1119</v>
      </c>
      <c r="G4368" s="41" t="s">
        <v>909</v>
      </c>
      <c r="H4368" s="42" t="s">
        <v>910</v>
      </c>
      <c r="I4368" s="43">
        <v>2753.5999999999985</v>
      </c>
      <c r="J4368" s="43"/>
      <c r="K4368" s="43"/>
      <c r="L4368" s="43"/>
      <c r="M4368" s="43"/>
      <c r="N4368" s="43"/>
      <c r="O4368" s="43">
        <v>0</v>
      </c>
      <c r="P4368" s="43">
        <v>0</v>
      </c>
      <c r="Q4368" s="43">
        <v>0</v>
      </c>
      <c r="R4368" s="43">
        <v>0</v>
      </c>
      <c r="S4368" s="43">
        <v>0</v>
      </c>
      <c r="T4368" s="43">
        <v>0</v>
      </c>
      <c r="U4368" s="43">
        <v>0</v>
      </c>
      <c r="V4368" s="43">
        <f t="shared" si="8416"/>
        <v>2753.5999999999985</v>
      </c>
      <c r="W4368" s="43"/>
      <c r="X4368" s="43"/>
      <c r="Y4368" s="43"/>
      <c r="Z4368" s="43"/>
      <c r="AA4368" s="43"/>
      <c r="AB4368" s="43">
        <v>0</v>
      </c>
      <c r="AC4368" s="44">
        <v>2739.0999999999999</v>
      </c>
      <c r="AD4368" s="44">
        <v>0</v>
      </c>
      <c r="AE4368" s="45">
        <f t="shared" si="8412"/>
        <v>0</v>
      </c>
      <c r="AF4368" s="43">
        <v>2739.0999999999999</v>
      </c>
      <c r="AG4368" s="43">
        <v>0</v>
      </c>
      <c r="AH4368" s="43">
        <v>0</v>
      </c>
      <c r="AI4368" s="43">
        <v>0</v>
      </c>
      <c r="AJ4368" s="43">
        <v>0</v>
      </c>
      <c r="AK4368" s="43">
        <v>0</v>
      </c>
      <c r="AL4368" s="43">
        <f t="shared" si="8413"/>
        <v>2739.0999999999999</v>
      </c>
      <c r="AM4368" s="43">
        <f t="shared" si="8414"/>
        <v>14.499999999998636</v>
      </c>
      <c r="AN4368" s="19"/>
      <c r="AR4368" s="1"/>
      <c r="AS4368" s="1"/>
    </row>
    <row r="4369" ht="47.25">
      <c r="B4369" s="41" t="s">
        <v>1088</v>
      </c>
      <c r="C4369" s="41" t="s">
        <v>107</v>
      </c>
      <c r="D4369" s="41" t="s">
        <v>109</v>
      </c>
      <c r="E4369" s="26" t="str">
        <f t="shared" si="8415"/>
        <v>0409</v>
      </c>
      <c r="F4369" s="41" t="s">
        <v>1121</v>
      </c>
      <c r="G4369" s="41"/>
      <c r="H4369" s="42" t="s">
        <v>1122</v>
      </c>
      <c r="I4369" s="43"/>
      <c r="J4369" s="43"/>
      <c r="K4369" s="43"/>
      <c r="L4369" s="43"/>
      <c r="M4369" s="43"/>
      <c r="N4369" s="43"/>
      <c r="O4369" s="43">
        <f>O4372+O4370</f>
        <v>0</v>
      </c>
      <c r="P4369" s="43">
        <f>P4372+P4370</f>
        <v>0</v>
      </c>
      <c r="Q4369" s="43">
        <f>Q4372+Q4370</f>
        <v>-182.27000000000001</v>
      </c>
      <c r="R4369" s="43">
        <f>R4372+R4370</f>
        <v>0</v>
      </c>
      <c r="S4369" s="43">
        <f>S4372+S4370</f>
        <v>0</v>
      </c>
      <c r="T4369" s="43">
        <f>T4372</f>
        <v>0</v>
      </c>
      <c r="U4369" s="43">
        <v>15199.334000000001</v>
      </c>
      <c r="V4369" s="43">
        <f t="shared" si="8416"/>
        <v>15017.064</v>
      </c>
      <c r="W4369" s="43">
        <f>W4372</f>
        <v>15199.334000000001</v>
      </c>
      <c r="X4369" s="43">
        <f>X4372</f>
        <v>0</v>
      </c>
      <c r="Y4369" s="43">
        <f>Y4372</f>
        <v>0</v>
      </c>
      <c r="Z4369" s="43">
        <f>Z4372</f>
        <v>0</v>
      </c>
      <c r="AA4369" s="43">
        <f>AA4372</f>
        <v>0</v>
      </c>
      <c r="AB4369" s="43">
        <f>AB4372+AB4370</f>
        <v>110</v>
      </c>
      <c r="AC4369" s="44">
        <f>AC4372+AC4370</f>
        <v>15017.064</v>
      </c>
      <c r="AD4369" s="44">
        <f>AD4372+AD4370</f>
        <v>110</v>
      </c>
      <c r="AE4369" s="45">
        <f t="shared" si="8412"/>
        <v>0.73250004128636603</v>
      </c>
      <c r="AF4369" s="43">
        <f>AF4372+AF4370</f>
        <v>15017.064</v>
      </c>
      <c r="AG4369" s="43">
        <f>AG4372+AG4370</f>
        <v>0</v>
      </c>
      <c r="AH4369" s="43">
        <f>AH4372+AH4370</f>
        <v>0</v>
      </c>
      <c r="AI4369" s="43">
        <f>AI4372+AI4370</f>
        <v>0</v>
      </c>
      <c r="AJ4369" s="43">
        <f>AJ4372+AJ4370</f>
        <v>0</v>
      </c>
      <c r="AK4369" s="43">
        <f>AK4372+AK4370</f>
        <v>0</v>
      </c>
      <c r="AL4369" s="43">
        <f t="shared" si="8413"/>
        <v>15017.064</v>
      </c>
      <c r="AM4369" s="43">
        <f t="shared" si="8414"/>
        <v>0</v>
      </c>
      <c r="AN4369" s="2"/>
      <c r="AO4369" s="1"/>
      <c r="AP4369" s="1"/>
      <c r="AQ4369" s="1"/>
      <c r="AR4369" s="1"/>
      <c r="AS4369" s="1"/>
    </row>
    <row r="4370" ht="31.5">
      <c r="B4370" s="41" t="s">
        <v>1088</v>
      </c>
      <c r="C4370" s="41" t="s">
        <v>107</v>
      </c>
      <c r="D4370" s="41" t="s">
        <v>109</v>
      </c>
      <c r="E4370" s="26" t="str">
        <f t="shared" si="8415"/>
        <v>0409</v>
      </c>
      <c r="F4370" s="41" t="s">
        <v>1121</v>
      </c>
      <c r="G4370" s="41" t="s">
        <v>53</v>
      </c>
      <c r="H4370" s="42" t="s">
        <v>54</v>
      </c>
      <c r="I4370" s="43"/>
      <c r="J4370" s="43"/>
      <c r="K4370" s="43"/>
      <c r="L4370" s="43"/>
      <c r="M4370" s="43"/>
      <c r="N4370" s="43"/>
      <c r="O4370" s="43">
        <f>O4371</f>
        <v>0</v>
      </c>
      <c r="P4370" s="43">
        <f>P4371</f>
        <v>0</v>
      </c>
      <c r="Q4370" s="43">
        <f>Q4371</f>
        <v>0</v>
      </c>
      <c r="R4370" s="43">
        <f>R4371</f>
        <v>0</v>
      </c>
      <c r="S4370" s="43">
        <f>S4371</f>
        <v>0</v>
      </c>
      <c r="T4370" s="43"/>
      <c r="U4370" s="43"/>
      <c r="V4370" s="43">
        <f t="shared" si="8416"/>
        <v>0</v>
      </c>
      <c r="W4370" s="43"/>
      <c r="X4370" s="43"/>
      <c r="Y4370" s="43"/>
      <c r="Z4370" s="43"/>
      <c r="AA4370" s="43"/>
      <c r="AB4370" s="43">
        <f>AB4371</f>
        <v>110</v>
      </c>
      <c r="AC4370" s="44">
        <f>AC4371</f>
        <v>110</v>
      </c>
      <c r="AD4370" s="44">
        <f>AD4371</f>
        <v>110</v>
      </c>
      <c r="AE4370" s="45">
        <f t="shared" si="8412"/>
        <v>100</v>
      </c>
      <c r="AF4370" s="43">
        <f>AF4371</f>
        <v>110</v>
      </c>
      <c r="AG4370" s="43">
        <f>AG4371</f>
        <v>0</v>
      </c>
      <c r="AH4370" s="43">
        <f>AH4371</f>
        <v>0</v>
      </c>
      <c r="AI4370" s="43">
        <f>AI4371</f>
        <v>0</v>
      </c>
      <c r="AJ4370" s="43">
        <f>AJ4371</f>
        <v>0</v>
      </c>
      <c r="AK4370" s="43">
        <f>AK4371</f>
        <v>0</v>
      </c>
      <c r="AL4370" s="43">
        <f t="shared" si="8413"/>
        <v>110</v>
      </c>
      <c r="AM4370" s="43">
        <f t="shared" si="8414"/>
        <v>-110</v>
      </c>
      <c r="AN4370" s="2"/>
      <c r="AR4370" s="1"/>
      <c r="AS4370" s="1"/>
    </row>
    <row r="4371" ht="31.5">
      <c r="B4371" s="41" t="s">
        <v>1088</v>
      </c>
      <c r="C4371" s="41" t="s">
        <v>107</v>
      </c>
      <c r="D4371" s="41" t="s">
        <v>109</v>
      </c>
      <c r="E4371" s="26" t="str">
        <f t="shared" si="8415"/>
        <v>0409</v>
      </c>
      <c r="F4371" s="41" t="s">
        <v>1121</v>
      </c>
      <c r="G4371" s="41" t="s">
        <v>55</v>
      </c>
      <c r="H4371" s="42" t="s">
        <v>56</v>
      </c>
      <c r="I4371" s="43"/>
      <c r="J4371" s="43"/>
      <c r="K4371" s="43"/>
      <c r="L4371" s="43"/>
      <c r="M4371" s="43"/>
      <c r="N4371" s="43"/>
      <c r="O4371" s="43">
        <v>0</v>
      </c>
      <c r="P4371" s="43">
        <v>0</v>
      </c>
      <c r="Q4371" s="43">
        <v>0</v>
      </c>
      <c r="R4371" s="43">
        <v>0</v>
      </c>
      <c r="S4371" s="43">
        <v>0</v>
      </c>
      <c r="T4371" s="43"/>
      <c r="U4371" s="43"/>
      <c r="V4371" s="43">
        <f t="shared" si="8416"/>
        <v>0</v>
      </c>
      <c r="W4371" s="43"/>
      <c r="X4371" s="43"/>
      <c r="Y4371" s="43"/>
      <c r="Z4371" s="43"/>
      <c r="AA4371" s="43"/>
      <c r="AB4371" s="43">
        <v>110</v>
      </c>
      <c r="AC4371" s="44">
        <v>110</v>
      </c>
      <c r="AD4371" s="44">
        <v>110</v>
      </c>
      <c r="AE4371" s="45">
        <f t="shared" si="8412"/>
        <v>100</v>
      </c>
      <c r="AF4371" s="43">
        <v>110</v>
      </c>
      <c r="AG4371" s="43">
        <v>0</v>
      </c>
      <c r="AH4371" s="43">
        <v>0</v>
      </c>
      <c r="AI4371" s="43">
        <v>0</v>
      </c>
      <c r="AJ4371" s="43">
        <v>0</v>
      </c>
      <c r="AK4371" s="43">
        <v>0</v>
      </c>
      <c r="AL4371" s="43">
        <f t="shared" si="8413"/>
        <v>110</v>
      </c>
      <c r="AM4371" s="43">
        <f t="shared" si="8414"/>
        <v>-110</v>
      </c>
      <c r="AN4371" s="2"/>
      <c r="AO4371" s="1"/>
      <c r="AP4371" s="1"/>
      <c r="AQ4371" s="1"/>
      <c r="AR4371" s="1"/>
      <c r="AS4371" s="1"/>
    </row>
    <row r="4372" ht="31.5">
      <c r="B4372" s="41" t="s">
        <v>1088</v>
      </c>
      <c r="C4372" s="41" t="s">
        <v>107</v>
      </c>
      <c r="D4372" s="41" t="s">
        <v>109</v>
      </c>
      <c r="E4372" s="26" t="str">
        <f t="shared" si="8415"/>
        <v>0409</v>
      </c>
      <c r="F4372" s="41" t="s">
        <v>1121</v>
      </c>
      <c r="G4372" s="41" t="s">
        <v>550</v>
      </c>
      <c r="H4372" s="42" t="s">
        <v>551</v>
      </c>
      <c r="I4372" s="43"/>
      <c r="J4372" s="43"/>
      <c r="K4372" s="43"/>
      <c r="L4372" s="43"/>
      <c r="M4372" s="43"/>
      <c r="N4372" s="43"/>
      <c r="O4372" s="43">
        <f>O4373</f>
        <v>0</v>
      </c>
      <c r="P4372" s="43">
        <f>P4373</f>
        <v>0</v>
      </c>
      <c r="Q4372" s="43">
        <f>Q4373</f>
        <v>-182.27000000000001</v>
      </c>
      <c r="R4372" s="43">
        <f>R4373</f>
        <v>0</v>
      </c>
      <c r="S4372" s="43">
        <f>S4373</f>
        <v>0</v>
      </c>
      <c r="T4372" s="43">
        <f>T4373</f>
        <v>0</v>
      </c>
      <c r="U4372" s="43">
        <v>15199.334000000001</v>
      </c>
      <c r="V4372" s="43">
        <f t="shared" si="8416"/>
        <v>15017.064</v>
      </c>
      <c r="W4372" s="43">
        <f>W4373</f>
        <v>15199.334000000001</v>
      </c>
      <c r="X4372" s="43">
        <f>X4373</f>
        <v>0</v>
      </c>
      <c r="Y4372" s="43">
        <f>Y4373</f>
        <v>0</v>
      </c>
      <c r="Z4372" s="43">
        <f>Z4373</f>
        <v>0</v>
      </c>
      <c r="AA4372" s="43">
        <f>AA4373</f>
        <v>0</v>
      </c>
      <c r="AB4372" s="43">
        <f>AB4373</f>
        <v>0</v>
      </c>
      <c r="AC4372" s="44">
        <f>AC4373</f>
        <v>14907.064</v>
      </c>
      <c r="AD4372" s="44">
        <f>AD4373</f>
        <v>0</v>
      </c>
      <c r="AE4372" s="45">
        <f t="shared" si="8412"/>
        <v>0</v>
      </c>
      <c r="AF4372" s="43">
        <f>AF4373</f>
        <v>14907.064</v>
      </c>
      <c r="AG4372" s="43">
        <f>AG4373</f>
        <v>0</v>
      </c>
      <c r="AH4372" s="43">
        <f>AH4373</f>
        <v>0</v>
      </c>
      <c r="AI4372" s="43">
        <f>AI4373</f>
        <v>0</v>
      </c>
      <c r="AJ4372" s="43">
        <f>AJ4373</f>
        <v>0</v>
      </c>
      <c r="AK4372" s="43">
        <f>AK4373</f>
        <v>0</v>
      </c>
      <c r="AL4372" s="43">
        <f t="shared" si="8413"/>
        <v>14907.064</v>
      </c>
      <c r="AM4372" s="43">
        <f t="shared" si="8414"/>
        <v>110</v>
      </c>
      <c r="AN4372" s="2"/>
      <c r="AO4372" s="1"/>
      <c r="AP4372" s="1"/>
      <c r="AQ4372" s="1"/>
      <c r="AR4372" s="1"/>
      <c r="AS4372" s="1"/>
    </row>
    <row r="4373">
      <c r="B4373" s="41" t="s">
        <v>1088</v>
      </c>
      <c r="C4373" s="41" t="s">
        <v>107</v>
      </c>
      <c r="D4373" s="41" t="s">
        <v>109</v>
      </c>
      <c r="E4373" s="26" t="str">
        <f t="shared" si="8415"/>
        <v>0409</v>
      </c>
      <c r="F4373" s="41" t="s">
        <v>1121</v>
      </c>
      <c r="G4373" s="41" t="s">
        <v>909</v>
      </c>
      <c r="H4373" s="42" t="s">
        <v>910</v>
      </c>
      <c r="I4373" s="43"/>
      <c r="J4373" s="43"/>
      <c r="K4373" s="43"/>
      <c r="L4373" s="43"/>
      <c r="M4373" s="43"/>
      <c r="N4373" s="43"/>
      <c r="O4373" s="43">
        <v>0</v>
      </c>
      <c r="P4373" s="43">
        <v>0</v>
      </c>
      <c r="Q4373" s="43">
        <v>-182.27000000000001</v>
      </c>
      <c r="R4373" s="43">
        <v>0</v>
      </c>
      <c r="S4373" s="43">
        <v>0</v>
      </c>
      <c r="T4373" s="43">
        <v>0</v>
      </c>
      <c r="U4373" s="43">
        <v>15199.334000000001</v>
      </c>
      <c r="V4373" s="43">
        <f t="shared" si="8416"/>
        <v>15017.064</v>
      </c>
      <c r="W4373" s="43">
        <v>15199.334000000001</v>
      </c>
      <c r="X4373" s="43"/>
      <c r="Y4373" s="43"/>
      <c r="Z4373" s="43"/>
      <c r="AA4373" s="43"/>
      <c r="AB4373" s="43">
        <v>0</v>
      </c>
      <c r="AC4373" s="44">
        <v>14907.064</v>
      </c>
      <c r="AD4373" s="44">
        <v>0</v>
      </c>
      <c r="AE4373" s="45">
        <f t="shared" si="8412"/>
        <v>0</v>
      </c>
      <c r="AF4373" s="43">
        <v>14907.064</v>
      </c>
      <c r="AG4373" s="43">
        <v>0</v>
      </c>
      <c r="AH4373" s="43">
        <v>0</v>
      </c>
      <c r="AI4373" s="43">
        <v>0</v>
      </c>
      <c r="AJ4373" s="43">
        <v>0</v>
      </c>
      <c r="AK4373" s="43">
        <v>0</v>
      </c>
      <c r="AL4373" s="43">
        <f t="shared" si="8413"/>
        <v>14907.064</v>
      </c>
      <c r="AM4373" s="43">
        <f t="shared" si="8414"/>
        <v>110</v>
      </c>
      <c r="AN4373" s="2"/>
      <c r="AR4373" s="1"/>
      <c r="AS4373" s="1"/>
    </row>
    <row r="4374" ht="47.25">
      <c r="B4374" s="41" t="s">
        <v>1088</v>
      </c>
      <c r="C4374" s="41" t="s">
        <v>107</v>
      </c>
      <c r="D4374" s="41" t="s">
        <v>109</v>
      </c>
      <c r="E4374" s="26" t="str">
        <f t="shared" si="8415"/>
        <v>0409</v>
      </c>
      <c r="F4374" s="41" t="s">
        <v>1123</v>
      </c>
      <c r="G4374" s="41"/>
      <c r="H4374" s="42" t="s">
        <v>1124</v>
      </c>
      <c r="I4374" s="43">
        <f t="shared" ref="I4374:I4417" si="8480">I4375</f>
        <v>11301.9</v>
      </c>
      <c r="J4374" s="43">
        <f t="shared" ref="J4374:J4417" si="8481">J4375</f>
        <v>0</v>
      </c>
      <c r="K4374" s="43">
        <f t="shared" ref="K4374:K4417" si="8482">K4375</f>
        <v>0</v>
      </c>
      <c r="L4374" s="43">
        <f t="shared" ref="L4374:L4417" si="8483">L4375</f>
        <v>-180.65199999999999</v>
      </c>
      <c r="M4374" s="43">
        <f t="shared" ref="M4374:M4417" si="8484">M4375</f>
        <v>0</v>
      </c>
      <c r="N4374" s="43">
        <f t="shared" ref="N4374:N4417" si="8485">N4375</f>
        <v>0</v>
      </c>
      <c r="O4374" s="43">
        <f t="shared" ref="O4374:O4417" si="8486">O4375</f>
        <v>0</v>
      </c>
      <c r="P4374" s="43">
        <f t="shared" ref="P4374:P4417" si="8487">P4375</f>
        <v>0</v>
      </c>
      <c r="Q4374" s="43">
        <f t="shared" ref="Q4374:Q4417" si="8488">Q4375</f>
        <v>-260.40100000000001</v>
      </c>
      <c r="R4374" s="43">
        <f t="shared" ref="R4374:R4384" si="8489">R4375</f>
        <v>0</v>
      </c>
      <c r="S4374" s="43">
        <f t="shared" ref="S4374:S4417" si="8490">S4375</f>
        <v>0</v>
      </c>
      <c r="T4374" s="43">
        <f t="shared" ref="T4374:T4417" si="8491">T4375</f>
        <v>0</v>
      </c>
      <c r="U4374" s="43">
        <v>0</v>
      </c>
      <c r="V4374" s="43">
        <f t="shared" si="8416"/>
        <v>10860.847</v>
      </c>
      <c r="W4374" s="43">
        <f t="shared" ref="W4374:W4417" si="8492">W4375</f>
        <v>0</v>
      </c>
      <c r="X4374" s="43">
        <f t="shared" ref="X4374:X4417" si="8493">X4375</f>
        <v>0</v>
      </c>
      <c r="Y4374" s="43">
        <f t="shared" ref="Y4374:Y4417" si="8494">Y4375</f>
        <v>0</v>
      </c>
      <c r="Z4374" s="43">
        <f t="shared" ref="Z4374:Z4417" si="8495">Z4375</f>
        <v>0</v>
      </c>
      <c r="AA4374" s="43">
        <f t="shared" ref="AA4374:AA4417" si="8496">AA4375</f>
        <v>0</v>
      </c>
      <c r="AB4374" s="43">
        <f t="shared" ref="AB4374:AB4417" si="8497">AB4375</f>
        <v>10860.84691</v>
      </c>
      <c r="AC4374" s="44">
        <f t="shared" ref="AC4374:AC4417" si="8498">AC4375</f>
        <v>10860.84691</v>
      </c>
      <c r="AD4374" s="44">
        <f t="shared" ref="AD4374:AD4417" si="8499">AD4375</f>
        <v>10860.84691</v>
      </c>
      <c r="AE4374" s="45">
        <f t="shared" si="8412"/>
        <v>100</v>
      </c>
      <c r="AF4374" s="43">
        <f t="shared" ref="AF4374:AF4417" si="8500">AF4375</f>
        <v>10860.84691</v>
      </c>
      <c r="AG4374" s="43">
        <f t="shared" ref="AG4374:AG4417" si="8501">AG4375</f>
        <v>0</v>
      </c>
      <c r="AH4374" s="43">
        <f t="shared" ref="AH4374:AH4417" si="8502">AH4375</f>
        <v>0</v>
      </c>
      <c r="AI4374" s="43">
        <f t="shared" ref="AI4374:AI4417" si="8503">AI4375</f>
        <v>0</v>
      </c>
      <c r="AJ4374" s="43">
        <f t="shared" ref="AJ4374:AJ4417" si="8504">AJ4375</f>
        <v>0</v>
      </c>
      <c r="AK4374" s="43">
        <f t="shared" ref="AK4374:AK4417" si="8505">AK4375</f>
        <v>0</v>
      </c>
      <c r="AL4374" s="43">
        <f t="shared" si="8413"/>
        <v>10860.84691</v>
      </c>
      <c r="AM4374" s="43">
        <f t="shared" si="8414"/>
        <v>8.9999999545398168e-05</v>
      </c>
      <c r="AN4374" s="2"/>
      <c r="AO4374" s="1"/>
      <c r="AP4374" s="1"/>
      <c r="AQ4374" s="1"/>
      <c r="AR4374" s="1"/>
      <c r="AS4374" s="1"/>
    </row>
    <row r="4375" ht="31.5">
      <c r="B4375" s="41" t="s">
        <v>1088</v>
      </c>
      <c r="C4375" s="41" t="s">
        <v>107</v>
      </c>
      <c r="D4375" s="41" t="s">
        <v>109</v>
      </c>
      <c r="E4375" s="26" t="str">
        <f t="shared" si="8415"/>
        <v>0409</v>
      </c>
      <c r="F4375" s="41" t="s">
        <v>1123</v>
      </c>
      <c r="G4375" s="41" t="s">
        <v>550</v>
      </c>
      <c r="H4375" s="42" t="s">
        <v>551</v>
      </c>
      <c r="I4375" s="43">
        <f t="shared" si="8480"/>
        <v>11301.9</v>
      </c>
      <c r="J4375" s="43">
        <f t="shared" si="8481"/>
        <v>0</v>
      </c>
      <c r="K4375" s="43">
        <f t="shared" si="8482"/>
        <v>0</v>
      </c>
      <c r="L4375" s="43">
        <f t="shared" si="8483"/>
        <v>-180.65199999999999</v>
      </c>
      <c r="M4375" s="43">
        <f t="shared" si="8484"/>
        <v>0</v>
      </c>
      <c r="N4375" s="43">
        <f t="shared" si="8485"/>
        <v>0</v>
      </c>
      <c r="O4375" s="43">
        <f t="shared" si="8486"/>
        <v>0</v>
      </c>
      <c r="P4375" s="43">
        <f t="shared" si="8487"/>
        <v>0</v>
      </c>
      <c r="Q4375" s="43">
        <f t="shared" si="8488"/>
        <v>-260.40100000000001</v>
      </c>
      <c r="R4375" s="43">
        <f t="shared" si="8489"/>
        <v>0</v>
      </c>
      <c r="S4375" s="43">
        <f t="shared" si="8490"/>
        <v>0</v>
      </c>
      <c r="T4375" s="43">
        <f t="shared" si="8491"/>
        <v>0</v>
      </c>
      <c r="U4375" s="43">
        <v>0</v>
      </c>
      <c r="V4375" s="43">
        <f t="shared" si="8416"/>
        <v>10860.847</v>
      </c>
      <c r="W4375" s="43">
        <f t="shared" si="8492"/>
        <v>0</v>
      </c>
      <c r="X4375" s="43">
        <f t="shared" si="8493"/>
        <v>0</v>
      </c>
      <c r="Y4375" s="43">
        <f t="shared" si="8494"/>
        <v>0</v>
      </c>
      <c r="Z4375" s="43">
        <f t="shared" si="8495"/>
        <v>0</v>
      </c>
      <c r="AA4375" s="43">
        <f t="shared" si="8496"/>
        <v>0</v>
      </c>
      <c r="AB4375" s="43">
        <f t="shared" si="8497"/>
        <v>10860.84691</v>
      </c>
      <c r="AC4375" s="44">
        <f t="shared" si="8498"/>
        <v>10860.84691</v>
      </c>
      <c r="AD4375" s="44">
        <f t="shared" si="8499"/>
        <v>10860.84691</v>
      </c>
      <c r="AE4375" s="45">
        <f t="shared" si="8412"/>
        <v>100</v>
      </c>
      <c r="AF4375" s="43">
        <f t="shared" si="8500"/>
        <v>10860.84691</v>
      </c>
      <c r="AG4375" s="43">
        <f t="shared" si="8501"/>
        <v>0</v>
      </c>
      <c r="AH4375" s="43">
        <f t="shared" si="8502"/>
        <v>0</v>
      </c>
      <c r="AI4375" s="43">
        <f t="shared" si="8503"/>
        <v>0</v>
      </c>
      <c r="AJ4375" s="43">
        <f t="shared" si="8504"/>
        <v>0</v>
      </c>
      <c r="AK4375" s="43">
        <f t="shared" si="8505"/>
        <v>0</v>
      </c>
      <c r="AL4375" s="43">
        <f t="shared" si="8413"/>
        <v>10860.84691</v>
      </c>
      <c r="AM4375" s="43">
        <f t="shared" si="8414"/>
        <v>8.9999999545398168e-05</v>
      </c>
      <c r="AN4375" s="2"/>
      <c r="AO4375" s="1"/>
      <c r="AP4375" s="1"/>
      <c r="AQ4375" s="1"/>
      <c r="AR4375" s="1"/>
      <c r="AS4375" s="1"/>
    </row>
    <row r="4376">
      <c r="B4376" s="41" t="s">
        <v>1088</v>
      </c>
      <c r="C4376" s="41" t="s">
        <v>107</v>
      </c>
      <c r="D4376" s="41" t="s">
        <v>109</v>
      </c>
      <c r="E4376" s="26" t="str">
        <f t="shared" si="8415"/>
        <v>0409</v>
      </c>
      <c r="F4376" s="41" t="s">
        <v>1123</v>
      </c>
      <c r="G4376" s="41" t="s">
        <v>909</v>
      </c>
      <c r="H4376" s="42" t="s">
        <v>910</v>
      </c>
      <c r="I4376" s="43">
        <v>11301.9</v>
      </c>
      <c r="J4376" s="43"/>
      <c r="K4376" s="43"/>
      <c r="L4376" s="43">
        <v>-180.65199999999999</v>
      </c>
      <c r="M4376" s="43"/>
      <c r="N4376" s="43"/>
      <c r="O4376" s="43">
        <v>0</v>
      </c>
      <c r="P4376" s="43">
        <v>0</v>
      </c>
      <c r="Q4376" s="43">
        <v>-260.40100000000001</v>
      </c>
      <c r="R4376" s="43">
        <v>0</v>
      </c>
      <c r="S4376" s="43">
        <v>0</v>
      </c>
      <c r="T4376" s="43">
        <v>0</v>
      </c>
      <c r="U4376" s="43">
        <v>0</v>
      </c>
      <c r="V4376" s="43">
        <f t="shared" si="8416"/>
        <v>10860.847</v>
      </c>
      <c r="W4376" s="43"/>
      <c r="X4376" s="43"/>
      <c r="Y4376" s="43"/>
      <c r="Z4376" s="43"/>
      <c r="AA4376" s="43"/>
      <c r="AB4376" s="43">
        <v>10860.84691</v>
      </c>
      <c r="AC4376" s="44">
        <v>10860.84691</v>
      </c>
      <c r="AD4376" s="44">
        <v>10860.84691</v>
      </c>
      <c r="AE4376" s="45">
        <f t="shared" si="8412"/>
        <v>100</v>
      </c>
      <c r="AF4376" s="43">
        <v>10860.84691</v>
      </c>
      <c r="AG4376" s="43">
        <v>0</v>
      </c>
      <c r="AH4376" s="43">
        <v>0</v>
      </c>
      <c r="AI4376" s="43">
        <v>0</v>
      </c>
      <c r="AJ4376" s="43">
        <v>0</v>
      </c>
      <c r="AK4376" s="43">
        <v>0</v>
      </c>
      <c r="AL4376" s="43">
        <f t="shared" si="8413"/>
        <v>10860.84691</v>
      </c>
      <c r="AM4376" s="43">
        <f t="shared" si="8414"/>
        <v>8.9999999545398168e-05</v>
      </c>
      <c r="AN4376" s="19"/>
      <c r="AR4376" s="1"/>
      <c r="AS4376" s="1"/>
    </row>
    <row r="4377" ht="31.5">
      <c r="B4377" s="41" t="s">
        <v>1088</v>
      </c>
      <c r="C4377" s="41" t="s">
        <v>107</v>
      </c>
      <c r="D4377" s="41" t="s">
        <v>109</v>
      </c>
      <c r="E4377" s="26" t="str">
        <f t="shared" si="8415"/>
        <v>0409</v>
      </c>
      <c r="F4377" s="41" t="s">
        <v>1125</v>
      </c>
      <c r="G4377" s="41"/>
      <c r="H4377" s="42" t="s">
        <v>1126</v>
      </c>
      <c r="I4377" s="43">
        <f t="shared" si="8480"/>
        <v>0</v>
      </c>
      <c r="J4377" s="43">
        <f t="shared" si="8481"/>
        <v>0</v>
      </c>
      <c r="K4377" s="43">
        <f t="shared" si="8482"/>
        <v>0</v>
      </c>
      <c r="L4377" s="43">
        <f t="shared" si="8483"/>
        <v>0</v>
      </c>
      <c r="M4377" s="43">
        <f t="shared" si="8484"/>
        <v>0</v>
      </c>
      <c r="N4377" s="43">
        <f t="shared" si="8485"/>
        <v>0</v>
      </c>
      <c r="O4377" s="43">
        <f t="shared" si="8486"/>
        <v>0</v>
      </c>
      <c r="P4377" s="43">
        <f t="shared" si="8487"/>
        <v>0</v>
      </c>
      <c r="Q4377" s="43">
        <f t="shared" si="8488"/>
        <v>0</v>
      </c>
      <c r="R4377" s="43">
        <f t="shared" si="8489"/>
        <v>0</v>
      </c>
      <c r="S4377" s="43">
        <f t="shared" si="8490"/>
        <v>0</v>
      </c>
      <c r="T4377" s="43">
        <f t="shared" si="8491"/>
        <v>0</v>
      </c>
      <c r="U4377" s="43">
        <v>2699.0189999999998</v>
      </c>
      <c r="V4377" s="43">
        <f t="shared" si="8416"/>
        <v>2699.0189999999998</v>
      </c>
      <c r="W4377" s="43">
        <f t="shared" si="8492"/>
        <v>2699.0189999999998</v>
      </c>
      <c r="X4377" s="43">
        <f t="shared" si="8493"/>
        <v>0</v>
      </c>
      <c r="Y4377" s="43">
        <f t="shared" si="8494"/>
        <v>0</v>
      </c>
      <c r="Z4377" s="43">
        <f t="shared" si="8495"/>
        <v>0</v>
      </c>
      <c r="AA4377" s="43">
        <f t="shared" si="8496"/>
        <v>0</v>
      </c>
      <c r="AB4377" s="43">
        <f t="shared" si="8497"/>
        <v>0</v>
      </c>
      <c r="AC4377" s="44">
        <f t="shared" si="8498"/>
        <v>2699.0189999999998</v>
      </c>
      <c r="AD4377" s="44">
        <f t="shared" si="8499"/>
        <v>0</v>
      </c>
      <c r="AE4377" s="45">
        <f t="shared" si="8412"/>
        <v>0</v>
      </c>
      <c r="AF4377" s="43">
        <f t="shared" si="8500"/>
        <v>2699.0189999999998</v>
      </c>
      <c r="AG4377" s="43">
        <f t="shared" si="8501"/>
        <v>0</v>
      </c>
      <c r="AH4377" s="43">
        <f t="shared" si="8502"/>
        <v>0</v>
      </c>
      <c r="AI4377" s="43">
        <f t="shared" si="8503"/>
        <v>0</v>
      </c>
      <c r="AJ4377" s="43">
        <f t="shared" si="8504"/>
        <v>0</v>
      </c>
      <c r="AK4377" s="43">
        <f t="shared" si="8505"/>
        <v>0</v>
      </c>
      <c r="AL4377" s="43">
        <f t="shared" si="8413"/>
        <v>2699.0189999999998</v>
      </c>
      <c r="AM4377" s="43">
        <f t="shared" si="8414"/>
        <v>0</v>
      </c>
      <c r="AN4377" s="2"/>
      <c r="AO4377" s="1"/>
      <c r="AP4377" s="1"/>
      <c r="AQ4377" s="1"/>
      <c r="AR4377" s="1"/>
      <c r="AS4377" s="1"/>
    </row>
    <row r="4378" ht="31.5">
      <c r="B4378" s="41" t="s">
        <v>1088</v>
      </c>
      <c r="C4378" s="41" t="s">
        <v>107</v>
      </c>
      <c r="D4378" s="41" t="s">
        <v>109</v>
      </c>
      <c r="E4378" s="26" t="str">
        <f t="shared" si="8415"/>
        <v>0409</v>
      </c>
      <c r="F4378" s="41" t="s">
        <v>1125</v>
      </c>
      <c r="G4378" s="41" t="s">
        <v>550</v>
      </c>
      <c r="H4378" s="42" t="s">
        <v>551</v>
      </c>
      <c r="I4378" s="43">
        <f t="shared" si="8480"/>
        <v>0</v>
      </c>
      <c r="J4378" s="43">
        <f t="shared" si="8481"/>
        <v>0</v>
      </c>
      <c r="K4378" s="43">
        <f t="shared" si="8482"/>
        <v>0</v>
      </c>
      <c r="L4378" s="43">
        <f t="shared" si="8483"/>
        <v>0</v>
      </c>
      <c r="M4378" s="43">
        <f t="shared" si="8484"/>
        <v>0</v>
      </c>
      <c r="N4378" s="43">
        <f t="shared" si="8485"/>
        <v>0</v>
      </c>
      <c r="O4378" s="43">
        <f t="shared" si="8486"/>
        <v>0</v>
      </c>
      <c r="P4378" s="43">
        <f t="shared" si="8487"/>
        <v>0</v>
      </c>
      <c r="Q4378" s="43">
        <f t="shared" si="8488"/>
        <v>0</v>
      </c>
      <c r="R4378" s="43">
        <f t="shared" si="8489"/>
        <v>0</v>
      </c>
      <c r="S4378" s="43">
        <f t="shared" si="8490"/>
        <v>0</v>
      </c>
      <c r="T4378" s="43">
        <f t="shared" si="8491"/>
        <v>0</v>
      </c>
      <c r="U4378" s="43">
        <v>2699.0189999999998</v>
      </c>
      <c r="V4378" s="43">
        <f t="shared" si="8416"/>
        <v>2699.0189999999998</v>
      </c>
      <c r="W4378" s="43">
        <f t="shared" si="8492"/>
        <v>2699.0189999999998</v>
      </c>
      <c r="X4378" s="43">
        <f t="shared" si="8493"/>
        <v>0</v>
      </c>
      <c r="Y4378" s="43">
        <f t="shared" si="8494"/>
        <v>0</v>
      </c>
      <c r="Z4378" s="43">
        <f t="shared" si="8495"/>
        <v>0</v>
      </c>
      <c r="AA4378" s="43">
        <f t="shared" si="8496"/>
        <v>0</v>
      </c>
      <c r="AB4378" s="43">
        <f t="shared" si="8497"/>
        <v>0</v>
      </c>
      <c r="AC4378" s="44">
        <f t="shared" si="8498"/>
        <v>2699.0189999999998</v>
      </c>
      <c r="AD4378" s="44">
        <f t="shared" si="8499"/>
        <v>0</v>
      </c>
      <c r="AE4378" s="45">
        <f t="shared" si="8412"/>
        <v>0</v>
      </c>
      <c r="AF4378" s="43">
        <f t="shared" si="8500"/>
        <v>2699.0189999999998</v>
      </c>
      <c r="AG4378" s="43">
        <f t="shared" si="8501"/>
        <v>0</v>
      </c>
      <c r="AH4378" s="43">
        <f t="shared" si="8502"/>
        <v>0</v>
      </c>
      <c r="AI4378" s="43">
        <f t="shared" si="8503"/>
        <v>0</v>
      </c>
      <c r="AJ4378" s="43">
        <f t="shared" si="8504"/>
        <v>0</v>
      </c>
      <c r="AK4378" s="43">
        <f t="shared" si="8505"/>
        <v>0</v>
      </c>
      <c r="AL4378" s="43">
        <f t="shared" si="8413"/>
        <v>2699.0189999999998</v>
      </c>
      <c r="AM4378" s="43">
        <f t="shared" si="8414"/>
        <v>0</v>
      </c>
      <c r="AN4378" s="2"/>
      <c r="AO4378" s="1"/>
      <c r="AP4378" s="1"/>
      <c r="AQ4378" s="1"/>
      <c r="AR4378" s="1"/>
      <c r="AS4378" s="1"/>
    </row>
    <row r="4379">
      <c r="B4379" s="41" t="s">
        <v>1088</v>
      </c>
      <c r="C4379" s="41" t="s">
        <v>107</v>
      </c>
      <c r="D4379" s="41" t="s">
        <v>109</v>
      </c>
      <c r="E4379" s="26" t="str">
        <f t="shared" si="8415"/>
        <v>0409</v>
      </c>
      <c r="F4379" s="41" t="s">
        <v>1125</v>
      </c>
      <c r="G4379" s="41" t="s">
        <v>909</v>
      </c>
      <c r="H4379" s="42" t="s">
        <v>910</v>
      </c>
      <c r="I4379" s="43"/>
      <c r="J4379" s="43"/>
      <c r="K4379" s="43"/>
      <c r="L4379" s="43"/>
      <c r="M4379" s="43"/>
      <c r="N4379" s="43"/>
      <c r="O4379" s="43">
        <v>0</v>
      </c>
      <c r="P4379" s="43">
        <v>0</v>
      </c>
      <c r="Q4379" s="43">
        <v>0</v>
      </c>
      <c r="R4379" s="43">
        <v>0</v>
      </c>
      <c r="S4379" s="43">
        <v>0</v>
      </c>
      <c r="T4379" s="43">
        <v>0</v>
      </c>
      <c r="U4379" s="43">
        <v>2699.0189999999998</v>
      </c>
      <c r="V4379" s="43">
        <f t="shared" si="8416"/>
        <v>2699.0189999999998</v>
      </c>
      <c r="W4379" s="43">
        <v>2699.0189999999998</v>
      </c>
      <c r="X4379" s="43"/>
      <c r="Y4379" s="43"/>
      <c r="Z4379" s="43"/>
      <c r="AA4379" s="43"/>
      <c r="AB4379" s="43">
        <v>0</v>
      </c>
      <c r="AC4379" s="44">
        <v>2699.0189999999998</v>
      </c>
      <c r="AD4379" s="44">
        <v>0</v>
      </c>
      <c r="AE4379" s="45">
        <f t="shared" si="8412"/>
        <v>0</v>
      </c>
      <c r="AF4379" s="43">
        <v>2699.0189999999998</v>
      </c>
      <c r="AG4379" s="43">
        <v>0</v>
      </c>
      <c r="AH4379" s="43">
        <v>0</v>
      </c>
      <c r="AI4379" s="43">
        <v>0</v>
      </c>
      <c r="AJ4379" s="43">
        <v>0</v>
      </c>
      <c r="AK4379" s="43">
        <v>0</v>
      </c>
      <c r="AL4379" s="43">
        <f t="shared" si="8413"/>
        <v>2699.0189999999998</v>
      </c>
      <c r="AM4379" s="43">
        <f t="shared" si="8414"/>
        <v>0</v>
      </c>
      <c r="AN4379" s="2"/>
      <c r="AR4379" s="1"/>
      <c r="AS4379" s="1"/>
    </row>
    <row r="4380" ht="31.5" hidden="1">
      <c r="B4380" s="41" t="s">
        <v>1088</v>
      </c>
      <c r="C4380" s="41" t="s">
        <v>107</v>
      </c>
      <c r="D4380" s="41" t="s">
        <v>109</v>
      </c>
      <c r="E4380" s="26" t="str">
        <f t="shared" si="8415"/>
        <v>0409</v>
      </c>
      <c r="F4380" s="41" t="s">
        <v>1127</v>
      </c>
      <c r="G4380" s="41"/>
      <c r="H4380" s="42" t="s">
        <v>1128</v>
      </c>
      <c r="I4380" s="43">
        <f t="shared" si="8480"/>
        <v>0</v>
      </c>
      <c r="J4380" s="43">
        <f t="shared" si="8481"/>
        <v>0</v>
      </c>
      <c r="K4380" s="43">
        <f t="shared" si="8482"/>
        <v>0</v>
      </c>
      <c r="L4380" s="43">
        <f t="shared" si="8483"/>
        <v>0</v>
      </c>
      <c r="M4380" s="43">
        <f t="shared" si="8484"/>
        <v>0</v>
      </c>
      <c r="N4380" s="43">
        <f t="shared" si="8485"/>
        <v>0</v>
      </c>
      <c r="O4380" s="43">
        <f t="shared" si="8486"/>
        <v>0</v>
      </c>
      <c r="P4380" s="43">
        <f t="shared" si="8487"/>
        <v>0</v>
      </c>
      <c r="Q4380" s="43">
        <f t="shared" si="8488"/>
        <v>0</v>
      </c>
      <c r="R4380" s="43">
        <f t="shared" si="8489"/>
        <v>0</v>
      </c>
      <c r="S4380" s="43">
        <f t="shared" si="8490"/>
        <v>0</v>
      </c>
      <c r="T4380" s="43">
        <f t="shared" si="8491"/>
        <v>0</v>
      </c>
      <c r="U4380" s="43">
        <v>0</v>
      </c>
      <c r="V4380" s="43">
        <f t="shared" si="8416"/>
        <v>0</v>
      </c>
      <c r="W4380" s="43">
        <f t="shared" si="8492"/>
        <v>0</v>
      </c>
      <c r="X4380" s="43">
        <f t="shared" si="8493"/>
        <v>0</v>
      </c>
      <c r="Y4380" s="43">
        <f t="shared" si="8494"/>
        <v>0</v>
      </c>
      <c r="Z4380" s="43">
        <f t="shared" si="8495"/>
        <v>0</v>
      </c>
      <c r="AA4380" s="43">
        <f t="shared" si="8496"/>
        <v>0</v>
      </c>
      <c r="AB4380" s="43">
        <f t="shared" si="8497"/>
        <v>0</v>
      </c>
      <c r="AC4380" s="44">
        <f t="shared" si="8498"/>
        <v>0</v>
      </c>
      <c r="AD4380" s="44">
        <f t="shared" si="8499"/>
        <v>0</v>
      </c>
      <c r="AE4380" s="45" t="e">
        <f t="shared" si="8412"/>
        <v>#DIV/0!</v>
      </c>
      <c r="AF4380" s="46">
        <f t="shared" si="8500"/>
        <v>0</v>
      </c>
      <c r="AG4380" s="46">
        <f t="shared" si="8501"/>
        <v>0</v>
      </c>
      <c r="AH4380" s="47">
        <f t="shared" si="8502"/>
        <v>0</v>
      </c>
      <c r="AI4380" s="47">
        <f t="shared" si="8503"/>
        <v>0</v>
      </c>
      <c r="AJ4380" s="47">
        <f t="shared" si="8504"/>
        <v>0</v>
      </c>
      <c r="AK4380" s="47">
        <f t="shared" si="8505"/>
        <v>0</v>
      </c>
      <c r="AL4380" s="47">
        <f t="shared" si="8413"/>
        <v>0</v>
      </c>
      <c r="AM4380" s="47">
        <f t="shared" si="8414"/>
        <v>0</v>
      </c>
      <c r="AN4380" s="48" t="s">
        <v>36</v>
      </c>
      <c r="AO4380" s="1"/>
      <c r="AP4380" s="1"/>
      <c r="AQ4380" s="1"/>
      <c r="AR4380" s="1"/>
      <c r="AS4380" s="1"/>
    </row>
    <row r="4381" ht="31.5" hidden="1">
      <c r="B4381" s="41" t="s">
        <v>1088</v>
      </c>
      <c r="C4381" s="41" t="s">
        <v>107</v>
      </c>
      <c r="D4381" s="41" t="s">
        <v>109</v>
      </c>
      <c r="E4381" s="26" t="str">
        <f t="shared" si="8415"/>
        <v>0409</v>
      </c>
      <c r="F4381" s="41" t="s">
        <v>1127</v>
      </c>
      <c r="G4381" s="41" t="s">
        <v>550</v>
      </c>
      <c r="H4381" s="42" t="s">
        <v>551</v>
      </c>
      <c r="I4381" s="43">
        <f t="shared" si="8480"/>
        <v>0</v>
      </c>
      <c r="J4381" s="43">
        <f t="shared" si="8481"/>
        <v>0</v>
      </c>
      <c r="K4381" s="43">
        <f t="shared" si="8482"/>
        <v>0</v>
      </c>
      <c r="L4381" s="43">
        <f t="shared" si="8483"/>
        <v>0</v>
      </c>
      <c r="M4381" s="43">
        <f t="shared" si="8484"/>
        <v>0</v>
      </c>
      <c r="N4381" s="43">
        <f t="shared" si="8485"/>
        <v>0</v>
      </c>
      <c r="O4381" s="43">
        <f t="shared" si="8486"/>
        <v>0</v>
      </c>
      <c r="P4381" s="43">
        <f t="shared" si="8487"/>
        <v>0</v>
      </c>
      <c r="Q4381" s="43">
        <f t="shared" si="8488"/>
        <v>0</v>
      </c>
      <c r="R4381" s="43">
        <f t="shared" si="8489"/>
        <v>0</v>
      </c>
      <c r="S4381" s="43">
        <f t="shared" si="8490"/>
        <v>0</v>
      </c>
      <c r="T4381" s="43">
        <f t="shared" si="8491"/>
        <v>0</v>
      </c>
      <c r="U4381" s="43">
        <v>0</v>
      </c>
      <c r="V4381" s="43">
        <f t="shared" si="8416"/>
        <v>0</v>
      </c>
      <c r="W4381" s="43">
        <f t="shared" si="8492"/>
        <v>0</v>
      </c>
      <c r="X4381" s="43">
        <f t="shared" si="8493"/>
        <v>0</v>
      </c>
      <c r="Y4381" s="43">
        <f t="shared" si="8494"/>
        <v>0</v>
      </c>
      <c r="Z4381" s="43">
        <f t="shared" si="8495"/>
        <v>0</v>
      </c>
      <c r="AA4381" s="43">
        <f t="shared" si="8496"/>
        <v>0</v>
      </c>
      <c r="AB4381" s="43">
        <f t="shared" si="8497"/>
        <v>0</v>
      </c>
      <c r="AC4381" s="44">
        <f t="shared" si="8498"/>
        <v>0</v>
      </c>
      <c r="AD4381" s="44">
        <f t="shared" si="8499"/>
        <v>0</v>
      </c>
      <c r="AE4381" s="45" t="e">
        <f t="shared" si="8412"/>
        <v>#DIV/0!</v>
      </c>
      <c r="AF4381" s="46">
        <f t="shared" si="8500"/>
        <v>0</v>
      </c>
      <c r="AG4381" s="46">
        <f t="shared" si="8501"/>
        <v>0</v>
      </c>
      <c r="AH4381" s="47">
        <f t="shared" si="8502"/>
        <v>0</v>
      </c>
      <c r="AI4381" s="47">
        <f t="shared" si="8503"/>
        <v>0</v>
      </c>
      <c r="AJ4381" s="47">
        <f t="shared" si="8504"/>
        <v>0</v>
      </c>
      <c r="AK4381" s="47">
        <f t="shared" si="8505"/>
        <v>0</v>
      </c>
      <c r="AL4381" s="47">
        <f t="shared" si="8413"/>
        <v>0</v>
      </c>
      <c r="AM4381" s="47">
        <f t="shared" si="8414"/>
        <v>0</v>
      </c>
      <c r="AN4381" s="48" t="s">
        <v>36</v>
      </c>
      <c r="AO4381" s="1"/>
      <c r="AP4381" s="1"/>
      <c r="AQ4381" s="1"/>
      <c r="AR4381" s="1"/>
      <c r="AS4381" s="1"/>
    </row>
    <row r="4382" hidden="1">
      <c r="B4382" s="41" t="s">
        <v>1088</v>
      </c>
      <c r="C4382" s="41" t="s">
        <v>107</v>
      </c>
      <c r="D4382" s="41" t="s">
        <v>109</v>
      </c>
      <c r="E4382" s="26" t="str">
        <f t="shared" si="8415"/>
        <v>0409</v>
      </c>
      <c r="F4382" s="41" t="s">
        <v>1127</v>
      </c>
      <c r="G4382" s="41" t="s">
        <v>909</v>
      </c>
      <c r="H4382" s="42" t="s">
        <v>910</v>
      </c>
      <c r="I4382" s="43"/>
      <c r="J4382" s="43"/>
      <c r="K4382" s="43"/>
      <c r="L4382" s="43"/>
      <c r="M4382" s="43"/>
      <c r="N4382" s="43"/>
      <c r="O4382" s="43">
        <v>0</v>
      </c>
      <c r="P4382" s="43">
        <v>0</v>
      </c>
      <c r="Q4382" s="43">
        <v>0</v>
      </c>
      <c r="R4382" s="43">
        <v>0</v>
      </c>
      <c r="S4382" s="43">
        <v>0</v>
      </c>
      <c r="T4382" s="43">
        <v>0</v>
      </c>
      <c r="U4382" s="43">
        <v>0</v>
      </c>
      <c r="V4382" s="43">
        <f t="shared" si="8416"/>
        <v>0</v>
      </c>
      <c r="W4382" s="43"/>
      <c r="X4382" s="43"/>
      <c r="Y4382" s="43"/>
      <c r="Z4382" s="43"/>
      <c r="AA4382" s="43"/>
      <c r="AB4382" s="43">
        <v>0</v>
      </c>
      <c r="AC4382" s="44">
        <v>0</v>
      </c>
      <c r="AD4382" s="44">
        <v>0</v>
      </c>
      <c r="AE4382" s="45" t="e">
        <f t="shared" si="8412"/>
        <v>#DIV/0!</v>
      </c>
      <c r="AF4382" s="46">
        <v>0</v>
      </c>
      <c r="AG4382" s="46">
        <v>0</v>
      </c>
      <c r="AH4382" s="47">
        <v>0</v>
      </c>
      <c r="AI4382" s="47">
        <v>0</v>
      </c>
      <c r="AJ4382" s="47">
        <v>0</v>
      </c>
      <c r="AK4382" s="47">
        <v>0</v>
      </c>
      <c r="AL4382" s="47">
        <f t="shared" si="8413"/>
        <v>0</v>
      </c>
      <c r="AM4382" s="47">
        <f t="shared" si="8414"/>
        <v>0</v>
      </c>
      <c r="AN4382" s="48" t="s">
        <v>36</v>
      </c>
      <c r="AR4382" s="1"/>
      <c r="AS4382" s="1"/>
    </row>
    <row r="4383">
      <c r="B4383" s="41" t="s">
        <v>1088</v>
      </c>
      <c r="C4383" s="41" t="s">
        <v>107</v>
      </c>
      <c r="D4383" s="41" t="s">
        <v>109</v>
      </c>
      <c r="E4383" s="26" t="str">
        <f t="shared" si="8415"/>
        <v>0409</v>
      </c>
      <c r="F4383" s="41" t="s">
        <v>1129</v>
      </c>
      <c r="G4383" s="41"/>
      <c r="H4383" s="42" t="s">
        <v>1130</v>
      </c>
      <c r="I4383" s="43"/>
      <c r="J4383" s="43"/>
      <c r="K4383" s="43"/>
      <c r="L4383" s="43"/>
      <c r="M4383" s="43"/>
      <c r="N4383" s="43"/>
      <c r="O4383" s="43">
        <f t="shared" si="8486"/>
        <v>0</v>
      </c>
      <c r="P4383" s="43">
        <f t="shared" si="8487"/>
        <v>0</v>
      </c>
      <c r="Q4383" s="43">
        <f t="shared" si="8488"/>
        <v>0</v>
      </c>
      <c r="R4383" s="43">
        <f t="shared" si="8489"/>
        <v>-3437.0120000000002</v>
      </c>
      <c r="S4383" s="43">
        <f t="shared" si="8490"/>
        <v>0</v>
      </c>
      <c r="T4383" s="43">
        <f t="shared" si="8491"/>
        <v>0</v>
      </c>
      <c r="U4383" s="43">
        <v>6075.5100000000002</v>
      </c>
      <c r="V4383" s="43">
        <f t="shared" si="8416"/>
        <v>2638.498</v>
      </c>
      <c r="W4383" s="43">
        <f t="shared" si="8492"/>
        <v>6075.5100000000002</v>
      </c>
      <c r="X4383" s="43">
        <f t="shared" si="8493"/>
        <v>0</v>
      </c>
      <c r="Y4383" s="43">
        <f t="shared" si="8494"/>
        <v>0</v>
      </c>
      <c r="Z4383" s="43">
        <f t="shared" si="8495"/>
        <v>0</v>
      </c>
      <c r="AA4383" s="43">
        <f t="shared" si="8496"/>
        <v>0</v>
      </c>
      <c r="AB4383" s="43">
        <f t="shared" si="8497"/>
        <v>2638.4980999999998</v>
      </c>
      <c r="AC4383" s="44">
        <f t="shared" si="8498"/>
        <v>2638.4980999999998</v>
      </c>
      <c r="AD4383" s="44">
        <f t="shared" si="8499"/>
        <v>2638.4980999999998</v>
      </c>
      <c r="AE4383" s="45">
        <f t="shared" si="8412"/>
        <v>100</v>
      </c>
      <c r="AF4383" s="43">
        <f t="shared" si="8500"/>
        <v>2638.4980999999998</v>
      </c>
      <c r="AG4383" s="43">
        <f t="shared" si="8501"/>
        <v>0</v>
      </c>
      <c r="AH4383" s="43">
        <f t="shared" si="8502"/>
        <v>0</v>
      </c>
      <c r="AI4383" s="43">
        <f t="shared" si="8503"/>
        <v>0</v>
      </c>
      <c r="AJ4383" s="43">
        <f t="shared" si="8504"/>
        <v>0</v>
      </c>
      <c r="AK4383" s="43">
        <f t="shared" si="8505"/>
        <v>0</v>
      </c>
      <c r="AL4383" s="43">
        <f t="shared" si="8413"/>
        <v>2638.4980999999998</v>
      </c>
      <c r="AM4383" s="43">
        <f t="shared" si="8414"/>
        <v>-9.9999999747524271e-05</v>
      </c>
      <c r="AN4383" s="2"/>
      <c r="AO4383" s="1"/>
      <c r="AP4383" s="1"/>
      <c r="AQ4383" s="1"/>
      <c r="AR4383" s="1"/>
      <c r="AS4383" s="1"/>
    </row>
    <row r="4384" ht="31.5">
      <c r="B4384" s="41" t="s">
        <v>1088</v>
      </c>
      <c r="C4384" s="41" t="s">
        <v>107</v>
      </c>
      <c r="D4384" s="41" t="s">
        <v>109</v>
      </c>
      <c r="E4384" s="26" t="str">
        <f t="shared" si="8415"/>
        <v>0409</v>
      </c>
      <c r="F4384" s="41" t="s">
        <v>1129</v>
      </c>
      <c r="G4384" s="41" t="s">
        <v>550</v>
      </c>
      <c r="H4384" s="42" t="s">
        <v>551</v>
      </c>
      <c r="I4384" s="43"/>
      <c r="J4384" s="43"/>
      <c r="K4384" s="43"/>
      <c r="L4384" s="43"/>
      <c r="M4384" s="43"/>
      <c r="N4384" s="43"/>
      <c r="O4384" s="43">
        <f t="shared" si="8486"/>
        <v>0</v>
      </c>
      <c r="P4384" s="43">
        <f t="shared" si="8487"/>
        <v>0</v>
      </c>
      <c r="Q4384" s="43">
        <f t="shared" si="8488"/>
        <v>0</v>
      </c>
      <c r="R4384" s="43">
        <f t="shared" si="8489"/>
        <v>-3437.0120000000002</v>
      </c>
      <c r="S4384" s="43">
        <f t="shared" si="8490"/>
        <v>0</v>
      </c>
      <c r="T4384" s="43">
        <f t="shared" si="8491"/>
        <v>0</v>
      </c>
      <c r="U4384" s="43">
        <v>6075.5100000000002</v>
      </c>
      <c r="V4384" s="43">
        <f t="shared" si="8416"/>
        <v>2638.498</v>
      </c>
      <c r="W4384" s="43">
        <f t="shared" si="8492"/>
        <v>6075.5100000000002</v>
      </c>
      <c r="X4384" s="43">
        <f t="shared" si="8493"/>
        <v>0</v>
      </c>
      <c r="Y4384" s="43">
        <f t="shared" si="8494"/>
        <v>0</v>
      </c>
      <c r="Z4384" s="43">
        <f t="shared" si="8495"/>
        <v>0</v>
      </c>
      <c r="AA4384" s="43">
        <f t="shared" si="8496"/>
        <v>0</v>
      </c>
      <c r="AB4384" s="43">
        <f t="shared" si="8497"/>
        <v>2638.4980999999998</v>
      </c>
      <c r="AC4384" s="44">
        <f t="shared" si="8498"/>
        <v>2638.4980999999998</v>
      </c>
      <c r="AD4384" s="44">
        <f t="shared" si="8499"/>
        <v>2638.4980999999998</v>
      </c>
      <c r="AE4384" s="45">
        <f t="shared" si="8412"/>
        <v>100</v>
      </c>
      <c r="AF4384" s="43">
        <f t="shared" si="8500"/>
        <v>2638.4980999999998</v>
      </c>
      <c r="AG4384" s="43">
        <f t="shared" si="8501"/>
        <v>0</v>
      </c>
      <c r="AH4384" s="43">
        <f t="shared" si="8502"/>
        <v>0</v>
      </c>
      <c r="AI4384" s="43">
        <f t="shared" si="8503"/>
        <v>0</v>
      </c>
      <c r="AJ4384" s="43">
        <f t="shared" si="8504"/>
        <v>0</v>
      </c>
      <c r="AK4384" s="43">
        <f t="shared" si="8505"/>
        <v>0</v>
      </c>
      <c r="AL4384" s="43">
        <f t="shared" si="8413"/>
        <v>2638.4980999999998</v>
      </c>
      <c r="AM4384" s="43">
        <f t="shared" si="8414"/>
        <v>-9.9999999747524271e-05</v>
      </c>
      <c r="AN4384" s="2"/>
      <c r="AO4384" s="1"/>
      <c r="AP4384" s="1"/>
      <c r="AQ4384" s="1"/>
      <c r="AR4384" s="1"/>
      <c r="AS4384" s="1"/>
    </row>
    <row r="4385">
      <c r="B4385" s="41" t="s">
        <v>1088</v>
      </c>
      <c r="C4385" s="41" t="s">
        <v>107</v>
      </c>
      <c r="D4385" s="41" t="s">
        <v>109</v>
      </c>
      <c r="E4385" s="26" t="str">
        <f t="shared" si="8415"/>
        <v>0409</v>
      </c>
      <c r="F4385" s="41" t="s">
        <v>1129</v>
      </c>
      <c r="G4385" s="41" t="s">
        <v>909</v>
      </c>
      <c r="H4385" s="42" t="s">
        <v>910</v>
      </c>
      <c r="I4385" s="43"/>
      <c r="J4385" s="43"/>
      <c r="K4385" s="43"/>
      <c r="L4385" s="43"/>
      <c r="M4385" s="43"/>
      <c r="N4385" s="43"/>
      <c r="O4385" s="43">
        <v>0</v>
      </c>
      <c r="P4385" s="43">
        <v>0</v>
      </c>
      <c r="Q4385" s="43">
        <v>0</v>
      </c>
      <c r="R4385" s="43">
        <f>-1376.819-2048-12.193</f>
        <v>-3437.0120000000002</v>
      </c>
      <c r="S4385" s="43">
        <v>0</v>
      </c>
      <c r="T4385" s="43">
        <v>0</v>
      </c>
      <c r="U4385" s="43">
        <v>6075.5100000000002</v>
      </c>
      <c r="V4385" s="43">
        <f t="shared" si="8416"/>
        <v>2638.498</v>
      </c>
      <c r="W4385" s="43">
        <v>6075.5100000000002</v>
      </c>
      <c r="X4385" s="43"/>
      <c r="Y4385" s="43"/>
      <c r="Z4385" s="43"/>
      <c r="AA4385" s="43"/>
      <c r="AB4385" s="43">
        <v>2638.4980999999998</v>
      </c>
      <c r="AC4385" s="44">
        <v>2638.4980999999998</v>
      </c>
      <c r="AD4385" s="44">
        <v>2638.4980999999998</v>
      </c>
      <c r="AE4385" s="45">
        <f t="shared" si="8412"/>
        <v>100</v>
      </c>
      <c r="AF4385" s="43">
        <v>2638.4980999999998</v>
      </c>
      <c r="AG4385" s="43">
        <v>0</v>
      </c>
      <c r="AH4385" s="43">
        <v>0</v>
      </c>
      <c r="AI4385" s="43">
        <v>0</v>
      </c>
      <c r="AJ4385" s="43">
        <v>0</v>
      </c>
      <c r="AK4385" s="43">
        <v>0</v>
      </c>
      <c r="AL4385" s="43">
        <f t="shared" si="8413"/>
        <v>2638.4980999999998</v>
      </c>
      <c r="AM4385" s="43">
        <f t="shared" si="8414"/>
        <v>-9.9999999747524271e-05</v>
      </c>
      <c r="AN4385" s="2"/>
      <c r="AR4385" s="1"/>
      <c r="AS4385" s="1"/>
    </row>
    <row r="4386" ht="47.25">
      <c r="B4386" s="41" t="s">
        <v>1088</v>
      </c>
      <c r="C4386" s="41" t="s">
        <v>107</v>
      </c>
      <c r="D4386" s="41" t="s">
        <v>109</v>
      </c>
      <c r="E4386" s="26" t="str">
        <f t="shared" si="8415"/>
        <v>0409</v>
      </c>
      <c r="F4386" s="41" t="s">
        <v>1131</v>
      </c>
      <c r="G4386" s="41"/>
      <c r="H4386" s="42" t="s">
        <v>1132</v>
      </c>
      <c r="I4386" s="43">
        <f t="shared" si="8480"/>
        <v>7202.1999999999998</v>
      </c>
      <c r="J4386" s="43">
        <f t="shared" si="8481"/>
        <v>0</v>
      </c>
      <c r="K4386" s="43">
        <f t="shared" si="8482"/>
        <v>0</v>
      </c>
      <c r="L4386" s="43">
        <f t="shared" si="8483"/>
        <v>0</v>
      </c>
      <c r="M4386" s="43">
        <f t="shared" si="8484"/>
        <v>0</v>
      </c>
      <c r="N4386" s="43">
        <f t="shared" si="8485"/>
        <v>0</v>
      </c>
      <c r="O4386" s="43">
        <f t="shared" si="8486"/>
        <v>0</v>
      </c>
      <c r="P4386" s="43">
        <f t="shared" si="8487"/>
        <v>0</v>
      </c>
      <c r="Q4386" s="43">
        <f t="shared" si="8488"/>
        <v>474.964</v>
      </c>
      <c r="R4386" s="43">
        <f t="shared" ref="R4386:R4417" si="8506">R4387</f>
        <v>0</v>
      </c>
      <c r="S4386" s="43">
        <f t="shared" si="8490"/>
        <v>0</v>
      </c>
      <c r="T4386" s="43">
        <f t="shared" si="8491"/>
        <v>0</v>
      </c>
      <c r="U4386" s="43">
        <v>0</v>
      </c>
      <c r="V4386" s="43">
        <f t="shared" si="8416"/>
        <v>7677.1639999999998</v>
      </c>
      <c r="W4386" s="43">
        <f t="shared" si="8492"/>
        <v>0</v>
      </c>
      <c r="X4386" s="43">
        <f t="shared" si="8493"/>
        <v>0</v>
      </c>
      <c r="Y4386" s="43">
        <f t="shared" si="8494"/>
        <v>0</v>
      </c>
      <c r="Z4386" s="43">
        <f t="shared" si="8495"/>
        <v>0</v>
      </c>
      <c r="AA4386" s="43">
        <f t="shared" si="8496"/>
        <v>0</v>
      </c>
      <c r="AB4386" s="43">
        <f t="shared" si="8497"/>
        <v>353.08900999999997</v>
      </c>
      <c r="AC4386" s="44">
        <f t="shared" si="8498"/>
        <v>7676.9633700000004</v>
      </c>
      <c r="AD4386" s="44">
        <f t="shared" si="8499"/>
        <v>353.08900999999997</v>
      </c>
      <c r="AE4386" s="45">
        <f t="shared" si="8412"/>
        <v>4.5993317016439006</v>
      </c>
      <c r="AF4386" s="43">
        <f t="shared" si="8500"/>
        <v>7676.9633700000004</v>
      </c>
      <c r="AG4386" s="43">
        <f t="shared" si="8501"/>
        <v>0</v>
      </c>
      <c r="AH4386" s="43">
        <f t="shared" si="8502"/>
        <v>0</v>
      </c>
      <c r="AI4386" s="43">
        <f t="shared" si="8503"/>
        <v>0</v>
      </c>
      <c r="AJ4386" s="43">
        <f t="shared" si="8504"/>
        <v>0</v>
      </c>
      <c r="AK4386" s="43">
        <f t="shared" si="8505"/>
        <v>0</v>
      </c>
      <c r="AL4386" s="43">
        <f t="shared" si="8413"/>
        <v>7676.9633700000004</v>
      </c>
      <c r="AM4386" s="43">
        <f t="shared" si="8414"/>
        <v>0.20062999999936437</v>
      </c>
      <c r="AN4386" s="2"/>
      <c r="AO4386" s="1"/>
      <c r="AP4386" s="1"/>
      <c r="AQ4386" s="1"/>
      <c r="AR4386" s="1"/>
      <c r="AS4386" s="1"/>
    </row>
    <row r="4387" ht="31.5">
      <c r="B4387" s="41" t="s">
        <v>1088</v>
      </c>
      <c r="C4387" s="41" t="s">
        <v>107</v>
      </c>
      <c r="D4387" s="41" t="s">
        <v>109</v>
      </c>
      <c r="E4387" s="26" t="str">
        <f t="shared" si="8415"/>
        <v>0409</v>
      </c>
      <c r="F4387" s="41" t="s">
        <v>1131</v>
      </c>
      <c r="G4387" s="41" t="s">
        <v>550</v>
      </c>
      <c r="H4387" s="42" t="s">
        <v>551</v>
      </c>
      <c r="I4387" s="43">
        <f t="shared" si="8480"/>
        <v>7202.1999999999998</v>
      </c>
      <c r="J4387" s="43">
        <f t="shared" si="8481"/>
        <v>0</v>
      </c>
      <c r="K4387" s="43">
        <f t="shared" si="8482"/>
        <v>0</v>
      </c>
      <c r="L4387" s="43">
        <f t="shared" si="8483"/>
        <v>0</v>
      </c>
      <c r="M4387" s="43">
        <f t="shared" si="8484"/>
        <v>0</v>
      </c>
      <c r="N4387" s="43">
        <f t="shared" si="8485"/>
        <v>0</v>
      </c>
      <c r="O4387" s="43">
        <f t="shared" si="8486"/>
        <v>0</v>
      </c>
      <c r="P4387" s="43">
        <f t="shared" si="8487"/>
        <v>0</v>
      </c>
      <c r="Q4387" s="43">
        <f t="shared" si="8488"/>
        <v>474.964</v>
      </c>
      <c r="R4387" s="43">
        <f t="shared" si="8506"/>
        <v>0</v>
      </c>
      <c r="S4387" s="43">
        <f t="shared" si="8490"/>
        <v>0</v>
      </c>
      <c r="T4387" s="43">
        <f t="shared" si="8491"/>
        <v>0</v>
      </c>
      <c r="U4387" s="43">
        <v>0</v>
      </c>
      <c r="V4387" s="43">
        <f t="shared" si="8416"/>
        <v>7677.1639999999998</v>
      </c>
      <c r="W4387" s="43">
        <f t="shared" si="8492"/>
        <v>0</v>
      </c>
      <c r="X4387" s="43">
        <f t="shared" si="8493"/>
        <v>0</v>
      </c>
      <c r="Y4387" s="43">
        <f t="shared" si="8494"/>
        <v>0</v>
      </c>
      <c r="Z4387" s="43">
        <f t="shared" si="8495"/>
        <v>0</v>
      </c>
      <c r="AA4387" s="43">
        <f t="shared" si="8496"/>
        <v>0</v>
      </c>
      <c r="AB4387" s="43">
        <f t="shared" si="8497"/>
        <v>353.08900999999997</v>
      </c>
      <c r="AC4387" s="44">
        <f t="shared" si="8498"/>
        <v>7676.9633700000004</v>
      </c>
      <c r="AD4387" s="44">
        <f t="shared" si="8499"/>
        <v>353.08900999999997</v>
      </c>
      <c r="AE4387" s="45">
        <f t="shared" si="8412"/>
        <v>4.5993317016439006</v>
      </c>
      <c r="AF4387" s="43">
        <f t="shared" si="8500"/>
        <v>7676.9633700000004</v>
      </c>
      <c r="AG4387" s="43">
        <f t="shared" si="8501"/>
        <v>0</v>
      </c>
      <c r="AH4387" s="43">
        <f t="shared" si="8502"/>
        <v>0</v>
      </c>
      <c r="AI4387" s="43">
        <f t="shared" si="8503"/>
        <v>0</v>
      </c>
      <c r="AJ4387" s="43">
        <f t="shared" si="8504"/>
        <v>0</v>
      </c>
      <c r="AK4387" s="43">
        <f t="shared" si="8505"/>
        <v>0</v>
      </c>
      <c r="AL4387" s="43">
        <f t="shared" si="8413"/>
        <v>7676.9633700000004</v>
      </c>
      <c r="AM4387" s="43">
        <f t="shared" si="8414"/>
        <v>0.20062999999936437</v>
      </c>
      <c r="AN4387" s="2"/>
      <c r="AO4387" s="1"/>
      <c r="AP4387" s="1"/>
      <c r="AQ4387" s="1"/>
      <c r="AR4387" s="1"/>
      <c r="AS4387" s="1"/>
    </row>
    <row r="4388">
      <c r="B4388" s="41" t="s">
        <v>1088</v>
      </c>
      <c r="C4388" s="41" t="s">
        <v>107</v>
      </c>
      <c r="D4388" s="41" t="s">
        <v>109</v>
      </c>
      <c r="E4388" s="26" t="str">
        <f t="shared" si="8415"/>
        <v>0409</v>
      </c>
      <c r="F4388" s="41" t="s">
        <v>1131</v>
      </c>
      <c r="G4388" s="41" t="s">
        <v>909</v>
      </c>
      <c r="H4388" s="42" t="s">
        <v>910</v>
      </c>
      <c r="I4388" s="43">
        <v>7202.1999999999998</v>
      </c>
      <c r="J4388" s="43"/>
      <c r="K4388" s="43"/>
      <c r="L4388" s="43"/>
      <c r="M4388" s="43"/>
      <c r="N4388" s="43"/>
      <c r="O4388" s="43">
        <v>0</v>
      </c>
      <c r="P4388" s="43">
        <v>0</v>
      </c>
      <c r="Q4388" s="43">
        <v>474.964</v>
      </c>
      <c r="R4388" s="43">
        <v>0</v>
      </c>
      <c r="S4388" s="43">
        <v>0</v>
      </c>
      <c r="T4388" s="43">
        <v>0</v>
      </c>
      <c r="U4388" s="43">
        <v>0</v>
      </c>
      <c r="V4388" s="43">
        <f t="shared" si="8416"/>
        <v>7677.1639999999998</v>
      </c>
      <c r="W4388" s="43"/>
      <c r="X4388" s="43"/>
      <c r="Y4388" s="43"/>
      <c r="Z4388" s="43"/>
      <c r="AA4388" s="43"/>
      <c r="AB4388" s="43">
        <v>353.08900999999997</v>
      </c>
      <c r="AC4388" s="44">
        <v>7676.9633700000004</v>
      </c>
      <c r="AD4388" s="44">
        <v>353.08900999999997</v>
      </c>
      <c r="AE4388" s="45">
        <f t="shared" si="8412"/>
        <v>4.5993317016439006</v>
      </c>
      <c r="AF4388" s="43">
        <v>7676.9633700000004</v>
      </c>
      <c r="AG4388" s="43">
        <v>0</v>
      </c>
      <c r="AH4388" s="43">
        <v>0</v>
      </c>
      <c r="AI4388" s="43">
        <v>0</v>
      </c>
      <c r="AJ4388" s="43">
        <v>0</v>
      </c>
      <c r="AK4388" s="43">
        <v>0</v>
      </c>
      <c r="AL4388" s="43">
        <f t="shared" si="8413"/>
        <v>7676.9633700000004</v>
      </c>
      <c r="AM4388" s="43">
        <f t="shared" si="8414"/>
        <v>0.20062999999936437</v>
      </c>
      <c r="AN4388" s="19"/>
      <c r="AR4388" s="1"/>
      <c r="AS4388" s="1"/>
    </row>
    <row r="4389" ht="47.25">
      <c r="B4389" s="41" t="s">
        <v>1088</v>
      </c>
      <c r="C4389" s="41" t="s">
        <v>107</v>
      </c>
      <c r="D4389" s="41" t="s">
        <v>109</v>
      </c>
      <c r="E4389" s="26" t="str">
        <f t="shared" si="8415"/>
        <v>0409</v>
      </c>
      <c r="F4389" s="41" t="s">
        <v>1133</v>
      </c>
      <c r="G4389" s="41"/>
      <c r="H4389" s="42" t="s">
        <v>1134</v>
      </c>
      <c r="I4389" s="43">
        <f t="shared" si="8480"/>
        <v>9362.8999999999996</v>
      </c>
      <c r="J4389" s="43">
        <f t="shared" si="8481"/>
        <v>0</v>
      </c>
      <c r="K4389" s="43">
        <f t="shared" si="8482"/>
        <v>0</v>
      </c>
      <c r="L4389" s="43">
        <f t="shared" si="8483"/>
        <v>0</v>
      </c>
      <c r="M4389" s="43">
        <f t="shared" si="8484"/>
        <v>0</v>
      </c>
      <c r="N4389" s="43">
        <f t="shared" si="8485"/>
        <v>0</v>
      </c>
      <c r="O4389" s="43">
        <f t="shared" si="8486"/>
        <v>0</v>
      </c>
      <c r="P4389" s="43">
        <f t="shared" si="8487"/>
        <v>0</v>
      </c>
      <c r="Q4389" s="43">
        <f t="shared" si="8488"/>
        <v>-27.908000000000001</v>
      </c>
      <c r="R4389" s="43">
        <f t="shared" si="8506"/>
        <v>0</v>
      </c>
      <c r="S4389" s="43">
        <f t="shared" si="8490"/>
        <v>659.62699999999995</v>
      </c>
      <c r="T4389" s="43">
        <f t="shared" si="8491"/>
        <v>0</v>
      </c>
      <c r="U4389" s="43">
        <v>0</v>
      </c>
      <c r="V4389" s="43">
        <f t="shared" si="8416"/>
        <v>9994.6190000000006</v>
      </c>
      <c r="W4389" s="43">
        <f t="shared" si="8492"/>
        <v>0</v>
      </c>
      <c r="X4389" s="43">
        <f t="shared" si="8493"/>
        <v>0</v>
      </c>
      <c r="Y4389" s="43">
        <f t="shared" si="8494"/>
        <v>0</v>
      </c>
      <c r="Z4389" s="43">
        <f t="shared" si="8495"/>
        <v>0</v>
      </c>
      <c r="AA4389" s="43">
        <f t="shared" si="8496"/>
        <v>0</v>
      </c>
      <c r="AB4389" s="43">
        <f t="shared" si="8497"/>
        <v>448.38560000000001</v>
      </c>
      <c r="AC4389" s="44">
        <f t="shared" si="8498"/>
        <v>9994.6188500000007</v>
      </c>
      <c r="AD4389" s="44">
        <f t="shared" si="8499"/>
        <v>448.38560000000001</v>
      </c>
      <c r="AE4389" s="45">
        <f t="shared" si="8412"/>
        <v>4.4862701292506015</v>
      </c>
      <c r="AF4389" s="43">
        <f t="shared" si="8500"/>
        <v>9994.6188500000007</v>
      </c>
      <c r="AG4389" s="43">
        <f t="shared" si="8501"/>
        <v>0</v>
      </c>
      <c r="AH4389" s="43">
        <f t="shared" si="8502"/>
        <v>0</v>
      </c>
      <c r="AI4389" s="43">
        <f t="shared" si="8503"/>
        <v>0</v>
      </c>
      <c r="AJ4389" s="43">
        <f t="shared" si="8504"/>
        <v>0</v>
      </c>
      <c r="AK4389" s="43">
        <f t="shared" si="8505"/>
        <v>0</v>
      </c>
      <c r="AL4389" s="43">
        <f t="shared" si="8413"/>
        <v>9994.6188500000007</v>
      </c>
      <c r="AM4389" s="43">
        <f t="shared" si="8414"/>
        <v>0.00014999999984866008</v>
      </c>
      <c r="AN4389" s="2"/>
      <c r="AO4389" s="1"/>
      <c r="AP4389" s="1"/>
      <c r="AQ4389" s="1"/>
      <c r="AR4389" s="1"/>
      <c r="AS4389" s="1"/>
    </row>
    <row r="4390" ht="31.5">
      <c r="B4390" s="41" t="s">
        <v>1088</v>
      </c>
      <c r="C4390" s="41" t="s">
        <v>107</v>
      </c>
      <c r="D4390" s="41" t="s">
        <v>109</v>
      </c>
      <c r="E4390" s="26" t="str">
        <f t="shared" si="8415"/>
        <v>0409</v>
      </c>
      <c r="F4390" s="41" t="s">
        <v>1133</v>
      </c>
      <c r="G4390" s="41" t="s">
        <v>550</v>
      </c>
      <c r="H4390" s="42" t="s">
        <v>551</v>
      </c>
      <c r="I4390" s="43">
        <f t="shared" si="8480"/>
        <v>9362.8999999999996</v>
      </c>
      <c r="J4390" s="43">
        <f t="shared" si="8481"/>
        <v>0</v>
      </c>
      <c r="K4390" s="43">
        <f t="shared" si="8482"/>
        <v>0</v>
      </c>
      <c r="L4390" s="43">
        <f t="shared" si="8483"/>
        <v>0</v>
      </c>
      <c r="M4390" s="43">
        <f t="shared" si="8484"/>
        <v>0</v>
      </c>
      <c r="N4390" s="43">
        <f t="shared" si="8485"/>
        <v>0</v>
      </c>
      <c r="O4390" s="43">
        <f t="shared" si="8486"/>
        <v>0</v>
      </c>
      <c r="P4390" s="43">
        <f t="shared" si="8487"/>
        <v>0</v>
      </c>
      <c r="Q4390" s="43">
        <f t="shared" si="8488"/>
        <v>-27.908000000000001</v>
      </c>
      <c r="R4390" s="43">
        <f t="shared" si="8506"/>
        <v>0</v>
      </c>
      <c r="S4390" s="43">
        <f t="shared" si="8490"/>
        <v>659.62699999999995</v>
      </c>
      <c r="T4390" s="43">
        <f t="shared" si="8491"/>
        <v>0</v>
      </c>
      <c r="U4390" s="43">
        <v>0</v>
      </c>
      <c r="V4390" s="43">
        <f t="shared" si="8416"/>
        <v>9994.6190000000006</v>
      </c>
      <c r="W4390" s="43">
        <f t="shared" si="8492"/>
        <v>0</v>
      </c>
      <c r="X4390" s="43">
        <f t="shared" si="8493"/>
        <v>0</v>
      </c>
      <c r="Y4390" s="43">
        <f t="shared" si="8494"/>
        <v>0</v>
      </c>
      <c r="Z4390" s="43">
        <f t="shared" si="8495"/>
        <v>0</v>
      </c>
      <c r="AA4390" s="43">
        <f t="shared" si="8496"/>
        <v>0</v>
      </c>
      <c r="AB4390" s="43">
        <f t="shared" si="8497"/>
        <v>448.38560000000001</v>
      </c>
      <c r="AC4390" s="44">
        <f t="shared" si="8498"/>
        <v>9994.6188500000007</v>
      </c>
      <c r="AD4390" s="44">
        <f t="shared" si="8499"/>
        <v>448.38560000000001</v>
      </c>
      <c r="AE4390" s="45">
        <f t="shared" si="8412"/>
        <v>4.4862701292506015</v>
      </c>
      <c r="AF4390" s="43">
        <f t="shared" si="8500"/>
        <v>9994.6188500000007</v>
      </c>
      <c r="AG4390" s="43">
        <f t="shared" si="8501"/>
        <v>0</v>
      </c>
      <c r="AH4390" s="43">
        <f t="shared" si="8502"/>
        <v>0</v>
      </c>
      <c r="AI4390" s="43">
        <f t="shared" si="8503"/>
        <v>0</v>
      </c>
      <c r="AJ4390" s="43">
        <f t="shared" si="8504"/>
        <v>0</v>
      </c>
      <c r="AK4390" s="43">
        <f t="shared" si="8505"/>
        <v>0</v>
      </c>
      <c r="AL4390" s="43">
        <f t="shared" si="8413"/>
        <v>9994.6188500000007</v>
      </c>
      <c r="AM4390" s="43">
        <f t="shared" si="8414"/>
        <v>0.00014999999984866008</v>
      </c>
      <c r="AN4390" s="2"/>
      <c r="AO4390" s="1"/>
      <c r="AP4390" s="1"/>
      <c r="AQ4390" s="1"/>
      <c r="AR4390" s="1"/>
      <c r="AS4390" s="1"/>
    </row>
    <row r="4391">
      <c r="B4391" s="41" t="s">
        <v>1088</v>
      </c>
      <c r="C4391" s="41" t="s">
        <v>107</v>
      </c>
      <c r="D4391" s="41" t="s">
        <v>109</v>
      </c>
      <c r="E4391" s="26" t="str">
        <f t="shared" si="8415"/>
        <v>0409</v>
      </c>
      <c r="F4391" s="41" t="s">
        <v>1133</v>
      </c>
      <c r="G4391" s="41" t="s">
        <v>909</v>
      </c>
      <c r="H4391" s="42" t="s">
        <v>910</v>
      </c>
      <c r="I4391" s="43">
        <v>9362.8999999999996</v>
      </c>
      <c r="J4391" s="43"/>
      <c r="K4391" s="43"/>
      <c r="L4391" s="43"/>
      <c r="M4391" s="43"/>
      <c r="N4391" s="43"/>
      <c r="O4391" s="43">
        <v>0</v>
      </c>
      <c r="P4391" s="43">
        <v>0</v>
      </c>
      <c r="Q4391" s="43">
        <v>-27.908000000000001</v>
      </c>
      <c r="R4391" s="43">
        <v>0</v>
      </c>
      <c r="S4391" s="43">
        <v>659.62699999999995</v>
      </c>
      <c r="T4391" s="43">
        <v>0</v>
      </c>
      <c r="U4391" s="43">
        <v>0</v>
      </c>
      <c r="V4391" s="43">
        <f t="shared" si="8416"/>
        <v>9994.6190000000006</v>
      </c>
      <c r="W4391" s="43"/>
      <c r="X4391" s="43"/>
      <c r="Y4391" s="43"/>
      <c r="Z4391" s="43"/>
      <c r="AA4391" s="43"/>
      <c r="AB4391" s="43">
        <v>448.38560000000001</v>
      </c>
      <c r="AC4391" s="44">
        <v>9994.6188500000007</v>
      </c>
      <c r="AD4391" s="44">
        <v>448.38560000000001</v>
      </c>
      <c r="AE4391" s="45">
        <f t="shared" si="8412"/>
        <v>4.4862701292506015</v>
      </c>
      <c r="AF4391" s="43">
        <v>9994.6188500000007</v>
      </c>
      <c r="AG4391" s="43">
        <v>0</v>
      </c>
      <c r="AH4391" s="43">
        <v>0</v>
      </c>
      <c r="AI4391" s="43">
        <v>0</v>
      </c>
      <c r="AJ4391" s="43">
        <v>0</v>
      </c>
      <c r="AK4391" s="43">
        <v>0</v>
      </c>
      <c r="AL4391" s="43">
        <f t="shared" si="8413"/>
        <v>9994.6188500000007</v>
      </c>
      <c r="AM4391" s="43">
        <f t="shared" si="8414"/>
        <v>0.00014999999984866008</v>
      </c>
      <c r="AN4391" s="19"/>
      <c r="AR4391" s="1"/>
      <c r="AS4391" s="1"/>
    </row>
    <row r="4392" ht="47.25">
      <c r="B4392" s="41" t="s">
        <v>1088</v>
      </c>
      <c r="C4392" s="41" t="s">
        <v>107</v>
      </c>
      <c r="D4392" s="41" t="s">
        <v>109</v>
      </c>
      <c r="E4392" s="26" t="str">
        <f t="shared" si="8415"/>
        <v>0409</v>
      </c>
      <c r="F4392" s="41" t="s">
        <v>1135</v>
      </c>
      <c r="G4392" s="41"/>
      <c r="H4392" s="42" t="s">
        <v>1136</v>
      </c>
      <c r="I4392" s="43">
        <f t="shared" si="8480"/>
        <v>8982.3999999999996</v>
      </c>
      <c r="J4392" s="43">
        <f t="shared" si="8481"/>
        <v>0</v>
      </c>
      <c r="K4392" s="43">
        <f t="shared" si="8482"/>
        <v>0</v>
      </c>
      <c r="L4392" s="43">
        <f t="shared" si="8483"/>
        <v>-1245.127</v>
      </c>
      <c r="M4392" s="43">
        <f t="shared" si="8484"/>
        <v>0</v>
      </c>
      <c r="N4392" s="43">
        <f t="shared" si="8485"/>
        <v>0</v>
      </c>
      <c r="O4392" s="43">
        <f t="shared" si="8486"/>
        <v>0</v>
      </c>
      <c r="P4392" s="43">
        <f t="shared" si="8487"/>
        <v>0</v>
      </c>
      <c r="Q4392" s="43">
        <f t="shared" si="8488"/>
        <v>-4.3849999999999998</v>
      </c>
      <c r="R4392" s="43">
        <f t="shared" si="8506"/>
        <v>0</v>
      </c>
      <c r="S4392" s="43">
        <f t="shared" si="8490"/>
        <v>0</v>
      </c>
      <c r="T4392" s="43">
        <f t="shared" si="8491"/>
        <v>0</v>
      </c>
      <c r="U4392" s="43">
        <v>0</v>
      </c>
      <c r="V4392" s="43">
        <f t="shared" si="8416"/>
        <v>7732.887999999999</v>
      </c>
      <c r="W4392" s="43">
        <f t="shared" si="8492"/>
        <v>0</v>
      </c>
      <c r="X4392" s="43">
        <f t="shared" si="8493"/>
        <v>0</v>
      </c>
      <c r="Y4392" s="43">
        <f t="shared" si="8494"/>
        <v>0</v>
      </c>
      <c r="Z4392" s="43">
        <f t="shared" si="8495"/>
        <v>0</v>
      </c>
      <c r="AA4392" s="43">
        <f t="shared" si="8496"/>
        <v>0</v>
      </c>
      <c r="AB4392" s="43">
        <f t="shared" si="8497"/>
        <v>347.98523</v>
      </c>
      <c r="AC4392" s="44">
        <f t="shared" si="8498"/>
        <v>7732.8876600000003</v>
      </c>
      <c r="AD4392" s="44">
        <f t="shared" si="8499"/>
        <v>7732.8876600000003</v>
      </c>
      <c r="AE4392" s="45">
        <f t="shared" ref="AE4392:AE4455" si="8507">AD4392/AC4392*100</f>
        <v>100</v>
      </c>
      <c r="AF4392" s="43">
        <f t="shared" si="8500"/>
        <v>7732.8876600000003</v>
      </c>
      <c r="AG4392" s="43">
        <f t="shared" si="8501"/>
        <v>0</v>
      </c>
      <c r="AH4392" s="43">
        <f t="shared" si="8502"/>
        <v>0</v>
      </c>
      <c r="AI4392" s="43">
        <f t="shared" si="8503"/>
        <v>0</v>
      </c>
      <c r="AJ4392" s="43">
        <f t="shared" si="8504"/>
        <v>0</v>
      </c>
      <c r="AK4392" s="43">
        <f t="shared" si="8505"/>
        <v>0</v>
      </c>
      <c r="AL4392" s="43">
        <f t="shared" ref="AL4392:AL4455" si="8508">AF4392+AH4392+AK4392+AI4392+AJ4392+AG4392</f>
        <v>7732.8876600000003</v>
      </c>
      <c r="AM4392" s="43">
        <f t="shared" ref="AM4392:AM4455" si="8509">V4392-AL4392</f>
        <v>0.00033999999868683517</v>
      </c>
      <c r="AN4392" s="2"/>
      <c r="AO4392" s="1"/>
      <c r="AP4392" s="1"/>
      <c r="AQ4392" s="1"/>
      <c r="AR4392" s="1"/>
      <c r="AS4392" s="1"/>
    </row>
    <row r="4393" ht="31.5">
      <c r="B4393" s="41" t="s">
        <v>1088</v>
      </c>
      <c r="C4393" s="41" t="s">
        <v>107</v>
      </c>
      <c r="D4393" s="41" t="s">
        <v>109</v>
      </c>
      <c r="E4393" s="26" t="str">
        <f t="shared" si="8415"/>
        <v>0409</v>
      </c>
      <c r="F4393" s="41" t="s">
        <v>1135</v>
      </c>
      <c r="G4393" s="41" t="s">
        <v>550</v>
      </c>
      <c r="H4393" s="42" t="s">
        <v>551</v>
      </c>
      <c r="I4393" s="43">
        <f t="shared" si="8480"/>
        <v>8982.3999999999996</v>
      </c>
      <c r="J4393" s="43">
        <f t="shared" si="8481"/>
        <v>0</v>
      </c>
      <c r="K4393" s="43">
        <f t="shared" si="8482"/>
        <v>0</v>
      </c>
      <c r="L4393" s="43">
        <f t="shared" si="8483"/>
        <v>-1245.127</v>
      </c>
      <c r="M4393" s="43">
        <f t="shared" si="8484"/>
        <v>0</v>
      </c>
      <c r="N4393" s="43">
        <f t="shared" si="8485"/>
        <v>0</v>
      </c>
      <c r="O4393" s="43">
        <f t="shared" si="8486"/>
        <v>0</v>
      </c>
      <c r="P4393" s="43">
        <f t="shared" si="8487"/>
        <v>0</v>
      </c>
      <c r="Q4393" s="43">
        <f t="shared" si="8488"/>
        <v>-4.3849999999999998</v>
      </c>
      <c r="R4393" s="43">
        <f t="shared" si="8506"/>
        <v>0</v>
      </c>
      <c r="S4393" s="43">
        <f t="shared" si="8490"/>
        <v>0</v>
      </c>
      <c r="T4393" s="43">
        <f t="shared" si="8491"/>
        <v>0</v>
      </c>
      <c r="U4393" s="43">
        <v>0</v>
      </c>
      <c r="V4393" s="43">
        <f t="shared" si="8416"/>
        <v>7732.887999999999</v>
      </c>
      <c r="W4393" s="43">
        <f t="shared" si="8492"/>
        <v>0</v>
      </c>
      <c r="X4393" s="43">
        <f t="shared" si="8493"/>
        <v>0</v>
      </c>
      <c r="Y4393" s="43">
        <f t="shared" si="8494"/>
        <v>0</v>
      </c>
      <c r="Z4393" s="43">
        <f t="shared" si="8495"/>
        <v>0</v>
      </c>
      <c r="AA4393" s="43">
        <f t="shared" si="8496"/>
        <v>0</v>
      </c>
      <c r="AB4393" s="43">
        <f t="shared" si="8497"/>
        <v>347.98523</v>
      </c>
      <c r="AC4393" s="44">
        <f t="shared" si="8498"/>
        <v>7732.8876600000003</v>
      </c>
      <c r="AD4393" s="44">
        <f t="shared" si="8499"/>
        <v>7732.8876600000003</v>
      </c>
      <c r="AE4393" s="45">
        <f t="shared" si="8507"/>
        <v>100</v>
      </c>
      <c r="AF4393" s="43">
        <f t="shared" si="8500"/>
        <v>7732.8876600000003</v>
      </c>
      <c r="AG4393" s="43">
        <f t="shared" si="8501"/>
        <v>0</v>
      </c>
      <c r="AH4393" s="43">
        <f t="shared" si="8502"/>
        <v>0</v>
      </c>
      <c r="AI4393" s="43">
        <f t="shared" si="8503"/>
        <v>0</v>
      </c>
      <c r="AJ4393" s="43">
        <f t="shared" si="8504"/>
        <v>0</v>
      </c>
      <c r="AK4393" s="43">
        <f t="shared" si="8505"/>
        <v>0</v>
      </c>
      <c r="AL4393" s="43">
        <f t="shared" si="8508"/>
        <v>7732.8876600000003</v>
      </c>
      <c r="AM4393" s="43">
        <f t="shared" si="8509"/>
        <v>0.00033999999868683517</v>
      </c>
      <c r="AN4393" s="2"/>
      <c r="AO4393" s="1"/>
      <c r="AP4393" s="1"/>
      <c r="AQ4393" s="1"/>
      <c r="AR4393" s="1"/>
      <c r="AS4393" s="1"/>
    </row>
    <row r="4394">
      <c r="B4394" s="41" t="s">
        <v>1088</v>
      </c>
      <c r="C4394" s="41" t="s">
        <v>107</v>
      </c>
      <c r="D4394" s="41" t="s">
        <v>109</v>
      </c>
      <c r="E4394" s="26" t="str">
        <f t="shared" si="8415"/>
        <v>0409</v>
      </c>
      <c r="F4394" s="41" t="s">
        <v>1135</v>
      </c>
      <c r="G4394" s="41" t="s">
        <v>909</v>
      </c>
      <c r="H4394" s="42" t="s">
        <v>910</v>
      </c>
      <c r="I4394" s="43">
        <v>8982.3999999999996</v>
      </c>
      <c r="J4394" s="43"/>
      <c r="K4394" s="43"/>
      <c r="L4394" s="43">
        <v>-1245.127</v>
      </c>
      <c r="M4394" s="43"/>
      <c r="N4394" s="43"/>
      <c r="O4394" s="43">
        <v>0</v>
      </c>
      <c r="P4394" s="43">
        <v>0</v>
      </c>
      <c r="Q4394" s="43">
        <v>-4.3849999999999998</v>
      </c>
      <c r="R4394" s="43">
        <v>0</v>
      </c>
      <c r="S4394" s="43">
        <v>0</v>
      </c>
      <c r="T4394" s="43">
        <v>0</v>
      </c>
      <c r="U4394" s="43">
        <v>0</v>
      </c>
      <c r="V4394" s="43">
        <f t="shared" si="8416"/>
        <v>7732.887999999999</v>
      </c>
      <c r="W4394" s="43"/>
      <c r="X4394" s="43"/>
      <c r="Y4394" s="43"/>
      <c r="Z4394" s="43"/>
      <c r="AA4394" s="43"/>
      <c r="AB4394" s="43">
        <v>347.98523</v>
      </c>
      <c r="AC4394" s="44">
        <v>7732.8876600000003</v>
      </c>
      <c r="AD4394" s="44">
        <v>7732.8876600000003</v>
      </c>
      <c r="AE4394" s="45">
        <f t="shared" si="8507"/>
        <v>100</v>
      </c>
      <c r="AF4394" s="43">
        <v>7732.8876600000003</v>
      </c>
      <c r="AG4394" s="43">
        <v>0</v>
      </c>
      <c r="AH4394" s="43">
        <v>0</v>
      </c>
      <c r="AI4394" s="43">
        <v>0</v>
      </c>
      <c r="AJ4394" s="43">
        <v>0</v>
      </c>
      <c r="AK4394" s="43">
        <v>0</v>
      </c>
      <c r="AL4394" s="43">
        <f t="shared" si="8508"/>
        <v>7732.8876600000003</v>
      </c>
      <c r="AM4394" s="43">
        <f t="shared" si="8509"/>
        <v>0.00033999999868683517</v>
      </c>
      <c r="AN4394" s="19"/>
      <c r="AR4394" s="1"/>
      <c r="AS4394" s="1"/>
    </row>
    <row r="4395" ht="63">
      <c r="B4395" s="41" t="s">
        <v>1088</v>
      </c>
      <c r="C4395" s="41" t="s">
        <v>107</v>
      </c>
      <c r="D4395" s="41" t="s">
        <v>109</v>
      </c>
      <c r="E4395" s="26" t="str">
        <f t="shared" si="8415"/>
        <v>0409</v>
      </c>
      <c r="F4395" s="41" t="s">
        <v>1137</v>
      </c>
      <c r="G4395" s="41"/>
      <c r="H4395" s="42" t="s">
        <v>728</v>
      </c>
      <c r="I4395" s="43">
        <f t="shared" si="8480"/>
        <v>14572.000000000002</v>
      </c>
      <c r="J4395" s="43">
        <f t="shared" si="8481"/>
        <v>40592.799999999996</v>
      </c>
      <c r="K4395" s="43">
        <f t="shared" si="8482"/>
        <v>10393.299999999999</v>
      </c>
      <c r="L4395" s="43">
        <f t="shared" si="8483"/>
        <v>0</v>
      </c>
      <c r="M4395" s="43">
        <f t="shared" si="8484"/>
        <v>0</v>
      </c>
      <c r="N4395" s="43">
        <f t="shared" si="8485"/>
        <v>0</v>
      </c>
      <c r="O4395" s="43">
        <f t="shared" si="8486"/>
        <v>0</v>
      </c>
      <c r="P4395" s="43">
        <f t="shared" si="8487"/>
        <v>0</v>
      </c>
      <c r="Q4395" s="43">
        <f t="shared" si="8488"/>
        <v>0</v>
      </c>
      <c r="R4395" s="43">
        <f t="shared" si="8506"/>
        <v>0</v>
      </c>
      <c r="S4395" s="43">
        <f t="shared" si="8490"/>
        <v>0</v>
      </c>
      <c r="T4395" s="43">
        <f t="shared" si="8491"/>
        <v>0</v>
      </c>
      <c r="U4395" s="43">
        <v>0</v>
      </c>
      <c r="V4395" s="43">
        <f t="shared" si="8416"/>
        <v>14572.000000000002</v>
      </c>
      <c r="W4395" s="43">
        <f t="shared" si="8492"/>
        <v>0</v>
      </c>
      <c r="X4395" s="43">
        <f t="shared" si="8493"/>
        <v>0</v>
      </c>
      <c r="Y4395" s="43">
        <f t="shared" si="8494"/>
        <v>0</v>
      </c>
      <c r="Z4395" s="43">
        <f t="shared" si="8495"/>
        <v>0</v>
      </c>
      <c r="AA4395" s="43">
        <f t="shared" si="8496"/>
        <v>0</v>
      </c>
      <c r="AB4395" s="43">
        <f t="shared" si="8497"/>
        <v>56.910559999999997</v>
      </c>
      <c r="AC4395" s="44">
        <f t="shared" si="8498"/>
        <v>12750.705980000001</v>
      </c>
      <c r="AD4395" s="44">
        <f t="shared" si="8499"/>
        <v>56.910559999999997</v>
      </c>
      <c r="AE4395" s="45">
        <f t="shared" si="8507"/>
        <v>0.44633261945861286</v>
      </c>
      <c r="AF4395" s="43">
        <f t="shared" si="8500"/>
        <v>12917.294620000001</v>
      </c>
      <c r="AG4395" s="43">
        <f t="shared" si="8501"/>
        <v>0</v>
      </c>
      <c r="AH4395" s="43">
        <f t="shared" si="8502"/>
        <v>0</v>
      </c>
      <c r="AI4395" s="43">
        <f t="shared" si="8503"/>
        <v>0</v>
      </c>
      <c r="AJ4395" s="43">
        <f t="shared" si="8504"/>
        <v>0</v>
      </c>
      <c r="AK4395" s="43">
        <f t="shared" si="8505"/>
        <v>0</v>
      </c>
      <c r="AL4395" s="43">
        <f t="shared" si="8508"/>
        <v>12917.294620000001</v>
      </c>
      <c r="AM4395" s="43">
        <f t="shared" si="8509"/>
        <v>1654.7053800000012</v>
      </c>
      <c r="AN4395" s="2"/>
      <c r="AO4395" s="1"/>
      <c r="AP4395" s="1"/>
      <c r="AQ4395" s="1"/>
      <c r="AR4395" s="1"/>
      <c r="AS4395" s="1"/>
    </row>
    <row r="4396" ht="31.5">
      <c r="B4396" s="41" t="s">
        <v>1088</v>
      </c>
      <c r="C4396" s="41" t="s">
        <v>107</v>
      </c>
      <c r="D4396" s="41" t="s">
        <v>109</v>
      </c>
      <c r="E4396" s="26" t="str">
        <f t="shared" si="8415"/>
        <v>0409</v>
      </c>
      <c r="F4396" s="41" t="s">
        <v>1137</v>
      </c>
      <c r="G4396" s="41" t="s">
        <v>550</v>
      </c>
      <c r="H4396" s="42" t="s">
        <v>551</v>
      </c>
      <c r="I4396" s="43">
        <f t="shared" si="8480"/>
        <v>14572.000000000002</v>
      </c>
      <c r="J4396" s="43">
        <f t="shared" si="8481"/>
        <v>40592.799999999996</v>
      </c>
      <c r="K4396" s="43">
        <f t="shared" si="8482"/>
        <v>10393.299999999999</v>
      </c>
      <c r="L4396" s="43">
        <f t="shared" si="8483"/>
        <v>0</v>
      </c>
      <c r="M4396" s="43">
        <f t="shared" si="8484"/>
        <v>0</v>
      </c>
      <c r="N4396" s="43">
        <f t="shared" si="8485"/>
        <v>0</v>
      </c>
      <c r="O4396" s="43">
        <f t="shared" si="8486"/>
        <v>0</v>
      </c>
      <c r="P4396" s="43">
        <f t="shared" si="8487"/>
        <v>0</v>
      </c>
      <c r="Q4396" s="43">
        <f t="shared" si="8488"/>
        <v>0</v>
      </c>
      <c r="R4396" s="43">
        <f t="shared" si="8506"/>
        <v>0</v>
      </c>
      <c r="S4396" s="43">
        <f t="shared" si="8490"/>
        <v>0</v>
      </c>
      <c r="T4396" s="43">
        <f t="shared" si="8491"/>
        <v>0</v>
      </c>
      <c r="U4396" s="43">
        <v>0</v>
      </c>
      <c r="V4396" s="43">
        <f t="shared" si="8416"/>
        <v>14572.000000000002</v>
      </c>
      <c r="W4396" s="43">
        <f t="shared" si="8492"/>
        <v>0</v>
      </c>
      <c r="X4396" s="43">
        <f t="shared" si="8493"/>
        <v>0</v>
      </c>
      <c r="Y4396" s="43">
        <f t="shared" si="8494"/>
        <v>0</v>
      </c>
      <c r="Z4396" s="43">
        <f t="shared" si="8495"/>
        <v>0</v>
      </c>
      <c r="AA4396" s="43">
        <f t="shared" si="8496"/>
        <v>0</v>
      </c>
      <c r="AB4396" s="43">
        <f t="shared" si="8497"/>
        <v>56.910559999999997</v>
      </c>
      <c r="AC4396" s="44">
        <f t="shared" si="8498"/>
        <v>12750.705980000001</v>
      </c>
      <c r="AD4396" s="44">
        <f t="shared" si="8499"/>
        <v>56.910559999999997</v>
      </c>
      <c r="AE4396" s="45">
        <f t="shared" si="8507"/>
        <v>0.44633261945861286</v>
      </c>
      <c r="AF4396" s="43">
        <f t="shared" si="8500"/>
        <v>12917.294620000001</v>
      </c>
      <c r="AG4396" s="43">
        <f t="shared" si="8501"/>
        <v>0</v>
      </c>
      <c r="AH4396" s="43">
        <f t="shared" si="8502"/>
        <v>0</v>
      </c>
      <c r="AI4396" s="43">
        <f t="shared" si="8503"/>
        <v>0</v>
      </c>
      <c r="AJ4396" s="43">
        <f t="shared" si="8504"/>
        <v>0</v>
      </c>
      <c r="AK4396" s="43">
        <f t="shared" si="8505"/>
        <v>0</v>
      </c>
      <c r="AL4396" s="43">
        <f t="shared" si="8508"/>
        <v>12917.294620000001</v>
      </c>
      <c r="AM4396" s="43">
        <f t="shared" si="8509"/>
        <v>1654.7053800000012</v>
      </c>
      <c r="AN4396" s="2"/>
      <c r="AO4396" s="1"/>
      <c r="AP4396" s="1"/>
      <c r="AQ4396" s="1"/>
      <c r="AR4396" s="1"/>
      <c r="AS4396" s="1"/>
    </row>
    <row r="4397">
      <c r="B4397" s="41" t="s">
        <v>1088</v>
      </c>
      <c r="C4397" s="41" t="s">
        <v>107</v>
      </c>
      <c r="D4397" s="41" t="s">
        <v>109</v>
      </c>
      <c r="E4397" s="26" t="str">
        <f t="shared" si="8415"/>
        <v>0409</v>
      </c>
      <c r="F4397" s="41" t="s">
        <v>1137</v>
      </c>
      <c r="G4397" s="41" t="s">
        <v>909</v>
      </c>
      <c r="H4397" s="42" t="s">
        <v>910</v>
      </c>
      <c r="I4397" s="43">
        <v>14572.000000000002</v>
      </c>
      <c r="J4397" s="43">
        <v>40592.799999999996</v>
      </c>
      <c r="K4397" s="43">
        <v>10393.299999999999</v>
      </c>
      <c r="L4397" s="43"/>
      <c r="M4397" s="43"/>
      <c r="N4397" s="43"/>
      <c r="O4397" s="43">
        <v>0</v>
      </c>
      <c r="P4397" s="43">
        <v>0</v>
      </c>
      <c r="Q4397" s="43">
        <v>0</v>
      </c>
      <c r="R4397" s="43">
        <v>0</v>
      </c>
      <c r="S4397" s="43">
        <v>0</v>
      </c>
      <c r="T4397" s="43">
        <v>0</v>
      </c>
      <c r="U4397" s="43">
        <v>0</v>
      </c>
      <c r="V4397" s="43">
        <f t="shared" si="8416"/>
        <v>14572.000000000002</v>
      </c>
      <c r="W4397" s="43"/>
      <c r="X4397" s="43"/>
      <c r="Y4397" s="43"/>
      <c r="Z4397" s="43"/>
      <c r="AA4397" s="43"/>
      <c r="AB4397" s="43">
        <v>56.910559999999997</v>
      </c>
      <c r="AC4397" s="44">
        <v>12750.705980000001</v>
      </c>
      <c r="AD4397" s="44">
        <v>56.910559999999997</v>
      </c>
      <c r="AE4397" s="45">
        <f t="shared" si="8507"/>
        <v>0.44633261945861286</v>
      </c>
      <c r="AF4397" s="43">
        <v>12917.294620000001</v>
      </c>
      <c r="AG4397" s="43">
        <v>0</v>
      </c>
      <c r="AH4397" s="43">
        <v>0</v>
      </c>
      <c r="AI4397" s="43">
        <v>0</v>
      </c>
      <c r="AJ4397" s="43">
        <v>0</v>
      </c>
      <c r="AK4397" s="43">
        <v>0</v>
      </c>
      <c r="AL4397" s="43">
        <f t="shared" si="8508"/>
        <v>12917.294620000001</v>
      </c>
      <c r="AM4397" s="43">
        <f t="shared" si="8509"/>
        <v>1654.7053800000012</v>
      </c>
      <c r="AN4397" s="19"/>
      <c r="AR4397" s="1"/>
      <c r="AS4397" s="1"/>
    </row>
    <row r="4398" ht="78.75" hidden="1">
      <c r="B4398" s="41" t="s">
        <v>1088</v>
      </c>
      <c r="C4398" s="41" t="s">
        <v>107</v>
      </c>
      <c r="D4398" s="41" t="s">
        <v>109</v>
      </c>
      <c r="E4398" s="26" t="str">
        <f t="shared" si="8415"/>
        <v>0409</v>
      </c>
      <c r="F4398" s="41" t="s">
        <v>1138</v>
      </c>
      <c r="G4398" s="41"/>
      <c r="H4398" s="42" t="s">
        <v>1139</v>
      </c>
      <c r="I4398" s="43">
        <f t="shared" si="8480"/>
        <v>1914</v>
      </c>
      <c r="J4398" s="43">
        <f t="shared" si="8481"/>
        <v>0</v>
      </c>
      <c r="K4398" s="43">
        <f t="shared" si="8482"/>
        <v>0</v>
      </c>
      <c r="L4398" s="43">
        <f t="shared" si="8483"/>
        <v>0</v>
      </c>
      <c r="M4398" s="43">
        <f t="shared" si="8484"/>
        <v>0</v>
      </c>
      <c r="N4398" s="43">
        <f t="shared" si="8485"/>
        <v>0</v>
      </c>
      <c r="O4398" s="43">
        <f t="shared" si="8486"/>
        <v>0</v>
      </c>
      <c r="P4398" s="43">
        <f t="shared" si="8487"/>
        <v>0</v>
      </c>
      <c r="Q4398" s="43">
        <f t="shared" si="8488"/>
        <v>0</v>
      </c>
      <c r="R4398" s="43">
        <f t="shared" si="8506"/>
        <v>-1914</v>
      </c>
      <c r="S4398" s="43">
        <f t="shared" si="8490"/>
        <v>0</v>
      </c>
      <c r="T4398" s="43">
        <f t="shared" si="8491"/>
        <v>0</v>
      </c>
      <c r="U4398" s="43">
        <v>0</v>
      </c>
      <c r="V4398" s="43">
        <f t="shared" si="8416"/>
        <v>0</v>
      </c>
      <c r="W4398" s="43">
        <f t="shared" si="8492"/>
        <v>0</v>
      </c>
      <c r="X4398" s="43">
        <f t="shared" si="8493"/>
        <v>0</v>
      </c>
      <c r="Y4398" s="43">
        <f t="shared" si="8494"/>
        <v>0</v>
      </c>
      <c r="Z4398" s="43">
        <f t="shared" si="8495"/>
        <v>0</v>
      </c>
      <c r="AA4398" s="43">
        <f t="shared" si="8496"/>
        <v>0</v>
      </c>
      <c r="AB4398" s="43">
        <f t="shared" si="8497"/>
        <v>0</v>
      </c>
      <c r="AC4398" s="44">
        <f t="shared" si="8498"/>
        <v>0</v>
      </c>
      <c r="AD4398" s="44">
        <f t="shared" si="8499"/>
        <v>0</v>
      </c>
      <c r="AE4398" s="45" t="e">
        <f t="shared" si="8507"/>
        <v>#DIV/0!</v>
      </c>
      <c r="AF4398" s="46">
        <f t="shared" si="8500"/>
        <v>0</v>
      </c>
      <c r="AG4398" s="46">
        <f t="shared" si="8501"/>
        <v>0</v>
      </c>
      <c r="AH4398" s="47">
        <f t="shared" si="8502"/>
        <v>0</v>
      </c>
      <c r="AI4398" s="47">
        <f t="shared" si="8503"/>
        <v>0</v>
      </c>
      <c r="AJ4398" s="47">
        <f t="shared" si="8504"/>
        <v>0</v>
      </c>
      <c r="AK4398" s="47">
        <f t="shared" si="8505"/>
        <v>0</v>
      </c>
      <c r="AL4398" s="47">
        <f t="shared" si="8508"/>
        <v>0</v>
      </c>
      <c r="AM4398" s="47">
        <f t="shared" si="8509"/>
        <v>0</v>
      </c>
      <c r="AN4398" s="48" t="s">
        <v>36</v>
      </c>
      <c r="AO4398" s="1"/>
      <c r="AP4398" s="1"/>
      <c r="AQ4398" s="1"/>
      <c r="AR4398" s="1"/>
      <c r="AS4398" s="1"/>
    </row>
    <row r="4399" ht="31.5" hidden="1">
      <c r="B4399" s="41" t="s">
        <v>1088</v>
      </c>
      <c r="C4399" s="41" t="s">
        <v>107</v>
      </c>
      <c r="D4399" s="41" t="s">
        <v>109</v>
      </c>
      <c r="E4399" s="26" t="str">
        <f t="shared" ref="E4399:E4462" si="8510">CONCATENATE(C4399,D4399)</f>
        <v>0409</v>
      </c>
      <c r="F4399" s="41" t="s">
        <v>1138</v>
      </c>
      <c r="G4399" s="41" t="s">
        <v>550</v>
      </c>
      <c r="H4399" s="42" t="s">
        <v>551</v>
      </c>
      <c r="I4399" s="43">
        <f t="shared" si="8480"/>
        <v>1914</v>
      </c>
      <c r="J4399" s="43">
        <f t="shared" si="8481"/>
        <v>0</v>
      </c>
      <c r="K4399" s="43">
        <f t="shared" si="8482"/>
        <v>0</v>
      </c>
      <c r="L4399" s="43">
        <f t="shared" si="8483"/>
        <v>0</v>
      </c>
      <c r="M4399" s="43">
        <f t="shared" si="8484"/>
        <v>0</v>
      </c>
      <c r="N4399" s="43">
        <f t="shared" si="8485"/>
        <v>0</v>
      </c>
      <c r="O4399" s="43">
        <f t="shared" si="8486"/>
        <v>0</v>
      </c>
      <c r="P4399" s="43">
        <f t="shared" si="8487"/>
        <v>0</v>
      </c>
      <c r="Q4399" s="43">
        <f t="shared" si="8488"/>
        <v>0</v>
      </c>
      <c r="R4399" s="43">
        <f t="shared" si="8506"/>
        <v>-1914</v>
      </c>
      <c r="S4399" s="43">
        <f t="shared" si="8490"/>
        <v>0</v>
      </c>
      <c r="T4399" s="43">
        <f t="shared" si="8491"/>
        <v>0</v>
      </c>
      <c r="U4399" s="43">
        <v>0</v>
      </c>
      <c r="V4399" s="43">
        <f t="shared" ref="V4399:V4462" si="8511">I4399+L4399+U4399+T4399+S4399+R4399+Q4399+P4399+O4399</f>
        <v>0</v>
      </c>
      <c r="W4399" s="43">
        <f t="shared" si="8492"/>
        <v>0</v>
      </c>
      <c r="X4399" s="43">
        <f t="shared" si="8493"/>
        <v>0</v>
      </c>
      <c r="Y4399" s="43">
        <f t="shared" si="8494"/>
        <v>0</v>
      </c>
      <c r="Z4399" s="43">
        <f t="shared" si="8495"/>
        <v>0</v>
      </c>
      <c r="AA4399" s="43">
        <f t="shared" si="8496"/>
        <v>0</v>
      </c>
      <c r="AB4399" s="43">
        <f t="shared" si="8497"/>
        <v>0</v>
      </c>
      <c r="AC4399" s="44">
        <f t="shared" si="8498"/>
        <v>0</v>
      </c>
      <c r="AD4399" s="44">
        <f t="shared" si="8499"/>
        <v>0</v>
      </c>
      <c r="AE4399" s="45" t="e">
        <f t="shared" si="8507"/>
        <v>#DIV/0!</v>
      </c>
      <c r="AF4399" s="46">
        <f t="shared" si="8500"/>
        <v>0</v>
      </c>
      <c r="AG4399" s="46">
        <f t="shared" si="8501"/>
        <v>0</v>
      </c>
      <c r="AH4399" s="47">
        <f t="shared" si="8502"/>
        <v>0</v>
      </c>
      <c r="AI4399" s="47">
        <f t="shared" si="8503"/>
        <v>0</v>
      </c>
      <c r="AJ4399" s="47">
        <f t="shared" si="8504"/>
        <v>0</v>
      </c>
      <c r="AK4399" s="47">
        <f t="shared" si="8505"/>
        <v>0</v>
      </c>
      <c r="AL4399" s="47">
        <f t="shared" si="8508"/>
        <v>0</v>
      </c>
      <c r="AM4399" s="47">
        <f t="shared" si="8509"/>
        <v>0</v>
      </c>
      <c r="AN4399" s="48" t="s">
        <v>36</v>
      </c>
      <c r="AO4399" s="1"/>
      <c r="AP4399" s="1"/>
      <c r="AQ4399" s="1"/>
      <c r="AR4399" s="1"/>
      <c r="AS4399" s="1"/>
    </row>
    <row r="4400" hidden="1">
      <c r="B4400" s="41" t="s">
        <v>1088</v>
      </c>
      <c r="C4400" s="41" t="s">
        <v>107</v>
      </c>
      <c r="D4400" s="41" t="s">
        <v>109</v>
      </c>
      <c r="E4400" s="26" t="str">
        <f t="shared" si="8510"/>
        <v>0409</v>
      </c>
      <c r="F4400" s="41" t="s">
        <v>1138</v>
      </c>
      <c r="G4400" s="41" t="s">
        <v>909</v>
      </c>
      <c r="H4400" s="42" t="s">
        <v>910</v>
      </c>
      <c r="I4400" s="43">
        <v>1914</v>
      </c>
      <c r="J4400" s="43"/>
      <c r="K4400" s="43"/>
      <c r="L4400" s="43"/>
      <c r="M4400" s="43"/>
      <c r="N4400" s="43"/>
      <c r="O4400" s="43">
        <v>0</v>
      </c>
      <c r="P4400" s="43">
        <v>0</v>
      </c>
      <c r="Q4400" s="43">
        <v>0</v>
      </c>
      <c r="R4400" s="43">
        <v>-1914</v>
      </c>
      <c r="S4400" s="43">
        <v>0</v>
      </c>
      <c r="T4400" s="43">
        <v>0</v>
      </c>
      <c r="U4400" s="43">
        <v>0</v>
      </c>
      <c r="V4400" s="43">
        <f t="shared" si="8511"/>
        <v>0</v>
      </c>
      <c r="W4400" s="43"/>
      <c r="X4400" s="43"/>
      <c r="Y4400" s="43"/>
      <c r="Z4400" s="43"/>
      <c r="AA4400" s="43"/>
      <c r="AB4400" s="43">
        <v>0</v>
      </c>
      <c r="AC4400" s="44">
        <v>0</v>
      </c>
      <c r="AD4400" s="44">
        <v>0</v>
      </c>
      <c r="AE4400" s="45" t="e">
        <f t="shared" si="8507"/>
        <v>#DIV/0!</v>
      </c>
      <c r="AF4400" s="46">
        <v>0</v>
      </c>
      <c r="AG4400" s="46">
        <v>0</v>
      </c>
      <c r="AH4400" s="47">
        <v>0</v>
      </c>
      <c r="AI4400" s="47">
        <v>0</v>
      </c>
      <c r="AJ4400" s="47">
        <v>0</v>
      </c>
      <c r="AK4400" s="47">
        <v>0</v>
      </c>
      <c r="AL4400" s="47">
        <f t="shared" si="8508"/>
        <v>0</v>
      </c>
      <c r="AM4400" s="47">
        <f t="shared" si="8509"/>
        <v>0</v>
      </c>
      <c r="AN4400" s="48" t="s">
        <v>36</v>
      </c>
      <c r="AR4400" s="1"/>
      <c r="AS4400" s="1"/>
    </row>
    <row r="4401" ht="94.5">
      <c r="B4401" s="41" t="s">
        <v>1088</v>
      </c>
      <c r="C4401" s="41" t="s">
        <v>107</v>
      </c>
      <c r="D4401" s="41" t="s">
        <v>109</v>
      </c>
      <c r="E4401" s="26" t="str">
        <f t="shared" si="8510"/>
        <v>0409</v>
      </c>
      <c r="F4401" s="41" t="s">
        <v>1140</v>
      </c>
      <c r="G4401" s="41"/>
      <c r="H4401" s="42" t="s">
        <v>1141</v>
      </c>
      <c r="I4401" s="43">
        <f t="shared" si="8480"/>
        <v>2419.2000000000003</v>
      </c>
      <c r="J4401" s="43">
        <f t="shared" si="8481"/>
        <v>0</v>
      </c>
      <c r="K4401" s="43">
        <f t="shared" si="8482"/>
        <v>0</v>
      </c>
      <c r="L4401" s="43">
        <f t="shared" si="8483"/>
        <v>0</v>
      </c>
      <c r="M4401" s="43">
        <f t="shared" si="8484"/>
        <v>0</v>
      </c>
      <c r="N4401" s="43">
        <f t="shared" si="8485"/>
        <v>0</v>
      </c>
      <c r="O4401" s="43">
        <f t="shared" si="8486"/>
        <v>0</v>
      </c>
      <c r="P4401" s="43">
        <f t="shared" si="8487"/>
        <v>0</v>
      </c>
      <c r="Q4401" s="43">
        <f t="shared" si="8488"/>
        <v>0</v>
      </c>
      <c r="R4401" s="43">
        <f t="shared" si="8506"/>
        <v>0</v>
      </c>
      <c r="S4401" s="43">
        <f t="shared" si="8490"/>
        <v>0</v>
      </c>
      <c r="T4401" s="43">
        <f t="shared" si="8491"/>
        <v>0</v>
      </c>
      <c r="U4401" s="43">
        <v>468.06299999999999</v>
      </c>
      <c r="V4401" s="43">
        <f t="shared" si="8511"/>
        <v>2887.2630000000004</v>
      </c>
      <c r="W4401" s="43">
        <f t="shared" si="8492"/>
        <v>468.06299999999999</v>
      </c>
      <c r="X4401" s="43">
        <f t="shared" si="8493"/>
        <v>0</v>
      </c>
      <c r="Y4401" s="43">
        <f t="shared" si="8494"/>
        <v>0</v>
      </c>
      <c r="Z4401" s="43">
        <f t="shared" si="8495"/>
        <v>0</v>
      </c>
      <c r="AA4401" s="43">
        <f t="shared" si="8496"/>
        <v>0</v>
      </c>
      <c r="AB4401" s="43">
        <f t="shared" si="8497"/>
        <v>0</v>
      </c>
      <c r="AC4401" s="44">
        <f t="shared" si="8498"/>
        <v>2887.2629999999999</v>
      </c>
      <c r="AD4401" s="44">
        <f t="shared" si="8499"/>
        <v>0</v>
      </c>
      <c r="AE4401" s="45">
        <f t="shared" si="8507"/>
        <v>0</v>
      </c>
      <c r="AF4401" s="43">
        <f t="shared" si="8500"/>
        <v>2887.2629999999999</v>
      </c>
      <c r="AG4401" s="43">
        <f t="shared" si="8501"/>
        <v>0</v>
      </c>
      <c r="AH4401" s="43">
        <f t="shared" si="8502"/>
        <v>0</v>
      </c>
      <c r="AI4401" s="43">
        <f t="shared" si="8503"/>
        <v>0</v>
      </c>
      <c r="AJ4401" s="43">
        <f t="shared" si="8504"/>
        <v>0</v>
      </c>
      <c r="AK4401" s="43">
        <f t="shared" si="8505"/>
        <v>0</v>
      </c>
      <c r="AL4401" s="43">
        <f t="shared" si="8508"/>
        <v>2887.2629999999999</v>
      </c>
      <c r="AM4401" s="43">
        <f t="shared" si="8509"/>
        <v>4.5474735088646412e-13</v>
      </c>
      <c r="AN4401" s="2"/>
      <c r="AO4401" s="1"/>
      <c r="AP4401" s="1"/>
      <c r="AQ4401" s="1"/>
      <c r="AR4401" s="1"/>
      <c r="AS4401" s="1"/>
    </row>
    <row r="4402" ht="31.5">
      <c r="B4402" s="41" t="s">
        <v>1088</v>
      </c>
      <c r="C4402" s="41" t="s">
        <v>107</v>
      </c>
      <c r="D4402" s="41" t="s">
        <v>109</v>
      </c>
      <c r="E4402" s="26" t="str">
        <f t="shared" si="8510"/>
        <v>0409</v>
      </c>
      <c r="F4402" s="41" t="s">
        <v>1140</v>
      </c>
      <c r="G4402" s="41" t="s">
        <v>550</v>
      </c>
      <c r="H4402" s="42" t="s">
        <v>551</v>
      </c>
      <c r="I4402" s="43">
        <f t="shared" si="8480"/>
        <v>2419.2000000000003</v>
      </c>
      <c r="J4402" s="43">
        <f t="shared" si="8481"/>
        <v>0</v>
      </c>
      <c r="K4402" s="43">
        <f t="shared" si="8482"/>
        <v>0</v>
      </c>
      <c r="L4402" s="43">
        <f t="shared" si="8483"/>
        <v>0</v>
      </c>
      <c r="M4402" s="43">
        <f t="shared" si="8484"/>
        <v>0</v>
      </c>
      <c r="N4402" s="43">
        <f t="shared" si="8485"/>
        <v>0</v>
      </c>
      <c r="O4402" s="43">
        <f t="shared" si="8486"/>
        <v>0</v>
      </c>
      <c r="P4402" s="43">
        <f t="shared" si="8487"/>
        <v>0</v>
      </c>
      <c r="Q4402" s="43">
        <f t="shared" si="8488"/>
        <v>0</v>
      </c>
      <c r="R4402" s="43">
        <f t="shared" si="8506"/>
        <v>0</v>
      </c>
      <c r="S4402" s="43">
        <f t="shared" si="8490"/>
        <v>0</v>
      </c>
      <c r="T4402" s="43">
        <f t="shared" si="8491"/>
        <v>0</v>
      </c>
      <c r="U4402" s="43">
        <v>468.06299999999999</v>
      </c>
      <c r="V4402" s="43">
        <f t="shared" si="8511"/>
        <v>2887.2630000000004</v>
      </c>
      <c r="W4402" s="43">
        <f t="shared" si="8492"/>
        <v>468.06299999999999</v>
      </c>
      <c r="X4402" s="43">
        <f t="shared" si="8493"/>
        <v>0</v>
      </c>
      <c r="Y4402" s="43">
        <f t="shared" si="8494"/>
        <v>0</v>
      </c>
      <c r="Z4402" s="43">
        <f t="shared" si="8495"/>
        <v>0</v>
      </c>
      <c r="AA4402" s="43">
        <f t="shared" si="8496"/>
        <v>0</v>
      </c>
      <c r="AB4402" s="43">
        <f t="shared" si="8497"/>
        <v>0</v>
      </c>
      <c r="AC4402" s="44">
        <f t="shared" si="8498"/>
        <v>2887.2629999999999</v>
      </c>
      <c r="AD4402" s="44">
        <f t="shared" si="8499"/>
        <v>0</v>
      </c>
      <c r="AE4402" s="45">
        <f t="shared" si="8507"/>
        <v>0</v>
      </c>
      <c r="AF4402" s="43">
        <f t="shared" si="8500"/>
        <v>2887.2629999999999</v>
      </c>
      <c r="AG4402" s="43">
        <f t="shared" si="8501"/>
        <v>0</v>
      </c>
      <c r="AH4402" s="43">
        <f t="shared" si="8502"/>
        <v>0</v>
      </c>
      <c r="AI4402" s="43">
        <f t="shared" si="8503"/>
        <v>0</v>
      </c>
      <c r="AJ4402" s="43">
        <f t="shared" si="8504"/>
        <v>0</v>
      </c>
      <c r="AK4402" s="43">
        <f t="shared" si="8505"/>
        <v>0</v>
      </c>
      <c r="AL4402" s="43">
        <f t="shared" si="8508"/>
        <v>2887.2629999999999</v>
      </c>
      <c r="AM4402" s="43">
        <f t="shared" si="8509"/>
        <v>4.5474735088646412e-13</v>
      </c>
      <c r="AN4402" s="2"/>
      <c r="AO4402" s="1"/>
      <c r="AP4402" s="1"/>
      <c r="AQ4402" s="1"/>
      <c r="AR4402" s="1"/>
      <c r="AS4402" s="1"/>
    </row>
    <row r="4403">
      <c r="B4403" s="41" t="s">
        <v>1088</v>
      </c>
      <c r="C4403" s="41" t="s">
        <v>107</v>
      </c>
      <c r="D4403" s="41" t="s">
        <v>109</v>
      </c>
      <c r="E4403" s="26" t="str">
        <f t="shared" si="8510"/>
        <v>0409</v>
      </c>
      <c r="F4403" s="41" t="s">
        <v>1140</v>
      </c>
      <c r="G4403" s="41" t="s">
        <v>909</v>
      </c>
      <c r="H4403" s="42" t="s">
        <v>910</v>
      </c>
      <c r="I4403" s="43">
        <v>2419.2000000000003</v>
      </c>
      <c r="J4403" s="43"/>
      <c r="K4403" s="43"/>
      <c r="L4403" s="43"/>
      <c r="M4403" s="43"/>
      <c r="N4403" s="43"/>
      <c r="O4403" s="43">
        <v>0</v>
      </c>
      <c r="P4403" s="43">
        <v>0</v>
      </c>
      <c r="Q4403" s="43">
        <v>0</v>
      </c>
      <c r="R4403" s="43">
        <v>0</v>
      </c>
      <c r="S4403" s="43">
        <v>0</v>
      </c>
      <c r="T4403" s="43">
        <v>0</v>
      </c>
      <c r="U4403" s="43">
        <v>468.06299999999999</v>
      </c>
      <c r="V4403" s="43">
        <f t="shared" si="8511"/>
        <v>2887.2630000000004</v>
      </c>
      <c r="W4403" s="43">
        <v>468.06299999999999</v>
      </c>
      <c r="X4403" s="43"/>
      <c r="Y4403" s="43"/>
      <c r="Z4403" s="43"/>
      <c r="AA4403" s="43"/>
      <c r="AB4403" s="43">
        <v>0</v>
      </c>
      <c r="AC4403" s="44">
        <v>2887.2629999999999</v>
      </c>
      <c r="AD4403" s="44">
        <v>0</v>
      </c>
      <c r="AE4403" s="45">
        <f t="shared" si="8507"/>
        <v>0</v>
      </c>
      <c r="AF4403" s="43">
        <v>2887.2629999999999</v>
      </c>
      <c r="AG4403" s="43">
        <v>0</v>
      </c>
      <c r="AH4403" s="43">
        <v>0</v>
      </c>
      <c r="AI4403" s="43">
        <v>0</v>
      </c>
      <c r="AJ4403" s="43">
        <v>0</v>
      </c>
      <c r="AK4403" s="43">
        <v>0</v>
      </c>
      <c r="AL4403" s="43">
        <f t="shared" si="8508"/>
        <v>2887.2629999999999</v>
      </c>
      <c r="AM4403" s="43">
        <f t="shared" si="8509"/>
        <v>4.5474735088646412e-13</v>
      </c>
      <c r="AN4403" s="2"/>
      <c r="AR4403" s="1"/>
      <c r="AS4403" s="1"/>
    </row>
    <row r="4404" ht="78.75" hidden="1">
      <c r="B4404" s="41" t="s">
        <v>1088</v>
      </c>
      <c r="C4404" s="41" t="s">
        <v>107</v>
      </c>
      <c r="D4404" s="41" t="s">
        <v>109</v>
      </c>
      <c r="E4404" s="26" t="str">
        <f t="shared" si="8510"/>
        <v>0409</v>
      </c>
      <c r="F4404" s="41" t="s">
        <v>1142</v>
      </c>
      <c r="G4404" s="41"/>
      <c r="H4404" s="42" t="s">
        <v>1143</v>
      </c>
      <c r="I4404" s="43">
        <f t="shared" si="8480"/>
        <v>0</v>
      </c>
      <c r="J4404" s="43">
        <f t="shared" si="8481"/>
        <v>0</v>
      </c>
      <c r="K4404" s="43">
        <f t="shared" si="8482"/>
        <v>0</v>
      </c>
      <c r="L4404" s="43">
        <f t="shared" si="8483"/>
        <v>0</v>
      </c>
      <c r="M4404" s="43">
        <f t="shared" si="8484"/>
        <v>0</v>
      </c>
      <c r="N4404" s="43">
        <f t="shared" si="8485"/>
        <v>0</v>
      </c>
      <c r="O4404" s="43">
        <f t="shared" si="8486"/>
        <v>0</v>
      </c>
      <c r="P4404" s="43">
        <f t="shared" si="8487"/>
        <v>0</v>
      </c>
      <c r="Q4404" s="43">
        <f t="shared" si="8488"/>
        <v>0</v>
      </c>
      <c r="R4404" s="43">
        <f t="shared" si="8506"/>
        <v>0</v>
      </c>
      <c r="S4404" s="43">
        <f t="shared" si="8490"/>
        <v>0</v>
      </c>
      <c r="T4404" s="43">
        <f t="shared" si="8491"/>
        <v>0</v>
      </c>
      <c r="U4404" s="43">
        <v>0</v>
      </c>
      <c r="V4404" s="43">
        <f t="shared" si="8511"/>
        <v>0</v>
      </c>
      <c r="W4404" s="43">
        <f t="shared" si="8492"/>
        <v>0</v>
      </c>
      <c r="X4404" s="43">
        <f t="shared" si="8493"/>
        <v>0</v>
      </c>
      <c r="Y4404" s="43">
        <f t="shared" si="8494"/>
        <v>0</v>
      </c>
      <c r="Z4404" s="43">
        <f t="shared" si="8495"/>
        <v>0</v>
      </c>
      <c r="AA4404" s="43">
        <f t="shared" si="8496"/>
        <v>0</v>
      </c>
      <c r="AB4404" s="43">
        <f t="shared" si="8497"/>
        <v>0</v>
      </c>
      <c r="AC4404" s="44">
        <f t="shared" si="8498"/>
        <v>0</v>
      </c>
      <c r="AD4404" s="44">
        <f t="shared" si="8499"/>
        <v>0</v>
      </c>
      <c r="AE4404" s="45" t="e">
        <f t="shared" si="8507"/>
        <v>#DIV/0!</v>
      </c>
      <c r="AF4404" s="46">
        <f t="shared" si="8500"/>
        <v>0</v>
      </c>
      <c r="AG4404" s="46">
        <f t="shared" si="8501"/>
        <v>0</v>
      </c>
      <c r="AH4404" s="47">
        <f t="shared" si="8502"/>
        <v>0</v>
      </c>
      <c r="AI4404" s="47">
        <f t="shared" si="8503"/>
        <v>0</v>
      </c>
      <c r="AJ4404" s="47">
        <f t="shared" si="8504"/>
        <v>0</v>
      </c>
      <c r="AK4404" s="47">
        <f t="shared" si="8505"/>
        <v>0</v>
      </c>
      <c r="AL4404" s="47">
        <f t="shared" si="8508"/>
        <v>0</v>
      </c>
      <c r="AM4404" s="47">
        <f t="shared" si="8509"/>
        <v>0</v>
      </c>
      <c r="AN4404" s="48" t="s">
        <v>36</v>
      </c>
      <c r="AO4404" s="1"/>
      <c r="AP4404" s="1"/>
      <c r="AQ4404" s="1"/>
      <c r="AR4404" s="1"/>
      <c r="AS4404" s="1"/>
    </row>
    <row r="4405" ht="31.5" hidden="1">
      <c r="B4405" s="41" t="s">
        <v>1088</v>
      </c>
      <c r="C4405" s="41" t="s">
        <v>107</v>
      </c>
      <c r="D4405" s="41" t="s">
        <v>109</v>
      </c>
      <c r="E4405" s="26" t="str">
        <f t="shared" si="8510"/>
        <v>0409</v>
      </c>
      <c r="F4405" s="41" t="s">
        <v>1142</v>
      </c>
      <c r="G4405" s="41" t="s">
        <v>550</v>
      </c>
      <c r="H4405" s="42" t="s">
        <v>551</v>
      </c>
      <c r="I4405" s="43">
        <f t="shared" si="8480"/>
        <v>0</v>
      </c>
      <c r="J4405" s="43">
        <f t="shared" si="8481"/>
        <v>0</v>
      </c>
      <c r="K4405" s="43">
        <f t="shared" si="8482"/>
        <v>0</v>
      </c>
      <c r="L4405" s="43">
        <f t="shared" si="8483"/>
        <v>0</v>
      </c>
      <c r="M4405" s="43">
        <f t="shared" si="8484"/>
        <v>0</v>
      </c>
      <c r="N4405" s="43">
        <f t="shared" si="8485"/>
        <v>0</v>
      </c>
      <c r="O4405" s="43">
        <f t="shared" si="8486"/>
        <v>0</v>
      </c>
      <c r="P4405" s="43">
        <f t="shared" si="8487"/>
        <v>0</v>
      </c>
      <c r="Q4405" s="43">
        <f t="shared" si="8488"/>
        <v>0</v>
      </c>
      <c r="R4405" s="43">
        <f t="shared" si="8506"/>
        <v>0</v>
      </c>
      <c r="S4405" s="43">
        <f t="shared" si="8490"/>
        <v>0</v>
      </c>
      <c r="T4405" s="43">
        <f t="shared" si="8491"/>
        <v>0</v>
      </c>
      <c r="U4405" s="43">
        <v>0</v>
      </c>
      <c r="V4405" s="43">
        <f t="shared" si="8511"/>
        <v>0</v>
      </c>
      <c r="W4405" s="43">
        <f t="shared" si="8492"/>
        <v>0</v>
      </c>
      <c r="X4405" s="43">
        <f t="shared" si="8493"/>
        <v>0</v>
      </c>
      <c r="Y4405" s="43">
        <f t="shared" si="8494"/>
        <v>0</v>
      </c>
      <c r="Z4405" s="43">
        <f t="shared" si="8495"/>
        <v>0</v>
      </c>
      <c r="AA4405" s="43">
        <f t="shared" si="8496"/>
        <v>0</v>
      </c>
      <c r="AB4405" s="43">
        <f t="shared" si="8497"/>
        <v>0</v>
      </c>
      <c r="AC4405" s="44">
        <f t="shared" si="8498"/>
        <v>0</v>
      </c>
      <c r="AD4405" s="44">
        <f t="shared" si="8499"/>
        <v>0</v>
      </c>
      <c r="AE4405" s="45" t="e">
        <f t="shared" si="8507"/>
        <v>#DIV/0!</v>
      </c>
      <c r="AF4405" s="46">
        <f t="shared" si="8500"/>
        <v>0</v>
      </c>
      <c r="AG4405" s="46">
        <f t="shared" si="8501"/>
        <v>0</v>
      </c>
      <c r="AH4405" s="47">
        <f t="shared" si="8502"/>
        <v>0</v>
      </c>
      <c r="AI4405" s="47">
        <f t="shared" si="8503"/>
        <v>0</v>
      </c>
      <c r="AJ4405" s="47">
        <f t="shared" si="8504"/>
        <v>0</v>
      </c>
      <c r="AK4405" s="47">
        <f t="shared" si="8505"/>
        <v>0</v>
      </c>
      <c r="AL4405" s="47">
        <f t="shared" si="8508"/>
        <v>0</v>
      </c>
      <c r="AM4405" s="47">
        <f t="shared" si="8509"/>
        <v>0</v>
      </c>
      <c r="AN4405" s="48" t="s">
        <v>36</v>
      </c>
      <c r="AO4405" s="1"/>
      <c r="AP4405" s="1"/>
      <c r="AQ4405" s="1"/>
      <c r="AR4405" s="1"/>
      <c r="AS4405" s="1"/>
    </row>
    <row r="4406" hidden="1">
      <c r="B4406" s="41" t="s">
        <v>1088</v>
      </c>
      <c r="C4406" s="41" t="s">
        <v>107</v>
      </c>
      <c r="D4406" s="41" t="s">
        <v>109</v>
      </c>
      <c r="E4406" s="26" t="str">
        <f t="shared" si="8510"/>
        <v>0409</v>
      </c>
      <c r="F4406" s="41" t="s">
        <v>1142</v>
      </c>
      <c r="G4406" s="41" t="s">
        <v>909</v>
      </c>
      <c r="H4406" s="42" t="s">
        <v>910</v>
      </c>
      <c r="I4406" s="43"/>
      <c r="J4406" s="43"/>
      <c r="K4406" s="43"/>
      <c r="L4406" s="43"/>
      <c r="M4406" s="43"/>
      <c r="N4406" s="43"/>
      <c r="O4406" s="43">
        <v>0</v>
      </c>
      <c r="P4406" s="43">
        <v>0</v>
      </c>
      <c r="Q4406" s="43">
        <v>0</v>
      </c>
      <c r="R4406" s="43">
        <v>0</v>
      </c>
      <c r="S4406" s="43">
        <v>0</v>
      </c>
      <c r="T4406" s="43">
        <v>0</v>
      </c>
      <c r="U4406" s="43">
        <v>0</v>
      </c>
      <c r="V4406" s="43">
        <f t="shared" si="8511"/>
        <v>0</v>
      </c>
      <c r="W4406" s="43"/>
      <c r="X4406" s="43"/>
      <c r="Y4406" s="43"/>
      <c r="Z4406" s="43"/>
      <c r="AA4406" s="43"/>
      <c r="AB4406" s="43">
        <v>0</v>
      </c>
      <c r="AC4406" s="44">
        <v>0</v>
      </c>
      <c r="AD4406" s="44">
        <v>0</v>
      </c>
      <c r="AE4406" s="45" t="e">
        <f t="shared" si="8507"/>
        <v>#DIV/0!</v>
      </c>
      <c r="AF4406" s="46">
        <v>0</v>
      </c>
      <c r="AG4406" s="46">
        <v>0</v>
      </c>
      <c r="AH4406" s="47">
        <v>0</v>
      </c>
      <c r="AI4406" s="47">
        <v>0</v>
      </c>
      <c r="AJ4406" s="47">
        <v>0</v>
      </c>
      <c r="AK4406" s="47">
        <v>0</v>
      </c>
      <c r="AL4406" s="47">
        <f t="shared" si="8508"/>
        <v>0</v>
      </c>
      <c r="AM4406" s="47">
        <f t="shared" si="8509"/>
        <v>0</v>
      </c>
      <c r="AN4406" s="48" t="s">
        <v>36</v>
      </c>
      <c r="AR4406" s="1"/>
      <c r="AS4406" s="1"/>
    </row>
    <row r="4407" ht="78.75">
      <c r="B4407" s="41" t="s">
        <v>1088</v>
      </c>
      <c r="C4407" s="41" t="s">
        <v>107</v>
      </c>
      <c r="D4407" s="41" t="s">
        <v>109</v>
      </c>
      <c r="E4407" s="26" t="str">
        <f t="shared" si="8510"/>
        <v>0409</v>
      </c>
      <c r="F4407" s="41" t="s">
        <v>1144</v>
      </c>
      <c r="G4407" s="41"/>
      <c r="H4407" s="42" t="s">
        <v>1145</v>
      </c>
      <c r="I4407" s="43">
        <f t="shared" si="8480"/>
        <v>70553</v>
      </c>
      <c r="J4407" s="43">
        <f t="shared" si="8481"/>
        <v>0</v>
      </c>
      <c r="K4407" s="43">
        <f t="shared" si="8482"/>
        <v>0</v>
      </c>
      <c r="L4407" s="43">
        <f t="shared" si="8483"/>
        <v>0</v>
      </c>
      <c r="M4407" s="43">
        <f t="shared" si="8484"/>
        <v>0</v>
      </c>
      <c r="N4407" s="43">
        <f t="shared" si="8485"/>
        <v>0</v>
      </c>
      <c r="O4407" s="43">
        <f t="shared" si="8486"/>
        <v>0</v>
      </c>
      <c r="P4407" s="43">
        <f t="shared" si="8487"/>
        <v>-68386.800000000003</v>
      </c>
      <c r="Q4407" s="43">
        <f t="shared" si="8488"/>
        <v>0</v>
      </c>
      <c r="R4407" s="43">
        <f t="shared" si="8506"/>
        <v>0</v>
      </c>
      <c r="S4407" s="43">
        <f t="shared" si="8490"/>
        <v>0</v>
      </c>
      <c r="T4407" s="43">
        <f t="shared" si="8491"/>
        <v>0</v>
      </c>
      <c r="U4407" s="43">
        <v>0</v>
      </c>
      <c r="V4407" s="43">
        <f t="shared" si="8511"/>
        <v>2166.1999999999971</v>
      </c>
      <c r="W4407" s="43">
        <f t="shared" si="8492"/>
        <v>0</v>
      </c>
      <c r="X4407" s="43">
        <f t="shared" si="8493"/>
        <v>0</v>
      </c>
      <c r="Y4407" s="43">
        <f t="shared" si="8494"/>
        <v>0</v>
      </c>
      <c r="Z4407" s="43">
        <f t="shared" si="8495"/>
        <v>0</v>
      </c>
      <c r="AA4407" s="43">
        <f t="shared" si="8496"/>
        <v>0</v>
      </c>
      <c r="AB4407" s="43">
        <f t="shared" si="8497"/>
        <v>0</v>
      </c>
      <c r="AC4407" s="44">
        <f t="shared" si="8498"/>
        <v>2166.1999999999998</v>
      </c>
      <c r="AD4407" s="44">
        <f t="shared" si="8499"/>
        <v>0</v>
      </c>
      <c r="AE4407" s="45">
        <f t="shared" si="8507"/>
        <v>0</v>
      </c>
      <c r="AF4407" s="43">
        <f t="shared" si="8500"/>
        <v>2166.1999999999998</v>
      </c>
      <c r="AG4407" s="43">
        <f t="shared" si="8501"/>
        <v>0</v>
      </c>
      <c r="AH4407" s="43">
        <f t="shared" si="8502"/>
        <v>0</v>
      </c>
      <c r="AI4407" s="43">
        <f t="shared" si="8503"/>
        <v>0</v>
      </c>
      <c r="AJ4407" s="43">
        <f t="shared" si="8504"/>
        <v>0</v>
      </c>
      <c r="AK4407" s="43">
        <f t="shared" si="8505"/>
        <v>0</v>
      </c>
      <c r="AL4407" s="43">
        <f t="shared" si="8508"/>
        <v>2166.1999999999998</v>
      </c>
      <c r="AM4407" s="43">
        <f t="shared" si="8509"/>
        <v>-2.7284841053187847e-12</v>
      </c>
      <c r="AN4407" s="2"/>
      <c r="AO4407" s="1"/>
      <c r="AP4407" s="1"/>
      <c r="AQ4407" s="1"/>
      <c r="AR4407" s="1"/>
      <c r="AS4407" s="1"/>
    </row>
    <row r="4408" ht="31.5">
      <c r="B4408" s="41" t="s">
        <v>1088</v>
      </c>
      <c r="C4408" s="41" t="s">
        <v>107</v>
      </c>
      <c r="D4408" s="41" t="s">
        <v>109</v>
      </c>
      <c r="E4408" s="26" t="str">
        <f t="shared" si="8510"/>
        <v>0409</v>
      </c>
      <c r="F4408" s="41" t="s">
        <v>1144</v>
      </c>
      <c r="G4408" s="41" t="s">
        <v>550</v>
      </c>
      <c r="H4408" s="42" t="s">
        <v>551</v>
      </c>
      <c r="I4408" s="43">
        <f t="shared" si="8480"/>
        <v>70553</v>
      </c>
      <c r="J4408" s="43">
        <f t="shared" si="8481"/>
        <v>0</v>
      </c>
      <c r="K4408" s="43">
        <f t="shared" si="8482"/>
        <v>0</v>
      </c>
      <c r="L4408" s="43">
        <f t="shared" si="8483"/>
        <v>0</v>
      </c>
      <c r="M4408" s="43">
        <f t="shared" si="8484"/>
        <v>0</v>
      </c>
      <c r="N4408" s="43">
        <f t="shared" si="8485"/>
        <v>0</v>
      </c>
      <c r="O4408" s="43">
        <f t="shared" si="8486"/>
        <v>0</v>
      </c>
      <c r="P4408" s="43">
        <f t="shared" si="8487"/>
        <v>-68386.800000000003</v>
      </c>
      <c r="Q4408" s="43">
        <f t="shared" si="8488"/>
        <v>0</v>
      </c>
      <c r="R4408" s="43">
        <f t="shared" si="8506"/>
        <v>0</v>
      </c>
      <c r="S4408" s="43">
        <f t="shared" si="8490"/>
        <v>0</v>
      </c>
      <c r="T4408" s="43">
        <f t="shared" si="8491"/>
        <v>0</v>
      </c>
      <c r="U4408" s="43">
        <v>0</v>
      </c>
      <c r="V4408" s="43">
        <f t="shared" si="8511"/>
        <v>2166.1999999999971</v>
      </c>
      <c r="W4408" s="43">
        <f t="shared" si="8492"/>
        <v>0</v>
      </c>
      <c r="X4408" s="43">
        <f t="shared" si="8493"/>
        <v>0</v>
      </c>
      <c r="Y4408" s="43">
        <f t="shared" si="8494"/>
        <v>0</v>
      </c>
      <c r="Z4408" s="43">
        <f t="shared" si="8495"/>
        <v>0</v>
      </c>
      <c r="AA4408" s="43">
        <f t="shared" si="8496"/>
        <v>0</v>
      </c>
      <c r="AB4408" s="43">
        <f t="shared" si="8497"/>
        <v>0</v>
      </c>
      <c r="AC4408" s="44">
        <f t="shared" si="8498"/>
        <v>2166.1999999999998</v>
      </c>
      <c r="AD4408" s="44">
        <f t="shared" si="8499"/>
        <v>0</v>
      </c>
      <c r="AE4408" s="45">
        <f t="shared" si="8507"/>
        <v>0</v>
      </c>
      <c r="AF4408" s="43">
        <f t="shared" si="8500"/>
        <v>2166.1999999999998</v>
      </c>
      <c r="AG4408" s="43">
        <f t="shared" si="8501"/>
        <v>0</v>
      </c>
      <c r="AH4408" s="43">
        <f t="shared" si="8502"/>
        <v>0</v>
      </c>
      <c r="AI4408" s="43">
        <f t="shared" si="8503"/>
        <v>0</v>
      </c>
      <c r="AJ4408" s="43">
        <f t="shared" si="8504"/>
        <v>0</v>
      </c>
      <c r="AK4408" s="43">
        <f t="shared" si="8505"/>
        <v>0</v>
      </c>
      <c r="AL4408" s="43">
        <f t="shared" si="8508"/>
        <v>2166.1999999999998</v>
      </c>
      <c r="AM4408" s="43">
        <f t="shared" si="8509"/>
        <v>-2.7284841053187847e-12</v>
      </c>
      <c r="AN4408" s="2"/>
      <c r="AO4408" s="1"/>
      <c r="AP4408" s="1"/>
      <c r="AQ4408" s="1"/>
      <c r="AR4408" s="1"/>
      <c r="AS4408" s="1"/>
    </row>
    <row r="4409">
      <c r="B4409" s="41" t="s">
        <v>1088</v>
      </c>
      <c r="C4409" s="41" t="s">
        <v>107</v>
      </c>
      <c r="D4409" s="41" t="s">
        <v>109</v>
      </c>
      <c r="E4409" s="26" t="str">
        <f t="shared" si="8510"/>
        <v>0409</v>
      </c>
      <c r="F4409" s="41" t="s">
        <v>1144</v>
      </c>
      <c r="G4409" s="41" t="s">
        <v>909</v>
      </c>
      <c r="H4409" s="42" t="s">
        <v>910</v>
      </c>
      <c r="I4409" s="43">
        <v>70553</v>
      </c>
      <c r="J4409" s="43"/>
      <c r="K4409" s="43"/>
      <c r="L4409" s="43"/>
      <c r="M4409" s="43"/>
      <c r="N4409" s="43"/>
      <c r="O4409" s="43">
        <v>0</v>
      </c>
      <c r="P4409" s="43">
        <v>-68386.800000000003</v>
      </c>
      <c r="Q4409" s="43">
        <v>0</v>
      </c>
      <c r="R4409" s="43">
        <v>0</v>
      </c>
      <c r="S4409" s="43">
        <v>0</v>
      </c>
      <c r="T4409" s="43">
        <v>0</v>
      </c>
      <c r="U4409" s="43">
        <v>0</v>
      </c>
      <c r="V4409" s="43">
        <f t="shared" si="8511"/>
        <v>2166.1999999999971</v>
      </c>
      <c r="W4409" s="43"/>
      <c r="X4409" s="43"/>
      <c r="Y4409" s="43"/>
      <c r="Z4409" s="43"/>
      <c r="AA4409" s="43"/>
      <c r="AB4409" s="43">
        <v>0</v>
      </c>
      <c r="AC4409" s="44">
        <v>2166.1999999999998</v>
      </c>
      <c r="AD4409" s="44">
        <v>0</v>
      </c>
      <c r="AE4409" s="45">
        <f t="shared" si="8507"/>
        <v>0</v>
      </c>
      <c r="AF4409" s="43">
        <v>2166.1999999999998</v>
      </c>
      <c r="AG4409" s="43">
        <v>0</v>
      </c>
      <c r="AH4409" s="43">
        <v>0</v>
      </c>
      <c r="AI4409" s="43">
        <v>0</v>
      </c>
      <c r="AJ4409" s="43">
        <v>0</v>
      </c>
      <c r="AK4409" s="43">
        <v>0</v>
      </c>
      <c r="AL4409" s="43">
        <f t="shared" si="8508"/>
        <v>2166.1999999999998</v>
      </c>
      <c r="AM4409" s="43">
        <f t="shared" si="8509"/>
        <v>-2.7284841053187847e-12</v>
      </c>
      <c r="AN4409" s="19"/>
      <c r="AR4409" s="1"/>
      <c r="AS4409" s="1"/>
    </row>
    <row r="4410" ht="110.25" hidden="1">
      <c r="B4410" s="41" t="s">
        <v>1088</v>
      </c>
      <c r="C4410" s="41" t="s">
        <v>107</v>
      </c>
      <c r="D4410" s="41" t="s">
        <v>109</v>
      </c>
      <c r="E4410" s="26" t="str">
        <f t="shared" si="8510"/>
        <v>0409</v>
      </c>
      <c r="F4410" s="41" t="s">
        <v>1146</v>
      </c>
      <c r="G4410" s="41"/>
      <c r="H4410" s="42" t="s">
        <v>1147</v>
      </c>
      <c r="I4410" s="43">
        <f t="shared" si="8480"/>
        <v>0</v>
      </c>
      <c r="J4410" s="43">
        <f t="shared" si="8481"/>
        <v>0</v>
      </c>
      <c r="K4410" s="43">
        <f t="shared" si="8482"/>
        <v>0</v>
      </c>
      <c r="L4410" s="43">
        <f t="shared" si="8483"/>
        <v>0</v>
      </c>
      <c r="M4410" s="43">
        <f t="shared" si="8484"/>
        <v>0</v>
      </c>
      <c r="N4410" s="43">
        <f t="shared" si="8485"/>
        <v>0</v>
      </c>
      <c r="O4410" s="43">
        <f t="shared" si="8486"/>
        <v>0</v>
      </c>
      <c r="P4410" s="43">
        <f t="shared" si="8487"/>
        <v>0</v>
      </c>
      <c r="Q4410" s="43">
        <f t="shared" si="8488"/>
        <v>0</v>
      </c>
      <c r="R4410" s="43">
        <f t="shared" si="8506"/>
        <v>0</v>
      </c>
      <c r="S4410" s="43">
        <f t="shared" si="8490"/>
        <v>0</v>
      </c>
      <c r="T4410" s="43">
        <f t="shared" si="8491"/>
        <v>0</v>
      </c>
      <c r="U4410" s="43">
        <v>0</v>
      </c>
      <c r="V4410" s="43">
        <f t="shared" si="8511"/>
        <v>0</v>
      </c>
      <c r="W4410" s="43">
        <f t="shared" si="8492"/>
        <v>0</v>
      </c>
      <c r="X4410" s="43">
        <f t="shared" si="8493"/>
        <v>0</v>
      </c>
      <c r="Y4410" s="43">
        <f t="shared" si="8494"/>
        <v>0</v>
      </c>
      <c r="Z4410" s="43">
        <f t="shared" si="8495"/>
        <v>0</v>
      </c>
      <c r="AA4410" s="43">
        <f t="shared" si="8496"/>
        <v>0</v>
      </c>
      <c r="AB4410" s="43">
        <f t="shared" si="8497"/>
        <v>0</v>
      </c>
      <c r="AC4410" s="44">
        <f t="shared" si="8498"/>
        <v>0</v>
      </c>
      <c r="AD4410" s="44">
        <f t="shared" si="8499"/>
        <v>0</v>
      </c>
      <c r="AE4410" s="45" t="e">
        <f t="shared" si="8507"/>
        <v>#DIV/0!</v>
      </c>
      <c r="AF4410" s="46">
        <f t="shared" si="8500"/>
        <v>0</v>
      </c>
      <c r="AG4410" s="46">
        <f t="shared" si="8501"/>
        <v>0</v>
      </c>
      <c r="AH4410" s="47">
        <f t="shared" si="8502"/>
        <v>0</v>
      </c>
      <c r="AI4410" s="47">
        <f t="shared" si="8503"/>
        <v>0</v>
      </c>
      <c r="AJ4410" s="47">
        <f t="shared" si="8504"/>
        <v>0</v>
      </c>
      <c r="AK4410" s="47">
        <f t="shared" si="8505"/>
        <v>0</v>
      </c>
      <c r="AL4410" s="47">
        <f t="shared" si="8508"/>
        <v>0</v>
      </c>
      <c r="AM4410" s="47">
        <f t="shared" si="8509"/>
        <v>0</v>
      </c>
      <c r="AN4410" s="48" t="s">
        <v>36</v>
      </c>
      <c r="AO4410" s="1"/>
      <c r="AP4410" s="1"/>
      <c r="AQ4410" s="1"/>
      <c r="AR4410" s="1"/>
      <c r="AS4410" s="1"/>
    </row>
    <row r="4411" ht="31.5" hidden="1">
      <c r="B4411" s="41" t="s">
        <v>1088</v>
      </c>
      <c r="C4411" s="41" t="s">
        <v>107</v>
      </c>
      <c r="D4411" s="41" t="s">
        <v>109</v>
      </c>
      <c r="E4411" s="26" t="str">
        <f t="shared" si="8510"/>
        <v>0409</v>
      </c>
      <c r="F4411" s="41" t="s">
        <v>1146</v>
      </c>
      <c r="G4411" s="41" t="s">
        <v>550</v>
      </c>
      <c r="H4411" s="42" t="s">
        <v>551</v>
      </c>
      <c r="I4411" s="43">
        <f t="shared" si="8480"/>
        <v>0</v>
      </c>
      <c r="J4411" s="43">
        <f t="shared" si="8481"/>
        <v>0</v>
      </c>
      <c r="K4411" s="43">
        <f t="shared" si="8482"/>
        <v>0</v>
      </c>
      <c r="L4411" s="43">
        <f t="shared" si="8483"/>
        <v>0</v>
      </c>
      <c r="M4411" s="43">
        <f t="shared" si="8484"/>
        <v>0</v>
      </c>
      <c r="N4411" s="43">
        <f t="shared" si="8485"/>
        <v>0</v>
      </c>
      <c r="O4411" s="43">
        <f t="shared" si="8486"/>
        <v>0</v>
      </c>
      <c r="P4411" s="43">
        <f t="shared" si="8487"/>
        <v>0</v>
      </c>
      <c r="Q4411" s="43">
        <f t="shared" si="8488"/>
        <v>0</v>
      </c>
      <c r="R4411" s="43">
        <f t="shared" si="8506"/>
        <v>0</v>
      </c>
      <c r="S4411" s="43">
        <f t="shared" si="8490"/>
        <v>0</v>
      </c>
      <c r="T4411" s="43">
        <f t="shared" si="8491"/>
        <v>0</v>
      </c>
      <c r="U4411" s="43">
        <v>0</v>
      </c>
      <c r="V4411" s="43">
        <f t="shared" si="8511"/>
        <v>0</v>
      </c>
      <c r="W4411" s="43">
        <f t="shared" si="8492"/>
        <v>0</v>
      </c>
      <c r="X4411" s="43">
        <f t="shared" si="8493"/>
        <v>0</v>
      </c>
      <c r="Y4411" s="43">
        <f t="shared" si="8494"/>
        <v>0</v>
      </c>
      <c r="Z4411" s="43">
        <f t="shared" si="8495"/>
        <v>0</v>
      </c>
      <c r="AA4411" s="43">
        <f t="shared" si="8496"/>
        <v>0</v>
      </c>
      <c r="AB4411" s="43">
        <f t="shared" si="8497"/>
        <v>0</v>
      </c>
      <c r="AC4411" s="44">
        <f t="shared" si="8498"/>
        <v>0</v>
      </c>
      <c r="AD4411" s="44">
        <f t="shared" si="8499"/>
        <v>0</v>
      </c>
      <c r="AE4411" s="45" t="e">
        <f t="shared" si="8507"/>
        <v>#DIV/0!</v>
      </c>
      <c r="AF4411" s="46">
        <f t="shared" si="8500"/>
        <v>0</v>
      </c>
      <c r="AG4411" s="46">
        <f t="shared" si="8501"/>
        <v>0</v>
      </c>
      <c r="AH4411" s="47">
        <f t="shared" si="8502"/>
        <v>0</v>
      </c>
      <c r="AI4411" s="47">
        <f t="shared" si="8503"/>
        <v>0</v>
      </c>
      <c r="AJ4411" s="47">
        <f t="shared" si="8504"/>
        <v>0</v>
      </c>
      <c r="AK4411" s="47">
        <f t="shared" si="8505"/>
        <v>0</v>
      </c>
      <c r="AL4411" s="47">
        <f t="shared" si="8508"/>
        <v>0</v>
      </c>
      <c r="AM4411" s="47">
        <f t="shared" si="8509"/>
        <v>0</v>
      </c>
      <c r="AN4411" s="48" t="s">
        <v>36</v>
      </c>
      <c r="AO4411" s="1"/>
      <c r="AP4411" s="1"/>
      <c r="AQ4411" s="1"/>
      <c r="AR4411" s="1"/>
      <c r="AS4411" s="1"/>
    </row>
    <row r="4412" hidden="1">
      <c r="B4412" s="41" t="s">
        <v>1088</v>
      </c>
      <c r="C4412" s="41" t="s">
        <v>107</v>
      </c>
      <c r="D4412" s="41" t="s">
        <v>109</v>
      </c>
      <c r="E4412" s="26" t="str">
        <f t="shared" si="8510"/>
        <v>0409</v>
      </c>
      <c r="F4412" s="41" t="s">
        <v>1146</v>
      </c>
      <c r="G4412" s="41" t="s">
        <v>909</v>
      </c>
      <c r="H4412" s="42" t="s">
        <v>910</v>
      </c>
      <c r="I4412" s="43"/>
      <c r="J4412" s="43"/>
      <c r="K4412" s="43"/>
      <c r="L4412" s="43"/>
      <c r="M4412" s="43"/>
      <c r="N4412" s="43"/>
      <c r="O4412" s="43">
        <v>0</v>
      </c>
      <c r="P4412" s="43">
        <v>0</v>
      </c>
      <c r="Q4412" s="43">
        <v>0</v>
      </c>
      <c r="R4412" s="43">
        <v>0</v>
      </c>
      <c r="S4412" s="43">
        <v>0</v>
      </c>
      <c r="T4412" s="43">
        <v>0</v>
      </c>
      <c r="U4412" s="43">
        <v>0</v>
      </c>
      <c r="V4412" s="43">
        <f t="shared" si="8511"/>
        <v>0</v>
      </c>
      <c r="W4412" s="43"/>
      <c r="X4412" s="43"/>
      <c r="Y4412" s="43"/>
      <c r="Z4412" s="43"/>
      <c r="AA4412" s="43"/>
      <c r="AB4412" s="43">
        <v>0</v>
      </c>
      <c r="AC4412" s="44">
        <v>0</v>
      </c>
      <c r="AD4412" s="44">
        <v>0</v>
      </c>
      <c r="AE4412" s="45" t="e">
        <f t="shared" si="8507"/>
        <v>#DIV/0!</v>
      </c>
      <c r="AF4412" s="46">
        <v>0</v>
      </c>
      <c r="AG4412" s="46">
        <v>0</v>
      </c>
      <c r="AH4412" s="47">
        <v>0</v>
      </c>
      <c r="AI4412" s="47">
        <v>0</v>
      </c>
      <c r="AJ4412" s="47">
        <v>0</v>
      </c>
      <c r="AK4412" s="47">
        <v>0</v>
      </c>
      <c r="AL4412" s="47">
        <f t="shared" si="8508"/>
        <v>0</v>
      </c>
      <c r="AM4412" s="47">
        <f t="shared" si="8509"/>
        <v>0</v>
      </c>
      <c r="AN4412" s="48" t="s">
        <v>36</v>
      </c>
      <c r="AR4412" s="1"/>
      <c r="AS4412" s="1"/>
    </row>
    <row r="4413" ht="94.5" hidden="1">
      <c r="B4413" s="41" t="s">
        <v>1088</v>
      </c>
      <c r="C4413" s="41" t="s">
        <v>107</v>
      </c>
      <c r="D4413" s="41" t="s">
        <v>109</v>
      </c>
      <c r="E4413" s="26" t="str">
        <f t="shared" si="8510"/>
        <v>0409</v>
      </c>
      <c r="F4413" s="41" t="s">
        <v>1148</v>
      </c>
      <c r="G4413" s="41"/>
      <c r="H4413" s="42" t="s">
        <v>1149</v>
      </c>
      <c r="I4413" s="43">
        <f t="shared" si="8480"/>
        <v>0</v>
      </c>
      <c r="J4413" s="43">
        <f t="shared" si="8481"/>
        <v>0</v>
      </c>
      <c r="K4413" s="43">
        <f t="shared" si="8482"/>
        <v>0</v>
      </c>
      <c r="L4413" s="43">
        <f t="shared" si="8483"/>
        <v>0</v>
      </c>
      <c r="M4413" s="43">
        <f t="shared" si="8484"/>
        <v>0</v>
      </c>
      <c r="N4413" s="43">
        <f t="shared" si="8485"/>
        <v>0</v>
      </c>
      <c r="O4413" s="43">
        <f t="shared" si="8486"/>
        <v>0</v>
      </c>
      <c r="P4413" s="43">
        <f t="shared" si="8487"/>
        <v>0</v>
      </c>
      <c r="Q4413" s="43">
        <f t="shared" si="8488"/>
        <v>0</v>
      </c>
      <c r="R4413" s="43">
        <f t="shared" si="8506"/>
        <v>0</v>
      </c>
      <c r="S4413" s="43">
        <f t="shared" si="8490"/>
        <v>0</v>
      </c>
      <c r="T4413" s="43">
        <f t="shared" si="8491"/>
        <v>0</v>
      </c>
      <c r="U4413" s="43">
        <v>0</v>
      </c>
      <c r="V4413" s="43">
        <f t="shared" si="8511"/>
        <v>0</v>
      </c>
      <c r="W4413" s="43">
        <f t="shared" si="8492"/>
        <v>0</v>
      </c>
      <c r="X4413" s="43">
        <f t="shared" si="8493"/>
        <v>0</v>
      </c>
      <c r="Y4413" s="43">
        <f t="shared" si="8494"/>
        <v>0</v>
      </c>
      <c r="Z4413" s="43">
        <f t="shared" si="8495"/>
        <v>0</v>
      </c>
      <c r="AA4413" s="43">
        <f t="shared" si="8496"/>
        <v>0</v>
      </c>
      <c r="AB4413" s="43">
        <f t="shared" si="8497"/>
        <v>0</v>
      </c>
      <c r="AC4413" s="44">
        <f t="shared" si="8498"/>
        <v>0</v>
      </c>
      <c r="AD4413" s="44">
        <f t="shared" si="8499"/>
        <v>0</v>
      </c>
      <c r="AE4413" s="45" t="e">
        <f t="shared" si="8507"/>
        <v>#DIV/0!</v>
      </c>
      <c r="AF4413" s="46">
        <f t="shared" si="8500"/>
        <v>0</v>
      </c>
      <c r="AG4413" s="46">
        <f t="shared" si="8501"/>
        <v>0</v>
      </c>
      <c r="AH4413" s="47">
        <f t="shared" si="8502"/>
        <v>0</v>
      </c>
      <c r="AI4413" s="47">
        <f t="shared" si="8503"/>
        <v>0</v>
      </c>
      <c r="AJ4413" s="47">
        <f t="shared" si="8504"/>
        <v>0</v>
      </c>
      <c r="AK4413" s="47">
        <f t="shared" si="8505"/>
        <v>0</v>
      </c>
      <c r="AL4413" s="47">
        <f t="shared" si="8508"/>
        <v>0</v>
      </c>
      <c r="AM4413" s="47">
        <f t="shared" si="8509"/>
        <v>0</v>
      </c>
      <c r="AN4413" s="48" t="s">
        <v>36</v>
      </c>
      <c r="AO4413" s="1"/>
      <c r="AP4413" s="1"/>
      <c r="AQ4413" s="1"/>
      <c r="AR4413" s="1"/>
      <c r="AS4413" s="1"/>
    </row>
    <row r="4414" ht="31.5" hidden="1">
      <c r="B4414" s="41" t="s">
        <v>1088</v>
      </c>
      <c r="C4414" s="41" t="s">
        <v>107</v>
      </c>
      <c r="D4414" s="41" t="s">
        <v>109</v>
      </c>
      <c r="E4414" s="26" t="str">
        <f t="shared" si="8510"/>
        <v>0409</v>
      </c>
      <c r="F4414" s="41" t="s">
        <v>1148</v>
      </c>
      <c r="G4414" s="41" t="s">
        <v>550</v>
      </c>
      <c r="H4414" s="42" t="s">
        <v>551</v>
      </c>
      <c r="I4414" s="43">
        <f t="shared" si="8480"/>
        <v>0</v>
      </c>
      <c r="J4414" s="43">
        <f t="shared" si="8481"/>
        <v>0</v>
      </c>
      <c r="K4414" s="43">
        <f t="shared" si="8482"/>
        <v>0</v>
      </c>
      <c r="L4414" s="43">
        <f t="shared" si="8483"/>
        <v>0</v>
      </c>
      <c r="M4414" s="43">
        <f t="shared" si="8484"/>
        <v>0</v>
      </c>
      <c r="N4414" s="43">
        <f t="shared" si="8485"/>
        <v>0</v>
      </c>
      <c r="O4414" s="43">
        <f t="shared" si="8486"/>
        <v>0</v>
      </c>
      <c r="P4414" s="43">
        <f t="shared" si="8487"/>
        <v>0</v>
      </c>
      <c r="Q4414" s="43">
        <f t="shared" si="8488"/>
        <v>0</v>
      </c>
      <c r="R4414" s="43">
        <f t="shared" si="8506"/>
        <v>0</v>
      </c>
      <c r="S4414" s="43">
        <f t="shared" si="8490"/>
        <v>0</v>
      </c>
      <c r="T4414" s="43">
        <f t="shared" si="8491"/>
        <v>0</v>
      </c>
      <c r="U4414" s="43">
        <v>0</v>
      </c>
      <c r="V4414" s="43">
        <f t="shared" si="8511"/>
        <v>0</v>
      </c>
      <c r="W4414" s="43">
        <f t="shared" si="8492"/>
        <v>0</v>
      </c>
      <c r="X4414" s="43">
        <f t="shared" si="8493"/>
        <v>0</v>
      </c>
      <c r="Y4414" s="43">
        <f t="shared" si="8494"/>
        <v>0</v>
      </c>
      <c r="Z4414" s="43">
        <f t="shared" si="8495"/>
        <v>0</v>
      </c>
      <c r="AA4414" s="43">
        <f t="shared" si="8496"/>
        <v>0</v>
      </c>
      <c r="AB4414" s="43">
        <f t="shared" si="8497"/>
        <v>0</v>
      </c>
      <c r="AC4414" s="44">
        <f t="shared" si="8498"/>
        <v>0</v>
      </c>
      <c r="AD4414" s="44">
        <f t="shared" si="8499"/>
        <v>0</v>
      </c>
      <c r="AE4414" s="45" t="e">
        <f t="shared" si="8507"/>
        <v>#DIV/0!</v>
      </c>
      <c r="AF4414" s="46">
        <f t="shared" si="8500"/>
        <v>0</v>
      </c>
      <c r="AG4414" s="46">
        <f t="shared" si="8501"/>
        <v>0</v>
      </c>
      <c r="AH4414" s="47">
        <f t="shared" si="8502"/>
        <v>0</v>
      </c>
      <c r="AI4414" s="47">
        <f t="shared" si="8503"/>
        <v>0</v>
      </c>
      <c r="AJ4414" s="47">
        <f t="shared" si="8504"/>
        <v>0</v>
      </c>
      <c r="AK4414" s="47">
        <f t="shared" si="8505"/>
        <v>0</v>
      </c>
      <c r="AL4414" s="47">
        <f t="shared" si="8508"/>
        <v>0</v>
      </c>
      <c r="AM4414" s="47">
        <f t="shared" si="8509"/>
        <v>0</v>
      </c>
      <c r="AN4414" s="48" t="s">
        <v>36</v>
      </c>
      <c r="AO4414" s="1"/>
      <c r="AP4414" s="1"/>
      <c r="AQ4414" s="1"/>
      <c r="AR4414" s="1"/>
      <c r="AS4414" s="1"/>
    </row>
    <row r="4415" hidden="1">
      <c r="B4415" s="41" t="s">
        <v>1088</v>
      </c>
      <c r="C4415" s="41" t="s">
        <v>107</v>
      </c>
      <c r="D4415" s="41" t="s">
        <v>109</v>
      </c>
      <c r="E4415" s="26" t="str">
        <f t="shared" si="8510"/>
        <v>0409</v>
      </c>
      <c r="F4415" s="41" t="s">
        <v>1148</v>
      </c>
      <c r="G4415" s="41" t="s">
        <v>909</v>
      </c>
      <c r="H4415" s="42" t="s">
        <v>910</v>
      </c>
      <c r="I4415" s="43"/>
      <c r="J4415" s="43"/>
      <c r="K4415" s="43"/>
      <c r="L4415" s="43"/>
      <c r="M4415" s="43"/>
      <c r="N4415" s="43"/>
      <c r="O4415" s="43">
        <v>0</v>
      </c>
      <c r="P4415" s="43">
        <v>0</v>
      </c>
      <c r="Q4415" s="43">
        <v>0</v>
      </c>
      <c r="R4415" s="43">
        <v>0</v>
      </c>
      <c r="S4415" s="43">
        <v>0</v>
      </c>
      <c r="T4415" s="43">
        <v>0</v>
      </c>
      <c r="U4415" s="43">
        <v>0</v>
      </c>
      <c r="V4415" s="43">
        <f t="shared" si="8511"/>
        <v>0</v>
      </c>
      <c r="W4415" s="43"/>
      <c r="X4415" s="43"/>
      <c r="Y4415" s="43"/>
      <c r="Z4415" s="43"/>
      <c r="AA4415" s="43"/>
      <c r="AB4415" s="43">
        <v>0</v>
      </c>
      <c r="AC4415" s="44">
        <v>0</v>
      </c>
      <c r="AD4415" s="44">
        <v>0</v>
      </c>
      <c r="AE4415" s="45" t="e">
        <f t="shared" si="8507"/>
        <v>#DIV/0!</v>
      </c>
      <c r="AF4415" s="46">
        <v>0</v>
      </c>
      <c r="AG4415" s="46">
        <v>0</v>
      </c>
      <c r="AH4415" s="47">
        <v>0</v>
      </c>
      <c r="AI4415" s="47">
        <v>0</v>
      </c>
      <c r="AJ4415" s="47">
        <v>0</v>
      </c>
      <c r="AK4415" s="47">
        <v>0</v>
      </c>
      <c r="AL4415" s="47">
        <f t="shared" si="8508"/>
        <v>0</v>
      </c>
      <c r="AM4415" s="47">
        <f t="shared" si="8509"/>
        <v>0</v>
      </c>
      <c r="AN4415" s="48" t="s">
        <v>36</v>
      </c>
      <c r="AR4415" s="1"/>
      <c r="AS4415" s="1"/>
    </row>
    <row r="4416" ht="63" hidden="1">
      <c r="B4416" s="41" t="s">
        <v>1088</v>
      </c>
      <c r="C4416" s="41" t="s">
        <v>107</v>
      </c>
      <c r="D4416" s="41" t="s">
        <v>109</v>
      </c>
      <c r="E4416" s="26" t="str">
        <f t="shared" si="8510"/>
        <v>0409</v>
      </c>
      <c r="F4416" s="41" t="s">
        <v>1150</v>
      </c>
      <c r="G4416" s="41"/>
      <c r="H4416" s="42" t="s">
        <v>1151</v>
      </c>
      <c r="I4416" s="43">
        <f t="shared" si="8480"/>
        <v>0</v>
      </c>
      <c r="J4416" s="43">
        <f t="shared" si="8481"/>
        <v>0</v>
      </c>
      <c r="K4416" s="43">
        <f t="shared" si="8482"/>
        <v>0</v>
      </c>
      <c r="L4416" s="43">
        <f t="shared" si="8483"/>
        <v>0</v>
      </c>
      <c r="M4416" s="43">
        <f t="shared" si="8484"/>
        <v>0</v>
      </c>
      <c r="N4416" s="43">
        <f t="shared" si="8485"/>
        <v>0</v>
      </c>
      <c r="O4416" s="43">
        <f t="shared" si="8486"/>
        <v>0</v>
      </c>
      <c r="P4416" s="43">
        <f t="shared" si="8487"/>
        <v>0</v>
      </c>
      <c r="Q4416" s="43">
        <f t="shared" si="8488"/>
        <v>0</v>
      </c>
      <c r="R4416" s="43">
        <f t="shared" si="8506"/>
        <v>0</v>
      </c>
      <c r="S4416" s="43">
        <f t="shared" si="8490"/>
        <v>0</v>
      </c>
      <c r="T4416" s="43">
        <f t="shared" si="8491"/>
        <v>0</v>
      </c>
      <c r="U4416" s="43">
        <v>0</v>
      </c>
      <c r="V4416" s="43">
        <f t="shared" si="8511"/>
        <v>0</v>
      </c>
      <c r="W4416" s="43">
        <f t="shared" si="8492"/>
        <v>0</v>
      </c>
      <c r="X4416" s="43">
        <f t="shared" si="8493"/>
        <v>0</v>
      </c>
      <c r="Y4416" s="43">
        <f t="shared" si="8494"/>
        <v>0</v>
      </c>
      <c r="Z4416" s="43">
        <f t="shared" si="8495"/>
        <v>0</v>
      </c>
      <c r="AA4416" s="43">
        <f t="shared" si="8496"/>
        <v>0</v>
      </c>
      <c r="AB4416" s="43">
        <f t="shared" si="8497"/>
        <v>0</v>
      </c>
      <c r="AC4416" s="44">
        <f t="shared" si="8498"/>
        <v>0</v>
      </c>
      <c r="AD4416" s="44">
        <f t="shared" si="8499"/>
        <v>0</v>
      </c>
      <c r="AE4416" s="45" t="e">
        <f t="shared" si="8507"/>
        <v>#DIV/0!</v>
      </c>
      <c r="AF4416" s="46">
        <f t="shared" si="8500"/>
        <v>0</v>
      </c>
      <c r="AG4416" s="46">
        <f t="shared" si="8501"/>
        <v>0</v>
      </c>
      <c r="AH4416" s="47">
        <f t="shared" si="8502"/>
        <v>0</v>
      </c>
      <c r="AI4416" s="47">
        <f t="shared" si="8503"/>
        <v>0</v>
      </c>
      <c r="AJ4416" s="47">
        <f t="shared" si="8504"/>
        <v>0</v>
      </c>
      <c r="AK4416" s="47">
        <f t="shared" si="8505"/>
        <v>0</v>
      </c>
      <c r="AL4416" s="47">
        <f t="shared" si="8508"/>
        <v>0</v>
      </c>
      <c r="AM4416" s="47">
        <f t="shared" si="8509"/>
        <v>0</v>
      </c>
      <c r="AN4416" s="48" t="s">
        <v>36</v>
      </c>
      <c r="AO4416" s="1"/>
      <c r="AP4416" s="1"/>
      <c r="AQ4416" s="1"/>
      <c r="AR4416" s="1"/>
      <c r="AS4416" s="1"/>
    </row>
    <row r="4417" hidden="1">
      <c r="B4417" s="41" t="s">
        <v>1088</v>
      </c>
      <c r="C4417" s="41" t="s">
        <v>107</v>
      </c>
      <c r="D4417" s="41" t="s">
        <v>109</v>
      </c>
      <c r="E4417" s="26" t="str">
        <f t="shared" si="8510"/>
        <v>0409</v>
      </c>
      <c r="F4417" s="41" t="s">
        <v>1150</v>
      </c>
      <c r="G4417" s="41" t="s">
        <v>59</v>
      </c>
      <c r="H4417" s="42" t="s">
        <v>60</v>
      </c>
      <c r="I4417" s="43">
        <f t="shared" si="8480"/>
        <v>0</v>
      </c>
      <c r="J4417" s="43">
        <f t="shared" si="8481"/>
        <v>0</v>
      </c>
      <c r="K4417" s="43">
        <f t="shared" si="8482"/>
        <v>0</v>
      </c>
      <c r="L4417" s="43">
        <f t="shared" si="8483"/>
        <v>0</v>
      </c>
      <c r="M4417" s="43">
        <f t="shared" si="8484"/>
        <v>0</v>
      </c>
      <c r="N4417" s="43">
        <f t="shared" si="8485"/>
        <v>0</v>
      </c>
      <c r="O4417" s="43">
        <f t="shared" si="8486"/>
        <v>0</v>
      </c>
      <c r="P4417" s="43">
        <f t="shared" si="8487"/>
        <v>0</v>
      </c>
      <c r="Q4417" s="43">
        <f t="shared" si="8488"/>
        <v>0</v>
      </c>
      <c r="R4417" s="43">
        <f t="shared" si="8506"/>
        <v>0</v>
      </c>
      <c r="S4417" s="43">
        <f t="shared" si="8490"/>
        <v>0</v>
      </c>
      <c r="T4417" s="43">
        <f t="shared" si="8491"/>
        <v>0</v>
      </c>
      <c r="U4417" s="43">
        <v>0</v>
      </c>
      <c r="V4417" s="43">
        <f t="shared" si="8511"/>
        <v>0</v>
      </c>
      <c r="W4417" s="43">
        <f t="shared" si="8492"/>
        <v>0</v>
      </c>
      <c r="X4417" s="43">
        <f t="shared" si="8493"/>
        <v>0</v>
      </c>
      <c r="Y4417" s="43">
        <f t="shared" si="8494"/>
        <v>0</v>
      </c>
      <c r="Z4417" s="43">
        <f t="shared" si="8495"/>
        <v>0</v>
      </c>
      <c r="AA4417" s="43">
        <f t="shared" si="8496"/>
        <v>0</v>
      </c>
      <c r="AB4417" s="43">
        <f t="shared" si="8497"/>
        <v>0</v>
      </c>
      <c r="AC4417" s="44">
        <f t="shared" si="8498"/>
        <v>0</v>
      </c>
      <c r="AD4417" s="44">
        <f t="shared" si="8499"/>
        <v>0</v>
      </c>
      <c r="AE4417" s="45" t="e">
        <f t="shared" si="8507"/>
        <v>#DIV/0!</v>
      </c>
      <c r="AF4417" s="46">
        <f t="shared" si="8500"/>
        <v>0</v>
      </c>
      <c r="AG4417" s="46">
        <f t="shared" si="8501"/>
        <v>0</v>
      </c>
      <c r="AH4417" s="47">
        <f t="shared" si="8502"/>
        <v>0</v>
      </c>
      <c r="AI4417" s="47">
        <f t="shared" si="8503"/>
        <v>0</v>
      </c>
      <c r="AJ4417" s="47">
        <f t="shared" si="8504"/>
        <v>0</v>
      </c>
      <c r="AK4417" s="47">
        <f t="shared" si="8505"/>
        <v>0</v>
      </c>
      <c r="AL4417" s="47">
        <f t="shared" si="8508"/>
        <v>0</v>
      </c>
      <c r="AM4417" s="47">
        <f t="shared" si="8509"/>
        <v>0</v>
      </c>
      <c r="AN4417" s="48" t="s">
        <v>36</v>
      </c>
      <c r="AO4417" s="1"/>
      <c r="AP4417" s="1"/>
      <c r="AQ4417" s="1"/>
      <c r="AR4417" s="1"/>
      <c r="AS4417" s="1"/>
    </row>
    <row r="4418" hidden="1">
      <c r="B4418" s="41" t="s">
        <v>1088</v>
      </c>
      <c r="C4418" s="41" t="s">
        <v>107</v>
      </c>
      <c r="D4418" s="41" t="s">
        <v>109</v>
      </c>
      <c r="E4418" s="26" t="str">
        <f t="shared" si="8510"/>
        <v>0409</v>
      </c>
      <c r="F4418" s="41" t="s">
        <v>1150</v>
      </c>
      <c r="G4418" s="41" t="s">
        <v>61</v>
      </c>
      <c r="H4418" s="42" t="s">
        <v>62</v>
      </c>
      <c r="I4418" s="43"/>
      <c r="J4418" s="43"/>
      <c r="K4418" s="43"/>
      <c r="L4418" s="43"/>
      <c r="M4418" s="43"/>
      <c r="N4418" s="43"/>
      <c r="O4418" s="43">
        <v>0</v>
      </c>
      <c r="P4418" s="43">
        <v>0</v>
      </c>
      <c r="Q4418" s="43">
        <v>0</v>
      </c>
      <c r="R4418" s="43">
        <v>0</v>
      </c>
      <c r="S4418" s="43">
        <v>0</v>
      </c>
      <c r="T4418" s="43">
        <v>0</v>
      </c>
      <c r="U4418" s="43">
        <v>0</v>
      </c>
      <c r="V4418" s="43">
        <f t="shared" si="8511"/>
        <v>0</v>
      </c>
      <c r="W4418" s="43"/>
      <c r="X4418" s="43"/>
      <c r="Y4418" s="43"/>
      <c r="Z4418" s="43"/>
      <c r="AA4418" s="43"/>
      <c r="AB4418" s="43">
        <v>0</v>
      </c>
      <c r="AC4418" s="44">
        <v>0</v>
      </c>
      <c r="AD4418" s="44">
        <v>0</v>
      </c>
      <c r="AE4418" s="45" t="e">
        <f t="shared" si="8507"/>
        <v>#DIV/0!</v>
      </c>
      <c r="AF4418" s="46">
        <v>0</v>
      </c>
      <c r="AG4418" s="46">
        <v>0</v>
      </c>
      <c r="AH4418" s="47">
        <v>0</v>
      </c>
      <c r="AI4418" s="47">
        <v>0</v>
      </c>
      <c r="AJ4418" s="47">
        <v>0</v>
      </c>
      <c r="AK4418" s="47">
        <v>0</v>
      </c>
      <c r="AL4418" s="47">
        <f t="shared" si="8508"/>
        <v>0</v>
      </c>
      <c r="AM4418" s="47">
        <f t="shared" si="8509"/>
        <v>0</v>
      </c>
      <c r="AN4418" s="48" t="s">
        <v>36</v>
      </c>
      <c r="AO4418" s="1"/>
      <c r="AP4418" s="1"/>
      <c r="AQ4418" s="1"/>
      <c r="AR4418" s="1"/>
      <c r="AS4418" s="1"/>
    </row>
    <row r="4419" ht="31.5">
      <c r="B4419" s="41" t="s">
        <v>1088</v>
      </c>
      <c r="C4419" s="41" t="s">
        <v>107</v>
      </c>
      <c r="D4419" s="41" t="s">
        <v>109</v>
      </c>
      <c r="E4419" s="26" t="str">
        <f t="shared" si="8510"/>
        <v>0409</v>
      </c>
      <c r="F4419" s="41" t="s">
        <v>1152</v>
      </c>
      <c r="G4419" s="41"/>
      <c r="H4419" s="42" t="s">
        <v>1153</v>
      </c>
      <c r="I4419" s="43">
        <f>I4420+I4423</f>
        <v>278645.70000000001</v>
      </c>
      <c r="J4419" s="43">
        <f>J4420+J4423</f>
        <v>128902.39999999999</v>
      </c>
      <c r="K4419" s="43">
        <f>K4420+K4423</f>
        <v>129612.3</v>
      </c>
      <c r="L4419" s="43">
        <f>L4420+L4423</f>
        <v>0</v>
      </c>
      <c r="M4419" s="43">
        <f>M4420+M4423</f>
        <v>0</v>
      </c>
      <c r="N4419" s="43">
        <f>N4420+N4423</f>
        <v>0</v>
      </c>
      <c r="O4419" s="43">
        <f>O4420+O4423</f>
        <v>0</v>
      </c>
      <c r="P4419" s="43">
        <f>P4420+P4423</f>
        <v>0</v>
      </c>
      <c r="Q4419" s="43">
        <f>Q4420+Q4423</f>
        <v>0</v>
      </c>
      <c r="R4419" s="43">
        <f>R4420+R4423</f>
        <v>0</v>
      </c>
      <c r="S4419" s="43">
        <f>S4420+S4423</f>
        <v>0</v>
      </c>
      <c r="T4419" s="43">
        <f>T4420+T4423</f>
        <v>0</v>
      </c>
      <c r="U4419" s="43">
        <v>0</v>
      </c>
      <c r="V4419" s="43">
        <f t="shared" si="8511"/>
        <v>278645.70000000001</v>
      </c>
      <c r="W4419" s="43">
        <f>W4420+W4423</f>
        <v>0</v>
      </c>
      <c r="X4419" s="43">
        <f>X4420+X4423</f>
        <v>0</v>
      </c>
      <c r="Y4419" s="43">
        <f>Y4420+Y4423</f>
        <v>0</v>
      </c>
      <c r="Z4419" s="43">
        <f>Z4420+Z4423</f>
        <v>0</v>
      </c>
      <c r="AA4419" s="43">
        <f>AA4420+AA4423</f>
        <v>0</v>
      </c>
      <c r="AB4419" s="43">
        <f>AB4420+AB4423</f>
        <v>59620.174830000004</v>
      </c>
      <c r="AC4419" s="44">
        <f>AC4420+AC4423</f>
        <v>278645.70000000001</v>
      </c>
      <c r="AD4419" s="44">
        <f>AD4420+AD4423</f>
        <v>278236.99593999999</v>
      </c>
      <c r="AE4419" s="45">
        <f t="shared" si="8507"/>
        <v>99.853324827908693</v>
      </c>
      <c r="AF4419" s="43">
        <f>AF4420+AF4423</f>
        <v>278645.70000000001</v>
      </c>
      <c r="AG4419" s="43">
        <f>AG4420+AG4423</f>
        <v>0</v>
      </c>
      <c r="AH4419" s="43">
        <f>AH4420+AH4423</f>
        <v>0</v>
      </c>
      <c r="AI4419" s="43">
        <f>AI4420+AI4423</f>
        <v>0</v>
      </c>
      <c r="AJ4419" s="43">
        <f>AJ4420+AJ4423</f>
        <v>0</v>
      </c>
      <c r="AK4419" s="43">
        <f>AK4420+AK4423</f>
        <v>0</v>
      </c>
      <c r="AL4419" s="43">
        <f t="shared" si="8508"/>
        <v>278645.70000000001</v>
      </c>
      <c r="AM4419" s="43">
        <f t="shared" si="8509"/>
        <v>0</v>
      </c>
      <c r="AN4419" s="2"/>
      <c r="AR4419" s="1"/>
      <c r="AS4419" s="1"/>
    </row>
    <row r="4420" ht="31.5">
      <c r="B4420" s="41" t="s">
        <v>1088</v>
      </c>
      <c r="C4420" s="41" t="s">
        <v>107</v>
      </c>
      <c r="D4420" s="41" t="s">
        <v>109</v>
      </c>
      <c r="E4420" s="26" t="str">
        <f t="shared" si="8510"/>
        <v>0409</v>
      </c>
      <c r="F4420" s="41" t="s">
        <v>1154</v>
      </c>
      <c r="G4420" s="41"/>
      <c r="H4420" s="42" t="s">
        <v>1155</v>
      </c>
      <c r="I4420" s="43">
        <f t="shared" ref="I4420:I4426" si="8512">I4421</f>
        <v>52559.900000000001</v>
      </c>
      <c r="J4420" s="43">
        <f t="shared" ref="J4420:J4426" si="8513">J4421</f>
        <v>28902.400000000001</v>
      </c>
      <c r="K4420" s="43">
        <f t="shared" ref="K4420:K4426" si="8514">K4421</f>
        <v>29612.299999999999</v>
      </c>
      <c r="L4420" s="43">
        <f t="shared" ref="L4420:L4426" si="8515">L4421</f>
        <v>0</v>
      </c>
      <c r="M4420" s="43">
        <f t="shared" ref="M4420:M4426" si="8516">M4421</f>
        <v>0</v>
      </c>
      <c r="N4420" s="43">
        <f t="shared" ref="N4420:N4426" si="8517">N4421</f>
        <v>0</v>
      </c>
      <c r="O4420" s="43">
        <f t="shared" ref="O4420:O4426" si="8518">O4421</f>
        <v>0</v>
      </c>
      <c r="P4420" s="43">
        <f t="shared" ref="P4420:P4426" si="8519">P4421</f>
        <v>0</v>
      </c>
      <c r="Q4420" s="43">
        <f t="shared" ref="Q4420:Q4426" si="8520">Q4421</f>
        <v>0</v>
      </c>
      <c r="R4420" s="43">
        <f t="shared" ref="R4420:R4426" si="8521">R4421</f>
        <v>0</v>
      </c>
      <c r="S4420" s="43">
        <f t="shared" ref="S4420:S4426" si="8522">S4421</f>
        <v>0</v>
      </c>
      <c r="T4420" s="43">
        <f t="shared" ref="T4420:T4426" si="8523">T4421</f>
        <v>0</v>
      </c>
      <c r="U4420" s="43">
        <v>0</v>
      </c>
      <c r="V4420" s="43">
        <f t="shared" si="8511"/>
        <v>52559.900000000001</v>
      </c>
      <c r="W4420" s="43">
        <f t="shared" ref="W4420:W4426" si="8524">W4421</f>
        <v>0</v>
      </c>
      <c r="X4420" s="43">
        <f t="shared" ref="X4420:X4426" si="8525">X4421</f>
        <v>0</v>
      </c>
      <c r="Y4420" s="43">
        <f t="shared" ref="Y4420:Y4426" si="8526">Y4421</f>
        <v>0</v>
      </c>
      <c r="Z4420" s="43">
        <f t="shared" ref="Z4420:Z4426" si="8527">Z4421</f>
        <v>0</v>
      </c>
      <c r="AA4420" s="43">
        <f t="shared" ref="AA4420:AA4426" si="8528">AA4421</f>
        <v>0</v>
      </c>
      <c r="AB4420" s="43">
        <f t="shared" ref="AB4420:AB4426" si="8529">AB4421</f>
        <v>52491.684800000003</v>
      </c>
      <c r="AC4420" s="44">
        <f t="shared" ref="AC4420:AC4426" si="8530">AC4421</f>
        <v>52559.900000000001</v>
      </c>
      <c r="AD4420" s="44">
        <f t="shared" ref="AD4420:AD4426" si="8531">AD4421</f>
        <v>52559.900000000001</v>
      </c>
      <c r="AE4420" s="45">
        <f t="shared" si="8507"/>
        <v>100</v>
      </c>
      <c r="AF4420" s="43">
        <f t="shared" ref="AF4420:AF4426" si="8532">AF4421</f>
        <v>52559.900000000001</v>
      </c>
      <c r="AG4420" s="43">
        <f t="shared" ref="AG4420:AG4426" si="8533">AG4421</f>
        <v>0</v>
      </c>
      <c r="AH4420" s="43">
        <f t="shared" ref="AH4420:AH4426" si="8534">AH4421</f>
        <v>0</v>
      </c>
      <c r="AI4420" s="43">
        <f t="shared" ref="AI4420:AI4426" si="8535">AI4421</f>
        <v>0</v>
      </c>
      <c r="AJ4420" s="43">
        <f t="shared" ref="AJ4420:AJ4426" si="8536">AJ4421</f>
        <v>0</v>
      </c>
      <c r="AK4420" s="43">
        <f t="shared" ref="AK4420:AK4426" si="8537">AK4421</f>
        <v>0</v>
      </c>
      <c r="AL4420" s="43">
        <f t="shared" si="8508"/>
        <v>52559.900000000001</v>
      </c>
      <c r="AM4420" s="43">
        <f t="shared" si="8509"/>
        <v>0</v>
      </c>
      <c r="AN4420" s="2"/>
      <c r="AO4420" s="1"/>
      <c r="AP4420" s="1"/>
      <c r="AQ4420" s="1"/>
      <c r="AR4420" s="1"/>
      <c r="AS4420" s="1"/>
    </row>
    <row r="4421" ht="31.5">
      <c r="B4421" s="41" t="s">
        <v>1088</v>
      </c>
      <c r="C4421" s="41" t="s">
        <v>107</v>
      </c>
      <c r="D4421" s="41" t="s">
        <v>109</v>
      </c>
      <c r="E4421" s="26" t="str">
        <f t="shared" si="8510"/>
        <v>0409</v>
      </c>
      <c r="F4421" s="41" t="s">
        <v>1154</v>
      </c>
      <c r="G4421" s="41" t="s">
        <v>53</v>
      </c>
      <c r="H4421" s="42" t="s">
        <v>54</v>
      </c>
      <c r="I4421" s="43">
        <f t="shared" si="8512"/>
        <v>52559.900000000001</v>
      </c>
      <c r="J4421" s="43">
        <f t="shared" si="8513"/>
        <v>28902.400000000001</v>
      </c>
      <c r="K4421" s="43">
        <f t="shared" si="8514"/>
        <v>29612.299999999999</v>
      </c>
      <c r="L4421" s="43">
        <f t="shared" si="8515"/>
        <v>0</v>
      </c>
      <c r="M4421" s="43">
        <f t="shared" si="8516"/>
        <v>0</v>
      </c>
      <c r="N4421" s="43">
        <f t="shared" si="8517"/>
        <v>0</v>
      </c>
      <c r="O4421" s="43">
        <f t="shared" si="8518"/>
        <v>0</v>
      </c>
      <c r="P4421" s="43">
        <f t="shared" si="8519"/>
        <v>0</v>
      </c>
      <c r="Q4421" s="43">
        <f t="shared" si="8520"/>
        <v>0</v>
      </c>
      <c r="R4421" s="43">
        <f t="shared" si="8521"/>
        <v>0</v>
      </c>
      <c r="S4421" s="43">
        <f t="shared" si="8522"/>
        <v>0</v>
      </c>
      <c r="T4421" s="43">
        <f t="shared" si="8523"/>
        <v>0</v>
      </c>
      <c r="U4421" s="43">
        <v>0</v>
      </c>
      <c r="V4421" s="43">
        <f t="shared" si="8511"/>
        <v>52559.900000000001</v>
      </c>
      <c r="W4421" s="43">
        <f t="shared" si="8524"/>
        <v>0</v>
      </c>
      <c r="X4421" s="43">
        <f t="shared" si="8525"/>
        <v>0</v>
      </c>
      <c r="Y4421" s="43">
        <f t="shared" si="8526"/>
        <v>0</v>
      </c>
      <c r="Z4421" s="43">
        <f t="shared" si="8527"/>
        <v>0</v>
      </c>
      <c r="AA4421" s="43">
        <f t="shared" si="8528"/>
        <v>0</v>
      </c>
      <c r="AB4421" s="43">
        <f t="shared" si="8529"/>
        <v>52491.684800000003</v>
      </c>
      <c r="AC4421" s="44">
        <f t="shared" si="8530"/>
        <v>52559.900000000001</v>
      </c>
      <c r="AD4421" s="44">
        <f t="shared" si="8531"/>
        <v>52559.900000000001</v>
      </c>
      <c r="AE4421" s="45">
        <f t="shared" si="8507"/>
        <v>100</v>
      </c>
      <c r="AF4421" s="43">
        <f t="shared" si="8532"/>
        <v>52559.900000000001</v>
      </c>
      <c r="AG4421" s="43">
        <f t="shared" si="8533"/>
        <v>0</v>
      </c>
      <c r="AH4421" s="43">
        <f t="shared" si="8534"/>
        <v>0</v>
      </c>
      <c r="AI4421" s="43">
        <f t="shared" si="8535"/>
        <v>0</v>
      </c>
      <c r="AJ4421" s="43">
        <f t="shared" si="8536"/>
        <v>0</v>
      </c>
      <c r="AK4421" s="43">
        <f t="shared" si="8537"/>
        <v>0</v>
      </c>
      <c r="AL4421" s="43">
        <f t="shared" si="8508"/>
        <v>52559.900000000001</v>
      </c>
      <c r="AM4421" s="43">
        <f t="shared" si="8509"/>
        <v>0</v>
      </c>
      <c r="AN4421" s="2"/>
      <c r="AO4421" s="1"/>
      <c r="AP4421" s="1"/>
      <c r="AQ4421" s="1"/>
      <c r="AR4421" s="1"/>
      <c r="AS4421" s="1"/>
    </row>
    <row r="4422" ht="31.5">
      <c r="B4422" s="41" t="s">
        <v>1088</v>
      </c>
      <c r="C4422" s="41" t="s">
        <v>107</v>
      </c>
      <c r="D4422" s="41" t="s">
        <v>109</v>
      </c>
      <c r="E4422" s="26" t="str">
        <f t="shared" si="8510"/>
        <v>0409</v>
      </c>
      <c r="F4422" s="41" t="s">
        <v>1154</v>
      </c>
      <c r="G4422" s="41" t="s">
        <v>55</v>
      </c>
      <c r="H4422" s="42" t="s">
        <v>56</v>
      </c>
      <c r="I4422" s="43">
        <v>52559.900000000001</v>
      </c>
      <c r="J4422" s="43">
        <v>28902.400000000001</v>
      </c>
      <c r="K4422" s="43">
        <v>29612.299999999999</v>
      </c>
      <c r="L4422" s="43"/>
      <c r="M4422" s="43"/>
      <c r="N4422" s="43"/>
      <c r="O4422" s="43">
        <v>0</v>
      </c>
      <c r="P4422" s="43">
        <v>0</v>
      </c>
      <c r="Q4422" s="43">
        <v>0</v>
      </c>
      <c r="R4422" s="43">
        <v>0</v>
      </c>
      <c r="S4422" s="43">
        <v>0</v>
      </c>
      <c r="T4422" s="43">
        <v>0</v>
      </c>
      <c r="U4422" s="43">
        <v>0</v>
      </c>
      <c r="V4422" s="43">
        <f t="shared" si="8511"/>
        <v>52559.900000000001</v>
      </c>
      <c r="W4422" s="43"/>
      <c r="X4422" s="43"/>
      <c r="Y4422" s="43"/>
      <c r="Z4422" s="43"/>
      <c r="AA4422" s="43"/>
      <c r="AB4422" s="43">
        <v>52491.684800000003</v>
      </c>
      <c r="AC4422" s="44">
        <v>52559.900000000001</v>
      </c>
      <c r="AD4422" s="44">
        <v>52559.900000000001</v>
      </c>
      <c r="AE4422" s="45">
        <f t="shared" si="8507"/>
        <v>100</v>
      </c>
      <c r="AF4422" s="43">
        <v>52559.900000000001</v>
      </c>
      <c r="AG4422" s="43">
        <v>0</v>
      </c>
      <c r="AH4422" s="43">
        <v>0</v>
      </c>
      <c r="AI4422" s="43">
        <v>0</v>
      </c>
      <c r="AJ4422" s="43">
        <v>0</v>
      </c>
      <c r="AK4422" s="43">
        <v>0</v>
      </c>
      <c r="AL4422" s="43">
        <f t="shared" si="8508"/>
        <v>52559.900000000001</v>
      </c>
      <c r="AM4422" s="43">
        <f t="shared" si="8509"/>
        <v>0</v>
      </c>
      <c r="AN4422" s="19"/>
      <c r="AR4422" s="1"/>
      <c r="AS4422" s="1"/>
    </row>
    <row r="4423">
      <c r="B4423" s="41" t="s">
        <v>1088</v>
      </c>
      <c r="C4423" s="41" t="s">
        <v>107</v>
      </c>
      <c r="D4423" s="41" t="s">
        <v>109</v>
      </c>
      <c r="E4423" s="26" t="str">
        <f t="shared" si="8510"/>
        <v>0409</v>
      </c>
      <c r="F4423" s="41" t="s">
        <v>1156</v>
      </c>
      <c r="G4423" s="41"/>
      <c r="H4423" s="42" t="s">
        <v>1157</v>
      </c>
      <c r="I4423" s="43">
        <f t="shared" si="8512"/>
        <v>226085.79999999999</v>
      </c>
      <c r="J4423" s="43">
        <f t="shared" si="8513"/>
        <v>100000</v>
      </c>
      <c r="K4423" s="43">
        <f t="shared" si="8514"/>
        <v>100000</v>
      </c>
      <c r="L4423" s="43">
        <f t="shared" si="8515"/>
        <v>0</v>
      </c>
      <c r="M4423" s="43">
        <f t="shared" si="8516"/>
        <v>0</v>
      </c>
      <c r="N4423" s="43">
        <f t="shared" si="8517"/>
        <v>0</v>
      </c>
      <c r="O4423" s="43">
        <f t="shared" si="8518"/>
        <v>0</v>
      </c>
      <c r="P4423" s="43">
        <f t="shared" si="8519"/>
        <v>0</v>
      </c>
      <c r="Q4423" s="43">
        <f t="shared" si="8520"/>
        <v>0</v>
      </c>
      <c r="R4423" s="43">
        <f t="shared" si="8521"/>
        <v>0</v>
      </c>
      <c r="S4423" s="43">
        <f t="shared" si="8522"/>
        <v>0</v>
      </c>
      <c r="T4423" s="43">
        <f t="shared" si="8523"/>
        <v>0</v>
      </c>
      <c r="U4423" s="43">
        <v>0</v>
      </c>
      <c r="V4423" s="43">
        <f t="shared" si="8511"/>
        <v>226085.79999999999</v>
      </c>
      <c r="W4423" s="43">
        <f t="shared" si="8524"/>
        <v>0</v>
      </c>
      <c r="X4423" s="43">
        <f t="shared" si="8525"/>
        <v>0</v>
      </c>
      <c r="Y4423" s="43">
        <f t="shared" si="8526"/>
        <v>0</v>
      </c>
      <c r="Z4423" s="43">
        <f t="shared" si="8527"/>
        <v>0</v>
      </c>
      <c r="AA4423" s="43">
        <f t="shared" si="8528"/>
        <v>0</v>
      </c>
      <c r="AB4423" s="43">
        <f t="shared" si="8529"/>
        <v>7128.4900299999999</v>
      </c>
      <c r="AC4423" s="44">
        <f t="shared" si="8530"/>
        <v>226085.79999999999</v>
      </c>
      <c r="AD4423" s="44">
        <f t="shared" si="8531"/>
        <v>225677.09594</v>
      </c>
      <c r="AE4423" s="45">
        <f t="shared" si="8507"/>
        <v>99.819226125656726</v>
      </c>
      <c r="AF4423" s="43">
        <f t="shared" si="8532"/>
        <v>226085.79999999999</v>
      </c>
      <c r="AG4423" s="43">
        <f t="shared" si="8533"/>
        <v>0</v>
      </c>
      <c r="AH4423" s="43">
        <f t="shared" si="8534"/>
        <v>0</v>
      </c>
      <c r="AI4423" s="43">
        <f t="shared" si="8535"/>
        <v>0</v>
      </c>
      <c r="AJ4423" s="43">
        <f t="shared" si="8536"/>
        <v>0</v>
      </c>
      <c r="AK4423" s="43">
        <f t="shared" si="8537"/>
        <v>0</v>
      </c>
      <c r="AL4423" s="43">
        <f t="shared" si="8508"/>
        <v>226085.79999999999</v>
      </c>
      <c r="AM4423" s="43">
        <f t="shared" si="8509"/>
        <v>0</v>
      </c>
      <c r="AN4423" s="2"/>
      <c r="AO4423" s="1"/>
      <c r="AP4423" s="1"/>
      <c r="AQ4423" s="1"/>
      <c r="AR4423" s="1"/>
      <c r="AS4423" s="1"/>
    </row>
    <row r="4424" ht="31.5">
      <c r="B4424" s="41" t="s">
        <v>1088</v>
      </c>
      <c r="C4424" s="41" t="s">
        <v>107</v>
      </c>
      <c r="D4424" s="41" t="s">
        <v>109</v>
      </c>
      <c r="E4424" s="26" t="str">
        <f t="shared" si="8510"/>
        <v>0409</v>
      </c>
      <c r="F4424" s="41" t="s">
        <v>1156</v>
      </c>
      <c r="G4424" s="41" t="s">
        <v>53</v>
      </c>
      <c r="H4424" s="42" t="s">
        <v>54</v>
      </c>
      <c r="I4424" s="43">
        <f t="shared" si="8512"/>
        <v>226085.79999999999</v>
      </c>
      <c r="J4424" s="43">
        <f t="shared" si="8513"/>
        <v>100000</v>
      </c>
      <c r="K4424" s="43">
        <f t="shared" si="8514"/>
        <v>100000</v>
      </c>
      <c r="L4424" s="43">
        <f t="shared" si="8515"/>
        <v>0</v>
      </c>
      <c r="M4424" s="43">
        <f t="shared" si="8516"/>
        <v>0</v>
      </c>
      <c r="N4424" s="43">
        <f t="shared" si="8517"/>
        <v>0</v>
      </c>
      <c r="O4424" s="43">
        <f t="shared" si="8518"/>
        <v>0</v>
      </c>
      <c r="P4424" s="43">
        <f t="shared" si="8519"/>
        <v>0</v>
      </c>
      <c r="Q4424" s="43">
        <f t="shared" si="8520"/>
        <v>0</v>
      </c>
      <c r="R4424" s="43">
        <f t="shared" si="8521"/>
        <v>0</v>
      </c>
      <c r="S4424" s="43">
        <f t="shared" si="8522"/>
        <v>0</v>
      </c>
      <c r="T4424" s="43">
        <f t="shared" si="8523"/>
        <v>0</v>
      </c>
      <c r="U4424" s="43">
        <v>0</v>
      </c>
      <c r="V4424" s="43">
        <f t="shared" si="8511"/>
        <v>226085.79999999999</v>
      </c>
      <c r="W4424" s="43">
        <f t="shared" si="8524"/>
        <v>0</v>
      </c>
      <c r="X4424" s="43">
        <f t="shared" si="8525"/>
        <v>0</v>
      </c>
      <c r="Y4424" s="43">
        <f t="shared" si="8526"/>
        <v>0</v>
      </c>
      <c r="Z4424" s="43">
        <f t="shared" si="8527"/>
        <v>0</v>
      </c>
      <c r="AA4424" s="43">
        <f t="shared" si="8528"/>
        <v>0</v>
      </c>
      <c r="AB4424" s="43">
        <f t="shared" si="8529"/>
        <v>7128.4900299999999</v>
      </c>
      <c r="AC4424" s="44">
        <f t="shared" si="8530"/>
        <v>226085.79999999999</v>
      </c>
      <c r="AD4424" s="44">
        <f t="shared" si="8531"/>
        <v>225677.09594</v>
      </c>
      <c r="AE4424" s="45">
        <f t="shared" si="8507"/>
        <v>99.819226125656726</v>
      </c>
      <c r="AF4424" s="43">
        <f t="shared" si="8532"/>
        <v>226085.79999999999</v>
      </c>
      <c r="AG4424" s="43">
        <f t="shared" si="8533"/>
        <v>0</v>
      </c>
      <c r="AH4424" s="43">
        <f t="shared" si="8534"/>
        <v>0</v>
      </c>
      <c r="AI4424" s="43">
        <f t="shared" si="8535"/>
        <v>0</v>
      </c>
      <c r="AJ4424" s="43">
        <f t="shared" si="8536"/>
        <v>0</v>
      </c>
      <c r="AK4424" s="43">
        <f t="shared" si="8537"/>
        <v>0</v>
      </c>
      <c r="AL4424" s="43">
        <f t="shared" si="8508"/>
        <v>226085.79999999999</v>
      </c>
      <c r="AM4424" s="43">
        <f t="shared" si="8509"/>
        <v>0</v>
      </c>
      <c r="AN4424" s="2"/>
      <c r="AO4424" s="1"/>
      <c r="AP4424" s="1"/>
      <c r="AQ4424" s="1"/>
      <c r="AR4424" s="1"/>
      <c r="AS4424" s="1"/>
    </row>
    <row r="4425" ht="31.5">
      <c r="B4425" s="41" t="s">
        <v>1088</v>
      </c>
      <c r="C4425" s="41" t="s">
        <v>107</v>
      </c>
      <c r="D4425" s="41" t="s">
        <v>109</v>
      </c>
      <c r="E4425" s="26" t="str">
        <f t="shared" si="8510"/>
        <v>0409</v>
      </c>
      <c r="F4425" s="41" t="s">
        <v>1156</v>
      </c>
      <c r="G4425" s="41" t="s">
        <v>55</v>
      </c>
      <c r="H4425" s="42" t="s">
        <v>56</v>
      </c>
      <c r="I4425" s="43">
        <v>226085.79999999999</v>
      </c>
      <c r="J4425" s="43">
        <v>100000</v>
      </c>
      <c r="K4425" s="43">
        <v>100000</v>
      </c>
      <c r="L4425" s="43"/>
      <c r="M4425" s="43"/>
      <c r="N4425" s="43"/>
      <c r="O4425" s="43">
        <v>0</v>
      </c>
      <c r="P4425" s="43">
        <v>0</v>
      </c>
      <c r="Q4425" s="43">
        <v>0</v>
      </c>
      <c r="R4425" s="43">
        <v>0</v>
      </c>
      <c r="S4425" s="43">
        <v>0</v>
      </c>
      <c r="T4425" s="43">
        <v>0</v>
      </c>
      <c r="U4425" s="43">
        <v>0</v>
      </c>
      <c r="V4425" s="43">
        <f t="shared" si="8511"/>
        <v>226085.79999999999</v>
      </c>
      <c r="W4425" s="43"/>
      <c r="X4425" s="43"/>
      <c r="Y4425" s="43"/>
      <c r="Z4425" s="43"/>
      <c r="AA4425" s="43"/>
      <c r="AB4425" s="43">
        <v>7128.4900299999999</v>
      </c>
      <c r="AC4425" s="44">
        <v>226085.79999999999</v>
      </c>
      <c r="AD4425" s="44">
        <v>225677.09594</v>
      </c>
      <c r="AE4425" s="45">
        <f t="shared" si="8507"/>
        <v>99.819226125656726</v>
      </c>
      <c r="AF4425" s="43">
        <v>226085.79999999999</v>
      </c>
      <c r="AG4425" s="43">
        <v>0</v>
      </c>
      <c r="AH4425" s="43">
        <v>0</v>
      </c>
      <c r="AI4425" s="43">
        <v>0</v>
      </c>
      <c r="AJ4425" s="43">
        <v>0</v>
      </c>
      <c r="AK4425" s="43">
        <v>0</v>
      </c>
      <c r="AL4425" s="43">
        <f t="shared" si="8508"/>
        <v>226085.79999999999</v>
      </c>
      <c r="AM4425" s="43">
        <f t="shared" si="8509"/>
        <v>0</v>
      </c>
      <c r="AN4425" s="19"/>
      <c r="AO4425" s="1"/>
      <c r="AP4425" s="1"/>
      <c r="AQ4425" s="1"/>
      <c r="AR4425" s="1"/>
      <c r="AS4425" s="1"/>
    </row>
    <row r="4426" ht="47.25">
      <c r="B4426" s="41" t="s">
        <v>1088</v>
      </c>
      <c r="C4426" s="41" t="s">
        <v>107</v>
      </c>
      <c r="D4426" s="41" t="s">
        <v>109</v>
      </c>
      <c r="E4426" s="26" t="str">
        <f t="shared" si="8510"/>
        <v>0409</v>
      </c>
      <c r="F4426" s="41" t="s">
        <v>1158</v>
      </c>
      <c r="G4426" s="41"/>
      <c r="H4426" s="42" t="s">
        <v>1159</v>
      </c>
      <c r="I4426" s="43">
        <f t="shared" si="8512"/>
        <v>838044</v>
      </c>
      <c r="J4426" s="43">
        <f t="shared" si="8513"/>
        <v>743692.39999999991</v>
      </c>
      <c r="K4426" s="43">
        <f t="shared" si="8514"/>
        <v>734709.80000000005</v>
      </c>
      <c r="L4426" s="43">
        <f t="shared" si="8515"/>
        <v>-2043</v>
      </c>
      <c r="M4426" s="43">
        <f t="shared" si="8516"/>
        <v>-313979.38899999997</v>
      </c>
      <c r="N4426" s="43">
        <f t="shared" si="8517"/>
        <v>-5881</v>
      </c>
      <c r="O4426" s="43">
        <f t="shared" si="8518"/>
        <v>-1623.1410000000001</v>
      </c>
      <c r="P4426" s="43">
        <f t="shared" si="8519"/>
        <v>-8457.4490000000005</v>
      </c>
      <c r="Q4426" s="43">
        <f t="shared" si="8520"/>
        <v>0</v>
      </c>
      <c r="R4426" s="43">
        <f t="shared" si="8521"/>
        <v>-38868.550000000003</v>
      </c>
      <c r="S4426" s="43">
        <f t="shared" si="8522"/>
        <v>0</v>
      </c>
      <c r="T4426" s="43">
        <f t="shared" si="8523"/>
        <v>0</v>
      </c>
      <c r="U4426" s="43">
        <v>7747.2150000000001</v>
      </c>
      <c r="V4426" s="43">
        <f t="shared" si="8511"/>
        <v>794799.07499999995</v>
      </c>
      <c r="W4426" s="43">
        <f t="shared" si="8524"/>
        <v>7747.2150000000001</v>
      </c>
      <c r="X4426" s="43">
        <f t="shared" si="8525"/>
        <v>0</v>
      </c>
      <c r="Y4426" s="43">
        <f t="shared" si="8526"/>
        <v>0</v>
      </c>
      <c r="Z4426" s="43">
        <f t="shared" si="8527"/>
        <v>0</v>
      </c>
      <c r="AA4426" s="43">
        <f t="shared" si="8528"/>
        <v>0</v>
      </c>
      <c r="AB4426" s="43">
        <f t="shared" si="8529"/>
        <v>202519.61728999999</v>
      </c>
      <c r="AC4426" s="44">
        <f t="shared" si="8530"/>
        <v>594161.41966999997</v>
      </c>
      <c r="AD4426" s="44">
        <f t="shared" si="8531"/>
        <v>553681.78753999993</v>
      </c>
      <c r="AE4426" s="45">
        <f t="shared" si="8507"/>
        <v>93.187098524087503</v>
      </c>
      <c r="AF4426" s="43">
        <f t="shared" si="8532"/>
        <v>623457.56866999995</v>
      </c>
      <c r="AG4426" s="43">
        <f t="shared" si="8533"/>
        <v>-1623.1410000000001</v>
      </c>
      <c r="AH4426" s="43">
        <f t="shared" si="8534"/>
        <v>0</v>
      </c>
      <c r="AI4426" s="43">
        <f t="shared" si="8535"/>
        <v>0</v>
      </c>
      <c r="AJ4426" s="43">
        <f t="shared" si="8536"/>
        <v>0</v>
      </c>
      <c r="AK4426" s="43">
        <f t="shared" si="8537"/>
        <v>0</v>
      </c>
      <c r="AL4426" s="43">
        <f t="shared" si="8508"/>
        <v>621834.42767</v>
      </c>
      <c r="AM4426" s="43">
        <f t="shared" si="8509"/>
        <v>172964.64732999995</v>
      </c>
      <c r="AN4426" s="2"/>
      <c r="AO4426" s="1"/>
      <c r="AP4426" s="1"/>
      <c r="AQ4426" s="1"/>
      <c r="AR4426" s="1"/>
      <c r="AS4426" s="1"/>
    </row>
    <row r="4427" ht="63">
      <c r="B4427" s="41" t="s">
        <v>1088</v>
      </c>
      <c r="C4427" s="41" t="s">
        <v>107</v>
      </c>
      <c r="D4427" s="41" t="s">
        <v>109</v>
      </c>
      <c r="E4427" s="26" t="str">
        <f t="shared" si="8510"/>
        <v>0409</v>
      </c>
      <c r="F4427" s="41" t="s">
        <v>1160</v>
      </c>
      <c r="G4427" s="41"/>
      <c r="H4427" s="42" t="s">
        <v>1161</v>
      </c>
      <c r="I4427" s="43">
        <f>I4428+I4431</f>
        <v>838044</v>
      </c>
      <c r="J4427" s="43">
        <f>J4428+J4431</f>
        <v>743692.39999999991</v>
      </c>
      <c r="K4427" s="43">
        <f>K4428+K4431</f>
        <v>734709.80000000005</v>
      </c>
      <c r="L4427" s="43">
        <f>L4428+L4431</f>
        <v>-2043</v>
      </c>
      <c r="M4427" s="43">
        <f>M4428+M4431</f>
        <v>-313979.38899999997</v>
      </c>
      <c r="N4427" s="43">
        <f>N4428+N4431</f>
        <v>-5881</v>
      </c>
      <c r="O4427" s="43">
        <f>O4428+O4431</f>
        <v>-1623.1410000000001</v>
      </c>
      <c r="P4427" s="43">
        <f>P4428+P4431</f>
        <v>-8457.4490000000005</v>
      </c>
      <c r="Q4427" s="43">
        <f>Q4428+Q4431</f>
        <v>0</v>
      </c>
      <c r="R4427" s="43">
        <f>R4428+R4431</f>
        <v>-38868.550000000003</v>
      </c>
      <c r="S4427" s="43">
        <f>S4428+S4431</f>
        <v>0</v>
      </c>
      <c r="T4427" s="43">
        <f>T4428+T4431</f>
        <v>0</v>
      </c>
      <c r="U4427" s="43">
        <v>7747.2150000000001</v>
      </c>
      <c r="V4427" s="43">
        <f t="shared" si="8511"/>
        <v>794799.07499999995</v>
      </c>
      <c r="W4427" s="43">
        <f>W4428+W4431</f>
        <v>7747.2150000000001</v>
      </c>
      <c r="X4427" s="43">
        <f>X4428+X4431</f>
        <v>0</v>
      </c>
      <c r="Y4427" s="43">
        <f>Y4428+Y4431</f>
        <v>0</v>
      </c>
      <c r="Z4427" s="43">
        <f>Z4428+Z4431</f>
        <v>0</v>
      </c>
      <c r="AA4427" s="43">
        <f>AA4428+AA4431</f>
        <v>0</v>
      </c>
      <c r="AB4427" s="43">
        <f>AB4428+AB4431</f>
        <v>202519.61728999999</v>
      </c>
      <c r="AC4427" s="44">
        <f>AC4428+AC4431</f>
        <v>594161.41966999997</v>
      </c>
      <c r="AD4427" s="44">
        <f>AD4428+AD4431</f>
        <v>553681.78753999993</v>
      </c>
      <c r="AE4427" s="45">
        <f t="shared" si="8507"/>
        <v>93.187098524087503</v>
      </c>
      <c r="AF4427" s="43">
        <f>AF4428+AF4431</f>
        <v>623457.56866999995</v>
      </c>
      <c r="AG4427" s="43">
        <f>AG4428+AG4431</f>
        <v>-1623.1410000000001</v>
      </c>
      <c r="AH4427" s="43">
        <f>AH4428+AH4431</f>
        <v>0</v>
      </c>
      <c r="AI4427" s="43">
        <f>AI4428+AI4431</f>
        <v>0</v>
      </c>
      <c r="AJ4427" s="43">
        <f>AJ4428+AJ4431</f>
        <v>0</v>
      </c>
      <c r="AK4427" s="43">
        <f>AK4428+AK4431</f>
        <v>0</v>
      </c>
      <c r="AL4427" s="43">
        <f t="shared" si="8508"/>
        <v>621834.42767</v>
      </c>
      <c r="AM4427" s="43">
        <f t="shared" si="8509"/>
        <v>172964.64732999995</v>
      </c>
      <c r="AN4427" s="2"/>
      <c r="AR4427" s="1"/>
      <c r="AS4427" s="1"/>
    </row>
    <row r="4428" ht="31.5">
      <c r="B4428" s="41" t="s">
        <v>1088</v>
      </c>
      <c r="C4428" s="41" t="s">
        <v>107</v>
      </c>
      <c r="D4428" s="41" t="s">
        <v>109</v>
      </c>
      <c r="E4428" s="26" t="str">
        <f t="shared" si="8510"/>
        <v>0409</v>
      </c>
      <c r="F4428" s="41" t="s">
        <v>1162</v>
      </c>
      <c r="G4428" s="41"/>
      <c r="H4428" s="42" t="s">
        <v>1163</v>
      </c>
      <c r="I4428" s="43">
        <f t="shared" ref="I4428:I4432" si="8538">I4429</f>
        <v>267314</v>
      </c>
      <c r="J4428" s="43">
        <f t="shared" ref="J4428:J4432" si="8539">J4429</f>
        <v>285593.79999999999</v>
      </c>
      <c r="K4428" s="43">
        <f t="shared" ref="K4428:K4432" si="8540">K4429</f>
        <v>300000</v>
      </c>
      <c r="L4428" s="43">
        <f t="shared" ref="L4428:L4432" si="8541">L4429</f>
        <v>-2043</v>
      </c>
      <c r="M4428" s="43">
        <f t="shared" ref="M4428:M4432" si="8542">M4429</f>
        <v>-33888.099999999977</v>
      </c>
      <c r="N4428" s="43">
        <f t="shared" ref="N4428:N4432" si="8543">N4429</f>
        <v>-5881</v>
      </c>
      <c r="O4428" s="43">
        <f t="shared" ref="O4428:O4436" si="8544">O4429</f>
        <v>-1623.1410000000001</v>
      </c>
      <c r="P4428" s="43">
        <f t="shared" ref="P4428:P4436" si="8545">P4429</f>
        <v>0</v>
      </c>
      <c r="Q4428" s="43">
        <f t="shared" ref="Q4428:Q4436" si="8546">Q4429</f>
        <v>0</v>
      </c>
      <c r="R4428" s="43">
        <f t="shared" ref="R4428:R4436" si="8547">R4429</f>
        <v>0</v>
      </c>
      <c r="S4428" s="43">
        <f t="shared" ref="S4428:S4436" si="8548">S4429</f>
        <v>0</v>
      </c>
      <c r="T4428" s="43">
        <f t="shared" ref="T4428:T4436" si="8549">T4429</f>
        <v>0</v>
      </c>
      <c r="U4428" s="43">
        <v>7747.2150000000001</v>
      </c>
      <c r="V4428" s="43">
        <f t="shared" si="8511"/>
        <v>271395.07400000002</v>
      </c>
      <c r="W4428" s="43">
        <f t="shared" ref="W4428:W4436" si="8550">W4429</f>
        <v>7747.2150000000001</v>
      </c>
      <c r="X4428" s="43">
        <f t="shared" ref="X4428:X4436" si="8551">X4429</f>
        <v>0</v>
      </c>
      <c r="Y4428" s="43">
        <f t="shared" ref="Y4428:Y4436" si="8552">Y4429</f>
        <v>0</v>
      </c>
      <c r="Z4428" s="43">
        <f t="shared" ref="Z4428:Z4436" si="8553">Z4429</f>
        <v>0</v>
      </c>
      <c r="AA4428" s="43">
        <f t="shared" ref="AA4428:AA4436" si="8554">AA4429</f>
        <v>0</v>
      </c>
      <c r="AB4428" s="43">
        <f t="shared" ref="AB4428:AB4436" si="8555">AB4429</f>
        <v>24186.463739999999</v>
      </c>
      <c r="AC4428" s="44">
        <f t="shared" ref="AC4428:AC4436" si="8556">AC4429</f>
        <v>256945.073</v>
      </c>
      <c r="AD4428" s="44">
        <f t="shared" ref="AD4428:AD4436" si="8557">AD4429</f>
        <v>223755.75704</v>
      </c>
      <c r="AE4428" s="45">
        <f t="shared" si="8507"/>
        <v>87.083108629991131</v>
      </c>
      <c r="AF4428" s="43">
        <f t="shared" ref="AF4428:AF4436" si="8558">AF4429</f>
        <v>258568.21400000001</v>
      </c>
      <c r="AG4428" s="43">
        <f t="shared" ref="AG4428:AG4436" si="8559">AG4429</f>
        <v>-1623.1410000000001</v>
      </c>
      <c r="AH4428" s="43">
        <f t="shared" ref="AH4428:AH4436" si="8560">AH4429</f>
        <v>0</v>
      </c>
      <c r="AI4428" s="43">
        <f t="shared" ref="AI4428:AI4436" si="8561">AI4429</f>
        <v>0</v>
      </c>
      <c r="AJ4428" s="43">
        <f t="shared" ref="AJ4428:AJ4436" si="8562">AJ4429</f>
        <v>0</v>
      </c>
      <c r="AK4428" s="43">
        <f t="shared" ref="AK4428:AK4436" si="8563">AK4429</f>
        <v>0</v>
      </c>
      <c r="AL4428" s="43">
        <f t="shared" si="8508"/>
        <v>256945.073</v>
      </c>
      <c r="AM4428" s="43">
        <f t="shared" si="8509"/>
        <v>14450.001000000018</v>
      </c>
      <c r="AN4428" s="2"/>
      <c r="AO4428" s="1"/>
      <c r="AP4428" s="1"/>
      <c r="AQ4428" s="1"/>
      <c r="AR4428" s="1"/>
      <c r="AS4428" s="1"/>
    </row>
    <row r="4429" ht="31.5">
      <c r="B4429" s="41" t="s">
        <v>1088</v>
      </c>
      <c r="C4429" s="41" t="s">
        <v>107</v>
      </c>
      <c r="D4429" s="41" t="s">
        <v>109</v>
      </c>
      <c r="E4429" s="26" t="str">
        <f t="shared" si="8510"/>
        <v>0409</v>
      </c>
      <c r="F4429" s="41" t="s">
        <v>1162</v>
      </c>
      <c r="G4429" s="41" t="s">
        <v>53</v>
      </c>
      <c r="H4429" s="42" t="s">
        <v>54</v>
      </c>
      <c r="I4429" s="43">
        <f t="shared" si="8538"/>
        <v>267314</v>
      </c>
      <c r="J4429" s="43">
        <f t="shared" si="8539"/>
        <v>285593.79999999999</v>
      </c>
      <c r="K4429" s="43">
        <f t="shared" si="8540"/>
        <v>300000</v>
      </c>
      <c r="L4429" s="43">
        <f t="shared" si="8541"/>
        <v>-2043</v>
      </c>
      <c r="M4429" s="43">
        <f t="shared" si="8542"/>
        <v>-33888.099999999977</v>
      </c>
      <c r="N4429" s="43">
        <f t="shared" si="8543"/>
        <v>-5881</v>
      </c>
      <c r="O4429" s="43">
        <f t="shared" si="8544"/>
        <v>-1623.1410000000001</v>
      </c>
      <c r="P4429" s="43">
        <f t="shared" si="8545"/>
        <v>0</v>
      </c>
      <c r="Q4429" s="43">
        <f t="shared" si="8546"/>
        <v>0</v>
      </c>
      <c r="R4429" s="43">
        <f t="shared" si="8547"/>
        <v>0</v>
      </c>
      <c r="S4429" s="43">
        <f t="shared" si="8548"/>
        <v>0</v>
      </c>
      <c r="T4429" s="43">
        <f t="shared" si="8549"/>
        <v>0</v>
      </c>
      <c r="U4429" s="43">
        <v>7747.2150000000001</v>
      </c>
      <c r="V4429" s="43">
        <f t="shared" si="8511"/>
        <v>271395.07400000002</v>
      </c>
      <c r="W4429" s="43">
        <f t="shared" si="8550"/>
        <v>7747.2150000000001</v>
      </c>
      <c r="X4429" s="43">
        <f t="shared" si="8551"/>
        <v>0</v>
      </c>
      <c r="Y4429" s="43">
        <f t="shared" si="8552"/>
        <v>0</v>
      </c>
      <c r="Z4429" s="43">
        <f t="shared" si="8553"/>
        <v>0</v>
      </c>
      <c r="AA4429" s="43">
        <f t="shared" si="8554"/>
        <v>0</v>
      </c>
      <c r="AB4429" s="43">
        <f t="shared" si="8555"/>
        <v>24186.463739999999</v>
      </c>
      <c r="AC4429" s="44">
        <f t="shared" si="8556"/>
        <v>256945.073</v>
      </c>
      <c r="AD4429" s="44">
        <f t="shared" si="8557"/>
        <v>223755.75704</v>
      </c>
      <c r="AE4429" s="45">
        <f t="shared" si="8507"/>
        <v>87.083108629991131</v>
      </c>
      <c r="AF4429" s="43">
        <f t="shared" si="8558"/>
        <v>258568.21400000001</v>
      </c>
      <c r="AG4429" s="43">
        <f t="shared" si="8559"/>
        <v>-1623.1410000000001</v>
      </c>
      <c r="AH4429" s="43">
        <f t="shared" si="8560"/>
        <v>0</v>
      </c>
      <c r="AI4429" s="43">
        <f t="shared" si="8561"/>
        <v>0</v>
      </c>
      <c r="AJ4429" s="43">
        <f t="shared" si="8562"/>
        <v>0</v>
      </c>
      <c r="AK4429" s="43">
        <f t="shared" si="8563"/>
        <v>0</v>
      </c>
      <c r="AL4429" s="43">
        <f t="shared" si="8508"/>
        <v>256945.073</v>
      </c>
      <c r="AM4429" s="43">
        <f t="shared" si="8509"/>
        <v>14450.001000000018</v>
      </c>
      <c r="AN4429" s="2"/>
      <c r="AO4429" s="1"/>
      <c r="AP4429" s="1"/>
      <c r="AQ4429" s="1"/>
      <c r="AR4429" s="1"/>
      <c r="AS4429" s="1"/>
    </row>
    <row r="4430" ht="31.5">
      <c r="B4430" s="41" t="s">
        <v>1088</v>
      </c>
      <c r="C4430" s="41" t="s">
        <v>107</v>
      </c>
      <c r="D4430" s="41" t="s">
        <v>109</v>
      </c>
      <c r="E4430" s="26" t="str">
        <f t="shared" si="8510"/>
        <v>0409</v>
      </c>
      <c r="F4430" s="41" t="s">
        <v>1162</v>
      </c>
      <c r="G4430" s="41" t="s">
        <v>55</v>
      </c>
      <c r="H4430" s="42" t="s">
        <v>56</v>
      </c>
      <c r="I4430" s="43">
        <v>267314</v>
      </c>
      <c r="J4430" s="43">
        <v>285593.79999999999</v>
      </c>
      <c r="K4430" s="43">
        <v>300000</v>
      </c>
      <c r="L4430" s="43">
        <v>-2043</v>
      </c>
      <c r="M4430" s="43">
        <v>-33888.099999999977</v>
      </c>
      <c r="N4430" s="43">
        <v>-5881</v>
      </c>
      <c r="O4430" s="43">
        <v>-1623.1410000000001</v>
      </c>
      <c r="P4430" s="43">
        <v>0</v>
      </c>
      <c r="Q4430" s="43">
        <v>0</v>
      </c>
      <c r="R4430" s="43">
        <v>0</v>
      </c>
      <c r="S4430" s="43">
        <v>0</v>
      </c>
      <c r="T4430" s="43">
        <v>0</v>
      </c>
      <c r="U4430" s="43">
        <v>7747.2150000000001</v>
      </c>
      <c r="V4430" s="43">
        <f t="shared" si="8511"/>
        <v>271395.07400000002</v>
      </c>
      <c r="W4430" s="43">
        <v>7747.2150000000001</v>
      </c>
      <c r="X4430" s="43"/>
      <c r="Y4430" s="43"/>
      <c r="Z4430" s="43"/>
      <c r="AA4430" s="43"/>
      <c r="AB4430" s="43">
        <v>24186.463739999999</v>
      </c>
      <c r="AC4430" s="44">
        <v>256945.073</v>
      </c>
      <c r="AD4430" s="44">
        <v>223755.75704</v>
      </c>
      <c r="AE4430" s="45">
        <f t="shared" si="8507"/>
        <v>87.083108629991131</v>
      </c>
      <c r="AF4430" s="43">
        <v>258568.21400000001</v>
      </c>
      <c r="AG4430" s="43">
        <v>-1623.1410000000001</v>
      </c>
      <c r="AH4430" s="43">
        <v>0</v>
      </c>
      <c r="AI4430" s="43">
        <v>0</v>
      </c>
      <c r="AJ4430" s="43">
        <v>0</v>
      </c>
      <c r="AK4430" s="43">
        <v>0</v>
      </c>
      <c r="AL4430" s="43">
        <f t="shared" si="8508"/>
        <v>256945.073</v>
      </c>
      <c r="AM4430" s="43">
        <f t="shared" si="8509"/>
        <v>14450.001000000018</v>
      </c>
      <c r="AN4430" s="2"/>
      <c r="AR4430" s="1"/>
      <c r="AS4430" s="1"/>
    </row>
    <row r="4431" ht="63">
      <c r="B4431" s="41" t="s">
        <v>1088</v>
      </c>
      <c r="C4431" s="41" t="s">
        <v>107</v>
      </c>
      <c r="D4431" s="41" t="s">
        <v>109</v>
      </c>
      <c r="E4431" s="26" t="str">
        <f t="shared" si="8510"/>
        <v>0409</v>
      </c>
      <c r="F4431" s="41" t="s">
        <v>1164</v>
      </c>
      <c r="G4431" s="41"/>
      <c r="H4431" s="42" t="s">
        <v>728</v>
      </c>
      <c r="I4431" s="43">
        <f t="shared" si="8538"/>
        <v>570730</v>
      </c>
      <c r="J4431" s="43">
        <f t="shared" si="8539"/>
        <v>458098.59999999998</v>
      </c>
      <c r="K4431" s="43">
        <f t="shared" si="8540"/>
        <v>434709.79999999999</v>
      </c>
      <c r="L4431" s="43">
        <f t="shared" si="8541"/>
        <v>0</v>
      </c>
      <c r="M4431" s="43">
        <f t="shared" si="8542"/>
        <v>-280091.28899999999</v>
      </c>
      <c r="N4431" s="43">
        <f t="shared" si="8543"/>
        <v>0</v>
      </c>
      <c r="O4431" s="43">
        <f t="shared" si="8544"/>
        <v>0</v>
      </c>
      <c r="P4431" s="43">
        <f t="shared" si="8545"/>
        <v>-8457.4490000000005</v>
      </c>
      <c r="Q4431" s="43">
        <f t="shared" si="8546"/>
        <v>0</v>
      </c>
      <c r="R4431" s="43">
        <f t="shared" si="8547"/>
        <v>-38868.550000000003</v>
      </c>
      <c r="S4431" s="43">
        <f t="shared" si="8548"/>
        <v>0</v>
      </c>
      <c r="T4431" s="43">
        <f t="shared" si="8549"/>
        <v>0</v>
      </c>
      <c r="U4431" s="43">
        <v>0</v>
      </c>
      <c r="V4431" s="43">
        <f t="shared" si="8511"/>
        <v>523404.00099999993</v>
      </c>
      <c r="W4431" s="43">
        <f t="shared" si="8550"/>
        <v>0</v>
      </c>
      <c r="X4431" s="43">
        <f t="shared" si="8551"/>
        <v>0</v>
      </c>
      <c r="Y4431" s="43">
        <f t="shared" si="8552"/>
        <v>0</v>
      </c>
      <c r="Z4431" s="43">
        <f t="shared" si="8553"/>
        <v>0</v>
      </c>
      <c r="AA4431" s="43">
        <f t="shared" si="8554"/>
        <v>0</v>
      </c>
      <c r="AB4431" s="43">
        <f t="shared" si="8555"/>
        <v>178333.15354999999</v>
      </c>
      <c r="AC4431" s="44">
        <f t="shared" si="8556"/>
        <v>337216.34667</v>
      </c>
      <c r="AD4431" s="44">
        <f t="shared" si="8557"/>
        <v>329926.03049999999</v>
      </c>
      <c r="AE4431" s="45">
        <f t="shared" si="8507"/>
        <v>97.838089332859568</v>
      </c>
      <c r="AF4431" s="43">
        <f t="shared" si="8558"/>
        <v>364889.35466999997</v>
      </c>
      <c r="AG4431" s="43">
        <f t="shared" si="8559"/>
        <v>0</v>
      </c>
      <c r="AH4431" s="43">
        <f t="shared" si="8560"/>
        <v>0</v>
      </c>
      <c r="AI4431" s="43">
        <f t="shared" si="8561"/>
        <v>0</v>
      </c>
      <c r="AJ4431" s="43">
        <f t="shared" si="8562"/>
        <v>0</v>
      </c>
      <c r="AK4431" s="43">
        <f t="shared" si="8563"/>
        <v>0</v>
      </c>
      <c r="AL4431" s="43">
        <f t="shared" si="8508"/>
        <v>364889.35466999997</v>
      </c>
      <c r="AM4431" s="43">
        <f t="shared" si="8509"/>
        <v>158514.64632999996</v>
      </c>
      <c r="AN4431" s="2"/>
      <c r="AO4431" s="1"/>
      <c r="AP4431" s="1"/>
      <c r="AQ4431" s="1"/>
      <c r="AR4431" s="1"/>
      <c r="AS4431" s="1"/>
    </row>
    <row r="4432" ht="31.5">
      <c r="B4432" s="41" t="s">
        <v>1088</v>
      </c>
      <c r="C4432" s="41" t="s">
        <v>107</v>
      </c>
      <c r="D4432" s="41" t="s">
        <v>109</v>
      </c>
      <c r="E4432" s="26" t="str">
        <f t="shared" si="8510"/>
        <v>0409</v>
      </c>
      <c r="F4432" s="41" t="s">
        <v>1164</v>
      </c>
      <c r="G4432" s="41" t="s">
        <v>53</v>
      </c>
      <c r="H4432" s="42" t="s">
        <v>54</v>
      </c>
      <c r="I4432" s="43">
        <f t="shared" si="8538"/>
        <v>570730</v>
      </c>
      <c r="J4432" s="43">
        <f t="shared" si="8539"/>
        <v>458098.59999999998</v>
      </c>
      <c r="K4432" s="43">
        <f t="shared" si="8540"/>
        <v>434709.79999999999</v>
      </c>
      <c r="L4432" s="43">
        <f t="shared" si="8541"/>
        <v>0</v>
      </c>
      <c r="M4432" s="43">
        <f t="shared" si="8542"/>
        <v>-280091.28899999999</v>
      </c>
      <c r="N4432" s="43">
        <f t="shared" si="8543"/>
        <v>0</v>
      </c>
      <c r="O4432" s="43">
        <f t="shared" si="8544"/>
        <v>0</v>
      </c>
      <c r="P4432" s="43">
        <f t="shared" si="8545"/>
        <v>-8457.4490000000005</v>
      </c>
      <c r="Q4432" s="43">
        <f t="shared" si="8546"/>
        <v>0</v>
      </c>
      <c r="R4432" s="43">
        <f t="shared" si="8547"/>
        <v>-38868.550000000003</v>
      </c>
      <c r="S4432" s="43">
        <f t="shared" si="8548"/>
        <v>0</v>
      </c>
      <c r="T4432" s="43">
        <f t="shared" si="8549"/>
        <v>0</v>
      </c>
      <c r="U4432" s="43">
        <v>0</v>
      </c>
      <c r="V4432" s="43">
        <f t="shared" si="8511"/>
        <v>523404.00099999993</v>
      </c>
      <c r="W4432" s="43">
        <f t="shared" si="8550"/>
        <v>0</v>
      </c>
      <c r="X4432" s="43">
        <f t="shared" si="8551"/>
        <v>0</v>
      </c>
      <c r="Y4432" s="43">
        <f t="shared" si="8552"/>
        <v>0</v>
      </c>
      <c r="Z4432" s="43">
        <f t="shared" si="8553"/>
        <v>0</v>
      </c>
      <c r="AA4432" s="43">
        <f t="shared" si="8554"/>
        <v>0</v>
      </c>
      <c r="AB4432" s="43">
        <f t="shared" si="8555"/>
        <v>178333.15354999999</v>
      </c>
      <c r="AC4432" s="44">
        <f t="shared" si="8556"/>
        <v>337216.34667</v>
      </c>
      <c r="AD4432" s="44">
        <f t="shared" si="8557"/>
        <v>329926.03049999999</v>
      </c>
      <c r="AE4432" s="45">
        <f t="shared" si="8507"/>
        <v>97.838089332859568</v>
      </c>
      <c r="AF4432" s="43">
        <f t="shared" si="8558"/>
        <v>364889.35466999997</v>
      </c>
      <c r="AG4432" s="43">
        <f t="shared" si="8559"/>
        <v>0</v>
      </c>
      <c r="AH4432" s="43">
        <f t="shared" si="8560"/>
        <v>0</v>
      </c>
      <c r="AI4432" s="43">
        <f t="shared" si="8561"/>
        <v>0</v>
      </c>
      <c r="AJ4432" s="43">
        <f t="shared" si="8562"/>
        <v>0</v>
      </c>
      <c r="AK4432" s="43">
        <f t="shared" si="8563"/>
        <v>0</v>
      </c>
      <c r="AL4432" s="43">
        <f t="shared" si="8508"/>
        <v>364889.35466999997</v>
      </c>
      <c r="AM4432" s="43">
        <f t="shared" si="8509"/>
        <v>158514.64632999996</v>
      </c>
      <c r="AN4432" s="2"/>
      <c r="AO4432" s="1"/>
      <c r="AP4432" s="1"/>
      <c r="AQ4432" s="1"/>
      <c r="AR4432" s="1"/>
      <c r="AS4432" s="1"/>
    </row>
    <row r="4433" ht="31.5">
      <c r="B4433" s="41" t="s">
        <v>1088</v>
      </c>
      <c r="C4433" s="41" t="s">
        <v>107</v>
      </c>
      <c r="D4433" s="41" t="s">
        <v>109</v>
      </c>
      <c r="E4433" s="26" t="str">
        <f t="shared" si="8510"/>
        <v>0409</v>
      </c>
      <c r="F4433" s="41" t="s">
        <v>1164</v>
      </c>
      <c r="G4433" s="41" t="s">
        <v>55</v>
      </c>
      <c r="H4433" s="42" t="s">
        <v>56</v>
      </c>
      <c r="I4433" s="43">
        <v>570730</v>
      </c>
      <c r="J4433" s="43">
        <v>458098.59999999998</v>
      </c>
      <c r="K4433" s="43">
        <v>434709.79999999999</v>
      </c>
      <c r="L4433" s="43"/>
      <c r="M4433" s="43">
        <v>-280091.28899999999</v>
      </c>
      <c r="N4433" s="43"/>
      <c r="O4433" s="43">
        <v>0</v>
      </c>
      <c r="P4433" s="43">
        <v>-8457.4490000000005</v>
      </c>
      <c r="Q4433" s="43">
        <v>0</v>
      </c>
      <c r="R4433" s="43">
        <v>-38868.550000000003</v>
      </c>
      <c r="S4433" s="43">
        <v>0</v>
      </c>
      <c r="T4433" s="43">
        <v>0</v>
      </c>
      <c r="U4433" s="43">
        <v>0</v>
      </c>
      <c r="V4433" s="43">
        <f t="shared" si="8511"/>
        <v>523404.00099999993</v>
      </c>
      <c r="W4433" s="43"/>
      <c r="X4433" s="43"/>
      <c r="Y4433" s="43"/>
      <c r="Z4433" s="43"/>
      <c r="AA4433" s="43"/>
      <c r="AB4433" s="43">
        <v>178333.15354999999</v>
      </c>
      <c r="AC4433" s="44">
        <v>337216.34667</v>
      </c>
      <c r="AD4433" s="44">
        <v>329926.03049999999</v>
      </c>
      <c r="AE4433" s="45">
        <f t="shared" si="8507"/>
        <v>97.838089332859568</v>
      </c>
      <c r="AF4433" s="43">
        <v>364889.35466999997</v>
      </c>
      <c r="AG4433" s="43">
        <v>0</v>
      </c>
      <c r="AH4433" s="43">
        <v>0</v>
      </c>
      <c r="AI4433" s="43">
        <v>0</v>
      </c>
      <c r="AJ4433" s="43">
        <v>0</v>
      </c>
      <c r="AK4433" s="43">
        <v>0</v>
      </c>
      <c r="AL4433" s="43">
        <f t="shared" si="8508"/>
        <v>364889.35466999997</v>
      </c>
      <c r="AM4433" s="43">
        <f t="shared" si="8509"/>
        <v>158514.64632999996</v>
      </c>
      <c r="AN4433" s="19"/>
      <c r="AO4433" s="1"/>
      <c r="AP4433" s="1"/>
      <c r="AQ4433" s="1"/>
      <c r="AR4433" s="1"/>
      <c r="AS4433" s="1"/>
    </row>
    <row r="4434" ht="31.5">
      <c r="B4434" s="41" t="s">
        <v>1088</v>
      </c>
      <c r="C4434" s="41" t="s">
        <v>107</v>
      </c>
      <c r="D4434" s="41" t="s">
        <v>109</v>
      </c>
      <c r="E4434" s="26" t="str">
        <f t="shared" si="8510"/>
        <v>0409</v>
      </c>
      <c r="F4434" s="41" t="s">
        <v>81</v>
      </c>
      <c r="G4434" s="41"/>
      <c r="H4434" s="42" t="s">
        <v>82</v>
      </c>
      <c r="I4434" s="43"/>
      <c r="J4434" s="43"/>
      <c r="K4434" s="43"/>
      <c r="L4434" s="43"/>
      <c r="M4434" s="43"/>
      <c r="N4434" s="43"/>
      <c r="O4434" s="43">
        <f t="shared" si="8544"/>
        <v>0</v>
      </c>
      <c r="P4434" s="43">
        <f t="shared" si="8545"/>
        <v>0</v>
      </c>
      <c r="Q4434" s="43">
        <f t="shared" si="8546"/>
        <v>0</v>
      </c>
      <c r="R4434" s="43">
        <f t="shared" si="8547"/>
        <v>0</v>
      </c>
      <c r="S4434" s="43">
        <f t="shared" si="8548"/>
        <v>0</v>
      </c>
      <c r="T4434" s="43">
        <f t="shared" si="8549"/>
        <v>0</v>
      </c>
      <c r="U4434" s="43">
        <v>4995.8010000000004</v>
      </c>
      <c r="V4434" s="43">
        <f t="shared" si="8511"/>
        <v>4995.8010000000004</v>
      </c>
      <c r="W4434" s="43">
        <f t="shared" si="8550"/>
        <v>4995.8010000000004</v>
      </c>
      <c r="X4434" s="43">
        <f t="shared" si="8551"/>
        <v>0</v>
      </c>
      <c r="Y4434" s="43">
        <f t="shared" si="8552"/>
        <v>0</v>
      </c>
      <c r="Z4434" s="43">
        <f t="shared" si="8553"/>
        <v>0</v>
      </c>
      <c r="AA4434" s="43">
        <f t="shared" si="8554"/>
        <v>0</v>
      </c>
      <c r="AB4434" s="43">
        <f t="shared" si="8555"/>
        <v>0</v>
      </c>
      <c r="AC4434" s="44">
        <f t="shared" si="8556"/>
        <v>30676.55198</v>
      </c>
      <c r="AD4434" s="44">
        <f t="shared" si="8557"/>
        <v>30299.52044</v>
      </c>
      <c r="AE4434" s="45">
        <f t="shared" si="8507"/>
        <v>98.770945508328936</v>
      </c>
      <c r="AF4434" s="43">
        <f t="shared" si="8558"/>
        <v>30676.55198</v>
      </c>
      <c r="AG4434" s="43">
        <f t="shared" si="8559"/>
        <v>0</v>
      </c>
      <c r="AH4434" s="43">
        <f t="shared" si="8560"/>
        <v>0</v>
      </c>
      <c r="AI4434" s="43">
        <f t="shared" si="8561"/>
        <v>0</v>
      </c>
      <c r="AJ4434" s="43">
        <f t="shared" si="8562"/>
        <v>0</v>
      </c>
      <c r="AK4434" s="43">
        <f t="shared" si="8563"/>
        <v>0</v>
      </c>
      <c r="AL4434" s="43">
        <f t="shared" si="8508"/>
        <v>30676.55198</v>
      </c>
      <c r="AM4434" s="43">
        <f t="shared" si="8509"/>
        <v>-25680.750980000001</v>
      </c>
      <c r="AN4434" s="2"/>
      <c r="AR4434" s="1"/>
      <c r="AS4434" s="1"/>
    </row>
    <row r="4435" ht="47.25">
      <c r="B4435" s="41" t="s">
        <v>1088</v>
      </c>
      <c r="C4435" s="41" t="s">
        <v>107</v>
      </c>
      <c r="D4435" s="41" t="s">
        <v>109</v>
      </c>
      <c r="E4435" s="26" t="str">
        <f t="shared" si="8510"/>
        <v>0409</v>
      </c>
      <c r="F4435" s="41" t="s">
        <v>381</v>
      </c>
      <c r="G4435" s="41"/>
      <c r="H4435" s="42" t="s">
        <v>382</v>
      </c>
      <c r="I4435" s="43"/>
      <c r="J4435" s="43"/>
      <c r="K4435" s="43"/>
      <c r="L4435" s="43"/>
      <c r="M4435" s="43"/>
      <c r="N4435" s="43"/>
      <c r="O4435" s="43">
        <f t="shared" si="8544"/>
        <v>0</v>
      </c>
      <c r="P4435" s="43">
        <f t="shared" si="8545"/>
        <v>0</v>
      </c>
      <c r="Q4435" s="43">
        <f t="shared" si="8546"/>
        <v>0</v>
      </c>
      <c r="R4435" s="43">
        <f t="shared" si="8547"/>
        <v>0</v>
      </c>
      <c r="S4435" s="43">
        <f t="shared" si="8548"/>
        <v>0</v>
      </c>
      <c r="T4435" s="43">
        <f t="shared" si="8549"/>
        <v>0</v>
      </c>
      <c r="U4435" s="43">
        <v>4995.8010000000004</v>
      </c>
      <c r="V4435" s="43">
        <f t="shared" si="8511"/>
        <v>4995.8010000000004</v>
      </c>
      <c r="W4435" s="43">
        <f t="shared" si="8550"/>
        <v>4995.8010000000004</v>
      </c>
      <c r="X4435" s="43">
        <f t="shared" si="8551"/>
        <v>0</v>
      </c>
      <c r="Y4435" s="43">
        <f t="shared" si="8552"/>
        <v>0</v>
      </c>
      <c r="Z4435" s="43">
        <f t="shared" si="8553"/>
        <v>0</v>
      </c>
      <c r="AA4435" s="43">
        <f t="shared" si="8554"/>
        <v>0</v>
      </c>
      <c r="AB4435" s="43">
        <f t="shared" si="8555"/>
        <v>0</v>
      </c>
      <c r="AC4435" s="44">
        <f t="shared" si="8556"/>
        <v>30676.55198</v>
      </c>
      <c r="AD4435" s="44">
        <f t="shared" si="8557"/>
        <v>30299.52044</v>
      </c>
      <c r="AE4435" s="45">
        <f t="shared" si="8507"/>
        <v>98.770945508328936</v>
      </c>
      <c r="AF4435" s="43">
        <f t="shared" si="8558"/>
        <v>30676.55198</v>
      </c>
      <c r="AG4435" s="43">
        <f t="shared" si="8559"/>
        <v>0</v>
      </c>
      <c r="AH4435" s="43">
        <f t="shared" si="8560"/>
        <v>0</v>
      </c>
      <c r="AI4435" s="43">
        <f t="shared" si="8561"/>
        <v>0</v>
      </c>
      <c r="AJ4435" s="43">
        <f t="shared" si="8562"/>
        <v>0</v>
      </c>
      <c r="AK4435" s="43">
        <f t="shared" si="8563"/>
        <v>0</v>
      </c>
      <c r="AL4435" s="43">
        <f t="shared" si="8508"/>
        <v>30676.55198</v>
      </c>
      <c r="AM4435" s="43">
        <f t="shared" si="8509"/>
        <v>-25680.750980000001</v>
      </c>
      <c r="AN4435" s="2"/>
      <c r="AO4435" s="1"/>
      <c r="AP4435" s="1"/>
      <c r="AQ4435" s="1"/>
      <c r="AR4435" s="1"/>
      <c r="AS4435" s="1"/>
    </row>
    <row r="4436" ht="31.5">
      <c r="B4436" s="41" t="s">
        <v>1088</v>
      </c>
      <c r="C4436" s="41" t="s">
        <v>107</v>
      </c>
      <c r="D4436" s="41" t="s">
        <v>109</v>
      </c>
      <c r="E4436" s="26" t="str">
        <f t="shared" si="8510"/>
        <v>0409</v>
      </c>
      <c r="F4436" s="41" t="s">
        <v>381</v>
      </c>
      <c r="G4436" s="41" t="s">
        <v>53</v>
      </c>
      <c r="H4436" s="42" t="s">
        <v>54</v>
      </c>
      <c r="I4436" s="43"/>
      <c r="J4436" s="43"/>
      <c r="K4436" s="43"/>
      <c r="L4436" s="43"/>
      <c r="M4436" s="43"/>
      <c r="N4436" s="43"/>
      <c r="O4436" s="43">
        <f t="shared" si="8544"/>
        <v>0</v>
      </c>
      <c r="P4436" s="43">
        <f t="shared" si="8545"/>
        <v>0</v>
      </c>
      <c r="Q4436" s="43">
        <f t="shared" si="8546"/>
        <v>0</v>
      </c>
      <c r="R4436" s="43">
        <f t="shared" si="8547"/>
        <v>0</v>
      </c>
      <c r="S4436" s="43">
        <f t="shared" si="8548"/>
        <v>0</v>
      </c>
      <c r="T4436" s="43">
        <f t="shared" si="8549"/>
        <v>0</v>
      </c>
      <c r="U4436" s="43">
        <v>4995.8010000000004</v>
      </c>
      <c r="V4436" s="43">
        <f t="shared" si="8511"/>
        <v>4995.8010000000004</v>
      </c>
      <c r="W4436" s="43">
        <f t="shared" si="8550"/>
        <v>4995.8010000000004</v>
      </c>
      <c r="X4436" s="43">
        <f t="shared" si="8551"/>
        <v>0</v>
      </c>
      <c r="Y4436" s="43">
        <f t="shared" si="8552"/>
        <v>0</v>
      </c>
      <c r="Z4436" s="43">
        <f t="shared" si="8553"/>
        <v>0</v>
      </c>
      <c r="AA4436" s="43">
        <f t="shared" si="8554"/>
        <v>0</v>
      </c>
      <c r="AB4436" s="43">
        <f t="shared" si="8555"/>
        <v>0</v>
      </c>
      <c r="AC4436" s="44">
        <f t="shared" si="8556"/>
        <v>30676.55198</v>
      </c>
      <c r="AD4436" s="44">
        <f t="shared" si="8557"/>
        <v>30299.52044</v>
      </c>
      <c r="AE4436" s="45">
        <f t="shared" si="8507"/>
        <v>98.770945508328936</v>
      </c>
      <c r="AF4436" s="43">
        <f t="shared" si="8558"/>
        <v>30676.55198</v>
      </c>
      <c r="AG4436" s="43">
        <f t="shared" si="8559"/>
        <v>0</v>
      </c>
      <c r="AH4436" s="43">
        <f t="shared" si="8560"/>
        <v>0</v>
      </c>
      <c r="AI4436" s="43">
        <f t="shared" si="8561"/>
        <v>0</v>
      </c>
      <c r="AJ4436" s="43">
        <f t="shared" si="8562"/>
        <v>0</v>
      </c>
      <c r="AK4436" s="43">
        <f t="shared" si="8563"/>
        <v>0</v>
      </c>
      <c r="AL4436" s="43">
        <f t="shared" si="8508"/>
        <v>30676.55198</v>
      </c>
      <c r="AM4436" s="43">
        <f t="shared" si="8509"/>
        <v>-25680.750980000001</v>
      </c>
      <c r="AN4436" s="2"/>
      <c r="AO4436" s="1"/>
      <c r="AP4436" s="1"/>
      <c r="AQ4436" s="1"/>
      <c r="AR4436" s="1"/>
      <c r="AS4436" s="1"/>
    </row>
    <row r="4437" ht="31.5">
      <c r="B4437" s="41" t="s">
        <v>1088</v>
      </c>
      <c r="C4437" s="41" t="s">
        <v>107</v>
      </c>
      <c r="D4437" s="41" t="s">
        <v>109</v>
      </c>
      <c r="E4437" s="26" t="str">
        <f t="shared" si="8510"/>
        <v>0409</v>
      </c>
      <c r="F4437" s="41" t="s">
        <v>381</v>
      </c>
      <c r="G4437" s="41" t="s">
        <v>55</v>
      </c>
      <c r="H4437" s="42" t="s">
        <v>56</v>
      </c>
      <c r="I4437" s="43"/>
      <c r="J4437" s="43"/>
      <c r="K4437" s="43"/>
      <c r="L4437" s="43"/>
      <c r="M4437" s="43"/>
      <c r="N4437" s="43"/>
      <c r="O4437" s="43">
        <v>0</v>
      </c>
      <c r="P4437" s="43">
        <v>0</v>
      </c>
      <c r="Q4437" s="43">
        <v>0</v>
      </c>
      <c r="R4437" s="43">
        <v>0</v>
      </c>
      <c r="S4437" s="43">
        <v>0</v>
      </c>
      <c r="T4437" s="43">
        <v>0</v>
      </c>
      <c r="U4437" s="43">
        <v>4995.8010000000004</v>
      </c>
      <c r="V4437" s="43">
        <f t="shared" si="8511"/>
        <v>4995.8010000000004</v>
      </c>
      <c r="W4437" s="43">
        <v>4995.8010000000004</v>
      </c>
      <c r="X4437" s="43"/>
      <c r="Y4437" s="43"/>
      <c r="Z4437" s="43"/>
      <c r="AA4437" s="43"/>
      <c r="AB4437" s="43">
        <v>0</v>
      </c>
      <c r="AC4437" s="44">
        <v>30676.55198</v>
      </c>
      <c r="AD4437" s="44">
        <v>30299.52044</v>
      </c>
      <c r="AE4437" s="45">
        <f t="shared" si="8507"/>
        <v>98.770945508328936</v>
      </c>
      <c r="AF4437" s="43">
        <v>30676.55198</v>
      </c>
      <c r="AG4437" s="43">
        <v>0</v>
      </c>
      <c r="AH4437" s="43">
        <v>0</v>
      </c>
      <c r="AI4437" s="43">
        <v>0</v>
      </c>
      <c r="AJ4437" s="43">
        <v>0</v>
      </c>
      <c r="AK4437" s="43">
        <v>0</v>
      </c>
      <c r="AL4437" s="43">
        <f t="shared" si="8508"/>
        <v>30676.55198</v>
      </c>
      <c r="AM4437" s="43">
        <f t="shared" si="8509"/>
        <v>-25680.750980000001</v>
      </c>
      <c r="AN4437" s="2"/>
      <c r="AO4437" s="1"/>
      <c r="AP4437" s="1"/>
      <c r="AQ4437" s="1"/>
      <c r="AR4437" s="1"/>
      <c r="AS4437" s="1"/>
    </row>
    <row r="4438" s="24" customFormat="1">
      <c r="B4438" s="25" t="s">
        <v>1088</v>
      </c>
      <c r="C4438" s="25" t="s">
        <v>115</v>
      </c>
      <c r="D4438" s="25"/>
      <c r="E4438" s="32" t="str">
        <f t="shared" si="8510"/>
        <v>05</v>
      </c>
      <c r="F4438" s="25"/>
      <c r="G4438" s="25"/>
      <c r="H4438" s="27" t="s">
        <v>116</v>
      </c>
      <c r="I4438" s="28">
        <f>I4439+I4583</f>
        <v>3019743.4000000004</v>
      </c>
      <c r="J4438" s="28">
        <f>J4439+J4583</f>
        <v>2217398.5999999996</v>
      </c>
      <c r="K4438" s="28">
        <f>K4439+K4583</f>
        <v>1221733.6000000001</v>
      </c>
      <c r="L4438" s="28">
        <f>L4439+L4583</f>
        <v>-49918</v>
      </c>
      <c r="M4438" s="28">
        <f>M4439+M4583</f>
        <v>361761.28700000001</v>
      </c>
      <c r="N4438" s="28">
        <f>N4439+N4583</f>
        <v>-7806.299999999992</v>
      </c>
      <c r="O4438" s="28">
        <f>O4439+O4583</f>
        <v>-1496.1489999999999</v>
      </c>
      <c r="P4438" s="28">
        <f>P4439+P4583</f>
        <v>65259.220000000016</v>
      </c>
      <c r="Q4438" s="28">
        <f>Q4439+Q4583</f>
        <v>19390.439000000002</v>
      </c>
      <c r="R4438" s="28">
        <f>R4439+R4583</f>
        <v>38050.288</v>
      </c>
      <c r="S4438" s="28">
        <f>S4439+S4583</f>
        <v>20347.868000000002</v>
      </c>
      <c r="T4438" s="28">
        <f>T4439+T4583</f>
        <v>0</v>
      </c>
      <c r="U4438" s="28">
        <v>41441.443999999989</v>
      </c>
      <c r="V4438" s="28">
        <f t="shared" si="8511"/>
        <v>3152818.5100000002</v>
      </c>
      <c r="W4438" s="28">
        <f>W4439+W4583</f>
        <v>192186.86299999998</v>
      </c>
      <c r="X4438" s="28">
        <f>X4439+X4583</f>
        <v>0</v>
      </c>
      <c r="Y4438" s="28">
        <f>Y4439+Y4583</f>
        <v>-150745.41899999999</v>
      </c>
      <c r="Z4438" s="28">
        <f>Z4439+Z4583</f>
        <v>0</v>
      </c>
      <c r="AA4438" s="28">
        <f>AA4439+AA4583</f>
        <v>0</v>
      </c>
      <c r="AB4438" s="28">
        <f>AB4439+AB4583</f>
        <v>2214833.0510100005</v>
      </c>
      <c r="AC4438" s="29">
        <f>AC4439+AC4583</f>
        <v>3288389.6975999991</v>
      </c>
      <c r="AD4438" s="29">
        <f>AD4439+AD4583</f>
        <v>2937476.5050499998</v>
      </c>
      <c r="AE4438" s="30">
        <f t="shared" si="8507"/>
        <v>89.328722419787709</v>
      </c>
      <c r="AF4438" s="28">
        <f>AF4439+AF4583</f>
        <v>3312190.4652300002</v>
      </c>
      <c r="AG4438" s="28">
        <f>AG4439+AG4583</f>
        <v>-1496.1489999999999</v>
      </c>
      <c r="AH4438" s="28">
        <f>AH4439+AH4583</f>
        <v>0</v>
      </c>
      <c r="AI4438" s="28">
        <f>AI4439+AI4583</f>
        <v>0</v>
      </c>
      <c r="AJ4438" s="28">
        <f>AJ4439+AJ4583</f>
        <v>0</v>
      </c>
      <c r="AK4438" s="28">
        <f>AK4439+AK4583</f>
        <v>-1100</v>
      </c>
      <c r="AL4438" s="28">
        <f t="shared" si="8508"/>
        <v>3309594.31623</v>
      </c>
      <c r="AM4438" s="28">
        <f t="shared" si="8509"/>
        <v>-156775.80622999975</v>
      </c>
      <c r="AN4438" s="31"/>
      <c r="AO4438" s="24"/>
      <c r="AP4438" s="24"/>
      <c r="AQ4438" s="24"/>
      <c r="AR4438" s="24"/>
      <c r="AS4438" s="24"/>
    </row>
    <row r="4439" s="33" customFormat="1">
      <c r="B4439" s="34" t="s">
        <v>1088</v>
      </c>
      <c r="C4439" s="34" t="s">
        <v>115</v>
      </c>
      <c r="D4439" s="34" t="s">
        <v>117</v>
      </c>
      <c r="E4439" s="35" t="str">
        <f t="shared" si="8510"/>
        <v>0503</v>
      </c>
      <c r="F4439" s="34"/>
      <c r="G4439" s="34"/>
      <c r="H4439" s="36" t="s">
        <v>118</v>
      </c>
      <c r="I4439" s="37">
        <f>I4463+I4557+I4451+I4566</f>
        <v>2271785.1000000001</v>
      </c>
      <c r="J4439" s="37">
        <f>J4463+J4557+J4451+J4566</f>
        <v>1811931.0999999999</v>
      </c>
      <c r="K4439" s="37">
        <f>K4463+K4557+K4451+K4566</f>
        <v>978294</v>
      </c>
      <c r="L4439" s="37">
        <f>L4463+L4557+L4451+L4566</f>
        <v>-49918</v>
      </c>
      <c r="M4439" s="37">
        <f>M4463+M4557+M4451+M4566</f>
        <v>361761.28700000001</v>
      </c>
      <c r="N4439" s="37">
        <f>N4463+N4557+N4451+N4566</f>
        <v>-7806.299999999992</v>
      </c>
      <c r="O4439" s="37">
        <f>O4463+O4557+O4451+O4566+O4572+O4440</f>
        <v>-1252.3489999999999</v>
      </c>
      <c r="P4439" s="37">
        <f>P4463+P4557+P4451+P4566+P4572+P4440</f>
        <v>60333.833000000013</v>
      </c>
      <c r="Q4439" s="37">
        <f>Q4463+Q4557+Q4451+Q4566+Q4572+Q4440</f>
        <v>17343.491000000002</v>
      </c>
      <c r="R4439" s="37">
        <f>R4463+R4557+R4451+R4566+R4572+R4440</f>
        <v>38050.288</v>
      </c>
      <c r="S4439" s="37">
        <f>S4463+S4557+S4451+S4566+S4572+S4440</f>
        <v>20347.868000000002</v>
      </c>
      <c r="T4439" s="37">
        <f>T4463+T4557+T4451+T4566+T4572+T4440</f>
        <v>0</v>
      </c>
      <c r="U4439" s="37">
        <v>41441.443999999989</v>
      </c>
      <c r="V4439" s="37">
        <f t="shared" si="8511"/>
        <v>2398131.6750000003</v>
      </c>
      <c r="W4439" s="37">
        <f>W4463+W4557+W4451+W4566+W4572</f>
        <v>192186.86299999998</v>
      </c>
      <c r="X4439" s="37">
        <f>X4463+X4557+X4451+X4566+X4572</f>
        <v>0</v>
      </c>
      <c r="Y4439" s="37">
        <f>Y4463+Y4557+Y4451+Y4566+Y4572</f>
        <v>-150745.41899999999</v>
      </c>
      <c r="Z4439" s="37">
        <f>Z4463+Z4557+Z4451+Z4566+Z4572</f>
        <v>0</v>
      </c>
      <c r="AA4439" s="37">
        <f>AA4463+AA4557+AA4451+AA4566+AA4572</f>
        <v>0</v>
      </c>
      <c r="AB4439" s="37">
        <f>AB4463+AB4557+AB4451+AB4566+AB4572+AB4440</f>
        <v>1494739.8745100002</v>
      </c>
      <c r="AC4439" s="38">
        <f>AC4463+AC4557+AC4451+AC4566+AC4572+AC4440+AC4576</f>
        <v>2509930.0280099991</v>
      </c>
      <c r="AD4439" s="38">
        <f>AD4463+AD4557+AD4451+AD4566+AD4572+AD4440+AD4576</f>
        <v>2159067.6126299994</v>
      </c>
      <c r="AE4439" s="39">
        <f t="shared" si="8507"/>
        <v>86.021028018132384</v>
      </c>
      <c r="AF4439" s="37">
        <f>AF4463+AF4557+AF4451+AF4566+AF4572+AF4440</f>
        <v>2535064.5746400002</v>
      </c>
      <c r="AG4439" s="37">
        <f>AG4463+AG4557+AG4451+AG4566+AG4572+AG4440</f>
        <v>-1252.3489999999999</v>
      </c>
      <c r="AH4439" s="37">
        <f>AH4463+AH4557+AH4451+AH4566+AH4572+AH4440</f>
        <v>0</v>
      </c>
      <c r="AI4439" s="37">
        <f>AI4463+AI4557+AI4451+AI4566+AI4572+AI4440</f>
        <v>0</v>
      </c>
      <c r="AJ4439" s="37">
        <f>AJ4463+AJ4557+AJ4451+AJ4566+AJ4572+AJ4440</f>
        <v>0</v>
      </c>
      <c r="AK4439" s="37">
        <f>AK4463+AK4557+AK4451+AK4566+AK4572+AK4440</f>
        <v>-1100</v>
      </c>
      <c r="AL4439" s="37">
        <f t="shared" si="8508"/>
        <v>2532712.2256400003</v>
      </c>
      <c r="AM4439" s="37">
        <f t="shared" si="8509"/>
        <v>-134580.55064000003</v>
      </c>
      <c r="AN4439" s="40"/>
      <c r="AO4439" s="33"/>
      <c r="AP4439" s="33"/>
      <c r="AQ4439" s="33"/>
      <c r="AR4439" s="33"/>
      <c r="AS4439" s="33"/>
    </row>
    <row r="4440">
      <c r="B4440" s="41" t="s">
        <v>1088</v>
      </c>
      <c r="C4440" s="41" t="s">
        <v>115</v>
      </c>
      <c r="D4440" s="41" t="s">
        <v>117</v>
      </c>
      <c r="E4440" s="26" t="str">
        <f t="shared" si="8510"/>
        <v>0503</v>
      </c>
      <c r="F4440" s="41" t="s">
        <v>337</v>
      </c>
      <c r="G4440" s="41"/>
      <c r="H4440" s="42" t="s">
        <v>338</v>
      </c>
      <c r="I4440" s="37"/>
      <c r="J4440" s="37"/>
      <c r="K4440" s="37"/>
      <c r="L4440" s="37"/>
      <c r="M4440" s="37"/>
      <c r="N4440" s="37"/>
      <c r="O4440" s="37">
        <f t="shared" ref="O4440:O4441" si="8564">O4441</f>
        <v>0</v>
      </c>
      <c r="P4440" s="43">
        <f t="shared" ref="P4440:P4441" si="8565">P4441</f>
        <v>0</v>
      </c>
      <c r="Q4440" s="37">
        <f t="shared" ref="Q4440:Q4441" si="8566">Q4441</f>
        <v>0</v>
      </c>
      <c r="R4440" s="37">
        <f t="shared" ref="R4440:R4441" si="8567">R4441</f>
        <v>0</v>
      </c>
      <c r="S4440" s="37">
        <f t="shared" ref="S4440:S4441" si="8568">S4441</f>
        <v>0</v>
      </c>
      <c r="T4440" s="37">
        <f t="shared" ref="T4440:T4441" si="8569">T4441</f>
        <v>0</v>
      </c>
      <c r="U4440" s="37"/>
      <c r="V4440" s="43">
        <f t="shared" si="8511"/>
        <v>0</v>
      </c>
      <c r="W4440" s="37"/>
      <c r="X4440" s="37"/>
      <c r="Y4440" s="37"/>
      <c r="Z4440" s="37"/>
      <c r="AA4440" s="37"/>
      <c r="AB4440" s="43">
        <f t="shared" ref="AB4440:AB4441" si="8570">AB4441</f>
        <v>5519.3346000000001</v>
      </c>
      <c r="AC4440" s="44">
        <f t="shared" ref="AC4440:AC4441" si="8571">AC4441</f>
        <v>8078.79486</v>
      </c>
      <c r="AD4440" s="44">
        <f t="shared" ref="AD4440:AD4441" si="8572">AD4441</f>
        <v>8078.7938999999997</v>
      </c>
      <c r="AE4440" s="45">
        <f t="shared" si="8507"/>
        <v>99.999988117039521</v>
      </c>
      <c r="AF4440" s="43">
        <f t="shared" ref="AF4440:AF4441" si="8573">AF4441</f>
        <v>8562.7218599999997</v>
      </c>
      <c r="AG4440" s="43">
        <f t="shared" ref="AG4440:AG4441" si="8574">AG4441</f>
        <v>0</v>
      </c>
      <c r="AH4440" s="43">
        <f t="shared" ref="AH4440:AH4441" si="8575">AH4441</f>
        <v>0</v>
      </c>
      <c r="AI4440" s="43">
        <f t="shared" ref="AI4440:AI4441" si="8576">AI4441</f>
        <v>0</v>
      </c>
      <c r="AJ4440" s="43">
        <f t="shared" ref="AJ4440:AJ4441" si="8577">AJ4441</f>
        <v>0</v>
      </c>
      <c r="AK4440" s="43">
        <f t="shared" ref="AK4440:AK4441" si="8578">AK4441</f>
        <v>0</v>
      </c>
      <c r="AL4440" s="43">
        <f t="shared" si="8508"/>
        <v>8562.7218599999997</v>
      </c>
      <c r="AM4440" s="43">
        <f t="shared" si="8509"/>
        <v>-8562.7218599999997</v>
      </c>
      <c r="AN4440" s="2"/>
      <c r="AO4440" s="1"/>
      <c r="AP4440" s="1"/>
      <c r="AQ4440" s="1"/>
      <c r="AR4440" s="1"/>
      <c r="AS4440" s="1"/>
    </row>
    <row r="4441" ht="31.5">
      <c r="B4441" s="41" t="s">
        <v>1088</v>
      </c>
      <c r="C4441" s="41" t="s">
        <v>115</v>
      </c>
      <c r="D4441" s="41" t="s">
        <v>117</v>
      </c>
      <c r="E4441" s="26" t="str">
        <f t="shared" si="8510"/>
        <v>0503</v>
      </c>
      <c r="F4441" s="41" t="s">
        <v>339</v>
      </c>
      <c r="G4441" s="41"/>
      <c r="H4441" s="42" t="s">
        <v>340</v>
      </c>
      <c r="I4441" s="37"/>
      <c r="J4441" s="37"/>
      <c r="K4441" s="37"/>
      <c r="L4441" s="37"/>
      <c r="M4441" s="37"/>
      <c r="N4441" s="37"/>
      <c r="O4441" s="37">
        <f t="shared" si="8564"/>
        <v>0</v>
      </c>
      <c r="P4441" s="43">
        <f t="shared" si="8565"/>
        <v>0</v>
      </c>
      <c r="Q4441" s="37">
        <f t="shared" si="8566"/>
        <v>0</v>
      </c>
      <c r="R4441" s="37">
        <f t="shared" si="8567"/>
        <v>0</v>
      </c>
      <c r="S4441" s="37">
        <f t="shared" si="8568"/>
        <v>0</v>
      </c>
      <c r="T4441" s="37">
        <f t="shared" si="8569"/>
        <v>0</v>
      </c>
      <c r="U4441" s="37"/>
      <c r="V4441" s="43">
        <f t="shared" si="8511"/>
        <v>0</v>
      </c>
      <c r="W4441" s="37"/>
      <c r="X4441" s="37"/>
      <c r="Y4441" s="37"/>
      <c r="Z4441" s="37"/>
      <c r="AA4441" s="37"/>
      <c r="AB4441" s="43">
        <f t="shared" si="8570"/>
        <v>5519.3346000000001</v>
      </c>
      <c r="AC4441" s="44">
        <f t="shared" si="8571"/>
        <v>8078.79486</v>
      </c>
      <c r="AD4441" s="44">
        <f t="shared" si="8572"/>
        <v>8078.7938999999997</v>
      </c>
      <c r="AE4441" s="45">
        <f t="shared" si="8507"/>
        <v>99.999988117039521</v>
      </c>
      <c r="AF4441" s="43">
        <f t="shared" si="8573"/>
        <v>8562.7218599999997</v>
      </c>
      <c r="AG4441" s="43">
        <f t="shared" si="8574"/>
        <v>0</v>
      </c>
      <c r="AH4441" s="43">
        <f t="shared" si="8575"/>
        <v>0</v>
      </c>
      <c r="AI4441" s="43">
        <f t="shared" si="8576"/>
        <v>0</v>
      </c>
      <c r="AJ4441" s="43">
        <f t="shared" si="8577"/>
        <v>0</v>
      </c>
      <c r="AK4441" s="43">
        <f t="shared" si="8578"/>
        <v>0</v>
      </c>
      <c r="AL4441" s="43">
        <f t="shared" si="8508"/>
        <v>8562.7218599999997</v>
      </c>
      <c r="AM4441" s="43">
        <f t="shared" si="8509"/>
        <v>-8562.7218599999997</v>
      </c>
      <c r="AN4441" s="2"/>
      <c r="AO4441" s="1"/>
      <c r="AP4441" s="1"/>
      <c r="AQ4441" s="1"/>
      <c r="AR4441" s="1"/>
      <c r="AS4441" s="1"/>
    </row>
    <row r="4442" ht="63">
      <c r="B4442" s="41" t="s">
        <v>1088</v>
      </c>
      <c r="C4442" s="41" t="s">
        <v>115</v>
      </c>
      <c r="D4442" s="41" t="s">
        <v>117</v>
      </c>
      <c r="E4442" s="26" t="str">
        <f t="shared" si="8510"/>
        <v>0503</v>
      </c>
      <c r="F4442" s="41" t="s">
        <v>341</v>
      </c>
      <c r="G4442" s="41"/>
      <c r="H4442" s="42" t="s">
        <v>342</v>
      </c>
      <c r="I4442" s="37"/>
      <c r="J4442" s="37"/>
      <c r="K4442" s="37"/>
      <c r="L4442" s="37"/>
      <c r="M4442" s="37"/>
      <c r="N4442" s="37"/>
      <c r="O4442" s="37">
        <f>O4448+O4443</f>
        <v>0</v>
      </c>
      <c r="P4442" s="43">
        <f>P4448+P4443</f>
        <v>0</v>
      </c>
      <c r="Q4442" s="37">
        <f>Q4448+Q4443</f>
        <v>0</v>
      </c>
      <c r="R4442" s="37">
        <f>R4448+R4443</f>
        <v>0</v>
      </c>
      <c r="S4442" s="37">
        <f>S4448+S4443</f>
        <v>0</v>
      </c>
      <c r="T4442" s="37">
        <f>T4448</f>
        <v>0</v>
      </c>
      <c r="U4442" s="37"/>
      <c r="V4442" s="43">
        <f t="shared" si="8511"/>
        <v>0</v>
      </c>
      <c r="W4442" s="37"/>
      <c r="X4442" s="37"/>
      <c r="Y4442" s="37"/>
      <c r="Z4442" s="37"/>
      <c r="AA4442" s="37"/>
      <c r="AB4442" s="43">
        <f>AB4448+AB4443</f>
        <v>5519.3346000000001</v>
      </c>
      <c r="AC4442" s="44">
        <f>AC4448+AC4443</f>
        <v>8078.79486</v>
      </c>
      <c r="AD4442" s="44">
        <f>AD4448+AD4443</f>
        <v>8078.7938999999997</v>
      </c>
      <c r="AE4442" s="45">
        <f t="shared" si="8507"/>
        <v>99.999988117039521</v>
      </c>
      <c r="AF4442" s="43">
        <f>AF4448+AF4443</f>
        <v>8562.7218599999997</v>
      </c>
      <c r="AG4442" s="43">
        <f>AG4448+AG4443</f>
        <v>0</v>
      </c>
      <c r="AH4442" s="43">
        <f>AH4448+AH4443</f>
        <v>0</v>
      </c>
      <c r="AI4442" s="43">
        <f>AI4448+AI4443</f>
        <v>0</v>
      </c>
      <c r="AJ4442" s="43">
        <f>AJ4448+AJ4443</f>
        <v>0</v>
      </c>
      <c r="AK4442" s="43">
        <f>AK4448+AK4443</f>
        <v>0</v>
      </c>
      <c r="AL4442" s="43">
        <f t="shared" si="8508"/>
        <v>8562.7218599999997</v>
      </c>
      <c r="AM4442" s="43">
        <f t="shared" si="8509"/>
        <v>-8562.7218599999997</v>
      </c>
      <c r="AN4442" s="2"/>
      <c r="AR4442" s="1"/>
      <c r="AS4442" s="1"/>
    </row>
    <row r="4443" ht="31.5">
      <c r="B4443" s="41" t="s">
        <v>1088</v>
      </c>
      <c r="C4443" s="41" t="s">
        <v>115</v>
      </c>
      <c r="D4443" s="41" t="s">
        <v>117</v>
      </c>
      <c r="E4443" s="26" t="str">
        <f t="shared" si="8510"/>
        <v>0503</v>
      </c>
      <c r="F4443" s="41" t="s">
        <v>684</v>
      </c>
      <c r="G4443" s="41"/>
      <c r="H4443" s="42" t="s">
        <v>685</v>
      </c>
      <c r="I4443" s="37"/>
      <c r="J4443" s="37"/>
      <c r="K4443" s="37"/>
      <c r="L4443" s="37"/>
      <c r="M4443" s="37"/>
      <c r="N4443" s="37"/>
      <c r="O4443" s="37">
        <f>O4444+O4446</f>
        <v>0</v>
      </c>
      <c r="P4443" s="43">
        <f t="shared" ref="P4443:P4452" si="8579">P4444</f>
        <v>0</v>
      </c>
      <c r="Q4443" s="37">
        <f t="shared" ref="Q4443:Q4452" si="8580">Q4444</f>
        <v>0</v>
      </c>
      <c r="R4443" s="37">
        <f t="shared" ref="R4443:R4452" si="8581">R4444</f>
        <v>0</v>
      </c>
      <c r="S4443" s="37">
        <f t="shared" ref="S4443:S4452" si="8582">S4444</f>
        <v>0</v>
      </c>
      <c r="T4443" s="37"/>
      <c r="U4443" s="37"/>
      <c r="V4443" s="43">
        <f t="shared" si="8511"/>
        <v>0</v>
      </c>
      <c r="W4443" s="37"/>
      <c r="X4443" s="37"/>
      <c r="Y4443" s="37"/>
      <c r="Z4443" s="37"/>
      <c r="AA4443" s="37"/>
      <c r="AB4443" s="43">
        <f>AB4444+AB4446</f>
        <v>3852.6345999999999</v>
      </c>
      <c r="AC4443" s="44">
        <f>AC4444+AC4446</f>
        <v>6412.0948600000002</v>
      </c>
      <c r="AD4443" s="44">
        <f>AD4444+AD4446</f>
        <v>6412.0938999999998</v>
      </c>
      <c r="AE4443" s="45">
        <f t="shared" si="8507"/>
        <v>99.999985028293864</v>
      </c>
      <c r="AF4443" s="43">
        <f>AF4444+AF4446</f>
        <v>6896.0218599999998</v>
      </c>
      <c r="AG4443" s="43">
        <f>AG4444+AG4446</f>
        <v>0</v>
      </c>
      <c r="AH4443" s="43">
        <f>AH4444+AH4446</f>
        <v>0</v>
      </c>
      <c r="AI4443" s="43">
        <f>AI4444+AI4446</f>
        <v>0</v>
      </c>
      <c r="AJ4443" s="43">
        <f>AJ4444+AJ4446</f>
        <v>0</v>
      </c>
      <c r="AK4443" s="43">
        <f>AK4444+AK4446</f>
        <v>0</v>
      </c>
      <c r="AL4443" s="43">
        <f t="shared" si="8508"/>
        <v>6896.0218599999998</v>
      </c>
      <c r="AM4443" s="43">
        <f t="shared" si="8509"/>
        <v>-6896.0218599999998</v>
      </c>
      <c r="AN4443" s="2"/>
      <c r="AO4443" s="1"/>
      <c r="AP4443" s="1"/>
      <c r="AQ4443" s="1"/>
      <c r="AR4443" s="1"/>
      <c r="AS4443" s="1"/>
    </row>
    <row r="4444" ht="31.5">
      <c r="B4444" s="41" t="s">
        <v>1088</v>
      </c>
      <c r="C4444" s="41" t="s">
        <v>115</v>
      </c>
      <c r="D4444" s="41" t="s">
        <v>117</v>
      </c>
      <c r="E4444" s="26" t="str">
        <f t="shared" si="8510"/>
        <v>0503</v>
      </c>
      <c r="F4444" s="41" t="s">
        <v>684</v>
      </c>
      <c r="G4444" s="41" t="s">
        <v>53</v>
      </c>
      <c r="H4444" s="42" t="s">
        <v>54</v>
      </c>
      <c r="I4444" s="37"/>
      <c r="J4444" s="37"/>
      <c r="K4444" s="37"/>
      <c r="L4444" s="37"/>
      <c r="M4444" s="37"/>
      <c r="N4444" s="37"/>
      <c r="O4444" s="37">
        <f>O4445</f>
        <v>0</v>
      </c>
      <c r="P4444" s="43">
        <f t="shared" si="8579"/>
        <v>0</v>
      </c>
      <c r="Q4444" s="37">
        <f t="shared" si="8580"/>
        <v>0</v>
      </c>
      <c r="R4444" s="37">
        <f t="shared" si="8581"/>
        <v>0</v>
      </c>
      <c r="S4444" s="37">
        <f t="shared" si="8582"/>
        <v>0</v>
      </c>
      <c r="T4444" s="37"/>
      <c r="U4444" s="37"/>
      <c r="V4444" s="43">
        <f t="shared" si="8511"/>
        <v>0</v>
      </c>
      <c r="W4444" s="37"/>
      <c r="X4444" s="37"/>
      <c r="Y4444" s="37"/>
      <c r="Z4444" s="37"/>
      <c r="AA4444" s="37"/>
      <c r="AB4444" s="43">
        <f>AB4445</f>
        <v>3852.6345999999999</v>
      </c>
      <c r="AC4444" s="44">
        <f>AC4445</f>
        <v>5475.98002</v>
      </c>
      <c r="AD4444" s="44">
        <f>AD4445</f>
        <v>5475.9790599999997</v>
      </c>
      <c r="AE4444" s="45">
        <f t="shared" si="8507"/>
        <v>99.999982468891474</v>
      </c>
      <c r="AF4444" s="43">
        <f>AF4445</f>
        <v>5959.9070199999996</v>
      </c>
      <c r="AG4444" s="43">
        <f>AG4445</f>
        <v>0</v>
      </c>
      <c r="AH4444" s="43">
        <f>AH4445</f>
        <v>0</v>
      </c>
      <c r="AI4444" s="43">
        <f>AI4445</f>
        <v>0</v>
      </c>
      <c r="AJ4444" s="43">
        <f>AJ4445</f>
        <v>0</v>
      </c>
      <c r="AK4444" s="43">
        <f>AK4445</f>
        <v>0</v>
      </c>
      <c r="AL4444" s="43">
        <f t="shared" si="8508"/>
        <v>5959.9070199999996</v>
      </c>
      <c r="AM4444" s="43">
        <f t="shared" si="8509"/>
        <v>-5959.9070199999996</v>
      </c>
      <c r="AN4444" s="2"/>
      <c r="AR4444" s="1"/>
      <c r="AS4444" s="1"/>
    </row>
    <row r="4445" ht="31.5">
      <c r="B4445" s="41" t="s">
        <v>1088</v>
      </c>
      <c r="C4445" s="41" t="s">
        <v>115</v>
      </c>
      <c r="D4445" s="41" t="s">
        <v>117</v>
      </c>
      <c r="E4445" s="26" t="str">
        <f t="shared" si="8510"/>
        <v>0503</v>
      </c>
      <c r="F4445" s="41" t="s">
        <v>684</v>
      </c>
      <c r="G4445" s="41" t="s">
        <v>55</v>
      </c>
      <c r="H4445" s="42" t="s">
        <v>56</v>
      </c>
      <c r="I4445" s="37"/>
      <c r="J4445" s="37"/>
      <c r="K4445" s="37"/>
      <c r="L4445" s="37"/>
      <c r="M4445" s="37"/>
      <c r="N4445" s="37"/>
      <c r="O4445" s="37">
        <v>0</v>
      </c>
      <c r="P4445" s="43">
        <v>0</v>
      </c>
      <c r="Q4445" s="37">
        <v>0</v>
      </c>
      <c r="R4445" s="37">
        <v>0</v>
      </c>
      <c r="S4445" s="37">
        <v>0</v>
      </c>
      <c r="T4445" s="37"/>
      <c r="U4445" s="37"/>
      <c r="V4445" s="43">
        <f t="shared" si="8511"/>
        <v>0</v>
      </c>
      <c r="W4445" s="37"/>
      <c r="X4445" s="37"/>
      <c r="Y4445" s="37"/>
      <c r="Z4445" s="37"/>
      <c r="AA4445" s="37"/>
      <c r="AB4445" s="43">
        <v>3852.6345999999999</v>
      </c>
      <c r="AC4445" s="44">
        <v>5475.98002</v>
      </c>
      <c r="AD4445" s="44">
        <v>5475.9790599999997</v>
      </c>
      <c r="AE4445" s="45">
        <f t="shared" si="8507"/>
        <v>99.999982468891474</v>
      </c>
      <c r="AF4445" s="43">
        <v>5959.9070199999996</v>
      </c>
      <c r="AG4445" s="43">
        <v>0</v>
      </c>
      <c r="AH4445" s="43">
        <v>0</v>
      </c>
      <c r="AI4445" s="43">
        <v>0</v>
      </c>
      <c r="AJ4445" s="43">
        <v>0</v>
      </c>
      <c r="AK4445" s="43">
        <v>0</v>
      </c>
      <c r="AL4445" s="43">
        <f t="shared" si="8508"/>
        <v>5959.9070199999996</v>
      </c>
      <c r="AM4445" s="43">
        <f t="shared" si="8509"/>
        <v>-5959.9070199999996</v>
      </c>
      <c r="AN4445" s="2"/>
      <c r="AO4445" s="1"/>
      <c r="AP4445" s="1"/>
      <c r="AQ4445" s="1"/>
      <c r="AR4445" s="1"/>
      <c r="AS4445" s="1"/>
    </row>
    <row r="4446" ht="31.5">
      <c r="B4446" s="41" t="s">
        <v>1088</v>
      </c>
      <c r="C4446" s="41" t="s">
        <v>115</v>
      </c>
      <c r="D4446" s="41" t="s">
        <v>117</v>
      </c>
      <c r="E4446" s="26" t="str">
        <f t="shared" si="8510"/>
        <v>0503</v>
      </c>
      <c r="F4446" s="41" t="s">
        <v>684</v>
      </c>
      <c r="G4446" s="41" t="s">
        <v>177</v>
      </c>
      <c r="H4446" s="42" t="s">
        <v>178</v>
      </c>
      <c r="I4446" s="37"/>
      <c r="J4446" s="37"/>
      <c r="K4446" s="37"/>
      <c r="L4446" s="37"/>
      <c r="M4446" s="37"/>
      <c r="N4446" s="37"/>
      <c r="O4446" s="37">
        <f>O4447</f>
        <v>0</v>
      </c>
      <c r="P4446" s="43"/>
      <c r="Q4446" s="37"/>
      <c r="R4446" s="37"/>
      <c r="S4446" s="37"/>
      <c r="T4446" s="37"/>
      <c r="U4446" s="37"/>
      <c r="V4446" s="43">
        <f t="shared" si="8511"/>
        <v>0</v>
      </c>
      <c r="W4446" s="37"/>
      <c r="X4446" s="37"/>
      <c r="Y4446" s="37"/>
      <c r="Z4446" s="37"/>
      <c r="AA4446" s="37"/>
      <c r="AB4446" s="43">
        <f>AB4447</f>
        <v>0</v>
      </c>
      <c r="AC4446" s="44">
        <f>AC4447</f>
        <v>936.11483999999996</v>
      </c>
      <c r="AD4446" s="44">
        <f>AD4447</f>
        <v>936.11483999999996</v>
      </c>
      <c r="AE4446" s="45">
        <f t="shared" si="8507"/>
        <v>100</v>
      </c>
      <c r="AF4446" s="43">
        <f>AF4447</f>
        <v>936.11483999999996</v>
      </c>
      <c r="AG4446" s="43">
        <f>AG4447</f>
        <v>0</v>
      </c>
      <c r="AH4446" s="43">
        <f>AH4447</f>
        <v>0</v>
      </c>
      <c r="AI4446" s="43">
        <f>AI4447</f>
        <v>0</v>
      </c>
      <c r="AJ4446" s="43">
        <f>AJ4447</f>
        <v>0</v>
      </c>
      <c r="AK4446" s="43">
        <f>AK4447</f>
        <v>0</v>
      </c>
      <c r="AL4446" s="43">
        <f t="shared" si="8508"/>
        <v>936.11483999999996</v>
      </c>
      <c r="AM4446" s="43">
        <f t="shared" si="8509"/>
        <v>-936.11483999999996</v>
      </c>
      <c r="AN4446" s="2"/>
      <c r="AO4446" s="1"/>
      <c r="AP4446" s="1"/>
      <c r="AQ4446" s="1"/>
      <c r="AR4446" s="1"/>
      <c r="AS4446" s="1"/>
    </row>
    <row r="4447" ht="31.5">
      <c r="B4447" s="41" t="s">
        <v>1088</v>
      </c>
      <c r="C4447" s="41" t="s">
        <v>115</v>
      </c>
      <c r="D4447" s="41" t="s">
        <v>117</v>
      </c>
      <c r="E4447" s="26" t="str">
        <f t="shared" si="8510"/>
        <v>0503</v>
      </c>
      <c r="F4447" s="41" t="s">
        <v>684</v>
      </c>
      <c r="G4447" s="41" t="s">
        <v>179</v>
      </c>
      <c r="H4447" s="42" t="s">
        <v>180</v>
      </c>
      <c r="I4447" s="37"/>
      <c r="J4447" s="37"/>
      <c r="K4447" s="37"/>
      <c r="L4447" s="37"/>
      <c r="M4447" s="37"/>
      <c r="N4447" s="37"/>
      <c r="O4447" s="37">
        <v>0</v>
      </c>
      <c r="P4447" s="43"/>
      <c r="Q4447" s="37"/>
      <c r="R4447" s="37"/>
      <c r="S4447" s="37"/>
      <c r="T4447" s="37"/>
      <c r="U4447" s="37"/>
      <c r="V4447" s="43">
        <f t="shared" si="8511"/>
        <v>0</v>
      </c>
      <c r="W4447" s="37"/>
      <c r="X4447" s="37"/>
      <c r="Y4447" s="37"/>
      <c r="Z4447" s="37"/>
      <c r="AA4447" s="37"/>
      <c r="AB4447" s="43">
        <v>0</v>
      </c>
      <c r="AC4447" s="44">
        <v>936.11483999999996</v>
      </c>
      <c r="AD4447" s="44">
        <v>936.11483999999996</v>
      </c>
      <c r="AE4447" s="45">
        <f t="shared" si="8507"/>
        <v>100</v>
      </c>
      <c r="AF4447" s="43">
        <v>936.11483999999996</v>
      </c>
      <c r="AG4447" s="43">
        <v>0</v>
      </c>
      <c r="AH4447" s="43">
        <v>0</v>
      </c>
      <c r="AI4447" s="43">
        <v>0</v>
      </c>
      <c r="AJ4447" s="43">
        <v>0</v>
      </c>
      <c r="AK4447" s="43">
        <v>0</v>
      </c>
      <c r="AL4447" s="43">
        <f t="shared" si="8508"/>
        <v>936.11483999999996</v>
      </c>
      <c r="AM4447" s="43">
        <f t="shared" si="8509"/>
        <v>-936.11483999999996</v>
      </c>
      <c r="AN4447" s="2"/>
      <c r="AR4447" s="1"/>
      <c r="AS4447" s="1"/>
    </row>
    <row r="4448" ht="31.5">
      <c r="B4448" s="41" t="s">
        <v>1088</v>
      </c>
      <c r="C4448" s="41" t="s">
        <v>115</v>
      </c>
      <c r="D4448" s="41" t="s">
        <v>117</v>
      </c>
      <c r="E4448" s="26" t="str">
        <f t="shared" si="8510"/>
        <v>0503</v>
      </c>
      <c r="F4448" s="41" t="s">
        <v>846</v>
      </c>
      <c r="G4448" s="41"/>
      <c r="H4448" s="42" t="s">
        <v>847</v>
      </c>
      <c r="I4448" s="37"/>
      <c r="J4448" s="37"/>
      <c r="K4448" s="37"/>
      <c r="L4448" s="37"/>
      <c r="M4448" s="37"/>
      <c r="N4448" s="37"/>
      <c r="O4448" s="37">
        <f t="shared" ref="O4448:O4452" si="8583">O4449</f>
        <v>0</v>
      </c>
      <c r="P4448" s="43">
        <f t="shared" si="8579"/>
        <v>0</v>
      </c>
      <c r="Q4448" s="37">
        <f t="shared" si="8580"/>
        <v>0</v>
      </c>
      <c r="R4448" s="37">
        <f t="shared" si="8581"/>
        <v>0</v>
      </c>
      <c r="S4448" s="37">
        <f t="shared" si="8582"/>
        <v>0</v>
      </c>
      <c r="T4448" s="37">
        <f t="shared" ref="T4448:T4452" si="8584">T4449</f>
        <v>0</v>
      </c>
      <c r="U4448" s="37"/>
      <c r="V4448" s="43">
        <f t="shared" si="8511"/>
        <v>0</v>
      </c>
      <c r="W4448" s="37"/>
      <c r="X4448" s="37"/>
      <c r="Y4448" s="37"/>
      <c r="Z4448" s="37"/>
      <c r="AA4448" s="37"/>
      <c r="AB4448" s="43">
        <f t="shared" ref="AB4448:AB4452" si="8585">AB4449</f>
        <v>1666.7</v>
      </c>
      <c r="AC4448" s="44">
        <f t="shared" ref="AC4448:AC4452" si="8586">AC4449</f>
        <v>1666.7</v>
      </c>
      <c r="AD4448" s="44">
        <f t="shared" ref="AD4448:AD4452" si="8587">AD4449</f>
        <v>1666.7</v>
      </c>
      <c r="AE4448" s="45">
        <f t="shared" si="8507"/>
        <v>100</v>
      </c>
      <c r="AF4448" s="43">
        <f t="shared" ref="AF4448:AF4452" si="8588">AF4449</f>
        <v>1666.7</v>
      </c>
      <c r="AG4448" s="43">
        <f t="shared" ref="AG4448:AG4452" si="8589">AG4449</f>
        <v>0</v>
      </c>
      <c r="AH4448" s="43">
        <f t="shared" ref="AH4448:AH4452" si="8590">AH4449</f>
        <v>0</v>
      </c>
      <c r="AI4448" s="43">
        <f t="shared" ref="AI4448:AI4452" si="8591">AI4449</f>
        <v>0</v>
      </c>
      <c r="AJ4448" s="43">
        <f t="shared" ref="AJ4448:AJ4452" si="8592">AJ4449</f>
        <v>0</v>
      </c>
      <c r="AK4448" s="43">
        <f t="shared" ref="AK4448:AK4452" si="8593">AK4449</f>
        <v>0</v>
      </c>
      <c r="AL4448" s="43">
        <f t="shared" si="8508"/>
        <v>1666.7</v>
      </c>
      <c r="AM4448" s="43">
        <f t="shared" si="8509"/>
        <v>-1666.7</v>
      </c>
      <c r="AN4448" s="2"/>
      <c r="AO4448" s="1"/>
      <c r="AP4448" s="1"/>
      <c r="AQ4448" s="1"/>
      <c r="AR4448" s="1"/>
      <c r="AS4448" s="1"/>
    </row>
    <row r="4449" ht="31.5">
      <c r="B4449" s="41" t="s">
        <v>1088</v>
      </c>
      <c r="C4449" s="41" t="s">
        <v>115</v>
      </c>
      <c r="D4449" s="41" t="s">
        <v>117</v>
      </c>
      <c r="E4449" s="26" t="str">
        <f t="shared" si="8510"/>
        <v>0503</v>
      </c>
      <c r="F4449" s="41" t="s">
        <v>846</v>
      </c>
      <c r="G4449" s="41" t="s">
        <v>53</v>
      </c>
      <c r="H4449" s="42" t="s">
        <v>54</v>
      </c>
      <c r="I4449" s="37"/>
      <c r="J4449" s="37"/>
      <c r="K4449" s="37"/>
      <c r="L4449" s="37"/>
      <c r="M4449" s="37"/>
      <c r="N4449" s="37"/>
      <c r="O4449" s="37">
        <f t="shared" si="8583"/>
        <v>0</v>
      </c>
      <c r="P4449" s="43">
        <f t="shared" si="8579"/>
        <v>0</v>
      </c>
      <c r="Q4449" s="37">
        <f t="shared" si="8580"/>
        <v>0</v>
      </c>
      <c r="R4449" s="37">
        <f t="shared" si="8581"/>
        <v>0</v>
      </c>
      <c r="S4449" s="37">
        <f t="shared" si="8582"/>
        <v>0</v>
      </c>
      <c r="T4449" s="37">
        <f t="shared" si="8584"/>
        <v>0</v>
      </c>
      <c r="U4449" s="37"/>
      <c r="V4449" s="43">
        <f t="shared" si="8511"/>
        <v>0</v>
      </c>
      <c r="W4449" s="37"/>
      <c r="X4449" s="37"/>
      <c r="Y4449" s="37"/>
      <c r="Z4449" s="37"/>
      <c r="AA4449" s="37"/>
      <c r="AB4449" s="43">
        <f t="shared" si="8585"/>
        <v>1666.7</v>
      </c>
      <c r="AC4449" s="44">
        <f t="shared" si="8586"/>
        <v>1666.7</v>
      </c>
      <c r="AD4449" s="44">
        <f t="shared" si="8587"/>
        <v>1666.7</v>
      </c>
      <c r="AE4449" s="45">
        <f t="shared" si="8507"/>
        <v>100</v>
      </c>
      <c r="AF4449" s="43">
        <f t="shared" si="8588"/>
        <v>1666.7</v>
      </c>
      <c r="AG4449" s="43">
        <f t="shared" si="8589"/>
        <v>0</v>
      </c>
      <c r="AH4449" s="43">
        <f t="shared" si="8590"/>
        <v>0</v>
      </c>
      <c r="AI4449" s="43">
        <f t="shared" si="8591"/>
        <v>0</v>
      </c>
      <c r="AJ4449" s="43">
        <f t="shared" si="8592"/>
        <v>0</v>
      </c>
      <c r="AK4449" s="43">
        <f t="shared" si="8593"/>
        <v>0</v>
      </c>
      <c r="AL4449" s="43">
        <f t="shared" si="8508"/>
        <v>1666.7</v>
      </c>
      <c r="AM4449" s="43">
        <f t="shared" si="8509"/>
        <v>-1666.7</v>
      </c>
      <c r="AN4449" s="2"/>
      <c r="AO4449" s="1"/>
      <c r="AP4449" s="1"/>
      <c r="AQ4449" s="1"/>
      <c r="AR4449" s="1"/>
      <c r="AS4449" s="1"/>
    </row>
    <row r="4450" ht="31.5">
      <c r="B4450" s="41" t="s">
        <v>1088</v>
      </c>
      <c r="C4450" s="41" t="s">
        <v>115</v>
      </c>
      <c r="D4450" s="41" t="s">
        <v>117</v>
      </c>
      <c r="E4450" s="26" t="str">
        <f t="shared" si="8510"/>
        <v>0503</v>
      </c>
      <c r="F4450" s="41" t="s">
        <v>846</v>
      </c>
      <c r="G4450" s="41" t="s">
        <v>55</v>
      </c>
      <c r="H4450" s="42" t="s">
        <v>56</v>
      </c>
      <c r="I4450" s="37"/>
      <c r="J4450" s="37"/>
      <c r="K4450" s="37"/>
      <c r="L4450" s="37"/>
      <c r="M4450" s="37"/>
      <c r="N4450" s="37"/>
      <c r="O4450" s="37">
        <v>0</v>
      </c>
      <c r="P4450" s="43">
        <v>0</v>
      </c>
      <c r="Q4450" s="37">
        <v>0</v>
      </c>
      <c r="R4450" s="37">
        <v>0</v>
      </c>
      <c r="S4450" s="37">
        <v>0</v>
      </c>
      <c r="T4450" s="37">
        <v>0</v>
      </c>
      <c r="U4450" s="37"/>
      <c r="V4450" s="43">
        <f t="shared" si="8511"/>
        <v>0</v>
      </c>
      <c r="W4450" s="37"/>
      <c r="X4450" s="37"/>
      <c r="Y4450" s="37"/>
      <c r="Z4450" s="37"/>
      <c r="AA4450" s="37"/>
      <c r="AB4450" s="43">
        <v>1666.7</v>
      </c>
      <c r="AC4450" s="44">
        <v>1666.7</v>
      </c>
      <c r="AD4450" s="44">
        <v>1666.7</v>
      </c>
      <c r="AE4450" s="45">
        <f t="shared" si="8507"/>
        <v>100</v>
      </c>
      <c r="AF4450" s="43">
        <v>1666.7</v>
      </c>
      <c r="AG4450" s="43">
        <v>0</v>
      </c>
      <c r="AH4450" s="43">
        <v>0</v>
      </c>
      <c r="AI4450" s="43">
        <v>0</v>
      </c>
      <c r="AJ4450" s="43">
        <v>0</v>
      </c>
      <c r="AK4450" s="43">
        <v>0</v>
      </c>
      <c r="AL4450" s="43">
        <f t="shared" si="8508"/>
        <v>1666.7</v>
      </c>
      <c r="AM4450" s="43">
        <f t="shared" si="8509"/>
        <v>-1666.7</v>
      </c>
      <c r="AN4450" s="2"/>
      <c r="AO4450" s="1"/>
      <c r="AP4450" s="1"/>
      <c r="AQ4450" s="1"/>
      <c r="AR4450" s="1"/>
      <c r="AS4450" s="1"/>
    </row>
    <row r="4451" ht="31.5">
      <c r="B4451" s="41" t="s">
        <v>1088</v>
      </c>
      <c r="C4451" s="41" t="s">
        <v>115</v>
      </c>
      <c r="D4451" s="41" t="s">
        <v>117</v>
      </c>
      <c r="E4451" s="26" t="str">
        <f t="shared" si="8510"/>
        <v>0503</v>
      </c>
      <c r="F4451" s="41" t="s">
        <v>715</v>
      </c>
      <c r="G4451" s="41"/>
      <c r="H4451" s="42" t="s">
        <v>716</v>
      </c>
      <c r="I4451" s="43">
        <f t="shared" ref="I4451:I4455" si="8594">I4452</f>
        <v>0</v>
      </c>
      <c r="J4451" s="43">
        <f t="shared" ref="J4451:J4455" si="8595">J4452</f>
        <v>0</v>
      </c>
      <c r="K4451" s="43">
        <f t="shared" ref="K4451:K4455" si="8596">K4452</f>
        <v>0</v>
      </c>
      <c r="L4451" s="43">
        <f t="shared" ref="L4451:L4455" si="8597">L4452</f>
        <v>0</v>
      </c>
      <c r="M4451" s="43">
        <f t="shared" ref="M4451:M4455" si="8598">M4452</f>
        <v>0</v>
      </c>
      <c r="N4451" s="43">
        <f t="shared" ref="N4451:N4455" si="8599">N4452</f>
        <v>0</v>
      </c>
      <c r="O4451" s="43">
        <f t="shared" si="8583"/>
        <v>0</v>
      </c>
      <c r="P4451" s="43">
        <f t="shared" si="8579"/>
        <v>-38700</v>
      </c>
      <c r="Q4451" s="43">
        <f t="shared" si="8580"/>
        <v>0</v>
      </c>
      <c r="R4451" s="43">
        <f t="shared" si="8581"/>
        <v>0</v>
      </c>
      <c r="S4451" s="43">
        <f t="shared" si="8582"/>
        <v>16640.409</v>
      </c>
      <c r="T4451" s="43">
        <f t="shared" si="8584"/>
        <v>0</v>
      </c>
      <c r="U4451" s="43">
        <v>79675.737999999998</v>
      </c>
      <c r="V4451" s="43">
        <f t="shared" si="8511"/>
        <v>57616.146999999997</v>
      </c>
      <c r="W4451" s="43">
        <f t="shared" ref="W4451:W4452" si="8600">W4452</f>
        <v>47984.136999999995</v>
      </c>
      <c r="X4451" s="43">
        <f t="shared" ref="X4451:X4452" si="8601">X4452</f>
        <v>0</v>
      </c>
      <c r="Y4451" s="43">
        <f t="shared" ref="Y4451:Y4452" si="8602">Y4452</f>
        <v>31691.600999999999</v>
      </c>
      <c r="Z4451" s="43">
        <f t="shared" ref="Z4451:Z4452" si="8603">Z4452</f>
        <v>0</v>
      </c>
      <c r="AA4451" s="43">
        <f t="shared" ref="AA4451:AA4452" si="8604">AA4452</f>
        <v>0</v>
      </c>
      <c r="AB4451" s="43">
        <f t="shared" si="8585"/>
        <v>78417.275299999994</v>
      </c>
      <c r="AC4451" s="44">
        <f t="shared" si="8586"/>
        <v>130860.95753</v>
      </c>
      <c r="AD4451" s="44">
        <f t="shared" si="8587"/>
        <v>102770.14301</v>
      </c>
      <c r="AE4451" s="45">
        <f t="shared" si="8507"/>
        <v>78.533846114063351</v>
      </c>
      <c r="AF4451" s="43">
        <f t="shared" si="8588"/>
        <v>227831.24997</v>
      </c>
      <c r="AG4451" s="43">
        <f t="shared" si="8589"/>
        <v>0</v>
      </c>
      <c r="AH4451" s="43">
        <f t="shared" si="8590"/>
        <v>0</v>
      </c>
      <c r="AI4451" s="43">
        <f t="shared" si="8591"/>
        <v>0</v>
      </c>
      <c r="AJ4451" s="43">
        <f t="shared" si="8592"/>
        <v>0</v>
      </c>
      <c r="AK4451" s="43">
        <f t="shared" si="8593"/>
        <v>0</v>
      </c>
      <c r="AL4451" s="43">
        <f t="shared" si="8508"/>
        <v>227831.24997</v>
      </c>
      <c r="AM4451" s="43">
        <f t="shared" si="8509"/>
        <v>-170215.10297000001</v>
      </c>
      <c r="AN4451" s="2"/>
      <c r="AO4451" s="1"/>
      <c r="AP4451" s="1"/>
      <c r="AQ4451" s="1"/>
      <c r="AR4451" s="1"/>
      <c r="AS4451" s="1"/>
    </row>
    <row r="4452" ht="47.25">
      <c r="B4452" s="41" t="s">
        <v>1088</v>
      </c>
      <c r="C4452" s="41" t="s">
        <v>115</v>
      </c>
      <c r="D4452" s="41" t="s">
        <v>117</v>
      </c>
      <c r="E4452" s="26" t="str">
        <f t="shared" si="8510"/>
        <v>0503</v>
      </c>
      <c r="F4452" s="41" t="s">
        <v>717</v>
      </c>
      <c r="G4452" s="41"/>
      <c r="H4452" s="42" t="s">
        <v>718</v>
      </c>
      <c r="I4452" s="43">
        <f t="shared" si="8594"/>
        <v>0</v>
      </c>
      <c r="J4452" s="43">
        <f t="shared" si="8595"/>
        <v>0</v>
      </c>
      <c r="K4452" s="43">
        <f t="shared" si="8596"/>
        <v>0</v>
      </c>
      <c r="L4452" s="43">
        <f t="shared" si="8597"/>
        <v>0</v>
      </c>
      <c r="M4452" s="43">
        <f t="shared" si="8598"/>
        <v>0</v>
      </c>
      <c r="N4452" s="43">
        <f t="shared" si="8599"/>
        <v>0</v>
      </c>
      <c r="O4452" s="43">
        <f t="shared" si="8583"/>
        <v>0</v>
      </c>
      <c r="P4452" s="43">
        <f t="shared" si="8579"/>
        <v>-38700</v>
      </c>
      <c r="Q4452" s="43">
        <f t="shared" si="8580"/>
        <v>0</v>
      </c>
      <c r="R4452" s="43">
        <f t="shared" si="8581"/>
        <v>0</v>
      </c>
      <c r="S4452" s="43">
        <f t="shared" si="8582"/>
        <v>16640.409</v>
      </c>
      <c r="T4452" s="43">
        <f t="shared" si="8584"/>
        <v>0</v>
      </c>
      <c r="U4452" s="43">
        <v>79675.737999999998</v>
      </c>
      <c r="V4452" s="43">
        <f t="shared" si="8511"/>
        <v>57616.146999999997</v>
      </c>
      <c r="W4452" s="43">
        <f t="shared" si="8600"/>
        <v>47984.136999999995</v>
      </c>
      <c r="X4452" s="43">
        <f t="shared" si="8601"/>
        <v>0</v>
      </c>
      <c r="Y4452" s="43">
        <f t="shared" si="8602"/>
        <v>31691.600999999999</v>
      </c>
      <c r="Z4452" s="43">
        <f t="shared" si="8603"/>
        <v>0</v>
      </c>
      <c r="AA4452" s="43">
        <f t="shared" si="8604"/>
        <v>0</v>
      </c>
      <c r="AB4452" s="43">
        <f t="shared" si="8585"/>
        <v>78417.275299999994</v>
      </c>
      <c r="AC4452" s="44">
        <f t="shared" si="8586"/>
        <v>130860.95753</v>
      </c>
      <c r="AD4452" s="44">
        <f t="shared" si="8587"/>
        <v>102770.14301</v>
      </c>
      <c r="AE4452" s="45">
        <f t="shared" si="8507"/>
        <v>78.533846114063351</v>
      </c>
      <c r="AF4452" s="43">
        <f t="shared" si="8588"/>
        <v>227831.24997</v>
      </c>
      <c r="AG4452" s="43">
        <f t="shared" si="8589"/>
        <v>0</v>
      </c>
      <c r="AH4452" s="43">
        <f t="shared" si="8590"/>
        <v>0</v>
      </c>
      <c r="AI4452" s="43">
        <f t="shared" si="8591"/>
        <v>0</v>
      </c>
      <c r="AJ4452" s="43">
        <f t="shared" si="8592"/>
        <v>0</v>
      </c>
      <c r="AK4452" s="43">
        <f t="shared" si="8593"/>
        <v>0</v>
      </c>
      <c r="AL4452" s="43">
        <f t="shared" si="8508"/>
        <v>227831.24997</v>
      </c>
      <c r="AM4452" s="43">
        <f t="shared" si="8509"/>
        <v>-170215.10297000001</v>
      </c>
      <c r="AN4452" s="2"/>
      <c r="AO4452" s="1"/>
      <c r="AP4452" s="1"/>
      <c r="AQ4452" s="1"/>
      <c r="AR4452" s="1"/>
      <c r="AS4452" s="1"/>
    </row>
    <row r="4453" ht="31.5">
      <c r="B4453" s="41" t="s">
        <v>1088</v>
      </c>
      <c r="C4453" s="41" t="s">
        <v>115</v>
      </c>
      <c r="D4453" s="41" t="s">
        <v>117</v>
      </c>
      <c r="E4453" s="26" t="str">
        <f t="shared" si="8510"/>
        <v>0503</v>
      </c>
      <c r="F4453" s="41" t="s">
        <v>1165</v>
      </c>
      <c r="G4453" s="41"/>
      <c r="H4453" s="42" t="s">
        <v>1166</v>
      </c>
      <c r="I4453" s="43">
        <f t="shared" si="8594"/>
        <v>0</v>
      </c>
      <c r="J4453" s="43">
        <f t="shared" si="8595"/>
        <v>0</v>
      </c>
      <c r="K4453" s="43">
        <f t="shared" si="8596"/>
        <v>0</v>
      </c>
      <c r="L4453" s="43">
        <f t="shared" si="8597"/>
        <v>0</v>
      </c>
      <c r="M4453" s="43">
        <f t="shared" si="8598"/>
        <v>0</v>
      </c>
      <c r="N4453" s="43">
        <f t="shared" si="8599"/>
        <v>0</v>
      </c>
      <c r="O4453" s="43">
        <f>O4454+O4460+O4457</f>
        <v>0</v>
      </c>
      <c r="P4453" s="43">
        <f>P4454+P4460+P4457</f>
        <v>-38700</v>
      </c>
      <c r="Q4453" s="43">
        <f>Q4454+Q4460+Q4457</f>
        <v>0</v>
      </c>
      <c r="R4453" s="43">
        <f>R4454+R4460+R4457</f>
        <v>0</v>
      </c>
      <c r="S4453" s="43">
        <f>S4454+S4460+S4457</f>
        <v>16640.409</v>
      </c>
      <c r="T4453" s="43">
        <f>T4454+T4460</f>
        <v>0</v>
      </c>
      <c r="U4453" s="43">
        <v>79675.737999999998</v>
      </c>
      <c r="V4453" s="43">
        <f t="shared" si="8511"/>
        <v>57616.146999999997</v>
      </c>
      <c r="W4453" s="43">
        <f>W4454+W4460</f>
        <v>47984.136999999995</v>
      </c>
      <c r="X4453" s="43">
        <f>X4454+X4460</f>
        <v>0</v>
      </c>
      <c r="Y4453" s="43">
        <f>Y4454+Y4460</f>
        <v>31691.600999999999</v>
      </c>
      <c r="Z4453" s="43">
        <f>Z4454+Z4460</f>
        <v>0</v>
      </c>
      <c r="AA4453" s="43">
        <f>AA4454+AA4460</f>
        <v>0</v>
      </c>
      <c r="AB4453" s="43">
        <f>AB4454+AB4460+AB4457</f>
        <v>78417.275299999994</v>
      </c>
      <c r="AC4453" s="44">
        <f>AC4454+AC4460+AC4457</f>
        <v>130860.95753</v>
      </c>
      <c r="AD4453" s="44">
        <f>AD4454+AD4460+AD4457</f>
        <v>102770.14301</v>
      </c>
      <c r="AE4453" s="45">
        <f t="shared" si="8507"/>
        <v>78.533846114063351</v>
      </c>
      <c r="AF4453" s="43">
        <f>AF4454+AF4460+AF4457</f>
        <v>227831.24997</v>
      </c>
      <c r="AG4453" s="43">
        <f>AG4454+AG4460+AG4457</f>
        <v>0</v>
      </c>
      <c r="AH4453" s="43">
        <f>AH4454+AH4460+AH4457</f>
        <v>0</v>
      </c>
      <c r="AI4453" s="43">
        <f>AI4454+AI4460+AI4457</f>
        <v>0</v>
      </c>
      <c r="AJ4453" s="43">
        <f>AJ4454+AJ4460+AJ4457</f>
        <v>0</v>
      </c>
      <c r="AK4453" s="43">
        <f>AK4454+AK4460+AK4457</f>
        <v>0</v>
      </c>
      <c r="AL4453" s="43">
        <f t="shared" si="8508"/>
        <v>227831.24997</v>
      </c>
      <c r="AM4453" s="43">
        <f t="shared" si="8509"/>
        <v>-170215.10297000001</v>
      </c>
      <c r="AN4453" s="2"/>
      <c r="AR4453" s="1"/>
      <c r="AS4453" s="1"/>
    </row>
    <row r="4454">
      <c r="B4454" s="41" t="s">
        <v>1088</v>
      </c>
      <c r="C4454" s="41" t="s">
        <v>115</v>
      </c>
      <c r="D4454" s="41" t="s">
        <v>117</v>
      </c>
      <c r="E4454" s="26" t="str">
        <f t="shared" si="8510"/>
        <v>0503</v>
      </c>
      <c r="F4454" s="41" t="s">
        <v>1167</v>
      </c>
      <c r="G4454" s="41"/>
      <c r="H4454" s="42" t="s">
        <v>1168</v>
      </c>
      <c r="I4454" s="43">
        <f t="shared" si="8594"/>
        <v>0</v>
      </c>
      <c r="J4454" s="43">
        <f t="shared" si="8595"/>
        <v>0</v>
      </c>
      <c r="K4454" s="43">
        <f t="shared" si="8596"/>
        <v>0</v>
      </c>
      <c r="L4454" s="43">
        <f t="shared" si="8597"/>
        <v>0</v>
      </c>
      <c r="M4454" s="43">
        <f t="shared" si="8598"/>
        <v>0</v>
      </c>
      <c r="N4454" s="43">
        <f t="shared" si="8599"/>
        <v>0</v>
      </c>
      <c r="O4454" s="43">
        <f t="shared" ref="O4454:O4461" si="8605">O4455</f>
        <v>0</v>
      </c>
      <c r="P4454" s="43">
        <f t="shared" ref="P4454:P4461" si="8606">P4455</f>
        <v>-38700</v>
      </c>
      <c r="Q4454" s="43">
        <f t="shared" ref="Q4454:Q4461" si="8607">Q4455</f>
        <v>0</v>
      </c>
      <c r="R4454" s="43">
        <f t="shared" ref="R4454:R4461" si="8608">R4455</f>
        <v>0</v>
      </c>
      <c r="S4454" s="43">
        <f t="shared" ref="S4454:S4461" si="8609">S4455</f>
        <v>0</v>
      </c>
      <c r="T4454" s="43">
        <f t="shared" ref="T4454:T4461" si="8610">T4455</f>
        <v>0</v>
      </c>
      <c r="U4454" s="43">
        <v>40000</v>
      </c>
      <c r="V4454" s="43">
        <f t="shared" si="8511"/>
        <v>1300</v>
      </c>
      <c r="W4454" s="43">
        <f t="shared" ref="W4454:W4461" si="8611">W4455</f>
        <v>8308.3989999999994</v>
      </c>
      <c r="X4454" s="43">
        <f t="shared" ref="X4454:X4461" si="8612">X4455</f>
        <v>0</v>
      </c>
      <c r="Y4454" s="43">
        <f t="shared" ref="Y4454:Y4461" si="8613">Y4455</f>
        <v>31691.600999999999</v>
      </c>
      <c r="Z4454" s="43">
        <f t="shared" ref="Z4454:Z4461" si="8614">Z4455</f>
        <v>0</v>
      </c>
      <c r="AA4454" s="43">
        <f t="shared" ref="AA4454:AA4461" si="8615">AA4455</f>
        <v>0</v>
      </c>
      <c r="AB4454" s="43">
        <f t="shared" ref="AB4454:AB4461" si="8616">AB4455</f>
        <v>0</v>
      </c>
      <c r="AC4454" s="44">
        <f t="shared" ref="AC4454:AC4461" si="8617">AC4455</f>
        <v>100</v>
      </c>
      <c r="AD4454" s="44">
        <f t="shared" ref="AD4454:AD4461" si="8618">AD4455</f>
        <v>0</v>
      </c>
      <c r="AE4454" s="45">
        <f t="shared" si="8507"/>
        <v>0</v>
      </c>
      <c r="AF4454" s="43">
        <f t="shared" ref="AF4454:AF4461" si="8619">AF4455</f>
        <v>100</v>
      </c>
      <c r="AG4454" s="43">
        <f t="shared" ref="AG4454:AG4461" si="8620">AG4455</f>
        <v>0</v>
      </c>
      <c r="AH4454" s="43">
        <f t="shared" ref="AH4454:AH4461" si="8621">AH4455</f>
        <v>0</v>
      </c>
      <c r="AI4454" s="43">
        <f t="shared" ref="AI4454:AI4461" si="8622">AI4455</f>
        <v>0</v>
      </c>
      <c r="AJ4454" s="43">
        <f t="shared" ref="AJ4454:AJ4461" si="8623">AJ4455</f>
        <v>0</v>
      </c>
      <c r="AK4454" s="43">
        <f t="shared" ref="AK4454:AK4461" si="8624">AK4455</f>
        <v>0</v>
      </c>
      <c r="AL4454" s="43">
        <f t="shared" si="8508"/>
        <v>100</v>
      </c>
      <c r="AM4454" s="43">
        <f t="shared" si="8509"/>
        <v>1200</v>
      </c>
      <c r="AN4454" s="2"/>
      <c r="AO4454" s="1"/>
      <c r="AP4454" s="1"/>
      <c r="AQ4454" s="1"/>
      <c r="AR4454" s="1"/>
      <c r="AS4454" s="1"/>
    </row>
    <row r="4455" ht="31.5">
      <c r="B4455" s="41" t="s">
        <v>1088</v>
      </c>
      <c r="C4455" s="41" t="s">
        <v>115</v>
      </c>
      <c r="D4455" s="41" t="s">
        <v>117</v>
      </c>
      <c r="E4455" s="26" t="str">
        <f t="shared" si="8510"/>
        <v>0503</v>
      </c>
      <c r="F4455" s="41" t="s">
        <v>1167</v>
      </c>
      <c r="G4455" s="41" t="s">
        <v>53</v>
      </c>
      <c r="H4455" s="42" t="s">
        <v>54</v>
      </c>
      <c r="I4455" s="43">
        <f t="shared" si="8594"/>
        <v>0</v>
      </c>
      <c r="J4455" s="43">
        <f t="shared" si="8595"/>
        <v>0</v>
      </c>
      <c r="K4455" s="43">
        <f t="shared" si="8596"/>
        <v>0</v>
      </c>
      <c r="L4455" s="43">
        <f t="shared" si="8597"/>
        <v>0</v>
      </c>
      <c r="M4455" s="43">
        <f t="shared" si="8598"/>
        <v>0</v>
      </c>
      <c r="N4455" s="43">
        <f t="shared" si="8599"/>
        <v>0</v>
      </c>
      <c r="O4455" s="43">
        <f t="shared" si="8605"/>
        <v>0</v>
      </c>
      <c r="P4455" s="43">
        <f t="shared" si="8606"/>
        <v>-38700</v>
      </c>
      <c r="Q4455" s="43">
        <f t="shared" si="8607"/>
        <v>0</v>
      </c>
      <c r="R4455" s="43">
        <f t="shared" si="8608"/>
        <v>0</v>
      </c>
      <c r="S4455" s="43">
        <f t="shared" si="8609"/>
        <v>0</v>
      </c>
      <c r="T4455" s="43">
        <f t="shared" si="8610"/>
        <v>0</v>
      </c>
      <c r="U4455" s="43">
        <v>40000</v>
      </c>
      <c r="V4455" s="43">
        <f t="shared" si="8511"/>
        <v>1300</v>
      </c>
      <c r="W4455" s="43">
        <f t="shared" si="8611"/>
        <v>8308.3989999999994</v>
      </c>
      <c r="X4455" s="43">
        <f t="shared" si="8612"/>
        <v>0</v>
      </c>
      <c r="Y4455" s="43">
        <f t="shared" si="8613"/>
        <v>31691.600999999999</v>
      </c>
      <c r="Z4455" s="43">
        <f t="shared" si="8614"/>
        <v>0</v>
      </c>
      <c r="AA4455" s="43">
        <f t="shared" si="8615"/>
        <v>0</v>
      </c>
      <c r="AB4455" s="43">
        <f t="shared" si="8616"/>
        <v>0</v>
      </c>
      <c r="AC4455" s="44">
        <f t="shared" si="8617"/>
        <v>100</v>
      </c>
      <c r="AD4455" s="44">
        <f t="shared" si="8618"/>
        <v>0</v>
      </c>
      <c r="AE4455" s="45">
        <f t="shared" si="8507"/>
        <v>0</v>
      </c>
      <c r="AF4455" s="43">
        <f t="shared" si="8619"/>
        <v>100</v>
      </c>
      <c r="AG4455" s="43">
        <f t="shared" si="8620"/>
        <v>0</v>
      </c>
      <c r="AH4455" s="43">
        <f t="shared" si="8621"/>
        <v>0</v>
      </c>
      <c r="AI4455" s="43">
        <f t="shared" si="8622"/>
        <v>0</v>
      </c>
      <c r="AJ4455" s="43">
        <f t="shared" si="8623"/>
        <v>0</v>
      </c>
      <c r="AK4455" s="43">
        <f t="shared" si="8624"/>
        <v>0</v>
      </c>
      <c r="AL4455" s="43">
        <f t="shared" si="8508"/>
        <v>100</v>
      </c>
      <c r="AM4455" s="43">
        <f t="shared" si="8509"/>
        <v>1200</v>
      </c>
      <c r="AN4455" s="2"/>
      <c r="AO4455" s="1"/>
      <c r="AP4455" s="1"/>
      <c r="AQ4455" s="1"/>
      <c r="AR4455" s="1"/>
      <c r="AS4455" s="1"/>
    </row>
    <row r="4456" ht="31.5">
      <c r="B4456" s="41" t="s">
        <v>1088</v>
      </c>
      <c r="C4456" s="41" t="s">
        <v>115</v>
      </c>
      <c r="D4456" s="41" t="s">
        <v>117</v>
      </c>
      <c r="E4456" s="26" t="str">
        <f t="shared" si="8510"/>
        <v>0503</v>
      </c>
      <c r="F4456" s="41" t="s">
        <v>1167</v>
      </c>
      <c r="G4456" s="41" t="s">
        <v>55</v>
      </c>
      <c r="H4456" s="42" t="s">
        <v>56</v>
      </c>
      <c r="I4456" s="43"/>
      <c r="J4456" s="43"/>
      <c r="K4456" s="43"/>
      <c r="L4456" s="43"/>
      <c r="M4456" s="43"/>
      <c r="N4456" s="43"/>
      <c r="O4456" s="43">
        <v>0</v>
      </c>
      <c r="P4456" s="43">
        <v>-38700</v>
      </c>
      <c r="Q4456" s="43">
        <v>0</v>
      </c>
      <c r="R4456" s="43">
        <v>0</v>
      </c>
      <c r="S4456" s="43">
        <v>0</v>
      </c>
      <c r="T4456" s="43">
        <v>0</v>
      </c>
      <c r="U4456" s="43">
        <v>40000</v>
      </c>
      <c r="V4456" s="43">
        <f t="shared" si="8511"/>
        <v>1300</v>
      </c>
      <c r="W4456" s="43">
        <v>8308.3989999999994</v>
      </c>
      <c r="X4456" s="43"/>
      <c r="Y4456" s="43">
        <v>31691.600999999999</v>
      </c>
      <c r="Z4456" s="43"/>
      <c r="AA4456" s="43"/>
      <c r="AB4456" s="43">
        <v>0</v>
      </c>
      <c r="AC4456" s="44">
        <v>100</v>
      </c>
      <c r="AD4456" s="44">
        <v>0</v>
      </c>
      <c r="AE4456" s="45">
        <f t="shared" ref="AE4456:AE4519" si="8625">AD4456/AC4456*100</f>
        <v>0</v>
      </c>
      <c r="AF4456" s="43">
        <v>100</v>
      </c>
      <c r="AG4456" s="43">
        <v>0</v>
      </c>
      <c r="AH4456" s="43">
        <v>0</v>
      </c>
      <c r="AI4456" s="43">
        <v>0</v>
      </c>
      <c r="AJ4456" s="43">
        <v>0</v>
      </c>
      <c r="AK4456" s="43">
        <v>0</v>
      </c>
      <c r="AL4456" s="43">
        <f t="shared" ref="AL4456:AL4519" si="8626">AF4456+AH4456+AK4456+AI4456+AJ4456+AG4456</f>
        <v>100</v>
      </c>
      <c r="AM4456" s="43">
        <f t="shared" ref="AM4456:AM4519" si="8627">V4456-AL4456</f>
        <v>1200</v>
      </c>
      <c r="AN4456" s="2"/>
      <c r="AR4456" s="1"/>
      <c r="AS4456" s="1"/>
    </row>
    <row r="4457" ht="31.5">
      <c r="B4457" s="41" t="s">
        <v>1088</v>
      </c>
      <c r="C4457" s="41" t="s">
        <v>115</v>
      </c>
      <c r="D4457" s="41" t="s">
        <v>117</v>
      </c>
      <c r="E4457" s="26" t="str">
        <f t="shared" si="8510"/>
        <v>0503</v>
      </c>
      <c r="F4457" s="41" t="s">
        <v>1169</v>
      </c>
      <c r="G4457" s="41"/>
      <c r="H4457" s="56" t="s">
        <v>1170</v>
      </c>
      <c r="I4457" s="43"/>
      <c r="J4457" s="43"/>
      <c r="K4457" s="43"/>
      <c r="L4457" s="43"/>
      <c r="M4457" s="43"/>
      <c r="N4457" s="43"/>
      <c r="O4457" s="43">
        <f t="shared" si="8605"/>
        <v>0</v>
      </c>
      <c r="P4457" s="43">
        <f t="shared" si="8606"/>
        <v>0</v>
      </c>
      <c r="Q4457" s="43">
        <f t="shared" si="8607"/>
        <v>0</v>
      </c>
      <c r="R4457" s="43">
        <f t="shared" si="8608"/>
        <v>0</v>
      </c>
      <c r="S4457" s="43">
        <f t="shared" si="8609"/>
        <v>0</v>
      </c>
      <c r="T4457" s="43"/>
      <c r="U4457" s="43"/>
      <c r="V4457" s="43">
        <f t="shared" si="8511"/>
        <v>0</v>
      </c>
      <c r="W4457" s="43"/>
      <c r="X4457" s="43"/>
      <c r="Y4457" s="43"/>
      <c r="Z4457" s="43"/>
      <c r="AA4457" s="43"/>
      <c r="AB4457" s="43">
        <f t="shared" si="8616"/>
        <v>0</v>
      </c>
      <c r="AC4457" s="44">
        <f t="shared" si="8617"/>
        <v>24000</v>
      </c>
      <c r="AD4457" s="44">
        <f t="shared" si="8618"/>
        <v>23393.78368</v>
      </c>
      <c r="AE4457" s="45">
        <f t="shared" si="8625"/>
        <v>97.474098666666663</v>
      </c>
      <c r="AF4457" s="43">
        <f t="shared" si="8619"/>
        <v>120970.29244</v>
      </c>
      <c r="AG4457" s="43">
        <f t="shared" si="8620"/>
        <v>0</v>
      </c>
      <c r="AH4457" s="43">
        <f t="shared" si="8621"/>
        <v>0</v>
      </c>
      <c r="AI4457" s="43">
        <f t="shared" si="8622"/>
        <v>0</v>
      </c>
      <c r="AJ4457" s="43">
        <f t="shared" si="8623"/>
        <v>0</v>
      </c>
      <c r="AK4457" s="43">
        <f t="shared" si="8624"/>
        <v>0</v>
      </c>
      <c r="AL4457" s="43">
        <f t="shared" si="8626"/>
        <v>120970.29244</v>
      </c>
      <c r="AM4457" s="43">
        <f t="shared" si="8627"/>
        <v>-120970.29244</v>
      </c>
      <c r="AN4457" s="2"/>
      <c r="AO4457" s="1"/>
      <c r="AP4457" s="1"/>
      <c r="AQ4457" s="1"/>
      <c r="AR4457" s="1"/>
      <c r="AS4457" s="1"/>
    </row>
    <row r="4458" ht="31.5">
      <c r="B4458" s="41" t="s">
        <v>1088</v>
      </c>
      <c r="C4458" s="41" t="s">
        <v>115</v>
      </c>
      <c r="D4458" s="41" t="s">
        <v>117</v>
      </c>
      <c r="E4458" s="26" t="str">
        <f t="shared" si="8510"/>
        <v>0503</v>
      </c>
      <c r="F4458" s="41" t="s">
        <v>1169</v>
      </c>
      <c r="G4458" s="41" t="s">
        <v>53</v>
      </c>
      <c r="H4458" s="42" t="s">
        <v>54</v>
      </c>
      <c r="I4458" s="43"/>
      <c r="J4458" s="43"/>
      <c r="K4458" s="43"/>
      <c r="L4458" s="43"/>
      <c r="M4458" s="43"/>
      <c r="N4458" s="43"/>
      <c r="O4458" s="43">
        <f t="shared" si="8605"/>
        <v>0</v>
      </c>
      <c r="P4458" s="43">
        <f t="shared" si="8606"/>
        <v>0</v>
      </c>
      <c r="Q4458" s="43">
        <f t="shared" si="8607"/>
        <v>0</v>
      </c>
      <c r="R4458" s="43">
        <f t="shared" si="8608"/>
        <v>0</v>
      </c>
      <c r="S4458" s="43">
        <f t="shared" si="8609"/>
        <v>0</v>
      </c>
      <c r="T4458" s="43"/>
      <c r="U4458" s="43"/>
      <c r="V4458" s="43">
        <f t="shared" si="8511"/>
        <v>0</v>
      </c>
      <c r="W4458" s="43"/>
      <c r="X4458" s="43"/>
      <c r="Y4458" s="43"/>
      <c r="Z4458" s="43"/>
      <c r="AA4458" s="43"/>
      <c r="AB4458" s="43">
        <f t="shared" si="8616"/>
        <v>0</v>
      </c>
      <c r="AC4458" s="44">
        <f t="shared" si="8617"/>
        <v>24000</v>
      </c>
      <c r="AD4458" s="44">
        <f t="shared" si="8618"/>
        <v>23393.78368</v>
      </c>
      <c r="AE4458" s="45">
        <f t="shared" si="8625"/>
        <v>97.474098666666663</v>
      </c>
      <c r="AF4458" s="43">
        <f t="shared" si="8619"/>
        <v>120970.29244</v>
      </c>
      <c r="AG4458" s="43">
        <f t="shared" si="8620"/>
        <v>0</v>
      </c>
      <c r="AH4458" s="43">
        <f t="shared" si="8621"/>
        <v>0</v>
      </c>
      <c r="AI4458" s="43">
        <f t="shared" si="8622"/>
        <v>0</v>
      </c>
      <c r="AJ4458" s="43">
        <f t="shared" si="8623"/>
        <v>0</v>
      </c>
      <c r="AK4458" s="43">
        <f t="shared" si="8624"/>
        <v>0</v>
      </c>
      <c r="AL4458" s="43">
        <f t="shared" si="8626"/>
        <v>120970.29244</v>
      </c>
      <c r="AM4458" s="43">
        <f t="shared" si="8627"/>
        <v>-120970.29244</v>
      </c>
      <c r="AN4458" s="2"/>
      <c r="AO4458" s="1"/>
      <c r="AP4458" s="1"/>
      <c r="AQ4458" s="1"/>
      <c r="AR4458" s="1"/>
      <c r="AS4458" s="1"/>
    </row>
    <row r="4459" ht="31.5">
      <c r="B4459" s="41" t="s">
        <v>1088</v>
      </c>
      <c r="C4459" s="41" t="s">
        <v>115</v>
      </c>
      <c r="D4459" s="41" t="s">
        <v>117</v>
      </c>
      <c r="E4459" s="26" t="str">
        <f t="shared" si="8510"/>
        <v>0503</v>
      </c>
      <c r="F4459" s="41" t="s">
        <v>1169</v>
      </c>
      <c r="G4459" s="41" t="s">
        <v>55</v>
      </c>
      <c r="H4459" s="42" t="s">
        <v>56</v>
      </c>
      <c r="I4459" s="43"/>
      <c r="J4459" s="43"/>
      <c r="K4459" s="43"/>
      <c r="L4459" s="43"/>
      <c r="M4459" s="43"/>
      <c r="N4459" s="43"/>
      <c r="O4459" s="43">
        <v>0</v>
      </c>
      <c r="P4459" s="43">
        <v>0</v>
      </c>
      <c r="Q4459" s="43">
        <v>0</v>
      </c>
      <c r="R4459" s="43">
        <v>0</v>
      </c>
      <c r="S4459" s="43">
        <v>0</v>
      </c>
      <c r="T4459" s="43"/>
      <c r="U4459" s="43"/>
      <c r="V4459" s="43">
        <f t="shared" si="8511"/>
        <v>0</v>
      </c>
      <c r="W4459" s="43"/>
      <c r="X4459" s="43"/>
      <c r="Y4459" s="43"/>
      <c r="Z4459" s="43"/>
      <c r="AA4459" s="43"/>
      <c r="AB4459" s="43">
        <v>0</v>
      </c>
      <c r="AC4459" s="44">
        <v>24000</v>
      </c>
      <c r="AD4459" s="44">
        <v>23393.78368</v>
      </c>
      <c r="AE4459" s="45">
        <f t="shared" si="8625"/>
        <v>97.474098666666663</v>
      </c>
      <c r="AF4459" s="43">
        <v>120970.29244</v>
      </c>
      <c r="AG4459" s="43">
        <v>0</v>
      </c>
      <c r="AH4459" s="43">
        <v>0</v>
      </c>
      <c r="AI4459" s="43">
        <v>0</v>
      </c>
      <c r="AJ4459" s="43">
        <v>0</v>
      </c>
      <c r="AK4459" s="43">
        <v>0</v>
      </c>
      <c r="AL4459" s="43">
        <f t="shared" si="8626"/>
        <v>120970.29244</v>
      </c>
      <c r="AM4459" s="43">
        <f t="shared" si="8627"/>
        <v>-120970.29244</v>
      </c>
      <c r="AN4459" s="2"/>
      <c r="AR4459" s="1"/>
      <c r="AS4459" s="1"/>
    </row>
    <row r="4460">
      <c r="B4460" s="41" t="s">
        <v>1088</v>
      </c>
      <c r="C4460" s="41" t="s">
        <v>115</v>
      </c>
      <c r="D4460" s="41" t="s">
        <v>117</v>
      </c>
      <c r="E4460" s="26" t="str">
        <f t="shared" si="8510"/>
        <v>0503</v>
      </c>
      <c r="F4460" s="41" t="s">
        <v>1171</v>
      </c>
      <c r="G4460" s="41"/>
      <c r="H4460" s="42" t="s">
        <v>267</v>
      </c>
      <c r="I4460" s="43"/>
      <c r="J4460" s="43"/>
      <c r="K4460" s="43"/>
      <c r="L4460" s="43"/>
      <c r="M4460" s="43"/>
      <c r="N4460" s="43"/>
      <c r="O4460" s="43">
        <f t="shared" si="8605"/>
        <v>0</v>
      </c>
      <c r="P4460" s="43">
        <f t="shared" si="8606"/>
        <v>0</v>
      </c>
      <c r="Q4460" s="43">
        <f t="shared" si="8607"/>
        <v>0</v>
      </c>
      <c r="R4460" s="43">
        <f t="shared" si="8608"/>
        <v>0</v>
      </c>
      <c r="S4460" s="43">
        <f t="shared" si="8609"/>
        <v>16640.409</v>
      </c>
      <c r="T4460" s="43">
        <f t="shared" si="8610"/>
        <v>0</v>
      </c>
      <c r="U4460" s="43">
        <v>39675.737999999998</v>
      </c>
      <c r="V4460" s="43">
        <f t="shared" si="8511"/>
        <v>56316.146999999997</v>
      </c>
      <c r="W4460" s="43">
        <f t="shared" si="8611"/>
        <v>39675.737999999998</v>
      </c>
      <c r="X4460" s="43">
        <f t="shared" si="8612"/>
        <v>0</v>
      </c>
      <c r="Y4460" s="43">
        <f t="shared" si="8613"/>
        <v>0</v>
      </c>
      <c r="Z4460" s="43">
        <f t="shared" si="8614"/>
        <v>0</v>
      </c>
      <c r="AA4460" s="43">
        <f t="shared" si="8615"/>
        <v>0</v>
      </c>
      <c r="AB4460" s="43">
        <f t="shared" si="8616"/>
        <v>78417.275299999994</v>
      </c>
      <c r="AC4460" s="44">
        <f t="shared" si="8617"/>
        <v>106760.95753</v>
      </c>
      <c r="AD4460" s="44">
        <f t="shared" si="8618"/>
        <v>79376.359330000007</v>
      </c>
      <c r="AE4460" s="45">
        <f t="shared" si="8625"/>
        <v>74.34961353516816</v>
      </c>
      <c r="AF4460" s="43">
        <f t="shared" si="8619"/>
        <v>106760.95753</v>
      </c>
      <c r="AG4460" s="43">
        <f t="shared" si="8620"/>
        <v>0</v>
      </c>
      <c r="AH4460" s="43">
        <f t="shared" si="8621"/>
        <v>0</v>
      </c>
      <c r="AI4460" s="43">
        <f t="shared" si="8622"/>
        <v>0</v>
      </c>
      <c r="AJ4460" s="43">
        <f t="shared" si="8623"/>
        <v>0</v>
      </c>
      <c r="AK4460" s="43">
        <f t="shared" si="8624"/>
        <v>0</v>
      </c>
      <c r="AL4460" s="43">
        <f t="shared" si="8626"/>
        <v>106760.95753</v>
      </c>
      <c r="AM4460" s="43">
        <f t="shared" si="8627"/>
        <v>-50444.810530000002</v>
      </c>
      <c r="AN4460" s="2"/>
      <c r="AO4460" s="1"/>
      <c r="AP4460" s="1"/>
      <c r="AQ4460" s="1"/>
      <c r="AR4460" s="1"/>
      <c r="AS4460" s="1"/>
    </row>
    <row r="4461" ht="31.5">
      <c r="B4461" s="41" t="s">
        <v>1088</v>
      </c>
      <c r="C4461" s="41" t="s">
        <v>115</v>
      </c>
      <c r="D4461" s="41" t="s">
        <v>117</v>
      </c>
      <c r="E4461" s="26" t="str">
        <f t="shared" si="8510"/>
        <v>0503</v>
      </c>
      <c r="F4461" s="41" t="s">
        <v>1171</v>
      </c>
      <c r="G4461" s="41" t="s">
        <v>53</v>
      </c>
      <c r="H4461" s="42" t="s">
        <v>54</v>
      </c>
      <c r="I4461" s="43"/>
      <c r="J4461" s="43"/>
      <c r="K4461" s="43"/>
      <c r="L4461" s="43"/>
      <c r="M4461" s="43"/>
      <c r="N4461" s="43"/>
      <c r="O4461" s="43">
        <f t="shared" si="8605"/>
        <v>0</v>
      </c>
      <c r="P4461" s="43">
        <f t="shared" si="8606"/>
        <v>0</v>
      </c>
      <c r="Q4461" s="43">
        <f t="shared" si="8607"/>
        <v>0</v>
      </c>
      <c r="R4461" s="43">
        <f t="shared" si="8608"/>
        <v>0</v>
      </c>
      <c r="S4461" s="43">
        <f t="shared" si="8609"/>
        <v>16640.409</v>
      </c>
      <c r="T4461" s="43">
        <f t="shared" si="8610"/>
        <v>0</v>
      </c>
      <c r="U4461" s="43">
        <v>39675.737999999998</v>
      </c>
      <c r="V4461" s="43">
        <f t="shared" si="8511"/>
        <v>56316.146999999997</v>
      </c>
      <c r="W4461" s="43">
        <f t="shared" si="8611"/>
        <v>39675.737999999998</v>
      </c>
      <c r="X4461" s="43">
        <f t="shared" si="8612"/>
        <v>0</v>
      </c>
      <c r="Y4461" s="43">
        <f t="shared" si="8613"/>
        <v>0</v>
      </c>
      <c r="Z4461" s="43">
        <f t="shared" si="8614"/>
        <v>0</v>
      </c>
      <c r="AA4461" s="43">
        <f t="shared" si="8615"/>
        <v>0</v>
      </c>
      <c r="AB4461" s="43">
        <f t="shared" si="8616"/>
        <v>78417.275299999994</v>
      </c>
      <c r="AC4461" s="44">
        <f t="shared" si="8617"/>
        <v>106760.95753</v>
      </c>
      <c r="AD4461" s="44">
        <f t="shared" si="8618"/>
        <v>79376.359330000007</v>
      </c>
      <c r="AE4461" s="45">
        <f t="shared" si="8625"/>
        <v>74.34961353516816</v>
      </c>
      <c r="AF4461" s="43">
        <f t="shared" si="8619"/>
        <v>106760.95753</v>
      </c>
      <c r="AG4461" s="43">
        <f t="shared" si="8620"/>
        <v>0</v>
      </c>
      <c r="AH4461" s="43">
        <f t="shared" si="8621"/>
        <v>0</v>
      </c>
      <c r="AI4461" s="43">
        <f t="shared" si="8622"/>
        <v>0</v>
      </c>
      <c r="AJ4461" s="43">
        <f t="shared" si="8623"/>
        <v>0</v>
      </c>
      <c r="AK4461" s="43">
        <f t="shared" si="8624"/>
        <v>0</v>
      </c>
      <c r="AL4461" s="43">
        <f t="shared" si="8626"/>
        <v>106760.95753</v>
      </c>
      <c r="AM4461" s="43">
        <f t="shared" si="8627"/>
        <v>-50444.810530000002</v>
      </c>
      <c r="AN4461" s="2"/>
      <c r="AO4461" s="1"/>
      <c r="AP4461" s="1"/>
      <c r="AQ4461" s="1"/>
      <c r="AR4461" s="1"/>
      <c r="AS4461" s="1"/>
    </row>
    <row r="4462" ht="31.5">
      <c r="B4462" s="41" t="s">
        <v>1088</v>
      </c>
      <c r="C4462" s="41" t="s">
        <v>115</v>
      </c>
      <c r="D4462" s="41" t="s">
        <v>117</v>
      </c>
      <c r="E4462" s="26" t="str">
        <f t="shared" si="8510"/>
        <v>0503</v>
      </c>
      <c r="F4462" s="41" t="s">
        <v>1171</v>
      </c>
      <c r="G4462" s="41" t="s">
        <v>55</v>
      </c>
      <c r="H4462" s="42" t="s">
        <v>56</v>
      </c>
      <c r="I4462" s="43"/>
      <c r="J4462" s="43"/>
      <c r="K4462" s="43"/>
      <c r="L4462" s="43"/>
      <c r="M4462" s="43"/>
      <c r="N4462" s="43"/>
      <c r="O4462" s="43">
        <v>0</v>
      </c>
      <c r="P4462" s="43">
        <v>0</v>
      </c>
      <c r="Q4462" s="43">
        <v>0</v>
      </c>
      <c r="R4462" s="43">
        <v>0</v>
      </c>
      <c r="S4462" s="43">
        <v>16640.409</v>
      </c>
      <c r="T4462" s="43">
        <v>0</v>
      </c>
      <c r="U4462" s="43">
        <v>39675.737999999998</v>
      </c>
      <c r="V4462" s="43">
        <f t="shared" si="8511"/>
        <v>56316.146999999997</v>
      </c>
      <c r="W4462" s="43">
        <v>39675.737999999998</v>
      </c>
      <c r="X4462" s="43"/>
      <c r="Y4462" s="43"/>
      <c r="Z4462" s="43"/>
      <c r="AA4462" s="43"/>
      <c r="AB4462" s="43">
        <v>78417.275299999994</v>
      </c>
      <c r="AC4462" s="44">
        <v>106760.95753</v>
      </c>
      <c r="AD4462" s="44">
        <v>79376.359330000007</v>
      </c>
      <c r="AE4462" s="45">
        <f t="shared" si="8625"/>
        <v>74.34961353516816</v>
      </c>
      <c r="AF4462" s="43">
        <v>106760.95753</v>
      </c>
      <c r="AG4462" s="43">
        <v>0</v>
      </c>
      <c r="AH4462" s="43">
        <v>0</v>
      </c>
      <c r="AI4462" s="43">
        <v>0</v>
      </c>
      <c r="AJ4462" s="43">
        <v>0</v>
      </c>
      <c r="AK4462" s="43">
        <v>0</v>
      </c>
      <c r="AL4462" s="43">
        <f t="shared" si="8626"/>
        <v>106760.95753</v>
      </c>
      <c r="AM4462" s="43">
        <f t="shared" si="8627"/>
        <v>-50444.810530000002</v>
      </c>
      <c r="AN4462" s="2"/>
      <c r="AO4462" s="1"/>
      <c r="AP4462" s="1"/>
      <c r="AQ4462" s="1"/>
      <c r="AR4462" s="1"/>
      <c r="AS4462" s="1"/>
    </row>
    <row r="4463" ht="31.5">
      <c r="B4463" s="41" t="s">
        <v>1088</v>
      </c>
      <c r="C4463" s="41" t="s">
        <v>115</v>
      </c>
      <c r="D4463" s="41" t="s">
        <v>117</v>
      </c>
      <c r="E4463" s="26" t="str">
        <f t="shared" ref="E4463:E4526" si="8628">CONCATENATE(C4463,D4463)</f>
        <v>0503</v>
      </c>
      <c r="F4463" s="41" t="s">
        <v>119</v>
      </c>
      <c r="G4463" s="41"/>
      <c r="H4463" s="42" t="s">
        <v>120</v>
      </c>
      <c r="I4463" s="43">
        <f>I4464+I4509</f>
        <v>2271785.1000000001</v>
      </c>
      <c r="J4463" s="43">
        <f>J4464+J4509</f>
        <v>1713955.0999999999</v>
      </c>
      <c r="K4463" s="43">
        <f>K4464+K4509</f>
        <v>880318</v>
      </c>
      <c r="L4463" s="43">
        <f>L4464+L4509+L4547</f>
        <v>-49918</v>
      </c>
      <c r="M4463" s="43">
        <f>M4464+M4509+M4547</f>
        <v>361761.28700000001</v>
      </c>
      <c r="N4463" s="43">
        <f>N4464+N4509+N4547</f>
        <v>-7806.299999999992</v>
      </c>
      <c r="O4463" s="43">
        <f>O4464+O4509+O4547+O4552</f>
        <v>-1252.3489999999999</v>
      </c>
      <c r="P4463" s="43">
        <f>P4464+P4509+P4547+P4552</f>
        <v>99033.833000000013</v>
      </c>
      <c r="Q4463" s="43">
        <f>Q4464+Q4509+Q4547+Q4552</f>
        <v>17343.491000000002</v>
      </c>
      <c r="R4463" s="43">
        <f>R4464+R4509+R4547+R4552</f>
        <v>38050.288</v>
      </c>
      <c r="S4463" s="43">
        <f>S4464+S4509+S4547</f>
        <v>3707.4590000000026</v>
      </c>
      <c r="T4463" s="43">
        <f>T4464+T4509+T4547</f>
        <v>0</v>
      </c>
      <c r="U4463" s="43">
        <v>-132794.158</v>
      </c>
      <c r="V4463" s="43">
        <f t="shared" ref="V4463:V4526" si="8629">I4463+L4463+U4463+T4463+S4463+R4463+Q4463+P4463+O4463</f>
        <v>2245955.6640000003</v>
      </c>
      <c r="W4463" s="43">
        <f>W4464+W4509+W4547</f>
        <v>49642.861999999994</v>
      </c>
      <c r="X4463" s="43">
        <f>X4464+X4509+X4547</f>
        <v>0</v>
      </c>
      <c r="Y4463" s="43">
        <f>Y4464+Y4509+Y4547</f>
        <v>-182437.01999999999</v>
      </c>
      <c r="Z4463" s="43">
        <f>Z4464+Z4509+Z4547</f>
        <v>0</v>
      </c>
      <c r="AA4463" s="43">
        <f>AA4464+AA4509+AA4547</f>
        <v>0</v>
      </c>
      <c r="AB4463" s="43">
        <f>AB4464+AB4509+AB4547+AB4552</f>
        <v>1344230.9561800002</v>
      </c>
      <c r="AC4463" s="44">
        <f>AC4464+AC4509+AC4547+AC4552</f>
        <v>2253466.7482899996</v>
      </c>
      <c r="AD4463" s="44">
        <f>AD4464+AD4509+AD4547+AD4552</f>
        <v>1968253.4884799996</v>
      </c>
      <c r="AE4463" s="45">
        <f t="shared" si="8625"/>
        <v>87.343356185467186</v>
      </c>
      <c r="AF4463" s="43">
        <f>AF4464+AF4509+AF4547+AF4552</f>
        <v>2181549.1548100002</v>
      </c>
      <c r="AG4463" s="43">
        <f>AG4464+AG4509+AG4547+AG4552</f>
        <v>-1252.3489999999999</v>
      </c>
      <c r="AH4463" s="43">
        <f>AH4464+AH4509+AH4547+AH4552</f>
        <v>0</v>
      </c>
      <c r="AI4463" s="43">
        <f>AI4464+AI4509+AI4547+AI4552</f>
        <v>0</v>
      </c>
      <c r="AJ4463" s="43">
        <f>AJ4464+AJ4509+AJ4547+AJ4552</f>
        <v>0</v>
      </c>
      <c r="AK4463" s="43">
        <f>AK4464+AK4509+AK4547+AK4552</f>
        <v>0</v>
      </c>
      <c r="AL4463" s="43">
        <f t="shared" si="8626"/>
        <v>2180296.8058100003</v>
      </c>
      <c r="AM4463" s="43">
        <f t="shared" si="8627"/>
        <v>65658.858190000057</v>
      </c>
      <c r="AN4463" s="2"/>
      <c r="AO4463" s="1"/>
      <c r="AP4463" s="1"/>
      <c r="AQ4463" s="1"/>
      <c r="AR4463" s="1"/>
      <c r="AS4463" s="1"/>
    </row>
    <row r="4464" ht="47.25">
      <c r="B4464" s="41" t="s">
        <v>1088</v>
      </c>
      <c r="C4464" s="41" t="s">
        <v>115</v>
      </c>
      <c r="D4464" s="41" t="s">
        <v>117</v>
      </c>
      <c r="E4464" s="26" t="str">
        <f t="shared" si="8628"/>
        <v>0503</v>
      </c>
      <c r="F4464" s="41" t="s">
        <v>128</v>
      </c>
      <c r="G4464" s="41"/>
      <c r="H4464" s="42" t="s">
        <v>129</v>
      </c>
      <c r="I4464" s="43">
        <f>I4478+I4482+I4489+I4465+I4474+I4501+I4505</f>
        <v>1867439</v>
      </c>
      <c r="J4464" s="43">
        <f>J4478+J4482+J4489+J4465+J4474+J4501+J4505</f>
        <v>1366166.0999999999</v>
      </c>
      <c r="K4464" s="43">
        <f>K4478+K4482+K4489+K4465+K4474+K4501+K4505</f>
        <v>824749.40000000002</v>
      </c>
      <c r="L4464" s="43">
        <f>L4478+L4482+L4489+L4465+L4474+L4501+L4505</f>
        <v>-2918</v>
      </c>
      <c r="M4464" s="43">
        <f>M4478+M4482+M4489+M4465+M4474+M4501+M4505</f>
        <v>293821.03000000003</v>
      </c>
      <c r="N4464" s="43">
        <f>N4478+N4482+N4489+N4465+N4474+N4501+N4505</f>
        <v>-7806.299999999992</v>
      </c>
      <c r="O4464" s="43">
        <f>O4478+O4482+O4489+O4465+O4474+O4501+O4505</f>
        <v>-865.34899999999993</v>
      </c>
      <c r="P4464" s="43">
        <f>P4478+P4482+P4489+P4465+P4474+P4501+P4505</f>
        <v>97054.638000000006</v>
      </c>
      <c r="Q4464" s="43">
        <f>Q4478+Q4482+Q4489+Q4465+Q4474+Q4501+Q4505</f>
        <v>25349.141</v>
      </c>
      <c r="R4464" s="43">
        <f>R4478+R4482+R4489+R4465+R4474+R4501+R4505</f>
        <v>38050.288</v>
      </c>
      <c r="S4464" s="43">
        <f>S4478+S4482+S4489+S4465+S4474+S4501+S4505</f>
        <v>101425.20200000002</v>
      </c>
      <c r="T4464" s="43">
        <f>T4478+T4482+T4489+T4465+T4474+T4501+T4505</f>
        <v>0</v>
      </c>
      <c r="U4464" s="43">
        <v>43328.066999999995</v>
      </c>
      <c r="V4464" s="43">
        <f t="shared" si="8629"/>
        <v>2168862.9870000002</v>
      </c>
      <c r="W4464" s="43">
        <f>W4478+W4482+W4489+W4465+W4474+W4501+W4505</f>
        <v>43328.066999999995</v>
      </c>
      <c r="X4464" s="43">
        <f>X4478+X4482+X4489+X4465+X4474+X4501+X4505</f>
        <v>0</v>
      </c>
      <c r="Y4464" s="43">
        <f>Y4478+Y4482+Y4489+Y4465+Y4474+Y4501+Y4505</f>
        <v>0</v>
      </c>
      <c r="Z4464" s="43">
        <f>Z4478+Z4482+Z4489+Z4465+Z4474+Z4501+Z4505</f>
        <v>0</v>
      </c>
      <c r="AA4464" s="43">
        <f>AA4478+AA4482+AA4489+AA4465+AA4474+AA4501+AA4505</f>
        <v>0</v>
      </c>
      <c r="AB4464" s="43">
        <f>AB4478+AB4482+AB4489+AB4465+AB4474+AB4501+AB4505</f>
        <v>1287877.7587100002</v>
      </c>
      <c r="AC4464" s="44">
        <f>AC4478+AC4482+AC4489+AC4465+AC4474+AC4501+AC4505</f>
        <v>2139062.2885599998</v>
      </c>
      <c r="AD4464" s="44">
        <f>AD4478+AD4482+AD4489+AD4465+AD4474+AD4501+AD4505</f>
        <v>1864874.9328799995</v>
      </c>
      <c r="AE4464" s="45">
        <f t="shared" si="8625"/>
        <v>87.181890067138667</v>
      </c>
      <c r="AF4464" s="43">
        <f>AF4478+AF4482+AF4489+AF4465+AF4474+AF4501+AF4505</f>
        <v>2066751.7500800001</v>
      </c>
      <c r="AG4464" s="43">
        <f>AG4478+AG4482+AG4489+AG4465+AG4474+AG4501+AG4505</f>
        <v>-865.34899999999993</v>
      </c>
      <c r="AH4464" s="43">
        <f>AH4478+AH4482+AH4489+AH4465+AH4474+AH4501+AH4505</f>
        <v>0</v>
      </c>
      <c r="AI4464" s="43">
        <f>AI4478+AI4482+AI4489+AI4465+AI4474+AI4501+AI4505</f>
        <v>0</v>
      </c>
      <c r="AJ4464" s="43">
        <f>AJ4478+AJ4482+AJ4489+AJ4465+AJ4474+AJ4501+AJ4505</f>
        <v>0</v>
      </c>
      <c r="AK4464" s="43">
        <f>AK4478+AK4482+AK4489+AK4465+AK4474+AK4501+AK4505</f>
        <v>0</v>
      </c>
      <c r="AL4464" s="43">
        <f t="shared" si="8626"/>
        <v>2065886.4010800002</v>
      </c>
      <c r="AM4464" s="43">
        <f t="shared" si="8627"/>
        <v>102976.58591999998</v>
      </c>
      <c r="AN4464" s="2"/>
      <c r="AO4464" s="1"/>
      <c r="AP4464" s="1"/>
      <c r="AQ4464" s="1"/>
      <c r="AR4464" s="1"/>
      <c r="AS4464" s="1"/>
    </row>
    <row r="4465" ht="31.5">
      <c r="B4465" s="41" t="s">
        <v>1088</v>
      </c>
      <c r="C4465" s="41" t="s">
        <v>115</v>
      </c>
      <c r="D4465" s="41" t="s">
        <v>117</v>
      </c>
      <c r="E4465" s="26" t="str">
        <f t="shared" si="8628"/>
        <v>0503</v>
      </c>
      <c r="F4465" s="41" t="s">
        <v>788</v>
      </c>
      <c r="G4465" s="41"/>
      <c r="H4465" s="42" t="s">
        <v>789</v>
      </c>
      <c r="I4465" s="43">
        <f>I4466</f>
        <v>250509.09999999998</v>
      </c>
      <c r="J4465" s="43">
        <f>J4466</f>
        <v>300509.10000000003</v>
      </c>
      <c r="K4465" s="43">
        <f>K4466</f>
        <v>300509.10000000003</v>
      </c>
      <c r="L4465" s="43">
        <f>L4466</f>
        <v>0</v>
      </c>
      <c r="M4465" s="43">
        <f>M4466</f>
        <v>0</v>
      </c>
      <c r="N4465" s="43">
        <f>N4466</f>
        <v>0</v>
      </c>
      <c r="O4465" s="43">
        <f>O4466+O4471</f>
        <v>-170.92599999999999</v>
      </c>
      <c r="P4465" s="43">
        <f>P4466+P4471</f>
        <v>0</v>
      </c>
      <c r="Q4465" s="43">
        <f>Q4466+Q4471</f>
        <v>11049.141</v>
      </c>
      <c r="R4465" s="43">
        <f>R4466+R4471</f>
        <v>37419.925999999999</v>
      </c>
      <c r="S4465" s="43">
        <f>S4466+S4471</f>
        <v>0</v>
      </c>
      <c r="T4465" s="43">
        <f>T4466+T4471</f>
        <v>0</v>
      </c>
      <c r="U4465" s="43">
        <v>19738.506999999998</v>
      </c>
      <c r="V4465" s="43">
        <f t="shared" si="8629"/>
        <v>318545.74799999996</v>
      </c>
      <c r="W4465" s="43">
        <f>W4466+W4471</f>
        <v>19738.506999999998</v>
      </c>
      <c r="X4465" s="43">
        <f>X4466+X4471</f>
        <v>0</v>
      </c>
      <c r="Y4465" s="43">
        <f>Y4466+Y4471</f>
        <v>0</v>
      </c>
      <c r="Z4465" s="43">
        <f>Z4466+Z4471</f>
        <v>0</v>
      </c>
      <c r="AA4465" s="43">
        <f>AA4466+AA4471</f>
        <v>0</v>
      </c>
      <c r="AB4465" s="43">
        <f>AB4466+AB4471</f>
        <v>204164.46748999998</v>
      </c>
      <c r="AC4465" s="44">
        <f>AC4466+AC4471</f>
        <v>314268.59318999999</v>
      </c>
      <c r="AD4465" s="44">
        <f>AD4466+AD4471</f>
        <v>296815.90035999997</v>
      </c>
      <c r="AE4465" s="45">
        <f t="shared" si="8625"/>
        <v>94.446567933230128</v>
      </c>
      <c r="AF4465" s="43">
        <f>AF4466+AF4471</f>
        <v>317107.80632000003</v>
      </c>
      <c r="AG4465" s="43">
        <f>AG4466+AG4471</f>
        <v>-170.92599999999999</v>
      </c>
      <c r="AH4465" s="43">
        <f>AH4466+AH4471</f>
        <v>0</v>
      </c>
      <c r="AI4465" s="43">
        <f>AI4466+AI4471</f>
        <v>0</v>
      </c>
      <c r="AJ4465" s="43">
        <f>AJ4466+AJ4471</f>
        <v>0</v>
      </c>
      <c r="AK4465" s="43">
        <f>AK4466+AK4471</f>
        <v>0</v>
      </c>
      <c r="AL4465" s="43">
        <f t="shared" si="8626"/>
        <v>316936.88032000005</v>
      </c>
      <c r="AM4465" s="43">
        <f t="shared" si="8627"/>
        <v>1608.8676799999084</v>
      </c>
      <c r="AN4465" s="2"/>
      <c r="AR4465" s="1"/>
      <c r="AS4465" s="1"/>
    </row>
    <row r="4466" ht="31.5">
      <c r="B4466" s="41" t="s">
        <v>1088</v>
      </c>
      <c r="C4466" s="41" t="s">
        <v>115</v>
      </c>
      <c r="D4466" s="41" t="s">
        <v>117</v>
      </c>
      <c r="E4466" s="26" t="str">
        <f t="shared" si="8628"/>
        <v>0503</v>
      </c>
      <c r="F4466" s="41" t="s">
        <v>790</v>
      </c>
      <c r="G4466" s="41"/>
      <c r="H4466" s="42" t="s">
        <v>791</v>
      </c>
      <c r="I4466" s="43">
        <f>I4467+I4469</f>
        <v>250509.09999999998</v>
      </c>
      <c r="J4466" s="43">
        <f>J4467+J4469</f>
        <v>300509.10000000003</v>
      </c>
      <c r="K4466" s="43">
        <f>K4467+K4469</f>
        <v>300509.10000000003</v>
      </c>
      <c r="L4466" s="43">
        <f>L4467+L4469</f>
        <v>0</v>
      </c>
      <c r="M4466" s="43">
        <f>M4467+M4469</f>
        <v>0</v>
      </c>
      <c r="N4466" s="43">
        <f>N4467+N4469</f>
        <v>0</v>
      </c>
      <c r="O4466" s="43">
        <f>O4467+O4469</f>
        <v>-170.92599999999999</v>
      </c>
      <c r="P4466" s="43">
        <f>P4467+P4469</f>
        <v>0</v>
      </c>
      <c r="Q4466" s="43">
        <f>Q4467+Q4469</f>
        <v>11049.141</v>
      </c>
      <c r="R4466" s="43">
        <f>R4467+R4469</f>
        <v>37419.925999999999</v>
      </c>
      <c r="S4466" s="43">
        <f>S4467+S4469</f>
        <v>0</v>
      </c>
      <c r="T4466" s="43">
        <f>T4467+T4469</f>
        <v>0</v>
      </c>
      <c r="U4466" s="43">
        <v>2734.2469999999998</v>
      </c>
      <c r="V4466" s="43">
        <f t="shared" si="8629"/>
        <v>301541.48800000001</v>
      </c>
      <c r="W4466" s="43">
        <f>W4467+W4469</f>
        <v>2734.2469999999998</v>
      </c>
      <c r="X4466" s="43">
        <f>X4467+X4469</f>
        <v>0</v>
      </c>
      <c r="Y4466" s="43">
        <f>Y4467+Y4469</f>
        <v>0</v>
      </c>
      <c r="Z4466" s="43">
        <f>Z4467+Z4469</f>
        <v>0</v>
      </c>
      <c r="AA4466" s="43">
        <f>AA4467+AA4469</f>
        <v>0</v>
      </c>
      <c r="AB4466" s="43">
        <f>AB4467+AB4469</f>
        <v>204164.46748999998</v>
      </c>
      <c r="AC4466" s="44">
        <f>AC4467+AC4469</f>
        <v>297264.33318999998</v>
      </c>
      <c r="AD4466" s="44">
        <f>AD4467+AD4469</f>
        <v>296815.90035999997</v>
      </c>
      <c r="AE4466" s="45">
        <f t="shared" si="8625"/>
        <v>99.849146776141012</v>
      </c>
      <c r="AF4466" s="43">
        <f>AF4467+AF4469</f>
        <v>300103.54632000002</v>
      </c>
      <c r="AG4466" s="43">
        <f>AG4467+AG4469</f>
        <v>-170.92599999999999</v>
      </c>
      <c r="AH4466" s="43">
        <f>AH4467+AH4469</f>
        <v>0</v>
      </c>
      <c r="AI4466" s="43">
        <f>AI4467+AI4469</f>
        <v>0</v>
      </c>
      <c r="AJ4466" s="43">
        <f>AJ4467+AJ4469</f>
        <v>0</v>
      </c>
      <c r="AK4466" s="43">
        <f>AK4467+AK4469</f>
        <v>0</v>
      </c>
      <c r="AL4466" s="43">
        <f t="shared" si="8626"/>
        <v>299932.62032000005</v>
      </c>
      <c r="AM4466" s="43">
        <f t="shared" si="8627"/>
        <v>1608.8676799999666</v>
      </c>
      <c r="AN4466" s="2"/>
      <c r="AO4466" s="1"/>
      <c r="AP4466" s="1"/>
      <c r="AQ4466" s="1"/>
      <c r="AR4466" s="1"/>
      <c r="AS4466" s="1"/>
    </row>
    <row r="4467" ht="31.5">
      <c r="B4467" s="41" t="s">
        <v>1088</v>
      </c>
      <c r="C4467" s="41" t="s">
        <v>115</v>
      </c>
      <c r="D4467" s="41" t="s">
        <v>117</v>
      </c>
      <c r="E4467" s="26" t="str">
        <f t="shared" si="8628"/>
        <v>0503</v>
      </c>
      <c r="F4467" s="41" t="s">
        <v>790</v>
      </c>
      <c r="G4467" s="41" t="s">
        <v>53</v>
      </c>
      <c r="H4467" s="42" t="s">
        <v>54</v>
      </c>
      <c r="I4467" s="43">
        <f>I4468</f>
        <v>248691.79999999999</v>
      </c>
      <c r="J4467" s="43">
        <f>J4468</f>
        <v>299787.20000000001</v>
      </c>
      <c r="K4467" s="43">
        <f>K4468</f>
        <v>300363.20000000001</v>
      </c>
      <c r="L4467" s="43">
        <f>L4468</f>
        <v>0</v>
      </c>
      <c r="M4467" s="43">
        <f>M4468</f>
        <v>0</v>
      </c>
      <c r="N4467" s="43">
        <f>N4468</f>
        <v>0</v>
      </c>
      <c r="O4467" s="43">
        <f>O4468</f>
        <v>-170.92599999999999</v>
      </c>
      <c r="P4467" s="43">
        <f>P4468</f>
        <v>0</v>
      </c>
      <c r="Q4467" s="43">
        <f>Q4468</f>
        <v>11049.141</v>
      </c>
      <c r="R4467" s="43">
        <f>R4468</f>
        <v>37419.925999999999</v>
      </c>
      <c r="S4467" s="43">
        <f>S4468</f>
        <v>0</v>
      </c>
      <c r="T4467" s="43">
        <f>T4468</f>
        <v>0</v>
      </c>
      <c r="U4467" s="43">
        <v>2734.2469999999998</v>
      </c>
      <c r="V4467" s="43">
        <f t="shared" si="8629"/>
        <v>299724.18800000002</v>
      </c>
      <c r="W4467" s="43">
        <f>W4468</f>
        <v>2734.2469999999998</v>
      </c>
      <c r="X4467" s="43">
        <f>X4468</f>
        <v>0</v>
      </c>
      <c r="Y4467" s="43">
        <f>Y4468</f>
        <v>0</v>
      </c>
      <c r="Z4467" s="43">
        <f>Z4468</f>
        <v>0</v>
      </c>
      <c r="AA4467" s="43">
        <f>AA4468</f>
        <v>0</v>
      </c>
      <c r="AB4467" s="43">
        <f>AB4468</f>
        <v>202051.63548999999</v>
      </c>
      <c r="AC4467" s="44">
        <f>AC4468</f>
        <v>295151.50118999998</v>
      </c>
      <c r="AD4467" s="44">
        <f>AD4468</f>
        <v>294703.06835999998</v>
      </c>
      <c r="AE4467" s="45">
        <f t="shared" si="8625"/>
        <v>99.848066898459948</v>
      </c>
      <c r="AF4467" s="43">
        <f>AF4468</f>
        <v>297990.71432000003</v>
      </c>
      <c r="AG4467" s="43">
        <f>AG4468</f>
        <v>-170.92599999999999</v>
      </c>
      <c r="AH4467" s="43">
        <f>AH4468</f>
        <v>0</v>
      </c>
      <c r="AI4467" s="43">
        <f>AI4468</f>
        <v>0</v>
      </c>
      <c r="AJ4467" s="43">
        <f>AJ4468</f>
        <v>0</v>
      </c>
      <c r="AK4467" s="43">
        <f>AK4468</f>
        <v>0</v>
      </c>
      <c r="AL4467" s="43">
        <f t="shared" si="8626"/>
        <v>297819.78832000005</v>
      </c>
      <c r="AM4467" s="43">
        <f t="shared" si="8627"/>
        <v>1904.3996799999732</v>
      </c>
      <c r="AN4467" s="2"/>
      <c r="AR4467" s="1"/>
      <c r="AS4467" s="1"/>
    </row>
    <row r="4468" ht="31.5">
      <c r="B4468" s="41" t="s">
        <v>1088</v>
      </c>
      <c r="C4468" s="41" t="s">
        <v>115</v>
      </c>
      <c r="D4468" s="41" t="s">
        <v>117</v>
      </c>
      <c r="E4468" s="26" t="str">
        <f t="shared" si="8628"/>
        <v>0503</v>
      </c>
      <c r="F4468" s="41" t="s">
        <v>790</v>
      </c>
      <c r="G4468" s="41" t="s">
        <v>55</v>
      </c>
      <c r="H4468" s="42" t="s">
        <v>56</v>
      </c>
      <c r="I4468" s="43">
        <v>248691.79999999999</v>
      </c>
      <c r="J4468" s="43">
        <v>299787.20000000001</v>
      </c>
      <c r="K4468" s="43">
        <v>300363.20000000001</v>
      </c>
      <c r="L4468" s="43"/>
      <c r="M4468" s="43"/>
      <c r="N4468" s="43"/>
      <c r="O4468" s="43">
        <v>-170.92599999999999</v>
      </c>
      <c r="P4468" s="43">
        <v>0</v>
      </c>
      <c r="Q4468" s="43">
        <f>11151.752-102.611</f>
        <v>11049.141</v>
      </c>
      <c r="R4468" s="43">
        <f>36000+1419.926</f>
        <v>37419.925999999999</v>
      </c>
      <c r="S4468" s="43">
        <v>0</v>
      </c>
      <c r="T4468" s="43">
        <v>0</v>
      </c>
      <c r="U4468" s="43">
        <v>2734.2469999999998</v>
      </c>
      <c r="V4468" s="43">
        <f t="shared" si="8629"/>
        <v>299724.18800000002</v>
      </c>
      <c r="W4468" s="43">
        <v>2734.2469999999998</v>
      </c>
      <c r="X4468" s="43"/>
      <c r="Y4468" s="43"/>
      <c r="Z4468" s="43"/>
      <c r="AA4468" s="43"/>
      <c r="AB4468" s="43">
        <v>202051.63548999999</v>
      </c>
      <c r="AC4468" s="44">
        <v>295151.50118999998</v>
      </c>
      <c r="AD4468" s="44">
        <v>294703.06835999998</v>
      </c>
      <c r="AE4468" s="45">
        <f t="shared" si="8625"/>
        <v>99.848066898459948</v>
      </c>
      <c r="AF4468" s="43">
        <v>297990.71432000003</v>
      </c>
      <c r="AG4468" s="43">
        <v>-170.92599999999999</v>
      </c>
      <c r="AH4468" s="43">
        <v>0</v>
      </c>
      <c r="AI4468" s="43">
        <v>0</v>
      </c>
      <c r="AJ4468" s="43">
        <v>0</v>
      </c>
      <c r="AK4468" s="43">
        <v>0</v>
      </c>
      <c r="AL4468" s="43">
        <f t="shared" si="8626"/>
        <v>297819.78832000005</v>
      </c>
      <c r="AM4468" s="43">
        <f t="shared" si="8627"/>
        <v>1904.3996799999732</v>
      </c>
      <c r="AN4468" s="2"/>
      <c r="AO4468" s="1"/>
      <c r="AP4468" s="1"/>
      <c r="AQ4468" s="1"/>
      <c r="AR4468" s="1"/>
      <c r="AS4468" s="1"/>
    </row>
    <row r="4469">
      <c r="B4469" s="41" t="s">
        <v>1088</v>
      </c>
      <c r="C4469" s="41" t="s">
        <v>115</v>
      </c>
      <c r="D4469" s="41" t="s">
        <v>117</v>
      </c>
      <c r="E4469" s="26" t="str">
        <f t="shared" si="8628"/>
        <v>0503</v>
      </c>
      <c r="F4469" s="41" t="s">
        <v>790</v>
      </c>
      <c r="G4469" s="41" t="s">
        <v>59</v>
      </c>
      <c r="H4469" s="42" t="s">
        <v>60</v>
      </c>
      <c r="I4469" s="43">
        <f>I4470</f>
        <v>1817.3</v>
      </c>
      <c r="J4469" s="43">
        <f>J4470</f>
        <v>721.89999999999998</v>
      </c>
      <c r="K4469" s="43">
        <f>K4470</f>
        <v>145.90000000000001</v>
      </c>
      <c r="L4469" s="43">
        <f>L4470</f>
        <v>0</v>
      </c>
      <c r="M4469" s="43">
        <f>M4470</f>
        <v>0</v>
      </c>
      <c r="N4469" s="43">
        <f>N4470</f>
        <v>0</v>
      </c>
      <c r="O4469" s="43">
        <f>O4470</f>
        <v>0</v>
      </c>
      <c r="P4469" s="43">
        <f>P4470</f>
        <v>0</v>
      </c>
      <c r="Q4469" s="43">
        <f>Q4470</f>
        <v>0</v>
      </c>
      <c r="R4469" s="43">
        <f>R4470</f>
        <v>0</v>
      </c>
      <c r="S4469" s="43">
        <f>S4470</f>
        <v>0</v>
      </c>
      <c r="T4469" s="43">
        <f>T4470</f>
        <v>0</v>
      </c>
      <c r="U4469" s="43">
        <v>0</v>
      </c>
      <c r="V4469" s="43">
        <f t="shared" si="8629"/>
        <v>1817.3</v>
      </c>
      <c r="W4469" s="43">
        <f>W4470</f>
        <v>0</v>
      </c>
      <c r="X4469" s="43">
        <f>X4470</f>
        <v>0</v>
      </c>
      <c r="Y4469" s="43">
        <f>Y4470</f>
        <v>0</v>
      </c>
      <c r="Z4469" s="43">
        <f>Z4470</f>
        <v>0</v>
      </c>
      <c r="AA4469" s="43">
        <f>AA4470</f>
        <v>0</v>
      </c>
      <c r="AB4469" s="43">
        <f>AB4470</f>
        <v>2112.8319999999999</v>
      </c>
      <c r="AC4469" s="44">
        <f>AC4470</f>
        <v>2112.8319999999999</v>
      </c>
      <c r="AD4469" s="44">
        <f>AD4470</f>
        <v>2112.8319999999999</v>
      </c>
      <c r="AE4469" s="45">
        <f t="shared" si="8625"/>
        <v>100</v>
      </c>
      <c r="AF4469" s="43">
        <f>AF4470</f>
        <v>2112.8319999999999</v>
      </c>
      <c r="AG4469" s="43">
        <f>AG4470</f>
        <v>0</v>
      </c>
      <c r="AH4469" s="43">
        <f>AH4470</f>
        <v>0</v>
      </c>
      <c r="AI4469" s="43">
        <f>AI4470</f>
        <v>0</v>
      </c>
      <c r="AJ4469" s="43">
        <f>AJ4470</f>
        <v>0</v>
      </c>
      <c r="AK4469" s="43">
        <f>AK4470</f>
        <v>0</v>
      </c>
      <c r="AL4469" s="43">
        <f t="shared" si="8626"/>
        <v>2112.8319999999999</v>
      </c>
      <c r="AM4469" s="43">
        <f t="shared" si="8627"/>
        <v>-295.53199999999993</v>
      </c>
      <c r="AN4469" s="2"/>
      <c r="AO4469" s="1"/>
      <c r="AP4469" s="1"/>
      <c r="AQ4469" s="1"/>
      <c r="AR4469" s="1"/>
      <c r="AS4469" s="1"/>
    </row>
    <row r="4470">
      <c r="B4470" s="41" t="s">
        <v>1088</v>
      </c>
      <c r="C4470" s="41" t="s">
        <v>115</v>
      </c>
      <c r="D4470" s="41" t="s">
        <v>117</v>
      </c>
      <c r="E4470" s="26" t="str">
        <f t="shared" si="8628"/>
        <v>0503</v>
      </c>
      <c r="F4470" s="41" t="s">
        <v>790</v>
      </c>
      <c r="G4470" s="41" t="s">
        <v>63</v>
      </c>
      <c r="H4470" s="42" t="s">
        <v>64</v>
      </c>
      <c r="I4470" s="43">
        <v>1817.3</v>
      </c>
      <c r="J4470" s="43">
        <v>721.89999999999998</v>
      </c>
      <c r="K4470" s="43">
        <v>145.90000000000001</v>
      </c>
      <c r="L4470" s="43"/>
      <c r="M4470" s="43"/>
      <c r="N4470" s="43"/>
      <c r="O4470" s="43">
        <v>0</v>
      </c>
      <c r="P4470" s="43">
        <v>0</v>
      </c>
      <c r="Q4470" s="43">
        <v>0</v>
      </c>
      <c r="R4470" s="43">
        <v>0</v>
      </c>
      <c r="S4470" s="43">
        <v>0</v>
      </c>
      <c r="T4470" s="43">
        <v>0</v>
      </c>
      <c r="U4470" s="43">
        <v>0</v>
      </c>
      <c r="V4470" s="43">
        <f t="shared" si="8629"/>
        <v>1817.3</v>
      </c>
      <c r="W4470" s="43"/>
      <c r="X4470" s="43"/>
      <c r="Y4470" s="43"/>
      <c r="Z4470" s="43"/>
      <c r="AA4470" s="43"/>
      <c r="AB4470" s="43">
        <v>2112.8319999999999</v>
      </c>
      <c r="AC4470" s="44">
        <v>2112.8319999999999</v>
      </c>
      <c r="AD4470" s="44">
        <v>2112.8319999999999</v>
      </c>
      <c r="AE4470" s="45">
        <f t="shared" si="8625"/>
        <v>100</v>
      </c>
      <c r="AF4470" s="43">
        <v>2112.8319999999999</v>
      </c>
      <c r="AG4470" s="43">
        <v>0</v>
      </c>
      <c r="AH4470" s="43">
        <v>0</v>
      </c>
      <c r="AI4470" s="43">
        <v>0</v>
      </c>
      <c r="AJ4470" s="43">
        <v>0</v>
      </c>
      <c r="AK4470" s="43">
        <v>0</v>
      </c>
      <c r="AL4470" s="43">
        <f t="shared" si="8626"/>
        <v>2112.8319999999999</v>
      </c>
      <c r="AM4470" s="43">
        <f t="shared" si="8627"/>
        <v>-295.53199999999993</v>
      </c>
      <c r="AN4470" s="19"/>
      <c r="AR4470" s="1"/>
      <c r="AS4470" s="1"/>
    </row>
    <row r="4471">
      <c r="B4471" s="41" t="s">
        <v>1088</v>
      </c>
      <c r="C4471" s="41" t="s">
        <v>115</v>
      </c>
      <c r="D4471" s="41" t="s">
        <v>117</v>
      </c>
      <c r="E4471" s="26" t="str">
        <f t="shared" si="8628"/>
        <v>0503</v>
      </c>
      <c r="F4471" s="41" t="s">
        <v>792</v>
      </c>
      <c r="G4471" s="41"/>
      <c r="H4471" s="42" t="s">
        <v>267</v>
      </c>
      <c r="I4471" s="43"/>
      <c r="J4471" s="43"/>
      <c r="K4471" s="43"/>
      <c r="L4471" s="43"/>
      <c r="M4471" s="43"/>
      <c r="N4471" s="43"/>
      <c r="O4471" s="43">
        <f t="shared" ref="O4471:O4480" si="8630">O4472</f>
        <v>0</v>
      </c>
      <c r="P4471" s="43">
        <f t="shared" ref="P4471:P4476" si="8631">P4472</f>
        <v>0</v>
      </c>
      <c r="Q4471" s="43">
        <f t="shared" ref="Q4471:Q4480" si="8632">Q4472</f>
        <v>0</v>
      </c>
      <c r="R4471" s="43">
        <f t="shared" ref="R4471:R4480" si="8633">R4472</f>
        <v>0</v>
      </c>
      <c r="S4471" s="43">
        <f t="shared" ref="S4471:S4480" si="8634">S4472</f>
        <v>0</v>
      </c>
      <c r="T4471" s="43">
        <f t="shared" ref="T4471:T4480" si="8635">T4472</f>
        <v>0</v>
      </c>
      <c r="U4471" s="43">
        <v>17004.259999999998</v>
      </c>
      <c r="V4471" s="43">
        <f t="shared" si="8629"/>
        <v>17004.259999999998</v>
      </c>
      <c r="W4471" s="43">
        <f t="shared" ref="W4471:W4480" si="8636">W4472</f>
        <v>17004.259999999998</v>
      </c>
      <c r="X4471" s="43">
        <f t="shared" ref="X4471:X4480" si="8637">X4472</f>
        <v>0</v>
      </c>
      <c r="Y4471" s="43">
        <f t="shared" ref="Y4471:Y4480" si="8638">Y4472</f>
        <v>0</v>
      </c>
      <c r="Z4471" s="43">
        <f t="shared" ref="Z4471:Z4480" si="8639">Z4472</f>
        <v>0</v>
      </c>
      <c r="AA4471" s="43">
        <f t="shared" ref="AA4471:AA4480" si="8640">AA4472</f>
        <v>0</v>
      </c>
      <c r="AB4471" s="43">
        <f t="shared" ref="AB4471:AB4480" si="8641">AB4472</f>
        <v>0</v>
      </c>
      <c r="AC4471" s="44">
        <f t="shared" ref="AC4471:AC4480" si="8642">AC4472</f>
        <v>17004.259999999998</v>
      </c>
      <c r="AD4471" s="44">
        <f t="shared" ref="AD4471:AD4480" si="8643">AD4472</f>
        <v>0</v>
      </c>
      <c r="AE4471" s="45">
        <f t="shared" si="8625"/>
        <v>0</v>
      </c>
      <c r="AF4471" s="43">
        <f t="shared" ref="AF4471:AF4480" si="8644">AF4472</f>
        <v>17004.259999999998</v>
      </c>
      <c r="AG4471" s="43">
        <f t="shared" ref="AG4471:AG4480" si="8645">AG4472</f>
        <v>0</v>
      </c>
      <c r="AH4471" s="43">
        <f t="shared" ref="AH4471:AH4480" si="8646">AH4472</f>
        <v>0</v>
      </c>
      <c r="AI4471" s="43">
        <f t="shared" ref="AI4471:AI4480" si="8647">AI4472</f>
        <v>0</v>
      </c>
      <c r="AJ4471" s="43">
        <f t="shared" ref="AJ4471:AJ4480" si="8648">AJ4472</f>
        <v>0</v>
      </c>
      <c r="AK4471" s="43">
        <f t="shared" ref="AK4471:AK4480" si="8649">AK4472</f>
        <v>0</v>
      </c>
      <c r="AL4471" s="43">
        <f t="shared" si="8626"/>
        <v>17004.259999999998</v>
      </c>
      <c r="AM4471" s="43">
        <f t="shared" si="8627"/>
        <v>0</v>
      </c>
      <c r="AN4471" s="2"/>
      <c r="AO4471" s="1"/>
      <c r="AP4471" s="1"/>
      <c r="AQ4471" s="1"/>
      <c r="AR4471" s="1"/>
      <c r="AS4471" s="1"/>
    </row>
    <row r="4472" ht="31.5">
      <c r="B4472" s="41" t="s">
        <v>1088</v>
      </c>
      <c r="C4472" s="41" t="s">
        <v>115</v>
      </c>
      <c r="D4472" s="41" t="s">
        <v>117</v>
      </c>
      <c r="E4472" s="26" t="str">
        <f t="shared" si="8628"/>
        <v>0503</v>
      </c>
      <c r="F4472" s="41" t="s">
        <v>792</v>
      </c>
      <c r="G4472" s="41" t="s">
        <v>53</v>
      </c>
      <c r="H4472" s="42" t="s">
        <v>54</v>
      </c>
      <c r="I4472" s="43"/>
      <c r="J4472" s="43"/>
      <c r="K4472" s="43"/>
      <c r="L4472" s="43"/>
      <c r="M4472" s="43"/>
      <c r="N4472" s="43"/>
      <c r="O4472" s="43">
        <f t="shared" si="8630"/>
        <v>0</v>
      </c>
      <c r="P4472" s="43">
        <f t="shared" si="8631"/>
        <v>0</v>
      </c>
      <c r="Q4472" s="43">
        <f t="shared" si="8632"/>
        <v>0</v>
      </c>
      <c r="R4472" s="43">
        <f t="shared" si="8633"/>
        <v>0</v>
      </c>
      <c r="S4472" s="43">
        <f t="shared" si="8634"/>
        <v>0</v>
      </c>
      <c r="T4472" s="43">
        <f t="shared" si="8635"/>
        <v>0</v>
      </c>
      <c r="U4472" s="43">
        <v>17004.259999999998</v>
      </c>
      <c r="V4472" s="43">
        <f t="shared" si="8629"/>
        <v>17004.259999999998</v>
      </c>
      <c r="W4472" s="43">
        <f t="shared" si="8636"/>
        <v>17004.259999999998</v>
      </c>
      <c r="X4472" s="43">
        <f t="shared" si="8637"/>
        <v>0</v>
      </c>
      <c r="Y4472" s="43">
        <f t="shared" si="8638"/>
        <v>0</v>
      </c>
      <c r="Z4472" s="43">
        <f t="shared" si="8639"/>
        <v>0</v>
      </c>
      <c r="AA4472" s="43">
        <f t="shared" si="8640"/>
        <v>0</v>
      </c>
      <c r="AB4472" s="43">
        <f t="shared" si="8641"/>
        <v>0</v>
      </c>
      <c r="AC4472" s="44">
        <f t="shared" si="8642"/>
        <v>17004.259999999998</v>
      </c>
      <c r="AD4472" s="44">
        <f t="shared" si="8643"/>
        <v>0</v>
      </c>
      <c r="AE4472" s="45">
        <f t="shared" si="8625"/>
        <v>0</v>
      </c>
      <c r="AF4472" s="43">
        <f t="shared" si="8644"/>
        <v>17004.259999999998</v>
      </c>
      <c r="AG4472" s="43">
        <f t="shared" si="8645"/>
        <v>0</v>
      </c>
      <c r="AH4472" s="43">
        <f t="shared" si="8646"/>
        <v>0</v>
      </c>
      <c r="AI4472" s="43">
        <f t="shared" si="8647"/>
        <v>0</v>
      </c>
      <c r="AJ4472" s="43">
        <f t="shared" si="8648"/>
        <v>0</v>
      </c>
      <c r="AK4472" s="43">
        <f t="shared" si="8649"/>
        <v>0</v>
      </c>
      <c r="AL4472" s="43">
        <f t="shared" si="8626"/>
        <v>17004.259999999998</v>
      </c>
      <c r="AM4472" s="43">
        <f t="shared" si="8627"/>
        <v>0</v>
      </c>
      <c r="AN4472" s="2"/>
      <c r="AO4472" s="1"/>
      <c r="AP4472" s="1"/>
      <c r="AQ4472" s="1"/>
      <c r="AR4472" s="1"/>
      <c r="AS4472" s="1"/>
    </row>
    <row r="4473" ht="31.5">
      <c r="B4473" s="41" t="s">
        <v>1088</v>
      </c>
      <c r="C4473" s="41" t="s">
        <v>115</v>
      </c>
      <c r="D4473" s="41" t="s">
        <v>117</v>
      </c>
      <c r="E4473" s="26" t="str">
        <f t="shared" si="8628"/>
        <v>0503</v>
      </c>
      <c r="F4473" s="41" t="s">
        <v>792</v>
      </c>
      <c r="G4473" s="41" t="s">
        <v>55</v>
      </c>
      <c r="H4473" s="42" t="s">
        <v>56</v>
      </c>
      <c r="I4473" s="43"/>
      <c r="J4473" s="43"/>
      <c r="K4473" s="43"/>
      <c r="L4473" s="43"/>
      <c r="M4473" s="43"/>
      <c r="N4473" s="43"/>
      <c r="O4473" s="43">
        <v>0</v>
      </c>
      <c r="P4473" s="43">
        <v>0</v>
      </c>
      <c r="Q4473" s="43">
        <v>0</v>
      </c>
      <c r="R4473" s="43">
        <v>0</v>
      </c>
      <c r="S4473" s="43">
        <v>0</v>
      </c>
      <c r="T4473" s="43">
        <v>0</v>
      </c>
      <c r="U4473" s="43">
        <v>17004.259999999998</v>
      </c>
      <c r="V4473" s="43">
        <f t="shared" si="8629"/>
        <v>17004.259999999998</v>
      </c>
      <c r="W4473" s="43">
        <v>17004.259999999998</v>
      </c>
      <c r="X4473" s="43"/>
      <c r="Y4473" s="43"/>
      <c r="Z4473" s="43"/>
      <c r="AA4473" s="43"/>
      <c r="AB4473" s="43">
        <v>0</v>
      </c>
      <c r="AC4473" s="44">
        <v>17004.259999999998</v>
      </c>
      <c r="AD4473" s="44">
        <v>0</v>
      </c>
      <c r="AE4473" s="45">
        <f t="shared" si="8625"/>
        <v>0</v>
      </c>
      <c r="AF4473" s="43">
        <v>17004.259999999998</v>
      </c>
      <c r="AG4473" s="43">
        <v>0</v>
      </c>
      <c r="AH4473" s="43">
        <v>0</v>
      </c>
      <c r="AI4473" s="43">
        <v>0</v>
      </c>
      <c r="AJ4473" s="43">
        <v>0</v>
      </c>
      <c r="AK4473" s="43">
        <v>0</v>
      </c>
      <c r="AL4473" s="43">
        <f t="shared" si="8626"/>
        <v>17004.259999999998</v>
      </c>
      <c r="AM4473" s="43">
        <f t="shared" si="8627"/>
        <v>0</v>
      </c>
      <c r="AN4473" s="2"/>
      <c r="AO4473" s="1"/>
      <c r="AP4473" s="1"/>
      <c r="AQ4473" s="1"/>
      <c r="AR4473" s="1"/>
      <c r="AS4473" s="1"/>
    </row>
    <row r="4474" ht="47.25">
      <c r="B4474" s="41" t="s">
        <v>1088</v>
      </c>
      <c r="C4474" s="41" t="s">
        <v>115</v>
      </c>
      <c r="D4474" s="41" t="s">
        <v>117</v>
      </c>
      <c r="E4474" s="26" t="str">
        <f t="shared" si="8628"/>
        <v>0503</v>
      </c>
      <c r="F4474" s="41" t="s">
        <v>793</v>
      </c>
      <c r="G4474" s="41"/>
      <c r="H4474" s="42" t="s">
        <v>794</v>
      </c>
      <c r="I4474" s="43">
        <f t="shared" ref="I4474:I4480" si="8650">I4475</f>
        <v>35688.300000000003</v>
      </c>
      <c r="J4474" s="43">
        <f t="shared" ref="J4474:J4480" si="8651">J4475</f>
        <v>35688.300000000003</v>
      </c>
      <c r="K4474" s="43">
        <f t="shared" ref="K4474:K4480" si="8652">K4475</f>
        <v>35688.300000000003</v>
      </c>
      <c r="L4474" s="43">
        <f t="shared" ref="L4474:L4480" si="8653">L4475</f>
        <v>-2918</v>
      </c>
      <c r="M4474" s="43">
        <f t="shared" ref="M4474:M4480" si="8654">M4475</f>
        <v>-2918.0999999999999</v>
      </c>
      <c r="N4474" s="43">
        <f t="shared" ref="N4474:N4480" si="8655">N4475</f>
        <v>-2918.0999999999999</v>
      </c>
      <c r="O4474" s="43">
        <f t="shared" si="8630"/>
        <v>0</v>
      </c>
      <c r="P4474" s="43">
        <f t="shared" si="8631"/>
        <v>0</v>
      </c>
      <c r="Q4474" s="43">
        <f t="shared" si="8632"/>
        <v>0</v>
      </c>
      <c r="R4474" s="43">
        <f t="shared" si="8633"/>
        <v>0</v>
      </c>
      <c r="S4474" s="43">
        <f t="shared" si="8634"/>
        <v>0</v>
      </c>
      <c r="T4474" s="43">
        <f t="shared" si="8635"/>
        <v>0</v>
      </c>
      <c r="U4474" s="43">
        <v>0</v>
      </c>
      <c r="V4474" s="43">
        <f t="shared" si="8629"/>
        <v>32770.300000000003</v>
      </c>
      <c r="W4474" s="43">
        <f t="shared" si="8636"/>
        <v>0</v>
      </c>
      <c r="X4474" s="43">
        <f t="shared" si="8637"/>
        <v>0</v>
      </c>
      <c r="Y4474" s="43">
        <f t="shared" si="8638"/>
        <v>0</v>
      </c>
      <c r="Z4474" s="43">
        <f t="shared" si="8639"/>
        <v>0</v>
      </c>
      <c r="AA4474" s="43">
        <f t="shared" si="8640"/>
        <v>0</v>
      </c>
      <c r="AB4474" s="43">
        <f t="shared" si="8641"/>
        <v>28669.406569999999</v>
      </c>
      <c r="AC4474" s="44">
        <f t="shared" si="8642"/>
        <v>32770.300000000003</v>
      </c>
      <c r="AD4474" s="44">
        <f t="shared" si="8643"/>
        <v>32770.299980000003</v>
      </c>
      <c r="AE4474" s="45">
        <f t="shared" si="8625"/>
        <v>99.999999938969125</v>
      </c>
      <c r="AF4474" s="43">
        <f t="shared" si="8644"/>
        <v>32770.300000000003</v>
      </c>
      <c r="AG4474" s="43">
        <f t="shared" si="8645"/>
        <v>0</v>
      </c>
      <c r="AH4474" s="43">
        <f t="shared" si="8646"/>
        <v>0</v>
      </c>
      <c r="AI4474" s="43">
        <f t="shared" si="8647"/>
        <v>0</v>
      </c>
      <c r="AJ4474" s="43">
        <f t="shared" si="8648"/>
        <v>0</v>
      </c>
      <c r="AK4474" s="43">
        <f t="shared" si="8649"/>
        <v>0</v>
      </c>
      <c r="AL4474" s="43">
        <f t="shared" si="8626"/>
        <v>32770.300000000003</v>
      </c>
      <c r="AM4474" s="43">
        <f t="shared" si="8627"/>
        <v>0</v>
      </c>
      <c r="AN4474" s="2"/>
      <c r="AR4474" s="1"/>
      <c r="AS4474" s="1"/>
    </row>
    <row r="4475" ht="31.5">
      <c r="B4475" s="41" t="s">
        <v>1088</v>
      </c>
      <c r="C4475" s="41" t="s">
        <v>115</v>
      </c>
      <c r="D4475" s="41" t="s">
        <v>117</v>
      </c>
      <c r="E4475" s="26" t="str">
        <f t="shared" si="8628"/>
        <v>0503</v>
      </c>
      <c r="F4475" s="41" t="s">
        <v>795</v>
      </c>
      <c r="G4475" s="41"/>
      <c r="H4475" s="42" t="s">
        <v>796</v>
      </c>
      <c r="I4475" s="43">
        <f t="shared" si="8650"/>
        <v>35688.300000000003</v>
      </c>
      <c r="J4475" s="43">
        <f t="shared" si="8651"/>
        <v>35688.300000000003</v>
      </c>
      <c r="K4475" s="43">
        <f t="shared" si="8652"/>
        <v>35688.300000000003</v>
      </c>
      <c r="L4475" s="43">
        <f t="shared" si="8653"/>
        <v>-2918</v>
      </c>
      <c r="M4475" s="43">
        <f t="shared" si="8654"/>
        <v>-2918.0999999999999</v>
      </c>
      <c r="N4475" s="43">
        <f t="shared" si="8655"/>
        <v>-2918.0999999999999</v>
      </c>
      <c r="O4475" s="43">
        <f t="shared" si="8630"/>
        <v>0</v>
      </c>
      <c r="P4475" s="43">
        <f t="shared" si="8631"/>
        <v>0</v>
      </c>
      <c r="Q4475" s="43">
        <f t="shared" si="8632"/>
        <v>0</v>
      </c>
      <c r="R4475" s="43">
        <f t="shared" si="8633"/>
        <v>0</v>
      </c>
      <c r="S4475" s="43">
        <f t="shared" si="8634"/>
        <v>0</v>
      </c>
      <c r="T4475" s="43">
        <f t="shared" si="8635"/>
        <v>0</v>
      </c>
      <c r="U4475" s="43">
        <v>0</v>
      </c>
      <c r="V4475" s="43">
        <f t="shared" si="8629"/>
        <v>32770.300000000003</v>
      </c>
      <c r="W4475" s="43">
        <f t="shared" si="8636"/>
        <v>0</v>
      </c>
      <c r="X4475" s="43">
        <f t="shared" si="8637"/>
        <v>0</v>
      </c>
      <c r="Y4475" s="43">
        <f t="shared" si="8638"/>
        <v>0</v>
      </c>
      <c r="Z4475" s="43">
        <f t="shared" si="8639"/>
        <v>0</v>
      </c>
      <c r="AA4475" s="43">
        <f t="shared" si="8640"/>
        <v>0</v>
      </c>
      <c r="AB4475" s="43">
        <f t="shared" si="8641"/>
        <v>28669.406569999999</v>
      </c>
      <c r="AC4475" s="44">
        <f t="shared" si="8642"/>
        <v>32770.300000000003</v>
      </c>
      <c r="AD4475" s="44">
        <f t="shared" si="8643"/>
        <v>32770.299980000003</v>
      </c>
      <c r="AE4475" s="45">
        <f t="shared" si="8625"/>
        <v>99.999999938969125</v>
      </c>
      <c r="AF4475" s="43">
        <f t="shared" si="8644"/>
        <v>32770.300000000003</v>
      </c>
      <c r="AG4475" s="43">
        <f t="shared" si="8645"/>
        <v>0</v>
      </c>
      <c r="AH4475" s="43">
        <f t="shared" si="8646"/>
        <v>0</v>
      </c>
      <c r="AI4475" s="43">
        <f t="shared" si="8647"/>
        <v>0</v>
      </c>
      <c r="AJ4475" s="43">
        <f t="shared" si="8648"/>
        <v>0</v>
      </c>
      <c r="AK4475" s="43">
        <f t="shared" si="8649"/>
        <v>0</v>
      </c>
      <c r="AL4475" s="43">
        <f t="shared" si="8626"/>
        <v>32770.300000000003</v>
      </c>
      <c r="AM4475" s="43">
        <f t="shared" si="8627"/>
        <v>0</v>
      </c>
      <c r="AN4475" s="2"/>
      <c r="AO4475" s="1"/>
      <c r="AP4475" s="1"/>
      <c r="AQ4475" s="1"/>
      <c r="AR4475" s="1"/>
      <c r="AS4475" s="1"/>
    </row>
    <row r="4476" ht="31.5">
      <c r="B4476" s="41" t="s">
        <v>1088</v>
      </c>
      <c r="C4476" s="41" t="s">
        <v>115</v>
      </c>
      <c r="D4476" s="41" t="s">
        <v>117</v>
      </c>
      <c r="E4476" s="26" t="str">
        <f t="shared" si="8628"/>
        <v>0503</v>
      </c>
      <c r="F4476" s="41" t="s">
        <v>795</v>
      </c>
      <c r="G4476" s="41" t="s">
        <v>53</v>
      </c>
      <c r="H4476" s="42" t="s">
        <v>54</v>
      </c>
      <c r="I4476" s="43">
        <f t="shared" si="8650"/>
        <v>35688.300000000003</v>
      </c>
      <c r="J4476" s="43">
        <f t="shared" si="8651"/>
        <v>35688.300000000003</v>
      </c>
      <c r="K4476" s="43">
        <f t="shared" si="8652"/>
        <v>35688.300000000003</v>
      </c>
      <c r="L4476" s="43">
        <f t="shared" si="8653"/>
        <v>-2918</v>
      </c>
      <c r="M4476" s="43">
        <f t="shared" si="8654"/>
        <v>-2918.0999999999999</v>
      </c>
      <c r="N4476" s="43">
        <f t="shared" si="8655"/>
        <v>-2918.0999999999999</v>
      </c>
      <c r="O4476" s="43">
        <f t="shared" si="8630"/>
        <v>0</v>
      </c>
      <c r="P4476" s="43">
        <f t="shared" si="8631"/>
        <v>0</v>
      </c>
      <c r="Q4476" s="43">
        <f t="shared" si="8632"/>
        <v>0</v>
      </c>
      <c r="R4476" s="43">
        <f t="shared" si="8633"/>
        <v>0</v>
      </c>
      <c r="S4476" s="43">
        <f t="shared" si="8634"/>
        <v>0</v>
      </c>
      <c r="T4476" s="43">
        <f t="shared" si="8635"/>
        <v>0</v>
      </c>
      <c r="U4476" s="43">
        <v>0</v>
      </c>
      <c r="V4476" s="43">
        <f t="shared" si="8629"/>
        <v>32770.300000000003</v>
      </c>
      <c r="W4476" s="43">
        <f t="shared" si="8636"/>
        <v>0</v>
      </c>
      <c r="X4476" s="43">
        <f t="shared" si="8637"/>
        <v>0</v>
      </c>
      <c r="Y4476" s="43">
        <f t="shared" si="8638"/>
        <v>0</v>
      </c>
      <c r="Z4476" s="43">
        <f t="shared" si="8639"/>
        <v>0</v>
      </c>
      <c r="AA4476" s="43">
        <f t="shared" si="8640"/>
        <v>0</v>
      </c>
      <c r="AB4476" s="43">
        <f t="shared" si="8641"/>
        <v>28669.406569999999</v>
      </c>
      <c r="AC4476" s="44">
        <f t="shared" si="8642"/>
        <v>32770.300000000003</v>
      </c>
      <c r="AD4476" s="44">
        <f t="shared" si="8643"/>
        <v>32770.299980000003</v>
      </c>
      <c r="AE4476" s="45">
        <f t="shared" si="8625"/>
        <v>99.999999938969125</v>
      </c>
      <c r="AF4476" s="43">
        <f t="shared" si="8644"/>
        <v>32770.300000000003</v>
      </c>
      <c r="AG4476" s="43">
        <f t="shared" si="8645"/>
        <v>0</v>
      </c>
      <c r="AH4476" s="43">
        <f t="shared" si="8646"/>
        <v>0</v>
      </c>
      <c r="AI4476" s="43">
        <f t="shared" si="8647"/>
        <v>0</v>
      </c>
      <c r="AJ4476" s="43">
        <f t="shared" si="8648"/>
        <v>0</v>
      </c>
      <c r="AK4476" s="43">
        <f t="shared" si="8649"/>
        <v>0</v>
      </c>
      <c r="AL4476" s="43">
        <f t="shared" si="8626"/>
        <v>32770.300000000003</v>
      </c>
      <c r="AM4476" s="43">
        <f t="shared" si="8627"/>
        <v>0</v>
      </c>
      <c r="AN4476" s="2"/>
      <c r="AO4476" s="1"/>
      <c r="AP4476" s="1"/>
      <c r="AQ4476" s="1"/>
      <c r="AR4476" s="1"/>
      <c r="AS4476" s="1"/>
    </row>
    <row r="4477" ht="31.5">
      <c r="B4477" s="41" t="s">
        <v>1088</v>
      </c>
      <c r="C4477" s="41" t="s">
        <v>115</v>
      </c>
      <c r="D4477" s="41" t="s">
        <v>117</v>
      </c>
      <c r="E4477" s="26" t="str">
        <f t="shared" si="8628"/>
        <v>0503</v>
      </c>
      <c r="F4477" s="41" t="s">
        <v>795</v>
      </c>
      <c r="G4477" s="41" t="s">
        <v>55</v>
      </c>
      <c r="H4477" s="42" t="s">
        <v>56</v>
      </c>
      <c r="I4477" s="43">
        <v>35688.300000000003</v>
      </c>
      <c r="J4477" s="43">
        <v>35688.300000000003</v>
      </c>
      <c r="K4477" s="43">
        <v>35688.300000000003</v>
      </c>
      <c r="L4477" s="43">
        <v>-2918</v>
      </c>
      <c r="M4477" s="43">
        <v>-2918.0999999999999</v>
      </c>
      <c r="N4477" s="43">
        <v>-2918.0999999999999</v>
      </c>
      <c r="O4477" s="43">
        <v>0</v>
      </c>
      <c r="P4477" s="43">
        <f>6019.218-6019.218</f>
        <v>0</v>
      </c>
      <c r="Q4477" s="43">
        <v>0</v>
      </c>
      <c r="R4477" s="43">
        <v>0</v>
      </c>
      <c r="S4477" s="43">
        <v>0</v>
      </c>
      <c r="T4477" s="43">
        <v>0</v>
      </c>
      <c r="U4477" s="43">
        <v>0</v>
      </c>
      <c r="V4477" s="43">
        <f t="shared" si="8629"/>
        <v>32770.300000000003</v>
      </c>
      <c r="W4477" s="43"/>
      <c r="X4477" s="43"/>
      <c r="Y4477" s="43"/>
      <c r="Z4477" s="43"/>
      <c r="AA4477" s="43"/>
      <c r="AB4477" s="43">
        <v>28669.406569999999</v>
      </c>
      <c r="AC4477" s="44">
        <v>32770.300000000003</v>
      </c>
      <c r="AD4477" s="44">
        <v>32770.299980000003</v>
      </c>
      <c r="AE4477" s="45">
        <f t="shared" si="8625"/>
        <v>99.999999938969125</v>
      </c>
      <c r="AF4477" s="43">
        <v>32770.300000000003</v>
      </c>
      <c r="AG4477" s="43">
        <v>0</v>
      </c>
      <c r="AH4477" s="43">
        <v>0</v>
      </c>
      <c r="AI4477" s="43">
        <v>0</v>
      </c>
      <c r="AJ4477" s="43">
        <v>0</v>
      </c>
      <c r="AK4477" s="43">
        <v>0</v>
      </c>
      <c r="AL4477" s="43">
        <f t="shared" si="8626"/>
        <v>32770.300000000003</v>
      </c>
      <c r="AM4477" s="43">
        <f t="shared" si="8627"/>
        <v>0</v>
      </c>
      <c r="AN4477" s="19"/>
      <c r="AO4477" s="1"/>
      <c r="AP4477" s="1"/>
      <c r="AQ4477" s="1"/>
      <c r="AR4477" s="1"/>
      <c r="AS4477" s="1"/>
    </row>
    <row r="4478" ht="31.5">
      <c r="B4478" s="41" t="s">
        <v>1088</v>
      </c>
      <c r="C4478" s="41" t="s">
        <v>115</v>
      </c>
      <c r="D4478" s="41" t="s">
        <v>117</v>
      </c>
      <c r="E4478" s="26" t="str">
        <f t="shared" si="8628"/>
        <v>0503</v>
      </c>
      <c r="F4478" s="41" t="s">
        <v>1172</v>
      </c>
      <c r="G4478" s="41"/>
      <c r="H4478" s="42" t="s">
        <v>1173</v>
      </c>
      <c r="I4478" s="43">
        <f t="shared" si="8650"/>
        <v>19532</v>
      </c>
      <c r="J4478" s="43">
        <f t="shared" si="8651"/>
        <v>19532</v>
      </c>
      <c r="K4478" s="43">
        <f t="shared" si="8652"/>
        <v>19532</v>
      </c>
      <c r="L4478" s="43">
        <f t="shared" si="8653"/>
        <v>0</v>
      </c>
      <c r="M4478" s="43">
        <f t="shared" si="8654"/>
        <v>0</v>
      </c>
      <c r="N4478" s="43">
        <f t="shared" si="8655"/>
        <v>0</v>
      </c>
      <c r="O4478" s="43">
        <f t="shared" si="8630"/>
        <v>0</v>
      </c>
      <c r="P4478" s="43">
        <f t="shared" ref="P4478:P4480" si="8656">P4479</f>
        <v>0</v>
      </c>
      <c r="Q4478" s="43">
        <f t="shared" si="8632"/>
        <v>0</v>
      </c>
      <c r="R4478" s="43">
        <f t="shared" si="8633"/>
        <v>0</v>
      </c>
      <c r="S4478" s="43">
        <f t="shared" si="8634"/>
        <v>0</v>
      </c>
      <c r="T4478" s="43">
        <f t="shared" si="8635"/>
        <v>0</v>
      </c>
      <c r="U4478" s="43">
        <v>0</v>
      </c>
      <c r="V4478" s="43">
        <f t="shared" si="8629"/>
        <v>19532</v>
      </c>
      <c r="W4478" s="43">
        <f t="shared" si="8636"/>
        <v>0</v>
      </c>
      <c r="X4478" s="43">
        <f t="shared" si="8637"/>
        <v>0</v>
      </c>
      <c r="Y4478" s="43">
        <f t="shared" si="8638"/>
        <v>0</v>
      </c>
      <c r="Z4478" s="43">
        <f t="shared" si="8639"/>
        <v>0</v>
      </c>
      <c r="AA4478" s="43">
        <f t="shared" si="8640"/>
        <v>0</v>
      </c>
      <c r="AB4478" s="43">
        <f t="shared" si="8641"/>
        <v>16826.63435</v>
      </c>
      <c r="AC4478" s="44">
        <f t="shared" si="8642"/>
        <v>18447.776999999998</v>
      </c>
      <c r="AD4478" s="44">
        <f t="shared" si="8643"/>
        <v>18447.776989999998</v>
      </c>
      <c r="AE4478" s="45">
        <f t="shared" si="8625"/>
        <v>99.999999945792922</v>
      </c>
      <c r="AF4478" s="43">
        <f t="shared" si="8644"/>
        <v>18447.776999999998</v>
      </c>
      <c r="AG4478" s="43">
        <f t="shared" si="8645"/>
        <v>0</v>
      </c>
      <c r="AH4478" s="43">
        <f t="shared" si="8646"/>
        <v>0</v>
      </c>
      <c r="AI4478" s="43">
        <f t="shared" si="8647"/>
        <v>0</v>
      </c>
      <c r="AJ4478" s="43">
        <f t="shared" si="8648"/>
        <v>0</v>
      </c>
      <c r="AK4478" s="43">
        <f t="shared" si="8649"/>
        <v>0</v>
      </c>
      <c r="AL4478" s="43">
        <f t="shared" si="8626"/>
        <v>18447.776999999998</v>
      </c>
      <c r="AM4478" s="43">
        <f t="shared" si="8627"/>
        <v>1084.2230000000018</v>
      </c>
      <c r="AN4478" s="2"/>
      <c r="AR4478" s="1"/>
      <c r="AS4478" s="1"/>
    </row>
    <row r="4479">
      <c r="B4479" s="41" t="s">
        <v>1088</v>
      </c>
      <c r="C4479" s="41" t="s">
        <v>115</v>
      </c>
      <c r="D4479" s="41" t="s">
        <v>117</v>
      </c>
      <c r="E4479" s="26" t="str">
        <f t="shared" si="8628"/>
        <v>0503</v>
      </c>
      <c r="F4479" s="41" t="s">
        <v>1174</v>
      </c>
      <c r="G4479" s="41"/>
      <c r="H4479" s="42" t="s">
        <v>1175</v>
      </c>
      <c r="I4479" s="43">
        <f t="shared" si="8650"/>
        <v>19532</v>
      </c>
      <c r="J4479" s="43">
        <f t="shared" si="8651"/>
        <v>19532</v>
      </c>
      <c r="K4479" s="43">
        <f t="shared" si="8652"/>
        <v>19532</v>
      </c>
      <c r="L4479" s="43">
        <f t="shared" si="8653"/>
        <v>0</v>
      </c>
      <c r="M4479" s="43">
        <f t="shared" si="8654"/>
        <v>0</v>
      </c>
      <c r="N4479" s="43">
        <f t="shared" si="8655"/>
        <v>0</v>
      </c>
      <c r="O4479" s="43">
        <f t="shared" si="8630"/>
        <v>0</v>
      </c>
      <c r="P4479" s="43">
        <f t="shared" si="8656"/>
        <v>0</v>
      </c>
      <c r="Q4479" s="43">
        <f t="shared" si="8632"/>
        <v>0</v>
      </c>
      <c r="R4479" s="43">
        <f t="shared" si="8633"/>
        <v>0</v>
      </c>
      <c r="S4479" s="43">
        <f t="shared" si="8634"/>
        <v>0</v>
      </c>
      <c r="T4479" s="43">
        <f t="shared" si="8635"/>
        <v>0</v>
      </c>
      <c r="U4479" s="43">
        <v>0</v>
      </c>
      <c r="V4479" s="43">
        <f t="shared" si="8629"/>
        <v>19532</v>
      </c>
      <c r="W4479" s="43">
        <f t="shared" si="8636"/>
        <v>0</v>
      </c>
      <c r="X4479" s="43">
        <f t="shared" si="8637"/>
        <v>0</v>
      </c>
      <c r="Y4479" s="43">
        <f t="shared" si="8638"/>
        <v>0</v>
      </c>
      <c r="Z4479" s="43">
        <f t="shared" si="8639"/>
        <v>0</v>
      </c>
      <c r="AA4479" s="43">
        <f t="shared" si="8640"/>
        <v>0</v>
      </c>
      <c r="AB4479" s="43">
        <f t="shared" si="8641"/>
        <v>16826.63435</v>
      </c>
      <c r="AC4479" s="44">
        <f t="shared" si="8642"/>
        <v>18447.776999999998</v>
      </c>
      <c r="AD4479" s="44">
        <f t="shared" si="8643"/>
        <v>18447.776989999998</v>
      </c>
      <c r="AE4479" s="45">
        <f t="shared" si="8625"/>
        <v>99.999999945792922</v>
      </c>
      <c r="AF4479" s="43">
        <f t="shared" si="8644"/>
        <v>18447.776999999998</v>
      </c>
      <c r="AG4479" s="43">
        <f t="shared" si="8645"/>
        <v>0</v>
      </c>
      <c r="AH4479" s="43">
        <f t="shared" si="8646"/>
        <v>0</v>
      </c>
      <c r="AI4479" s="43">
        <f t="shared" si="8647"/>
        <v>0</v>
      </c>
      <c r="AJ4479" s="43">
        <f t="shared" si="8648"/>
        <v>0</v>
      </c>
      <c r="AK4479" s="43">
        <f t="shared" si="8649"/>
        <v>0</v>
      </c>
      <c r="AL4479" s="43">
        <f t="shared" si="8626"/>
        <v>18447.776999999998</v>
      </c>
      <c r="AM4479" s="43">
        <f t="shared" si="8627"/>
        <v>1084.2230000000018</v>
      </c>
      <c r="AN4479" s="2"/>
      <c r="AO4479" s="1"/>
      <c r="AP4479" s="1"/>
      <c r="AQ4479" s="1"/>
      <c r="AR4479" s="1"/>
      <c r="AS4479" s="1"/>
    </row>
    <row r="4480" ht="31.5">
      <c r="B4480" s="41" t="s">
        <v>1088</v>
      </c>
      <c r="C4480" s="41" t="s">
        <v>115</v>
      </c>
      <c r="D4480" s="41" t="s">
        <v>117</v>
      </c>
      <c r="E4480" s="26" t="str">
        <f t="shared" si="8628"/>
        <v>0503</v>
      </c>
      <c r="F4480" s="41" t="s">
        <v>1174</v>
      </c>
      <c r="G4480" s="41" t="s">
        <v>53</v>
      </c>
      <c r="H4480" s="42" t="s">
        <v>54</v>
      </c>
      <c r="I4480" s="43">
        <f t="shared" si="8650"/>
        <v>19532</v>
      </c>
      <c r="J4480" s="43">
        <f t="shared" si="8651"/>
        <v>19532</v>
      </c>
      <c r="K4480" s="43">
        <f t="shared" si="8652"/>
        <v>19532</v>
      </c>
      <c r="L4480" s="43">
        <f t="shared" si="8653"/>
        <v>0</v>
      </c>
      <c r="M4480" s="43">
        <f t="shared" si="8654"/>
        <v>0</v>
      </c>
      <c r="N4480" s="43">
        <f t="shared" si="8655"/>
        <v>0</v>
      </c>
      <c r="O4480" s="43">
        <f t="shared" si="8630"/>
        <v>0</v>
      </c>
      <c r="P4480" s="43">
        <f t="shared" si="8656"/>
        <v>0</v>
      </c>
      <c r="Q4480" s="43">
        <f t="shared" si="8632"/>
        <v>0</v>
      </c>
      <c r="R4480" s="43">
        <f t="shared" si="8633"/>
        <v>0</v>
      </c>
      <c r="S4480" s="43">
        <f t="shared" si="8634"/>
        <v>0</v>
      </c>
      <c r="T4480" s="43">
        <f t="shared" si="8635"/>
        <v>0</v>
      </c>
      <c r="U4480" s="43">
        <v>0</v>
      </c>
      <c r="V4480" s="43">
        <f t="shared" si="8629"/>
        <v>19532</v>
      </c>
      <c r="W4480" s="43">
        <f t="shared" si="8636"/>
        <v>0</v>
      </c>
      <c r="X4480" s="43">
        <f t="shared" si="8637"/>
        <v>0</v>
      </c>
      <c r="Y4480" s="43">
        <f t="shared" si="8638"/>
        <v>0</v>
      </c>
      <c r="Z4480" s="43">
        <f t="shared" si="8639"/>
        <v>0</v>
      </c>
      <c r="AA4480" s="43">
        <f t="shared" si="8640"/>
        <v>0</v>
      </c>
      <c r="AB4480" s="43">
        <f t="shared" si="8641"/>
        <v>16826.63435</v>
      </c>
      <c r="AC4480" s="44">
        <f t="shared" si="8642"/>
        <v>18447.776999999998</v>
      </c>
      <c r="AD4480" s="44">
        <f t="shared" si="8643"/>
        <v>18447.776989999998</v>
      </c>
      <c r="AE4480" s="45">
        <f t="shared" si="8625"/>
        <v>99.999999945792922</v>
      </c>
      <c r="AF4480" s="43">
        <f t="shared" si="8644"/>
        <v>18447.776999999998</v>
      </c>
      <c r="AG4480" s="43">
        <f t="shared" si="8645"/>
        <v>0</v>
      </c>
      <c r="AH4480" s="43">
        <f t="shared" si="8646"/>
        <v>0</v>
      </c>
      <c r="AI4480" s="43">
        <f t="shared" si="8647"/>
        <v>0</v>
      </c>
      <c r="AJ4480" s="43">
        <f t="shared" si="8648"/>
        <v>0</v>
      </c>
      <c r="AK4480" s="43">
        <f t="shared" si="8649"/>
        <v>0</v>
      </c>
      <c r="AL4480" s="43">
        <f t="shared" si="8626"/>
        <v>18447.776999999998</v>
      </c>
      <c r="AM4480" s="43">
        <f t="shared" si="8627"/>
        <v>1084.2230000000018</v>
      </c>
      <c r="AN4480" s="2"/>
      <c r="AO4480" s="1"/>
      <c r="AP4480" s="1"/>
      <c r="AQ4480" s="1"/>
      <c r="AR4480" s="1"/>
      <c r="AS4480" s="1"/>
    </row>
    <row r="4481" ht="31.5">
      <c r="B4481" s="41" t="s">
        <v>1088</v>
      </c>
      <c r="C4481" s="41" t="s">
        <v>115</v>
      </c>
      <c r="D4481" s="41" t="s">
        <v>117</v>
      </c>
      <c r="E4481" s="26" t="str">
        <f t="shared" si="8628"/>
        <v>0503</v>
      </c>
      <c r="F4481" s="41" t="s">
        <v>1174</v>
      </c>
      <c r="G4481" s="41" t="s">
        <v>55</v>
      </c>
      <c r="H4481" s="42" t="s">
        <v>56</v>
      </c>
      <c r="I4481" s="43">
        <v>19532</v>
      </c>
      <c r="J4481" s="43">
        <v>19532</v>
      </c>
      <c r="K4481" s="43">
        <v>19532</v>
      </c>
      <c r="L4481" s="43"/>
      <c r="M4481" s="43"/>
      <c r="N4481" s="43"/>
      <c r="O4481" s="43">
        <v>0</v>
      </c>
      <c r="P4481" s="43">
        <v>0</v>
      </c>
      <c r="Q4481" s="43">
        <v>0</v>
      </c>
      <c r="R4481" s="43">
        <v>0</v>
      </c>
      <c r="S4481" s="43">
        <v>0</v>
      </c>
      <c r="T4481" s="43">
        <v>0</v>
      </c>
      <c r="U4481" s="43">
        <v>0</v>
      </c>
      <c r="V4481" s="43">
        <f t="shared" si="8629"/>
        <v>19532</v>
      </c>
      <c r="W4481" s="43"/>
      <c r="X4481" s="43"/>
      <c r="Y4481" s="43"/>
      <c r="Z4481" s="43"/>
      <c r="AA4481" s="43"/>
      <c r="AB4481" s="43">
        <v>16826.63435</v>
      </c>
      <c r="AC4481" s="44">
        <v>18447.776999999998</v>
      </c>
      <c r="AD4481" s="44">
        <v>18447.776989999998</v>
      </c>
      <c r="AE4481" s="45">
        <f t="shared" si="8625"/>
        <v>99.999999945792922</v>
      </c>
      <c r="AF4481" s="43">
        <v>18447.776999999998</v>
      </c>
      <c r="AG4481" s="43">
        <v>0</v>
      </c>
      <c r="AH4481" s="43">
        <v>0</v>
      </c>
      <c r="AI4481" s="43">
        <v>0</v>
      </c>
      <c r="AJ4481" s="43">
        <v>0</v>
      </c>
      <c r="AK4481" s="43">
        <v>0</v>
      </c>
      <c r="AL4481" s="43">
        <f t="shared" si="8626"/>
        <v>18447.776999999998</v>
      </c>
      <c r="AM4481" s="43">
        <f t="shared" si="8627"/>
        <v>1084.2230000000018</v>
      </c>
      <c r="AN4481" s="19"/>
      <c r="AO4481" s="1"/>
      <c r="AP4481" s="1"/>
      <c r="AQ4481" s="1"/>
      <c r="AR4481" s="1"/>
      <c r="AS4481" s="1"/>
    </row>
    <row r="4482" ht="47.25">
      <c r="B4482" s="41" t="s">
        <v>1088</v>
      </c>
      <c r="C4482" s="41" t="s">
        <v>115</v>
      </c>
      <c r="D4482" s="41" t="s">
        <v>117</v>
      </c>
      <c r="E4482" s="26" t="str">
        <f t="shared" si="8628"/>
        <v>0503</v>
      </c>
      <c r="F4482" s="41" t="s">
        <v>1176</v>
      </c>
      <c r="G4482" s="41"/>
      <c r="H4482" s="42" t="s">
        <v>1177</v>
      </c>
      <c r="I4482" s="43">
        <f>I4483+I4486</f>
        <v>288809.5</v>
      </c>
      <c r="J4482" s="43">
        <f>J4483+J4486</f>
        <v>100000</v>
      </c>
      <c r="K4482" s="43">
        <f>K4483+K4486</f>
        <v>117116.39999999999</v>
      </c>
      <c r="L4482" s="43">
        <f>L4483+L4486</f>
        <v>0</v>
      </c>
      <c r="M4482" s="43">
        <f>M4483+M4486</f>
        <v>-1465</v>
      </c>
      <c r="N4482" s="43">
        <f>N4483+N4486</f>
        <v>-4540.0999999999913</v>
      </c>
      <c r="O4482" s="43">
        <f>O4483+O4486</f>
        <v>0</v>
      </c>
      <c r="P4482" s="43">
        <f>P4483+P4486</f>
        <v>97054.638000000006</v>
      </c>
      <c r="Q4482" s="43">
        <f>Q4483+Q4486</f>
        <v>14300</v>
      </c>
      <c r="R4482" s="43">
        <f>R4483+R4486</f>
        <v>1480.3620000000001</v>
      </c>
      <c r="S4482" s="43">
        <f>S4483+S4486</f>
        <v>-5796.4160000000002</v>
      </c>
      <c r="T4482" s="43">
        <f>T4483+T4486</f>
        <v>0</v>
      </c>
      <c r="U4482" s="43">
        <v>8376.1589999999997</v>
      </c>
      <c r="V4482" s="43">
        <f t="shared" si="8629"/>
        <v>404224.24300000002</v>
      </c>
      <c r="W4482" s="43">
        <f>W4483+W4486</f>
        <v>8376.1589999999997</v>
      </c>
      <c r="X4482" s="43">
        <f>X4483+X4486</f>
        <v>0</v>
      </c>
      <c r="Y4482" s="43">
        <f>Y4483+Y4486</f>
        <v>0</v>
      </c>
      <c r="Z4482" s="43">
        <f>Z4483+Z4486</f>
        <v>0</v>
      </c>
      <c r="AA4482" s="43">
        <f>AA4483+AA4486</f>
        <v>0</v>
      </c>
      <c r="AB4482" s="43">
        <f>AB4483+AB4486</f>
        <v>280452.79002000001</v>
      </c>
      <c r="AC4482" s="44">
        <f>AC4483+AC4486</f>
        <v>536687.04212</v>
      </c>
      <c r="AD4482" s="44">
        <f>AD4483+AD4486</f>
        <v>536616.59924999997</v>
      </c>
      <c r="AE4482" s="45">
        <f t="shared" si="8625"/>
        <v>99.986874497710659</v>
      </c>
      <c r="AF4482" s="43">
        <f>AF4483+AF4486</f>
        <v>480886.96380999999</v>
      </c>
      <c r="AG4482" s="43">
        <f>AG4483+AG4486</f>
        <v>0</v>
      </c>
      <c r="AH4482" s="43">
        <f>AH4483+AH4486</f>
        <v>0</v>
      </c>
      <c r="AI4482" s="43">
        <f>AI4483+AI4486</f>
        <v>0</v>
      </c>
      <c r="AJ4482" s="43">
        <f>AJ4483+AJ4486</f>
        <v>0</v>
      </c>
      <c r="AK4482" s="43">
        <f>AK4483+AK4486</f>
        <v>0</v>
      </c>
      <c r="AL4482" s="43">
        <f t="shared" si="8626"/>
        <v>480886.96380999999</v>
      </c>
      <c r="AM4482" s="43">
        <f t="shared" si="8627"/>
        <v>-76662.72080999997</v>
      </c>
      <c r="AN4482" s="2"/>
      <c r="AR4482" s="1"/>
      <c r="AS4482" s="1"/>
    </row>
    <row r="4483" ht="31.5">
      <c r="B4483" s="41" t="s">
        <v>1088</v>
      </c>
      <c r="C4483" s="41" t="s">
        <v>115</v>
      </c>
      <c r="D4483" s="41" t="s">
        <v>117</v>
      </c>
      <c r="E4483" s="26" t="str">
        <f t="shared" si="8628"/>
        <v>0503</v>
      </c>
      <c r="F4483" s="41" t="s">
        <v>1178</v>
      </c>
      <c r="G4483" s="41"/>
      <c r="H4483" s="42" t="s">
        <v>1179</v>
      </c>
      <c r="I4483" s="43">
        <f t="shared" ref="I4483:I4487" si="8657">I4484</f>
        <v>74049.100000000006</v>
      </c>
      <c r="J4483" s="43">
        <f t="shared" ref="J4483:J4487" si="8658">J4484</f>
        <v>100000</v>
      </c>
      <c r="K4483" s="43">
        <f t="shared" ref="K4483:K4487" si="8659">K4484</f>
        <v>117116.39999999999</v>
      </c>
      <c r="L4483" s="43">
        <f t="shared" ref="L4483:L4487" si="8660">L4484</f>
        <v>0</v>
      </c>
      <c r="M4483" s="43">
        <f t="shared" ref="M4483:M4487" si="8661">M4484</f>
        <v>-1465</v>
      </c>
      <c r="N4483" s="43">
        <f t="shared" ref="N4483:N4487" si="8662">N4484</f>
        <v>-4540.0999999999913</v>
      </c>
      <c r="O4483" s="43">
        <f t="shared" ref="O4483:O4487" si="8663">O4484</f>
        <v>0</v>
      </c>
      <c r="P4483" s="43">
        <f t="shared" ref="P4483:P4487" si="8664">P4484</f>
        <v>97054.638000000006</v>
      </c>
      <c r="Q4483" s="43">
        <f t="shared" ref="Q4483:Q4487" si="8665">Q4484</f>
        <v>14300</v>
      </c>
      <c r="R4483" s="43">
        <f t="shared" ref="R4483:R4487" si="8666">R4484</f>
        <v>1480.3620000000001</v>
      </c>
      <c r="S4483" s="43">
        <f t="shared" ref="S4483:S4487" si="8667">S4484</f>
        <v>-5796.4160000000002</v>
      </c>
      <c r="T4483" s="43">
        <f t="shared" ref="T4483:T4487" si="8668">T4484</f>
        <v>0</v>
      </c>
      <c r="U4483" s="43">
        <v>0</v>
      </c>
      <c r="V4483" s="43">
        <f t="shared" si="8629"/>
        <v>181087.68400000001</v>
      </c>
      <c r="W4483" s="43">
        <f t="shared" ref="W4483:W4487" si="8669">W4484</f>
        <v>0</v>
      </c>
      <c r="X4483" s="43">
        <f t="shared" ref="X4483:X4487" si="8670">X4484</f>
        <v>0</v>
      </c>
      <c r="Y4483" s="43">
        <f t="shared" ref="Y4483:Y4487" si="8671">Y4484</f>
        <v>0</v>
      </c>
      <c r="Z4483" s="43">
        <f t="shared" ref="Z4483:Z4487" si="8672">Z4484</f>
        <v>0</v>
      </c>
      <c r="AA4483" s="43">
        <f t="shared" ref="AA4483:AA4487" si="8673">AA4484</f>
        <v>0</v>
      </c>
      <c r="AB4483" s="43">
        <f t="shared" ref="AB4483:AB4487" si="8674">AB4484</f>
        <v>66828.33524</v>
      </c>
      <c r="AC4483" s="44">
        <f t="shared" ref="AC4483:AC4487" si="8675">AC4484</f>
        <v>180019.50928</v>
      </c>
      <c r="AD4483" s="44">
        <f t="shared" ref="AD4483:AD4487" si="8676">AD4484</f>
        <v>179949.06745</v>
      </c>
      <c r="AE4483" s="45">
        <f t="shared" si="8625"/>
        <v>99.960869891112509</v>
      </c>
      <c r="AF4483" s="43">
        <f t="shared" ref="AF4483:AF4487" si="8677">AF4484</f>
        <v>181087.68400000001</v>
      </c>
      <c r="AG4483" s="43">
        <f t="shared" ref="AG4483:AG4487" si="8678">AG4484</f>
        <v>0</v>
      </c>
      <c r="AH4483" s="43">
        <f t="shared" ref="AH4483:AH4487" si="8679">AH4484</f>
        <v>0</v>
      </c>
      <c r="AI4483" s="43">
        <f t="shared" ref="AI4483:AI4487" si="8680">AI4484</f>
        <v>0</v>
      </c>
      <c r="AJ4483" s="43">
        <f t="shared" ref="AJ4483:AJ4487" si="8681">AJ4484</f>
        <v>0</v>
      </c>
      <c r="AK4483" s="43">
        <f t="shared" ref="AK4483:AK4487" si="8682">AK4484</f>
        <v>0</v>
      </c>
      <c r="AL4483" s="43">
        <f t="shared" si="8626"/>
        <v>181087.68400000001</v>
      </c>
      <c r="AM4483" s="43">
        <f t="shared" si="8627"/>
        <v>0</v>
      </c>
      <c r="AN4483" s="2"/>
      <c r="AO4483" s="1"/>
      <c r="AP4483" s="1"/>
      <c r="AQ4483" s="1"/>
      <c r="AR4483" s="1"/>
      <c r="AS4483" s="1"/>
    </row>
    <row r="4484" ht="31.5">
      <c r="B4484" s="41" t="s">
        <v>1088</v>
      </c>
      <c r="C4484" s="41" t="s">
        <v>115</v>
      </c>
      <c r="D4484" s="41" t="s">
        <v>117</v>
      </c>
      <c r="E4484" s="26" t="str">
        <f t="shared" si="8628"/>
        <v>0503</v>
      </c>
      <c r="F4484" s="41" t="s">
        <v>1178</v>
      </c>
      <c r="G4484" s="41" t="s">
        <v>53</v>
      </c>
      <c r="H4484" s="42" t="s">
        <v>54</v>
      </c>
      <c r="I4484" s="43">
        <f t="shared" si="8657"/>
        <v>74049.100000000006</v>
      </c>
      <c r="J4484" s="43">
        <f t="shared" si="8658"/>
        <v>100000</v>
      </c>
      <c r="K4484" s="43">
        <f t="shared" si="8659"/>
        <v>117116.39999999999</v>
      </c>
      <c r="L4484" s="43">
        <f t="shared" si="8660"/>
        <v>0</v>
      </c>
      <c r="M4484" s="43">
        <f t="shared" si="8661"/>
        <v>-1465</v>
      </c>
      <c r="N4484" s="43">
        <f t="shared" si="8662"/>
        <v>-4540.0999999999913</v>
      </c>
      <c r="O4484" s="43">
        <f t="shared" si="8663"/>
        <v>0</v>
      </c>
      <c r="P4484" s="43">
        <f t="shared" si="8664"/>
        <v>97054.638000000006</v>
      </c>
      <c r="Q4484" s="43">
        <f t="shared" si="8665"/>
        <v>14300</v>
      </c>
      <c r="R4484" s="43">
        <f t="shared" si="8666"/>
        <v>1480.3620000000001</v>
      </c>
      <c r="S4484" s="43">
        <f t="shared" si="8667"/>
        <v>-5796.4160000000002</v>
      </c>
      <c r="T4484" s="43">
        <f t="shared" si="8668"/>
        <v>0</v>
      </c>
      <c r="U4484" s="43">
        <v>0</v>
      </c>
      <c r="V4484" s="43">
        <f t="shared" si="8629"/>
        <v>181087.68400000001</v>
      </c>
      <c r="W4484" s="43">
        <f t="shared" si="8669"/>
        <v>0</v>
      </c>
      <c r="X4484" s="43">
        <f t="shared" si="8670"/>
        <v>0</v>
      </c>
      <c r="Y4484" s="43">
        <f t="shared" si="8671"/>
        <v>0</v>
      </c>
      <c r="Z4484" s="43">
        <f t="shared" si="8672"/>
        <v>0</v>
      </c>
      <c r="AA4484" s="43">
        <f t="shared" si="8673"/>
        <v>0</v>
      </c>
      <c r="AB4484" s="43">
        <f t="shared" si="8674"/>
        <v>66828.33524</v>
      </c>
      <c r="AC4484" s="44">
        <f t="shared" si="8675"/>
        <v>180019.50928</v>
      </c>
      <c r="AD4484" s="44">
        <f t="shared" si="8676"/>
        <v>179949.06745</v>
      </c>
      <c r="AE4484" s="45">
        <f t="shared" si="8625"/>
        <v>99.960869891112509</v>
      </c>
      <c r="AF4484" s="43">
        <f t="shared" si="8677"/>
        <v>181087.68400000001</v>
      </c>
      <c r="AG4484" s="43">
        <f t="shared" si="8678"/>
        <v>0</v>
      </c>
      <c r="AH4484" s="43">
        <f t="shared" si="8679"/>
        <v>0</v>
      </c>
      <c r="AI4484" s="43">
        <f t="shared" si="8680"/>
        <v>0</v>
      </c>
      <c r="AJ4484" s="43">
        <f t="shared" si="8681"/>
        <v>0</v>
      </c>
      <c r="AK4484" s="43">
        <f t="shared" si="8682"/>
        <v>0</v>
      </c>
      <c r="AL4484" s="43">
        <f t="shared" si="8626"/>
        <v>181087.68400000001</v>
      </c>
      <c r="AM4484" s="43">
        <f t="shared" si="8627"/>
        <v>0</v>
      </c>
      <c r="AN4484" s="2"/>
      <c r="AO4484" s="1"/>
      <c r="AP4484" s="1"/>
      <c r="AQ4484" s="1"/>
      <c r="AR4484" s="1"/>
      <c r="AS4484" s="1"/>
    </row>
    <row r="4485" ht="31.5">
      <c r="B4485" s="41" t="s">
        <v>1088</v>
      </c>
      <c r="C4485" s="41" t="s">
        <v>115</v>
      </c>
      <c r="D4485" s="41" t="s">
        <v>117</v>
      </c>
      <c r="E4485" s="26" t="str">
        <f t="shared" si="8628"/>
        <v>0503</v>
      </c>
      <c r="F4485" s="41" t="s">
        <v>1178</v>
      </c>
      <c r="G4485" s="41" t="s">
        <v>55</v>
      </c>
      <c r="H4485" s="42" t="s">
        <v>56</v>
      </c>
      <c r="I4485" s="43">
        <v>74049.100000000006</v>
      </c>
      <c r="J4485" s="43">
        <v>100000</v>
      </c>
      <c r="K4485" s="43">
        <v>117116.39999999999</v>
      </c>
      <c r="L4485" s="43"/>
      <c r="M4485" s="43">
        <v>-1465</v>
      </c>
      <c r="N4485" s="43">
        <v>-4540.0999999999913</v>
      </c>
      <c r="O4485" s="43">
        <v>0</v>
      </c>
      <c r="P4485" s="43">
        <v>97054.638000000006</v>
      </c>
      <c r="Q4485" s="43">
        <v>14300</v>
      </c>
      <c r="R4485" s="43">
        <v>1480.3620000000001</v>
      </c>
      <c r="S4485" s="43">
        <v>-5796.4160000000002</v>
      </c>
      <c r="T4485" s="43">
        <v>0</v>
      </c>
      <c r="U4485" s="43">
        <v>0</v>
      </c>
      <c r="V4485" s="43">
        <f t="shared" si="8629"/>
        <v>181087.68400000001</v>
      </c>
      <c r="W4485" s="43"/>
      <c r="X4485" s="43"/>
      <c r="Y4485" s="43"/>
      <c r="Z4485" s="43"/>
      <c r="AA4485" s="43"/>
      <c r="AB4485" s="43">
        <v>66828.33524</v>
      </c>
      <c r="AC4485" s="44">
        <v>180019.50928</v>
      </c>
      <c r="AD4485" s="44">
        <v>179949.06745</v>
      </c>
      <c r="AE4485" s="45">
        <f t="shared" si="8625"/>
        <v>99.960869891112509</v>
      </c>
      <c r="AF4485" s="43">
        <v>181087.68400000001</v>
      </c>
      <c r="AG4485" s="43">
        <v>0</v>
      </c>
      <c r="AH4485" s="43">
        <v>0</v>
      </c>
      <c r="AI4485" s="43">
        <v>0</v>
      </c>
      <c r="AJ4485" s="43">
        <v>0</v>
      </c>
      <c r="AK4485" s="43">
        <v>0</v>
      </c>
      <c r="AL4485" s="43">
        <f t="shared" si="8626"/>
        <v>181087.68400000001</v>
      </c>
      <c r="AM4485" s="43">
        <f t="shared" si="8627"/>
        <v>0</v>
      </c>
      <c r="AN4485" s="19"/>
      <c r="AR4485" s="1"/>
      <c r="AS4485" s="1"/>
    </row>
    <row r="4486">
      <c r="B4486" s="41" t="s">
        <v>1088</v>
      </c>
      <c r="C4486" s="41" t="s">
        <v>115</v>
      </c>
      <c r="D4486" s="41" t="s">
        <v>117</v>
      </c>
      <c r="E4486" s="26" t="str">
        <f t="shared" si="8628"/>
        <v>0503</v>
      </c>
      <c r="F4486" s="41" t="s">
        <v>1180</v>
      </c>
      <c r="G4486" s="41"/>
      <c r="H4486" s="42" t="s">
        <v>267</v>
      </c>
      <c r="I4486" s="43">
        <f t="shared" si="8657"/>
        <v>214760.40000000002</v>
      </c>
      <c r="J4486" s="43">
        <f t="shared" si="8658"/>
        <v>0</v>
      </c>
      <c r="K4486" s="43">
        <f t="shared" si="8659"/>
        <v>0</v>
      </c>
      <c r="L4486" s="43">
        <f t="shared" si="8660"/>
        <v>0</v>
      </c>
      <c r="M4486" s="43">
        <f t="shared" si="8661"/>
        <v>0</v>
      </c>
      <c r="N4486" s="43">
        <f t="shared" si="8662"/>
        <v>0</v>
      </c>
      <c r="O4486" s="43">
        <f t="shared" si="8663"/>
        <v>0</v>
      </c>
      <c r="P4486" s="43">
        <f t="shared" si="8664"/>
        <v>0</v>
      </c>
      <c r="Q4486" s="43">
        <f t="shared" si="8665"/>
        <v>0</v>
      </c>
      <c r="R4486" s="43">
        <f t="shared" si="8666"/>
        <v>0</v>
      </c>
      <c r="S4486" s="43">
        <f t="shared" si="8667"/>
        <v>0</v>
      </c>
      <c r="T4486" s="43">
        <f t="shared" si="8668"/>
        <v>0</v>
      </c>
      <c r="U4486" s="43">
        <v>8376.1589999999997</v>
      </c>
      <c r="V4486" s="43">
        <f t="shared" si="8629"/>
        <v>223136.55900000001</v>
      </c>
      <c r="W4486" s="43">
        <f t="shared" si="8669"/>
        <v>8376.1589999999997</v>
      </c>
      <c r="X4486" s="43">
        <f t="shared" si="8670"/>
        <v>0</v>
      </c>
      <c r="Y4486" s="43">
        <f t="shared" si="8671"/>
        <v>0</v>
      </c>
      <c r="Z4486" s="43">
        <f t="shared" si="8672"/>
        <v>0</v>
      </c>
      <c r="AA4486" s="43">
        <f t="shared" si="8673"/>
        <v>0</v>
      </c>
      <c r="AB4486" s="43">
        <f t="shared" si="8674"/>
        <v>213624.45478</v>
      </c>
      <c r="AC4486" s="44">
        <f t="shared" si="8675"/>
        <v>356667.53284</v>
      </c>
      <c r="AD4486" s="44">
        <f t="shared" si="8676"/>
        <v>356667.5318</v>
      </c>
      <c r="AE4486" s="45">
        <f t="shared" si="8625"/>
        <v>99.99999970841192</v>
      </c>
      <c r="AF4486" s="43">
        <f t="shared" si="8677"/>
        <v>299799.27980999998</v>
      </c>
      <c r="AG4486" s="43">
        <f t="shared" si="8678"/>
        <v>0</v>
      </c>
      <c r="AH4486" s="43">
        <f t="shared" si="8679"/>
        <v>0</v>
      </c>
      <c r="AI4486" s="43">
        <f t="shared" si="8680"/>
        <v>0</v>
      </c>
      <c r="AJ4486" s="43">
        <f t="shared" si="8681"/>
        <v>0</v>
      </c>
      <c r="AK4486" s="43">
        <f t="shared" si="8682"/>
        <v>0</v>
      </c>
      <c r="AL4486" s="43">
        <f t="shared" si="8626"/>
        <v>299799.27980999998</v>
      </c>
      <c r="AM4486" s="43">
        <f t="shared" si="8627"/>
        <v>-76662.72080999997</v>
      </c>
      <c r="AN4486" s="2"/>
      <c r="AO4486" s="1"/>
      <c r="AP4486" s="1"/>
      <c r="AQ4486" s="1"/>
      <c r="AR4486" s="1"/>
      <c r="AS4486" s="1"/>
    </row>
    <row r="4487" ht="31.5">
      <c r="B4487" s="41" t="s">
        <v>1088</v>
      </c>
      <c r="C4487" s="41" t="s">
        <v>115</v>
      </c>
      <c r="D4487" s="41" t="s">
        <v>117</v>
      </c>
      <c r="E4487" s="26" t="str">
        <f t="shared" si="8628"/>
        <v>0503</v>
      </c>
      <c r="F4487" s="41" t="s">
        <v>1180</v>
      </c>
      <c r="G4487" s="41" t="s">
        <v>53</v>
      </c>
      <c r="H4487" s="42" t="s">
        <v>54</v>
      </c>
      <c r="I4487" s="43">
        <f t="shared" si="8657"/>
        <v>214760.40000000002</v>
      </c>
      <c r="J4487" s="43">
        <f t="shared" si="8658"/>
        <v>0</v>
      </c>
      <c r="K4487" s="43">
        <f t="shared" si="8659"/>
        <v>0</v>
      </c>
      <c r="L4487" s="43">
        <f t="shared" si="8660"/>
        <v>0</v>
      </c>
      <c r="M4487" s="43">
        <f t="shared" si="8661"/>
        <v>0</v>
      </c>
      <c r="N4487" s="43">
        <f t="shared" si="8662"/>
        <v>0</v>
      </c>
      <c r="O4487" s="43">
        <f t="shared" si="8663"/>
        <v>0</v>
      </c>
      <c r="P4487" s="43">
        <f t="shared" si="8664"/>
        <v>0</v>
      </c>
      <c r="Q4487" s="43">
        <f t="shared" si="8665"/>
        <v>0</v>
      </c>
      <c r="R4487" s="43">
        <f t="shared" si="8666"/>
        <v>0</v>
      </c>
      <c r="S4487" s="43">
        <f t="shared" si="8667"/>
        <v>0</v>
      </c>
      <c r="T4487" s="43">
        <f t="shared" si="8668"/>
        <v>0</v>
      </c>
      <c r="U4487" s="43">
        <v>8376.1589999999997</v>
      </c>
      <c r="V4487" s="43">
        <f t="shared" si="8629"/>
        <v>223136.55900000001</v>
      </c>
      <c r="W4487" s="43">
        <f t="shared" si="8669"/>
        <v>8376.1589999999997</v>
      </c>
      <c r="X4487" s="43">
        <f t="shared" si="8670"/>
        <v>0</v>
      </c>
      <c r="Y4487" s="43">
        <f t="shared" si="8671"/>
        <v>0</v>
      </c>
      <c r="Z4487" s="43">
        <f t="shared" si="8672"/>
        <v>0</v>
      </c>
      <c r="AA4487" s="43">
        <f t="shared" si="8673"/>
        <v>0</v>
      </c>
      <c r="AB4487" s="43">
        <f t="shared" si="8674"/>
        <v>213624.45478</v>
      </c>
      <c r="AC4487" s="44">
        <f t="shared" si="8675"/>
        <v>356667.53284</v>
      </c>
      <c r="AD4487" s="44">
        <f t="shared" si="8676"/>
        <v>356667.5318</v>
      </c>
      <c r="AE4487" s="45">
        <f t="shared" si="8625"/>
        <v>99.99999970841192</v>
      </c>
      <c r="AF4487" s="43">
        <f t="shared" si="8677"/>
        <v>299799.27980999998</v>
      </c>
      <c r="AG4487" s="43">
        <f t="shared" si="8678"/>
        <v>0</v>
      </c>
      <c r="AH4487" s="43">
        <f t="shared" si="8679"/>
        <v>0</v>
      </c>
      <c r="AI4487" s="43">
        <f t="shared" si="8680"/>
        <v>0</v>
      </c>
      <c r="AJ4487" s="43">
        <f t="shared" si="8681"/>
        <v>0</v>
      </c>
      <c r="AK4487" s="43">
        <f t="shared" si="8682"/>
        <v>0</v>
      </c>
      <c r="AL4487" s="43">
        <f t="shared" si="8626"/>
        <v>299799.27980999998</v>
      </c>
      <c r="AM4487" s="43">
        <f t="shared" si="8627"/>
        <v>-76662.72080999997</v>
      </c>
      <c r="AN4487" s="2"/>
      <c r="AO4487" s="1"/>
      <c r="AP4487" s="1"/>
      <c r="AQ4487" s="1"/>
      <c r="AR4487" s="1"/>
      <c r="AS4487" s="1"/>
    </row>
    <row r="4488" ht="31.5">
      <c r="B4488" s="41" t="s">
        <v>1088</v>
      </c>
      <c r="C4488" s="41" t="s">
        <v>115</v>
      </c>
      <c r="D4488" s="41" t="s">
        <v>117</v>
      </c>
      <c r="E4488" s="26" t="str">
        <f t="shared" si="8628"/>
        <v>0503</v>
      </c>
      <c r="F4488" s="41" t="s">
        <v>1180</v>
      </c>
      <c r="G4488" s="41" t="s">
        <v>55</v>
      </c>
      <c r="H4488" s="42" t="s">
        <v>56</v>
      </c>
      <c r="I4488" s="43">
        <v>214760.40000000002</v>
      </c>
      <c r="J4488" s="43"/>
      <c r="K4488" s="43"/>
      <c r="L4488" s="43"/>
      <c r="M4488" s="43"/>
      <c r="N4488" s="43"/>
      <c r="O4488" s="43">
        <v>0</v>
      </c>
      <c r="P4488" s="43">
        <v>0</v>
      </c>
      <c r="Q4488" s="43">
        <v>0</v>
      </c>
      <c r="R4488" s="43">
        <v>0</v>
      </c>
      <c r="S4488" s="43">
        <v>0</v>
      </c>
      <c r="T4488" s="43">
        <v>0</v>
      </c>
      <c r="U4488" s="43">
        <v>8376.1589999999997</v>
      </c>
      <c r="V4488" s="43">
        <f t="shared" si="8629"/>
        <v>223136.55900000001</v>
      </c>
      <c r="W4488" s="43">
        <v>8376.1589999999997</v>
      </c>
      <c r="X4488" s="43"/>
      <c r="Y4488" s="43"/>
      <c r="Z4488" s="43"/>
      <c r="AA4488" s="43"/>
      <c r="AB4488" s="43">
        <v>213624.45478</v>
      </c>
      <c r="AC4488" s="44">
        <v>356667.53284</v>
      </c>
      <c r="AD4488" s="44">
        <v>356667.5318</v>
      </c>
      <c r="AE4488" s="45">
        <f t="shared" si="8625"/>
        <v>99.99999970841192</v>
      </c>
      <c r="AF4488" s="43">
        <v>299799.27980999998</v>
      </c>
      <c r="AG4488" s="43">
        <v>0</v>
      </c>
      <c r="AH4488" s="43">
        <v>0</v>
      </c>
      <c r="AI4488" s="43">
        <v>0</v>
      </c>
      <c r="AJ4488" s="43">
        <v>0</v>
      </c>
      <c r="AK4488" s="43">
        <v>0</v>
      </c>
      <c r="AL4488" s="43">
        <f t="shared" si="8626"/>
        <v>299799.27980999998</v>
      </c>
      <c r="AM4488" s="43">
        <f t="shared" si="8627"/>
        <v>-76662.72080999997</v>
      </c>
      <c r="AN4488" s="2"/>
      <c r="AO4488" s="1"/>
      <c r="AP4488" s="1"/>
      <c r="AQ4488" s="1"/>
      <c r="AR4488" s="1"/>
      <c r="AS4488" s="1"/>
    </row>
    <row r="4489" ht="47.25">
      <c r="B4489" s="41" t="s">
        <v>1088</v>
      </c>
      <c r="C4489" s="41" t="s">
        <v>115</v>
      </c>
      <c r="D4489" s="41" t="s">
        <v>117</v>
      </c>
      <c r="E4489" s="26" t="str">
        <f t="shared" si="8628"/>
        <v>0503</v>
      </c>
      <c r="F4489" s="41" t="s">
        <v>1181</v>
      </c>
      <c r="G4489" s="41"/>
      <c r="H4489" s="42" t="s">
        <v>1182</v>
      </c>
      <c r="I4489" s="43">
        <f>I4496+I4490+I4493</f>
        <v>1196359.7999999998</v>
      </c>
      <c r="J4489" s="43">
        <f>J4496+J4490+J4493</f>
        <v>861063.09999999998</v>
      </c>
      <c r="K4489" s="43">
        <f>K4496+K4490+K4493</f>
        <v>302515.29999999999</v>
      </c>
      <c r="L4489" s="43">
        <f>L4496+L4490+L4493</f>
        <v>0</v>
      </c>
      <c r="M4489" s="43">
        <f>M4496+M4490+M4493</f>
        <v>298204.13</v>
      </c>
      <c r="N4489" s="43">
        <f>N4496+N4490+N4493</f>
        <v>-348.10000000000002</v>
      </c>
      <c r="O4489" s="43">
        <f>O4496+O4490+O4493</f>
        <v>-694.423</v>
      </c>
      <c r="P4489" s="43">
        <f>P4496+P4490+P4493</f>
        <v>0</v>
      </c>
      <c r="Q4489" s="43">
        <f>Q4496+Q4490+Q4493</f>
        <v>0</v>
      </c>
      <c r="R4489" s="43">
        <f>R4496+R4490+R4493</f>
        <v>0</v>
      </c>
      <c r="S4489" s="43">
        <f>S4496+S4490+S4493</f>
        <v>107856.67000000001</v>
      </c>
      <c r="T4489" s="43">
        <f>T4496+T4490+T4493</f>
        <v>0</v>
      </c>
      <c r="U4489" s="43">
        <v>15213.401</v>
      </c>
      <c r="V4489" s="43">
        <f t="shared" si="8629"/>
        <v>1318735.4479999999</v>
      </c>
      <c r="W4489" s="43">
        <f>W4496+W4490+W4493</f>
        <v>15213.401</v>
      </c>
      <c r="X4489" s="43">
        <f>X4496+X4490+X4493</f>
        <v>0</v>
      </c>
      <c r="Y4489" s="43">
        <f>Y4496+Y4490+Y4493</f>
        <v>0</v>
      </c>
      <c r="Z4489" s="43">
        <f>Z4496+Z4490+Z4493</f>
        <v>0</v>
      </c>
      <c r="AA4489" s="43">
        <f>AA4496+AA4490+AA4493</f>
        <v>0</v>
      </c>
      <c r="AB4489" s="43">
        <f>AB4496+AB4490+AB4493</f>
        <v>740840.28870000003</v>
      </c>
      <c r="AC4489" s="44">
        <f>AC4496+AC4490+AC4493</f>
        <v>1174387.7775399999</v>
      </c>
      <c r="AD4489" s="44">
        <f>AD4496+AD4490+AD4493</f>
        <v>944452.26740000001</v>
      </c>
      <c r="AE4489" s="45">
        <f t="shared" si="8625"/>
        <v>80.420818869415712</v>
      </c>
      <c r="AF4489" s="43">
        <f>AF4496+AF4490+AF4493</f>
        <v>1153600.541</v>
      </c>
      <c r="AG4489" s="43">
        <f>AG4496+AG4490+AG4493</f>
        <v>-694.423</v>
      </c>
      <c r="AH4489" s="43">
        <f>AH4496+AH4490+AH4493</f>
        <v>0</v>
      </c>
      <c r="AI4489" s="43">
        <f>AI4496+AI4490+AI4493</f>
        <v>0</v>
      </c>
      <c r="AJ4489" s="43">
        <f>AJ4496+AJ4490+AJ4493</f>
        <v>0</v>
      </c>
      <c r="AK4489" s="43">
        <f>AK4496+AK4490+AK4493</f>
        <v>0</v>
      </c>
      <c r="AL4489" s="43">
        <f t="shared" si="8626"/>
        <v>1152906.118</v>
      </c>
      <c r="AM4489" s="43">
        <f t="shared" si="8627"/>
        <v>165829.32999999984</v>
      </c>
      <c r="AN4489" s="2"/>
      <c r="AR4489" s="1"/>
      <c r="AS4489" s="1"/>
    </row>
    <row r="4490">
      <c r="B4490" s="41" t="s">
        <v>1088</v>
      </c>
      <c r="C4490" s="41" t="s">
        <v>115</v>
      </c>
      <c r="D4490" s="41" t="s">
        <v>117</v>
      </c>
      <c r="E4490" s="26" t="str">
        <f t="shared" si="8628"/>
        <v>0503</v>
      </c>
      <c r="F4490" s="41" t="s">
        <v>1183</v>
      </c>
      <c r="G4490" s="41"/>
      <c r="H4490" s="42" t="s">
        <v>1184</v>
      </c>
      <c r="I4490" s="43">
        <f t="shared" ref="I4490:I4494" si="8683">I4491</f>
        <v>25916.900000000001</v>
      </c>
      <c r="J4490" s="43">
        <f t="shared" ref="J4490:J4494" si="8684">J4491</f>
        <v>98900</v>
      </c>
      <c r="K4490" s="43">
        <f t="shared" ref="K4490:K4494" si="8685">K4491</f>
        <v>302515.29999999999</v>
      </c>
      <c r="L4490" s="43">
        <f t="shared" ref="L4490:L4494" si="8686">L4491</f>
        <v>0</v>
      </c>
      <c r="M4490" s="43">
        <f t="shared" ref="M4490:M4494" si="8687">M4491</f>
        <v>0</v>
      </c>
      <c r="N4490" s="43">
        <f t="shared" ref="N4490:N4494" si="8688">N4491</f>
        <v>-348.10000000000002</v>
      </c>
      <c r="O4490" s="43">
        <f t="shared" ref="O4490:O4494" si="8689">O4491</f>
        <v>-694.423</v>
      </c>
      <c r="P4490" s="43">
        <f t="shared" ref="P4490:P4494" si="8690">P4491</f>
        <v>0</v>
      </c>
      <c r="Q4490" s="43">
        <f t="shared" ref="Q4490:Q4494" si="8691">Q4491</f>
        <v>0</v>
      </c>
      <c r="R4490" s="43">
        <f t="shared" ref="R4490:R4494" si="8692">R4491</f>
        <v>0</v>
      </c>
      <c r="S4490" s="43">
        <f t="shared" ref="S4490:S4494" si="8693">S4491</f>
        <v>-15666.9</v>
      </c>
      <c r="T4490" s="43">
        <f t="shared" ref="T4490:T4494" si="8694">T4491</f>
        <v>0</v>
      </c>
      <c r="U4490" s="43">
        <v>15213.401</v>
      </c>
      <c r="V4490" s="43">
        <f t="shared" si="8629"/>
        <v>24768.977999999999</v>
      </c>
      <c r="W4490" s="43">
        <f t="shared" ref="W4490:W4494" si="8695">W4491</f>
        <v>15213.401</v>
      </c>
      <c r="X4490" s="43">
        <f t="shared" ref="X4490:X4494" si="8696">X4491</f>
        <v>0</v>
      </c>
      <c r="Y4490" s="43">
        <f t="shared" ref="Y4490:Y4494" si="8697">Y4491</f>
        <v>0</v>
      </c>
      <c r="Z4490" s="43">
        <f t="shared" ref="Z4490:Z4494" si="8698">Z4491</f>
        <v>0</v>
      </c>
      <c r="AA4490" s="43">
        <f t="shared" ref="AA4490:AA4494" si="8699">AA4491</f>
        <v>0</v>
      </c>
      <c r="AB4490" s="43">
        <f t="shared" ref="AB4490:AB4494" si="8700">AB4491</f>
        <v>14090.31972</v>
      </c>
      <c r="AC4490" s="44">
        <f t="shared" ref="AC4490:AC4494" si="8701">AC4491</f>
        <v>24768.977999999999</v>
      </c>
      <c r="AD4490" s="44">
        <f t="shared" ref="AD4490:AD4494" si="8702">AD4491</f>
        <v>24768.976770000001</v>
      </c>
      <c r="AE4490" s="45">
        <f t="shared" si="8625"/>
        <v>99.999995034110825</v>
      </c>
      <c r="AF4490" s="43">
        <f t="shared" ref="AF4490:AF4494" si="8703">AF4491</f>
        <v>25463.401000000002</v>
      </c>
      <c r="AG4490" s="43">
        <f t="shared" ref="AG4490:AG4494" si="8704">AG4491</f>
        <v>-694.423</v>
      </c>
      <c r="AH4490" s="43">
        <f t="shared" ref="AH4490:AH4494" si="8705">AH4491</f>
        <v>0</v>
      </c>
      <c r="AI4490" s="43">
        <f t="shared" ref="AI4490:AI4494" si="8706">AI4491</f>
        <v>0</v>
      </c>
      <c r="AJ4490" s="43">
        <f t="shared" ref="AJ4490:AJ4494" si="8707">AJ4491</f>
        <v>0</v>
      </c>
      <c r="AK4490" s="43">
        <f t="shared" ref="AK4490:AK4494" si="8708">AK4491</f>
        <v>0</v>
      </c>
      <c r="AL4490" s="43">
        <f t="shared" si="8626"/>
        <v>24768.978000000003</v>
      </c>
      <c r="AM4490" s="43">
        <f t="shared" si="8627"/>
        <v>-3.637978807091713e-12</v>
      </c>
      <c r="AN4490" s="2"/>
      <c r="AO4490" s="1"/>
      <c r="AP4490" s="1"/>
      <c r="AQ4490" s="1"/>
      <c r="AR4490" s="1"/>
      <c r="AS4490" s="1"/>
    </row>
    <row r="4491" ht="31.5">
      <c r="B4491" s="41" t="s">
        <v>1088</v>
      </c>
      <c r="C4491" s="41" t="s">
        <v>115</v>
      </c>
      <c r="D4491" s="41" t="s">
        <v>117</v>
      </c>
      <c r="E4491" s="26" t="str">
        <f t="shared" si="8628"/>
        <v>0503</v>
      </c>
      <c r="F4491" s="41" t="s">
        <v>1183</v>
      </c>
      <c r="G4491" s="41" t="s">
        <v>53</v>
      </c>
      <c r="H4491" s="42" t="s">
        <v>54</v>
      </c>
      <c r="I4491" s="43">
        <f t="shared" si="8683"/>
        <v>25916.900000000001</v>
      </c>
      <c r="J4491" s="43">
        <f t="shared" si="8684"/>
        <v>98900</v>
      </c>
      <c r="K4491" s="43">
        <f t="shared" si="8685"/>
        <v>302515.29999999999</v>
      </c>
      <c r="L4491" s="43">
        <f t="shared" si="8686"/>
        <v>0</v>
      </c>
      <c r="M4491" s="43">
        <f t="shared" si="8687"/>
        <v>0</v>
      </c>
      <c r="N4491" s="43">
        <f t="shared" si="8688"/>
        <v>-348.10000000000002</v>
      </c>
      <c r="O4491" s="43">
        <f t="shared" si="8689"/>
        <v>-694.423</v>
      </c>
      <c r="P4491" s="43">
        <f t="shared" si="8690"/>
        <v>0</v>
      </c>
      <c r="Q4491" s="43">
        <f t="shared" si="8691"/>
        <v>0</v>
      </c>
      <c r="R4491" s="43">
        <f t="shared" si="8692"/>
        <v>0</v>
      </c>
      <c r="S4491" s="43">
        <f t="shared" si="8693"/>
        <v>-15666.9</v>
      </c>
      <c r="T4491" s="43">
        <f t="shared" si="8694"/>
        <v>0</v>
      </c>
      <c r="U4491" s="43">
        <v>15213.401</v>
      </c>
      <c r="V4491" s="43">
        <f t="shared" si="8629"/>
        <v>24768.977999999999</v>
      </c>
      <c r="W4491" s="43">
        <f t="shared" si="8695"/>
        <v>15213.401</v>
      </c>
      <c r="X4491" s="43">
        <f t="shared" si="8696"/>
        <v>0</v>
      </c>
      <c r="Y4491" s="43">
        <f t="shared" si="8697"/>
        <v>0</v>
      </c>
      <c r="Z4491" s="43">
        <f t="shared" si="8698"/>
        <v>0</v>
      </c>
      <c r="AA4491" s="43">
        <f t="shared" si="8699"/>
        <v>0</v>
      </c>
      <c r="AB4491" s="43">
        <f t="shared" si="8700"/>
        <v>14090.31972</v>
      </c>
      <c r="AC4491" s="44">
        <f t="shared" si="8701"/>
        <v>24768.977999999999</v>
      </c>
      <c r="AD4491" s="44">
        <f t="shared" si="8702"/>
        <v>24768.976770000001</v>
      </c>
      <c r="AE4491" s="45">
        <f t="shared" si="8625"/>
        <v>99.999995034110825</v>
      </c>
      <c r="AF4491" s="43">
        <f t="shared" si="8703"/>
        <v>25463.401000000002</v>
      </c>
      <c r="AG4491" s="43">
        <f t="shared" si="8704"/>
        <v>-694.423</v>
      </c>
      <c r="AH4491" s="43">
        <f t="shared" si="8705"/>
        <v>0</v>
      </c>
      <c r="AI4491" s="43">
        <f t="shared" si="8706"/>
        <v>0</v>
      </c>
      <c r="AJ4491" s="43">
        <f t="shared" si="8707"/>
        <v>0</v>
      </c>
      <c r="AK4491" s="43">
        <f t="shared" si="8708"/>
        <v>0</v>
      </c>
      <c r="AL4491" s="43">
        <f t="shared" si="8626"/>
        <v>24768.978000000003</v>
      </c>
      <c r="AM4491" s="43">
        <f t="shared" si="8627"/>
        <v>-3.637978807091713e-12</v>
      </c>
      <c r="AN4491" s="2"/>
      <c r="AO4491" s="1"/>
      <c r="AP4491" s="1"/>
      <c r="AQ4491" s="1"/>
      <c r="AR4491" s="1"/>
      <c r="AS4491" s="1"/>
    </row>
    <row r="4492" ht="31.5">
      <c r="B4492" s="41" t="s">
        <v>1088</v>
      </c>
      <c r="C4492" s="41" t="s">
        <v>115</v>
      </c>
      <c r="D4492" s="41" t="s">
        <v>117</v>
      </c>
      <c r="E4492" s="26" t="str">
        <f t="shared" si="8628"/>
        <v>0503</v>
      </c>
      <c r="F4492" s="41" t="s">
        <v>1183</v>
      </c>
      <c r="G4492" s="41" t="s">
        <v>55</v>
      </c>
      <c r="H4492" s="42" t="s">
        <v>56</v>
      </c>
      <c r="I4492" s="43">
        <v>25916.900000000001</v>
      </c>
      <c r="J4492" s="43">
        <v>98900</v>
      </c>
      <c r="K4492" s="43">
        <v>302515.29999999999</v>
      </c>
      <c r="L4492" s="43"/>
      <c r="M4492" s="43"/>
      <c r="N4492" s="43">
        <v>-348.10000000000002</v>
      </c>
      <c r="O4492" s="43">
        <v>-694.423</v>
      </c>
      <c r="P4492" s="43">
        <v>0</v>
      </c>
      <c r="Q4492" s="43">
        <v>0</v>
      </c>
      <c r="R4492" s="43">
        <v>0</v>
      </c>
      <c r="S4492" s="43">
        <v>-15666.9</v>
      </c>
      <c r="T4492" s="43">
        <v>0</v>
      </c>
      <c r="U4492" s="43">
        <v>15213.401</v>
      </c>
      <c r="V4492" s="43">
        <f t="shared" si="8629"/>
        <v>24768.977999999999</v>
      </c>
      <c r="W4492" s="43">
        <v>15213.401</v>
      </c>
      <c r="X4492" s="43"/>
      <c r="Y4492" s="43"/>
      <c r="Z4492" s="43"/>
      <c r="AA4492" s="43"/>
      <c r="AB4492" s="43">
        <v>14090.31972</v>
      </c>
      <c r="AC4492" s="44">
        <v>24768.977999999999</v>
      </c>
      <c r="AD4492" s="44">
        <v>24768.976770000001</v>
      </c>
      <c r="AE4492" s="45">
        <f t="shared" si="8625"/>
        <v>99.999995034110825</v>
      </c>
      <c r="AF4492" s="43">
        <v>25463.401000000002</v>
      </c>
      <c r="AG4492" s="43">
        <v>-694.423</v>
      </c>
      <c r="AH4492" s="43">
        <v>0</v>
      </c>
      <c r="AI4492" s="43">
        <v>0</v>
      </c>
      <c r="AJ4492" s="43">
        <v>0</v>
      </c>
      <c r="AK4492" s="43">
        <v>0</v>
      </c>
      <c r="AL4492" s="43">
        <f t="shared" si="8626"/>
        <v>24768.978000000003</v>
      </c>
      <c r="AM4492" s="43">
        <f t="shared" si="8627"/>
        <v>-3.637978807091713e-12</v>
      </c>
      <c r="AN4492" s="2"/>
      <c r="AR4492" s="1"/>
      <c r="AS4492" s="1"/>
    </row>
    <row r="4493" ht="31.5">
      <c r="B4493" s="41" t="s">
        <v>1088</v>
      </c>
      <c r="C4493" s="41" t="s">
        <v>115</v>
      </c>
      <c r="D4493" s="41" t="s">
        <v>117</v>
      </c>
      <c r="E4493" s="26" t="str">
        <f t="shared" si="8628"/>
        <v>0503</v>
      </c>
      <c r="F4493" s="41" t="s">
        <v>1185</v>
      </c>
      <c r="G4493" s="41"/>
      <c r="H4493" s="42" t="s">
        <v>1186</v>
      </c>
      <c r="I4493" s="43">
        <f t="shared" si="8683"/>
        <v>60797.699999999997</v>
      </c>
      <c r="J4493" s="43">
        <f t="shared" si="8684"/>
        <v>56021.199999999997</v>
      </c>
      <c r="K4493" s="43">
        <f t="shared" si="8685"/>
        <v>0</v>
      </c>
      <c r="L4493" s="43">
        <f t="shared" si="8686"/>
        <v>0</v>
      </c>
      <c r="M4493" s="43">
        <f t="shared" si="8687"/>
        <v>0</v>
      </c>
      <c r="N4493" s="43">
        <f t="shared" si="8688"/>
        <v>0</v>
      </c>
      <c r="O4493" s="43">
        <f t="shared" si="8689"/>
        <v>0</v>
      </c>
      <c r="P4493" s="43">
        <f t="shared" si="8690"/>
        <v>0</v>
      </c>
      <c r="Q4493" s="43">
        <f t="shared" si="8691"/>
        <v>0</v>
      </c>
      <c r="R4493" s="43">
        <f t="shared" si="8692"/>
        <v>0</v>
      </c>
      <c r="S4493" s="43">
        <f t="shared" si="8693"/>
        <v>0</v>
      </c>
      <c r="T4493" s="43">
        <f t="shared" si="8694"/>
        <v>0</v>
      </c>
      <c r="U4493" s="43">
        <v>0</v>
      </c>
      <c r="V4493" s="43">
        <f t="shared" si="8629"/>
        <v>60797.699999999997</v>
      </c>
      <c r="W4493" s="43">
        <f t="shared" si="8695"/>
        <v>0</v>
      </c>
      <c r="X4493" s="43">
        <f t="shared" si="8696"/>
        <v>0</v>
      </c>
      <c r="Y4493" s="43">
        <f t="shared" si="8697"/>
        <v>0</v>
      </c>
      <c r="Z4493" s="43">
        <f t="shared" si="8698"/>
        <v>0</v>
      </c>
      <c r="AA4493" s="43">
        <f t="shared" si="8699"/>
        <v>0</v>
      </c>
      <c r="AB4493" s="43">
        <f t="shared" si="8700"/>
        <v>14744.27397</v>
      </c>
      <c r="AC4493" s="44">
        <f t="shared" si="8701"/>
        <v>60125.5</v>
      </c>
      <c r="AD4493" s="44">
        <f t="shared" si="8702"/>
        <v>57049.991090000003</v>
      </c>
      <c r="AE4493" s="45">
        <f t="shared" si="8625"/>
        <v>94.884851003318062</v>
      </c>
      <c r="AF4493" s="43">
        <f t="shared" si="8703"/>
        <v>60797.699999999997</v>
      </c>
      <c r="AG4493" s="43">
        <f t="shared" si="8704"/>
        <v>0</v>
      </c>
      <c r="AH4493" s="43">
        <f t="shared" si="8705"/>
        <v>0</v>
      </c>
      <c r="AI4493" s="43">
        <f t="shared" si="8706"/>
        <v>0</v>
      </c>
      <c r="AJ4493" s="43">
        <f t="shared" si="8707"/>
        <v>0</v>
      </c>
      <c r="AK4493" s="43">
        <f t="shared" si="8708"/>
        <v>0</v>
      </c>
      <c r="AL4493" s="43">
        <f t="shared" si="8626"/>
        <v>60797.699999999997</v>
      </c>
      <c r="AM4493" s="43">
        <f t="shared" si="8627"/>
        <v>0</v>
      </c>
      <c r="AN4493" s="2"/>
      <c r="AO4493" s="1"/>
      <c r="AP4493" s="1"/>
      <c r="AQ4493" s="1"/>
      <c r="AR4493" s="1"/>
      <c r="AS4493" s="1"/>
    </row>
    <row r="4494" ht="31.5">
      <c r="B4494" s="41" t="s">
        <v>1088</v>
      </c>
      <c r="C4494" s="41" t="s">
        <v>115</v>
      </c>
      <c r="D4494" s="41" t="s">
        <v>117</v>
      </c>
      <c r="E4494" s="26" t="str">
        <f t="shared" si="8628"/>
        <v>0503</v>
      </c>
      <c r="F4494" s="41" t="s">
        <v>1185</v>
      </c>
      <c r="G4494" s="41" t="s">
        <v>53</v>
      </c>
      <c r="H4494" s="42" t="s">
        <v>54</v>
      </c>
      <c r="I4494" s="43">
        <f t="shared" si="8683"/>
        <v>60797.699999999997</v>
      </c>
      <c r="J4494" s="43">
        <f t="shared" si="8684"/>
        <v>56021.199999999997</v>
      </c>
      <c r="K4494" s="43">
        <f t="shared" si="8685"/>
        <v>0</v>
      </c>
      <c r="L4494" s="43">
        <f t="shared" si="8686"/>
        <v>0</v>
      </c>
      <c r="M4494" s="43">
        <f t="shared" si="8687"/>
        <v>0</v>
      </c>
      <c r="N4494" s="43">
        <f t="shared" si="8688"/>
        <v>0</v>
      </c>
      <c r="O4494" s="43">
        <f t="shared" si="8689"/>
        <v>0</v>
      </c>
      <c r="P4494" s="43">
        <f t="shared" si="8690"/>
        <v>0</v>
      </c>
      <c r="Q4494" s="43">
        <f t="shared" si="8691"/>
        <v>0</v>
      </c>
      <c r="R4494" s="43">
        <f t="shared" si="8692"/>
        <v>0</v>
      </c>
      <c r="S4494" s="43">
        <f t="shared" si="8693"/>
        <v>0</v>
      </c>
      <c r="T4494" s="43">
        <f t="shared" si="8694"/>
        <v>0</v>
      </c>
      <c r="U4494" s="43">
        <v>0</v>
      </c>
      <c r="V4494" s="43">
        <f t="shared" si="8629"/>
        <v>60797.699999999997</v>
      </c>
      <c r="W4494" s="43">
        <f t="shared" si="8695"/>
        <v>0</v>
      </c>
      <c r="X4494" s="43">
        <f t="shared" si="8696"/>
        <v>0</v>
      </c>
      <c r="Y4494" s="43">
        <f t="shared" si="8697"/>
        <v>0</v>
      </c>
      <c r="Z4494" s="43">
        <f t="shared" si="8698"/>
        <v>0</v>
      </c>
      <c r="AA4494" s="43">
        <f t="shared" si="8699"/>
        <v>0</v>
      </c>
      <c r="AB4494" s="43">
        <f t="shared" si="8700"/>
        <v>14744.27397</v>
      </c>
      <c r="AC4494" s="44">
        <f t="shared" si="8701"/>
        <v>60125.5</v>
      </c>
      <c r="AD4494" s="44">
        <f t="shared" si="8702"/>
        <v>57049.991090000003</v>
      </c>
      <c r="AE4494" s="45">
        <f t="shared" si="8625"/>
        <v>94.884851003318062</v>
      </c>
      <c r="AF4494" s="43">
        <f t="shared" si="8703"/>
        <v>60797.699999999997</v>
      </c>
      <c r="AG4494" s="43">
        <f t="shared" si="8704"/>
        <v>0</v>
      </c>
      <c r="AH4494" s="43">
        <f t="shared" si="8705"/>
        <v>0</v>
      </c>
      <c r="AI4494" s="43">
        <f t="shared" si="8706"/>
        <v>0</v>
      </c>
      <c r="AJ4494" s="43">
        <f t="shared" si="8707"/>
        <v>0</v>
      </c>
      <c r="AK4494" s="43">
        <f t="shared" si="8708"/>
        <v>0</v>
      </c>
      <c r="AL4494" s="43">
        <f t="shared" si="8626"/>
        <v>60797.699999999997</v>
      </c>
      <c r="AM4494" s="43">
        <f t="shared" si="8627"/>
        <v>0</v>
      </c>
      <c r="AN4494" s="2"/>
      <c r="AO4494" s="1"/>
      <c r="AP4494" s="1"/>
      <c r="AQ4494" s="1"/>
      <c r="AR4494" s="1"/>
      <c r="AS4494" s="1"/>
    </row>
    <row r="4495" ht="31.5">
      <c r="B4495" s="41" t="s">
        <v>1088</v>
      </c>
      <c r="C4495" s="41" t="s">
        <v>115</v>
      </c>
      <c r="D4495" s="41" t="s">
        <v>117</v>
      </c>
      <c r="E4495" s="26" t="str">
        <f t="shared" si="8628"/>
        <v>0503</v>
      </c>
      <c r="F4495" s="41" t="s">
        <v>1185</v>
      </c>
      <c r="G4495" s="41" t="s">
        <v>55</v>
      </c>
      <c r="H4495" s="42" t="s">
        <v>56</v>
      </c>
      <c r="I4495" s="43">
        <v>60797.699999999997</v>
      </c>
      <c r="J4495" s="43">
        <v>56021.199999999997</v>
      </c>
      <c r="K4495" s="43"/>
      <c r="L4495" s="43"/>
      <c r="M4495" s="43"/>
      <c r="N4495" s="43"/>
      <c r="O4495" s="43">
        <v>0</v>
      </c>
      <c r="P4495" s="43">
        <v>0</v>
      </c>
      <c r="Q4495" s="43">
        <v>0</v>
      </c>
      <c r="R4495" s="43">
        <v>0</v>
      </c>
      <c r="S4495" s="43">
        <v>0</v>
      </c>
      <c r="T4495" s="43">
        <v>0</v>
      </c>
      <c r="U4495" s="43">
        <v>0</v>
      </c>
      <c r="V4495" s="43">
        <f t="shared" si="8629"/>
        <v>60797.699999999997</v>
      </c>
      <c r="W4495" s="43"/>
      <c r="X4495" s="43"/>
      <c r="Y4495" s="43"/>
      <c r="Z4495" s="43"/>
      <c r="AA4495" s="43"/>
      <c r="AB4495" s="43">
        <v>14744.27397</v>
      </c>
      <c r="AC4495" s="44">
        <v>60125.5</v>
      </c>
      <c r="AD4495" s="44">
        <v>57049.991090000003</v>
      </c>
      <c r="AE4495" s="45">
        <f t="shared" si="8625"/>
        <v>94.884851003318062</v>
      </c>
      <c r="AF4495" s="43">
        <v>60797.699999999997</v>
      </c>
      <c r="AG4495" s="43">
        <v>0</v>
      </c>
      <c r="AH4495" s="43">
        <v>0</v>
      </c>
      <c r="AI4495" s="43">
        <v>0</v>
      </c>
      <c r="AJ4495" s="43">
        <v>0</v>
      </c>
      <c r="AK4495" s="43">
        <v>0</v>
      </c>
      <c r="AL4495" s="43">
        <f t="shared" si="8626"/>
        <v>60797.699999999997</v>
      </c>
      <c r="AM4495" s="43">
        <f t="shared" si="8627"/>
        <v>0</v>
      </c>
      <c r="AN4495" s="19"/>
      <c r="AR4495" s="1"/>
      <c r="AS4495" s="1"/>
    </row>
    <row r="4496">
      <c r="B4496" s="41" t="s">
        <v>1088</v>
      </c>
      <c r="C4496" s="41" t="s">
        <v>115</v>
      </c>
      <c r="D4496" s="41" t="s">
        <v>117</v>
      </c>
      <c r="E4496" s="26" t="str">
        <f t="shared" si="8628"/>
        <v>0503</v>
      </c>
      <c r="F4496" s="41" t="s">
        <v>1187</v>
      </c>
      <c r="G4496" s="41"/>
      <c r="H4496" s="73" t="s">
        <v>267</v>
      </c>
      <c r="I4496" s="43">
        <f>I4497+I4499</f>
        <v>1109645.2</v>
      </c>
      <c r="J4496" s="43">
        <f>J4497+J4499</f>
        <v>706141.90000000002</v>
      </c>
      <c r="K4496" s="43">
        <f>K4497+K4499</f>
        <v>0</v>
      </c>
      <c r="L4496" s="43">
        <f>L4497+L4499</f>
        <v>0</v>
      </c>
      <c r="M4496" s="43">
        <f>M4497+M4499</f>
        <v>298204.13</v>
      </c>
      <c r="N4496" s="43">
        <f>N4497+N4499</f>
        <v>0</v>
      </c>
      <c r="O4496" s="43">
        <f>O4497+O4499</f>
        <v>0</v>
      </c>
      <c r="P4496" s="43">
        <f>P4497+P4499</f>
        <v>0</v>
      </c>
      <c r="Q4496" s="43">
        <f>Q4497+Q4499</f>
        <v>0</v>
      </c>
      <c r="R4496" s="43">
        <f>R4497+R4499</f>
        <v>0</v>
      </c>
      <c r="S4496" s="43">
        <f>S4497+S4499</f>
        <v>123523.57000000001</v>
      </c>
      <c r="T4496" s="43">
        <f>T4497+T4499</f>
        <v>0</v>
      </c>
      <c r="U4496" s="43">
        <v>0</v>
      </c>
      <c r="V4496" s="43">
        <f t="shared" si="8629"/>
        <v>1233168.77</v>
      </c>
      <c r="W4496" s="43">
        <f>W4497+W4499</f>
        <v>0</v>
      </c>
      <c r="X4496" s="43">
        <f>X4497+X4499</f>
        <v>0</v>
      </c>
      <c r="Y4496" s="43">
        <f>Y4497+Y4499</f>
        <v>0</v>
      </c>
      <c r="Z4496" s="43">
        <f>Z4497+Z4499</f>
        <v>0</v>
      </c>
      <c r="AA4496" s="43">
        <f>AA4497+AA4499</f>
        <v>0</v>
      </c>
      <c r="AB4496" s="43">
        <f>AB4497+AB4499</f>
        <v>712005.69501000002</v>
      </c>
      <c r="AC4496" s="44">
        <f>AC4497+AC4499</f>
        <v>1089493.29954</v>
      </c>
      <c r="AD4496" s="44">
        <f>AD4497+AD4499</f>
        <v>862633.29954000004</v>
      </c>
      <c r="AE4496" s="45">
        <f t="shared" si="8625"/>
        <v>79.177476346501294</v>
      </c>
      <c r="AF4496" s="43">
        <f>AF4497+AF4499</f>
        <v>1067339.4399999999</v>
      </c>
      <c r="AG4496" s="43">
        <f>AG4497+AG4499</f>
        <v>0</v>
      </c>
      <c r="AH4496" s="43">
        <f>AH4497+AH4499</f>
        <v>0</v>
      </c>
      <c r="AI4496" s="43">
        <f>AI4497+AI4499</f>
        <v>0</v>
      </c>
      <c r="AJ4496" s="43">
        <f>AJ4497+AJ4499</f>
        <v>0</v>
      </c>
      <c r="AK4496" s="43">
        <f>AK4497+AK4499</f>
        <v>0</v>
      </c>
      <c r="AL4496" s="43">
        <f t="shared" si="8626"/>
        <v>1067339.4399999999</v>
      </c>
      <c r="AM4496" s="43">
        <f t="shared" si="8627"/>
        <v>165829.33000000007</v>
      </c>
      <c r="AN4496" s="2"/>
      <c r="AO4496" s="1"/>
      <c r="AP4496" s="1"/>
      <c r="AQ4496" s="1"/>
      <c r="AR4496" s="1"/>
      <c r="AS4496" s="1"/>
    </row>
    <row r="4497" ht="31.5">
      <c r="B4497" s="41" t="s">
        <v>1088</v>
      </c>
      <c r="C4497" s="41" t="s">
        <v>115</v>
      </c>
      <c r="D4497" s="41" t="s">
        <v>117</v>
      </c>
      <c r="E4497" s="26" t="str">
        <f t="shared" si="8628"/>
        <v>0503</v>
      </c>
      <c r="F4497" s="41" t="s">
        <v>1187</v>
      </c>
      <c r="G4497" s="41" t="s">
        <v>53</v>
      </c>
      <c r="H4497" s="42" t="s">
        <v>54</v>
      </c>
      <c r="I4497" s="43">
        <f>I4498</f>
        <v>882785.19999999995</v>
      </c>
      <c r="J4497" s="43">
        <f>J4498</f>
        <v>706141.90000000002</v>
      </c>
      <c r="K4497" s="43">
        <f>K4498</f>
        <v>0</v>
      </c>
      <c r="L4497" s="43">
        <f>L4498</f>
        <v>0</v>
      </c>
      <c r="M4497" s="43">
        <f>M4498</f>
        <v>298204.13</v>
      </c>
      <c r="N4497" s="43">
        <f>N4498</f>
        <v>0</v>
      </c>
      <c r="O4497" s="43">
        <f>O4498</f>
        <v>0</v>
      </c>
      <c r="P4497" s="43">
        <f>P4498</f>
        <v>0</v>
      </c>
      <c r="Q4497" s="43">
        <f>Q4498</f>
        <v>0</v>
      </c>
      <c r="R4497" s="43">
        <f>R4498</f>
        <v>0</v>
      </c>
      <c r="S4497" s="43">
        <f>S4498</f>
        <v>123523.57000000001</v>
      </c>
      <c r="T4497" s="43">
        <f>T4498</f>
        <v>0</v>
      </c>
      <c r="U4497" s="43">
        <v>0</v>
      </c>
      <c r="V4497" s="43">
        <f t="shared" si="8629"/>
        <v>1006308.77</v>
      </c>
      <c r="W4497" s="43">
        <f>W4498</f>
        <v>0</v>
      </c>
      <c r="X4497" s="43">
        <f>X4498</f>
        <v>0</v>
      </c>
      <c r="Y4497" s="43">
        <f>Y4498</f>
        <v>0</v>
      </c>
      <c r="Z4497" s="43">
        <f>Z4498</f>
        <v>0</v>
      </c>
      <c r="AA4497" s="43">
        <f>AA4498</f>
        <v>0</v>
      </c>
      <c r="AB4497" s="43">
        <f>AB4498</f>
        <v>712005.69501000002</v>
      </c>
      <c r="AC4497" s="44">
        <f>AC4498</f>
        <v>862633.29954000004</v>
      </c>
      <c r="AD4497" s="44">
        <f>AD4498</f>
        <v>862633.29954000004</v>
      </c>
      <c r="AE4497" s="45">
        <f t="shared" si="8625"/>
        <v>100</v>
      </c>
      <c r="AF4497" s="43">
        <f>AF4498</f>
        <v>840479.43999999994</v>
      </c>
      <c r="AG4497" s="43">
        <f>AG4498</f>
        <v>0</v>
      </c>
      <c r="AH4497" s="43">
        <f>AH4498</f>
        <v>0</v>
      </c>
      <c r="AI4497" s="43">
        <f>AI4498</f>
        <v>0</v>
      </c>
      <c r="AJ4497" s="43">
        <f>AJ4498</f>
        <v>0</v>
      </c>
      <c r="AK4497" s="43">
        <f>AK4498</f>
        <v>0</v>
      </c>
      <c r="AL4497" s="43">
        <f t="shared" si="8626"/>
        <v>840479.43999999994</v>
      </c>
      <c r="AM4497" s="43">
        <f t="shared" si="8627"/>
        <v>165829.33000000007</v>
      </c>
      <c r="AN4497" s="2"/>
      <c r="AR4497" s="1"/>
      <c r="AS4497" s="1"/>
    </row>
    <row r="4498" ht="31.5">
      <c r="B4498" s="41" t="s">
        <v>1088</v>
      </c>
      <c r="C4498" s="41" t="s">
        <v>115</v>
      </c>
      <c r="D4498" s="41" t="s">
        <v>117</v>
      </c>
      <c r="E4498" s="26" t="str">
        <f t="shared" si="8628"/>
        <v>0503</v>
      </c>
      <c r="F4498" s="41" t="s">
        <v>1187</v>
      </c>
      <c r="G4498" s="41" t="s">
        <v>55</v>
      </c>
      <c r="H4498" s="42" t="s">
        <v>56</v>
      </c>
      <c r="I4498" s="43">
        <v>882785.19999999995</v>
      </c>
      <c r="J4498" s="43">
        <v>706141.90000000002</v>
      </c>
      <c r="K4498" s="43"/>
      <c r="L4498" s="43"/>
      <c r="M4498" s="43">
        <v>298204.13</v>
      </c>
      <c r="N4498" s="43"/>
      <c r="O4498" s="43">
        <v>0</v>
      </c>
      <c r="P4498" s="43">
        <v>0</v>
      </c>
      <c r="Q4498" s="43">
        <v>0</v>
      </c>
      <c r="R4498" s="43">
        <v>0</v>
      </c>
      <c r="S4498" s="43">
        <v>123523.57000000001</v>
      </c>
      <c r="T4498" s="43">
        <v>0</v>
      </c>
      <c r="U4498" s="43">
        <v>0</v>
      </c>
      <c r="V4498" s="43">
        <f t="shared" si="8629"/>
        <v>1006308.77</v>
      </c>
      <c r="W4498" s="43"/>
      <c r="X4498" s="43"/>
      <c r="Y4498" s="43"/>
      <c r="Z4498" s="43"/>
      <c r="AA4498" s="43"/>
      <c r="AB4498" s="43">
        <v>712005.69501000002</v>
      </c>
      <c r="AC4498" s="44">
        <v>862633.29954000004</v>
      </c>
      <c r="AD4498" s="44">
        <v>862633.29954000004</v>
      </c>
      <c r="AE4498" s="45">
        <f t="shared" si="8625"/>
        <v>100</v>
      </c>
      <c r="AF4498" s="43">
        <v>840479.43999999994</v>
      </c>
      <c r="AG4498" s="43">
        <v>0</v>
      </c>
      <c r="AH4498" s="43">
        <v>0</v>
      </c>
      <c r="AI4498" s="43">
        <v>0</v>
      </c>
      <c r="AJ4498" s="43">
        <v>0</v>
      </c>
      <c r="AK4498" s="43">
        <v>0</v>
      </c>
      <c r="AL4498" s="43">
        <f t="shared" si="8626"/>
        <v>840479.43999999994</v>
      </c>
      <c r="AM4498" s="43">
        <f t="shared" si="8627"/>
        <v>165829.33000000007</v>
      </c>
      <c r="AN4498" s="19"/>
      <c r="AO4498" s="1"/>
      <c r="AP4498" s="1"/>
      <c r="AQ4498" s="1"/>
      <c r="AR4498" s="1"/>
      <c r="AS4498" s="1"/>
    </row>
    <row r="4499" ht="31.5">
      <c r="B4499" s="41" t="s">
        <v>1088</v>
      </c>
      <c r="C4499" s="41" t="s">
        <v>115</v>
      </c>
      <c r="D4499" s="41" t="s">
        <v>117</v>
      </c>
      <c r="E4499" s="26" t="str">
        <f t="shared" si="8628"/>
        <v>0503</v>
      </c>
      <c r="F4499" s="41" t="s">
        <v>1187</v>
      </c>
      <c r="G4499" s="41" t="s">
        <v>550</v>
      </c>
      <c r="H4499" s="42" t="s">
        <v>551</v>
      </c>
      <c r="I4499" s="43">
        <f>I4500</f>
        <v>226860</v>
      </c>
      <c r="J4499" s="43">
        <f>J4500</f>
        <v>0</v>
      </c>
      <c r="K4499" s="43">
        <f>K4500</f>
        <v>0</v>
      </c>
      <c r="L4499" s="43">
        <f>L4500</f>
        <v>0</v>
      </c>
      <c r="M4499" s="43">
        <f>M4500</f>
        <v>0</v>
      </c>
      <c r="N4499" s="43">
        <f>N4500</f>
        <v>0</v>
      </c>
      <c r="O4499" s="43">
        <f>O4500</f>
        <v>0</v>
      </c>
      <c r="P4499" s="43">
        <f>P4500</f>
        <v>0</v>
      </c>
      <c r="Q4499" s="43">
        <f>Q4500</f>
        <v>0</v>
      </c>
      <c r="R4499" s="43">
        <f>R4500</f>
        <v>0</v>
      </c>
      <c r="S4499" s="43">
        <f>S4500</f>
        <v>0</v>
      </c>
      <c r="T4499" s="43">
        <f>T4500</f>
        <v>0</v>
      </c>
      <c r="U4499" s="43">
        <v>0</v>
      </c>
      <c r="V4499" s="43">
        <f t="shared" si="8629"/>
        <v>226860</v>
      </c>
      <c r="W4499" s="43">
        <f>W4500</f>
        <v>0</v>
      </c>
      <c r="X4499" s="43">
        <f>X4500</f>
        <v>0</v>
      </c>
      <c r="Y4499" s="43">
        <f>Y4500</f>
        <v>0</v>
      </c>
      <c r="Z4499" s="43">
        <f>Z4500</f>
        <v>0</v>
      </c>
      <c r="AA4499" s="43">
        <f>AA4500</f>
        <v>0</v>
      </c>
      <c r="AB4499" s="43">
        <f>AB4500</f>
        <v>0</v>
      </c>
      <c r="AC4499" s="44">
        <f>AC4500</f>
        <v>226860</v>
      </c>
      <c r="AD4499" s="44">
        <f>AD4500</f>
        <v>0</v>
      </c>
      <c r="AE4499" s="45">
        <f t="shared" si="8625"/>
        <v>0</v>
      </c>
      <c r="AF4499" s="43">
        <f>AF4500</f>
        <v>226860</v>
      </c>
      <c r="AG4499" s="43">
        <f>AG4500</f>
        <v>0</v>
      </c>
      <c r="AH4499" s="43">
        <f>AH4500</f>
        <v>0</v>
      </c>
      <c r="AI4499" s="43">
        <f>AI4500</f>
        <v>0</v>
      </c>
      <c r="AJ4499" s="43">
        <f>AJ4500</f>
        <v>0</v>
      </c>
      <c r="AK4499" s="43">
        <f>AK4500</f>
        <v>0</v>
      </c>
      <c r="AL4499" s="43">
        <f t="shared" si="8626"/>
        <v>226860</v>
      </c>
      <c r="AM4499" s="43">
        <f t="shared" si="8627"/>
        <v>0</v>
      </c>
      <c r="AN4499" s="2"/>
      <c r="AO4499" s="1"/>
      <c r="AP4499" s="1"/>
      <c r="AQ4499" s="1"/>
      <c r="AR4499" s="1"/>
      <c r="AS4499" s="1"/>
    </row>
    <row r="4500">
      <c r="B4500" s="41" t="s">
        <v>1088</v>
      </c>
      <c r="C4500" s="41" t="s">
        <v>115</v>
      </c>
      <c r="D4500" s="41" t="s">
        <v>117</v>
      </c>
      <c r="E4500" s="26" t="str">
        <f t="shared" si="8628"/>
        <v>0503</v>
      </c>
      <c r="F4500" s="41" t="s">
        <v>1187</v>
      </c>
      <c r="G4500" s="41" t="s">
        <v>909</v>
      </c>
      <c r="H4500" s="42" t="s">
        <v>910</v>
      </c>
      <c r="I4500" s="43">
        <v>226860</v>
      </c>
      <c r="J4500" s="43"/>
      <c r="K4500" s="43"/>
      <c r="L4500" s="43"/>
      <c r="M4500" s="43"/>
      <c r="N4500" s="43"/>
      <c r="O4500" s="43">
        <v>0</v>
      </c>
      <c r="P4500" s="43">
        <v>0</v>
      </c>
      <c r="Q4500" s="43">
        <v>0</v>
      </c>
      <c r="R4500" s="43">
        <v>0</v>
      </c>
      <c r="S4500" s="43">
        <v>0</v>
      </c>
      <c r="T4500" s="43">
        <v>0</v>
      </c>
      <c r="U4500" s="43">
        <v>0</v>
      </c>
      <c r="V4500" s="43">
        <f t="shared" si="8629"/>
        <v>226860</v>
      </c>
      <c r="W4500" s="43"/>
      <c r="X4500" s="43"/>
      <c r="Y4500" s="43"/>
      <c r="Z4500" s="43"/>
      <c r="AA4500" s="43"/>
      <c r="AB4500" s="43">
        <v>0</v>
      </c>
      <c r="AC4500" s="44">
        <v>226860</v>
      </c>
      <c r="AD4500" s="44">
        <v>0</v>
      </c>
      <c r="AE4500" s="45">
        <f t="shared" si="8625"/>
        <v>0</v>
      </c>
      <c r="AF4500" s="43">
        <v>226860</v>
      </c>
      <c r="AG4500" s="43">
        <v>0</v>
      </c>
      <c r="AH4500" s="43">
        <v>0</v>
      </c>
      <c r="AI4500" s="43">
        <v>0</v>
      </c>
      <c r="AJ4500" s="43">
        <v>0</v>
      </c>
      <c r="AK4500" s="43">
        <v>0</v>
      </c>
      <c r="AL4500" s="43">
        <f t="shared" si="8626"/>
        <v>226860</v>
      </c>
      <c r="AM4500" s="43">
        <f t="shared" si="8627"/>
        <v>0</v>
      </c>
      <c r="AN4500" s="19"/>
      <c r="AO4500" s="1"/>
      <c r="AP4500" s="1"/>
      <c r="AQ4500" s="1"/>
      <c r="AR4500" s="1"/>
      <c r="AS4500" s="1"/>
    </row>
    <row r="4501" ht="63">
      <c r="B4501" s="41" t="s">
        <v>1088</v>
      </c>
      <c r="C4501" s="41" t="s">
        <v>115</v>
      </c>
      <c r="D4501" s="41" t="s">
        <v>117</v>
      </c>
      <c r="E4501" s="26" t="str">
        <f t="shared" si="8628"/>
        <v>0503</v>
      </c>
      <c r="F4501" s="41" t="s">
        <v>797</v>
      </c>
      <c r="G4501" s="41"/>
      <c r="H4501" s="42" t="s">
        <v>798</v>
      </c>
      <c r="I4501" s="43">
        <f t="shared" ref="I4501:I4503" si="8709">I4502</f>
        <v>43099.699999999997</v>
      </c>
      <c r="J4501" s="43">
        <f t="shared" ref="J4501:J4507" si="8710">J4502</f>
        <v>43099.699999999997</v>
      </c>
      <c r="K4501" s="43">
        <f t="shared" ref="K4501:K4507" si="8711">K4502</f>
        <v>43099.699999999997</v>
      </c>
      <c r="L4501" s="43">
        <f t="shared" ref="L4501:L4507" si="8712">L4502</f>
        <v>0</v>
      </c>
      <c r="M4501" s="43">
        <f t="shared" ref="M4501:M4507" si="8713">M4502</f>
        <v>0</v>
      </c>
      <c r="N4501" s="43">
        <f t="shared" ref="N4501:N4507" si="8714">N4502</f>
        <v>0</v>
      </c>
      <c r="O4501" s="43">
        <f t="shared" ref="O4501:O4507" si="8715">O4502</f>
        <v>0</v>
      </c>
      <c r="P4501" s="43">
        <f t="shared" ref="P4501:P4507" si="8716">P4502</f>
        <v>0</v>
      </c>
      <c r="Q4501" s="43">
        <f t="shared" ref="Q4501:Q4507" si="8717">Q4502</f>
        <v>0</v>
      </c>
      <c r="R4501" s="43">
        <f t="shared" ref="R4501:R4507" si="8718">R4502</f>
        <v>0</v>
      </c>
      <c r="S4501" s="43">
        <f t="shared" ref="S4501:S4507" si="8719">S4502</f>
        <v>-635.05200000000002</v>
      </c>
      <c r="T4501" s="43">
        <f t="shared" ref="T4501:T4507" si="8720">T4502</f>
        <v>0</v>
      </c>
      <c r="U4501" s="43">
        <v>0</v>
      </c>
      <c r="V4501" s="43">
        <f t="shared" si="8629"/>
        <v>42464.647999999994</v>
      </c>
      <c r="W4501" s="43">
        <f t="shared" ref="W4501:W4507" si="8721">W4502</f>
        <v>0</v>
      </c>
      <c r="X4501" s="43">
        <f t="shared" ref="X4501:X4507" si="8722">X4502</f>
        <v>0</v>
      </c>
      <c r="Y4501" s="43">
        <f t="shared" ref="Y4501:Y4507" si="8723">Y4502</f>
        <v>0</v>
      </c>
      <c r="Z4501" s="43">
        <f t="shared" ref="Z4501:Z4507" si="8724">Z4502</f>
        <v>0</v>
      </c>
      <c r="AA4501" s="43">
        <f t="shared" ref="AA4501:AA4507" si="8725">AA4502</f>
        <v>0</v>
      </c>
      <c r="AB4501" s="43">
        <f t="shared" ref="AB4501:AB4507" si="8726">AB4502</f>
        <v>12928.72991</v>
      </c>
      <c r="AC4501" s="44">
        <f t="shared" ref="AC4501:AC4507" si="8727">AC4502</f>
        <v>29910.198710000001</v>
      </c>
      <c r="AD4501" s="44">
        <f t="shared" ref="AD4501:AD4507" si="8728">AD4502</f>
        <v>29910.198710000001</v>
      </c>
      <c r="AE4501" s="45">
        <f t="shared" si="8625"/>
        <v>100</v>
      </c>
      <c r="AF4501" s="43">
        <f t="shared" ref="AF4501:AF4507" si="8729">AF4502</f>
        <v>31347.76195</v>
      </c>
      <c r="AG4501" s="43">
        <f t="shared" ref="AG4501:AG4507" si="8730">AG4502</f>
        <v>0</v>
      </c>
      <c r="AH4501" s="43">
        <f t="shared" ref="AH4501:AH4507" si="8731">AH4502</f>
        <v>0</v>
      </c>
      <c r="AI4501" s="43">
        <f t="shared" ref="AI4501:AI4507" si="8732">AI4502</f>
        <v>0</v>
      </c>
      <c r="AJ4501" s="43">
        <f t="shared" ref="AJ4501:AJ4507" si="8733">AJ4502</f>
        <v>0</v>
      </c>
      <c r="AK4501" s="43">
        <f t="shared" ref="AK4501:AK4507" si="8734">AK4502</f>
        <v>0</v>
      </c>
      <c r="AL4501" s="43">
        <f t="shared" si="8626"/>
        <v>31347.76195</v>
      </c>
      <c r="AM4501" s="43">
        <f t="shared" si="8627"/>
        <v>11116.886049999994</v>
      </c>
      <c r="AN4501" s="2"/>
      <c r="AR4501" s="1"/>
      <c r="AS4501" s="1"/>
    </row>
    <row r="4502" ht="31.5">
      <c r="B4502" s="41" t="s">
        <v>1088</v>
      </c>
      <c r="C4502" s="41" t="s">
        <v>115</v>
      </c>
      <c r="D4502" s="41" t="s">
        <v>117</v>
      </c>
      <c r="E4502" s="26" t="str">
        <f t="shared" si="8628"/>
        <v>0503</v>
      </c>
      <c r="F4502" s="41" t="s">
        <v>799</v>
      </c>
      <c r="G4502" s="41"/>
      <c r="H4502" s="42" t="s">
        <v>800</v>
      </c>
      <c r="I4502" s="43">
        <f t="shared" si="8709"/>
        <v>43099.699999999997</v>
      </c>
      <c r="J4502" s="43">
        <f t="shared" si="8710"/>
        <v>43099.699999999997</v>
      </c>
      <c r="K4502" s="43">
        <f t="shared" si="8711"/>
        <v>43099.699999999997</v>
      </c>
      <c r="L4502" s="43">
        <f t="shared" si="8712"/>
        <v>0</v>
      </c>
      <c r="M4502" s="43">
        <f t="shared" si="8713"/>
        <v>0</v>
      </c>
      <c r="N4502" s="43">
        <f t="shared" si="8714"/>
        <v>0</v>
      </c>
      <c r="O4502" s="43">
        <f t="shared" si="8715"/>
        <v>0</v>
      </c>
      <c r="P4502" s="43">
        <f t="shared" si="8716"/>
        <v>0</v>
      </c>
      <c r="Q4502" s="43">
        <f t="shared" si="8717"/>
        <v>0</v>
      </c>
      <c r="R4502" s="43">
        <f t="shared" si="8718"/>
        <v>0</v>
      </c>
      <c r="S4502" s="43">
        <f t="shared" si="8719"/>
        <v>-635.05200000000002</v>
      </c>
      <c r="T4502" s="43">
        <f t="shared" si="8720"/>
        <v>0</v>
      </c>
      <c r="U4502" s="43">
        <v>0</v>
      </c>
      <c r="V4502" s="43">
        <f t="shared" si="8629"/>
        <v>42464.647999999994</v>
      </c>
      <c r="W4502" s="43">
        <f t="shared" si="8721"/>
        <v>0</v>
      </c>
      <c r="X4502" s="43">
        <f t="shared" si="8722"/>
        <v>0</v>
      </c>
      <c r="Y4502" s="43">
        <f t="shared" si="8723"/>
        <v>0</v>
      </c>
      <c r="Z4502" s="43">
        <f t="shared" si="8724"/>
        <v>0</v>
      </c>
      <c r="AA4502" s="43">
        <f t="shared" si="8725"/>
        <v>0</v>
      </c>
      <c r="AB4502" s="43">
        <f t="shared" si="8726"/>
        <v>12928.72991</v>
      </c>
      <c r="AC4502" s="44">
        <f t="shared" si="8727"/>
        <v>29910.198710000001</v>
      </c>
      <c r="AD4502" s="44">
        <f t="shared" si="8728"/>
        <v>29910.198710000001</v>
      </c>
      <c r="AE4502" s="45">
        <f t="shared" si="8625"/>
        <v>100</v>
      </c>
      <c r="AF4502" s="43">
        <f t="shared" si="8729"/>
        <v>31347.76195</v>
      </c>
      <c r="AG4502" s="43">
        <f t="shared" si="8730"/>
        <v>0</v>
      </c>
      <c r="AH4502" s="43">
        <f t="shared" si="8731"/>
        <v>0</v>
      </c>
      <c r="AI4502" s="43">
        <f t="shared" si="8732"/>
        <v>0</v>
      </c>
      <c r="AJ4502" s="43">
        <f t="shared" si="8733"/>
        <v>0</v>
      </c>
      <c r="AK4502" s="43">
        <f t="shared" si="8734"/>
        <v>0</v>
      </c>
      <c r="AL4502" s="43">
        <f t="shared" si="8626"/>
        <v>31347.76195</v>
      </c>
      <c r="AM4502" s="43">
        <f t="shared" si="8627"/>
        <v>11116.886049999994</v>
      </c>
      <c r="AN4502" s="2"/>
      <c r="AO4502" s="1"/>
      <c r="AP4502" s="1"/>
      <c r="AQ4502" s="1"/>
      <c r="AR4502" s="1"/>
      <c r="AS4502" s="1"/>
    </row>
    <row r="4503" ht="31.5">
      <c r="B4503" s="41" t="s">
        <v>1088</v>
      </c>
      <c r="C4503" s="41" t="s">
        <v>115</v>
      </c>
      <c r="D4503" s="41" t="s">
        <v>117</v>
      </c>
      <c r="E4503" s="26" t="str">
        <f t="shared" si="8628"/>
        <v>0503</v>
      </c>
      <c r="F4503" s="41" t="s">
        <v>799</v>
      </c>
      <c r="G4503" s="41" t="s">
        <v>53</v>
      </c>
      <c r="H4503" s="42" t="s">
        <v>54</v>
      </c>
      <c r="I4503" s="43">
        <f t="shared" si="8709"/>
        <v>43099.699999999997</v>
      </c>
      <c r="J4503" s="43">
        <f t="shared" si="8710"/>
        <v>43099.699999999997</v>
      </c>
      <c r="K4503" s="43">
        <f t="shared" si="8711"/>
        <v>43099.699999999997</v>
      </c>
      <c r="L4503" s="43">
        <f t="shared" si="8712"/>
        <v>0</v>
      </c>
      <c r="M4503" s="43">
        <f t="shared" si="8713"/>
        <v>0</v>
      </c>
      <c r="N4503" s="43">
        <f t="shared" si="8714"/>
        <v>0</v>
      </c>
      <c r="O4503" s="43">
        <f t="shared" si="8715"/>
        <v>0</v>
      </c>
      <c r="P4503" s="43">
        <f t="shared" si="8716"/>
        <v>0</v>
      </c>
      <c r="Q4503" s="43">
        <f t="shared" si="8717"/>
        <v>0</v>
      </c>
      <c r="R4503" s="43">
        <f t="shared" si="8718"/>
        <v>0</v>
      </c>
      <c r="S4503" s="43">
        <f t="shared" si="8719"/>
        <v>-635.05200000000002</v>
      </c>
      <c r="T4503" s="43">
        <f t="shared" si="8720"/>
        <v>0</v>
      </c>
      <c r="U4503" s="43">
        <v>0</v>
      </c>
      <c r="V4503" s="43">
        <f t="shared" si="8629"/>
        <v>42464.647999999994</v>
      </c>
      <c r="W4503" s="43">
        <f t="shared" si="8721"/>
        <v>0</v>
      </c>
      <c r="X4503" s="43">
        <f t="shared" si="8722"/>
        <v>0</v>
      </c>
      <c r="Y4503" s="43">
        <f t="shared" si="8723"/>
        <v>0</v>
      </c>
      <c r="Z4503" s="43">
        <f t="shared" si="8724"/>
        <v>0</v>
      </c>
      <c r="AA4503" s="43">
        <f t="shared" si="8725"/>
        <v>0</v>
      </c>
      <c r="AB4503" s="43">
        <f t="shared" si="8726"/>
        <v>12928.72991</v>
      </c>
      <c r="AC4503" s="44">
        <f t="shared" si="8727"/>
        <v>29910.198710000001</v>
      </c>
      <c r="AD4503" s="44">
        <f t="shared" si="8728"/>
        <v>29910.198710000001</v>
      </c>
      <c r="AE4503" s="45">
        <f t="shared" si="8625"/>
        <v>100</v>
      </c>
      <c r="AF4503" s="43">
        <f t="shared" si="8729"/>
        <v>31347.76195</v>
      </c>
      <c r="AG4503" s="43">
        <f t="shared" si="8730"/>
        <v>0</v>
      </c>
      <c r="AH4503" s="43">
        <f t="shared" si="8731"/>
        <v>0</v>
      </c>
      <c r="AI4503" s="43">
        <f t="shared" si="8732"/>
        <v>0</v>
      </c>
      <c r="AJ4503" s="43">
        <f t="shared" si="8733"/>
        <v>0</v>
      </c>
      <c r="AK4503" s="43">
        <f t="shared" si="8734"/>
        <v>0</v>
      </c>
      <c r="AL4503" s="43">
        <f t="shared" si="8626"/>
        <v>31347.76195</v>
      </c>
      <c r="AM4503" s="43">
        <f t="shared" si="8627"/>
        <v>11116.886049999994</v>
      </c>
      <c r="AN4503" s="2"/>
      <c r="AO4503" s="1"/>
      <c r="AP4503" s="1"/>
      <c r="AQ4503" s="1"/>
      <c r="AR4503" s="1"/>
      <c r="AS4503" s="1"/>
    </row>
    <row r="4504" ht="31.5">
      <c r="B4504" s="41" t="s">
        <v>1088</v>
      </c>
      <c r="C4504" s="41" t="s">
        <v>115</v>
      </c>
      <c r="D4504" s="41" t="s">
        <v>117</v>
      </c>
      <c r="E4504" s="26" t="str">
        <f t="shared" si="8628"/>
        <v>0503</v>
      </c>
      <c r="F4504" s="41" t="s">
        <v>799</v>
      </c>
      <c r="G4504" s="41" t="s">
        <v>55</v>
      </c>
      <c r="H4504" s="42" t="s">
        <v>56</v>
      </c>
      <c r="I4504" s="43">
        <f>42068.7+1031</f>
        <v>43099.699999999997</v>
      </c>
      <c r="J4504" s="43">
        <v>43099.699999999997</v>
      </c>
      <c r="K4504" s="43">
        <v>43099.699999999997</v>
      </c>
      <c r="L4504" s="43"/>
      <c r="M4504" s="43"/>
      <c r="N4504" s="43"/>
      <c r="O4504" s="43">
        <v>0</v>
      </c>
      <c r="P4504" s="43">
        <v>0</v>
      </c>
      <c r="Q4504" s="43">
        <v>0</v>
      </c>
      <c r="R4504" s="43">
        <v>0</v>
      </c>
      <c r="S4504" s="43">
        <v>-635.05200000000002</v>
      </c>
      <c r="T4504" s="43">
        <v>0</v>
      </c>
      <c r="U4504" s="43">
        <v>0</v>
      </c>
      <c r="V4504" s="43">
        <f t="shared" si="8629"/>
        <v>42464.647999999994</v>
      </c>
      <c r="W4504" s="43"/>
      <c r="X4504" s="43"/>
      <c r="Y4504" s="43"/>
      <c r="Z4504" s="43"/>
      <c r="AA4504" s="43"/>
      <c r="AB4504" s="43">
        <v>12928.72991</v>
      </c>
      <c r="AC4504" s="44">
        <v>29910.198710000001</v>
      </c>
      <c r="AD4504" s="44">
        <v>29910.198710000001</v>
      </c>
      <c r="AE4504" s="45">
        <f t="shared" si="8625"/>
        <v>100</v>
      </c>
      <c r="AF4504" s="43">
        <v>31347.76195</v>
      </c>
      <c r="AG4504" s="43">
        <v>0</v>
      </c>
      <c r="AH4504" s="43">
        <v>0</v>
      </c>
      <c r="AI4504" s="43">
        <v>0</v>
      </c>
      <c r="AJ4504" s="43">
        <v>0</v>
      </c>
      <c r="AK4504" s="43">
        <v>0</v>
      </c>
      <c r="AL4504" s="43">
        <f t="shared" si="8626"/>
        <v>31347.76195</v>
      </c>
      <c r="AM4504" s="43">
        <f t="shared" si="8627"/>
        <v>11116.886049999994</v>
      </c>
      <c r="AN4504" s="19"/>
      <c r="AO4504" s="1"/>
      <c r="AP4504" s="1"/>
      <c r="AQ4504" s="1"/>
      <c r="AR4504" s="1"/>
      <c r="AS4504" s="1"/>
    </row>
    <row r="4505" ht="31.5">
      <c r="B4505" s="41" t="s">
        <v>1088</v>
      </c>
      <c r="C4505" s="41" t="s">
        <v>115</v>
      </c>
      <c r="D4505" s="41" t="s">
        <v>117</v>
      </c>
      <c r="E4505" s="26" t="str">
        <f t="shared" si="8628"/>
        <v>0503</v>
      </c>
      <c r="F4505" s="41" t="s">
        <v>1188</v>
      </c>
      <c r="G4505" s="41"/>
      <c r="H4505" s="42" t="s">
        <v>1189</v>
      </c>
      <c r="I4505" s="43">
        <f t="shared" ref="I4505:I4507" si="8735">I4506</f>
        <v>33440.599999999999</v>
      </c>
      <c r="J4505" s="43">
        <f t="shared" si="8710"/>
        <v>6273.8999999999996</v>
      </c>
      <c r="K4505" s="43">
        <f t="shared" si="8711"/>
        <v>6288.5999999999995</v>
      </c>
      <c r="L4505" s="43">
        <f t="shared" si="8712"/>
        <v>0</v>
      </c>
      <c r="M4505" s="43">
        <f t="shared" si="8713"/>
        <v>0</v>
      </c>
      <c r="N4505" s="43">
        <f t="shared" si="8714"/>
        <v>0</v>
      </c>
      <c r="O4505" s="43">
        <f t="shared" si="8715"/>
        <v>0</v>
      </c>
      <c r="P4505" s="43">
        <f t="shared" si="8716"/>
        <v>0</v>
      </c>
      <c r="Q4505" s="43">
        <f t="shared" si="8717"/>
        <v>0</v>
      </c>
      <c r="R4505" s="43">
        <f t="shared" si="8718"/>
        <v>-850</v>
      </c>
      <c r="S4505" s="43">
        <f t="shared" si="8719"/>
        <v>0</v>
      </c>
      <c r="T4505" s="43">
        <f t="shared" si="8720"/>
        <v>0</v>
      </c>
      <c r="U4505" s="43">
        <v>0</v>
      </c>
      <c r="V4505" s="43">
        <f t="shared" si="8629"/>
        <v>32590.599999999999</v>
      </c>
      <c r="W4505" s="43">
        <f t="shared" si="8721"/>
        <v>0</v>
      </c>
      <c r="X4505" s="43">
        <f t="shared" si="8722"/>
        <v>0</v>
      </c>
      <c r="Y4505" s="43">
        <f t="shared" si="8723"/>
        <v>0</v>
      </c>
      <c r="Z4505" s="43">
        <f t="shared" si="8724"/>
        <v>0</v>
      </c>
      <c r="AA4505" s="43">
        <f t="shared" si="8725"/>
        <v>0</v>
      </c>
      <c r="AB4505" s="43">
        <f t="shared" si="8726"/>
        <v>3995.4416700000002</v>
      </c>
      <c r="AC4505" s="44">
        <f t="shared" si="8727"/>
        <v>32590.599999999999</v>
      </c>
      <c r="AD4505" s="44">
        <f t="shared" si="8728"/>
        <v>5861.8901900000001</v>
      </c>
      <c r="AE4505" s="45">
        <f t="shared" si="8625"/>
        <v>17.986444526949487</v>
      </c>
      <c r="AF4505" s="43">
        <f t="shared" si="8729"/>
        <v>32590.599999999999</v>
      </c>
      <c r="AG4505" s="43">
        <f t="shared" si="8730"/>
        <v>0</v>
      </c>
      <c r="AH4505" s="43">
        <f t="shared" si="8731"/>
        <v>0</v>
      </c>
      <c r="AI4505" s="43">
        <f t="shared" si="8732"/>
        <v>0</v>
      </c>
      <c r="AJ4505" s="43">
        <f t="shared" si="8733"/>
        <v>0</v>
      </c>
      <c r="AK4505" s="43">
        <f t="shared" si="8734"/>
        <v>0</v>
      </c>
      <c r="AL4505" s="43">
        <f t="shared" si="8626"/>
        <v>32590.599999999999</v>
      </c>
      <c r="AM4505" s="43">
        <f t="shared" si="8627"/>
        <v>0</v>
      </c>
      <c r="AN4505" s="2"/>
      <c r="AR4505" s="1"/>
      <c r="AS4505" s="1"/>
    </row>
    <row r="4506" ht="31.5">
      <c r="B4506" s="41" t="s">
        <v>1088</v>
      </c>
      <c r="C4506" s="41" t="s">
        <v>115</v>
      </c>
      <c r="D4506" s="41" t="s">
        <v>117</v>
      </c>
      <c r="E4506" s="26" t="str">
        <f t="shared" si="8628"/>
        <v>0503</v>
      </c>
      <c r="F4506" s="41" t="s">
        <v>1190</v>
      </c>
      <c r="G4506" s="41"/>
      <c r="H4506" s="42" t="s">
        <v>1191</v>
      </c>
      <c r="I4506" s="43">
        <f t="shared" si="8735"/>
        <v>33440.599999999999</v>
      </c>
      <c r="J4506" s="43">
        <f t="shared" si="8710"/>
        <v>6273.8999999999996</v>
      </c>
      <c r="K4506" s="43">
        <f t="shared" si="8711"/>
        <v>6288.5999999999995</v>
      </c>
      <c r="L4506" s="43">
        <f t="shared" si="8712"/>
        <v>0</v>
      </c>
      <c r="M4506" s="43">
        <f t="shared" si="8713"/>
        <v>0</v>
      </c>
      <c r="N4506" s="43">
        <f t="shared" si="8714"/>
        <v>0</v>
      </c>
      <c r="O4506" s="43">
        <f t="shared" si="8715"/>
        <v>0</v>
      </c>
      <c r="P4506" s="43">
        <f t="shared" si="8716"/>
        <v>0</v>
      </c>
      <c r="Q4506" s="43">
        <f t="shared" si="8717"/>
        <v>0</v>
      </c>
      <c r="R4506" s="43">
        <f t="shared" si="8718"/>
        <v>-850</v>
      </c>
      <c r="S4506" s="43">
        <f t="shared" si="8719"/>
        <v>0</v>
      </c>
      <c r="T4506" s="43">
        <f t="shared" si="8720"/>
        <v>0</v>
      </c>
      <c r="U4506" s="43">
        <v>0</v>
      </c>
      <c r="V4506" s="43">
        <f t="shared" si="8629"/>
        <v>32590.599999999999</v>
      </c>
      <c r="W4506" s="43">
        <f t="shared" si="8721"/>
        <v>0</v>
      </c>
      <c r="X4506" s="43">
        <f t="shared" si="8722"/>
        <v>0</v>
      </c>
      <c r="Y4506" s="43">
        <f t="shared" si="8723"/>
        <v>0</v>
      </c>
      <c r="Z4506" s="43">
        <f t="shared" si="8724"/>
        <v>0</v>
      </c>
      <c r="AA4506" s="43">
        <f t="shared" si="8725"/>
        <v>0</v>
      </c>
      <c r="AB4506" s="43">
        <f t="shared" si="8726"/>
        <v>3995.4416700000002</v>
      </c>
      <c r="AC4506" s="44">
        <f t="shared" si="8727"/>
        <v>32590.599999999999</v>
      </c>
      <c r="AD4506" s="44">
        <f t="shared" si="8728"/>
        <v>5861.8901900000001</v>
      </c>
      <c r="AE4506" s="45">
        <f t="shared" si="8625"/>
        <v>17.986444526949487</v>
      </c>
      <c r="AF4506" s="43">
        <f t="shared" si="8729"/>
        <v>32590.599999999999</v>
      </c>
      <c r="AG4506" s="43">
        <f t="shared" si="8730"/>
        <v>0</v>
      </c>
      <c r="AH4506" s="43">
        <f t="shared" si="8731"/>
        <v>0</v>
      </c>
      <c r="AI4506" s="43">
        <f t="shared" si="8732"/>
        <v>0</v>
      </c>
      <c r="AJ4506" s="43">
        <f t="shared" si="8733"/>
        <v>0</v>
      </c>
      <c r="AK4506" s="43">
        <f t="shared" si="8734"/>
        <v>0</v>
      </c>
      <c r="AL4506" s="43">
        <f t="shared" si="8626"/>
        <v>32590.599999999999</v>
      </c>
      <c r="AM4506" s="43">
        <f t="shared" si="8627"/>
        <v>0</v>
      </c>
      <c r="AN4506" s="2"/>
      <c r="AO4506" s="1"/>
      <c r="AP4506" s="1"/>
      <c r="AQ4506" s="1"/>
      <c r="AR4506" s="1"/>
      <c r="AS4506" s="1"/>
    </row>
    <row r="4507" ht="31.5">
      <c r="B4507" s="41" t="s">
        <v>1088</v>
      </c>
      <c r="C4507" s="41" t="s">
        <v>115</v>
      </c>
      <c r="D4507" s="41" t="s">
        <v>117</v>
      </c>
      <c r="E4507" s="26" t="str">
        <f t="shared" si="8628"/>
        <v>0503</v>
      </c>
      <c r="F4507" s="41" t="s">
        <v>1190</v>
      </c>
      <c r="G4507" s="41" t="s">
        <v>53</v>
      </c>
      <c r="H4507" s="42" t="s">
        <v>54</v>
      </c>
      <c r="I4507" s="43">
        <f t="shared" si="8735"/>
        <v>33440.599999999999</v>
      </c>
      <c r="J4507" s="43">
        <f t="shared" si="8710"/>
        <v>6273.8999999999996</v>
      </c>
      <c r="K4507" s="43">
        <f t="shared" si="8711"/>
        <v>6288.5999999999995</v>
      </c>
      <c r="L4507" s="43">
        <f t="shared" si="8712"/>
        <v>0</v>
      </c>
      <c r="M4507" s="43">
        <f t="shared" si="8713"/>
        <v>0</v>
      </c>
      <c r="N4507" s="43">
        <f t="shared" si="8714"/>
        <v>0</v>
      </c>
      <c r="O4507" s="43">
        <f t="shared" si="8715"/>
        <v>0</v>
      </c>
      <c r="P4507" s="43">
        <f t="shared" si="8716"/>
        <v>0</v>
      </c>
      <c r="Q4507" s="43">
        <f t="shared" si="8717"/>
        <v>0</v>
      </c>
      <c r="R4507" s="43">
        <f t="shared" si="8718"/>
        <v>-850</v>
      </c>
      <c r="S4507" s="43">
        <f t="shared" si="8719"/>
        <v>0</v>
      </c>
      <c r="T4507" s="43">
        <f t="shared" si="8720"/>
        <v>0</v>
      </c>
      <c r="U4507" s="43">
        <v>0</v>
      </c>
      <c r="V4507" s="43">
        <f t="shared" si="8629"/>
        <v>32590.599999999999</v>
      </c>
      <c r="W4507" s="43">
        <f t="shared" si="8721"/>
        <v>0</v>
      </c>
      <c r="X4507" s="43">
        <f t="shared" si="8722"/>
        <v>0</v>
      </c>
      <c r="Y4507" s="43">
        <f t="shared" si="8723"/>
        <v>0</v>
      </c>
      <c r="Z4507" s="43">
        <f t="shared" si="8724"/>
        <v>0</v>
      </c>
      <c r="AA4507" s="43">
        <f t="shared" si="8725"/>
        <v>0</v>
      </c>
      <c r="AB4507" s="43">
        <f t="shared" si="8726"/>
        <v>3995.4416700000002</v>
      </c>
      <c r="AC4507" s="44">
        <f t="shared" si="8727"/>
        <v>32590.599999999999</v>
      </c>
      <c r="AD4507" s="44">
        <f t="shared" si="8728"/>
        <v>5861.8901900000001</v>
      </c>
      <c r="AE4507" s="45">
        <f t="shared" si="8625"/>
        <v>17.986444526949487</v>
      </c>
      <c r="AF4507" s="43">
        <f t="shared" si="8729"/>
        <v>32590.599999999999</v>
      </c>
      <c r="AG4507" s="43">
        <f t="shared" si="8730"/>
        <v>0</v>
      </c>
      <c r="AH4507" s="43">
        <f t="shared" si="8731"/>
        <v>0</v>
      </c>
      <c r="AI4507" s="43">
        <f t="shared" si="8732"/>
        <v>0</v>
      </c>
      <c r="AJ4507" s="43">
        <f t="shared" si="8733"/>
        <v>0</v>
      </c>
      <c r="AK4507" s="43">
        <f t="shared" si="8734"/>
        <v>0</v>
      </c>
      <c r="AL4507" s="43">
        <f t="shared" si="8626"/>
        <v>32590.599999999999</v>
      </c>
      <c r="AM4507" s="43">
        <f t="shared" si="8627"/>
        <v>0</v>
      </c>
      <c r="AN4507" s="2"/>
      <c r="AO4507" s="1"/>
      <c r="AP4507" s="1"/>
      <c r="AQ4507" s="1"/>
      <c r="AR4507" s="1"/>
      <c r="AS4507" s="1"/>
    </row>
    <row r="4508" ht="31.5">
      <c r="B4508" s="41" t="s">
        <v>1088</v>
      </c>
      <c r="C4508" s="41" t="s">
        <v>115</v>
      </c>
      <c r="D4508" s="41" t="s">
        <v>117</v>
      </c>
      <c r="E4508" s="26" t="str">
        <f t="shared" si="8628"/>
        <v>0503</v>
      </c>
      <c r="F4508" s="41" t="s">
        <v>1190</v>
      </c>
      <c r="G4508" s="41" t="s">
        <v>55</v>
      </c>
      <c r="H4508" s="42" t="s">
        <v>56</v>
      </c>
      <c r="I4508" s="43">
        <v>33440.599999999999</v>
      </c>
      <c r="J4508" s="43">
        <v>6273.8999999999996</v>
      </c>
      <c r="K4508" s="43">
        <v>6288.5999999999995</v>
      </c>
      <c r="L4508" s="43"/>
      <c r="M4508" s="43"/>
      <c r="N4508" s="43"/>
      <c r="O4508" s="43">
        <v>0</v>
      </c>
      <c r="P4508" s="43">
        <v>0</v>
      </c>
      <c r="Q4508" s="43">
        <v>0</v>
      </c>
      <c r="R4508" s="43">
        <v>-850</v>
      </c>
      <c r="S4508" s="43">
        <v>0</v>
      </c>
      <c r="T4508" s="43">
        <v>0</v>
      </c>
      <c r="U4508" s="43">
        <v>0</v>
      </c>
      <c r="V4508" s="43">
        <f t="shared" si="8629"/>
        <v>32590.599999999999</v>
      </c>
      <c r="W4508" s="43"/>
      <c r="X4508" s="43"/>
      <c r="Y4508" s="43"/>
      <c r="Z4508" s="43"/>
      <c r="AA4508" s="43"/>
      <c r="AB4508" s="43">
        <v>3995.4416700000002</v>
      </c>
      <c r="AC4508" s="44">
        <v>32590.599999999999</v>
      </c>
      <c r="AD4508" s="44">
        <v>5861.8901900000001</v>
      </c>
      <c r="AE4508" s="45">
        <f t="shared" si="8625"/>
        <v>17.986444526949487</v>
      </c>
      <c r="AF4508" s="43">
        <v>32590.599999999999</v>
      </c>
      <c r="AG4508" s="43">
        <v>0</v>
      </c>
      <c r="AH4508" s="43">
        <v>0</v>
      </c>
      <c r="AI4508" s="43">
        <v>0</v>
      </c>
      <c r="AJ4508" s="43">
        <v>0</v>
      </c>
      <c r="AK4508" s="43">
        <v>0</v>
      </c>
      <c r="AL4508" s="43">
        <f t="shared" si="8626"/>
        <v>32590.599999999999</v>
      </c>
      <c r="AM4508" s="43">
        <f t="shared" si="8627"/>
        <v>0</v>
      </c>
      <c r="AN4508" s="19"/>
      <c r="AO4508" s="1"/>
      <c r="AP4508" s="1"/>
      <c r="AQ4508" s="1"/>
      <c r="AR4508" s="1"/>
      <c r="AS4508" s="1"/>
    </row>
    <row r="4509" ht="47.25">
      <c r="B4509" s="41" t="s">
        <v>1088</v>
      </c>
      <c r="C4509" s="41" t="s">
        <v>115</v>
      </c>
      <c r="D4509" s="41" t="s">
        <v>117</v>
      </c>
      <c r="E4509" s="26" t="str">
        <f t="shared" si="8628"/>
        <v>0503</v>
      </c>
      <c r="F4509" s="41" t="s">
        <v>1192</v>
      </c>
      <c r="G4509" s="41"/>
      <c r="H4509" s="42" t="s">
        <v>1193</v>
      </c>
      <c r="I4509" s="43">
        <f>I4510+I4520+I4524+I4531</f>
        <v>404346.09999999998</v>
      </c>
      <c r="J4509" s="43">
        <f>J4510+J4520+J4524+J4531</f>
        <v>347789</v>
      </c>
      <c r="K4509" s="43">
        <f>K4510+K4520+K4524+K4531</f>
        <v>55568.599999999999</v>
      </c>
      <c r="L4509" s="43">
        <f>L4510+L4520+L4524+L4531</f>
        <v>-50000</v>
      </c>
      <c r="M4509" s="43">
        <f>M4510+M4520+M4524+M4531</f>
        <v>67940.256999999998</v>
      </c>
      <c r="N4509" s="43">
        <f>N4510+N4520+N4524+N4531</f>
        <v>0</v>
      </c>
      <c r="O4509" s="43">
        <f>O4510+O4520+O4524+O4531+O4543</f>
        <v>-387</v>
      </c>
      <c r="P4509" s="43">
        <f>P4510+P4520+P4524+P4531+P4543</f>
        <v>1979.1949999999999</v>
      </c>
      <c r="Q4509" s="43">
        <f>Q4510+Q4520+Q4524+Q4531+Q4543</f>
        <v>-8005.6499999999996</v>
      </c>
      <c r="R4509" s="43">
        <f>R4510+R4520+R4524+R4531</f>
        <v>0</v>
      </c>
      <c r="S4509" s="43">
        <f>S4510+S4520+S4524+S4531</f>
        <v>-97717.743000000017</v>
      </c>
      <c r="T4509" s="43">
        <f>T4510+T4520+T4524+T4531</f>
        <v>0</v>
      </c>
      <c r="U4509" s="43">
        <v>-176122.22499999998</v>
      </c>
      <c r="V4509" s="43">
        <f t="shared" si="8629"/>
        <v>74092.676999999996</v>
      </c>
      <c r="W4509" s="43">
        <f>W4510+W4520+W4524+W4531</f>
        <v>6314.7950000000001</v>
      </c>
      <c r="X4509" s="43">
        <f>X4510+X4520+X4524+X4531</f>
        <v>0</v>
      </c>
      <c r="Y4509" s="43">
        <f>Y4510+Y4520+Y4524+Y4531</f>
        <v>-182437.01999999999</v>
      </c>
      <c r="Z4509" s="43">
        <f>Z4510+Z4520+Z4524+Z4531</f>
        <v>0</v>
      </c>
      <c r="AA4509" s="43">
        <f>AA4510+AA4520+AA4524+AA4531</f>
        <v>0</v>
      </c>
      <c r="AB4509" s="43">
        <f>AB4510+AB4520+AB4524+AB4531+AB4543</f>
        <v>56353.197469999999</v>
      </c>
      <c r="AC4509" s="44">
        <f>AC4510+AC4520+AC4524+AC4531+AC4543</f>
        <v>114404.45972999999</v>
      </c>
      <c r="AD4509" s="44">
        <f>AD4510+AD4520+AD4524+AD4531+AD4543</f>
        <v>103378.55560000001</v>
      </c>
      <c r="AE4509" s="45">
        <f t="shared" si="8625"/>
        <v>90.36234762523975</v>
      </c>
      <c r="AF4509" s="43">
        <f>AF4510+AF4520+AF4524+AF4531+AF4543</f>
        <v>114797.40472999998</v>
      </c>
      <c r="AG4509" s="43">
        <f>AG4510+AG4520+AG4524+AG4531+AG4543</f>
        <v>-387</v>
      </c>
      <c r="AH4509" s="43">
        <f>AH4510+AH4520+AH4524+AH4531+AH4543</f>
        <v>0</v>
      </c>
      <c r="AI4509" s="43">
        <f>AI4510+AI4520+AI4524+AI4531+AI4543</f>
        <v>0</v>
      </c>
      <c r="AJ4509" s="43">
        <f>AJ4510+AJ4520+AJ4524+AJ4531+AJ4543</f>
        <v>0</v>
      </c>
      <c r="AK4509" s="43">
        <f>AK4510+AK4520+AK4524+AK4531+AK4543</f>
        <v>0</v>
      </c>
      <c r="AL4509" s="43">
        <f t="shared" si="8626"/>
        <v>114410.40472999998</v>
      </c>
      <c r="AM4509" s="43">
        <f t="shared" si="8627"/>
        <v>-40317.727729999984</v>
      </c>
      <c r="AN4509" s="2"/>
      <c r="AO4509" s="1"/>
      <c r="AP4509" s="1"/>
      <c r="AQ4509" s="1"/>
      <c r="AR4509" s="1"/>
      <c r="AS4509" s="1"/>
    </row>
    <row r="4510" ht="31.5">
      <c r="B4510" s="41" t="s">
        <v>1088</v>
      </c>
      <c r="C4510" s="41" t="s">
        <v>115</v>
      </c>
      <c r="D4510" s="41" t="s">
        <v>117</v>
      </c>
      <c r="E4510" s="26" t="str">
        <f t="shared" si="8628"/>
        <v>0503</v>
      </c>
      <c r="F4510" s="41" t="s">
        <v>1194</v>
      </c>
      <c r="G4510" s="41"/>
      <c r="H4510" s="42" t="s">
        <v>1195</v>
      </c>
      <c r="I4510" s="43">
        <f>I4514+I4517</f>
        <v>43458.999999999993</v>
      </c>
      <c r="J4510" s="43">
        <f>J4514+J4517</f>
        <v>54713.099999999999</v>
      </c>
      <c r="K4510" s="43">
        <f>K4514+K4517</f>
        <v>54713.099999999999</v>
      </c>
      <c r="L4510" s="43">
        <f>L4514+L4517</f>
        <v>0</v>
      </c>
      <c r="M4510" s="43">
        <f>M4514+M4517</f>
        <v>0</v>
      </c>
      <c r="N4510" s="43">
        <f>N4514+N4517</f>
        <v>0</v>
      </c>
      <c r="O4510" s="43">
        <f>O4514+O4517+O4511</f>
        <v>-387</v>
      </c>
      <c r="P4510" s="43">
        <f>P4514+P4517+P4511</f>
        <v>0</v>
      </c>
      <c r="Q4510" s="43">
        <f>Q4514+Q4517+Q4511</f>
        <v>0</v>
      </c>
      <c r="R4510" s="43">
        <f>R4514+R4517+R4511</f>
        <v>0</v>
      </c>
      <c r="S4510" s="43">
        <f>S4514+S4517+S4511</f>
        <v>21724.411</v>
      </c>
      <c r="T4510" s="43">
        <f>T4514+T4517+T4511</f>
        <v>0</v>
      </c>
      <c r="U4510" s="43">
        <v>0</v>
      </c>
      <c r="V4510" s="43">
        <f t="shared" si="8629"/>
        <v>64796.410999999993</v>
      </c>
      <c r="W4510" s="43">
        <f>W4514+W4517</f>
        <v>0</v>
      </c>
      <c r="X4510" s="43">
        <f>X4514+X4517</f>
        <v>0</v>
      </c>
      <c r="Y4510" s="43">
        <f>Y4514+Y4517</f>
        <v>0</v>
      </c>
      <c r="Z4510" s="43">
        <f>Z4514+Z4517</f>
        <v>0</v>
      </c>
      <c r="AA4510" s="43">
        <f>AA4514+AA4517</f>
        <v>0</v>
      </c>
      <c r="AB4510" s="43">
        <f>AB4514+AB4517+AB4511</f>
        <v>43003.655290000002</v>
      </c>
      <c r="AC4510" s="44">
        <f>AC4514+AC4517+AC4511</f>
        <v>64709.107459999999</v>
      </c>
      <c r="AD4510" s="44">
        <f>AD4514+AD4517+AD4511</f>
        <v>59845.426040000006</v>
      </c>
      <c r="AE4510" s="45">
        <f t="shared" si="8625"/>
        <v>92.483776069687735</v>
      </c>
      <c r="AF4510" s="43">
        <f>AF4514+AF4517+AF4511</f>
        <v>65102.052459999999</v>
      </c>
      <c r="AG4510" s="43">
        <f>AG4514+AG4517+AG4511</f>
        <v>-387</v>
      </c>
      <c r="AH4510" s="43">
        <f>AH4514+AH4517+AH4511</f>
        <v>0</v>
      </c>
      <c r="AI4510" s="43">
        <f>AI4514+AI4517+AI4511</f>
        <v>0</v>
      </c>
      <c r="AJ4510" s="43">
        <f>AJ4514+AJ4517+AJ4511</f>
        <v>0</v>
      </c>
      <c r="AK4510" s="43">
        <f>AK4514+AK4517+AK4511</f>
        <v>0</v>
      </c>
      <c r="AL4510" s="43">
        <f t="shared" si="8626"/>
        <v>64715.052459999999</v>
      </c>
      <c r="AM4510" s="43">
        <f t="shared" si="8627"/>
        <v>81.358539999993809</v>
      </c>
      <c r="AN4510" s="2"/>
      <c r="AR4510" s="1"/>
      <c r="AS4510" s="1"/>
    </row>
    <row r="4511" ht="31.5">
      <c r="B4511" s="41" t="s">
        <v>1088</v>
      </c>
      <c r="C4511" s="41" t="s">
        <v>115</v>
      </c>
      <c r="D4511" s="41" t="s">
        <v>117</v>
      </c>
      <c r="E4511" s="26" t="str">
        <f t="shared" si="8628"/>
        <v>0503</v>
      </c>
      <c r="F4511" s="41" t="s">
        <v>1196</v>
      </c>
      <c r="G4511" s="41"/>
      <c r="H4511" s="42" t="s">
        <v>1197</v>
      </c>
      <c r="I4511" s="43"/>
      <c r="J4511" s="43"/>
      <c r="K4511" s="43"/>
      <c r="L4511" s="43"/>
      <c r="M4511" s="43"/>
      <c r="N4511" s="43"/>
      <c r="O4511" s="43">
        <f t="shared" ref="O4511:O4522" si="8736">O4512</f>
        <v>-387</v>
      </c>
      <c r="P4511" s="43">
        <f t="shared" ref="P4511:P4522" si="8737">P4512</f>
        <v>0</v>
      </c>
      <c r="Q4511" s="43">
        <f t="shared" ref="Q4511:Q4522" si="8738">Q4512</f>
        <v>0</v>
      </c>
      <c r="R4511" s="43">
        <f t="shared" ref="R4511:R4522" si="8739">R4512</f>
        <v>0</v>
      </c>
      <c r="S4511" s="43">
        <f t="shared" ref="S4511:S4522" si="8740">S4512</f>
        <v>1715</v>
      </c>
      <c r="T4511" s="43">
        <f t="shared" ref="T4511:T4522" si="8741">T4512</f>
        <v>0</v>
      </c>
      <c r="U4511" s="43"/>
      <c r="V4511" s="43">
        <f t="shared" si="8629"/>
        <v>1328</v>
      </c>
      <c r="W4511" s="43"/>
      <c r="X4511" s="43"/>
      <c r="Y4511" s="43"/>
      <c r="Z4511" s="43"/>
      <c r="AA4511" s="43"/>
      <c r="AB4511" s="43">
        <f t="shared" ref="AB4511:AB4522" si="8742">AB4512</f>
        <v>0</v>
      </c>
      <c r="AC4511" s="44">
        <f t="shared" ref="AC4511:AC4522" si="8743">AC4512</f>
        <v>1328</v>
      </c>
      <c r="AD4511" s="44">
        <f t="shared" ref="AD4511:AD4522" si="8744">AD4512</f>
        <v>0</v>
      </c>
      <c r="AE4511" s="45">
        <f t="shared" si="8625"/>
        <v>0</v>
      </c>
      <c r="AF4511" s="43">
        <f t="shared" ref="AF4511:AF4522" si="8745">AF4512</f>
        <v>1715</v>
      </c>
      <c r="AG4511" s="43">
        <f t="shared" ref="AG4511:AG4522" si="8746">AG4512</f>
        <v>-387</v>
      </c>
      <c r="AH4511" s="43">
        <f t="shared" ref="AH4511:AH4522" si="8747">AH4512</f>
        <v>0</v>
      </c>
      <c r="AI4511" s="43">
        <f t="shared" ref="AI4511:AI4522" si="8748">AI4512</f>
        <v>0</v>
      </c>
      <c r="AJ4511" s="43">
        <f t="shared" ref="AJ4511:AJ4522" si="8749">AJ4512</f>
        <v>0</v>
      </c>
      <c r="AK4511" s="43">
        <f t="shared" ref="AK4511:AK4522" si="8750">AK4512</f>
        <v>0</v>
      </c>
      <c r="AL4511" s="43">
        <f t="shared" si="8626"/>
        <v>1328</v>
      </c>
      <c r="AM4511" s="43">
        <f t="shared" si="8627"/>
        <v>0</v>
      </c>
      <c r="AN4511" s="2"/>
      <c r="AO4511" s="1"/>
      <c r="AP4511" s="1"/>
      <c r="AQ4511" s="1"/>
      <c r="AR4511" s="1"/>
      <c r="AS4511" s="1"/>
    </row>
    <row r="4512" ht="31.5">
      <c r="B4512" s="41" t="s">
        <v>1088</v>
      </c>
      <c r="C4512" s="41" t="s">
        <v>115</v>
      </c>
      <c r="D4512" s="41" t="s">
        <v>117</v>
      </c>
      <c r="E4512" s="26" t="str">
        <f t="shared" si="8628"/>
        <v>0503</v>
      </c>
      <c r="F4512" s="41" t="s">
        <v>1196</v>
      </c>
      <c r="G4512" s="41" t="s">
        <v>53</v>
      </c>
      <c r="H4512" s="42" t="s">
        <v>54</v>
      </c>
      <c r="I4512" s="43"/>
      <c r="J4512" s="43"/>
      <c r="K4512" s="43"/>
      <c r="L4512" s="43"/>
      <c r="M4512" s="43"/>
      <c r="N4512" s="43"/>
      <c r="O4512" s="43">
        <f t="shared" si="8736"/>
        <v>-387</v>
      </c>
      <c r="P4512" s="43">
        <f t="shared" si="8737"/>
        <v>0</v>
      </c>
      <c r="Q4512" s="43">
        <f t="shared" si="8738"/>
        <v>0</v>
      </c>
      <c r="R4512" s="43">
        <f t="shared" si="8739"/>
        <v>0</v>
      </c>
      <c r="S4512" s="43">
        <f t="shared" si="8740"/>
        <v>1715</v>
      </c>
      <c r="T4512" s="43">
        <f t="shared" si="8741"/>
        <v>0</v>
      </c>
      <c r="U4512" s="43"/>
      <c r="V4512" s="43">
        <f t="shared" si="8629"/>
        <v>1328</v>
      </c>
      <c r="W4512" s="43"/>
      <c r="X4512" s="43"/>
      <c r="Y4512" s="43"/>
      <c r="Z4512" s="43"/>
      <c r="AA4512" s="43"/>
      <c r="AB4512" s="43">
        <f t="shared" si="8742"/>
        <v>0</v>
      </c>
      <c r="AC4512" s="44">
        <f t="shared" si="8743"/>
        <v>1328</v>
      </c>
      <c r="AD4512" s="44">
        <f t="shared" si="8744"/>
        <v>0</v>
      </c>
      <c r="AE4512" s="45">
        <f t="shared" si="8625"/>
        <v>0</v>
      </c>
      <c r="AF4512" s="43">
        <f t="shared" si="8745"/>
        <v>1715</v>
      </c>
      <c r="AG4512" s="43">
        <f t="shared" si="8746"/>
        <v>-387</v>
      </c>
      <c r="AH4512" s="43">
        <f t="shared" si="8747"/>
        <v>0</v>
      </c>
      <c r="AI4512" s="43">
        <f t="shared" si="8748"/>
        <v>0</v>
      </c>
      <c r="AJ4512" s="43">
        <f t="shared" si="8749"/>
        <v>0</v>
      </c>
      <c r="AK4512" s="43">
        <f t="shared" si="8750"/>
        <v>0</v>
      </c>
      <c r="AL4512" s="43">
        <f t="shared" si="8626"/>
        <v>1328</v>
      </c>
      <c r="AM4512" s="43">
        <f t="shared" si="8627"/>
        <v>0</v>
      </c>
      <c r="AN4512" s="2"/>
      <c r="AO4512" s="1"/>
      <c r="AP4512" s="1"/>
      <c r="AQ4512" s="1"/>
      <c r="AR4512" s="1"/>
      <c r="AS4512" s="1"/>
    </row>
    <row r="4513" ht="31.5">
      <c r="B4513" s="41" t="s">
        <v>1088</v>
      </c>
      <c r="C4513" s="41" t="s">
        <v>115</v>
      </c>
      <c r="D4513" s="41" t="s">
        <v>117</v>
      </c>
      <c r="E4513" s="26" t="str">
        <f t="shared" si="8628"/>
        <v>0503</v>
      </c>
      <c r="F4513" s="41" t="s">
        <v>1196</v>
      </c>
      <c r="G4513" s="41" t="s">
        <v>55</v>
      </c>
      <c r="H4513" s="42" t="s">
        <v>56</v>
      </c>
      <c r="I4513" s="43"/>
      <c r="J4513" s="43"/>
      <c r="K4513" s="43"/>
      <c r="L4513" s="43"/>
      <c r="M4513" s="43"/>
      <c r="N4513" s="43"/>
      <c r="O4513" s="43">
        <v>-387</v>
      </c>
      <c r="P4513" s="43">
        <v>0</v>
      </c>
      <c r="Q4513" s="43">
        <v>0</v>
      </c>
      <c r="R4513" s="43">
        <v>0</v>
      </c>
      <c r="S4513" s="43">
        <v>1715</v>
      </c>
      <c r="T4513" s="43">
        <v>0</v>
      </c>
      <c r="U4513" s="43"/>
      <c r="V4513" s="43">
        <f t="shared" si="8629"/>
        <v>1328</v>
      </c>
      <c r="W4513" s="43"/>
      <c r="X4513" s="43"/>
      <c r="Y4513" s="43"/>
      <c r="Z4513" s="43"/>
      <c r="AA4513" s="43"/>
      <c r="AB4513" s="43">
        <v>0</v>
      </c>
      <c r="AC4513" s="44">
        <v>1328</v>
      </c>
      <c r="AD4513" s="44">
        <v>0</v>
      </c>
      <c r="AE4513" s="45">
        <f t="shared" si="8625"/>
        <v>0</v>
      </c>
      <c r="AF4513" s="43">
        <v>1715</v>
      </c>
      <c r="AG4513" s="43">
        <v>-387</v>
      </c>
      <c r="AH4513" s="43">
        <v>0</v>
      </c>
      <c r="AI4513" s="43">
        <v>0</v>
      </c>
      <c r="AJ4513" s="43">
        <v>0</v>
      </c>
      <c r="AK4513" s="43">
        <v>0</v>
      </c>
      <c r="AL4513" s="43">
        <f t="shared" si="8626"/>
        <v>1328</v>
      </c>
      <c r="AM4513" s="43">
        <f t="shared" si="8627"/>
        <v>0</v>
      </c>
      <c r="AN4513" s="2"/>
      <c r="AR4513" s="1"/>
      <c r="AS4513" s="1"/>
    </row>
    <row r="4514">
      <c r="B4514" s="41" t="s">
        <v>1088</v>
      </c>
      <c r="C4514" s="41" t="s">
        <v>115</v>
      </c>
      <c r="D4514" s="41" t="s">
        <v>117</v>
      </c>
      <c r="E4514" s="26" t="str">
        <f t="shared" si="8628"/>
        <v>0503</v>
      </c>
      <c r="F4514" s="41" t="s">
        <v>1198</v>
      </c>
      <c r="G4514" s="41"/>
      <c r="H4514" s="42" t="s">
        <v>1199</v>
      </c>
      <c r="I4514" s="43">
        <f t="shared" ref="I4514:I4522" si="8751">I4515</f>
        <v>42864.399999999994</v>
      </c>
      <c r="J4514" s="43">
        <f t="shared" ref="J4514:J4522" si="8752">J4515</f>
        <v>54118.5</v>
      </c>
      <c r="K4514" s="43">
        <f t="shared" ref="K4514:K4522" si="8753">K4515</f>
        <v>54118.5</v>
      </c>
      <c r="L4514" s="43">
        <f t="shared" ref="L4514:L4522" si="8754">L4515</f>
        <v>0</v>
      </c>
      <c r="M4514" s="43">
        <f t="shared" ref="M4514:M4522" si="8755">M4515</f>
        <v>0</v>
      </c>
      <c r="N4514" s="43">
        <f t="shared" ref="N4514:N4522" si="8756">N4515</f>
        <v>0</v>
      </c>
      <c r="O4514" s="43">
        <f t="shared" si="8736"/>
        <v>0</v>
      </c>
      <c r="P4514" s="43">
        <f t="shared" si="8737"/>
        <v>0</v>
      </c>
      <c r="Q4514" s="43">
        <f t="shared" si="8738"/>
        <v>0</v>
      </c>
      <c r="R4514" s="43">
        <f t="shared" si="8739"/>
        <v>0</v>
      </c>
      <c r="S4514" s="43">
        <f t="shared" si="8740"/>
        <v>20009.411</v>
      </c>
      <c r="T4514" s="43">
        <f t="shared" si="8741"/>
        <v>0</v>
      </c>
      <c r="U4514" s="43">
        <v>0</v>
      </c>
      <c r="V4514" s="43">
        <f t="shared" si="8629"/>
        <v>62873.810999999994</v>
      </c>
      <c r="W4514" s="43">
        <f t="shared" ref="W4514:W4522" si="8757">W4515</f>
        <v>0</v>
      </c>
      <c r="X4514" s="43">
        <f t="shared" ref="X4514:X4522" si="8758">X4515</f>
        <v>0</v>
      </c>
      <c r="Y4514" s="43">
        <f t="shared" ref="Y4514:Y4522" si="8759">Y4515</f>
        <v>0</v>
      </c>
      <c r="Z4514" s="43">
        <f t="shared" ref="Z4514:Z4522" si="8760">Z4515</f>
        <v>0</v>
      </c>
      <c r="AA4514" s="43">
        <f t="shared" ref="AA4514:AA4522" si="8761">AA4515</f>
        <v>0</v>
      </c>
      <c r="AB4514" s="43">
        <f t="shared" si="8742"/>
        <v>42409.71529</v>
      </c>
      <c r="AC4514" s="44">
        <f t="shared" si="8743"/>
        <v>62787.167459999997</v>
      </c>
      <c r="AD4514" s="44">
        <f t="shared" si="8744"/>
        <v>59251.486040000003</v>
      </c>
      <c r="AE4514" s="45">
        <f t="shared" si="8625"/>
        <v>94.368783362854387</v>
      </c>
      <c r="AF4514" s="43">
        <f t="shared" si="8745"/>
        <v>62793.112459999997</v>
      </c>
      <c r="AG4514" s="43">
        <f t="shared" si="8746"/>
        <v>0</v>
      </c>
      <c r="AH4514" s="43">
        <f t="shared" si="8747"/>
        <v>0</v>
      </c>
      <c r="AI4514" s="43">
        <f t="shared" si="8748"/>
        <v>0</v>
      </c>
      <c r="AJ4514" s="43">
        <f t="shared" si="8749"/>
        <v>0</v>
      </c>
      <c r="AK4514" s="43">
        <f t="shared" si="8750"/>
        <v>0</v>
      </c>
      <c r="AL4514" s="43">
        <f t="shared" si="8626"/>
        <v>62793.112459999997</v>
      </c>
      <c r="AM4514" s="43">
        <f t="shared" si="8627"/>
        <v>80.698539999997593</v>
      </c>
      <c r="AN4514" s="2"/>
      <c r="AO4514" s="1"/>
      <c r="AP4514" s="1"/>
      <c r="AQ4514" s="1"/>
      <c r="AR4514" s="1"/>
      <c r="AS4514" s="1"/>
    </row>
    <row r="4515" ht="31.5">
      <c r="B4515" s="41" t="s">
        <v>1088</v>
      </c>
      <c r="C4515" s="41" t="s">
        <v>115</v>
      </c>
      <c r="D4515" s="41" t="s">
        <v>117</v>
      </c>
      <c r="E4515" s="26" t="str">
        <f t="shared" si="8628"/>
        <v>0503</v>
      </c>
      <c r="F4515" s="41" t="s">
        <v>1198</v>
      </c>
      <c r="G4515" s="41" t="s">
        <v>53</v>
      </c>
      <c r="H4515" s="42" t="s">
        <v>54</v>
      </c>
      <c r="I4515" s="43">
        <f t="shared" si="8751"/>
        <v>42864.399999999994</v>
      </c>
      <c r="J4515" s="43">
        <f t="shared" si="8752"/>
        <v>54118.5</v>
      </c>
      <c r="K4515" s="43">
        <f t="shared" si="8753"/>
        <v>54118.5</v>
      </c>
      <c r="L4515" s="43">
        <f t="shared" si="8754"/>
        <v>0</v>
      </c>
      <c r="M4515" s="43">
        <f t="shared" si="8755"/>
        <v>0</v>
      </c>
      <c r="N4515" s="43">
        <f t="shared" si="8756"/>
        <v>0</v>
      </c>
      <c r="O4515" s="43">
        <f t="shared" si="8736"/>
        <v>0</v>
      </c>
      <c r="P4515" s="43">
        <f t="shared" si="8737"/>
        <v>0</v>
      </c>
      <c r="Q4515" s="43">
        <f t="shared" si="8738"/>
        <v>0</v>
      </c>
      <c r="R4515" s="43">
        <f t="shared" si="8739"/>
        <v>0</v>
      </c>
      <c r="S4515" s="43">
        <f t="shared" si="8740"/>
        <v>20009.411</v>
      </c>
      <c r="T4515" s="43">
        <f t="shared" si="8741"/>
        <v>0</v>
      </c>
      <c r="U4515" s="43">
        <v>0</v>
      </c>
      <c r="V4515" s="43">
        <f t="shared" si="8629"/>
        <v>62873.810999999994</v>
      </c>
      <c r="W4515" s="43">
        <f t="shared" si="8757"/>
        <v>0</v>
      </c>
      <c r="X4515" s="43">
        <f t="shared" si="8758"/>
        <v>0</v>
      </c>
      <c r="Y4515" s="43">
        <f t="shared" si="8759"/>
        <v>0</v>
      </c>
      <c r="Z4515" s="43">
        <f t="shared" si="8760"/>
        <v>0</v>
      </c>
      <c r="AA4515" s="43">
        <f t="shared" si="8761"/>
        <v>0</v>
      </c>
      <c r="AB4515" s="43">
        <f t="shared" si="8742"/>
        <v>42409.71529</v>
      </c>
      <c r="AC4515" s="44">
        <f t="shared" si="8743"/>
        <v>62787.167459999997</v>
      </c>
      <c r="AD4515" s="44">
        <f t="shared" si="8744"/>
        <v>59251.486040000003</v>
      </c>
      <c r="AE4515" s="45">
        <f t="shared" si="8625"/>
        <v>94.368783362854387</v>
      </c>
      <c r="AF4515" s="43">
        <f t="shared" si="8745"/>
        <v>62793.112459999997</v>
      </c>
      <c r="AG4515" s="43">
        <f t="shared" si="8746"/>
        <v>0</v>
      </c>
      <c r="AH4515" s="43">
        <f t="shared" si="8747"/>
        <v>0</v>
      </c>
      <c r="AI4515" s="43">
        <f t="shared" si="8748"/>
        <v>0</v>
      </c>
      <c r="AJ4515" s="43">
        <f t="shared" si="8749"/>
        <v>0</v>
      </c>
      <c r="AK4515" s="43">
        <f t="shared" si="8750"/>
        <v>0</v>
      </c>
      <c r="AL4515" s="43">
        <f t="shared" si="8626"/>
        <v>62793.112459999997</v>
      </c>
      <c r="AM4515" s="43">
        <f t="shared" si="8627"/>
        <v>80.698539999997593</v>
      </c>
      <c r="AN4515" s="2"/>
      <c r="AO4515" s="1"/>
      <c r="AP4515" s="1"/>
      <c r="AQ4515" s="1"/>
      <c r="AR4515" s="1"/>
      <c r="AS4515" s="1"/>
    </row>
    <row r="4516" ht="31.5">
      <c r="B4516" s="41" t="s">
        <v>1088</v>
      </c>
      <c r="C4516" s="41" t="s">
        <v>115</v>
      </c>
      <c r="D4516" s="41" t="s">
        <v>117</v>
      </c>
      <c r="E4516" s="26" t="str">
        <f t="shared" si="8628"/>
        <v>0503</v>
      </c>
      <c r="F4516" s="41" t="s">
        <v>1198</v>
      </c>
      <c r="G4516" s="41" t="s">
        <v>55</v>
      </c>
      <c r="H4516" s="42" t="s">
        <v>56</v>
      </c>
      <c r="I4516" s="43">
        <v>42864.399999999994</v>
      </c>
      <c r="J4516" s="43">
        <v>54118.5</v>
      </c>
      <c r="K4516" s="43">
        <v>54118.5</v>
      </c>
      <c r="L4516" s="43"/>
      <c r="M4516" s="43"/>
      <c r="N4516" s="43"/>
      <c r="O4516" s="43">
        <v>0</v>
      </c>
      <c r="P4516" s="43">
        <v>0</v>
      </c>
      <c r="Q4516" s="43">
        <v>0</v>
      </c>
      <c r="R4516" s="43">
        <v>0</v>
      </c>
      <c r="S4516" s="43">
        <v>20009.411</v>
      </c>
      <c r="T4516" s="43">
        <v>0</v>
      </c>
      <c r="U4516" s="43">
        <v>0</v>
      </c>
      <c r="V4516" s="43">
        <f t="shared" si="8629"/>
        <v>62873.810999999994</v>
      </c>
      <c r="W4516" s="43"/>
      <c r="X4516" s="43"/>
      <c r="Y4516" s="43"/>
      <c r="Z4516" s="43"/>
      <c r="AA4516" s="43"/>
      <c r="AB4516" s="43">
        <v>42409.71529</v>
      </c>
      <c r="AC4516" s="44">
        <v>62787.167459999997</v>
      </c>
      <c r="AD4516" s="44">
        <v>59251.486040000003</v>
      </c>
      <c r="AE4516" s="45">
        <f t="shared" si="8625"/>
        <v>94.368783362854387</v>
      </c>
      <c r="AF4516" s="43">
        <v>62793.112459999997</v>
      </c>
      <c r="AG4516" s="43">
        <v>0</v>
      </c>
      <c r="AH4516" s="43">
        <v>0</v>
      </c>
      <c r="AI4516" s="43">
        <v>0</v>
      </c>
      <c r="AJ4516" s="43">
        <v>0</v>
      </c>
      <c r="AK4516" s="43">
        <v>0</v>
      </c>
      <c r="AL4516" s="43">
        <f t="shared" si="8626"/>
        <v>62793.112459999997</v>
      </c>
      <c r="AM4516" s="43">
        <f t="shared" si="8627"/>
        <v>80.698539999997593</v>
      </c>
      <c r="AN4516" s="19"/>
      <c r="AR4516" s="1"/>
      <c r="AS4516" s="1"/>
    </row>
    <row r="4517" ht="63">
      <c r="B4517" s="41" t="s">
        <v>1088</v>
      </c>
      <c r="C4517" s="41" t="s">
        <v>115</v>
      </c>
      <c r="D4517" s="41" t="s">
        <v>117</v>
      </c>
      <c r="E4517" s="26" t="str">
        <f t="shared" si="8628"/>
        <v>0503</v>
      </c>
      <c r="F4517" s="41" t="s">
        <v>1200</v>
      </c>
      <c r="G4517" s="41"/>
      <c r="H4517" s="42" t="s">
        <v>1201</v>
      </c>
      <c r="I4517" s="43">
        <f t="shared" si="8751"/>
        <v>594.60000000000002</v>
      </c>
      <c r="J4517" s="43">
        <f t="shared" si="8752"/>
        <v>594.60000000000002</v>
      </c>
      <c r="K4517" s="43">
        <f t="shared" si="8753"/>
        <v>594.60000000000002</v>
      </c>
      <c r="L4517" s="43">
        <f t="shared" si="8754"/>
        <v>0</v>
      </c>
      <c r="M4517" s="43">
        <f t="shared" si="8755"/>
        <v>0</v>
      </c>
      <c r="N4517" s="43">
        <f t="shared" si="8756"/>
        <v>0</v>
      </c>
      <c r="O4517" s="43">
        <f t="shared" si="8736"/>
        <v>0</v>
      </c>
      <c r="P4517" s="43">
        <f t="shared" si="8737"/>
        <v>0</v>
      </c>
      <c r="Q4517" s="43">
        <f t="shared" si="8738"/>
        <v>0</v>
      </c>
      <c r="R4517" s="43">
        <f t="shared" si="8739"/>
        <v>0</v>
      </c>
      <c r="S4517" s="43">
        <f t="shared" si="8740"/>
        <v>0</v>
      </c>
      <c r="T4517" s="43">
        <f t="shared" si="8741"/>
        <v>0</v>
      </c>
      <c r="U4517" s="43">
        <v>0</v>
      </c>
      <c r="V4517" s="43">
        <f t="shared" si="8629"/>
        <v>594.60000000000002</v>
      </c>
      <c r="W4517" s="43">
        <f t="shared" si="8757"/>
        <v>0</v>
      </c>
      <c r="X4517" s="43">
        <f t="shared" si="8758"/>
        <v>0</v>
      </c>
      <c r="Y4517" s="43">
        <f t="shared" si="8759"/>
        <v>0</v>
      </c>
      <c r="Z4517" s="43">
        <f t="shared" si="8760"/>
        <v>0</v>
      </c>
      <c r="AA4517" s="43">
        <f t="shared" si="8761"/>
        <v>0</v>
      </c>
      <c r="AB4517" s="43">
        <f t="shared" si="8742"/>
        <v>593.94000000000005</v>
      </c>
      <c r="AC4517" s="44">
        <f t="shared" si="8743"/>
        <v>593.94000000000005</v>
      </c>
      <c r="AD4517" s="44">
        <f t="shared" si="8744"/>
        <v>593.94000000000005</v>
      </c>
      <c r="AE4517" s="45">
        <f t="shared" si="8625"/>
        <v>100</v>
      </c>
      <c r="AF4517" s="43">
        <f t="shared" si="8745"/>
        <v>593.94000000000005</v>
      </c>
      <c r="AG4517" s="43">
        <f t="shared" si="8746"/>
        <v>0</v>
      </c>
      <c r="AH4517" s="43">
        <f t="shared" si="8747"/>
        <v>0</v>
      </c>
      <c r="AI4517" s="43">
        <f t="shared" si="8748"/>
        <v>0</v>
      </c>
      <c r="AJ4517" s="43">
        <f t="shared" si="8749"/>
        <v>0</v>
      </c>
      <c r="AK4517" s="43">
        <f t="shared" si="8750"/>
        <v>0</v>
      </c>
      <c r="AL4517" s="43">
        <f t="shared" si="8626"/>
        <v>593.94000000000005</v>
      </c>
      <c r="AM4517" s="43">
        <f t="shared" si="8627"/>
        <v>0.65999999999996817</v>
      </c>
      <c r="AN4517" s="2"/>
      <c r="AO4517" s="1"/>
      <c r="AP4517" s="1"/>
      <c r="AQ4517" s="1"/>
      <c r="AR4517" s="1"/>
      <c r="AS4517" s="1"/>
    </row>
    <row r="4518" ht="31.5">
      <c r="B4518" s="41" t="s">
        <v>1088</v>
      </c>
      <c r="C4518" s="41" t="s">
        <v>115</v>
      </c>
      <c r="D4518" s="41" t="s">
        <v>117</v>
      </c>
      <c r="E4518" s="26" t="str">
        <f t="shared" si="8628"/>
        <v>0503</v>
      </c>
      <c r="F4518" s="41" t="s">
        <v>1200</v>
      </c>
      <c r="G4518" s="41" t="s">
        <v>53</v>
      </c>
      <c r="H4518" s="42" t="s">
        <v>54</v>
      </c>
      <c r="I4518" s="43">
        <f t="shared" si="8751"/>
        <v>594.60000000000002</v>
      </c>
      <c r="J4518" s="43">
        <f t="shared" si="8752"/>
        <v>594.60000000000002</v>
      </c>
      <c r="K4518" s="43">
        <f t="shared" si="8753"/>
        <v>594.60000000000002</v>
      </c>
      <c r="L4518" s="43">
        <f t="shared" si="8754"/>
        <v>0</v>
      </c>
      <c r="M4518" s="43">
        <f t="shared" si="8755"/>
        <v>0</v>
      </c>
      <c r="N4518" s="43">
        <f t="shared" si="8756"/>
        <v>0</v>
      </c>
      <c r="O4518" s="43">
        <f t="shared" si="8736"/>
        <v>0</v>
      </c>
      <c r="P4518" s="43">
        <f t="shared" si="8737"/>
        <v>0</v>
      </c>
      <c r="Q4518" s="43">
        <f t="shared" si="8738"/>
        <v>0</v>
      </c>
      <c r="R4518" s="43">
        <f t="shared" si="8739"/>
        <v>0</v>
      </c>
      <c r="S4518" s="43">
        <f t="shared" si="8740"/>
        <v>0</v>
      </c>
      <c r="T4518" s="43">
        <f t="shared" si="8741"/>
        <v>0</v>
      </c>
      <c r="U4518" s="43">
        <v>0</v>
      </c>
      <c r="V4518" s="43">
        <f t="shared" si="8629"/>
        <v>594.60000000000002</v>
      </c>
      <c r="W4518" s="43">
        <f t="shared" si="8757"/>
        <v>0</v>
      </c>
      <c r="X4518" s="43">
        <f t="shared" si="8758"/>
        <v>0</v>
      </c>
      <c r="Y4518" s="43">
        <f t="shared" si="8759"/>
        <v>0</v>
      </c>
      <c r="Z4518" s="43">
        <f t="shared" si="8760"/>
        <v>0</v>
      </c>
      <c r="AA4518" s="43">
        <f t="shared" si="8761"/>
        <v>0</v>
      </c>
      <c r="AB4518" s="43">
        <f t="shared" si="8742"/>
        <v>593.94000000000005</v>
      </c>
      <c r="AC4518" s="44">
        <f t="shared" si="8743"/>
        <v>593.94000000000005</v>
      </c>
      <c r="AD4518" s="44">
        <f t="shared" si="8744"/>
        <v>593.94000000000005</v>
      </c>
      <c r="AE4518" s="45">
        <f t="shared" si="8625"/>
        <v>100</v>
      </c>
      <c r="AF4518" s="43">
        <f t="shared" si="8745"/>
        <v>593.94000000000005</v>
      </c>
      <c r="AG4518" s="43">
        <f t="shared" si="8746"/>
        <v>0</v>
      </c>
      <c r="AH4518" s="43">
        <f t="shared" si="8747"/>
        <v>0</v>
      </c>
      <c r="AI4518" s="43">
        <f t="shared" si="8748"/>
        <v>0</v>
      </c>
      <c r="AJ4518" s="43">
        <f t="shared" si="8749"/>
        <v>0</v>
      </c>
      <c r="AK4518" s="43">
        <f t="shared" si="8750"/>
        <v>0</v>
      </c>
      <c r="AL4518" s="43">
        <f t="shared" si="8626"/>
        <v>593.94000000000005</v>
      </c>
      <c r="AM4518" s="43">
        <f t="shared" si="8627"/>
        <v>0.65999999999996817</v>
      </c>
      <c r="AN4518" s="2"/>
      <c r="AO4518" s="1"/>
      <c r="AP4518" s="1"/>
      <c r="AQ4518" s="1"/>
      <c r="AR4518" s="1"/>
      <c r="AS4518" s="1"/>
    </row>
    <row r="4519" ht="31.5">
      <c r="B4519" s="41" t="s">
        <v>1088</v>
      </c>
      <c r="C4519" s="41" t="s">
        <v>115</v>
      </c>
      <c r="D4519" s="41" t="s">
        <v>117</v>
      </c>
      <c r="E4519" s="26" t="str">
        <f t="shared" si="8628"/>
        <v>0503</v>
      </c>
      <c r="F4519" s="41" t="s">
        <v>1200</v>
      </c>
      <c r="G4519" s="41" t="s">
        <v>55</v>
      </c>
      <c r="H4519" s="42" t="s">
        <v>56</v>
      </c>
      <c r="I4519" s="43">
        <v>594.60000000000002</v>
      </c>
      <c r="J4519" s="43">
        <v>594.60000000000002</v>
      </c>
      <c r="K4519" s="43">
        <v>594.60000000000002</v>
      </c>
      <c r="L4519" s="43"/>
      <c r="M4519" s="43"/>
      <c r="N4519" s="43"/>
      <c r="O4519" s="43">
        <v>0</v>
      </c>
      <c r="P4519" s="43">
        <v>0</v>
      </c>
      <c r="Q4519" s="43">
        <v>0</v>
      </c>
      <c r="R4519" s="43">
        <v>0</v>
      </c>
      <c r="S4519" s="43">
        <v>0</v>
      </c>
      <c r="T4519" s="43">
        <v>0</v>
      </c>
      <c r="U4519" s="43">
        <v>0</v>
      </c>
      <c r="V4519" s="43">
        <f t="shared" si="8629"/>
        <v>594.60000000000002</v>
      </c>
      <c r="W4519" s="43"/>
      <c r="X4519" s="43"/>
      <c r="Y4519" s="43"/>
      <c r="Z4519" s="43"/>
      <c r="AA4519" s="43"/>
      <c r="AB4519" s="43">
        <v>593.94000000000005</v>
      </c>
      <c r="AC4519" s="44">
        <v>593.94000000000005</v>
      </c>
      <c r="AD4519" s="44">
        <v>593.94000000000005</v>
      </c>
      <c r="AE4519" s="45">
        <f t="shared" si="8625"/>
        <v>100</v>
      </c>
      <c r="AF4519" s="43">
        <v>593.94000000000005</v>
      </c>
      <c r="AG4519" s="43">
        <v>0</v>
      </c>
      <c r="AH4519" s="43">
        <v>0</v>
      </c>
      <c r="AI4519" s="43">
        <v>0</v>
      </c>
      <c r="AJ4519" s="43">
        <v>0</v>
      </c>
      <c r="AK4519" s="43">
        <v>0</v>
      </c>
      <c r="AL4519" s="43">
        <f t="shared" si="8626"/>
        <v>593.94000000000005</v>
      </c>
      <c r="AM4519" s="43">
        <f t="shared" si="8627"/>
        <v>0.65999999999996817</v>
      </c>
      <c r="AN4519" s="19"/>
      <c r="AO4519" s="1"/>
      <c r="AP4519" s="1"/>
      <c r="AQ4519" s="1"/>
      <c r="AR4519" s="1"/>
      <c r="AS4519" s="1"/>
    </row>
    <row r="4520" ht="31.5">
      <c r="B4520" s="41" t="s">
        <v>1088</v>
      </c>
      <c r="C4520" s="41" t="s">
        <v>115</v>
      </c>
      <c r="D4520" s="41" t="s">
        <v>117</v>
      </c>
      <c r="E4520" s="26" t="str">
        <f t="shared" si="8628"/>
        <v>0503</v>
      </c>
      <c r="F4520" s="41" t="s">
        <v>1202</v>
      </c>
      <c r="G4520" s="41"/>
      <c r="H4520" s="42" t="s">
        <v>1203</v>
      </c>
      <c r="I4520" s="43">
        <f t="shared" si="8751"/>
        <v>855.5</v>
      </c>
      <c r="J4520" s="43">
        <f t="shared" si="8752"/>
        <v>855.5</v>
      </c>
      <c r="K4520" s="43">
        <f t="shared" si="8753"/>
        <v>855.5</v>
      </c>
      <c r="L4520" s="43">
        <f t="shared" si="8754"/>
        <v>0</v>
      </c>
      <c r="M4520" s="43">
        <f t="shared" si="8755"/>
        <v>0</v>
      </c>
      <c r="N4520" s="43">
        <f t="shared" si="8756"/>
        <v>0</v>
      </c>
      <c r="O4520" s="43">
        <f t="shared" si="8736"/>
        <v>0</v>
      </c>
      <c r="P4520" s="43">
        <f t="shared" si="8737"/>
        <v>0</v>
      </c>
      <c r="Q4520" s="43">
        <f t="shared" si="8738"/>
        <v>0</v>
      </c>
      <c r="R4520" s="43">
        <f t="shared" si="8739"/>
        <v>0</v>
      </c>
      <c r="S4520" s="43">
        <f t="shared" si="8740"/>
        <v>0</v>
      </c>
      <c r="T4520" s="43">
        <f t="shared" si="8741"/>
        <v>0</v>
      </c>
      <c r="U4520" s="43">
        <v>0</v>
      </c>
      <c r="V4520" s="43">
        <f t="shared" si="8629"/>
        <v>855.5</v>
      </c>
      <c r="W4520" s="43">
        <f t="shared" si="8757"/>
        <v>0</v>
      </c>
      <c r="X4520" s="43">
        <f t="shared" si="8758"/>
        <v>0</v>
      </c>
      <c r="Y4520" s="43">
        <f t="shared" si="8759"/>
        <v>0</v>
      </c>
      <c r="Z4520" s="43">
        <f t="shared" si="8760"/>
        <v>0</v>
      </c>
      <c r="AA4520" s="43">
        <f t="shared" si="8761"/>
        <v>0</v>
      </c>
      <c r="AB4520" s="43">
        <f t="shared" si="8742"/>
        <v>446.85000000000002</v>
      </c>
      <c r="AC4520" s="44">
        <f t="shared" si="8743"/>
        <v>591.29999999999995</v>
      </c>
      <c r="AD4520" s="44">
        <f t="shared" si="8744"/>
        <v>591.29999999999995</v>
      </c>
      <c r="AE4520" s="45">
        <f t="shared" ref="AE4520:AE4583" si="8762">AD4520/AC4520*100</f>
        <v>100</v>
      </c>
      <c r="AF4520" s="43">
        <f t="shared" si="8745"/>
        <v>591.29999999999995</v>
      </c>
      <c r="AG4520" s="43">
        <f t="shared" si="8746"/>
        <v>0</v>
      </c>
      <c r="AH4520" s="43">
        <f t="shared" si="8747"/>
        <v>0</v>
      </c>
      <c r="AI4520" s="43">
        <f t="shared" si="8748"/>
        <v>0</v>
      </c>
      <c r="AJ4520" s="43">
        <f t="shared" si="8749"/>
        <v>0</v>
      </c>
      <c r="AK4520" s="43">
        <f t="shared" si="8750"/>
        <v>0</v>
      </c>
      <c r="AL4520" s="43">
        <f t="shared" ref="AL4520:AL4583" si="8763">AF4520+AH4520+AK4520+AI4520+AJ4520+AG4520</f>
        <v>591.29999999999995</v>
      </c>
      <c r="AM4520" s="43">
        <f t="shared" ref="AM4520:AM4583" si="8764">V4520-AL4520</f>
        <v>264.20000000000005</v>
      </c>
      <c r="AN4520" s="2"/>
      <c r="AR4520" s="1"/>
      <c r="AS4520" s="1"/>
    </row>
    <row r="4521" ht="78.75">
      <c r="B4521" s="41" t="s">
        <v>1088</v>
      </c>
      <c r="C4521" s="41" t="s">
        <v>115</v>
      </c>
      <c r="D4521" s="41" t="s">
        <v>117</v>
      </c>
      <c r="E4521" s="26" t="str">
        <f t="shared" si="8628"/>
        <v>0503</v>
      </c>
      <c r="F4521" s="41" t="s">
        <v>1204</v>
      </c>
      <c r="G4521" s="41"/>
      <c r="H4521" s="42" t="s">
        <v>1205</v>
      </c>
      <c r="I4521" s="43">
        <f t="shared" si="8751"/>
        <v>855.5</v>
      </c>
      <c r="J4521" s="43">
        <f t="shared" si="8752"/>
        <v>855.5</v>
      </c>
      <c r="K4521" s="43">
        <f t="shared" si="8753"/>
        <v>855.5</v>
      </c>
      <c r="L4521" s="43">
        <f t="shared" si="8754"/>
        <v>0</v>
      </c>
      <c r="M4521" s="43">
        <f t="shared" si="8755"/>
        <v>0</v>
      </c>
      <c r="N4521" s="43">
        <f t="shared" si="8756"/>
        <v>0</v>
      </c>
      <c r="O4521" s="43">
        <f t="shared" si="8736"/>
        <v>0</v>
      </c>
      <c r="P4521" s="43">
        <f t="shared" si="8737"/>
        <v>0</v>
      </c>
      <c r="Q4521" s="43">
        <f t="shared" si="8738"/>
        <v>0</v>
      </c>
      <c r="R4521" s="43">
        <f t="shared" si="8739"/>
        <v>0</v>
      </c>
      <c r="S4521" s="43">
        <f t="shared" si="8740"/>
        <v>0</v>
      </c>
      <c r="T4521" s="43">
        <f t="shared" si="8741"/>
        <v>0</v>
      </c>
      <c r="U4521" s="43">
        <v>0</v>
      </c>
      <c r="V4521" s="43">
        <f t="shared" si="8629"/>
        <v>855.5</v>
      </c>
      <c r="W4521" s="43">
        <f t="shared" si="8757"/>
        <v>0</v>
      </c>
      <c r="X4521" s="43">
        <f t="shared" si="8758"/>
        <v>0</v>
      </c>
      <c r="Y4521" s="43">
        <f t="shared" si="8759"/>
        <v>0</v>
      </c>
      <c r="Z4521" s="43">
        <f t="shared" si="8760"/>
        <v>0</v>
      </c>
      <c r="AA4521" s="43">
        <f t="shared" si="8761"/>
        <v>0</v>
      </c>
      <c r="AB4521" s="43">
        <f t="shared" si="8742"/>
        <v>446.85000000000002</v>
      </c>
      <c r="AC4521" s="44">
        <f t="shared" si="8743"/>
        <v>591.29999999999995</v>
      </c>
      <c r="AD4521" s="44">
        <f t="shared" si="8744"/>
        <v>591.29999999999995</v>
      </c>
      <c r="AE4521" s="45">
        <f t="shared" si="8762"/>
        <v>100</v>
      </c>
      <c r="AF4521" s="43">
        <f t="shared" si="8745"/>
        <v>591.29999999999995</v>
      </c>
      <c r="AG4521" s="43">
        <f t="shared" si="8746"/>
        <v>0</v>
      </c>
      <c r="AH4521" s="43">
        <f t="shared" si="8747"/>
        <v>0</v>
      </c>
      <c r="AI4521" s="43">
        <f t="shared" si="8748"/>
        <v>0</v>
      </c>
      <c r="AJ4521" s="43">
        <f t="shared" si="8749"/>
        <v>0</v>
      </c>
      <c r="AK4521" s="43">
        <f t="shared" si="8750"/>
        <v>0</v>
      </c>
      <c r="AL4521" s="43">
        <f t="shared" si="8763"/>
        <v>591.29999999999995</v>
      </c>
      <c r="AM4521" s="43">
        <f t="shared" si="8764"/>
        <v>264.20000000000005</v>
      </c>
      <c r="AN4521" s="2"/>
      <c r="AO4521" s="1"/>
      <c r="AP4521" s="1"/>
      <c r="AQ4521" s="1"/>
      <c r="AR4521" s="1"/>
      <c r="AS4521" s="1"/>
    </row>
    <row r="4522" ht="31.5">
      <c r="B4522" s="41" t="s">
        <v>1088</v>
      </c>
      <c r="C4522" s="41" t="s">
        <v>115</v>
      </c>
      <c r="D4522" s="41" t="s">
        <v>117</v>
      </c>
      <c r="E4522" s="26" t="str">
        <f t="shared" si="8628"/>
        <v>0503</v>
      </c>
      <c r="F4522" s="41" t="s">
        <v>1204</v>
      </c>
      <c r="G4522" s="41" t="s">
        <v>53</v>
      </c>
      <c r="H4522" s="42" t="s">
        <v>54</v>
      </c>
      <c r="I4522" s="43">
        <f t="shared" si="8751"/>
        <v>855.5</v>
      </c>
      <c r="J4522" s="43">
        <f t="shared" si="8752"/>
        <v>855.5</v>
      </c>
      <c r="K4522" s="43">
        <f t="shared" si="8753"/>
        <v>855.5</v>
      </c>
      <c r="L4522" s="43">
        <f t="shared" si="8754"/>
        <v>0</v>
      </c>
      <c r="M4522" s="43">
        <f t="shared" si="8755"/>
        <v>0</v>
      </c>
      <c r="N4522" s="43">
        <f t="shared" si="8756"/>
        <v>0</v>
      </c>
      <c r="O4522" s="43">
        <f t="shared" si="8736"/>
        <v>0</v>
      </c>
      <c r="P4522" s="43">
        <f t="shared" si="8737"/>
        <v>0</v>
      </c>
      <c r="Q4522" s="43">
        <f t="shared" si="8738"/>
        <v>0</v>
      </c>
      <c r="R4522" s="43">
        <f t="shared" si="8739"/>
        <v>0</v>
      </c>
      <c r="S4522" s="43">
        <f t="shared" si="8740"/>
        <v>0</v>
      </c>
      <c r="T4522" s="43">
        <f t="shared" si="8741"/>
        <v>0</v>
      </c>
      <c r="U4522" s="43">
        <v>0</v>
      </c>
      <c r="V4522" s="43">
        <f t="shared" si="8629"/>
        <v>855.5</v>
      </c>
      <c r="W4522" s="43">
        <f t="shared" si="8757"/>
        <v>0</v>
      </c>
      <c r="X4522" s="43">
        <f t="shared" si="8758"/>
        <v>0</v>
      </c>
      <c r="Y4522" s="43">
        <f t="shared" si="8759"/>
        <v>0</v>
      </c>
      <c r="Z4522" s="43">
        <f t="shared" si="8760"/>
        <v>0</v>
      </c>
      <c r="AA4522" s="43">
        <f t="shared" si="8761"/>
        <v>0</v>
      </c>
      <c r="AB4522" s="43">
        <f t="shared" si="8742"/>
        <v>446.85000000000002</v>
      </c>
      <c r="AC4522" s="44">
        <f t="shared" si="8743"/>
        <v>591.29999999999995</v>
      </c>
      <c r="AD4522" s="44">
        <f t="shared" si="8744"/>
        <v>591.29999999999995</v>
      </c>
      <c r="AE4522" s="45">
        <f t="shared" si="8762"/>
        <v>100</v>
      </c>
      <c r="AF4522" s="43">
        <f t="shared" si="8745"/>
        <v>591.29999999999995</v>
      </c>
      <c r="AG4522" s="43">
        <f t="shared" si="8746"/>
        <v>0</v>
      </c>
      <c r="AH4522" s="43">
        <f t="shared" si="8747"/>
        <v>0</v>
      </c>
      <c r="AI4522" s="43">
        <f t="shared" si="8748"/>
        <v>0</v>
      </c>
      <c r="AJ4522" s="43">
        <f t="shared" si="8749"/>
        <v>0</v>
      </c>
      <c r="AK4522" s="43">
        <f t="shared" si="8750"/>
        <v>0</v>
      </c>
      <c r="AL4522" s="43">
        <f t="shared" si="8763"/>
        <v>591.29999999999995</v>
      </c>
      <c r="AM4522" s="43">
        <f t="shared" si="8764"/>
        <v>264.20000000000005</v>
      </c>
      <c r="AN4522" s="2"/>
      <c r="AO4522" s="1"/>
      <c r="AP4522" s="1"/>
      <c r="AQ4522" s="1"/>
      <c r="AR4522" s="1"/>
      <c r="AS4522" s="1"/>
    </row>
    <row r="4523" ht="31.5">
      <c r="B4523" s="41" t="s">
        <v>1088</v>
      </c>
      <c r="C4523" s="41" t="s">
        <v>115</v>
      </c>
      <c r="D4523" s="41" t="s">
        <v>117</v>
      </c>
      <c r="E4523" s="26" t="str">
        <f t="shared" si="8628"/>
        <v>0503</v>
      </c>
      <c r="F4523" s="41" t="s">
        <v>1204</v>
      </c>
      <c r="G4523" s="41" t="s">
        <v>55</v>
      </c>
      <c r="H4523" s="42" t="s">
        <v>56</v>
      </c>
      <c r="I4523" s="43">
        <v>855.5</v>
      </c>
      <c r="J4523" s="43">
        <v>855.5</v>
      </c>
      <c r="K4523" s="43">
        <v>855.5</v>
      </c>
      <c r="L4523" s="43"/>
      <c r="M4523" s="43"/>
      <c r="N4523" s="43"/>
      <c r="O4523" s="43">
        <v>0</v>
      </c>
      <c r="P4523" s="43">
        <v>0</v>
      </c>
      <c r="Q4523" s="43">
        <v>0</v>
      </c>
      <c r="R4523" s="43">
        <v>0</v>
      </c>
      <c r="S4523" s="43">
        <v>0</v>
      </c>
      <c r="T4523" s="43">
        <v>0</v>
      </c>
      <c r="U4523" s="43">
        <v>0</v>
      </c>
      <c r="V4523" s="43">
        <f t="shared" si="8629"/>
        <v>855.5</v>
      </c>
      <c r="W4523" s="43"/>
      <c r="X4523" s="43"/>
      <c r="Y4523" s="43"/>
      <c r="Z4523" s="43"/>
      <c r="AA4523" s="43"/>
      <c r="AB4523" s="43">
        <v>446.85000000000002</v>
      </c>
      <c r="AC4523" s="44">
        <v>591.29999999999995</v>
      </c>
      <c r="AD4523" s="44">
        <v>591.29999999999995</v>
      </c>
      <c r="AE4523" s="45">
        <f t="shared" si="8762"/>
        <v>100</v>
      </c>
      <c r="AF4523" s="43">
        <v>591.29999999999995</v>
      </c>
      <c r="AG4523" s="43">
        <v>0</v>
      </c>
      <c r="AH4523" s="43">
        <v>0</v>
      </c>
      <c r="AI4523" s="43">
        <v>0</v>
      </c>
      <c r="AJ4523" s="43">
        <v>0</v>
      </c>
      <c r="AK4523" s="43">
        <v>0</v>
      </c>
      <c r="AL4523" s="43">
        <f t="shared" si="8763"/>
        <v>591.29999999999995</v>
      </c>
      <c r="AM4523" s="43">
        <f t="shared" si="8764"/>
        <v>264.20000000000005</v>
      </c>
      <c r="AN4523" s="19"/>
      <c r="AO4523" s="1"/>
      <c r="AP4523" s="1"/>
      <c r="AQ4523" s="1"/>
      <c r="AR4523" s="1"/>
      <c r="AS4523" s="1"/>
    </row>
    <row r="4524" ht="47.25">
      <c r="B4524" s="41" t="s">
        <v>1088</v>
      </c>
      <c r="C4524" s="41" t="s">
        <v>115</v>
      </c>
      <c r="D4524" s="41" t="s">
        <v>117</v>
      </c>
      <c r="E4524" s="26" t="str">
        <f t="shared" si="8628"/>
        <v>0503</v>
      </c>
      <c r="F4524" s="41" t="s">
        <v>1206</v>
      </c>
      <c r="G4524" s="41"/>
      <c r="H4524" s="42" t="s">
        <v>1207</v>
      </c>
      <c r="I4524" s="43">
        <f>I4525+I4528</f>
        <v>0</v>
      </c>
      <c r="J4524" s="43">
        <f>J4525+J4528</f>
        <v>204701.39999999999</v>
      </c>
      <c r="K4524" s="43">
        <f>K4525+K4528</f>
        <v>0</v>
      </c>
      <c r="L4524" s="43">
        <f>L4525+L4528</f>
        <v>0</v>
      </c>
      <c r="M4524" s="43">
        <f>M4525+M4528</f>
        <v>0</v>
      </c>
      <c r="N4524" s="43">
        <f>N4525+N4528</f>
        <v>0</v>
      </c>
      <c r="O4524" s="43">
        <f>O4525+O4528</f>
        <v>0</v>
      </c>
      <c r="P4524" s="43">
        <f>P4525+P4528</f>
        <v>1979.1949999999999</v>
      </c>
      <c r="Q4524" s="43">
        <f>Q4525+Q4528</f>
        <v>0</v>
      </c>
      <c r="R4524" s="43">
        <f>R4525+R4528</f>
        <v>0</v>
      </c>
      <c r="S4524" s="43">
        <f>S4525+S4528</f>
        <v>0</v>
      </c>
      <c r="T4524" s="43">
        <f>T4525+T4528</f>
        <v>0</v>
      </c>
      <c r="U4524" s="43">
        <v>601.00199999999995</v>
      </c>
      <c r="V4524" s="43">
        <f t="shared" si="8629"/>
        <v>2580.1970000000001</v>
      </c>
      <c r="W4524" s="43">
        <f>W4525+W4528</f>
        <v>601.00199999999995</v>
      </c>
      <c r="X4524" s="43">
        <f>X4525+X4528</f>
        <v>0</v>
      </c>
      <c r="Y4524" s="43">
        <f>Y4525+Y4528</f>
        <v>0</v>
      </c>
      <c r="Z4524" s="43">
        <f>Z4525+Z4528</f>
        <v>0</v>
      </c>
      <c r="AA4524" s="43">
        <f>AA4525+AA4528</f>
        <v>0</v>
      </c>
      <c r="AB4524" s="43">
        <f>AB4525+AB4528</f>
        <v>12873.15418</v>
      </c>
      <c r="AC4524" s="44">
        <f>AC4525+AC4528</f>
        <v>43243.483269999997</v>
      </c>
      <c r="AD4524" s="44">
        <f>AD4525+AD4528</f>
        <v>42646.482560000004</v>
      </c>
      <c r="AE4524" s="45">
        <f t="shared" si="8762"/>
        <v>98.619443521067694</v>
      </c>
      <c r="AF4524" s="43">
        <f>AF4525+AF4528</f>
        <v>43243.483269999997</v>
      </c>
      <c r="AG4524" s="43">
        <f>AG4525+AG4528</f>
        <v>0</v>
      </c>
      <c r="AH4524" s="43">
        <f>AH4525+AH4528</f>
        <v>0</v>
      </c>
      <c r="AI4524" s="43">
        <f>AI4525+AI4528</f>
        <v>0</v>
      </c>
      <c r="AJ4524" s="43">
        <f>AJ4525+AJ4528</f>
        <v>0</v>
      </c>
      <c r="AK4524" s="43">
        <f>AK4525+AK4528</f>
        <v>0</v>
      </c>
      <c r="AL4524" s="43">
        <f t="shared" si="8763"/>
        <v>43243.483269999997</v>
      </c>
      <c r="AM4524" s="43">
        <f t="shared" si="8764"/>
        <v>-40663.286269999997</v>
      </c>
      <c r="AN4524" s="2"/>
      <c r="AR4524" s="1"/>
      <c r="AS4524" s="1"/>
    </row>
    <row r="4525">
      <c r="B4525" s="41" t="s">
        <v>1088</v>
      </c>
      <c r="C4525" s="41" t="s">
        <v>115</v>
      </c>
      <c r="D4525" s="41" t="s">
        <v>117</v>
      </c>
      <c r="E4525" s="26" t="str">
        <f t="shared" si="8628"/>
        <v>0503</v>
      </c>
      <c r="F4525" s="41" t="s">
        <v>1208</v>
      </c>
      <c r="G4525" s="41"/>
      <c r="H4525" s="42" t="s">
        <v>1209</v>
      </c>
      <c r="I4525" s="43">
        <f t="shared" ref="I4525:I4529" si="8765">I4526</f>
        <v>0</v>
      </c>
      <c r="J4525" s="43">
        <f t="shared" ref="J4525:J4529" si="8766">J4526</f>
        <v>204701.39999999999</v>
      </c>
      <c r="K4525" s="43">
        <f t="shared" ref="K4525:K4529" si="8767">K4526</f>
        <v>0</v>
      </c>
      <c r="L4525" s="43">
        <f t="shared" ref="L4525:L4529" si="8768">L4526</f>
        <v>0</v>
      </c>
      <c r="M4525" s="43">
        <f t="shared" ref="M4525:M4529" si="8769">M4526</f>
        <v>0</v>
      </c>
      <c r="N4525" s="43">
        <f t="shared" ref="N4525:N4529" si="8770">N4526</f>
        <v>0</v>
      </c>
      <c r="O4525" s="43">
        <f t="shared" ref="O4525:O4529" si="8771">O4526</f>
        <v>0</v>
      </c>
      <c r="P4525" s="43">
        <f t="shared" ref="P4525:P4529" si="8772">P4526</f>
        <v>1979.1949999999999</v>
      </c>
      <c r="Q4525" s="43">
        <f t="shared" ref="Q4525:Q4529" si="8773">Q4526</f>
        <v>0</v>
      </c>
      <c r="R4525" s="43">
        <f t="shared" ref="R4525:R4529" si="8774">R4526</f>
        <v>0</v>
      </c>
      <c r="S4525" s="43">
        <f t="shared" ref="S4525:S4529" si="8775">S4526</f>
        <v>0</v>
      </c>
      <c r="T4525" s="43">
        <f t="shared" ref="T4525:T4529" si="8776">T4526</f>
        <v>0</v>
      </c>
      <c r="U4525" s="43">
        <v>0</v>
      </c>
      <c r="V4525" s="43">
        <f t="shared" si="8629"/>
        <v>1979.1949999999999</v>
      </c>
      <c r="W4525" s="43">
        <f t="shared" ref="W4525:W4529" si="8777">W4526</f>
        <v>0</v>
      </c>
      <c r="X4525" s="43">
        <f t="shared" ref="X4525:X4529" si="8778">X4526</f>
        <v>0</v>
      </c>
      <c r="Y4525" s="43">
        <f t="shared" ref="Y4525:Y4529" si="8779">Y4526</f>
        <v>0</v>
      </c>
      <c r="Z4525" s="43">
        <f t="shared" ref="Z4525:Z4529" si="8780">Z4526</f>
        <v>0</v>
      </c>
      <c r="AA4525" s="43">
        <f t="shared" ref="AA4525:AA4529" si="8781">AA4526</f>
        <v>0</v>
      </c>
      <c r="AB4525" s="43">
        <f t="shared" ref="AB4525:AB4529" si="8782">AB4526</f>
        <v>0</v>
      </c>
      <c r="AC4525" s="44">
        <f t="shared" ref="AC4525:AC4529" si="8783">AC4526</f>
        <v>1951.5313900000001</v>
      </c>
      <c r="AD4525" s="44">
        <f t="shared" ref="AD4525:AD4529" si="8784">AD4526</f>
        <v>1354.5313900000001</v>
      </c>
      <c r="AE4525" s="45">
        <f t="shared" si="8762"/>
        <v>69.408639642737185</v>
      </c>
      <c r="AF4525" s="43">
        <f t="shared" ref="AF4525:AF4529" si="8785">AF4526</f>
        <v>1979.1949999999999</v>
      </c>
      <c r="AG4525" s="43">
        <f t="shared" ref="AG4525:AG4529" si="8786">AG4526</f>
        <v>0</v>
      </c>
      <c r="AH4525" s="43">
        <f t="shared" ref="AH4525:AH4529" si="8787">AH4526</f>
        <v>0</v>
      </c>
      <c r="AI4525" s="43">
        <f t="shared" ref="AI4525:AI4529" si="8788">AI4526</f>
        <v>0</v>
      </c>
      <c r="AJ4525" s="43">
        <f t="shared" ref="AJ4525:AJ4529" si="8789">AJ4526</f>
        <v>0</v>
      </c>
      <c r="AK4525" s="43">
        <f t="shared" ref="AK4525:AK4529" si="8790">AK4526</f>
        <v>0</v>
      </c>
      <c r="AL4525" s="43">
        <f t="shared" si="8763"/>
        <v>1979.1949999999999</v>
      </c>
      <c r="AM4525" s="43">
        <f t="shared" si="8764"/>
        <v>0</v>
      </c>
      <c r="AN4525" s="19"/>
      <c r="AO4525" s="1"/>
      <c r="AP4525" s="1"/>
      <c r="AQ4525" s="1"/>
      <c r="AR4525" s="1"/>
      <c r="AS4525" s="1"/>
    </row>
    <row r="4526" ht="31.5">
      <c r="B4526" s="41" t="s">
        <v>1088</v>
      </c>
      <c r="C4526" s="41" t="s">
        <v>115</v>
      </c>
      <c r="D4526" s="41" t="s">
        <v>117</v>
      </c>
      <c r="E4526" s="26" t="str">
        <f t="shared" si="8628"/>
        <v>0503</v>
      </c>
      <c r="F4526" s="41" t="s">
        <v>1208</v>
      </c>
      <c r="G4526" s="41" t="s">
        <v>53</v>
      </c>
      <c r="H4526" s="42" t="s">
        <v>54</v>
      </c>
      <c r="I4526" s="43">
        <f t="shared" si="8765"/>
        <v>0</v>
      </c>
      <c r="J4526" s="43">
        <f t="shared" si="8766"/>
        <v>204701.39999999999</v>
      </c>
      <c r="K4526" s="43">
        <f t="shared" si="8767"/>
        <v>0</v>
      </c>
      <c r="L4526" s="43">
        <f t="shared" si="8768"/>
        <v>0</v>
      </c>
      <c r="M4526" s="43">
        <f t="shared" si="8769"/>
        <v>0</v>
      </c>
      <c r="N4526" s="43">
        <f t="shared" si="8770"/>
        <v>0</v>
      </c>
      <c r="O4526" s="43">
        <f t="shared" si="8771"/>
        <v>0</v>
      </c>
      <c r="P4526" s="43">
        <f t="shared" si="8772"/>
        <v>1979.1949999999999</v>
      </c>
      <c r="Q4526" s="43">
        <f t="shared" si="8773"/>
        <v>0</v>
      </c>
      <c r="R4526" s="43">
        <f t="shared" si="8774"/>
        <v>0</v>
      </c>
      <c r="S4526" s="43">
        <f t="shared" si="8775"/>
        <v>0</v>
      </c>
      <c r="T4526" s="43">
        <f t="shared" si="8776"/>
        <v>0</v>
      </c>
      <c r="U4526" s="43">
        <v>0</v>
      </c>
      <c r="V4526" s="43">
        <f t="shared" si="8629"/>
        <v>1979.1949999999999</v>
      </c>
      <c r="W4526" s="43">
        <f t="shared" si="8777"/>
        <v>0</v>
      </c>
      <c r="X4526" s="43">
        <f t="shared" si="8778"/>
        <v>0</v>
      </c>
      <c r="Y4526" s="43">
        <f t="shared" si="8779"/>
        <v>0</v>
      </c>
      <c r="Z4526" s="43">
        <f t="shared" si="8780"/>
        <v>0</v>
      </c>
      <c r="AA4526" s="43">
        <f t="shared" si="8781"/>
        <v>0</v>
      </c>
      <c r="AB4526" s="43">
        <f t="shared" si="8782"/>
        <v>0</v>
      </c>
      <c r="AC4526" s="44">
        <f t="shared" si="8783"/>
        <v>1951.5313900000001</v>
      </c>
      <c r="AD4526" s="44">
        <f t="shared" si="8784"/>
        <v>1354.5313900000001</v>
      </c>
      <c r="AE4526" s="45">
        <f t="shared" si="8762"/>
        <v>69.408639642737185</v>
      </c>
      <c r="AF4526" s="43">
        <f t="shared" si="8785"/>
        <v>1979.1949999999999</v>
      </c>
      <c r="AG4526" s="43">
        <f t="shared" si="8786"/>
        <v>0</v>
      </c>
      <c r="AH4526" s="43">
        <f t="shared" si="8787"/>
        <v>0</v>
      </c>
      <c r="AI4526" s="43">
        <f t="shared" si="8788"/>
        <v>0</v>
      </c>
      <c r="AJ4526" s="43">
        <f t="shared" si="8789"/>
        <v>0</v>
      </c>
      <c r="AK4526" s="43">
        <f t="shared" si="8790"/>
        <v>0</v>
      </c>
      <c r="AL4526" s="43">
        <f t="shared" si="8763"/>
        <v>1979.1949999999999</v>
      </c>
      <c r="AM4526" s="43">
        <f t="shared" si="8764"/>
        <v>0</v>
      </c>
      <c r="AN4526" s="19"/>
      <c r="AO4526" s="1"/>
      <c r="AP4526" s="1"/>
      <c r="AQ4526" s="1"/>
      <c r="AR4526" s="1"/>
      <c r="AS4526" s="1"/>
    </row>
    <row r="4527" ht="31.5">
      <c r="B4527" s="41" t="s">
        <v>1088</v>
      </c>
      <c r="C4527" s="41" t="s">
        <v>115</v>
      </c>
      <c r="D4527" s="41" t="s">
        <v>117</v>
      </c>
      <c r="E4527" s="26" t="str">
        <f t="shared" ref="E4527:E4590" si="8791">CONCATENATE(C4527,D4527)</f>
        <v>0503</v>
      </c>
      <c r="F4527" s="41" t="s">
        <v>1208</v>
      </c>
      <c r="G4527" s="41" t="s">
        <v>55</v>
      </c>
      <c r="H4527" s="42" t="s">
        <v>56</v>
      </c>
      <c r="I4527" s="43"/>
      <c r="J4527" s="43">
        <v>204701.39999999999</v>
      </c>
      <c r="K4527" s="43"/>
      <c r="L4527" s="43"/>
      <c r="M4527" s="43"/>
      <c r="N4527" s="43"/>
      <c r="O4527" s="43">
        <v>0</v>
      </c>
      <c r="P4527" s="43">
        <v>1979.1949999999999</v>
      </c>
      <c r="Q4527" s="43">
        <v>0</v>
      </c>
      <c r="R4527" s="43">
        <v>0</v>
      </c>
      <c r="S4527" s="43">
        <v>0</v>
      </c>
      <c r="T4527" s="43">
        <v>0</v>
      </c>
      <c r="U4527" s="43">
        <v>0</v>
      </c>
      <c r="V4527" s="43">
        <f t="shared" ref="V4527:V4590" si="8792">I4527+L4527+U4527+T4527+S4527+R4527+Q4527+P4527+O4527</f>
        <v>1979.1949999999999</v>
      </c>
      <c r="W4527" s="43"/>
      <c r="X4527" s="43"/>
      <c r="Y4527" s="43"/>
      <c r="Z4527" s="43"/>
      <c r="AA4527" s="43"/>
      <c r="AB4527" s="43">
        <v>0</v>
      </c>
      <c r="AC4527" s="44">
        <v>1951.5313900000001</v>
      </c>
      <c r="AD4527" s="44">
        <v>1354.5313900000001</v>
      </c>
      <c r="AE4527" s="45">
        <f t="shared" si="8762"/>
        <v>69.408639642737185</v>
      </c>
      <c r="AF4527" s="43">
        <v>1979.1949999999999</v>
      </c>
      <c r="AG4527" s="43">
        <v>0</v>
      </c>
      <c r="AH4527" s="43">
        <v>0</v>
      </c>
      <c r="AI4527" s="43">
        <v>0</v>
      </c>
      <c r="AJ4527" s="43">
        <v>0</v>
      </c>
      <c r="AK4527" s="43">
        <v>0</v>
      </c>
      <c r="AL4527" s="43">
        <f t="shared" si="8763"/>
        <v>1979.1949999999999</v>
      </c>
      <c r="AM4527" s="43">
        <f t="shared" si="8764"/>
        <v>0</v>
      </c>
      <c r="AN4527" s="19"/>
      <c r="AR4527" s="1"/>
      <c r="AS4527" s="1"/>
    </row>
    <row r="4528">
      <c r="B4528" s="41" t="s">
        <v>1088</v>
      </c>
      <c r="C4528" s="41" t="s">
        <v>115</v>
      </c>
      <c r="D4528" s="41" t="s">
        <v>117</v>
      </c>
      <c r="E4528" s="26" t="str">
        <f t="shared" si="8791"/>
        <v>0503</v>
      </c>
      <c r="F4528" s="41" t="s">
        <v>1210</v>
      </c>
      <c r="G4528" s="41"/>
      <c r="H4528" s="42" t="s">
        <v>267</v>
      </c>
      <c r="I4528" s="43">
        <f t="shared" si="8765"/>
        <v>0</v>
      </c>
      <c r="J4528" s="43">
        <f t="shared" si="8766"/>
        <v>0</v>
      </c>
      <c r="K4528" s="43">
        <f t="shared" si="8767"/>
        <v>0</v>
      </c>
      <c r="L4528" s="43">
        <f t="shared" si="8768"/>
        <v>0</v>
      </c>
      <c r="M4528" s="43">
        <f t="shared" si="8769"/>
        <v>0</v>
      </c>
      <c r="N4528" s="43">
        <f t="shared" si="8770"/>
        <v>0</v>
      </c>
      <c r="O4528" s="43">
        <f t="shared" si="8771"/>
        <v>0</v>
      </c>
      <c r="P4528" s="43">
        <f t="shared" si="8772"/>
        <v>0</v>
      </c>
      <c r="Q4528" s="43">
        <f t="shared" si="8773"/>
        <v>0</v>
      </c>
      <c r="R4528" s="43">
        <f t="shared" si="8774"/>
        <v>0</v>
      </c>
      <c r="S4528" s="43">
        <f t="shared" si="8775"/>
        <v>0</v>
      </c>
      <c r="T4528" s="43">
        <f t="shared" si="8776"/>
        <v>0</v>
      </c>
      <c r="U4528" s="43">
        <v>601.00199999999995</v>
      </c>
      <c r="V4528" s="43">
        <f t="shared" si="8792"/>
        <v>601.00199999999995</v>
      </c>
      <c r="W4528" s="43">
        <f t="shared" si="8777"/>
        <v>601.00199999999995</v>
      </c>
      <c r="X4528" s="43">
        <f t="shared" si="8778"/>
        <v>0</v>
      </c>
      <c r="Y4528" s="43">
        <f t="shared" si="8779"/>
        <v>0</v>
      </c>
      <c r="Z4528" s="43">
        <f t="shared" si="8780"/>
        <v>0</v>
      </c>
      <c r="AA4528" s="43">
        <f t="shared" si="8781"/>
        <v>0</v>
      </c>
      <c r="AB4528" s="43">
        <f t="shared" si="8782"/>
        <v>12873.15418</v>
      </c>
      <c r="AC4528" s="44">
        <f t="shared" si="8783"/>
        <v>41291.951880000001</v>
      </c>
      <c r="AD4528" s="44">
        <f t="shared" si="8784"/>
        <v>41291.95117</v>
      </c>
      <c r="AE4528" s="45">
        <f t="shared" si="8762"/>
        <v>99.999998280536602</v>
      </c>
      <c r="AF4528" s="43">
        <f t="shared" si="8785"/>
        <v>41264.288269999997</v>
      </c>
      <c r="AG4528" s="43">
        <f t="shared" si="8786"/>
        <v>0</v>
      </c>
      <c r="AH4528" s="43">
        <f t="shared" si="8787"/>
        <v>0</v>
      </c>
      <c r="AI4528" s="43">
        <f t="shared" si="8788"/>
        <v>0</v>
      </c>
      <c r="AJ4528" s="43">
        <f t="shared" si="8789"/>
        <v>0</v>
      </c>
      <c r="AK4528" s="43">
        <f t="shared" si="8790"/>
        <v>0</v>
      </c>
      <c r="AL4528" s="43">
        <f t="shared" si="8763"/>
        <v>41264.288269999997</v>
      </c>
      <c r="AM4528" s="43">
        <f t="shared" si="8764"/>
        <v>-40663.286269999997</v>
      </c>
      <c r="AN4528" s="2"/>
      <c r="AO4528" s="1"/>
      <c r="AP4528" s="1"/>
      <c r="AQ4528" s="1"/>
      <c r="AR4528" s="1"/>
      <c r="AS4528" s="1"/>
    </row>
    <row r="4529" ht="31.5">
      <c r="B4529" s="41" t="s">
        <v>1088</v>
      </c>
      <c r="C4529" s="41" t="s">
        <v>115</v>
      </c>
      <c r="D4529" s="41" t="s">
        <v>117</v>
      </c>
      <c r="E4529" s="26" t="str">
        <f t="shared" si="8791"/>
        <v>0503</v>
      </c>
      <c r="F4529" s="41" t="s">
        <v>1210</v>
      </c>
      <c r="G4529" s="41" t="s">
        <v>53</v>
      </c>
      <c r="H4529" s="42" t="s">
        <v>54</v>
      </c>
      <c r="I4529" s="43">
        <f t="shared" si="8765"/>
        <v>0</v>
      </c>
      <c r="J4529" s="43">
        <f t="shared" si="8766"/>
        <v>0</v>
      </c>
      <c r="K4529" s="43">
        <f t="shared" si="8767"/>
        <v>0</v>
      </c>
      <c r="L4529" s="43">
        <f t="shared" si="8768"/>
        <v>0</v>
      </c>
      <c r="M4529" s="43">
        <f t="shared" si="8769"/>
        <v>0</v>
      </c>
      <c r="N4529" s="43">
        <f t="shared" si="8770"/>
        <v>0</v>
      </c>
      <c r="O4529" s="43">
        <f t="shared" si="8771"/>
        <v>0</v>
      </c>
      <c r="P4529" s="43">
        <f t="shared" si="8772"/>
        <v>0</v>
      </c>
      <c r="Q4529" s="43">
        <f t="shared" si="8773"/>
        <v>0</v>
      </c>
      <c r="R4529" s="43">
        <f t="shared" si="8774"/>
        <v>0</v>
      </c>
      <c r="S4529" s="43">
        <f t="shared" si="8775"/>
        <v>0</v>
      </c>
      <c r="T4529" s="43">
        <f t="shared" si="8776"/>
        <v>0</v>
      </c>
      <c r="U4529" s="43">
        <v>601.00199999999995</v>
      </c>
      <c r="V4529" s="43">
        <f t="shared" si="8792"/>
        <v>601.00199999999995</v>
      </c>
      <c r="W4529" s="43">
        <f t="shared" si="8777"/>
        <v>601.00199999999995</v>
      </c>
      <c r="X4529" s="43">
        <f t="shared" si="8778"/>
        <v>0</v>
      </c>
      <c r="Y4529" s="43">
        <f t="shared" si="8779"/>
        <v>0</v>
      </c>
      <c r="Z4529" s="43">
        <f t="shared" si="8780"/>
        <v>0</v>
      </c>
      <c r="AA4529" s="43">
        <f t="shared" si="8781"/>
        <v>0</v>
      </c>
      <c r="AB4529" s="43">
        <f t="shared" si="8782"/>
        <v>12873.15418</v>
      </c>
      <c r="AC4529" s="44">
        <f t="shared" si="8783"/>
        <v>41291.951880000001</v>
      </c>
      <c r="AD4529" s="44">
        <f t="shared" si="8784"/>
        <v>41291.95117</v>
      </c>
      <c r="AE4529" s="45">
        <f t="shared" si="8762"/>
        <v>99.999998280536602</v>
      </c>
      <c r="AF4529" s="43">
        <f t="shared" si="8785"/>
        <v>41264.288269999997</v>
      </c>
      <c r="AG4529" s="43">
        <f t="shared" si="8786"/>
        <v>0</v>
      </c>
      <c r="AH4529" s="43">
        <f t="shared" si="8787"/>
        <v>0</v>
      </c>
      <c r="AI4529" s="43">
        <f t="shared" si="8788"/>
        <v>0</v>
      </c>
      <c r="AJ4529" s="43">
        <f t="shared" si="8789"/>
        <v>0</v>
      </c>
      <c r="AK4529" s="43">
        <f t="shared" si="8790"/>
        <v>0</v>
      </c>
      <c r="AL4529" s="43">
        <f t="shared" si="8763"/>
        <v>41264.288269999997</v>
      </c>
      <c r="AM4529" s="43">
        <f t="shared" si="8764"/>
        <v>-40663.286269999997</v>
      </c>
      <c r="AN4529" s="2"/>
      <c r="AO4529" s="1"/>
      <c r="AP4529" s="1"/>
      <c r="AQ4529" s="1"/>
      <c r="AR4529" s="1"/>
      <c r="AS4529" s="1"/>
    </row>
    <row r="4530" ht="31.5">
      <c r="B4530" s="41" t="s">
        <v>1088</v>
      </c>
      <c r="C4530" s="41" t="s">
        <v>115</v>
      </c>
      <c r="D4530" s="41" t="s">
        <v>117</v>
      </c>
      <c r="E4530" s="26" t="str">
        <f t="shared" si="8791"/>
        <v>0503</v>
      </c>
      <c r="F4530" s="41" t="s">
        <v>1210</v>
      </c>
      <c r="G4530" s="41" t="s">
        <v>55</v>
      </c>
      <c r="H4530" s="42" t="s">
        <v>56</v>
      </c>
      <c r="I4530" s="43"/>
      <c r="J4530" s="43"/>
      <c r="K4530" s="43"/>
      <c r="L4530" s="43"/>
      <c r="M4530" s="43"/>
      <c r="N4530" s="43"/>
      <c r="O4530" s="43">
        <v>0</v>
      </c>
      <c r="P4530" s="43">
        <v>0</v>
      </c>
      <c r="Q4530" s="43">
        <v>0</v>
      </c>
      <c r="R4530" s="43">
        <v>0</v>
      </c>
      <c r="S4530" s="43">
        <v>0</v>
      </c>
      <c r="T4530" s="43">
        <v>0</v>
      </c>
      <c r="U4530" s="43">
        <v>601.00199999999995</v>
      </c>
      <c r="V4530" s="43">
        <f t="shared" si="8792"/>
        <v>601.00199999999995</v>
      </c>
      <c r="W4530" s="43">
        <v>601.00199999999995</v>
      </c>
      <c r="X4530" s="43"/>
      <c r="Y4530" s="43"/>
      <c r="Z4530" s="43"/>
      <c r="AA4530" s="43"/>
      <c r="AB4530" s="43">
        <v>12873.15418</v>
      </c>
      <c r="AC4530" s="44">
        <v>41291.951880000001</v>
      </c>
      <c r="AD4530" s="44">
        <v>41291.95117</v>
      </c>
      <c r="AE4530" s="45">
        <f t="shared" si="8762"/>
        <v>99.999998280536602</v>
      </c>
      <c r="AF4530" s="43">
        <v>41264.288269999997</v>
      </c>
      <c r="AG4530" s="43">
        <v>0</v>
      </c>
      <c r="AH4530" s="43">
        <v>0</v>
      </c>
      <c r="AI4530" s="43">
        <v>0</v>
      </c>
      <c r="AJ4530" s="43">
        <v>0</v>
      </c>
      <c r="AK4530" s="43">
        <v>0</v>
      </c>
      <c r="AL4530" s="43">
        <f t="shared" si="8763"/>
        <v>41264.288269999997</v>
      </c>
      <c r="AM4530" s="43">
        <f t="shared" si="8764"/>
        <v>-40663.286269999997</v>
      </c>
      <c r="AN4530" s="2"/>
      <c r="AO4530" s="1"/>
      <c r="AP4530" s="1"/>
      <c r="AQ4530" s="1"/>
      <c r="AR4530" s="1"/>
      <c r="AS4530" s="1"/>
    </row>
    <row r="4531" ht="47.25">
      <c r="B4531" s="41" t="s">
        <v>1088</v>
      </c>
      <c r="C4531" s="41" t="s">
        <v>115</v>
      </c>
      <c r="D4531" s="41" t="s">
        <v>117</v>
      </c>
      <c r="E4531" s="26" t="str">
        <f t="shared" si="8791"/>
        <v>0503</v>
      </c>
      <c r="F4531" s="41" t="s">
        <v>1211</v>
      </c>
      <c r="G4531" s="41"/>
      <c r="H4531" s="42" t="s">
        <v>1212</v>
      </c>
      <c r="I4531" s="43">
        <f>I4538</f>
        <v>360031.59999999998</v>
      </c>
      <c r="J4531" s="43">
        <f>J4538</f>
        <v>87519</v>
      </c>
      <c r="K4531" s="43">
        <f>K4538</f>
        <v>0</v>
      </c>
      <c r="L4531" s="43">
        <f>L4538</f>
        <v>-50000</v>
      </c>
      <c r="M4531" s="43">
        <f>M4538</f>
        <v>67940.256999999998</v>
      </c>
      <c r="N4531" s="43">
        <f>N4538</f>
        <v>0</v>
      </c>
      <c r="O4531" s="43">
        <f>O4538+O4532+O4535</f>
        <v>0</v>
      </c>
      <c r="P4531" s="43">
        <f>P4538+P4532+P4535</f>
        <v>0</v>
      </c>
      <c r="Q4531" s="43">
        <f>Q4538+Q4532+Q4535</f>
        <v>-8300.9969999999994</v>
      </c>
      <c r="R4531" s="43">
        <f>R4538+R4532+R4535</f>
        <v>0</v>
      </c>
      <c r="S4531" s="43">
        <f>S4538+S4532+S4535</f>
        <v>-119442.15400000001</v>
      </c>
      <c r="T4531" s="43">
        <f>T4538+T4532+T4535</f>
        <v>0</v>
      </c>
      <c r="U4531" s="43">
        <f>U4538+U4532+U4535</f>
        <v>-176723.22699999998</v>
      </c>
      <c r="V4531" s="43">
        <f t="shared" si="8792"/>
        <v>5565.2219999999834</v>
      </c>
      <c r="W4531" s="43">
        <f>W4538</f>
        <v>5713.7929999999997</v>
      </c>
      <c r="X4531" s="43">
        <f>X4538</f>
        <v>0</v>
      </c>
      <c r="Y4531" s="43">
        <f>Y4538</f>
        <v>-182437.01999999999</v>
      </c>
      <c r="Z4531" s="43">
        <f>Z4538</f>
        <v>0</v>
      </c>
      <c r="AA4531" s="43">
        <f>AA4538</f>
        <v>0</v>
      </c>
      <c r="AB4531" s="43">
        <f>AB4538+AB4532+AB4535</f>
        <v>0</v>
      </c>
      <c r="AC4531" s="44">
        <f>AC4538+AC4532+AC4535</f>
        <v>5565.2219999999998</v>
      </c>
      <c r="AD4531" s="44">
        <f>AD4538+AD4532+AD4535</f>
        <v>0</v>
      </c>
      <c r="AE4531" s="45">
        <f t="shared" si="8762"/>
        <v>0</v>
      </c>
      <c r="AF4531" s="43">
        <f>AF4538+AF4532+AF4535</f>
        <v>5565.2219999999998</v>
      </c>
      <c r="AG4531" s="43">
        <f>AG4538+AG4532+AG4535</f>
        <v>0</v>
      </c>
      <c r="AH4531" s="43">
        <f>AH4538+AH4532+AH4535</f>
        <v>0</v>
      </c>
      <c r="AI4531" s="43">
        <f>AI4538+AI4532+AI4535</f>
        <v>0</v>
      </c>
      <c r="AJ4531" s="43">
        <f>AJ4538+AJ4532+AJ4535</f>
        <v>0</v>
      </c>
      <c r="AK4531" s="43">
        <f>AK4538+AK4532+AK4535</f>
        <v>0</v>
      </c>
      <c r="AL4531" s="43">
        <f t="shared" si="8763"/>
        <v>5565.2219999999998</v>
      </c>
      <c r="AM4531" s="43">
        <f t="shared" si="8764"/>
        <v>-1.6370904631912708e-11</v>
      </c>
      <c r="AN4531" s="2"/>
      <c r="AR4531" s="1"/>
      <c r="AS4531" s="1"/>
    </row>
    <row r="4532" ht="47.25">
      <c r="B4532" s="41" t="s">
        <v>1088</v>
      </c>
      <c r="C4532" s="41" t="s">
        <v>115</v>
      </c>
      <c r="D4532" s="41" t="s">
        <v>117</v>
      </c>
      <c r="E4532" s="26" t="str">
        <f t="shared" si="8791"/>
        <v>0503</v>
      </c>
      <c r="F4532" s="41" t="s">
        <v>1213</v>
      </c>
      <c r="G4532" s="41"/>
      <c r="H4532" s="42" t="s">
        <v>1214</v>
      </c>
      <c r="I4532" s="43"/>
      <c r="J4532" s="43"/>
      <c r="K4532" s="43"/>
      <c r="L4532" s="43"/>
      <c r="M4532" s="43"/>
      <c r="N4532" s="43"/>
      <c r="O4532" s="43">
        <f t="shared" ref="O4532:O4536" si="8793">O4533</f>
        <v>0</v>
      </c>
      <c r="P4532" s="43">
        <f t="shared" ref="P4532:P4536" si="8794">P4533</f>
        <v>0</v>
      </c>
      <c r="Q4532" s="43">
        <f t="shared" ref="Q4532:Q4536" si="8795">Q4533</f>
        <v>0</v>
      </c>
      <c r="R4532" s="43">
        <f t="shared" ref="R4532:R4536" si="8796">R4533</f>
        <v>0</v>
      </c>
      <c r="S4532" s="43">
        <f t="shared" ref="S4532:S4536" si="8797">S4533</f>
        <v>4081.4160000000002</v>
      </c>
      <c r="T4532" s="43">
        <f t="shared" ref="T4532:T4536" si="8798">T4533</f>
        <v>0</v>
      </c>
      <c r="U4532" s="43"/>
      <c r="V4532" s="43">
        <f t="shared" si="8792"/>
        <v>4081.4160000000002</v>
      </c>
      <c r="W4532" s="43"/>
      <c r="X4532" s="43"/>
      <c r="Y4532" s="43"/>
      <c r="Z4532" s="43"/>
      <c r="AA4532" s="43"/>
      <c r="AB4532" s="43">
        <f t="shared" ref="AB4532:AB4536" si="8799">AB4533</f>
        <v>0</v>
      </c>
      <c r="AC4532" s="44">
        <f t="shared" ref="AC4532:AC4536" si="8800">AC4533</f>
        <v>4081.4160000000002</v>
      </c>
      <c r="AD4532" s="44">
        <f t="shared" ref="AD4532:AD4536" si="8801">AD4533</f>
        <v>0</v>
      </c>
      <c r="AE4532" s="45">
        <f t="shared" si="8762"/>
        <v>0</v>
      </c>
      <c r="AF4532" s="43">
        <f t="shared" ref="AF4532:AF4536" si="8802">AF4533</f>
        <v>4081.4160000000002</v>
      </c>
      <c r="AG4532" s="43">
        <f t="shared" ref="AG4532:AG4536" si="8803">AG4533</f>
        <v>0</v>
      </c>
      <c r="AH4532" s="43">
        <f t="shared" ref="AH4532:AH4536" si="8804">AH4533</f>
        <v>0</v>
      </c>
      <c r="AI4532" s="43">
        <f t="shared" ref="AI4532:AI4536" si="8805">AI4533</f>
        <v>0</v>
      </c>
      <c r="AJ4532" s="43">
        <f t="shared" ref="AJ4532:AJ4536" si="8806">AJ4533</f>
        <v>0</v>
      </c>
      <c r="AK4532" s="43">
        <f t="shared" ref="AK4532:AK4536" si="8807">AK4533</f>
        <v>0</v>
      </c>
      <c r="AL4532" s="43">
        <f t="shared" si="8763"/>
        <v>4081.4160000000002</v>
      </c>
      <c r="AM4532" s="43">
        <f t="shared" si="8764"/>
        <v>0</v>
      </c>
      <c r="AN4532" s="2"/>
      <c r="AO4532" s="1"/>
      <c r="AP4532" s="1"/>
      <c r="AQ4532" s="1"/>
      <c r="AR4532" s="1"/>
      <c r="AS4532" s="1"/>
    </row>
    <row r="4533" ht="31.5">
      <c r="B4533" s="41" t="s">
        <v>1088</v>
      </c>
      <c r="C4533" s="41" t="s">
        <v>115</v>
      </c>
      <c r="D4533" s="41" t="s">
        <v>117</v>
      </c>
      <c r="E4533" s="26" t="str">
        <f t="shared" si="8791"/>
        <v>0503</v>
      </c>
      <c r="F4533" s="41" t="s">
        <v>1213</v>
      </c>
      <c r="G4533" s="41" t="s">
        <v>53</v>
      </c>
      <c r="H4533" s="42" t="s">
        <v>54</v>
      </c>
      <c r="I4533" s="43"/>
      <c r="J4533" s="43"/>
      <c r="K4533" s="43"/>
      <c r="L4533" s="43"/>
      <c r="M4533" s="43"/>
      <c r="N4533" s="43"/>
      <c r="O4533" s="43">
        <f t="shared" si="8793"/>
        <v>0</v>
      </c>
      <c r="P4533" s="43">
        <f t="shared" si="8794"/>
        <v>0</v>
      </c>
      <c r="Q4533" s="43">
        <f t="shared" si="8795"/>
        <v>0</v>
      </c>
      <c r="R4533" s="43">
        <f t="shared" si="8796"/>
        <v>0</v>
      </c>
      <c r="S4533" s="43">
        <f t="shared" si="8797"/>
        <v>4081.4160000000002</v>
      </c>
      <c r="T4533" s="43">
        <f t="shared" si="8798"/>
        <v>0</v>
      </c>
      <c r="U4533" s="43"/>
      <c r="V4533" s="43">
        <f t="shared" si="8792"/>
        <v>4081.4160000000002</v>
      </c>
      <c r="W4533" s="43"/>
      <c r="X4533" s="43"/>
      <c r="Y4533" s="43"/>
      <c r="Z4533" s="43"/>
      <c r="AA4533" s="43"/>
      <c r="AB4533" s="43">
        <f t="shared" si="8799"/>
        <v>0</v>
      </c>
      <c r="AC4533" s="44">
        <f t="shared" si="8800"/>
        <v>4081.4160000000002</v>
      </c>
      <c r="AD4533" s="44">
        <f t="shared" si="8801"/>
        <v>0</v>
      </c>
      <c r="AE4533" s="45">
        <f t="shared" si="8762"/>
        <v>0</v>
      </c>
      <c r="AF4533" s="43">
        <f t="shared" si="8802"/>
        <v>4081.4160000000002</v>
      </c>
      <c r="AG4533" s="43">
        <f t="shared" si="8803"/>
        <v>0</v>
      </c>
      <c r="AH4533" s="43">
        <f t="shared" si="8804"/>
        <v>0</v>
      </c>
      <c r="AI4533" s="43">
        <f t="shared" si="8805"/>
        <v>0</v>
      </c>
      <c r="AJ4533" s="43">
        <f t="shared" si="8806"/>
        <v>0</v>
      </c>
      <c r="AK4533" s="43">
        <f t="shared" si="8807"/>
        <v>0</v>
      </c>
      <c r="AL4533" s="43">
        <f t="shared" si="8763"/>
        <v>4081.4160000000002</v>
      </c>
      <c r="AM4533" s="43">
        <f t="shared" si="8764"/>
        <v>0</v>
      </c>
      <c r="AN4533" s="2"/>
      <c r="AO4533" s="1"/>
      <c r="AP4533" s="1"/>
      <c r="AQ4533" s="1"/>
      <c r="AR4533" s="1"/>
      <c r="AS4533" s="1"/>
    </row>
    <row r="4534" ht="31.5">
      <c r="B4534" s="41" t="s">
        <v>1088</v>
      </c>
      <c r="C4534" s="41" t="s">
        <v>115</v>
      </c>
      <c r="D4534" s="41" t="s">
        <v>117</v>
      </c>
      <c r="E4534" s="26" t="str">
        <f t="shared" si="8791"/>
        <v>0503</v>
      </c>
      <c r="F4534" s="41" t="s">
        <v>1213</v>
      </c>
      <c r="G4534" s="41" t="s">
        <v>55</v>
      </c>
      <c r="H4534" s="42" t="s">
        <v>56</v>
      </c>
      <c r="I4534" s="43"/>
      <c r="J4534" s="43"/>
      <c r="K4534" s="43"/>
      <c r="L4534" s="43"/>
      <c r="M4534" s="43"/>
      <c r="N4534" s="43"/>
      <c r="O4534" s="43">
        <v>0</v>
      </c>
      <c r="P4534" s="43">
        <v>0</v>
      </c>
      <c r="Q4534" s="43">
        <v>0</v>
      </c>
      <c r="R4534" s="43">
        <v>0</v>
      </c>
      <c r="S4534" s="43">
        <v>4081.4160000000002</v>
      </c>
      <c r="T4534" s="43">
        <v>0</v>
      </c>
      <c r="U4534" s="43"/>
      <c r="V4534" s="43">
        <f t="shared" si="8792"/>
        <v>4081.4160000000002</v>
      </c>
      <c r="W4534" s="43"/>
      <c r="X4534" s="43"/>
      <c r="Y4534" s="43"/>
      <c r="Z4534" s="43"/>
      <c r="AA4534" s="43"/>
      <c r="AB4534" s="43">
        <v>0</v>
      </c>
      <c r="AC4534" s="44">
        <v>4081.4160000000002</v>
      </c>
      <c r="AD4534" s="44">
        <v>0</v>
      </c>
      <c r="AE4534" s="45">
        <f t="shared" si="8762"/>
        <v>0</v>
      </c>
      <c r="AF4534" s="43">
        <v>4081.4160000000002</v>
      </c>
      <c r="AG4534" s="43">
        <v>0</v>
      </c>
      <c r="AH4534" s="43">
        <v>0</v>
      </c>
      <c r="AI4534" s="43">
        <v>0</v>
      </c>
      <c r="AJ4534" s="43">
        <v>0</v>
      </c>
      <c r="AK4534" s="43">
        <v>0</v>
      </c>
      <c r="AL4534" s="43">
        <f t="shared" si="8763"/>
        <v>4081.4160000000002</v>
      </c>
      <c r="AM4534" s="43">
        <f t="shared" si="8764"/>
        <v>0</v>
      </c>
      <c r="AN4534" s="2"/>
      <c r="AR4534" s="1"/>
      <c r="AS4534" s="1"/>
    </row>
    <row r="4535" ht="31.5">
      <c r="B4535" s="41" t="s">
        <v>1088</v>
      </c>
      <c r="C4535" s="41" t="s">
        <v>115</v>
      </c>
      <c r="D4535" s="41" t="s">
        <v>117</v>
      </c>
      <c r="E4535" s="26" t="str">
        <f t="shared" si="8791"/>
        <v>0503</v>
      </c>
      <c r="F4535" s="41" t="s">
        <v>1215</v>
      </c>
      <c r="G4535" s="41"/>
      <c r="H4535" s="61" t="s">
        <v>1216</v>
      </c>
      <c r="I4535" s="43"/>
      <c r="J4535" s="43"/>
      <c r="K4535" s="43"/>
      <c r="L4535" s="43"/>
      <c r="M4535" s="43"/>
      <c r="N4535" s="43"/>
      <c r="O4535" s="43">
        <f t="shared" si="8793"/>
        <v>0</v>
      </c>
      <c r="P4535" s="43">
        <f t="shared" si="8794"/>
        <v>0</v>
      </c>
      <c r="Q4535" s="43">
        <f t="shared" si="8795"/>
        <v>1483.806</v>
      </c>
      <c r="R4535" s="43">
        <f t="shared" si="8796"/>
        <v>0</v>
      </c>
      <c r="S4535" s="43">
        <f t="shared" si="8797"/>
        <v>0</v>
      </c>
      <c r="T4535" s="43">
        <f t="shared" si="8798"/>
        <v>0</v>
      </c>
      <c r="U4535" s="43">
        <f t="shared" ref="U4535:U4536" si="8808">U4536</f>
        <v>0</v>
      </c>
      <c r="V4535" s="43">
        <f t="shared" si="8792"/>
        <v>1483.806</v>
      </c>
      <c r="W4535" s="43"/>
      <c r="X4535" s="43"/>
      <c r="Y4535" s="43"/>
      <c r="Z4535" s="43"/>
      <c r="AA4535" s="43"/>
      <c r="AB4535" s="43">
        <f t="shared" si="8799"/>
        <v>0</v>
      </c>
      <c r="AC4535" s="44">
        <f t="shared" si="8800"/>
        <v>1483.806</v>
      </c>
      <c r="AD4535" s="44">
        <f t="shared" si="8801"/>
        <v>0</v>
      </c>
      <c r="AE4535" s="45">
        <f t="shared" si="8762"/>
        <v>0</v>
      </c>
      <c r="AF4535" s="43">
        <f t="shared" si="8802"/>
        <v>1483.806</v>
      </c>
      <c r="AG4535" s="43">
        <f t="shared" si="8803"/>
        <v>0</v>
      </c>
      <c r="AH4535" s="43">
        <f t="shared" si="8804"/>
        <v>0</v>
      </c>
      <c r="AI4535" s="43">
        <f t="shared" si="8805"/>
        <v>0</v>
      </c>
      <c r="AJ4535" s="43">
        <f t="shared" si="8806"/>
        <v>0</v>
      </c>
      <c r="AK4535" s="43">
        <f t="shared" si="8807"/>
        <v>0</v>
      </c>
      <c r="AL4535" s="43">
        <f t="shared" si="8763"/>
        <v>1483.806</v>
      </c>
      <c r="AM4535" s="43">
        <f t="shared" si="8764"/>
        <v>0</v>
      </c>
      <c r="AN4535" s="2"/>
      <c r="AO4535" s="1"/>
      <c r="AP4535" s="1"/>
      <c r="AQ4535" s="1"/>
      <c r="AR4535" s="1"/>
      <c r="AS4535" s="1"/>
    </row>
    <row r="4536" ht="31.5">
      <c r="B4536" s="41" t="s">
        <v>1088</v>
      </c>
      <c r="C4536" s="41" t="s">
        <v>115</v>
      </c>
      <c r="D4536" s="41" t="s">
        <v>117</v>
      </c>
      <c r="E4536" s="26" t="str">
        <f t="shared" si="8791"/>
        <v>0503</v>
      </c>
      <c r="F4536" s="41" t="s">
        <v>1215</v>
      </c>
      <c r="G4536" s="41" t="s">
        <v>53</v>
      </c>
      <c r="H4536" s="42" t="s">
        <v>54</v>
      </c>
      <c r="I4536" s="43"/>
      <c r="J4536" s="43"/>
      <c r="K4536" s="43"/>
      <c r="L4536" s="43"/>
      <c r="M4536" s="43"/>
      <c r="N4536" s="43"/>
      <c r="O4536" s="43">
        <f t="shared" si="8793"/>
        <v>0</v>
      </c>
      <c r="P4536" s="43">
        <f t="shared" si="8794"/>
        <v>0</v>
      </c>
      <c r="Q4536" s="43">
        <f t="shared" si="8795"/>
        <v>1483.806</v>
      </c>
      <c r="R4536" s="43">
        <f t="shared" si="8796"/>
        <v>0</v>
      </c>
      <c r="S4536" s="43">
        <f t="shared" si="8797"/>
        <v>0</v>
      </c>
      <c r="T4536" s="43">
        <f t="shared" si="8798"/>
        <v>0</v>
      </c>
      <c r="U4536" s="43">
        <f t="shared" si="8808"/>
        <v>0</v>
      </c>
      <c r="V4536" s="43">
        <f t="shared" si="8792"/>
        <v>1483.806</v>
      </c>
      <c r="W4536" s="43"/>
      <c r="X4536" s="43"/>
      <c r="Y4536" s="43"/>
      <c r="Z4536" s="43"/>
      <c r="AA4536" s="43"/>
      <c r="AB4536" s="43">
        <f t="shared" si="8799"/>
        <v>0</v>
      </c>
      <c r="AC4536" s="44">
        <f t="shared" si="8800"/>
        <v>1483.806</v>
      </c>
      <c r="AD4536" s="44">
        <f t="shared" si="8801"/>
        <v>0</v>
      </c>
      <c r="AE4536" s="45">
        <f t="shared" si="8762"/>
        <v>0</v>
      </c>
      <c r="AF4536" s="43">
        <f t="shared" si="8802"/>
        <v>1483.806</v>
      </c>
      <c r="AG4536" s="43">
        <f t="shared" si="8803"/>
        <v>0</v>
      </c>
      <c r="AH4536" s="43">
        <f t="shared" si="8804"/>
        <v>0</v>
      </c>
      <c r="AI4536" s="43">
        <f t="shared" si="8805"/>
        <v>0</v>
      </c>
      <c r="AJ4536" s="43">
        <f t="shared" si="8806"/>
        <v>0</v>
      </c>
      <c r="AK4536" s="43">
        <f t="shared" si="8807"/>
        <v>0</v>
      </c>
      <c r="AL4536" s="43">
        <f t="shared" si="8763"/>
        <v>1483.806</v>
      </c>
      <c r="AM4536" s="43">
        <f t="shared" si="8764"/>
        <v>0</v>
      </c>
      <c r="AN4536" s="2"/>
      <c r="AO4536" s="1"/>
      <c r="AP4536" s="1"/>
      <c r="AQ4536" s="1"/>
      <c r="AR4536" s="1"/>
      <c r="AS4536" s="1"/>
    </row>
    <row r="4537" ht="31.5">
      <c r="B4537" s="41" t="s">
        <v>1088</v>
      </c>
      <c r="C4537" s="41" t="s">
        <v>115</v>
      </c>
      <c r="D4537" s="41" t="s">
        <v>117</v>
      </c>
      <c r="E4537" s="26" t="str">
        <f t="shared" si="8791"/>
        <v>0503</v>
      </c>
      <c r="F4537" s="41" t="s">
        <v>1215</v>
      </c>
      <c r="G4537" s="41" t="s">
        <v>55</v>
      </c>
      <c r="H4537" s="42" t="s">
        <v>56</v>
      </c>
      <c r="I4537" s="43"/>
      <c r="J4537" s="43"/>
      <c r="K4537" s="43"/>
      <c r="L4537" s="43"/>
      <c r="M4537" s="43"/>
      <c r="N4537" s="43"/>
      <c r="O4537" s="43">
        <v>0</v>
      </c>
      <c r="P4537" s="43">
        <v>0</v>
      </c>
      <c r="Q4537" s="43">
        <v>1483.806</v>
      </c>
      <c r="R4537" s="43">
        <v>0</v>
      </c>
      <c r="S4537" s="43">
        <v>0</v>
      </c>
      <c r="T4537" s="43">
        <v>0</v>
      </c>
      <c r="U4537" s="43">
        <v>0</v>
      </c>
      <c r="V4537" s="43">
        <f t="shared" si="8792"/>
        <v>1483.806</v>
      </c>
      <c r="W4537" s="43"/>
      <c r="X4537" s="43"/>
      <c r="Y4537" s="43"/>
      <c r="Z4537" s="43"/>
      <c r="AA4537" s="43"/>
      <c r="AB4537" s="43">
        <v>0</v>
      </c>
      <c r="AC4537" s="44">
        <v>1483.806</v>
      </c>
      <c r="AD4537" s="44">
        <v>0</v>
      </c>
      <c r="AE4537" s="45">
        <f t="shared" si="8762"/>
        <v>0</v>
      </c>
      <c r="AF4537" s="43">
        <v>1483.806</v>
      </c>
      <c r="AG4537" s="43">
        <v>0</v>
      </c>
      <c r="AH4537" s="43">
        <v>0</v>
      </c>
      <c r="AI4537" s="43">
        <v>0</v>
      </c>
      <c r="AJ4537" s="43">
        <v>0</v>
      </c>
      <c r="AK4537" s="43">
        <v>0</v>
      </c>
      <c r="AL4537" s="43">
        <f t="shared" si="8763"/>
        <v>1483.806</v>
      </c>
      <c r="AM4537" s="43">
        <f t="shared" si="8764"/>
        <v>0</v>
      </c>
      <c r="AN4537" s="2"/>
      <c r="AR4537" s="1"/>
      <c r="AS4537" s="1"/>
    </row>
    <row r="4538" ht="31.5" hidden="1">
      <c r="B4538" s="41" t="s">
        <v>1088</v>
      </c>
      <c r="C4538" s="41" t="s">
        <v>115</v>
      </c>
      <c r="D4538" s="41" t="s">
        <v>117</v>
      </c>
      <c r="E4538" s="26" t="str">
        <f t="shared" si="8791"/>
        <v>0503</v>
      </c>
      <c r="F4538" s="41" t="s">
        <v>1217</v>
      </c>
      <c r="G4538" s="41"/>
      <c r="H4538" s="42" t="s">
        <v>1218</v>
      </c>
      <c r="I4538" s="43">
        <f>I4541</f>
        <v>360031.59999999998</v>
      </c>
      <c r="J4538" s="43">
        <f>J4541</f>
        <v>87519</v>
      </c>
      <c r="K4538" s="43">
        <f>K4541</f>
        <v>0</v>
      </c>
      <c r="L4538" s="43">
        <f>L4541</f>
        <v>-50000</v>
      </c>
      <c r="M4538" s="43">
        <f>M4541</f>
        <v>67940.256999999998</v>
      </c>
      <c r="N4538" s="43">
        <f>N4541</f>
        <v>0</v>
      </c>
      <c r="O4538" s="43">
        <f>O4541+O4539</f>
        <v>0</v>
      </c>
      <c r="P4538" s="43">
        <f>P4541+P4539</f>
        <v>0</v>
      </c>
      <c r="Q4538" s="43">
        <f>Q4541+Q4539</f>
        <v>-9784.8029999999999</v>
      </c>
      <c r="R4538" s="43">
        <f>R4541</f>
        <v>0</v>
      </c>
      <c r="S4538" s="43">
        <f>S4541</f>
        <v>-123523.57000000001</v>
      </c>
      <c r="T4538" s="43">
        <f>T4541</f>
        <v>0</v>
      </c>
      <c r="U4538" s="43">
        <v>-176723.22699999998</v>
      </c>
      <c r="V4538" s="43">
        <f t="shared" si="8792"/>
        <v>-1.4551915228366852e-11</v>
      </c>
      <c r="W4538" s="43">
        <f>W4541</f>
        <v>5713.7929999999997</v>
      </c>
      <c r="X4538" s="43">
        <f>X4541</f>
        <v>0</v>
      </c>
      <c r="Y4538" s="43">
        <f>Y4541</f>
        <v>-182437.01999999999</v>
      </c>
      <c r="Z4538" s="43">
        <f>Z4541</f>
        <v>0</v>
      </c>
      <c r="AA4538" s="43">
        <f>AA4541</f>
        <v>0</v>
      </c>
      <c r="AB4538" s="43">
        <f>AB4541+AB4539</f>
        <v>0</v>
      </c>
      <c r="AC4538" s="44">
        <f>AC4541+AC4539</f>
        <v>0</v>
      </c>
      <c r="AD4538" s="44">
        <f>AD4541+AD4539</f>
        <v>0</v>
      </c>
      <c r="AE4538" s="45" t="e">
        <f t="shared" si="8762"/>
        <v>#DIV/0!</v>
      </c>
      <c r="AF4538" s="49">
        <f>AF4541+AF4539</f>
        <v>0</v>
      </c>
      <c r="AG4538" s="49">
        <f>AG4541+AG4539</f>
        <v>0</v>
      </c>
      <c r="AH4538" s="50">
        <f>AH4541+AH4539</f>
        <v>0</v>
      </c>
      <c r="AI4538" s="50">
        <f>AI4541+AI4539</f>
        <v>0</v>
      </c>
      <c r="AJ4538" s="50">
        <f>AJ4541+AJ4539</f>
        <v>0</v>
      </c>
      <c r="AK4538" s="50">
        <f>AK4541+AK4539</f>
        <v>0</v>
      </c>
      <c r="AL4538" s="47">
        <f t="shared" si="8763"/>
        <v>0</v>
      </c>
      <c r="AM4538" s="47">
        <f t="shared" si="8764"/>
        <v>-1.4551915228366852e-11</v>
      </c>
      <c r="AN4538" s="19" t="s">
        <v>36</v>
      </c>
      <c r="AO4538" s="1"/>
      <c r="AP4538" s="1"/>
      <c r="AQ4538" s="1"/>
      <c r="AR4538" s="1"/>
      <c r="AS4538" s="1"/>
    </row>
    <row r="4539" ht="31.5" hidden="1">
      <c r="B4539" s="41" t="s">
        <v>1088</v>
      </c>
      <c r="C4539" s="41" t="s">
        <v>115</v>
      </c>
      <c r="D4539" s="41" t="s">
        <v>117</v>
      </c>
      <c r="E4539" s="26" t="str">
        <f t="shared" si="8791"/>
        <v>0503</v>
      </c>
      <c r="F4539" s="41" t="s">
        <v>1217</v>
      </c>
      <c r="G4539" s="41" t="s">
        <v>53</v>
      </c>
      <c r="H4539" s="42" t="s">
        <v>54</v>
      </c>
      <c r="I4539" s="43"/>
      <c r="J4539" s="43"/>
      <c r="K4539" s="43"/>
      <c r="L4539" s="43"/>
      <c r="M4539" s="43"/>
      <c r="N4539" s="43"/>
      <c r="O4539" s="43">
        <f>O4540</f>
        <v>0</v>
      </c>
      <c r="P4539" s="43">
        <f>P4540</f>
        <v>0</v>
      </c>
      <c r="Q4539" s="43">
        <f>Q4540</f>
        <v>0</v>
      </c>
      <c r="R4539" s="43"/>
      <c r="S4539" s="43"/>
      <c r="T4539" s="43"/>
      <c r="U4539" s="43"/>
      <c r="V4539" s="43">
        <f t="shared" si="8792"/>
        <v>0</v>
      </c>
      <c r="W4539" s="43"/>
      <c r="X4539" s="43"/>
      <c r="Y4539" s="43"/>
      <c r="Z4539" s="43"/>
      <c r="AA4539" s="43"/>
      <c r="AB4539" s="43">
        <f>AB4540</f>
        <v>0</v>
      </c>
      <c r="AC4539" s="44">
        <f>AC4540</f>
        <v>0</v>
      </c>
      <c r="AD4539" s="44">
        <f>AD4540</f>
        <v>0</v>
      </c>
      <c r="AE4539" s="45" t="e">
        <f t="shared" si="8762"/>
        <v>#DIV/0!</v>
      </c>
      <c r="AF4539" s="46">
        <f>AF4540</f>
        <v>0</v>
      </c>
      <c r="AG4539" s="46">
        <f>AG4540</f>
        <v>0</v>
      </c>
      <c r="AH4539" s="47">
        <f>AH4540</f>
        <v>0</v>
      </c>
      <c r="AI4539" s="47">
        <f>AI4540</f>
        <v>0</v>
      </c>
      <c r="AJ4539" s="47">
        <f>AJ4540</f>
        <v>0</v>
      </c>
      <c r="AK4539" s="47">
        <f>AK4540</f>
        <v>0</v>
      </c>
      <c r="AL4539" s="47">
        <f t="shared" si="8763"/>
        <v>0</v>
      </c>
      <c r="AM4539" s="47">
        <f t="shared" si="8764"/>
        <v>0</v>
      </c>
      <c r="AN4539" s="19" t="s">
        <v>36</v>
      </c>
      <c r="AR4539" s="1"/>
      <c r="AS4539" s="1"/>
    </row>
    <row r="4540" ht="31.5" hidden="1">
      <c r="B4540" s="41" t="s">
        <v>1088</v>
      </c>
      <c r="C4540" s="41" t="s">
        <v>115</v>
      </c>
      <c r="D4540" s="41" t="s">
        <v>117</v>
      </c>
      <c r="E4540" s="26" t="str">
        <f t="shared" si="8791"/>
        <v>0503</v>
      </c>
      <c r="F4540" s="41" t="s">
        <v>1217</v>
      </c>
      <c r="G4540" s="41" t="s">
        <v>55</v>
      </c>
      <c r="H4540" s="42" t="s">
        <v>56</v>
      </c>
      <c r="I4540" s="43"/>
      <c r="J4540" s="43"/>
      <c r="K4540" s="43"/>
      <c r="L4540" s="43"/>
      <c r="M4540" s="43"/>
      <c r="N4540" s="43"/>
      <c r="O4540" s="43">
        <v>0</v>
      </c>
      <c r="P4540" s="43">
        <v>0</v>
      </c>
      <c r="Q4540" s="43">
        <f>1483.806-1483.806</f>
        <v>0</v>
      </c>
      <c r="R4540" s="43"/>
      <c r="S4540" s="43"/>
      <c r="T4540" s="43"/>
      <c r="U4540" s="43"/>
      <c r="V4540" s="43">
        <f t="shared" si="8792"/>
        <v>0</v>
      </c>
      <c r="W4540" s="43"/>
      <c r="X4540" s="43"/>
      <c r="Y4540" s="43"/>
      <c r="Z4540" s="43"/>
      <c r="AA4540" s="43"/>
      <c r="AB4540" s="43">
        <v>0</v>
      </c>
      <c r="AC4540" s="44">
        <v>0</v>
      </c>
      <c r="AD4540" s="44">
        <v>0</v>
      </c>
      <c r="AE4540" s="45" t="e">
        <f t="shared" si="8762"/>
        <v>#DIV/0!</v>
      </c>
      <c r="AF4540" s="74">
        <v>0</v>
      </c>
      <c r="AG4540" s="64">
        <v>0</v>
      </c>
      <c r="AH4540" s="43">
        <v>0</v>
      </c>
      <c r="AI4540" s="46">
        <v>0</v>
      </c>
      <c r="AJ4540" s="47">
        <v>0</v>
      </c>
      <c r="AK4540" s="47">
        <v>0</v>
      </c>
      <c r="AL4540" s="47">
        <f t="shared" si="8763"/>
        <v>0</v>
      </c>
      <c r="AM4540" s="47">
        <f t="shared" si="8764"/>
        <v>0</v>
      </c>
      <c r="AN4540" s="19" t="s">
        <v>36</v>
      </c>
      <c r="AO4540" s="1"/>
      <c r="AP4540" s="1"/>
      <c r="AQ4540" s="1"/>
      <c r="AR4540" s="1"/>
      <c r="AS4540" s="1"/>
    </row>
    <row r="4541" ht="31.5" hidden="1">
      <c r="B4541" s="41" t="s">
        <v>1088</v>
      </c>
      <c r="C4541" s="41" t="s">
        <v>115</v>
      </c>
      <c r="D4541" s="41" t="s">
        <v>117</v>
      </c>
      <c r="E4541" s="26" t="str">
        <f t="shared" si="8791"/>
        <v>0503</v>
      </c>
      <c r="F4541" s="41" t="s">
        <v>1217</v>
      </c>
      <c r="G4541" s="41" t="s">
        <v>550</v>
      </c>
      <c r="H4541" s="42" t="s">
        <v>551</v>
      </c>
      <c r="I4541" s="43">
        <f>I4542</f>
        <v>360031.59999999998</v>
      </c>
      <c r="J4541" s="43">
        <f>J4542</f>
        <v>87519</v>
      </c>
      <c r="K4541" s="43">
        <f>K4542</f>
        <v>0</v>
      </c>
      <c r="L4541" s="43">
        <f>L4542</f>
        <v>-50000</v>
      </c>
      <c r="M4541" s="43">
        <f>M4542</f>
        <v>67940.256999999998</v>
      </c>
      <c r="N4541" s="43">
        <f>N4542</f>
        <v>0</v>
      </c>
      <c r="O4541" s="43">
        <f>O4542</f>
        <v>0</v>
      </c>
      <c r="P4541" s="43">
        <f>P4542</f>
        <v>0</v>
      </c>
      <c r="Q4541" s="43">
        <f>Q4542</f>
        <v>-9784.8029999999999</v>
      </c>
      <c r="R4541" s="43">
        <f>R4542</f>
        <v>0</v>
      </c>
      <c r="S4541" s="43">
        <f>S4542</f>
        <v>-123523.57000000001</v>
      </c>
      <c r="T4541" s="43">
        <f>T4542</f>
        <v>0</v>
      </c>
      <c r="U4541" s="43">
        <v>-176723.22699999998</v>
      </c>
      <c r="V4541" s="43">
        <f t="shared" si="8792"/>
        <v>-1.4551915228366852e-11</v>
      </c>
      <c r="W4541" s="43">
        <f>W4542</f>
        <v>5713.7929999999997</v>
      </c>
      <c r="X4541" s="43">
        <f>X4542</f>
        <v>0</v>
      </c>
      <c r="Y4541" s="43">
        <f>Y4542</f>
        <v>-182437.01999999999</v>
      </c>
      <c r="Z4541" s="43">
        <f>Z4542</f>
        <v>0</v>
      </c>
      <c r="AA4541" s="43">
        <f>AA4542</f>
        <v>0</v>
      </c>
      <c r="AB4541" s="43">
        <f>AB4542</f>
        <v>0</v>
      </c>
      <c r="AC4541" s="44">
        <f>AC4542</f>
        <v>0</v>
      </c>
      <c r="AD4541" s="44">
        <f>AD4542</f>
        <v>0</v>
      </c>
      <c r="AE4541" s="45" t="e">
        <f t="shared" si="8762"/>
        <v>#DIV/0!</v>
      </c>
      <c r="AF4541" s="46">
        <f>AF4542</f>
        <v>0</v>
      </c>
      <c r="AG4541" s="46">
        <f>AG4542</f>
        <v>0</v>
      </c>
      <c r="AH4541" s="47">
        <f>AH4542</f>
        <v>0</v>
      </c>
      <c r="AI4541" s="47">
        <f>AI4542</f>
        <v>0</v>
      </c>
      <c r="AJ4541" s="47">
        <f>AJ4542</f>
        <v>0</v>
      </c>
      <c r="AK4541" s="47">
        <f>AK4542</f>
        <v>0</v>
      </c>
      <c r="AL4541" s="47">
        <f t="shared" si="8763"/>
        <v>0</v>
      </c>
      <c r="AM4541" s="47">
        <f t="shared" si="8764"/>
        <v>-1.4551915228366852e-11</v>
      </c>
      <c r="AN4541" s="19" t="s">
        <v>36</v>
      </c>
      <c r="AO4541" s="1"/>
      <c r="AP4541" s="1"/>
      <c r="AQ4541" s="1"/>
      <c r="AR4541" s="1"/>
      <c r="AS4541" s="1"/>
    </row>
    <row r="4542" hidden="1">
      <c r="B4542" s="41" t="s">
        <v>1088</v>
      </c>
      <c r="C4542" s="41" t="s">
        <v>115</v>
      </c>
      <c r="D4542" s="41" t="s">
        <v>117</v>
      </c>
      <c r="E4542" s="26" t="str">
        <f t="shared" si="8791"/>
        <v>0503</v>
      </c>
      <c r="F4542" s="41" t="s">
        <v>1217</v>
      </c>
      <c r="G4542" s="41" t="s">
        <v>909</v>
      </c>
      <c r="H4542" s="42" t="s">
        <v>910</v>
      </c>
      <c r="I4542" s="43">
        <v>360031.59999999998</v>
      </c>
      <c r="J4542" s="43">
        <v>87519</v>
      </c>
      <c r="K4542" s="43"/>
      <c r="L4542" s="43">
        <v>-50000</v>
      </c>
      <c r="M4542" s="43">
        <v>67940.256999999998</v>
      </c>
      <c r="N4542" s="43"/>
      <c r="O4542" s="43">
        <v>0</v>
      </c>
      <c r="P4542" s="43">
        <v>0</v>
      </c>
      <c r="Q4542" s="43">
        <v>-9784.8029999999999</v>
      </c>
      <c r="R4542" s="43">
        <v>0</v>
      </c>
      <c r="S4542" s="43">
        <v>-123523.57000000001</v>
      </c>
      <c r="T4542" s="43">
        <v>0</v>
      </c>
      <c r="U4542" s="43">
        <v>-176723.22699999998</v>
      </c>
      <c r="V4542" s="43">
        <f t="shared" si="8792"/>
        <v>-1.4551915228366852e-11</v>
      </c>
      <c r="W4542" s="43">
        <v>5713.7929999999997</v>
      </c>
      <c r="X4542" s="43"/>
      <c r="Y4542" s="43">
        <f>17562.98-200000</f>
        <v>-182437.01999999999</v>
      </c>
      <c r="Z4542" s="43"/>
      <c r="AA4542" s="43"/>
      <c r="AB4542" s="43">
        <v>0</v>
      </c>
      <c r="AC4542" s="44">
        <v>0</v>
      </c>
      <c r="AD4542" s="44">
        <v>0</v>
      </c>
      <c r="AE4542" s="45" t="e">
        <f t="shared" si="8762"/>
        <v>#DIV/0!</v>
      </c>
      <c r="AF4542" s="74">
        <v>0</v>
      </c>
      <c r="AG4542" s="64">
        <v>0</v>
      </c>
      <c r="AH4542" s="43">
        <v>0</v>
      </c>
      <c r="AI4542" s="46">
        <v>0</v>
      </c>
      <c r="AJ4542" s="47">
        <v>0</v>
      </c>
      <c r="AK4542" s="47">
        <v>0</v>
      </c>
      <c r="AL4542" s="47">
        <f t="shared" si="8763"/>
        <v>0</v>
      </c>
      <c r="AM4542" s="47">
        <f t="shared" si="8764"/>
        <v>-1.4551915228366852e-11</v>
      </c>
      <c r="AN4542" s="19" t="s">
        <v>36</v>
      </c>
      <c r="AO4542" s="1"/>
      <c r="AP4542" s="1"/>
      <c r="AQ4542" s="1"/>
      <c r="AR4542" s="1"/>
      <c r="AS4542" s="1"/>
    </row>
    <row r="4543" ht="31.5">
      <c r="B4543" s="41" t="s">
        <v>1088</v>
      </c>
      <c r="C4543" s="41" t="s">
        <v>115</v>
      </c>
      <c r="D4543" s="41" t="s">
        <v>117</v>
      </c>
      <c r="E4543" s="26" t="str">
        <f t="shared" si="8791"/>
        <v>0503</v>
      </c>
      <c r="F4543" s="41" t="s">
        <v>1219</v>
      </c>
      <c r="G4543" s="41"/>
      <c r="H4543" s="42" t="s">
        <v>1220</v>
      </c>
      <c r="I4543" s="43"/>
      <c r="J4543" s="43"/>
      <c r="K4543" s="43"/>
      <c r="L4543" s="43"/>
      <c r="M4543" s="43"/>
      <c r="N4543" s="43"/>
      <c r="O4543" s="43">
        <f t="shared" ref="O4543:O4558" si="8809">O4544</f>
        <v>0</v>
      </c>
      <c r="P4543" s="43">
        <f t="shared" ref="P4543:P4558" si="8810">P4544</f>
        <v>0</v>
      </c>
      <c r="Q4543" s="43">
        <f t="shared" ref="Q4543:Q4558" si="8811">Q4544</f>
        <v>295.34699999999998</v>
      </c>
      <c r="R4543" s="43"/>
      <c r="S4543" s="43"/>
      <c r="T4543" s="43"/>
      <c r="U4543" s="43"/>
      <c r="V4543" s="43">
        <f t="shared" si="8792"/>
        <v>295.34699999999998</v>
      </c>
      <c r="W4543" s="43"/>
      <c r="X4543" s="43"/>
      <c r="Y4543" s="43"/>
      <c r="Z4543" s="43"/>
      <c r="AA4543" s="43"/>
      <c r="AB4543" s="43">
        <f t="shared" ref="AB4543:AB4558" si="8812">AB4544</f>
        <v>29.538</v>
      </c>
      <c r="AC4543" s="44">
        <f t="shared" ref="AC4543:AC4558" si="8813">AC4544</f>
        <v>295.34699999999998</v>
      </c>
      <c r="AD4543" s="44">
        <f t="shared" ref="AD4543:AD4558" si="8814">AD4544</f>
        <v>295.34699999999998</v>
      </c>
      <c r="AE4543" s="45">
        <f t="shared" si="8762"/>
        <v>100</v>
      </c>
      <c r="AF4543" s="43">
        <f t="shared" ref="AF4543:AF4558" si="8815">AF4544</f>
        <v>295.34699999999998</v>
      </c>
      <c r="AG4543" s="43">
        <f t="shared" ref="AG4543:AG4558" si="8816">AG4544</f>
        <v>0</v>
      </c>
      <c r="AH4543" s="43">
        <f t="shared" ref="AH4543:AH4558" si="8817">AH4544</f>
        <v>0</v>
      </c>
      <c r="AI4543" s="43">
        <f t="shared" ref="AI4543:AI4558" si="8818">AI4544</f>
        <v>0</v>
      </c>
      <c r="AJ4543" s="43">
        <f t="shared" ref="AJ4543:AJ4558" si="8819">AJ4544</f>
        <v>0</v>
      </c>
      <c r="AK4543" s="43">
        <f t="shared" ref="AK4543:AK4558" si="8820">AK4544</f>
        <v>0</v>
      </c>
      <c r="AL4543" s="43">
        <f t="shared" si="8763"/>
        <v>295.34699999999998</v>
      </c>
      <c r="AM4543" s="43">
        <f t="shared" si="8764"/>
        <v>0</v>
      </c>
      <c r="AN4543" s="2"/>
      <c r="AR4543" s="1"/>
      <c r="AS4543" s="1"/>
    </row>
    <row r="4544" ht="47.25">
      <c r="B4544" s="41" t="s">
        <v>1088</v>
      </c>
      <c r="C4544" s="41" t="s">
        <v>115</v>
      </c>
      <c r="D4544" s="41" t="s">
        <v>117</v>
      </c>
      <c r="E4544" s="26" t="str">
        <f t="shared" si="8791"/>
        <v>0503</v>
      </c>
      <c r="F4544" s="41" t="s">
        <v>1221</v>
      </c>
      <c r="G4544" s="41"/>
      <c r="H4544" s="42" t="s">
        <v>70</v>
      </c>
      <c r="I4544" s="43"/>
      <c r="J4544" s="43"/>
      <c r="K4544" s="43"/>
      <c r="L4544" s="43"/>
      <c r="M4544" s="43"/>
      <c r="N4544" s="43"/>
      <c r="O4544" s="43">
        <f t="shared" si="8809"/>
        <v>0</v>
      </c>
      <c r="P4544" s="43">
        <f t="shared" si="8810"/>
        <v>0</v>
      </c>
      <c r="Q4544" s="43">
        <f t="shared" si="8811"/>
        <v>295.34699999999998</v>
      </c>
      <c r="R4544" s="43"/>
      <c r="S4544" s="43"/>
      <c r="T4544" s="43"/>
      <c r="U4544" s="43"/>
      <c r="V4544" s="43">
        <f t="shared" si="8792"/>
        <v>295.34699999999998</v>
      </c>
      <c r="W4544" s="43"/>
      <c r="X4544" s="43"/>
      <c r="Y4544" s="43"/>
      <c r="Z4544" s="43"/>
      <c r="AA4544" s="43"/>
      <c r="AB4544" s="43">
        <f t="shared" si="8812"/>
        <v>29.538</v>
      </c>
      <c r="AC4544" s="44">
        <f t="shared" si="8813"/>
        <v>295.34699999999998</v>
      </c>
      <c r="AD4544" s="44">
        <f t="shared" si="8814"/>
        <v>295.34699999999998</v>
      </c>
      <c r="AE4544" s="45">
        <f t="shared" si="8762"/>
        <v>100</v>
      </c>
      <c r="AF4544" s="43">
        <f t="shared" si="8815"/>
        <v>295.34699999999998</v>
      </c>
      <c r="AG4544" s="43">
        <f t="shared" si="8816"/>
        <v>0</v>
      </c>
      <c r="AH4544" s="43">
        <f t="shared" si="8817"/>
        <v>0</v>
      </c>
      <c r="AI4544" s="43">
        <f t="shared" si="8818"/>
        <v>0</v>
      </c>
      <c r="AJ4544" s="43">
        <f t="shared" si="8819"/>
        <v>0</v>
      </c>
      <c r="AK4544" s="43">
        <f t="shared" si="8820"/>
        <v>0</v>
      </c>
      <c r="AL4544" s="43">
        <f t="shared" si="8763"/>
        <v>295.34699999999998</v>
      </c>
      <c r="AM4544" s="43">
        <f t="shared" si="8764"/>
        <v>0</v>
      </c>
      <c r="AN4544" s="2"/>
      <c r="AO4544" s="1"/>
      <c r="AP4544" s="1"/>
      <c r="AQ4544" s="1"/>
      <c r="AR4544" s="1"/>
      <c r="AS4544" s="1"/>
    </row>
    <row r="4545" ht="31.5">
      <c r="B4545" s="41" t="s">
        <v>1088</v>
      </c>
      <c r="C4545" s="41" t="s">
        <v>115</v>
      </c>
      <c r="D4545" s="41" t="s">
        <v>117</v>
      </c>
      <c r="E4545" s="26" t="str">
        <f t="shared" si="8791"/>
        <v>0503</v>
      </c>
      <c r="F4545" s="41" t="s">
        <v>1221</v>
      </c>
      <c r="G4545" s="41" t="s">
        <v>177</v>
      </c>
      <c r="H4545" s="42" t="s">
        <v>178</v>
      </c>
      <c r="I4545" s="43"/>
      <c r="J4545" s="43"/>
      <c r="K4545" s="43"/>
      <c r="L4545" s="43"/>
      <c r="M4545" s="43"/>
      <c r="N4545" s="43"/>
      <c r="O4545" s="43">
        <f t="shared" si="8809"/>
        <v>0</v>
      </c>
      <c r="P4545" s="43">
        <f t="shared" si="8810"/>
        <v>0</v>
      </c>
      <c r="Q4545" s="43">
        <f t="shared" si="8811"/>
        <v>295.34699999999998</v>
      </c>
      <c r="R4545" s="43"/>
      <c r="S4545" s="43"/>
      <c r="T4545" s="43"/>
      <c r="U4545" s="43"/>
      <c r="V4545" s="43">
        <f t="shared" si="8792"/>
        <v>295.34699999999998</v>
      </c>
      <c r="W4545" s="43"/>
      <c r="X4545" s="43"/>
      <c r="Y4545" s="43"/>
      <c r="Z4545" s="43"/>
      <c r="AA4545" s="43"/>
      <c r="AB4545" s="43">
        <f t="shared" si="8812"/>
        <v>29.538</v>
      </c>
      <c r="AC4545" s="44">
        <f t="shared" si="8813"/>
        <v>295.34699999999998</v>
      </c>
      <c r="AD4545" s="44">
        <f t="shared" si="8814"/>
        <v>295.34699999999998</v>
      </c>
      <c r="AE4545" s="45">
        <f t="shared" si="8762"/>
        <v>100</v>
      </c>
      <c r="AF4545" s="43">
        <f t="shared" si="8815"/>
        <v>295.34699999999998</v>
      </c>
      <c r="AG4545" s="43">
        <f t="shared" si="8816"/>
        <v>0</v>
      </c>
      <c r="AH4545" s="43">
        <f t="shared" si="8817"/>
        <v>0</v>
      </c>
      <c r="AI4545" s="43">
        <f t="shared" si="8818"/>
        <v>0</v>
      </c>
      <c r="AJ4545" s="43">
        <f t="shared" si="8819"/>
        <v>0</v>
      </c>
      <c r="AK4545" s="43">
        <f t="shared" si="8820"/>
        <v>0</v>
      </c>
      <c r="AL4545" s="43">
        <f t="shared" si="8763"/>
        <v>295.34699999999998</v>
      </c>
      <c r="AM4545" s="43">
        <f t="shared" si="8764"/>
        <v>0</v>
      </c>
      <c r="AN4545" s="2"/>
      <c r="AO4545" s="1"/>
      <c r="AP4545" s="1"/>
      <c r="AQ4545" s="1"/>
      <c r="AR4545" s="1"/>
      <c r="AS4545" s="1"/>
    </row>
    <row r="4546">
      <c r="B4546" s="41" t="s">
        <v>1088</v>
      </c>
      <c r="C4546" s="41" t="s">
        <v>115</v>
      </c>
      <c r="D4546" s="41" t="s">
        <v>117</v>
      </c>
      <c r="E4546" s="26" t="str">
        <f t="shared" si="8791"/>
        <v>0503</v>
      </c>
      <c r="F4546" s="41" t="s">
        <v>1221</v>
      </c>
      <c r="G4546" s="41" t="s">
        <v>179</v>
      </c>
      <c r="H4546" s="42" t="s">
        <v>180</v>
      </c>
      <c r="I4546" s="43"/>
      <c r="J4546" s="43"/>
      <c r="K4546" s="43"/>
      <c r="L4546" s="43"/>
      <c r="M4546" s="43"/>
      <c r="N4546" s="43"/>
      <c r="O4546" s="43">
        <v>0</v>
      </c>
      <c r="P4546" s="43">
        <v>0</v>
      </c>
      <c r="Q4546" s="43">
        <v>295.34699999999998</v>
      </c>
      <c r="R4546" s="43"/>
      <c r="S4546" s="43"/>
      <c r="T4546" s="43"/>
      <c r="U4546" s="43"/>
      <c r="V4546" s="43">
        <f t="shared" si="8792"/>
        <v>295.34699999999998</v>
      </c>
      <c r="W4546" s="43"/>
      <c r="X4546" s="43"/>
      <c r="Y4546" s="43"/>
      <c r="Z4546" s="43"/>
      <c r="AA4546" s="43"/>
      <c r="AB4546" s="43">
        <v>29.538</v>
      </c>
      <c r="AC4546" s="44">
        <v>295.34699999999998</v>
      </c>
      <c r="AD4546" s="44">
        <v>295.34699999999998</v>
      </c>
      <c r="AE4546" s="45">
        <f t="shared" si="8762"/>
        <v>100</v>
      </c>
      <c r="AF4546" s="43">
        <v>295.34699999999998</v>
      </c>
      <c r="AG4546" s="43">
        <v>0</v>
      </c>
      <c r="AH4546" s="43">
        <v>0</v>
      </c>
      <c r="AI4546" s="43">
        <v>0</v>
      </c>
      <c r="AJ4546" s="43">
        <v>0</v>
      </c>
      <c r="AK4546" s="43">
        <v>0</v>
      </c>
      <c r="AL4546" s="43">
        <f t="shared" si="8763"/>
        <v>295.34699999999998</v>
      </c>
      <c r="AM4546" s="43">
        <f t="shared" si="8764"/>
        <v>0</v>
      </c>
      <c r="AN4546" s="2"/>
      <c r="AO4546" s="1"/>
      <c r="AP4546" s="1"/>
      <c r="AQ4546" s="1"/>
      <c r="AR4546" s="1"/>
      <c r="AS4546" s="1"/>
    </row>
    <row r="4547" ht="47.25" hidden="1">
      <c r="B4547" s="41" t="s">
        <v>1088</v>
      </c>
      <c r="C4547" s="41" t="s">
        <v>115</v>
      </c>
      <c r="D4547" s="41" t="s">
        <v>117</v>
      </c>
      <c r="E4547" s="26" t="str">
        <f t="shared" si="8791"/>
        <v>0503</v>
      </c>
      <c r="F4547" s="41" t="s">
        <v>739</v>
      </c>
      <c r="G4547" s="41"/>
      <c r="H4547" s="42" t="s">
        <v>740</v>
      </c>
      <c r="I4547" s="43"/>
      <c r="J4547" s="43"/>
      <c r="K4547" s="43"/>
      <c r="L4547" s="43">
        <f t="shared" ref="L4547:L4558" si="8821">L4548</f>
        <v>3000</v>
      </c>
      <c r="M4547" s="43">
        <f t="shared" ref="M4547:M4558" si="8822">M4548</f>
        <v>0</v>
      </c>
      <c r="N4547" s="43">
        <f t="shared" ref="N4547:N4558" si="8823">N4548</f>
        <v>0</v>
      </c>
      <c r="O4547" s="43">
        <f t="shared" si="8809"/>
        <v>0</v>
      </c>
      <c r="P4547" s="43">
        <f t="shared" si="8810"/>
        <v>0</v>
      </c>
      <c r="Q4547" s="43">
        <f t="shared" si="8811"/>
        <v>0</v>
      </c>
      <c r="R4547" s="43">
        <f t="shared" ref="R4547:R4555" si="8824">R4548</f>
        <v>0</v>
      </c>
      <c r="S4547" s="43">
        <f t="shared" ref="S4547:S4558" si="8825">S4548</f>
        <v>0</v>
      </c>
      <c r="T4547" s="43">
        <f t="shared" ref="T4547:T4558" si="8826">T4548</f>
        <v>0</v>
      </c>
      <c r="U4547" s="43">
        <v>0</v>
      </c>
      <c r="V4547" s="43">
        <f t="shared" si="8792"/>
        <v>3000</v>
      </c>
      <c r="W4547" s="43">
        <f t="shared" ref="W4547:W4558" si="8827">W4548</f>
        <v>0</v>
      </c>
      <c r="X4547" s="43">
        <f t="shared" ref="X4547:X4558" si="8828">X4548</f>
        <v>0</v>
      </c>
      <c r="Y4547" s="43">
        <f t="shared" ref="Y4547:Y4558" si="8829">Y4548</f>
        <v>0</v>
      </c>
      <c r="Z4547" s="43">
        <f t="shared" ref="Z4547:Z4558" si="8830">Z4548</f>
        <v>0</v>
      </c>
      <c r="AA4547" s="43">
        <f t="shared" ref="AA4547:AA4558" si="8831">AA4548</f>
        <v>0</v>
      </c>
      <c r="AB4547" s="43">
        <f t="shared" si="8812"/>
        <v>0</v>
      </c>
      <c r="AC4547" s="44">
        <f t="shared" si="8813"/>
        <v>0</v>
      </c>
      <c r="AD4547" s="44">
        <f t="shared" si="8814"/>
        <v>0</v>
      </c>
      <c r="AE4547" s="45" t="e">
        <f t="shared" si="8762"/>
        <v>#DIV/0!</v>
      </c>
      <c r="AF4547" s="43">
        <f t="shared" si="8815"/>
        <v>0</v>
      </c>
      <c r="AG4547" s="43">
        <f t="shared" si="8816"/>
        <v>0</v>
      </c>
      <c r="AH4547" s="43">
        <f t="shared" si="8817"/>
        <v>0</v>
      </c>
      <c r="AI4547" s="43">
        <f t="shared" si="8818"/>
        <v>0</v>
      </c>
      <c r="AJ4547" s="43">
        <f t="shared" si="8819"/>
        <v>0</v>
      </c>
      <c r="AK4547" s="43">
        <f t="shared" si="8820"/>
        <v>0</v>
      </c>
      <c r="AL4547" s="43">
        <f t="shared" si="8763"/>
        <v>0</v>
      </c>
      <c r="AM4547" s="43">
        <f t="shared" si="8764"/>
        <v>3000</v>
      </c>
      <c r="AN4547" s="19" t="s">
        <v>36</v>
      </c>
      <c r="AO4547" s="1"/>
      <c r="AP4547" s="1"/>
      <c r="AQ4547" s="1"/>
      <c r="AR4547" s="1"/>
      <c r="AS4547" s="1"/>
    </row>
    <row r="4548" ht="63" hidden="1">
      <c r="B4548" s="41" t="s">
        <v>1088</v>
      </c>
      <c r="C4548" s="41" t="s">
        <v>115</v>
      </c>
      <c r="D4548" s="41" t="s">
        <v>117</v>
      </c>
      <c r="E4548" s="26" t="str">
        <f t="shared" si="8791"/>
        <v>0503</v>
      </c>
      <c r="F4548" s="41" t="s">
        <v>741</v>
      </c>
      <c r="G4548" s="41"/>
      <c r="H4548" s="42" t="s">
        <v>742</v>
      </c>
      <c r="I4548" s="43"/>
      <c r="J4548" s="43"/>
      <c r="K4548" s="43"/>
      <c r="L4548" s="43">
        <f t="shared" si="8821"/>
        <v>3000</v>
      </c>
      <c r="M4548" s="43">
        <f t="shared" si="8822"/>
        <v>0</v>
      </c>
      <c r="N4548" s="43">
        <f t="shared" si="8823"/>
        <v>0</v>
      </c>
      <c r="O4548" s="43">
        <f t="shared" si="8809"/>
        <v>0</v>
      </c>
      <c r="P4548" s="43">
        <f t="shared" si="8810"/>
        <v>0</v>
      </c>
      <c r="Q4548" s="43">
        <f t="shared" si="8811"/>
        <v>0</v>
      </c>
      <c r="R4548" s="43">
        <f t="shared" si="8824"/>
        <v>0</v>
      </c>
      <c r="S4548" s="43">
        <f t="shared" si="8825"/>
        <v>0</v>
      </c>
      <c r="T4548" s="43">
        <f t="shared" si="8826"/>
        <v>0</v>
      </c>
      <c r="U4548" s="43">
        <v>0</v>
      </c>
      <c r="V4548" s="43">
        <f t="shared" si="8792"/>
        <v>3000</v>
      </c>
      <c r="W4548" s="43">
        <f t="shared" si="8827"/>
        <v>0</v>
      </c>
      <c r="X4548" s="43">
        <f t="shared" si="8828"/>
        <v>0</v>
      </c>
      <c r="Y4548" s="43">
        <f t="shared" si="8829"/>
        <v>0</v>
      </c>
      <c r="Z4548" s="43">
        <f t="shared" si="8830"/>
        <v>0</v>
      </c>
      <c r="AA4548" s="43">
        <f t="shared" si="8831"/>
        <v>0</v>
      </c>
      <c r="AB4548" s="43">
        <f t="shared" si="8812"/>
        <v>0</v>
      </c>
      <c r="AC4548" s="44">
        <f t="shared" si="8813"/>
        <v>0</v>
      </c>
      <c r="AD4548" s="44">
        <f t="shared" si="8814"/>
        <v>0</v>
      </c>
      <c r="AE4548" s="45" t="e">
        <f t="shared" si="8762"/>
        <v>#DIV/0!</v>
      </c>
      <c r="AF4548" s="43">
        <f t="shared" si="8815"/>
        <v>0</v>
      </c>
      <c r="AG4548" s="43">
        <f t="shared" si="8816"/>
        <v>0</v>
      </c>
      <c r="AH4548" s="43">
        <f t="shared" si="8817"/>
        <v>0</v>
      </c>
      <c r="AI4548" s="43">
        <f t="shared" si="8818"/>
        <v>0</v>
      </c>
      <c r="AJ4548" s="43">
        <f t="shared" si="8819"/>
        <v>0</v>
      </c>
      <c r="AK4548" s="43">
        <f t="shared" si="8820"/>
        <v>0</v>
      </c>
      <c r="AL4548" s="43">
        <f t="shared" si="8763"/>
        <v>0</v>
      </c>
      <c r="AM4548" s="43">
        <f t="shared" si="8764"/>
        <v>3000</v>
      </c>
      <c r="AN4548" s="19" t="s">
        <v>36</v>
      </c>
      <c r="AR4548" s="1"/>
      <c r="AS4548" s="1"/>
    </row>
    <row r="4549" ht="31.5" hidden="1">
      <c r="B4549" s="41" t="s">
        <v>1088</v>
      </c>
      <c r="C4549" s="41" t="s">
        <v>115</v>
      </c>
      <c r="D4549" s="41" t="s">
        <v>117</v>
      </c>
      <c r="E4549" s="26" t="str">
        <f t="shared" si="8791"/>
        <v>0503</v>
      </c>
      <c r="F4549" s="41" t="s">
        <v>743</v>
      </c>
      <c r="G4549" s="41"/>
      <c r="H4549" s="42" t="s">
        <v>744</v>
      </c>
      <c r="I4549" s="43"/>
      <c r="J4549" s="43"/>
      <c r="K4549" s="43"/>
      <c r="L4549" s="43">
        <f t="shared" si="8821"/>
        <v>3000</v>
      </c>
      <c r="M4549" s="43">
        <f t="shared" si="8822"/>
        <v>0</v>
      </c>
      <c r="N4549" s="43">
        <f t="shared" si="8823"/>
        <v>0</v>
      </c>
      <c r="O4549" s="43">
        <f t="shared" si="8809"/>
        <v>0</v>
      </c>
      <c r="P4549" s="43">
        <f t="shared" si="8810"/>
        <v>0</v>
      </c>
      <c r="Q4549" s="43">
        <f t="shared" si="8811"/>
        <v>0</v>
      </c>
      <c r="R4549" s="43">
        <f t="shared" si="8824"/>
        <v>0</v>
      </c>
      <c r="S4549" s="43">
        <f t="shared" si="8825"/>
        <v>0</v>
      </c>
      <c r="T4549" s="43">
        <f t="shared" si="8826"/>
        <v>0</v>
      </c>
      <c r="U4549" s="43">
        <v>0</v>
      </c>
      <c r="V4549" s="43">
        <f t="shared" si="8792"/>
        <v>3000</v>
      </c>
      <c r="W4549" s="43">
        <f t="shared" si="8827"/>
        <v>0</v>
      </c>
      <c r="X4549" s="43">
        <f t="shared" si="8828"/>
        <v>0</v>
      </c>
      <c r="Y4549" s="43">
        <f t="shared" si="8829"/>
        <v>0</v>
      </c>
      <c r="Z4549" s="43">
        <f t="shared" si="8830"/>
        <v>0</v>
      </c>
      <c r="AA4549" s="43">
        <f t="shared" si="8831"/>
        <v>0</v>
      </c>
      <c r="AB4549" s="43">
        <f t="shared" si="8812"/>
        <v>0</v>
      </c>
      <c r="AC4549" s="44">
        <f t="shared" si="8813"/>
        <v>0</v>
      </c>
      <c r="AD4549" s="44">
        <f t="shared" si="8814"/>
        <v>0</v>
      </c>
      <c r="AE4549" s="45" t="e">
        <f t="shared" si="8762"/>
        <v>#DIV/0!</v>
      </c>
      <c r="AF4549" s="43">
        <f t="shared" si="8815"/>
        <v>0</v>
      </c>
      <c r="AG4549" s="43">
        <f t="shared" si="8816"/>
        <v>0</v>
      </c>
      <c r="AH4549" s="43">
        <f t="shared" si="8817"/>
        <v>0</v>
      </c>
      <c r="AI4549" s="43">
        <f t="shared" si="8818"/>
        <v>0</v>
      </c>
      <c r="AJ4549" s="43">
        <f t="shared" si="8819"/>
        <v>0</v>
      </c>
      <c r="AK4549" s="43">
        <f t="shared" si="8820"/>
        <v>0</v>
      </c>
      <c r="AL4549" s="43">
        <f t="shared" si="8763"/>
        <v>0</v>
      </c>
      <c r="AM4549" s="43">
        <f t="shared" si="8764"/>
        <v>3000</v>
      </c>
      <c r="AN4549" s="19" t="s">
        <v>36</v>
      </c>
      <c r="AO4549" s="1"/>
      <c r="AP4549" s="1"/>
      <c r="AQ4549" s="1"/>
      <c r="AR4549" s="1"/>
      <c r="AS4549" s="1"/>
    </row>
    <row r="4550" ht="31.5" hidden="1">
      <c r="B4550" s="41" t="s">
        <v>1088</v>
      </c>
      <c r="C4550" s="41" t="s">
        <v>115</v>
      </c>
      <c r="D4550" s="41" t="s">
        <v>117</v>
      </c>
      <c r="E4550" s="26" t="str">
        <f t="shared" si="8791"/>
        <v>0503</v>
      </c>
      <c r="F4550" s="41" t="s">
        <v>743</v>
      </c>
      <c r="G4550" s="41" t="s">
        <v>53</v>
      </c>
      <c r="H4550" s="42" t="s">
        <v>54</v>
      </c>
      <c r="I4550" s="43"/>
      <c r="J4550" s="43"/>
      <c r="K4550" s="43"/>
      <c r="L4550" s="43">
        <f t="shared" si="8821"/>
        <v>3000</v>
      </c>
      <c r="M4550" s="43">
        <f t="shared" si="8822"/>
        <v>0</v>
      </c>
      <c r="N4550" s="43">
        <f t="shared" si="8823"/>
        <v>0</v>
      </c>
      <c r="O4550" s="43">
        <f t="shared" si="8809"/>
        <v>0</v>
      </c>
      <c r="P4550" s="43">
        <f t="shared" si="8810"/>
        <v>0</v>
      </c>
      <c r="Q4550" s="43">
        <f t="shared" si="8811"/>
        <v>0</v>
      </c>
      <c r="R4550" s="43">
        <f t="shared" si="8824"/>
        <v>0</v>
      </c>
      <c r="S4550" s="43">
        <f t="shared" si="8825"/>
        <v>0</v>
      </c>
      <c r="T4550" s="43">
        <f t="shared" si="8826"/>
        <v>0</v>
      </c>
      <c r="U4550" s="43">
        <v>0</v>
      </c>
      <c r="V4550" s="43">
        <f t="shared" si="8792"/>
        <v>3000</v>
      </c>
      <c r="W4550" s="43">
        <f t="shared" si="8827"/>
        <v>0</v>
      </c>
      <c r="X4550" s="43">
        <f t="shared" si="8828"/>
        <v>0</v>
      </c>
      <c r="Y4550" s="43">
        <f t="shared" si="8829"/>
        <v>0</v>
      </c>
      <c r="Z4550" s="43">
        <f t="shared" si="8830"/>
        <v>0</v>
      </c>
      <c r="AA4550" s="43">
        <f t="shared" si="8831"/>
        <v>0</v>
      </c>
      <c r="AB4550" s="43">
        <f t="shared" si="8812"/>
        <v>0</v>
      </c>
      <c r="AC4550" s="44">
        <f t="shared" si="8813"/>
        <v>0</v>
      </c>
      <c r="AD4550" s="44">
        <f t="shared" si="8814"/>
        <v>0</v>
      </c>
      <c r="AE4550" s="45" t="e">
        <f t="shared" si="8762"/>
        <v>#DIV/0!</v>
      </c>
      <c r="AF4550" s="43">
        <f t="shared" si="8815"/>
        <v>0</v>
      </c>
      <c r="AG4550" s="43">
        <f t="shared" si="8816"/>
        <v>0</v>
      </c>
      <c r="AH4550" s="43">
        <f t="shared" si="8817"/>
        <v>0</v>
      </c>
      <c r="AI4550" s="43">
        <f t="shared" si="8818"/>
        <v>0</v>
      </c>
      <c r="AJ4550" s="43">
        <f t="shared" si="8819"/>
        <v>0</v>
      </c>
      <c r="AK4550" s="43">
        <f t="shared" si="8820"/>
        <v>0</v>
      </c>
      <c r="AL4550" s="43">
        <f t="shared" si="8763"/>
        <v>0</v>
      </c>
      <c r="AM4550" s="43">
        <f t="shared" si="8764"/>
        <v>3000</v>
      </c>
      <c r="AN4550" s="19" t="s">
        <v>36</v>
      </c>
      <c r="AO4550" s="1"/>
      <c r="AP4550" s="1"/>
      <c r="AQ4550" s="1"/>
      <c r="AR4550" s="1"/>
      <c r="AS4550" s="1"/>
    </row>
    <row r="4551" ht="31.5" hidden="1">
      <c r="B4551" s="41" t="s">
        <v>1088</v>
      </c>
      <c r="C4551" s="41" t="s">
        <v>115</v>
      </c>
      <c r="D4551" s="41" t="s">
        <v>117</v>
      </c>
      <c r="E4551" s="26" t="str">
        <f t="shared" si="8791"/>
        <v>0503</v>
      </c>
      <c r="F4551" s="41" t="s">
        <v>743</v>
      </c>
      <c r="G4551" s="41" t="s">
        <v>55</v>
      </c>
      <c r="H4551" s="42" t="s">
        <v>56</v>
      </c>
      <c r="I4551" s="43"/>
      <c r="J4551" s="43"/>
      <c r="K4551" s="43"/>
      <c r="L4551" s="43">
        <v>3000</v>
      </c>
      <c r="M4551" s="43"/>
      <c r="N4551" s="43"/>
      <c r="O4551" s="43">
        <v>0</v>
      </c>
      <c r="P4551" s="43">
        <v>0</v>
      </c>
      <c r="Q4551" s="43">
        <v>0</v>
      </c>
      <c r="R4551" s="43">
        <v>0</v>
      </c>
      <c r="S4551" s="43">
        <v>0</v>
      </c>
      <c r="T4551" s="43">
        <v>0</v>
      </c>
      <c r="U4551" s="43">
        <v>0</v>
      </c>
      <c r="V4551" s="43">
        <f t="shared" si="8792"/>
        <v>3000</v>
      </c>
      <c r="W4551" s="43"/>
      <c r="X4551" s="43"/>
      <c r="Y4551" s="43"/>
      <c r="Z4551" s="43"/>
      <c r="AA4551" s="43"/>
      <c r="AB4551" s="43">
        <v>0</v>
      </c>
      <c r="AC4551" s="44">
        <v>0</v>
      </c>
      <c r="AD4551" s="44">
        <v>0</v>
      </c>
      <c r="AE4551" s="45" t="e">
        <f t="shared" si="8762"/>
        <v>#DIV/0!</v>
      </c>
      <c r="AF4551" s="43">
        <v>0</v>
      </c>
      <c r="AG4551" s="43">
        <v>0</v>
      </c>
      <c r="AH4551" s="43">
        <v>0</v>
      </c>
      <c r="AI4551" s="43">
        <v>0</v>
      </c>
      <c r="AJ4551" s="43">
        <v>0</v>
      </c>
      <c r="AK4551" s="43">
        <v>0</v>
      </c>
      <c r="AL4551" s="43">
        <f t="shared" si="8763"/>
        <v>0</v>
      </c>
      <c r="AM4551" s="43">
        <f t="shared" si="8764"/>
        <v>3000</v>
      </c>
      <c r="AN4551" s="19" t="s">
        <v>36</v>
      </c>
      <c r="AO4551" s="1"/>
      <c r="AP4551" s="1"/>
      <c r="AQ4551" s="1"/>
      <c r="AR4551" s="1"/>
      <c r="AS4551" s="1"/>
    </row>
    <row r="4552" ht="31.5" hidden="1">
      <c r="B4552" s="41" t="s">
        <v>1088</v>
      </c>
      <c r="C4552" s="41" t="s">
        <v>115</v>
      </c>
      <c r="D4552" s="41" t="s">
        <v>117</v>
      </c>
      <c r="E4552" s="26" t="str">
        <f t="shared" si="8791"/>
        <v>0503</v>
      </c>
      <c r="F4552" s="41" t="s">
        <v>121</v>
      </c>
      <c r="G4552" s="41"/>
      <c r="H4552" s="42" t="s">
        <v>122</v>
      </c>
      <c r="I4552" s="43"/>
      <c r="J4552" s="43"/>
      <c r="K4552" s="43"/>
      <c r="L4552" s="43"/>
      <c r="M4552" s="43"/>
      <c r="N4552" s="43"/>
      <c r="O4552" s="43">
        <f t="shared" si="8809"/>
        <v>0</v>
      </c>
      <c r="P4552" s="43">
        <f t="shared" si="8810"/>
        <v>0</v>
      </c>
      <c r="Q4552" s="43">
        <f t="shared" si="8811"/>
        <v>0</v>
      </c>
      <c r="R4552" s="43">
        <f t="shared" si="8824"/>
        <v>0</v>
      </c>
      <c r="S4552" s="43"/>
      <c r="T4552" s="43"/>
      <c r="U4552" s="43"/>
      <c r="V4552" s="43">
        <f t="shared" si="8792"/>
        <v>0</v>
      </c>
      <c r="W4552" s="43"/>
      <c r="X4552" s="43"/>
      <c r="Y4552" s="43"/>
      <c r="Z4552" s="43"/>
      <c r="AA4552" s="43"/>
      <c r="AB4552" s="43">
        <f t="shared" si="8812"/>
        <v>0</v>
      </c>
      <c r="AC4552" s="44">
        <f t="shared" si="8813"/>
        <v>0</v>
      </c>
      <c r="AD4552" s="44">
        <f t="shared" si="8814"/>
        <v>0</v>
      </c>
      <c r="AE4552" s="45" t="e">
        <f t="shared" si="8762"/>
        <v>#DIV/0!</v>
      </c>
      <c r="AF4552" s="46">
        <f t="shared" si="8815"/>
        <v>0</v>
      </c>
      <c r="AG4552" s="46">
        <f t="shared" si="8816"/>
        <v>0</v>
      </c>
      <c r="AH4552" s="47">
        <f t="shared" si="8817"/>
        <v>0</v>
      </c>
      <c r="AI4552" s="47">
        <f t="shared" si="8818"/>
        <v>0</v>
      </c>
      <c r="AJ4552" s="47">
        <f t="shared" si="8819"/>
        <v>0</v>
      </c>
      <c r="AK4552" s="47">
        <f t="shared" si="8820"/>
        <v>0</v>
      </c>
      <c r="AL4552" s="47">
        <f t="shared" si="8763"/>
        <v>0</v>
      </c>
      <c r="AM4552" s="47">
        <f t="shared" si="8764"/>
        <v>0</v>
      </c>
      <c r="AN4552" s="48" t="s">
        <v>36</v>
      </c>
      <c r="AO4552" s="1"/>
      <c r="AP4552" s="1"/>
      <c r="AQ4552" s="1"/>
      <c r="AR4552" s="1"/>
      <c r="AS4552" s="1"/>
    </row>
    <row r="4553" ht="31.5" hidden="1">
      <c r="B4553" s="41" t="s">
        <v>1088</v>
      </c>
      <c r="C4553" s="41" t="s">
        <v>115</v>
      </c>
      <c r="D4553" s="41" t="s">
        <v>117</v>
      </c>
      <c r="E4553" s="26" t="str">
        <f t="shared" si="8791"/>
        <v>0503</v>
      </c>
      <c r="F4553" s="41" t="s">
        <v>1222</v>
      </c>
      <c r="G4553" s="41"/>
      <c r="H4553" s="42" t="s">
        <v>1223</v>
      </c>
      <c r="I4553" s="43"/>
      <c r="J4553" s="43"/>
      <c r="K4553" s="43"/>
      <c r="L4553" s="43"/>
      <c r="M4553" s="43"/>
      <c r="N4553" s="43"/>
      <c r="O4553" s="43">
        <f t="shared" si="8809"/>
        <v>0</v>
      </c>
      <c r="P4553" s="43">
        <f t="shared" si="8810"/>
        <v>0</v>
      </c>
      <c r="Q4553" s="43">
        <f t="shared" si="8811"/>
        <v>0</v>
      </c>
      <c r="R4553" s="43">
        <f t="shared" si="8824"/>
        <v>0</v>
      </c>
      <c r="S4553" s="43"/>
      <c r="T4553" s="43"/>
      <c r="U4553" s="43"/>
      <c r="V4553" s="43">
        <f t="shared" si="8792"/>
        <v>0</v>
      </c>
      <c r="W4553" s="43"/>
      <c r="X4553" s="43"/>
      <c r="Y4553" s="43"/>
      <c r="Z4553" s="43"/>
      <c r="AA4553" s="43"/>
      <c r="AB4553" s="43">
        <f t="shared" si="8812"/>
        <v>0</v>
      </c>
      <c r="AC4553" s="44">
        <f t="shared" si="8813"/>
        <v>0</v>
      </c>
      <c r="AD4553" s="44">
        <f t="shared" si="8814"/>
        <v>0</v>
      </c>
      <c r="AE4553" s="45" t="e">
        <f t="shared" si="8762"/>
        <v>#DIV/0!</v>
      </c>
      <c r="AF4553" s="46">
        <f t="shared" si="8815"/>
        <v>0</v>
      </c>
      <c r="AG4553" s="46">
        <f t="shared" si="8816"/>
        <v>0</v>
      </c>
      <c r="AH4553" s="47">
        <f t="shared" si="8817"/>
        <v>0</v>
      </c>
      <c r="AI4553" s="47">
        <f t="shared" si="8818"/>
        <v>0</v>
      </c>
      <c r="AJ4553" s="47">
        <f t="shared" si="8819"/>
        <v>0</v>
      </c>
      <c r="AK4553" s="47">
        <f t="shared" si="8820"/>
        <v>0</v>
      </c>
      <c r="AL4553" s="47">
        <f t="shared" si="8763"/>
        <v>0</v>
      </c>
      <c r="AM4553" s="47">
        <f t="shared" si="8764"/>
        <v>0</v>
      </c>
      <c r="AN4553" s="48" t="s">
        <v>36</v>
      </c>
      <c r="AR4553" s="1"/>
      <c r="AS4553" s="1"/>
    </row>
    <row r="4554" ht="47.25" hidden="1">
      <c r="B4554" s="41" t="s">
        <v>1088</v>
      </c>
      <c r="C4554" s="41" t="s">
        <v>115</v>
      </c>
      <c r="D4554" s="41" t="s">
        <v>117</v>
      </c>
      <c r="E4554" s="26" t="str">
        <f t="shared" si="8791"/>
        <v>0503</v>
      </c>
      <c r="F4554" s="41" t="s">
        <v>1224</v>
      </c>
      <c r="G4554" s="41"/>
      <c r="H4554" s="42" t="s">
        <v>1225</v>
      </c>
      <c r="I4554" s="43"/>
      <c r="J4554" s="43"/>
      <c r="K4554" s="43"/>
      <c r="L4554" s="43"/>
      <c r="M4554" s="43"/>
      <c r="N4554" s="43"/>
      <c r="O4554" s="43">
        <f t="shared" si="8809"/>
        <v>0</v>
      </c>
      <c r="P4554" s="43">
        <f t="shared" si="8810"/>
        <v>0</v>
      </c>
      <c r="Q4554" s="43">
        <f t="shared" si="8811"/>
        <v>0</v>
      </c>
      <c r="R4554" s="43">
        <f t="shared" si="8824"/>
        <v>0</v>
      </c>
      <c r="S4554" s="43"/>
      <c r="T4554" s="43"/>
      <c r="U4554" s="43"/>
      <c r="V4554" s="43">
        <f t="shared" si="8792"/>
        <v>0</v>
      </c>
      <c r="W4554" s="43"/>
      <c r="X4554" s="43"/>
      <c r="Y4554" s="43"/>
      <c r="Z4554" s="43"/>
      <c r="AA4554" s="43"/>
      <c r="AB4554" s="43">
        <f t="shared" si="8812"/>
        <v>0</v>
      </c>
      <c r="AC4554" s="44">
        <f t="shared" si="8813"/>
        <v>0</v>
      </c>
      <c r="AD4554" s="44">
        <f t="shared" si="8814"/>
        <v>0</v>
      </c>
      <c r="AE4554" s="45" t="e">
        <f t="shared" si="8762"/>
        <v>#DIV/0!</v>
      </c>
      <c r="AF4554" s="46">
        <f t="shared" si="8815"/>
        <v>0</v>
      </c>
      <c r="AG4554" s="46">
        <f t="shared" si="8816"/>
        <v>0</v>
      </c>
      <c r="AH4554" s="47">
        <f t="shared" si="8817"/>
        <v>0</v>
      </c>
      <c r="AI4554" s="47">
        <f t="shared" si="8818"/>
        <v>0</v>
      </c>
      <c r="AJ4554" s="47">
        <f t="shared" si="8819"/>
        <v>0</v>
      </c>
      <c r="AK4554" s="47">
        <f t="shared" si="8820"/>
        <v>0</v>
      </c>
      <c r="AL4554" s="47">
        <f t="shared" si="8763"/>
        <v>0</v>
      </c>
      <c r="AM4554" s="47">
        <f t="shared" si="8764"/>
        <v>0</v>
      </c>
      <c r="AN4554" s="48" t="s">
        <v>36</v>
      </c>
      <c r="AO4554" s="1"/>
      <c r="AP4554" s="1"/>
      <c r="AQ4554" s="1"/>
      <c r="AR4554" s="1"/>
      <c r="AS4554" s="1"/>
    </row>
    <row r="4555" ht="31.5" hidden="1">
      <c r="B4555" s="41" t="s">
        <v>1088</v>
      </c>
      <c r="C4555" s="41" t="s">
        <v>115</v>
      </c>
      <c r="D4555" s="41" t="s">
        <v>117</v>
      </c>
      <c r="E4555" s="26" t="str">
        <f t="shared" si="8791"/>
        <v>0503</v>
      </c>
      <c r="F4555" s="41" t="s">
        <v>1224</v>
      </c>
      <c r="G4555" s="41" t="s">
        <v>53</v>
      </c>
      <c r="H4555" s="42" t="s">
        <v>54</v>
      </c>
      <c r="I4555" s="43"/>
      <c r="J4555" s="43"/>
      <c r="K4555" s="43"/>
      <c r="L4555" s="43"/>
      <c r="M4555" s="43"/>
      <c r="N4555" s="43"/>
      <c r="O4555" s="43">
        <f t="shared" si="8809"/>
        <v>0</v>
      </c>
      <c r="P4555" s="43">
        <f t="shared" si="8810"/>
        <v>0</v>
      </c>
      <c r="Q4555" s="43">
        <f t="shared" si="8811"/>
        <v>0</v>
      </c>
      <c r="R4555" s="43">
        <f t="shared" si="8824"/>
        <v>0</v>
      </c>
      <c r="S4555" s="43"/>
      <c r="T4555" s="43"/>
      <c r="U4555" s="43"/>
      <c r="V4555" s="43">
        <f t="shared" si="8792"/>
        <v>0</v>
      </c>
      <c r="W4555" s="43"/>
      <c r="X4555" s="43"/>
      <c r="Y4555" s="43"/>
      <c r="Z4555" s="43"/>
      <c r="AA4555" s="43"/>
      <c r="AB4555" s="43">
        <f t="shared" si="8812"/>
        <v>0</v>
      </c>
      <c r="AC4555" s="44">
        <f t="shared" si="8813"/>
        <v>0</v>
      </c>
      <c r="AD4555" s="44">
        <f t="shared" si="8814"/>
        <v>0</v>
      </c>
      <c r="AE4555" s="45" t="e">
        <f t="shared" si="8762"/>
        <v>#DIV/0!</v>
      </c>
      <c r="AF4555" s="46">
        <f t="shared" si="8815"/>
        <v>0</v>
      </c>
      <c r="AG4555" s="46">
        <f t="shared" si="8816"/>
        <v>0</v>
      </c>
      <c r="AH4555" s="47">
        <f t="shared" si="8817"/>
        <v>0</v>
      </c>
      <c r="AI4555" s="47">
        <f t="shared" si="8818"/>
        <v>0</v>
      </c>
      <c r="AJ4555" s="47">
        <f t="shared" si="8819"/>
        <v>0</v>
      </c>
      <c r="AK4555" s="47">
        <f t="shared" si="8820"/>
        <v>0</v>
      </c>
      <c r="AL4555" s="47">
        <f t="shared" si="8763"/>
        <v>0</v>
      </c>
      <c r="AM4555" s="47">
        <f t="shared" si="8764"/>
        <v>0</v>
      </c>
      <c r="AN4555" s="48" t="s">
        <v>36</v>
      </c>
      <c r="AO4555" s="1"/>
      <c r="AP4555" s="1"/>
      <c r="AQ4555" s="1"/>
      <c r="AR4555" s="1"/>
      <c r="AS4555" s="1"/>
    </row>
    <row r="4556" ht="31.5" hidden="1">
      <c r="B4556" s="41" t="s">
        <v>1088</v>
      </c>
      <c r="C4556" s="41" t="s">
        <v>115</v>
      </c>
      <c r="D4556" s="41" t="s">
        <v>117</v>
      </c>
      <c r="E4556" s="26" t="str">
        <f t="shared" si="8791"/>
        <v>0503</v>
      </c>
      <c r="F4556" s="41" t="s">
        <v>1224</v>
      </c>
      <c r="G4556" s="41" t="s">
        <v>55</v>
      </c>
      <c r="H4556" s="42" t="s">
        <v>56</v>
      </c>
      <c r="I4556" s="43"/>
      <c r="J4556" s="43"/>
      <c r="K4556" s="43"/>
      <c r="L4556" s="43"/>
      <c r="M4556" s="43"/>
      <c r="N4556" s="43"/>
      <c r="O4556" s="43">
        <v>0</v>
      </c>
      <c r="P4556" s="43">
        <v>0</v>
      </c>
      <c r="Q4556" s="43">
        <v>0</v>
      </c>
      <c r="R4556" s="43">
        <f>20000-20000</f>
        <v>0</v>
      </c>
      <c r="S4556" s="43"/>
      <c r="T4556" s="43"/>
      <c r="U4556" s="43"/>
      <c r="V4556" s="43">
        <f t="shared" si="8792"/>
        <v>0</v>
      </c>
      <c r="W4556" s="43"/>
      <c r="X4556" s="43"/>
      <c r="Y4556" s="43"/>
      <c r="Z4556" s="43"/>
      <c r="AA4556" s="43"/>
      <c r="AB4556" s="43">
        <v>0</v>
      </c>
      <c r="AC4556" s="44">
        <v>0</v>
      </c>
      <c r="AD4556" s="44">
        <v>0</v>
      </c>
      <c r="AE4556" s="45" t="e">
        <f t="shared" si="8762"/>
        <v>#DIV/0!</v>
      </c>
      <c r="AF4556" s="46">
        <v>0</v>
      </c>
      <c r="AG4556" s="46">
        <v>0</v>
      </c>
      <c r="AH4556" s="47">
        <v>0</v>
      </c>
      <c r="AI4556" s="47">
        <v>0</v>
      </c>
      <c r="AJ4556" s="47">
        <v>0</v>
      </c>
      <c r="AK4556" s="47">
        <v>0</v>
      </c>
      <c r="AL4556" s="47">
        <f t="shared" si="8763"/>
        <v>0</v>
      </c>
      <c r="AM4556" s="47">
        <f t="shared" si="8764"/>
        <v>0</v>
      </c>
      <c r="AN4556" s="48" t="s">
        <v>36</v>
      </c>
      <c r="AO4556" s="1"/>
      <c r="AP4556" s="1"/>
      <c r="AQ4556" s="1"/>
      <c r="AR4556" s="1"/>
      <c r="AS4556" s="1"/>
    </row>
    <row r="4557" ht="31.5">
      <c r="B4557" s="41" t="s">
        <v>1088</v>
      </c>
      <c r="C4557" s="41" t="s">
        <v>115</v>
      </c>
      <c r="D4557" s="41" t="s">
        <v>117</v>
      </c>
      <c r="E4557" s="26" t="str">
        <f t="shared" si="8791"/>
        <v>0503</v>
      </c>
      <c r="F4557" s="41" t="s">
        <v>252</v>
      </c>
      <c r="G4557" s="41"/>
      <c r="H4557" s="42" t="s">
        <v>253</v>
      </c>
      <c r="I4557" s="43">
        <f t="shared" ref="I4557:I4558" si="8832">I4558</f>
        <v>0</v>
      </c>
      <c r="J4557" s="43">
        <f t="shared" ref="J4557:J4558" si="8833">J4558</f>
        <v>97976</v>
      </c>
      <c r="K4557" s="43">
        <f t="shared" ref="K4557:K4558" si="8834">K4558</f>
        <v>97976</v>
      </c>
      <c r="L4557" s="43">
        <f t="shared" si="8821"/>
        <v>0</v>
      </c>
      <c r="M4557" s="43">
        <f t="shared" si="8822"/>
        <v>0</v>
      </c>
      <c r="N4557" s="43">
        <f t="shared" si="8823"/>
        <v>0</v>
      </c>
      <c r="O4557" s="43">
        <f t="shared" si="8809"/>
        <v>0</v>
      </c>
      <c r="P4557" s="43">
        <f t="shared" si="8810"/>
        <v>0</v>
      </c>
      <c r="Q4557" s="43">
        <f t="shared" si="8811"/>
        <v>0</v>
      </c>
      <c r="R4557" s="43">
        <f t="shared" ref="R4557:R4558" si="8835">R4558</f>
        <v>0</v>
      </c>
      <c r="S4557" s="43">
        <f t="shared" si="8825"/>
        <v>0</v>
      </c>
      <c r="T4557" s="43">
        <f t="shared" si="8826"/>
        <v>0</v>
      </c>
      <c r="U4557" s="43">
        <v>94375.370999999999</v>
      </c>
      <c r="V4557" s="43">
        <f t="shared" si="8792"/>
        <v>94375.370999999999</v>
      </c>
      <c r="W4557" s="43">
        <f t="shared" si="8827"/>
        <v>94375.370999999999</v>
      </c>
      <c r="X4557" s="43">
        <f t="shared" si="8828"/>
        <v>0</v>
      </c>
      <c r="Y4557" s="43">
        <f t="shared" si="8829"/>
        <v>0</v>
      </c>
      <c r="Z4557" s="43">
        <f t="shared" si="8830"/>
        <v>0</v>
      </c>
      <c r="AA4557" s="43">
        <f t="shared" si="8831"/>
        <v>0</v>
      </c>
      <c r="AB4557" s="43">
        <f t="shared" si="8812"/>
        <v>66072.308430000005</v>
      </c>
      <c r="AC4557" s="44">
        <f t="shared" si="8813"/>
        <v>114992.35800000001</v>
      </c>
      <c r="AD4557" s="44">
        <f t="shared" si="8814"/>
        <v>77434.017909999995</v>
      </c>
      <c r="AE4557" s="45">
        <f t="shared" si="8762"/>
        <v>67.33840340068511</v>
      </c>
      <c r="AF4557" s="43">
        <f t="shared" si="8815"/>
        <v>114992.35800000001</v>
      </c>
      <c r="AG4557" s="43">
        <f t="shared" si="8816"/>
        <v>0</v>
      </c>
      <c r="AH4557" s="43">
        <f t="shared" si="8817"/>
        <v>0</v>
      </c>
      <c r="AI4557" s="43">
        <f t="shared" si="8818"/>
        <v>0</v>
      </c>
      <c r="AJ4557" s="43">
        <f t="shared" si="8819"/>
        <v>0</v>
      </c>
      <c r="AK4557" s="43">
        <f t="shared" si="8820"/>
        <v>0</v>
      </c>
      <c r="AL4557" s="43">
        <f t="shared" si="8763"/>
        <v>114992.35800000001</v>
      </c>
      <c r="AM4557" s="43">
        <f t="shared" si="8764"/>
        <v>-20616.987000000008</v>
      </c>
      <c r="AN4557" s="2"/>
      <c r="AO4557" s="1"/>
      <c r="AP4557" s="1"/>
      <c r="AQ4557" s="1"/>
      <c r="AR4557" s="1"/>
      <c r="AS4557" s="1"/>
    </row>
    <row r="4558" ht="31.5">
      <c r="B4558" s="41" t="s">
        <v>1088</v>
      </c>
      <c r="C4558" s="41" t="s">
        <v>115</v>
      </c>
      <c r="D4558" s="41" t="s">
        <v>117</v>
      </c>
      <c r="E4558" s="26" t="str">
        <f t="shared" si="8791"/>
        <v>0503</v>
      </c>
      <c r="F4558" s="41" t="s">
        <v>254</v>
      </c>
      <c r="G4558" s="41"/>
      <c r="H4558" s="42" t="s">
        <v>255</v>
      </c>
      <c r="I4558" s="43">
        <f t="shared" si="8832"/>
        <v>0</v>
      </c>
      <c r="J4558" s="43">
        <f t="shared" si="8833"/>
        <v>97976</v>
      </c>
      <c r="K4558" s="43">
        <f t="shared" si="8834"/>
        <v>97976</v>
      </c>
      <c r="L4558" s="43">
        <f t="shared" si="8821"/>
        <v>0</v>
      </c>
      <c r="M4558" s="43">
        <f t="shared" si="8822"/>
        <v>0</v>
      </c>
      <c r="N4558" s="43">
        <f t="shared" si="8823"/>
        <v>0</v>
      </c>
      <c r="O4558" s="43">
        <f t="shared" si="8809"/>
        <v>0</v>
      </c>
      <c r="P4558" s="43">
        <f t="shared" si="8810"/>
        <v>0</v>
      </c>
      <c r="Q4558" s="43">
        <f t="shared" si="8811"/>
        <v>0</v>
      </c>
      <c r="R4558" s="43">
        <f t="shared" si="8835"/>
        <v>0</v>
      </c>
      <c r="S4558" s="43">
        <f t="shared" si="8825"/>
        <v>0</v>
      </c>
      <c r="T4558" s="43">
        <f t="shared" si="8826"/>
        <v>0</v>
      </c>
      <c r="U4558" s="43">
        <v>94375.370999999999</v>
      </c>
      <c r="V4558" s="43">
        <f t="shared" si="8792"/>
        <v>94375.370999999999</v>
      </c>
      <c r="W4558" s="43">
        <f t="shared" si="8827"/>
        <v>94375.370999999999</v>
      </c>
      <c r="X4558" s="43">
        <f t="shared" si="8828"/>
        <v>0</v>
      </c>
      <c r="Y4558" s="43">
        <f t="shared" si="8829"/>
        <v>0</v>
      </c>
      <c r="Z4558" s="43">
        <f t="shared" si="8830"/>
        <v>0</v>
      </c>
      <c r="AA4558" s="43">
        <f t="shared" si="8831"/>
        <v>0</v>
      </c>
      <c r="AB4558" s="43">
        <f t="shared" si="8812"/>
        <v>66072.308430000005</v>
      </c>
      <c r="AC4558" s="44">
        <f t="shared" si="8813"/>
        <v>114992.35800000001</v>
      </c>
      <c r="AD4558" s="44">
        <f t="shared" si="8814"/>
        <v>77434.017909999995</v>
      </c>
      <c r="AE4558" s="45">
        <f t="shared" si="8762"/>
        <v>67.33840340068511</v>
      </c>
      <c r="AF4558" s="43">
        <f t="shared" si="8815"/>
        <v>114992.35800000001</v>
      </c>
      <c r="AG4558" s="43">
        <f t="shared" si="8816"/>
        <v>0</v>
      </c>
      <c r="AH4558" s="43">
        <f t="shared" si="8817"/>
        <v>0</v>
      </c>
      <c r="AI4558" s="43">
        <f t="shared" si="8818"/>
        <v>0</v>
      </c>
      <c r="AJ4558" s="43">
        <f t="shared" si="8819"/>
        <v>0</v>
      </c>
      <c r="AK4558" s="43">
        <f t="shared" si="8820"/>
        <v>0</v>
      </c>
      <c r="AL4558" s="43">
        <f t="shared" si="8763"/>
        <v>114992.35800000001</v>
      </c>
      <c r="AM4558" s="43">
        <f t="shared" si="8764"/>
        <v>-20616.987000000008</v>
      </c>
      <c r="AN4558" s="2"/>
      <c r="AO4558" s="1"/>
      <c r="AP4558" s="1"/>
      <c r="AQ4558" s="1"/>
      <c r="AR4558" s="1"/>
      <c r="AS4558" s="1"/>
    </row>
    <row r="4559" ht="47.25">
      <c r="B4559" s="41" t="s">
        <v>1088</v>
      </c>
      <c r="C4559" s="41" t="s">
        <v>115</v>
      </c>
      <c r="D4559" s="41" t="s">
        <v>117</v>
      </c>
      <c r="E4559" s="26" t="str">
        <f t="shared" si="8791"/>
        <v>0503</v>
      </c>
      <c r="F4559" s="41" t="s">
        <v>859</v>
      </c>
      <c r="G4559" s="41"/>
      <c r="H4559" s="42" t="s">
        <v>860</v>
      </c>
      <c r="I4559" s="43">
        <f>I4563+I4560</f>
        <v>0</v>
      </c>
      <c r="J4559" s="43">
        <f>J4563+J4560</f>
        <v>97976</v>
      </c>
      <c r="K4559" s="43">
        <f>K4563+K4560</f>
        <v>97976</v>
      </c>
      <c r="L4559" s="43">
        <f>L4563+L4560</f>
        <v>0</v>
      </c>
      <c r="M4559" s="43">
        <f>M4563+M4560</f>
        <v>0</v>
      </c>
      <c r="N4559" s="43">
        <f>N4563+N4560</f>
        <v>0</v>
      </c>
      <c r="O4559" s="43">
        <f>O4563+O4560</f>
        <v>0</v>
      </c>
      <c r="P4559" s="43">
        <f>P4563+P4560</f>
        <v>0</v>
      </c>
      <c r="Q4559" s="43">
        <f>Q4563+Q4560</f>
        <v>0</v>
      </c>
      <c r="R4559" s="43">
        <f>R4563+R4560</f>
        <v>0</v>
      </c>
      <c r="S4559" s="43">
        <f>S4563+S4560</f>
        <v>0</v>
      </c>
      <c r="T4559" s="43">
        <f>T4563+T4560</f>
        <v>0</v>
      </c>
      <c r="U4559" s="43">
        <v>94375.370999999999</v>
      </c>
      <c r="V4559" s="43">
        <f t="shared" si="8792"/>
        <v>94375.370999999999</v>
      </c>
      <c r="W4559" s="43">
        <f>W4563+W4560</f>
        <v>94375.370999999999</v>
      </c>
      <c r="X4559" s="43">
        <f>X4563+X4560</f>
        <v>0</v>
      </c>
      <c r="Y4559" s="43">
        <f>Y4563+Y4560</f>
        <v>0</v>
      </c>
      <c r="Z4559" s="43">
        <f>Z4563+Z4560</f>
        <v>0</v>
      </c>
      <c r="AA4559" s="43">
        <f>AA4563+AA4560</f>
        <v>0</v>
      </c>
      <c r="AB4559" s="43">
        <f>AB4563+AB4560</f>
        <v>66072.308430000005</v>
      </c>
      <c r="AC4559" s="44">
        <f>AC4563+AC4560</f>
        <v>114992.35800000001</v>
      </c>
      <c r="AD4559" s="44">
        <f>AD4563+AD4560</f>
        <v>77434.017909999995</v>
      </c>
      <c r="AE4559" s="45">
        <f t="shared" si="8762"/>
        <v>67.33840340068511</v>
      </c>
      <c r="AF4559" s="43">
        <f>AF4563+AF4560</f>
        <v>114992.35800000001</v>
      </c>
      <c r="AG4559" s="43">
        <f>AG4563+AG4560</f>
        <v>0</v>
      </c>
      <c r="AH4559" s="43">
        <f>AH4563+AH4560</f>
        <v>0</v>
      </c>
      <c r="AI4559" s="43">
        <f>AI4563+AI4560</f>
        <v>0</v>
      </c>
      <c r="AJ4559" s="43">
        <f>AJ4563+AJ4560</f>
        <v>0</v>
      </c>
      <c r="AK4559" s="43">
        <f>AK4563+AK4560</f>
        <v>0</v>
      </c>
      <c r="AL4559" s="43">
        <f t="shared" si="8763"/>
        <v>114992.35800000001</v>
      </c>
      <c r="AM4559" s="43">
        <f t="shared" si="8764"/>
        <v>-20616.987000000008</v>
      </c>
      <c r="AN4559" s="2"/>
      <c r="AR4559" s="1"/>
      <c r="AS4559" s="1"/>
    </row>
    <row r="4560" ht="31.5">
      <c r="B4560" s="41" t="s">
        <v>1088</v>
      </c>
      <c r="C4560" s="41" t="s">
        <v>115</v>
      </c>
      <c r="D4560" s="41" t="s">
        <v>117</v>
      </c>
      <c r="E4560" s="26" t="str">
        <f t="shared" si="8791"/>
        <v>0503</v>
      </c>
      <c r="F4560" s="41" t="s">
        <v>1226</v>
      </c>
      <c r="G4560" s="41"/>
      <c r="H4560" s="42" t="s">
        <v>1227</v>
      </c>
      <c r="I4560" s="43">
        <f t="shared" ref="I4560:I4570" si="8836">I4561</f>
        <v>0</v>
      </c>
      <c r="J4560" s="43">
        <f t="shared" ref="J4560:J4570" si="8837">J4561</f>
        <v>0</v>
      </c>
      <c r="K4560" s="43">
        <f t="shared" ref="K4560:K4570" si="8838">K4561</f>
        <v>0</v>
      </c>
      <c r="L4560" s="43">
        <f t="shared" ref="L4560:L4570" si="8839">L4561</f>
        <v>0</v>
      </c>
      <c r="M4560" s="43">
        <f t="shared" ref="M4560:M4570" si="8840">M4561</f>
        <v>0</v>
      </c>
      <c r="N4560" s="43">
        <f t="shared" ref="N4560:N4570" si="8841">N4561</f>
        <v>0</v>
      </c>
      <c r="O4560" s="43">
        <f t="shared" ref="O4560:O4574" si="8842">O4561</f>
        <v>0</v>
      </c>
      <c r="P4560" s="43">
        <f t="shared" ref="P4560:P4574" si="8843">P4561</f>
        <v>0</v>
      </c>
      <c r="Q4560" s="43">
        <f t="shared" ref="Q4560:Q4574" si="8844">Q4561</f>
        <v>0</v>
      </c>
      <c r="R4560" s="43">
        <f t="shared" ref="R4560:R4574" si="8845">R4561</f>
        <v>0</v>
      </c>
      <c r="S4560" s="43">
        <f t="shared" ref="S4560:S4574" si="8846">S4561</f>
        <v>0</v>
      </c>
      <c r="T4560" s="43">
        <f t="shared" ref="T4560:T4574" si="8847">T4561</f>
        <v>0</v>
      </c>
      <c r="U4560" s="43">
        <v>37560.652999999998</v>
      </c>
      <c r="V4560" s="43">
        <f t="shared" si="8792"/>
        <v>37560.652999999998</v>
      </c>
      <c r="W4560" s="43">
        <f t="shared" ref="W4560:W4574" si="8848">W4561</f>
        <v>37560.652999999998</v>
      </c>
      <c r="X4560" s="43">
        <f t="shared" ref="X4560:X4574" si="8849">X4561</f>
        <v>0</v>
      </c>
      <c r="Y4560" s="43">
        <f t="shared" ref="Y4560:Y4574" si="8850">Y4561</f>
        <v>0</v>
      </c>
      <c r="Z4560" s="43">
        <f t="shared" ref="Z4560:Z4574" si="8851">Z4561</f>
        <v>0</v>
      </c>
      <c r="AA4560" s="43">
        <f t="shared" ref="AA4560:AA4574" si="8852">AA4561</f>
        <v>0</v>
      </c>
      <c r="AB4560" s="43">
        <f t="shared" ref="AB4560:AB4574" si="8853">AB4561</f>
        <v>0</v>
      </c>
      <c r="AC4560" s="44">
        <f t="shared" ref="AC4560:AC4577" si="8854">AC4561</f>
        <v>37560.652999999998</v>
      </c>
      <c r="AD4560" s="44">
        <f t="shared" ref="AD4560:AD4577" si="8855">AD4561</f>
        <v>2.3132999999999999</v>
      </c>
      <c r="AE4560" s="45">
        <f t="shared" si="8762"/>
        <v>0.0061588386123106005</v>
      </c>
      <c r="AF4560" s="43">
        <f t="shared" ref="AF4560:AF4574" si="8856">AF4561</f>
        <v>37560.652999999998</v>
      </c>
      <c r="AG4560" s="43">
        <f t="shared" ref="AG4560:AG4574" si="8857">AG4561</f>
        <v>0</v>
      </c>
      <c r="AH4560" s="43">
        <f t="shared" ref="AH4560:AH4574" si="8858">AH4561</f>
        <v>0</v>
      </c>
      <c r="AI4560" s="43">
        <f t="shared" ref="AI4560:AI4574" si="8859">AI4561</f>
        <v>0</v>
      </c>
      <c r="AJ4560" s="43">
        <f t="shared" ref="AJ4560:AJ4574" si="8860">AJ4561</f>
        <v>0</v>
      </c>
      <c r="AK4560" s="43">
        <f t="shared" ref="AK4560:AK4574" si="8861">AK4561</f>
        <v>0</v>
      </c>
      <c r="AL4560" s="43">
        <f t="shared" si="8763"/>
        <v>37560.652999999998</v>
      </c>
      <c r="AM4560" s="43">
        <f t="shared" si="8764"/>
        <v>0</v>
      </c>
      <c r="AN4560" s="2"/>
      <c r="AO4560" s="1"/>
      <c r="AP4560" s="1"/>
      <c r="AQ4560" s="1"/>
      <c r="AR4560" s="1"/>
      <c r="AS4560" s="1"/>
    </row>
    <row r="4561" ht="31.5">
      <c r="B4561" s="41" t="s">
        <v>1088</v>
      </c>
      <c r="C4561" s="41" t="s">
        <v>115</v>
      </c>
      <c r="D4561" s="41" t="s">
        <v>117</v>
      </c>
      <c r="E4561" s="26" t="str">
        <f t="shared" si="8791"/>
        <v>0503</v>
      </c>
      <c r="F4561" s="41" t="s">
        <v>1226</v>
      </c>
      <c r="G4561" s="41" t="s">
        <v>53</v>
      </c>
      <c r="H4561" s="42" t="s">
        <v>54</v>
      </c>
      <c r="I4561" s="43">
        <f t="shared" si="8836"/>
        <v>0</v>
      </c>
      <c r="J4561" s="43">
        <f t="shared" si="8837"/>
        <v>0</v>
      </c>
      <c r="K4561" s="43">
        <f t="shared" si="8838"/>
        <v>0</v>
      </c>
      <c r="L4561" s="43">
        <f t="shared" si="8839"/>
        <v>0</v>
      </c>
      <c r="M4561" s="43">
        <f t="shared" si="8840"/>
        <v>0</v>
      </c>
      <c r="N4561" s="43">
        <f t="shared" si="8841"/>
        <v>0</v>
      </c>
      <c r="O4561" s="43">
        <f t="shared" si="8842"/>
        <v>0</v>
      </c>
      <c r="P4561" s="43">
        <f t="shared" si="8843"/>
        <v>0</v>
      </c>
      <c r="Q4561" s="43">
        <f t="shared" si="8844"/>
        <v>0</v>
      </c>
      <c r="R4561" s="43">
        <f t="shared" si="8845"/>
        <v>0</v>
      </c>
      <c r="S4561" s="43">
        <f t="shared" si="8846"/>
        <v>0</v>
      </c>
      <c r="T4561" s="43">
        <f t="shared" si="8847"/>
        <v>0</v>
      </c>
      <c r="U4561" s="43">
        <v>37560.652999999998</v>
      </c>
      <c r="V4561" s="43">
        <f t="shared" si="8792"/>
        <v>37560.652999999998</v>
      </c>
      <c r="W4561" s="43">
        <f t="shared" si="8848"/>
        <v>37560.652999999998</v>
      </c>
      <c r="X4561" s="43">
        <f t="shared" si="8849"/>
        <v>0</v>
      </c>
      <c r="Y4561" s="43">
        <f t="shared" si="8850"/>
        <v>0</v>
      </c>
      <c r="Z4561" s="43">
        <f t="shared" si="8851"/>
        <v>0</v>
      </c>
      <c r="AA4561" s="43">
        <f t="shared" si="8852"/>
        <v>0</v>
      </c>
      <c r="AB4561" s="43">
        <f t="shared" si="8853"/>
        <v>0</v>
      </c>
      <c r="AC4561" s="44">
        <f t="shared" si="8854"/>
        <v>37560.652999999998</v>
      </c>
      <c r="AD4561" s="44">
        <f t="shared" si="8855"/>
        <v>2.3132999999999999</v>
      </c>
      <c r="AE4561" s="45">
        <f t="shared" si="8762"/>
        <v>0.0061588386123106005</v>
      </c>
      <c r="AF4561" s="43">
        <f t="shared" si="8856"/>
        <v>37560.652999999998</v>
      </c>
      <c r="AG4561" s="43">
        <f t="shared" si="8857"/>
        <v>0</v>
      </c>
      <c r="AH4561" s="43">
        <f t="shared" si="8858"/>
        <v>0</v>
      </c>
      <c r="AI4561" s="43">
        <f t="shared" si="8859"/>
        <v>0</v>
      </c>
      <c r="AJ4561" s="43">
        <f t="shared" si="8860"/>
        <v>0</v>
      </c>
      <c r="AK4561" s="43">
        <f t="shared" si="8861"/>
        <v>0</v>
      </c>
      <c r="AL4561" s="43">
        <f t="shared" si="8763"/>
        <v>37560.652999999998</v>
      </c>
      <c r="AM4561" s="43">
        <f t="shared" si="8764"/>
        <v>0</v>
      </c>
      <c r="AN4561" s="2"/>
      <c r="AO4561" s="1"/>
      <c r="AP4561" s="1"/>
      <c r="AQ4561" s="1"/>
      <c r="AR4561" s="1"/>
      <c r="AS4561" s="1"/>
    </row>
    <row r="4562" ht="31.5">
      <c r="B4562" s="41" t="s">
        <v>1088</v>
      </c>
      <c r="C4562" s="41" t="s">
        <v>115</v>
      </c>
      <c r="D4562" s="41" t="s">
        <v>117</v>
      </c>
      <c r="E4562" s="26" t="str">
        <f t="shared" si="8791"/>
        <v>0503</v>
      </c>
      <c r="F4562" s="41" t="s">
        <v>1226</v>
      </c>
      <c r="G4562" s="41" t="s">
        <v>55</v>
      </c>
      <c r="H4562" s="42" t="s">
        <v>56</v>
      </c>
      <c r="I4562" s="43"/>
      <c r="J4562" s="43"/>
      <c r="K4562" s="43"/>
      <c r="L4562" s="43"/>
      <c r="M4562" s="43"/>
      <c r="N4562" s="43"/>
      <c r="O4562" s="43">
        <v>0</v>
      </c>
      <c r="P4562" s="43">
        <v>0</v>
      </c>
      <c r="Q4562" s="43">
        <v>0</v>
      </c>
      <c r="R4562" s="43">
        <v>0</v>
      </c>
      <c r="S4562" s="43">
        <v>0</v>
      </c>
      <c r="T4562" s="43">
        <v>0</v>
      </c>
      <c r="U4562" s="43">
        <v>37560.652999999998</v>
      </c>
      <c r="V4562" s="43">
        <f t="shared" si="8792"/>
        <v>37560.652999999998</v>
      </c>
      <c r="W4562" s="43">
        <v>37560.652999999998</v>
      </c>
      <c r="X4562" s="43"/>
      <c r="Y4562" s="43"/>
      <c r="Z4562" s="43"/>
      <c r="AA4562" s="43"/>
      <c r="AB4562" s="43">
        <v>0</v>
      </c>
      <c r="AC4562" s="44">
        <v>37560.652999999998</v>
      </c>
      <c r="AD4562" s="44">
        <v>2.3132999999999999</v>
      </c>
      <c r="AE4562" s="45">
        <f t="shared" si="8762"/>
        <v>0.0061588386123106005</v>
      </c>
      <c r="AF4562" s="43">
        <v>37560.652999999998</v>
      </c>
      <c r="AG4562" s="43">
        <v>0</v>
      </c>
      <c r="AH4562" s="43">
        <v>0</v>
      </c>
      <c r="AI4562" s="43">
        <v>0</v>
      </c>
      <c r="AJ4562" s="43">
        <v>0</v>
      </c>
      <c r="AK4562" s="43">
        <v>0</v>
      </c>
      <c r="AL4562" s="43">
        <f t="shared" si="8763"/>
        <v>37560.652999999998</v>
      </c>
      <c r="AM4562" s="43">
        <f t="shared" si="8764"/>
        <v>0</v>
      </c>
      <c r="AN4562" s="2"/>
      <c r="AR4562" s="1"/>
      <c r="AS4562" s="1"/>
    </row>
    <row r="4563" ht="47.25">
      <c r="B4563" s="41" t="s">
        <v>1088</v>
      </c>
      <c r="C4563" s="41" t="s">
        <v>115</v>
      </c>
      <c r="D4563" s="41" t="s">
        <v>117</v>
      </c>
      <c r="E4563" s="26" t="str">
        <f t="shared" si="8791"/>
        <v>0503</v>
      </c>
      <c r="F4563" s="41" t="s">
        <v>1228</v>
      </c>
      <c r="G4563" s="41"/>
      <c r="H4563" s="42" t="s">
        <v>259</v>
      </c>
      <c r="I4563" s="43">
        <f t="shared" si="8836"/>
        <v>0</v>
      </c>
      <c r="J4563" s="43">
        <f t="shared" si="8837"/>
        <v>97976</v>
      </c>
      <c r="K4563" s="43">
        <f t="shared" si="8838"/>
        <v>97976</v>
      </c>
      <c r="L4563" s="43">
        <f t="shared" si="8839"/>
        <v>0</v>
      </c>
      <c r="M4563" s="43">
        <f t="shared" si="8840"/>
        <v>0</v>
      </c>
      <c r="N4563" s="43">
        <f t="shared" si="8841"/>
        <v>0</v>
      </c>
      <c r="O4563" s="43">
        <f t="shared" si="8842"/>
        <v>0</v>
      </c>
      <c r="P4563" s="43">
        <f t="shared" si="8843"/>
        <v>0</v>
      </c>
      <c r="Q4563" s="43">
        <f t="shared" si="8844"/>
        <v>0</v>
      </c>
      <c r="R4563" s="43">
        <f t="shared" si="8845"/>
        <v>0</v>
      </c>
      <c r="S4563" s="43">
        <f t="shared" si="8846"/>
        <v>0</v>
      </c>
      <c r="T4563" s="43">
        <f t="shared" si="8847"/>
        <v>0</v>
      </c>
      <c r="U4563" s="43">
        <v>56814.718000000001</v>
      </c>
      <c r="V4563" s="43">
        <f t="shared" si="8792"/>
        <v>56814.718000000001</v>
      </c>
      <c r="W4563" s="43">
        <f t="shared" si="8848"/>
        <v>56814.718000000001</v>
      </c>
      <c r="X4563" s="43">
        <f t="shared" si="8849"/>
        <v>0</v>
      </c>
      <c r="Y4563" s="43">
        <f t="shared" si="8850"/>
        <v>0</v>
      </c>
      <c r="Z4563" s="43">
        <f t="shared" si="8851"/>
        <v>0</v>
      </c>
      <c r="AA4563" s="43">
        <f t="shared" si="8852"/>
        <v>0</v>
      </c>
      <c r="AB4563" s="43">
        <f t="shared" si="8853"/>
        <v>66072.308430000005</v>
      </c>
      <c r="AC4563" s="44">
        <f t="shared" si="8854"/>
        <v>77431.705000000002</v>
      </c>
      <c r="AD4563" s="44">
        <f t="shared" si="8855"/>
        <v>77431.704610000001</v>
      </c>
      <c r="AE4563" s="45">
        <f t="shared" si="8762"/>
        <v>99.999999496330346</v>
      </c>
      <c r="AF4563" s="43">
        <f t="shared" si="8856"/>
        <v>77431.705000000002</v>
      </c>
      <c r="AG4563" s="43">
        <f t="shared" si="8857"/>
        <v>0</v>
      </c>
      <c r="AH4563" s="43">
        <f t="shared" si="8858"/>
        <v>0</v>
      </c>
      <c r="AI4563" s="43">
        <f t="shared" si="8859"/>
        <v>0</v>
      </c>
      <c r="AJ4563" s="43">
        <f t="shared" si="8860"/>
        <v>0</v>
      </c>
      <c r="AK4563" s="43">
        <f t="shared" si="8861"/>
        <v>0</v>
      </c>
      <c r="AL4563" s="43">
        <f t="shared" si="8763"/>
        <v>77431.705000000002</v>
      </c>
      <c r="AM4563" s="43">
        <f t="shared" si="8764"/>
        <v>-20616.987000000001</v>
      </c>
      <c r="AN4563" s="2"/>
      <c r="AO4563" s="1"/>
      <c r="AP4563" s="1"/>
      <c r="AQ4563" s="1"/>
      <c r="AR4563" s="1"/>
      <c r="AS4563" s="1"/>
    </row>
    <row r="4564" ht="31.5">
      <c r="B4564" s="41" t="s">
        <v>1088</v>
      </c>
      <c r="C4564" s="41" t="s">
        <v>115</v>
      </c>
      <c r="D4564" s="41" t="s">
        <v>117</v>
      </c>
      <c r="E4564" s="26" t="str">
        <f t="shared" si="8791"/>
        <v>0503</v>
      </c>
      <c r="F4564" s="41" t="s">
        <v>1228</v>
      </c>
      <c r="G4564" s="41" t="s">
        <v>53</v>
      </c>
      <c r="H4564" s="42" t="s">
        <v>54</v>
      </c>
      <c r="I4564" s="43">
        <f t="shared" si="8836"/>
        <v>0</v>
      </c>
      <c r="J4564" s="43">
        <f t="shared" si="8837"/>
        <v>97976</v>
      </c>
      <c r="K4564" s="43">
        <f t="shared" si="8838"/>
        <v>97976</v>
      </c>
      <c r="L4564" s="43">
        <f t="shared" si="8839"/>
        <v>0</v>
      </c>
      <c r="M4564" s="43">
        <f t="shared" si="8840"/>
        <v>0</v>
      </c>
      <c r="N4564" s="43">
        <f t="shared" si="8841"/>
        <v>0</v>
      </c>
      <c r="O4564" s="43">
        <f t="shared" si="8842"/>
        <v>0</v>
      </c>
      <c r="P4564" s="43">
        <f t="shared" si="8843"/>
        <v>0</v>
      </c>
      <c r="Q4564" s="43">
        <f t="shared" si="8844"/>
        <v>0</v>
      </c>
      <c r="R4564" s="43">
        <f t="shared" si="8845"/>
        <v>0</v>
      </c>
      <c r="S4564" s="43">
        <f t="shared" si="8846"/>
        <v>0</v>
      </c>
      <c r="T4564" s="43">
        <f t="shared" si="8847"/>
        <v>0</v>
      </c>
      <c r="U4564" s="43">
        <v>56814.718000000001</v>
      </c>
      <c r="V4564" s="43">
        <f t="shared" si="8792"/>
        <v>56814.718000000001</v>
      </c>
      <c r="W4564" s="43">
        <f t="shared" si="8848"/>
        <v>56814.718000000001</v>
      </c>
      <c r="X4564" s="43">
        <f t="shared" si="8849"/>
        <v>0</v>
      </c>
      <c r="Y4564" s="43">
        <f t="shared" si="8850"/>
        <v>0</v>
      </c>
      <c r="Z4564" s="43">
        <f t="shared" si="8851"/>
        <v>0</v>
      </c>
      <c r="AA4564" s="43">
        <f t="shared" si="8852"/>
        <v>0</v>
      </c>
      <c r="AB4564" s="43">
        <f t="shared" si="8853"/>
        <v>66072.308430000005</v>
      </c>
      <c r="AC4564" s="44">
        <f t="shared" si="8854"/>
        <v>77431.705000000002</v>
      </c>
      <c r="AD4564" s="44">
        <f t="shared" si="8855"/>
        <v>77431.704610000001</v>
      </c>
      <c r="AE4564" s="45">
        <f t="shared" si="8762"/>
        <v>99.999999496330346</v>
      </c>
      <c r="AF4564" s="43">
        <f t="shared" si="8856"/>
        <v>77431.705000000002</v>
      </c>
      <c r="AG4564" s="43">
        <f t="shared" si="8857"/>
        <v>0</v>
      </c>
      <c r="AH4564" s="43">
        <f t="shared" si="8858"/>
        <v>0</v>
      </c>
      <c r="AI4564" s="43">
        <f t="shared" si="8859"/>
        <v>0</v>
      </c>
      <c r="AJ4564" s="43">
        <f t="shared" si="8860"/>
        <v>0</v>
      </c>
      <c r="AK4564" s="43">
        <f t="shared" si="8861"/>
        <v>0</v>
      </c>
      <c r="AL4564" s="43">
        <f t="shared" si="8763"/>
        <v>77431.705000000002</v>
      </c>
      <c r="AM4564" s="43">
        <f t="shared" si="8764"/>
        <v>-20616.987000000001</v>
      </c>
      <c r="AN4564" s="2"/>
      <c r="AO4564" s="1"/>
      <c r="AP4564" s="1"/>
      <c r="AQ4564" s="1"/>
      <c r="AR4564" s="1"/>
      <c r="AS4564" s="1"/>
    </row>
    <row r="4565" ht="31.5">
      <c r="B4565" s="41" t="s">
        <v>1088</v>
      </c>
      <c r="C4565" s="41" t="s">
        <v>115</v>
      </c>
      <c r="D4565" s="41" t="s">
        <v>117</v>
      </c>
      <c r="E4565" s="26" t="str">
        <f t="shared" si="8791"/>
        <v>0503</v>
      </c>
      <c r="F4565" s="41" t="s">
        <v>1228</v>
      </c>
      <c r="G4565" s="41" t="s">
        <v>55</v>
      </c>
      <c r="H4565" s="42" t="s">
        <v>56</v>
      </c>
      <c r="I4565" s="43"/>
      <c r="J4565" s="43">
        <v>97976</v>
      </c>
      <c r="K4565" s="43">
        <v>97976</v>
      </c>
      <c r="L4565" s="43"/>
      <c r="M4565" s="43"/>
      <c r="N4565" s="43"/>
      <c r="O4565" s="43">
        <v>0</v>
      </c>
      <c r="P4565" s="43">
        <v>0</v>
      </c>
      <c r="Q4565" s="43">
        <v>0</v>
      </c>
      <c r="R4565" s="43">
        <v>0</v>
      </c>
      <c r="S4565" s="43">
        <v>0</v>
      </c>
      <c r="T4565" s="43">
        <v>0</v>
      </c>
      <c r="U4565" s="43">
        <v>56814.718000000001</v>
      </c>
      <c r="V4565" s="43">
        <f t="shared" si="8792"/>
        <v>56814.718000000001</v>
      </c>
      <c r="W4565" s="43">
        <v>56814.718000000001</v>
      </c>
      <c r="X4565" s="43"/>
      <c r="Y4565" s="43"/>
      <c r="Z4565" s="43"/>
      <c r="AA4565" s="43"/>
      <c r="AB4565" s="43">
        <v>66072.308430000005</v>
      </c>
      <c r="AC4565" s="44">
        <v>77431.705000000002</v>
      </c>
      <c r="AD4565" s="44">
        <v>77431.704610000001</v>
      </c>
      <c r="AE4565" s="45">
        <f t="shared" si="8762"/>
        <v>99.999999496330346</v>
      </c>
      <c r="AF4565" s="43">
        <v>77431.705000000002</v>
      </c>
      <c r="AG4565" s="43">
        <v>0</v>
      </c>
      <c r="AH4565" s="43">
        <v>0</v>
      </c>
      <c r="AI4565" s="43">
        <v>0</v>
      </c>
      <c r="AJ4565" s="43">
        <v>0</v>
      </c>
      <c r="AK4565" s="43">
        <v>0</v>
      </c>
      <c r="AL4565" s="43">
        <f t="shared" si="8763"/>
        <v>77431.705000000002</v>
      </c>
      <c r="AM4565" s="43">
        <f t="shared" si="8764"/>
        <v>-20616.987000000001</v>
      </c>
      <c r="AN4565" s="2"/>
      <c r="AO4565" s="1"/>
      <c r="AP4565" s="1"/>
      <c r="AQ4565" s="1"/>
      <c r="AR4565" s="1"/>
      <c r="AS4565" s="1"/>
    </row>
    <row r="4566" ht="31.5" hidden="1">
      <c r="B4566" s="41" t="s">
        <v>1088</v>
      </c>
      <c r="C4566" s="41" t="s">
        <v>115</v>
      </c>
      <c r="D4566" s="41" t="s">
        <v>117</v>
      </c>
      <c r="E4566" s="26" t="str">
        <f t="shared" si="8791"/>
        <v>0503</v>
      </c>
      <c r="F4566" s="41" t="s">
        <v>1048</v>
      </c>
      <c r="G4566" s="41"/>
      <c r="H4566" s="42" t="s">
        <v>1049</v>
      </c>
      <c r="I4566" s="43">
        <f t="shared" si="8836"/>
        <v>0</v>
      </c>
      <c r="J4566" s="43">
        <f t="shared" si="8837"/>
        <v>0</v>
      </c>
      <c r="K4566" s="43">
        <f t="shared" si="8838"/>
        <v>0</v>
      </c>
      <c r="L4566" s="43">
        <f t="shared" si="8839"/>
        <v>0</v>
      </c>
      <c r="M4566" s="43">
        <f t="shared" si="8840"/>
        <v>0</v>
      </c>
      <c r="N4566" s="43">
        <f t="shared" si="8841"/>
        <v>0</v>
      </c>
      <c r="O4566" s="43">
        <f t="shared" si="8842"/>
        <v>0</v>
      </c>
      <c r="P4566" s="43">
        <f t="shared" si="8843"/>
        <v>0</v>
      </c>
      <c r="Q4566" s="43">
        <f t="shared" si="8844"/>
        <v>0</v>
      </c>
      <c r="R4566" s="43">
        <f t="shared" si="8845"/>
        <v>0</v>
      </c>
      <c r="S4566" s="43">
        <f t="shared" si="8846"/>
        <v>0</v>
      </c>
      <c r="T4566" s="43">
        <f t="shared" si="8847"/>
        <v>0</v>
      </c>
      <c r="U4566" s="43">
        <v>0</v>
      </c>
      <c r="V4566" s="43">
        <f t="shared" si="8792"/>
        <v>0</v>
      </c>
      <c r="W4566" s="43">
        <f t="shared" si="8848"/>
        <v>0</v>
      </c>
      <c r="X4566" s="43">
        <f t="shared" si="8849"/>
        <v>0</v>
      </c>
      <c r="Y4566" s="43">
        <f t="shared" si="8850"/>
        <v>0</v>
      </c>
      <c r="Z4566" s="43">
        <f t="shared" si="8851"/>
        <v>0</v>
      </c>
      <c r="AA4566" s="43">
        <f t="shared" si="8852"/>
        <v>0</v>
      </c>
      <c r="AB4566" s="43">
        <f t="shared" si="8853"/>
        <v>0</v>
      </c>
      <c r="AC4566" s="44">
        <f t="shared" si="8854"/>
        <v>0</v>
      </c>
      <c r="AD4566" s="44">
        <f t="shared" si="8855"/>
        <v>0</v>
      </c>
      <c r="AE4566" s="45" t="e">
        <f t="shared" si="8762"/>
        <v>#DIV/0!</v>
      </c>
      <c r="AF4566" s="46">
        <f t="shared" si="8856"/>
        <v>0</v>
      </c>
      <c r="AG4566" s="46">
        <f t="shared" si="8857"/>
        <v>0</v>
      </c>
      <c r="AH4566" s="47">
        <f t="shared" si="8858"/>
        <v>0</v>
      </c>
      <c r="AI4566" s="47">
        <f t="shared" si="8859"/>
        <v>0</v>
      </c>
      <c r="AJ4566" s="47">
        <f t="shared" si="8860"/>
        <v>0</v>
      </c>
      <c r="AK4566" s="47">
        <f t="shared" si="8861"/>
        <v>0</v>
      </c>
      <c r="AL4566" s="47">
        <f t="shared" si="8763"/>
        <v>0</v>
      </c>
      <c r="AM4566" s="47">
        <f t="shared" si="8764"/>
        <v>0</v>
      </c>
      <c r="AN4566" s="48" t="s">
        <v>36</v>
      </c>
      <c r="AO4566" s="1"/>
      <c r="AP4566" s="1"/>
      <c r="AQ4566" s="1"/>
      <c r="AR4566" s="1"/>
      <c r="AS4566" s="1"/>
    </row>
    <row r="4567" ht="47.25" hidden="1">
      <c r="B4567" s="41" t="s">
        <v>1088</v>
      </c>
      <c r="C4567" s="41" t="s">
        <v>115</v>
      </c>
      <c r="D4567" s="41" t="s">
        <v>117</v>
      </c>
      <c r="E4567" s="26" t="str">
        <f t="shared" si="8791"/>
        <v>0503</v>
      </c>
      <c r="F4567" s="41" t="s">
        <v>1050</v>
      </c>
      <c r="G4567" s="41"/>
      <c r="H4567" s="42" t="s">
        <v>1051</v>
      </c>
      <c r="I4567" s="43">
        <f t="shared" si="8836"/>
        <v>0</v>
      </c>
      <c r="J4567" s="43">
        <f t="shared" si="8837"/>
        <v>0</v>
      </c>
      <c r="K4567" s="43">
        <f t="shared" si="8838"/>
        <v>0</v>
      </c>
      <c r="L4567" s="43">
        <f t="shared" si="8839"/>
        <v>0</v>
      </c>
      <c r="M4567" s="43">
        <f t="shared" si="8840"/>
        <v>0</v>
      </c>
      <c r="N4567" s="43">
        <f t="shared" si="8841"/>
        <v>0</v>
      </c>
      <c r="O4567" s="43">
        <f t="shared" si="8842"/>
        <v>0</v>
      </c>
      <c r="P4567" s="43">
        <f t="shared" si="8843"/>
        <v>0</v>
      </c>
      <c r="Q4567" s="43">
        <f t="shared" si="8844"/>
        <v>0</v>
      </c>
      <c r="R4567" s="43">
        <f t="shared" si="8845"/>
        <v>0</v>
      </c>
      <c r="S4567" s="43">
        <f t="shared" si="8846"/>
        <v>0</v>
      </c>
      <c r="T4567" s="43">
        <f t="shared" si="8847"/>
        <v>0</v>
      </c>
      <c r="U4567" s="43">
        <v>0</v>
      </c>
      <c r="V4567" s="43">
        <f t="shared" si="8792"/>
        <v>0</v>
      </c>
      <c r="W4567" s="43">
        <f t="shared" si="8848"/>
        <v>0</v>
      </c>
      <c r="X4567" s="43">
        <f t="shared" si="8849"/>
        <v>0</v>
      </c>
      <c r="Y4567" s="43">
        <f t="shared" si="8850"/>
        <v>0</v>
      </c>
      <c r="Z4567" s="43">
        <f t="shared" si="8851"/>
        <v>0</v>
      </c>
      <c r="AA4567" s="43">
        <f t="shared" si="8852"/>
        <v>0</v>
      </c>
      <c r="AB4567" s="43">
        <f t="shared" si="8853"/>
        <v>0</v>
      </c>
      <c r="AC4567" s="44">
        <f t="shared" si="8854"/>
        <v>0</v>
      </c>
      <c r="AD4567" s="44">
        <f t="shared" si="8855"/>
        <v>0</v>
      </c>
      <c r="AE4567" s="45" t="e">
        <f t="shared" si="8762"/>
        <v>#DIV/0!</v>
      </c>
      <c r="AF4567" s="46">
        <f t="shared" si="8856"/>
        <v>0</v>
      </c>
      <c r="AG4567" s="46">
        <f t="shared" si="8857"/>
        <v>0</v>
      </c>
      <c r="AH4567" s="47">
        <f t="shared" si="8858"/>
        <v>0</v>
      </c>
      <c r="AI4567" s="47">
        <f t="shared" si="8859"/>
        <v>0</v>
      </c>
      <c r="AJ4567" s="47">
        <f t="shared" si="8860"/>
        <v>0</v>
      </c>
      <c r="AK4567" s="47">
        <f t="shared" si="8861"/>
        <v>0</v>
      </c>
      <c r="AL4567" s="47">
        <f t="shared" si="8763"/>
        <v>0</v>
      </c>
      <c r="AM4567" s="47">
        <f t="shared" si="8764"/>
        <v>0</v>
      </c>
      <c r="AN4567" s="48" t="s">
        <v>36</v>
      </c>
      <c r="AO4567" s="1"/>
      <c r="AP4567" s="1"/>
      <c r="AQ4567" s="1"/>
      <c r="AR4567" s="1"/>
      <c r="AS4567" s="1"/>
    </row>
    <row r="4568" ht="47.25" hidden="1">
      <c r="B4568" s="41" t="s">
        <v>1088</v>
      </c>
      <c r="C4568" s="41" t="s">
        <v>115</v>
      </c>
      <c r="D4568" s="41" t="s">
        <v>117</v>
      </c>
      <c r="E4568" s="26" t="str">
        <f t="shared" si="8791"/>
        <v>0503</v>
      </c>
      <c r="F4568" s="41" t="s">
        <v>1229</v>
      </c>
      <c r="G4568" s="41"/>
      <c r="H4568" s="42" t="s">
        <v>942</v>
      </c>
      <c r="I4568" s="43">
        <f t="shared" si="8836"/>
        <v>0</v>
      </c>
      <c r="J4568" s="43">
        <f t="shared" si="8837"/>
        <v>0</v>
      </c>
      <c r="K4568" s="43">
        <f t="shared" si="8838"/>
        <v>0</v>
      </c>
      <c r="L4568" s="43">
        <f t="shared" si="8839"/>
        <v>0</v>
      </c>
      <c r="M4568" s="43">
        <f t="shared" si="8840"/>
        <v>0</v>
      </c>
      <c r="N4568" s="43">
        <f t="shared" si="8841"/>
        <v>0</v>
      </c>
      <c r="O4568" s="43">
        <f t="shared" si="8842"/>
        <v>0</v>
      </c>
      <c r="P4568" s="43">
        <f t="shared" si="8843"/>
        <v>0</v>
      </c>
      <c r="Q4568" s="43">
        <f t="shared" si="8844"/>
        <v>0</v>
      </c>
      <c r="R4568" s="43">
        <f t="shared" si="8845"/>
        <v>0</v>
      </c>
      <c r="S4568" s="43">
        <f t="shared" si="8846"/>
        <v>0</v>
      </c>
      <c r="T4568" s="43">
        <f t="shared" si="8847"/>
        <v>0</v>
      </c>
      <c r="U4568" s="43">
        <v>0</v>
      </c>
      <c r="V4568" s="43">
        <f t="shared" si="8792"/>
        <v>0</v>
      </c>
      <c r="W4568" s="43">
        <f t="shared" si="8848"/>
        <v>0</v>
      </c>
      <c r="X4568" s="43">
        <f t="shared" si="8849"/>
        <v>0</v>
      </c>
      <c r="Y4568" s="43">
        <f t="shared" si="8850"/>
        <v>0</v>
      </c>
      <c r="Z4568" s="43">
        <f t="shared" si="8851"/>
        <v>0</v>
      </c>
      <c r="AA4568" s="43">
        <f t="shared" si="8852"/>
        <v>0</v>
      </c>
      <c r="AB4568" s="43">
        <f t="shared" si="8853"/>
        <v>0</v>
      </c>
      <c r="AC4568" s="44">
        <f t="shared" si="8854"/>
        <v>0</v>
      </c>
      <c r="AD4568" s="44">
        <f t="shared" si="8855"/>
        <v>0</v>
      </c>
      <c r="AE4568" s="45" t="e">
        <f t="shared" si="8762"/>
        <v>#DIV/0!</v>
      </c>
      <c r="AF4568" s="46">
        <f t="shared" si="8856"/>
        <v>0</v>
      </c>
      <c r="AG4568" s="46">
        <f t="shared" si="8857"/>
        <v>0</v>
      </c>
      <c r="AH4568" s="47">
        <f t="shared" si="8858"/>
        <v>0</v>
      </c>
      <c r="AI4568" s="47">
        <f t="shared" si="8859"/>
        <v>0</v>
      </c>
      <c r="AJ4568" s="47">
        <f t="shared" si="8860"/>
        <v>0</v>
      </c>
      <c r="AK4568" s="47">
        <f t="shared" si="8861"/>
        <v>0</v>
      </c>
      <c r="AL4568" s="47">
        <f t="shared" si="8763"/>
        <v>0</v>
      </c>
      <c r="AM4568" s="47">
        <f t="shared" si="8764"/>
        <v>0</v>
      </c>
      <c r="AN4568" s="48" t="s">
        <v>36</v>
      </c>
      <c r="AR4568" s="1"/>
      <c r="AS4568" s="1"/>
    </row>
    <row r="4569" ht="31.5" hidden="1">
      <c r="B4569" s="41" t="s">
        <v>1088</v>
      </c>
      <c r="C4569" s="41" t="s">
        <v>115</v>
      </c>
      <c r="D4569" s="41" t="s">
        <v>117</v>
      </c>
      <c r="E4569" s="26" t="str">
        <f t="shared" si="8791"/>
        <v>0503</v>
      </c>
      <c r="F4569" s="41" t="s">
        <v>1230</v>
      </c>
      <c r="G4569" s="41"/>
      <c r="H4569" s="42" t="s">
        <v>944</v>
      </c>
      <c r="I4569" s="43">
        <f t="shared" si="8836"/>
        <v>0</v>
      </c>
      <c r="J4569" s="43">
        <f t="shared" si="8837"/>
        <v>0</v>
      </c>
      <c r="K4569" s="43">
        <f t="shared" si="8838"/>
        <v>0</v>
      </c>
      <c r="L4569" s="43">
        <f t="shared" si="8839"/>
        <v>0</v>
      </c>
      <c r="M4569" s="43">
        <f t="shared" si="8840"/>
        <v>0</v>
      </c>
      <c r="N4569" s="43">
        <f t="shared" si="8841"/>
        <v>0</v>
      </c>
      <c r="O4569" s="43">
        <f t="shared" si="8842"/>
        <v>0</v>
      </c>
      <c r="P4569" s="43">
        <f t="shared" si="8843"/>
        <v>0</v>
      </c>
      <c r="Q4569" s="43">
        <f t="shared" si="8844"/>
        <v>0</v>
      </c>
      <c r="R4569" s="43">
        <f t="shared" si="8845"/>
        <v>0</v>
      </c>
      <c r="S4569" s="43">
        <f t="shared" si="8846"/>
        <v>0</v>
      </c>
      <c r="T4569" s="43">
        <f t="shared" si="8847"/>
        <v>0</v>
      </c>
      <c r="U4569" s="43">
        <v>0</v>
      </c>
      <c r="V4569" s="43">
        <f t="shared" si="8792"/>
        <v>0</v>
      </c>
      <c r="W4569" s="43">
        <f t="shared" si="8848"/>
        <v>0</v>
      </c>
      <c r="X4569" s="43">
        <f t="shared" si="8849"/>
        <v>0</v>
      </c>
      <c r="Y4569" s="43">
        <f t="shared" si="8850"/>
        <v>0</v>
      </c>
      <c r="Z4569" s="43">
        <f t="shared" si="8851"/>
        <v>0</v>
      </c>
      <c r="AA4569" s="43">
        <f t="shared" si="8852"/>
        <v>0</v>
      </c>
      <c r="AB4569" s="43">
        <f t="shared" si="8853"/>
        <v>0</v>
      </c>
      <c r="AC4569" s="44">
        <f t="shared" si="8854"/>
        <v>0</v>
      </c>
      <c r="AD4569" s="44">
        <f t="shared" si="8855"/>
        <v>0</v>
      </c>
      <c r="AE4569" s="45" t="e">
        <f t="shared" si="8762"/>
        <v>#DIV/0!</v>
      </c>
      <c r="AF4569" s="46">
        <f t="shared" si="8856"/>
        <v>0</v>
      </c>
      <c r="AG4569" s="46">
        <f t="shared" si="8857"/>
        <v>0</v>
      </c>
      <c r="AH4569" s="47">
        <f t="shared" si="8858"/>
        <v>0</v>
      </c>
      <c r="AI4569" s="47">
        <f t="shared" si="8859"/>
        <v>0</v>
      </c>
      <c r="AJ4569" s="47">
        <f t="shared" si="8860"/>
        <v>0</v>
      </c>
      <c r="AK4569" s="47">
        <f t="shared" si="8861"/>
        <v>0</v>
      </c>
      <c r="AL4569" s="47">
        <f t="shared" si="8763"/>
        <v>0</v>
      </c>
      <c r="AM4569" s="47">
        <f t="shared" si="8764"/>
        <v>0</v>
      </c>
      <c r="AN4569" s="48" t="s">
        <v>36</v>
      </c>
      <c r="AO4569" s="1"/>
      <c r="AP4569" s="1"/>
      <c r="AQ4569" s="1"/>
      <c r="AR4569" s="1"/>
      <c r="AS4569" s="1"/>
    </row>
    <row r="4570" ht="31.5" hidden="1">
      <c r="B4570" s="41" t="s">
        <v>1088</v>
      </c>
      <c r="C4570" s="41" t="s">
        <v>115</v>
      </c>
      <c r="D4570" s="41" t="s">
        <v>117</v>
      </c>
      <c r="E4570" s="26" t="str">
        <f t="shared" si="8791"/>
        <v>0503</v>
      </c>
      <c r="F4570" s="41" t="s">
        <v>1230</v>
      </c>
      <c r="G4570" s="41" t="s">
        <v>550</v>
      </c>
      <c r="H4570" s="42" t="s">
        <v>551</v>
      </c>
      <c r="I4570" s="43">
        <f t="shared" si="8836"/>
        <v>0</v>
      </c>
      <c r="J4570" s="43">
        <f t="shared" si="8837"/>
        <v>0</v>
      </c>
      <c r="K4570" s="43">
        <f t="shared" si="8838"/>
        <v>0</v>
      </c>
      <c r="L4570" s="43">
        <f t="shared" si="8839"/>
        <v>0</v>
      </c>
      <c r="M4570" s="43">
        <f t="shared" si="8840"/>
        <v>0</v>
      </c>
      <c r="N4570" s="43">
        <f t="shared" si="8841"/>
        <v>0</v>
      </c>
      <c r="O4570" s="43">
        <f t="shared" si="8842"/>
        <v>0</v>
      </c>
      <c r="P4570" s="43">
        <f t="shared" si="8843"/>
        <v>0</v>
      </c>
      <c r="Q4570" s="43">
        <f t="shared" si="8844"/>
        <v>0</v>
      </c>
      <c r="R4570" s="43">
        <f t="shared" si="8845"/>
        <v>0</v>
      </c>
      <c r="S4570" s="43">
        <f t="shared" si="8846"/>
        <v>0</v>
      </c>
      <c r="T4570" s="43">
        <f t="shared" si="8847"/>
        <v>0</v>
      </c>
      <c r="U4570" s="43">
        <v>0</v>
      </c>
      <c r="V4570" s="43">
        <f t="shared" si="8792"/>
        <v>0</v>
      </c>
      <c r="W4570" s="43">
        <f t="shared" si="8848"/>
        <v>0</v>
      </c>
      <c r="X4570" s="43">
        <f t="shared" si="8849"/>
        <v>0</v>
      </c>
      <c r="Y4570" s="43">
        <f t="shared" si="8850"/>
        <v>0</v>
      </c>
      <c r="Z4570" s="43">
        <f t="shared" si="8851"/>
        <v>0</v>
      </c>
      <c r="AA4570" s="43">
        <f t="shared" si="8852"/>
        <v>0</v>
      </c>
      <c r="AB4570" s="43">
        <f t="shared" si="8853"/>
        <v>0</v>
      </c>
      <c r="AC4570" s="44">
        <f t="shared" si="8854"/>
        <v>0</v>
      </c>
      <c r="AD4570" s="44">
        <f t="shared" si="8855"/>
        <v>0</v>
      </c>
      <c r="AE4570" s="45" t="e">
        <f t="shared" si="8762"/>
        <v>#DIV/0!</v>
      </c>
      <c r="AF4570" s="46">
        <f t="shared" si="8856"/>
        <v>0</v>
      </c>
      <c r="AG4570" s="46">
        <f t="shared" si="8857"/>
        <v>0</v>
      </c>
      <c r="AH4570" s="47">
        <f t="shared" si="8858"/>
        <v>0</v>
      </c>
      <c r="AI4570" s="47">
        <f t="shared" si="8859"/>
        <v>0</v>
      </c>
      <c r="AJ4570" s="47">
        <f t="shared" si="8860"/>
        <v>0</v>
      </c>
      <c r="AK4570" s="47">
        <f t="shared" si="8861"/>
        <v>0</v>
      </c>
      <c r="AL4570" s="47">
        <f t="shared" si="8763"/>
        <v>0</v>
      </c>
      <c r="AM4570" s="47">
        <f t="shared" si="8764"/>
        <v>0</v>
      </c>
      <c r="AN4570" s="48" t="s">
        <v>36</v>
      </c>
      <c r="AO4570" s="1"/>
      <c r="AP4570" s="1"/>
      <c r="AQ4570" s="1"/>
      <c r="AR4570" s="1"/>
      <c r="AS4570" s="1"/>
    </row>
    <row r="4571" hidden="1">
      <c r="B4571" s="41" t="s">
        <v>1088</v>
      </c>
      <c r="C4571" s="41" t="s">
        <v>115</v>
      </c>
      <c r="D4571" s="41" t="s">
        <v>117</v>
      </c>
      <c r="E4571" s="26" t="str">
        <f t="shared" si="8791"/>
        <v>0503</v>
      </c>
      <c r="F4571" s="41" t="s">
        <v>1230</v>
      </c>
      <c r="G4571" s="41" t="s">
        <v>909</v>
      </c>
      <c r="H4571" s="42" t="s">
        <v>910</v>
      </c>
      <c r="I4571" s="43"/>
      <c r="J4571" s="43"/>
      <c r="K4571" s="43"/>
      <c r="L4571" s="43"/>
      <c r="M4571" s="43"/>
      <c r="N4571" s="43"/>
      <c r="O4571" s="43">
        <v>0</v>
      </c>
      <c r="P4571" s="43">
        <v>0</v>
      </c>
      <c r="Q4571" s="43">
        <v>0</v>
      </c>
      <c r="R4571" s="43">
        <v>0</v>
      </c>
      <c r="S4571" s="43">
        <v>0</v>
      </c>
      <c r="T4571" s="43">
        <v>0</v>
      </c>
      <c r="U4571" s="43">
        <v>0</v>
      </c>
      <c r="V4571" s="43">
        <f t="shared" si="8792"/>
        <v>0</v>
      </c>
      <c r="W4571" s="43"/>
      <c r="X4571" s="43"/>
      <c r="Y4571" s="43"/>
      <c r="Z4571" s="43"/>
      <c r="AA4571" s="43"/>
      <c r="AB4571" s="43">
        <v>0</v>
      </c>
      <c r="AC4571" s="44">
        <v>0</v>
      </c>
      <c r="AD4571" s="44">
        <v>0</v>
      </c>
      <c r="AE4571" s="45" t="e">
        <f t="shared" si="8762"/>
        <v>#DIV/0!</v>
      </c>
      <c r="AF4571" s="46">
        <v>0</v>
      </c>
      <c r="AG4571" s="46">
        <v>0</v>
      </c>
      <c r="AH4571" s="47">
        <v>0</v>
      </c>
      <c r="AI4571" s="47">
        <v>0</v>
      </c>
      <c r="AJ4571" s="47">
        <v>0</v>
      </c>
      <c r="AK4571" s="47">
        <v>0</v>
      </c>
      <c r="AL4571" s="47">
        <f t="shared" si="8763"/>
        <v>0</v>
      </c>
      <c r="AM4571" s="47">
        <f t="shared" si="8764"/>
        <v>0</v>
      </c>
      <c r="AN4571" s="48" t="s">
        <v>36</v>
      </c>
      <c r="AO4571" s="1"/>
      <c r="AP4571" s="1"/>
      <c r="AQ4571" s="1"/>
      <c r="AR4571" s="1"/>
      <c r="AS4571" s="1"/>
    </row>
    <row r="4572" ht="31.5">
      <c r="B4572" s="41" t="s">
        <v>1088</v>
      </c>
      <c r="C4572" s="41" t="s">
        <v>115</v>
      </c>
      <c r="D4572" s="41" t="s">
        <v>117</v>
      </c>
      <c r="E4572" s="26" t="str">
        <f t="shared" si="8791"/>
        <v>0503</v>
      </c>
      <c r="F4572" s="41" t="s">
        <v>81</v>
      </c>
      <c r="G4572" s="41"/>
      <c r="H4572" s="42" t="s">
        <v>82</v>
      </c>
      <c r="I4572" s="43"/>
      <c r="J4572" s="43"/>
      <c r="K4572" s="43"/>
      <c r="L4572" s="43"/>
      <c r="M4572" s="43"/>
      <c r="N4572" s="43"/>
      <c r="O4572" s="43">
        <f t="shared" si="8842"/>
        <v>0</v>
      </c>
      <c r="P4572" s="43">
        <f t="shared" si="8843"/>
        <v>0</v>
      </c>
      <c r="Q4572" s="43">
        <f t="shared" si="8844"/>
        <v>0</v>
      </c>
      <c r="R4572" s="43">
        <f t="shared" si="8845"/>
        <v>0</v>
      </c>
      <c r="S4572" s="43">
        <f t="shared" si="8846"/>
        <v>0</v>
      </c>
      <c r="T4572" s="43">
        <f t="shared" si="8847"/>
        <v>0</v>
      </c>
      <c r="U4572" s="43">
        <v>184.49299999999999</v>
      </c>
      <c r="V4572" s="43">
        <f t="shared" si="8792"/>
        <v>184.49299999999999</v>
      </c>
      <c r="W4572" s="43">
        <f t="shared" si="8848"/>
        <v>184.49299999999999</v>
      </c>
      <c r="X4572" s="43">
        <f t="shared" si="8849"/>
        <v>0</v>
      </c>
      <c r="Y4572" s="43">
        <f t="shared" si="8850"/>
        <v>0</v>
      </c>
      <c r="Z4572" s="43">
        <f t="shared" si="8851"/>
        <v>0</v>
      </c>
      <c r="AA4572" s="43">
        <f t="shared" si="8852"/>
        <v>0</v>
      </c>
      <c r="AB4572" s="43">
        <f t="shared" si="8853"/>
        <v>500</v>
      </c>
      <c r="AC4572" s="44">
        <f t="shared" si="8854"/>
        <v>1029.0899999999999</v>
      </c>
      <c r="AD4572" s="44">
        <f t="shared" si="8855"/>
        <v>1029.0899999999999</v>
      </c>
      <c r="AE4572" s="45">
        <f t="shared" si="8762"/>
        <v>100</v>
      </c>
      <c r="AF4572" s="43">
        <f t="shared" si="8856"/>
        <v>2129.0900000000001</v>
      </c>
      <c r="AG4572" s="43">
        <f t="shared" si="8857"/>
        <v>0</v>
      </c>
      <c r="AH4572" s="43">
        <f t="shared" si="8858"/>
        <v>0</v>
      </c>
      <c r="AI4572" s="43">
        <f t="shared" si="8859"/>
        <v>0</v>
      </c>
      <c r="AJ4572" s="43">
        <f t="shared" si="8860"/>
        <v>0</v>
      </c>
      <c r="AK4572" s="43">
        <f t="shared" si="8861"/>
        <v>-1100</v>
      </c>
      <c r="AL4572" s="43">
        <f t="shared" si="8763"/>
        <v>1029.0900000000001</v>
      </c>
      <c r="AM4572" s="43">
        <f t="shared" si="8764"/>
        <v>-844.59700000000021</v>
      </c>
      <c r="AN4572" s="2"/>
      <c r="AR4572" s="1"/>
      <c r="AS4572" s="1"/>
    </row>
    <row r="4573" ht="47.25">
      <c r="B4573" s="41" t="s">
        <v>1088</v>
      </c>
      <c r="C4573" s="41" t="s">
        <v>115</v>
      </c>
      <c r="D4573" s="41" t="s">
        <v>117</v>
      </c>
      <c r="E4573" s="26" t="str">
        <f t="shared" si="8791"/>
        <v>0503</v>
      </c>
      <c r="F4573" s="41" t="s">
        <v>381</v>
      </c>
      <c r="G4573" s="41"/>
      <c r="H4573" s="42" t="s">
        <v>382</v>
      </c>
      <c r="I4573" s="43"/>
      <c r="J4573" s="43"/>
      <c r="K4573" s="43"/>
      <c r="L4573" s="43"/>
      <c r="M4573" s="43"/>
      <c r="N4573" s="43"/>
      <c r="O4573" s="43">
        <f t="shared" si="8842"/>
        <v>0</v>
      </c>
      <c r="P4573" s="43">
        <f t="shared" si="8843"/>
        <v>0</v>
      </c>
      <c r="Q4573" s="43">
        <f t="shared" si="8844"/>
        <v>0</v>
      </c>
      <c r="R4573" s="43">
        <f t="shared" si="8845"/>
        <v>0</v>
      </c>
      <c r="S4573" s="43">
        <f t="shared" si="8846"/>
        <v>0</v>
      </c>
      <c r="T4573" s="43">
        <f t="shared" si="8847"/>
        <v>0</v>
      </c>
      <c r="U4573" s="43">
        <v>184.49299999999999</v>
      </c>
      <c r="V4573" s="43">
        <f t="shared" si="8792"/>
        <v>184.49299999999999</v>
      </c>
      <c r="W4573" s="43">
        <f t="shared" si="8848"/>
        <v>184.49299999999999</v>
      </c>
      <c r="X4573" s="43">
        <f t="shared" si="8849"/>
        <v>0</v>
      </c>
      <c r="Y4573" s="43">
        <f t="shared" si="8850"/>
        <v>0</v>
      </c>
      <c r="Z4573" s="43">
        <f t="shared" si="8851"/>
        <v>0</v>
      </c>
      <c r="AA4573" s="43">
        <f t="shared" si="8852"/>
        <v>0</v>
      </c>
      <c r="AB4573" s="43">
        <f t="shared" si="8853"/>
        <v>500</v>
      </c>
      <c r="AC4573" s="44">
        <f t="shared" si="8854"/>
        <v>1029.0899999999999</v>
      </c>
      <c r="AD4573" s="44">
        <f t="shared" si="8855"/>
        <v>1029.0899999999999</v>
      </c>
      <c r="AE4573" s="45">
        <f t="shared" si="8762"/>
        <v>100</v>
      </c>
      <c r="AF4573" s="43">
        <f t="shared" si="8856"/>
        <v>2129.0900000000001</v>
      </c>
      <c r="AG4573" s="43">
        <f t="shared" si="8857"/>
        <v>0</v>
      </c>
      <c r="AH4573" s="43">
        <f t="shared" si="8858"/>
        <v>0</v>
      </c>
      <c r="AI4573" s="43">
        <f t="shared" si="8859"/>
        <v>0</v>
      </c>
      <c r="AJ4573" s="43">
        <f t="shared" si="8860"/>
        <v>0</v>
      </c>
      <c r="AK4573" s="43">
        <f t="shared" si="8861"/>
        <v>-1100</v>
      </c>
      <c r="AL4573" s="43">
        <f t="shared" si="8763"/>
        <v>1029.0900000000001</v>
      </c>
      <c r="AM4573" s="43">
        <f t="shared" si="8764"/>
        <v>-844.59700000000021</v>
      </c>
      <c r="AN4573" s="2"/>
    </row>
    <row r="4574" ht="31.5">
      <c r="B4574" s="41" t="s">
        <v>1088</v>
      </c>
      <c r="C4574" s="41" t="s">
        <v>115</v>
      </c>
      <c r="D4574" s="41" t="s">
        <v>117</v>
      </c>
      <c r="E4574" s="26" t="str">
        <f t="shared" si="8791"/>
        <v>0503</v>
      </c>
      <c r="F4574" s="41" t="s">
        <v>381</v>
      </c>
      <c r="G4574" s="41" t="s">
        <v>53</v>
      </c>
      <c r="H4574" s="42" t="s">
        <v>54</v>
      </c>
      <c r="I4574" s="43"/>
      <c r="J4574" s="43"/>
      <c r="K4574" s="43"/>
      <c r="L4574" s="43"/>
      <c r="M4574" s="43"/>
      <c r="N4574" s="43"/>
      <c r="O4574" s="43">
        <f t="shared" si="8842"/>
        <v>0</v>
      </c>
      <c r="P4574" s="43">
        <f t="shared" si="8843"/>
        <v>0</v>
      </c>
      <c r="Q4574" s="43">
        <f t="shared" si="8844"/>
        <v>0</v>
      </c>
      <c r="R4574" s="43">
        <f t="shared" si="8845"/>
        <v>0</v>
      </c>
      <c r="S4574" s="43">
        <f t="shared" si="8846"/>
        <v>0</v>
      </c>
      <c r="T4574" s="43">
        <f t="shared" si="8847"/>
        <v>0</v>
      </c>
      <c r="U4574" s="43">
        <v>184.49299999999999</v>
      </c>
      <c r="V4574" s="43">
        <f t="shared" si="8792"/>
        <v>184.49299999999999</v>
      </c>
      <c r="W4574" s="43">
        <f t="shared" si="8848"/>
        <v>184.49299999999999</v>
      </c>
      <c r="X4574" s="43">
        <f t="shared" si="8849"/>
        <v>0</v>
      </c>
      <c r="Y4574" s="43">
        <f t="shared" si="8850"/>
        <v>0</v>
      </c>
      <c r="Z4574" s="43">
        <f t="shared" si="8851"/>
        <v>0</v>
      </c>
      <c r="AA4574" s="43">
        <f t="shared" si="8852"/>
        <v>0</v>
      </c>
      <c r="AB4574" s="43">
        <f t="shared" si="8853"/>
        <v>500</v>
      </c>
      <c r="AC4574" s="44">
        <f t="shared" si="8854"/>
        <v>1029.0899999999999</v>
      </c>
      <c r="AD4574" s="44">
        <f t="shared" si="8855"/>
        <v>1029.0899999999999</v>
      </c>
      <c r="AE4574" s="45">
        <f t="shared" si="8762"/>
        <v>100</v>
      </c>
      <c r="AF4574" s="43">
        <f t="shared" si="8856"/>
        <v>2129.0900000000001</v>
      </c>
      <c r="AG4574" s="43">
        <f t="shared" si="8857"/>
        <v>0</v>
      </c>
      <c r="AH4574" s="43">
        <f t="shared" si="8858"/>
        <v>0</v>
      </c>
      <c r="AI4574" s="43">
        <f t="shared" si="8859"/>
        <v>0</v>
      </c>
      <c r="AJ4574" s="43">
        <f t="shared" si="8860"/>
        <v>0</v>
      </c>
      <c r="AK4574" s="43">
        <f t="shared" si="8861"/>
        <v>-1100</v>
      </c>
      <c r="AL4574" s="43">
        <f t="shared" si="8763"/>
        <v>1029.0900000000001</v>
      </c>
      <c r="AM4574" s="43">
        <f t="shared" si="8764"/>
        <v>-844.59700000000021</v>
      </c>
      <c r="AN4574" s="2"/>
    </row>
    <row r="4575" ht="31.5">
      <c r="B4575" s="41" t="s">
        <v>1088</v>
      </c>
      <c r="C4575" s="41" t="s">
        <v>115</v>
      </c>
      <c r="D4575" s="41" t="s">
        <v>117</v>
      </c>
      <c r="E4575" s="26" t="str">
        <f t="shared" si="8791"/>
        <v>0503</v>
      </c>
      <c r="F4575" s="41" t="s">
        <v>381</v>
      </c>
      <c r="G4575" s="41" t="s">
        <v>55</v>
      </c>
      <c r="H4575" s="42" t="s">
        <v>56</v>
      </c>
      <c r="I4575" s="43"/>
      <c r="J4575" s="43"/>
      <c r="K4575" s="43"/>
      <c r="L4575" s="43"/>
      <c r="M4575" s="43"/>
      <c r="N4575" s="43"/>
      <c r="O4575" s="43">
        <v>0</v>
      </c>
      <c r="P4575" s="43">
        <v>0</v>
      </c>
      <c r="Q4575" s="43">
        <v>0</v>
      </c>
      <c r="R4575" s="43">
        <v>0</v>
      </c>
      <c r="S4575" s="43">
        <v>0</v>
      </c>
      <c r="T4575" s="43">
        <v>0</v>
      </c>
      <c r="U4575" s="43">
        <v>184.49299999999999</v>
      </c>
      <c r="V4575" s="43">
        <f t="shared" si="8792"/>
        <v>184.49299999999999</v>
      </c>
      <c r="W4575" s="43">
        <v>184.49299999999999</v>
      </c>
      <c r="X4575" s="43"/>
      <c r="Y4575" s="43"/>
      <c r="Z4575" s="43"/>
      <c r="AA4575" s="43"/>
      <c r="AB4575" s="43">
        <v>500</v>
      </c>
      <c r="AC4575" s="44">
        <v>1029.0899999999999</v>
      </c>
      <c r="AD4575" s="44">
        <v>1029.0899999999999</v>
      </c>
      <c r="AE4575" s="45">
        <f t="shared" si="8762"/>
        <v>100</v>
      </c>
      <c r="AF4575" s="43">
        <v>2129.0900000000001</v>
      </c>
      <c r="AG4575" s="43">
        <v>0</v>
      </c>
      <c r="AH4575" s="43">
        <v>0</v>
      </c>
      <c r="AI4575" s="43">
        <v>0</v>
      </c>
      <c r="AJ4575" s="43">
        <v>0</v>
      </c>
      <c r="AK4575" s="43">
        <v>-1100</v>
      </c>
      <c r="AL4575" s="43">
        <f t="shared" si="8763"/>
        <v>1029.0900000000001</v>
      </c>
      <c r="AM4575" s="43">
        <f t="shared" si="8764"/>
        <v>-844.59700000000021</v>
      </c>
      <c r="AN4575" s="2"/>
    </row>
    <row r="4576" ht="31.5">
      <c r="B4576" s="41" t="s">
        <v>1088</v>
      </c>
      <c r="C4576" s="41" t="s">
        <v>115</v>
      </c>
      <c r="D4576" s="41" t="s">
        <v>117</v>
      </c>
      <c r="E4576" s="26" t="str">
        <f t="shared" si="8791"/>
        <v>0503</v>
      </c>
      <c r="F4576" s="41" t="s">
        <v>101</v>
      </c>
      <c r="G4576" s="41"/>
      <c r="H4576" s="42" t="s">
        <v>102</v>
      </c>
      <c r="I4576" s="43"/>
      <c r="J4576" s="43"/>
      <c r="K4576" s="43"/>
      <c r="L4576" s="43"/>
      <c r="M4576" s="43"/>
      <c r="N4576" s="43"/>
      <c r="O4576" s="43"/>
      <c r="P4576" s="43"/>
      <c r="Q4576" s="43"/>
      <c r="R4576" s="43"/>
      <c r="S4576" s="43"/>
      <c r="T4576" s="43"/>
      <c r="U4576" s="43"/>
      <c r="V4576" s="43">
        <f t="shared" ref="V4576:V4577" si="8862">V4577</f>
        <v>0</v>
      </c>
      <c r="W4576" s="43"/>
      <c r="X4576" s="43"/>
      <c r="Y4576" s="43"/>
      <c r="Z4576" s="43"/>
      <c r="AA4576" s="43"/>
      <c r="AB4576" s="43"/>
      <c r="AC4576" s="44">
        <f t="shared" si="8854"/>
        <v>1502.07933</v>
      </c>
      <c r="AD4576" s="44">
        <f t="shared" si="8855"/>
        <v>1502.07933</v>
      </c>
      <c r="AE4576" s="45">
        <f t="shared" si="8762"/>
        <v>100</v>
      </c>
      <c r="AF4576" s="43"/>
      <c r="AG4576" s="43"/>
      <c r="AH4576" s="43"/>
      <c r="AI4576" s="43"/>
      <c r="AJ4576" s="43"/>
      <c r="AK4576" s="43"/>
      <c r="AL4576" s="43"/>
      <c r="AM4576" s="43"/>
      <c r="AN4576" s="2"/>
    </row>
    <row r="4577" ht="31.5">
      <c r="B4577" s="41" t="s">
        <v>1088</v>
      </c>
      <c r="C4577" s="41" t="s">
        <v>115</v>
      </c>
      <c r="D4577" s="41" t="s">
        <v>117</v>
      </c>
      <c r="E4577" s="26" t="str">
        <f t="shared" si="8791"/>
        <v>0503</v>
      </c>
      <c r="F4577" s="41" t="s">
        <v>111</v>
      </c>
      <c r="G4577" s="41"/>
      <c r="H4577" s="42" t="s">
        <v>112</v>
      </c>
      <c r="I4577" s="43"/>
      <c r="J4577" s="43"/>
      <c r="K4577" s="43"/>
      <c r="L4577" s="43"/>
      <c r="M4577" s="43"/>
      <c r="N4577" s="43"/>
      <c r="O4577" s="43"/>
      <c r="P4577" s="43"/>
      <c r="Q4577" s="43"/>
      <c r="R4577" s="43"/>
      <c r="S4577" s="43"/>
      <c r="T4577" s="43"/>
      <c r="U4577" s="43"/>
      <c r="V4577" s="43">
        <f t="shared" si="8862"/>
        <v>0</v>
      </c>
      <c r="W4577" s="43"/>
      <c r="X4577" s="43"/>
      <c r="Y4577" s="43"/>
      <c r="Z4577" s="43"/>
      <c r="AA4577" s="43"/>
      <c r="AB4577" s="43"/>
      <c r="AC4577" s="44">
        <f t="shared" si="8854"/>
        <v>1502.07933</v>
      </c>
      <c r="AD4577" s="44">
        <f t="shared" si="8855"/>
        <v>1502.07933</v>
      </c>
      <c r="AE4577" s="45">
        <f t="shared" si="8762"/>
        <v>100</v>
      </c>
      <c r="AF4577" s="43"/>
      <c r="AG4577" s="43"/>
      <c r="AH4577" s="43"/>
      <c r="AI4577" s="43"/>
      <c r="AJ4577" s="43"/>
      <c r="AK4577" s="43"/>
      <c r="AL4577" s="43"/>
      <c r="AM4577" s="43"/>
      <c r="AN4577" s="2"/>
    </row>
    <row r="4578" ht="31.5">
      <c r="B4578" s="41" t="s">
        <v>1088</v>
      </c>
      <c r="C4578" s="41" t="s">
        <v>115</v>
      </c>
      <c r="D4578" s="41" t="s">
        <v>117</v>
      </c>
      <c r="E4578" s="26" t="str">
        <f t="shared" si="8791"/>
        <v>0503</v>
      </c>
      <c r="F4578" s="41" t="s">
        <v>113</v>
      </c>
      <c r="G4578" s="41"/>
      <c r="H4578" s="42" t="s">
        <v>114</v>
      </c>
      <c r="I4578" s="43"/>
      <c r="J4578" s="43"/>
      <c r="K4578" s="43"/>
      <c r="L4578" s="43"/>
      <c r="M4578" s="43"/>
      <c r="N4578" s="43"/>
      <c r="O4578" s="43"/>
      <c r="P4578" s="43"/>
      <c r="Q4578" s="43"/>
      <c r="R4578" s="43"/>
      <c r="S4578" s="43"/>
      <c r="T4578" s="43"/>
      <c r="U4578" s="43"/>
      <c r="V4578" s="43">
        <f>V4579+V4581</f>
        <v>0</v>
      </c>
      <c r="W4578" s="43"/>
      <c r="X4578" s="43"/>
      <c r="Y4578" s="43"/>
      <c r="Z4578" s="43"/>
      <c r="AA4578" s="43"/>
      <c r="AB4578" s="43"/>
      <c r="AC4578" s="44">
        <f>AC4579+AC4581</f>
        <v>1502.07933</v>
      </c>
      <c r="AD4578" s="44">
        <f>AD4579+AD4581</f>
        <v>1502.07933</v>
      </c>
      <c r="AE4578" s="45">
        <f t="shared" si="8762"/>
        <v>100</v>
      </c>
      <c r="AF4578" s="43"/>
      <c r="AG4578" s="43"/>
      <c r="AH4578" s="43"/>
      <c r="AI4578" s="43"/>
      <c r="AJ4578" s="43"/>
      <c r="AK4578" s="43"/>
      <c r="AL4578" s="43"/>
      <c r="AM4578" s="43"/>
      <c r="AN4578" s="2"/>
    </row>
    <row r="4579" ht="31.5">
      <c r="B4579" s="41" t="s">
        <v>1088</v>
      </c>
      <c r="C4579" s="41" t="s">
        <v>115</v>
      </c>
      <c r="D4579" s="41" t="s">
        <v>117</v>
      </c>
      <c r="E4579" s="26" t="str">
        <f t="shared" si="8791"/>
        <v>0503</v>
      </c>
      <c r="F4579" s="41" t="s">
        <v>113</v>
      </c>
      <c r="G4579" s="41" t="s">
        <v>53</v>
      </c>
      <c r="H4579" s="42" t="s">
        <v>54</v>
      </c>
      <c r="I4579" s="43"/>
      <c r="J4579" s="43"/>
      <c r="K4579" s="43"/>
      <c r="L4579" s="43"/>
      <c r="M4579" s="43"/>
      <c r="N4579" s="43"/>
      <c r="O4579" s="43"/>
      <c r="P4579" s="43"/>
      <c r="Q4579" s="43"/>
      <c r="R4579" s="43"/>
      <c r="S4579" s="43"/>
      <c r="T4579" s="43"/>
      <c r="U4579" s="43"/>
      <c r="V4579" s="43">
        <f>V4580</f>
        <v>0</v>
      </c>
      <c r="W4579" s="43"/>
      <c r="X4579" s="43"/>
      <c r="Y4579" s="43"/>
      <c r="Z4579" s="43"/>
      <c r="AA4579" s="43"/>
      <c r="AB4579" s="43"/>
      <c r="AC4579" s="44">
        <f>AC4580</f>
        <v>1152.2098900000001</v>
      </c>
      <c r="AD4579" s="44">
        <f>AD4580</f>
        <v>1152.2098900000001</v>
      </c>
      <c r="AE4579" s="45">
        <f t="shared" si="8762"/>
        <v>100</v>
      </c>
      <c r="AF4579" s="43"/>
      <c r="AG4579" s="43"/>
      <c r="AH4579" s="43"/>
      <c r="AI4579" s="43"/>
      <c r="AJ4579" s="43"/>
      <c r="AK4579" s="43"/>
      <c r="AL4579" s="43"/>
      <c r="AM4579" s="43"/>
      <c r="AN4579" s="2"/>
    </row>
    <row r="4580" ht="31.5">
      <c r="B4580" s="41" t="s">
        <v>1088</v>
      </c>
      <c r="C4580" s="41" t="s">
        <v>115</v>
      </c>
      <c r="D4580" s="41" t="s">
        <v>117</v>
      </c>
      <c r="E4580" s="26" t="str">
        <f t="shared" si="8791"/>
        <v>0503</v>
      </c>
      <c r="F4580" s="41" t="s">
        <v>113</v>
      </c>
      <c r="G4580" s="41" t="s">
        <v>55</v>
      </c>
      <c r="H4580" s="42" t="s">
        <v>56</v>
      </c>
      <c r="I4580" s="43"/>
      <c r="J4580" s="43"/>
      <c r="K4580" s="43"/>
      <c r="L4580" s="43"/>
      <c r="M4580" s="43"/>
      <c r="N4580" s="43"/>
      <c r="O4580" s="43"/>
      <c r="P4580" s="43"/>
      <c r="Q4580" s="43"/>
      <c r="R4580" s="43"/>
      <c r="S4580" s="43"/>
      <c r="T4580" s="43"/>
      <c r="U4580" s="43"/>
      <c r="V4580" s="43">
        <v>0</v>
      </c>
      <c r="W4580" s="43"/>
      <c r="X4580" s="43"/>
      <c r="Y4580" s="43"/>
      <c r="Z4580" s="43"/>
      <c r="AA4580" s="43"/>
      <c r="AB4580" s="43"/>
      <c r="AC4580" s="44">
        <v>1152.2098900000001</v>
      </c>
      <c r="AD4580" s="44">
        <v>1152.2098900000001</v>
      </c>
      <c r="AE4580" s="45">
        <f t="shared" si="8762"/>
        <v>100</v>
      </c>
      <c r="AF4580" s="43"/>
      <c r="AG4580" s="43"/>
      <c r="AH4580" s="43"/>
      <c r="AI4580" s="43"/>
      <c r="AJ4580" s="43"/>
      <c r="AK4580" s="43"/>
      <c r="AL4580" s="43"/>
      <c r="AM4580" s="43"/>
      <c r="AN4580" s="2"/>
      <c r="AO4580" s="1"/>
      <c r="AP4580" s="1"/>
      <c r="AQ4580" s="1"/>
      <c r="AR4580" s="1"/>
      <c r="AS4580" s="1"/>
    </row>
    <row r="4581" ht="31.5">
      <c r="B4581" s="41" t="s">
        <v>1088</v>
      </c>
      <c r="C4581" s="41" t="s">
        <v>115</v>
      </c>
      <c r="D4581" s="41" t="s">
        <v>117</v>
      </c>
      <c r="E4581" s="26" t="str">
        <f t="shared" si="8791"/>
        <v>0503</v>
      </c>
      <c r="F4581" s="41" t="s">
        <v>113</v>
      </c>
      <c r="G4581" s="41" t="s">
        <v>177</v>
      </c>
      <c r="H4581" s="42" t="s">
        <v>178</v>
      </c>
      <c r="I4581" s="43"/>
      <c r="J4581" s="43"/>
      <c r="K4581" s="43"/>
      <c r="L4581" s="43"/>
      <c r="M4581" s="43"/>
      <c r="N4581" s="43"/>
      <c r="O4581" s="43"/>
      <c r="P4581" s="43"/>
      <c r="Q4581" s="43"/>
      <c r="R4581" s="43"/>
      <c r="S4581" s="43"/>
      <c r="T4581" s="43"/>
      <c r="U4581" s="43"/>
      <c r="V4581" s="43">
        <f>V4582</f>
        <v>0</v>
      </c>
      <c r="W4581" s="43"/>
      <c r="X4581" s="43"/>
      <c r="Y4581" s="43"/>
      <c r="Z4581" s="43"/>
      <c r="AA4581" s="43"/>
      <c r="AB4581" s="43"/>
      <c r="AC4581" s="44">
        <f>AC4582</f>
        <v>349.86944</v>
      </c>
      <c r="AD4581" s="44">
        <f>AD4582</f>
        <v>349.86944</v>
      </c>
      <c r="AE4581" s="45">
        <f t="shared" si="8762"/>
        <v>100</v>
      </c>
      <c r="AF4581" s="43"/>
      <c r="AG4581" s="43"/>
      <c r="AH4581" s="43"/>
      <c r="AI4581" s="43"/>
      <c r="AJ4581" s="43"/>
      <c r="AK4581" s="43"/>
      <c r="AL4581" s="43"/>
      <c r="AM4581" s="43"/>
      <c r="AN4581" s="2"/>
      <c r="AO4581" s="1"/>
      <c r="AP4581" s="1"/>
      <c r="AQ4581" s="1"/>
      <c r="AR4581" s="1"/>
      <c r="AS4581" s="1"/>
    </row>
    <row r="4582" ht="31.5">
      <c r="B4582" s="41" t="s">
        <v>1088</v>
      </c>
      <c r="C4582" s="41" t="s">
        <v>115</v>
      </c>
      <c r="D4582" s="41" t="s">
        <v>117</v>
      </c>
      <c r="E4582" s="26" t="str">
        <f t="shared" si="8791"/>
        <v>0503</v>
      </c>
      <c r="F4582" s="41" t="s">
        <v>113</v>
      </c>
      <c r="G4582" s="41" t="s">
        <v>179</v>
      </c>
      <c r="H4582" s="42" t="s">
        <v>180</v>
      </c>
      <c r="I4582" s="43"/>
      <c r="J4582" s="43"/>
      <c r="K4582" s="43"/>
      <c r="L4582" s="43"/>
      <c r="M4582" s="43"/>
      <c r="N4582" s="43"/>
      <c r="O4582" s="43"/>
      <c r="P4582" s="43"/>
      <c r="Q4582" s="43"/>
      <c r="R4582" s="43"/>
      <c r="S4582" s="43"/>
      <c r="T4582" s="43"/>
      <c r="U4582" s="43"/>
      <c r="V4582" s="43">
        <v>0</v>
      </c>
      <c r="W4582" s="43"/>
      <c r="X4582" s="43"/>
      <c r="Y4582" s="43"/>
      <c r="Z4582" s="43"/>
      <c r="AA4582" s="43"/>
      <c r="AB4582" s="43"/>
      <c r="AC4582" s="44">
        <v>349.86944</v>
      </c>
      <c r="AD4582" s="44">
        <v>349.86944</v>
      </c>
      <c r="AE4582" s="45">
        <f t="shared" si="8762"/>
        <v>100</v>
      </c>
      <c r="AF4582" s="43"/>
      <c r="AG4582" s="43"/>
      <c r="AH4582" s="43"/>
      <c r="AI4582" s="43"/>
      <c r="AJ4582" s="43"/>
      <c r="AK4582" s="43"/>
      <c r="AL4582" s="43"/>
      <c r="AM4582" s="43"/>
      <c r="AN4582" s="2"/>
      <c r="AO4582" s="1"/>
      <c r="AP4582" s="1"/>
      <c r="AQ4582" s="1"/>
      <c r="AR4582" s="1"/>
      <c r="AS4582" s="1"/>
    </row>
    <row r="4583" s="33" customFormat="1" ht="31.5">
      <c r="B4583" s="34" t="s">
        <v>1088</v>
      </c>
      <c r="C4583" s="34" t="s">
        <v>115</v>
      </c>
      <c r="D4583" s="34" t="s">
        <v>115</v>
      </c>
      <c r="E4583" s="35" t="str">
        <f t="shared" si="8791"/>
        <v>0505</v>
      </c>
      <c r="F4583" s="34"/>
      <c r="G4583" s="34"/>
      <c r="H4583" s="36" t="s">
        <v>127</v>
      </c>
      <c r="I4583" s="37">
        <f>I4594+I4584</f>
        <v>747958.30000000005</v>
      </c>
      <c r="J4583" s="37">
        <f>J4594+J4584</f>
        <v>405467.5</v>
      </c>
      <c r="K4583" s="37">
        <f>K4594+K4584</f>
        <v>243439.59999999998</v>
      </c>
      <c r="L4583" s="37">
        <f>L4594+L4584</f>
        <v>0</v>
      </c>
      <c r="M4583" s="37">
        <f>M4594+M4584</f>
        <v>0</v>
      </c>
      <c r="N4583" s="37">
        <f>N4594+N4584</f>
        <v>0</v>
      </c>
      <c r="O4583" s="37">
        <f>O4594+O4584+O4608</f>
        <v>-243.80000000000001</v>
      </c>
      <c r="P4583" s="37">
        <f>P4594+P4584+P4608</f>
        <v>4925.3869999999997</v>
      </c>
      <c r="Q4583" s="37">
        <f>Q4594+Q4584+Q4608</f>
        <v>2046.9480000000001</v>
      </c>
      <c r="R4583" s="37">
        <f>R4594+R4584+R4608</f>
        <v>0</v>
      </c>
      <c r="S4583" s="37">
        <f>S4594+S4584+S4608</f>
        <v>0</v>
      </c>
      <c r="T4583" s="37">
        <f>T4594+T4584+T4608</f>
        <v>0</v>
      </c>
      <c r="U4583" s="37">
        <v>0</v>
      </c>
      <c r="V4583" s="37">
        <f t="shared" si="8792"/>
        <v>754686.83499999996</v>
      </c>
      <c r="W4583" s="37">
        <f>W4594+W4584</f>
        <v>0</v>
      </c>
      <c r="X4583" s="37">
        <f>X4594+X4584</f>
        <v>0</v>
      </c>
      <c r="Y4583" s="37">
        <f>Y4594+Y4584</f>
        <v>0</v>
      </c>
      <c r="Z4583" s="37">
        <f>Z4594+Z4584</f>
        <v>0</v>
      </c>
      <c r="AA4583" s="37">
        <f>AA4594+AA4584</f>
        <v>0</v>
      </c>
      <c r="AB4583" s="37">
        <f>AB4594+AB4584+AB4608</f>
        <v>720093.17650000006</v>
      </c>
      <c r="AC4583" s="38">
        <f>AC4594+AC4584+AC4608</f>
        <v>778459.66959000006</v>
      </c>
      <c r="AD4583" s="38">
        <f>AD4594+AD4584+AD4608</f>
        <v>778408.89242000016</v>
      </c>
      <c r="AE4583" s="39">
        <f t="shared" si="8762"/>
        <v>99.993477225348542</v>
      </c>
      <c r="AF4583" s="37">
        <f>AF4594+AF4584+AF4608</f>
        <v>777125.89059000008</v>
      </c>
      <c r="AG4583" s="37">
        <f>AG4594+AG4584+AG4608</f>
        <v>-243.80000000000001</v>
      </c>
      <c r="AH4583" s="37">
        <f>AH4594+AH4584+AH4608</f>
        <v>0</v>
      </c>
      <c r="AI4583" s="37">
        <f>AI4594+AI4584+AI4608</f>
        <v>0</v>
      </c>
      <c r="AJ4583" s="37">
        <f>AJ4594+AJ4584+AJ4608</f>
        <v>0</v>
      </c>
      <c r="AK4583" s="37">
        <f>AK4594+AK4584+AK4608</f>
        <v>0</v>
      </c>
      <c r="AL4583" s="37">
        <f t="shared" si="8763"/>
        <v>776882.09059000004</v>
      </c>
      <c r="AM4583" s="37">
        <f t="shared" si="8764"/>
        <v>-22195.255590000073</v>
      </c>
      <c r="AN4583" s="40"/>
      <c r="AO4583" s="33"/>
      <c r="AP4583" s="33"/>
      <c r="AQ4583" s="33"/>
      <c r="AR4583" s="33"/>
      <c r="AS4583" s="33"/>
    </row>
    <row r="4584" ht="31.5">
      <c r="B4584" s="41" t="s">
        <v>1088</v>
      </c>
      <c r="C4584" s="41" t="s">
        <v>115</v>
      </c>
      <c r="D4584" s="41" t="s">
        <v>115</v>
      </c>
      <c r="E4584" s="26" t="str">
        <f t="shared" si="8791"/>
        <v>0505</v>
      </c>
      <c r="F4584" s="41" t="s">
        <v>715</v>
      </c>
      <c r="G4584" s="41"/>
      <c r="H4584" s="42" t="s">
        <v>716</v>
      </c>
      <c r="I4584" s="43">
        <f t="shared" ref="I4584:I4586" si="8863">I4585</f>
        <v>696030.30000000005</v>
      </c>
      <c r="J4584" s="43">
        <f t="shared" ref="J4584:J4586" si="8864">J4585</f>
        <v>354139.59999999998</v>
      </c>
      <c r="K4584" s="43">
        <f t="shared" ref="K4584:K4586" si="8865">K4585</f>
        <v>192111.69999999998</v>
      </c>
      <c r="L4584" s="43">
        <f t="shared" ref="L4584:L4586" si="8866">L4585</f>
        <v>0</v>
      </c>
      <c r="M4584" s="43">
        <f t="shared" ref="M4584:M4586" si="8867">M4585</f>
        <v>0</v>
      </c>
      <c r="N4584" s="43">
        <f t="shared" ref="N4584:N4586" si="8868">N4585</f>
        <v>0</v>
      </c>
      <c r="O4584" s="43">
        <f t="shared" ref="O4584:O4586" si="8869">O4585</f>
        <v>-243.80000000000001</v>
      </c>
      <c r="P4584" s="43">
        <f t="shared" ref="P4584:P4586" si="8870">P4585</f>
        <v>4925.3869999999997</v>
      </c>
      <c r="Q4584" s="43">
        <f t="shared" ref="Q4584:Q4586" si="8871">Q4585</f>
        <v>2046.9480000000001</v>
      </c>
      <c r="R4584" s="43">
        <f t="shared" ref="R4584:R4586" si="8872">R4585</f>
        <v>0</v>
      </c>
      <c r="S4584" s="43">
        <f t="shared" ref="S4584:S4586" si="8873">S4585</f>
        <v>0</v>
      </c>
      <c r="T4584" s="43">
        <f t="shared" ref="T4584:T4586" si="8874">T4585</f>
        <v>0</v>
      </c>
      <c r="U4584" s="43">
        <v>0</v>
      </c>
      <c r="V4584" s="43">
        <f t="shared" si="8792"/>
        <v>702758.83499999996</v>
      </c>
      <c r="W4584" s="43">
        <f t="shared" ref="W4584:W4586" si="8875">W4585</f>
        <v>0</v>
      </c>
      <c r="X4584" s="43">
        <f t="shared" ref="X4584:X4586" si="8876">X4585</f>
        <v>0</v>
      </c>
      <c r="Y4584" s="43">
        <f t="shared" ref="Y4584:Y4586" si="8877">Y4585</f>
        <v>0</v>
      </c>
      <c r="Z4584" s="43">
        <f t="shared" ref="Z4584:Z4586" si="8878">Z4585</f>
        <v>0</v>
      </c>
      <c r="AA4584" s="43">
        <f t="shared" ref="AA4584:AA4586" si="8879">AA4585</f>
        <v>0</v>
      </c>
      <c r="AB4584" s="43">
        <f t="shared" ref="AB4584:AB4586" si="8880">AB4585</f>
        <v>674016.45767000003</v>
      </c>
      <c r="AC4584" s="44">
        <f t="shared" ref="AC4584:AC4586" si="8881">AC4585</f>
        <v>717253.13899999997</v>
      </c>
      <c r="AD4584" s="44">
        <f t="shared" ref="AD4584:AD4586" si="8882">AD4585</f>
        <v>717202.36183000007</v>
      </c>
      <c r="AE4584" s="45">
        <f t="shared" ref="AE4584:AE4647" si="8883">AD4584/AC4584*100</f>
        <v>99.992920606792921</v>
      </c>
      <c r="AF4584" s="43">
        <f t="shared" ref="AF4584:AF4586" si="8884">AF4585</f>
        <v>717496.93900000001</v>
      </c>
      <c r="AG4584" s="43">
        <f t="shared" ref="AG4584:AG4586" si="8885">AG4585</f>
        <v>-243.80000000000001</v>
      </c>
      <c r="AH4584" s="43">
        <f t="shared" ref="AH4584:AH4586" si="8886">AH4585</f>
        <v>0</v>
      </c>
      <c r="AI4584" s="43">
        <f t="shared" ref="AI4584:AI4586" si="8887">AI4585</f>
        <v>0</v>
      </c>
      <c r="AJ4584" s="43">
        <f t="shared" ref="AJ4584:AJ4586" si="8888">AJ4585</f>
        <v>0</v>
      </c>
      <c r="AK4584" s="43">
        <f t="shared" ref="AK4584:AK4586" si="8889">AK4585</f>
        <v>0</v>
      </c>
      <c r="AL4584" s="43">
        <f t="shared" ref="AL4584:AL4647" si="8890">AF4584+AH4584+AK4584+AI4584+AJ4584+AG4584</f>
        <v>717253.13899999997</v>
      </c>
      <c r="AM4584" s="43">
        <f t="shared" ref="AM4584:AM4647" si="8891">V4584-AL4584</f>
        <v>-14494.304000000004</v>
      </c>
      <c r="AN4584" s="2"/>
      <c r="AO4584" s="1"/>
      <c r="AP4584" s="1"/>
      <c r="AQ4584" s="1"/>
      <c r="AR4584" s="1"/>
      <c r="AS4584" s="1"/>
    </row>
    <row r="4585" ht="31.5">
      <c r="B4585" s="41" t="s">
        <v>1088</v>
      </c>
      <c r="C4585" s="41" t="s">
        <v>115</v>
      </c>
      <c r="D4585" s="41" t="s">
        <v>115</v>
      </c>
      <c r="E4585" s="26" t="str">
        <f t="shared" si="8791"/>
        <v>0505</v>
      </c>
      <c r="F4585" s="41" t="s">
        <v>816</v>
      </c>
      <c r="G4585" s="41"/>
      <c r="H4585" s="42" t="s">
        <v>817</v>
      </c>
      <c r="I4585" s="43">
        <f t="shared" si="8863"/>
        <v>696030.30000000005</v>
      </c>
      <c r="J4585" s="43">
        <f t="shared" si="8864"/>
        <v>354139.59999999998</v>
      </c>
      <c r="K4585" s="43">
        <f t="shared" si="8865"/>
        <v>192111.69999999998</v>
      </c>
      <c r="L4585" s="43">
        <f t="shared" si="8866"/>
        <v>0</v>
      </c>
      <c r="M4585" s="43">
        <f t="shared" si="8867"/>
        <v>0</v>
      </c>
      <c r="N4585" s="43">
        <f t="shared" si="8868"/>
        <v>0</v>
      </c>
      <c r="O4585" s="43">
        <f t="shared" si="8869"/>
        <v>-243.80000000000001</v>
      </c>
      <c r="P4585" s="43">
        <f t="shared" si="8870"/>
        <v>4925.3869999999997</v>
      </c>
      <c r="Q4585" s="43">
        <f t="shared" si="8871"/>
        <v>2046.9480000000001</v>
      </c>
      <c r="R4585" s="43">
        <f t="shared" si="8872"/>
        <v>0</v>
      </c>
      <c r="S4585" s="43">
        <f t="shared" si="8873"/>
        <v>0</v>
      </c>
      <c r="T4585" s="43">
        <f t="shared" si="8874"/>
        <v>0</v>
      </c>
      <c r="U4585" s="43">
        <v>0</v>
      </c>
      <c r="V4585" s="43">
        <f t="shared" si="8792"/>
        <v>702758.83499999996</v>
      </c>
      <c r="W4585" s="43">
        <f t="shared" si="8875"/>
        <v>0</v>
      </c>
      <c r="X4585" s="43">
        <f t="shared" si="8876"/>
        <v>0</v>
      </c>
      <c r="Y4585" s="43">
        <f t="shared" si="8877"/>
        <v>0</v>
      </c>
      <c r="Z4585" s="43">
        <f t="shared" si="8878"/>
        <v>0</v>
      </c>
      <c r="AA4585" s="43">
        <f t="shared" si="8879"/>
        <v>0</v>
      </c>
      <c r="AB4585" s="43">
        <f t="shared" si="8880"/>
        <v>674016.45767000003</v>
      </c>
      <c r="AC4585" s="44">
        <f t="shared" si="8881"/>
        <v>717253.13899999997</v>
      </c>
      <c r="AD4585" s="44">
        <f t="shared" si="8882"/>
        <v>717202.36183000007</v>
      </c>
      <c r="AE4585" s="45">
        <f t="shared" si="8883"/>
        <v>99.992920606792921</v>
      </c>
      <c r="AF4585" s="43">
        <f t="shared" si="8884"/>
        <v>717496.93900000001</v>
      </c>
      <c r="AG4585" s="43">
        <f t="shared" si="8885"/>
        <v>-243.80000000000001</v>
      </c>
      <c r="AH4585" s="43">
        <f t="shared" si="8886"/>
        <v>0</v>
      </c>
      <c r="AI4585" s="43">
        <f t="shared" si="8887"/>
        <v>0</v>
      </c>
      <c r="AJ4585" s="43">
        <f t="shared" si="8888"/>
        <v>0</v>
      </c>
      <c r="AK4585" s="43">
        <f t="shared" si="8889"/>
        <v>0</v>
      </c>
      <c r="AL4585" s="43">
        <f t="shared" si="8890"/>
        <v>717253.13899999997</v>
      </c>
      <c r="AM4585" s="43">
        <f t="shared" si="8891"/>
        <v>-14494.304000000004</v>
      </c>
      <c r="AN4585" s="2"/>
      <c r="AO4585" s="1"/>
      <c r="AP4585" s="1"/>
      <c r="AQ4585" s="1"/>
      <c r="AR4585" s="1"/>
      <c r="AS4585" s="1"/>
    </row>
    <row r="4586" ht="31.5">
      <c r="B4586" s="41" t="s">
        <v>1088</v>
      </c>
      <c r="C4586" s="41" t="s">
        <v>115</v>
      </c>
      <c r="D4586" s="41" t="s">
        <v>115</v>
      </c>
      <c r="E4586" s="26" t="str">
        <f t="shared" si="8791"/>
        <v>0505</v>
      </c>
      <c r="F4586" s="41" t="s">
        <v>818</v>
      </c>
      <c r="G4586" s="41"/>
      <c r="H4586" s="42" t="s">
        <v>819</v>
      </c>
      <c r="I4586" s="43">
        <f t="shared" si="8863"/>
        <v>696030.30000000005</v>
      </c>
      <c r="J4586" s="43">
        <f t="shared" si="8864"/>
        <v>354139.59999999998</v>
      </c>
      <c r="K4586" s="43">
        <f t="shared" si="8865"/>
        <v>192111.69999999998</v>
      </c>
      <c r="L4586" s="43">
        <f t="shared" si="8866"/>
        <v>0</v>
      </c>
      <c r="M4586" s="43">
        <f t="shared" si="8867"/>
        <v>0</v>
      </c>
      <c r="N4586" s="43">
        <f t="shared" si="8868"/>
        <v>0</v>
      </c>
      <c r="O4586" s="43">
        <f t="shared" si="8869"/>
        <v>-243.80000000000001</v>
      </c>
      <c r="P4586" s="43">
        <f t="shared" si="8870"/>
        <v>4925.3869999999997</v>
      </c>
      <c r="Q4586" s="43">
        <f t="shared" si="8871"/>
        <v>2046.9480000000001</v>
      </c>
      <c r="R4586" s="43">
        <f t="shared" si="8872"/>
        <v>0</v>
      </c>
      <c r="S4586" s="43">
        <f t="shared" si="8873"/>
        <v>0</v>
      </c>
      <c r="T4586" s="43">
        <f t="shared" si="8874"/>
        <v>0</v>
      </c>
      <c r="U4586" s="43">
        <v>0</v>
      </c>
      <c r="V4586" s="43">
        <f t="shared" si="8792"/>
        <v>702758.83499999996</v>
      </c>
      <c r="W4586" s="43">
        <f t="shared" si="8875"/>
        <v>0</v>
      </c>
      <c r="X4586" s="43">
        <f t="shared" si="8876"/>
        <v>0</v>
      </c>
      <c r="Y4586" s="43">
        <f t="shared" si="8877"/>
        <v>0</v>
      </c>
      <c r="Z4586" s="43">
        <f t="shared" si="8878"/>
        <v>0</v>
      </c>
      <c r="AA4586" s="43">
        <f t="shared" si="8879"/>
        <v>0</v>
      </c>
      <c r="AB4586" s="43">
        <f t="shared" si="8880"/>
        <v>674016.45767000003</v>
      </c>
      <c r="AC4586" s="44">
        <f t="shared" si="8881"/>
        <v>717253.13899999997</v>
      </c>
      <c r="AD4586" s="44">
        <f t="shared" si="8882"/>
        <v>717202.36183000007</v>
      </c>
      <c r="AE4586" s="45">
        <f t="shared" si="8883"/>
        <v>99.992920606792921</v>
      </c>
      <c r="AF4586" s="43">
        <f t="shared" si="8884"/>
        <v>717496.93900000001</v>
      </c>
      <c r="AG4586" s="43">
        <f t="shared" si="8885"/>
        <v>-243.80000000000001</v>
      </c>
      <c r="AH4586" s="43">
        <f t="shared" si="8886"/>
        <v>0</v>
      </c>
      <c r="AI4586" s="43">
        <f t="shared" si="8887"/>
        <v>0</v>
      </c>
      <c r="AJ4586" s="43">
        <f t="shared" si="8888"/>
        <v>0</v>
      </c>
      <c r="AK4586" s="43">
        <f t="shared" si="8889"/>
        <v>0</v>
      </c>
      <c r="AL4586" s="43">
        <f t="shared" si="8890"/>
        <v>717253.13899999997</v>
      </c>
      <c r="AM4586" s="43">
        <f t="shared" si="8891"/>
        <v>-14494.304000000004</v>
      </c>
      <c r="AN4586" s="2"/>
      <c r="AR4586" s="1"/>
      <c r="AS4586" s="1"/>
    </row>
    <row r="4587" ht="47.25">
      <c r="B4587" s="41" t="s">
        <v>1088</v>
      </c>
      <c r="C4587" s="41" t="s">
        <v>115</v>
      </c>
      <c r="D4587" s="41" t="s">
        <v>115</v>
      </c>
      <c r="E4587" s="26" t="str">
        <f t="shared" si="8791"/>
        <v>0505</v>
      </c>
      <c r="F4587" s="41" t="s">
        <v>820</v>
      </c>
      <c r="G4587" s="41"/>
      <c r="H4587" s="42" t="s">
        <v>70</v>
      </c>
      <c r="I4587" s="43">
        <f>I4588+I4590+I4592</f>
        <v>696030.30000000005</v>
      </c>
      <c r="J4587" s="43">
        <f>J4588+J4590+J4592</f>
        <v>354139.59999999998</v>
      </c>
      <c r="K4587" s="43">
        <f>K4588+K4590+K4592</f>
        <v>192111.69999999998</v>
      </c>
      <c r="L4587" s="43">
        <f>L4588+L4590+L4592</f>
        <v>0</v>
      </c>
      <c r="M4587" s="43">
        <f>M4588+M4590+M4592</f>
        <v>0</v>
      </c>
      <c r="N4587" s="43">
        <f>N4588+N4590+N4592</f>
        <v>0</v>
      </c>
      <c r="O4587" s="43">
        <f>O4588+O4590+O4592</f>
        <v>-243.80000000000001</v>
      </c>
      <c r="P4587" s="43">
        <f>P4588+P4590+P4592</f>
        <v>4925.3869999999997</v>
      </c>
      <c r="Q4587" s="43">
        <f>Q4588+Q4590+Q4592</f>
        <v>2046.9480000000001</v>
      </c>
      <c r="R4587" s="43">
        <f>R4588+R4590+R4592</f>
        <v>0</v>
      </c>
      <c r="S4587" s="43">
        <f>S4588+S4590+S4592</f>
        <v>0</v>
      </c>
      <c r="T4587" s="43">
        <f>T4588+T4590+T4592</f>
        <v>0</v>
      </c>
      <c r="U4587" s="43">
        <v>0</v>
      </c>
      <c r="V4587" s="43">
        <f t="shared" si="8792"/>
        <v>702758.83499999996</v>
      </c>
      <c r="W4587" s="43">
        <f>W4588+W4590+W4592</f>
        <v>0</v>
      </c>
      <c r="X4587" s="43">
        <f>X4588+X4590+X4592</f>
        <v>0</v>
      </c>
      <c r="Y4587" s="43">
        <f>Y4588+Y4590+Y4592</f>
        <v>0</v>
      </c>
      <c r="Z4587" s="43">
        <f>Z4588+Z4590+Z4592</f>
        <v>0</v>
      </c>
      <c r="AA4587" s="43">
        <f>AA4588+AA4590+AA4592</f>
        <v>0</v>
      </c>
      <c r="AB4587" s="43">
        <f>AB4588+AB4590+AB4592</f>
        <v>674016.45767000003</v>
      </c>
      <c r="AC4587" s="44">
        <f>AC4588+AC4590+AC4592</f>
        <v>717253.13899999997</v>
      </c>
      <c r="AD4587" s="44">
        <f>AD4588+AD4590+AD4592</f>
        <v>717202.36183000007</v>
      </c>
      <c r="AE4587" s="45">
        <f t="shared" si="8883"/>
        <v>99.992920606792921</v>
      </c>
      <c r="AF4587" s="43">
        <f>AF4588+AF4590+AF4592</f>
        <v>717496.93900000001</v>
      </c>
      <c r="AG4587" s="43">
        <f>AG4588+AG4590+AG4592</f>
        <v>-243.80000000000001</v>
      </c>
      <c r="AH4587" s="43">
        <f>AH4588+AH4590+AH4592</f>
        <v>0</v>
      </c>
      <c r="AI4587" s="43">
        <f>AI4588+AI4590+AI4592</f>
        <v>0</v>
      </c>
      <c r="AJ4587" s="43">
        <f>AJ4588+AJ4590+AJ4592</f>
        <v>0</v>
      </c>
      <c r="AK4587" s="43">
        <f>AK4588+AK4590+AK4592</f>
        <v>0</v>
      </c>
      <c r="AL4587" s="43">
        <f t="shared" si="8890"/>
        <v>717253.13899999997</v>
      </c>
      <c r="AM4587" s="43">
        <f t="shared" si="8891"/>
        <v>-14494.304000000004</v>
      </c>
      <c r="AN4587" s="2"/>
      <c r="AO4587" s="1"/>
      <c r="AP4587" s="1"/>
      <c r="AQ4587" s="1"/>
      <c r="AR4587" s="1"/>
      <c r="AS4587" s="1"/>
    </row>
    <row r="4588" ht="78.75">
      <c r="B4588" s="41" t="s">
        <v>1088</v>
      </c>
      <c r="C4588" s="41" t="s">
        <v>115</v>
      </c>
      <c r="D4588" s="41" t="s">
        <v>115</v>
      </c>
      <c r="E4588" s="26" t="str">
        <f t="shared" si="8791"/>
        <v>0505</v>
      </c>
      <c r="F4588" s="41" t="s">
        <v>820</v>
      </c>
      <c r="G4588" s="41" t="s">
        <v>71</v>
      </c>
      <c r="H4588" s="42" t="s">
        <v>72</v>
      </c>
      <c r="I4588" s="43">
        <f>I4589</f>
        <v>159360.5</v>
      </c>
      <c r="J4588" s="43">
        <f>J4589</f>
        <v>165145.79999999999</v>
      </c>
      <c r="K4588" s="43">
        <f>K4589</f>
        <v>165145.79999999999</v>
      </c>
      <c r="L4588" s="43">
        <f>L4589</f>
        <v>0</v>
      </c>
      <c r="M4588" s="43">
        <f>M4589</f>
        <v>0</v>
      </c>
      <c r="N4588" s="43">
        <f>N4589</f>
        <v>0</v>
      </c>
      <c r="O4588" s="43">
        <f>O4589</f>
        <v>-243.80000000000001</v>
      </c>
      <c r="P4588" s="43">
        <f>P4589</f>
        <v>0</v>
      </c>
      <c r="Q4588" s="43">
        <f>Q4589</f>
        <v>0</v>
      </c>
      <c r="R4588" s="43">
        <f>R4589</f>
        <v>0</v>
      </c>
      <c r="S4588" s="43">
        <f>S4589</f>
        <v>0</v>
      </c>
      <c r="T4588" s="43">
        <f>T4589</f>
        <v>0</v>
      </c>
      <c r="U4588" s="43">
        <v>0</v>
      </c>
      <c r="V4588" s="43">
        <f t="shared" si="8792"/>
        <v>159116.70000000001</v>
      </c>
      <c r="W4588" s="43">
        <f>W4589</f>
        <v>0</v>
      </c>
      <c r="X4588" s="43">
        <f>X4589</f>
        <v>0</v>
      </c>
      <c r="Y4588" s="43">
        <f>Y4589</f>
        <v>0</v>
      </c>
      <c r="Z4588" s="43">
        <f>Z4589</f>
        <v>0</v>
      </c>
      <c r="AA4588" s="43">
        <f>AA4589</f>
        <v>0</v>
      </c>
      <c r="AB4588" s="43">
        <f>AB4589</f>
        <v>125561.5194</v>
      </c>
      <c r="AC4588" s="44">
        <f>AC4589</f>
        <v>161791.29060000001</v>
      </c>
      <c r="AD4588" s="44">
        <f>AD4589</f>
        <v>161777.32985000001</v>
      </c>
      <c r="AE4588" s="45">
        <f t="shared" si="8883"/>
        <v>99.991371136265599</v>
      </c>
      <c r="AF4588" s="43">
        <f>AF4589</f>
        <v>159374.02859999999</v>
      </c>
      <c r="AG4588" s="43">
        <f>AG4589</f>
        <v>-243.80000000000001</v>
      </c>
      <c r="AH4588" s="43">
        <f>AH4589</f>
        <v>0</v>
      </c>
      <c r="AI4588" s="43">
        <f>AI4589</f>
        <v>0</v>
      </c>
      <c r="AJ4588" s="43">
        <f>AJ4589</f>
        <v>0</v>
      </c>
      <c r="AK4588" s="43">
        <f>AK4589</f>
        <v>0</v>
      </c>
      <c r="AL4588" s="43">
        <f t="shared" si="8890"/>
        <v>159130.2286</v>
      </c>
      <c r="AM4588" s="43">
        <f t="shared" si="8891"/>
        <v>-13.528599999990547</v>
      </c>
      <c r="AN4588" s="2"/>
      <c r="AR4588" s="1"/>
      <c r="AS4588" s="1"/>
    </row>
    <row r="4589">
      <c r="B4589" s="41" t="s">
        <v>1088</v>
      </c>
      <c r="C4589" s="41" t="s">
        <v>115</v>
      </c>
      <c r="D4589" s="41" t="s">
        <v>115</v>
      </c>
      <c r="E4589" s="26" t="str">
        <f t="shared" si="8791"/>
        <v>0505</v>
      </c>
      <c r="F4589" s="41" t="s">
        <v>820</v>
      </c>
      <c r="G4589" s="41" t="s">
        <v>73</v>
      </c>
      <c r="H4589" s="42" t="s">
        <v>74</v>
      </c>
      <c r="I4589" s="43">
        <v>159360.5</v>
      </c>
      <c r="J4589" s="43">
        <v>165145.79999999999</v>
      </c>
      <c r="K4589" s="43">
        <v>165145.79999999999</v>
      </c>
      <c r="L4589" s="43"/>
      <c r="M4589" s="43"/>
      <c r="N4589" s="43"/>
      <c r="O4589" s="43">
        <v>-243.80000000000001</v>
      </c>
      <c r="P4589" s="43">
        <v>0</v>
      </c>
      <c r="Q4589" s="43">
        <v>0</v>
      </c>
      <c r="R4589" s="43">
        <v>0</v>
      </c>
      <c r="S4589" s="43">
        <v>0</v>
      </c>
      <c r="T4589" s="43">
        <v>0</v>
      </c>
      <c r="U4589" s="43">
        <v>0</v>
      </c>
      <c r="V4589" s="43">
        <f t="shared" si="8792"/>
        <v>159116.70000000001</v>
      </c>
      <c r="W4589" s="43"/>
      <c r="X4589" s="43"/>
      <c r="Y4589" s="43"/>
      <c r="Z4589" s="43"/>
      <c r="AA4589" s="43"/>
      <c r="AB4589" s="43">
        <v>125561.5194</v>
      </c>
      <c r="AC4589" s="44">
        <v>161791.29060000001</v>
      </c>
      <c r="AD4589" s="44">
        <v>161777.32985000001</v>
      </c>
      <c r="AE4589" s="45">
        <f t="shared" si="8883"/>
        <v>99.991371136265599</v>
      </c>
      <c r="AF4589" s="43">
        <v>159374.02859999999</v>
      </c>
      <c r="AG4589" s="43">
        <v>-243.80000000000001</v>
      </c>
      <c r="AH4589" s="43">
        <v>0</v>
      </c>
      <c r="AI4589" s="43">
        <v>0</v>
      </c>
      <c r="AJ4589" s="43">
        <v>0</v>
      </c>
      <c r="AK4589" s="43">
        <v>0</v>
      </c>
      <c r="AL4589" s="43">
        <f t="shared" si="8890"/>
        <v>159130.2286</v>
      </c>
      <c r="AM4589" s="43">
        <f t="shared" si="8891"/>
        <v>-13.528599999990547</v>
      </c>
      <c r="AN4589" s="19"/>
      <c r="AO4589" s="1"/>
      <c r="AP4589" s="1"/>
      <c r="AQ4589" s="1"/>
      <c r="AR4589" s="1"/>
      <c r="AS4589" s="1"/>
    </row>
    <row r="4590" ht="31.5">
      <c r="B4590" s="41" t="s">
        <v>1088</v>
      </c>
      <c r="C4590" s="41" t="s">
        <v>115</v>
      </c>
      <c r="D4590" s="41" t="s">
        <v>115</v>
      </c>
      <c r="E4590" s="26" t="str">
        <f t="shared" si="8791"/>
        <v>0505</v>
      </c>
      <c r="F4590" s="41" t="s">
        <v>820</v>
      </c>
      <c r="G4590" s="41" t="s">
        <v>53</v>
      </c>
      <c r="H4590" s="42" t="s">
        <v>54</v>
      </c>
      <c r="I4590" s="43">
        <f>I4591</f>
        <v>25588.000000000004</v>
      </c>
      <c r="J4590" s="43">
        <f>J4591</f>
        <v>26965.900000000001</v>
      </c>
      <c r="K4590" s="43">
        <f>K4591</f>
        <v>26965.900000000001</v>
      </c>
      <c r="L4590" s="43">
        <f>L4591</f>
        <v>0</v>
      </c>
      <c r="M4590" s="43">
        <f>M4591</f>
        <v>0</v>
      </c>
      <c r="N4590" s="43">
        <f>N4591</f>
        <v>0</v>
      </c>
      <c r="O4590" s="43">
        <f>O4591</f>
        <v>0</v>
      </c>
      <c r="P4590" s="43">
        <f>P4591</f>
        <v>0</v>
      </c>
      <c r="Q4590" s="43">
        <f>Q4591</f>
        <v>2046.9480000000001</v>
      </c>
      <c r="R4590" s="43">
        <f>R4591</f>
        <v>0</v>
      </c>
      <c r="S4590" s="43">
        <f>S4591</f>
        <v>0</v>
      </c>
      <c r="T4590" s="43">
        <f>T4591</f>
        <v>0</v>
      </c>
      <c r="U4590" s="43">
        <v>0</v>
      </c>
      <c r="V4590" s="43">
        <f t="shared" si="8792"/>
        <v>27634.948000000004</v>
      </c>
      <c r="W4590" s="43">
        <f>W4591</f>
        <v>0</v>
      </c>
      <c r="X4590" s="43">
        <f>X4591</f>
        <v>0</v>
      </c>
      <c r="Y4590" s="43">
        <f>Y4591</f>
        <v>0</v>
      </c>
      <c r="Z4590" s="43">
        <f>Z4591</f>
        <v>0</v>
      </c>
      <c r="AA4590" s="43">
        <f>AA4591</f>
        <v>0</v>
      </c>
      <c r="AB4590" s="43">
        <f>AB4591</f>
        <v>17890.70911</v>
      </c>
      <c r="AC4590" s="44">
        <f>AC4591</f>
        <v>24863.719239999999</v>
      </c>
      <c r="AD4590" s="44">
        <f>AD4591</f>
        <v>24826.902819999999</v>
      </c>
      <c r="AE4590" s="45">
        <f t="shared" si="8883"/>
        <v>99.851927140728122</v>
      </c>
      <c r="AF4590" s="43">
        <f>AF4591</f>
        <v>27419.151839999999</v>
      </c>
      <c r="AG4590" s="43">
        <f>AG4591</f>
        <v>0</v>
      </c>
      <c r="AH4590" s="43">
        <f>AH4591</f>
        <v>0</v>
      </c>
      <c r="AI4590" s="43">
        <f>AI4591</f>
        <v>0</v>
      </c>
      <c r="AJ4590" s="43">
        <f>AJ4591</f>
        <v>0</v>
      </c>
      <c r="AK4590" s="43">
        <f>AK4591</f>
        <v>0</v>
      </c>
      <c r="AL4590" s="43">
        <f t="shared" si="8890"/>
        <v>27419.151839999999</v>
      </c>
      <c r="AM4590" s="43">
        <f t="shared" si="8891"/>
        <v>215.79616000000533</v>
      </c>
      <c r="AN4590" s="2"/>
      <c r="AR4590" s="1"/>
      <c r="AS4590" s="1"/>
    </row>
    <row r="4591" ht="31.5">
      <c r="B4591" s="41" t="s">
        <v>1088</v>
      </c>
      <c r="C4591" s="41" t="s">
        <v>115</v>
      </c>
      <c r="D4591" s="41" t="s">
        <v>115</v>
      </c>
      <c r="E4591" s="26" t="str">
        <f t="shared" ref="E4591:E4654" si="8892">CONCATENATE(C4591,D4591)</f>
        <v>0505</v>
      </c>
      <c r="F4591" s="41" t="s">
        <v>820</v>
      </c>
      <c r="G4591" s="41" t="s">
        <v>55</v>
      </c>
      <c r="H4591" s="42" t="s">
        <v>56</v>
      </c>
      <c r="I4591" s="43">
        <v>25588.000000000004</v>
      </c>
      <c r="J4591" s="43">
        <v>26965.900000000001</v>
      </c>
      <c r="K4591" s="43">
        <v>26965.900000000001</v>
      </c>
      <c r="L4591" s="43"/>
      <c r="M4591" s="43"/>
      <c r="N4591" s="43"/>
      <c r="O4591" s="43">
        <v>0</v>
      </c>
      <c r="P4591" s="43">
        <v>0</v>
      </c>
      <c r="Q4591" s="43">
        <v>2046.9480000000001</v>
      </c>
      <c r="R4591" s="43">
        <v>0</v>
      </c>
      <c r="S4591" s="43">
        <v>0</v>
      </c>
      <c r="T4591" s="43">
        <v>0</v>
      </c>
      <c r="U4591" s="43">
        <v>0</v>
      </c>
      <c r="V4591" s="43">
        <f t="shared" ref="V4591:V4654" si="8893">I4591+L4591+U4591+T4591+S4591+R4591+Q4591+P4591+O4591</f>
        <v>27634.948000000004</v>
      </c>
      <c r="W4591" s="43"/>
      <c r="X4591" s="43"/>
      <c r="Y4591" s="43"/>
      <c r="Z4591" s="43"/>
      <c r="AA4591" s="43"/>
      <c r="AB4591" s="43">
        <v>17890.70911</v>
      </c>
      <c r="AC4591" s="44">
        <v>24863.719239999999</v>
      </c>
      <c r="AD4591" s="44">
        <v>24826.902819999999</v>
      </c>
      <c r="AE4591" s="45">
        <f t="shared" si="8883"/>
        <v>99.851927140728122</v>
      </c>
      <c r="AF4591" s="43">
        <v>27419.151839999999</v>
      </c>
      <c r="AG4591" s="43">
        <v>0</v>
      </c>
      <c r="AH4591" s="43">
        <v>0</v>
      </c>
      <c r="AI4591" s="43">
        <v>0</v>
      </c>
      <c r="AJ4591" s="43">
        <v>0</v>
      </c>
      <c r="AK4591" s="43">
        <v>0</v>
      </c>
      <c r="AL4591" s="43">
        <f t="shared" si="8890"/>
        <v>27419.151839999999</v>
      </c>
      <c r="AM4591" s="43">
        <f t="shared" si="8891"/>
        <v>215.79616000000533</v>
      </c>
      <c r="AN4591" s="19"/>
      <c r="AO4591" s="1"/>
      <c r="AP4591" s="1"/>
      <c r="AQ4591" s="1"/>
      <c r="AR4591" s="1"/>
      <c r="AS4591" s="1"/>
    </row>
    <row r="4592">
      <c r="B4592" s="41" t="s">
        <v>1088</v>
      </c>
      <c r="C4592" s="41" t="s">
        <v>115</v>
      </c>
      <c r="D4592" s="41" t="s">
        <v>115</v>
      </c>
      <c r="E4592" s="26" t="str">
        <f t="shared" si="8892"/>
        <v>0505</v>
      </c>
      <c r="F4592" s="41" t="s">
        <v>820</v>
      </c>
      <c r="G4592" s="41" t="s">
        <v>59</v>
      </c>
      <c r="H4592" s="42" t="s">
        <v>60</v>
      </c>
      <c r="I4592" s="43">
        <f>I4593</f>
        <v>511081.79999999999</v>
      </c>
      <c r="J4592" s="43">
        <f>J4593</f>
        <v>162027.89999999997</v>
      </c>
      <c r="K4592" s="43">
        <f>K4593</f>
        <v>0</v>
      </c>
      <c r="L4592" s="43">
        <f>L4593</f>
        <v>0</v>
      </c>
      <c r="M4592" s="43">
        <f>M4593</f>
        <v>0</v>
      </c>
      <c r="N4592" s="43">
        <f>N4593</f>
        <v>0</v>
      </c>
      <c r="O4592" s="43">
        <f>O4593</f>
        <v>0</v>
      </c>
      <c r="P4592" s="43">
        <f>P4593</f>
        <v>4925.3869999999997</v>
      </c>
      <c r="Q4592" s="43">
        <f>Q4593</f>
        <v>0</v>
      </c>
      <c r="R4592" s="43">
        <f>R4593</f>
        <v>0</v>
      </c>
      <c r="S4592" s="43">
        <f>S4593</f>
        <v>0</v>
      </c>
      <c r="T4592" s="43">
        <f>T4593</f>
        <v>0</v>
      </c>
      <c r="U4592" s="43">
        <v>0</v>
      </c>
      <c r="V4592" s="43">
        <f t="shared" si="8893"/>
        <v>516007.18699999998</v>
      </c>
      <c r="W4592" s="43">
        <f>W4593</f>
        <v>0</v>
      </c>
      <c r="X4592" s="43">
        <f>X4593</f>
        <v>0</v>
      </c>
      <c r="Y4592" s="43">
        <f>Y4593</f>
        <v>0</v>
      </c>
      <c r="Z4592" s="43">
        <f>Z4593</f>
        <v>0</v>
      </c>
      <c r="AA4592" s="43">
        <f>AA4593</f>
        <v>0</v>
      </c>
      <c r="AB4592" s="43">
        <f>AB4593</f>
        <v>530564.22915999999</v>
      </c>
      <c r="AC4592" s="44">
        <f>AC4593</f>
        <v>530598.12916000001</v>
      </c>
      <c r="AD4592" s="44">
        <f>AD4593</f>
        <v>530598.12916000001</v>
      </c>
      <c r="AE4592" s="45">
        <f t="shared" si="8883"/>
        <v>100</v>
      </c>
      <c r="AF4592" s="43">
        <f>AF4593</f>
        <v>530703.75855999999</v>
      </c>
      <c r="AG4592" s="43">
        <f>AG4593</f>
        <v>0</v>
      </c>
      <c r="AH4592" s="43">
        <f>AH4593</f>
        <v>0</v>
      </c>
      <c r="AI4592" s="43">
        <f>AI4593</f>
        <v>0</v>
      </c>
      <c r="AJ4592" s="43">
        <f>AJ4593</f>
        <v>0</v>
      </c>
      <c r="AK4592" s="43">
        <f>AK4593</f>
        <v>0</v>
      </c>
      <c r="AL4592" s="43">
        <f t="shared" si="8890"/>
        <v>530703.75855999999</v>
      </c>
      <c r="AM4592" s="43">
        <f t="shared" si="8891"/>
        <v>-14696.571560000011</v>
      </c>
      <c r="AN4592" s="2"/>
      <c r="AO4592" s="1"/>
      <c r="AP4592" s="1"/>
      <c r="AQ4592" s="1"/>
      <c r="AR4592" s="1"/>
      <c r="AS4592" s="1"/>
    </row>
    <row r="4593">
      <c r="B4593" s="41" t="s">
        <v>1088</v>
      </c>
      <c r="C4593" s="41" t="s">
        <v>115</v>
      </c>
      <c r="D4593" s="41" t="s">
        <v>115</v>
      </c>
      <c r="E4593" s="26" t="str">
        <f t="shared" si="8892"/>
        <v>0505</v>
      </c>
      <c r="F4593" s="41" t="s">
        <v>820</v>
      </c>
      <c r="G4593" s="41" t="s">
        <v>63</v>
      </c>
      <c r="H4593" s="42" t="s">
        <v>64</v>
      </c>
      <c r="I4593" s="43">
        <v>511081.79999999999</v>
      </c>
      <c r="J4593" s="43">
        <v>162027.89999999997</v>
      </c>
      <c r="K4593" s="43"/>
      <c r="L4593" s="43"/>
      <c r="M4593" s="43"/>
      <c r="N4593" s="43"/>
      <c r="O4593" s="43">
        <v>0</v>
      </c>
      <c r="P4593" s="43">
        <v>4925.3869999999997</v>
      </c>
      <c r="Q4593" s="43">
        <v>0</v>
      </c>
      <c r="R4593" s="43">
        <v>0</v>
      </c>
      <c r="S4593" s="43">
        <v>0</v>
      </c>
      <c r="T4593" s="43">
        <v>0</v>
      </c>
      <c r="U4593" s="43">
        <v>0</v>
      </c>
      <c r="V4593" s="43">
        <f t="shared" si="8893"/>
        <v>516007.18699999998</v>
      </c>
      <c r="W4593" s="43"/>
      <c r="X4593" s="43"/>
      <c r="Y4593" s="43"/>
      <c r="Z4593" s="43"/>
      <c r="AA4593" s="43"/>
      <c r="AB4593" s="43">
        <v>530564.22915999999</v>
      </c>
      <c r="AC4593" s="44">
        <v>530598.12916000001</v>
      </c>
      <c r="AD4593" s="44">
        <v>530598.12916000001</v>
      </c>
      <c r="AE4593" s="45">
        <f t="shared" si="8883"/>
        <v>100</v>
      </c>
      <c r="AF4593" s="43">
        <v>530703.75855999999</v>
      </c>
      <c r="AG4593" s="43">
        <v>0</v>
      </c>
      <c r="AH4593" s="43">
        <v>0</v>
      </c>
      <c r="AI4593" s="43">
        <v>0</v>
      </c>
      <c r="AJ4593" s="43">
        <v>0</v>
      </c>
      <c r="AK4593" s="43">
        <v>0</v>
      </c>
      <c r="AL4593" s="43">
        <f t="shared" si="8890"/>
        <v>530703.75855999999</v>
      </c>
      <c r="AM4593" s="43">
        <f t="shared" si="8891"/>
        <v>-14696.571560000011</v>
      </c>
      <c r="AN4593" s="19"/>
      <c r="AO4593" s="1"/>
      <c r="AP4593" s="1"/>
      <c r="AQ4593" s="1"/>
      <c r="AR4593" s="1"/>
      <c r="AS4593" s="1"/>
    </row>
    <row r="4594" ht="31.5">
      <c r="B4594" s="41" t="s">
        <v>1088</v>
      </c>
      <c r="C4594" s="41" t="s">
        <v>115</v>
      </c>
      <c r="D4594" s="41" t="s">
        <v>115</v>
      </c>
      <c r="E4594" s="26" t="str">
        <f t="shared" si="8892"/>
        <v>0505</v>
      </c>
      <c r="F4594" s="41" t="s">
        <v>87</v>
      </c>
      <c r="G4594" s="41"/>
      <c r="H4594" s="42" t="s">
        <v>88</v>
      </c>
      <c r="I4594" s="43">
        <f>I4595</f>
        <v>51928</v>
      </c>
      <c r="J4594" s="43">
        <f>J4595</f>
        <v>51327.900000000001</v>
      </c>
      <c r="K4594" s="43">
        <f>K4595</f>
        <v>51327.900000000001</v>
      </c>
      <c r="L4594" s="43">
        <f>L4595</f>
        <v>0</v>
      </c>
      <c r="M4594" s="43">
        <f>M4595</f>
        <v>0</v>
      </c>
      <c r="N4594" s="43">
        <f>N4595</f>
        <v>0</v>
      </c>
      <c r="O4594" s="43">
        <f>O4595</f>
        <v>0</v>
      </c>
      <c r="P4594" s="43">
        <f>P4595</f>
        <v>0</v>
      </c>
      <c r="Q4594" s="43">
        <f>Q4595</f>
        <v>0</v>
      </c>
      <c r="R4594" s="43">
        <f>R4595</f>
        <v>0</v>
      </c>
      <c r="S4594" s="43">
        <f>S4595</f>
        <v>0</v>
      </c>
      <c r="T4594" s="43">
        <f>T4595</f>
        <v>0</v>
      </c>
      <c r="U4594" s="43">
        <v>0</v>
      </c>
      <c r="V4594" s="43">
        <f t="shared" si="8893"/>
        <v>51928</v>
      </c>
      <c r="W4594" s="43">
        <f>W4595</f>
        <v>0</v>
      </c>
      <c r="X4594" s="43">
        <f>X4595</f>
        <v>0</v>
      </c>
      <c r="Y4594" s="43">
        <f>Y4595</f>
        <v>0</v>
      </c>
      <c r="Z4594" s="43">
        <f>Z4595</f>
        <v>0</v>
      </c>
      <c r="AA4594" s="43">
        <f>AA4595</f>
        <v>0</v>
      </c>
      <c r="AB4594" s="43">
        <f>AB4595</f>
        <v>39333.567240000004</v>
      </c>
      <c r="AC4594" s="44">
        <f>AC4595</f>
        <v>53565.799999999996</v>
      </c>
      <c r="AD4594" s="44">
        <f>AD4595</f>
        <v>53565.799999999996</v>
      </c>
      <c r="AE4594" s="45">
        <f t="shared" si="8883"/>
        <v>100</v>
      </c>
      <c r="AF4594" s="43">
        <f>AF4595</f>
        <v>52885.799999999996</v>
      </c>
      <c r="AG4594" s="43">
        <f>AG4595</f>
        <v>0</v>
      </c>
      <c r="AH4594" s="43">
        <f>AH4595</f>
        <v>0</v>
      </c>
      <c r="AI4594" s="43">
        <f>AI4595</f>
        <v>0</v>
      </c>
      <c r="AJ4594" s="43">
        <f>AJ4595</f>
        <v>0</v>
      </c>
      <c r="AK4594" s="43">
        <f>AK4595</f>
        <v>0</v>
      </c>
      <c r="AL4594" s="43">
        <f t="shared" si="8890"/>
        <v>52885.799999999996</v>
      </c>
      <c r="AM4594" s="43">
        <f t="shared" si="8891"/>
        <v>-957.79999999999563</v>
      </c>
      <c r="AN4594" s="2"/>
      <c r="AO4594" s="1"/>
      <c r="AP4594" s="1"/>
      <c r="AQ4594" s="1"/>
      <c r="AR4594" s="1"/>
      <c r="AS4594" s="1"/>
    </row>
    <row r="4595">
      <c r="B4595" s="41" t="s">
        <v>1088</v>
      </c>
      <c r="C4595" s="41" t="s">
        <v>115</v>
      </c>
      <c r="D4595" s="41" t="s">
        <v>115</v>
      </c>
      <c r="E4595" s="26" t="str">
        <f t="shared" si="8892"/>
        <v>0505</v>
      </c>
      <c r="F4595" s="41" t="s">
        <v>89</v>
      </c>
      <c r="G4595" s="41"/>
      <c r="H4595" s="42" t="s">
        <v>90</v>
      </c>
      <c r="I4595" s="43">
        <f>I4596+I4601</f>
        <v>51928</v>
      </c>
      <c r="J4595" s="43">
        <f>J4596+J4601</f>
        <v>51327.900000000001</v>
      </c>
      <c r="K4595" s="43">
        <f>K4596+K4601</f>
        <v>51327.900000000001</v>
      </c>
      <c r="L4595" s="43">
        <f>L4596+L4601</f>
        <v>0</v>
      </c>
      <c r="M4595" s="43">
        <f>M4596+M4601</f>
        <v>0</v>
      </c>
      <c r="N4595" s="43">
        <f>N4596+N4601</f>
        <v>0</v>
      </c>
      <c r="O4595" s="43">
        <f>O4596+O4601</f>
        <v>0</v>
      </c>
      <c r="P4595" s="43">
        <f>P4596+P4601</f>
        <v>0</v>
      </c>
      <c r="Q4595" s="43">
        <f>Q4596+Q4601</f>
        <v>0</v>
      </c>
      <c r="R4595" s="43">
        <f>R4596+R4601</f>
        <v>0</v>
      </c>
      <c r="S4595" s="43">
        <f>S4596+S4601</f>
        <v>0</v>
      </c>
      <c r="T4595" s="43">
        <f>T4596+T4601</f>
        <v>0</v>
      </c>
      <c r="U4595" s="43">
        <v>0</v>
      </c>
      <c r="V4595" s="43">
        <f t="shared" si="8893"/>
        <v>51928</v>
      </c>
      <c r="W4595" s="43">
        <f>W4596+W4601</f>
        <v>0</v>
      </c>
      <c r="X4595" s="43">
        <f>X4596+X4601</f>
        <v>0</v>
      </c>
      <c r="Y4595" s="43">
        <f>Y4596+Y4601</f>
        <v>0</v>
      </c>
      <c r="Z4595" s="43">
        <f>Z4596+Z4601</f>
        <v>0</v>
      </c>
      <c r="AA4595" s="43">
        <f>AA4596+AA4601</f>
        <v>0</v>
      </c>
      <c r="AB4595" s="43">
        <f>AB4596+AB4601</f>
        <v>39333.567240000004</v>
      </c>
      <c r="AC4595" s="44">
        <f>AC4596+AC4601</f>
        <v>53565.799999999996</v>
      </c>
      <c r="AD4595" s="44">
        <f>AD4596+AD4601</f>
        <v>53565.799999999996</v>
      </c>
      <c r="AE4595" s="45">
        <f t="shared" si="8883"/>
        <v>100</v>
      </c>
      <c r="AF4595" s="43">
        <f>AF4596+AF4601</f>
        <v>52885.799999999996</v>
      </c>
      <c r="AG4595" s="43">
        <f>AG4596+AG4601</f>
        <v>0</v>
      </c>
      <c r="AH4595" s="43">
        <f>AH4596+AH4601</f>
        <v>0</v>
      </c>
      <c r="AI4595" s="43">
        <f>AI4596+AI4601</f>
        <v>0</v>
      </c>
      <c r="AJ4595" s="43">
        <f>AJ4596+AJ4601</f>
        <v>0</v>
      </c>
      <c r="AK4595" s="43">
        <f>AK4596+AK4601</f>
        <v>0</v>
      </c>
      <c r="AL4595" s="43">
        <f t="shared" si="8890"/>
        <v>52885.799999999996</v>
      </c>
      <c r="AM4595" s="43">
        <f t="shared" si="8891"/>
        <v>-957.79999999999563</v>
      </c>
      <c r="AN4595" s="2"/>
      <c r="AR4595" s="1"/>
      <c r="AS4595" s="1"/>
    </row>
    <row r="4596" ht="31.5">
      <c r="B4596" s="41" t="s">
        <v>1088</v>
      </c>
      <c r="C4596" s="41" t="s">
        <v>115</v>
      </c>
      <c r="D4596" s="41" t="s">
        <v>115</v>
      </c>
      <c r="E4596" s="26" t="str">
        <f t="shared" si="8892"/>
        <v>0505</v>
      </c>
      <c r="F4596" s="41" t="s">
        <v>91</v>
      </c>
      <c r="G4596" s="41"/>
      <c r="H4596" s="42" t="s">
        <v>92</v>
      </c>
      <c r="I4596" s="43">
        <f t="shared" ref="I4596:I4597" si="8894">I4597</f>
        <v>49608.5</v>
      </c>
      <c r="J4596" s="43">
        <f t="shared" ref="J4596:J4597" si="8895">J4597</f>
        <v>49008.400000000001</v>
      </c>
      <c r="K4596" s="43">
        <f t="shared" ref="K4596:K4597" si="8896">K4597</f>
        <v>49008.400000000001</v>
      </c>
      <c r="L4596" s="43">
        <f t="shared" ref="L4596:L4597" si="8897">L4597</f>
        <v>0</v>
      </c>
      <c r="M4596" s="43">
        <f t="shared" ref="M4596:M4597" si="8898">M4597</f>
        <v>0</v>
      </c>
      <c r="N4596" s="43">
        <f t="shared" ref="N4596:N4597" si="8899">N4597</f>
        <v>0</v>
      </c>
      <c r="O4596" s="43">
        <f>O4597+O4599</f>
        <v>0</v>
      </c>
      <c r="P4596" s="43">
        <f>P4597+P4599</f>
        <v>0</v>
      </c>
      <c r="Q4596" s="43">
        <f>Q4597+Q4599</f>
        <v>0</v>
      </c>
      <c r="R4596" s="43">
        <f>R4597+R4599</f>
        <v>0</v>
      </c>
      <c r="S4596" s="43">
        <f>S4597+S4599</f>
        <v>0</v>
      </c>
      <c r="T4596" s="43">
        <f t="shared" ref="T4596:T4597" si="8900">T4597</f>
        <v>0</v>
      </c>
      <c r="U4596" s="43">
        <v>0</v>
      </c>
      <c r="V4596" s="43">
        <f t="shared" si="8893"/>
        <v>49608.5</v>
      </c>
      <c r="W4596" s="43">
        <f t="shared" ref="W4596:W4597" si="8901">W4597</f>
        <v>0</v>
      </c>
      <c r="X4596" s="43">
        <f t="shared" ref="X4596:X4597" si="8902">X4597</f>
        <v>0</v>
      </c>
      <c r="Y4596" s="43">
        <f t="shared" ref="Y4596:Y4597" si="8903">Y4597</f>
        <v>0</v>
      </c>
      <c r="Z4596" s="43">
        <f t="shared" ref="Z4596:Z4597" si="8904">Z4597</f>
        <v>0</v>
      </c>
      <c r="AA4596" s="43">
        <f t="shared" ref="AA4596:AA4597" si="8905">AA4597</f>
        <v>0</v>
      </c>
      <c r="AB4596" s="43">
        <f>AB4597+AB4599</f>
        <v>36396.327420000001</v>
      </c>
      <c r="AC4596" s="44">
        <f>AC4597+AC4599</f>
        <v>49258.799999999996</v>
      </c>
      <c r="AD4596" s="44">
        <f>AD4597+AD4599</f>
        <v>49258.799999999996</v>
      </c>
      <c r="AE4596" s="45">
        <f t="shared" si="8883"/>
        <v>100</v>
      </c>
      <c r="AF4596" s="43">
        <f>AF4597+AF4599</f>
        <v>49258.799999999996</v>
      </c>
      <c r="AG4596" s="43">
        <f>AG4597+AG4599</f>
        <v>0</v>
      </c>
      <c r="AH4596" s="43">
        <f>AH4597+AH4599</f>
        <v>0</v>
      </c>
      <c r="AI4596" s="43">
        <f>AI4597+AI4599</f>
        <v>0</v>
      </c>
      <c r="AJ4596" s="43">
        <f>AJ4597+AJ4599</f>
        <v>0</v>
      </c>
      <c r="AK4596" s="43">
        <f>AK4597+AK4599</f>
        <v>0</v>
      </c>
      <c r="AL4596" s="43">
        <f t="shared" si="8890"/>
        <v>49258.799999999996</v>
      </c>
      <c r="AM4596" s="43">
        <f t="shared" si="8891"/>
        <v>349.70000000000437</v>
      </c>
      <c r="AN4596" s="2"/>
      <c r="AO4596" s="1"/>
      <c r="AP4596" s="1"/>
      <c r="AQ4596" s="1"/>
      <c r="AR4596" s="1"/>
      <c r="AS4596" s="1"/>
    </row>
    <row r="4597" ht="78.75">
      <c r="B4597" s="41" t="s">
        <v>1088</v>
      </c>
      <c r="C4597" s="41" t="s">
        <v>115</v>
      </c>
      <c r="D4597" s="41" t="s">
        <v>115</v>
      </c>
      <c r="E4597" s="26" t="str">
        <f t="shared" si="8892"/>
        <v>0505</v>
      </c>
      <c r="F4597" s="41" t="s">
        <v>91</v>
      </c>
      <c r="G4597" s="41" t="s">
        <v>71</v>
      </c>
      <c r="H4597" s="42" t="s">
        <v>72</v>
      </c>
      <c r="I4597" s="43">
        <f t="shared" si="8894"/>
        <v>49608.5</v>
      </c>
      <c r="J4597" s="43">
        <f t="shared" si="8895"/>
        <v>49008.400000000001</v>
      </c>
      <c r="K4597" s="43">
        <f t="shared" si="8896"/>
        <v>49008.400000000001</v>
      </c>
      <c r="L4597" s="43">
        <f t="shared" si="8897"/>
        <v>0</v>
      </c>
      <c r="M4597" s="43">
        <f t="shared" si="8898"/>
        <v>0</v>
      </c>
      <c r="N4597" s="43">
        <f t="shared" si="8899"/>
        <v>0</v>
      </c>
      <c r="O4597" s="43">
        <f>O4598</f>
        <v>0</v>
      </c>
      <c r="P4597" s="43">
        <f>P4598</f>
        <v>0</v>
      </c>
      <c r="Q4597" s="43">
        <f>Q4598</f>
        <v>0</v>
      </c>
      <c r="R4597" s="43">
        <f>R4598</f>
        <v>0</v>
      </c>
      <c r="S4597" s="43">
        <f>S4598</f>
        <v>0</v>
      </c>
      <c r="T4597" s="43">
        <f t="shared" si="8900"/>
        <v>0</v>
      </c>
      <c r="U4597" s="43">
        <v>0</v>
      </c>
      <c r="V4597" s="43">
        <f t="shared" si="8893"/>
        <v>49608.5</v>
      </c>
      <c r="W4597" s="43">
        <f t="shared" si="8901"/>
        <v>0</v>
      </c>
      <c r="X4597" s="43">
        <f t="shared" si="8902"/>
        <v>0</v>
      </c>
      <c r="Y4597" s="43">
        <f t="shared" si="8903"/>
        <v>0</v>
      </c>
      <c r="Z4597" s="43">
        <f t="shared" si="8904"/>
        <v>0</v>
      </c>
      <c r="AA4597" s="43">
        <f t="shared" si="8905"/>
        <v>0</v>
      </c>
      <c r="AB4597" s="43">
        <f>AB4598</f>
        <v>36394.096960000003</v>
      </c>
      <c r="AC4597" s="44">
        <f>AC4598</f>
        <v>49256.569539999997</v>
      </c>
      <c r="AD4597" s="44">
        <f>AD4598</f>
        <v>49256.569539999997</v>
      </c>
      <c r="AE4597" s="45">
        <f t="shared" si="8883"/>
        <v>100</v>
      </c>
      <c r="AF4597" s="43">
        <f>AF4598</f>
        <v>49256.569539999997</v>
      </c>
      <c r="AG4597" s="43">
        <f>AG4598</f>
        <v>0</v>
      </c>
      <c r="AH4597" s="43">
        <f>AH4598</f>
        <v>0</v>
      </c>
      <c r="AI4597" s="43">
        <f>AI4598</f>
        <v>0</v>
      </c>
      <c r="AJ4597" s="43">
        <f>AJ4598</f>
        <v>0</v>
      </c>
      <c r="AK4597" s="43">
        <f>AK4598</f>
        <v>0</v>
      </c>
      <c r="AL4597" s="43">
        <f t="shared" si="8890"/>
        <v>49256.569539999997</v>
      </c>
      <c r="AM4597" s="43">
        <f t="shared" si="8891"/>
        <v>351.93046000000322</v>
      </c>
      <c r="AN4597" s="2"/>
      <c r="AR4597" s="1"/>
      <c r="AS4597" s="1"/>
    </row>
    <row r="4598" ht="31.5">
      <c r="B4598" s="41" t="s">
        <v>1088</v>
      </c>
      <c r="C4598" s="41" t="s">
        <v>115</v>
      </c>
      <c r="D4598" s="41" t="s">
        <v>115</v>
      </c>
      <c r="E4598" s="26" t="str">
        <f t="shared" si="8892"/>
        <v>0505</v>
      </c>
      <c r="F4598" s="41" t="s">
        <v>91</v>
      </c>
      <c r="G4598" s="41" t="s">
        <v>93</v>
      </c>
      <c r="H4598" s="42" t="s">
        <v>94</v>
      </c>
      <c r="I4598" s="43">
        <v>49608.5</v>
      </c>
      <c r="J4598" s="43">
        <v>49008.400000000001</v>
      </c>
      <c r="K4598" s="43">
        <v>49008.400000000001</v>
      </c>
      <c r="L4598" s="43"/>
      <c r="M4598" s="43"/>
      <c r="N4598" s="43"/>
      <c r="O4598" s="43">
        <v>0</v>
      </c>
      <c r="P4598" s="43">
        <v>0</v>
      </c>
      <c r="Q4598" s="43">
        <v>0</v>
      </c>
      <c r="R4598" s="43">
        <v>0</v>
      </c>
      <c r="S4598" s="43">
        <v>0</v>
      </c>
      <c r="T4598" s="43">
        <v>0</v>
      </c>
      <c r="U4598" s="43">
        <v>0</v>
      </c>
      <c r="V4598" s="43">
        <f t="shared" si="8893"/>
        <v>49608.5</v>
      </c>
      <c r="W4598" s="43"/>
      <c r="X4598" s="43"/>
      <c r="Y4598" s="43"/>
      <c r="Z4598" s="43"/>
      <c r="AA4598" s="43"/>
      <c r="AB4598" s="43">
        <v>36394.096960000003</v>
      </c>
      <c r="AC4598" s="44">
        <v>49256.569539999997</v>
      </c>
      <c r="AD4598" s="44">
        <v>49256.569539999997</v>
      </c>
      <c r="AE4598" s="45">
        <f t="shared" si="8883"/>
        <v>100</v>
      </c>
      <c r="AF4598" s="43">
        <v>49256.569539999997</v>
      </c>
      <c r="AG4598" s="43">
        <v>0</v>
      </c>
      <c r="AH4598" s="43">
        <v>0</v>
      </c>
      <c r="AI4598" s="43">
        <v>0</v>
      </c>
      <c r="AJ4598" s="43">
        <v>0</v>
      </c>
      <c r="AK4598" s="43">
        <v>0</v>
      </c>
      <c r="AL4598" s="43">
        <f t="shared" si="8890"/>
        <v>49256.569539999997</v>
      </c>
      <c r="AM4598" s="43">
        <f t="shared" si="8891"/>
        <v>351.93046000000322</v>
      </c>
      <c r="AN4598" s="19"/>
      <c r="AO4598" s="1"/>
      <c r="AP4598" s="1"/>
      <c r="AQ4598" s="1"/>
      <c r="AR4598" s="1"/>
      <c r="AS4598" s="1"/>
    </row>
    <row r="4599">
      <c r="B4599" s="41" t="s">
        <v>1088</v>
      </c>
      <c r="C4599" s="41" t="s">
        <v>115</v>
      </c>
      <c r="D4599" s="41" t="s">
        <v>115</v>
      </c>
      <c r="E4599" s="26" t="str">
        <f t="shared" si="8892"/>
        <v>0505</v>
      </c>
      <c r="F4599" s="41" t="s">
        <v>91</v>
      </c>
      <c r="G4599" s="41" t="s">
        <v>95</v>
      </c>
      <c r="H4599" s="42" t="s">
        <v>96</v>
      </c>
      <c r="I4599" s="43"/>
      <c r="J4599" s="43"/>
      <c r="K4599" s="43"/>
      <c r="L4599" s="43"/>
      <c r="M4599" s="43"/>
      <c r="N4599" s="43"/>
      <c r="O4599" s="43">
        <f>O4600</f>
        <v>0</v>
      </c>
      <c r="P4599" s="43">
        <f>P4600</f>
        <v>0</v>
      </c>
      <c r="Q4599" s="43">
        <f>Q4600</f>
        <v>0</v>
      </c>
      <c r="R4599" s="43">
        <f>R4600</f>
        <v>0</v>
      </c>
      <c r="S4599" s="43">
        <f>S4600</f>
        <v>0</v>
      </c>
      <c r="T4599" s="43"/>
      <c r="U4599" s="43"/>
      <c r="V4599" s="43">
        <f t="shared" si="8893"/>
        <v>0</v>
      </c>
      <c r="W4599" s="43"/>
      <c r="X4599" s="43"/>
      <c r="Y4599" s="43"/>
      <c r="Z4599" s="43"/>
      <c r="AA4599" s="43"/>
      <c r="AB4599" s="43">
        <f>AB4600</f>
        <v>2.2304599999999999</v>
      </c>
      <c r="AC4599" s="44">
        <f>AC4600</f>
        <v>2.2304599999999999</v>
      </c>
      <c r="AD4599" s="44">
        <f>AD4600</f>
        <v>2.2304599999999999</v>
      </c>
      <c r="AE4599" s="45">
        <f t="shared" si="8883"/>
        <v>100</v>
      </c>
      <c r="AF4599" s="43">
        <f>AF4600</f>
        <v>2.2304599999999999</v>
      </c>
      <c r="AG4599" s="43">
        <f>AG4600</f>
        <v>0</v>
      </c>
      <c r="AH4599" s="43">
        <f>AH4600</f>
        <v>0</v>
      </c>
      <c r="AI4599" s="43">
        <f>AI4600</f>
        <v>0</v>
      </c>
      <c r="AJ4599" s="43">
        <f>AJ4600</f>
        <v>0</v>
      </c>
      <c r="AK4599" s="43">
        <f>AK4600</f>
        <v>0</v>
      </c>
      <c r="AL4599" s="43">
        <f t="shared" si="8890"/>
        <v>2.2304599999999999</v>
      </c>
      <c r="AM4599" s="43">
        <f t="shared" si="8891"/>
        <v>-2.2304599999999999</v>
      </c>
      <c r="AN4599" s="19"/>
      <c r="AO4599" s="1"/>
      <c r="AP4599" s="1"/>
      <c r="AQ4599" s="1"/>
      <c r="AR4599" s="1"/>
      <c r="AS4599" s="1"/>
    </row>
    <row r="4600" ht="31.5">
      <c r="B4600" s="41" t="s">
        <v>1088</v>
      </c>
      <c r="C4600" s="41" t="s">
        <v>115</v>
      </c>
      <c r="D4600" s="41" t="s">
        <v>115</v>
      </c>
      <c r="E4600" s="26" t="str">
        <f t="shared" si="8892"/>
        <v>0505</v>
      </c>
      <c r="F4600" s="41" t="s">
        <v>91</v>
      </c>
      <c r="G4600" s="41" t="s">
        <v>97</v>
      </c>
      <c r="H4600" s="42" t="s">
        <v>98</v>
      </c>
      <c r="I4600" s="43"/>
      <c r="J4600" s="43"/>
      <c r="K4600" s="43"/>
      <c r="L4600" s="43"/>
      <c r="M4600" s="43"/>
      <c r="N4600" s="43"/>
      <c r="O4600" s="43">
        <v>0</v>
      </c>
      <c r="P4600" s="43">
        <v>0</v>
      </c>
      <c r="Q4600" s="43">
        <v>0</v>
      </c>
      <c r="R4600" s="43">
        <v>0</v>
      </c>
      <c r="S4600" s="43">
        <v>0</v>
      </c>
      <c r="T4600" s="43"/>
      <c r="U4600" s="43"/>
      <c r="V4600" s="43">
        <f t="shared" si="8893"/>
        <v>0</v>
      </c>
      <c r="W4600" s="43"/>
      <c r="X4600" s="43"/>
      <c r="Y4600" s="43"/>
      <c r="Z4600" s="43"/>
      <c r="AA4600" s="43"/>
      <c r="AB4600" s="43">
        <v>2.2304599999999999</v>
      </c>
      <c r="AC4600" s="44">
        <v>2.2304599999999999</v>
      </c>
      <c r="AD4600" s="44">
        <v>2.2304599999999999</v>
      </c>
      <c r="AE4600" s="45">
        <f t="shared" si="8883"/>
        <v>100</v>
      </c>
      <c r="AF4600" s="43">
        <v>2.2304599999999999</v>
      </c>
      <c r="AG4600" s="43">
        <v>0</v>
      </c>
      <c r="AH4600" s="43">
        <v>0</v>
      </c>
      <c r="AI4600" s="43">
        <v>0</v>
      </c>
      <c r="AJ4600" s="43">
        <v>0</v>
      </c>
      <c r="AK4600" s="43">
        <v>0</v>
      </c>
      <c r="AL4600" s="43">
        <f t="shared" si="8890"/>
        <v>2.2304599999999999</v>
      </c>
      <c r="AM4600" s="43">
        <f t="shared" si="8891"/>
        <v>-2.2304599999999999</v>
      </c>
      <c r="AN4600" s="19"/>
      <c r="AR4600" s="1"/>
      <c r="AS4600" s="1"/>
    </row>
    <row r="4601" ht="31.5">
      <c r="B4601" s="41" t="s">
        <v>1088</v>
      </c>
      <c r="C4601" s="41" t="s">
        <v>115</v>
      </c>
      <c r="D4601" s="41" t="s">
        <v>115</v>
      </c>
      <c r="E4601" s="26" t="str">
        <f t="shared" si="8892"/>
        <v>0505</v>
      </c>
      <c r="F4601" s="41" t="s">
        <v>99</v>
      </c>
      <c r="G4601" s="41"/>
      <c r="H4601" s="42" t="s">
        <v>100</v>
      </c>
      <c r="I4601" s="43">
        <f>I4604</f>
        <v>2319.5</v>
      </c>
      <c r="J4601" s="43">
        <f>J4604</f>
        <v>2319.5</v>
      </c>
      <c r="K4601" s="43">
        <f>K4604</f>
        <v>2319.5</v>
      </c>
      <c r="L4601" s="43">
        <f>L4604</f>
        <v>0</v>
      </c>
      <c r="M4601" s="43">
        <f>M4604</f>
        <v>0</v>
      </c>
      <c r="N4601" s="43">
        <f>N4604</f>
        <v>0</v>
      </c>
      <c r="O4601" s="43">
        <f>O4604+O4602+O4606</f>
        <v>0</v>
      </c>
      <c r="P4601" s="43">
        <f>P4604+P4602+P4606</f>
        <v>0</v>
      </c>
      <c r="Q4601" s="43">
        <f>Q4604+Q4602</f>
        <v>0</v>
      </c>
      <c r="R4601" s="43">
        <f>R4604+R4602</f>
        <v>0</v>
      </c>
      <c r="S4601" s="43">
        <f>S4604</f>
        <v>0</v>
      </c>
      <c r="T4601" s="43">
        <f>T4604</f>
        <v>0</v>
      </c>
      <c r="U4601" s="43">
        <v>0</v>
      </c>
      <c r="V4601" s="43">
        <f t="shared" si="8893"/>
        <v>2319.5</v>
      </c>
      <c r="W4601" s="43">
        <f>W4604</f>
        <v>0</v>
      </c>
      <c r="X4601" s="43">
        <f>X4604</f>
        <v>0</v>
      </c>
      <c r="Y4601" s="43">
        <f>Y4604</f>
        <v>0</v>
      </c>
      <c r="Z4601" s="43">
        <f>Z4604</f>
        <v>0</v>
      </c>
      <c r="AA4601" s="43">
        <f>AA4604</f>
        <v>0</v>
      </c>
      <c r="AB4601" s="43">
        <f>AB4604+AB4602+AB4606</f>
        <v>2937.2398199999998</v>
      </c>
      <c r="AC4601" s="44">
        <f>AC4604+AC4602+AC4606</f>
        <v>4307</v>
      </c>
      <c r="AD4601" s="44">
        <f>AD4604+AD4602+AD4606</f>
        <v>4307</v>
      </c>
      <c r="AE4601" s="45">
        <f t="shared" si="8883"/>
        <v>100</v>
      </c>
      <c r="AF4601" s="43">
        <f>AF4604+AF4602+AF4606</f>
        <v>3627</v>
      </c>
      <c r="AG4601" s="43">
        <f>AG4604+AG4602+AG4606</f>
        <v>0</v>
      </c>
      <c r="AH4601" s="43">
        <f>AH4604+AH4602+AH4606</f>
        <v>0</v>
      </c>
      <c r="AI4601" s="43">
        <f>AI4604+AI4602+AI4606</f>
        <v>0</v>
      </c>
      <c r="AJ4601" s="43">
        <f>AJ4604+AJ4602+AJ4606</f>
        <v>0</v>
      </c>
      <c r="AK4601" s="43">
        <f>AK4604+AK4602+AK4606</f>
        <v>0</v>
      </c>
      <c r="AL4601" s="43">
        <f t="shared" si="8890"/>
        <v>3627</v>
      </c>
      <c r="AM4601" s="43">
        <f t="shared" si="8891"/>
        <v>-1307.5</v>
      </c>
      <c r="AN4601" s="2"/>
      <c r="AO4601" s="1"/>
      <c r="AP4601" s="1"/>
      <c r="AQ4601" s="1"/>
      <c r="AR4601" s="1"/>
      <c r="AS4601" s="1"/>
    </row>
    <row r="4602" ht="78.75">
      <c r="B4602" s="41" t="s">
        <v>1088</v>
      </c>
      <c r="C4602" s="41" t="s">
        <v>115</v>
      </c>
      <c r="D4602" s="41" t="s">
        <v>115</v>
      </c>
      <c r="E4602" s="26" t="str">
        <f t="shared" si="8892"/>
        <v>0505</v>
      </c>
      <c r="F4602" s="41" t="s">
        <v>99</v>
      </c>
      <c r="G4602" s="41" t="s">
        <v>71</v>
      </c>
      <c r="H4602" s="42" t="s">
        <v>72</v>
      </c>
      <c r="I4602" s="43"/>
      <c r="J4602" s="43"/>
      <c r="K4602" s="43"/>
      <c r="L4602" s="43"/>
      <c r="M4602" s="43"/>
      <c r="N4602" s="43"/>
      <c r="O4602" s="43">
        <f>O4603</f>
        <v>0</v>
      </c>
      <c r="P4602" s="43">
        <f>P4603</f>
        <v>0</v>
      </c>
      <c r="Q4602" s="43">
        <f>Q4603</f>
        <v>0</v>
      </c>
      <c r="R4602" s="43">
        <f>R4603</f>
        <v>0</v>
      </c>
      <c r="S4602" s="43"/>
      <c r="T4602" s="43"/>
      <c r="U4602" s="43"/>
      <c r="V4602" s="43">
        <f t="shared" si="8893"/>
        <v>0</v>
      </c>
      <c r="W4602" s="43"/>
      <c r="X4602" s="43"/>
      <c r="Y4602" s="43"/>
      <c r="Z4602" s="43"/>
      <c r="AA4602" s="43"/>
      <c r="AB4602" s="43">
        <f>AB4603</f>
        <v>18.459900000000001</v>
      </c>
      <c r="AC4602" s="44">
        <f>AC4603</f>
        <v>35.439399999999999</v>
      </c>
      <c r="AD4602" s="44">
        <f>AD4603</f>
        <v>35.439399999999999</v>
      </c>
      <c r="AE4602" s="45">
        <f t="shared" si="8883"/>
        <v>100</v>
      </c>
      <c r="AF4602" s="43">
        <f>AF4603</f>
        <v>18.459900000000001</v>
      </c>
      <c r="AG4602" s="43">
        <f>AG4603</f>
        <v>0</v>
      </c>
      <c r="AH4602" s="43">
        <f>AH4603</f>
        <v>0</v>
      </c>
      <c r="AI4602" s="43">
        <f>AI4603</f>
        <v>0</v>
      </c>
      <c r="AJ4602" s="43">
        <f>AJ4603</f>
        <v>0</v>
      </c>
      <c r="AK4602" s="43">
        <f>AK4603</f>
        <v>0</v>
      </c>
      <c r="AL4602" s="43">
        <f t="shared" si="8890"/>
        <v>18.459900000000001</v>
      </c>
      <c r="AM4602" s="43">
        <f t="shared" si="8891"/>
        <v>-18.459900000000001</v>
      </c>
      <c r="AN4602" s="2"/>
      <c r="AR4602" s="1"/>
      <c r="AS4602" s="1"/>
    </row>
    <row r="4603" ht="31.5">
      <c r="B4603" s="41" t="s">
        <v>1088</v>
      </c>
      <c r="C4603" s="41" t="s">
        <v>115</v>
      </c>
      <c r="D4603" s="41" t="s">
        <v>115</v>
      </c>
      <c r="E4603" s="26" t="str">
        <f t="shared" si="8892"/>
        <v>0505</v>
      </c>
      <c r="F4603" s="41" t="s">
        <v>99</v>
      </c>
      <c r="G4603" s="41" t="s">
        <v>93</v>
      </c>
      <c r="H4603" s="42" t="s">
        <v>94</v>
      </c>
      <c r="I4603" s="43"/>
      <c r="J4603" s="43"/>
      <c r="K4603" s="43"/>
      <c r="L4603" s="43"/>
      <c r="M4603" s="43"/>
      <c r="N4603" s="43"/>
      <c r="O4603" s="43">
        <v>0</v>
      </c>
      <c r="P4603" s="43">
        <v>0</v>
      </c>
      <c r="Q4603" s="43">
        <v>0</v>
      </c>
      <c r="R4603" s="43">
        <v>0</v>
      </c>
      <c r="S4603" s="43"/>
      <c r="T4603" s="43"/>
      <c r="U4603" s="43"/>
      <c r="V4603" s="43">
        <f t="shared" si="8893"/>
        <v>0</v>
      </c>
      <c r="W4603" s="43"/>
      <c r="X4603" s="43"/>
      <c r="Y4603" s="43"/>
      <c r="Z4603" s="43"/>
      <c r="AA4603" s="43"/>
      <c r="AB4603" s="43">
        <v>18.459900000000001</v>
      </c>
      <c r="AC4603" s="44">
        <v>35.439399999999999</v>
      </c>
      <c r="AD4603" s="44">
        <v>35.439399999999999</v>
      </c>
      <c r="AE4603" s="45">
        <f t="shared" si="8883"/>
        <v>100</v>
      </c>
      <c r="AF4603" s="43">
        <v>18.459900000000001</v>
      </c>
      <c r="AG4603" s="43">
        <v>0</v>
      </c>
      <c r="AH4603" s="43">
        <v>0</v>
      </c>
      <c r="AI4603" s="43">
        <v>0</v>
      </c>
      <c r="AJ4603" s="43">
        <v>0</v>
      </c>
      <c r="AK4603" s="43">
        <v>0</v>
      </c>
      <c r="AL4603" s="43">
        <f t="shared" si="8890"/>
        <v>18.459900000000001</v>
      </c>
      <c r="AM4603" s="43">
        <f t="shared" si="8891"/>
        <v>-18.459900000000001</v>
      </c>
      <c r="AN4603" s="2"/>
      <c r="AO4603" s="1"/>
      <c r="AP4603" s="1"/>
      <c r="AQ4603" s="1"/>
      <c r="AR4603" s="1"/>
      <c r="AS4603" s="1"/>
    </row>
    <row r="4604" ht="31.5">
      <c r="B4604" s="41" t="s">
        <v>1088</v>
      </c>
      <c r="C4604" s="41" t="s">
        <v>115</v>
      </c>
      <c r="D4604" s="41" t="s">
        <v>115</v>
      </c>
      <c r="E4604" s="26" t="str">
        <f t="shared" si="8892"/>
        <v>0505</v>
      </c>
      <c r="F4604" s="41" t="s">
        <v>99</v>
      </c>
      <c r="G4604" s="41" t="s">
        <v>53</v>
      </c>
      <c r="H4604" s="42" t="s">
        <v>54</v>
      </c>
      <c r="I4604" s="43">
        <f>I4605</f>
        <v>2319.5</v>
      </c>
      <c r="J4604" s="43">
        <f>J4605</f>
        <v>2319.5</v>
      </c>
      <c r="K4604" s="43">
        <f>K4605</f>
        <v>2319.5</v>
      </c>
      <c r="L4604" s="43">
        <f>L4605</f>
        <v>0</v>
      </c>
      <c r="M4604" s="43">
        <f>M4605</f>
        <v>0</v>
      </c>
      <c r="N4604" s="43">
        <f>N4605</f>
        <v>0</v>
      </c>
      <c r="O4604" s="43">
        <f>O4605</f>
        <v>0</v>
      </c>
      <c r="P4604" s="43">
        <f>P4605</f>
        <v>0</v>
      </c>
      <c r="Q4604" s="43">
        <f>Q4605</f>
        <v>0</v>
      </c>
      <c r="R4604" s="43">
        <f>R4605</f>
        <v>0</v>
      </c>
      <c r="S4604" s="43">
        <f>S4605</f>
        <v>0</v>
      </c>
      <c r="T4604" s="43">
        <f>T4605</f>
        <v>0</v>
      </c>
      <c r="U4604" s="43">
        <v>0</v>
      </c>
      <c r="V4604" s="43">
        <f t="shared" si="8893"/>
        <v>2319.5</v>
      </c>
      <c r="W4604" s="43">
        <f>W4605</f>
        <v>0</v>
      </c>
      <c r="X4604" s="43">
        <f>X4605</f>
        <v>0</v>
      </c>
      <c r="Y4604" s="43">
        <f>Y4605</f>
        <v>0</v>
      </c>
      <c r="Z4604" s="43">
        <f>Z4605</f>
        <v>0</v>
      </c>
      <c r="AA4604" s="43">
        <f>AA4605</f>
        <v>0</v>
      </c>
      <c r="AB4604" s="43">
        <f>AB4605</f>
        <v>1611.2799199999999</v>
      </c>
      <c r="AC4604" s="44">
        <f>AC4605</f>
        <v>2284.0605999999998</v>
      </c>
      <c r="AD4604" s="44">
        <f>AD4605</f>
        <v>2284.0605999999998</v>
      </c>
      <c r="AE4604" s="45">
        <f t="shared" si="8883"/>
        <v>100</v>
      </c>
      <c r="AF4604" s="43">
        <f>AF4605</f>
        <v>2301.0401000000002</v>
      </c>
      <c r="AG4604" s="43">
        <f>AG4605</f>
        <v>0</v>
      </c>
      <c r="AH4604" s="43">
        <f>AH4605</f>
        <v>0</v>
      </c>
      <c r="AI4604" s="43">
        <f>AI4605</f>
        <v>0</v>
      </c>
      <c r="AJ4604" s="43">
        <f>AJ4605</f>
        <v>0</v>
      </c>
      <c r="AK4604" s="43">
        <f>AK4605</f>
        <v>0</v>
      </c>
      <c r="AL4604" s="43">
        <f t="shared" si="8890"/>
        <v>2301.0401000000002</v>
      </c>
      <c r="AM4604" s="43">
        <f t="shared" si="8891"/>
        <v>18.459899999999834</v>
      </c>
      <c r="AN4604" s="2"/>
      <c r="AR4604" s="1"/>
      <c r="AS4604" s="1"/>
    </row>
    <row r="4605" ht="31.5">
      <c r="B4605" s="41" t="s">
        <v>1088</v>
      </c>
      <c r="C4605" s="41" t="s">
        <v>115</v>
      </c>
      <c r="D4605" s="41" t="s">
        <v>115</v>
      </c>
      <c r="E4605" s="26" t="str">
        <f t="shared" si="8892"/>
        <v>0505</v>
      </c>
      <c r="F4605" s="41" t="s">
        <v>99</v>
      </c>
      <c r="G4605" s="41" t="s">
        <v>55</v>
      </c>
      <c r="H4605" s="42" t="s">
        <v>56</v>
      </c>
      <c r="I4605" s="43">
        <v>2319.5</v>
      </c>
      <c r="J4605" s="43">
        <v>2319.5</v>
      </c>
      <c r="K4605" s="43">
        <v>2319.5</v>
      </c>
      <c r="L4605" s="43"/>
      <c r="M4605" s="43"/>
      <c r="N4605" s="43"/>
      <c r="O4605" s="43">
        <v>0</v>
      </c>
      <c r="P4605" s="43">
        <v>0</v>
      </c>
      <c r="Q4605" s="43">
        <v>0</v>
      </c>
      <c r="R4605" s="43">
        <v>0</v>
      </c>
      <c r="S4605" s="43">
        <v>0</v>
      </c>
      <c r="T4605" s="43">
        <v>0</v>
      </c>
      <c r="U4605" s="43">
        <v>0</v>
      </c>
      <c r="V4605" s="43">
        <f t="shared" si="8893"/>
        <v>2319.5</v>
      </c>
      <c r="W4605" s="43"/>
      <c r="X4605" s="43"/>
      <c r="Y4605" s="43"/>
      <c r="Z4605" s="43"/>
      <c r="AA4605" s="43"/>
      <c r="AB4605" s="43">
        <v>1611.2799199999999</v>
      </c>
      <c r="AC4605" s="44">
        <v>2284.0605999999998</v>
      </c>
      <c r="AD4605" s="44">
        <v>2284.0605999999998</v>
      </c>
      <c r="AE4605" s="45">
        <f t="shared" si="8883"/>
        <v>100</v>
      </c>
      <c r="AF4605" s="43">
        <v>2301.0401000000002</v>
      </c>
      <c r="AG4605" s="43">
        <v>0</v>
      </c>
      <c r="AH4605" s="43">
        <v>0</v>
      </c>
      <c r="AI4605" s="43">
        <v>0</v>
      </c>
      <c r="AJ4605" s="43">
        <v>0</v>
      </c>
      <c r="AK4605" s="43">
        <v>0</v>
      </c>
      <c r="AL4605" s="43">
        <f t="shared" si="8890"/>
        <v>2301.0401000000002</v>
      </c>
      <c r="AM4605" s="43">
        <f t="shared" si="8891"/>
        <v>18.459899999999834</v>
      </c>
      <c r="AN4605" s="19"/>
      <c r="AO4605" s="1"/>
      <c r="AP4605" s="1"/>
      <c r="AQ4605" s="1"/>
      <c r="AR4605" s="1"/>
      <c r="AS4605" s="1"/>
    </row>
    <row r="4606" ht="31.5">
      <c r="B4606" s="41" t="s">
        <v>1088</v>
      </c>
      <c r="C4606" s="41" t="s">
        <v>115</v>
      </c>
      <c r="D4606" s="41" t="s">
        <v>115</v>
      </c>
      <c r="E4606" s="26" t="str">
        <f t="shared" si="8892"/>
        <v>0505</v>
      </c>
      <c r="F4606" s="41" t="s">
        <v>99</v>
      </c>
      <c r="G4606" s="41" t="s">
        <v>59</v>
      </c>
      <c r="H4606" s="42" t="s">
        <v>60</v>
      </c>
      <c r="I4606" s="43"/>
      <c r="J4606" s="43"/>
      <c r="K4606" s="43"/>
      <c r="L4606" s="43"/>
      <c r="M4606" s="43"/>
      <c r="N4606" s="43"/>
      <c r="O4606" s="43">
        <f>O4607</f>
        <v>0</v>
      </c>
      <c r="P4606" s="43">
        <f>P4607</f>
        <v>0</v>
      </c>
      <c r="Q4606" s="43"/>
      <c r="R4606" s="43"/>
      <c r="S4606" s="43"/>
      <c r="T4606" s="43"/>
      <c r="U4606" s="43"/>
      <c r="V4606" s="43">
        <f t="shared" si="8893"/>
        <v>0</v>
      </c>
      <c r="W4606" s="43"/>
      <c r="X4606" s="43"/>
      <c r="Y4606" s="43"/>
      <c r="Z4606" s="43"/>
      <c r="AA4606" s="43"/>
      <c r="AB4606" s="43">
        <f>AB4607</f>
        <v>1307.5</v>
      </c>
      <c r="AC4606" s="44">
        <f>AC4607</f>
        <v>1987.5</v>
      </c>
      <c r="AD4606" s="44">
        <f>AD4607</f>
        <v>1987.5</v>
      </c>
      <c r="AE4606" s="45">
        <f t="shared" si="8883"/>
        <v>100</v>
      </c>
      <c r="AF4606" s="43">
        <f>AF4607</f>
        <v>1307.5</v>
      </c>
      <c r="AG4606" s="43">
        <f>AG4607</f>
        <v>0</v>
      </c>
      <c r="AH4606" s="43">
        <f>AH4607</f>
        <v>0</v>
      </c>
      <c r="AI4606" s="43">
        <f>AI4607</f>
        <v>0</v>
      </c>
      <c r="AJ4606" s="43">
        <f>AJ4607</f>
        <v>0</v>
      </c>
      <c r="AK4606" s="43">
        <f>AK4607</f>
        <v>0</v>
      </c>
      <c r="AL4606" s="43">
        <f t="shared" si="8890"/>
        <v>1307.5</v>
      </c>
      <c r="AM4606" s="43">
        <f t="shared" si="8891"/>
        <v>-1307.5</v>
      </c>
      <c r="AN4606" s="19"/>
      <c r="AO4606" s="1"/>
      <c r="AP4606" s="1"/>
      <c r="AQ4606" s="1"/>
      <c r="AR4606" s="1"/>
      <c r="AS4606" s="1"/>
    </row>
    <row r="4607" ht="31.5">
      <c r="B4607" s="41" t="s">
        <v>1088</v>
      </c>
      <c r="C4607" s="41" t="s">
        <v>115</v>
      </c>
      <c r="D4607" s="41" t="s">
        <v>115</v>
      </c>
      <c r="E4607" s="26" t="str">
        <f t="shared" si="8892"/>
        <v>0505</v>
      </c>
      <c r="F4607" s="41" t="s">
        <v>99</v>
      </c>
      <c r="G4607" s="41" t="s">
        <v>63</v>
      </c>
      <c r="H4607" s="42" t="s">
        <v>64</v>
      </c>
      <c r="I4607" s="43"/>
      <c r="J4607" s="43"/>
      <c r="K4607" s="43"/>
      <c r="L4607" s="43"/>
      <c r="M4607" s="43"/>
      <c r="N4607" s="43"/>
      <c r="O4607" s="43">
        <v>0</v>
      </c>
      <c r="P4607" s="43">
        <v>0</v>
      </c>
      <c r="Q4607" s="43"/>
      <c r="R4607" s="43"/>
      <c r="S4607" s="43"/>
      <c r="T4607" s="43"/>
      <c r="U4607" s="43"/>
      <c r="V4607" s="43">
        <f t="shared" si="8893"/>
        <v>0</v>
      </c>
      <c r="W4607" s="43"/>
      <c r="X4607" s="43"/>
      <c r="Y4607" s="43"/>
      <c r="Z4607" s="43"/>
      <c r="AA4607" s="43"/>
      <c r="AB4607" s="43">
        <v>1307.5</v>
      </c>
      <c r="AC4607" s="44">
        <v>1987.5</v>
      </c>
      <c r="AD4607" s="44">
        <v>1987.5</v>
      </c>
      <c r="AE4607" s="45">
        <f t="shared" si="8883"/>
        <v>100</v>
      </c>
      <c r="AF4607" s="43">
        <v>1307.5</v>
      </c>
      <c r="AG4607" s="43">
        <v>0</v>
      </c>
      <c r="AH4607" s="43">
        <v>0</v>
      </c>
      <c r="AI4607" s="43">
        <v>0</v>
      </c>
      <c r="AJ4607" s="43">
        <v>0</v>
      </c>
      <c r="AK4607" s="43">
        <v>0</v>
      </c>
      <c r="AL4607" s="43">
        <f t="shared" si="8890"/>
        <v>1307.5</v>
      </c>
      <c r="AM4607" s="43">
        <f t="shared" si="8891"/>
        <v>-1307.5</v>
      </c>
      <c r="AN4607" s="19"/>
      <c r="AO4607" s="1"/>
      <c r="AP4607" s="1"/>
      <c r="AQ4607" s="1"/>
      <c r="AR4607" s="1"/>
      <c r="AS4607" s="1"/>
    </row>
    <row r="4608" ht="47.25">
      <c r="B4608" s="41" t="s">
        <v>1088</v>
      </c>
      <c r="C4608" s="41" t="s">
        <v>115</v>
      </c>
      <c r="D4608" s="41" t="s">
        <v>115</v>
      </c>
      <c r="E4608" s="26" t="str">
        <f t="shared" si="8892"/>
        <v>0505</v>
      </c>
      <c r="F4608" s="41" t="s">
        <v>101</v>
      </c>
      <c r="G4608" s="41"/>
      <c r="H4608" s="42" t="s">
        <v>102</v>
      </c>
      <c r="I4608" s="43"/>
      <c r="J4608" s="43"/>
      <c r="K4608" s="43"/>
      <c r="L4608" s="43"/>
      <c r="M4608" s="43"/>
      <c r="N4608" s="43"/>
      <c r="O4608" s="43">
        <f t="shared" ref="O4608:O4610" si="8906">O4609</f>
        <v>0</v>
      </c>
      <c r="P4608" s="43">
        <f t="shared" ref="P4608:P4610" si="8907">P4609</f>
        <v>0</v>
      </c>
      <c r="Q4608" s="43">
        <f t="shared" ref="Q4608:Q4610" si="8908">Q4609</f>
        <v>0</v>
      </c>
      <c r="R4608" s="43">
        <f t="shared" ref="R4608:R4611" si="8909">R4609</f>
        <v>0</v>
      </c>
      <c r="S4608" s="43">
        <f t="shared" ref="S4608:S4611" si="8910">S4609</f>
        <v>0</v>
      </c>
      <c r="T4608" s="43">
        <f t="shared" ref="T4608:T4611" si="8911">T4609</f>
        <v>0</v>
      </c>
      <c r="U4608" s="43"/>
      <c r="V4608" s="43">
        <f t="shared" si="8893"/>
        <v>0</v>
      </c>
      <c r="W4608" s="43"/>
      <c r="X4608" s="43"/>
      <c r="Y4608" s="43"/>
      <c r="Z4608" s="43"/>
      <c r="AA4608" s="43"/>
      <c r="AB4608" s="43">
        <f t="shared" ref="AB4608:AB4610" si="8912">AB4609</f>
        <v>6743.1515900000004</v>
      </c>
      <c r="AC4608" s="44">
        <f t="shared" ref="AC4608:AC4610" si="8913">AC4609</f>
        <v>7640.7305900000001</v>
      </c>
      <c r="AD4608" s="44">
        <f t="shared" ref="AD4608:AD4610" si="8914">AD4609</f>
        <v>7640.7305900000001</v>
      </c>
      <c r="AE4608" s="45">
        <f t="shared" si="8883"/>
        <v>100</v>
      </c>
      <c r="AF4608" s="43">
        <f t="shared" ref="AF4608:AF4610" si="8915">AF4609</f>
        <v>6743.1515900000004</v>
      </c>
      <c r="AG4608" s="43">
        <f t="shared" ref="AG4608:AG4610" si="8916">AG4609</f>
        <v>0</v>
      </c>
      <c r="AH4608" s="43">
        <f t="shared" ref="AH4608:AH4610" si="8917">AH4609</f>
        <v>0</v>
      </c>
      <c r="AI4608" s="43">
        <f t="shared" ref="AI4608:AI4610" si="8918">AI4609</f>
        <v>0</v>
      </c>
      <c r="AJ4608" s="43">
        <f t="shared" ref="AJ4608:AJ4610" si="8919">AJ4609</f>
        <v>0</v>
      </c>
      <c r="AK4608" s="43">
        <f t="shared" ref="AK4608:AK4610" si="8920">AK4609</f>
        <v>0</v>
      </c>
      <c r="AL4608" s="43">
        <f t="shared" si="8890"/>
        <v>6743.1515900000004</v>
      </c>
      <c r="AM4608" s="43">
        <f t="shared" si="8891"/>
        <v>-6743.1515900000004</v>
      </c>
      <c r="AN4608" s="19"/>
      <c r="AO4608" s="1"/>
      <c r="AP4608" s="1"/>
      <c r="AQ4608" s="1"/>
      <c r="AR4608" s="1"/>
      <c r="AS4608" s="1"/>
    </row>
    <row r="4609" ht="31.5">
      <c r="B4609" s="41" t="s">
        <v>1088</v>
      </c>
      <c r="C4609" s="41" t="s">
        <v>115</v>
      </c>
      <c r="D4609" s="41" t="s">
        <v>115</v>
      </c>
      <c r="E4609" s="26" t="str">
        <f t="shared" si="8892"/>
        <v>0505</v>
      </c>
      <c r="F4609" s="41" t="s">
        <v>103</v>
      </c>
      <c r="G4609" s="41"/>
      <c r="H4609" s="42" t="s">
        <v>104</v>
      </c>
      <c r="I4609" s="43"/>
      <c r="J4609" s="43"/>
      <c r="K4609" s="43"/>
      <c r="L4609" s="43"/>
      <c r="M4609" s="43"/>
      <c r="N4609" s="43"/>
      <c r="O4609" s="43">
        <f t="shared" si="8906"/>
        <v>0</v>
      </c>
      <c r="P4609" s="43">
        <f t="shared" si="8907"/>
        <v>0</v>
      </c>
      <c r="Q4609" s="43">
        <f t="shared" si="8908"/>
        <v>0</v>
      </c>
      <c r="R4609" s="43">
        <f t="shared" si="8909"/>
        <v>0</v>
      </c>
      <c r="S4609" s="43">
        <f t="shared" si="8910"/>
        <v>0</v>
      </c>
      <c r="T4609" s="43">
        <f t="shared" si="8911"/>
        <v>0</v>
      </c>
      <c r="U4609" s="43"/>
      <c r="V4609" s="43">
        <f t="shared" si="8893"/>
        <v>0</v>
      </c>
      <c r="W4609" s="43"/>
      <c r="X4609" s="43"/>
      <c r="Y4609" s="43"/>
      <c r="Z4609" s="43"/>
      <c r="AA4609" s="43"/>
      <c r="AB4609" s="43">
        <f t="shared" si="8912"/>
        <v>6743.1515900000004</v>
      </c>
      <c r="AC4609" s="44">
        <f t="shared" si="8913"/>
        <v>7640.7305900000001</v>
      </c>
      <c r="AD4609" s="44">
        <f t="shared" si="8914"/>
        <v>7640.7305900000001</v>
      </c>
      <c r="AE4609" s="45">
        <f t="shared" si="8883"/>
        <v>100</v>
      </c>
      <c r="AF4609" s="43">
        <f t="shared" si="8915"/>
        <v>6743.1515900000004</v>
      </c>
      <c r="AG4609" s="43">
        <f t="shared" si="8916"/>
        <v>0</v>
      </c>
      <c r="AH4609" s="43">
        <f t="shared" si="8917"/>
        <v>0</v>
      </c>
      <c r="AI4609" s="43">
        <f t="shared" si="8918"/>
        <v>0</v>
      </c>
      <c r="AJ4609" s="43">
        <f t="shared" si="8919"/>
        <v>0</v>
      </c>
      <c r="AK4609" s="43">
        <f t="shared" si="8920"/>
        <v>0</v>
      </c>
      <c r="AL4609" s="43">
        <f t="shared" si="8890"/>
        <v>6743.1515900000004</v>
      </c>
      <c r="AM4609" s="43">
        <f t="shared" si="8891"/>
        <v>-6743.1515900000004</v>
      </c>
      <c r="AN4609" s="19"/>
      <c r="AR4609" s="1"/>
      <c r="AS4609" s="1"/>
    </row>
    <row r="4610" ht="31.5">
      <c r="B4610" s="41" t="s">
        <v>1088</v>
      </c>
      <c r="C4610" s="41" t="s">
        <v>115</v>
      </c>
      <c r="D4610" s="41" t="s">
        <v>115</v>
      </c>
      <c r="E4610" s="26" t="str">
        <f t="shared" si="8892"/>
        <v>0505</v>
      </c>
      <c r="F4610" s="41" t="s">
        <v>105</v>
      </c>
      <c r="G4610" s="41"/>
      <c r="H4610" s="42" t="s">
        <v>106</v>
      </c>
      <c r="I4610" s="43"/>
      <c r="J4610" s="43"/>
      <c r="K4610" s="43"/>
      <c r="L4610" s="43"/>
      <c r="M4610" s="43"/>
      <c r="N4610" s="43"/>
      <c r="O4610" s="43">
        <f t="shared" si="8906"/>
        <v>0</v>
      </c>
      <c r="P4610" s="43">
        <f t="shared" si="8907"/>
        <v>0</v>
      </c>
      <c r="Q4610" s="43">
        <f t="shared" si="8908"/>
        <v>0</v>
      </c>
      <c r="R4610" s="43">
        <f t="shared" si="8909"/>
        <v>0</v>
      </c>
      <c r="S4610" s="43">
        <f t="shared" si="8910"/>
        <v>0</v>
      </c>
      <c r="T4610" s="43">
        <f t="shared" si="8911"/>
        <v>0</v>
      </c>
      <c r="U4610" s="43"/>
      <c r="V4610" s="43">
        <f t="shared" si="8893"/>
        <v>0</v>
      </c>
      <c r="W4610" s="43"/>
      <c r="X4610" s="43"/>
      <c r="Y4610" s="43"/>
      <c r="Z4610" s="43"/>
      <c r="AA4610" s="43"/>
      <c r="AB4610" s="43">
        <f t="shared" si="8912"/>
        <v>6743.1515900000004</v>
      </c>
      <c r="AC4610" s="44">
        <f t="shared" si="8913"/>
        <v>7640.7305900000001</v>
      </c>
      <c r="AD4610" s="44">
        <f t="shared" si="8914"/>
        <v>7640.7305900000001</v>
      </c>
      <c r="AE4610" s="45">
        <f t="shared" si="8883"/>
        <v>100</v>
      </c>
      <c r="AF4610" s="43">
        <f t="shared" si="8915"/>
        <v>6743.1515900000004</v>
      </c>
      <c r="AG4610" s="43">
        <f t="shared" si="8916"/>
        <v>0</v>
      </c>
      <c r="AH4610" s="43">
        <f t="shared" si="8917"/>
        <v>0</v>
      </c>
      <c r="AI4610" s="43">
        <f t="shared" si="8918"/>
        <v>0</v>
      </c>
      <c r="AJ4610" s="43">
        <f t="shared" si="8919"/>
        <v>0</v>
      </c>
      <c r="AK4610" s="43">
        <f t="shared" si="8920"/>
        <v>0</v>
      </c>
      <c r="AL4610" s="43">
        <f t="shared" si="8890"/>
        <v>6743.1515900000004</v>
      </c>
      <c r="AM4610" s="43">
        <f t="shared" si="8891"/>
        <v>-6743.1515900000004</v>
      </c>
      <c r="AN4610" s="19"/>
      <c r="AR4610" s="1"/>
      <c r="AS4610" s="1"/>
    </row>
    <row r="4611">
      <c r="B4611" s="41" t="s">
        <v>1088</v>
      </c>
      <c r="C4611" s="41" t="s">
        <v>115</v>
      </c>
      <c r="D4611" s="41" t="s">
        <v>115</v>
      </c>
      <c r="E4611" s="26" t="str">
        <f t="shared" si="8892"/>
        <v>0505</v>
      </c>
      <c r="F4611" s="41" t="s">
        <v>105</v>
      </c>
      <c r="G4611" s="41" t="s">
        <v>59</v>
      </c>
      <c r="H4611" s="42" t="s">
        <v>60</v>
      </c>
      <c r="I4611" s="43"/>
      <c r="J4611" s="43"/>
      <c r="K4611" s="43"/>
      <c r="L4611" s="43"/>
      <c r="M4611" s="43"/>
      <c r="N4611" s="43"/>
      <c r="O4611" s="43">
        <f>O4612+O4613</f>
        <v>0</v>
      </c>
      <c r="P4611" s="43">
        <f>P4612+P4613</f>
        <v>0</v>
      </c>
      <c r="Q4611" s="43">
        <f>Q4612+Q4613</f>
        <v>0</v>
      </c>
      <c r="R4611" s="43">
        <f t="shared" si="8909"/>
        <v>0</v>
      </c>
      <c r="S4611" s="43">
        <f t="shared" si="8910"/>
        <v>0</v>
      </c>
      <c r="T4611" s="43">
        <f t="shared" si="8911"/>
        <v>0</v>
      </c>
      <c r="U4611" s="43"/>
      <c r="V4611" s="43">
        <f t="shared" si="8893"/>
        <v>0</v>
      </c>
      <c r="W4611" s="43"/>
      <c r="X4611" s="43"/>
      <c r="Y4611" s="43"/>
      <c r="Z4611" s="43"/>
      <c r="AA4611" s="43"/>
      <c r="AB4611" s="43">
        <f>AB4612+AB4613</f>
        <v>6743.1515900000004</v>
      </c>
      <c r="AC4611" s="44">
        <f>AC4612+AC4613</f>
        <v>7640.7305900000001</v>
      </c>
      <c r="AD4611" s="44">
        <f>AD4612+AD4613</f>
        <v>7640.7305900000001</v>
      </c>
      <c r="AE4611" s="45">
        <f t="shared" si="8883"/>
        <v>100</v>
      </c>
      <c r="AF4611" s="43">
        <f>AF4612+AF4613</f>
        <v>6743.1515900000004</v>
      </c>
      <c r="AG4611" s="43">
        <f>AG4612+AG4613</f>
        <v>0</v>
      </c>
      <c r="AH4611" s="43">
        <f>AH4612+AH4613</f>
        <v>0</v>
      </c>
      <c r="AI4611" s="43">
        <f>AI4612+AI4613</f>
        <v>0</v>
      </c>
      <c r="AJ4611" s="43">
        <f>AJ4612+AJ4613</f>
        <v>0</v>
      </c>
      <c r="AK4611" s="43">
        <f>AK4612+AK4613</f>
        <v>0</v>
      </c>
      <c r="AL4611" s="43">
        <f t="shared" si="8890"/>
        <v>6743.1515900000004</v>
      </c>
      <c r="AM4611" s="43">
        <f t="shared" si="8891"/>
        <v>-6743.1515900000004</v>
      </c>
      <c r="AN4611" s="19"/>
      <c r="AO4611" s="1"/>
      <c r="AP4611" s="1"/>
      <c r="AQ4611" s="1"/>
      <c r="AR4611" s="1"/>
      <c r="AS4611" s="1"/>
    </row>
    <row r="4612">
      <c r="B4612" s="41" t="s">
        <v>1088</v>
      </c>
      <c r="C4612" s="41" t="s">
        <v>115</v>
      </c>
      <c r="D4612" s="41" t="s">
        <v>115</v>
      </c>
      <c r="E4612" s="26" t="str">
        <f t="shared" si="8892"/>
        <v>0505</v>
      </c>
      <c r="F4612" s="41" t="s">
        <v>105</v>
      </c>
      <c r="G4612" s="41" t="s">
        <v>61</v>
      </c>
      <c r="H4612" s="42" t="s">
        <v>62</v>
      </c>
      <c r="I4612" s="43"/>
      <c r="J4612" s="43"/>
      <c r="K4612" s="43"/>
      <c r="L4612" s="43"/>
      <c r="M4612" s="43"/>
      <c r="N4612" s="43"/>
      <c r="O4612" s="43">
        <v>0</v>
      </c>
      <c r="P4612" s="43">
        <v>0</v>
      </c>
      <c r="Q4612" s="43">
        <v>0</v>
      </c>
      <c r="R4612" s="43">
        <v>0</v>
      </c>
      <c r="S4612" s="43">
        <v>0</v>
      </c>
      <c r="T4612" s="43">
        <v>0</v>
      </c>
      <c r="U4612" s="43"/>
      <c r="V4612" s="43">
        <f t="shared" si="8893"/>
        <v>0</v>
      </c>
      <c r="W4612" s="43"/>
      <c r="X4612" s="43"/>
      <c r="Y4612" s="43"/>
      <c r="Z4612" s="43"/>
      <c r="AA4612" s="43"/>
      <c r="AB4612" s="43">
        <v>6742.8515900000002</v>
      </c>
      <c r="AC4612" s="44">
        <v>7640.4305899999999</v>
      </c>
      <c r="AD4612" s="44">
        <v>7640.4305899999999</v>
      </c>
      <c r="AE4612" s="45">
        <f t="shared" si="8883"/>
        <v>100</v>
      </c>
      <c r="AF4612" s="43">
        <v>6742.8515900000002</v>
      </c>
      <c r="AG4612" s="43">
        <v>0</v>
      </c>
      <c r="AH4612" s="43">
        <v>0</v>
      </c>
      <c r="AI4612" s="43">
        <v>0</v>
      </c>
      <c r="AJ4612" s="43">
        <v>0</v>
      </c>
      <c r="AK4612" s="43">
        <v>0</v>
      </c>
      <c r="AL4612" s="43">
        <f t="shared" si="8890"/>
        <v>6742.8515900000002</v>
      </c>
      <c r="AM4612" s="43">
        <f t="shared" si="8891"/>
        <v>-6742.8515900000002</v>
      </c>
      <c r="AN4612" s="19"/>
      <c r="AO4612" s="1"/>
      <c r="AP4612" s="1"/>
      <c r="AQ4612" s="1"/>
      <c r="AR4612" s="1"/>
      <c r="AS4612" s="1"/>
    </row>
    <row r="4613">
      <c r="B4613" s="41" t="s">
        <v>1088</v>
      </c>
      <c r="C4613" s="41" t="s">
        <v>115</v>
      </c>
      <c r="D4613" s="41" t="s">
        <v>115</v>
      </c>
      <c r="E4613" s="26" t="str">
        <f t="shared" si="8892"/>
        <v>0505</v>
      </c>
      <c r="F4613" s="41" t="s">
        <v>105</v>
      </c>
      <c r="G4613" s="41" t="s">
        <v>63</v>
      </c>
      <c r="H4613" s="42" t="s">
        <v>64</v>
      </c>
      <c r="I4613" s="43"/>
      <c r="J4613" s="43"/>
      <c r="K4613" s="43"/>
      <c r="L4613" s="43"/>
      <c r="M4613" s="43"/>
      <c r="N4613" s="43"/>
      <c r="O4613" s="43">
        <v>0</v>
      </c>
      <c r="P4613" s="43">
        <v>0</v>
      </c>
      <c r="Q4613" s="43">
        <v>0</v>
      </c>
      <c r="R4613" s="43"/>
      <c r="S4613" s="43"/>
      <c r="T4613" s="43"/>
      <c r="U4613" s="43"/>
      <c r="V4613" s="43">
        <f t="shared" si="8893"/>
        <v>0</v>
      </c>
      <c r="W4613" s="43">
        <v>0</v>
      </c>
      <c r="X4613" s="43">
        <v>0</v>
      </c>
      <c r="Y4613" s="43">
        <v>0</v>
      </c>
      <c r="Z4613" s="43">
        <v>0</v>
      </c>
      <c r="AA4613" s="43">
        <v>0</v>
      </c>
      <c r="AB4613" s="43">
        <v>0.29999999999999999</v>
      </c>
      <c r="AC4613" s="44">
        <v>0.29999999999999999</v>
      </c>
      <c r="AD4613" s="44">
        <v>0.29999999999999999</v>
      </c>
      <c r="AE4613" s="45">
        <f t="shared" si="8883"/>
        <v>100</v>
      </c>
      <c r="AF4613" s="43">
        <v>0.29999999999999999</v>
      </c>
      <c r="AG4613" s="43">
        <v>0</v>
      </c>
      <c r="AH4613" s="43">
        <v>0</v>
      </c>
      <c r="AI4613" s="43">
        <v>0</v>
      </c>
      <c r="AJ4613" s="43">
        <v>0</v>
      </c>
      <c r="AK4613" s="43">
        <v>0</v>
      </c>
      <c r="AL4613" s="43">
        <f t="shared" si="8890"/>
        <v>0.29999999999999999</v>
      </c>
      <c r="AM4613" s="43">
        <f t="shared" si="8891"/>
        <v>-0.29999999999999999</v>
      </c>
      <c r="AN4613" s="19"/>
      <c r="AO4613" s="1"/>
      <c r="AP4613" s="1"/>
      <c r="AQ4613" s="1"/>
      <c r="AR4613" s="1"/>
      <c r="AS4613" s="1"/>
    </row>
    <row r="4614" s="24" customFormat="1" ht="31.5">
      <c r="B4614" s="25" t="s">
        <v>1231</v>
      </c>
      <c r="C4614" s="25"/>
      <c r="D4614" s="25"/>
      <c r="E4614" s="26" t="str">
        <f t="shared" si="8892"/>
        <v/>
      </c>
      <c r="F4614" s="25"/>
      <c r="G4614" s="25"/>
      <c r="H4614" s="27" t="s">
        <v>1232</v>
      </c>
      <c r="I4614" s="28">
        <f>I4625+I4615</f>
        <v>9397507.5999999996</v>
      </c>
      <c r="J4614" s="28">
        <f>J4625+J4615</f>
        <v>9036253.4000000004</v>
      </c>
      <c r="K4614" s="28">
        <f>K4625+K4615</f>
        <v>9168410.3000000026</v>
      </c>
      <c r="L4614" s="28">
        <f>L4625+L4615</f>
        <v>48905.413999999997</v>
      </c>
      <c r="M4614" s="28">
        <f>M4625+M4615</f>
        <v>-861.64800000000105</v>
      </c>
      <c r="N4614" s="28">
        <f>N4625+N4615</f>
        <v>105432.63</v>
      </c>
      <c r="O4614" s="28">
        <f>O4625+O4615+O4704</f>
        <v>-159187.30600000001</v>
      </c>
      <c r="P4614" s="28">
        <f>P4625+P4615+P4704</f>
        <v>0</v>
      </c>
      <c r="Q4614" s="28">
        <f>Q4625+Q4615+Q4704</f>
        <v>-4893.7469999999958</v>
      </c>
      <c r="R4614" s="28">
        <f>R4625+R4615+R4704</f>
        <v>-267.09999999999854</v>
      </c>
      <c r="S4614" s="28">
        <f>S4625+S4615+S4704</f>
        <v>-842.16999999999996</v>
      </c>
      <c r="T4614" s="28">
        <f>T4625+T4615</f>
        <v>0</v>
      </c>
      <c r="U4614" s="28">
        <f>U4625+U4615</f>
        <v>17920.779999999999</v>
      </c>
      <c r="V4614" s="28">
        <f t="shared" si="8893"/>
        <v>9299143.4710000008</v>
      </c>
      <c r="W4614" s="28">
        <f>W4625+W4615</f>
        <v>54951.012999999999</v>
      </c>
      <c r="X4614" s="28">
        <f>X4625+X4615</f>
        <v>0</v>
      </c>
      <c r="Y4614" s="28">
        <f>Y4625+Y4615</f>
        <v>-8928.2000000000007</v>
      </c>
      <c r="Z4614" s="28">
        <f>Z4625+Z4615</f>
        <v>0</v>
      </c>
      <c r="AA4614" s="28">
        <f>AA4625+AA4615</f>
        <v>1352.827</v>
      </c>
      <c r="AB4614" s="28">
        <f>AB4625+AB4615+AB4704</f>
        <v>8000248.0051199999</v>
      </c>
      <c r="AC4614" s="29">
        <f>AC4625+AC4615+AC4704</f>
        <v>9648834.9028999992</v>
      </c>
      <c r="AD4614" s="29">
        <f>AD4625+AD4615+AD4704</f>
        <v>9300245.9100900013</v>
      </c>
      <c r="AE4614" s="30">
        <f t="shared" si="8883"/>
        <v>96.387242643096442</v>
      </c>
      <c r="AF4614" s="28">
        <f>AF4625+AF4615+AF4704</f>
        <v>9764326.2397100013</v>
      </c>
      <c r="AG4614" s="28">
        <f>AG4625+AG4615+AG4704</f>
        <v>-159187.30600000001</v>
      </c>
      <c r="AH4614" s="28">
        <f>AH4625+AH4615+AH4704</f>
        <v>0</v>
      </c>
      <c r="AI4614" s="28">
        <f>AI4625+AI4615+AI4704</f>
        <v>0</v>
      </c>
      <c r="AJ4614" s="28">
        <f>AJ4625+AJ4615+AJ4704</f>
        <v>0</v>
      </c>
      <c r="AK4614" s="28">
        <f>AK4625+AK4615+AK4704</f>
        <v>0</v>
      </c>
      <c r="AL4614" s="28">
        <f t="shared" si="8890"/>
        <v>9605138.9337100014</v>
      </c>
      <c r="AM4614" s="28">
        <f t="shared" si="8891"/>
        <v>-305995.46271000057</v>
      </c>
      <c r="AN4614" s="31"/>
      <c r="AO4614" s="24"/>
      <c r="AP4614" s="24"/>
      <c r="AQ4614" s="24"/>
      <c r="AR4614" s="24"/>
      <c r="AS4614" s="24"/>
    </row>
    <row r="4615" s="24" customFormat="1" ht="31.5">
      <c r="B4615" s="25" t="s">
        <v>1231</v>
      </c>
      <c r="C4615" s="25" t="s">
        <v>117</v>
      </c>
      <c r="D4615" s="25"/>
      <c r="E4615" s="32" t="str">
        <f t="shared" si="8892"/>
        <v>03</v>
      </c>
      <c r="F4615" s="25"/>
      <c r="G4615" s="25"/>
      <c r="H4615" s="27" t="s">
        <v>199</v>
      </c>
      <c r="I4615" s="28">
        <f t="shared" ref="I4615:I4617" si="8921">I4616</f>
        <v>1480.3</v>
      </c>
      <c r="J4615" s="28">
        <f t="shared" ref="J4615:J4617" si="8922">J4616</f>
        <v>1480.3</v>
      </c>
      <c r="K4615" s="28">
        <f t="shared" ref="K4615:K4617" si="8923">K4616</f>
        <v>1480.3</v>
      </c>
      <c r="L4615" s="28">
        <f t="shared" ref="L4615:L4617" si="8924">L4616</f>
        <v>0</v>
      </c>
      <c r="M4615" s="28">
        <f t="shared" ref="M4615:M4617" si="8925">M4616</f>
        <v>0</v>
      </c>
      <c r="N4615" s="28">
        <f t="shared" ref="N4615:N4617" si="8926">N4616</f>
        <v>0</v>
      </c>
      <c r="O4615" s="28">
        <f t="shared" ref="O4615:O4617" si="8927">O4616</f>
        <v>0</v>
      </c>
      <c r="P4615" s="28">
        <f t="shared" ref="P4615:P4617" si="8928">P4616</f>
        <v>0</v>
      </c>
      <c r="Q4615" s="28">
        <f t="shared" ref="Q4615:Q4617" si="8929">Q4616</f>
        <v>0</v>
      </c>
      <c r="R4615" s="28">
        <f t="shared" ref="R4615:R4617" si="8930">R4616</f>
        <v>0</v>
      </c>
      <c r="S4615" s="28">
        <f t="shared" ref="S4615:S4617" si="8931">S4616</f>
        <v>0</v>
      </c>
      <c r="T4615" s="28">
        <f t="shared" ref="T4615:T4617" si="8932">T4616</f>
        <v>0</v>
      </c>
      <c r="U4615" s="28">
        <v>0</v>
      </c>
      <c r="V4615" s="28">
        <f t="shared" si="8893"/>
        <v>1480.3</v>
      </c>
      <c r="W4615" s="28">
        <f t="shared" ref="W4615:W4617" si="8933">W4616</f>
        <v>0</v>
      </c>
      <c r="X4615" s="28">
        <f t="shared" ref="X4615:X4617" si="8934">X4616</f>
        <v>0</v>
      </c>
      <c r="Y4615" s="28">
        <f t="shared" ref="Y4615:Y4617" si="8935">Y4616</f>
        <v>0</v>
      </c>
      <c r="Z4615" s="28">
        <f t="shared" ref="Z4615:Z4617" si="8936">Z4616</f>
        <v>0</v>
      </c>
      <c r="AA4615" s="28">
        <f t="shared" ref="AA4615:AA4617" si="8937">AA4616</f>
        <v>0</v>
      </c>
      <c r="AB4615" s="28">
        <f t="shared" ref="AB4615:AB4617" si="8938">AB4616</f>
        <v>890.26207999999997</v>
      </c>
      <c r="AC4615" s="29">
        <f t="shared" ref="AC4615:AC4617" si="8939">AC4616</f>
        <v>1480.3</v>
      </c>
      <c r="AD4615" s="29">
        <f t="shared" ref="AD4615:AD4617" si="8940">AD4616</f>
        <v>1480.3</v>
      </c>
      <c r="AE4615" s="30">
        <f t="shared" si="8883"/>
        <v>100</v>
      </c>
      <c r="AF4615" s="28">
        <f t="shared" ref="AF4615:AF4617" si="8941">AF4616</f>
        <v>1480.3</v>
      </c>
      <c r="AG4615" s="28">
        <f t="shared" ref="AG4615:AG4617" si="8942">AG4616</f>
        <v>0</v>
      </c>
      <c r="AH4615" s="28">
        <f t="shared" ref="AH4615:AH4617" si="8943">AH4616</f>
        <v>0</v>
      </c>
      <c r="AI4615" s="28">
        <f t="shared" ref="AI4615:AI4617" si="8944">AI4616</f>
        <v>0</v>
      </c>
      <c r="AJ4615" s="28">
        <f t="shared" ref="AJ4615:AJ4617" si="8945">AJ4616</f>
        <v>0</v>
      </c>
      <c r="AK4615" s="28">
        <f t="shared" ref="AK4615:AK4617" si="8946">AK4616</f>
        <v>0</v>
      </c>
      <c r="AL4615" s="28">
        <f t="shared" si="8890"/>
        <v>1480.3</v>
      </c>
      <c r="AM4615" s="28">
        <f t="shared" si="8891"/>
        <v>0</v>
      </c>
      <c r="AN4615" s="2"/>
      <c r="AO4615" s="24"/>
      <c r="AP4615" s="24"/>
      <c r="AQ4615" s="24"/>
      <c r="AR4615" s="24"/>
      <c r="AS4615" s="24"/>
    </row>
    <row r="4616" s="33" customFormat="1" ht="31.5">
      <c r="B4616" s="34" t="s">
        <v>1231</v>
      </c>
      <c r="C4616" s="34" t="s">
        <v>117</v>
      </c>
      <c r="D4616" s="34" t="s">
        <v>200</v>
      </c>
      <c r="E4616" s="35" t="str">
        <f t="shared" si="8892"/>
        <v>0314</v>
      </c>
      <c r="F4616" s="34"/>
      <c r="G4616" s="34"/>
      <c r="H4616" s="36" t="s">
        <v>201</v>
      </c>
      <c r="I4616" s="37">
        <f t="shared" si="8921"/>
        <v>1480.3</v>
      </c>
      <c r="J4616" s="37">
        <f t="shared" si="8922"/>
        <v>1480.3</v>
      </c>
      <c r="K4616" s="37">
        <f t="shared" si="8923"/>
        <v>1480.3</v>
      </c>
      <c r="L4616" s="37">
        <f t="shared" si="8924"/>
        <v>0</v>
      </c>
      <c r="M4616" s="37">
        <f t="shared" si="8925"/>
        <v>0</v>
      </c>
      <c r="N4616" s="37">
        <f t="shared" si="8926"/>
        <v>0</v>
      </c>
      <c r="O4616" s="37">
        <f t="shared" si="8927"/>
        <v>0</v>
      </c>
      <c r="P4616" s="37">
        <f t="shared" si="8928"/>
        <v>0</v>
      </c>
      <c r="Q4616" s="37">
        <f t="shared" si="8929"/>
        <v>0</v>
      </c>
      <c r="R4616" s="37">
        <f t="shared" si="8930"/>
        <v>0</v>
      </c>
      <c r="S4616" s="37">
        <f t="shared" si="8931"/>
        <v>0</v>
      </c>
      <c r="T4616" s="37">
        <f t="shared" si="8932"/>
        <v>0</v>
      </c>
      <c r="U4616" s="37">
        <v>0</v>
      </c>
      <c r="V4616" s="37">
        <f t="shared" si="8893"/>
        <v>1480.3</v>
      </c>
      <c r="W4616" s="37">
        <f t="shared" si="8933"/>
        <v>0</v>
      </c>
      <c r="X4616" s="37">
        <f t="shared" si="8934"/>
        <v>0</v>
      </c>
      <c r="Y4616" s="37">
        <f t="shared" si="8935"/>
        <v>0</v>
      </c>
      <c r="Z4616" s="37">
        <f t="shared" si="8936"/>
        <v>0</v>
      </c>
      <c r="AA4616" s="37">
        <f t="shared" si="8937"/>
        <v>0</v>
      </c>
      <c r="AB4616" s="37">
        <f t="shared" si="8938"/>
        <v>890.26207999999997</v>
      </c>
      <c r="AC4616" s="38">
        <f t="shared" si="8939"/>
        <v>1480.3</v>
      </c>
      <c r="AD4616" s="38">
        <f t="shared" si="8940"/>
        <v>1480.3</v>
      </c>
      <c r="AE4616" s="39">
        <f t="shared" si="8883"/>
        <v>100</v>
      </c>
      <c r="AF4616" s="37">
        <f t="shared" si="8941"/>
        <v>1480.3</v>
      </c>
      <c r="AG4616" s="37">
        <f t="shared" si="8942"/>
        <v>0</v>
      </c>
      <c r="AH4616" s="37">
        <f t="shared" si="8943"/>
        <v>0</v>
      </c>
      <c r="AI4616" s="37">
        <f t="shared" si="8944"/>
        <v>0</v>
      </c>
      <c r="AJ4616" s="37">
        <f t="shared" si="8945"/>
        <v>0</v>
      </c>
      <c r="AK4616" s="37">
        <f t="shared" si="8946"/>
        <v>0</v>
      </c>
      <c r="AL4616" s="37">
        <f t="shared" si="8890"/>
        <v>1480.3</v>
      </c>
      <c r="AM4616" s="37">
        <f t="shared" si="8891"/>
        <v>0</v>
      </c>
      <c r="AN4616" s="40"/>
      <c r="AO4616" s="33"/>
      <c r="AP4616" s="33"/>
      <c r="AQ4616" s="33"/>
      <c r="AR4616" s="33"/>
      <c r="AS4616" s="33"/>
    </row>
    <row r="4617" ht="31.5">
      <c r="B4617" s="41" t="s">
        <v>1231</v>
      </c>
      <c r="C4617" s="41" t="s">
        <v>117</v>
      </c>
      <c r="D4617" s="41" t="s">
        <v>200</v>
      </c>
      <c r="E4617" s="26" t="str">
        <f t="shared" si="8892"/>
        <v>0314</v>
      </c>
      <c r="F4617" s="41" t="s">
        <v>81</v>
      </c>
      <c r="G4617" s="41"/>
      <c r="H4617" s="42" t="s">
        <v>82</v>
      </c>
      <c r="I4617" s="43">
        <f t="shared" si="8921"/>
        <v>1480.3</v>
      </c>
      <c r="J4617" s="43">
        <f t="shared" si="8922"/>
        <v>1480.3</v>
      </c>
      <c r="K4617" s="43">
        <f t="shared" si="8923"/>
        <v>1480.3</v>
      </c>
      <c r="L4617" s="43">
        <f t="shared" si="8924"/>
        <v>0</v>
      </c>
      <c r="M4617" s="43">
        <f t="shared" si="8925"/>
        <v>0</v>
      </c>
      <c r="N4617" s="43">
        <f t="shared" si="8926"/>
        <v>0</v>
      </c>
      <c r="O4617" s="43">
        <f t="shared" si="8927"/>
        <v>0</v>
      </c>
      <c r="P4617" s="43">
        <f t="shared" si="8928"/>
        <v>0</v>
      </c>
      <c r="Q4617" s="43">
        <f t="shared" si="8929"/>
        <v>0</v>
      </c>
      <c r="R4617" s="43">
        <f t="shared" si="8930"/>
        <v>0</v>
      </c>
      <c r="S4617" s="43">
        <f t="shared" si="8931"/>
        <v>0</v>
      </c>
      <c r="T4617" s="43">
        <f t="shared" si="8932"/>
        <v>0</v>
      </c>
      <c r="U4617" s="43">
        <v>0</v>
      </c>
      <c r="V4617" s="43">
        <f t="shared" si="8893"/>
        <v>1480.3</v>
      </c>
      <c r="W4617" s="43">
        <f t="shared" si="8933"/>
        <v>0</v>
      </c>
      <c r="X4617" s="43">
        <f t="shared" si="8934"/>
        <v>0</v>
      </c>
      <c r="Y4617" s="43">
        <f t="shared" si="8935"/>
        <v>0</v>
      </c>
      <c r="Z4617" s="43">
        <f t="shared" si="8936"/>
        <v>0</v>
      </c>
      <c r="AA4617" s="43">
        <f t="shared" si="8937"/>
        <v>0</v>
      </c>
      <c r="AB4617" s="43">
        <f t="shared" si="8938"/>
        <v>890.26207999999997</v>
      </c>
      <c r="AC4617" s="44">
        <f t="shared" si="8939"/>
        <v>1480.3</v>
      </c>
      <c r="AD4617" s="44">
        <f t="shared" si="8940"/>
        <v>1480.3</v>
      </c>
      <c r="AE4617" s="45">
        <f t="shared" si="8883"/>
        <v>100</v>
      </c>
      <c r="AF4617" s="43">
        <f t="shared" si="8941"/>
        <v>1480.3</v>
      </c>
      <c r="AG4617" s="43">
        <f t="shared" si="8942"/>
        <v>0</v>
      </c>
      <c r="AH4617" s="43">
        <f t="shared" si="8943"/>
        <v>0</v>
      </c>
      <c r="AI4617" s="43">
        <f t="shared" si="8944"/>
        <v>0</v>
      </c>
      <c r="AJ4617" s="43">
        <f t="shared" si="8945"/>
        <v>0</v>
      </c>
      <c r="AK4617" s="43">
        <f t="shared" si="8946"/>
        <v>0</v>
      </c>
      <c r="AL4617" s="43">
        <f t="shared" si="8890"/>
        <v>1480.3</v>
      </c>
      <c r="AM4617" s="43">
        <f t="shared" si="8891"/>
        <v>0</v>
      </c>
      <c r="AN4617" s="2"/>
      <c r="AO4617" s="1"/>
      <c r="AP4617" s="1"/>
      <c r="AQ4617" s="1"/>
      <c r="AR4617" s="1"/>
      <c r="AS4617" s="1"/>
    </row>
    <row r="4618">
      <c r="B4618" s="41" t="s">
        <v>1231</v>
      </c>
      <c r="C4618" s="41" t="s">
        <v>117</v>
      </c>
      <c r="D4618" s="41" t="s">
        <v>200</v>
      </c>
      <c r="E4618" s="26" t="str">
        <f t="shared" si="8892"/>
        <v>0314</v>
      </c>
      <c r="F4618" s="41" t="s">
        <v>83</v>
      </c>
      <c r="G4618" s="41"/>
      <c r="H4618" s="42" t="s">
        <v>84</v>
      </c>
      <c r="I4618" s="43">
        <f>I4622+I4619</f>
        <v>1480.3</v>
      </c>
      <c r="J4618" s="43">
        <f>J4622+J4619</f>
        <v>1480.3</v>
      </c>
      <c r="K4618" s="43">
        <f>K4622+K4619</f>
        <v>1480.3</v>
      </c>
      <c r="L4618" s="43">
        <f>L4622+L4619</f>
        <v>0</v>
      </c>
      <c r="M4618" s="43">
        <f>M4622+M4619</f>
        <v>0</v>
      </c>
      <c r="N4618" s="43">
        <f>N4622+N4619</f>
        <v>0</v>
      </c>
      <c r="O4618" s="43">
        <f>O4622+O4619</f>
        <v>0</v>
      </c>
      <c r="P4618" s="43">
        <f>P4622+P4619</f>
        <v>0</v>
      </c>
      <c r="Q4618" s="43">
        <f>Q4622+Q4619</f>
        <v>0</v>
      </c>
      <c r="R4618" s="43">
        <f>R4622+R4619</f>
        <v>0</v>
      </c>
      <c r="S4618" s="43">
        <f>S4622+S4619</f>
        <v>0</v>
      </c>
      <c r="T4618" s="43">
        <f>T4622+T4619</f>
        <v>0</v>
      </c>
      <c r="U4618" s="43">
        <v>0</v>
      </c>
      <c r="V4618" s="43">
        <f t="shared" si="8893"/>
        <v>1480.3</v>
      </c>
      <c r="W4618" s="43">
        <f>W4622+W4619</f>
        <v>0</v>
      </c>
      <c r="X4618" s="43">
        <f>X4622+X4619</f>
        <v>0</v>
      </c>
      <c r="Y4618" s="43">
        <f>Y4622+Y4619</f>
        <v>0</v>
      </c>
      <c r="Z4618" s="43">
        <f>Z4622+Z4619</f>
        <v>0</v>
      </c>
      <c r="AA4618" s="43">
        <f>AA4622+AA4619</f>
        <v>0</v>
      </c>
      <c r="AB4618" s="43">
        <f>AB4622+AB4619</f>
        <v>890.26207999999997</v>
      </c>
      <c r="AC4618" s="44">
        <f>AC4622+AC4619</f>
        <v>1480.3</v>
      </c>
      <c r="AD4618" s="44">
        <f>AD4622+AD4619</f>
        <v>1480.3</v>
      </c>
      <c r="AE4618" s="45">
        <f t="shared" si="8883"/>
        <v>100</v>
      </c>
      <c r="AF4618" s="43">
        <f>AF4622+AF4619</f>
        <v>1480.3</v>
      </c>
      <c r="AG4618" s="43">
        <f>AG4622+AG4619</f>
        <v>0</v>
      </c>
      <c r="AH4618" s="43">
        <f>AH4622+AH4619</f>
        <v>0</v>
      </c>
      <c r="AI4618" s="43">
        <f>AI4622+AI4619</f>
        <v>0</v>
      </c>
      <c r="AJ4618" s="43">
        <f>AJ4622+AJ4619</f>
        <v>0</v>
      </c>
      <c r="AK4618" s="43">
        <f>AK4622+AK4619</f>
        <v>0</v>
      </c>
      <c r="AL4618" s="43">
        <f t="shared" si="8890"/>
        <v>1480.3</v>
      </c>
      <c r="AM4618" s="43">
        <f t="shared" si="8891"/>
        <v>0</v>
      </c>
      <c r="AN4618" s="2"/>
      <c r="AR4618" s="1"/>
      <c r="AS4618" s="1"/>
    </row>
    <row r="4619" ht="63" hidden="1">
      <c r="B4619" s="41" t="s">
        <v>1231</v>
      </c>
      <c r="C4619" s="41" t="s">
        <v>117</v>
      </c>
      <c r="D4619" s="41" t="s">
        <v>200</v>
      </c>
      <c r="E4619" s="26" t="str">
        <f t="shared" si="8892"/>
        <v>0314</v>
      </c>
      <c r="F4619" s="41" t="s">
        <v>202</v>
      </c>
      <c r="G4619" s="41"/>
      <c r="H4619" s="42" t="s">
        <v>203</v>
      </c>
      <c r="I4619" s="43">
        <f t="shared" ref="I4619:I4623" si="8947">I4620</f>
        <v>0</v>
      </c>
      <c r="J4619" s="43">
        <f t="shared" ref="J4619:J4623" si="8948">J4620</f>
        <v>0</v>
      </c>
      <c r="K4619" s="43">
        <f t="shared" ref="K4619:K4623" si="8949">K4620</f>
        <v>0</v>
      </c>
      <c r="L4619" s="43">
        <f t="shared" ref="L4619:L4623" si="8950">L4620</f>
        <v>0</v>
      </c>
      <c r="M4619" s="43">
        <f t="shared" ref="M4619:M4623" si="8951">M4620</f>
        <v>0</v>
      </c>
      <c r="N4619" s="43">
        <f t="shared" ref="N4619:N4623" si="8952">N4620</f>
        <v>0</v>
      </c>
      <c r="O4619" s="43">
        <f t="shared" ref="O4619:O4623" si="8953">O4620</f>
        <v>0</v>
      </c>
      <c r="P4619" s="43">
        <f t="shared" ref="P4619:P4623" si="8954">P4620</f>
        <v>0</v>
      </c>
      <c r="Q4619" s="43">
        <f t="shared" ref="Q4619:Q4623" si="8955">Q4620</f>
        <v>0</v>
      </c>
      <c r="R4619" s="43">
        <f t="shared" ref="R4619:R4623" si="8956">R4620</f>
        <v>0</v>
      </c>
      <c r="S4619" s="43">
        <f t="shared" ref="S4619:S4623" si="8957">S4620</f>
        <v>0</v>
      </c>
      <c r="T4619" s="43">
        <f t="shared" ref="T4619:T4623" si="8958">T4620</f>
        <v>0</v>
      </c>
      <c r="U4619" s="43">
        <v>0</v>
      </c>
      <c r="V4619" s="43">
        <f t="shared" si="8893"/>
        <v>0</v>
      </c>
      <c r="W4619" s="43">
        <f t="shared" ref="W4619:W4623" si="8959">W4620</f>
        <v>0</v>
      </c>
      <c r="X4619" s="43">
        <f t="shared" ref="X4619:X4623" si="8960">X4620</f>
        <v>0</v>
      </c>
      <c r="Y4619" s="43">
        <f t="shared" ref="Y4619:Y4623" si="8961">Y4620</f>
        <v>0</v>
      </c>
      <c r="Z4619" s="43">
        <f t="shared" ref="Z4619:Z4623" si="8962">Z4620</f>
        <v>0</v>
      </c>
      <c r="AA4619" s="43">
        <f t="shared" ref="AA4619:AA4623" si="8963">AA4620</f>
        <v>0</v>
      </c>
      <c r="AB4619" s="43">
        <f t="shared" ref="AB4619:AB4623" si="8964">AB4620</f>
        <v>0</v>
      </c>
      <c r="AC4619" s="44">
        <f t="shared" ref="AC4619:AC4623" si="8965">AC4620</f>
        <v>0</v>
      </c>
      <c r="AD4619" s="44">
        <f t="shared" ref="AD4619:AD4623" si="8966">AD4620</f>
        <v>0</v>
      </c>
      <c r="AE4619" s="45" t="e">
        <f t="shared" si="8883"/>
        <v>#DIV/0!</v>
      </c>
      <c r="AF4619" s="46">
        <f t="shared" ref="AF4619:AF4623" si="8967">AF4620</f>
        <v>0</v>
      </c>
      <c r="AG4619" s="46">
        <f t="shared" ref="AG4619:AG4623" si="8968">AG4620</f>
        <v>0</v>
      </c>
      <c r="AH4619" s="47">
        <f t="shared" ref="AH4619:AH4623" si="8969">AH4620</f>
        <v>0</v>
      </c>
      <c r="AI4619" s="47">
        <f t="shared" ref="AI4619:AI4623" si="8970">AI4620</f>
        <v>0</v>
      </c>
      <c r="AJ4619" s="47">
        <f t="shared" ref="AJ4619:AJ4623" si="8971">AJ4620</f>
        <v>0</v>
      </c>
      <c r="AK4619" s="47">
        <f t="shared" ref="AK4619:AK4623" si="8972">AK4620</f>
        <v>0</v>
      </c>
      <c r="AL4619" s="47">
        <f t="shared" si="8890"/>
        <v>0</v>
      </c>
      <c r="AM4619" s="47">
        <f t="shared" si="8891"/>
        <v>0</v>
      </c>
      <c r="AN4619" s="48" t="s">
        <v>36</v>
      </c>
      <c r="AO4619" s="1"/>
      <c r="AP4619" s="1"/>
      <c r="AQ4619" s="1"/>
      <c r="AR4619" s="1"/>
      <c r="AS4619" s="1"/>
    </row>
    <row r="4620" ht="31.5" hidden="1">
      <c r="B4620" s="41" t="s">
        <v>1231</v>
      </c>
      <c r="C4620" s="41" t="s">
        <v>117</v>
      </c>
      <c r="D4620" s="41" t="s">
        <v>200</v>
      </c>
      <c r="E4620" s="26" t="str">
        <f t="shared" si="8892"/>
        <v>0314</v>
      </c>
      <c r="F4620" s="41" t="s">
        <v>202</v>
      </c>
      <c r="G4620" s="41" t="s">
        <v>53</v>
      </c>
      <c r="H4620" s="42" t="s">
        <v>54</v>
      </c>
      <c r="I4620" s="43">
        <f t="shared" si="8947"/>
        <v>0</v>
      </c>
      <c r="J4620" s="43">
        <f t="shared" si="8948"/>
        <v>0</v>
      </c>
      <c r="K4620" s="43">
        <f t="shared" si="8949"/>
        <v>0</v>
      </c>
      <c r="L4620" s="43">
        <f t="shared" si="8950"/>
        <v>0</v>
      </c>
      <c r="M4620" s="43">
        <f t="shared" si="8951"/>
        <v>0</v>
      </c>
      <c r="N4620" s="43">
        <f t="shared" si="8952"/>
        <v>0</v>
      </c>
      <c r="O4620" s="43">
        <f t="shared" si="8953"/>
        <v>0</v>
      </c>
      <c r="P4620" s="43">
        <f t="shared" si="8954"/>
        <v>0</v>
      </c>
      <c r="Q4620" s="43">
        <f t="shared" si="8955"/>
        <v>0</v>
      </c>
      <c r="R4620" s="43">
        <f t="shared" si="8956"/>
        <v>0</v>
      </c>
      <c r="S4620" s="43">
        <f t="shared" si="8957"/>
        <v>0</v>
      </c>
      <c r="T4620" s="43">
        <f t="shared" si="8958"/>
        <v>0</v>
      </c>
      <c r="U4620" s="43">
        <v>0</v>
      </c>
      <c r="V4620" s="43">
        <f t="shared" si="8893"/>
        <v>0</v>
      </c>
      <c r="W4620" s="43">
        <f t="shared" si="8959"/>
        <v>0</v>
      </c>
      <c r="X4620" s="43">
        <f t="shared" si="8960"/>
        <v>0</v>
      </c>
      <c r="Y4620" s="43">
        <f t="shared" si="8961"/>
        <v>0</v>
      </c>
      <c r="Z4620" s="43">
        <f t="shared" si="8962"/>
        <v>0</v>
      </c>
      <c r="AA4620" s="43">
        <f t="shared" si="8963"/>
        <v>0</v>
      </c>
      <c r="AB4620" s="43">
        <f t="shared" si="8964"/>
        <v>0</v>
      </c>
      <c r="AC4620" s="44">
        <f t="shared" si="8965"/>
        <v>0</v>
      </c>
      <c r="AD4620" s="44">
        <f t="shared" si="8966"/>
        <v>0</v>
      </c>
      <c r="AE4620" s="45" t="e">
        <f t="shared" si="8883"/>
        <v>#DIV/0!</v>
      </c>
      <c r="AF4620" s="46">
        <f t="shared" si="8967"/>
        <v>0</v>
      </c>
      <c r="AG4620" s="46">
        <f t="shared" si="8968"/>
        <v>0</v>
      </c>
      <c r="AH4620" s="47">
        <f t="shared" si="8969"/>
        <v>0</v>
      </c>
      <c r="AI4620" s="47">
        <f t="shared" si="8970"/>
        <v>0</v>
      </c>
      <c r="AJ4620" s="47">
        <f t="shared" si="8971"/>
        <v>0</v>
      </c>
      <c r="AK4620" s="47">
        <f t="shared" si="8972"/>
        <v>0</v>
      </c>
      <c r="AL4620" s="47">
        <f t="shared" si="8890"/>
        <v>0</v>
      </c>
      <c r="AM4620" s="47">
        <f t="shared" si="8891"/>
        <v>0</v>
      </c>
      <c r="AN4620" s="48" t="s">
        <v>36</v>
      </c>
      <c r="AO4620" s="1"/>
      <c r="AP4620" s="1"/>
      <c r="AQ4620" s="1"/>
      <c r="AR4620" s="1"/>
      <c r="AS4620" s="1"/>
    </row>
    <row r="4621" ht="31.5" hidden="1">
      <c r="B4621" s="41" t="s">
        <v>1231</v>
      </c>
      <c r="C4621" s="41" t="s">
        <v>117</v>
      </c>
      <c r="D4621" s="41" t="s">
        <v>200</v>
      </c>
      <c r="E4621" s="26" t="str">
        <f t="shared" si="8892"/>
        <v>0314</v>
      </c>
      <c r="F4621" s="41" t="s">
        <v>202</v>
      </c>
      <c r="G4621" s="41" t="s">
        <v>55</v>
      </c>
      <c r="H4621" s="42" t="s">
        <v>56</v>
      </c>
      <c r="I4621" s="43"/>
      <c r="J4621" s="43"/>
      <c r="K4621" s="43"/>
      <c r="L4621" s="43"/>
      <c r="M4621" s="43"/>
      <c r="N4621" s="43"/>
      <c r="O4621" s="43">
        <v>0</v>
      </c>
      <c r="P4621" s="43">
        <v>0</v>
      </c>
      <c r="Q4621" s="43">
        <v>0</v>
      </c>
      <c r="R4621" s="43">
        <v>0</v>
      </c>
      <c r="S4621" s="43">
        <v>0</v>
      </c>
      <c r="T4621" s="43">
        <v>0</v>
      </c>
      <c r="U4621" s="43">
        <v>0</v>
      </c>
      <c r="V4621" s="43">
        <f t="shared" si="8893"/>
        <v>0</v>
      </c>
      <c r="W4621" s="43"/>
      <c r="X4621" s="43"/>
      <c r="Y4621" s="43"/>
      <c r="Z4621" s="43"/>
      <c r="AA4621" s="43"/>
      <c r="AB4621" s="43">
        <v>0</v>
      </c>
      <c r="AC4621" s="44">
        <v>0</v>
      </c>
      <c r="AD4621" s="44">
        <v>0</v>
      </c>
      <c r="AE4621" s="45" t="e">
        <f t="shared" si="8883"/>
        <v>#DIV/0!</v>
      </c>
      <c r="AF4621" s="46">
        <v>0</v>
      </c>
      <c r="AG4621" s="46">
        <v>0</v>
      </c>
      <c r="AH4621" s="47">
        <v>0</v>
      </c>
      <c r="AI4621" s="47">
        <v>0</v>
      </c>
      <c r="AJ4621" s="47">
        <v>0</v>
      </c>
      <c r="AK4621" s="47">
        <v>0</v>
      </c>
      <c r="AL4621" s="47">
        <f t="shared" si="8890"/>
        <v>0</v>
      </c>
      <c r="AM4621" s="47">
        <f t="shared" si="8891"/>
        <v>0</v>
      </c>
      <c r="AN4621" s="48" t="s">
        <v>36</v>
      </c>
      <c r="AR4621" s="1"/>
      <c r="AS4621" s="1"/>
    </row>
    <row r="4622" ht="31.5">
      <c r="B4622" s="41" t="s">
        <v>1231</v>
      </c>
      <c r="C4622" s="41" t="s">
        <v>117</v>
      </c>
      <c r="D4622" s="41" t="s">
        <v>200</v>
      </c>
      <c r="E4622" s="26" t="str">
        <f t="shared" si="8892"/>
        <v>0314</v>
      </c>
      <c r="F4622" s="41" t="s">
        <v>204</v>
      </c>
      <c r="G4622" s="41"/>
      <c r="H4622" s="42" t="s">
        <v>205</v>
      </c>
      <c r="I4622" s="43">
        <f t="shared" si="8947"/>
        <v>1480.3</v>
      </c>
      <c r="J4622" s="43">
        <f t="shared" si="8948"/>
        <v>1480.3</v>
      </c>
      <c r="K4622" s="43">
        <f t="shared" si="8949"/>
        <v>1480.3</v>
      </c>
      <c r="L4622" s="43">
        <f t="shared" si="8950"/>
        <v>0</v>
      </c>
      <c r="M4622" s="43">
        <f t="shared" si="8951"/>
        <v>0</v>
      </c>
      <c r="N4622" s="43">
        <f t="shared" si="8952"/>
        <v>0</v>
      </c>
      <c r="O4622" s="43">
        <f t="shared" si="8953"/>
        <v>0</v>
      </c>
      <c r="P4622" s="43">
        <f t="shared" si="8954"/>
        <v>0</v>
      </c>
      <c r="Q4622" s="43">
        <f t="shared" si="8955"/>
        <v>0</v>
      </c>
      <c r="R4622" s="43">
        <f t="shared" si="8956"/>
        <v>0</v>
      </c>
      <c r="S4622" s="43">
        <f t="shared" si="8957"/>
        <v>0</v>
      </c>
      <c r="T4622" s="43">
        <f t="shared" si="8958"/>
        <v>0</v>
      </c>
      <c r="U4622" s="43">
        <v>0</v>
      </c>
      <c r="V4622" s="43">
        <f t="shared" si="8893"/>
        <v>1480.3</v>
      </c>
      <c r="W4622" s="43">
        <f t="shared" si="8959"/>
        <v>0</v>
      </c>
      <c r="X4622" s="43">
        <f t="shared" si="8960"/>
        <v>0</v>
      </c>
      <c r="Y4622" s="43">
        <f t="shared" si="8961"/>
        <v>0</v>
      </c>
      <c r="Z4622" s="43">
        <f t="shared" si="8962"/>
        <v>0</v>
      </c>
      <c r="AA4622" s="43">
        <f t="shared" si="8963"/>
        <v>0</v>
      </c>
      <c r="AB4622" s="43">
        <f t="shared" si="8964"/>
        <v>890.26207999999997</v>
      </c>
      <c r="AC4622" s="44">
        <f t="shared" si="8965"/>
        <v>1480.3</v>
      </c>
      <c r="AD4622" s="44">
        <f t="shared" si="8966"/>
        <v>1480.3</v>
      </c>
      <c r="AE4622" s="45">
        <f t="shared" si="8883"/>
        <v>100</v>
      </c>
      <c r="AF4622" s="43">
        <f t="shared" si="8967"/>
        <v>1480.3</v>
      </c>
      <c r="AG4622" s="43">
        <f t="shared" si="8968"/>
        <v>0</v>
      </c>
      <c r="AH4622" s="43">
        <f t="shared" si="8969"/>
        <v>0</v>
      </c>
      <c r="AI4622" s="43">
        <f t="shared" si="8970"/>
        <v>0</v>
      </c>
      <c r="AJ4622" s="43">
        <f t="shared" si="8971"/>
        <v>0</v>
      </c>
      <c r="AK4622" s="43">
        <f t="shared" si="8972"/>
        <v>0</v>
      </c>
      <c r="AL4622" s="43">
        <f t="shared" si="8890"/>
        <v>1480.3</v>
      </c>
      <c r="AM4622" s="43">
        <f t="shared" si="8891"/>
        <v>0</v>
      </c>
      <c r="AN4622" s="2"/>
      <c r="AO4622" s="1"/>
      <c r="AP4622" s="1"/>
      <c r="AQ4622" s="1"/>
      <c r="AR4622" s="1"/>
      <c r="AS4622" s="1"/>
    </row>
    <row r="4623" ht="31.5">
      <c r="B4623" s="41" t="s">
        <v>1231</v>
      </c>
      <c r="C4623" s="41" t="s">
        <v>117</v>
      </c>
      <c r="D4623" s="41" t="s">
        <v>200</v>
      </c>
      <c r="E4623" s="26" t="str">
        <f t="shared" si="8892"/>
        <v>0314</v>
      </c>
      <c r="F4623" s="41" t="s">
        <v>204</v>
      </c>
      <c r="G4623" s="41" t="s">
        <v>53</v>
      </c>
      <c r="H4623" s="42" t="s">
        <v>54</v>
      </c>
      <c r="I4623" s="43">
        <f t="shared" si="8947"/>
        <v>1480.3</v>
      </c>
      <c r="J4623" s="43">
        <f t="shared" si="8948"/>
        <v>1480.3</v>
      </c>
      <c r="K4623" s="43">
        <f t="shared" si="8949"/>
        <v>1480.3</v>
      </c>
      <c r="L4623" s="43">
        <f t="shared" si="8950"/>
        <v>0</v>
      </c>
      <c r="M4623" s="43">
        <f t="shared" si="8951"/>
        <v>0</v>
      </c>
      <c r="N4623" s="43">
        <f t="shared" si="8952"/>
        <v>0</v>
      </c>
      <c r="O4623" s="43">
        <f t="shared" si="8953"/>
        <v>0</v>
      </c>
      <c r="P4623" s="43">
        <f t="shared" si="8954"/>
        <v>0</v>
      </c>
      <c r="Q4623" s="43">
        <f t="shared" si="8955"/>
        <v>0</v>
      </c>
      <c r="R4623" s="43">
        <f t="shared" si="8956"/>
        <v>0</v>
      </c>
      <c r="S4623" s="43">
        <f t="shared" si="8957"/>
        <v>0</v>
      </c>
      <c r="T4623" s="43">
        <f t="shared" si="8958"/>
        <v>0</v>
      </c>
      <c r="U4623" s="43">
        <v>0</v>
      </c>
      <c r="V4623" s="43">
        <f t="shared" si="8893"/>
        <v>1480.3</v>
      </c>
      <c r="W4623" s="43">
        <f t="shared" si="8959"/>
        <v>0</v>
      </c>
      <c r="X4623" s="43">
        <f t="shared" si="8960"/>
        <v>0</v>
      </c>
      <c r="Y4623" s="43">
        <f t="shared" si="8961"/>
        <v>0</v>
      </c>
      <c r="Z4623" s="43">
        <f t="shared" si="8962"/>
        <v>0</v>
      </c>
      <c r="AA4623" s="43">
        <f t="shared" si="8963"/>
        <v>0</v>
      </c>
      <c r="AB4623" s="43">
        <f t="shared" si="8964"/>
        <v>890.26207999999997</v>
      </c>
      <c r="AC4623" s="44">
        <f t="shared" si="8965"/>
        <v>1480.3</v>
      </c>
      <c r="AD4623" s="44">
        <f t="shared" si="8966"/>
        <v>1480.3</v>
      </c>
      <c r="AE4623" s="45">
        <f t="shared" si="8883"/>
        <v>100</v>
      </c>
      <c r="AF4623" s="43">
        <f t="shared" si="8967"/>
        <v>1480.3</v>
      </c>
      <c r="AG4623" s="43">
        <f t="shared" si="8968"/>
        <v>0</v>
      </c>
      <c r="AH4623" s="43">
        <f t="shared" si="8969"/>
        <v>0</v>
      </c>
      <c r="AI4623" s="43">
        <f t="shared" si="8970"/>
        <v>0</v>
      </c>
      <c r="AJ4623" s="43">
        <f t="shared" si="8971"/>
        <v>0</v>
      </c>
      <c r="AK4623" s="43">
        <f t="shared" si="8972"/>
        <v>0</v>
      </c>
      <c r="AL4623" s="43">
        <f t="shared" si="8890"/>
        <v>1480.3</v>
      </c>
      <c r="AM4623" s="43">
        <f t="shared" si="8891"/>
        <v>0</v>
      </c>
      <c r="AN4623" s="2"/>
      <c r="AO4623" s="1"/>
      <c r="AP4623" s="1"/>
      <c r="AQ4623" s="1"/>
      <c r="AR4623" s="1"/>
      <c r="AS4623" s="1"/>
    </row>
    <row r="4624" ht="31.5">
      <c r="B4624" s="41" t="s">
        <v>1231</v>
      </c>
      <c r="C4624" s="41" t="s">
        <v>117</v>
      </c>
      <c r="D4624" s="41" t="s">
        <v>200</v>
      </c>
      <c r="E4624" s="26" t="str">
        <f t="shared" si="8892"/>
        <v>0314</v>
      </c>
      <c r="F4624" s="41" t="s">
        <v>204</v>
      </c>
      <c r="G4624" s="41" t="s">
        <v>55</v>
      </c>
      <c r="H4624" s="42" t="s">
        <v>56</v>
      </c>
      <c r="I4624" s="43">
        <v>1480.3</v>
      </c>
      <c r="J4624" s="43">
        <v>1480.3</v>
      </c>
      <c r="K4624" s="43">
        <v>1480.3</v>
      </c>
      <c r="L4624" s="43"/>
      <c r="M4624" s="43"/>
      <c r="N4624" s="43"/>
      <c r="O4624" s="43">
        <v>0</v>
      </c>
      <c r="P4624" s="43">
        <v>0</v>
      </c>
      <c r="Q4624" s="43">
        <v>0</v>
      </c>
      <c r="R4624" s="43">
        <v>0</v>
      </c>
      <c r="S4624" s="43">
        <v>0</v>
      </c>
      <c r="T4624" s="43">
        <v>0</v>
      </c>
      <c r="U4624" s="43">
        <v>0</v>
      </c>
      <c r="V4624" s="43">
        <f t="shared" si="8893"/>
        <v>1480.3</v>
      </c>
      <c r="W4624" s="43"/>
      <c r="X4624" s="43"/>
      <c r="Y4624" s="43"/>
      <c r="Z4624" s="43"/>
      <c r="AA4624" s="43"/>
      <c r="AB4624" s="43">
        <v>890.26207999999997</v>
      </c>
      <c r="AC4624" s="44">
        <v>1480.3</v>
      </c>
      <c r="AD4624" s="44">
        <v>1480.3</v>
      </c>
      <c r="AE4624" s="45">
        <f t="shared" si="8883"/>
        <v>100</v>
      </c>
      <c r="AF4624" s="43">
        <v>1480.3</v>
      </c>
      <c r="AG4624" s="43">
        <v>0</v>
      </c>
      <c r="AH4624" s="43">
        <v>0</v>
      </c>
      <c r="AI4624" s="43">
        <v>0</v>
      </c>
      <c r="AJ4624" s="43">
        <v>0</v>
      </c>
      <c r="AK4624" s="43">
        <v>0</v>
      </c>
      <c r="AL4624" s="43">
        <f t="shared" si="8890"/>
        <v>1480.3</v>
      </c>
      <c r="AM4624" s="43">
        <f t="shared" si="8891"/>
        <v>0</v>
      </c>
      <c r="AN4624" s="19"/>
      <c r="AO4624" s="1"/>
      <c r="AP4624" s="1"/>
      <c r="AQ4624" s="1"/>
      <c r="AR4624" s="1"/>
      <c r="AS4624" s="1"/>
    </row>
    <row r="4625" s="24" customFormat="1">
      <c r="B4625" s="25" t="s">
        <v>1231</v>
      </c>
      <c r="C4625" s="25" t="s">
        <v>107</v>
      </c>
      <c r="D4625" s="25"/>
      <c r="E4625" s="32" t="str">
        <f t="shared" si="8892"/>
        <v>04</v>
      </c>
      <c r="F4625" s="25"/>
      <c r="G4625" s="25"/>
      <c r="H4625" s="27" t="s">
        <v>108</v>
      </c>
      <c r="I4625" s="28">
        <f>I4626+I4694</f>
        <v>9396027.2999999989</v>
      </c>
      <c r="J4625" s="28">
        <f>J4626+J4694</f>
        <v>9034773.0999999996</v>
      </c>
      <c r="K4625" s="28">
        <f>K4626+K4694</f>
        <v>9166930.0000000019</v>
      </c>
      <c r="L4625" s="28">
        <f>L4626+L4694</f>
        <v>48905.413999999997</v>
      </c>
      <c r="M4625" s="28">
        <f>M4626+M4694</f>
        <v>-861.64800000000105</v>
      </c>
      <c r="N4625" s="28">
        <f>N4626+N4694</f>
        <v>105432.63</v>
      </c>
      <c r="O4625" s="28">
        <f>O4626+O4694</f>
        <v>-159187.30600000001</v>
      </c>
      <c r="P4625" s="28">
        <f>P4626+P4694</f>
        <v>0</v>
      </c>
      <c r="Q4625" s="28">
        <f>Q4626+Q4694</f>
        <v>-4893.7469999999958</v>
      </c>
      <c r="R4625" s="28">
        <f>R4626+R4694</f>
        <v>-267.09999999999854</v>
      </c>
      <c r="S4625" s="28">
        <f>S4626+S4694</f>
        <v>-842.16999999999996</v>
      </c>
      <c r="T4625" s="28">
        <f>T4626+T4694</f>
        <v>0</v>
      </c>
      <c r="U4625" s="28">
        <f>U4626+U4694</f>
        <v>17920.779999999999</v>
      </c>
      <c r="V4625" s="28">
        <f t="shared" si="8893"/>
        <v>9297663.1710000001</v>
      </c>
      <c r="W4625" s="28">
        <f>W4626+W4694</f>
        <v>54951.012999999999</v>
      </c>
      <c r="X4625" s="28">
        <f>X4626+X4694</f>
        <v>0</v>
      </c>
      <c r="Y4625" s="28">
        <f>Y4626+Y4694</f>
        <v>-8928.2000000000007</v>
      </c>
      <c r="Z4625" s="28">
        <f>Z4626+Z4694</f>
        <v>0</v>
      </c>
      <c r="AA4625" s="28">
        <f>AA4626+AA4694</f>
        <v>1352.827</v>
      </c>
      <c r="AB4625" s="28">
        <f>AB4626+AB4694</f>
        <v>7733392.8562700003</v>
      </c>
      <c r="AC4625" s="29">
        <f>AC4626+AC4694</f>
        <v>9264096.2138099987</v>
      </c>
      <c r="AD4625" s="29">
        <f>AD4626+AD4694</f>
        <v>8915986.0553200003</v>
      </c>
      <c r="AE4625" s="30">
        <f t="shared" si="8883"/>
        <v>96.242373239053052</v>
      </c>
      <c r="AF4625" s="28">
        <f>AF4626+AF4694</f>
        <v>9423283.5197100006</v>
      </c>
      <c r="AG4625" s="28">
        <f>AG4626+AG4694</f>
        <v>-159187.30600000001</v>
      </c>
      <c r="AH4625" s="28">
        <f>AH4626+AH4694</f>
        <v>0</v>
      </c>
      <c r="AI4625" s="28">
        <f>AI4626+AI4694</f>
        <v>0</v>
      </c>
      <c r="AJ4625" s="28">
        <f>AJ4626+AJ4694</f>
        <v>0</v>
      </c>
      <c r="AK4625" s="28">
        <f>AK4626+AK4694</f>
        <v>0</v>
      </c>
      <c r="AL4625" s="28">
        <f t="shared" si="8890"/>
        <v>9264096.2137100007</v>
      </c>
      <c r="AM4625" s="28">
        <f t="shared" si="8891"/>
        <v>33566.957289999351</v>
      </c>
      <c r="AN4625" s="31"/>
      <c r="AO4625" s="24"/>
      <c r="AP4625" s="24"/>
      <c r="AQ4625" s="24"/>
      <c r="AR4625" s="24"/>
      <c r="AS4625" s="24"/>
    </row>
    <row r="4626" s="33" customFormat="1">
      <c r="B4626" s="34" t="s">
        <v>1231</v>
      </c>
      <c r="C4626" s="34" t="s">
        <v>107</v>
      </c>
      <c r="D4626" s="34" t="s">
        <v>395</v>
      </c>
      <c r="E4626" s="35" t="str">
        <f t="shared" si="8892"/>
        <v>0408</v>
      </c>
      <c r="F4626" s="34"/>
      <c r="G4626" s="34"/>
      <c r="H4626" s="36" t="s">
        <v>1233</v>
      </c>
      <c r="I4626" s="37">
        <f>I4670+I4675+I4627</f>
        <v>9300744.4999999981</v>
      </c>
      <c r="J4626" s="37">
        <f>J4670+J4675+J4627</f>
        <v>8939572.5</v>
      </c>
      <c r="K4626" s="37">
        <f>K4670+K4675+K4627</f>
        <v>9071842.2000000011</v>
      </c>
      <c r="L4626" s="37">
        <f>L4670+L4675+L4627</f>
        <v>-51094.586000000003</v>
      </c>
      <c r="M4626" s="37">
        <f>M4670+M4675+M4627</f>
        <v>-100861.648</v>
      </c>
      <c r="N4626" s="37">
        <f>N4670+N4675+N4627</f>
        <v>5432.6299999999983</v>
      </c>
      <c r="O4626" s="37">
        <f>O4670+O4675+O4627+O4689</f>
        <v>-164426.95600000001</v>
      </c>
      <c r="P4626" s="37">
        <f>P4670+P4675+P4627+P4689</f>
        <v>0</v>
      </c>
      <c r="Q4626" s="37">
        <f>Q4670+Q4675+Q4627+Q4689</f>
        <v>-4893.7469999999958</v>
      </c>
      <c r="R4626" s="37">
        <f>R4670+R4675+R4627+R4689</f>
        <v>-56039.705000000002</v>
      </c>
      <c r="S4626" s="37">
        <f>S4670+S4675+S4627+S4689</f>
        <v>0</v>
      </c>
      <c r="T4626" s="37">
        <f>T4670+T4675+T4627</f>
        <v>0</v>
      </c>
      <c r="U4626" s="37">
        <f>U4670+U4675+U4627</f>
        <v>679.66299999999933</v>
      </c>
      <c r="V4626" s="37">
        <f t="shared" si="8893"/>
        <v>9024969.1689999998</v>
      </c>
      <c r="W4626" s="37">
        <f>W4670+W4675+W4627</f>
        <v>37709.896000000001</v>
      </c>
      <c r="X4626" s="37">
        <f>X4670+X4675+X4627</f>
        <v>0</v>
      </c>
      <c r="Y4626" s="37">
        <f>Y4670+Y4675+Y4627</f>
        <v>-8928.2000000000007</v>
      </c>
      <c r="Z4626" s="37">
        <f>Z4670+Z4675+Z4627</f>
        <v>0</v>
      </c>
      <c r="AA4626" s="37">
        <f>AA4670+AA4675+AA4627</f>
        <v>1352.827</v>
      </c>
      <c r="AB4626" s="37">
        <f>AB4670+AB4675+AB4627+AB4689</f>
        <v>7615618.0023100004</v>
      </c>
      <c r="AC4626" s="38">
        <f>AC4670+AC4675+AC4627+AC4689</f>
        <v>8991722.9677099995</v>
      </c>
      <c r="AD4626" s="38">
        <f>AD4670+AD4675+AD4627+AD4689</f>
        <v>8744435.5121599995</v>
      </c>
      <c r="AE4626" s="39">
        <f t="shared" si="8883"/>
        <v>97.24983235762457</v>
      </c>
      <c r="AF4626" s="37">
        <f>AF4670+AF4675+AF4627+AF4689</f>
        <v>9156149.9237099998</v>
      </c>
      <c r="AG4626" s="37">
        <f>AG4670+AG4675+AG4627+AG4689</f>
        <v>-164426.95600000001</v>
      </c>
      <c r="AH4626" s="37">
        <f>AH4670+AH4675+AH4627+AH4689</f>
        <v>0</v>
      </c>
      <c r="AI4626" s="37">
        <f>AI4670+AI4675+AI4627+AI4689</f>
        <v>0</v>
      </c>
      <c r="AJ4626" s="37">
        <f>AJ4670+AJ4675+AJ4627+AJ4689</f>
        <v>0</v>
      </c>
      <c r="AK4626" s="37">
        <f>AK4670+AK4675+AK4627+AK4689</f>
        <v>0</v>
      </c>
      <c r="AL4626" s="37">
        <f t="shared" si="8890"/>
        <v>8991722.9677099995</v>
      </c>
      <c r="AM4626" s="37">
        <f t="shared" si="8891"/>
        <v>33246.20129000023</v>
      </c>
      <c r="AN4626" s="40"/>
      <c r="AO4626" s="33"/>
      <c r="AP4626" s="33"/>
      <c r="AQ4626" s="33"/>
      <c r="AR4626" s="33"/>
      <c r="AS4626" s="33"/>
    </row>
    <row r="4627" ht="47.25">
      <c r="B4627" s="41" t="s">
        <v>1231</v>
      </c>
      <c r="C4627" s="41" t="s">
        <v>107</v>
      </c>
      <c r="D4627" s="41" t="s">
        <v>395</v>
      </c>
      <c r="E4627" s="26" t="str">
        <f t="shared" si="8892"/>
        <v>0408</v>
      </c>
      <c r="F4627" s="41" t="s">
        <v>745</v>
      </c>
      <c r="G4627" s="41"/>
      <c r="H4627" s="42" t="s">
        <v>746</v>
      </c>
      <c r="I4627" s="43">
        <f>I4628</f>
        <v>9277590.7999999989</v>
      </c>
      <c r="J4627" s="43">
        <f>J4628</f>
        <v>8916669.6999999993</v>
      </c>
      <c r="K4627" s="43">
        <f>K4628</f>
        <v>9048939.4000000004</v>
      </c>
      <c r="L4627" s="43">
        <f>L4628</f>
        <v>-51094.586000000003</v>
      </c>
      <c r="M4627" s="43">
        <f>M4628</f>
        <v>-100861.648</v>
      </c>
      <c r="N4627" s="43">
        <f>N4628</f>
        <v>5432.6299999999983</v>
      </c>
      <c r="O4627" s="43">
        <f>O4628</f>
        <v>-164426.95600000001</v>
      </c>
      <c r="P4627" s="43">
        <f>P4628</f>
        <v>0</v>
      </c>
      <c r="Q4627" s="43">
        <f>Q4628</f>
        <v>-4893.7469999999958</v>
      </c>
      <c r="R4627" s="43">
        <f>R4628</f>
        <v>-56039.705000000002</v>
      </c>
      <c r="S4627" s="43">
        <f>S4628</f>
        <v>0</v>
      </c>
      <c r="T4627" s="43">
        <f>T4628</f>
        <v>0</v>
      </c>
      <c r="U4627" s="43">
        <f>U4628</f>
        <v>679.66299999999933</v>
      </c>
      <c r="V4627" s="43">
        <f t="shared" si="8893"/>
        <v>9001815.4690000005</v>
      </c>
      <c r="W4627" s="43">
        <f>W4628</f>
        <v>37709.896000000001</v>
      </c>
      <c r="X4627" s="43">
        <f>X4628</f>
        <v>0</v>
      </c>
      <c r="Y4627" s="43">
        <f>Y4628</f>
        <v>-8928.2000000000007</v>
      </c>
      <c r="Z4627" s="43">
        <f>Z4628</f>
        <v>0</v>
      </c>
      <c r="AA4627" s="43">
        <f>AA4628</f>
        <v>1352.827</v>
      </c>
      <c r="AB4627" s="43">
        <f>AB4628</f>
        <v>7595872.9074200001</v>
      </c>
      <c r="AC4627" s="44">
        <f>AC4628</f>
        <v>8963482.6613100003</v>
      </c>
      <c r="AD4627" s="44">
        <f>AD4628</f>
        <v>8716195.2061299998</v>
      </c>
      <c r="AE4627" s="45">
        <f t="shared" si="8883"/>
        <v>97.241167696487068</v>
      </c>
      <c r="AF4627" s="43">
        <f>AF4628</f>
        <v>9128344.8367500007</v>
      </c>
      <c r="AG4627" s="43">
        <f>AG4628</f>
        <v>-164426.95600000001</v>
      </c>
      <c r="AH4627" s="43">
        <f>AH4628</f>
        <v>0</v>
      </c>
      <c r="AI4627" s="43">
        <f>AI4628</f>
        <v>0</v>
      </c>
      <c r="AJ4627" s="43">
        <f>AJ4628</f>
        <v>0</v>
      </c>
      <c r="AK4627" s="43">
        <f>AK4628</f>
        <v>0</v>
      </c>
      <c r="AL4627" s="43">
        <f t="shared" si="8890"/>
        <v>8963917.8807500005</v>
      </c>
      <c r="AM4627" s="43">
        <f t="shared" si="8891"/>
        <v>37897.58825000003</v>
      </c>
      <c r="AN4627" s="2"/>
      <c r="AO4627" s="1"/>
      <c r="AP4627" s="1"/>
      <c r="AQ4627" s="1"/>
      <c r="AR4627" s="1"/>
      <c r="AS4627" s="1"/>
    </row>
    <row r="4628" ht="31.5">
      <c r="B4628" s="41" t="s">
        <v>1231</v>
      </c>
      <c r="C4628" s="41" t="s">
        <v>107</v>
      </c>
      <c r="D4628" s="41" t="s">
        <v>395</v>
      </c>
      <c r="E4628" s="26" t="str">
        <f t="shared" si="8892"/>
        <v>0408</v>
      </c>
      <c r="F4628" s="41" t="s">
        <v>747</v>
      </c>
      <c r="G4628" s="41"/>
      <c r="H4628" s="42" t="s">
        <v>748</v>
      </c>
      <c r="I4628" s="43">
        <f>I4629+I4639+I4653+I4657+I4664</f>
        <v>9277590.7999999989</v>
      </c>
      <c r="J4628" s="43">
        <f>J4629+J4639+J4653+J4657+J4664</f>
        <v>8916669.6999999993</v>
      </c>
      <c r="K4628" s="43">
        <f>K4629+K4639+K4653+K4657+K4664</f>
        <v>9048939.4000000004</v>
      </c>
      <c r="L4628" s="43">
        <f>L4629+L4639+L4653+L4657+L4664</f>
        <v>-51094.586000000003</v>
      </c>
      <c r="M4628" s="43">
        <f>M4629+M4639+M4653+M4657+M4664</f>
        <v>-100861.648</v>
      </c>
      <c r="N4628" s="43">
        <f>N4629+N4639+N4653+N4657+N4664</f>
        <v>5432.6299999999983</v>
      </c>
      <c r="O4628" s="43">
        <f>O4629+O4639+O4653+O4657+O4664</f>
        <v>-164426.95600000001</v>
      </c>
      <c r="P4628" s="43">
        <f>P4629+P4639+P4653+P4657+P4664</f>
        <v>0</v>
      </c>
      <c r="Q4628" s="43">
        <f>Q4629+Q4639+Q4653+Q4657+Q4664</f>
        <v>-4893.7469999999958</v>
      </c>
      <c r="R4628" s="43">
        <f>R4629+R4639+R4653+R4657+R4664</f>
        <v>-56039.705000000002</v>
      </c>
      <c r="S4628" s="43">
        <f>S4629+S4639+S4653+S4657+S4664</f>
        <v>0</v>
      </c>
      <c r="T4628" s="43">
        <f>T4629+T4639+T4653+T4657+T4664</f>
        <v>0</v>
      </c>
      <c r="U4628" s="43">
        <f>U4629+U4639+U4653+U4657+U4664</f>
        <v>679.66299999999933</v>
      </c>
      <c r="V4628" s="43">
        <f t="shared" si="8893"/>
        <v>9001815.4690000005</v>
      </c>
      <c r="W4628" s="43">
        <f>W4629+W4639+W4653+W4657+W4664</f>
        <v>37709.896000000001</v>
      </c>
      <c r="X4628" s="43">
        <f>X4629+X4639+X4653+X4657+X4664</f>
        <v>0</v>
      </c>
      <c r="Y4628" s="43">
        <f>Y4629+Y4639+Y4653+Y4657+Y4664</f>
        <v>-8928.2000000000007</v>
      </c>
      <c r="Z4628" s="43">
        <f>Z4629+Z4639+Z4653+Z4657+Z4664</f>
        <v>0</v>
      </c>
      <c r="AA4628" s="43">
        <f>AA4629+AA4639+AA4653+AA4657+AA4664</f>
        <v>1352.827</v>
      </c>
      <c r="AB4628" s="43">
        <f>AB4629+AB4639+AB4653+AB4657+AB4664</f>
        <v>7595872.9074200001</v>
      </c>
      <c r="AC4628" s="44">
        <f>AC4629+AC4639+AC4653+AC4657+AC4664</f>
        <v>8963482.6613100003</v>
      </c>
      <c r="AD4628" s="44">
        <f>AD4629+AD4639+AD4653+AD4657+AD4664</f>
        <v>8716195.2061299998</v>
      </c>
      <c r="AE4628" s="45">
        <f t="shared" si="8883"/>
        <v>97.241167696487068</v>
      </c>
      <c r="AF4628" s="43">
        <f>AF4629+AF4639+AF4653+AF4657+AF4664</f>
        <v>9128344.8367500007</v>
      </c>
      <c r="AG4628" s="43">
        <f>AG4629+AG4639+AG4653+AG4657+AG4664</f>
        <v>-164426.95600000001</v>
      </c>
      <c r="AH4628" s="43">
        <f>AH4629+AH4639+AH4653+AH4657+AH4664</f>
        <v>0</v>
      </c>
      <c r="AI4628" s="43">
        <f>AI4629+AI4639+AI4653+AI4657+AI4664</f>
        <v>0</v>
      </c>
      <c r="AJ4628" s="43">
        <f>AJ4629+AJ4639+AJ4653+AJ4657+AJ4664</f>
        <v>0</v>
      </c>
      <c r="AK4628" s="43">
        <f>AK4629+AK4639+AK4653+AK4657+AK4664</f>
        <v>0</v>
      </c>
      <c r="AL4628" s="43">
        <f t="shared" si="8890"/>
        <v>8963917.8807500005</v>
      </c>
      <c r="AM4628" s="43">
        <f t="shared" si="8891"/>
        <v>37897.58825000003</v>
      </c>
      <c r="AN4628" s="2"/>
      <c r="AO4628" s="1"/>
      <c r="AP4628" s="1"/>
      <c r="AQ4628" s="1"/>
      <c r="AR4628" s="1"/>
      <c r="AS4628" s="1"/>
    </row>
    <row r="4629" ht="31.5">
      <c r="B4629" s="41" t="s">
        <v>1231</v>
      </c>
      <c r="C4629" s="41" t="s">
        <v>107</v>
      </c>
      <c r="D4629" s="41" t="s">
        <v>395</v>
      </c>
      <c r="E4629" s="26" t="str">
        <f t="shared" si="8892"/>
        <v>0408</v>
      </c>
      <c r="F4629" s="41" t="s">
        <v>1234</v>
      </c>
      <c r="G4629" s="41"/>
      <c r="H4629" s="42" t="s">
        <v>1235</v>
      </c>
      <c r="I4629" s="43">
        <f>I4630+I4633</f>
        <v>6895618.5</v>
      </c>
      <c r="J4629" s="43">
        <f>J4630+J4633</f>
        <v>7095713.7000000002</v>
      </c>
      <c r="K4629" s="43">
        <f>K4630+K4633</f>
        <v>7295713.7000000002</v>
      </c>
      <c r="L4629" s="43">
        <f>L4630+L4633</f>
        <v>-2357.7669999999998</v>
      </c>
      <c r="M4629" s="43">
        <f>M4630+M4633</f>
        <v>-1.3980000000010477</v>
      </c>
      <c r="N4629" s="43">
        <f>N4630+N4633</f>
        <v>-67.670000000001892</v>
      </c>
      <c r="O4629" s="43">
        <f>O4630+O4633+O4636</f>
        <v>-178211.701</v>
      </c>
      <c r="P4629" s="43">
        <f>P4630+P4633+P4636</f>
        <v>0</v>
      </c>
      <c r="Q4629" s="43">
        <f>Q4630+Q4633+Q4636</f>
        <v>-4893.7469999999958</v>
      </c>
      <c r="R4629" s="43">
        <f>R4630+R4633+R4636</f>
        <v>-60124.404999999999</v>
      </c>
      <c r="S4629" s="43">
        <f>S4630+S4633+S4636</f>
        <v>0</v>
      </c>
      <c r="T4629" s="43">
        <f>T4630+T4633+T4636</f>
        <v>0</v>
      </c>
      <c r="U4629" s="43">
        <f>U4630+U4633+U4636</f>
        <v>0</v>
      </c>
      <c r="V4629" s="43">
        <f t="shared" si="8893"/>
        <v>6650030.879999999</v>
      </c>
      <c r="W4629" s="43">
        <f>W4630+W4633+W4636</f>
        <v>26204.860000000001</v>
      </c>
      <c r="X4629" s="43">
        <f>X4630+X4633+X4636</f>
        <v>0</v>
      </c>
      <c r="Y4629" s="43">
        <f>Y4630+Y4633+Y4636</f>
        <v>0</v>
      </c>
      <c r="Z4629" s="43">
        <f>Z4630+Z4633+Z4636</f>
        <v>0</v>
      </c>
      <c r="AA4629" s="43">
        <f>AA4630+AA4633+AA4636</f>
        <v>0</v>
      </c>
      <c r="AB4629" s="43">
        <f>AB4630+AB4633+AB4636</f>
        <v>5372946.35671</v>
      </c>
      <c r="AC4629" s="44">
        <f>AC4630+AC4633+AC4636</f>
        <v>6644486.7736</v>
      </c>
      <c r="AD4629" s="44">
        <f>AD4630+AD4633+AD4636</f>
        <v>6401490.2452400001</v>
      </c>
      <c r="AE4629" s="45">
        <f t="shared" si="8883"/>
        <v>96.34288491136023</v>
      </c>
      <c r="AF4629" s="43">
        <f>AF4630+AF4633+AF4636</f>
        <v>6823133.6940400004</v>
      </c>
      <c r="AG4629" s="43">
        <f>AG4630+AG4633+AG4636</f>
        <v>-178211.701</v>
      </c>
      <c r="AH4629" s="43">
        <f>AH4630+AH4633+AH4636</f>
        <v>0</v>
      </c>
      <c r="AI4629" s="43">
        <f>AI4630+AI4633+AI4636</f>
        <v>0</v>
      </c>
      <c r="AJ4629" s="43">
        <f>AJ4630+AJ4633+AJ4636</f>
        <v>0</v>
      </c>
      <c r="AK4629" s="43">
        <f>AK4630+AK4633+AK4636</f>
        <v>0</v>
      </c>
      <c r="AL4629" s="43">
        <f t="shared" si="8890"/>
        <v>6644921.9930400001</v>
      </c>
      <c r="AM4629" s="43">
        <f t="shared" si="8891"/>
        <v>5108.8869599988684</v>
      </c>
      <c r="AN4629" s="2"/>
      <c r="AR4629" s="1"/>
      <c r="AS4629" s="1"/>
    </row>
    <row r="4630" ht="63">
      <c r="B4630" s="41" t="s">
        <v>1231</v>
      </c>
      <c r="C4630" s="41" t="s">
        <v>107</v>
      </c>
      <c r="D4630" s="41" t="s">
        <v>395</v>
      </c>
      <c r="E4630" s="26" t="str">
        <f t="shared" si="8892"/>
        <v>0408</v>
      </c>
      <c r="F4630" s="41" t="s">
        <v>1236</v>
      </c>
      <c r="G4630" s="41"/>
      <c r="H4630" s="42" t="s">
        <v>1237</v>
      </c>
      <c r="I4630" s="43">
        <f t="shared" ref="I4630:I4634" si="8973">I4631</f>
        <v>6004254.2000000002</v>
      </c>
      <c r="J4630" s="43">
        <f t="shared" ref="J4630:J4634" si="8974">J4631</f>
        <v>6086278.7999999998</v>
      </c>
      <c r="K4630" s="43">
        <f t="shared" ref="K4630:K4634" si="8975">K4631</f>
        <v>6286278.7999999998</v>
      </c>
      <c r="L4630" s="43">
        <f t="shared" ref="L4630:L4634" si="8976">L4631</f>
        <v>12883.305</v>
      </c>
      <c r="M4630" s="43">
        <f t="shared" ref="M4630:M4634" si="8977">M4631</f>
        <v>26524.342000000001</v>
      </c>
      <c r="N4630" s="43">
        <f t="shared" ref="N4630:N4634" si="8978">N4631</f>
        <v>-20815.970000000001</v>
      </c>
      <c r="O4630" s="43">
        <f t="shared" ref="O4630:O4631" si="8979">O4631</f>
        <v>-178211.701</v>
      </c>
      <c r="P4630" s="43">
        <f t="shared" ref="P4630:P4637" si="8980">P4631</f>
        <v>0</v>
      </c>
      <c r="Q4630" s="43">
        <f t="shared" ref="Q4630:Q4637" si="8981">Q4631</f>
        <v>-41968.678999999996</v>
      </c>
      <c r="R4630" s="43">
        <f t="shared" ref="R4630:R4637" si="8982">R4631</f>
        <v>-60124.404999999999</v>
      </c>
      <c r="S4630" s="43">
        <f t="shared" ref="S4630:S4637" si="8983">S4631</f>
        <v>0</v>
      </c>
      <c r="T4630" s="43">
        <f t="shared" ref="T4630:T4637" si="8984">T4631</f>
        <v>0</v>
      </c>
      <c r="U4630" s="43">
        <f t="shared" ref="U4630:U4634" si="8985">U4631</f>
        <v>0</v>
      </c>
      <c r="V4630" s="43">
        <f t="shared" si="8893"/>
        <v>5736832.7199999997</v>
      </c>
      <c r="W4630" s="43">
        <f t="shared" ref="W4630:W4637" si="8986">W4631</f>
        <v>0</v>
      </c>
      <c r="X4630" s="43">
        <f t="shared" ref="X4630:X4637" si="8987">X4631</f>
        <v>0</v>
      </c>
      <c r="Y4630" s="43">
        <f t="shared" ref="Y4630:Y4637" si="8988">Y4631</f>
        <v>0</v>
      </c>
      <c r="Z4630" s="43">
        <f t="shared" ref="Z4630:Z4637" si="8989">Z4631</f>
        <v>0</v>
      </c>
      <c r="AA4630" s="43">
        <f t="shared" ref="AA4630:AA4637" si="8990">AA4631</f>
        <v>0</v>
      </c>
      <c r="AB4630" s="43">
        <f t="shared" ref="AB4630:AB4637" si="8991">AB4631</f>
        <v>4598061.0300599998</v>
      </c>
      <c r="AC4630" s="44">
        <f t="shared" ref="AC4630:AC4637" si="8992">AC4631</f>
        <v>5731288.6135999998</v>
      </c>
      <c r="AD4630" s="44">
        <f t="shared" ref="AD4630:AD4637" si="8993">AD4631</f>
        <v>5495309.2571299998</v>
      </c>
      <c r="AE4630" s="45">
        <f t="shared" si="8883"/>
        <v>95.882612578434191</v>
      </c>
      <c r="AF4630" s="43">
        <f t="shared" ref="AF4630:AF4637" si="8994">AF4631</f>
        <v>5909935.5340400003</v>
      </c>
      <c r="AG4630" s="43">
        <f t="shared" ref="AG4630:AG4631" si="8995">AG4631</f>
        <v>-178211.701</v>
      </c>
      <c r="AH4630" s="43">
        <f t="shared" ref="AH4630:AH4637" si="8996">AH4631</f>
        <v>0</v>
      </c>
      <c r="AI4630" s="43">
        <f t="shared" ref="AI4630:AI4637" si="8997">AI4631</f>
        <v>0</v>
      </c>
      <c r="AJ4630" s="43">
        <f t="shared" ref="AJ4630:AJ4637" si="8998">AJ4631</f>
        <v>0</v>
      </c>
      <c r="AK4630" s="43">
        <f t="shared" ref="AK4630:AK4637" si="8999">AK4631</f>
        <v>0</v>
      </c>
      <c r="AL4630" s="43">
        <f t="shared" si="8890"/>
        <v>5731723.8330399999</v>
      </c>
      <c r="AM4630" s="43">
        <f t="shared" si="8891"/>
        <v>5108.8869599997997</v>
      </c>
      <c r="AN4630" s="2"/>
      <c r="AO4630" s="1"/>
      <c r="AP4630" s="1"/>
      <c r="AQ4630" s="1"/>
      <c r="AR4630" s="1"/>
      <c r="AS4630" s="1"/>
    </row>
    <row r="4631" ht="31.5">
      <c r="B4631" s="41" t="s">
        <v>1231</v>
      </c>
      <c r="C4631" s="41" t="s">
        <v>107</v>
      </c>
      <c r="D4631" s="41" t="s">
        <v>395</v>
      </c>
      <c r="E4631" s="26" t="str">
        <f t="shared" si="8892"/>
        <v>0408</v>
      </c>
      <c r="F4631" s="41" t="s">
        <v>1236</v>
      </c>
      <c r="G4631" s="41" t="s">
        <v>53</v>
      </c>
      <c r="H4631" s="42" t="s">
        <v>54</v>
      </c>
      <c r="I4631" s="43">
        <f t="shared" si="8973"/>
        <v>6004254.2000000002</v>
      </c>
      <c r="J4631" s="43">
        <f t="shared" si="8974"/>
        <v>6086278.7999999998</v>
      </c>
      <c r="K4631" s="43">
        <f t="shared" si="8975"/>
        <v>6286278.7999999998</v>
      </c>
      <c r="L4631" s="43">
        <f t="shared" si="8976"/>
        <v>12883.305</v>
      </c>
      <c r="M4631" s="43">
        <f t="shared" si="8977"/>
        <v>26524.342000000001</v>
      </c>
      <c r="N4631" s="43">
        <f t="shared" si="8978"/>
        <v>-20815.970000000001</v>
      </c>
      <c r="O4631" s="43">
        <f t="shared" si="8979"/>
        <v>-178211.701</v>
      </c>
      <c r="P4631" s="43">
        <f t="shared" si="8980"/>
        <v>0</v>
      </c>
      <c r="Q4631" s="43">
        <f t="shared" si="8981"/>
        <v>-41968.678999999996</v>
      </c>
      <c r="R4631" s="43">
        <f t="shared" si="8982"/>
        <v>-60124.404999999999</v>
      </c>
      <c r="S4631" s="43">
        <f t="shared" si="8983"/>
        <v>0</v>
      </c>
      <c r="T4631" s="43">
        <f t="shared" si="8984"/>
        <v>0</v>
      </c>
      <c r="U4631" s="43">
        <f t="shared" si="8985"/>
        <v>0</v>
      </c>
      <c r="V4631" s="43">
        <f t="shared" si="8893"/>
        <v>5736832.7199999997</v>
      </c>
      <c r="W4631" s="43">
        <f t="shared" si="8986"/>
        <v>0</v>
      </c>
      <c r="X4631" s="43">
        <f t="shared" si="8987"/>
        <v>0</v>
      </c>
      <c r="Y4631" s="43">
        <f t="shared" si="8988"/>
        <v>0</v>
      </c>
      <c r="Z4631" s="43">
        <f t="shared" si="8989"/>
        <v>0</v>
      </c>
      <c r="AA4631" s="43">
        <f t="shared" si="8990"/>
        <v>0</v>
      </c>
      <c r="AB4631" s="43">
        <f t="shared" si="8991"/>
        <v>4598061.0300599998</v>
      </c>
      <c r="AC4631" s="44">
        <f t="shared" si="8992"/>
        <v>5731288.6135999998</v>
      </c>
      <c r="AD4631" s="44">
        <f t="shared" si="8993"/>
        <v>5495309.2571299998</v>
      </c>
      <c r="AE4631" s="45">
        <f t="shared" si="8883"/>
        <v>95.882612578434191</v>
      </c>
      <c r="AF4631" s="43">
        <f t="shared" si="8994"/>
        <v>5909935.5340400003</v>
      </c>
      <c r="AG4631" s="43">
        <f t="shared" si="8995"/>
        <v>-178211.701</v>
      </c>
      <c r="AH4631" s="43">
        <f t="shared" si="8996"/>
        <v>0</v>
      </c>
      <c r="AI4631" s="43">
        <f t="shared" si="8997"/>
        <v>0</v>
      </c>
      <c r="AJ4631" s="43">
        <f t="shared" si="8998"/>
        <v>0</v>
      </c>
      <c r="AK4631" s="43">
        <f t="shared" si="8999"/>
        <v>0</v>
      </c>
      <c r="AL4631" s="43">
        <f t="shared" si="8890"/>
        <v>5731723.8330399999</v>
      </c>
      <c r="AM4631" s="43">
        <f t="shared" si="8891"/>
        <v>5108.8869599997997</v>
      </c>
      <c r="AN4631" s="2"/>
      <c r="AO4631" s="1"/>
      <c r="AP4631" s="1"/>
      <c r="AQ4631" s="1"/>
      <c r="AR4631" s="1"/>
      <c r="AS4631" s="1"/>
    </row>
    <row r="4632" ht="31.5">
      <c r="B4632" s="41" t="s">
        <v>1231</v>
      </c>
      <c r="C4632" s="41" t="s">
        <v>107</v>
      </c>
      <c r="D4632" s="41" t="s">
        <v>395</v>
      </c>
      <c r="E4632" s="26" t="str">
        <f t="shared" si="8892"/>
        <v>0408</v>
      </c>
      <c r="F4632" s="41" t="s">
        <v>1236</v>
      </c>
      <c r="G4632" s="41" t="s">
        <v>55</v>
      </c>
      <c r="H4632" s="42" t="s">
        <v>56</v>
      </c>
      <c r="I4632" s="43">
        <v>6004254.2000000002</v>
      </c>
      <c r="J4632" s="43">
        <v>6086278.7999999998</v>
      </c>
      <c r="K4632" s="43">
        <v>6286278.7999999998</v>
      </c>
      <c r="L4632" s="43">
        <v>12883.305</v>
      </c>
      <c r="M4632" s="43">
        <v>26524.342000000001</v>
      </c>
      <c r="N4632" s="43">
        <v>-20815.970000000001</v>
      </c>
      <c r="O4632" s="43">
        <f>-24339.242-153872.459</f>
        <v>-178211.701</v>
      </c>
      <c r="P4632" s="43">
        <v>0</v>
      </c>
      <c r="Q4632" s="43">
        <v>-41968.678999999996</v>
      </c>
      <c r="R4632" s="43">
        <v>-60124.404999999999</v>
      </c>
      <c r="S4632" s="43">
        <v>0</v>
      </c>
      <c r="T4632" s="43">
        <v>0</v>
      </c>
      <c r="U4632" s="43">
        <v>0</v>
      </c>
      <c r="V4632" s="43">
        <f t="shared" si="8893"/>
        <v>5736832.7199999997</v>
      </c>
      <c r="W4632" s="43"/>
      <c r="X4632" s="43"/>
      <c r="Y4632" s="43"/>
      <c r="Z4632" s="43"/>
      <c r="AA4632" s="43"/>
      <c r="AB4632" s="43">
        <v>4598061.0300599998</v>
      </c>
      <c r="AC4632" s="44">
        <v>5731288.6135999998</v>
      </c>
      <c r="AD4632" s="44">
        <v>5495309.2571299998</v>
      </c>
      <c r="AE4632" s="45">
        <f t="shared" si="8883"/>
        <v>95.882612578434191</v>
      </c>
      <c r="AF4632" s="43">
        <v>5909935.5340400003</v>
      </c>
      <c r="AG4632" s="43">
        <f>-24339.242-153872.459</f>
        <v>-178211.701</v>
      </c>
      <c r="AH4632" s="43">
        <v>0</v>
      </c>
      <c r="AI4632" s="43">
        <v>0</v>
      </c>
      <c r="AJ4632" s="43">
        <v>0</v>
      </c>
      <c r="AK4632" s="43">
        <v>0</v>
      </c>
      <c r="AL4632" s="43">
        <f t="shared" si="8890"/>
        <v>5731723.8330399999</v>
      </c>
      <c r="AM4632" s="43">
        <f t="shared" si="8891"/>
        <v>5108.8869599997997</v>
      </c>
      <c r="AN4632" s="19"/>
      <c r="AR4632" s="1"/>
      <c r="AS4632" s="1"/>
    </row>
    <row r="4633" ht="63">
      <c r="B4633" s="41" t="s">
        <v>1231</v>
      </c>
      <c r="C4633" s="41" t="s">
        <v>107</v>
      </c>
      <c r="D4633" s="41" t="s">
        <v>395</v>
      </c>
      <c r="E4633" s="26" t="str">
        <f t="shared" si="8892"/>
        <v>0408</v>
      </c>
      <c r="F4633" s="41" t="s">
        <v>1238</v>
      </c>
      <c r="G4633" s="41"/>
      <c r="H4633" s="42" t="s">
        <v>1239</v>
      </c>
      <c r="I4633" s="43">
        <f t="shared" si="8973"/>
        <v>891364.30000000005</v>
      </c>
      <c r="J4633" s="43">
        <f t="shared" si="8974"/>
        <v>1009434.9</v>
      </c>
      <c r="K4633" s="43">
        <f t="shared" si="8975"/>
        <v>1009434.9</v>
      </c>
      <c r="L4633" s="43">
        <f t="shared" si="8976"/>
        <v>-15241.072</v>
      </c>
      <c r="M4633" s="43">
        <f t="shared" si="8977"/>
        <v>-26525.740000000002</v>
      </c>
      <c r="N4633" s="43">
        <f t="shared" si="8978"/>
        <v>20748.299999999999</v>
      </c>
      <c r="O4633" s="43">
        <f t="shared" ref="O4633:O4637" si="9000">O4634</f>
        <v>0</v>
      </c>
      <c r="P4633" s="43">
        <f t="shared" si="8980"/>
        <v>0</v>
      </c>
      <c r="Q4633" s="43">
        <f t="shared" si="8981"/>
        <v>37074.932000000001</v>
      </c>
      <c r="R4633" s="43">
        <f t="shared" si="8982"/>
        <v>0</v>
      </c>
      <c r="S4633" s="43">
        <f t="shared" si="8983"/>
        <v>0</v>
      </c>
      <c r="T4633" s="43">
        <f t="shared" si="8984"/>
        <v>0</v>
      </c>
      <c r="U4633" s="43">
        <f t="shared" si="8985"/>
        <v>0</v>
      </c>
      <c r="V4633" s="43">
        <f t="shared" si="8893"/>
        <v>913198.16000000003</v>
      </c>
      <c r="W4633" s="43">
        <f t="shared" si="8986"/>
        <v>22962.860000000001</v>
      </c>
      <c r="X4633" s="43">
        <f t="shared" si="8987"/>
        <v>0</v>
      </c>
      <c r="Y4633" s="43">
        <f t="shared" si="8988"/>
        <v>0</v>
      </c>
      <c r="Z4633" s="43">
        <f t="shared" si="8989"/>
        <v>0</v>
      </c>
      <c r="AA4633" s="43">
        <f t="shared" si="8990"/>
        <v>0</v>
      </c>
      <c r="AB4633" s="43">
        <f t="shared" si="8991"/>
        <v>774885.32664999994</v>
      </c>
      <c r="AC4633" s="44">
        <f t="shared" si="8992"/>
        <v>913198.16000000003</v>
      </c>
      <c r="AD4633" s="44">
        <f t="shared" si="8993"/>
        <v>906180.98811000003</v>
      </c>
      <c r="AE4633" s="45">
        <f t="shared" si="8883"/>
        <v>99.231582782645987</v>
      </c>
      <c r="AF4633" s="43">
        <f t="shared" si="8994"/>
        <v>913198.16000000003</v>
      </c>
      <c r="AG4633" s="43">
        <f t="shared" ref="AG4633:AG4637" si="9001">AG4634</f>
        <v>0</v>
      </c>
      <c r="AH4633" s="43">
        <f t="shared" si="8996"/>
        <v>0</v>
      </c>
      <c r="AI4633" s="43">
        <f t="shared" si="8997"/>
        <v>0</v>
      </c>
      <c r="AJ4633" s="43">
        <f t="shared" si="8998"/>
        <v>0</v>
      </c>
      <c r="AK4633" s="43">
        <f t="shared" si="8999"/>
        <v>0</v>
      </c>
      <c r="AL4633" s="43">
        <f t="shared" si="8890"/>
        <v>913198.16000000003</v>
      </c>
      <c r="AM4633" s="43">
        <f t="shared" si="8891"/>
        <v>0</v>
      </c>
      <c r="AN4633" s="2"/>
      <c r="AO4633" s="1"/>
      <c r="AP4633" s="1"/>
      <c r="AQ4633" s="1"/>
      <c r="AR4633" s="1"/>
      <c r="AS4633" s="1"/>
    </row>
    <row r="4634" ht="31.5">
      <c r="B4634" s="41" t="s">
        <v>1231</v>
      </c>
      <c r="C4634" s="41" t="s">
        <v>107</v>
      </c>
      <c r="D4634" s="41" t="s">
        <v>395</v>
      </c>
      <c r="E4634" s="26" t="str">
        <f t="shared" si="8892"/>
        <v>0408</v>
      </c>
      <c r="F4634" s="41" t="s">
        <v>1238</v>
      </c>
      <c r="G4634" s="41" t="s">
        <v>53</v>
      </c>
      <c r="H4634" s="42" t="s">
        <v>54</v>
      </c>
      <c r="I4634" s="43">
        <f t="shared" si="8973"/>
        <v>891364.30000000005</v>
      </c>
      <c r="J4634" s="43">
        <f t="shared" si="8974"/>
        <v>1009434.9</v>
      </c>
      <c r="K4634" s="43">
        <f t="shared" si="8975"/>
        <v>1009434.9</v>
      </c>
      <c r="L4634" s="43">
        <f t="shared" si="8976"/>
        <v>-15241.072</v>
      </c>
      <c r="M4634" s="43">
        <f t="shared" si="8977"/>
        <v>-26525.740000000002</v>
      </c>
      <c r="N4634" s="43">
        <f t="shared" si="8978"/>
        <v>20748.299999999999</v>
      </c>
      <c r="O4634" s="43">
        <f t="shared" si="9000"/>
        <v>0</v>
      </c>
      <c r="P4634" s="43">
        <f t="shared" si="8980"/>
        <v>0</v>
      </c>
      <c r="Q4634" s="43">
        <f t="shared" si="8981"/>
        <v>37074.932000000001</v>
      </c>
      <c r="R4634" s="43">
        <f t="shared" si="8982"/>
        <v>0</v>
      </c>
      <c r="S4634" s="43">
        <f t="shared" si="8983"/>
        <v>0</v>
      </c>
      <c r="T4634" s="43">
        <f t="shared" si="8984"/>
        <v>0</v>
      </c>
      <c r="U4634" s="43">
        <f t="shared" si="8985"/>
        <v>0</v>
      </c>
      <c r="V4634" s="43">
        <f t="shared" si="8893"/>
        <v>913198.16000000003</v>
      </c>
      <c r="W4634" s="43">
        <f t="shared" si="8986"/>
        <v>22962.860000000001</v>
      </c>
      <c r="X4634" s="43">
        <f t="shared" si="8987"/>
        <v>0</v>
      </c>
      <c r="Y4634" s="43">
        <f t="shared" si="8988"/>
        <v>0</v>
      </c>
      <c r="Z4634" s="43">
        <f t="shared" si="8989"/>
        <v>0</v>
      </c>
      <c r="AA4634" s="43">
        <f t="shared" si="8990"/>
        <v>0</v>
      </c>
      <c r="AB4634" s="43">
        <f t="shared" si="8991"/>
        <v>774885.32664999994</v>
      </c>
      <c r="AC4634" s="44">
        <f t="shared" si="8992"/>
        <v>913198.16000000003</v>
      </c>
      <c r="AD4634" s="44">
        <f t="shared" si="8993"/>
        <v>906180.98811000003</v>
      </c>
      <c r="AE4634" s="45">
        <f t="shared" si="8883"/>
        <v>99.231582782645987</v>
      </c>
      <c r="AF4634" s="43">
        <f t="shared" si="8994"/>
        <v>913198.16000000003</v>
      </c>
      <c r="AG4634" s="43">
        <f t="shared" si="9001"/>
        <v>0</v>
      </c>
      <c r="AH4634" s="43">
        <f t="shared" si="8996"/>
        <v>0</v>
      </c>
      <c r="AI4634" s="43">
        <f t="shared" si="8997"/>
        <v>0</v>
      </c>
      <c r="AJ4634" s="43">
        <f t="shared" si="8998"/>
        <v>0</v>
      </c>
      <c r="AK4634" s="43">
        <f t="shared" si="8999"/>
        <v>0</v>
      </c>
      <c r="AL4634" s="43">
        <f t="shared" si="8890"/>
        <v>913198.16000000003</v>
      </c>
      <c r="AM4634" s="43">
        <f t="shared" si="8891"/>
        <v>0</v>
      </c>
      <c r="AN4634" s="2"/>
      <c r="AO4634" s="1"/>
      <c r="AP4634" s="1"/>
      <c r="AQ4634" s="1"/>
      <c r="AR4634" s="1"/>
      <c r="AS4634" s="1"/>
    </row>
    <row r="4635" ht="31.5">
      <c r="B4635" s="41" t="s">
        <v>1231</v>
      </c>
      <c r="C4635" s="41" t="s">
        <v>107</v>
      </c>
      <c r="D4635" s="41" t="s">
        <v>395</v>
      </c>
      <c r="E4635" s="26" t="str">
        <f t="shared" si="8892"/>
        <v>0408</v>
      </c>
      <c r="F4635" s="41" t="s">
        <v>1238</v>
      </c>
      <c r="G4635" s="41" t="s">
        <v>55</v>
      </c>
      <c r="H4635" s="42" t="s">
        <v>56</v>
      </c>
      <c r="I4635" s="43">
        <v>891364.30000000005</v>
      </c>
      <c r="J4635" s="43">
        <v>1009434.9</v>
      </c>
      <c r="K4635" s="43">
        <v>1009434.9</v>
      </c>
      <c r="L4635" s="43">
        <v>-15241.072</v>
      </c>
      <c r="M4635" s="43">
        <v>-26525.740000000002</v>
      </c>
      <c r="N4635" s="43">
        <v>20748.299999999999</v>
      </c>
      <c r="O4635" s="43">
        <v>0</v>
      </c>
      <c r="P4635" s="43">
        <v>0</v>
      </c>
      <c r="Q4635" s="43">
        <v>37074.932000000001</v>
      </c>
      <c r="R4635" s="43">
        <v>0</v>
      </c>
      <c r="S4635" s="43">
        <v>0</v>
      </c>
      <c r="T4635" s="43">
        <v>0</v>
      </c>
      <c r="U4635" s="43">
        <f>22962.86-22962.86</f>
        <v>0</v>
      </c>
      <c r="V4635" s="43">
        <f t="shared" si="8893"/>
        <v>913198.16000000003</v>
      </c>
      <c r="W4635" s="43">
        <v>22962.860000000001</v>
      </c>
      <c r="X4635" s="43"/>
      <c r="Y4635" s="43"/>
      <c r="Z4635" s="43"/>
      <c r="AA4635" s="43"/>
      <c r="AB4635" s="43">
        <v>774885.32664999994</v>
      </c>
      <c r="AC4635" s="44">
        <v>913198.16000000003</v>
      </c>
      <c r="AD4635" s="44">
        <v>906180.98811000003</v>
      </c>
      <c r="AE4635" s="45">
        <f t="shared" si="8883"/>
        <v>99.231582782645987</v>
      </c>
      <c r="AF4635" s="43">
        <v>913198.16000000003</v>
      </c>
      <c r="AG4635" s="43">
        <v>0</v>
      </c>
      <c r="AH4635" s="43">
        <v>0</v>
      </c>
      <c r="AI4635" s="43">
        <v>0</v>
      </c>
      <c r="AJ4635" s="43">
        <v>0</v>
      </c>
      <c r="AK4635" s="43">
        <v>0</v>
      </c>
      <c r="AL4635" s="43">
        <f t="shared" si="8890"/>
        <v>913198.16000000003</v>
      </c>
      <c r="AM4635" s="43">
        <f t="shared" si="8891"/>
        <v>0</v>
      </c>
      <c r="AN4635" s="2"/>
      <c r="AR4635" s="1"/>
      <c r="AS4635" s="1"/>
    </row>
    <row r="4636" ht="31.5" hidden="1">
      <c r="B4636" s="41" t="s">
        <v>1231</v>
      </c>
      <c r="C4636" s="41" t="s">
        <v>107</v>
      </c>
      <c r="D4636" s="41" t="s">
        <v>395</v>
      </c>
      <c r="E4636" s="26" t="str">
        <f t="shared" si="8892"/>
        <v>0408</v>
      </c>
      <c r="F4636" s="41" t="s">
        <v>1240</v>
      </c>
      <c r="G4636" s="41"/>
      <c r="H4636" s="42" t="s">
        <v>1241</v>
      </c>
      <c r="I4636" s="43"/>
      <c r="J4636" s="43"/>
      <c r="K4636" s="43"/>
      <c r="L4636" s="43"/>
      <c r="M4636" s="43"/>
      <c r="N4636" s="43"/>
      <c r="O4636" s="43">
        <f t="shared" si="9000"/>
        <v>0</v>
      </c>
      <c r="P4636" s="43">
        <f t="shared" si="8980"/>
        <v>0</v>
      </c>
      <c r="Q4636" s="43">
        <f t="shared" si="8981"/>
        <v>0</v>
      </c>
      <c r="R4636" s="43">
        <f t="shared" si="8982"/>
        <v>0</v>
      </c>
      <c r="S4636" s="43">
        <f t="shared" si="8983"/>
        <v>0</v>
      </c>
      <c r="T4636" s="43">
        <f t="shared" si="8984"/>
        <v>0</v>
      </c>
      <c r="U4636" s="43">
        <f t="shared" ref="U4636:U4637" si="9002">U4637</f>
        <v>0</v>
      </c>
      <c r="V4636" s="43">
        <f t="shared" si="8893"/>
        <v>0</v>
      </c>
      <c r="W4636" s="43">
        <f t="shared" si="8986"/>
        <v>3242</v>
      </c>
      <c r="X4636" s="43">
        <f t="shared" si="8987"/>
        <v>0</v>
      </c>
      <c r="Y4636" s="43">
        <f t="shared" si="8988"/>
        <v>0</v>
      </c>
      <c r="Z4636" s="43">
        <f t="shared" si="8989"/>
        <v>0</v>
      </c>
      <c r="AA4636" s="43">
        <f t="shared" si="8990"/>
        <v>0</v>
      </c>
      <c r="AB4636" s="43">
        <f t="shared" si="8991"/>
        <v>0</v>
      </c>
      <c r="AC4636" s="44">
        <f t="shared" si="8992"/>
        <v>0</v>
      </c>
      <c r="AD4636" s="44">
        <f t="shared" si="8993"/>
        <v>0</v>
      </c>
      <c r="AE4636" s="45" t="e">
        <f t="shared" si="8883"/>
        <v>#DIV/0!</v>
      </c>
      <c r="AF4636" s="46">
        <f t="shared" si="8994"/>
        <v>0</v>
      </c>
      <c r="AG4636" s="46">
        <f t="shared" si="9001"/>
        <v>0</v>
      </c>
      <c r="AH4636" s="47">
        <f t="shared" si="8996"/>
        <v>0</v>
      </c>
      <c r="AI4636" s="47">
        <f t="shared" si="8997"/>
        <v>0</v>
      </c>
      <c r="AJ4636" s="47">
        <f t="shared" si="8998"/>
        <v>0</v>
      </c>
      <c r="AK4636" s="47">
        <f t="shared" si="8999"/>
        <v>0</v>
      </c>
      <c r="AL4636" s="47">
        <f t="shared" si="8890"/>
        <v>0</v>
      </c>
      <c r="AM4636" s="47">
        <f t="shared" si="8891"/>
        <v>0</v>
      </c>
      <c r="AN4636" s="48" t="s">
        <v>36</v>
      </c>
      <c r="AO4636" s="1"/>
      <c r="AP4636" s="1"/>
      <c r="AQ4636" s="1"/>
      <c r="AR4636" s="1"/>
      <c r="AS4636" s="1"/>
    </row>
    <row r="4637" hidden="1">
      <c r="B4637" s="41" t="s">
        <v>1231</v>
      </c>
      <c r="C4637" s="41" t="s">
        <v>107</v>
      </c>
      <c r="D4637" s="41" t="s">
        <v>395</v>
      </c>
      <c r="E4637" s="26" t="str">
        <f t="shared" si="8892"/>
        <v>0408</v>
      </c>
      <c r="F4637" s="41" t="s">
        <v>1240</v>
      </c>
      <c r="G4637" s="41" t="s">
        <v>59</v>
      </c>
      <c r="H4637" s="42" t="s">
        <v>60</v>
      </c>
      <c r="I4637" s="43"/>
      <c r="J4637" s="43"/>
      <c r="K4637" s="43"/>
      <c r="L4637" s="43"/>
      <c r="M4637" s="43"/>
      <c r="N4637" s="43"/>
      <c r="O4637" s="43">
        <f t="shared" si="9000"/>
        <v>0</v>
      </c>
      <c r="P4637" s="43">
        <f t="shared" si="8980"/>
        <v>0</v>
      </c>
      <c r="Q4637" s="43">
        <f t="shared" si="8981"/>
        <v>0</v>
      </c>
      <c r="R4637" s="43">
        <f t="shared" si="8982"/>
        <v>0</v>
      </c>
      <c r="S4637" s="43">
        <f t="shared" si="8983"/>
        <v>0</v>
      </c>
      <c r="T4637" s="43">
        <f t="shared" si="8984"/>
        <v>0</v>
      </c>
      <c r="U4637" s="43">
        <f t="shared" si="9002"/>
        <v>0</v>
      </c>
      <c r="V4637" s="43">
        <f t="shared" si="8893"/>
        <v>0</v>
      </c>
      <c r="W4637" s="43">
        <f t="shared" si="8986"/>
        <v>3242</v>
      </c>
      <c r="X4637" s="43">
        <f t="shared" si="8987"/>
        <v>0</v>
      </c>
      <c r="Y4637" s="43">
        <f t="shared" si="8988"/>
        <v>0</v>
      </c>
      <c r="Z4637" s="43">
        <f t="shared" si="8989"/>
        <v>0</v>
      </c>
      <c r="AA4637" s="43">
        <f t="shared" si="8990"/>
        <v>0</v>
      </c>
      <c r="AB4637" s="43">
        <f t="shared" si="8991"/>
        <v>0</v>
      </c>
      <c r="AC4637" s="44">
        <f t="shared" si="8992"/>
        <v>0</v>
      </c>
      <c r="AD4637" s="44">
        <f t="shared" si="8993"/>
        <v>0</v>
      </c>
      <c r="AE4637" s="45" t="e">
        <f t="shared" si="8883"/>
        <v>#DIV/0!</v>
      </c>
      <c r="AF4637" s="46">
        <f t="shared" si="8994"/>
        <v>0</v>
      </c>
      <c r="AG4637" s="46">
        <f t="shared" si="9001"/>
        <v>0</v>
      </c>
      <c r="AH4637" s="47">
        <f t="shared" si="8996"/>
        <v>0</v>
      </c>
      <c r="AI4637" s="47">
        <f t="shared" si="8997"/>
        <v>0</v>
      </c>
      <c r="AJ4637" s="47">
        <f t="shared" si="8998"/>
        <v>0</v>
      </c>
      <c r="AK4637" s="47">
        <f t="shared" si="8999"/>
        <v>0</v>
      </c>
      <c r="AL4637" s="47">
        <f t="shared" si="8890"/>
        <v>0</v>
      </c>
      <c r="AM4637" s="47">
        <f t="shared" si="8891"/>
        <v>0</v>
      </c>
      <c r="AN4637" s="48" t="s">
        <v>36</v>
      </c>
      <c r="AO4637" s="1"/>
      <c r="AP4637" s="1"/>
      <c r="AQ4637" s="1"/>
      <c r="AR4637" s="1"/>
      <c r="AS4637" s="1"/>
    </row>
    <row r="4638" ht="63" hidden="1">
      <c r="B4638" s="41" t="s">
        <v>1231</v>
      </c>
      <c r="C4638" s="41" t="s">
        <v>107</v>
      </c>
      <c r="D4638" s="41" t="s">
        <v>395</v>
      </c>
      <c r="E4638" s="26" t="str">
        <f t="shared" si="8892"/>
        <v>0408</v>
      </c>
      <c r="F4638" s="41" t="s">
        <v>1240</v>
      </c>
      <c r="G4638" s="41" t="s">
        <v>475</v>
      </c>
      <c r="H4638" s="42" t="s">
        <v>476</v>
      </c>
      <c r="I4638" s="43"/>
      <c r="J4638" s="43"/>
      <c r="K4638" s="43"/>
      <c r="L4638" s="43"/>
      <c r="M4638" s="43"/>
      <c r="N4638" s="43"/>
      <c r="O4638" s="43">
        <v>0</v>
      </c>
      <c r="P4638" s="43">
        <v>0</v>
      </c>
      <c r="Q4638" s="43">
        <v>0</v>
      </c>
      <c r="R4638" s="43">
        <v>0</v>
      </c>
      <c r="S4638" s="43">
        <v>0</v>
      </c>
      <c r="T4638" s="43">
        <v>0</v>
      </c>
      <c r="U4638" s="43">
        <f>3242-3242</f>
        <v>0</v>
      </c>
      <c r="V4638" s="43">
        <f t="shared" si="8893"/>
        <v>0</v>
      </c>
      <c r="W4638" s="43">
        <v>3242</v>
      </c>
      <c r="X4638" s="43"/>
      <c r="Y4638" s="43"/>
      <c r="Z4638" s="43"/>
      <c r="AA4638" s="43"/>
      <c r="AB4638" s="43">
        <v>0</v>
      </c>
      <c r="AC4638" s="44">
        <v>0</v>
      </c>
      <c r="AD4638" s="44">
        <v>0</v>
      </c>
      <c r="AE4638" s="45" t="e">
        <f t="shared" si="8883"/>
        <v>#DIV/0!</v>
      </c>
      <c r="AF4638" s="46">
        <v>0</v>
      </c>
      <c r="AG4638" s="46">
        <v>0</v>
      </c>
      <c r="AH4638" s="47">
        <v>0</v>
      </c>
      <c r="AI4638" s="47">
        <v>0</v>
      </c>
      <c r="AJ4638" s="47">
        <v>0</v>
      </c>
      <c r="AK4638" s="47">
        <v>0</v>
      </c>
      <c r="AL4638" s="47">
        <f t="shared" si="8890"/>
        <v>0</v>
      </c>
      <c r="AM4638" s="47">
        <f t="shared" si="8891"/>
        <v>0</v>
      </c>
      <c r="AN4638" s="48" t="s">
        <v>36</v>
      </c>
      <c r="AO4638" s="1"/>
      <c r="AP4638" s="1"/>
      <c r="AQ4638" s="1"/>
      <c r="AR4638" s="1"/>
      <c r="AS4638" s="1"/>
    </row>
    <row r="4639" ht="31.5">
      <c r="B4639" s="41" t="s">
        <v>1231</v>
      </c>
      <c r="C4639" s="41" t="s">
        <v>107</v>
      </c>
      <c r="D4639" s="41" t="s">
        <v>395</v>
      </c>
      <c r="E4639" s="26" t="str">
        <f t="shared" si="8892"/>
        <v>0408</v>
      </c>
      <c r="F4639" s="41" t="s">
        <v>1242</v>
      </c>
      <c r="G4639" s="41"/>
      <c r="H4639" s="42" t="s">
        <v>1243</v>
      </c>
      <c r="I4639" s="43">
        <f>I4640+I4650+I4647</f>
        <v>242699</v>
      </c>
      <c r="J4639" s="43">
        <f>J4640+J4650+J4647</f>
        <v>252255.70000000001</v>
      </c>
      <c r="K4639" s="43">
        <f>K4640+K4650+K4647</f>
        <v>258534.70000000001</v>
      </c>
      <c r="L4639" s="43">
        <f>L4640+L4650+L4647</f>
        <v>0</v>
      </c>
      <c r="M4639" s="43">
        <f>M4640+M4650+M4647</f>
        <v>0</v>
      </c>
      <c r="N4639" s="43">
        <f>N4640+N4650+N4647</f>
        <v>0</v>
      </c>
      <c r="O4639" s="43">
        <f>O4640+O4650+O4647</f>
        <v>13784.744999999999</v>
      </c>
      <c r="P4639" s="43">
        <f>P4640+P4650+P4647</f>
        <v>0</v>
      </c>
      <c r="Q4639" s="43">
        <f>Q4640+Q4650+Q4647</f>
        <v>0</v>
      </c>
      <c r="R4639" s="43">
        <f>R4640+R4650+R4647</f>
        <v>4084.6999999999998</v>
      </c>
      <c r="S4639" s="43">
        <f>S4640+S4650+S4647</f>
        <v>0</v>
      </c>
      <c r="T4639" s="43">
        <f>T4640+T4650+T4647</f>
        <v>0</v>
      </c>
      <c r="U4639" s="43">
        <f>U4640+U4650+U4647</f>
        <v>8255.0360000000001</v>
      </c>
      <c r="V4639" s="43">
        <f t="shared" si="8893"/>
        <v>268823.48100000003</v>
      </c>
      <c r="W4639" s="43">
        <f>W4640+W4650+W4647</f>
        <v>11505.036</v>
      </c>
      <c r="X4639" s="43">
        <f>X4640+X4650+X4647</f>
        <v>0</v>
      </c>
      <c r="Y4639" s="43">
        <f>Y4640+Y4650+Y4647</f>
        <v>0</v>
      </c>
      <c r="Z4639" s="43">
        <f>Z4640+Z4650+Z4647</f>
        <v>0</v>
      </c>
      <c r="AA4639" s="43">
        <f>AA4640+AA4650+AA4647</f>
        <v>0</v>
      </c>
      <c r="AB4639" s="43">
        <f>AB4640+AB4650+AB4647</f>
        <v>194777.14133000001</v>
      </c>
      <c r="AC4639" s="44">
        <f>AC4640+AC4650+AC4647</f>
        <v>268823.48100000003</v>
      </c>
      <c r="AD4639" s="44">
        <f>AD4640+AD4650+AD4647</f>
        <v>265664.22966000001</v>
      </c>
      <c r="AE4639" s="45">
        <f t="shared" si="8883"/>
        <v>98.824785941969111</v>
      </c>
      <c r="AF4639" s="43">
        <f>AF4640+AF4650+AF4647</f>
        <v>255038.73599999998</v>
      </c>
      <c r="AG4639" s="43">
        <f>AG4640+AG4650+AG4647</f>
        <v>13784.744999999999</v>
      </c>
      <c r="AH4639" s="43">
        <f>AH4640+AH4650+AH4647</f>
        <v>0</v>
      </c>
      <c r="AI4639" s="43">
        <f>AI4640+AI4650+AI4647</f>
        <v>0</v>
      </c>
      <c r="AJ4639" s="43">
        <f>AJ4640+AJ4650+AJ4647</f>
        <v>0</v>
      </c>
      <c r="AK4639" s="43">
        <f>AK4640+AK4650+AK4647</f>
        <v>0</v>
      </c>
      <c r="AL4639" s="43">
        <f t="shared" si="8890"/>
        <v>268823.48099999997</v>
      </c>
      <c r="AM4639" s="43">
        <f t="shared" si="8891"/>
        <v>5.8207660913467407e-11</v>
      </c>
      <c r="AN4639" s="2"/>
      <c r="AR4639" s="1"/>
      <c r="AS4639" s="1"/>
    </row>
    <row r="4640" ht="47.25">
      <c r="B4640" s="41" t="s">
        <v>1231</v>
      </c>
      <c r="C4640" s="41" t="s">
        <v>107</v>
      </c>
      <c r="D4640" s="41" t="s">
        <v>395</v>
      </c>
      <c r="E4640" s="26" t="str">
        <f t="shared" si="8892"/>
        <v>0408</v>
      </c>
      <c r="F4640" s="41" t="s">
        <v>1244</v>
      </c>
      <c r="G4640" s="41"/>
      <c r="H4640" s="42" t="s">
        <v>70</v>
      </c>
      <c r="I4640" s="43">
        <f>I4641+I4643+I4645</f>
        <v>119397</v>
      </c>
      <c r="J4640" s="43">
        <f>J4641+J4643+J4645</f>
        <v>123482.7</v>
      </c>
      <c r="K4640" s="43">
        <f>K4641+K4643+K4645</f>
        <v>123482.7</v>
      </c>
      <c r="L4640" s="43">
        <f>L4641+L4643+L4645</f>
        <v>0</v>
      </c>
      <c r="M4640" s="43">
        <f>M4641+M4643+M4645</f>
        <v>0</v>
      </c>
      <c r="N4640" s="43">
        <f>N4641+N4643+N4645</f>
        <v>0</v>
      </c>
      <c r="O4640" s="43">
        <f>O4641+O4643+O4645</f>
        <v>-636.5</v>
      </c>
      <c r="P4640" s="43">
        <f>P4641+P4643+P4645</f>
        <v>0</v>
      </c>
      <c r="Q4640" s="43">
        <f>Q4641+Q4643+Q4645</f>
        <v>0</v>
      </c>
      <c r="R4640" s="43">
        <f>R4641+R4643+R4645</f>
        <v>4084.6999999999998</v>
      </c>
      <c r="S4640" s="43">
        <f>S4641+S4643+S4645</f>
        <v>0</v>
      </c>
      <c r="T4640" s="43">
        <f>T4641+T4643+T4645</f>
        <v>0</v>
      </c>
      <c r="U4640" s="43">
        <v>7005.0360000000001</v>
      </c>
      <c r="V4640" s="43">
        <f t="shared" si="8893"/>
        <v>129850.23599999999</v>
      </c>
      <c r="W4640" s="43">
        <f>W4641+W4643+W4645</f>
        <v>7005.0360000000001</v>
      </c>
      <c r="X4640" s="43">
        <f>X4641+X4643+X4645</f>
        <v>0</v>
      </c>
      <c r="Y4640" s="43">
        <f>Y4641+Y4643+Y4645</f>
        <v>0</v>
      </c>
      <c r="Z4640" s="43">
        <f>Z4641+Z4643+Z4645</f>
        <v>0</v>
      </c>
      <c r="AA4640" s="43">
        <f>AA4641+AA4643+AA4645</f>
        <v>0</v>
      </c>
      <c r="AB4640" s="43">
        <f>AB4641+AB4643+AB4645</f>
        <v>88228.414120000001</v>
      </c>
      <c r="AC4640" s="44">
        <f>AC4641+AC4643+AC4645</f>
        <v>129850.236</v>
      </c>
      <c r="AD4640" s="44">
        <f>AD4641+AD4643+AD4645</f>
        <v>127107.55606</v>
      </c>
      <c r="AE4640" s="45">
        <f t="shared" si="8883"/>
        <v>97.887812895465203</v>
      </c>
      <c r="AF4640" s="43">
        <f>AF4641+AF4643+AF4645</f>
        <v>130486.73599999999</v>
      </c>
      <c r="AG4640" s="43">
        <f>AG4641+AG4643+AG4645</f>
        <v>-636.5</v>
      </c>
      <c r="AH4640" s="43">
        <f>AH4641+AH4643+AH4645</f>
        <v>0</v>
      </c>
      <c r="AI4640" s="43">
        <f>AI4641+AI4643+AI4645</f>
        <v>0</v>
      </c>
      <c r="AJ4640" s="43">
        <f>AJ4641+AJ4643+AJ4645</f>
        <v>0</v>
      </c>
      <c r="AK4640" s="43">
        <f>AK4641+AK4643+AK4645</f>
        <v>0</v>
      </c>
      <c r="AL4640" s="43">
        <f t="shared" si="8890"/>
        <v>129850.23599999999</v>
      </c>
      <c r="AM4640" s="43">
        <f t="shared" si="8891"/>
        <v>0</v>
      </c>
      <c r="AN4640" s="2"/>
      <c r="AO4640" s="1"/>
      <c r="AP4640" s="1"/>
      <c r="AQ4640" s="1"/>
      <c r="AR4640" s="1"/>
      <c r="AS4640" s="1"/>
    </row>
    <row r="4641" ht="78.75">
      <c r="B4641" s="41" t="s">
        <v>1231</v>
      </c>
      <c r="C4641" s="41" t="s">
        <v>107</v>
      </c>
      <c r="D4641" s="41" t="s">
        <v>395</v>
      </c>
      <c r="E4641" s="26" t="str">
        <f t="shared" si="8892"/>
        <v>0408</v>
      </c>
      <c r="F4641" s="41" t="s">
        <v>1244</v>
      </c>
      <c r="G4641" s="41" t="s">
        <v>71</v>
      </c>
      <c r="H4641" s="42" t="s">
        <v>72</v>
      </c>
      <c r="I4641" s="43">
        <f>I4642</f>
        <v>112609</v>
      </c>
      <c r="J4641" s="43">
        <f>J4642</f>
        <v>116694.7</v>
      </c>
      <c r="K4641" s="43">
        <f>K4642</f>
        <v>116694.7</v>
      </c>
      <c r="L4641" s="43">
        <f>L4642</f>
        <v>0</v>
      </c>
      <c r="M4641" s="43">
        <f>M4642</f>
        <v>0</v>
      </c>
      <c r="N4641" s="43">
        <f>N4642</f>
        <v>0</v>
      </c>
      <c r="O4641" s="43">
        <f>O4642</f>
        <v>-636.5</v>
      </c>
      <c r="P4641" s="43">
        <f>P4642</f>
        <v>0</v>
      </c>
      <c r="Q4641" s="43">
        <f>Q4642</f>
        <v>0</v>
      </c>
      <c r="R4641" s="43">
        <f>R4642</f>
        <v>4084.6999999999998</v>
      </c>
      <c r="S4641" s="43">
        <f>S4642</f>
        <v>0</v>
      </c>
      <c r="T4641" s="43">
        <f>T4642</f>
        <v>0</v>
      </c>
      <c r="U4641" s="43">
        <v>7005.0360000000001</v>
      </c>
      <c r="V4641" s="43">
        <f t="shared" si="8893"/>
        <v>123062.23599999999</v>
      </c>
      <c r="W4641" s="43">
        <f>W4642</f>
        <v>7005.0360000000001</v>
      </c>
      <c r="X4641" s="43">
        <f>X4642</f>
        <v>0</v>
      </c>
      <c r="Y4641" s="43">
        <f>Y4642</f>
        <v>0</v>
      </c>
      <c r="Z4641" s="43">
        <f>Z4642</f>
        <v>0</v>
      </c>
      <c r="AA4641" s="43">
        <f>AA4642</f>
        <v>0</v>
      </c>
      <c r="AB4641" s="43">
        <f>AB4642</f>
        <v>83564.163549999997</v>
      </c>
      <c r="AC4641" s="44">
        <f>AC4642</f>
        <v>124185.60212</v>
      </c>
      <c r="AD4641" s="44">
        <f>AD4642</f>
        <v>121490.40525</v>
      </c>
      <c r="AE4641" s="45">
        <f t="shared" si="8883"/>
        <v>97.829702619313593</v>
      </c>
      <c r="AF4641" s="43">
        <f>AF4642</f>
        <v>123709.337</v>
      </c>
      <c r="AG4641" s="43">
        <f>AG4642</f>
        <v>-636.5</v>
      </c>
      <c r="AH4641" s="43">
        <f>AH4642</f>
        <v>0</v>
      </c>
      <c r="AI4641" s="43">
        <f>AI4642</f>
        <v>0</v>
      </c>
      <c r="AJ4641" s="43">
        <f>AJ4642</f>
        <v>0</v>
      </c>
      <c r="AK4641" s="43">
        <f>AK4642</f>
        <v>0</v>
      </c>
      <c r="AL4641" s="43">
        <f t="shared" si="8890"/>
        <v>123072.837</v>
      </c>
      <c r="AM4641" s="43">
        <f t="shared" si="8891"/>
        <v>-10.601000000009662</v>
      </c>
      <c r="AN4641" s="2"/>
      <c r="AR4641" s="1"/>
      <c r="AS4641" s="1"/>
    </row>
    <row r="4642">
      <c r="B4642" s="41" t="s">
        <v>1231</v>
      </c>
      <c r="C4642" s="41" t="s">
        <v>107</v>
      </c>
      <c r="D4642" s="41" t="s">
        <v>395</v>
      </c>
      <c r="E4642" s="26" t="str">
        <f t="shared" si="8892"/>
        <v>0408</v>
      </c>
      <c r="F4642" s="41" t="s">
        <v>1244</v>
      </c>
      <c r="G4642" s="41" t="s">
        <v>73</v>
      </c>
      <c r="H4642" s="42" t="s">
        <v>74</v>
      </c>
      <c r="I4642" s="43">
        <f>115641-3032</f>
        <v>112609</v>
      </c>
      <c r="J4642" s="43">
        <f>119836.8-3142.1</f>
        <v>116694.7</v>
      </c>
      <c r="K4642" s="43">
        <f>119836.8-3142.1</f>
        <v>116694.7</v>
      </c>
      <c r="L4642" s="43"/>
      <c r="M4642" s="43"/>
      <c r="N4642" s="43"/>
      <c r="O4642" s="43">
        <v>-636.5</v>
      </c>
      <c r="P4642" s="43">
        <v>0</v>
      </c>
      <c r="Q4642" s="43">
        <v>0</v>
      </c>
      <c r="R4642" s="43">
        <v>4084.6999999999998</v>
      </c>
      <c r="S4642" s="43">
        <v>0</v>
      </c>
      <c r="T4642" s="43">
        <v>0</v>
      </c>
      <c r="U4642" s="43">
        <v>7005.0360000000001</v>
      </c>
      <c r="V4642" s="43">
        <f t="shared" si="8893"/>
        <v>123062.23599999999</v>
      </c>
      <c r="W4642" s="43">
        <v>7005.0360000000001</v>
      </c>
      <c r="X4642" s="43"/>
      <c r="Y4642" s="43"/>
      <c r="Z4642" s="43"/>
      <c r="AA4642" s="43"/>
      <c r="AB4642" s="43">
        <v>83564.163549999997</v>
      </c>
      <c r="AC4642" s="44">
        <v>124185.60212</v>
      </c>
      <c r="AD4642" s="44">
        <v>121490.40525</v>
      </c>
      <c r="AE4642" s="45">
        <f t="shared" si="8883"/>
        <v>97.829702619313593</v>
      </c>
      <c r="AF4642" s="43">
        <v>123709.337</v>
      </c>
      <c r="AG4642" s="43">
        <v>-636.5</v>
      </c>
      <c r="AH4642" s="43">
        <v>0</v>
      </c>
      <c r="AI4642" s="43">
        <v>0</v>
      </c>
      <c r="AJ4642" s="43">
        <v>0</v>
      </c>
      <c r="AK4642" s="43">
        <v>0</v>
      </c>
      <c r="AL4642" s="43">
        <f t="shared" si="8890"/>
        <v>123072.837</v>
      </c>
      <c r="AM4642" s="43">
        <f t="shared" si="8891"/>
        <v>-10.601000000009662</v>
      </c>
      <c r="AN4642" s="2"/>
      <c r="AO4642" s="1"/>
      <c r="AP4642" s="1"/>
      <c r="AQ4642" s="1"/>
      <c r="AR4642" s="1"/>
      <c r="AS4642" s="1"/>
    </row>
    <row r="4643" ht="31.5">
      <c r="B4643" s="41" t="s">
        <v>1231</v>
      </c>
      <c r="C4643" s="41" t="s">
        <v>107</v>
      </c>
      <c r="D4643" s="41" t="s">
        <v>395</v>
      </c>
      <c r="E4643" s="26" t="str">
        <f t="shared" si="8892"/>
        <v>0408</v>
      </c>
      <c r="F4643" s="41" t="s">
        <v>1244</v>
      </c>
      <c r="G4643" s="41" t="s">
        <v>53</v>
      </c>
      <c r="H4643" s="42" t="s">
        <v>54</v>
      </c>
      <c r="I4643" s="43">
        <f>I4644</f>
        <v>6777.1000000000004</v>
      </c>
      <c r="J4643" s="43">
        <f>J4644</f>
        <v>6777.1000000000004</v>
      </c>
      <c r="K4643" s="43">
        <f>K4644</f>
        <v>6777.1000000000004</v>
      </c>
      <c r="L4643" s="43">
        <f>L4644</f>
        <v>0</v>
      </c>
      <c r="M4643" s="43">
        <f>M4644</f>
        <v>0</v>
      </c>
      <c r="N4643" s="43">
        <f>N4644</f>
        <v>0</v>
      </c>
      <c r="O4643" s="43">
        <f>O4644</f>
        <v>0</v>
      </c>
      <c r="P4643" s="43">
        <f>P4644</f>
        <v>0</v>
      </c>
      <c r="Q4643" s="43">
        <f>Q4644</f>
        <v>0</v>
      </c>
      <c r="R4643" s="43">
        <f>R4644</f>
        <v>0</v>
      </c>
      <c r="S4643" s="43">
        <f>S4644</f>
        <v>0</v>
      </c>
      <c r="T4643" s="43">
        <f>T4644</f>
        <v>0</v>
      </c>
      <c r="U4643" s="43">
        <v>0</v>
      </c>
      <c r="V4643" s="43">
        <f t="shared" si="8893"/>
        <v>6777.1000000000004</v>
      </c>
      <c r="W4643" s="43">
        <f>W4644</f>
        <v>0</v>
      </c>
      <c r="X4643" s="43">
        <f>X4644</f>
        <v>0</v>
      </c>
      <c r="Y4643" s="43">
        <f>Y4644</f>
        <v>0</v>
      </c>
      <c r="Z4643" s="43">
        <f>Z4644</f>
        <v>0</v>
      </c>
      <c r="AA4643" s="43">
        <f>AA4644</f>
        <v>0</v>
      </c>
      <c r="AB4643" s="43">
        <f>AB4644</f>
        <v>4653.5415700000003</v>
      </c>
      <c r="AC4643" s="44">
        <f>AC4644</f>
        <v>5653.9248799999996</v>
      </c>
      <c r="AD4643" s="44">
        <f>AD4644</f>
        <v>5606.4418100000003</v>
      </c>
      <c r="AE4643" s="45">
        <f t="shared" si="8883"/>
        <v>99.160175081774355</v>
      </c>
      <c r="AF4643" s="43">
        <f>AF4644</f>
        <v>6766.4989999999998</v>
      </c>
      <c r="AG4643" s="43">
        <f>AG4644</f>
        <v>0</v>
      </c>
      <c r="AH4643" s="43">
        <f>AH4644</f>
        <v>0</v>
      </c>
      <c r="AI4643" s="43">
        <f>AI4644</f>
        <v>0</v>
      </c>
      <c r="AJ4643" s="43">
        <f>AJ4644</f>
        <v>0</v>
      </c>
      <c r="AK4643" s="43">
        <f>AK4644</f>
        <v>0</v>
      </c>
      <c r="AL4643" s="43">
        <f t="shared" si="8890"/>
        <v>6766.4989999999998</v>
      </c>
      <c r="AM4643" s="43">
        <f t="shared" si="8891"/>
        <v>10.601000000000568</v>
      </c>
      <c r="AN4643" s="2"/>
      <c r="AR4643" s="1"/>
      <c r="AS4643" s="1"/>
    </row>
    <row r="4644" ht="31.5">
      <c r="B4644" s="41" t="s">
        <v>1231</v>
      </c>
      <c r="C4644" s="41" t="s">
        <v>107</v>
      </c>
      <c r="D4644" s="41" t="s">
        <v>395</v>
      </c>
      <c r="E4644" s="26" t="str">
        <f t="shared" si="8892"/>
        <v>0408</v>
      </c>
      <c r="F4644" s="41" t="s">
        <v>1244</v>
      </c>
      <c r="G4644" s="41" t="s">
        <v>55</v>
      </c>
      <c r="H4644" s="42" t="s">
        <v>56</v>
      </c>
      <c r="I4644" s="43">
        <f>6994.6-217.5</f>
        <v>6777.1000000000004</v>
      </c>
      <c r="J4644" s="43">
        <f>6994.6-217.5</f>
        <v>6777.1000000000004</v>
      </c>
      <c r="K4644" s="43">
        <f>6994.6-217.5</f>
        <v>6777.1000000000004</v>
      </c>
      <c r="L4644" s="43"/>
      <c r="M4644" s="43"/>
      <c r="N4644" s="43"/>
      <c r="O4644" s="43">
        <v>0</v>
      </c>
      <c r="P4644" s="43">
        <v>0</v>
      </c>
      <c r="Q4644" s="43">
        <v>0</v>
      </c>
      <c r="R4644" s="43">
        <v>0</v>
      </c>
      <c r="S4644" s="43">
        <v>0</v>
      </c>
      <c r="T4644" s="43">
        <v>0</v>
      </c>
      <c r="U4644" s="43">
        <v>0</v>
      </c>
      <c r="V4644" s="43">
        <f t="shared" si="8893"/>
        <v>6777.1000000000004</v>
      </c>
      <c r="W4644" s="43"/>
      <c r="X4644" s="43"/>
      <c r="Y4644" s="43"/>
      <c r="Z4644" s="43"/>
      <c r="AA4644" s="43"/>
      <c r="AB4644" s="43">
        <v>4653.5415700000003</v>
      </c>
      <c r="AC4644" s="44">
        <v>5653.9248799999996</v>
      </c>
      <c r="AD4644" s="44">
        <v>5606.4418100000003</v>
      </c>
      <c r="AE4644" s="45">
        <f t="shared" si="8883"/>
        <v>99.160175081774355</v>
      </c>
      <c r="AF4644" s="43">
        <v>6766.4989999999998</v>
      </c>
      <c r="AG4644" s="43">
        <v>0</v>
      </c>
      <c r="AH4644" s="43">
        <v>0</v>
      </c>
      <c r="AI4644" s="43">
        <v>0</v>
      </c>
      <c r="AJ4644" s="43">
        <v>0</v>
      </c>
      <c r="AK4644" s="43">
        <v>0</v>
      </c>
      <c r="AL4644" s="43">
        <f t="shared" si="8890"/>
        <v>6766.4989999999998</v>
      </c>
      <c r="AM4644" s="43">
        <f t="shared" si="8891"/>
        <v>10.601000000000568</v>
      </c>
      <c r="AN4644" s="19"/>
      <c r="AO4644" s="1"/>
      <c r="AP4644" s="1"/>
      <c r="AQ4644" s="1"/>
      <c r="AR4644" s="1"/>
      <c r="AS4644" s="1"/>
    </row>
    <row r="4645">
      <c r="B4645" s="41" t="s">
        <v>1231</v>
      </c>
      <c r="C4645" s="41" t="s">
        <v>107</v>
      </c>
      <c r="D4645" s="41" t="s">
        <v>395</v>
      </c>
      <c r="E4645" s="26" t="str">
        <f t="shared" si="8892"/>
        <v>0408</v>
      </c>
      <c r="F4645" s="41" t="s">
        <v>1244</v>
      </c>
      <c r="G4645" s="41" t="s">
        <v>59</v>
      </c>
      <c r="H4645" s="42" t="s">
        <v>60</v>
      </c>
      <c r="I4645" s="43">
        <f>I4646</f>
        <v>10.9</v>
      </c>
      <c r="J4645" s="43">
        <f>J4646</f>
        <v>10.9</v>
      </c>
      <c r="K4645" s="43">
        <f>K4646</f>
        <v>10.9</v>
      </c>
      <c r="L4645" s="43">
        <f>L4646</f>
        <v>0</v>
      </c>
      <c r="M4645" s="43">
        <f>M4646</f>
        <v>0</v>
      </c>
      <c r="N4645" s="43">
        <f>N4646</f>
        <v>0</v>
      </c>
      <c r="O4645" s="43">
        <f>O4646</f>
        <v>0</v>
      </c>
      <c r="P4645" s="43">
        <f>P4646</f>
        <v>0</v>
      </c>
      <c r="Q4645" s="43">
        <f>Q4646</f>
        <v>0</v>
      </c>
      <c r="R4645" s="43">
        <f>R4646</f>
        <v>0</v>
      </c>
      <c r="S4645" s="43">
        <f>S4646</f>
        <v>0</v>
      </c>
      <c r="T4645" s="43">
        <f>T4646</f>
        <v>0</v>
      </c>
      <c r="U4645" s="43">
        <v>0</v>
      </c>
      <c r="V4645" s="43">
        <f t="shared" si="8893"/>
        <v>10.9</v>
      </c>
      <c r="W4645" s="43">
        <f>W4646</f>
        <v>0</v>
      </c>
      <c r="X4645" s="43">
        <f>X4646</f>
        <v>0</v>
      </c>
      <c r="Y4645" s="43">
        <f>Y4646</f>
        <v>0</v>
      </c>
      <c r="Z4645" s="43">
        <f>Z4646</f>
        <v>0</v>
      </c>
      <c r="AA4645" s="43">
        <f>AA4646</f>
        <v>0</v>
      </c>
      <c r="AB4645" s="43">
        <f>AB4646</f>
        <v>10.709</v>
      </c>
      <c r="AC4645" s="44">
        <f>AC4646</f>
        <v>10.709</v>
      </c>
      <c r="AD4645" s="44">
        <f>AD4646</f>
        <v>10.709</v>
      </c>
      <c r="AE4645" s="45">
        <f t="shared" si="8883"/>
        <v>100</v>
      </c>
      <c r="AF4645" s="43">
        <f>AF4646</f>
        <v>10.9</v>
      </c>
      <c r="AG4645" s="43">
        <f>AG4646</f>
        <v>0</v>
      </c>
      <c r="AH4645" s="43">
        <f>AH4646</f>
        <v>0</v>
      </c>
      <c r="AI4645" s="43">
        <f>AI4646</f>
        <v>0</v>
      </c>
      <c r="AJ4645" s="43">
        <f>AJ4646</f>
        <v>0</v>
      </c>
      <c r="AK4645" s="43">
        <f>AK4646</f>
        <v>0</v>
      </c>
      <c r="AL4645" s="43">
        <f t="shared" si="8890"/>
        <v>10.9</v>
      </c>
      <c r="AM4645" s="43">
        <f t="shared" si="8891"/>
        <v>0</v>
      </c>
      <c r="AN4645" s="2"/>
      <c r="AO4645" s="1"/>
      <c r="AP4645" s="1"/>
      <c r="AQ4645" s="1"/>
      <c r="AR4645" s="1"/>
      <c r="AS4645" s="1"/>
    </row>
    <row r="4646">
      <c r="B4646" s="41" t="s">
        <v>1231</v>
      </c>
      <c r="C4646" s="41" t="s">
        <v>107</v>
      </c>
      <c r="D4646" s="41" t="s">
        <v>395</v>
      </c>
      <c r="E4646" s="26" t="str">
        <f t="shared" si="8892"/>
        <v>0408</v>
      </c>
      <c r="F4646" s="41" t="s">
        <v>1244</v>
      </c>
      <c r="G4646" s="41" t="s">
        <v>63</v>
      </c>
      <c r="H4646" s="42" t="s">
        <v>64</v>
      </c>
      <c r="I4646" s="43">
        <v>10.9</v>
      </c>
      <c r="J4646" s="43">
        <v>10.9</v>
      </c>
      <c r="K4646" s="43">
        <v>10.9</v>
      </c>
      <c r="L4646" s="43"/>
      <c r="M4646" s="43"/>
      <c r="N4646" s="43"/>
      <c r="O4646" s="43">
        <v>0</v>
      </c>
      <c r="P4646" s="43">
        <v>0</v>
      </c>
      <c r="Q4646" s="43">
        <v>0</v>
      </c>
      <c r="R4646" s="43">
        <v>0</v>
      </c>
      <c r="S4646" s="43">
        <v>0</v>
      </c>
      <c r="T4646" s="43">
        <v>0</v>
      </c>
      <c r="U4646" s="43">
        <v>0</v>
      </c>
      <c r="V4646" s="43">
        <f t="shared" si="8893"/>
        <v>10.9</v>
      </c>
      <c r="W4646" s="43"/>
      <c r="X4646" s="43"/>
      <c r="Y4646" s="43"/>
      <c r="Z4646" s="43"/>
      <c r="AA4646" s="43"/>
      <c r="AB4646" s="43">
        <v>10.709</v>
      </c>
      <c r="AC4646" s="44">
        <v>10.709</v>
      </c>
      <c r="AD4646" s="44">
        <v>10.709</v>
      </c>
      <c r="AE4646" s="45">
        <f t="shared" si="8883"/>
        <v>100</v>
      </c>
      <c r="AF4646" s="43">
        <v>10.9</v>
      </c>
      <c r="AG4646" s="43">
        <v>0</v>
      </c>
      <c r="AH4646" s="43">
        <v>0</v>
      </c>
      <c r="AI4646" s="43">
        <v>0</v>
      </c>
      <c r="AJ4646" s="43">
        <v>0</v>
      </c>
      <c r="AK4646" s="43">
        <v>0</v>
      </c>
      <c r="AL4646" s="43">
        <f t="shared" si="8890"/>
        <v>10.9</v>
      </c>
      <c r="AM4646" s="43">
        <f t="shared" si="8891"/>
        <v>0</v>
      </c>
      <c r="AN4646" s="19"/>
      <c r="AR4646" s="1"/>
      <c r="AS4646" s="1"/>
    </row>
    <row r="4647" ht="63">
      <c r="B4647" s="41" t="s">
        <v>1231</v>
      </c>
      <c r="C4647" s="41" t="s">
        <v>107</v>
      </c>
      <c r="D4647" s="41" t="s">
        <v>395</v>
      </c>
      <c r="E4647" s="26" t="str">
        <f t="shared" si="8892"/>
        <v>0408</v>
      </c>
      <c r="F4647" s="41" t="s">
        <v>1245</v>
      </c>
      <c r="G4647" s="41"/>
      <c r="H4647" s="42" t="s">
        <v>1246</v>
      </c>
      <c r="I4647" s="43">
        <f t="shared" ref="I4647:I4655" si="9003">I4648</f>
        <v>123302</v>
      </c>
      <c r="J4647" s="43">
        <f t="shared" ref="J4647:J4655" si="9004">J4648</f>
        <v>128773</v>
      </c>
      <c r="K4647" s="43">
        <f t="shared" ref="K4647:K4655" si="9005">K4648</f>
        <v>135052</v>
      </c>
      <c r="L4647" s="43">
        <f t="shared" ref="L4647:L4655" si="9006">L4648</f>
        <v>-16980.07</v>
      </c>
      <c r="M4647" s="43">
        <f t="shared" ref="M4647:M4655" si="9007">M4648</f>
        <v>-18480.07</v>
      </c>
      <c r="N4647" s="43">
        <f t="shared" ref="N4647:N4655" si="9008">N4648</f>
        <v>-13480.07</v>
      </c>
      <c r="O4647" s="43">
        <f t="shared" ref="O4647:O4651" si="9009">O4648</f>
        <v>24339.241999999998</v>
      </c>
      <c r="P4647" s="43">
        <f t="shared" ref="P4647:P4655" si="9010">P4648</f>
        <v>0</v>
      </c>
      <c r="Q4647" s="43">
        <f t="shared" ref="Q4647:Q4655" si="9011">Q4648</f>
        <v>0</v>
      </c>
      <c r="R4647" s="43">
        <f t="shared" ref="R4647:R4655" si="9012">R4648</f>
        <v>0</v>
      </c>
      <c r="S4647" s="43">
        <f t="shared" ref="S4647:S4655" si="9013">S4648</f>
        <v>0</v>
      </c>
      <c r="T4647" s="43">
        <f t="shared" ref="T4647:T4655" si="9014">T4648</f>
        <v>0</v>
      </c>
      <c r="U4647" s="43">
        <v>0</v>
      </c>
      <c r="V4647" s="43">
        <f t="shared" si="8893"/>
        <v>130661.17199999999</v>
      </c>
      <c r="W4647" s="43">
        <f t="shared" ref="W4647:W4655" si="9015">W4648</f>
        <v>0</v>
      </c>
      <c r="X4647" s="43">
        <f t="shared" ref="X4647:X4655" si="9016">X4648</f>
        <v>0</v>
      </c>
      <c r="Y4647" s="43">
        <f t="shared" ref="Y4647:Y4655" si="9017">Y4648</f>
        <v>0</v>
      </c>
      <c r="Z4647" s="43">
        <f t="shared" ref="Z4647:Z4655" si="9018">Z4648</f>
        <v>0</v>
      </c>
      <c r="AA4647" s="43">
        <f t="shared" ref="AA4647:AA4655" si="9019">AA4648</f>
        <v>0</v>
      </c>
      <c r="AB4647" s="43">
        <f t="shared" ref="AB4647:AB4655" si="9020">AB4648</f>
        <v>100009.45576</v>
      </c>
      <c r="AC4647" s="44">
        <f t="shared" ref="AC4647:AC4655" si="9021">AC4648</f>
        <v>130661.17200000001</v>
      </c>
      <c r="AD4647" s="44">
        <f t="shared" ref="AD4647:AD4655" si="9022">AD4648</f>
        <v>130248.33680999999</v>
      </c>
      <c r="AE4647" s="45">
        <f t="shared" si="8883"/>
        <v>99.684041415149707</v>
      </c>
      <c r="AF4647" s="43">
        <f t="shared" ref="AF4647:AF4655" si="9023">AF4648</f>
        <v>106321.92999999999</v>
      </c>
      <c r="AG4647" s="43">
        <f t="shared" ref="AG4647:AG4651" si="9024">AG4648</f>
        <v>24339.241999999998</v>
      </c>
      <c r="AH4647" s="43">
        <f t="shared" ref="AH4647:AH4655" si="9025">AH4648</f>
        <v>0</v>
      </c>
      <c r="AI4647" s="43">
        <f t="shared" ref="AI4647:AI4655" si="9026">AI4648</f>
        <v>0</v>
      </c>
      <c r="AJ4647" s="43">
        <f t="shared" ref="AJ4647:AJ4655" si="9027">AJ4648</f>
        <v>0</v>
      </c>
      <c r="AK4647" s="43">
        <f t="shared" ref="AK4647:AK4655" si="9028">AK4648</f>
        <v>0</v>
      </c>
      <c r="AL4647" s="43">
        <f t="shared" si="8890"/>
        <v>130661.17199999999</v>
      </c>
      <c r="AM4647" s="43">
        <f t="shared" si="8891"/>
        <v>0</v>
      </c>
      <c r="AN4647" s="2"/>
      <c r="AO4647" s="1"/>
      <c r="AP4647" s="1"/>
      <c r="AQ4647" s="1"/>
      <c r="AR4647" s="1"/>
      <c r="AS4647" s="1"/>
    </row>
    <row r="4648" ht="31.5">
      <c r="B4648" s="41" t="s">
        <v>1231</v>
      </c>
      <c r="C4648" s="41" t="s">
        <v>107</v>
      </c>
      <c r="D4648" s="41" t="s">
        <v>395</v>
      </c>
      <c r="E4648" s="26" t="str">
        <f t="shared" si="8892"/>
        <v>0408</v>
      </c>
      <c r="F4648" s="41" t="s">
        <v>1245</v>
      </c>
      <c r="G4648" s="41" t="s">
        <v>53</v>
      </c>
      <c r="H4648" s="42" t="s">
        <v>54</v>
      </c>
      <c r="I4648" s="43">
        <f t="shared" si="9003"/>
        <v>123302</v>
      </c>
      <c r="J4648" s="43">
        <f t="shared" si="9004"/>
        <v>128773</v>
      </c>
      <c r="K4648" s="43">
        <f t="shared" si="9005"/>
        <v>135052</v>
      </c>
      <c r="L4648" s="43">
        <f t="shared" si="9006"/>
        <v>-16980.07</v>
      </c>
      <c r="M4648" s="43">
        <f t="shared" si="9007"/>
        <v>-18480.07</v>
      </c>
      <c r="N4648" s="43">
        <f t="shared" si="9008"/>
        <v>-13480.07</v>
      </c>
      <c r="O4648" s="43">
        <f t="shared" si="9009"/>
        <v>24339.241999999998</v>
      </c>
      <c r="P4648" s="43">
        <f t="shared" si="9010"/>
        <v>0</v>
      </c>
      <c r="Q4648" s="43">
        <f t="shared" si="9011"/>
        <v>0</v>
      </c>
      <c r="R4648" s="43">
        <f t="shared" si="9012"/>
        <v>0</v>
      </c>
      <c r="S4648" s="43">
        <f t="shared" si="9013"/>
        <v>0</v>
      </c>
      <c r="T4648" s="43">
        <f t="shared" si="9014"/>
        <v>0</v>
      </c>
      <c r="U4648" s="43">
        <v>0</v>
      </c>
      <c r="V4648" s="43">
        <f t="shared" si="8893"/>
        <v>130661.17199999999</v>
      </c>
      <c r="W4648" s="43">
        <f t="shared" si="9015"/>
        <v>0</v>
      </c>
      <c r="X4648" s="43">
        <f t="shared" si="9016"/>
        <v>0</v>
      </c>
      <c r="Y4648" s="43">
        <f t="shared" si="9017"/>
        <v>0</v>
      </c>
      <c r="Z4648" s="43">
        <f t="shared" si="9018"/>
        <v>0</v>
      </c>
      <c r="AA4648" s="43">
        <f t="shared" si="9019"/>
        <v>0</v>
      </c>
      <c r="AB4648" s="43">
        <f t="shared" si="9020"/>
        <v>100009.45576</v>
      </c>
      <c r="AC4648" s="44">
        <f t="shared" si="9021"/>
        <v>130661.17200000001</v>
      </c>
      <c r="AD4648" s="44">
        <f t="shared" si="9022"/>
        <v>130248.33680999999</v>
      </c>
      <c r="AE4648" s="45">
        <f t="shared" ref="AE4648:AE4711" si="9029">AD4648/AC4648*100</f>
        <v>99.684041415149707</v>
      </c>
      <c r="AF4648" s="43">
        <f t="shared" si="9023"/>
        <v>106321.92999999999</v>
      </c>
      <c r="AG4648" s="43">
        <f t="shared" si="9024"/>
        <v>24339.241999999998</v>
      </c>
      <c r="AH4648" s="43">
        <f t="shared" si="9025"/>
        <v>0</v>
      </c>
      <c r="AI4648" s="43">
        <f t="shared" si="9026"/>
        <v>0</v>
      </c>
      <c r="AJ4648" s="43">
        <f t="shared" si="9027"/>
        <v>0</v>
      </c>
      <c r="AK4648" s="43">
        <f t="shared" si="9028"/>
        <v>0</v>
      </c>
      <c r="AL4648" s="43">
        <f t="shared" ref="AL4648:AL4711" si="9030">AF4648+AH4648+AK4648+AI4648+AJ4648+AG4648</f>
        <v>130661.17199999999</v>
      </c>
      <c r="AM4648" s="43">
        <f t="shared" ref="AM4648:AM4711" si="9031">V4648-AL4648</f>
        <v>0</v>
      </c>
      <c r="AN4648" s="2"/>
      <c r="AO4648" s="1"/>
      <c r="AP4648" s="1"/>
      <c r="AQ4648" s="1"/>
      <c r="AR4648" s="1"/>
      <c r="AS4648" s="1"/>
    </row>
    <row r="4649" ht="31.5">
      <c r="B4649" s="41" t="s">
        <v>1231</v>
      </c>
      <c r="C4649" s="41" t="s">
        <v>107</v>
      </c>
      <c r="D4649" s="41" t="s">
        <v>395</v>
      </c>
      <c r="E4649" s="26" t="str">
        <f t="shared" si="8892"/>
        <v>0408</v>
      </c>
      <c r="F4649" s="41" t="s">
        <v>1245</v>
      </c>
      <c r="G4649" s="41" t="s">
        <v>55</v>
      </c>
      <c r="H4649" s="42" t="s">
        <v>56</v>
      </c>
      <c r="I4649" s="43">
        <v>123302</v>
      </c>
      <c r="J4649" s="43">
        <v>128773</v>
      </c>
      <c r="K4649" s="43">
        <v>135052</v>
      </c>
      <c r="L4649" s="43">
        <v>-16980.07</v>
      </c>
      <c r="M4649" s="43">
        <v>-18480.07</v>
      </c>
      <c r="N4649" s="43">
        <v>-13480.07</v>
      </c>
      <c r="O4649" s="43">
        <v>24339.241999999998</v>
      </c>
      <c r="P4649" s="43">
        <v>0</v>
      </c>
      <c r="Q4649" s="43">
        <v>0</v>
      </c>
      <c r="R4649" s="43">
        <v>0</v>
      </c>
      <c r="S4649" s="43">
        <v>0</v>
      </c>
      <c r="T4649" s="43">
        <v>0</v>
      </c>
      <c r="U4649" s="43">
        <v>0</v>
      </c>
      <c r="V4649" s="43">
        <f t="shared" si="8893"/>
        <v>130661.17199999999</v>
      </c>
      <c r="W4649" s="43"/>
      <c r="X4649" s="43"/>
      <c r="Y4649" s="43"/>
      <c r="Z4649" s="43"/>
      <c r="AA4649" s="43"/>
      <c r="AB4649" s="43">
        <v>100009.45576</v>
      </c>
      <c r="AC4649" s="44">
        <v>130661.17200000001</v>
      </c>
      <c r="AD4649" s="44">
        <v>130248.33680999999</v>
      </c>
      <c r="AE4649" s="45">
        <f t="shared" si="9029"/>
        <v>99.684041415149707</v>
      </c>
      <c r="AF4649" s="43">
        <v>106321.92999999999</v>
      </c>
      <c r="AG4649" s="43">
        <v>24339.241999999998</v>
      </c>
      <c r="AH4649" s="43">
        <v>0</v>
      </c>
      <c r="AI4649" s="43">
        <v>0</v>
      </c>
      <c r="AJ4649" s="43">
        <v>0</v>
      </c>
      <c r="AK4649" s="43">
        <v>0</v>
      </c>
      <c r="AL4649" s="43">
        <f t="shared" si="9030"/>
        <v>130661.17199999999</v>
      </c>
      <c r="AM4649" s="43">
        <f t="shared" si="9031"/>
        <v>0</v>
      </c>
      <c r="AN4649" s="19"/>
      <c r="AR4649" s="1"/>
      <c r="AS4649" s="1"/>
    </row>
    <row r="4650" ht="31.5">
      <c r="B4650" s="41" t="s">
        <v>1231</v>
      </c>
      <c r="C4650" s="41" t="s">
        <v>107</v>
      </c>
      <c r="D4650" s="41" t="s">
        <v>395</v>
      </c>
      <c r="E4650" s="26" t="str">
        <f t="shared" si="8892"/>
        <v>0408</v>
      </c>
      <c r="F4650" s="41" t="s">
        <v>1247</v>
      </c>
      <c r="G4650" s="41"/>
      <c r="H4650" s="42" t="s">
        <v>1248</v>
      </c>
      <c r="I4650" s="43">
        <f t="shared" si="9003"/>
        <v>0</v>
      </c>
      <c r="J4650" s="43">
        <f t="shared" si="9004"/>
        <v>0</v>
      </c>
      <c r="K4650" s="43">
        <f t="shared" si="9005"/>
        <v>0</v>
      </c>
      <c r="L4650" s="43">
        <f t="shared" si="9006"/>
        <v>16980.07</v>
      </c>
      <c r="M4650" s="43">
        <f t="shared" si="9007"/>
        <v>18480.07</v>
      </c>
      <c r="N4650" s="43">
        <f t="shared" si="9008"/>
        <v>13480.07</v>
      </c>
      <c r="O4650" s="43">
        <f t="shared" si="9009"/>
        <v>-9917.9969999999994</v>
      </c>
      <c r="P4650" s="43">
        <f t="shared" si="9010"/>
        <v>0</v>
      </c>
      <c r="Q4650" s="43">
        <f t="shared" si="9011"/>
        <v>0</v>
      </c>
      <c r="R4650" s="43">
        <f t="shared" si="9012"/>
        <v>0</v>
      </c>
      <c r="S4650" s="43">
        <f t="shared" si="9013"/>
        <v>0</v>
      </c>
      <c r="T4650" s="43">
        <f t="shared" si="9014"/>
        <v>0</v>
      </c>
      <c r="U4650" s="43">
        <f t="shared" ref="U4650:U4651" si="9032">U4651</f>
        <v>1250</v>
      </c>
      <c r="V4650" s="43">
        <f t="shared" si="8893"/>
        <v>8312.0730000000003</v>
      </c>
      <c r="W4650" s="43">
        <f t="shared" si="9015"/>
        <v>4500</v>
      </c>
      <c r="X4650" s="43">
        <f t="shared" si="9016"/>
        <v>0</v>
      </c>
      <c r="Y4650" s="43">
        <f t="shared" si="9017"/>
        <v>0</v>
      </c>
      <c r="Z4650" s="43">
        <f t="shared" si="9018"/>
        <v>0</v>
      </c>
      <c r="AA4650" s="43">
        <f t="shared" si="9019"/>
        <v>0</v>
      </c>
      <c r="AB4650" s="43">
        <f t="shared" si="9020"/>
        <v>6539.2714500000002</v>
      </c>
      <c r="AC4650" s="44">
        <f t="shared" si="9021"/>
        <v>8312.0730000000003</v>
      </c>
      <c r="AD4650" s="44">
        <f t="shared" si="9022"/>
        <v>8308.3367899999994</v>
      </c>
      <c r="AE4650" s="45">
        <f t="shared" si="9029"/>
        <v>99.955050803812711</v>
      </c>
      <c r="AF4650" s="43">
        <f t="shared" si="9023"/>
        <v>18230.07</v>
      </c>
      <c r="AG4650" s="43">
        <f t="shared" si="9024"/>
        <v>-9917.9969999999994</v>
      </c>
      <c r="AH4650" s="43">
        <f t="shared" si="9025"/>
        <v>0</v>
      </c>
      <c r="AI4650" s="43">
        <f t="shared" si="9026"/>
        <v>0</v>
      </c>
      <c r="AJ4650" s="43">
        <f t="shared" si="9027"/>
        <v>0</v>
      </c>
      <c r="AK4650" s="43">
        <f t="shared" si="9028"/>
        <v>0</v>
      </c>
      <c r="AL4650" s="43">
        <f t="shared" si="9030"/>
        <v>8312.0730000000003</v>
      </c>
      <c r="AM4650" s="43">
        <f t="shared" si="9031"/>
        <v>0</v>
      </c>
      <c r="AN4650" s="2"/>
      <c r="AO4650" s="1"/>
      <c r="AP4650" s="1"/>
      <c r="AQ4650" s="1"/>
      <c r="AR4650" s="1"/>
      <c r="AS4650" s="1"/>
    </row>
    <row r="4651" ht="31.5">
      <c r="B4651" s="41" t="s">
        <v>1231</v>
      </c>
      <c r="C4651" s="41" t="s">
        <v>107</v>
      </c>
      <c r="D4651" s="41" t="s">
        <v>395</v>
      </c>
      <c r="E4651" s="26" t="str">
        <f t="shared" si="8892"/>
        <v>0408</v>
      </c>
      <c r="F4651" s="41" t="s">
        <v>1247</v>
      </c>
      <c r="G4651" s="41" t="s">
        <v>53</v>
      </c>
      <c r="H4651" s="42" t="s">
        <v>54</v>
      </c>
      <c r="I4651" s="43">
        <f t="shared" si="9003"/>
        <v>0</v>
      </c>
      <c r="J4651" s="43">
        <f t="shared" si="9004"/>
        <v>0</v>
      </c>
      <c r="K4651" s="43">
        <f t="shared" si="9005"/>
        <v>0</v>
      </c>
      <c r="L4651" s="43">
        <f t="shared" si="9006"/>
        <v>16980.07</v>
      </c>
      <c r="M4651" s="43">
        <f t="shared" si="9007"/>
        <v>18480.07</v>
      </c>
      <c r="N4651" s="43">
        <f t="shared" si="9008"/>
        <v>13480.07</v>
      </c>
      <c r="O4651" s="43">
        <f t="shared" si="9009"/>
        <v>-9917.9969999999994</v>
      </c>
      <c r="P4651" s="43">
        <f t="shared" si="9010"/>
        <v>0</v>
      </c>
      <c r="Q4651" s="43">
        <f t="shared" si="9011"/>
        <v>0</v>
      </c>
      <c r="R4651" s="43">
        <f t="shared" si="9012"/>
        <v>0</v>
      </c>
      <c r="S4651" s="43">
        <f t="shared" si="9013"/>
        <v>0</v>
      </c>
      <c r="T4651" s="43">
        <f t="shared" si="9014"/>
        <v>0</v>
      </c>
      <c r="U4651" s="43">
        <f t="shared" si="9032"/>
        <v>1250</v>
      </c>
      <c r="V4651" s="43">
        <f t="shared" si="8893"/>
        <v>8312.0730000000003</v>
      </c>
      <c r="W4651" s="43">
        <f t="shared" si="9015"/>
        <v>4500</v>
      </c>
      <c r="X4651" s="43">
        <f t="shared" si="9016"/>
        <v>0</v>
      </c>
      <c r="Y4651" s="43">
        <f t="shared" si="9017"/>
        <v>0</v>
      </c>
      <c r="Z4651" s="43">
        <f t="shared" si="9018"/>
        <v>0</v>
      </c>
      <c r="AA4651" s="43">
        <f t="shared" si="9019"/>
        <v>0</v>
      </c>
      <c r="AB4651" s="43">
        <f t="shared" si="9020"/>
        <v>6539.2714500000002</v>
      </c>
      <c r="AC4651" s="44">
        <f t="shared" si="9021"/>
        <v>8312.0730000000003</v>
      </c>
      <c r="AD4651" s="44">
        <f t="shared" si="9022"/>
        <v>8308.3367899999994</v>
      </c>
      <c r="AE4651" s="45">
        <f t="shared" si="9029"/>
        <v>99.955050803812711</v>
      </c>
      <c r="AF4651" s="43">
        <f t="shared" si="9023"/>
        <v>18230.07</v>
      </c>
      <c r="AG4651" s="43">
        <f t="shared" si="9024"/>
        <v>-9917.9969999999994</v>
      </c>
      <c r="AH4651" s="43">
        <f t="shared" si="9025"/>
        <v>0</v>
      </c>
      <c r="AI4651" s="43">
        <f t="shared" si="9026"/>
        <v>0</v>
      </c>
      <c r="AJ4651" s="43">
        <f t="shared" si="9027"/>
        <v>0</v>
      </c>
      <c r="AK4651" s="43">
        <f t="shared" si="9028"/>
        <v>0</v>
      </c>
      <c r="AL4651" s="43">
        <f t="shared" si="9030"/>
        <v>8312.0730000000003</v>
      </c>
      <c r="AM4651" s="43">
        <f t="shared" si="9031"/>
        <v>0</v>
      </c>
      <c r="AN4651" s="2"/>
      <c r="AO4651" s="1"/>
      <c r="AP4651" s="1"/>
      <c r="AQ4651" s="1"/>
      <c r="AR4651" s="1"/>
      <c r="AS4651" s="1"/>
    </row>
    <row r="4652" ht="31.5">
      <c r="B4652" s="41" t="s">
        <v>1231</v>
      </c>
      <c r="C4652" s="41" t="s">
        <v>107</v>
      </c>
      <c r="D4652" s="41" t="s">
        <v>395</v>
      </c>
      <c r="E4652" s="26" t="str">
        <f t="shared" si="8892"/>
        <v>0408</v>
      </c>
      <c r="F4652" s="41" t="s">
        <v>1247</v>
      </c>
      <c r="G4652" s="41" t="s">
        <v>55</v>
      </c>
      <c r="H4652" s="42" t="s">
        <v>56</v>
      </c>
      <c r="I4652" s="43"/>
      <c r="J4652" s="43"/>
      <c r="K4652" s="43"/>
      <c r="L4652" s="43">
        <v>16980.07</v>
      </c>
      <c r="M4652" s="43">
        <v>18480.07</v>
      </c>
      <c r="N4652" s="43">
        <v>13480.07</v>
      </c>
      <c r="O4652" s="43">
        <f>-5239.65-4678.347</f>
        <v>-9917.9969999999994</v>
      </c>
      <c r="P4652" s="43">
        <v>0</v>
      </c>
      <c r="Q4652" s="43">
        <v>0</v>
      </c>
      <c r="R4652" s="43">
        <v>0</v>
      </c>
      <c r="S4652" s="43">
        <v>0</v>
      </c>
      <c r="T4652" s="43">
        <v>0</v>
      </c>
      <c r="U4652" s="43">
        <f>4500-3250</f>
        <v>1250</v>
      </c>
      <c r="V4652" s="43">
        <f t="shared" si="8893"/>
        <v>8312.0730000000003</v>
      </c>
      <c r="W4652" s="43">
        <v>4500</v>
      </c>
      <c r="X4652" s="43"/>
      <c r="Y4652" s="43"/>
      <c r="Z4652" s="43"/>
      <c r="AA4652" s="43"/>
      <c r="AB4652" s="43">
        <v>6539.2714500000002</v>
      </c>
      <c r="AC4652" s="44">
        <v>8312.0730000000003</v>
      </c>
      <c r="AD4652" s="44">
        <v>8308.3367899999994</v>
      </c>
      <c r="AE4652" s="45">
        <f t="shared" si="9029"/>
        <v>99.955050803812711</v>
      </c>
      <c r="AF4652" s="43">
        <v>18230.07</v>
      </c>
      <c r="AG4652" s="43">
        <f>-5239.65-4678.347</f>
        <v>-9917.9969999999994</v>
      </c>
      <c r="AH4652" s="43">
        <v>0</v>
      </c>
      <c r="AI4652" s="43">
        <v>0</v>
      </c>
      <c r="AJ4652" s="43">
        <v>0</v>
      </c>
      <c r="AK4652" s="43">
        <v>0</v>
      </c>
      <c r="AL4652" s="43">
        <f t="shared" si="9030"/>
        <v>8312.0730000000003</v>
      </c>
      <c r="AM4652" s="43">
        <f t="shared" si="9031"/>
        <v>0</v>
      </c>
      <c r="AN4652" s="2"/>
      <c r="AO4652" s="1"/>
      <c r="AP4652" s="1"/>
      <c r="AQ4652" s="1"/>
      <c r="AR4652" s="1"/>
      <c r="AS4652" s="1"/>
    </row>
    <row r="4653" ht="47.25">
      <c r="B4653" s="41" t="s">
        <v>1231</v>
      </c>
      <c r="C4653" s="41" t="s">
        <v>107</v>
      </c>
      <c r="D4653" s="41" t="s">
        <v>395</v>
      </c>
      <c r="E4653" s="26" t="str">
        <f t="shared" si="8892"/>
        <v>0408</v>
      </c>
      <c r="F4653" s="41" t="s">
        <v>1249</v>
      </c>
      <c r="G4653" s="41"/>
      <c r="H4653" s="42" t="s">
        <v>1250</v>
      </c>
      <c r="I4653" s="43">
        <f t="shared" si="9003"/>
        <v>17661.099999999999</v>
      </c>
      <c r="J4653" s="43">
        <f t="shared" si="9004"/>
        <v>17661.099999999999</v>
      </c>
      <c r="K4653" s="43">
        <f t="shared" si="9005"/>
        <v>17661.099999999999</v>
      </c>
      <c r="L4653" s="43">
        <f t="shared" si="9006"/>
        <v>0</v>
      </c>
      <c r="M4653" s="43">
        <f t="shared" si="9007"/>
        <v>0</v>
      </c>
      <c r="N4653" s="43">
        <f t="shared" si="9008"/>
        <v>0</v>
      </c>
      <c r="O4653" s="43">
        <f t="shared" ref="O4653:O4655" si="9033">O4654</f>
        <v>0</v>
      </c>
      <c r="P4653" s="43">
        <f t="shared" si="9010"/>
        <v>0</v>
      </c>
      <c r="Q4653" s="43">
        <f t="shared" si="9011"/>
        <v>0</v>
      </c>
      <c r="R4653" s="43">
        <f t="shared" si="9012"/>
        <v>0</v>
      </c>
      <c r="S4653" s="43">
        <f t="shared" si="9013"/>
        <v>0</v>
      </c>
      <c r="T4653" s="43">
        <f t="shared" si="9014"/>
        <v>0</v>
      </c>
      <c r="U4653" s="43">
        <v>0</v>
      </c>
      <c r="V4653" s="43">
        <f t="shared" si="8893"/>
        <v>17661.099999999999</v>
      </c>
      <c r="W4653" s="43">
        <f t="shared" si="9015"/>
        <v>0</v>
      </c>
      <c r="X4653" s="43">
        <f t="shared" si="9016"/>
        <v>0</v>
      </c>
      <c r="Y4653" s="43">
        <f t="shared" si="9017"/>
        <v>0</v>
      </c>
      <c r="Z4653" s="43">
        <f t="shared" si="9018"/>
        <v>0</v>
      </c>
      <c r="AA4653" s="43">
        <f t="shared" si="9019"/>
        <v>0</v>
      </c>
      <c r="AB4653" s="43">
        <f t="shared" si="9020"/>
        <v>12896.307510000001</v>
      </c>
      <c r="AC4653" s="44">
        <f t="shared" si="9021"/>
        <v>17661.099999999999</v>
      </c>
      <c r="AD4653" s="44">
        <f t="shared" si="9022"/>
        <v>16529.47911</v>
      </c>
      <c r="AE4653" s="45">
        <f t="shared" si="9029"/>
        <v>93.592579794010575</v>
      </c>
      <c r="AF4653" s="43">
        <f t="shared" si="9023"/>
        <v>17661.099999999999</v>
      </c>
      <c r="AG4653" s="43">
        <f t="shared" ref="AG4653:AG4655" si="9034">AG4654</f>
        <v>0</v>
      </c>
      <c r="AH4653" s="43">
        <f t="shared" si="9025"/>
        <v>0</v>
      </c>
      <c r="AI4653" s="43">
        <f t="shared" si="9026"/>
        <v>0</v>
      </c>
      <c r="AJ4653" s="43">
        <f t="shared" si="9027"/>
        <v>0</v>
      </c>
      <c r="AK4653" s="43">
        <f t="shared" si="9028"/>
        <v>0</v>
      </c>
      <c r="AL4653" s="43">
        <f t="shared" si="9030"/>
        <v>17661.099999999999</v>
      </c>
      <c r="AM4653" s="43">
        <f t="shared" si="9031"/>
        <v>0</v>
      </c>
      <c r="AN4653" s="2"/>
      <c r="AR4653" s="1"/>
      <c r="AS4653" s="1"/>
    </row>
    <row r="4654" ht="63">
      <c r="B4654" s="41" t="s">
        <v>1231</v>
      </c>
      <c r="C4654" s="41" t="s">
        <v>107</v>
      </c>
      <c r="D4654" s="41" t="s">
        <v>395</v>
      </c>
      <c r="E4654" s="26" t="str">
        <f t="shared" si="8892"/>
        <v>0408</v>
      </c>
      <c r="F4654" s="41" t="s">
        <v>1251</v>
      </c>
      <c r="G4654" s="41"/>
      <c r="H4654" s="42" t="s">
        <v>1252</v>
      </c>
      <c r="I4654" s="43">
        <f t="shared" si="9003"/>
        <v>17661.099999999999</v>
      </c>
      <c r="J4654" s="43">
        <f t="shared" si="9004"/>
        <v>17661.099999999999</v>
      </c>
      <c r="K4654" s="43">
        <f t="shared" si="9005"/>
        <v>17661.099999999999</v>
      </c>
      <c r="L4654" s="43">
        <f t="shared" si="9006"/>
        <v>0</v>
      </c>
      <c r="M4654" s="43">
        <f t="shared" si="9007"/>
        <v>0</v>
      </c>
      <c r="N4654" s="43">
        <f t="shared" si="9008"/>
        <v>0</v>
      </c>
      <c r="O4654" s="43">
        <f t="shared" si="9033"/>
        <v>0</v>
      </c>
      <c r="P4654" s="43">
        <f t="shared" si="9010"/>
        <v>0</v>
      </c>
      <c r="Q4654" s="43">
        <f t="shared" si="9011"/>
        <v>0</v>
      </c>
      <c r="R4654" s="43">
        <f t="shared" si="9012"/>
        <v>0</v>
      </c>
      <c r="S4654" s="43">
        <f t="shared" si="9013"/>
        <v>0</v>
      </c>
      <c r="T4654" s="43">
        <f t="shared" si="9014"/>
        <v>0</v>
      </c>
      <c r="U4654" s="43">
        <v>0</v>
      </c>
      <c r="V4654" s="43">
        <f t="shared" si="8893"/>
        <v>17661.099999999999</v>
      </c>
      <c r="W4654" s="43">
        <f t="shared" si="9015"/>
        <v>0</v>
      </c>
      <c r="X4654" s="43">
        <f t="shared" si="9016"/>
        <v>0</v>
      </c>
      <c r="Y4654" s="43">
        <f t="shared" si="9017"/>
        <v>0</v>
      </c>
      <c r="Z4654" s="43">
        <f t="shared" si="9018"/>
        <v>0</v>
      </c>
      <c r="AA4654" s="43">
        <f t="shared" si="9019"/>
        <v>0</v>
      </c>
      <c r="AB4654" s="43">
        <f t="shared" si="9020"/>
        <v>12896.307510000001</v>
      </c>
      <c r="AC4654" s="44">
        <f t="shared" si="9021"/>
        <v>17661.099999999999</v>
      </c>
      <c r="AD4654" s="44">
        <f t="shared" si="9022"/>
        <v>16529.47911</v>
      </c>
      <c r="AE4654" s="45">
        <f t="shared" si="9029"/>
        <v>93.592579794010575</v>
      </c>
      <c r="AF4654" s="43">
        <f t="shared" si="9023"/>
        <v>17661.099999999999</v>
      </c>
      <c r="AG4654" s="43">
        <f t="shared" si="9034"/>
        <v>0</v>
      </c>
      <c r="AH4654" s="43">
        <f t="shared" si="9025"/>
        <v>0</v>
      </c>
      <c r="AI4654" s="43">
        <f t="shared" si="9026"/>
        <v>0</v>
      </c>
      <c r="AJ4654" s="43">
        <f t="shared" si="9027"/>
        <v>0</v>
      </c>
      <c r="AK4654" s="43">
        <f t="shared" si="9028"/>
        <v>0</v>
      </c>
      <c r="AL4654" s="43">
        <f t="shared" si="9030"/>
        <v>17661.099999999999</v>
      </c>
      <c r="AM4654" s="43">
        <f t="shared" si="9031"/>
        <v>0</v>
      </c>
      <c r="AN4654" s="2"/>
      <c r="AO4654" s="1"/>
      <c r="AP4654" s="1"/>
      <c r="AQ4654" s="1"/>
      <c r="AR4654" s="1"/>
      <c r="AS4654" s="1"/>
    </row>
    <row r="4655" ht="31.5">
      <c r="B4655" s="41" t="s">
        <v>1231</v>
      </c>
      <c r="C4655" s="41" t="s">
        <v>107</v>
      </c>
      <c r="D4655" s="41" t="s">
        <v>395</v>
      </c>
      <c r="E4655" s="26" t="str">
        <f t="shared" ref="E4655:E4718" si="9035">CONCATENATE(C4655,D4655)</f>
        <v>0408</v>
      </c>
      <c r="F4655" s="41" t="s">
        <v>1251</v>
      </c>
      <c r="G4655" s="41" t="s">
        <v>53</v>
      </c>
      <c r="H4655" s="42" t="s">
        <v>54</v>
      </c>
      <c r="I4655" s="43">
        <f t="shared" si="9003"/>
        <v>17661.099999999999</v>
      </c>
      <c r="J4655" s="43">
        <f t="shared" si="9004"/>
        <v>17661.099999999999</v>
      </c>
      <c r="K4655" s="43">
        <f t="shared" si="9005"/>
        <v>17661.099999999999</v>
      </c>
      <c r="L4655" s="43">
        <f t="shared" si="9006"/>
        <v>0</v>
      </c>
      <c r="M4655" s="43">
        <f t="shared" si="9007"/>
        <v>0</v>
      </c>
      <c r="N4655" s="43">
        <f t="shared" si="9008"/>
        <v>0</v>
      </c>
      <c r="O4655" s="43">
        <f t="shared" si="9033"/>
        <v>0</v>
      </c>
      <c r="P4655" s="43">
        <f t="shared" si="9010"/>
        <v>0</v>
      </c>
      <c r="Q4655" s="43">
        <f t="shared" si="9011"/>
        <v>0</v>
      </c>
      <c r="R4655" s="43">
        <f t="shared" si="9012"/>
        <v>0</v>
      </c>
      <c r="S4655" s="43">
        <f t="shared" si="9013"/>
        <v>0</v>
      </c>
      <c r="T4655" s="43">
        <f t="shared" si="9014"/>
        <v>0</v>
      </c>
      <c r="U4655" s="43">
        <v>0</v>
      </c>
      <c r="V4655" s="43">
        <f t="shared" ref="V4655:V4718" si="9036">I4655+L4655+U4655+T4655+S4655+R4655+Q4655+P4655+O4655</f>
        <v>17661.099999999999</v>
      </c>
      <c r="W4655" s="43">
        <f t="shared" si="9015"/>
        <v>0</v>
      </c>
      <c r="X4655" s="43">
        <f t="shared" si="9016"/>
        <v>0</v>
      </c>
      <c r="Y4655" s="43">
        <f t="shared" si="9017"/>
        <v>0</v>
      </c>
      <c r="Z4655" s="43">
        <f t="shared" si="9018"/>
        <v>0</v>
      </c>
      <c r="AA4655" s="43">
        <f t="shared" si="9019"/>
        <v>0</v>
      </c>
      <c r="AB4655" s="43">
        <f t="shared" si="9020"/>
        <v>12896.307510000001</v>
      </c>
      <c r="AC4655" s="44">
        <f t="shared" si="9021"/>
        <v>17661.099999999999</v>
      </c>
      <c r="AD4655" s="44">
        <f t="shared" si="9022"/>
        <v>16529.47911</v>
      </c>
      <c r="AE4655" s="45">
        <f t="shared" si="9029"/>
        <v>93.592579794010575</v>
      </c>
      <c r="AF4655" s="43">
        <f t="shared" si="9023"/>
        <v>17661.099999999999</v>
      </c>
      <c r="AG4655" s="43">
        <f t="shared" si="9034"/>
        <v>0</v>
      </c>
      <c r="AH4655" s="43">
        <f t="shared" si="9025"/>
        <v>0</v>
      </c>
      <c r="AI4655" s="43">
        <f t="shared" si="9026"/>
        <v>0</v>
      </c>
      <c r="AJ4655" s="43">
        <f t="shared" si="9027"/>
        <v>0</v>
      </c>
      <c r="AK4655" s="43">
        <f t="shared" si="9028"/>
        <v>0</v>
      </c>
      <c r="AL4655" s="43">
        <f t="shared" si="9030"/>
        <v>17661.099999999999</v>
      </c>
      <c r="AM4655" s="43">
        <f t="shared" si="9031"/>
        <v>0</v>
      </c>
      <c r="AN4655" s="2"/>
      <c r="AO4655" s="1"/>
      <c r="AP4655" s="1"/>
      <c r="AQ4655" s="1"/>
      <c r="AR4655" s="1"/>
      <c r="AS4655" s="1"/>
    </row>
    <row r="4656" ht="31.5">
      <c r="B4656" s="41" t="s">
        <v>1231</v>
      </c>
      <c r="C4656" s="41" t="s">
        <v>107</v>
      </c>
      <c r="D4656" s="41" t="s">
        <v>395</v>
      </c>
      <c r="E4656" s="26" t="str">
        <f t="shared" si="9035"/>
        <v>0408</v>
      </c>
      <c r="F4656" s="41" t="s">
        <v>1251</v>
      </c>
      <c r="G4656" s="41" t="s">
        <v>55</v>
      </c>
      <c r="H4656" s="42" t="s">
        <v>56</v>
      </c>
      <c r="I4656" s="43">
        <v>17661.099999999999</v>
      </c>
      <c r="J4656" s="43">
        <v>17661.099999999999</v>
      </c>
      <c r="K4656" s="43">
        <v>17661.099999999999</v>
      </c>
      <c r="L4656" s="43"/>
      <c r="M4656" s="43"/>
      <c r="N4656" s="43"/>
      <c r="O4656" s="43">
        <v>0</v>
      </c>
      <c r="P4656" s="43">
        <v>0</v>
      </c>
      <c r="Q4656" s="43">
        <v>0</v>
      </c>
      <c r="R4656" s="43">
        <v>0</v>
      </c>
      <c r="S4656" s="43">
        <v>0</v>
      </c>
      <c r="T4656" s="43">
        <v>0</v>
      </c>
      <c r="U4656" s="43">
        <v>0</v>
      </c>
      <c r="V4656" s="43">
        <f t="shared" si="9036"/>
        <v>17661.099999999999</v>
      </c>
      <c r="W4656" s="43"/>
      <c r="X4656" s="43"/>
      <c r="Y4656" s="43"/>
      <c r="Z4656" s="43"/>
      <c r="AA4656" s="43"/>
      <c r="AB4656" s="43">
        <v>12896.307510000001</v>
      </c>
      <c r="AC4656" s="44">
        <v>17661.099999999999</v>
      </c>
      <c r="AD4656" s="44">
        <v>16529.47911</v>
      </c>
      <c r="AE4656" s="45">
        <f t="shared" si="9029"/>
        <v>93.592579794010575</v>
      </c>
      <c r="AF4656" s="43">
        <v>17661.099999999999</v>
      </c>
      <c r="AG4656" s="43">
        <v>0</v>
      </c>
      <c r="AH4656" s="43">
        <v>0</v>
      </c>
      <c r="AI4656" s="43">
        <v>0</v>
      </c>
      <c r="AJ4656" s="43">
        <v>0</v>
      </c>
      <c r="AK4656" s="43">
        <v>0</v>
      </c>
      <c r="AL4656" s="43">
        <f t="shared" si="9030"/>
        <v>17661.099999999999</v>
      </c>
      <c r="AM4656" s="43">
        <f t="shared" si="9031"/>
        <v>0</v>
      </c>
      <c r="AN4656" s="19"/>
      <c r="AO4656" s="1"/>
      <c r="AP4656" s="1"/>
      <c r="AQ4656" s="1"/>
      <c r="AR4656" s="1"/>
      <c r="AS4656" s="1"/>
    </row>
    <row r="4657" ht="63">
      <c r="B4657" s="41" t="s">
        <v>1231</v>
      </c>
      <c r="C4657" s="41" t="s">
        <v>107</v>
      </c>
      <c r="D4657" s="41" t="s">
        <v>395</v>
      </c>
      <c r="E4657" s="26" t="str">
        <f t="shared" si="9035"/>
        <v>0408</v>
      </c>
      <c r="F4657" s="41" t="s">
        <v>1253</v>
      </c>
      <c r="G4657" s="41"/>
      <c r="H4657" s="42" t="s">
        <v>1254</v>
      </c>
      <c r="I4657" s="43">
        <f>I4661+I4658</f>
        <v>680368.80000000005</v>
      </c>
      <c r="J4657" s="43">
        <f>J4661+J4658</f>
        <v>1175481.7</v>
      </c>
      <c r="K4657" s="43">
        <f>K4661+K4658</f>
        <v>1477029.9000000001</v>
      </c>
      <c r="L4657" s="43">
        <f>L4661+L4658</f>
        <v>-31435.900000000001</v>
      </c>
      <c r="M4657" s="43">
        <f>M4661+M4658</f>
        <v>-96352</v>
      </c>
      <c r="N4657" s="43">
        <f>N4661+N4658</f>
        <v>5500.3000000000002</v>
      </c>
      <c r="O4657" s="43">
        <f>O4661+O4658</f>
        <v>0</v>
      </c>
      <c r="P4657" s="43">
        <f>P4661+P4658</f>
        <v>0</v>
      </c>
      <c r="Q4657" s="43">
        <f>Q4661+Q4658</f>
        <v>0</v>
      </c>
      <c r="R4657" s="43">
        <f>R4661+R4658</f>
        <v>0</v>
      </c>
      <c r="S4657" s="43">
        <f>S4661+S4658</f>
        <v>0</v>
      </c>
      <c r="T4657" s="43">
        <f>T4661+T4658</f>
        <v>0</v>
      </c>
      <c r="U4657" s="43">
        <v>-8928.2000000000007</v>
      </c>
      <c r="V4657" s="43">
        <f t="shared" si="9036"/>
        <v>640004.70000000007</v>
      </c>
      <c r="W4657" s="43">
        <f>W4661+W4658</f>
        <v>0</v>
      </c>
      <c r="X4657" s="43">
        <f>X4661+X4658</f>
        <v>0</v>
      </c>
      <c r="Y4657" s="43">
        <f>Y4661+Y4658</f>
        <v>-8928.2000000000007</v>
      </c>
      <c r="Z4657" s="43">
        <f>Z4661+Z4658</f>
        <v>0</v>
      </c>
      <c r="AA4657" s="43">
        <f>AA4661+AA4658</f>
        <v>0</v>
      </c>
      <c r="AB4657" s="43">
        <f>AB4661+AB4658</f>
        <v>591310.61846999999</v>
      </c>
      <c r="AC4657" s="44">
        <f>AC4661+AC4658</f>
        <v>608568.78471000004</v>
      </c>
      <c r="AD4657" s="44">
        <f>AD4661+AD4658</f>
        <v>608568.76871999993</v>
      </c>
      <c r="AE4657" s="45">
        <f t="shared" si="9029"/>
        <v>99.999997372523779</v>
      </c>
      <c r="AF4657" s="43">
        <f>AF4661+AF4658</f>
        <v>608568.78471000004</v>
      </c>
      <c r="AG4657" s="43">
        <f>AG4661+AG4658</f>
        <v>0</v>
      </c>
      <c r="AH4657" s="43">
        <f>AH4661+AH4658</f>
        <v>0</v>
      </c>
      <c r="AI4657" s="43">
        <f>AI4661+AI4658</f>
        <v>0</v>
      </c>
      <c r="AJ4657" s="43">
        <f>AJ4661+AJ4658</f>
        <v>0</v>
      </c>
      <c r="AK4657" s="43">
        <f>AK4661+AK4658</f>
        <v>0</v>
      </c>
      <c r="AL4657" s="43">
        <f t="shared" si="9030"/>
        <v>608568.78471000004</v>
      </c>
      <c r="AM4657" s="43">
        <f t="shared" si="9031"/>
        <v>31435.915290000034</v>
      </c>
      <c r="AN4657" s="2"/>
      <c r="AR4657" s="1"/>
      <c r="AS4657" s="1"/>
    </row>
    <row r="4658" ht="31.5">
      <c r="B4658" s="41" t="s">
        <v>1231</v>
      </c>
      <c r="C4658" s="41" t="s">
        <v>107</v>
      </c>
      <c r="D4658" s="41" t="s">
        <v>395</v>
      </c>
      <c r="E4658" s="26" t="str">
        <f t="shared" si="9035"/>
        <v>0408</v>
      </c>
      <c r="F4658" s="41" t="s">
        <v>1255</v>
      </c>
      <c r="G4658" s="41"/>
      <c r="H4658" s="42" t="s">
        <v>1256</v>
      </c>
      <c r="I4658" s="43">
        <f t="shared" ref="I4658:I4664" si="9037">I4659</f>
        <v>117704.8</v>
      </c>
      <c r="J4658" s="43">
        <f t="shared" ref="J4658:J4664" si="9038">J4659</f>
        <v>104339.89999999999</v>
      </c>
      <c r="K4658" s="43">
        <f t="shared" ref="K4658:K4664" si="9039">K4659</f>
        <v>88292.100000000006</v>
      </c>
      <c r="L4658" s="43">
        <f t="shared" ref="L4658:L4664" si="9040">L4659</f>
        <v>0</v>
      </c>
      <c r="M4658" s="43">
        <f t="shared" ref="M4658:M4664" si="9041">M4659</f>
        <v>0</v>
      </c>
      <c r="N4658" s="43">
        <f t="shared" ref="N4658:N4664" si="9042">N4659</f>
        <v>0</v>
      </c>
      <c r="O4658" s="43">
        <f t="shared" ref="O4658:O4664" si="9043">O4659</f>
        <v>0</v>
      </c>
      <c r="P4658" s="43">
        <f t="shared" ref="P4658:P4664" si="9044">P4659</f>
        <v>0</v>
      </c>
      <c r="Q4658" s="43">
        <f t="shared" ref="Q4658:Q4664" si="9045">Q4659</f>
        <v>0</v>
      </c>
      <c r="R4658" s="43">
        <f t="shared" ref="R4658:R4664" si="9046">R4659</f>
        <v>0</v>
      </c>
      <c r="S4658" s="43">
        <f t="shared" ref="S4658:S4664" si="9047">S4659</f>
        <v>0</v>
      </c>
      <c r="T4658" s="43">
        <f t="shared" ref="T4658:T4664" si="9048">T4659</f>
        <v>0</v>
      </c>
      <c r="U4658" s="43">
        <v>-8928.2000000000007</v>
      </c>
      <c r="V4658" s="43">
        <f t="shared" si="9036"/>
        <v>108776.60000000001</v>
      </c>
      <c r="W4658" s="43">
        <f t="shared" ref="W4658:W4664" si="9049">W4659</f>
        <v>0</v>
      </c>
      <c r="X4658" s="43">
        <f t="shared" ref="X4658:X4664" si="9050">X4659</f>
        <v>0</v>
      </c>
      <c r="Y4658" s="43">
        <f t="shared" ref="Y4658:Y4664" si="9051">Y4659</f>
        <v>-8928.2000000000007</v>
      </c>
      <c r="Z4658" s="43">
        <f t="shared" ref="Z4658:Z4664" si="9052">Z4659</f>
        <v>0</v>
      </c>
      <c r="AA4658" s="43">
        <f t="shared" ref="AA4658:AA4664" si="9053">AA4659</f>
        <v>0</v>
      </c>
      <c r="AB4658" s="43">
        <f t="shared" ref="AB4658:AB4664" si="9054">AB4659</f>
        <v>91518.449059999999</v>
      </c>
      <c r="AC4658" s="44">
        <f t="shared" ref="AC4658:AC4664" si="9055">AC4659</f>
        <v>108776.60000000001</v>
      </c>
      <c r="AD4658" s="44">
        <f t="shared" ref="AD4658:AD4664" si="9056">AD4659</f>
        <v>108776.59931000001</v>
      </c>
      <c r="AE4658" s="45">
        <f t="shared" si="9029"/>
        <v>99.999999365672394</v>
      </c>
      <c r="AF4658" s="43">
        <f t="shared" ref="AF4658:AF4664" si="9057">AF4659</f>
        <v>108776.60000000001</v>
      </c>
      <c r="AG4658" s="43">
        <f t="shared" ref="AG4658:AG4664" si="9058">AG4659</f>
        <v>0</v>
      </c>
      <c r="AH4658" s="43">
        <f t="shared" ref="AH4658:AH4664" si="9059">AH4659</f>
        <v>0</v>
      </c>
      <c r="AI4658" s="43">
        <f t="shared" ref="AI4658:AI4664" si="9060">AI4659</f>
        <v>0</v>
      </c>
      <c r="AJ4658" s="43">
        <f t="shared" ref="AJ4658:AJ4664" si="9061">AJ4659</f>
        <v>0</v>
      </c>
      <c r="AK4658" s="43">
        <f t="shared" ref="AK4658:AK4664" si="9062">AK4659</f>
        <v>0</v>
      </c>
      <c r="AL4658" s="43">
        <f t="shared" si="9030"/>
        <v>108776.60000000001</v>
      </c>
      <c r="AM4658" s="43">
        <f t="shared" si="9031"/>
        <v>0</v>
      </c>
      <c r="AN4658" s="2"/>
      <c r="AO4658" s="1"/>
      <c r="AP4658" s="1"/>
      <c r="AQ4658" s="1"/>
      <c r="AR4658" s="1"/>
      <c r="AS4658" s="1"/>
    </row>
    <row r="4659">
      <c r="B4659" s="41" t="s">
        <v>1231</v>
      </c>
      <c r="C4659" s="41" t="s">
        <v>107</v>
      </c>
      <c r="D4659" s="41" t="s">
        <v>395</v>
      </c>
      <c r="E4659" s="26" t="str">
        <f t="shared" si="9035"/>
        <v>0408</v>
      </c>
      <c r="F4659" s="41" t="s">
        <v>1255</v>
      </c>
      <c r="G4659" s="41" t="s">
        <v>59</v>
      </c>
      <c r="H4659" s="42" t="s">
        <v>60</v>
      </c>
      <c r="I4659" s="43">
        <f t="shared" si="9037"/>
        <v>117704.8</v>
      </c>
      <c r="J4659" s="43">
        <f t="shared" si="9038"/>
        <v>104339.89999999999</v>
      </c>
      <c r="K4659" s="43">
        <f t="shared" si="9039"/>
        <v>88292.100000000006</v>
      </c>
      <c r="L4659" s="43">
        <f t="shared" si="9040"/>
        <v>0</v>
      </c>
      <c r="M4659" s="43">
        <f t="shared" si="9041"/>
        <v>0</v>
      </c>
      <c r="N4659" s="43">
        <f t="shared" si="9042"/>
        <v>0</v>
      </c>
      <c r="O4659" s="43">
        <f t="shared" si="9043"/>
        <v>0</v>
      </c>
      <c r="P4659" s="43">
        <f t="shared" si="9044"/>
        <v>0</v>
      </c>
      <c r="Q4659" s="43">
        <f t="shared" si="9045"/>
        <v>0</v>
      </c>
      <c r="R4659" s="43">
        <f t="shared" si="9046"/>
        <v>0</v>
      </c>
      <c r="S4659" s="43">
        <f t="shared" si="9047"/>
        <v>0</v>
      </c>
      <c r="T4659" s="43">
        <f t="shared" si="9048"/>
        <v>0</v>
      </c>
      <c r="U4659" s="43">
        <v>-8928.2000000000007</v>
      </c>
      <c r="V4659" s="43">
        <f t="shared" si="9036"/>
        <v>108776.60000000001</v>
      </c>
      <c r="W4659" s="43">
        <f t="shared" si="9049"/>
        <v>0</v>
      </c>
      <c r="X4659" s="43">
        <f t="shared" si="9050"/>
        <v>0</v>
      </c>
      <c r="Y4659" s="43">
        <f t="shared" si="9051"/>
        <v>-8928.2000000000007</v>
      </c>
      <c r="Z4659" s="43">
        <f t="shared" si="9052"/>
        <v>0</v>
      </c>
      <c r="AA4659" s="43">
        <f t="shared" si="9053"/>
        <v>0</v>
      </c>
      <c r="AB4659" s="43">
        <f t="shared" si="9054"/>
        <v>91518.449059999999</v>
      </c>
      <c r="AC4659" s="44">
        <f t="shared" si="9055"/>
        <v>108776.60000000001</v>
      </c>
      <c r="AD4659" s="44">
        <f t="shared" si="9056"/>
        <v>108776.59931000001</v>
      </c>
      <c r="AE4659" s="45">
        <f t="shared" si="9029"/>
        <v>99.999999365672394</v>
      </c>
      <c r="AF4659" s="43">
        <f t="shared" si="9057"/>
        <v>108776.60000000001</v>
      </c>
      <c r="AG4659" s="43">
        <f t="shared" si="9058"/>
        <v>0</v>
      </c>
      <c r="AH4659" s="43">
        <f t="shared" si="9059"/>
        <v>0</v>
      </c>
      <c r="AI4659" s="43">
        <f t="shared" si="9060"/>
        <v>0</v>
      </c>
      <c r="AJ4659" s="43">
        <f t="shared" si="9061"/>
        <v>0</v>
      </c>
      <c r="AK4659" s="43">
        <f t="shared" si="9062"/>
        <v>0</v>
      </c>
      <c r="AL4659" s="43">
        <f t="shared" si="9030"/>
        <v>108776.60000000001</v>
      </c>
      <c r="AM4659" s="43">
        <f t="shared" si="9031"/>
        <v>0</v>
      </c>
      <c r="AN4659" s="2"/>
      <c r="AO4659" s="1"/>
      <c r="AP4659" s="1"/>
      <c r="AQ4659" s="1"/>
      <c r="AR4659" s="1"/>
      <c r="AS4659" s="1"/>
    </row>
    <row r="4660" ht="63">
      <c r="B4660" s="41" t="s">
        <v>1231</v>
      </c>
      <c r="C4660" s="41" t="s">
        <v>107</v>
      </c>
      <c r="D4660" s="41" t="s">
        <v>395</v>
      </c>
      <c r="E4660" s="26" t="str">
        <f t="shared" si="9035"/>
        <v>0408</v>
      </c>
      <c r="F4660" s="41" t="s">
        <v>1255</v>
      </c>
      <c r="G4660" s="41" t="s">
        <v>475</v>
      </c>
      <c r="H4660" s="42" t="s">
        <v>476</v>
      </c>
      <c r="I4660" s="43">
        <v>117704.8</v>
      </c>
      <c r="J4660" s="43">
        <v>104339.89999999999</v>
      </c>
      <c r="K4660" s="43">
        <v>88292.100000000006</v>
      </c>
      <c r="L4660" s="43"/>
      <c r="M4660" s="43"/>
      <c r="N4660" s="43"/>
      <c r="O4660" s="43">
        <v>0</v>
      </c>
      <c r="P4660" s="43">
        <v>0</v>
      </c>
      <c r="Q4660" s="43">
        <v>0</v>
      </c>
      <c r="R4660" s="43">
        <v>0</v>
      </c>
      <c r="S4660" s="43">
        <v>0</v>
      </c>
      <c r="T4660" s="43">
        <v>0</v>
      </c>
      <c r="U4660" s="43">
        <v>-8928.2000000000007</v>
      </c>
      <c r="V4660" s="43">
        <f t="shared" si="9036"/>
        <v>108776.60000000001</v>
      </c>
      <c r="W4660" s="43"/>
      <c r="X4660" s="43"/>
      <c r="Y4660" s="43">
        <v>-8928.2000000000007</v>
      </c>
      <c r="Z4660" s="43"/>
      <c r="AA4660" s="43"/>
      <c r="AB4660" s="43">
        <v>91518.449059999999</v>
      </c>
      <c r="AC4660" s="44">
        <v>108776.60000000001</v>
      </c>
      <c r="AD4660" s="44">
        <v>108776.59931000001</v>
      </c>
      <c r="AE4660" s="45">
        <f t="shared" si="9029"/>
        <v>99.999999365672394</v>
      </c>
      <c r="AF4660" s="43">
        <v>108776.60000000001</v>
      </c>
      <c r="AG4660" s="43">
        <v>0</v>
      </c>
      <c r="AH4660" s="43">
        <v>0</v>
      </c>
      <c r="AI4660" s="43">
        <v>0</v>
      </c>
      <c r="AJ4660" s="43">
        <v>0</v>
      </c>
      <c r="AK4660" s="43">
        <v>0</v>
      </c>
      <c r="AL4660" s="43">
        <f t="shared" si="9030"/>
        <v>108776.60000000001</v>
      </c>
      <c r="AM4660" s="43">
        <f t="shared" si="9031"/>
        <v>0</v>
      </c>
      <c r="AN4660" s="2"/>
      <c r="AR4660" s="1"/>
      <c r="AS4660" s="1"/>
    </row>
    <row r="4661" ht="94.5">
      <c r="B4661" s="41" t="s">
        <v>1231</v>
      </c>
      <c r="C4661" s="41" t="s">
        <v>107</v>
      </c>
      <c r="D4661" s="41" t="s">
        <v>395</v>
      </c>
      <c r="E4661" s="26" t="str">
        <f t="shared" si="9035"/>
        <v>0408</v>
      </c>
      <c r="F4661" s="41" t="s">
        <v>1257</v>
      </c>
      <c r="G4661" s="41"/>
      <c r="H4661" s="42" t="s">
        <v>1258</v>
      </c>
      <c r="I4661" s="43">
        <f t="shared" si="9037"/>
        <v>562664</v>
      </c>
      <c r="J4661" s="43">
        <f t="shared" si="9038"/>
        <v>1071141.8</v>
      </c>
      <c r="K4661" s="43">
        <f t="shared" si="9039"/>
        <v>1388737.8</v>
      </c>
      <c r="L4661" s="43">
        <f t="shared" si="9040"/>
        <v>-31435.900000000001</v>
      </c>
      <c r="M4661" s="43">
        <f t="shared" si="9041"/>
        <v>-96352</v>
      </c>
      <c r="N4661" s="43">
        <f t="shared" si="9042"/>
        <v>5500.3000000000002</v>
      </c>
      <c r="O4661" s="43">
        <f t="shared" si="9043"/>
        <v>0</v>
      </c>
      <c r="P4661" s="43">
        <f t="shared" si="9044"/>
        <v>0</v>
      </c>
      <c r="Q4661" s="43">
        <f t="shared" si="9045"/>
        <v>0</v>
      </c>
      <c r="R4661" s="43">
        <f t="shared" si="9046"/>
        <v>0</v>
      </c>
      <c r="S4661" s="43">
        <f t="shared" si="9047"/>
        <v>0</v>
      </c>
      <c r="T4661" s="43">
        <f t="shared" si="9048"/>
        <v>0</v>
      </c>
      <c r="U4661" s="43">
        <v>0</v>
      </c>
      <c r="V4661" s="43">
        <f t="shared" si="9036"/>
        <v>531228.09999999998</v>
      </c>
      <c r="W4661" s="43">
        <f t="shared" si="9049"/>
        <v>0</v>
      </c>
      <c r="X4661" s="43">
        <f t="shared" si="9050"/>
        <v>0</v>
      </c>
      <c r="Y4661" s="43">
        <f t="shared" si="9051"/>
        <v>0</v>
      </c>
      <c r="Z4661" s="43">
        <f t="shared" si="9052"/>
        <v>0</v>
      </c>
      <c r="AA4661" s="43">
        <f t="shared" si="9053"/>
        <v>0</v>
      </c>
      <c r="AB4661" s="43">
        <f t="shared" si="9054"/>
        <v>499792.16940999997</v>
      </c>
      <c r="AC4661" s="44">
        <f t="shared" si="9055"/>
        <v>499792.18471</v>
      </c>
      <c r="AD4661" s="44">
        <f t="shared" si="9056"/>
        <v>499792.16940999997</v>
      </c>
      <c r="AE4661" s="45">
        <f t="shared" si="9029"/>
        <v>99.999996938727634</v>
      </c>
      <c r="AF4661" s="43">
        <f t="shared" si="9057"/>
        <v>499792.18471</v>
      </c>
      <c r="AG4661" s="43">
        <f t="shared" si="9058"/>
        <v>0</v>
      </c>
      <c r="AH4661" s="43">
        <f t="shared" si="9059"/>
        <v>0</v>
      </c>
      <c r="AI4661" s="43">
        <f t="shared" si="9060"/>
        <v>0</v>
      </c>
      <c r="AJ4661" s="43">
        <f t="shared" si="9061"/>
        <v>0</v>
      </c>
      <c r="AK4661" s="43">
        <f t="shared" si="9062"/>
        <v>0</v>
      </c>
      <c r="AL4661" s="43">
        <f t="shared" si="9030"/>
        <v>499792.18471</v>
      </c>
      <c r="AM4661" s="43">
        <f t="shared" si="9031"/>
        <v>31435.915289999975</v>
      </c>
      <c r="AN4661" s="2"/>
      <c r="AO4661" s="1"/>
      <c r="AP4661" s="1"/>
      <c r="AQ4661" s="1"/>
      <c r="AR4661" s="1"/>
      <c r="AS4661" s="1"/>
    </row>
    <row r="4662">
      <c r="B4662" s="41" t="s">
        <v>1231</v>
      </c>
      <c r="C4662" s="41" t="s">
        <v>107</v>
      </c>
      <c r="D4662" s="41" t="s">
        <v>395</v>
      </c>
      <c r="E4662" s="26" t="str">
        <f t="shared" si="9035"/>
        <v>0408</v>
      </c>
      <c r="F4662" s="41" t="s">
        <v>1257</v>
      </c>
      <c r="G4662" s="41" t="s">
        <v>59</v>
      </c>
      <c r="H4662" s="42" t="s">
        <v>60</v>
      </c>
      <c r="I4662" s="43">
        <f t="shared" si="9037"/>
        <v>562664</v>
      </c>
      <c r="J4662" s="43">
        <f t="shared" si="9038"/>
        <v>1071141.8</v>
      </c>
      <c r="K4662" s="43">
        <f t="shared" si="9039"/>
        <v>1388737.8</v>
      </c>
      <c r="L4662" s="43">
        <f t="shared" si="9040"/>
        <v>-31435.900000000001</v>
      </c>
      <c r="M4662" s="43">
        <f t="shared" si="9041"/>
        <v>-96352</v>
      </c>
      <c r="N4662" s="43">
        <f t="shared" si="9042"/>
        <v>5500.3000000000002</v>
      </c>
      <c r="O4662" s="43">
        <f t="shared" si="9043"/>
        <v>0</v>
      </c>
      <c r="P4662" s="43">
        <f t="shared" si="9044"/>
        <v>0</v>
      </c>
      <c r="Q4662" s="43">
        <f t="shared" si="9045"/>
        <v>0</v>
      </c>
      <c r="R4662" s="43">
        <f t="shared" si="9046"/>
        <v>0</v>
      </c>
      <c r="S4662" s="43">
        <f t="shared" si="9047"/>
        <v>0</v>
      </c>
      <c r="T4662" s="43">
        <f t="shared" si="9048"/>
        <v>0</v>
      </c>
      <c r="U4662" s="43">
        <v>0</v>
      </c>
      <c r="V4662" s="43">
        <f t="shared" si="9036"/>
        <v>531228.09999999998</v>
      </c>
      <c r="W4662" s="43">
        <f t="shared" si="9049"/>
        <v>0</v>
      </c>
      <c r="X4662" s="43">
        <f t="shared" si="9050"/>
        <v>0</v>
      </c>
      <c r="Y4662" s="43">
        <f t="shared" si="9051"/>
        <v>0</v>
      </c>
      <c r="Z4662" s="43">
        <f t="shared" si="9052"/>
        <v>0</v>
      </c>
      <c r="AA4662" s="43">
        <f t="shared" si="9053"/>
        <v>0</v>
      </c>
      <c r="AB4662" s="43">
        <f t="shared" si="9054"/>
        <v>499792.16940999997</v>
      </c>
      <c r="AC4662" s="44">
        <f t="shared" si="9055"/>
        <v>499792.18471</v>
      </c>
      <c r="AD4662" s="44">
        <f t="shared" si="9056"/>
        <v>499792.16940999997</v>
      </c>
      <c r="AE4662" s="45">
        <f t="shared" si="9029"/>
        <v>99.999996938727634</v>
      </c>
      <c r="AF4662" s="43">
        <f t="shared" si="9057"/>
        <v>499792.18471</v>
      </c>
      <c r="AG4662" s="43">
        <f t="shared" si="9058"/>
        <v>0</v>
      </c>
      <c r="AH4662" s="43">
        <f t="shared" si="9059"/>
        <v>0</v>
      </c>
      <c r="AI4662" s="43">
        <f t="shared" si="9060"/>
        <v>0</v>
      </c>
      <c r="AJ4662" s="43">
        <f t="shared" si="9061"/>
        <v>0</v>
      </c>
      <c r="AK4662" s="43">
        <f t="shared" si="9062"/>
        <v>0</v>
      </c>
      <c r="AL4662" s="43">
        <f t="shared" si="9030"/>
        <v>499792.18471</v>
      </c>
      <c r="AM4662" s="43">
        <f t="shared" si="9031"/>
        <v>31435.915289999975</v>
      </c>
      <c r="AN4662" s="2"/>
      <c r="AO4662" s="1"/>
      <c r="AP4662" s="1"/>
      <c r="AQ4662" s="1"/>
      <c r="AR4662" s="1"/>
      <c r="AS4662" s="1"/>
    </row>
    <row r="4663" ht="63">
      <c r="B4663" s="41" t="s">
        <v>1231</v>
      </c>
      <c r="C4663" s="41" t="s">
        <v>107</v>
      </c>
      <c r="D4663" s="41" t="s">
        <v>395</v>
      </c>
      <c r="E4663" s="26" t="str">
        <f t="shared" si="9035"/>
        <v>0408</v>
      </c>
      <c r="F4663" s="41" t="s">
        <v>1257</v>
      </c>
      <c r="G4663" s="41" t="s">
        <v>475</v>
      </c>
      <c r="H4663" s="42" t="s">
        <v>476</v>
      </c>
      <c r="I4663" s="43">
        <v>562664</v>
      </c>
      <c r="J4663" s="43">
        <v>1071141.8</v>
      </c>
      <c r="K4663" s="43">
        <v>1388737.8</v>
      </c>
      <c r="L4663" s="43">
        <v>-31435.900000000001</v>
      </c>
      <c r="M4663" s="43">
        <v>-96352</v>
      </c>
      <c r="N4663" s="43">
        <v>5500.3000000000002</v>
      </c>
      <c r="O4663" s="43">
        <v>0</v>
      </c>
      <c r="P4663" s="43">
        <v>0</v>
      </c>
      <c r="Q4663" s="43">
        <v>0</v>
      </c>
      <c r="R4663" s="43">
        <v>0</v>
      </c>
      <c r="S4663" s="43">
        <v>0</v>
      </c>
      <c r="T4663" s="43">
        <v>0</v>
      </c>
      <c r="U4663" s="43">
        <v>0</v>
      </c>
      <c r="V4663" s="43">
        <f t="shared" si="9036"/>
        <v>531228.09999999998</v>
      </c>
      <c r="W4663" s="43"/>
      <c r="X4663" s="43"/>
      <c r="Y4663" s="43"/>
      <c r="Z4663" s="43"/>
      <c r="AA4663" s="43"/>
      <c r="AB4663" s="43">
        <v>499792.16940999997</v>
      </c>
      <c r="AC4663" s="44">
        <v>499792.18471</v>
      </c>
      <c r="AD4663" s="44">
        <v>499792.16940999997</v>
      </c>
      <c r="AE4663" s="45">
        <f t="shared" si="9029"/>
        <v>99.999996938727634</v>
      </c>
      <c r="AF4663" s="43">
        <v>499792.18471</v>
      </c>
      <c r="AG4663" s="43">
        <v>0</v>
      </c>
      <c r="AH4663" s="43">
        <v>0</v>
      </c>
      <c r="AI4663" s="43">
        <v>0</v>
      </c>
      <c r="AJ4663" s="43">
        <v>0</v>
      </c>
      <c r="AK4663" s="43">
        <v>0</v>
      </c>
      <c r="AL4663" s="43">
        <f t="shared" si="9030"/>
        <v>499792.18471</v>
      </c>
      <c r="AM4663" s="43">
        <f t="shared" si="9031"/>
        <v>31435.915289999975</v>
      </c>
      <c r="AN4663" s="19"/>
      <c r="AO4663" s="1"/>
      <c r="AP4663" s="1"/>
      <c r="AQ4663" s="1"/>
      <c r="AR4663" s="1"/>
      <c r="AS4663" s="1"/>
    </row>
    <row r="4664" ht="63">
      <c r="B4664" s="41" t="s">
        <v>1231</v>
      </c>
      <c r="C4664" s="41" t="s">
        <v>107</v>
      </c>
      <c r="D4664" s="41" t="s">
        <v>395</v>
      </c>
      <c r="E4664" s="26" t="str">
        <f t="shared" si="9035"/>
        <v>0408</v>
      </c>
      <c r="F4664" s="41" t="s">
        <v>1259</v>
      </c>
      <c r="G4664" s="41"/>
      <c r="H4664" s="42" t="s">
        <v>1260</v>
      </c>
      <c r="I4664" s="43">
        <f t="shared" si="9037"/>
        <v>1441243.4000000001</v>
      </c>
      <c r="J4664" s="43">
        <f t="shared" si="9038"/>
        <v>375557.5</v>
      </c>
      <c r="K4664" s="43">
        <f t="shared" si="9039"/>
        <v>0</v>
      </c>
      <c r="L4664" s="43">
        <f t="shared" si="9040"/>
        <v>-17300.919000000002</v>
      </c>
      <c r="M4664" s="43">
        <f t="shared" si="9041"/>
        <v>-4508.25</v>
      </c>
      <c r="N4664" s="43">
        <f t="shared" si="9042"/>
        <v>0</v>
      </c>
      <c r="O4664" s="43">
        <f t="shared" si="9043"/>
        <v>0</v>
      </c>
      <c r="P4664" s="43">
        <f t="shared" si="9044"/>
        <v>0</v>
      </c>
      <c r="Q4664" s="43">
        <f t="shared" si="9045"/>
        <v>0</v>
      </c>
      <c r="R4664" s="43">
        <f t="shared" si="9046"/>
        <v>0</v>
      </c>
      <c r="S4664" s="43">
        <f t="shared" si="9047"/>
        <v>0</v>
      </c>
      <c r="T4664" s="43">
        <f t="shared" si="9048"/>
        <v>0</v>
      </c>
      <c r="U4664" s="43">
        <v>1352.827</v>
      </c>
      <c r="V4664" s="43">
        <f t="shared" si="9036"/>
        <v>1425295.3080000002</v>
      </c>
      <c r="W4664" s="43">
        <f t="shared" si="9049"/>
        <v>0</v>
      </c>
      <c r="X4664" s="43">
        <f t="shared" si="9050"/>
        <v>0</v>
      </c>
      <c r="Y4664" s="43">
        <f t="shared" si="9051"/>
        <v>0</v>
      </c>
      <c r="Z4664" s="43">
        <f t="shared" si="9052"/>
        <v>0</v>
      </c>
      <c r="AA4664" s="43">
        <f t="shared" si="9053"/>
        <v>1352.827</v>
      </c>
      <c r="AB4664" s="43">
        <f t="shared" si="9054"/>
        <v>1423942.4834</v>
      </c>
      <c r="AC4664" s="44">
        <f t="shared" si="9055"/>
        <v>1423942.5220000001</v>
      </c>
      <c r="AD4664" s="44">
        <f t="shared" si="9056"/>
        <v>1423942.4834</v>
      </c>
      <c r="AE4664" s="45">
        <f t="shared" si="9029"/>
        <v>99.999997289216424</v>
      </c>
      <c r="AF4664" s="43">
        <f t="shared" si="9057"/>
        <v>1423942.5220000001</v>
      </c>
      <c r="AG4664" s="43">
        <f t="shared" si="9058"/>
        <v>0</v>
      </c>
      <c r="AH4664" s="43">
        <f t="shared" si="9059"/>
        <v>0</v>
      </c>
      <c r="AI4664" s="43">
        <f t="shared" si="9060"/>
        <v>0</v>
      </c>
      <c r="AJ4664" s="43">
        <f t="shared" si="9061"/>
        <v>0</v>
      </c>
      <c r="AK4664" s="43">
        <f t="shared" si="9062"/>
        <v>0</v>
      </c>
      <c r="AL4664" s="43">
        <f t="shared" si="9030"/>
        <v>1423942.5220000001</v>
      </c>
      <c r="AM4664" s="43">
        <f t="shared" si="9031"/>
        <v>1352.7860000000801</v>
      </c>
      <c r="AN4664" s="2"/>
      <c r="AR4664" s="1"/>
      <c r="AS4664" s="1"/>
    </row>
    <row r="4665" ht="126">
      <c r="B4665" s="41" t="s">
        <v>1231</v>
      </c>
      <c r="C4665" s="41" t="s">
        <v>107</v>
      </c>
      <c r="D4665" s="41" t="s">
        <v>395</v>
      </c>
      <c r="E4665" s="26" t="str">
        <f t="shared" si="9035"/>
        <v>0408</v>
      </c>
      <c r="F4665" s="41" t="s">
        <v>1261</v>
      </c>
      <c r="G4665" s="41"/>
      <c r="H4665" s="42" t="s">
        <v>1262</v>
      </c>
      <c r="I4665" s="43">
        <f>I4666+I4668</f>
        <v>1441243.4000000001</v>
      </c>
      <c r="J4665" s="43">
        <f>J4666+J4668</f>
        <v>375557.5</v>
      </c>
      <c r="K4665" s="43">
        <f>K4666+K4668</f>
        <v>0</v>
      </c>
      <c r="L4665" s="43">
        <f>L4666+L4668</f>
        <v>-17300.919000000002</v>
      </c>
      <c r="M4665" s="43">
        <f>M4666+M4668</f>
        <v>-4508.25</v>
      </c>
      <c r="N4665" s="43">
        <f>N4666+N4668</f>
        <v>0</v>
      </c>
      <c r="O4665" s="43">
        <f>O4666+O4668</f>
        <v>0</v>
      </c>
      <c r="P4665" s="43">
        <f>P4666+P4668</f>
        <v>0</v>
      </c>
      <c r="Q4665" s="43">
        <f>Q4666+Q4668</f>
        <v>0</v>
      </c>
      <c r="R4665" s="43">
        <f>R4666+R4668</f>
        <v>0</v>
      </c>
      <c r="S4665" s="43">
        <f>S4666+S4668</f>
        <v>0</v>
      </c>
      <c r="T4665" s="43">
        <f>T4666+T4668</f>
        <v>0</v>
      </c>
      <c r="U4665" s="43">
        <v>1352.827</v>
      </c>
      <c r="V4665" s="43">
        <f t="shared" si="9036"/>
        <v>1425295.3080000002</v>
      </c>
      <c r="W4665" s="43">
        <f>W4666+W4668</f>
        <v>0</v>
      </c>
      <c r="X4665" s="43">
        <f>X4666+X4668</f>
        <v>0</v>
      </c>
      <c r="Y4665" s="43">
        <f>Y4666+Y4668</f>
        <v>0</v>
      </c>
      <c r="Z4665" s="43">
        <f>Z4666+Z4668</f>
        <v>0</v>
      </c>
      <c r="AA4665" s="43">
        <f>AA4666+AA4668</f>
        <v>1352.827</v>
      </c>
      <c r="AB4665" s="43">
        <f>AB4666+AB4668</f>
        <v>1423942.4834</v>
      </c>
      <c r="AC4665" s="44">
        <f>AC4666+AC4668</f>
        <v>1423942.5220000001</v>
      </c>
      <c r="AD4665" s="44">
        <f>AD4666+AD4668</f>
        <v>1423942.4834</v>
      </c>
      <c r="AE4665" s="45">
        <f t="shared" si="9029"/>
        <v>99.999997289216424</v>
      </c>
      <c r="AF4665" s="43">
        <f>AF4666+AF4668</f>
        <v>1423942.5220000001</v>
      </c>
      <c r="AG4665" s="43">
        <f>AG4666+AG4668</f>
        <v>0</v>
      </c>
      <c r="AH4665" s="43">
        <f>AH4666+AH4668</f>
        <v>0</v>
      </c>
      <c r="AI4665" s="43">
        <f>AI4666+AI4668</f>
        <v>0</v>
      </c>
      <c r="AJ4665" s="43">
        <f>AJ4666+AJ4668</f>
        <v>0</v>
      </c>
      <c r="AK4665" s="43">
        <f>AK4666+AK4668</f>
        <v>0</v>
      </c>
      <c r="AL4665" s="43">
        <f t="shared" si="9030"/>
        <v>1423942.5220000001</v>
      </c>
      <c r="AM4665" s="43">
        <f t="shared" si="9031"/>
        <v>1352.7860000000801</v>
      </c>
      <c r="AN4665" s="2"/>
      <c r="AO4665" s="1"/>
      <c r="AP4665" s="1"/>
      <c r="AQ4665" s="1"/>
      <c r="AR4665" s="1"/>
      <c r="AS4665" s="1"/>
    </row>
    <row r="4666" ht="31.5" hidden="1">
      <c r="B4666" s="41" t="s">
        <v>1231</v>
      </c>
      <c r="C4666" s="41" t="s">
        <v>107</v>
      </c>
      <c r="D4666" s="41" t="s">
        <v>395</v>
      </c>
      <c r="E4666" s="26" t="str">
        <f t="shared" si="9035"/>
        <v>0408</v>
      </c>
      <c r="F4666" s="41" t="s">
        <v>1261</v>
      </c>
      <c r="G4666" s="41" t="s">
        <v>550</v>
      </c>
      <c r="H4666" s="42" t="s">
        <v>551</v>
      </c>
      <c r="I4666" s="43">
        <f>I4667</f>
        <v>1087961.7000000002</v>
      </c>
      <c r="J4666" s="43">
        <f>J4667</f>
        <v>375557.5</v>
      </c>
      <c r="K4666" s="43">
        <f>K4667</f>
        <v>0</v>
      </c>
      <c r="L4666" s="43">
        <f>L4667</f>
        <v>-17300.919000000002</v>
      </c>
      <c r="M4666" s="43">
        <f>M4667</f>
        <v>-4508.25</v>
      </c>
      <c r="N4666" s="43">
        <f>N4667</f>
        <v>0</v>
      </c>
      <c r="O4666" s="43">
        <f>O4667</f>
        <v>0</v>
      </c>
      <c r="P4666" s="43">
        <f>P4667</f>
        <v>0</v>
      </c>
      <c r="Q4666" s="43">
        <f>Q4667</f>
        <v>0</v>
      </c>
      <c r="R4666" s="43">
        <f>R4667</f>
        <v>0</v>
      </c>
      <c r="S4666" s="43">
        <f>S4667</f>
        <v>0</v>
      </c>
      <c r="T4666" s="43">
        <f>T4667</f>
        <v>0</v>
      </c>
      <c r="U4666" s="43">
        <v>-1070660.781</v>
      </c>
      <c r="V4666" s="43">
        <f t="shared" si="9036"/>
        <v>2.3283064365386963e-10</v>
      </c>
      <c r="W4666" s="43">
        <f>W4667</f>
        <v>0</v>
      </c>
      <c r="X4666" s="43">
        <f>X4667</f>
        <v>0</v>
      </c>
      <c r="Y4666" s="43">
        <f>Y4667</f>
        <v>0</v>
      </c>
      <c r="Z4666" s="43">
        <f>Z4667</f>
        <v>-1070660.781</v>
      </c>
      <c r="AA4666" s="43">
        <f>AA4667</f>
        <v>0</v>
      </c>
      <c r="AB4666" s="43">
        <f>AB4667</f>
        <v>0</v>
      </c>
      <c r="AC4666" s="44">
        <f>AC4667</f>
        <v>0</v>
      </c>
      <c r="AD4666" s="44">
        <f>AD4667</f>
        <v>0</v>
      </c>
      <c r="AE4666" s="45" t="e">
        <f t="shared" si="9029"/>
        <v>#DIV/0!</v>
      </c>
      <c r="AF4666" s="46">
        <f>AF4667</f>
        <v>0</v>
      </c>
      <c r="AG4666" s="46">
        <f>AG4667</f>
        <v>0</v>
      </c>
      <c r="AH4666" s="47">
        <f>AH4667</f>
        <v>0</v>
      </c>
      <c r="AI4666" s="47">
        <f>AI4667</f>
        <v>0</v>
      </c>
      <c r="AJ4666" s="47">
        <f>AJ4667</f>
        <v>0</v>
      </c>
      <c r="AK4666" s="47">
        <f>AK4667</f>
        <v>0</v>
      </c>
      <c r="AL4666" s="47">
        <f t="shared" si="9030"/>
        <v>0</v>
      </c>
      <c r="AM4666" s="47">
        <f t="shared" si="9031"/>
        <v>2.3283064365386963e-10</v>
      </c>
      <c r="AN4666" s="48" t="s">
        <v>36</v>
      </c>
      <c r="AR4666" s="1"/>
      <c r="AS4666" s="1"/>
    </row>
    <row r="4667" hidden="1">
      <c r="B4667" s="41" t="s">
        <v>1231</v>
      </c>
      <c r="C4667" s="41" t="s">
        <v>107</v>
      </c>
      <c r="D4667" s="41" t="s">
        <v>395</v>
      </c>
      <c r="E4667" s="26" t="str">
        <f t="shared" si="9035"/>
        <v>0408</v>
      </c>
      <c r="F4667" s="41" t="s">
        <v>1261</v>
      </c>
      <c r="G4667" s="41" t="s">
        <v>909</v>
      </c>
      <c r="H4667" s="42" t="s">
        <v>910</v>
      </c>
      <c r="I4667" s="43">
        <v>1087961.7000000002</v>
      </c>
      <c r="J4667" s="43">
        <v>375557.5</v>
      </c>
      <c r="K4667" s="43"/>
      <c r="L4667" s="43">
        <v>-17300.919000000002</v>
      </c>
      <c r="M4667" s="43">
        <v>-4508.25</v>
      </c>
      <c r="N4667" s="43"/>
      <c r="O4667" s="43">
        <v>0</v>
      </c>
      <c r="P4667" s="43">
        <v>0</v>
      </c>
      <c r="Q4667" s="43">
        <v>0</v>
      </c>
      <c r="R4667" s="43">
        <v>0</v>
      </c>
      <c r="S4667" s="43">
        <v>0</v>
      </c>
      <c r="T4667" s="43">
        <v>0</v>
      </c>
      <c r="U4667" s="43">
        <v>-1070660.781</v>
      </c>
      <c r="V4667" s="43">
        <f t="shared" si="9036"/>
        <v>2.3283064365386963e-10</v>
      </c>
      <c r="W4667" s="43"/>
      <c r="X4667" s="43"/>
      <c r="Y4667" s="43"/>
      <c r="Z4667" s="43">
        <f>-1070.681-53479.5-1016110.6</f>
        <v>-1070660.781</v>
      </c>
      <c r="AA4667" s="43"/>
      <c r="AB4667" s="43">
        <v>0</v>
      </c>
      <c r="AC4667" s="44">
        <v>0</v>
      </c>
      <c r="AD4667" s="44">
        <v>0</v>
      </c>
      <c r="AE4667" s="45" t="e">
        <f t="shared" si="9029"/>
        <v>#DIV/0!</v>
      </c>
      <c r="AF4667" s="46">
        <v>0</v>
      </c>
      <c r="AG4667" s="46">
        <v>0</v>
      </c>
      <c r="AH4667" s="47">
        <v>0</v>
      </c>
      <c r="AI4667" s="47">
        <v>0</v>
      </c>
      <c r="AJ4667" s="47">
        <v>0</v>
      </c>
      <c r="AK4667" s="47">
        <v>0</v>
      </c>
      <c r="AL4667" s="47">
        <f t="shared" si="9030"/>
        <v>0</v>
      </c>
      <c r="AM4667" s="47">
        <f t="shared" si="9031"/>
        <v>2.3283064365386963e-10</v>
      </c>
      <c r="AN4667" s="48" t="s">
        <v>36</v>
      </c>
      <c r="AO4667" s="1"/>
      <c r="AP4667" s="1"/>
      <c r="AQ4667" s="1"/>
      <c r="AR4667" s="1"/>
      <c r="AS4667" s="1"/>
    </row>
    <row r="4668">
      <c r="B4668" s="41" t="s">
        <v>1231</v>
      </c>
      <c r="C4668" s="41" t="s">
        <v>107</v>
      </c>
      <c r="D4668" s="41" t="s">
        <v>395</v>
      </c>
      <c r="E4668" s="26" t="str">
        <f t="shared" si="9035"/>
        <v>0408</v>
      </c>
      <c r="F4668" s="41" t="s">
        <v>1261</v>
      </c>
      <c r="G4668" s="41" t="s">
        <v>59</v>
      </c>
      <c r="H4668" s="42" t="s">
        <v>60</v>
      </c>
      <c r="I4668" s="43">
        <f>I4669</f>
        <v>353281.70000000001</v>
      </c>
      <c r="J4668" s="43">
        <f>J4669</f>
        <v>0</v>
      </c>
      <c r="K4668" s="43">
        <f>K4669</f>
        <v>0</v>
      </c>
      <c r="L4668" s="43">
        <f>L4669</f>
        <v>0</v>
      </c>
      <c r="M4668" s="43">
        <f>M4669</f>
        <v>0</v>
      </c>
      <c r="N4668" s="43">
        <f>N4669</f>
        <v>0</v>
      </c>
      <c r="O4668" s="43">
        <f>O4669</f>
        <v>0</v>
      </c>
      <c r="P4668" s="43">
        <f>P4669</f>
        <v>0</v>
      </c>
      <c r="Q4668" s="43">
        <f>Q4669</f>
        <v>0</v>
      </c>
      <c r="R4668" s="43">
        <f>R4669</f>
        <v>0</v>
      </c>
      <c r="S4668" s="43">
        <f>S4669</f>
        <v>0</v>
      </c>
      <c r="T4668" s="43">
        <f>T4669</f>
        <v>0</v>
      </c>
      <c r="U4668" s="43">
        <v>1072013.608</v>
      </c>
      <c r="V4668" s="43">
        <f t="shared" si="9036"/>
        <v>1425295.308</v>
      </c>
      <c r="W4668" s="43">
        <f>W4669</f>
        <v>0</v>
      </c>
      <c r="X4668" s="43">
        <f>X4669</f>
        <v>0</v>
      </c>
      <c r="Y4668" s="43">
        <f>Y4669</f>
        <v>0</v>
      </c>
      <c r="Z4668" s="43">
        <f>Z4669</f>
        <v>1070660.781</v>
      </c>
      <c r="AA4668" s="43">
        <f>AA4669</f>
        <v>1352.827</v>
      </c>
      <c r="AB4668" s="43">
        <f>AB4669</f>
        <v>1423942.4834</v>
      </c>
      <c r="AC4668" s="44">
        <f>AC4669</f>
        <v>1423942.5220000001</v>
      </c>
      <c r="AD4668" s="44">
        <f>AD4669</f>
        <v>1423942.4834</v>
      </c>
      <c r="AE4668" s="45">
        <f t="shared" si="9029"/>
        <v>99.999997289216424</v>
      </c>
      <c r="AF4668" s="43">
        <f>AF4669</f>
        <v>1423942.5220000001</v>
      </c>
      <c r="AG4668" s="43">
        <f>AG4669</f>
        <v>0</v>
      </c>
      <c r="AH4668" s="43">
        <f>AH4669</f>
        <v>0</v>
      </c>
      <c r="AI4668" s="43">
        <f>AI4669</f>
        <v>0</v>
      </c>
      <c r="AJ4668" s="43">
        <f>AJ4669</f>
        <v>0</v>
      </c>
      <c r="AK4668" s="43">
        <f>AK4669</f>
        <v>0</v>
      </c>
      <c r="AL4668" s="43">
        <f t="shared" si="9030"/>
        <v>1423942.5220000001</v>
      </c>
      <c r="AM4668" s="43">
        <f t="shared" si="9031"/>
        <v>1352.7859999998473</v>
      </c>
      <c r="AN4668" s="2"/>
      <c r="AO4668" s="1"/>
      <c r="AP4668" s="1"/>
      <c r="AQ4668" s="1"/>
      <c r="AR4668" s="1"/>
      <c r="AS4668" s="1"/>
    </row>
    <row r="4669" ht="63">
      <c r="B4669" s="41" t="s">
        <v>1231</v>
      </c>
      <c r="C4669" s="41" t="s">
        <v>107</v>
      </c>
      <c r="D4669" s="41" t="s">
        <v>395</v>
      </c>
      <c r="E4669" s="26" t="str">
        <f t="shared" si="9035"/>
        <v>0408</v>
      </c>
      <c r="F4669" s="41" t="s">
        <v>1261</v>
      </c>
      <c r="G4669" s="41" t="s">
        <v>475</v>
      </c>
      <c r="H4669" s="42" t="s">
        <v>476</v>
      </c>
      <c r="I4669" s="43">
        <v>353281.70000000001</v>
      </c>
      <c r="J4669" s="43"/>
      <c r="K4669" s="43"/>
      <c r="L4669" s="43"/>
      <c r="M4669" s="43"/>
      <c r="N4669" s="43"/>
      <c r="O4669" s="43">
        <v>0</v>
      </c>
      <c r="P4669" s="43">
        <v>0</v>
      </c>
      <c r="Q4669" s="43">
        <v>0</v>
      </c>
      <c r="R4669" s="43">
        <v>0</v>
      </c>
      <c r="S4669" s="43">
        <v>0</v>
      </c>
      <c r="T4669" s="43">
        <v>0</v>
      </c>
      <c r="U4669" s="43">
        <v>1072013.608</v>
      </c>
      <c r="V4669" s="43">
        <f t="shared" si="9036"/>
        <v>1425295.308</v>
      </c>
      <c r="W4669" s="43"/>
      <c r="X4669" s="43"/>
      <c r="Y4669" s="43"/>
      <c r="Z4669" s="43">
        <f>1070.681+53479.5+1016110.6</f>
        <v>1070660.781</v>
      </c>
      <c r="AA4669" s="43">
        <v>1352.827</v>
      </c>
      <c r="AB4669" s="43">
        <v>1423942.4834</v>
      </c>
      <c r="AC4669" s="44">
        <v>1423942.5220000001</v>
      </c>
      <c r="AD4669" s="44">
        <v>1423942.4834</v>
      </c>
      <c r="AE4669" s="45">
        <f t="shared" si="9029"/>
        <v>99.999997289216424</v>
      </c>
      <c r="AF4669" s="43">
        <v>1423942.5220000001</v>
      </c>
      <c r="AG4669" s="43">
        <v>0</v>
      </c>
      <c r="AH4669" s="43">
        <v>0</v>
      </c>
      <c r="AI4669" s="43">
        <v>0</v>
      </c>
      <c r="AJ4669" s="43">
        <v>0</v>
      </c>
      <c r="AK4669" s="43">
        <v>0</v>
      </c>
      <c r="AL4669" s="43">
        <f t="shared" si="9030"/>
        <v>1423942.5220000001</v>
      </c>
      <c r="AM4669" s="43">
        <f t="shared" si="9031"/>
        <v>1352.7859999998473</v>
      </c>
      <c r="AN4669" s="2"/>
      <c r="AO4669" s="1"/>
      <c r="AP4669" s="1"/>
      <c r="AQ4669" s="1"/>
      <c r="AR4669" s="1"/>
      <c r="AS4669" s="1"/>
    </row>
    <row r="4670" ht="31.5">
      <c r="B4670" s="41" t="s">
        <v>1231</v>
      </c>
      <c r="C4670" s="41" t="s">
        <v>107</v>
      </c>
      <c r="D4670" s="41" t="s">
        <v>395</v>
      </c>
      <c r="E4670" s="26" t="str">
        <f t="shared" si="9035"/>
        <v>0408</v>
      </c>
      <c r="F4670" s="41" t="s">
        <v>81</v>
      </c>
      <c r="G4670" s="41"/>
      <c r="H4670" s="42" t="s">
        <v>82</v>
      </c>
      <c r="I4670" s="43">
        <f t="shared" ref="I4670:I4675" si="9063">I4671</f>
        <v>49.199999999999996</v>
      </c>
      <c r="J4670" s="43">
        <f t="shared" ref="J4670:J4675" si="9064">J4671</f>
        <v>51.199999999999996</v>
      </c>
      <c r="K4670" s="43">
        <f t="shared" ref="K4670:K4675" si="9065">K4671</f>
        <v>51.199999999999996</v>
      </c>
      <c r="L4670" s="43">
        <f t="shared" ref="L4670:L4675" si="9066">L4671</f>
        <v>0</v>
      </c>
      <c r="M4670" s="43">
        <f t="shared" ref="M4670:M4675" si="9067">M4671</f>
        <v>0</v>
      </c>
      <c r="N4670" s="43">
        <f t="shared" ref="N4670:N4675" si="9068">N4671</f>
        <v>0</v>
      </c>
      <c r="O4670" s="43">
        <f t="shared" ref="O4670:O4675" si="9069">O4671</f>
        <v>0</v>
      </c>
      <c r="P4670" s="43">
        <f t="shared" ref="P4670:P4675" si="9070">P4671</f>
        <v>0</v>
      </c>
      <c r="Q4670" s="43">
        <f t="shared" ref="Q4670:Q4675" si="9071">Q4671</f>
        <v>0</v>
      </c>
      <c r="R4670" s="43">
        <f t="shared" ref="R4670:R4675" si="9072">R4671</f>
        <v>0</v>
      </c>
      <c r="S4670" s="43">
        <f t="shared" ref="S4670:S4675" si="9073">S4671</f>
        <v>0</v>
      </c>
      <c r="T4670" s="43">
        <f t="shared" ref="T4670:T4675" si="9074">T4671</f>
        <v>0</v>
      </c>
      <c r="U4670" s="43">
        <v>0</v>
      </c>
      <c r="V4670" s="43">
        <f t="shared" si="9036"/>
        <v>49.199999999999996</v>
      </c>
      <c r="W4670" s="43">
        <f t="shared" ref="W4670:W4675" si="9075">W4671</f>
        <v>0</v>
      </c>
      <c r="X4670" s="43">
        <f t="shared" ref="X4670:X4675" si="9076">X4671</f>
        <v>0</v>
      </c>
      <c r="Y4670" s="43">
        <f t="shared" ref="Y4670:Y4675" si="9077">Y4671</f>
        <v>0</v>
      </c>
      <c r="Z4670" s="43">
        <f t="shared" ref="Z4670:Z4675" si="9078">Z4671</f>
        <v>0</v>
      </c>
      <c r="AA4670" s="43">
        <f t="shared" ref="AA4670:AA4675" si="9079">AA4671</f>
        <v>0</v>
      </c>
      <c r="AB4670" s="43">
        <f t="shared" ref="AB4670:AB4675" si="9080">AB4671</f>
        <v>49.200000000000003</v>
      </c>
      <c r="AC4670" s="44">
        <f t="shared" ref="AC4670:AC4675" si="9081">AC4671</f>
        <v>51.5</v>
      </c>
      <c r="AD4670" s="44">
        <f t="shared" ref="AD4670:AD4675" si="9082">AD4671</f>
        <v>51.5</v>
      </c>
      <c r="AE4670" s="45">
        <f t="shared" si="9029"/>
        <v>100</v>
      </c>
      <c r="AF4670" s="43">
        <f t="shared" ref="AF4670:AF4675" si="9083">AF4671</f>
        <v>51.5</v>
      </c>
      <c r="AG4670" s="43">
        <f t="shared" ref="AG4670:AG4675" si="9084">AG4671</f>
        <v>0</v>
      </c>
      <c r="AH4670" s="43">
        <f t="shared" ref="AH4670:AH4675" si="9085">AH4671</f>
        <v>0</v>
      </c>
      <c r="AI4670" s="43">
        <f t="shared" ref="AI4670:AI4675" si="9086">AI4671</f>
        <v>0</v>
      </c>
      <c r="AJ4670" s="43">
        <f t="shared" ref="AJ4670:AJ4675" si="9087">AJ4671</f>
        <v>0</v>
      </c>
      <c r="AK4670" s="43">
        <f t="shared" ref="AK4670:AK4675" si="9088">AK4671</f>
        <v>0</v>
      </c>
      <c r="AL4670" s="43">
        <f t="shared" si="9030"/>
        <v>51.5</v>
      </c>
      <c r="AM4670" s="43">
        <f t="shared" si="9031"/>
        <v>-2.3000000000000043</v>
      </c>
      <c r="AN4670" s="2"/>
      <c r="AO4670" s="1"/>
      <c r="AP4670" s="1"/>
      <c r="AQ4670" s="1"/>
      <c r="AR4670" s="1"/>
      <c r="AS4670" s="1"/>
    </row>
    <row r="4671">
      <c r="B4671" s="41" t="s">
        <v>1231</v>
      </c>
      <c r="C4671" s="41" t="s">
        <v>107</v>
      </c>
      <c r="D4671" s="41" t="s">
        <v>395</v>
      </c>
      <c r="E4671" s="26" t="str">
        <f t="shared" si="9035"/>
        <v>0408</v>
      </c>
      <c r="F4671" s="41" t="s">
        <v>83</v>
      </c>
      <c r="G4671" s="41"/>
      <c r="H4671" s="42" t="s">
        <v>84</v>
      </c>
      <c r="I4671" s="43">
        <f t="shared" si="9063"/>
        <v>49.199999999999996</v>
      </c>
      <c r="J4671" s="43">
        <f t="shared" si="9064"/>
        <v>51.199999999999996</v>
      </c>
      <c r="K4671" s="43">
        <f t="shared" si="9065"/>
        <v>51.199999999999996</v>
      </c>
      <c r="L4671" s="43">
        <f t="shared" si="9066"/>
        <v>0</v>
      </c>
      <c r="M4671" s="43">
        <f t="shared" si="9067"/>
        <v>0</v>
      </c>
      <c r="N4671" s="43">
        <f t="shared" si="9068"/>
        <v>0</v>
      </c>
      <c r="O4671" s="43">
        <f t="shared" si="9069"/>
        <v>0</v>
      </c>
      <c r="P4671" s="43">
        <f t="shared" si="9070"/>
        <v>0</v>
      </c>
      <c r="Q4671" s="43">
        <f t="shared" si="9071"/>
        <v>0</v>
      </c>
      <c r="R4671" s="43">
        <f t="shared" si="9072"/>
        <v>0</v>
      </c>
      <c r="S4671" s="43">
        <f t="shared" si="9073"/>
        <v>0</v>
      </c>
      <c r="T4671" s="43">
        <f t="shared" si="9074"/>
        <v>0</v>
      </c>
      <c r="U4671" s="43">
        <v>0</v>
      </c>
      <c r="V4671" s="43">
        <f t="shared" si="9036"/>
        <v>49.199999999999996</v>
      </c>
      <c r="W4671" s="43">
        <f t="shared" si="9075"/>
        <v>0</v>
      </c>
      <c r="X4671" s="43">
        <f t="shared" si="9076"/>
        <v>0</v>
      </c>
      <c r="Y4671" s="43">
        <f t="shared" si="9077"/>
        <v>0</v>
      </c>
      <c r="Z4671" s="43">
        <f t="shared" si="9078"/>
        <v>0</v>
      </c>
      <c r="AA4671" s="43">
        <f t="shared" si="9079"/>
        <v>0</v>
      </c>
      <c r="AB4671" s="43">
        <f t="shared" si="9080"/>
        <v>49.200000000000003</v>
      </c>
      <c r="AC4671" s="44">
        <f t="shared" si="9081"/>
        <v>51.5</v>
      </c>
      <c r="AD4671" s="44">
        <f t="shared" si="9082"/>
        <v>51.5</v>
      </c>
      <c r="AE4671" s="45">
        <f t="shared" si="9029"/>
        <v>100</v>
      </c>
      <c r="AF4671" s="43">
        <f t="shared" si="9083"/>
        <v>51.5</v>
      </c>
      <c r="AG4671" s="43">
        <f t="shared" si="9084"/>
        <v>0</v>
      </c>
      <c r="AH4671" s="43">
        <f t="shared" si="9085"/>
        <v>0</v>
      </c>
      <c r="AI4671" s="43">
        <f t="shared" si="9086"/>
        <v>0</v>
      </c>
      <c r="AJ4671" s="43">
        <f t="shared" si="9087"/>
        <v>0</v>
      </c>
      <c r="AK4671" s="43">
        <f t="shared" si="9088"/>
        <v>0</v>
      </c>
      <c r="AL4671" s="43">
        <f t="shared" si="9030"/>
        <v>51.5</v>
      </c>
      <c r="AM4671" s="43">
        <f t="shared" si="9031"/>
        <v>-2.3000000000000043</v>
      </c>
      <c r="AN4671" s="2"/>
      <c r="AR4671" s="1"/>
      <c r="AS4671" s="1"/>
    </row>
    <row r="4672" ht="78.75">
      <c r="B4672" s="41" t="s">
        <v>1231</v>
      </c>
      <c r="C4672" s="41" t="s">
        <v>107</v>
      </c>
      <c r="D4672" s="41" t="s">
        <v>395</v>
      </c>
      <c r="E4672" s="26" t="str">
        <f t="shared" si="9035"/>
        <v>0408</v>
      </c>
      <c r="F4672" s="41" t="s">
        <v>1263</v>
      </c>
      <c r="G4672" s="41"/>
      <c r="H4672" s="42" t="s">
        <v>1264</v>
      </c>
      <c r="I4672" s="43">
        <f t="shared" si="9063"/>
        <v>49.199999999999996</v>
      </c>
      <c r="J4672" s="43">
        <f t="shared" si="9064"/>
        <v>51.199999999999996</v>
      </c>
      <c r="K4672" s="43">
        <f t="shared" si="9065"/>
        <v>51.199999999999996</v>
      </c>
      <c r="L4672" s="43">
        <f t="shared" si="9066"/>
        <v>0</v>
      </c>
      <c r="M4672" s="43">
        <f t="shared" si="9067"/>
        <v>0</v>
      </c>
      <c r="N4672" s="43">
        <f t="shared" si="9068"/>
        <v>0</v>
      </c>
      <c r="O4672" s="43">
        <f t="shared" si="9069"/>
        <v>0</v>
      </c>
      <c r="P4672" s="43">
        <f t="shared" si="9070"/>
        <v>0</v>
      </c>
      <c r="Q4672" s="43">
        <f t="shared" si="9071"/>
        <v>0</v>
      </c>
      <c r="R4672" s="43">
        <f t="shared" si="9072"/>
        <v>0</v>
      </c>
      <c r="S4672" s="43">
        <f t="shared" si="9073"/>
        <v>0</v>
      </c>
      <c r="T4672" s="43">
        <f t="shared" si="9074"/>
        <v>0</v>
      </c>
      <c r="U4672" s="43">
        <v>0</v>
      </c>
      <c r="V4672" s="43">
        <f t="shared" si="9036"/>
        <v>49.199999999999996</v>
      </c>
      <c r="W4672" s="43">
        <f t="shared" si="9075"/>
        <v>0</v>
      </c>
      <c r="X4672" s="43">
        <f t="shared" si="9076"/>
        <v>0</v>
      </c>
      <c r="Y4672" s="43">
        <f t="shared" si="9077"/>
        <v>0</v>
      </c>
      <c r="Z4672" s="43">
        <f t="shared" si="9078"/>
        <v>0</v>
      </c>
      <c r="AA4672" s="43">
        <f t="shared" si="9079"/>
        <v>0</v>
      </c>
      <c r="AB4672" s="43">
        <f t="shared" si="9080"/>
        <v>49.200000000000003</v>
      </c>
      <c r="AC4672" s="44">
        <f t="shared" si="9081"/>
        <v>51.5</v>
      </c>
      <c r="AD4672" s="44">
        <f t="shared" si="9082"/>
        <v>51.5</v>
      </c>
      <c r="AE4672" s="45">
        <f t="shared" si="9029"/>
        <v>100</v>
      </c>
      <c r="AF4672" s="43">
        <f t="shared" si="9083"/>
        <v>51.5</v>
      </c>
      <c r="AG4672" s="43">
        <f t="shared" si="9084"/>
        <v>0</v>
      </c>
      <c r="AH4672" s="43">
        <f t="shared" si="9085"/>
        <v>0</v>
      </c>
      <c r="AI4672" s="43">
        <f t="shared" si="9086"/>
        <v>0</v>
      </c>
      <c r="AJ4672" s="43">
        <f t="shared" si="9087"/>
        <v>0</v>
      </c>
      <c r="AK4672" s="43">
        <f t="shared" si="9088"/>
        <v>0</v>
      </c>
      <c r="AL4672" s="43">
        <f t="shared" si="9030"/>
        <v>51.5</v>
      </c>
      <c r="AM4672" s="43">
        <f t="shared" si="9031"/>
        <v>-2.3000000000000043</v>
      </c>
      <c r="AN4672" s="2"/>
      <c r="AO4672" s="1"/>
      <c r="AP4672" s="1"/>
      <c r="AQ4672" s="1"/>
      <c r="AR4672" s="1"/>
      <c r="AS4672" s="1"/>
    </row>
    <row r="4673" ht="78.75">
      <c r="B4673" s="41" t="s">
        <v>1231</v>
      </c>
      <c r="C4673" s="41" t="s">
        <v>107</v>
      </c>
      <c r="D4673" s="41" t="s">
        <v>395</v>
      </c>
      <c r="E4673" s="26" t="str">
        <f t="shared" si="9035"/>
        <v>0408</v>
      </c>
      <c r="F4673" s="41" t="s">
        <v>1263</v>
      </c>
      <c r="G4673" s="41" t="s">
        <v>71</v>
      </c>
      <c r="H4673" s="42" t="s">
        <v>72</v>
      </c>
      <c r="I4673" s="43">
        <f t="shared" si="9063"/>
        <v>49.199999999999996</v>
      </c>
      <c r="J4673" s="43">
        <f t="shared" si="9064"/>
        <v>51.199999999999996</v>
      </c>
      <c r="K4673" s="43">
        <f t="shared" si="9065"/>
        <v>51.199999999999996</v>
      </c>
      <c r="L4673" s="43">
        <f t="shared" si="9066"/>
        <v>0</v>
      </c>
      <c r="M4673" s="43">
        <f t="shared" si="9067"/>
        <v>0</v>
      </c>
      <c r="N4673" s="43">
        <f t="shared" si="9068"/>
        <v>0</v>
      </c>
      <c r="O4673" s="43">
        <f t="shared" si="9069"/>
        <v>0</v>
      </c>
      <c r="P4673" s="43">
        <f t="shared" si="9070"/>
        <v>0</v>
      </c>
      <c r="Q4673" s="43">
        <f t="shared" si="9071"/>
        <v>0</v>
      </c>
      <c r="R4673" s="43">
        <f t="shared" si="9072"/>
        <v>0</v>
      </c>
      <c r="S4673" s="43">
        <f t="shared" si="9073"/>
        <v>0</v>
      </c>
      <c r="T4673" s="43">
        <f t="shared" si="9074"/>
        <v>0</v>
      </c>
      <c r="U4673" s="43">
        <v>0</v>
      </c>
      <c r="V4673" s="43">
        <f t="shared" si="9036"/>
        <v>49.199999999999996</v>
      </c>
      <c r="W4673" s="43">
        <f t="shared" si="9075"/>
        <v>0</v>
      </c>
      <c r="X4673" s="43">
        <f t="shared" si="9076"/>
        <v>0</v>
      </c>
      <c r="Y4673" s="43">
        <f t="shared" si="9077"/>
        <v>0</v>
      </c>
      <c r="Z4673" s="43">
        <f t="shared" si="9078"/>
        <v>0</v>
      </c>
      <c r="AA4673" s="43">
        <f t="shared" si="9079"/>
        <v>0</v>
      </c>
      <c r="AB4673" s="43">
        <f t="shared" si="9080"/>
        <v>49.200000000000003</v>
      </c>
      <c r="AC4673" s="44">
        <f t="shared" si="9081"/>
        <v>51.5</v>
      </c>
      <c r="AD4673" s="44">
        <f t="shared" si="9082"/>
        <v>51.5</v>
      </c>
      <c r="AE4673" s="45">
        <f t="shared" si="9029"/>
        <v>100</v>
      </c>
      <c r="AF4673" s="43">
        <f t="shared" si="9083"/>
        <v>51.5</v>
      </c>
      <c r="AG4673" s="43">
        <f t="shared" si="9084"/>
        <v>0</v>
      </c>
      <c r="AH4673" s="43">
        <f t="shared" si="9085"/>
        <v>0</v>
      </c>
      <c r="AI4673" s="43">
        <f t="shared" si="9086"/>
        <v>0</v>
      </c>
      <c r="AJ4673" s="43">
        <f t="shared" si="9087"/>
        <v>0</v>
      </c>
      <c r="AK4673" s="43">
        <f t="shared" si="9088"/>
        <v>0</v>
      </c>
      <c r="AL4673" s="43">
        <f t="shared" si="9030"/>
        <v>51.5</v>
      </c>
      <c r="AM4673" s="43">
        <f t="shared" si="9031"/>
        <v>-2.3000000000000043</v>
      </c>
      <c r="AN4673" s="2"/>
      <c r="AO4673" s="1"/>
      <c r="AP4673" s="1"/>
      <c r="AQ4673" s="1"/>
      <c r="AR4673" s="1"/>
      <c r="AS4673" s="1"/>
    </row>
    <row r="4674" ht="31.5">
      <c r="B4674" s="41" t="s">
        <v>1231</v>
      </c>
      <c r="C4674" s="41" t="s">
        <v>107</v>
      </c>
      <c r="D4674" s="41" t="s">
        <v>395</v>
      </c>
      <c r="E4674" s="26" t="str">
        <f t="shared" si="9035"/>
        <v>0408</v>
      </c>
      <c r="F4674" s="41" t="s">
        <v>1263</v>
      </c>
      <c r="G4674" s="41" t="s">
        <v>93</v>
      </c>
      <c r="H4674" s="42" t="s">
        <v>94</v>
      </c>
      <c r="I4674" s="43">
        <v>49.199999999999996</v>
      </c>
      <c r="J4674" s="43">
        <v>51.199999999999996</v>
      </c>
      <c r="K4674" s="43">
        <v>51.199999999999996</v>
      </c>
      <c r="L4674" s="43"/>
      <c r="M4674" s="43"/>
      <c r="N4674" s="43"/>
      <c r="O4674" s="43">
        <v>0</v>
      </c>
      <c r="P4674" s="43">
        <v>0</v>
      </c>
      <c r="Q4674" s="43">
        <v>0</v>
      </c>
      <c r="R4674" s="43">
        <v>0</v>
      </c>
      <c r="S4674" s="43">
        <v>0</v>
      </c>
      <c r="T4674" s="43">
        <v>0</v>
      </c>
      <c r="U4674" s="43">
        <v>0</v>
      </c>
      <c r="V4674" s="43">
        <f t="shared" si="9036"/>
        <v>49.199999999999996</v>
      </c>
      <c r="W4674" s="43"/>
      <c r="X4674" s="43"/>
      <c r="Y4674" s="43"/>
      <c r="Z4674" s="43"/>
      <c r="AA4674" s="43"/>
      <c r="AB4674" s="43">
        <v>49.200000000000003</v>
      </c>
      <c r="AC4674" s="44">
        <v>51.5</v>
      </c>
      <c r="AD4674" s="44">
        <v>51.5</v>
      </c>
      <c r="AE4674" s="45">
        <f t="shared" si="9029"/>
        <v>100</v>
      </c>
      <c r="AF4674" s="43">
        <v>51.5</v>
      </c>
      <c r="AG4674" s="43">
        <v>0</v>
      </c>
      <c r="AH4674" s="43">
        <v>0</v>
      </c>
      <c r="AI4674" s="43">
        <v>0</v>
      </c>
      <c r="AJ4674" s="43">
        <v>0</v>
      </c>
      <c r="AK4674" s="43">
        <v>0</v>
      </c>
      <c r="AL4674" s="43">
        <f t="shared" si="9030"/>
        <v>51.5</v>
      </c>
      <c r="AM4674" s="43">
        <f t="shared" si="9031"/>
        <v>-2.3000000000000043</v>
      </c>
      <c r="AN4674" s="19"/>
      <c r="AO4674" s="1"/>
      <c r="AP4674" s="1"/>
      <c r="AQ4674" s="1"/>
      <c r="AR4674" s="1"/>
      <c r="AS4674" s="1"/>
    </row>
    <row r="4675" ht="31.5">
      <c r="B4675" s="41" t="s">
        <v>1231</v>
      </c>
      <c r="C4675" s="41" t="s">
        <v>107</v>
      </c>
      <c r="D4675" s="41" t="s">
        <v>395</v>
      </c>
      <c r="E4675" s="26" t="str">
        <f t="shared" si="9035"/>
        <v>0408</v>
      </c>
      <c r="F4675" s="41" t="s">
        <v>87</v>
      </c>
      <c r="G4675" s="41"/>
      <c r="H4675" s="42" t="s">
        <v>88</v>
      </c>
      <c r="I4675" s="43">
        <f t="shared" si="9063"/>
        <v>23104.5</v>
      </c>
      <c r="J4675" s="43">
        <f t="shared" si="9064"/>
        <v>22851.599999999999</v>
      </c>
      <c r="K4675" s="43">
        <f t="shared" si="9065"/>
        <v>22851.599999999999</v>
      </c>
      <c r="L4675" s="43">
        <f t="shared" si="9066"/>
        <v>0</v>
      </c>
      <c r="M4675" s="43">
        <f t="shared" si="9067"/>
        <v>0</v>
      </c>
      <c r="N4675" s="43">
        <f t="shared" si="9068"/>
        <v>0</v>
      </c>
      <c r="O4675" s="43">
        <f t="shared" si="9069"/>
        <v>0</v>
      </c>
      <c r="P4675" s="43">
        <f t="shared" si="9070"/>
        <v>0</v>
      </c>
      <c r="Q4675" s="43">
        <f t="shared" si="9071"/>
        <v>0</v>
      </c>
      <c r="R4675" s="43">
        <f t="shared" si="9072"/>
        <v>0</v>
      </c>
      <c r="S4675" s="43">
        <f t="shared" si="9073"/>
        <v>0</v>
      </c>
      <c r="T4675" s="43">
        <f t="shared" si="9074"/>
        <v>0</v>
      </c>
      <c r="U4675" s="43">
        <v>0</v>
      </c>
      <c r="V4675" s="43">
        <f t="shared" si="9036"/>
        <v>23104.5</v>
      </c>
      <c r="W4675" s="43">
        <f t="shared" si="9075"/>
        <v>0</v>
      </c>
      <c r="X4675" s="43">
        <f t="shared" si="9076"/>
        <v>0</v>
      </c>
      <c r="Y4675" s="43">
        <f t="shared" si="9077"/>
        <v>0</v>
      </c>
      <c r="Z4675" s="43">
        <f t="shared" si="9078"/>
        <v>0</v>
      </c>
      <c r="AA4675" s="43">
        <f t="shared" si="9079"/>
        <v>0</v>
      </c>
      <c r="AB4675" s="43">
        <f t="shared" si="9080"/>
        <v>16034.700559999999</v>
      </c>
      <c r="AC4675" s="44">
        <f t="shared" si="9081"/>
        <v>22644.700000000004</v>
      </c>
      <c r="AD4675" s="44">
        <f t="shared" si="9082"/>
        <v>22644.699630000003</v>
      </c>
      <c r="AE4675" s="45">
        <f t="shared" si="9029"/>
        <v>99.999998366063579</v>
      </c>
      <c r="AF4675" s="43">
        <f t="shared" si="9083"/>
        <v>22644.700000000001</v>
      </c>
      <c r="AG4675" s="43">
        <f t="shared" si="9084"/>
        <v>0</v>
      </c>
      <c r="AH4675" s="43">
        <f t="shared" si="9085"/>
        <v>0</v>
      </c>
      <c r="AI4675" s="43">
        <f t="shared" si="9086"/>
        <v>0</v>
      </c>
      <c r="AJ4675" s="43">
        <f t="shared" si="9087"/>
        <v>0</v>
      </c>
      <c r="AK4675" s="43">
        <f t="shared" si="9088"/>
        <v>0</v>
      </c>
      <c r="AL4675" s="43">
        <f t="shared" si="9030"/>
        <v>22644.700000000001</v>
      </c>
      <c r="AM4675" s="43">
        <f t="shared" si="9031"/>
        <v>459.79999999999927</v>
      </c>
      <c r="AN4675" s="2"/>
      <c r="AO4675" s="1"/>
      <c r="AP4675" s="1"/>
      <c r="AQ4675" s="1"/>
      <c r="AR4675" s="1"/>
      <c r="AS4675" s="1"/>
    </row>
    <row r="4676">
      <c r="B4676" s="41" t="s">
        <v>1231</v>
      </c>
      <c r="C4676" s="41" t="s">
        <v>107</v>
      </c>
      <c r="D4676" s="41" t="s">
        <v>395</v>
      </c>
      <c r="E4676" s="26" t="str">
        <f t="shared" si="9035"/>
        <v>0408</v>
      </c>
      <c r="F4676" s="41" t="s">
        <v>89</v>
      </c>
      <c r="G4676" s="41"/>
      <c r="H4676" s="42" t="s">
        <v>90</v>
      </c>
      <c r="I4676" s="43">
        <f>I4677+I4682</f>
        <v>23104.5</v>
      </c>
      <c r="J4676" s="43">
        <f>J4677+J4682</f>
        <v>22851.599999999999</v>
      </c>
      <c r="K4676" s="43">
        <f>K4677+K4682</f>
        <v>22851.599999999999</v>
      </c>
      <c r="L4676" s="43">
        <f>L4677+L4682</f>
        <v>0</v>
      </c>
      <c r="M4676" s="43">
        <f>M4677+M4682</f>
        <v>0</v>
      </c>
      <c r="N4676" s="43">
        <f>N4677+N4682</f>
        <v>0</v>
      </c>
      <c r="O4676" s="43">
        <f>O4677+O4682</f>
        <v>0</v>
      </c>
      <c r="P4676" s="43">
        <f>P4677+P4682</f>
        <v>0</v>
      </c>
      <c r="Q4676" s="43">
        <f>Q4677+Q4682</f>
        <v>0</v>
      </c>
      <c r="R4676" s="43">
        <f>R4677+R4682</f>
        <v>0</v>
      </c>
      <c r="S4676" s="43">
        <f>S4677+S4682</f>
        <v>0</v>
      </c>
      <c r="T4676" s="43">
        <f>T4677+T4682</f>
        <v>0</v>
      </c>
      <c r="U4676" s="43">
        <v>0</v>
      </c>
      <c r="V4676" s="43">
        <f t="shared" si="9036"/>
        <v>23104.5</v>
      </c>
      <c r="W4676" s="43">
        <f>W4677+W4682</f>
        <v>0</v>
      </c>
      <c r="X4676" s="43">
        <f>X4677+X4682</f>
        <v>0</v>
      </c>
      <c r="Y4676" s="43">
        <f>Y4677+Y4682</f>
        <v>0</v>
      </c>
      <c r="Z4676" s="43">
        <f>Z4677+Z4682</f>
        <v>0</v>
      </c>
      <c r="AA4676" s="43">
        <f>AA4677+AA4682</f>
        <v>0</v>
      </c>
      <c r="AB4676" s="43">
        <f>AB4677+AB4682</f>
        <v>16034.700559999999</v>
      </c>
      <c r="AC4676" s="44">
        <f>AC4677+AC4682</f>
        <v>22644.700000000004</v>
      </c>
      <c r="AD4676" s="44">
        <f>AD4677+AD4682</f>
        <v>22644.699630000003</v>
      </c>
      <c r="AE4676" s="45">
        <f t="shared" si="9029"/>
        <v>99.999998366063579</v>
      </c>
      <c r="AF4676" s="43">
        <f>AF4677+AF4682</f>
        <v>22644.700000000001</v>
      </c>
      <c r="AG4676" s="43">
        <f>AG4677+AG4682</f>
        <v>0</v>
      </c>
      <c r="AH4676" s="43">
        <f>AH4677+AH4682</f>
        <v>0</v>
      </c>
      <c r="AI4676" s="43">
        <f>AI4677+AI4682</f>
        <v>0</v>
      </c>
      <c r="AJ4676" s="43">
        <f>AJ4677+AJ4682</f>
        <v>0</v>
      </c>
      <c r="AK4676" s="43">
        <f>AK4677+AK4682</f>
        <v>0</v>
      </c>
      <c r="AL4676" s="43">
        <f t="shared" si="9030"/>
        <v>22644.700000000001</v>
      </c>
      <c r="AM4676" s="43">
        <f t="shared" si="9031"/>
        <v>459.79999999999927</v>
      </c>
      <c r="AN4676" s="2"/>
      <c r="AR4676" s="1"/>
      <c r="AS4676" s="1"/>
    </row>
    <row r="4677" ht="31.5">
      <c r="B4677" s="41" t="s">
        <v>1231</v>
      </c>
      <c r="C4677" s="41" t="s">
        <v>107</v>
      </c>
      <c r="D4677" s="41" t="s">
        <v>395</v>
      </c>
      <c r="E4677" s="26" t="str">
        <f t="shared" si="9035"/>
        <v>0408</v>
      </c>
      <c r="F4677" s="41" t="s">
        <v>91</v>
      </c>
      <c r="G4677" s="41"/>
      <c r="H4677" s="42" t="s">
        <v>92</v>
      </c>
      <c r="I4677" s="43">
        <f t="shared" ref="I4677:I4678" si="9089">I4678</f>
        <v>20902.400000000001</v>
      </c>
      <c r="J4677" s="43">
        <f t="shared" ref="J4677:J4678" si="9090">J4678</f>
        <v>20649.5</v>
      </c>
      <c r="K4677" s="43">
        <f t="shared" ref="K4677:K4678" si="9091">K4678</f>
        <v>20649.5</v>
      </c>
      <c r="L4677" s="43">
        <f t="shared" ref="L4677:L4678" si="9092">L4678</f>
        <v>0</v>
      </c>
      <c r="M4677" s="43">
        <f t="shared" ref="M4677:M4678" si="9093">M4678</f>
        <v>0</v>
      </c>
      <c r="N4677" s="43">
        <f t="shared" ref="N4677:N4678" si="9094">N4678</f>
        <v>0</v>
      </c>
      <c r="O4677" s="43">
        <f>O4678+O4680</f>
        <v>0</v>
      </c>
      <c r="P4677" s="43">
        <f t="shared" ref="P4677:P4678" si="9095">P4678</f>
        <v>0</v>
      </c>
      <c r="Q4677" s="43">
        <f t="shared" ref="Q4677:Q4678" si="9096">Q4678</f>
        <v>0</v>
      </c>
      <c r="R4677" s="43">
        <f t="shared" ref="R4677:R4678" si="9097">R4678</f>
        <v>0</v>
      </c>
      <c r="S4677" s="43">
        <f t="shared" ref="S4677:S4678" si="9098">S4678</f>
        <v>0</v>
      </c>
      <c r="T4677" s="43">
        <f t="shared" ref="T4677:T4678" si="9099">T4678</f>
        <v>0</v>
      </c>
      <c r="U4677" s="43">
        <v>0</v>
      </c>
      <c r="V4677" s="43">
        <f t="shared" si="9036"/>
        <v>20902.400000000001</v>
      </c>
      <c r="W4677" s="43">
        <f t="shared" ref="W4677:W4678" si="9100">W4678</f>
        <v>0</v>
      </c>
      <c r="X4677" s="43">
        <f t="shared" ref="X4677:X4678" si="9101">X4678</f>
        <v>0</v>
      </c>
      <c r="Y4677" s="43">
        <f t="shared" ref="Y4677:Y4678" si="9102">Y4678</f>
        <v>0</v>
      </c>
      <c r="Z4677" s="43">
        <f t="shared" ref="Z4677:Z4678" si="9103">Z4678</f>
        <v>0</v>
      </c>
      <c r="AA4677" s="43">
        <f t="shared" ref="AA4677:AA4678" si="9104">AA4678</f>
        <v>0</v>
      </c>
      <c r="AB4677" s="43">
        <f>AB4678+AB4680</f>
        <v>14176.56337</v>
      </c>
      <c r="AC4677" s="44">
        <f>AC4678+AC4680</f>
        <v>20442.600000000002</v>
      </c>
      <c r="AD4677" s="44">
        <f>AD4678+AD4680</f>
        <v>20442.599630000001</v>
      </c>
      <c r="AE4677" s="45">
        <f t="shared" si="9029"/>
        <v>99.9999981900541</v>
      </c>
      <c r="AF4677" s="43">
        <f>AF4678+AF4680</f>
        <v>20442.600000000002</v>
      </c>
      <c r="AG4677" s="43">
        <f>AG4678+AG4680</f>
        <v>0</v>
      </c>
      <c r="AH4677" s="43">
        <f>AH4678+AH4680</f>
        <v>0</v>
      </c>
      <c r="AI4677" s="43">
        <f>AI4678+AI4680</f>
        <v>0</v>
      </c>
      <c r="AJ4677" s="43">
        <f>AJ4678+AJ4680</f>
        <v>0</v>
      </c>
      <c r="AK4677" s="43">
        <f>AK4678+AK4680</f>
        <v>0</v>
      </c>
      <c r="AL4677" s="43">
        <f t="shared" si="9030"/>
        <v>20442.600000000002</v>
      </c>
      <c r="AM4677" s="43">
        <f t="shared" si="9031"/>
        <v>459.79999999999927</v>
      </c>
      <c r="AN4677" s="2"/>
      <c r="AO4677" s="1"/>
      <c r="AP4677" s="1"/>
      <c r="AQ4677" s="1"/>
      <c r="AR4677" s="1"/>
      <c r="AS4677" s="1"/>
    </row>
    <row r="4678" ht="78.75">
      <c r="B4678" s="41" t="s">
        <v>1231</v>
      </c>
      <c r="C4678" s="41" t="s">
        <v>107</v>
      </c>
      <c r="D4678" s="41" t="s">
        <v>395</v>
      </c>
      <c r="E4678" s="26" t="str">
        <f t="shared" si="9035"/>
        <v>0408</v>
      </c>
      <c r="F4678" s="41" t="s">
        <v>91</v>
      </c>
      <c r="G4678" s="41" t="s">
        <v>71</v>
      </c>
      <c r="H4678" s="42" t="s">
        <v>72</v>
      </c>
      <c r="I4678" s="43">
        <f t="shared" si="9089"/>
        <v>20902.400000000001</v>
      </c>
      <c r="J4678" s="43">
        <f t="shared" si="9090"/>
        <v>20649.5</v>
      </c>
      <c r="K4678" s="43">
        <f t="shared" si="9091"/>
        <v>20649.5</v>
      </c>
      <c r="L4678" s="43">
        <f t="shared" si="9092"/>
        <v>0</v>
      </c>
      <c r="M4678" s="43">
        <f t="shared" si="9093"/>
        <v>0</v>
      </c>
      <c r="N4678" s="43">
        <f t="shared" si="9094"/>
        <v>0</v>
      </c>
      <c r="O4678" s="43">
        <f>O4679</f>
        <v>0</v>
      </c>
      <c r="P4678" s="43">
        <f t="shared" si="9095"/>
        <v>0</v>
      </c>
      <c r="Q4678" s="43">
        <f t="shared" si="9096"/>
        <v>0</v>
      </c>
      <c r="R4678" s="43">
        <f t="shared" si="9097"/>
        <v>0</v>
      </c>
      <c r="S4678" s="43">
        <f t="shared" si="9098"/>
        <v>0</v>
      </c>
      <c r="T4678" s="43">
        <f t="shared" si="9099"/>
        <v>0</v>
      </c>
      <c r="U4678" s="43">
        <v>0</v>
      </c>
      <c r="V4678" s="43">
        <f t="shared" si="9036"/>
        <v>20902.400000000001</v>
      </c>
      <c r="W4678" s="43">
        <f t="shared" si="9100"/>
        <v>0</v>
      </c>
      <c r="X4678" s="43">
        <f t="shared" si="9101"/>
        <v>0</v>
      </c>
      <c r="Y4678" s="43">
        <f t="shared" si="9102"/>
        <v>0</v>
      </c>
      <c r="Z4678" s="43">
        <f t="shared" si="9103"/>
        <v>0</v>
      </c>
      <c r="AA4678" s="43">
        <f t="shared" si="9104"/>
        <v>0</v>
      </c>
      <c r="AB4678" s="43">
        <f>AB4679</f>
        <v>14174.20426</v>
      </c>
      <c r="AC4678" s="44">
        <f>AC4679</f>
        <v>20440.240890000001</v>
      </c>
      <c r="AD4678" s="44">
        <f>AD4679</f>
        <v>20440.240519999999</v>
      </c>
      <c r="AE4678" s="45">
        <f t="shared" si="9029"/>
        <v>99.999998189845201</v>
      </c>
      <c r="AF4678" s="43">
        <f>AF4679</f>
        <v>20440.240890000001</v>
      </c>
      <c r="AG4678" s="43">
        <f>AG4679</f>
        <v>0</v>
      </c>
      <c r="AH4678" s="43">
        <f>AH4679</f>
        <v>0</v>
      </c>
      <c r="AI4678" s="43">
        <f>AI4679</f>
        <v>0</v>
      </c>
      <c r="AJ4678" s="43">
        <f>AJ4679</f>
        <v>0</v>
      </c>
      <c r="AK4678" s="43">
        <f>AK4679</f>
        <v>0</v>
      </c>
      <c r="AL4678" s="43">
        <f t="shared" si="9030"/>
        <v>20440.240890000001</v>
      </c>
      <c r="AM4678" s="43">
        <f t="shared" si="9031"/>
        <v>462.15911000000051</v>
      </c>
      <c r="AN4678" s="2"/>
      <c r="AR4678" s="1"/>
      <c r="AS4678" s="1"/>
    </row>
    <row r="4679" ht="31.5">
      <c r="B4679" s="41" t="s">
        <v>1231</v>
      </c>
      <c r="C4679" s="41" t="s">
        <v>107</v>
      </c>
      <c r="D4679" s="41" t="s">
        <v>395</v>
      </c>
      <c r="E4679" s="26" t="str">
        <f t="shared" si="9035"/>
        <v>0408</v>
      </c>
      <c r="F4679" s="41" t="s">
        <v>91</v>
      </c>
      <c r="G4679" s="41" t="s">
        <v>93</v>
      </c>
      <c r="H4679" s="42" t="s">
        <v>94</v>
      </c>
      <c r="I4679" s="43">
        <v>20902.400000000001</v>
      </c>
      <c r="J4679" s="43">
        <v>20649.5</v>
      </c>
      <c r="K4679" s="43">
        <v>20649.5</v>
      </c>
      <c r="L4679" s="43"/>
      <c r="M4679" s="43"/>
      <c r="N4679" s="43"/>
      <c r="O4679" s="43">
        <v>0</v>
      </c>
      <c r="P4679" s="43">
        <v>0</v>
      </c>
      <c r="Q4679" s="43">
        <v>0</v>
      </c>
      <c r="R4679" s="43">
        <v>0</v>
      </c>
      <c r="S4679" s="43">
        <v>0</v>
      </c>
      <c r="T4679" s="43">
        <v>0</v>
      </c>
      <c r="U4679" s="43">
        <v>0</v>
      </c>
      <c r="V4679" s="43">
        <f t="shared" si="9036"/>
        <v>20902.400000000001</v>
      </c>
      <c r="W4679" s="43"/>
      <c r="X4679" s="43"/>
      <c r="Y4679" s="43"/>
      <c r="Z4679" s="43"/>
      <c r="AA4679" s="43"/>
      <c r="AB4679" s="43">
        <v>14174.20426</v>
      </c>
      <c r="AC4679" s="44">
        <v>20440.240890000001</v>
      </c>
      <c r="AD4679" s="44">
        <v>20440.240519999999</v>
      </c>
      <c r="AE4679" s="45">
        <f t="shared" si="9029"/>
        <v>99.999998189845201</v>
      </c>
      <c r="AF4679" s="43">
        <v>20440.240890000001</v>
      </c>
      <c r="AG4679" s="43">
        <v>0</v>
      </c>
      <c r="AH4679" s="43">
        <v>0</v>
      </c>
      <c r="AI4679" s="43">
        <v>0</v>
      </c>
      <c r="AJ4679" s="43">
        <v>0</v>
      </c>
      <c r="AK4679" s="43">
        <v>0</v>
      </c>
      <c r="AL4679" s="43">
        <f t="shared" si="9030"/>
        <v>20440.240890000001</v>
      </c>
      <c r="AM4679" s="43">
        <f t="shared" si="9031"/>
        <v>462.15911000000051</v>
      </c>
      <c r="AN4679" s="19"/>
      <c r="AO4679" s="1"/>
      <c r="AP4679" s="1"/>
      <c r="AQ4679" s="1"/>
      <c r="AR4679" s="1"/>
      <c r="AS4679" s="1"/>
    </row>
    <row r="4680" ht="31.5">
      <c r="B4680" s="41" t="s">
        <v>1231</v>
      </c>
      <c r="C4680" s="41" t="s">
        <v>107</v>
      </c>
      <c r="D4680" s="41" t="s">
        <v>395</v>
      </c>
      <c r="E4680" s="26" t="str">
        <f t="shared" si="9035"/>
        <v>0408</v>
      </c>
      <c r="F4680" s="41" t="s">
        <v>91</v>
      </c>
      <c r="G4680" s="41" t="s">
        <v>95</v>
      </c>
      <c r="H4680" s="42" t="s">
        <v>96</v>
      </c>
      <c r="I4680" s="43"/>
      <c r="J4680" s="43"/>
      <c r="K4680" s="43"/>
      <c r="L4680" s="43"/>
      <c r="M4680" s="43"/>
      <c r="N4680" s="43"/>
      <c r="O4680" s="43">
        <f>O4681</f>
        <v>0</v>
      </c>
      <c r="P4680" s="43"/>
      <c r="Q4680" s="43"/>
      <c r="R4680" s="43"/>
      <c r="S4680" s="43"/>
      <c r="T4680" s="43"/>
      <c r="U4680" s="43"/>
      <c r="V4680" s="43">
        <f t="shared" si="9036"/>
        <v>0</v>
      </c>
      <c r="W4680" s="43"/>
      <c r="X4680" s="43"/>
      <c r="Y4680" s="43"/>
      <c r="Z4680" s="43"/>
      <c r="AA4680" s="43"/>
      <c r="AB4680" s="43">
        <f>AB4681</f>
        <v>2.3591099999999998</v>
      </c>
      <c r="AC4680" s="44">
        <f>AC4681</f>
        <v>2.3591099999999998</v>
      </c>
      <c r="AD4680" s="44">
        <f>AD4681</f>
        <v>2.3591099999999998</v>
      </c>
      <c r="AE4680" s="45">
        <f t="shared" si="9029"/>
        <v>100</v>
      </c>
      <c r="AF4680" s="43">
        <f>AF4681</f>
        <v>2.3591099999999998</v>
      </c>
      <c r="AG4680" s="43">
        <f>AG4681</f>
        <v>0</v>
      </c>
      <c r="AH4680" s="43">
        <f>AH4681</f>
        <v>0</v>
      </c>
      <c r="AI4680" s="43">
        <f>AI4681</f>
        <v>0</v>
      </c>
      <c r="AJ4680" s="43">
        <f>AJ4681</f>
        <v>0</v>
      </c>
      <c r="AK4680" s="43">
        <f>AK4681</f>
        <v>0</v>
      </c>
      <c r="AL4680" s="43">
        <f t="shared" si="9030"/>
        <v>2.3591099999999998</v>
      </c>
      <c r="AM4680" s="43">
        <f t="shared" si="9031"/>
        <v>-2.3591099999999998</v>
      </c>
      <c r="AN4680" s="19"/>
      <c r="AO4680" s="1"/>
      <c r="AP4680" s="1"/>
      <c r="AQ4680" s="1"/>
      <c r="AR4680" s="1"/>
      <c r="AS4680" s="1"/>
    </row>
    <row r="4681" ht="31.5">
      <c r="B4681" s="41" t="s">
        <v>1231</v>
      </c>
      <c r="C4681" s="41" t="s">
        <v>107</v>
      </c>
      <c r="D4681" s="41" t="s">
        <v>395</v>
      </c>
      <c r="E4681" s="26" t="str">
        <f t="shared" si="9035"/>
        <v>0408</v>
      </c>
      <c r="F4681" s="41" t="s">
        <v>91</v>
      </c>
      <c r="G4681" s="41" t="s">
        <v>97</v>
      </c>
      <c r="H4681" s="42" t="s">
        <v>98</v>
      </c>
      <c r="I4681" s="43"/>
      <c r="J4681" s="43"/>
      <c r="K4681" s="43"/>
      <c r="L4681" s="43"/>
      <c r="M4681" s="43"/>
      <c r="N4681" s="43"/>
      <c r="O4681" s="43">
        <v>0</v>
      </c>
      <c r="P4681" s="43"/>
      <c r="Q4681" s="43"/>
      <c r="R4681" s="43"/>
      <c r="S4681" s="43"/>
      <c r="T4681" s="43"/>
      <c r="U4681" s="43"/>
      <c r="V4681" s="43">
        <f t="shared" si="9036"/>
        <v>0</v>
      </c>
      <c r="W4681" s="43"/>
      <c r="X4681" s="43"/>
      <c r="Y4681" s="43"/>
      <c r="Z4681" s="43"/>
      <c r="AA4681" s="43"/>
      <c r="AB4681" s="43">
        <v>2.3591099999999998</v>
      </c>
      <c r="AC4681" s="44">
        <v>2.3591099999999998</v>
      </c>
      <c r="AD4681" s="44">
        <v>2.3591099999999998</v>
      </c>
      <c r="AE4681" s="45">
        <f t="shared" si="9029"/>
        <v>100</v>
      </c>
      <c r="AF4681" s="43">
        <v>2.3591099999999998</v>
      </c>
      <c r="AG4681" s="43">
        <v>0</v>
      </c>
      <c r="AH4681" s="43">
        <v>0</v>
      </c>
      <c r="AI4681" s="43">
        <v>0</v>
      </c>
      <c r="AJ4681" s="43">
        <v>0</v>
      </c>
      <c r="AK4681" s="43">
        <v>0</v>
      </c>
      <c r="AL4681" s="43">
        <f t="shared" si="9030"/>
        <v>2.3591099999999998</v>
      </c>
      <c r="AM4681" s="43">
        <f t="shared" si="9031"/>
        <v>-2.3591099999999998</v>
      </c>
      <c r="AN4681" s="19"/>
      <c r="AR4681" s="1"/>
      <c r="AS4681" s="1"/>
    </row>
    <row r="4682" ht="31.5">
      <c r="B4682" s="41" t="s">
        <v>1231</v>
      </c>
      <c r="C4682" s="41" t="s">
        <v>107</v>
      </c>
      <c r="D4682" s="41" t="s">
        <v>395</v>
      </c>
      <c r="E4682" s="26" t="str">
        <f t="shared" si="9035"/>
        <v>0408</v>
      </c>
      <c r="F4682" s="41" t="s">
        <v>99</v>
      </c>
      <c r="G4682" s="41"/>
      <c r="H4682" s="42" t="s">
        <v>100</v>
      </c>
      <c r="I4682" s="43">
        <f>I4683+I4685</f>
        <v>2202.0999999999999</v>
      </c>
      <c r="J4682" s="43">
        <f>J4683+J4685</f>
        <v>2202.0999999999999</v>
      </c>
      <c r="K4682" s="43">
        <f>K4683+K4685</f>
        <v>2202.0999999999999</v>
      </c>
      <c r="L4682" s="43">
        <f>L4683+L4685</f>
        <v>0</v>
      </c>
      <c r="M4682" s="43">
        <f>M4683+M4685</f>
        <v>0</v>
      </c>
      <c r="N4682" s="43">
        <f>N4683+N4685</f>
        <v>0</v>
      </c>
      <c r="O4682" s="43">
        <f>O4683+O4685</f>
        <v>0</v>
      </c>
      <c r="P4682" s="43">
        <f>P4683+P4685</f>
        <v>0</v>
      </c>
      <c r="Q4682" s="43">
        <f>Q4683+Q4685</f>
        <v>0</v>
      </c>
      <c r="R4682" s="43">
        <f>R4683+R4685</f>
        <v>0</v>
      </c>
      <c r="S4682" s="43">
        <f>S4683+S4685</f>
        <v>0</v>
      </c>
      <c r="T4682" s="43">
        <f>T4683+T4685</f>
        <v>0</v>
      </c>
      <c r="U4682" s="43">
        <v>0</v>
      </c>
      <c r="V4682" s="43">
        <f t="shared" si="9036"/>
        <v>2202.0999999999999</v>
      </c>
      <c r="W4682" s="43">
        <f>W4683+W4685</f>
        <v>0</v>
      </c>
      <c r="X4682" s="43">
        <f>X4683+X4685</f>
        <v>0</v>
      </c>
      <c r="Y4682" s="43">
        <f>Y4683+Y4685</f>
        <v>0</v>
      </c>
      <c r="Z4682" s="43">
        <f>Z4683+Z4685</f>
        <v>0</v>
      </c>
      <c r="AA4682" s="43">
        <f>AA4683+AA4685</f>
        <v>0</v>
      </c>
      <c r="AB4682" s="43">
        <f>AB4683+AB4685</f>
        <v>1858.1371899999999</v>
      </c>
      <c r="AC4682" s="44">
        <f>AC4683+AC4685+AC4687</f>
        <v>2202.1000000000004</v>
      </c>
      <c r="AD4682" s="44">
        <f>AD4683+AD4685+AD4687</f>
        <v>2202.1000000000004</v>
      </c>
      <c r="AE4682" s="45">
        <f t="shared" si="9029"/>
        <v>100</v>
      </c>
      <c r="AF4682" s="43">
        <f>AF4683+AF4685</f>
        <v>2202.0999999999999</v>
      </c>
      <c r="AG4682" s="43">
        <f>AG4683+AG4685</f>
        <v>0</v>
      </c>
      <c r="AH4682" s="43">
        <f>AH4683+AH4685</f>
        <v>0</v>
      </c>
      <c r="AI4682" s="43">
        <f>AI4683+AI4685</f>
        <v>0</v>
      </c>
      <c r="AJ4682" s="43">
        <f>AJ4683+AJ4685</f>
        <v>0</v>
      </c>
      <c r="AK4682" s="43">
        <f>AK4683+AK4685</f>
        <v>0</v>
      </c>
      <c r="AL4682" s="43">
        <f t="shared" si="9030"/>
        <v>2202.0999999999999</v>
      </c>
      <c r="AM4682" s="43">
        <f t="shared" si="9031"/>
        <v>0</v>
      </c>
      <c r="AN4682" s="2"/>
      <c r="AO4682" s="1"/>
      <c r="AP4682" s="1"/>
      <c r="AQ4682" s="1"/>
      <c r="AR4682" s="1"/>
      <c r="AS4682" s="1"/>
    </row>
    <row r="4683" ht="78.75">
      <c r="B4683" s="41" t="s">
        <v>1231</v>
      </c>
      <c r="C4683" s="41" t="s">
        <v>107</v>
      </c>
      <c r="D4683" s="41" t="s">
        <v>395</v>
      </c>
      <c r="E4683" s="26" t="str">
        <f t="shared" si="9035"/>
        <v>0408</v>
      </c>
      <c r="F4683" s="41" t="s">
        <v>99</v>
      </c>
      <c r="G4683" s="41" t="s">
        <v>71</v>
      </c>
      <c r="H4683" s="42" t="s">
        <v>72</v>
      </c>
      <c r="I4683" s="43">
        <f>I4684</f>
        <v>162</v>
      </c>
      <c r="J4683" s="43">
        <f>J4684</f>
        <v>162</v>
      </c>
      <c r="K4683" s="43">
        <f>K4684</f>
        <v>162</v>
      </c>
      <c r="L4683" s="43">
        <f>L4684</f>
        <v>0</v>
      </c>
      <c r="M4683" s="43">
        <f>M4684</f>
        <v>0</v>
      </c>
      <c r="N4683" s="43">
        <f>N4684</f>
        <v>0</v>
      </c>
      <c r="O4683" s="43">
        <f>O4684</f>
        <v>0</v>
      </c>
      <c r="P4683" s="43">
        <f>P4684</f>
        <v>0</v>
      </c>
      <c r="Q4683" s="43">
        <f>Q4684</f>
        <v>0</v>
      </c>
      <c r="R4683" s="43">
        <f>R4684</f>
        <v>0</v>
      </c>
      <c r="S4683" s="43">
        <f>S4684</f>
        <v>0</v>
      </c>
      <c r="T4683" s="43">
        <f>T4684</f>
        <v>0</v>
      </c>
      <c r="U4683" s="43">
        <v>0</v>
      </c>
      <c r="V4683" s="43">
        <f t="shared" si="9036"/>
        <v>162</v>
      </c>
      <c r="W4683" s="43">
        <f>W4684</f>
        <v>0</v>
      </c>
      <c r="X4683" s="43">
        <f>X4684</f>
        <v>0</v>
      </c>
      <c r="Y4683" s="43">
        <f>Y4684</f>
        <v>0</v>
      </c>
      <c r="Z4683" s="43">
        <f>Z4684</f>
        <v>0</v>
      </c>
      <c r="AA4683" s="43">
        <f>AA4684</f>
        <v>0</v>
      </c>
      <c r="AB4683" s="43">
        <f>AB4684</f>
        <v>122.62031</v>
      </c>
      <c r="AC4683" s="44">
        <f>AC4684</f>
        <v>205.76669999999999</v>
      </c>
      <c r="AD4683" s="44">
        <f>AD4684</f>
        <v>205.76669999999999</v>
      </c>
      <c r="AE4683" s="45">
        <f t="shared" si="9029"/>
        <v>100</v>
      </c>
      <c r="AF4683" s="43">
        <f>AF4684</f>
        <v>162</v>
      </c>
      <c r="AG4683" s="43">
        <f>AG4684</f>
        <v>0</v>
      </c>
      <c r="AH4683" s="43">
        <f>AH4684</f>
        <v>0</v>
      </c>
      <c r="AI4683" s="43">
        <f>AI4684</f>
        <v>0</v>
      </c>
      <c r="AJ4683" s="43">
        <f>AJ4684</f>
        <v>0</v>
      </c>
      <c r="AK4683" s="43">
        <f>AK4684</f>
        <v>0</v>
      </c>
      <c r="AL4683" s="43">
        <f t="shared" si="9030"/>
        <v>162</v>
      </c>
      <c r="AM4683" s="43">
        <f t="shared" si="9031"/>
        <v>0</v>
      </c>
      <c r="AN4683" s="2"/>
      <c r="AR4683" s="1"/>
      <c r="AS4683" s="1"/>
    </row>
    <row r="4684" ht="31.5">
      <c r="B4684" s="41" t="s">
        <v>1231</v>
      </c>
      <c r="C4684" s="41" t="s">
        <v>107</v>
      </c>
      <c r="D4684" s="41" t="s">
        <v>395</v>
      </c>
      <c r="E4684" s="26" t="str">
        <f t="shared" si="9035"/>
        <v>0408</v>
      </c>
      <c r="F4684" s="41" t="s">
        <v>99</v>
      </c>
      <c r="G4684" s="41" t="s">
        <v>93</v>
      </c>
      <c r="H4684" s="42" t="s">
        <v>94</v>
      </c>
      <c r="I4684" s="43">
        <v>162</v>
      </c>
      <c r="J4684" s="43">
        <v>162</v>
      </c>
      <c r="K4684" s="43">
        <v>162</v>
      </c>
      <c r="L4684" s="43"/>
      <c r="M4684" s="43"/>
      <c r="N4684" s="43"/>
      <c r="O4684" s="43">
        <v>0</v>
      </c>
      <c r="P4684" s="43">
        <v>0</v>
      </c>
      <c r="Q4684" s="43">
        <v>0</v>
      </c>
      <c r="R4684" s="43">
        <v>0</v>
      </c>
      <c r="S4684" s="43">
        <v>0</v>
      </c>
      <c r="T4684" s="43">
        <v>0</v>
      </c>
      <c r="U4684" s="43">
        <v>0</v>
      </c>
      <c r="V4684" s="43">
        <f t="shared" si="9036"/>
        <v>162</v>
      </c>
      <c r="W4684" s="43"/>
      <c r="X4684" s="43"/>
      <c r="Y4684" s="43"/>
      <c r="Z4684" s="43"/>
      <c r="AA4684" s="43"/>
      <c r="AB4684" s="43">
        <v>122.62031</v>
      </c>
      <c r="AC4684" s="44">
        <v>205.76669999999999</v>
      </c>
      <c r="AD4684" s="44">
        <v>205.76669999999999</v>
      </c>
      <c r="AE4684" s="45">
        <f t="shared" si="9029"/>
        <v>100</v>
      </c>
      <c r="AF4684" s="43">
        <v>162</v>
      </c>
      <c r="AG4684" s="43">
        <v>0</v>
      </c>
      <c r="AH4684" s="43">
        <v>0</v>
      </c>
      <c r="AI4684" s="43">
        <v>0</v>
      </c>
      <c r="AJ4684" s="43">
        <v>0</v>
      </c>
      <c r="AK4684" s="43">
        <v>0</v>
      </c>
      <c r="AL4684" s="43">
        <f t="shared" si="9030"/>
        <v>162</v>
      </c>
      <c r="AM4684" s="43">
        <f t="shared" si="9031"/>
        <v>0</v>
      </c>
      <c r="AN4684" s="19"/>
    </row>
    <row r="4685" ht="31.5">
      <c r="B4685" s="41" t="s">
        <v>1231</v>
      </c>
      <c r="C4685" s="41" t="s">
        <v>107</v>
      </c>
      <c r="D4685" s="41" t="s">
        <v>395</v>
      </c>
      <c r="E4685" s="26" t="str">
        <f t="shared" si="9035"/>
        <v>0408</v>
      </c>
      <c r="F4685" s="41" t="s">
        <v>99</v>
      </c>
      <c r="G4685" s="41" t="s">
        <v>53</v>
      </c>
      <c r="H4685" s="42" t="s">
        <v>54</v>
      </c>
      <c r="I4685" s="43">
        <f>I4686</f>
        <v>2040.0999999999999</v>
      </c>
      <c r="J4685" s="43">
        <f>J4686</f>
        <v>2040.0999999999999</v>
      </c>
      <c r="K4685" s="43">
        <f>K4686</f>
        <v>2040.0999999999999</v>
      </c>
      <c r="L4685" s="43">
        <f>L4686</f>
        <v>0</v>
      </c>
      <c r="M4685" s="43">
        <f>M4686</f>
        <v>0</v>
      </c>
      <c r="N4685" s="43">
        <f>N4686</f>
        <v>0</v>
      </c>
      <c r="O4685" s="43">
        <f>O4686</f>
        <v>0</v>
      </c>
      <c r="P4685" s="43">
        <f>P4686</f>
        <v>0</v>
      </c>
      <c r="Q4685" s="43">
        <f>Q4686</f>
        <v>0</v>
      </c>
      <c r="R4685" s="43">
        <f>R4686</f>
        <v>0</v>
      </c>
      <c r="S4685" s="43">
        <f>S4686</f>
        <v>0</v>
      </c>
      <c r="T4685" s="43">
        <f>T4686</f>
        <v>0</v>
      </c>
      <c r="U4685" s="43">
        <v>0</v>
      </c>
      <c r="V4685" s="43">
        <f t="shared" si="9036"/>
        <v>2040.0999999999999</v>
      </c>
      <c r="W4685" s="43">
        <f>W4686</f>
        <v>0</v>
      </c>
      <c r="X4685" s="43">
        <f>X4686</f>
        <v>0</v>
      </c>
      <c r="Y4685" s="43">
        <f>Y4686</f>
        <v>0</v>
      </c>
      <c r="Z4685" s="43">
        <f>Z4686</f>
        <v>0</v>
      </c>
      <c r="AA4685" s="43">
        <f>AA4686</f>
        <v>0</v>
      </c>
      <c r="AB4685" s="43">
        <f>AB4686</f>
        <v>1735.5168799999999</v>
      </c>
      <c r="AC4685" s="44">
        <f>AC4686</f>
        <v>1993.90479</v>
      </c>
      <c r="AD4685" s="44">
        <f>AD4686</f>
        <v>1993.90479</v>
      </c>
      <c r="AE4685" s="45">
        <f t="shared" si="9029"/>
        <v>100</v>
      </c>
      <c r="AF4685" s="43">
        <f>AF4686</f>
        <v>2040.0999999999999</v>
      </c>
      <c r="AG4685" s="43">
        <f>AG4686</f>
        <v>0</v>
      </c>
      <c r="AH4685" s="43">
        <f>AH4686</f>
        <v>0</v>
      </c>
      <c r="AI4685" s="43">
        <f>AI4686</f>
        <v>0</v>
      </c>
      <c r="AJ4685" s="43">
        <f>AJ4686</f>
        <v>0</v>
      </c>
      <c r="AK4685" s="43">
        <f>AK4686</f>
        <v>0</v>
      </c>
      <c r="AL4685" s="43">
        <f t="shared" si="9030"/>
        <v>2040.0999999999999</v>
      </c>
      <c r="AM4685" s="43">
        <f t="shared" si="9031"/>
        <v>0</v>
      </c>
      <c r="AN4685" s="2"/>
    </row>
    <row r="4686" ht="31.5">
      <c r="B4686" s="41" t="s">
        <v>1231</v>
      </c>
      <c r="C4686" s="41" t="s">
        <v>107</v>
      </c>
      <c r="D4686" s="41" t="s">
        <v>395</v>
      </c>
      <c r="E4686" s="26" t="str">
        <f t="shared" si="9035"/>
        <v>0408</v>
      </c>
      <c r="F4686" s="41" t="s">
        <v>99</v>
      </c>
      <c r="G4686" s="41" t="s">
        <v>55</v>
      </c>
      <c r="H4686" s="42" t="s">
        <v>56</v>
      </c>
      <c r="I4686" s="43">
        <v>2040.0999999999999</v>
      </c>
      <c r="J4686" s="43">
        <v>2040.0999999999999</v>
      </c>
      <c r="K4686" s="43">
        <v>2040.0999999999999</v>
      </c>
      <c r="L4686" s="43"/>
      <c r="M4686" s="43"/>
      <c r="N4686" s="43"/>
      <c r="O4686" s="43">
        <v>0</v>
      </c>
      <c r="P4686" s="43">
        <v>0</v>
      </c>
      <c r="Q4686" s="43">
        <v>0</v>
      </c>
      <c r="R4686" s="43">
        <v>0</v>
      </c>
      <c r="S4686" s="43">
        <v>0</v>
      </c>
      <c r="T4686" s="43">
        <v>0</v>
      </c>
      <c r="U4686" s="43">
        <v>0</v>
      </c>
      <c r="V4686" s="43">
        <f t="shared" si="9036"/>
        <v>2040.0999999999999</v>
      </c>
      <c r="W4686" s="43"/>
      <c r="X4686" s="43"/>
      <c r="Y4686" s="43"/>
      <c r="Z4686" s="43"/>
      <c r="AA4686" s="43"/>
      <c r="AB4686" s="43">
        <v>1735.5168799999999</v>
      </c>
      <c r="AC4686" s="44">
        <v>1993.90479</v>
      </c>
      <c r="AD4686" s="44">
        <v>1993.90479</v>
      </c>
      <c r="AE4686" s="45">
        <f t="shared" si="9029"/>
        <v>100</v>
      </c>
      <c r="AF4686" s="43">
        <v>2040.0999999999999</v>
      </c>
      <c r="AG4686" s="43">
        <v>0</v>
      </c>
      <c r="AH4686" s="43">
        <v>0</v>
      </c>
      <c r="AI4686" s="43">
        <v>0</v>
      </c>
      <c r="AJ4686" s="43">
        <v>0</v>
      </c>
      <c r="AK4686" s="43">
        <v>0</v>
      </c>
      <c r="AL4686" s="43">
        <f t="shared" si="9030"/>
        <v>2040.0999999999999</v>
      </c>
      <c r="AM4686" s="43">
        <f t="shared" si="9031"/>
        <v>0</v>
      </c>
      <c r="AN4686" s="19"/>
      <c r="AO4686" s="1"/>
      <c r="AP4686" s="1"/>
      <c r="AQ4686" s="1"/>
      <c r="AR4686" s="1"/>
      <c r="AS4686" s="1"/>
    </row>
    <row r="4687" ht="31.5">
      <c r="B4687" s="41" t="s">
        <v>1231</v>
      </c>
      <c r="C4687" s="41" t="s">
        <v>107</v>
      </c>
      <c r="D4687" s="41" t="s">
        <v>395</v>
      </c>
      <c r="E4687" s="26" t="str">
        <f t="shared" si="9035"/>
        <v>0408</v>
      </c>
      <c r="F4687" s="41" t="s">
        <v>99</v>
      </c>
      <c r="G4687" s="41" t="s">
        <v>59</v>
      </c>
      <c r="H4687" s="42" t="s">
        <v>60</v>
      </c>
      <c r="I4687" s="43"/>
      <c r="J4687" s="43"/>
      <c r="K4687" s="43"/>
      <c r="L4687" s="43"/>
      <c r="M4687" s="43"/>
      <c r="N4687" s="43"/>
      <c r="O4687" s="43"/>
      <c r="P4687" s="43"/>
      <c r="Q4687" s="43"/>
      <c r="R4687" s="43"/>
      <c r="S4687" s="43"/>
      <c r="T4687" s="43"/>
      <c r="U4687" s="43"/>
      <c r="V4687" s="43">
        <f>V4688</f>
        <v>0</v>
      </c>
      <c r="W4687" s="43"/>
      <c r="X4687" s="43"/>
      <c r="Y4687" s="43"/>
      <c r="Z4687" s="43"/>
      <c r="AA4687" s="43"/>
      <c r="AB4687" s="43"/>
      <c r="AC4687" s="44">
        <f>AC4688</f>
        <v>2.4285100000000002</v>
      </c>
      <c r="AD4687" s="44">
        <f>AD4688</f>
        <v>2.4285100000000002</v>
      </c>
      <c r="AE4687" s="45">
        <f t="shared" si="9029"/>
        <v>100</v>
      </c>
      <c r="AF4687" s="43"/>
      <c r="AG4687" s="43"/>
      <c r="AH4687" s="43"/>
      <c r="AI4687" s="43"/>
      <c r="AJ4687" s="43"/>
      <c r="AK4687" s="43"/>
      <c r="AL4687" s="43"/>
      <c r="AM4687" s="43"/>
      <c r="AN4687" s="19"/>
      <c r="AO4687" s="1"/>
      <c r="AP4687" s="1"/>
      <c r="AQ4687" s="1"/>
      <c r="AR4687" s="1"/>
      <c r="AS4687" s="1"/>
    </row>
    <row r="4688" ht="31.5">
      <c r="B4688" s="41" t="s">
        <v>1231</v>
      </c>
      <c r="C4688" s="41" t="s">
        <v>107</v>
      </c>
      <c r="D4688" s="41" t="s">
        <v>395</v>
      </c>
      <c r="E4688" s="26" t="str">
        <f t="shared" si="9035"/>
        <v>0408</v>
      </c>
      <c r="F4688" s="41" t="s">
        <v>99</v>
      </c>
      <c r="G4688" s="41" t="s">
        <v>63</v>
      </c>
      <c r="H4688" s="42" t="s">
        <v>64</v>
      </c>
      <c r="I4688" s="43"/>
      <c r="J4688" s="43"/>
      <c r="K4688" s="43"/>
      <c r="L4688" s="43"/>
      <c r="M4688" s="43"/>
      <c r="N4688" s="43"/>
      <c r="O4688" s="43"/>
      <c r="P4688" s="43"/>
      <c r="Q4688" s="43"/>
      <c r="R4688" s="43"/>
      <c r="S4688" s="43"/>
      <c r="T4688" s="43"/>
      <c r="U4688" s="43"/>
      <c r="V4688" s="43">
        <v>0</v>
      </c>
      <c r="W4688" s="43"/>
      <c r="X4688" s="43"/>
      <c r="Y4688" s="43"/>
      <c r="Z4688" s="43"/>
      <c r="AA4688" s="43"/>
      <c r="AB4688" s="43"/>
      <c r="AC4688" s="44">
        <v>2.4285100000000002</v>
      </c>
      <c r="AD4688" s="44">
        <v>2.4285100000000002</v>
      </c>
      <c r="AE4688" s="45">
        <f t="shared" si="9029"/>
        <v>100</v>
      </c>
      <c r="AF4688" s="43"/>
      <c r="AG4688" s="43"/>
      <c r="AH4688" s="43"/>
      <c r="AI4688" s="43"/>
      <c r="AJ4688" s="43"/>
      <c r="AK4688" s="43"/>
      <c r="AL4688" s="43"/>
      <c r="AM4688" s="43"/>
      <c r="AN4688" s="19"/>
      <c r="AO4688" s="1"/>
      <c r="AP4688" s="1"/>
      <c r="AQ4688" s="1"/>
      <c r="AR4688" s="1"/>
      <c r="AS4688" s="1"/>
    </row>
    <row r="4689" ht="47.25">
      <c r="B4689" s="41" t="s">
        <v>1231</v>
      </c>
      <c r="C4689" s="41" t="s">
        <v>107</v>
      </c>
      <c r="D4689" s="41" t="s">
        <v>395</v>
      </c>
      <c r="E4689" s="26" t="str">
        <f t="shared" si="9035"/>
        <v>0408</v>
      </c>
      <c r="F4689" s="41" t="s">
        <v>101</v>
      </c>
      <c r="G4689" s="41"/>
      <c r="H4689" s="42" t="s">
        <v>102</v>
      </c>
      <c r="I4689" s="43"/>
      <c r="J4689" s="43"/>
      <c r="K4689" s="43"/>
      <c r="L4689" s="43"/>
      <c r="M4689" s="43"/>
      <c r="N4689" s="43"/>
      <c r="O4689" s="43">
        <f t="shared" ref="O4689:O4696" si="9105">O4690</f>
        <v>0</v>
      </c>
      <c r="P4689" s="43">
        <f t="shared" ref="P4689:P4696" si="9106">P4690</f>
        <v>0</v>
      </c>
      <c r="Q4689" s="43">
        <f t="shared" ref="Q4689:Q4696" si="9107">Q4690</f>
        <v>0</v>
      </c>
      <c r="R4689" s="43">
        <f t="shared" ref="R4689:R4696" si="9108">R4690</f>
        <v>0</v>
      </c>
      <c r="S4689" s="43">
        <f t="shared" ref="S4689:S4696" si="9109">S4690</f>
        <v>0</v>
      </c>
      <c r="T4689" s="43"/>
      <c r="U4689" s="43"/>
      <c r="V4689" s="43">
        <f t="shared" si="9036"/>
        <v>0</v>
      </c>
      <c r="W4689" s="43"/>
      <c r="X4689" s="43"/>
      <c r="Y4689" s="43"/>
      <c r="Z4689" s="43"/>
      <c r="AA4689" s="43"/>
      <c r="AB4689" s="43">
        <f t="shared" ref="AB4689:AB4696" si="9110">AB4690</f>
        <v>3661.1943299999998</v>
      </c>
      <c r="AC4689" s="44">
        <f t="shared" ref="AC4689:AC4696" si="9111">AC4690</f>
        <v>5544.1063999999997</v>
      </c>
      <c r="AD4689" s="44">
        <f t="shared" ref="AD4689:AD4696" si="9112">AD4690</f>
        <v>5544.1063999999997</v>
      </c>
      <c r="AE4689" s="45">
        <f t="shared" si="9029"/>
        <v>100</v>
      </c>
      <c r="AF4689" s="43">
        <f t="shared" ref="AF4689:AF4696" si="9113">AF4690</f>
        <v>5108.8869599999998</v>
      </c>
      <c r="AG4689" s="43">
        <f t="shared" ref="AG4689:AG4696" si="9114">AG4690</f>
        <v>0</v>
      </c>
      <c r="AH4689" s="43">
        <f t="shared" ref="AH4689:AH4696" si="9115">AH4690</f>
        <v>0</v>
      </c>
      <c r="AI4689" s="43">
        <f t="shared" ref="AI4689:AI4696" si="9116">AI4690</f>
        <v>0</v>
      </c>
      <c r="AJ4689" s="43">
        <f t="shared" ref="AJ4689:AJ4696" si="9117">AJ4690</f>
        <v>0</v>
      </c>
      <c r="AK4689" s="43">
        <f t="shared" ref="AK4689:AK4696" si="9118">AK4690</f>
        <v>0</v>
      </c>
      <c r="AL4689" s="43">
        <f t="shared" si="9030"/>
        <v>5108.8869599999998</v>
      </c>
      <c r="AM4689" s="43">
        <f t="shared" si="9031"/>
        <v>-5108.8869599999998</v>
      </c>
      <c r="AN4689" s="19"/>
      <c r="AO4689" s="1"/>
      <c r="AP4689" s="1"/>
      <c r="AQ4689" s="1"/>
      <c r="AR4689" s="1"/>
      <c r="AS4689" s="1"/>
    </row>
    <row r="4690" ht="31.5">
      <c r="B4690" s="41" t="s">
        <v>1231</v>
      </c>
      <c r="C4690" s="41" t="s">
        <v>107</v>
      </c>
      <c r="D4690" s="41" t="s">
        <v>395</v>
      </c>
      <c r="E4690" s="26" t="str">
        <f t="shared" si="9035"/>
        <v>0408</v>
      </c>
      <c r="F4690" s="41" t="s">
        <v>103</v>
      </c>
      <c r="G4690" s="41"/>
      <c r="H4690" s="42" t="s">
        <v>104</v>
      </c>
      <c r="I4690" s="43"/>
      <c r="J4690" s="43"/>
      <c r="K4690" s="43"/>
      <c r="L4690" s="43"/>
      <c r="M4690" s="43"/>
      <c r="N4690" s="43"/>
      <c r="O4690" s="43">
        <f t="shared" si="9105"/>
        <v>0</v>
      </c>
      <c r="P4690" s="43">
        <f t="shared" si="9106"/>
        <v>0</v>
      </c>
      <c r="Q4690" s="43">
        <f t="shared" si="9107"/>
        <v>0</v>
      </c>
      <c r="R4690" s="43">
        <f t="shared" si="9108"/>
        <v>0</v>
      </c>
      <c r="S4690" s="43">
        <f t="shared" si="9109"/>
        <v>0</v>
      </c>
      <c r="T4690" s="43"/>
      <c r="U4690" s="43"/>
      <c r="V4690" s="43">
        <f t="shared" si="9036"/>
        <v>0</v>
      </c>
      <c r="W4690" s="43"/>
      <c r="X4690" s="43"/>
      <c r="Y4690" s="43"/>
      <c r="Z4690" s="43"/>
      <c r="AA4690" s="43"/>
      <c r="AB4690" s="43">
        <f t="shared" si="9110"/>
        <v>3661.1943299999998</v>
      </c>
      <c r="AC4690" s="44">
        <f t="shared" si="9111"/>
        <v>5544.1063999999997</v>
      </c>
      <c r="AD4690" s="44">
        <f t="shared" si="9112"/>
        <v>5544.1063999999997</v>
      </c>
      <c r="AE4690" s="45">
        <f t="shared" si="9029"/>
        <v>100</v>
      </c>
      <c r="AF4690" s="43">
        <f t="shared" si="9113"/>
        <v>5108.8869599999998</v>
      </c>
      <c r="AG4690" s="43">
        <f t="shared" si="9114"/>
        <v>0</v>
      </c>
      <c r="AH4690" s="43">
        <f t="shared" si="9115"/>
        <v>0</v>
      </c>
      <c r="AI4690" s="43">
        <f t="shared" si="9116"/>
        <v>0</v>
      </c>
      <c r="AJ4690" s="43">
        <f t="shared" si="9117"/>
        <v>0</v>
      </c>
      <c r="AK4690" s="43">
        <f t="shared" si="9118"/>
        <v>0</v>
      </c>
      <c r="AL4690" s="43">
        <f t="shared" si="9030"/>
        <v>5108.8869599999998</v>
      </c>
      <c r="AM4690" s="43">
        <f t="shared" si="9031"/>
        <v>-5108.8869599999998</v>
      </c>
      <c r="AN4690" s="19"/>
      <c r="AR4690" s="1"/>
      <c r="AS4690" s="1"/>
    </row>
    <row r="4691" ht="31.5">
      <c r="B4691" s="41" t="s">
        <v>1231</v>
      </c>
      <c r="C4691" s="41" t="s">
        <v>107</v>
      </c>
      <c r="D4691" s="41" t="s">
        <v>395</v>
      </c>
      <c r="E4691" s="26" t="str">
        <f t="shared" si="9035"/>
        <v>0408</v>
      </c>
      <c r="F4691" s="41" t="s">
        <v>105</v>
      </c>
      <c r="G4691" s="41"/>
      <c r="H4691" s="42" t="s">
        <v>106</v>
      </c>
      <c r="I4691" s="43"/>
      <c r="J4691" s="43"/>
      <c r="K4691" s="43"/>
      <c r="L4691" s="43"/>
      <c r="M4691" s="43"/>
      <c r="N4691" s="43"/>
      <c r="O4691" s="43">
        <f t="shared" si="9105"/>
        <v>0</v>
      </c>
      <c r="P4691" s="43">
        <f t="shared" si="9106"/>
        <v>0</v>
      </c>
      <c r="Q4691" s="43">
        <f t="shared" si="9107"/>
        <v>0</v>
      </c>
      <c r="R4691" s="43">
        <f t="shared" si="9108"/>
        <v>0</v>
      </c>
      <c r="S4691" s="43">
        <f t="shared" si="9109"/>
        <v>0</v>
      </c>
      <c r="T4691" s="43"/>
      <c r="U4691" s="43"/>
      <c r="V4691" s="43">
        <f t="shared" si="9036"/>
        <v>0</v>
      </c>
      <c r="W4691" s="43"/>
      <c r="X4691" s="43"/>
      <c r="Y4691" s="43"/>
      <c r="Z4691" s="43"/>
      <c r="AA4691" s="43"/>
      <c r="AB4691" s="43">
        <f t="shared" si="9110"/>
        <v>3661.1943299999998</v>
      </c>
      <c r="AC4691" s="44">
        <f t="shared" si="9111"/>
        <v>5544.1063999999997</v>
      </c>
      <c r="AD4691" s="44">
        <f t="shared" si="9112"/>
        <v>5544.1063999999997</v>
      </c>
      <c r="AE4691" s="45">
        <f t="shared" si="9029"/>
        <v>100</v>
      </c>
      <c r="AF4691" s="43">
        <f t="shared" si="9113"/>
        <v>5108.8869599999998</v>
      </c>
      <c r="AG4691" s="43">
        <f t="shared" si="9114"/>
        <v>0</v>
      </c>
      <c r="AH4691" s="43">
        <f t="shared" si="9115"/>
        <v>0</v>
      </c>
      <c r="AI4691" s="43">
        <f t="shared" si="9116"/>
        <v>0</v>
      </c>
      <c r="AJ4691" s="43">
        <f t="shared" si="9117"/>
        <v>0</v>
      </c>
      <c r="AK4691" s="43">
        <f t="shared" si="9118"/>
        <v>0</v>
      </c>
      <c r="AL4691" s="43">
        <f t="shared" si="9030"/>
        <v>5108.8869599999998</v>
      </c>
      <c r="AM4691" s="43">
        <f t="shared" si="9031"/>
        <v>-5108.8869599999998</v>
      </c>
      <c r="AN4691" s="19"/>
      <c r="AO4691" s="1"/>
      <c r="AP4691" s="1"/>
      <c r="AQ4691" s="1"/>
      <c r="AR4691" s="1"/>
      <c r="AS4691" s="1"/>
    </row>
    <row r="4692">
      <c r="B4692" s="41" t="s">
        <v>1231</v>
      </c>
      <c r="C4692" s="41" t="s">
        <v>107</v>
      </c>
      <c r="D4692" s="41" t="s">
        <v>395</v>
      </c>
      <c r="E4692" s="26" t="str">
        <f t="shared" si="9035"/>
        <v>0408</v>
      </c>
      <c r="F4692" s="41" t="s">
        <v>105</v>
      </c>
      <c r="G4692" s="41" t="s">
        <v>59</v>
      </c>
      <c r="H4692" s="42" t="s">
        <v>60</v>
      </c>
      <c r="I4692" s="43"/>
      <c r="J4692" s="43"/>
      <c r="K4692" s="43"/>
      <c r="L4692" s="43"/>
      <c r="M4692" s="43"/>
      <c r="N4692" s="43"/>
      <c r="O4692" s="43">
        <f t="shared" si="9105"/>
        <v>0</v>
      </c>
      <c r="P4692" s="43">
        <f t="shared" si="9106"/>
        <v>0</v>
      </c>
      <c r="Q4692" s="43">
        <f t="shared" si="9107"/>
        <v>0</v>
      </c>
      <c r="R4692" s="43">
        <f t="shared" si="9108"/>
        <v>0</v>
      </c>
      <c r="S4692" s="43">
        <f t="shared" si="9109"/>
        <v>0</v>
      </c>
      <c r="T4692" s="43"/>
      <c r="U4692" s="43"/>
      <c r="V4692" s="43">
        <f t="shared" si="9036"/>
        <v>0</v>
      </c>
      <c r="W4692" s="43"/>
      <c r="X4692" s="43"/>
      <c r="Y4692" s="43"/>
      <c r="Z4692" s="43"/>
      <c r="AA4692" s="43"/>
      <c r="AB4692" s="43">
        <f t="shared" si="9110"/>
        <v>3661.1943299999998</v>
      </c>
      <c r="AC4692" s="44">
        <f t="shared" si="9111"/>
        <v>5544.1063999999997</v>
      </c>
      <c r="AD4692" s="44">
        <f t="shared" si="9112"/>
        <v>5544.1063999999997</v>
      </c>
      <c r="AE4692" s="45">
        <f t="shared" si="9029"/>
        <v>100</v>
      </c>
      <c r="AF4692" s="43">
        <f t="shared" si="9113"/>
        <v>5108.8869599999998</v>
      </c>
      <c r="AG4692" s="43">
        <f t="shared" si="9114"/>
        <v>0</v>
      </c>
      <c r="AH4692" s="43">
        <f t="shared" si="9115"/>
        <v>0</v>
      </c>
      <c r="AI4692" s="43">
        <f t="shared" si="9116"/>
        <v>0</v>
      </c>
      <c r="AJ4692" s="43">
        <f t="shared" si="9117"/>
        <v>0</v>
      </c>
      <c r="AK4692" s="43">
        <f t="shared" si="9118"/>
        <v>0</v>
      </c>
      <c r="AL4692" s="43">
        <f t="shared" si="9030"/>
        <v>5108.8869599999998</v>
      </c>
      <c r="AM4692" s="43">
        <f t="shared" si="9031"/>
        <v>-5108.8869599999998</v>
      </c>
      <c r="AN4692" s="19"/>
      <c r="AO4692" s="1"/>
      <c r="AP4692" s="1"/>
      <c r="AQ4692" s="1"/>
      <c r="AR4692" s="1"/>
      <c r="AS4692" s="1"/>
    </row>
    <row r="4693">
      <c r="B4693" s="41" t="s">
        <v>1231</v>
      </c>
      <c r="C4693" s="41" t="s">
        <v>107</v>
      </c>
      <c r="D4693" s="41" t="s">
        <v>395</v>
      </c>
      <c r="E4693" s="26" t="str">
        <f t="shared" si="9035"/>
        <v>0408</v>
      </c>
      <c r="F4693" s="41" t="s">
        <v>105</v>
      </c>
      <c r="G4693" s="41" t="s">
        <v>61</v>
      </c>
      <c r="H4693" s="42" t="s">
        <v>62</v>
      </c>
      <c r="I4693" s="43"/>
      <c r="J4693" s="43"/>
      <c r="K4693" s="43"/>
      <c r="L4693" s="43"/>
      <c r="M4693" s="43"/>
      <c r="N4693" s="43"/>
      <c r="O4693" s="43">
        <v>0</v>
      </c>
      <c r="P4693" s="43">
        <v>0</v>
      </c>
      <c r="Q4693" s="43">
        <v>0</v>
      </c>
      <c r="R4693" s="43">
        <v>0</v>
      </c>
      <c r="S4693" s="43">
        <v>0</v>
      </c>
      <c r="T4693" s="43"/>
      <c r="U4693" s="43"/>
      <c r="V4693" s="43">
        <f t="shared" si="9036"/>
        <v>0</v>
      </c>
      <c r="W4693" s="43"/>
      <c r="X4693" s="43"/>
      <c r="Y4693" s="43"/>
      <c r="Z4693" s="43"/>
      <c r="AA4693" s="43"/>
      <c r="AB4693" s="43">
        <v>3661.1943299999998</v>
      </c>
      <c r="AC4693" s="44">
        <v>5544.1063999999997</v>
      </c>
      <c r="AD4693" s="44">
        <v>5544.1063999999997</v>
      </c>
      <c r="AE4693" s="45">
        <f t="shared" si="9029"/>
        <v>100</v>
      </c>
      <c r="AF4693" s="43">
        <v>5108.8869599999998</v>
      </c>
      <c r="AG4693" s="43">
        <v>0</v>
      </c>
      <c r="AH4693" s="43">
        <v>0</v>
      </c>
      <c r="AI4693" s="43">
        <v>0</v>
      </c>
      <c r="AJ4693" s="43">
        <v>0</v>
      </c>
      <c r="AK4693" s="43">
        <v>0</v>
      </c>
      <c r="AL4693" s="43">
        <f t="shared" si="9030"/>
        <v>5108.8869599999998</v>
      </c>
      <c r="AM4693" s="43">
        <f t="shared" si="9031"/>
        <v>-5108.8869599999998</v>
      </c>
      <c r="AN4693" s="19"/>
      <c r="AO4693" s="1"/>
      <c r="AP4693" s="1"/>
      <c r="AQ4693" s="1"/>
      <c r="AR4693" s="1"/>
      <c r="AS4693" s="1"/>
    </row>
    <row r="4694" s="33" customFormat="1">
      <c r="B4694" s="34" t="s">
        <v>1231</v>
      </c>
      <c r="C4694" s="34" t="s">
        <v>107</v>
      </c>
      <c r="D4694" s="34" t="s">
        <v>109</v>
      </c>
      <c r="E4694" s="35" t="str">
        <f t="shared" si="9035"/>
        <v>0409</v>
      </c>
      <c r="F4694" s="34"/>
      <c r="G4694" s="34"/>
      <c r="H4694" s="36" t="s">
        <v>110</v>
      </c>
      <c r="I4694" s="37">
        <f t="shared" ref="I4694:I4696" si="9119">I4695</f>
        <v>95282.800000000003</v>
      </c>
      <c r="J4694" s="37">
        <f t="shared" ref="J4694:J4696" si="9120">J4695</f>
        <v>95200.600000000006</v>
      </c>
      <c r="K4694" s="37">
        <f t="shared" ref="K4694:K4696" si="9121">K4695</f>
        <v>95087.799999999988</v>
      </c>
      <c r="L4694" s="37">
        <f t="shared" ref="L4694:L4696" si="9122">L4695</f>
        <v>100000</v>
      </c>
      <c r="M4694" s="37">
        <f t="shared" ref="M4694:M4696" si="9123">M4695</f>
        <v>100000</v>
      </c>
      <c r="N4694" s="37">
        <f t="shared" ref="N4694:N4696" si="9124">N4695</f>
        <v>100000</v>
      </c>
      <c r="O4694" s="37">
        <f t="shared" si="9105"/>
        <v>5239.6499999999996</v>
      </c>
      <c r="P4694" s="37">
        <f t="shared" si="9106"/>
        <v>0</v>
      </c>
      <c r="Q4694" s="37">
        <f t="shared" si="9107"/>
        <v>0</v>
      </c>
      <c r="R4694" s="37">
        <f t="shared" si="9108"/>
        <v>55772.605000000003</v>
      </c>
      <c r="S4694" s="37">
        <f t="shared" si="9109"/>
        <v>-842.16999999999996</v>
      </c>
      <c r="T4694" s="37">
        <f t="shared" ref="T4694:T4696" si="9125">T4695</f>
        <v>0</v>
      </c>
      <c r="U4694" s="37">
        <v>17241.116999999998</v>
      </c>
      <c r="V4694" s="37">
        <f t="shared" si="9036"/>
        <v>272694.00199999998</v>
      </c>
      <c r="W4694" s="37">
        <f t="shared" ref="W4694:W4696" si="9126">W4695</f>
        <v>17241.116999999998</v>
      </c>
      <c r="X4694" s="37">
        <f t="shared" ref="X4694:X4696" si="9127">X4695</f>
        <v>0</v>
      </c>
      <c r="Y4694" s="37">
        <f t="shared" ref="Y4694:Y4696" si="9128">Y4695</f>
        <v>0</v>
      </c>
      <c r="Z4694" s="37">
        <f t="shared" ref="Z4694:Z4696" si="9129">Z4695</f>
        <v>0</v>
      </c>
      <c r="AA4694" s="37">
        <f t="shared" ref="AA4694:AA4696" si="9130">AA4695</f>
        <v>0</v>
      </c>
      <c r="AB4694" s="37">
        <f t="shared" si="9110"/>
        <v>117774.85396000001</v>
      </c>
      <c r="AC4694" s="38">
        <f t="shared" si="9111"/>
        <v>272373.24609999999</v>
      </c>
      <c r="AD4694" s="38">
        <f t="shared" si="9112"/>
        <v>171550.54316</v>
      </c>
      <c r="AE4694" s="39">
        <f t="shared" si="9029"/>
        <v>62.983624719520506</v>
      </c>
      <c r="AF4694" s="37">
        <f t="shared" si="9113"/>
        <v>267133.59600000002</v>
      </c>
      <c r="AG4694" s="37">
        <f t="shared" si="9114"/>
        <v>5239.6499999999996</v>
      </c>
      <c r="AH4694" s="37">
        <f t="shared" si="9115"/>
        <v>0</v>
      </c>
      <c r="AI4694" s="37">
        <f t="shared" si="9116"/>
        <v>0</v>
      </c>
      <c r="AJ4694" s="37">
        <f t="shared" si="9117"/>
        <v>0</v>
      </c>
      <c r="AK4694" s="37">
        <f t="shared" si="9118"/>
        <v>0</v>
      </c>
      <c r="AL4694" s="37">
        <f t="shared" si="9030"/>
        <v>272373.24600000004</v>
      </c>
      <c r="AM4694" s="37">
        <f t="shared" si="9031"/>
        <v>320.75599999993574</v>
      </c>
      <c r="AN4694" s="40"/>
      <c r="AO4694" s="33"/>
      <c r="AP4694" s="33"/>
      <c r="AQ4694" s="33"/>
      <c r="AR4694" s="33"/>
      <c r="AS4694" s="33"/>
    </row>
    <row r="4695" ht="47.25">
      <c r="B4695" s="41" t="s">
        <v>1231</v>
      </c>
      <c r="C4695" s="41" t="s">
        <v>107</v>
      </c>
      <c r="D4695" s="41" t="s">
        <v>109</v>
      </c>
      <c r="E4695" s="26" t="str">
        <f t="shared" si="9035"/>
        <v>0409</v>
      </c>
      <c r="F4695" s="41" t="s">
        <v>745</v>
      </c>
      <c r="G4695" s="41"/>
      <c r="H4695" s="42" t="s">
        <v>746</v>
      </c>
      <c r="I4695" s="43">
        <f t="shared" si="9119"/>
        <v>95282.800000000003</v>
      </c>
      <c r="J4695" s="43">
        <f t="shared" si="9120"/>
        <v>95200.600000000006</v>
      </c>
      <c r="K4695" s="43">
        <f t="shared" si="9121"/>
        <v>95087.799999999988</v>
      </c>
      <c r="L4695" s="43">
        <f t="shared" si="9122"/>
        <v>100000</v>
      </c>
      <c r="M4695" s="43">
        <f t="shared" si="9123"/>
        <v>100000</v>
      </c>
      <c r="N4695" s="43">
        <f t="shared" si="9124"/>
        <v>100000</v>
      </c>
      <c r="O4695" s="43">
        <f t="shared" si="9105"/>
        <v>5239.6499999999996</v>
      </c>
      <c r="P4695" s="43">
        <f t="shared" si="9106"/>
        <v>0</v>
      </c>
      <c r="Q4695" s="43">
        <f t="shared" si="9107"/>
        <v>0</v>
      </c>
      <c r="R4695" s="43">
        <f t="shared" si="9108"/>
        <v>55772.605000000003</v>
      </c>
      <c r="S4695" s="43">
        <f t="shared" si="9109"/>
        <v>-842.16999999999996</v>
      </c>
      <c r="T4695" s="43">
        <f t="shared" si="9125"/>
        <v>0</v>
      </c>
      <c r="U4695" s="43">
        <v>17241.116999999998</v>
      </c>
      <c r="V4695" s="43">
        <f t="shared" si="9036"/>
        <v>272694.00199999998</v>
      </c>
      <c r="W4695" s="43">
        <f t="shared" si="9126"/>
        <v>17241.116999999998</v>
      </c>
      <c r="X4695" s="43">
        <f t="shared" si="9127"/>
        <v>0</v>
      </c>
      <c r="Y4695" s="43">
        <f t="shared" si="9128"/>
        <v>0</v>
      </c>
      <c r="Z4695" s="43">
        <f t="shared" si="9129"/>
        <v>0</v>
      </c>
      <c r="AA4695" s="43">
        <f t="shared" si="9130"/>
        <v>0</v>
      </c>
      <c r="AB4695" s="43">
        <f t="shared" si="9110"/>
        <v>117774.85396000001</v>
      </c>
      <c r="AC4695" s="44">
        <f t="shared" si="9111"/>
        <v>272373.24609999999</v>
      </c>
      <c r="AD4695" s="44">
        <f t="shared" si="9112"/>
        <v>171550.54316</v>
      </c>
      <c r="AE4695" s="45">
        <f t="shared" si="9029"/>
        <v>62.983624719520506</v>
      </c>
      <c r="AF4695" s="43">
        <f t="shared" si="9113"/>
        <v>267133.59600000002</v>
      </c>
      <c r="AG4695" s="43">
        <f t="shared" si="9114"/>
        <v>5239.6499999999996</v>
      </c>
      <c r="AH4695" s="43">
        <f t="shared" si="9115"/>
        <v>0</v>
      </c>
      <c r="AI4695" s="43">
        <f t="shared" si="9116"/>
        <v>0</v>
      </c>
      <c r="AJ4695" s="43">
        <f t="shared" si="9117"/>
        <v>0</v>
      </c>
      <c r="AK4695" s="43">
        <f t="shared" si="9118"/>
        <v>0</v>
      </c>
      <c r="AL4695" s="43">
        <f t="shared" si="9030"/>
        <v>272373.24600000004</v>
      </c>
      <c r="AM4695" s="43">
        <f t="shared" si="9031"/>
        <v>320.75599999993574</v>
      </c>
      <c r="AN4695" s="2"/>
      <c r="AO4695" s="1"/>
      <c r="AP4695" s="1"/>
      <c r="AQ4695" s="1"/>
      <c r="AR4695" s="1"/>
      <c r="AS4695" s="1"/>
    </row>
    <row r="4696" ht="31.5">
      <c r="B4696" s="41" t="s">
        <v>1231</v>
      </c>
      <c r="C4696" s="41" t="s">
        <v>107</v>
      </c>
      <c r="D4696" s="41" t="s">
        <v>109</v>
      </c>
      <c r="E4696" s="26" t="str">
        <f t="shared" si="9035"/>
        <v>0409</v>
      </c>
      <c r="F4696" s="41" t="s">
        <v>747</v>
      </c>
      <c r="G4696" s="41"/>
      <c r="H4696" s="42" t="s">
        <v>748</v>
      </c>
      <c r="I4696" s="43">
        <f t="shared" si="9119"/>
        <v>95282.800000000003</v>
      </c>
      <c r="J4696" s="43">
        <f t="shared" si="9120"/>
        <v>95200.600000000006</v>
      </c>
      <c r="K4696" s="43">
        <f t="shared" si="9121"/>
        <v>95087.799999999988</v>
      </c>
      <c r="L4696" s="43">
        <f t="shared" si="9122"/>
        <v>100000</v>
      </c>
      <c r="M4696" s="43">
        <f t="shared" si="9123"/>
        <v>100000</v>
      </c>
      <c r="N4696" s="43">
        <f t="shared" si="9124"/>
        <v>100000</v>
      </c>
      <c r="O4696" s="43">
        <f t="shared" si="9105"/>
        <v>5239.6499999999996</v>
      </c>
      <c r="P4696" s="43">
        <f t="shared" si="9106"/>
        <v>0</v>
      </c>
      <c r="Q4696" s="43">
        <f t="shared" si="9107"/>
        <v>0</v>
      </c>
      <c r="R4696" s="43">
        <f t="shared" si="9108"/>
        <v>55772.605000000003</v>
      </c>
      <c r="S4696" s="43">
        <f t="shared" si="9109"/>
        <v>-842.16999999999996</v>
      </c>
      <c r="T4696" s="43">
        <f t="shared" si="9125"/>
        <v>0</v>
      </c>
      <c r="U4696" s="43">
        <v>17241.116999999998</v>
      </c>
      <c r="V4696" s="43">
        <f t="shared" si="9036"/>
        <v>272694.00199999998</v>
      </c>
      <c r="W4696" s="43">
        <f t="shared" si="9126"/>
        <v>17241.116999999998</v>
      </c>
      <c r="X4696" s="43">
        <f t="shared" si="9127"/>
        <v>0</v>
      </c>
      <c r="Y4696" s="43">
        <f t="shared" si="9128"/>
        <v>0</v>
      </c>
      <c r="Z4696" s="43">
        <f t="shared" si="9129"/>
        <v>0</v>
      </c>
      <c r="AA4696" s="43">
        <f t="shared" si="9130"/>
        <v>0</v>
      </c>
      <c r="AB4696" s="43">
        <f t="shared" si="9110"/>
        <v>117774.85396000001</v>
      </c>
      <c r="AC4696" s="44">
        <f t="shared" si="9111"/>
        <v>272373.24609999999</v>
      </c>
      <c r="AD4696" s="44">
        <f t="shared" si="9112"/>
        <v>171550.54316</v>
      </c>
      <c r="AE4696" s="45">
        <f t="shared" si="9029"/>
        <v>62.983624719520506</v>
      </c>
      <c r="AF4696" s="43">
        <f t="shared" si="9113"/>
        <v>267133.59600000002</v>
      </c>
      <c r="AG4696" s="43">
        <f t="shared" si="9114"/>
        <v>5239.6499999999996</v>
      </c>
      <c r="AH4696" s="43">
        <f t="shared" si="9115"/>
        <v>0</v>
      </c>
      <c r="AI4696" s="43">
        <f t="shared" si="9116"/>
        <v>0</v>
      </c>
      <c r="AJ4696" s="43">
        <f t="shared" si="9117"/>
        <v>0</v>
      </c>
      <c r="AK4696" s="43">
        <f t="shared" si="9118"/>
        <v>0</v>
      </c>
      <c r="AL4696" s="43">
        <f t="shared" si="9030"/>
        <v>272373.24600000004</v>
      </c>
      <c r="AM4696" s="43">
        <f t="shared" si="9031"/>
        <v>320.75599999993574</v>
      </c>
      <c r="AN4696" s="2"/>
      <c r="AO4696" s="1"/>
      <c r="AP4696" s="1"/>
      <c r="AQ4696" s="1"/>
      <c r="AR4696" s="1"/>
      <c r="AS4696" s="1"/>
    </row>
    <row r="4697" ht="31.5">
      <c r="B4697" s="41" t="s">
        <v>1231</v>
      </c>
      <c r="C4697" s="41" t="s">
        <v>107</v>
      </c>
      <c r="D4697" s="41" t="s">
        <v>109</v>
      </c>
      <c r="E4697" s="26" t="str">
        <f t="shared" si="9035"/>
        <v>0409</v>
      </c>
      <c r="F4697" s="41" t="s">
        <v>749</v>
      </c>
      <c r="G4697" s="41"/>
      <c r="H4697" s="42" t="s">
        <v>750</v>
      </c>
      <c r="I4697" s="43">
        <f>I4698+I4701</f>
        <v>95282.800000000003</v>
      </c>
      <c r="J4697" s="43">
        <f>J4698+J4701</f>
        <v>95200.600000000006</v>
      </c>
      <c r="K4697" s="43">
        <f>K4698+K4701</f>
        <v>95087.799999999988</v>
      </c>
      <c r="L4697" s="43">
        <f>L4698+L4701</f>
        <v>100000</v>
      </c>
      <c r="M4697" s="43">
        <f>M4698+M4701</f>
        <v>100000</v>
      </c>
      <c r="N4697" s="43">
        <f>N4698+N4701</f>
        <v>100000</v>
      </c>
      <c r="O4697" s="43">
        <f>O4698+O4701</f>
        <v>5239.6499999999996</v>
      </c>
      <c r="P4697" s="43">
        <f>P4698+P4701</f>
        <v>0</v>
      </c>
      <c r="Q4697" s="43">
        <f>Q4698+Q4701</f>
        <v>0</v>
      </c>
      <c r="R4697" s="43">
        <f>R4698+R4701</f>
        <v>55772.605000000003</v>
      </c>
      <c r="S4697" s="43">
        <f>S4698+S4701</f>
        <v>-842.16999999999996</v>
      </c>
      <c r="T4697" s="43">
        <f>T4698+T4701</f>
        <v>0</v>
      </c>
      <c r="U4697" s="43">
        <v>17241.116999999998</v>
      </c>
      <c r="V4697" s="43">
        <f t="shared" si="9036"/>
        <v>272694.00199999998</v>
      </c>
      <c r="W4697" s="43">
        <f>W4698+W4701</f>
        <v>17241.116999999998</v>
      </c>
      <c r="X4697" s="43">
        <f>X4698+X4701</f>
        <v>0</v>
      </c>
      <c r="Y4697" s="43">
        <f>Y4698+Y4701</f>
        <v>0</v>
      </c>
      <c r="Z4697" s="43">
        <f>Z4698+Z4701</f>
        <v>0</v>
      </c>
      <c r="AA4697" s="43">
        <f>AA4698+AA4701</f>
        <v>0</v>
      </c>
      <c r="AB4697" s="43">
        <f>AB4698+AB4701</f>
        <v>117774.85396000001</v>
      </c>
      <c r="AC4697" s="44">
        <f>AC4698+AC4701</f>
        <v>272373.24609999999</v>
      </c>
      <c r="AD4697" s="44">
        <f>AD4698+AD4701</f>
        <v>171550.54316</v>
      </c>
      <c r="AE4697" s="45">
        <f t="shared" si="9029"/>
        <v>62.983624719520506</v>
      </c>
      <c r="AF4697" s="43">
        <f>AF4698+AF4701</f>
        <v>267133.59600000002</v>
      </c>
      <c r="AG4697" s="43">
        <f>AG4698+AG4701</f>
        <v>5239.6499999999996</v>
      </c>
      <c r="AH4697" s="43">
        <f>AH4698+AH4701</f>
        <v>0</v>
      </c>
      <c r="AI4697" s="43">
        <f>AI4698+AI4701</f>
        <v>0</v>
      </c>
      <c r="AJ4697" s="43">
        <f>AJ4698+AJ4701</f>
        <v>0</v>
      </c>
      <c r="AK4697" s="43">
        <f>AK4698+AK4701</f>
        <v>0</v>
      </c>
      <c r="AL4697" s="43">
        <f t="shared" si="9030"/>
        <v>272373.24600000004</v>
      </c>
      <c r="AM4697" s="43">
        <f t="shared" si="9031"/>
        <v>320.75599999993574</v>
      </c>
      <c r="AN4697" s="2"/>
      <c r="AR4697" s="1"/>
      <c r="AS4697" s="1"/>
    </row>
    <row r="4698" ht="31.5">
      <c r="B4698" s="41" t="s">
        <v>1231</v>
      </c>
      <c r="C4698" s="41" t="s">
        <v>107</v>
      </c>
      <c r="D4698" s="41" t="s">
        <v>109</v>
      </c>
      <c r="E4698" s="26" t="str">
        <f t="shared" si="9035"/>
        <v>0409</v>
      </c>
      <c r="F4698" s="41" t="s">
        <v>1265</v>
      </c>
      <c r="G4698" s="41"/>
      <c r="H4698" s="42" t="s">
        <v>1266</v>
      </c>
      <c r="I4698" s="43">
        <f t="shared" ref="I4698:I4702" si="9131">I4699</f>
        <v>54508</v>
      </c>
      <c r="J4698" s="43">
        <f t="shared" ref="J4698:J4702" si="9132">J4699</f>
        <v>54508</v>
      </c>
      <c r="K4698" s="43">
        <f t="shared" ref="K4698:K4702" si="9133">K4699</f>
        <v>54508</v>
      </c>
      <c r="L4698" s="43">
        <f t="shared" ref="L4698:L4702" si="9134">L4699</f>
        <v>70994.300000000003</v>
      </c>
      <c r="M4698" s="43">
        <f t="shared" ref="M4698:M4702" si="9135">M4699</f>
        <v>66943</v>
      </c>
      <c r="N4698" s="43">
        <f t="shared" ref="N4698:N4702" si="9136">N4699</f>
        <v>62282.400000000001</v>
      </c>
      <c r="O4698" s="43">
        <f t="shared" ref="O4698:O4704" si="9137">O4699</f>
        <v>5239.6499999999996</v>
      </c>
      <c r="P4698" s="43">
        <f t="shared" ref="P4698:P4704" si="9138">P4699</f>
        <v>0</v>
      </c>
      <c r="Q4698" s="43">
        <f t="shared" ref="Q4698:Q4704" si="9139">Q4699</f>
        <v>2376.6669999999999</v>
      </c>
      <c r="R4698" s="43">
        <f t="shared" ref="R4698:R4699" si="9140">R4699</f>
        <v>57897.428</v>
      </c>
      <c r="S4698" s="43">
        <f t="shared" ref="S4698:S4710" si="9141">S4699</f>
        <v>0</v>
      </c>
      <c r="T4698" s="43">
        <f t="shared" ref="T4698:T4702" si="9142">T4699</f>
        <v>0</v>
      </c>
      <c r="U4698" s="43">
        <v>17241.116999999998</v>
      </c>
      <c r="V4698" s="43">
        <f t="shared" si="9036"/>
        <v>208257.16200000001</v>
      </c>
      <c r="W4698" s="43">
        <f t="shared" ref="W4698:W4702" si="9143">W4699</f>
        <v>17241.116999999998</v>
      </c>
      <c r="X4698" s="43">
        <f t="shared" ref="X4698:X4702" si="9144">X4699</f>
        <v>0</v>
      </c>
      <c r="Y4698" s="43">
        <f t="shared" ref="Y4698:Y4702" si="9145">Y4699</f>
        <v>0</v>
      </c>
      <c r="Z4698" s="43">
        <f t="shared" ref="Z4698:Z4702" si="9146">Z4699</f>
        <v>0</v>
      </c>
      <c r="AA4698" s="43">
        <f t="shared" ref="AA4698:AA4702" si="9147">AA4699</f>
        <v>0</v>
      </c>
      <c r="AB4698" s="43">
        <f t="shared" ref="AB4698:AB4704" si="9148">AB4699</f>
        <v>84032.886540000007</v>
      </c>
      <c r="AC4698" s="44">
        <f t="shared" ref="AC4698:AC4704" si="9149">AC4699</f>
        <v>207936.40609999999</v>
      </c>
      <c r="AD4698" s="44">
        <f t="shared" ref="AD4698:AD4704" si="9150">AD4699</f>
        <v>107724.27576999999</v>
      </c>
      <c r="AE4698" s="45">
        <f t="shared" si="9029"/>
        <v>51.806356467560398</v>
      </c>
      <c r="AF4698" s="43">
        <f t="shared" ref="AF4698:AF4704" si="9151">AF4699</f>
        <v>202696.75599999999</v>
      </c>
      <c r="AG4698" s="43">
        <f t="shared" ref="AG4698:AG4704" si="9152">AG4699</f>
        <v>5239.6499999999996</v>
      </c>
      <c r="AH4698" s="43">
        <f t="shared" ref="AH4698:AH4704" si="9153">AH4699</f>
        <v>0</v>
      </c>
      <c r="AI4698" s="43">
        <f t="shared" ref="AI4698:AI4704" si="9154">AI4699</f>
        <v>0</v>
      </c>
      <c r="AJ4698" s="43">
        <f t="shared" ref="AJ4698:AJ4704" si="9155">AJ4699</f>
        <v>0</v>
      </c>
      <c r="AK4698" s="43">
        <f t="shared" ref="AK4698:AK4704" si="9156">AK4699</f>
        <v>0</v>
      </c>
      <c r="AL4698" s="43">
        <f t="shared" si="9030"/>
        <v>207936.40599999999</v>
      </c>
      <c r="AM4698" s="43">
        <f t="shared" si="9031"/>
        <v>320.75600000002305</v>
      </c>
      <c r="AN4698" s="2"/>
      <c r="AO4698" s="1"/>
      <c r="AP4698" s="1"/>
      <c r="AQ4698" s="1"/>
      <c r="AR4698" s="1"/>
      <c r="AS4698" s="1"/>
    </row>
    <row r="4699" ht="31.5">
      <c r="B4699" s="41" t="s">
        <v>1231</v>
      </c>
      <c r="C4699" s="41" t="s">
        <v>107</v>
      </c>
      <c r="D4699" s="41" t="s">
        <v>109</v>
      </c>
      <c r="E4699" s="26" t="str">
        <f t="shared" si="9035"/>
        <v>0409</v>
      </c>
      <c r="F4699" s="41" t="s">
        <v>1265</v>
      </c>
      <c r="G4699" s="41" t="s">
        <v>53</v>
      </c>
      <c r="H4699" s="42" t="s">
        <v>54</v>
      </c>
      <c r="I4699" s="43">
        <f t="shared" si="9131"/>
        <v>54508</v>
      </c>
      <c r="J4699" s="43">
        <f t="shared" si="9132"/>
        <v>54508</v>
      </c>
      <c r="K4699" s="43">
        <f t="shared" si="9133"/>
        <v>54508</v>
      </c>
      <c r="L4699" s="43">
        <f t="shared" si="9134"/>
        <v>70994.300000000003</v>
      </c>
      <c r="M4699" s="43">
        <f t="shared" si="9135"/>
        <v>66943</v>
      </c>
      <c r="N4699" s="43">
        <f t="shared" si="9136"/>
        <v>62282.400000000001</v>
      </c>
      <c r="O4699" s="43">
        <f t="shared" si="9137"/>
        <v>5239.6499999999996</v>
      </c>
      <c r="P4699" s="43">
        <f t="shared" si="9138"/>
        <v>0</v>
      </c>
      <c r="Q4699" s="43">
        <f t="shared" si="9139"/>
        <v>2376.6669999999999</v>
      </c>
      <c r="R4699" s="43">
        <f t="shared" si="9140"/>
        <v>57897.428</v>
      </c>
      <c r="S4699" s="43">
        <f t="shared" si="9141"/>
        <v>0</v>
      </c>
      <c r="T4699" s="43">
        <f t="shared" si="9142"/>
        <v>0</v>
      </c>
      <c r="U4699" s="43">
        <v>17241.116999999998</v>
      </c>
      <c r="V4699" s="43">
        <f t="shared" si="9036"/>
        <v>208257.16200000001</v>
      </c>
      <c r="W4699" s="43">
        <f t="shared" si="9143"/>
        <v>17241.116999999998</v>
      </c>
      <c r="X4699" s="43">
        <f t="shared" si="9144"/>
        <v>0</v>
      </c>
      <c r="Y4699" s="43">
        <f t="shared" si="9145"/>
        <v>0</v>
      </c>
      <c r="Z4699" s="43">
        <f t="shared" si="9146"/>
        <v>0</v>
      </c>
      <c r="AA4699" s="43">
        <f t="shared" si="9147"/>
        <v>0</v>
      </c>
      <c r="AB4699" s="43">
        <f t="shared" si="9148"/>
        <v>84032.886540000007</v>
      </c>
      <c r="AC4699" s="44">
        <f t="shared" si="9149"/>
        <v>207936.40609999999</v>
      </c>
      <c r="AD4699" s="44">
        <f t="shared" si="9150"/>
        <v>107724.27576999999</v>
      </c>
      <c r="AE4699" s="45">
        <f t="shared" si="9029"/>
        <v>51.806356467560398</v>
      </c>
      <c r="AF4699" s="43">
        <f t="shared" si="9151"/>
        <v>202696.75599999999</v>
      </c>
      <c r="AG4699" s="43">
        <f t="shared" si="9152"/>
        <v>5239.6499999999996</v>
      </c>
      <c r="AH4699" s="43">
        <f t="shared" si="9153"/>
        <v>0</v>
      </c>
      <c r="AI4699" s="43">
        <f t="shared" si="9154"/>
        <v>0</v>
      </c>
      <c r="AJ4699" s="43">
        <f t="shared" si="9155"/>
        <v>0</v>
      </c>
      <c r="AK4699" s="43">
        <f t="shared" si="9156"/>
        <v>0</v>
      </c>
      <c r="AL4699" s="43">
        <f t="shared" si="9030"/>
        <v>207936.40599999999</v>
      </c>
      <c r="AM4699" s="43">
        <f t="shared" si="9031"/>
        <v>320.75600000002305</v>
      </c>
      <c r="AN4699" s="2"/>
      <c r="AO4699" s="1"/>
      <c r="AP4699" s="1"/>
      <c r="AQ4699" s="1"/>
      <c r="AR4699" s="1"/>
      <c r="AS4699" s="1"/>
    </row>
    <row r="4700" ht="31.5">
      <c r="B4700" s="41" t="s">
        <v>1231</v>
      </c>
      <c r="C4700" s="41" t="s">
        <v>107</v>
      </c>
      <c r="D4700" s="41" t="s">
        <v>109</v>
      </c>
      <c r="E4700" s="26" t="str">
        <f t="shared" si="9035"/>
        <v>0409</v>
      </c>
      <c r="F4700" s="41" t="s">
        <v>1265</v>
      </c>
      <c r="G4700" s="41" t="s">
        <v>55</v>
      </c>
      <c r="H4700" s="42" t="s">
        <v>56</v>
      </c>
      <c r="I4700" s="43">
        <v>54508</v>
      </c>
      <c r="J4700" s="43">
        <v>54508</v>
      </c>
      <c r="K4700" s="43">
        <v>54508</v>
      </c>
      <c r="L4700" s="43">
        <v>70994.300000000003</v>
      </c>
      <c r="M4700" s="43">
        <v>66943</v>
      </c>
      <c r="N4700" s="43">
        <v>62282.400000000001</v>
      </c>
      <c r="O4700" s="43">
        <v>5239.6499999999996</v>
      </c>
      <c r="P4700" s="43">
        <v>0</v>
      </c>
      <c r="Q4700" s="43">
        <v>2376.6669999999999</v>
      </c>
      <c r="R4700" s="43">
        <f>60124.405-2226.977</f>
        <v>57897.428</v>
      </c>
      <c r="S4700" s="43">
        <v>0</v>
      </c>
      <c r="T4700" s="43">
        <v>0</v>
      </c>
      <c r="U4700" s="43">
        <v>17241.116999999998</v>
      </c>
      <c r="V4700" s="43">
        <f t="shared" si="9036"/>
        <v>208257.16200000001</v>
      </c>
      <c r="W4700" s="43">
        <v>17241.116999999998</v>
      </c>
      <c r="X4700" s="43"/>
      <c r="Y4700" s="43"/>
      <c r="Z4700" s="43"/>
      <c r="AA4700" s="43"/>
      <c r="AB4700" s="43">
        <v>84032.886540000007</v>
      </c>
      <c r="AC4700" s="44">
        <v>207936.40609999999</v>
      </c>
      <c r="AD4700" s="44">
        <v>107724.27576999999</v>
      </c>
      <c r="AE4700" s="45">
        <f t="shared" si="9029"/>
        <v>51.806356467560398</v>
      </c>
      <c r="AF4700" s="43">
        <v>202696.75599999999</v>
      </c>
      <c r="AG4700" s="43">
        <v>5239.6499999999996</v>
      </c>
      <c r="AH4700" s="43">
        <v>0</v>
      </c>
      <c r="AI4700" s="43">
        <v>0</v>
      </c>
      <c r="AJ4700" s="43">
        <v>0</v>
      </c>
      <c r="AK4700" s="43">
        <v>0</v>
      </c>
      <c r="AL4700" s="43">
        <f t="shared" si="9030"/>
        <v>207936.40599999999</v>
      </c>
      <c r="AM4700" s="43">
        <f t="shared" si="9031"/>
        <v>320.75600000002305</v>
      </c>
      <c r="AN4700" s="2"/>
      <c r="AR4700" s="1"/>
      <c r="AS4700" s="1"/>
    </row>
    <row r="4701" ht="31.5">
      <c r="B4701" s="41" t="s">
        <v>1231</v>
      </c>
      <c r="C4701" s="41" t="s">
        <v>107</v>
      </c>
      <c r="D4701" s="41" t="s">
        <v>109</v>
      </c>
      <c r="E4701" s="26" t="str">
        <f t="shared" si="9035"/>
        <v>0409</v>
      </c>
      <c r="F4701" s="41" t="s">
        <v>751</v>
      </c>
      <c r="G4701" s="41"/>
      <c r="H4701" s="42" t="s">
        <v>752</v>
      </c>
      <c r="I4701" s="43">
        <f t="shared" si="9131"/>
        <v>40774.800000000003</v>
      </c>
      <c r="J4701" s="43">
        <f t="shared" si="9132"/>
        <v>40692.599999999999</v>
      </c>
      <c r="K4701" s="43">
        <f t="shared" si="9133"/>
        <v>40579.799999999996</v>
      </c>
      <c r="L4701" s="43">
        <f t="shared" si="9134"/>
        <v>29005.700000000001</v>
      </c>
      <c r="M4701" s="43">
        <f t="shared" si="9135"/>
        <v>33057</v>
      </c>
      <c r="N4701" s="43">
        <f t="shared" si="9136"/>
        <v>37717.599999999999</v>
      </c>
      <c r="O4701" s="43">
        <f t="shared" si="9137"/>
        <v>0</v>
      </c>
      <c r="P4701" s="43">
        <f t="shared" si="9138"/>
        <v>0</v>
      </c>
      <c r="Q4701" s="43">
        <f t="shared" si="9139"/>
        <v>-2376.6669999999999</v>
      </c>
      <c r="R4701" s="43">
        <f t="shared" ref="R4701:R4710" si="9157">R4702</f>
        <v>-2124.8229999999999</v>
      </c>
      <c r="S4701" s="43">
        <f t="shared" si="9141"/>
        <v>-842.16999999999996</v>
      </c>
      <c r="T4701" s="43">
        <f t="shared" si="9142"/>
        <v>0</v>
      </c>
      <c r="U4701" s="43">
        <v>0</v>
      </c>
      <c r="V4701" s="43">
        <f t="shared" si="9036"/>
        <v>64436.839999999997</v>
      </c>
      <c r="W4701" s="43">
        <f t="shared" si="9143"/>
        <v>0</v>
      </c>
      <c r="X4701" s="43">
        <f t="shared" si="9144"/>
        <v>0</v>
      </c>
      <c r="Y4701" s="43">
        <f t="shared" si="9145"/>
        <v>0</v>
      </c>
      <c r="Z4701" s="43">
        <f t="shared" si="9146"/>
        <v>0</v>
      </c>
      <c r="AA4701" s="43">
        <f t="shared" si="9147"/>
        <v>0</v>
      </c>
      <c r="AB4701" s="43">
        <f t="shared" si="9148"/>
        <v>33741.967420000001</v>
      </c>
      <c r="AC4701" s="44">
        <f t="shared" si="9149"/>
        <v>64436.839999999997</v>
      </c>
      <c r="AD4701" s="44">
        <f t="shared" si="9150"/>
        <v>63826.267390000001</v>
      </c>
      <c r="AE4701" s="45">
        <f t="shared" si="9029"/>
        <v>99.052447931959435</v>
      </c>
      <c r="AF4701" s="43">
        <f t="shared" si="9151"/>
        <v>64436.839999999997</v>
      </c>
      <c r="AG4701" s="43">
        <f t="shared" si="9152"/>
        <v>0</v>
      </c>
      <c r="AH4701" s="43">
        <f t="shared" si="9153"/>
        <v>0</v>
      </c>
      <c r="AI4701" s="43">
        <f t="shared" si="9154"/>
        <v>0</v>
      </c>
      <c r="AJ4701" s="43">
        <f t="shared" si="9155"/>
        <v>0</v>
      </c>
      <c r="AK4701" s="43">
        <f t="shared" si="9156"/>
        <v>0</v>
      </c>
      <c r="AL4701" s="43">
        <f t="shared" si="9030"/>
        <v>64436.839999999997</v>
      </c>
      <c r="AM4701" s="43">
        <f t="shared" si="9031"/>
        <v>0</v>
      </c>
      <c r="AN4701" s="2"/>
      <c r="AO4701" s="1"/>
      <c r="AP4701" s="1"/>
      <c r="AQ4701" s="1"/>
      <c r="AR4701" s="1"/>
      <c r="AS4701" s="1"/>
    </row>
    <row r="4702" ht="31.5">
      <c r="B4702" s="41" t="s">
        <v>1231</v>
      </c>
      <c r="C4702" s="41" t="s">
        <v>107</v>
      </c>
      <c r="D4702" s="41" t="s">
        <v>109</v>
      </c>
      <c r="E4702" s="26" t="str">
        <f t="shared" si="9035"/>
        <v>0409</v>
      </c>
      <c r="F4702" s="41" t="s">
        <v>751</v>
      </c>
      <c r="G4702" s="41" t="s">
        <v>53</v>
      </c>
      <c r="H4702" s="42" t="s">
        <v>54</v>
      </c>
      <c r="I4702" s="43">
        <f t="shared" si="9131"/>
        <v>40774.800000000003</v>
      </c>
      <c r="J4702" s="43">
        <f t="shared" si="9132"/>
        <v>40692.599999999999</v>
      </c>
      <c r="K4702" s="43">
        <f t="shared" si="9133"/>
        <v>40579.799999999996</v>
      </c>
      <c r="L4702" s="43">
        <f t="shared" si="9134"/>
        <v>29005.700000000001</v>
      </c>
      <c r="M4702" s="43">
        <f t="shared" si="9135"/>
        <v>33057</v>
      </c>
      <c r="N4702" s="43">
        <f t="shared" si="9136"/>
        <v>37717.599999999999</v>
      </c>
      <c r="O4702" s="43">
        <f t="shared" si="9137"/>
        <v>0</v>
      </c>
      <c r="P4702" s="43">
        <f t="shared" si="9138"/>
        <v>0</v>
      </c>
      <c r="Q4702" s="43">
        <f t="shared" si="9139"/>
        <v>-2376.6669999999999</v>
      </c>
      <c r="R4702" s="43">
        <f t="shared" si="9157"/>
        <v>-2124.8229999999999</v>
      </c>
      <c r="S4702" s="43">
        <f t="shared" si="9141"/>
        <v>-842.16999999999996</v>
      </c>
      <c r="T4702" s="43">
        <f t="shared" si="9142"/>
        <v>0</v>
      </c>
      <c r="U4702" s="43">
        <v>0</v>
      </c>
      <c r="V4702" s="43">
        <f t="shared" si="9036"/>
        <v>64436.839999999997</v>
      </c>
      <c r="W4702" s="43">
        <f t="shared" si="9143"/>
        <v>0</v>
      </c>
      <c r="X4702" s="43">
        <f t="shared" si="9144"/>
        <v>0</v>
      </c>
      <c r="Y4702" s="43">
        <f t="shared" si="9145"/>
        <v>0</v>
      </c>
      <c r="Z4702" s="43">
        <f t="shared" si="9146"/>
        <v>0</v>
      </c>
      <c r="AA4702" s="43">
        <f t="shared" si="9147"/>
        <v>0</v>
      </c>
      <c r="AB4702" s="43">
        <f t="shared" si="9148"/>
        <v>33741.967420000001</v>
      </c>
      <c r="AC4702" s="44">
        <f t="shared" si="9149"/>
        <v>64436.839999999997</v>
      </c>
      <c r="AD4702" s="44">
        <f t="shared" si="9150"/>
        <v>63826.267390000001</v>
      </c>
      <c r="AE4702" s="45">
        <f t="shared" si="9029"/>
        <v>99.052447931959435</v>
      </c>
      <c r="AF4702" s="43">
        <f t="shared" si="9151"/>
        <v>64436.839999999997</v>
      </c>
      <c r="AG4702" s="43">
        <f t="shared" si="9152"/>
        <v>0</v>
      </c>
      <c r="AH4702" s="43">
        <f t="shared" si="9153"/>
        <v>0</v>
      </c>
      <c r="AI4702" s="43">
        <f t="shared" si="9154"/>
        <v>0</v>
      </c>
      <c r="AJ4702" s="43">
        <f t="shared" si="9155"/>
        <v>0</v>
      </c>
      <c r="AK4702" s="43">
        <f t="shared" si="9156"/>
        <v>0</v>
      </c>
      <c r="AL4702" s="43">
        <f t="shared" si="9030"/>
        <v>64436.839999999997</v>
      </c>
      <c r="AM4702" s="43">
        <f t="shared" si="9031"/>
        <v>0</v>
      </c>
      <c r="AN4702" s="2"/>
      <c r="AO4702" s="1"/>
      <c r="AP4702" s="1"/>
      <c r="AQ4702" s="1"/>
      <c r="AR4702" s="1"/>
      <c r="AS4702" s="1"/>
    </row>
    <row r="4703" ht="31.5">
      <c r="B4703" s="41" t="s">
        <v>1231</v>
      </c>
      <c r="C4703" s="41" t="s">
        <v>107</v>
      </c>
      <c r="D4703" s="41" t="s">
        <v>109</v>
      </c>
      <c r="E4703" s="26" t="str">
        <f t="shared" si="9035"/>
        <v>0409</v>
      </c>
      <c r="F4703" s="41" t="s">
        <v>751</v>
      </c>
      <c r="G4703" s="41" t="s">
        <v>55</v>
      </c>
      <c r="H4703" s="42" t="s">
        <v>56</v>
      </c>
      <c r="I4703" s="43">
        <f>40398.3+376.5</f>
        <v>40774.800000000003</v>
      </c>
      <c r="J4703" s="43">
        <f>40053.9+638.7</f>
        <v>40692.599999999999</v>
      </c>
      <c r="K4703" s="43">
        <f>39661.7+918.1</f>
        <v>40579.799999999996</v>
      </c>
      <c r="L4703" s="43">
        <v>29005.700000000001</v>
      </c>
      <c r="M4703" s="43">
        <v>33057</v>
      </c>
      <c r="N4703" s="43">
        <v>37717.599999999999</v>
      </c>
      <c r="O4703" s="43">
        <v>0</v>
      </c>
      <c r="P4703" s="43">
        <v>0</v>
      </c>
      <c r="Q4703" s="43">
        <v>-2376.6669999999999</v>
      </c>
      <c r="R4703" s="43">
        <v>-2124.8229999999999</v>
      </c>
      <c r="S4703" s="43">
        <v>-842.16999999999996</v>
      </c>
      <c r="T4703" s="43">
        <v>0</v>
      </c>
      <c r="U4703" s="43">
        <v>0</v>
      </c>
      <c r="V4703" s="43">
        <f t="shared" si="9036"/>
        <v>64436.839999999997</v>
      </c>
      <c r="W4703" s="43"/>
      <c r="X4703" s="43"/>
      <c r="Y4703" s="43"/>
      <c r="Z4703" s="43"/>
      <c r="AA4703" s="43"/>
      <c r="AB4703" s="43">
        <v>33741.967420000001</v>
      </c>
      <c r="AC4703" s="44">
        <v>64436.839999999997</v>
      </c>
      <c r="AD4703" s="44">
        <v>63826.267390000001</v>
      </c>
      <c r="AE4703" s="45">
        <f t="shared" si="9029"/>
        <v>99.052447931959435</v>
      </c>
      <c r="AF4703" s="43">
        <v>64436.839999999997</v>
      </c>
      <c r="AG4703" s="43">
        <v>0</v>
      </c>
      <c r="AH4703" s="43">
        <v>0</v>
      </c>
      <c r="AI4703" s="43">
        <v>0</v>
      </c>
      <c r="AJ4703" s="43">
        <v>0</v>
      </c>
      <c r="AK4703" s="43">
        <v>0</v>
      </c>
      <c r="AL4703" s="43">
        <f t="shared" si="9030"/>
        <v>64436.839999999997</v>
      </c>
      <c r="AM4703" s="43">
        <f t="shared" si="9031"/>
        <v>0</v>
      </c>
      <c r="AN4703" s="19"/>
      <c r="AO4703" s="1"/>
      <c r="AP4703" s="1"/>
      <c r="AQ4703" s="1"/>
      <c r="AR4703" s="1"/>
      <c r="AS4703" s="1"/>
    </row>
    <row r="4704" s="24" customFormat="1">
      <c r="B4704" s="25" t="s">
        <v>1231</v>
      </c>
      <c r="C4704" s="25" t="s">
        <v>446</v>
      </c>
      <c r="D4704" s="25"/>
      <c r="E4704" s="32" t="str">
        <f t="shared" si="9035"/>
        <v>10</v>
      </c>
      <c r="F4704" s="25"/>
      <c r="G4704" s="25"/>
      <c r="H4704" s="27" t="s">
        <v>447</v>
      </c>
      <c r="I4704" s="28"/>
      <c r="J4704" s="28"/>
      <c r="K4704" s="28"/>
      <c r="L4704" s="28"/>
      <c r="M4704" s="28"/>
      <c r="N4704" s="28"/>
      <c r="O4704" s="28">
        <f t="shared" si="9137"/>
        <v>0</v>
      </c>
      <c r="P4704" s="28">
        <f t="shared" si="9138"/>
        <v>0</v>
      </c>
      <c r="Q4704" s="28">
        <f t="shared" si="9139"/>
        <v>0</v>
      </c>
      <c r="R4704" s="28">
        <f t="shared" si="9157"/>
        <v>0</v>
      </c>
      <c r="S4704" s="28">
        <f t="shared" si="9141"/>
        <v>0</v>
      </c>
      <c r="T4704" s="28"/>
      <c r="U4704" s="28"/>
      <c r="V4704" s="28">
        <f t="shared" si="9036"/>
        <v>0</v>
      </c>
      <c r="W4704" s="28"/>
      <c r="X4704" s="28"/>
      <c r="Y4704" s="28"/>
      <c r="Z4704" s="28"/>
      <c r="AA4704" s="28"/>
      <c r="AB4704" s="28">
        <f t="shared" si="9148"/>
        <v>265964.88676999998</v>
      </c>
      <c r="AC4704" s="29">
        <f t="shared" si="9149"/>
        <v>383258.38909000001</v>
      </c>
      <c r="AD4704" s="29">
        <f t="shared" si="9150"/>
        <v>382779.55477000005</v>
      </c>
      <c r="AE4704" s="30">
        <f t="shared" si="9029"/>
        <v>99.87506227296501</v>
      </c>
      <c r="AF4704" s="28">
        <f t="shared" si="9151"/>
        <v>339562.41999999998</v>
      </c>
      <c r="AG4704" s="28">
        <f t="shared" si="9152"/>
        <v>0</v>
      </c>
      <c r="AH4704" s="28">
        <f t="shared" si="9153"/>
        <v>0</v>
      </c>
      <c r="AI4704" s="28">
        <f t="shared" si="9154"/>
        <v>0</v>
      </c>
      <c r="AJ4704" s="28">
        <f t="shared" si="9155"/>
        <v>0</v>
      </c>
      <c r="AK4704" s="28">
        <f t="shared" si="9156"/>
        <v>0</v>
      </c>
      <c r="AL4704" s="28">
        <f t="shared" si="9030"/>
        <v>339562.41999999998</v>
      </c>
      <c r="AM4704" s="28">
        <f t="shared" si="9031"/>
        <v>-339562.41999999998</v>
      </c>
      <c r="AN4704" s="51"/>
      <c r="AO4704" s="24"/>
      <c r="AP4704" s="24"/>
      <c r="AQ4704" s="24"/>
      <c r="AR4704" s="24"/>
      <c r="AS4704" s="24"/>
    </row>
    <row r="4705" s="33" customFormat="1">
      <c r="B4705" s="34" t="s">
        <v>1231</v>
      </c>
      <c r="C4705" s="34" t="s">
        <v>446</v>
      </c>
      <c r="D4705" s="34" t="s">
        <v>117</v>
      </c>
      <c r="E4705" s="35" t="str">
        <f t="shared" si="9035"/>
        <v>1003</v>
      </c>
      <c r="F4705" s="34"/>
      <c r="G4705" s="34"/>
      <c r="H4705" s="36" t="s">
        <v>448</v>
      </c>
      <c r="I4705" s="37"/>
      <c r="J4705" s="37"/>
      <c r="K4705" s="37"/>
      <c r="L4705" s="37"/>
      <c r="M4705" s="37"/>
      <c r="N4705" s="37"/>
      <c r="O4705" s="37">
        <f>O4706+O4712</f>
        <v>0</v>
      </c>
      <c r="P4705" s="37">
        <f>P4706+P4712</f>
        <v>0</v>
      </c>
      <c r="Q4705" s="37">
        <f>Q4706+Q4712</f>
        <v>0</v>
      </c>
      <c r="R4705" s="37">
        <f t="shared" si="9157"/>
        <v>0</v>
      </c>
      <c r="S4705" s="37">
        <f t="shared" si="9141"/>
        <v>0</v>
      </c>
      <c r="T4705" s="37"/>
      <c r="U4705" s="37"/>
      <c r="V4705" s="37">
        <f t="shared" si="9036"/>
        <v>0</v>
      </c>
      <c r="W4705" s="37"/>
      <c r="X4705" s="37"/>
      <c r="Y4705" s="37"/>
      <c r="Z4705" s="37"/>
      <c r="AA4705" s="37"/>
      <c r="AB4705" s="37">
        <f>AB4706+AB4712</f>
        <v>265964.88676999998</v>
      </c>
      <c r="AC4705" s="38">
        <f>AC4706+AC4712</f>
        <v>383258.38909000001</v>
      </c>
      <c r="AD4705" s="38">
        <f>AD4706+AD4712</f>
        <v>382779.55477000005</v>
      </c>
      <c r="AE4705" s="39">
        <f t="shared" si="9029"/>
        <v>99.87506227296501</v>
      </c>
      <c r="AF4705" s="37">
        <f>AF4706+AF4712</f>
        <v>339562.41999999998</v>
      </c>
      <c r="AG4705" s="37">
        <f>AG4706+AG4712</f>
        <v>0</v>
      </c>
      <c r="AH4705" s="37">
        <f>AH4706+AH4712</f>
        <v>0</v>
      </c>
      <c r="AI4705" s="37">
        <f>AI4706+AI4712</f>
        <v>0</v>
      </c>
      <c r="AJ4705" s="37">
        <f>AJ4706+AJ4712</f>
        <v>0</v>
      </c>
      <c r="AK4705" s="37">
        <f>AK4706+AK4712</f>
        <v>0</v>
      </c>
      <c r="AL4705" s="37">
        <f t="shared" si="9030"/>
        <v>339562.41999999998</v>
      </c>
      <c r="AM4705" s="37">
        <f t="shared" si="9031"/>
        <v>-339562.41999999998</v>
      </c>
      <c r="AN4705" s="52"/>
      <c r="AO4705" s="33"/>
      <c r="AP4705" s="33"/>
      <c r="AQ4705" s="33"/>
      <c r="AR4705" s="33"/>
      <c r="AS4705" s="33"/>
    </row>
    <row r="4706" ht="47.25">
      <c r="B4706" s="41" t="s">
        <v>1231</v>
      </c>
      <c r="C4706" s="41" t="s">
        <v>446</v>
      </c>
      <c r="D4706" s="41" t="s">
        <v>117</v>
      </c>
      <c r="E4706" s="26" t="str">
        <f t="shared" si="9035"/>
        <v>1003</v>
      </c>
      <c r="F4706" s="41" t="s">
        <v>745</v>
      </c>
      <c r="G4706" s="41"/>
      <c r="H4706" s="42" t="s">
        <v>746</v>
      </c>
      <c r="I4706" s="43"/>
      <c r="J4706" s="43"/>
      <c r="K4706" s="43"/>
      <c r="L4706" s="43"/>
      <c r="M4706" s="43"/>
      <c r="N4706" s="43"/>
      <c r="O4706" s="43">
        <f t="shared" ref="O4706:O4715" si="9158">O4707</f>
        <v>0</v>
      </c>
      <c r="P4706" s="43">
        <f t="shared" ref="P4706:P4715" si="9159">P4707</f>
        <v>0</v>
      </c>
      <c r="Q4706" s="43">
        <f t="shared" ref="Q4706:Q4715" si="9160">Q4707</f>
        <v>0</v>
      </c>
      <c r="R4706" s="43">
        <f t="shared" si="9157"/>
        <v>0</v>
      </c>
      <c r="S4706" s="43">
        <f t="shared" si="9141"/>
        <v>0</v>
      </c>
      <c r="T4706" s="43"/>
      <c r="U4706" s="43"/>
      <c r="V4706" s="43">
        <f t="shared" si="9036"/>
        <v>0</v>
      </c>
      <c r="W4706" s="43"/>
      <c r="X4706" s="43"/>
      <c r="Y4706" s="43"/>
      <c r="Z4706" s="43"/>
      <c r="AA4706" s="43"/>
      <c r="AB4706" s="43">
        <f t="shared" ref="AB4706:AB4715" si="9161">AB4707</f>
        <v>265365.33796999999</v>
      </c>
      <c r="AC4706" s="44">
        <f t="shared" ref="AC4706:AC4715" si="9162">AC4707</f>
        <v>381470.43154000002</v>
      </c>
      <c r="AD4706" s="44">
        <f t="shared" ref="AD4706:AD4715" si="9163">AD4707</f>
        <v>381470.43154000002</v>
      </c>
      <c r="AE4706" s="45">
        <f t="shared" si="9029"/>
        <v>100</v>
      </c>
      <c r="AF4706" s="43">
        <f t="shared" ref="AF4706:AF4715" si="9164">AF4707</f>
        <v>337538.701</v>
      </c>
      <c r="AG4706" s="43">
        <f t="shared" ref="AG4706:AG4715" si="9165">AG4707</f>
        <v>0</v>
      </c>
      <c r="AH4706" s="43">
        <f t="shared" ref="AH4706:AH4715" si="9166">AH4707</f>
        <v>0</v>
      </c>
      <c r="AI4706" s="43">
        <f t="shared" ref="AI4706:AI4715" si="9167">AI4707</f>
        <v>0</v>
      </c>
      <c r="AJ4706" s="43">
        <f t="shared" ref="AJ4706:AJ4715" si="9168">AJ4707</f>
        <v>0</v>
      </c>
      <c r="AK4706" s="43">
        <f t="shared" ref="AK4706:AK4715" si="9169">AK4707</f>
        <v>0</v>
      </c>
      <c r="AL4706" s="43">
        <f t="shared" si="9030"/>
        <v>337538.701</v>
      </c>
      <c r="AM4706" s="43">
        <f t="shared" si="9031"/>
        <v>-337538.701</v>
      </c>
      <c r="AN4706" s="19"/>
      <c r="AO4706" s="1"/>
      <c r="AP4706" s="1"/>
      <c r="AQ4706" s="1"/>
      <c r="AR4706" s="1"/>
      <c r="AS4706" s="1"/>
    </row>
    <row r="4707" ht="31.5">
      <c r="B4707" s="41" t="s">
        <v>1231</v>
      </c>
      <c r="C4707" s="41" t="s">
        <v>446</v>
      </c>
      <c r="D4707" s="41" t="s">
        <v>117</v>
      </c>
      <c r="E4707" s="26" t="str">
        <f t="shared" si="9035"/>
        <v>1003</v>
      </c>
      <c r="F4707" s="41" t="s">
        <v>747</v>
      </c>
      <c r="G4707" s="41"/>
      <c r="H4707" s="42" t="s">
        <v>748</v>
      </c>
      <c r="I4707" s="43"/>
      <c r="J4707" s="43"/>
      <c r="K4707" s="43"/>
      <c r="L4707" s="43"/>
      <c r="M4707" s="43"/>
      <c r="N4707" s="43"/>
      <c r="O4707" s="43">
        <f t="shared" si="9158"/>
        <v>0</v>
      </c>
      <c r="P4707" s="43">
        <f t="shared" si="9159"/>
        <v>0</v>
      </c>
      <c r="Q4707" s="43">
        <f t="shared" si="9160"/>
        <v>0</v>
      </c>
      <c r="R4707" s="43">
        <f t="shared" si="9157"/>
        <v>0</v>
      </c>
      <c r="S4707" s="43">
        <f t="shared" si="9141"/>
        <v>0</v>
      </c>
      <c r="T4707" s="43"/>
      <c r="U4707" s="43"/>
      <c r="V4707" s="43">
        <f t="shared" si="9036"/>
        <v>0</v>
      </c>
      <c r="W4707" s="43"/>
      <c r="X4707" s="43"/>
      <c r="Y4707" s="43"/>
      <c r="Z4707" s="43"/>
      <c r="AA4707" s="43"/>
      <c r="AB4707" s="43">
        <f t="shared" si="9161"/>
        <v>265365.33796999999</v>
      </c>
      <c r="AC4707" s="44">
        <f t="shared" si="9162"/>
        <v>381470.43154000002</v>
      </c>
      <c r="AD4707" s="44">
        <f t="shared" si="9163"/>
        <v>381470.43154000002</v>
      </c>
      <c r="AE4707" s="45">
        <f t="shared" si="9029"/>
        <v>100</v>
      </c>
      <c r="AF4707" s="43">
        <f t="shared" si="9164"/>
        <v>337538.701</v>
      </c>
      <c r="AG4707" s="43">
        <f t="shared" si="9165"/>
        <v>0</v>
      </c>
      <c r="AH4707" s="43">
        <f t="shared" si="9166"/>
        <v>0</v>
      </c>
      <c r="AI4707" s="43">
        <f t="shared" si="9167"/>
        <v>0</v>
      </c>
      <c r="AJ4707" s="43">
        <f t="shared" si="9168"/>
        <v>0</v>
      </c>
      <c r="AK4707" s="43">
        <f t="shared" si="9169"/>
        <v>0</v>
      </c>
      <c r="AL4707" s="43">
        <f t="shared" si="9030"/>
        <v>337538.701</v>
      </c>
      <c r="AM4707" s="43">
        <f t="shared" si="9031"/>
        <v>-337538.701</v>
      </c>
      <c r="AN4707" s="19"/>
      <c r="AO4707" s="1"/>
      <c r="AP4707" s="1"/>
      <c r="AQ4707" s="1"/>
      <c r="AR4707" s="1"/>
      <c r="AS4707" s="1"/>
    </row>
    <row r="4708" ht="31.5">
      <c r="B4708" s="41" t="s">
        <v>1231</v>
      </c>
      <c r="C4708" s="41" t="s">
        <v>446</v>
      </c>
      <c r="D4708" s="41" t="s">
        <v>117</v>
      </c>
      <c r="E4708" s="26" t="str">
        <f t="shared" si="9035"/>
        <v>1003</v>
      </c>
      <c r="F4708" s="41" t="s">
        <v>1234</v>
      </c>
      <c r="G4708" s="41"/>
      <c r="H4708" s="42" t="s">
        <v>1235</v>
      </c>
      <c r="I4708" s="43"/>
      <c r="J4708" s="43"/>
      <c r="K4708" s="43"/>
      <c r="L4708" s="43"/>
      <c r="M4708" s="43"/>
      <c r="N4708" s="43"/>
      <c r="O4708" s="43">
        <f t="shared" si="9158"/>
        <v>0</v>
      </c>
      <c r="P4708" s="43">
        <f t="shared" si="9159"/>
        <v>0</v>
      </c>
      <c r="Q4708" s="43">
        <f t="shared" si="9160"/>
        <v>0</v>
      </c>
      <c r="R4708" s="43">
        <f t="shared" si="9157"/>
        <v>0</v>
      </c>
      <c r="S4708" s="43">
        <f t="shared" si="9141"/>
        <v>0</v>
      </c>
      <c r="T4708" s="43"/>
      <c r="U4708" s="43"/>
      <c r="V4708" s="43">
        <f t="shared" si="9036"/>
        <v>0</v>
      </c>
      <c r="W4708" s="43"/>
      <c r="X4708" s="43"/>
      <c r="Y4708" s="43"/>
      <c r="Z4708" s="43"/>
      <c r="AA4708" s="43"/>
      <c r="AB4708" s="43">
        <f t="shared" si="9161"/>
        <v>265365.33796999999</v>
      </c>
      <c r="AC4708" s="44">
        <f t="shared" si="9162"/>
        <v>381470.43154000002</v>
      </c>
      <c r="AD4708" s="44">
        <f t="shared" si="9163"/>
        <v>381470.43154000002</v>
      </c>
      <c r="AE4708" s="45">
        <f t="shared" si="9029"/>
        <v>100</v>
      </c>
      <c r="AF4708" s="43">
        <f t="shared" si="9164"/>
        <v>337538.701</v>
      </c>
      <c r="AG4708" s="43">
        <f t="shared" si="9165"/>
        <v>0</v>
      </c>
      <c r="AH4708" s="43">
        <f t="shared" si="9166"/>
        <v>0</v>
      </c>
      <c r="AI4708" s="43">
        <f t="shared" si="9167"/>
        <v>0</v>
      </c>
      <c r="AJ4708" s="43">
        <f t="shared" si="9168"/>
        <v>0</v>
      </c>
      <c r="AK4708" s="43">
        <f t="shared" si="9169"/>
        <v>0</v>
      </c>
      <c r="AL4708" s="43">
        <f t="shared" si="9030"/>
        <v>337538.701</v>
      </c>
      <c r="AM4708" s="43">
        <f t="shared" si="9031"/>
        <v>-337538.701</v>
      </c>
      <c r="AN4708" s="19"/>
      <c r="AR4708" s="1"/>
      <c r="AS4708" s="1"/>
    </row>
    <row r="4709" ht="126">
      <c r="B4709" s="41" t="s">
        <v>1231</v>
      </c>
      <c r="C4709" s="41" t="s">
        <v>446</v>
      </c>
      <c r="D4709" s="41" t="s">
        <v>117</v>
      </c>
      <c r="E4709" s="26" t="str">
        <f t="shared" si="9035"/>
        <v>1003</v>
      </c>
      <c r="F4709" s="41" t="s">
        <v>1267</v>
      </c>
      <c r="G4709" s="41"/>
      <c r="H4709" s="56" t="s">
        <v>1268</v>
      </c>
      <c r="I4709" s="43"/>
      <c r="J4709" s="43"/>
      <c r="K4709" s="43"/>
      <c r="L4709" s="43"/>
      <c r="M4709" s="43"/>
      <c r="N4709" s="43"/>
      <c r="O4709" s="43">
        <f t="shared" si="9158"/>
        <v>0</v>
      </c>
      <c r="P4709" s="43">
        <f t="shared" si="9159"/>
        <v>0</v>
      </c>
      <c r="Q4709" s="43">
        <f t="shared" si="9160"/>
        <v>0</v>
      </c>
      <c r="R4709" s="43">
        <f t="shared" si="9157"/>
        <v>0</v>
      </c>
      <c r="S4709" s="43">
        <f t="shared" si="9141"/>
        <v>0</v>
      </c>
      <c r="T4709" s="43"/>
      <c r="U4709" s="43"/>
      <c r="V4709" s="43">
        <f t="shared" si="9036"/>
        <v>0</v>
      </c>
      <c r="W4709" s="43"/>
      <c r="X4709" s="43"/>
      <c r="Y4709" s="43"/>
      <c r="Z4709" s="43"/>
      <c r="AA4709" s="43"/>
      <c r="AB4709" s="43">
        <f t="shared" si="9161"/>
        <v>265365.33796999999</v>
      </c>
      <c r="AC4709" s="44">
        <f t="shared" si="9162"/>
        <v>381470.43154000002</v>
      </c>
      <c r="AD4709" s="44">
        <f t="shared" si="9163"/>
        <v>381470.43154000002</v>
      </c>
      <c r="AE4709" s="45">
        <f t="shared" si="9029"/>
        <v>100</v>
      </c>
      <c r="AF4709" s="43">
        <f t="shared" si="9164"/>
        <v>337538.701</v>
      </c>
      <c r="AG4709" s="43">
        <f t="shared" si="9165"/>
        <v>0</v>
      </c>
      <c r="AH4709" s="43">
        <f t="shared" si="9166"/>
        <v>0</v>
      </c>
      <c r="AI4709" s="43">
        <f t="shared" si="9167"/>
        <v>0</v>
      </c>
      <c r="AJ4709" s="43">
        <f t="shared" si="9168"/>
        <v>0</v>
      </c>
      <c r="AK4709" s="43">
        <f t="shared" si="9169"/>
        <v>0</v>
      </c>
      <c r="AL4709" s="43">
        <f t="shared" si="9030"/>
        <v>337538.701</v>
      </c>
      <c r="AM4709" s="43">
        <f t="shared" si="9031"/>
        <v>-337538.701</v>
      </c>
      <c r="AN4709" s="19"/>
      <c r="AO4709" s="1"/>
      <c r="AP4709" s="1"/>
      <c r="AQ4709" s="1"/>
      <c r="AR4709" s="1"/>
      <c r="AS4709" s="1"/>
    </row>
    <row r="4710" ht="31.5">
      <c r="B4710" s="41" t="s">
        <v>1231</v>
      </c>
      <c r="C4710" s="41" t="s">
        <v>446</v>
      </c>
      <c r="D4710" s="41" t="s">
        <v>117</v>
      </c>
      <c r="E4710" s="26" t="str">
        <f t="shared" si="9035"/>
        <v>1003</v>
      </c>
      <c r="F4710" s="41" t="s">
        <v>1267</v>
      </c>
      <c r="G4710" s="41" t="s">
        <v>53</v>
      </c>
      <c r="H4710" s="42" t="s">
        <v>54</v>
      </c>
      <c r="I4710" s="43"/>
      <c r="J4710" s="43"/>
      <c r="K4710" s="43"/>
      <c r="L4710" s="43"/>
      <c r="M4710" s="43"/>
      <c r="N4710" s="43"/>
      <c r="O4710" s="43">
        <f t="shared" si="9158"/>
        <v>0</v>
      </c>
      <c r="P4710" s="43">
        <f t="shared" si="9159"/>
        <v>0</v>
      </c>
      <c r="Q4710" s="43">
        <f t="shared" si="9160"/>
        <v>0</v>
      </c>
      <c r="R4710" s="43">
        <f t="shared" si="9157"/>
        <v>0</v>
      </c>
      <c r="S4710" s="43">
        <f t="shared" si="9141"/>
        <v>0</v>
      </c>
      <c r="T4710" s="43"/>
      <c r="U4710" s="43"/>
      <c r="V4710" s="43">
        <f t="shared" si="9036"/>
        <v>0</v>
      </c>
      <c r="W4710" s="43"/>
      <c r="X4710" s="43"/>
      <c r="Y4710" s="43"/>
      <c r="Z4710" s="43"/>
      <c r="AA4710" s="43"/>
      <c r="AB4710" s="43">
        <f t="shared" si="9161"/>
        <v>265365.33796999999</v>
      </c>
      <c r="AC4710" s="44">
        <f t="shared" si="9162"/>
        <v>381470.43154000002</v>
      </c>
      <c r="AD4710" s="44">
        <f t="shared" si="9163"/>
        <v>381470.43154000002</v>
      </c>
      <c r="AE4710" s="45">
        <f t="shared" si="9029"/>
        <v>100</v>
      </c>
      <c r="AF4710" s="43">
        <f t="shared" si="9164"/>
        <v>337538.701</v>
      </c>
      <c r="AG4710" s="43">
        <f t="shared" si="9165"/>
        <v>0</v>
      </c>
      <c r="AH4710" s="43">
        <f t="shared" si="9166"/>
        <v>0</v>
      </c>
      <c r="AI4710" s="43">
        <f t="shared" si="9167"/>
        <v>0</v>
      </c>
      <c r="AJ4710" s="43">
        <f t="shared" si="9168"/>
        <v>0</v>
      </c>
      <c r="AK4710" s="43">
        <f t="shared" si="9169"/>
        <v>0</v>
      </c>
      <c r="AL4710" s="43">
        <f t="shared" si="9030"/>
        <v>337538.701</v>
      </c>
      <c r="AM4710" s="43">
        <f t="shared" si="9031"/>
        <v>-337538.701</v>
      </c>
      <c r="AN4710" s="19"/>
      <c r="AO4710" s="1"/>
      <c r="AP4710" s="1"/>
      <c r="AQ4710" s="1"/>
      <c r="AR4710" s="1"/>
      <c r="AS4710" s="1"/>
    </row>
    <row r="4711" ht="31.5">
      <c r="B4711" s="41" t="s">
        <v>1231</v>
      </c>
      <c r="C4711" s="41" t="s">
        <v>446</v>
      </c>
      <c r="D4711" s="41" t="s">
        <v>117</v>
      </c>
      <c r="E4711" s="26" t="str">
        <f t="shared" si="9035"/>
        <v>1003</v>
      </c>
      <c r="F4711" s="41" t="s">
        <v>1267</v>
      </c>
      <c r="G4711" s="41" t="s">
        <v>55</v>
      </c>
      <c r="H4711" s="42" t="s">
        <v>56</v>
      </c>
      <c r="I4711" s="43"/>
      <c r="J4711" s="43"/>
      <c r="K4711" s="43"/>
      <c r="L4711" s="43"/>
      <c r="M4711" s="43"/>
      <c r="N4711" s="43"/>
      <c r="O4711" s="43">
        <v>0</v>
      </c>
      <c r="P4711" s="43">
        <v>0</v>
      </c>
      <c r="Q4711" s="43">
        <v>0</v>
      </c>
      <c r="R4711" s="43">
        <v>0</v>
      </c>
      <c r="S4711" s="43">
        <v>0</v>
      </c>
      <c r="T4711" s="43"/>
      <c r="U4711" s="43"/>
      <c r="V4711" s="43">
        <f t="shared" si="9036"/>
        <v>0</v>
      </c>
      <c r="W4711" s="43"/>
      <c r="X4711" s="43"/>
      <c r="Y4711" s="43"/>
      <c r="Z4711" s="43"/>
      <c r="AA4711" s="43"/>
      <c r="AB4711" s="43">
        <v>265365.33796999999</v>
      </c>
      <c r="AC4711" s="44">
        <v>381470.43154000002</v>
      </c>
      <c r="AD4711" s="44">
        <v>381470.43154000002</v>
      </c>
      <c r="AE4711" s="45">
        <f t="shared" si="9029"/>
        <v>100</v>
      </c>
      <c r="AF4711" s="43">
        <v>337538.701</v>
      </c>
      <c r="AG4711" s="43">
        <v>0</v>
      </c>
      <c r="AH4711" s="43">
        <v>0</v>
      </c>
      <c r="AI4711" s="43">
        <v>0</v>
      </c>
      <c r="AJ4711" s="43">
        <v>0</v>
      </c>
      <c r="AK4711" s="43">
        <v>0</v>
      </c>
      <c r="AL4711" s="43">
        <f t="shared" si="9030"/>
        <v>337538.701</v>
      </c>
      <c r="AM4711" s="43">
        <f t="shared" si="9031"/>
        <v>-337538.701</v>
      </c>
      <c r="AN4711" s="19"/>
      <c r="AO4711" s="1"/>
      <c r="AP4711" s="1"/>
      <c r="AQ4711" s="1"/>
      <c r="AR4711" s="1"/>
      <c r="AS4711" s="1"/>
    </row>
    <row r="4712" ht="47.25">
      <c r="B4712" s="41" t="s">
        <v>1231</v>
      </c>
      <c r="C4712" s="41" t="s">
        <v>446</v>
      </c>
      <c r="D4712" s="41" t="s">
        <v>117</v>
      </c>
      <c r="E4712" s="26" t="str">
        <f t="shared" si="9035"/>
        <v>1003</v>
      </c>
      <c r="F4712" s="41" t="s">
        <v>101</v>
      </c>
      <c r="G4712" s="41"/>
      <c r="H4712" s="42" t="s">
        <v>102</v>
      </c>
      <c r="I4712" s="43"/>
      <c r="J4712" s="43"/>
      <c r="K4712" s="43"/>
      <c r="L4712" s="43"/>
      <c r="M4712" s="43"/>
      <c r="N4712" s="43"/>
      <c r="O4712" s="43">
        <f t="shared" si="9158"/>
        <v>0</v>
      </c>
      <c r="P4712" s="43">
        <f t="shared" si="9159"/>
        <v>0</v>
      </c>
      <c r="Q4712" s="43">
        <f t="shared" si="9160"/>
        <v>0</v>
      </c>
      <c r="R4712" s="43"/>
      <c r="S4712" s="43"/>
      <c r="T4712" s="43"/>
      <c r="U4712" s="43"/>
      <c r="V4712" s="43">
        <f t="shared" si="9036"/>
        <v>0</v>
      </c>
      <c r="W4712" s="43"/>
      <c r="X4712" s="43"/>
      <c r="Y4712" s="43"/>
      <c r="Z4712" s="43"/>
      <c r="AA4712" s="43"/>
      <c r="AB4712" s="43">
        <f t="shared" si="9161"/>
        <v>599.54880000000003</v>
      </c>
      <c r="AC4712" s="44">
        <f t="shared" si="9162"/>
        <v>1787.9575500000001</v>
      </c>
      <c r="AD4712" s="44">
        <f t="shared" si="9163"/>
        <v>1309.1232299999999</v>
      </c>
      <c r="AE4712" s="45">
        <f t="shared" ref="AE4712:AE4775" si="9170">AD4712/AC4712*100</f>
        <v>73.218921221032346</v>
      </c>
      <c r="AF4712" s="43">
        <f t="shared" si="9164"/>
        <v>2023.7190000000001</v>
      </c>
      <c r="AG4712" s="43">
        <f t="shared" si="9165"/>
        <v>0</v>
      </c>
      <c r="AH4712" s="43">
        <f t="shared" si="9166"/>
        <v>0</v>
      </c>
      <c r="AI4712" s="43">
        <f t="shared" si="9167"/>
        <v>0</v>
      </c>
      <c r="AJ4712" s="43">
        <f t="shared" si="9168"/>
        <v>0</v>
      </c>
      <c r="AK4712" s="43">
        <f t="shared" si="9169"/>
        <v>0</v>
      </c>
      <c r="AL4712" s="43">
        <f t="shared" ref="AL4712:AL4775" si="9171">AF4712+AH4712+AK4712+AI4712+AJ4712+AG4712</f>
        <v>2023.7190000000001</v>
      </c>
      <c r="AM4712" s="43">
        <f t="shared" ref="AM4712:AM4775" si="9172">V4712-AL4712</f>
        <v>-2023.7190000000001</v>
      </c>
      <c r="AN4712" s="19"/>
      <c r="AO4712" s="1"/>
      <c r="AP4712" s="1"/>
      <c r="AQ4712" s="1"/>
      <c r="AR4712" s="1"/>
      <c r="AS4712" s="1"/>
    </row>
    <row r="4713">
      <c r="B4713" s="41" t="s">
        <v>1231</v>
      </c>
      <c r="C4713" s="41" t="s">
        <v>446</v>
      </c>
      <c r="D4713" s="41" t="s">
        <v>117</v>
      </c>
      <c r="E4713" s="26" t="str">
        <f t="shared" si="9035"/>
        <v>1003</v>
      </c>
      <c r="F4713" s="41" t="s">
        <v>111</v>
      </c>
      <c r="G4713" s="41"/>
      <c r="H4713" s="42" t="s">
        <v>112</v>
      </c>
      <c r="I4713" s="43"/>
      <c r="J4713" s="43"/>
      <c r="K4713" s="43"/>
      <c r="L4713" s="43"/>
      <c r="M4713" s="43"/>
      <c r="N4713" s="43"/>
      <c r="O4713" s="43">
        <f t="shared" si="9158"/>
        <v>0</v>
      </c>
      <c r="P4713" s="43">
        <f t="shared" si="9159"/>
        <v>0</v>
      </c>
      <c r="Q4713" s="43">
        <f t="shared" si="9160"/>
        <v>0</v>
      </c>
      <c r="R4713" s="43"/>
      <c r="S4713" s="43"/>
      <c r="T4713" s="43"/>
      <c r="U4713" s="43"/>
      <c r="V4713" s="43">
        <f t="shared" si="9036"/>
        <v>0</v>
      </c>
      <c r="W4713" s="43"/>
      <c r="X4713" s="43"/>
      <c r="Y4713" s="43"/>
      <c r="Z4713" s="43"/>
      <c r="AA4713" s="43"/>
      <c r="AB4713" s="43">
        <f t="shared" si="9161"/>
        <v>599.54880000000003</v>
      </c>
      <c r="AC4713" s="44">
        <f t="shared" si="9162"/>
        <v>1787.9575500000001</v>
      </c>
      <c r="AD4713" s="44">
        <f t="shared" si="9163"/>
        <v>1309.1232299999999</v>
      </c>
      <c r="AE4713" s="45">
        <f t="shared" si="9170"/>
        <v>73.218921221032346</v>
      </c>
      <c r="AF4713" s="43">
        <f t="shared" si="9164"/>
        <v>2023.7190000000001</v>
      </c>
      <c r="AG4713" s="43">
        <f t="shared" si="9165"/>
        <v>0</v>
      </c>
      <c r="AH4713" s="43">
        <f t="shared" si="9166"/>
        <v>0</v>
      </c>
      <c r="AI4713" s="43">
        <f t="shared" si="9167"/>
        <v>0</v>
      </c>
      <c r="AJ4713" s="43">
        <f t="shared" si="9168"/>
        <v>0</v>
      </c>
      <c r="AK4713" s="43">
        <f t="shared" si="9169"/>
        <v>0</v>
      </c>
      <c r="AL4713" s="43">
        <f t="shared" si="9171"/>
        <v>2023.7190000000001</v>
      </c>
      <c r="AM4713" s="43">
        <f t="shared" si="9172"/>
        <v>-2023.7190000000001</v>
      </c>
      <c r="AN4713" s="19"/>
      <c r="AR4713" s="1"/>
      <c r="AS4713" s="1"/>
    </row>
    <row r="4714">
      <c r="B4714" s="41" t="s">
        <v>1231</v>
      </c>
      <c r="C4714" s="41" t="s">
        <v>446</v>
      </c>
      <c r="D4714" s="41" t="s">
        <v>117</v>
      </c>
      <c r="E4714" s="26" t="str">
        <f t="shared" si="9035"/>
        <v>1003</v>
      </c>
      <c r="F4714" s="41" t="s">
        <v>113</v>
      </c>
      <c r="G4714" s="41"/>
      <c r="H4714" s="42" t="s">
        <v>114</v>
      </c>
      <c r="I4714" s="43"/>
      <c r="J4714" s="43"/>
      <c r="K4714" s="43"/>
      <c r="L4714" s="43"/>
      <c r="M4714" s="43"/>
      <c r="N4714" s="43"/>
      <c r="O4714" s="43">
        <f t="shared" si="9158"/>
        <v>0</v>
      </c>
      <c r="P4714" s="43">
        <f t="shared" si="9159"/>
        <v>0</v>
      </c>
      <c r="Q4714" s="43">
        <f t="shared" si="9160"/>
        <v>0</v>
      </c>
      <c r="R4714" s="43"/>
      <c r="S4714" s="43"/>
      <c r="T4714" s="43"/>
      <c r="U4714" s="43"/>
      <c r="V4714" s="43">
        <f t="shared" si="9036"/>
        <v>0</v>
      </c>
      <c r="W4714" s="43"/>
      <c r="X4714" s="43"/>
      <c r="Y4714" s="43"/>
      <c r="Z4714" s="43"/>
      <c r="AA4714" s="43"/>
      <c r="AB4714" s="43">
        <f t="shared" si="9161"/>
        <v>599.54880000000003</v>
      </c>
      <c r="AC4714" s="44">
        <f t="shared" si="9162"/>
        <v>1787.9575500000001</v>
      </c>
      <c r="AD4714" s="44">
        <f t="shared" si="9163"/>
        <v>1309.1232299999999</v>
      </c>
      <c r="AE4714" s="45">
        <f t="shared" si="9170"/>
        <v>73.218921221032346</v>
      </c>
      <c r="AF4714" s="43">
        <f t="shared" si="9164"/>
        <v>2023.7190000000001</v>
      </c>
      <c r="AG4714" s="43">
        <f t="shared" si="9165"/>
        <v>0</v>
      </c>
      <c r="AH4714" s="43">
        <f t="shared" si="9166"/>
        <v>0</v>
      </c>
      <c r="AI4714" s="43">
        <f t="shared" si="9167"/>
        <v>0</v>
      </c>
      <c r="AJ4714" s="43">
        <f t="shared" si="9168"/>
        <v>0</v>
      </c>
      <c r="AK4714" s="43">
        <f t="shared" si="9169"/>
        <v>0</v>
      </c>
      <c r="AL4714" s="43">
        <f t="shared" si="9171"/>
        <v>2023.7190000000001</v>
      </c>
      <c r="AM4714" s="43">
        <f t="shared" si="9172"/>
        <v>-2023.7190000000001</v>
      </c>
      <c r="AN4714" s="19"/>
      <c r="AO4714" s="1"/>
      <c r="AP4714" s="1"/>
      <c r="AQ4714" s="1"/>
      <c r="AR4714" s="1"/>
      <c r="AS4714" s="1"/>
    </row>
    <row r="4715" ht="31.5">
      <c r="B4715" s="41" t="s">
        <v>1231</v>
      </c>
      <c r="C4715" s="41" t="s">
        <v>446</v>
      </c>
      <c r="D4715" s="41" t="s">
        <v>117</v>
      </c>
      <c r="E4715" s="26" t="str">
        <f t="shared" si="9035"/>
        <v>1003</v>
      </c>
      <c r="F4715" s="41" t="s">
        <v>113</v>
      </c>
      <c r="G4715" s="41" t="s">
        <v>53</v>
      </c>
      <c r="H4715" s="42" t="s">
        <v>54</v>
      </c>
      <c r="I4715" s="43"/>
      <c r="J4715" s="43"/>
      <c r="K4715" s="43"/>
      <c r="L4715" s="43"/>
      <c r="M4715" s="43"/>
      <c r="N4715" s="43"/>
      <c r="O4715" s="43">
        <f t="shared" si="9158"/>
        <v>0</v>
      </c>
      <c r="P4715" s="43">
        <f t="shared" si="9159"/>
        <v>0</v>
      </c>
      <c r="Q4715" s="43">
        <f t="shared" si="9160"/>
        <v>0</v>
      </c>
      <c r="R4715" s="43"/>
      <c r="S4715" s="43"/>
      <c r="T4715" s="43"/>
      <c r="U4715" s="43"/>
      <c r="V4715" s="43">
        <f t="shared" si="9036"/>
        <v>0</v>
      </c>
      <c r="W4715" s="43"/>
      <c r="X4715" s="43"/>
      <c r="Y4715" s="43"/>
      <c r="Z4715" s="43"/>
      <c r="AA4715" s="43"/>
      <c r="AB4715" s="43">
        <f t="shared" si="9161"/>
        <v>599.54880000000003</v>
      </c>
      <c r="AC4715" s="44">
        <f t="shared" si="9162"/>
        <v>1787.9575500000001</v>
      </c>
      <c r="AD4715" s="44">
        <f t="shared" si="9163"/>
        <v>1309.1232299999999</v>
      </c>
      <c r="AE4715" s="45">
        <f t="shared" si="9170"/>
        <v>73.218921221032346</v>
      </c>
      <c r="AF4715" s="43">
        <f t="shared" si="9164"/>
        <v>2023.7190000000001</v>
      </c>
      <c r="AG4715" s="43">
        <f t="shared" si="9165"/>
        <v>0</v>
      </c>
      <c r="AH4715" s="43">
        <f t="shared" si="9166"/>
        <v>0</v>
      </c>
      <c r="AI4715" s="43">
        <f t="shared" si="9167"/>
        <v>0</v>
      </c>
      <c r="AJ4715" s="43">
        <f t="shared" si="9168"/>
        <v>0</v>
      </c>
      <c r="AK4715" s="43">
        <f t="shared" si="9169"/>
        <v>0</v>
      </c>
      <c r="AL4715" s="43">
        <f t="shared" si="9171"/>
        <v>2023.7190000000001</v>
      </c>
      <c r="AM4715" s="43">
        <f t="shared" si="9172"/>
        <v>-2023.7190000000001</v>
      </c>
      <c r="AN4715" s="19"/>
      <c r="AO4715" s="1"/>
      <c r="AP4715" s="1"/>
      <c r="AQ4715" s="1"/>
      <c r="AR4715" s="1"/>
      <c r="AS4715" s="1"/>
    </row>
    <row r="4716" ht="31.5">
      <c r="B4716" s="41" t="s">
        <v>1231</v>
      </c>
      <c r="C4716" s="41" t="s">
        <v>446</v>
      </c>
      <c r="D4716" s="41" t="s">
        <v>117</v>
      </c>
      <c r="E4716" s="26" t="str">
        <f t="shared" si="9035"/>
        <v>1003</v>
      </c>
      <c r="F4716" s="41" t="s">
        <v>113</v>
      </c>
      <c r="G4716" s="41" t="s">
        <v>55</v>
      </c>
      <c r="H4716" s="42" t="s">
        <v>56</v>
      </c>
      <c r="I4716" s="43"/>
      <c r="J4716" s="43"/>
      <c r="K4716" s="43"/>
      <c r="L4716" s="43"/>
      <c r="M4716" s="43"/>
      <c r="N4716" s="43"/>
      <c r="O4716" s="43">
        <v>0</v>
      </c>
      <c r="P4716" s="43">
        <v>0</v>
      </c>
      <c r="Q4716" s="43">
        <v>0</v>
      </c>
      <c r="R4716" s="43"/>
      <c r="S4716" s="43"/>
      <c r="T4716" s="43"/>
      <c r="U4716" s="43"/>
      <c r="V4716" s="43">
        <f t="shared" si="9036"/>
        <v>0</v>
      </c>
      <c r="W4716" s="43"/>
      <c r="X4716" s="43"/>
      <c r="Y4716" s="43"/>
      <c r="Z4716" s="43"/>
      <c r="AA4716" s="43"/>
      <c r="AB4716" s="43">
        <v>599.54880000000003</v>
      </c>
      <c r="AC4716" s="44">
        <v>1787.9575500000001</v>
      </c>
      <c r="AD4716" s="44">
        <v>1309.1232299999999</v>
      </c>
      <c r="AE4716" s="45">
        <f t="shared" si="9170"/>
        <v>73.218921221032346</v>
      </c>
      <c r="AF4716" s="43">
        <v>2023.7190000000001</v>
      </c>
      <c r="AG4716" s="43">
        <v>0</v>
      </c>
      <c r="AH4716" s="43">
        <v>0</v>
      </c>
      <c r="AI4716" s="43">
        <v>0</v>
      </c>
      <c r="AJ4716" s="43">
        <v>0</v>
      </c>
      <c r="AK4716" s="43">
        <v>0</v>
      </c>
      <c r="AL4716" s="43">
        <f t="shared" si="9171"/>
        <v>2023.7190000000001</v>
      </c>
      <c r="AM4716" s="43">
        <f t="shared" si="9172"/>
        <v>-2023.7190000000001</v>
      </c>
      <c r="AN4716" s="19"/>
      <c r="AO4716" s="1"/>
      <c r="AP4716" s="1"/>
      <c r="AQ4716" s="1"/>
      <c r="AR4716" s="1"/>
      <c r="AS4716" s="1"/>
    </row>
    <row r="4717" s="24" customFormat="1" ht="31.5">
      <c r="B4717" s="25" t="s">
        <v>1269</v>
      </c>
      <c r="C4717" s="25"/>
      <c r="D4717" s="25"/>
      <c r="E4717" s="26" t="str">
        <f t="shared" si="9035"/>
        <v/>
      </c>
      <c r="F4717" s="25"/>
      <c r="G4717" s="25"/>
      <c r="H4717" s="27" t="s">
        <v>1270</v>
      </c>
      <c r="I4717" s="28">
        <f>I4718+I4739</f>
        <v>120694.3</v>
      </c>
      <c r="J4717" s="28">
        <f>J4718+J4739</f>
        <v>123546.00000000001</v>
      </c>
      <c r="K4717" s="28">
        <f>K4718+K4739</f>
        <v>123546.00000000001</v>
      </c>
      <c r="L4717" s="28">
        <f>L4718+L4739</f>
        <v>0</v>
      </c>
      <c r="M4717" s="28">
        <f>M4718+M4739</f>
        <v>0</v>
      </c>
      <c r="N4717" s="28">
        <f>N4718+N4739</f>
        <v>0</v>
      </c>
      <c r="O4717" s="28">
        <f>O4718+O4739</f>
        <v>-424.5</v>
      </c>
      <c r="P4717" s="28">
        <f>P4718+P4739</f>
        <v>0</v>
      </c>
      <c r="Q4717" s="28">
        <f>Q4718+Q4739</f>
        <v>0</v>
      </c>
      <c r="R4717" s="28">
        <f>R4718+R4739</f>
        <v>0</v>
      </c>
      <c r="S4717" s="28">
        <f>S4718+S4739</f>
        <v>0</v>
      </c>
      <c r="T4717" s="28">
        <f>T4718+T4739</f>
        <v>0</v>
      </c>
      <c r="U4717" s="28">
        <v>0</v>
      </c>
      <c r="V4717" s="28">
        <f t="shared" si="9036"/>
        <v>120269.8</v>
      </c>
      <c r="W4717" s="28">
        <f>W4718+W4739</f>
        <v>0</v>
      </c>
      <c r="X4717" s="28">
        <f>X4718+X4739</f>
        <v>0</v>
      </c>
      <c r="Y4717" s="28">
        <f>Y4718+Y4739</f>
        <v>0</v>
      </c>
      <c r="Z4717" s="28">
        <f>Z4718+Z4739</f>
        <v>0</v>
      </c>
      <c r="AA4717" s="28">
        <f>AA4718+AA4739</f>
        <v>0</v>
      </c>
      <c r="AB4717" s="28">
        <f>AB4718+AB4739</f>
        <v>89292.120649999997</v>
      </c>
      <c r="AC4717" s="29">
        <f>AC4718+AC4739</f>
        <v>125809.37499999999</v>
      </c>
      <c r="AD4717" s="29">
        <f>AD4718+AD4739</f>
        <v>125803.58571999999</v>
      </c>
      <c r="AE4717" s="30">
        <f t="shared" si="9170"/>
        <v>99.995398371544255</v>
      </c>
      <c r="AF4717" s="28">
        <f>AF4718+AF4739</f>
        <v>126233.87500000001</v>
      </c>
      <c r="AG4717" s="28">
        <f>AG4718+AG4739</f>
        <v>-424.5</v>
      </c>
      <c r="AH4717" s="28">
        <f>AH4718+AH4739</f>
        <v>0</v>
      </c>
      <c r="AI4717" s="28">
        <f>AI4718+AI4739</f>
        <v>0</v>
      </c>
      <c r="AJ4717" s="28">
        <f>AJ4718+AJ4739</f>
        <v>0</v>
      </c>
      <c r="AK4717" s="28">
        <f>AK4718+AK4739</f>
        <v>0</v>
      </c>
      <c r="AL4717" s="28">
        <f t="shared" si="9171"/>
        <v>125809.37500000001</v>
      </c>
      <c r="AM4717" s="28">
        <f t="shared" si="9172"/>
        <v>-5539.5750000000116</v>
      </c>
      <c r="AN4717" s="31"/>
      <c r="AO4717" s="24"/>
      <c r="AP4717" s="24"/>
      <c r="AQ4717" s="24"/>
      <c r="AR4717" s="24"/>
      <c r="AS4717" s="24"/>
    </row>
    <row r="4718" s="24" customFormat="1">
      <c r="B4718" s="25" t="s">
        <v>1269</v>
      </c>
      <c r="C4718" s="25" t="s">
        <v>41</v>
      </c>
      <c r="D4718" s="25"/>
      <c r="E4718" s="32" t="str">
        <f t="shared" si="9035"/>
        <v>01</v>
      </c>
      <c r="F4718" s="25"/>
      <c r="G4718" s="25"/>
      <c r="H4718" s="27" t="s">
        <v>42</v>
      </c>
      <c r="I4718" s="28">
        <f>I4719</f>
        <v>120346</v>
      </c>
      <c r="J4718" s="28">
        <f>J4719</f>
        <v>123197.70000000001</v>
      </c>
      <c r="K4718" s="28">
        <f>K4719</f>
        <v>123197.70000000001</v>
      </c>
      <c r="L4718" s="28">
        <f>L4719</f>
        <v>0</v>
      </c>
      <c r="M4718" s="28">
        <f>M4719</f>
        <v>0</v>
      </c>
      <c r="N4718" s="28">
        <f>N4719</f>
        <v>0</v>
      </c>
      <c r="O4718" s="28">
        <f>O4719</f>
        <v>-424.5</v>
      </c>
      <c r="P4718" s="28">
        <f>P4719</f>
        <v>0</v>
      </c>
      <c r="Q4718" s="28">
        <f>Q4719</f>
        <v>0</v>
      </c>
      <c r="R4718" s="28">
        <f>R4719</f>
        <v>0</v>
      </c>
      <c r="S4718" s="28">
        <f>S4719</f>
        <v>0</v>
      </c>
      <c r="T4718" s="28">
        <f>T4719</f>
        <v>0</v>
      </c>
      <c r="U4718" s="28">
        <v>0</v>
      </c>
      <c r="V4718" s="28">
        <f t="shared" si="9036"/>
        <v>119921.5</v>
      </c>
      <c r="W4718" s="28">
        <f>W4719</f>
        <v>0</v>
      </c>
      <c r="X4718" s="28">
        <f>X4719</f>
        <v>0</v>
      </c>
      <c r="Y4718" s="28">
        <f>Y4719</f>
        <v>0</v>
      </c>
      <c r="Z4718" s="28">
        <f>Z4719</f>
        <v>0</v>
      </c>
      <c r="AA4718" s="28">
        <f>AA4719</f>
        <v>0</v>
      </c>
      <c r="AB4718" s="28">
        <f>AB4719</f>
        <v>89022.977809999997</v>
      </c>
      <c r="AC4718" s="29">
        <f>AC4719</f>
        <v>125461.07499999998</v>
      </c>
      <c r="AD4718" s="29">
        <f>AD4719</f>
        <v>125455.28571999999</v>
      </c>
      <c r="AE4718" s="30">
        <f t="shared" si="9170"/>
        <v>99.995385596688052</v>
      </c>
      <c r="AF4718" s="28">
        <f>AF4719</f>
        <v>125885.57500000001</v>
      </c>
      <c r="AG4718" s="28">
        <f>AG4719</f>
        <v>-424.5</v>
      </c>
      <c r="AH4718" s="28">
        <f>AH4719</f>
        <v>0</v>
      </c>
      <c r="AI4718" s="28">
        <f>AI4719</f>
        <v>0</v>
      </c>
      <c r="AJ4718" s="28">
        <f>AJ4719</f>
        <v>0</v>
      </c>
      <c r="AK4718" s="28">
        <f>AK4719</f>
        <v>0</v>
      </c>
      <c r="AL4718" s="28">
        <f t="shared" si="9171"/>
        <v>125461.07500000001</v>
      </c>
      <c r="AM4718" s="28">
        <f t="shared" si="9172"/>
        <v>-5539.5750000000116</v>
      </c>
      <c r="AN4718" s="31"/>
      <c r="AO4718" s="24"/>
      <c r="AP4718" s="24"/>
      <c r="AQ4718" s="24"/>
      <c r="AR4718" s="24"/>
      <c r="AS4718" s="24"/>
    </row>
    <row r="4719" s="33" customFormat="1">
      <c r="B4719" s="34" t="s">
        <v>1269</v>
      </c>
      <c r="C4719" s="34" t="s">
        <v>41</v>
      </c>
      <c r="D4719" s="34" t="s">
        <v>43</v>
      </c>
      <c r="E4719" s="35" t="str">
        <f t="shared" ref="E4719:E4782" si="9173">CONCATENATE(C4719,D4719)</f>
        <v>0113</v>
      </c>
      <c r="F4719" s="34"/>
      <c r="G4719" s="34"/>
      <c r="H4719" s="36" t="s">
        <v>44</v>
      </c>
      <c r="I4719" s="37">
        <f>I4729+I4720</f>
        <v>120346</v>
      </c>
      <c r="J4719" s="37">
        <f>J4729+J4720</f>
        <v>123197.70000000001</v>
      </c>
      <c r="K4719" s="37">
        <f>K4729+K4720</f>
        <v>123197.70000000001</v>
      </c>
      <c r="L4719" s="37">
        <f>L4729+L4720</f>
        <v>0</v>
      </c>
      <c r="M4719" s="37">
        <f>M4729+M4720</f>
        <v>0</v>
      </c>
      <c r="N4719" s="37">
        <f>N4729+N4720</f>
        <v>0</v>
      </c>
      <c r="O4719" s="37">
        <f>O4729+O4720</f>
        <v>-424.5</v>
      </c>
      <c r="P4719" s="37">
        <f>P4729+P4720</f>
        <v>0</v>
      </c>
      <c r="Q4719" s="37">
        <f>Q4729+Q4720</f>
        <v>0</v>
      </c>
      <c r="R4719" s="37">
        <f>R4729+R4720</f>
        <v>0</v>
      </c>
      <c r="S4719" s="37">
        <f>S4729+S4720</f>
        <v>0</v>
      </c>
      <c r="T4719" s="37">
        <f>T4729+T4720</f>
        <v>0</v>
      </c>
      <c r="U4719" s="37">
        <v>0</v>
      </c>
      <c r="V4719" s="37">
        <f t="shared" ref="V4719:V4782" si="9174">I4719+L4719+U4719+T4719+S4719+R4719+Q4719+P4719+O4719</f>
        <v>119921.5</v>
      </c>
      <c r="W4719" s="37">
        <f>W4729+W4720</f>
        <v>0</v>
      </c>
      <c r="X4719" s="37">
        <f>X4729+X4720</f>
        <v>0</v>
      </c>
      <c r="Y4719" s="37">
        <f>Y4729+Y4720</f>
        <v>0</v>
      </c>
      <c r="Z4719" s="37">
        <f>Z4729+Z4720</f>
        <v>0</v>
      </c>
      <c r="AA4719" s="37">
        <f>AA4729+AA4720</f>
        <v>0</v>
      </c>
      <c r="AB4719" s="37">
        <f>AB4729+AB4720</f>
        <v>89022.977809999997</v>
      </c>
      <c r="AC4719" s="38">
        <f>AC4729+AC4720</f>
        <v>125461.07499999998</v>
      </c>
      <c r="AD4719" s="38">
        <f>AD4729+AD4720</f>
        <v>125455.28571999999</v>
      </c>
      <c r="AE4719" s="39">
        <f t="shared" si="9170"/>
        <v>99.995385596688052</v>
      </c>
      <c r="AF4719" s="37">
        <f>AF4729+AF4720</f>
        <v>125885.57500000001</v>
      </c>
      <c r="AG4719" s="37">
        <f>AG4729+AG4720</f>
        <v>-424.5</v>
      </c>
      <c r="AH4719" s="37">
        <f>AH4729+AH4720</f>
        <v>0</v>
      </c>
      <c r="AI4719" s="37">
        <f>AI4729+AI4720</f>
        <v>0</v>
      </c>
      <c r="AJ4719" s="37">
        <f>AJ4729+AJ4720</f>
        <v>0</v>
      </c>
      <c r="AK4719" s="37">
        <f>AK4729+AK4720</f>
        <v>0</v>
      </c>
      <c r="AL4719" s="37">
        <f t="shared" si="9171"/>
        <v>125461.07500000001</v>
      </c>
      <c r="AM4719" s="37">
        <f t="shared" si="9172"/>
        <v>-5539.5750000000116</v>
      </c>
      <c r="AN4719" s="40"/>
      <c r="AO4719" s="33"/>
      <c r="AP4719" s="33"/>
      <c r="AQ4719" s="33"/>
      <c r="AR4719" s="33"/>
      <c r="AS4719" s="33"/>
    </row>
    <row r="4720" ht="31.5">
      <c r="B4720" s="41" t="s">
        <v>1269</v>
      </c>
      <c r="C4720" s="41" t="s">
        <v>41</v>
      </c>
      <c r="D4720" s="41" t="s">
        <v>43</v>
      </c>
      <c r="E4720" s="26" t="str">
        <f t="shared" si="9173"/>
        <v>0113</v>
      </c>
      <c r="F4720" s="41" t="s">
        <v>81</v>
      </c>
      <c r="G4720" s="41"/>
      <c r="H4720" s="42" t="s">
        <v>82</v>
      </c>
      <c r="I4720" s="43">
        <f t="shared" ref="I4720:I4721" si="9175">I4721</f>
        <v>96993.800000000003</v>
      </c>
      <c r="J4720" s="43">
        <f t="shared" ref="J4720:J4721" si="9176">J4721</f>
        <v>100112.60000000001</v>
      </c>
      <c r="K4720" s="43">
        <f t="shared" ref="K4720:K4721" si="9177">K4721</f>
        <v>100112.60000000001</v>
      </c>
      <c r="L4720" s="43">
        <f t="shared" ref="L4720:L4721" si="9178">L4721</f>
        <v>0</v>
      </c>
      <c r="M4720" s="43">
        <f t="shared" ref="M4720:M4721" si="9179">M4721</f>
        <v>0</v>
      </c>
      <c r="N4720" s="43">
        <f t="shared" ref="N4720:N4721" si="9180">N4721</f>
        <v>0</v>
      </c>
      <c r="O4720" s="43">
        <f t="shared" ref="O4720:O4721" si="9181">O4721</f>
        <v>-424.5</v>
      </c>
      <c r="P4720" s="43">
        <f t="shared" ref="P4720:P4721" si="9182">P4721</f>
        <v>0</v>
      </c>
      <c r="Q4720" s="43">
        <f t="shared" ref="Q4720:Q4721" si="9183">Q4721</f>
        <v>0</v>
      </c>
      <c r="R4720" s="43">
        <f t="shared" ref="R4720:R4721" si="9184">R4721</f>
        <v>0</v>
      </c>
      <c r="S4720" s="43">
        <f t="shared" ref="S4720:S4721" si="9185">S4721</f>
        <v>0</v>
      </c>
      <c r="T4720" s="43">
        <f t="shared" ref="T4720:T4721" si="9186">T4721</f>
        <v>0</v>
      </c>
      <c r="U4720" s="43">
        <v>0</v>
      </c>
      <c r="V4720" s="43">
        <f t="shared" si="9174"/>
        <v>96569.300000000003</v>
      </c>
      <c r="W4720" s="43">
        <f t="shared" ref="W4720:W4721" si="9187">W4721</f>
        <v>0</v>
      </c>
      <c r="X4720" s="43">
        <f t="shared" ref="X4720:X4721" si="9188">X4721</f>
        <v>0</v>
      </c>
      <c r="Y4720" s="43">
        <f t="shared" ref="Y4720:Y4721" si="9189">Y4721</f>
        <v>0</v>
      </c>
      <c r="Z4720" s="43">
        <f t="shared" ref="Z4720:Z4721" si="9190">Z4721</f>
        <v>0</v>
      </c>
      <c r="AA4720" s="43">
        <f t="shared" ref="AA4720:AA4721" si="9191">AA4721</f>
        <v>0</v>
      </c>
      <c r="AB4720" s="43">
        <f t="shared" ref="AB4720:AB4721" si="9192">AB4721</f>
        <v>69099.480599999995</v>
      </c>
      <c r="AC4720" s="44">
        <f t="shared" ref="AC4720:AC4721" si="9193">AC4721</f>
        <v>96569.299999999988</v>
      </c>
      <c r="AD4720" s="44">
        <f t="shared" ref="AD4720:AD4721" si="9194">AD4721</f>
        <v>96565.828089999995</v>
      </c>
      <c r="AE4720" s="45">
        <f t="shared" si="9170"/>
        <v>99.996404747678611</v>
      </c>
      <c r="AF4720" s="43">
        <f t="shared" ref="AF4720:AF4721" si="9195">AF4721</f>
        <v>96993.800000000003</v>
      </c>
      <c r="AG4720" s="43">
        <f t="shared" ref="AG4720:AG4721" si="9196">AG4721</f>
        <v>-424.5</v>
      </c>
      <c r="AH4720" s="43">
        <f t="shared" ref="AH4720:AH4721" si="9197">AH4721</f>
        <v>0</v>
      </c>
      <c r="AI4720" s="43">
        <f t="shared" ref="AI4720:AI4721" si="9198">AI4721</f>
        <v>0</v>
      </c>
      <c r="AJ4720" s="43">
        <f t="shared" ref="AJ4720:AJ4721" si="9199">AJ4721</f>
        <v>0</v>
      </c>
      <c r="AK4720" s="43">
        <f t="shared" ref="AK4720:AK4721" si="9200">AK4721</f>
        <v>0</v>
      </c>
      <c r="AL4720" s="43">
        <f t="shared" si="9171"/>
        <v>96569.300000000003</v>
      </c>
      <c r="AM4720" s="43">
        <f t="shared" si="9172"/>
        <v>0</v>
      </c>
      <c r="AN4720" s="2"/>
      <c r="AO4720" s="1"/>
      <c r="AP4720" s="1"/>
      <c r="AQ4720" s="1"/>
      <c r="AR4720" s="1"/>
      <c r="AS4720" s="1"/>
    </row>
    <row r="4721" ht="31.5">
      <c r="B4721" s="41" t="s">
        <v>1269</v>
      </c>
      <c r="C4721" s="41" t="s">
        <v>41</v>
      </c>
      <c r="D4721" s="41" t="s">
        <v>43</v>
      </c>
      <c r="E4721" s="26" t="str">
        <f t="shared" si="9173"/>
        <v>0113</v>
      </c>
      <c r="F4721" s="41" t="s">
        <v>1271</v>
      </c>
      <c r="G4721" s="41"/>
      <c r="H4721" s="42" t="s">
        <v>1272</v>
      </c>
      <c r="I4721" s="43">
        <f t="shared" si="9175"/>
        <v>96993.800000000003</v>
      </c>
      <c r="J4721" s="43">
        <f t="shared" si="9176"/>
        <v>100112.60000000001</v>
      </c>
      <c r="K4721" s="43">
        <f t="shared" si="9177"/>
        <v>100112.60000000001</v>
      </c>
      <c r="L4721" s="43">
        <f t="shared" si="9178"/>
        <v>0</v>
      </c>
      <c r="M4721" s="43">
        <f t="shared" si="9179"/>
        <v>0</v>
      </c>
      <c r="N4721" s="43">
        <f t="shared" si="9180"/>
        <v>0</v>
      </c>
      <c r="O4721" s="43">
        <f t="shared" si="9181"/>
        <v>-424.5</v>
      </c>
      <c r="P4721" s="43">
        <f t="shared" si="9182"/>
        <v>0</v>
      </c>
      <c r="Q4721" s="43">
        <f t="shared" si="9183"/>
        <v>0</v>
      </c>
      <c r="R4721" s="43">
        <f t="shared" si="9184"/>
        <v>0</v>
      </c>
      <c r="S4721" s="43">
        <f t="shared" si="9185"/>
        <v>0</v>
      </c>
      <c r="T4721" s="43">
        <f t="shared" si="9186"/>
        <v>0</v>
      </c>
      <c r="U4721" s="43">
        <v>0</v>
      </c>
      <c r="V4721" s="43">
        <f t="shared" si="9174"/>
        <v>96569.300000000003</v>
      </c>
      <c r="W4721" s="43">
        <f t="shared" si="9187"/>
        <v>0</v>
      </c>
      <c r="X4721" s="43">
        <f t="shared" si="9188"/>
        <v>0</v>
      </c>
      <c r="Y4721" s="43">
        <f t="shared" si="9189"/>
        <v>0</v>
      </c>
      <c r="Z4721" s="43">
        <f t="shared" si="9190"/>
        <v>0</v>
      </c>
      <c r="AA4721" s="43">
        <f t="shared" si="9191"/>
        <v>0</v>
      </c>
      <c r="AB4721" s="43">
        <f t="shared" si="9192"/>
        <v>69099.480599999995</v>
      </c>
      <c r="AC4721" s="44">
        <f t="shared" si="9193"/>
        <v>96569.299999999988</v>
      </c>
      <c r="AD4721" s="44">
        <f t="shared" si="9194"/>
        <v>96565.828089999995</v>
      </c>
      <c r="AE4721" s="45">
        <f t="shared" si="9170"/>
        <v>99.996404747678611</v>
      </c>
      <c r="AF4721" s="43">
        <f t="shared" si="9195"/>
        <v>96993.800000000003</v>
      </c>
      <c r="AG4721" s="43">
        <f t="shared" si="9196"/>
        <v>-424.5</v>
      </c>
      <c r="AH4721" s="43">
        <f t="shared" si="9197"/>
        <v>0</v>
      </c>
      <c r="AI4721" s="43">
        <f t="shared" si="9198"/>
        <v>0</v>
      </c>
      <c r="AJ4721" s="43">
        <f t="shared" si="9199"/>
        <v>0</v>
      </c>
      <c r="AK4721" s="43">
        <f t="shared" si="9200"/>
        <v>0</v>
      </c>
      <c r="AL4721" s="43">
        <f t="shared" si="9171"/>
        <v>96569.300000000003</v>
      </c>
      <c r="AM4721" s="43">
        <f t="shared" si="9172"/>
        <v>0</v>
      </c>
      <c r="AN4721" s="2"/>
      <c r="AR4721" s="1"/>
      <c r="AS4721" s="1"/>
    </row>
    <row r="4722" ht="47.25">
      <c r="B4722" s="41" t="s">
        <v>1269</v>
      </c>
      <c r="C4722" s="41" t="s">
        <v>41</v>
      </c>
      <c r="D4722" s="41" t="s">
        <v>43</v>
      </c>
      <c r="E4722" s="26" t="str">
        <f t="shared" si="9173"/>
        <v>0113</v>
      </c>
      <c r="F4722" s="41" t="s">
        <v>1273</v>
      </c>
      <c r="G4722" s="41"/>
      <c r="H4722" s="42" t="s">
        <v>70</v>
      </c>
      <c r="I4722" s="43">
        <f>I4723+I4725+I4727</f>
        <v>96993.800000000003</v>
      </c>
      <c r="J4722" s="43">
        <f>J4723+J4725+J4727</f>
        <v>100112.60000000001</v>
      </c>
      <c r="K4722" s="43">
        <f>K4723+K4725+K4727</f>
        <v>100112.60000000001</v>
      </c>
      <c r="L4722" s="43">
        <f>L4723+L4725+L4727</f>
        <v>0</v>
      </c>
      <c r="M4722" s="43">
        <f>M4723+M4725+M4727</f>
        <v>0</v>
      </c>
      <c r="N4722" s="43">
        <f>N4723+N4725+N4727</f>
        <v>0</v>
      </c>
      <c r="O4722" s="43">
        <f>O4723+O4725+O4727</f>
        <v>-424.5</v>
      </c>
      <c r="P4722" s="43">
        <f>P4723+P4725+P4727</f>
        <v>0</v>
      </c>
      <c r="Q4722" s="43">
        <f>Q4723+Q4725+Q4727</f>
        <v>0</v>
      </c>
      <c r="R4722" s="43">
        <f>R4723+R4725+R4727</f>
        <v>0</v>
      </c>
      <c r="S4722" s="43">
        <f>S4723+S4725+S4727</f>
        <v>0</v>
      </c>
      <c r="T4722" s="43">
        <f>T4723+T4725+T4727</f>
        <v>0</v>
      </c>
      <c r="U4722" s="43">
        <v>0</v>
      </c>
      <c r="V4722" s="43">
        <f t="shared" si="9174"/>
        <v>96569.300000000003</v>
      </c>
      <c r="W4722" s="43">
        <f>W4723+W4725+W4727</f>
        <v>0</v>
      </c>
      <c r="X4722" s="43">
        <f>X4723+X4725+X4727</f>
        <v>0</v>
      </c>
      <c r="Y4722" s="43">
        <f>Y4723+Y4725+Y4727</f>
        <v>0</v>
      </c>
      <c r="Z4722" s="43">
        <f>Z4723+Z4725+Z4727</f>
        <v>0</v>
      </c>
      <c r="AA4722" s="43">
        <f>AA4723+AA4725+AA4727</f>
        <v>0</v>
      </c>
      <c r="AB4722" s="43">
        <f>AB4723+AB4725+AB4727</f>
        <v>69099.480599999995</v>
      </c>
      <c r="AC4722" s="44">
        <f>AC4723+AC4725+AC4727</f>
        <v>96569.299999999988</v>
      </c>
      <c r="AD4722" s="44">
        <f>AD4723+AD4725+AD4727</f>
        <v>96565.828089999995</v>
      </c>
      <c r="AE4722" s="45">
        <f t="shared" si="9170"/>
        <v>99.996404747678611</v>
      </c>
      <c r="AF4722" s="43">
        <f>AF4723+AF4725+AF4727</f>
        <v>96993.800000000003</v>
      </c>
      <c r="AG4722" s="43">
        <f>AG4723+AG4725+AG4727</f>
        <v>-424.5</v>
      </c>
      <c r="AH4722" s="43">
        <f>AH4723+AH4725+AH4727</f>
        <v>0</v>
      </c>
      <c r="AI4722" s="43">
        <f>AI4723+AI4725+AI4727</f>
        <v>0</v>
      </c>
      <c r="AJ4722" s="43">
        <f>AJ4723+AJ4725+AJ4727</f>
        <v>0</v>
      </c>
      <c r="AK4722" s="43">
        <f>AK4723+AK4725+AK4727</f>
        <v>0</v>
      </c>
      <c r="AL4722" s="43">
        <f t="shared" si="9171"/>
        <v>96569.300000000003</v>
      </c>
      <c r="AM4722" s="43">
        <f t="shared" si="9172"/>
        <v>0</v>
      </c>
      <c r="AN4722" s="2"/>
      <c r="AO4722" s="1"/>
      <c r="AP4722" s="1"/>
      <c r="AQ4722" s="1"/>
      <c r="AR4722" s="1"/>
      <c r="AS4722" s="1"/>
    </row>
    <row r="4723" ht="78.75">
      <c r="B4723" s="41" t="s">
        <v>1269</v>
      </c>
      <c r="C4723" s="41" t="s">
        <v>41</v>
      </c>
      <c r="D4723" s="41" t="s">
        <v>43</v>
      </c>
      <c r="E4723" s="26" t="str">
        <f t="shared" si="9173"/>
        <v>0113</v>
      </c>
      <c r="F4723" s="41" t="s">
        <v>1273</v>
      </c>
      <c r="G4723" s="41" t="s">
        <v>71</v>
      </c>
      <c r="H4723" s="42" t="s">
        <v>72</v>
      </c>
      <c r="I4723" s="43">
        <f>I4724</f>
        <v>85899.800000000003</v>
      </c>
      <c r="J4723" s="43">
        <f>J4724</f>
        <v>89018.600000000006</v>
      </c>
      <c r="K4723" s="43">
        <f>K4724</f>
        <v>89018.600000000006</v>
      </c>
      <c r="L4723" s="43">
        <f>L4724</f>
        <v>0</v>
      </c>
      <c r="M4723" s="43">
        <f>M4724</f>
        <v>0</v>
      </c>
      <c r="N4723" s="43">
        <f>N4724</f>
        <v>0</v>
      </c>
      <c r="O4723" s="43">
        <f>O4724</f>
        <v>-424.5</v>
      </c>
      <c r="P4723" s="43">
        <f>P4724</f>
        <v>0</v>
      </c>
      <c r="Q4723" s="43">
        <f>Q4724</f>
        <v>0</v>
      </c>
      <c r="R4723" s="43">
        <f>R4724</f>
        <v>0</v>
      </c>
      <c r="S4723" s="43">
        <f>S4724</f>
        <v>0</v>
      </c>
      <c r="T4723" s="43">
        <f>T4724</f>
        <v>0</v>
      </c>
      <c r="U4723" s="43">
        <v>0</v>
      </c>
      <c r="V4723" s="43">
        <f t="shared" si="9174"/>
        <v>85475.300000000003</v>
      </c>
      <c r="W4723" s="43">
        <f>W4724</f>
        <v>0</v>
      </c>
      <c r="X4723" s="43">
        <f>X4724</f>
        <v>0</v>
      </c>
      <c r="Y4723" s="43">
        <f>Y4724</f>
        <v>0</v>
      </c>
      <c r="Z4723" s="43">
        <f>Z4724</f>
        <v>0</v>
      </c>
      <c r="AA4723" s="43">
        <f>AA4724</f>
        <v>0</v>
      </c>
      <c r="AB4723" s="43">
        <f>AB4724</f>
        <v>61259.219299999997</v>
      </c>
      <c r="AC4723" s="44">
        <f>AC4724</f>
        <v>86059.536129999993</v>
      </c>
      <c r="AD4723" s="44">
        <f>AD4724</f>
        <v>86056.06422</v>
      </c>
      <c r="AE4723" s="45">
        <f t="shared" si="9170"/>
        <v>99.995965688224544</v>
      </c>
      <c r="AF4723" s="43">
        <f>AF4724</f>
        <v>86032.778000000006</v>
      </c>
      <c r="AG4723" s="43">
        <f>AG4724</f>
        <v>-424.5</v>
      </c>
      <c r="AH4723" s="43">
        <f>AH4724</f>
        <v>0</v>
      </c>
      <c r="AI4723" s="43">
        <f>AI4724</f>
        <v>0</v>
      </c>
      <c r="AJ4723" s="43">
        <f>AJ4724</f>
        <v>0</v>
      </c>
      <c r="AK4723" s="43">
        <f>AK4724</f>
        <v>0</v>
      </c>
      <c r="AL4723" s="43">
        <f t="shared" si="9171"/>
        <v>85608.278000000006</v>
      </c>
      <c r="AM4723" s="43">
        <f t="shared" si="9172"/>
        <v>-132.97800000000279</v>
      </c>
      <c r="AN4723" s="2"/>
      <c r="AR4723" s="1"/>
      <c r="AS4723" s="1"/>
    </row>
    <row r="4724">
      <c r="B4724" s="41" t="s">
        <v>1269</v>
      </c>
      <c r="C4724" s="41" t="s">
        <v>41</v>
      </c>
      <c r="D4724" s="41" t="s">
        <v>43</v>
      </c>
      <c r="E4724" s="26" t="str">
        <f t="shared" si="9173"/>
        <v>0113</v>
      </c>
      <c r="F4724" s="41" t="s">
        <v>1273</v>
      </c>
      <c r="G4724" s="41" t="s">
        <v>73</v>
      </c>
      <c r="H4724" s="42" t="s">
        <v>74</v>
      </c>
      <c r="I4724" s="43">
        <f>89983.7-4083.9</f>
        <v>85899.800000000003</v>
      </c>
      <c r="J4724" s="43">
        <f>93250.8-4232.2</f>
        <v>89018.600000000006</v>
      </c>
      <c r="K4724" s="43">
        <f>93250.8-4232.2</f>
        <v>89018.600000000006</v>
      </c>
      <c r="L4724" s="43"/>
      <c r="M4724" s="43"/>
      <c r="N4724" s="43"/>
      <c r="O4724" s="43">
        <v>-424.5</v>
      </c>
      <c r="P4724" s="43">
        <v>0</v>
      </c>
      <c r="Q4724" s="43">
        <v>0</v>
      </c>
      <c r="R4724" s="43">
        <v>0</v>
      </c>
      <c r="S4724" s="43">
        <v>0</v>
      </c>
      <c r="T4724" s="43">
        <v>0</v>
      </c>
      <c r="U4724" s="43">
        <v>0</v>
      </c>
      <c r="V4724" s="43">
        <f t="shared" si="9174"/>
        <v>85475.300000000003</v>
      </c>
      <c r="W4724" s="43"/>
      <c r="X4724" s="43"/>
      <c r="Y4724" s="43"/>
      <c r="Z4724" s="43"/>
      <c r="AA4724" s="43"/>
      <c r="AB4724" s="43">
        <v>61259.219299999997</v>
      </c>
      <c r="AC4724" s="44">
        <v>86059.536129999993</v>
      </c>
      <c r="AD4724" s="44">
        <v>86056.06422</v>
      </c>
      <c r="AE4724" s="45">
        <f t="shared" si="9170"/>
        <v>99.995965688224544</v>
      </c>
      <c r="AF4724" s="43">
        <v>86032.778000000006</v>
      </c>
      <c r="AG4724" s="43">
        <v>-424.5</v>
      </c>
      <c r="AH4724" s="43">
        <v>0</v>
      </c>
      <c r="AI4724" s="43">
        <v>0</v>
      </c>
      <c r="AJ4724" s="43">
        <v>0</v>
      </c>
      <c r="AK4724" s="43">
        <v>0</v>
      </c>
      <c r="AL4724" s="43">
        <f t="shared" si="9171"/>
        <v>85608.278000000006</v>
      </c>
      <c r="AM4724" s="43">
        <f t="shared" si="9172"/>
        <v>-132.97800000000279</v>
      </c>
      <c r="AN4724" s="19"/>
      <c r="AO4724" s="1"/>
      <c r="AP4724" s="1"/>
      <c r="AQ4724" s="1"/>
      <c r="AR4724" s="1"/>
      <c r="AS4724" s="1"/>
    </row>
    <row r="4725" ht="31.5">
      <c r="B4725" s="41" t="s">
        <v>1269</v>
      </c>
      <c r="C4725" s="41" t="s">
        <v>41</v>
      </c>
      <c r="D4725" s="41" t="s">
        <v>43</v>
      </c>
      <c r="E4725" s="26" t="str">
        <f t="shared" si="9173"/>
        <v>0113</v>
      </c>
      <c r="F4725" s="41" t="s">
        <v>1273</v>
      </c>
      <c r="G4725" s="41" t="s">
        <v>53</v>
      </c>
      <c r="H4725" s="42" t="s">
        <v>54</v>
      </c>
      <c r="I4725" s="43">
        <f>I4726</f>
        <v>11072</v>
      </c>
      <c r="J4725" s="43">
        <f>J4726</f>
        <v>11072</v>
      </c>
      <c r="K4725" s="43">
        <f>K4726</f>
        <v>11072</v>
      </c>
      <c r="L4725" s="43">
        <f>L4726</f>
        <v>0</v>
      </c>
      <c r="M4725" s="43">
        <f>M4726</f>
        <v>0</v>
      </c>
      <c r="N4725" s="43">
        <f>N4726</f>
        <v>0</v>
      </c>
      <c r="O4725" s="43">
        <f>O4726</f>
        <v>0</v>
      </c>
      <c r="P4725" s="43">
        <f>P4726</f>
        <v>0</v>
      </c>
      <c r="Q4725" s="43">
        <f>Q4726</f>
        <v>0</v>
      </c>
      <c r="R4725" s="43">
        <f>R4726</f>
        <v>0</v>
      </c>
      <c r="S4725" s="43">
        <f>S4726</f>
        <v>0</v>
      </c>
      <c r="T4725" s="43">
        <f>T4726</f>
        <v>0</v>
      </c>
      <c r="U4725" s="43">
        <v>0</v>
      </c>
      <c r="V4725" s="43">
        <f t="shared" si="9174"/>
        <v>11072</v>
      </c>
      <c r="W4725" s="43">
        <f>W4726</f>
        <v>0</v>
      </c>
      <c r="X4725" s="43">
        <f>X4726</f>
        <v>0</v>
      </c>
      <c r="Y4725" s="43">
        <f>Y4726</f>
        <v>0</v>
      </c>
      <c r="Z4725" s="43">
        <f>Z4726</f>
        <v>0</v>
      </c>
      <c r="AA4725" s="43">
        <f>AA4726</f>
        <v>0</v>
      </c>
      <c r="AB4725" s="43">
        <f>AB4726</f>
        <v>7839.0772999999999</v>
      </c>
      <c r="AC4725" s="44">
        <f>AC4726</f>
        <v>10508.57987</v>
      </c>
      <c r="AD4725" s="44">
        <f>AD4726</f>
        <v>10508.57987</v>
      </c>
      <c r="AE4725" s="45">
        <f t="shared" si="9170"/>
        <v>100</v>
      </c>
      <c r="AF4725" s="43">
        <f>AF4726</f>
        <v>10939.022000000001</v>
      </c>
      <c r="AG4725" s="43">
        <f>AG4726</f>
        <v>0</v>
      </c>
      <c r="AH4725" s="43">
        <f>AH4726</f>
        <v>0</v>
      </c>
      <c r="AI4725" s="43">
        <f>AI4726</f>
        <v>0</v>
      </c>
      <c r="AJ4725" s="43">
        <f>AJ4726</f>
        <v>0</v>
      </c>
      <c r="AK4725" s="43">
        <f>AK4726</f>
        <v>0</v>
      </c>
      <c r="AL4725" s="43">
        <f t="shared" si="9171"/>
        <v>10939.022000000001</v>
      </c>
      <c r="AM4725" s="43">
        <f t="shared" si="9172"/>
        <v>132.97799999999916</v>
      </c>
      <c r="AN4725" s="2"/>
      <c r="AR4725" s="1"/>
      <c r="AS4725" s="1"/>
    </row>
    <row r="4726" ht="31.5">
      <c r="B4726" s="41" t="s">
        <v>1269</v>
      </c>
      <c r="C4726" s="41" t="s">
        <v>41</v>
      </c>
      <c r="D4726" s="41" t="s">
        <v>43</v>
      </c>
      <c r="E4726" s="26" t="str">
        <f t="shared" si="9173"/>
        <v>0113</v>
      </c>
      <c r="F4726" s="41" t="s">
        <v>1273</v>
      </c>
      <c r="G4726" s="41" t="s">
        <v>55</v>
      </c>
      <c r="H4726" s="42" t="s">
        <v>56</v>
      </c>
      <c r="I4726" s="43">
        <f>11289.5-217.5</f>
        <v>11072</v>
      </c>
      <c r="J4726" s="43">
        <f>11289.5-217.5</f>
        <v>11072</v>
      </c>
      <c r="K4726" s="43">
        <f>11289.5-217.5</f>
        <v>11072</v>
      </c>
      <c r="L4726" s="43"/>
      <c r="M4726" s="43"/>
      <c r="N4726" s="43"/>
      <c r="O4726" s="43">
        <v>0</v>
      </c>
      <c r="P4726" s="43">
        <v>0</v>
      </c>
      <c r="Q4726" s="43">
        <v>0</v>
      </c>
      <c r="R4726" s="43">
        <v>0</v>
      </c>
      <c r="S4726" s="43">
        <v>0</v>
      </c>
      <c r="T4726" s="43">
        <v>0</v>
      </c>
      <c r="U4726" s="43">
        <v>0</v>
      </c>
      <c r="V4726" s="43">
        <f t="shared" si="9174"/>
        <v>11072</v>
      </c>
      <c r="W4726" s="43"/>
      <c r="X4726" s="43"/>
      <c r="Y4726" s="43"/>
      <c r="Z4726" s="43"/>
      <c r="AA4726" s="43"/>
      <c r="AB4726" s="43">
        <v>7839.0772999999999</v>
      </c>
      <c r="AC4726" s="44">
        <v>10508.57987</v>
      </c>
      <c r="AD4726" s="44">
        <v>10508.57987</v>
      </c>
      <c r="AE4726" s="45">
        <f t="shared" si="9170"/>
        <v>100</v>
      </c>
      <c r="AF4726" s="43">
        <v>10939.022000000001</v>
      </c>
      <c r="AG4726" s="43">
        <v>0</v>
      </c>
      <c r="AH4726" s="43">
        <v>0</v>
      </c>
      <c r="AI4726" s="43">
        <v>0</v>
      </c>
      <c r="AJ4726" s="43">
        <v>0</v>
      </c>
      <c r="AK4726" s="43">
        <v>0</v>
      </c>
      <c r="AL4726" s="43">
        <f t="shared" si="9171"/>
        <v>10939.022000000001</v>
      </c>
      <c r="AM4726" s="43">
        <f t="shared" si="9172"/>
        <v>132.97799999999916</v>
      </c>
      <c r="AN4726" s="19"/>
      <c r="AO4726" s="1"/>
      <c r="AP4726" s="1"/>
      <c r="AQ4726" s="1"/>
      <c r="AR4726" s="1"/>
      <c r="AS4726" s="1"/>
    </row>
    <row r="4727">
      <c r="B4727" s="41" t="s">
        <v>1269</v>
      </c>
      <c r="C4727" s="41" t="s">
        <v>41</v>
      </c>
      <c r="D4727" s="41" t="s">
        <v>43</v>
      </c>
      <c r="E4727" s="26" t="str">
        <f t="shared" si="9173"/>
        <v>0113</v>
      </c>
      <c r="F4727" s="41" t="s">
        <v>1273</v>
      </c>
      <c r="G4727" s="41" t="s">
        <v>59</v>
      </c>
      <c r="H4727" s="42" t="s">
        <v>60</v>
      </c>
      <c r="I4727" s="43">
        <f>I4728</f>
        <v>22</v>
      </c>
      <c r="J4727" s="43">
        <f>J4728</f>
        <v>22</v>
      </c>
      <c r="K4727" s="43">
        <f>K4728</f>
        <v>22</v>
      </c>
      <c r="L4727" s="43">
        <f>L4728</f>
        <v>0</v>
      </c>
      <c r="M4727" s="43">
        <f>M4728</f>
        <v>0</v>
      </c>
      <c r="N4727" s="43">
        <f>N4728</f>
        <v>0</v>
      </c>
      <c r="O4727" s="43">
        <f>O4728</f>
        <v>0</v>
      </c>
      <c r="P4727" s="43">
        <f>P4728</f>
        <v>0</v>
      </c>
      <c r="Q4727" s="43">
        <f>Q4728</f>
        <v>0</v>
      </c>
      <c r="R4727" s="43">
        <f>R4728</f>
        <v>0</v>
      </c>
      <c r="S4727" s="43">
        <f>S4728</f>
        <v>0</v>
      </c>
      <c r="T4727" s="43">
        <f>T4728</f>
        <v>0</v>
      </c>
      <c r="U4727" s="43">
        <v>0</v>
      </c>
      <c r="V4727" s="43">
        <f t="shared" si="9174"/>
        <v>22</v>
      </c>
      <c r="W4727" s="43">
        <f>W4728</f>
        <v>0</v>
      </c>
      <c r="X4727" s="43">
        <f>X4728</f>
        <v>0</v>
      </c>
      <c r="Y4727" s="43">
        <f>Y4728</f>
        <v>0</v>
      </c>
      <c r="Z4727" s="43">
        <f>Z4728</f>
        <v>0</v>
      </c>
      <c r="AA4727" s="43">
        <f>AA4728</f>
        <v>0</v>
      </c>
      <c r="AB4727" s="43">
        <f>AB4728</f>
        <v>1.1839999999999999</v>
      </c>
      <c r="AC4727" s="44">
        <f>AC4728</f>
        <v>1.1839999999999999</v>
      </c>
      <c r="AD4727" s="44">
        <f>AD4728</f>
        <v>1.1839999999999999</v>
      </c>
      <c r="AE4727" s="45">
        <f t="shared" si="9170"/>
        <v>100</v>
      </c>
      <c r="AF4727" s="43">
        <f>AF4728</f>
        <v>22</v>
      </c>
      <c r="AG4727" s="43">
        <f>AG4728</f>
        <v>0</v>
      </c>
      <c r="AH4727" s="43">
        <f>AH4728</f>
        <v>0</v>
      </c>
      <c r="AI4727" s="43">
        <f>AI4728</f>
        <v>0</v>
      </c>
      <c r="AJ4727" s="43">
        <f>AJ4728</f>
        <v>0</v>
      </c>
      <c r="AK4727" s="43">
        <f>AK4728</f>
        <v>0</v>
      </c>
      <c r="AL4727" s="43">
        <f t="shared" si="9171"/>
        <v>22</v>
      </c>
      <c r="AM4727" s="43">
        <f t="shared" si="9172"/>
        <v>0</v>
      </c>
      <c r="AN4727" s="2"/>
      <c r="AO4727" s="1"/>
      <c r="AP4727" s="1"/>
      <c r="AQ4727" s="1"/>
      <c r="AR4727" s="1"/>
      <c r="AS4727" s="1"/>
    </row>
    <row r="4728">
      <c r="B4728" s="41" t="s">
        <v>1269</v>
      </c>
      <c r="C4728" s="41" t="s">
        <v>41</v>
      </c>
      <c r="D4728" s="41" t="s">
        <v>43</v>
      </c>
      <c r="E4728" s="26" t="str">
        <f t="shared" si="9173"/>
        <v>0113</v>
      </c>
      <c r="F4728" s="41" t="s">
        <v>1273</v>
      </c>
      <c r="G4728" s="41" t="s">
        <v>63</v>
      </c>
      <c r="H4728" s="42" t="s">
        <v>64</v>
      </c>
      <c r="I4728" s="43">
        <v>22</v>
      </c>
      <c r="J4728" s="43">
        <v>22</v>
      </c>
      <c r="K4728" s="43">
        <v>22</v>
      </c>
      <c r="L4728" s="43"/>
      <c r="M4728" s="43"/>
      <c r="N4728" s="43"/>
      <c r="O4728" s="43">
        <v>0</v>
      </c>
      <c r="P4728" s="43">
        <v>0</v>
      </c>
      <c r="Q4728" s="43">
        <v>0</v>
      </c>
      <c r="R4728" s="43">
        <v>0</v>
      </c>
      <c r="S4728" s="43">
        <v>0</v>
      </c>
      <c r="T4728" s="43">
        <v>0</v>
      </c>
      <c r="U4728" s="43">
        <v>0</v>
      </c>
      <c r="V4728" s="43">
        <f t="shared" si="9174"/>
        <v>22</v>
      </c>
      <c r="W4728" s="43"/>
      <c r="X4728" s="43"/>
      <c r="Y4728" s="43"/>
      <c r="Z4728" s="43"/>
      <c r="AA4728" s="43"/>
      <c r="AB4728" s="43">
        <v>1.1839999999999999</v>
      </c>
      <c r="AC4728" s="44">
        <v>1.1839999999999999</v>
      </c>
      <c r="AD4728" s="44">
        <v>1.1839999999999999</v>
      </c>
      <c r="AE4728" s="45">
        <f t="shared" si="9170"/>
        <v>100</v>
      </c>
      <c r="AF4728" s="43">
        <v>22</v>
      </c>
      <c r="AG4728" s="43">
        <v>0</v>
      </c>
      <c r="AH4728" s="43">
        <v>0</v>
      </c>
      <c r="AI4728" s="43">
        <v>0</v>
      </c>
      <c r="AJ4728" s="43">
        <v>0</v>
      </c>
      <c r="AK4728" s="43">
        <v>0</v>
      </c>
      <c r="AL4728" s="43">
        <f t="shared" si="9171"/>
        <v>22</v>
      </c>
      <c r="AM4728" s="43">
        <f t="shared" si="9172"/>
        <v>0</v>
      </c>
      <c r="AN4728" s="19"/>
      <c r="AO4728" s="1"/>
      <c r="AP4728" s="1"/>
      <c r="AQ4728" s="1"/>
      <c r="AR4728" s="1"/>
      <c r="AS4728" s="1"/>
    </row>
    <row r="4729" ht="31.5">
      <c r="B4729" s="41" t="s">
        <v>1269</v>
      </c>
      <c r="C4729" s="41" t="s">
        <v>41</v>
      </c>
      <c r="D4729" s="41" t="s">
        <v>43</v>
      </c>
      <c r="E4729" s="26" t="str">
        <f t="shared" si="9173"/>
        <v>0113</v>
      </c>
      <c r="F4729" s="41" t="s">
        <v>87</v>
      </c>
      <c r="G4729" s="41"/>
      <c r="H4729" s="42" t="s">
        <v>88</v>
      </c>
      <c r="I4729" s="43">
        <f>I4730</f>
        <v>23352.200000000001</v>
      </c>
      <c r="J4729" s="43">
        <f>J4730</f>
        <v>23085.099999999999</v>
      </c>
      <c r="K4729" s="43">
        <f>K4730</f>
        <v>23085.099999999999</v>
      </c>
      <c r="L4729" s="43">
        <f>L4730</f>
        <v>0</v>
      </c>
      <c r="M4729" s="43">
        <f>M4730</f>
        <v>0</v>
      </c>
      <c r="N4729" s="43">
        <f>N4730</f>
        <v>0</v>
      </c>
      <c r="O4729" s="43">
        <f>O4730</f>
        <v>0</v>
      </c>
      <c r="P4729" s="43">
        <f>P4730</f>
        <v>0</v>
      </c>
      <c r="Q4729" s="43">
        <f>Q4730</f>
        <v>0</v>
      </c>
      <c r="R4729" s="43">
        <f>R4730</f>
        <v>0</v>
      </c>
      <c r="S4729" s="43">
        <f>S4730</f>
        <v>0</v>
      </c>
      <c r="T4729" s="43">
        <f>T4730</f>
        <v>0</v>
      </c>
      <c r="U4729" s="43">
        <v>0</v>
      </c>
      <c r="V4729" s="43">
        <f t="shared" si="9174"/>
        <v>23352.200000000001</v>
      </c>
      <c r="W4729" s="43">
        <f>W4730</f>
        <v>0</v>
      </c>
      <c r="X4729" s="43">
        <f>X4730</f>
        <v>0</v>
      </c>
      <c r="Y4729" s="43">
        <f>Y4730</f>
        <v>0</v>
      </c>
      <c r="Z4729" s="43">
        <f>Z4730</f>
        <v>0</v>
      </c>
      <c r="AA4729" s="43">
        <f>AA4730</f>
        <v>0</v>
      </c>
      <c r="AB4729" s="43">
        <f>AB4730</f>
        <v>19923.497210000001</v>
      </c>
      <c r="AC4729" s="44">
        <f>AC4730</f>
        <v>28891.774999999998</v>
      </c>
      <c r="AD4729" s="44">
        <f>AD4730</f>
        <v>28889.457629999997</v>
      </c>
      <c r="AE4729" s="45">
        <f t="shared" si="9170"/>
        <v>99.991979135930549</v>
      </c>
      <c r="AF4729" s="43">
        <f>AF4730</f>
        <v>28891.775000000001</v>
      </c>
      <c r="AG4729" s="43">
        <f>AG4730</f>
        <v>0</v>
      </c>
      <c r="AH4729" s="43">
        <f>AH4730</f>
        <v>0</v>
      </c>
      <c r="AI4729" s="43">
        <f>AI4730</f>
        <v>0</v>
      </c>
      <c r="AJ4729" s="43">
        <f>AJ4730</f>
        <v>0</v>
      </c>
      <c r="AK4729" s="43">
        <f>AK4730</f>
        <v>0</v>
      </c>
      <c r="AL4729" s="43">
        <f t="shared" si="9171"/>
        <v>28891.775000000001</v>
      </c>
      <c r="AM4729" s="43">
        <f t="shared" si="9172"/>
        <v>-5539.5750000000007</v>
      </c>
      <c r="AN4729" s="2"/>
      <c r="AO4729" s="1"/>
      <c r="AP4729" s="1"/>
      <c r="AQ4729" s="1"/>
      <c r="AR4729" s="1"/>
      <c r="AS4729" s="1"/>
    </row>
    <row r="4730">
      <c r="B4730" s="41" t="s">
        <v>1269</v>
      </c>
      <c r="C4730" s="41" t="s">
        <v>41</v>
      </c>
      <c r="D4730" s="41" t="s">
        <v>43</v>
      </c>
      <c r="E4730" s="26" t="str">
        <f t="shared" si="9173"/>
        <v>0113</v>
      </c>
      <c r="F4730" s="41" t="s">
        <v>89</v>
      </c>
      <c r="G4730" s="41"/>
      <c r="H4730" s="42" t="s">
        <v>90</v>
      </c>
      <c r="I4730" s="43">
        <f>I4731+I4734</f>
        <v>23352.200000000001</v>
      </c>
      <c r="J4730" s="43">
        <f>J4731+J4734</f>
        <v>23085.099999999999</v>
      </c>
      <c r="K4730" s="43">
        <f>K4731+K4734</f>
        <v>23085.099999999999</v>
      </c>
      <c r="L4730" s="43">
        <f>L4731+L4734</f>
        <v>0</v>
      </c>
      <c r="M4730" s="43">
        <f>M4731+M4734</f>
        <v>0</v>
      </c>
      <c r="N4730" s="43">
        <f>N4731+N4734</f>
        <v>0</v>
      </c>
      <c r="O4730" s="43">
        <f>O4731+O4734</f>
        <v>0</v>
      </c>
      <c r="P4730" s="43">
        <f>P4731+P4734</f>
        <v>0</v>
      </c>
      <c r="Q4730" s="43">
        <f>Q4731+Q4734</f>
        <v>0</v>
      </c>
      <c r="R4730" s="43">
        <f>R4731+R4734</f>
        <v>0</v>
      </c>
      <c r="S4730" s="43">
        <f>S4731+S4734</f>
        <v>0</v>
      </c>
      <c r="T4730" s="43">
        <f>T4731+T4734</f>
        <v>0</v>
      </c>
      <c r="U4730" s="43">
        <v>0</v>
      </c>
      <c r="V4730" s="43">
        <f t="shared" si="9174"/>
        <v>23352.200000000001</v>
      </c>
      <c r="W4730" s="43">
        <f>W4731+W4734</f>
        <v>0</v>
      </c>
      <c r="X4730" s="43">
        <f>X4731+X4734</f>
        <v>0</v>
      </c>
      <c r="Y4730" s="43">
        <f>Y4731+Y4734</f>
        <v>0</v>
      </c>
      <c r="Z4730" s="43">
        <f>Z4731+Z4734</f>
        <v>0</v>
      </c>
      <c r="AA4730" s="43">
        <f>AA4731+AA4734</f>
        <v>0</v>
      </c>
      <c r="AB4730" s="43">
        <f>AB4731+AB4734</f>
        <v>19923.497210000001</v>
      </c>
      <c r="AC4730" s="44">
        <f>AC4731+AC4734</f>
        <v>28891.774999999998</v>
      </c>
      <c r="AD4730" s="44">
        <f>AD4731+AD4734</f>
        <v>28889.457629999997</v>
      </c>
      <c r="AE4730" s="45">
        <f t="shared" si="9170"/>
        <v>99.991979135930549</v>
      </c>
      <c r="AF4730" s="43">
        <f>AF4731+AF4734</f>
        <v>28891.775000000001</v>
      </c>
      <c r="AG4730" s="43">
        <f>AG4731+AG4734</f>
        <v>0</v>
      </c>
      <c r="AH4730" s="43">
        <f>AH4731+AH4734</f>
        <v>0</v>
      </c>
      <c r="AI4730" s="43">
        <f>AI4731+AI4734</f>
        <v>0</v>
      </c>
      <c r="AJ4730" s="43">
        <f>AJ4731+AJ4734</f>
        <v>0</v>
      </c>
      <c r="AK4730" s="43">
        <f>AK4731+AK4734</f>
        <v>0</v>
      </c>
      <c r="AL4730" s="43">
        <f t="shared" si="9171"/>
        <v>28891.775000000001</v>
      </c>
      <c r="AM4730" s="43">
        <f t="shared" si="9172"/>
        <v>-5539.5750000000007</v>
      </c>
      <c r="AN4730" s="2"/>
      <c r="AR4730" s="1"/>
      <c r="AS4730" s="1"/>
    </row>
    <row r="4731" ht="31.5">
      <c r="B4731" s="41" t="s">
        <v>1269</v>
      </c>
      <c r="C4731" s="41" t="s">
        <v>41</v>
      </c>
      <c r="D4731" s="41" t="s">
        <v>43</v>
      </c>
      <c r="E4731" s="26" t="str">
        <f t="shared" si="9173"/>
        <v>0113</v>
      </c>
      <c r="F4731" s="41" t="s">
        <v>91</v>
      </c>
      <c r="G4731" s="41"/>
      <c r="H4731" s="42" t="s">
        <v>92</v>
      </c>
      <c r="I4731" s="43">
        <f t="shared" ref="I4731:I4732" si="9201">I4732</f>
        <v>22076.700000000001</v>
      </c>
      <c r="J4731" s="43">
        <f t="shared" ref="J4731:J4732" si="9202">J4732</f>
        <v>21809.599999999999</v>
      </c>
      <c r="K4731" s="43">
        <f t="shared" ref="K4731:K4732" si="9203">K4732</f>
        <v>21809.599999999999</v>
      </c>
      <c r="L4731" s="43">
        <f t="shared" ref="L4731:L4732" si="9204">L4732</f>
        <v>0</v>
      </c>
      <c r="M4731" s="43">
        <f t="shared" ref="M4731:M4732" si="9205">M4732</f>
        <v>0</v>
      </c>
      <c r="N4731" s="43">
        <f t="shared" ref="N4731:N4732" si="9206">N4732</f>
        <v>0</v>
      </c>
      <c r="O4731" s="43">
        <f t="shared" ref="O4731:O4732" si="9207">O4732</f>
        <v>0</v>
      </c>
      <c r="P4731" s="43">
        <f t="shared" ref="P4731:P4732" si="9208">P4732</f>
        <v>0</v>
      </c>
      <c r="Q4731" s="43">
        <f t="shared" ref="Q4731:Q4732" si="9209">Q4732</f>
        <v>0</v>
      </c>
      <c r="R4731" s="43">
        <f t="shared" ref="R4731:R4732" si="9210">R4732</f>
        <v>0</v>
      </c>
      <c r="S4731" s="43">
        <f t="shared" ref="S4731:S4732" si="9211">S4732</f>
        <v>0</v>
      </c>
      <c r="T4731" s="43">
        <f t="shared" ref="T4731:T4732" si="9212">T4732</f>
        <v>0</v>
      </c>
      <c r="U4731" s="43">
        <v>0</v>
      </c>
      <c r="V4731" s="43">
        <f t="shared" si="9174"/>
        <v>22076.700000000001</v>
      </c>
      <c r="W4731" s="43">
        <f t="shared" ref="W4731:W4732" si="9213">W4732</f>
        <v>0</v>
      </c>
      <c r="X4731" s="43">
        <f t="shared" ref="X4731:X4732" si="9214">X4732</f>
        <v>0</v>
      </c>
      <c r="Y4731" s="43">
        <f t="shared" ref="Y4731:Y4732" si="9215">Y4732</f>
        <v>0</v>
      </c>
      <c r="Z4731" s="43">
        <f t="shared" ref="Z4731:Z4732" si="9216">Z4732</f>
        <v>0</v>
      </c>
      <c r="AA4731" s="43">
        <f t="shared" ref="AA4731:AA4732" si="9217">AA4732</f>
        <v>0</v>
      </c>
      <c r="AB4731" s="43">
        <f t="shared" ref="AB4731:AB4732" si="9218">AB4732</f>
        <v>18746.70407</v>
      </c>
      <c r="AC4731" s="44">
        <f t="shared" ref="AC4731:AC4732" si="9219">AC4732</f>
        <v>27551.392449999999</v>
      </c>
      <c r="AD4731" s="44">
        <f t="shared" ref="AD4731:AD4732" si="9220">AD4732</f>
        <v>27549.075079999999</v>
      </c>
      <c r="AE4731" s="45">
        <f t="shared" si="9170"/>
        <v>99.99158891876624</v>
      </c>
      <c r="AF4731" s="43">
        <f t="shared" ref="AF4731:AF4732" si="9221">AF4732</f>
        <v>27387.900000000001</v>
      </c>
      <c r="AG4731" s="43">
        <f t="shared" ref="AG4731:AG4732" si="9222">AG4732</f>
        <v>0</v>
      </c>
      <c r="AH4731" s="43">
        <f t="shared" ref="AH4731:AH4732" si="9223">AH4732</f>
        <v>0</v>
      </c>
      <c r="AI4731" s="43">
        <f t="shared" ref="AI4731:AI4732" si="9224">AI4732</f>
        <v>0</v>
      </c>
      <c r="AJ4731" s="43">
        <f t="shared" ref="AJ4731:AJ4732" si="9225">AJ4732</f>
        <v>0</v>
      </c>
      <c r="AK4731" s="43">
        <f t="shared" ref="AK4731:AK4732" si="9226">AK4732</f>
        <v>0</v>
      </c>
      <c r="AL4731" s="43">
        <f t="shared" si="9171"/>
        <v>27387.900000000001</v>
      </c>
      <c r="AM4731" s="43">
        <f t="shared" si="9172"/>
        <v>-5311.2000000000007</v>
      </c>
      <c r="AN4731" s="2"/>
      <c r="AO4731" s="1"/>
      <c r="AP4731" s="1"/>
      <c r="AQ4731" s="1"/>
      <c r="AR4731" s="1"/>
      <c r="AS4731" s="1"/>
    </row>
    <row r="4732" ht="78.75">
      <c r="B4732" s="41" t="s">
        <v>1269</v>
      </c>
      <c r="C4732" s="41" t="s">
        <v>41</v>
      </c>
      <c r="D4732" s="41" t="s">
        <v>43</v>
      </c>
      <c r="E4732" s="26" t="str">
        <f t="shared" si="9173"/>
        <v>0113</v>
      </c>
      <c r="F4732" s="41" t="s">
        <v>91</v>
      </c>
      <c r="G4732" s="41" t="s">
        <v>71</v>
      </c>
      <c r="H4732" s="42" t="s">
        <v>72</v>
      </c>
      <c r="I4732" s="43">
        <f t="shared" si="9201"/>
        <v>22076.700000000001</v>
      </c>
      <c r="J4732" s="43">
        <f t="shared" si="9202"/>
        <v>21809.599999999999</v>
      </c>
      <c r="K4732" s="43">
        <f t="shared" si="9203"/>
        <v>21809.599999999999</v>
      </c>
      <c r="L4732" s="43">
        <f t="shared" si="9204"/>
        <v>0</v>
      </c>
      <c r="M4732" s="43">
        <f t="shared" si="9205"/>
        <v>0</v>
      </c>
      <c r="N4732" s="43">
        <f t="shared" si="9206"/>
        <v>0</v>
      </c>
      <c r="O4732" s="43">
        <f t="shared" si="9207"/>
        <v>0</v>
      </c>
      <c r="P4732" s="43">
        <f t="shared" si="9208"/>
        <v>0</v>
      </c>
      <c r="Q4732" s="43">
        <f t="shared" si="9209"/>
        <v>0</v>
      </c>
      <c r="R4732" s="43">
        <f t="shared" si="9210"/>
        <v>0</v>
      </c>
      <c r="S4732" s="43">
        <f t="shared" si="9211"/>
        <v>0</v>
      </c>
      <c r="T4732" s="43">
        <f t="shared" si="9212"/>
        <v>0</v>
      </c>
      <c r="U4732" s="43">
        <v>0</v>
      </c>
      <c r="V4732" s="43">
        <f t="shared" si="9174"/>
        <v>22076.700000000001</v>
      </c>
      <c r="W4732" s="43">
        <f t="shared" si="9213"/>
        <v>0</v>
      </c>
      <c r="X4732" s="43">
        <f t="shared" si="9214"/>
        <v>0</v>
      </c>
      <c r="Y4732" s="43">
        <f t="shared" si="9215"/>
        <v>0</v>
      </c>
      <c r="Z4732" s="43">
        <f t="shared" si="9216"/>
        <v>0</v>
      </c>
      <c r="AA4732" s="43">
        <f t="shared" si="9217"/>
        <v>0</v>
      </c>
      <c r="AB4732" s="43">
        <f t="shared" si="9218"/>
        <v>18746.70407</v>
      </c>
      <c r="AC4732" s="44">
        <f t="shared" si="9219"/>
        <v>27551.392449999999</v>
      </c>
      <c r="AD4732" s="44">
        <f t="shared" si="9220"/>
        <v>27549.075079999999</v>
      </c>
      <c r="AE4732" s="45">
        <f t="shared" si="9170"/>
        <v>99.99158891876624</v>
      </c>
      <c r="AF4732" s="43">
        <f t="shared" si="9221"/>
        <v>27387.900000000001</v>
      </c>
      <c r="AG4732" s="43">
        <f t="shared" si="9222"/>
        <v>0</v>
      </c>
      <c r="AH4732" s="43">
        <f t="shared" si="9223"/>
        <v>0</v>
      </c>
      <c r="AI4732" s="43">
        <f t="shared" si="9224"/>
        <v>0</v>
      </c>
      <c r="AJ4732" s="43">
        <f t="shared" si="9225"/>
        <v>0</v>
      </c>
      <c r="AK4732" s="43">
        <f t="shared" si="9226"/>
        <v>0</v>
      </c>
      <c r="AL4732" s="43">
        <f t="shared" si="9171"/>
        <v>27387.900000000001</v>
      </c>
      <c r="AM4732" s="43">
        <f t="shared" si="9172"/>
        <v>-5311.2000000000007</v>
      </c>
      <c r="AN4732" s="2"/>
      <c r="AO4732" s="1"/>
      <c r="AP4732" s="1"/>
      <c r="AQ4732" s="1"/>
      <c r="AR4732" s="1"/>
      <c r="AS4732" s="1"/>
    </row>
    <row r="4733" ht="31.5">
      <c r="B4733" s="41" t="s">
        <v>1269</v>
      </c>
      <c r="C4733" s="41" t="s">
        <v>41</v>
      </c>
      <c r="D4733" s="41" t="s">
        <v>43</v>
      </c>
      <c r="E4733" s="26" t="str">
        <f t="shared" si="9173"/>
        <v>0113</v>
      </c>
      <c r="F4733" s="41" t="s">
        <v>91</v>
      </c>
      <c r="G4733" s="41" t="s">
        <v>93</v>
      </c>
      <c r="H4733" s="42" t="s">
        <v>94</v>
      </c>
      <c r="I4733" s="43">
        <v>22076.700000000001</v>
      </c>
      <c r="J4733" s="43">
        <v>21809.599999999999</v>
      </c>
      <c r="K4733" s="43">
        <v>21809.599999999999</v>
      </c>
      <c r="L4733" s="43"/>
      <c r="M4733" s="43"/>
      <c r="N4733" s="43"/>
      <c r="O4733" s="43">
        <v>0</v>
      </c>
      <c r="P4733" s="43">
        <v>0</v>
      </c>
      <c r="Q4733" s="43">
        <v>0</v>
      </c>
      <c r="R4733" s="43">
        <v>0</v>
      </c>
      <c r="S4733" s="43">
        <v>0</v>
      </c>
      <c r="T4733" s="43">
        <v>0</v>
      </c>
      <c r="U4733" s="43">
        <v>0</v>
      </c>
      <c r="V4733" s="43">
        <f t="shared" si="9174"/>
        <v>22076.700000000001</v>
      </c>
      <c r="W4733" s="43"/>
      <c r="X4733" s="43"/>
      <c r="Y4733" s="43"/>
      <c r="Z4733" s="43"/>
      <c r="AA4733" s="43"/>
      <c r="AB4733" s="43">
        <v>18746.70407</v>
      </c>
      <c r="AC4733" s="44">
        <v>27551.392449999999</v>
      </c>
      <c r="AD4733" s="44">
        <v>27549.075079999999</v>
      </c>
      <c r="AE4733" s="45">
        <f t="shared" si="9170"/>
        <v>99.99158891876624</v>
      </c>
      <c r="AF4733" s="43">
        <f>22076.7+4079.3+1231.9</f>
        <v>27387.900000000001</v>
      </c>
      <c r="AG4733" s="43">
        <v>0</v>
      </c>
      <c r="AH4733" s="43">
        <v>0</v>
      </c>
      <c r="AI4733" s="43">
        <v>0</v>
      </c>
      <c r="AJ4733" s="43">
        <v>0</v>
      </c>
      <c r="AK4733" s="43">
        <v>0</v>
      </c>
      <c r="AL4733" s="43">
        <f t="shared" si="9171"/>
        <v>27387.900000000001</v>
      </c>
      <c r="AM4733" s="43">
        <f t="shared" si="9172"/>
        <v>-5311.2000000000007</v>
      </c>
      <c r="AN4733" s="19"/>
      <c r="AR4733" s="1"/>
      <c r="AS4733" s="1"/>
    </row>
    <row r="4734" ht="31.5">
      <c r="B4734" s="41" t="s">
        <v>1269</v>
      </c>
      <c r="C4734" s="41" t="s">
        <v>41</v>
      </c>
      <c r="D4734" s="41" t="s">
        <v>43</v>
      </c>
      <c r="E4734" s="26" t="str">
        <f t="shared" si="9173"/>
        <v>0113</v>
      </c>
      <c r="F4734" s="41" t="s">
        <v>99</v>
      </c>
      <c r="G4734" s="41"/>
      <c r="H4734" s="42" t="s">
        <v>100</v>
      </c>
      <c r="I4734" s="43">
        <f>I4737</f>
        <v>1275.5</v>
      </c>
      <c r="J4734" s="43">
        <f>J4737</f>
        <v>1275.5</v>
      </c>
      <c r="K4734" s="43">
        <f>K4737</f>
        <v>1275.5</v>
      </c>
      <c r="L4734" s="43">
        <f>L4737</f>
        <v>0</v>
      </c>
      <c r="M4734" s="43">
        <f>M4737</f>
        <v>0</v>
      </c>
      <c r="N4734" s="43">
        <f>N4737</f>
        <v>0</v>
      </c>
      <c r="O4734" s="43">
        <f>O4737+O4735</f>
        <v>0</v>
      </c>
      <c r="P4734" s="43">
        <f>P4737+P4735</f>
        <v>0</v>
      </c>
      <c r="Q4734" s="43">
        <f>Q4737+Q4735</f>
        <v>0</v>
      </c>
      <c r="R4734" s="43">
        <f>R4737+R4735</f>
        <v>0</v>
      </c>
      <c r="S4734" s="43">
        <f>S4737</f>
        <v>0</v>
      </c>
      <c r="T4734" s="43">
        <f>T4737</f>
        <v>0</v>
      </c>
      <c r="U4734" s="43">
        <v>0</v>
      </c>
      <c r="V4734" s="43">
        <f t="shared" si="9174"/>
        <v>1275.5</v>
      </c>
      <c r="W4734" s="43">
        <f>W4737</f>
        <v>0</v>
      </c>
      <c r="X4734" s="43">
        <f>X4737</f>
        <v>0</v>
      </c>
      <c r="Y4734" s="43">
        <f>Y4737</f>
        <v>0</v>
      </c>
      <c r="Z4734" s="43">
        <f>Z4737</f>
        <v>0</v>
      </c>
      <c r="AA4734" s="43">
        <f>AA4737</f>
        <v>0</v>
      </c>
      <c r="AB4734" s="43">
        <f>AB4737+AB4735</f>
        <v>1176.79314</v>
      </c>
      <c r="AC4734" s="44">
        <f>AC4737+AC4735</f>
        <v>1340.38255</v>
      </c>
      <c r="AD4734" s="44">
        <f>AD4737+AD4735</f>
        <v>1340.38255</v>
      </c>
      <c r="AE4734" s="45">
        <f t="shared" si="9170"/>
        <v>100</v>
      </c>
      <c r="AF4734" s="43">
        <f>AF4737+AF4735</f>
        <v>1503.875</v>
      </c>
      <c r="AG4734" s="43">
        <f>AG4737+AG4735</f>
        <v>0</v>
      </c>
      <c r="AH4734" s="43">
        <f>AH4737+AH4735</f>
        <v>0</v>
      </c>
      <c r="AI4734" s="43">
        <f>AI4737+AI4735</f>
        <v>0</v>
      </c>
      <c r="AJ4734" s="43">
        <f>AJ4737+AJ4735</f>
        <v>0</v>
      </c>
      <c r="AK4734" s="43">
        <f>AK4737+AK4735</f>
        <v>0</v>
      </c>
      <c r="AL4734" s="43">
        <f t="shared" si="9171"/>
        <v>1503.875</v>
      </c>
      <c r="AM4734" s="43">
        <f t="shared" si="9172"/>
        <v>-228.375</v>
      </c>
      <c r="AN4734" s="2"/>
      <c r="AO4734" s="1"/>
      <c r="AP4734" s="1"/>
      <c r="AQ4734" s="1"/>
      <c r="AR4734" s="1"/>
      <c r="AS4734" s="1"/>
    </row>
    <row r="4735" ht="78.75">
      <c r="B4735" s="41" t="s">
        <v>1269</v>
      </c>
      <c r="C4735" s="41" t="s">
        <v>41</v>
      </c>
      <c r="D4735" s="41" t="s">
        <v>43</v>
      </c>
      <c r="E4735" s="26" t="str">
        <f t="shared" si="9173"/>
        <v>0113</v>
      </c>
      <c r="F4735" s="41" t="s">
        <v>99</v>
      </c>
      <c r="G4735" s="41" t="s">
        <v>71</v>
      </c>
      <c r="H4735" s="42" t="s">
        <v>72</v>
      </c>
      <c r="I4735" s="43"/>
      <c r="J4735" s="43"/>
      <c r="K4735" s="43"/>
      <c r="L4735" s="43"/>
      <c r="M4735" s="43"/>
      <c r="N4735" s="43"/>
      <c r="O4735" s="43">
        <f>O4736</f>
        <v>0</v>
      </c>
      <c r="P4735" s="43">
        <f>P4736</f>
        <v>0</v>
      </c>
      <c r="Q4735" s="43">
        <f>Q4736</f>
        <v>0</v>
      </c>
      <c r="R4735" s="43">
        <f>R4736</f>
        <v>0</v>
      </c>
      <c r="S4735" s="43"/>
      <c r="T4735" s="43"/>
      <c r="U4735" s="43"/>
      <c r="V4735" s="43">
        <f t="shared" si="9174"/>
        <v>0</v>
      </c>
      <c r="W4735" s="43"/>
      <c r="X4735" s="43"/>
      <c r="Y4735" s="43"/>
      <c r="Z4735" s="43"/>
      <c r="AA4735" s="43"/>
      <c r="AB4735" s="43">
        <f>AB4736</f>
        <v>53.085999999999999</v>
      </c>
      <c r="AC4735" s="44">
        <f>AC4736</f>
        <v>53.085999999999999</v>
      </c>
      <c r="AD4735" s="44">
        <f>AD4736</f>
        <v>53.085999999999999</v>
      </c>
      <c r="AE4735" s="45">
        <f t="shared" si="9170"/>
        <v>100</v>
      </c>
      <c r="AF4735" s="43">
        <f>AF4736</f>
        <v>53.085999999999999</v>
      </c>
      <c r="AG4735" s="43">
        <f>AG4736</f>
        <v>0</v>
      </c>
      <c r="AH4735" s="43">
        <f>AH4736</f>
        <v>0</v>
      </c>
      <c r="AI4735" s="43">
        <f>AI4736</f>
        <v>0</v>
      </c>
      <c r="AJ4735" s="43">
        <f>AJ4736</f>
        <v>0</v>
      </c>
      <c r="AK4735" s="43">
        <f>AK4736</f>
        <v>0</v>
      </c>
      <c r="AL4735" s="43">
        <f t="shared" si="9171"/>
        <v>53.085999999999999</v>
      </c>
      <c r="AM4735" s="43">
        <f t="shared" si="9172"/>
        <v>-53.085999999999999</v>
      </c>
      <c r="AN4735" s="2"/>
      <c r="AR4735" s="1"/>
      <c r="AS4735" s="1"/>
    </row>
    <row r="4736" ht="31.5">
      <c r="B4736" s="41" t="s">
        <v>1269</v>
      </c>
      <c r="C4736" s="41" t="s">
        <v>41</v>
      </c>
      <c r="D4736" s="41" t="s">
        <v>43</v>
      </c>
      <c r="E4736" s="26" t="str">
        <f t="shared" si="9173"/>
        <v>0113</v>
      </c>
      <c r="F4736" s="41" t="s">
        <v>99</v>
      </c>
      <c r="G4736" s="41" t="s">
        <v>93</v>
      </c>
      <c r="H4736" s="42" t="s">
        <v>94</v>
      </c>
      <c r="I4736" s="43"/>
      <c r="J4736" s="43"/>
      <c r="K4736" s="43"/>
      <c r="L4736" s="43"/>
      <c r="M4736" s="43"/>
      <c r="N4736" s="43"/>
      <c r="O4736" s="43">
        <v>0</v>
      </c>
      <c r="P4736" s="43">
        <v>0</v>
      </c>
      <c r="Q4736" s="43">
        <v>0</v>
      </c>
      <c r="R4736" s="43">
        <v>0</v>
      </c>
      <c r="S4736" s="43"/>
      <c r="T4736" s="43"/>
      <c r="U4736" s="43"/>
      <c r="V4736" s="43">
        <f t="shared" si="9174"/>
        <v>0</v>
      </c>
      <c r="W4736" s="43"/>
      <c r="X4736" s="43"/>
      <c r="Y4736" s="43"/>
      <c r="Z4736" s="43"/>
      <c r="AA4736" s="43"/>
      <c r="AB4736" s="43">
        <v>53.085999999999999</v>
      </c>
      <c r="AC4736" s="44">
        <v>53.085999999999999</v>
      </c>
      <c r="AD4736" s="44">
        <v>53.085999999999999</v>
      </c>
      <c r="AE4736" s="45">
        <f t="shared" si="9170"/>
        <v>100</v>
      </c>
      <c r="AF4736" s="43">
        <v>53.085999999999999</v>
      </c>
      <c r="AG4736" s="43">
        <v>0</v>
      </c>
      <c r="AH4736" s="43">
        <v>0</v>
      </c>
      <c r="AI4736" s="43">
        <v>0</v>
      </c>
      <c r="AJ4736" s="43">
        <v>0</v>
      </c>
      <c r="AK4736" s="43">
        <v>0</v>
      </c>
      <c r="AL4736" s="43">
        <f t="shared" si="9171"/>
        <v>53.085999999999999</v>
      </c>
      <c r="AM4736" s="43">
        <f t="shared" si="9172"/>
        <v>-53.085999999999999</v>
      </c>
      <c r="AN4736" s="2"/>
      <c r="AO4736" s="1"/>
      <c r="AP4736" s="1"/>
      <c r="AQ4736" s="1"/>
      <c r="AR4736" s="1"/>
      <c r="AS4736" s="1"/>
    </row>
    <row r="4737" ht="31.5">
      <c r="B4737" s="41" t="s">
        <v>1269</v>
      </c>
      <c r="C4737" s="41" t="s">
        <v>41</v>
      </c>
      <c r="D4737" s="41" t="s">
        <v>43</v>
      </c>
      <c r="E4737" s="26" t="str">
        <f t="shared" si="9173"/>
        <v>0113</v>
      </c>
      <c r="F4737" s="41" t="s">
        <v>99</v>
      </c>
      <c r="G4737" s="41" t="s">
        <v>53</v>
      </c>
      <c r="H4737" s="42" t="s">
        <v>54</v>
      </c>
      <c r="I4737" s="43">
        <f>I4738</f>
        <v>1275.5</v>
      </c>
      <c r="J4737" s="43">
        <f>J4738</f>
        <v>1275.5</v>
      </c>
      <c r="K4737" s="43">
        <f>K4738</f>
        <v>1275.5</v>
      </c>
      <c r="L4737" s="43">
        <f>L4738</f>
        <v>0</v>
      </c>
      <c r="M4737" s="43">
        <f>M4738</f>
        <v>0</v>
      </c>
      <c r="N4737" s="43">
        <f>N4738</f>
        <v>0</v>
      </c>
      <c r="O4737" s="43">
        <f>O4738</f>
        <v>0</v>
      </c>
      <c r="P4737" s="43">
        <f>P4738</f>
        <v>0</v>
      </c>
      <c r="Q4737" s="43">
        <f>Q4738</f>
        <v>0</v>
      </c>
      <c r="R4737" s="43">
        <f>R4738</f>
        <v>0</v>
      </c>
      <c r="S4737" s="43">
        <f>S4738</f>
        <v>0</v>
      </c>
      <c r="T4737" s="43">
        <f>T4738</f>
        <v>0</v>
      </c>
      <c r="U4737" s="43">
        <v>0</v>
      </c>
      <c r="V4737" s="43">
        <f t="shared" si="9174"/>
        <v>1275.5</v>
      </c>
      <c r="W4737" s="43">
        <f>W4738</f>
        <v>0</v>
      </c>
      <c r="X4737" s="43">
        <f>X4738</f>
        <v>0</v>
      </c>
      <c r="Y4737" s="43">
        <f>Y4738</f>
        <v>0</v>
      </c>
      <c r="Z4737" s="43">
        <f>Z4738</f>
        <v>0</v>
      </c>
      <c r="AA4737" s="43">
        <f>AA4738</f>
        <v>0</v>
      </c>
      <c r="AB4737" s="43">
        <f>AB4738</f>
        <v>1123.70714</v>
      </c>
      <c r="AC4737" s="44">
        <f>AC4738</f>
        <v>1287.29655</v>
      </c>
      <c r="AD4737" s="44">
        <f>AD4738</f>
        <v>1287.29655</v>
      </c>
      <c r="AE4737" s="45">
        <f t="shared" si="9170"/>
        <v>100</v>
      </c>
      <c r="AF4737" s="43">
        <f>AF4738</f>
        <v>1450.789</v>
      </c>
      <c r="AG4737" s="43">
        <f>AG4738</f>
        <v>0</v>
      </c>
      <c r="AH4737" s="43">
        <f>AH4738</f>
        <v>0</v>
      </c>
      <c r="AI4737" s="43">
        <f>AI4738</f>
        <v>0</v>
      </c>
      <c r="AJ4737" s="43">
        <f>AJ4738</f>
        <v>0</v>
      </c>
      <c r="AK4737" s="43">
        <f>AK4738</f>
        <v>0</v>
      </c>
      <c r="AL4737" s="43">
        <f t="shared" si="9171"/>
        <v>1450.789</v>
      </c>
      <c r="AM4737" s="43">
        <f t="shared" si="9172"/>
        <v>-175.28899999999999</v>
      </c>
      <c r="AN4737" s="2"/>
      <c r="AO4737" s="1"/>
      <c r="AP4737" s="1"/>
      <c r="AQ4737" s="1"/>
      <c r="AR4737" s="1"/>
      <c r="AS4737" s="1"/>
    </row>
    <row r="4738" ht="31.5">
      <c r="B4738" s="41" t="s">
        <v>1269</v>
      </c>
      <c r="C4738" s="41" t="s">
        <v>41</v>
      </c>
      <c r="D4738" s="41" t="s">
        <v>43</v>
      </c>
      <c r="E4738" s="26" t="str">
        <f t="shared" si="9173"/>
        <v>0113</v>
      </c>
      <c r="F4738" s="41" t="s">
        <v>99</v>
      </c>
      <c r="G4738" s="41" t="s">
        <v>55</v>
      </c>
      <c r="H4738" s="42" t="s">
        <v>56</v>
      </c>
      <c r="I4738" s="43">
        <v>1275.5</v>
      </c>
      <c r="J4738" s="43">
        <v>1275.5</v>
      </c>
      <c r="K4738" s="43">
        <v>1275.5</v>
      </c>
      <c r="L4738" s="43"/>
      <c r="M4738" s="43"/>
      <c r="N4738" s="43"/>
      <c r="O4738" s="43">
        <v>0</v>
      </c>
      <c r="P4738" s="43">
        <v>0</v>
      </c>
      <c r="Q4738" s="43">
        <v>0</v>
      </c>
      <c r="R4738" s="43">
        <v>0</v>
      </c>
      <c r="S4738" s="43">
        <v>0</v>
      </c>
      <c r="T4738" s="43">
        <v>0</v>
      </c>
      <c r="U4738" s="43">
        <v>0</v>
      </c>
      <c r="V4738" s="43">
        <f t="shared" si="9174"/>
        <v>1275.5</v>
      </c>
      <c r="W4738" s="43"/>
      <c r="X4738" s="43"/>
      <c r="Y4738" s="43"/>
      <c r="Z4738" s="43"/>
      <c r="AA4738" s="43"/>
      <c r="AB4738" s="43">
        <v>1123.70714</v>
      </c>
      <c r="AC4738" s="44">
        <v>1287.29655</v>
      </c>
      <c r="AD4738" s="44">
        <v>1287.29655</v>
      </c>
      <c r="AE4738" s="45">
        <f t="shared" si="9170"/>
        <v>100</v>
      </c>
      <c r="AF4738" s="43">
        <v>1450.789</v>
      </c>
      <c r="AG4738" s="43">
        <v>0</v>
      </c>
      <c r="AH4738" s="43">
        <v>0</v>
      </c>
      <c r="AI4738" s="43">
        <v>0</v>
      </c>
      <c r="AJ4738" s="43">
        <v>0</v>
      </c>
      <c r="AK4738" s="43">
        <v>0</v>
      </c>
      <c r="AL4738" s="43">
        <f t="shared" si="9171"/>
        <v>1450.789</v>
      </c>
      <c r="AM4738" s="43">
        <f t="shared" si="9172"/>
        <v>-175.28899999999999</v>
      </c>
      <c r="AN4738" s="19"/>
      <c r="AO4738" s="1"/>
      <c r="AP4738" s="1"/>
      <c r="AQ4738" s="1"/>
      <c r="AR4738" s="1"/>
      <c r="AS4738" s="1"/>
    </row>
    <row r="4739" s="24" customFormat="1" ht="31.5">
      <c r="B4739" s="25" t="s">
        <v>1269</v>
      </c>
      <c r="C4739" s="25" t="s">
        <v>117</v>
      </c>
      <c r="D4739" s="25"/>
      <c r="E4739" s="32" t="str">
        <f t="shared" si="9173"/>
        <v>03</v>
      </c>
      <c r="F4739" s="25"/>
      <c r="G4739" s="25"/>
      <c r="H4739" s="27" t="s">
        <v>199</v>
      </c>
      <c r="I4739" s="28">
        <f t="shared" ref="I4739:I4741" si="9227">I4740</f>
        <v>348.30000000000001</v>
      </c>
      <c r="J4739" s="28">
        <f t="shared" ref="J4739:J4741" si="9228">J4740</f>
        <v>348.30000000000001</v>
      </c>
      <c r="K4739" s="28">
        <f t="shared" ref="K4739:K4741" si="9229">K4740</f>
        <v>348.30000000000001</v>
      </c>
      <c r="L4739" s="28">
        <f t="shared" ref="L4739:L4741" si="9230">L4740</f>
        <v>0</v>
      </c>
      <c r="M4739" s="28">
        <f t="shared" ref="M4739:M4741" si="9231">M4740</f>
        <v>0</v>
      </c>
      <c r="N4739" s="28">
        <f t="shared" ref="N4739:N4741" si="9232">N4740</f>
        <v>0</v>
      </c>
      <c r="O4739" s="28">
        <f t="shared" ref="O4739:O4741" si="9233">O4740</f>
        <v>0</v>
      </c>
      <c r="P4739" s="28">
        <f t="shared" ref="P4739:P4741" si="9234">P4740</f>
        <v>0</v>
      </c>
      <c r="Q4739" s="28">
        <f t="shared" ref="Q4739:Q4741" si="9235">Q4740</f>
        <v>0</v>
      </c>
      <c r="R4739" s="28">
        <f t="shared" ref="R4739:R4741" si="9236">R4740</f>
        <v>0</v>
      </c>
      <c r="S4739" s="28">
        <f t="shared" ref="S4739:S4741" si="9237">S4740</f>
        <v>0</v>
      </c>
      <c r="T4739" s="28">
        <f t="shared" ref="T4739:T4741" si="9238">T4740</f>
        <v>0</v>
      </c>
      <c r="U4739" s="28">
        <v>0</v>
      </c>
      <c r="V4739" s="28">
        <f t="shared" si="9174"/>
        <v>348.30000000000001</v>
      </c>
      <c r="W4739" s="28">
        <f t="shared" ref="W4739:W4741" si="9239">W4740</f>
        <v>0</v>
      </c>
      <c r="X4739" s="28">
        <f t="shared" ref="X4739:X4741" si="9240">X4740</f>
        <v>0</v>
      </c>
      <c r="Y4739" s="28">
        <f t="shared" ref="Y4739:Y4741" si="9241">Y4740</f>
        <v>0</v>
      </c>
      <c r="Z4739" s="28">
        <f t="shared" ref="Z4739:Z4741" si="9242">Z4740</f>
        <v>0</v>
      </c>
      <c r="AA4739" s="28">
        <f t="shared" ref="AA4739:AA4741" si="9243">AA4740</f>
        <v>0</v>
      </c>
      <c r="AB4739" s="28">
        <f t="shared" ref="AB4739:AB4741" si="9244">AB4740</f>
        <v>269.14283999999998</v>
      </c>
      <c r="AC4739" s="29">
        <f t="shared" ref="AC4739:AC4741" si="9245">AC4740</f>
        <v>348.30000000000001</v>
      </c>
      <c r="AD4739" s="29">
        <f t="shared" ref="AD4739:AD4741" si="9246">AD4740</f>
        <v>348.30000000000001</v>
      </c>
      <c r="AE4739" s="30">
        <f t="shared" si="9170"/>
        <v>100</v>
      </c>
      <c r="AF4739" s="28">
        <f t="shared" ref="AF4739:AF4741" si="9247">AF4740</f>
        <v>348.30000000000001</v>
      </c>
      <c r="AG4739" s="28">
        <f t="shared" ref="AG4739:AG4741" si="9248">AG4740</f>
        <v>0</v>
      </c>
      <c r="AH4739" s="28">
        <f t="shared" ref="AH4739:AH4741" si="9249">AH4740</f>
        <v>0</v>
      </c>
      <c r="AI4739" s="28">
        <f t="shared" ref="AI4739:AI4741" si="9250">AI4740</f>
        <v>0</v>
      </c>
      <c r="AJ4739" s="28">
        <f t="shared" ref="AJ4739:AJ4741" si="9251">AJ4740</f>
        <v>0</v>
      </c>
      <c r="AK4739" s="28">
        <f t="shared" ref="AK4739:AK4741" si="9252">AK4740</f>
        <v>0</v>
      </c>
      <c r="AL4739" s="28">
        <f t="shared" si="9171"/>
        <v>348.30000000000001</v>
      </c>
      <c r="AM4739" s="28">
        <f t="shared" si="9172"/>
        <v>0</v>
      </c>
      <c r="AN4739" s="2"/>
      <c r="AO4739" s="24"/>
      <c r="AP4739" s="24"/>
      <c r="AQ4739" s="24"/>
      <c r="AR4739" s="24"/>
      <c r="AS4739" s="24"/>
    </row>
    <row r="4740" s="33" customFormat="1" ht="31.5">
      <c r="B4740" s="34" t="s">
        <v>1269</v>
      </c>
      <c r="C4740" s="34" t="s">
        <v>117</v>
      </c>
      <c r="D4740" s="34" t="s">
        <v>200</v>
      </c>
      <c r="E4740" s="35" t="str">
        <f t="shared" si="9173"/>
        <v>0314</v>
      </c>
      <c r="F4740" s="34"/>
      <c r="G4740" s="34"/>
      <c r="H4740" s="36" t="s">
        <v>201</v>
      </c>
      <c r="I4740" s="37">
        <f t="shared" si="9227"/>
        <v>348.30000000000001</v>
      </c>
      <c r="J4740" s="37">
        <f t="shared" si="9228"/>
        <v>348.30000000000001</v>
      </c>
      <c r="K4740" s="37">
        <f t="shared" si="9229"/>
        <v>348.30000000000001</v>
      </c>
      <c r="L4740" s="37">
        <f t="shared" si="9230"/>
        <v>0</v>
      </c>
      <c r="M4740" s="37">
        <f t="shared" si="9231"/>
        <v>0</v>
      </c>
      <c r="N4740" s="37">
        <f t="shared" si="9232"/>
        <v>0</v>
      </c>
      <c r="O4740" s="37">
        <f t="shared" si="9233"/>
        <v>0</v>
      </c>
      <c r="P4740" s="37">
        <f t="shared" si="9234"/>
        <v>0</v>
      </c>
      <c r="Q4740" s="37">
        <f t="shared" si="9235"/>
        <v>0</v>
      </c>
      <c r="R4740" s="37">
        <f t="shared" si="9236"/>
        <v>0</v>
      </c>
      <c r="S4740" s="37">
        <f t="shared" si="9237"/>
        <v>0</v>
      </c>
      <c r="T4740" s="37">
        <f t="shared" si="9238"/>
        <v>0</v>
      </c>
      <c r="U4740" s="37">
        <v>0</v>
      </c>
      <c r="V4740" s="37">
        <f t="shared" si="9174"/>
        <v>348.30000000000001</v>
      </c>
      <c r="W4740" s="37">
        <f t="shared" si="9239"/>
        <v>0</v>
      </c>
      <c r="X4740" s="37">
        <f t="shared" si="9240"/>
        <v>0</v>
      </c>
      <c r="Y4740" s="37">
        <f t="shared" si="9241"/>
        <v>0</v>
      </c>
      <c r="Z4740" s="37">
        <f t="shared" si="9242"/>
        <v>0</v>
      </c>
      <c r="AA4740" s="37">
        <f t="shared" si="9243"/>
        <v>0</v>
      </c>
      <c r="AB4740" s="37">
        <f t="shared" si="9244"/>
        <v>269.14283999999998</v>
      </c>
      <c r="AC4740" s="38">
        <f t="shared" si="9245"/>
        <v>348.30000000000001</v>
      </c>
      <c r="AD4740" s="38">
        <f t="shared" si="9246"/>
        <v>348.30000000000001</v>
      </c>
      <c r="AE4740" s="39">
        <f t="shared" si="9170"/>
        <v>100</v>
      </c>
      <c r="AF4740" s="37">
        <f t="shared" si="9247"/>
        <v>348.30000000000001</v>
      </c>
      <c r="AG4740" s="37">
        <f t="shared" si="9248"/>
        <v>0</v>
      </c>
      <c r="AH4740" s="37">
        <f t="shared" si="9249"/>
        <v>0</v>
      </c>
      <c r="AI4740" s="37">
        <f t="shared" si="9250"/>
        <v>0</v>
      </c>
      <c r="AJ4740" s="37">
        <f t="shared" si="9251"/>
        <v>0</v>
      </c>
      <c r="AK4740" s="37">
        <f t="shared" si="9252"/>
        <v>0</v>
      </c>
      <c r="AL4740" s="37">
        <f t="shared" si="9171"/>
        <v>348.30000000000001</v>
      </c>
      <c r="AM4740" s="37">
        <f t="shared" si="9172"/>
        <v>0</v>
      </c>
      <c r="AN4740" s="40"/>
      <c r="AO4740" s="33"/>
      <c r="AP4740" s="33"/>
      <c r="AQ4740" s="33"/>
      <c r="AR4740" s="33"/>
      <c r="AS4740" s="33"/>
    </row>
    <row r="4741" ht="31.5">
      <c r="B4741" s="41" t="s">
        <v>1269</v>
      </c>
      <c r="C4741" s="41" t="s">
        <v>117</v>
      </c>
      <c r="D4741" s="41" t="s">
        <v>200</v>
      </c>
      <c r="E4741" s="26" t="str">
        <f t="shared" si="9173"/>
        <v>0314</v>
      </c>
      <c r="F4741" s="41" t="s">
        <v>81</v>
      </c>
      <c r="G4741" s="41"/>
      <c r="H4741" s="42" t="s">
        <v>82</v>
      </c>
      <c r="I4741" s="43">
        <f t="shared" si="9227"/>
        <v>348.30000000000001</v>
      </c>
      <c r="J4741" s="43">
        <f t="shared" si="9228"/>
        <v>348.30000000000001</v>
      </c>
      <c r="K4741" s="43">
        <f t="shared" si="9229"/>
        <v>348.30000000000001</v>
      </c>
      <c r="L4741" s="43">
        <f t="shared" si="9230"/>
        <v>0</v>
      </c>
      <c r="M4741" s="43">
        <f t="shared" si="9231"/>
        <v>0</v>
      </c>
      <c r="N4741" s="43">
        <f t="shared" si="9232"/>
        <v>0</v>
      </c>
      <c r="O4741" s="43">
        <f t="shared" si="9233"/>
        <v>0</v>
      </c>
      <c r="P4741" s="43">
        <f t="shared" si="9234"/>
        <v>0</v>
      </c>
      <c r="Q4741" s="43">
        <f t="shared" si="9235"/>
        <v>0</v>
      </c>
      <c r="R4741" s="43">
        <f t="shared" si="9236"/>
        <v>0</v>
      </c>
      <c r="S4741" s="43">
        <f t="shared" si="9237"/>
        <v>0</v>
      </c>
      <c r="T4741" s="43">
        <f t="shared" si="9238"/>
        <v>0</v>
      </c>
      <c r="U4741" s="43">
        <v>0</v>
      </c>
      <c r="V4741" s="43">
        <f t="shared" si="9174"/>
        <v>348.30000000000001</v>
      </c>
      <c r="W4741" s="43">
        <f t="shared" si="9239"/>
        <v>0</v>
      </c>
      <c r="X4741" s="43">
        <f t="shared" si="9240"/>
        <v>0</v>
      </c>
      <c r="Y4741" s="43">
        <f t="shared" si="9241"/>
        <v>0</v>
      </c>
      <c r="Z4741" s="43">
        <f t="shared" si="9242"/>
        <v>0</v>
      </c>
      <c r="AA4741" s="43">
        <f t="shared" si="9243"/>
        <v>0</v>
      </c>
      <c r="AB4741" s="43">
        <f t="shared" si="9244"/>
        <v>269.14283999999998</v>
      </c>
      <c r="AC4741" s="44">
        <f t="shared" si="9245"/>
        <v>348.30000000000001</v>
      </c>
      <c r="AD4741" s="44">
        <f t="shared" si="9246"/>
        <v>348.30000000000001</v>
      </c>
      <c r="AE4741" s="45">
        <f t="shared" si="9170"/>
        <v>100</v>
      </c>
      <c r="AF4741" s="43">
        <f t="shared" si="9247"/>
        <v>348.30000000000001</v>
      </c>
      <c r="AG4741" s="43">
        <f t="shared" si="9248"/>
        <v>0</v>
      </c>
      <c r="AH4741" s="43">
        <f t="shared" si="9249"/>
        <v>0</v>
      </c>
      <c r="AI4741" s="43">
        <f t="shared" si="9250"/>
        <v>0</v>
      </c>
      <c r="AJ4741" s="43">
        <f t="shared" si="9251"/>
        <v>0</v>
      </c>
      <c r="AK4741" s="43">
        <f t="shared" si="9252"/>
        <v>0</v>
      </c>
      <c r="AL4741" s="43">
        <f t="shared" si="9171"/>
        <v>348.30000000000001</v>
      </c>
      <c r="AM4741" s="43">
        <f t="shared" si="9172"/>
        <v>0</v>
      </c>
      <c r="AN4741" s="2"/>
      <c r="AO4741" s="1"/>
      <c r="AP4741" s="1"/>
      <c r="AQ4741" s="1"/>
      <c r="AR4741" s="1"/>
      <c r="AS4741" s="1"/>
    </row>
    <row r="4742">
      <c r="B4742" s="41" t="s">
        <v>1269</v>
      </c>
      <c r="C4742" s="41" t="s">
        <v>117</v>
      </c>
      <c r="D4742" s="41" t="s">
        <v>200</v>
      </c>
      <c r="E4742" s="26" t="str">
        <f t="shared" si="9173"/>
        <v>0314</v>
      </c>
      <c r="F4742" s="41" t="s">
        <v>83</v>
      </c>
      <c r="G4742" s="41"/>
      <c r="H4742" s="42" t="s">
        <v>84</v>
      </c>
      <c r="I4742" s="43">
        <f>I4746+I4743</f>
        <v>348.30000000000001</v>
      </c>
      <c r="J4742" s="43">
        <f>J4746+J4743</f>
        <v>348.30000000000001</v>
      </c>
      <c r="K4742" s="43">
        <f>K4746+K4743</f>
        <v>348.30000000000001</v>
      </c>
      <c r="L4742" s="43">
        <f>L4746+L4743</f>
        <v>0</v>
      </c>
      <c r="M4742" s="43">
        <f>M4746+M4743</f>
        <v>0</v>
      </c>
      <c r="N4742" s="43">
        <f>N4746+N4743</f>
        <v>0</v>
      </c>
      <c r="O4742" s="43">
        <f>O4746+O4743</f>
        <v>0</v>
      </c>
      <c r="P4742" s="43">
        <f>P4746+P4743</f>
        <v>0</v>
      </c>
      <c r="Q4742" s="43">
        <f>Q4746+Q4743</f>
        <v>0</v>
      </c>
      <c r="R4742" s="43">
        <f>R4746+R4743</f>
        <v>0</v>
      </c>
      <c r="S4742" s="43">
        <f>S4746+S4743</f>
        <v>0</v>
      </c>
      <c r="T4742" s="43">
        <f>T4746+T4743</f>
        <v>0</v>
      </c>
      <c r="U4742" s="43">
        <v>0</v>
      </c>
      <c r="V4742" s="43">
        <f t="shared" si="9174"/>
        <v>348.30000000000001</v>
      </c>
      <c r="W4742" s="43">
        <f>W4746+W4743</f>
        <v>0</v>
      </c>
      <c r="X4742" s="43">
        <f>X4746+X4743</f>
        <v>0</v>
      </c>
      <c r="Y4742" s="43">
        <f>Y4746+Y4743</f>
        <v>0</v>
      </c>
      <c r="Z4742" s="43">
        <f>Z4746+Z4743</f>
        <v>0</v>
      </c>
      <c r="AA4742" s="43">
        <f>AA4746+AA4743</f>
        <v>0</v>
      </c>
      <c r="AB4742" s="43">
        <f>AB4746+AB4743</f>
        <v>269.14283999999998</v>
      </c>
      <c r="AC4742" s="44">
        <f>AC4746+AC4743</f>
        <v>348.30000000000001</v>
      </c>
      <c r="AD4742" s="44">
        <f>AD4746+AD4743</f>
        <v>348.30000000000001</v>
      </c>
      <c r="AE4742" s="45">
        <f t="shared" si="9170"/>
        <v>100</v>
      </c>
      <c r="AF4742" s="43">
        <f>AF4746+AF4743</f>
        <v>348.30000000000001</v>
      </c>
      <c r="AG4742" s="43">
        <f>AG4746+AG4743</f>
        <v>0</v>
      </c>
      <c r="AH4742" s="43">
        <f>AH4746+AH4743</f>
        <v>0</v>
      </c>
      <c r="AI4742" s="43">
        <f>AI4746+AI4743</f>
        <v>0</v>
      </c>
      <c r="AJ4742" s="43">
        <f>AJ4746+AJ4743</f>
        <v>0</v>
      </c>
      <c r="AK4742" s="43">
        <f>AK4746+AK4743</f>
        <v>0</v>
      </c>
      <c r="AL4742" s="43">
        <f t="shared" si="9171"/>
        <v>348.30000000000001</v>
      </c>
      <c r="AM4742" s="43">
        <f t="shared" si="9172"/>
        <v>0</v>
      </c>
      <c r="AN4742" s="2"/>
      <c r="AR4742" s="1"/>
      <c r="AS4742" s="1"/>
    </row>
    <row r="4743" ht="63" hidden="1">
      <c r="B4743" s="41" t="s">
        <v>1269</v>
      </c>
      <c r="C4743" s="41" t="s">
        <v>117</v>
      </c>
      <c r="D4743" s="41" t="s">
        <v>200</v>
      </c>
      <c r="E4743" s="26" t="str">
        <f t="shared" si="9173"/>
        <v>0314</v>
      </c>
      <c r="F4743" s="41" t="s">
        <v>202</v>
      </c>
      <c r="G4743" s="41"/>
      <c r="H4743" s="42" t="s">
        <v>203</v>
      </c>
      <c r="I4743" s="43">
        <f t="shared" ref="I4743:I4747" si="9253">I4744</f>
        <v>0</v>
      </c>
      <c r="J4743" s="43">
        <f t="shared" ref="J4743:J4747" si="9254">J4744</f>
        <v>0</v>
      </c>
      <c r="K4743" s="43">
        <f t="shared" ref="K4743:K4747" si="9255">K4744</f>
        <v>0</v>
      </c>
      <c r="L4743" s="43">
        <f t="shared" ref="L4743:L4747" si="9256">L4744</f>
        <v>0</v>
      </c>
      <c r="M4743" s="43">
        <f t="shared" ref="M4743:M4747" si="9257">M4744</f>
        <v>0</v>
      </c>
      <c r="N4743" s="43">
        <f t="shared" ref="N4743:N4747" si="9258">N4744</f>
        <v>0</v>
      </c>
      <c r="O4743" s="43">
        <f t="shared" ref="O4743:O4747" si="9259">O4744</f>
        <v>0</v>
      </c>
      <c r="P4743" s="43">
        <f t="shared" ref="P4743:P4747" si="9260">P4744</f>
        <v>0</v>
      </c>
      <c r="Q4743" s="43">
        <f t="shared" ref="Q4743:Q4747" si="9261">Q4744</f>
        <v>0</v>
      </c>
      <c r="R4743" s="43">
        <f t="shared" ref="R4743:R4747" si="9262">R4744</f>
        <v>0</v>
      </c>
      <c r="S4743" s="43">
        <f t="shared" ref="S4743:S4747" si="9263">S4744</f>
        <v>0</v>
      </c>
      <c r="T4743" s="43">
        <f t="shared" ref="T4743:T4747" si="9264">T4744</f>
        <v>0</v>
      </c>
      <c r="U4743" s="43">
        <v>0</v>
      </c>
      <c r="V4743" s="43">
        <f t="shared" si="9174"/>
        <v>0</v>
      </c>
      <c r="W4743" s="43">
        <f t="shared" ref="W4743:W4747" si="9265">W4744</f>
        <v>0</v>
      </c>
      <c r="X4743" s="43">
        <f t="shared" ref="X4743:X4747" si="9266">X4744</f>
        <v>0</v>
      </c>
      <c r="Y4743" s="43">
        <f t="shared" ref="Y4743:Y4747" si="9267">Y4744</f>
        <v>0</v>
      </c>
      <c r="Z4743" s="43">
        <f t="shared" ref="Z4743:Z4747" si="9268">Z4744</f>
        <v>0</v>
      </c>
      <c r="AA4743" s="43">
        <f t="shared" ref="AA4743:AA4747" si="9269">AA4744</f>
        <v>0</v>
      </c>
      <c r="AB4743" s="43">
        <f t="shared" ref="AB4743:AB4747" si="9270">AB4744</f>
        <v>0</v>
      </c>
      <c r="AC4743" s="44">
        <f t="shared" ref="AC4743:AC4747" si="9271">AC4744</f>
        <v>0</v>
      </c>
      <c r="AD4743" s="44">
        <f t="shared" ref="AD4743:AD4747" si="9272">AD4744</f>
        <v>0</v>
      </c>
      <c r="AE4743" s="45" t="e">
        <f t="shared" si="9170"/>
        <v>#DIV/0!</v>
      </c>
      <c r="AF4743" s="46">
        <f t="shared" ref="AF4743:AF4747" si="9273">AF4744</f>
        <v>0</v>
      </c>
      <c r="AG4743" s="46">
        <f t="shared" ref="AG4743:AG4747" si="9274">AG4744</f>
        <v>0</v>
      </c>
      <c r="AH4743" s="47">
        <f t="shared" ref="AH4743:AH4747" si="9275">AH4744</f>
        <v>0</v>
      </c>
      <c r="AI4743" s="47">
        <f t="shared" ref="AI4743:AI4747" si="9276">AI4744</f>
        <v>0</v>
      </c>
      <c r="AJ4743" s="47">
        <f t="shared" ref="AJ4743:AJ4747" si="9277">AJ4744</f>
        <v>0</v>
      </c>
      <c r="AK4743" s="47">
        <f t="shared" ref="AK4743:AK4747" si="9278">AK4744</f>
        <v>0</v>
      </c>
      <c r="AL4743" s="47">
        <f t="shared" si="9171"/>
        <v>0</v>
      </c>
      <c r="AM4743" s="47">
        <f t="shared" si="9172"/>
        <v>0</v>
      </c>
      <c r="AN4743" s="48" t="s">
        <v>36</v>
      </c>
      <c r="AO4743" s="1"/>
      <c r="AP4743" s="1"/>
      <c r="AQ4743" s="1"/>
      <c r="AR4743" s="1"/>
      <c r="AS4743" s="1"/>
    </row>
    <row r="4744" ht="31.5" hidden="1">
      <c r="B4744" s="41" t="s">
        <v>1269</v>
      </c>
      <c r="C4744" s="41" t="s">
        <v>117</v>
      </c>
      <c r="D4744" s="41" t="s">
        <v>200</v>
      </c>
      <c r="E4744" s="26" t="str">
        <f t="shared" si="9173"/>
        <v>0314</v>
      </c>
      <c r="F4744" s="41" t="s">
        <v>202</v>
      </c>
      <c r="G4744" s="41" t="s">
        <v>53</v>
      </c>
      <c r="H4744" s="42" t="s">
        <v>54</v>
      </c>
      <c r="I4744" s="43">
        <f t="shared" si="9253"/>
        <v>0</v>
      </c>
      <c r="J4744" s="43">
        <f t="shared" si="9254"/>
        <v>0</v>
      </c>
      <c r="K4744" s="43">
        <f t="shared" si="9255"/>
        <v>0</v>
      </c>
      <c r="L4744" s="43">
        <f t="shared" si="9256"/>
        <v>0</v>
      </c>
      <c r="M4744" s="43">
        <f t="shared" si="9257"/>
        <v>0</v>
      </c>
      <c r="N4744" s="43">
        <f t="shared" si="9258"/>
        <v>0</v>
      </c>
      <c r="O4744" s="43">
        <f t="shared" si="9259"/>
        <v>0</v>
      </c>
      <c r="P4744" s="43">
        <f t="shared" si="9260"/>
        <v>0</v>
      </c>
      <c r="Q4744" s="43">
        <f t="shared" si="9261"/>
        <v>0</v>
      </c>
      <c r="R4744" s="43">
        <f t="shared" si="9262"/>
        <v>0</v>
      </c>
      <c r="S4744" s="43">
        <f t="shared" si="9263"/>
        <v>0</v>
      </c>
      <c r="T4744" s="43">
        <f t="shared" si="9264"/>
        <v>0</v>
      </c>
      <c r="U4744" s="43">
        <v>0</v>
      </c>
      <c r="V4744" s="43">
        <f t="shared" si="9174"/>
        <v>0</v>
      </c>
      <c r="W4744" s="43">
        <f t="shared" si="9265"/>
        <v>0</v>
      </c>
      <c r="X4744" s="43">
        <f t="shared" si="9266"/>
        <v>0</v>
      </c>
      <c r="Y4744" s="43">
        <f t="shared" si="9267"/>
        <v>0</v>
      </c>
      <c r="Z4744" s="43">
        <f t="shared" si="9268"/>
        <v>0</v>
      </c>
      <c r="AA4744" s="43">
        <f t="shared" si="9269"/>
        <v>0</v>
      </c>
      <c r="AB4744" s="43">
        <f t="shared" si="9270"/>
        <v>0</v>
      </c>
      <c r="AC4744" s="44">
        <f t="shared" si="9271"/>
        <v>0</v>
      </c>
      <c r="AD4744" s="44">
        <f t="shared" si="9272"/>
        <v>0</v>
      </c>
      <c r="AE4744" s="45" t="e">
        <f t="shared" si="9170"/>
        <v>#DIV/0!</v>
      </c>
      <c r="AF4744" s="46">
        <f t="shared" si="9273"/>
        <v>0</v>
      </c>
      <c r="AG4744" s="46">
        <f t="shared" si="9274"/>
        <v>0</v>
      </c>
      <c r="AH4744" s="47">
        <f t="shared" si="9275"/>
        <v>0</v>
      </c>
      <c r="AI4744" s="47">
        <f t="shared" si="9276"/>
        <v>0</v>
      </c>
      <c r="AJ4744" s="47">
        <f t="shared" si="9277"/>
        <v>0</v>
      </c>
      <c r="AK4744" s="47">
        <f t="shared" si="9278"/>
        <v>0</v>
      </c>
      <c r="AL4744" s="47">
        <f t="shared" si="9171"/>
        <v>0</v>
      </c>
      <c r="AM4744" s="47">
        <f t="shared" si="9172"/>
        <v>0</v>
      </c>
      <c r="AN4744" s="48" t="s">
        <v>36</v>
      </c>
      <c r="AO4744" s="1"/>
      <c r="AP4744" s="1"/>
      <c r="AQ4744" s="1"/>
      <c r="AR4744" s="1"/>
      <c r="AS4744" s="1"/>
    </row>
    <row r="4745" ht="31.5" hidden="1">
      <c r="B4745" s="41" t="s">
        <v>1269</v>
      </c>
      <c r="C4745" s="41" t="s">
        <v>117</v>
      </c>
      <c r="D4745" s="41" t="s">
        <v>200</v>
      </c>
      <c r="E4745" s="26" t="str">
        <f t="shared" si="9173"/>
        <v>0314</v>
      </c>
      <c r="F4745" s="41" t="s">
        <v>202</v>
      </c>
      <c r="G4745" s="41" t="s">
        <v>55</v>
      </c>
      <c r="H4745" s="42" t="s">
        <v>56</v>
      </c>
      <c r="I4745" s="43"/>
      <c r="J4745" s="43"/>
      <c r="K4745" s="43"/>
      <c r="L4745" s="43"/>
      <c r="M4745" s="43"/>
      <c r="N4745" s="43"/>
      <c r="O4745" s="43">
        <v>0</v>
      </c>
      <c r="P4745" s="43">
        <v>0</v>
      </c>
      <c r="Q4745" s="43">
        <v>0</v>
      </c>
      <c r="R4745" s="43">
        <v>0</v>
      </c>
      <c r="S4745" s="43">
        <v>0</v>
      </c>
      <c r="T4745" s="43">
        <v>0</v>
      </c>
      <c r="U4745" s="43">
        <v>0</v>
      </c>
      <c r="V4745" s="43">
        <f t="shared" si="9174"/>
        <v>0</v>
      </c>
      <c r="W4745" s="43"/>
      <c r="X4745" s="43"/>
      <c r="Y4745" s="43"/>
      <c r="Z4745" s="43"/>
      <c r="AA4745" s="43"/>
      <c r="AB4745" s="43">
        <v>0</v>
      </c>
      <c r="AC4745" s="44">
        <v>0</v>
      </c>
      <c r="AD4745" s="44">
        <v>0</v>
      </c>
      <c r="AE4745" s="45" t="e">
        <f t="shared" si="9170"/>
        <v>#DIV/0!</v>
      </c>
      <c r="AF4745" s="46">
        <v>0</v>
      </c>
      <c r="AG4745" s="46">
        <v>0</v>
      </c>
      <c r="AH4745" s="47">
        <v>0</v>
      </c>
      <c r="AI4745" s="47">
        <v>0</v>
      </c>
      <c r="AJ4745" s="47">
        <v>0</v>
      </c>
      <c r="AK4745" s="47">
        <v>0</v>
      </c>
      <c r="AL4745" s="47">
        <f t="shared" si="9171"/>
        <v>0</v>
      </c>
      <c r="AM4745" s="47">
        <f t="shared" si="9172"/>
        <v>0</v>
      </c>
      <c r="AN4745" s="48" t="s">
        <v>36</v>
      </c>
      <c r="AR4745" s="1"/>
      <c r="AS4745" s="1"/>
    </row>
    <row r="4746" ht="31.5">
      <c r="B4746" s="41" t="s">
        <v>1269</v>
      </c>
      <c r="C4746" s="41" t="s">
        <v>117</v>
      </c>
      <c r="D4746" s="41" t="s">
        <v>200</v>
      </c>
      <c r="E4746" s="26" t="str">
        <f t="shared" si="9173"/>
        <v>0314</v>
      </c>
      <c r="F4746" s="41" t="s">
        <v>204</v>
      </c>
      <c r="G4746" s="41"/>
      <c r="H4746" s="42" t="s">
        <v>205</v>
      </c>
      <c r="I4746" s="43">
        <f t="shared" si="9253"/>
        <v>348.30000000000001</v>
      </c>
      <c r="J4746" s="43">
        <f t="shared" si="9254"/>
        <v>348.30000000000001</v>
      </c>
      <c r="K4746" s="43">
        <f t="shared" si="9255"/>
        <v>348.30000000000001</v>
      </c>
      <c r="L4746" s="43">
        <f t="shared" si="9256"/>
        <v>0</v>
      </c>
      <c r="M4746" s="43">
        <f t="shared" si="9257"/>
        <v>0</v>
      </c>
      <c r="N4746" s="43">
        <f t="shared" si="9258"/>
        <v>0</v>
      </c>
      <c r="O4746" s="43">
        <f t="shared" si="9259"/>
        <v>0</v>
      </c>
      <c r="P4746" s="43">
        <f t="shared" si="9260"/>
        <v>0</v>
      </c>
      <c r="Q4746" s="43">
        <f t="shared" si="9261"/>
        <v>0</v>
      </c>
      <c r="R4746" s="43">
        <f t="shared" si="9262"/>
        <v>0</v>
      </c>
      <c r="S4746" s="43">
        <f t="shared" si="9263"/>
        <v>0</v>
      </c>
      <c r="T4746" s="43">
        <f t="shared" si="9264"/>
        <v>0</v>
      </c>
      <c r="U4746" s="43">
        <v>0</v>
      </c>
      <c r="V4746" s="43">
        <f t="shared" si="9174"/>
        <v>348.30000000000001</v>
      </c>
      <c r="W4746" s="43">
        <f t="shared" si="9265"/>
        <v>0</v>
      </c>
      <c r="X4746" s="43">
        <f t="shared" si="9266"/>
        <v>0</v>
      </c>
      <c r="Y4746" s="43">
        <f t="shared" si="9267"/>
        <v>0</v>
      </c>
      <c r="Z4746" s="43">
        <f t="shared" si="9268"/>
        <v>0</v>
      </c>
      <c r="AA4746" s="43">
        <f t="shared" si="9269"/>
        <v>0</v>
      </c>
      <c r="AB4746" s="43">
        <f t="shared" si="9270"/>
        <v>269.14283999999998</v>
      </c>
      <c r="AC4746" s="44">
        <f t="shared" si="9271"/>
        <v>348.30000000000001</v>
      </c>
      <c r="AD4746" s="44">
        <f t="shared" si="9272"/>
        <v>348.30000000000001</v>
      </c>
      <c r="AE4746" s="45">
        <f t="shared" si="9170"/>
        <v>100</v>
      </c>
      <c r="AF4746" s="43">
        <f t="shared" si="9273"/>
        <v>348.30000000000001</v>
      </c>
      <c r="AG4746" s="43">
        <f t="shared" si="9274"/>
        <v>0</v>
      </c>
      <c r="AH4746" s="43">
        <f t="shared" si="9275"/>
        <v>0</v>
      </c>
      <c r="AI4746" s="43">
        <f t="shared" si="9276"/>
        <v>0</v>
      </c>
      <c r="AJ4746" s="43">
        <f t="shared" si="9277"/>
        <v>0</v>
      </c>
      <c r="AK4746" s="43">
        <f t="shared" si="9278"/>
        <v>0</v>
      </c>
      <c r="AL4746" s="43">
        <f t="shared" si="9171"/>
        <v>348.30000000000001</v>
      </c>
      <c r="AM4746" s="43">
        <f t="shared" si="9172"/>
        <v>0</v>
      </c>
      <c r="AN4746" s="2"/>
      <c r="AO4746" s="1"/>
      <c r="AP4746" s="1"/>
      <c r="AQ4746" s="1"/>
      <c r="AR4746" s="1"/>
      <c r="AS4746" s="1"/>
    </row>
    <row r="4747" ht="31.5">
      <c r="B4747" s="41" t="s">
        <v>1269</v>
      </c>
      <c r="C4747" s="41" t="s">
        <v>117</v>
      </c>
      <c r="D4747" s="41" t="s">
        <v>200</v>
      </c>
      <c r="E4747" s="26" t="str">
        <f t="shared" si="9173"/>
        <v>0314</v>
      </c>
      <c r="F4747" s="41" t="s">
        <v>204</v>
      </c>
      <c r="G4747" s="41" t="s">
        <v>53</v>
      </c>
      <c r="H4747" s="42" t="s">
        <v>54</v>
      </c>
      <c r="I4747" s="43">
        <f t="shared" si="9253"/>
        <v>348.30000000000001</v>
      </c>
      <c r="J4747" s="43">
        <f t="shared" si="9254"/>
        <v>348.30000000000001</v>
      </c>
      <c r="K4747" s="43">
        <f t="shared" si="9255"/>
        <v>348.30000000000001</v>
      </c>
      <c r="L4747" s="43">
        <f t="shared" si="9256"/>
        <v>0</v>
      </c>
      <c r="M4747" s="43">
        <f t="shared" si="9257"/>
        <v>0</v>
      </c>
      <c r="N4747" s="43">
        <f t="shared" si="9258"/>
        <v>0</v>
      </c>
      <c r="O4747" s="43">
        <f t="shared" si="9259"/>
        <v>0</v>
      </c>
      <c r="P4747" s="43">
        <f t="shared" si="9260"/>
        <v>0</v>
      </c>
      <c r="Q4747" s="43">
        <f t="shared" si="9261"/>
        <v>0</v>
      </c>
      <c r="R4747" s="43">
        <f t="shared" si="9262"/>
        <v>0</v>
      </c>
      <c r="S4747" s="43">
        <f t="shared" si="9263"/>
        <v>0</v>
      </c>
      <c r="T4747" s="43">
        <f t="shared" si="9264"/>
        <v>0</v>
      </c>
      <c r="U4747" s="43">
        <v>0</v>
      </c>
      <c r="V4747" s="43">
        <f t="shared" si="9174"/>
        <v>348.30000000000001</v>
      </c>
      <c r="W4747" s="43">
        <f t="shared" si="9265"/>
        <v>0</v>
      </c>
      <c r="X4747" s="43">
        <f t="shared" si="9266"/>
        <v>0</v>
      </c>
      <c r="Y4747" s="43">
        <f t="shared" si="9267"/>
        <v>0</v>
      </c>
      <c r="Z4747" s="43">
        <f t="shared" si="9268"/>
        <v>0</v>
      </c>
      <c r="AA4747" s="43">
        <f t="shared" si="9269"/>
        <v>0</v>
      </c>
      <c r="AB4747" s="43">
        <f t="shared" si="9270"/>
        <v>269.14283999999998</v>
      </c>
      <c r="AC4747" s="44">
        <f t="shared" si="9271"/>
        <v>348.30000000000001</v>
      </c>
      <c r="AD4747" s="44">
        <f t="shared" si="9272"/>
        <v>348.30000000000001</v>
      </c>
      <c r="AE4747" s="45">
        <f t="shared" si="9170"/>
        <v>100</v>
      </c>
      <c r="AF4747" s="43">
        <f t="shared" si="9273"/>
        <v>348.30000000000001</v>
      </c>
      <c r="AG4747" s="43">
        <f t="shared" si="9274"/>
        <v>0</v>
      </c>
      <c r="AH4747" s="43">
        <f t="shared" si="9275"/>
        <v>0</v>
      </c>
      <c r="AI4747" s="43">
        <f t="shared" si="9276"/>
        <v>0</v>
      </c>
      <c r="AJ4747" s="43">
        <f t="shared" si="9277"/>
        <v>0</v>
      </c>
      <c r="AK4747" s="43">
        <f t="shared" si="9278"/>
        <v>0</v>
      </c>
      <c r="AL4747" s="43">
        <f t="shared" si="9171"/>
        <v>348.30000000000001</v>
      </c>
      <c r="AM4747" s="43">
        <f t="shared" si="9172"/>
        <v>0</v>
      </c>
      <c r="AN4747" s="2"/>
      <c r="AO4747" s="1"/>
      <c r="AP4747" s="1"/>
      <c r="AQ4747" s="1"/>
      <c r="AR4747" s="1"/>
      <c r="AS4747" s="1"/>
    </row>
    <row r="4748" ht="31.5">
      <c r="B4748" s="41" t="s">
        <v>1269</v>
      </c>
      <c r="C4748" s="41" t="s">
        <v>117</v>
      </c>
      <c r="D4748" s="41" t="s">
        <v>200</v>
      </c>
      <c r="E4748" s="26" t="str">
        <f t="shared" si="9173"/>
        <v>0314</v>
      </c>
      <c r="F4748" s="41" t="s">
        <v>204</v>
      </c>
      <c r="G4748" s="41" t="s">
        <v>55</v>
      </c>
      <c r="H4748" s="42" t="s">
        <v>56</v>
      </c>
      <c r="I4748" s="43">
        <v>348.30000000000001</v>
      </c>
      <c r="J4748" s="43">
        <v>348.30000000000001</v>
      </c>
      <c r="K4748" s="43">
        <v>348.30000000000001</v>
      </c>
      <c r="L4748" s="43"/>
      <c r="M4748" s="43"/>
      <c r="N4748" s="43"/>
      <c r="O4748" s="43">
        <v>0</v>
      </c>
      <c r="P4748" s="43">
        <v>0</v>
      </c>
      <c r="Q4748" s="43">
        <v>0</v>
      </c>
      <c r="R4748" s="43">
        <v>0</v>
      </c>
      <c r="S4748" s="43">
        <v>0</v>
      </c>
      <c r="T4748" s="43">
        <v>0</v>
      </c>
      <c r="U4748" s="43">
        <v>0</v>
      </c>
      <c r="V4748" s="43">
        <f t="shared" si="9174"/>
        <v>348.30000000000001</v>
      </c>
      <c r="W4748" s="43"/>
      <c r="X4748" s="43"/>
      <c r="Y4748" s="43"/>
      <c r="Z4748" s="43"/>
      <c r="AA4748" s="43"/>
      <c r="AB4748" s="43">
        <v>269.14283999999998</v>
      </c>
      <c r="AC4748" s="44">
        <v>348.30000000000001</v>
      </c>
      <c r="AD4748" s="44">
        <v>348.30000000000001</v>
      </c>
      <c r="AE4748" s="45">
        <f t="shared" si="9170"/>
        <v>100</v>
      </c>
      <c r="AF4748" s="43">
        <v>348.30000000000001</v>
      </c>
      <c r="AG4748" s="43">
        <v>0</v>
      </c>
      <c r="AH4748" s="43">
        <v>0</v>
      </c>
      <c r="AI4748" s="43">
        <v>0</v>
      </c>
      <c r="AJ4748" s="43">
        <v>0</v>
      </c>
      <c r="AK4748" s="43">
        <v>0</v>
      </c>
      <c r="AL4748" s="43">
        <f t="shared" si="9171"/>
        <v>348.30000000000001</v>
      </c>
      <c r="AM4748" s="43">
        <f t="shared" si="9172"/>
        <v>0</v>
      </c>
      <c r="AN4748" s="19"/>
      <c r="AO4748" s="1"/>
      <c r="AP4748" s="1"/>
      <c r="AQ4748" s="1"/>
      <c r="AR4748" s="1"/>
      <c r="AS4748" s="1"/>
    </row>
    <row r="4749" s="24" customFormat="1" ht="31.5">
      <c r="B4749" s="25" t="s">
        <v>1274</v>
      </c>
      <c r="C4749" s="25"/>
      <c r="D4749" s="25"/>
      <c r="E4749" s="26" t="str">
        <f t="shared" si="9173"/>
        <v/>
      </c>
      <c r="F4749" s="25"/>
      <c r="G4749" s="25"/>
      <c r="H4749" s="27" t="s">
        <v>1275</v>
      </c>
      <c r="I4749" s="28">
        <f>I4750+I4782+I4790</f>
        <v>87687.200000000012</v>
      </c>
      <c r="J4749" s="28">
        <f>J4750+J4782+J4790</f>
        <v>79535.300000000003</v>
      </c>
      <c r="K4749" s="28">
        <f>K4750+K4782+K4790</f>
        <v>79535.300000000003</v>
      </c>
      <c r="L4749" s="28">
        <f>L4750+L4782+L4790</f>
        <v>-1354.5</v>
      </c>
      <c r="M4749" s="28">
        <f>M4750+M4782+M4790</f>
        <v>-1354.5</v>
      </c>
      <c r="N4749" s="28">
        <f>N4750+N4782+N4790</f>
        <v>-1354.5</v>
      </c>
      <c r="O4749" s="28">
        <f>O4750+O4782+O4790</f>
        <v>-10.699999999999999</v>
      </c>
      <c r="P4749" s="28">
        <f>P4750+P4782+P4790</f>
        <v>194.185</v>
      </c>
      <c r="Q4749" s="28">
        <f>Q4750+Q4782+Q4790</f>
        <v>1579.616</v>
      </c>
      <c r="R4749" s="28">
        <f>R4750+R4782+R4790</f>
        <v>1821.9729999999997</v>
      </c>
      <c r="S4749" s="28">
        <f>S4750+S4782+S4790</f>
        <v>-5.4000000000000004</v>
      </c>
      <c r="T4749" s="28">
        <f>T4750+T4782+T4790</f>
        <v>0</v>
      </c>
      <c r="U4749" s="28">
        <v>2136.6300000000001</v>
      </c>
      <c r="V4749" s="28">
        <f t="shared" si="9174"/>
        <v>92049.004000000015</v>
      </c>
      <c r="W4749" s="28">
        <f>W4750+W4782+W4790</f>
        <v>2136.6300000000001</v>
      </c>
      <c r="X4749" s="28">
        <f>X4750+X4782+X4790</f>
        <v>0</v>
      </c>
      <c r="Y4749" s="28">
        <f>Y4750+Y4782+Y4790</f>
        <v>0</v>
      </c>
      <c r="Z4749" s="28">
        <f>Z4750+Z4782+Z4790</f>
        <v>0</v>
      </c>
      <c r="AA4749" s="28">
        <f>AA4750+AA4782+AA4790</f>
        <v>0</v>
      </c>
      <c r="AB4749" s="28">
        <f>AB4750+AB4782+AB4790</f>
        <v>66600.797480000008</v>
      </c>
      <c r="AC4749" s="29">
        <f>AC4750+AC4782+AC4790</f>
        <v>93138.57746</v>
      </c>
      <c r="AD4749" s="29">
        <f>AD4750+AD4782+AD4790</f>
        <v>92508.932250000013</v>
      </c>
      <c r="AE4749" s="30">
        <f t="shared" si="9170"/>
        <v>99.323969479488355</v>
      </c>
      <c r="AF4749" s="28">
        <f>AF4750+AF4782+AF4790</f>
        <v>92727.604000000007</v>
      </c>
      <c r="AG4749" s="28">
        <f>AG4750+AG4782+AG4790</f>
        <v>-10.699999999999999</v>
      </c>
      <c r="AH4749" s="28">
        <f>AH4750+AH4782+AH4790</f>
        <v>0</v>
      </c>
      <c r="AI4749" s="28">
        <f>AI4750+AI4782+AI4790</f>
        <v>0</v>
      </c>
      <c r="AJ4749" s="28">
        <f>AJ4750+AJ4782+AJ4790</f>
        <v>0</v>
      </c>
      <c r="AK4749" s="28">
        <f>AK4750+AK4782+AK4790</f>
        <v>0</v>
      </c>
      <c r="AL4749" s="28">
        <f t="shared" si="9171"/>
        <v>92716.90400000001</v>
      </c>
      <c r="AM4749" s="28">
        <f t="shared" si="9172"/>
        <v>-667.89999999999418</v>
      </c>
      <c r="AN4749" s="31"/>
      <c r="AO4749" s="24"/>
      <c r="AP4749" s="24"/>
      <c r="AQ4749" s="24"/>
      <c r="AR4749" s="24"/>
      <c r="AS4749" s="24"/>
    </row>
    <row r="4750" s="24" customFormat="1">
      <c r="B4750" s="25" t="s">
        <v>1274</v>
      </c>
      <c r="C4750" s="25" t="s">
        <v>41</v>
      </c>
      <c r="D4750" s="25"/>
      <c r="E4750" s="32" t="str">
        <f t="shared" si="9173"/>
        <v>01</v>
      </c>
      <c r="F4750" s="25"/>
      <c r="G4750" s="25"/>
      <c r="H4750" s="27" t="s">
        <v>42</v>
      </c>
      <c r="I4750" s="28">
        <f>I4751</f>
        <v>48503.600000000006</v>
      </c>
      <c r="J4750" s="28">
        <f>J4751</f>
        <v>47966.300000000003</v>
      </c>
      <c r="K4750" s="28">
        <f>K4751</f>
        <v>47966.300000000003</v>
      </c>
      <c r="L4750" s="28">
        <f>L4751</f>
        <v>-1354.5</v>
      </c>
      <c r="M4750" s="28">
        <f>M4751</f>
        <v>-1354.5</v>
      </c>
      <c r="N4750" s="28">
        <f>N4751</f>
        <v>-1354.5</v>
      </c>
      <c r="O4750" s="28">
        <f>O4751</f>
        <v>-10.699999999999999</v>
      </c>
      <c r="P4750" s="28">
        <f>P4751</f>
        <v>194.185</v>
      </c>
      <c r="Q4750" s="28">
        <f>Q4751</f>
        <v>0</v>
      </c>
      <c r="R4750" s="28">
        <f>R4751</f>
        <v>611.29999999999995</v>
      </c>
      <c r="S4750" s="28">
        <f>S4751</f>
        <v>0</v>
      </c>
      <c r="T4750" s="28">
        <f>T4751</f>
        <v>0</v>
      </c>
      <c r="U4750" s="28">
        <v>0</v>
      </c>
      <c r="V4750" s="28">
        <f t="shared" si="9174"/>
        <v>47943.885000000009</v>
      </c>
      <c r="W4750" s="28">
        <f>W4751</f>
        <v>0</v>
      </c>
      <c r="X4750" s="28">
        <f>X4751</f>
        <v>0</v>
      </c>
      <c r="Y4750" s="28">
        <f>Y4751</f>
        <v>0</v>
      </c>
      <c r="Z4750" s="28">
        <f>Z4751</f>
        <v>0</v>
      </c>
      <c r="AA4750" s="28">
        <f>AA4751</f>
        <v>0</v>
      </c>
      <c r="AB4750" s="28">
        <f>AB4751</f>
        <v>35949.1077</v>
      </c>
      <c r="AC4750" s="29">
        <f>AC4751</f>
        <v>49331.522300000004</v>
      </c>
      <c r="AD4750" s="29">
        <f>AD4751</f>
        <v>49284.342010000008</v>
      </c>
      <c r="AE4750" s="30">
        <f t="shared" si="9170"/>
        <v>99.904360766097838</v>
      </c>
      <c r="AF4750" s="28">
        <f>AF4751</f>
        <v>48914.485000000001</v>
      </c>
      <c r="AG4750" s="28">
        <f>AG4751</f>
        <v>-10.699999999999999</v>
      </c>
      <c r="AH4750" s="28">
        <f>AH4751</f>
        <v>0</v>
      </c>
      <c r="AI4750" s="28">
        <f>AI4751</f>
        <v>0</v>
      </c>
      <c r="AJ4750" s="28">
        <f>AJ4751</f>
        <v>0</v>
      </c>
      <c r="AK4750" s="28">
        <f>AK4751</f>
        <v>0</v>
      </c>
      <c r="AL4750" s="28">
        <f t="shared" si="9171"/>
        <v>48903.785000000003</v>
      </c>
      <c r="AM4750" s="28">
        <f t="shared" si="9172"/>
        <v>-959.89999999999418</v>
      </c>
      <c r="AN4750" s="31"/>
      <c r="AO4750" s="24"/>
      <c r="AP4750" s="24"/>
      <c r="AQ4750" s="24"/>
      <c r="AR4750" s="24"/>
      <c r="AS4750" s="24"/>
    </row>
    <row r="4751" s="33" customFormat="1">
      <c r="B4751" s="34" t="s">
        <v>1274</v>
      </c>
      <c r="C4751" s="34" t="s">
        <v>41</v>
      </c>
      <c r="D4751" s="34" t="s">
        <v>43</v>
      </c>
      <c r="E4751" s="35" t="str">
        <f t="shared" si="9173"/>
        <v>0113</v>
      </c>
      <c r="F4751" s="34"/>
      <c r="G4751" s="34"/>
      <c r="H4751" s="36" t="s">
        <v>44</v>
      </c>
      <c r="I4751" s="37">
        <f>I4758+I4763+I4752</f>
        <v>48503.600000000006</v>
      </c>
      <c r="J4751" s="37">
        <f>J4758+J4763+J4752</f>
        <v>47966.300000000003</v>
      </c>
      <c r="K4751" s="37">
        <f>K4758+K4763+K4752</f>
        <v>47966.300000000003</v>
      </c>
      <c r="L4751" s="37">
        <f>L4758+L4763+L4752</f>
        <v>-1354.5</v>
      </c>
      <c r="M4751" s="37">
        <f>M4758+M4763+M4752</f>
        <v>-1354.5</v>
      </c>
      <c r="N4751" s="37">
        <f>N4758+N4763+N4752</f>
        <v>-1354.5</v>
      </c>
      <c r="O4751" s="37">
        <f>O4758+O4763+O4752+O4777</f>
        <v>-10.699999999999999</v>
      </c>
      <c r="P4751" s="37">
        <f>P4758+P4763+P4752+P4777</f>
        <v>194.185</v>
      </c>
      <c r="Q4751" s="37">
        <f>Q4758+Q4763+Q4752+Q4777</f>
        <v>0</v>
      </c>
      <c r="R4751" s="37">
        <f>R4758+R4763+R4752+R4777</f>
        <v>611.29999999999995</v>
      </c>
      <c r="S4751" s="37">
        <f>S4758+S4763+S4752+S4777</f>
        <v>0</v>
      </c>
      <c r="T4751" s="37">
        <f>T4758+T4763+T4752+T4777</f>
        <v>0</v>
      </c>
      <c r="U4751" s="37">
        <v>0</v>
      </c>
      <c r="V4751" s="37">
        <f t="shared" si="9174"/>
        <v>47943.885000000009</v>
      </c>
      <c r="W4751" s="37">
        <f>W4758+W4763+W4752</f>
        <v>0</v>
      </c>
      <c r="X4751" s="37">
        <f>X4758+X4763+X4752</f>
        <v>0</v>
      </c>
      <c r="Y4751" s="37">
        <f>Y4758+Y4763+Y4752</f>
        <v>0</v>
      </c>
      <c r="Z4751" s="37">
        <f>Z4758+Z4763+Z4752</f>
        <v>0</v>
      </c>
      <c r="AA4751" s="37">
        <f>AA4758+AA4763+AA4752</f>
        <v>0</v>
      </c>
      <c r="AB4751" s="37">
        <f>AB4758+AB4763+AB4752+AB4777</f>
        <v>35949.1077</v>
      </c>
      <c r="AC4751" s="38">
        <f>AC4758+AC4763+AC4752+AC4777</f>
        <v>49331.522300000004</v>
      </c>
      <c r="AD4751" s="38">
        <f>AD4758+AD4763+AD4752+AD4777</f>
        <v>49284.342010000008</v>
      </c>
      <c r="AE4751" s="39">
        <f t="shared" si="9170"/>
        <v>99.904360766097838</v>
      </c>
      <c r="AF4751" s="37">
        <f>AF4758+AF4763+AF4752+AF4777</f>
        <v>48914.485000000001</v>
      </c>
      <c r="AG4751" s="37">
        <f>AG4758+AG4763+AG4752+AG4777</f>
        <v>-10.699999999999999</v>
      </c>
      <c r="AH4751" s="37">
        <f>AH4758+AH4763+AH4752+AH4777</f>
        <v>0</v>
      </c>
      <c r="AI4751" s="37">
        <f>AI4758+AI4763+AI4752+AI4777</f>
        <v>0</v>
      </c>
      <c r="AJ4751" s="37">
        <f>AJ4758+AJ4763+AJ4752+AJ4777</f>
        <v>0</v>
      </c>
      <c r="AK4751" s="37">
        <f>AK4758+AK4763+AK4752+AK4777</f>
        <v>0</v>
      </c>
      <c r="AL4751" s="37">
        <f t="shared" si="9171"/>
        <v>48903.785000000003</v>
      </c>
      <c r="AM4751" s="37">
        <f t="shared" si="9172"/>
        <v>-959.89999999999418</v>
      </c>
      <c r="AN4751" s="40"/>
      <c r="AO4751" s="33"/>
      <c r="AP4751" s="33"/>
      <c r="AQ4751" s="33"/>
      <c r="AR4751" s="33"/>
      <c r="AS4751" s="33"/>
    </row>
    <row r="4752" ht="31.5" hidden="1">
      <c r="B4752" s="41" t="s">
        <v>1274</v>
      </c>
      <c r="C4752" s="41" t="s">
        <v>41</v>
      </c>
      <c r="D4752" s="41" t="s">
        <v>43</v>
      </c>
      <c r="E4752" s="26" t="str">
        <f t="shared" si="9173"/>
        <v>0113</v>
      </c>
      <c r="F4752" s="41" t="s">
        <v>1276</v>
      </c>
      <c r="G4752" s="41"/>
      <c r="H4752" s="42" t="s">
        <v>1277</v>
      </c>
      <c r="I4752" s="43">
        <f t="shared" ref="I4752:I4763" si="9279">I4753</f>
        <v>1354.5</v>
      </c>
      <c r="J4752" s="43">
        <f t="shared" ref="J4752:J4763" si="9280">J4753</f>
        <v>1354.5</v>
      </c>
      <c r="K4752" s="43">
        <f t="shared" ref="K4752:K4763" si="9281">K4753</f>
        <v>1354.5</v>
      </c>
      <c r="L4752" s="43">
        <f t="shared" ref="L4752:L4763" si="9282">L4753</f>
        <v>-1354.5</v>
      </c>
      <c r="M4752" s="43">
        <f t="shared" ref="M4752:M4763" si="9283">M4753</f>
        <v>-1354.5</v>
      </c>
      <c r="N4752" s="43">
        <f t="shared" ref="N4752:N4763" si="9284">N4753</f>
        <v>-1354.5</v>
      </c>
      <c r="O4752" s="43">
        <f t="shared" ref="O4752:O4763" si="9285">O4753</f>
        <v>0</v>
      </c>
      <c r="P4752" s="43">
        <f t="shared" ref="P4752:P4763" si="9286">P4753</f>
        <v>0</v>
      </c>
      <c r="Q4752" s="43">
        <f t="shared" ref="Q4752:Q4763" si="9287">Q4753</f>
        <v>0</v>
      </c>
      <c r="R4752" s="43">
        <f t="shared" ref="R4752:R4763" si="9288">R4753</f>
        <v>0</v>
      </c>
      <c r="S4752" s="43">
        <f t="shared" ref="S4752:S4763" si="9289">S4753</f>
        <v>0</v>
      </c>
      <c r="T4752" s="43">
        <f t="shared" ref="T4752:T4763" si="9290">T4753</f>
        <v>0</v>
      </c>
      <c r="U4752" s="43">
        <v>0</v>
      </c>
      <c r="V4752" s="43">
        <f t="shared" si="9174"/>
        <v>0</v>
      </c>
      <c r="W4752" s="43">
        <f t="shared" ref="W4752:W4763" si="9291">W4753</f>
        <v>0</v>
      </c>
      <c r="X4752" s="43">
        <f t="shared" ref="X4752:X4763" si="9292">X4753</f>
        <v>0</v>
      </c>
      <c r="Y4752" s="43">
        <f t="shared" ref="Y4752:Y4763" si="9293">Y4753</f>
        <v>0</v>
      </c>
      <c r="Z4752" s="43">
        <f t="shared" ref="Z4752:Z4763" si="9294">Z4753</f>
        <v>0</v>
      </c>
      <c r="AA4752" s="43">
        <f t="shared" ref="AA4752:AA4763" si="9295">AA4753</f>
        <v>0</v>
      </c>
      <c r="AB4752" s="43">
        <f t="shared" ref="AB4752:AB4763" si="9296">AB4753</f>
        <v>0</v>
      </c>
      <c r="AC4752" s="44">
        <f t="shared" ref="AC4752:AC4763" si="9297">AC4753</f>
        <v>0</v>
      </c>
      <c r="AD4752" s="44">
        <f t="shared" ref="AD4752:AD4763" si="9298">AD4753</f>
        <v>0</v>
      </c>
      <c r="AE4752" s="45" t="e">
        <f t="shared" si="9170"/>
        <v>#DIV/0!</v>
      </c>
      <c r="AF4752" s="46">
        <f t="shared" ref="AF4752:AF4763" si="9299">AF4753</f>
        <v>0</v>
      </c>
      <c r="AG4752" s="46">
        <f t="shared" ref="AG4752:AG4763" si="9300">AG4753</f>
        <v>0</v>
      </c>
      <c r="AH4752" s="47">
        <f t="shared" ref="AH4752:AH4763" si="9301">AH4753</f>
        <v>0</v>
      </c>
      <c r="AI4752" s="47">
        <f t="shared" ref="AI4752:AI4763" si="9302">AI4753</f>
        <v>0</v>
      </c>
      <c r="AJ4752" s="47">
        <f t="shared" ref="AJ4752:AJ4763" si="9303">AJ4753</f>
        <v>0</v>
      </c>
      <c r="AK4752" s="47">
        <f t="shared" ref="AK4752:AK4763" si="9304">AK4753</f>
        <v>0</v>
      </c>
      <c r="AL4752" s="47">
        <f t="shared" si="9171"/>
        <v>0</v>
      </c>
      <c r="AM4752" s="47">
        <f t="shared" si="9172"/>
        <v>0</v>
      </c>
      <c r="AN4752" s="48" t="s">
        <v>36</v>
      </c>
      <c r="AO4752" s="1"/>
      <c r="AP4752" s="1"/>
      <c r="AQ4752" s="1"/>
      <c r="AR4752" s="1"/>
      <c r="AS4752" s="1"/>
    </row>
    <row r="4753" hidden="1">
      <c r="B4753" s="41" t="s">
        <v>1274</v>
      </c>
      <c r="C4753" s="41" t="s">
        <v>41</v>
      </c>
      <c r="D4753" s="41" t="s">
        <v>43</v>
      </c>
      <c r="E4753" s="26" t="str">
        <f t="shared" si="9173"/>
        <v>0113</v>
      </c>
      <c r="F4753" s="41" t="s">
        <v>1278</v>
      </c>
      <c r="G4753" s="41"/>
      <c r="H4753" s="42" t="s">
        <v>1279</v>
      </c>
      <c r="I4753" s="43">
        <f t="shared" si="9279"/>
        <v>1354.5</v>
      </c>
      <c r="J4753" s="43">
        <f t="shared" si="9280"/>
        <v>1354.5</v>
      </c>
      <c r="K4753" s="43">
        <f t="shared" si="9281"/>
        <v>1354.5</v>
      </c>
      <c r="L4753" s="43">
        <f t="shared" si="9282"/>
        <v>-1354.5</v>
      </c>
      <c r="M4753" s="43">
        <f t="shared" si="9283"/>
        <v>-1354.5</v>
      </c>
      <c r="N4753" s="43">
        <f t="shared" si="9284"/>
        <v>-1354.5</v>
      </c>
      <c r="O4753" s="43">
        <f t="shared" si="9285"/>
        <v>0</v>
      </c>
      <c r="P4753" s="43">
        <f t="shared" si="9286"/>
        <v>0</v>
      </c>
      <c r="Q4753" s="43">
        <f t="shared" si="9287"/>
        <v>0</v>
      </c>
      <c r="R4753" s="43">
        <f t="shared" si="9288"/>
        <v>0</v>
      </c>
      <c r="S4753" s="43">
        <f t="shared" si="9289"/>
        <v>0</v>
      </c>
      <c r="T4753" s="43">
        <f t="shared" si="9290"/>
        <v>0</v>
      </c>
      <c r="U4753" s="43">
        <v>0</v>
      </c>
      <c r="V4753" s="43">
        <f t="shared" si="9174"/>
        <v>0</v>
      </c>
      <c r="W4753" s="43">
        <f t="shared" si="9291"/>
        <v>0</v>
      </c>
      <c r="X4753" s="43">
        <f t="shared" si="9292"/>
        <v>0</v>
      </c>
      <c r="Y4753" s="43">
        <f t="shared" si="9293"/>
        <v>0</v>
      </c>
      <c r="Z4753" s="43">
        <f t="shared" si="9294"/>
        <v>0</v>
      </c>
      <c r="AA4753" s="43">
        <f t="shared" si="9295"/>
        <v>0</v>
      </c>
      <c r="AB4753" s="43">
        <f t="shared" si="9296"/>
        <v>0</v>
      </c>
      <c r="AC4753" s="44">
        <f t="shared" si="9297"/>
        <v>0</v>
      </c>
      <c r="AD4753" s="44">
        <f t="shared" si="9298"/>
        <v>0</v>
      </c>
      <c r="AE4753" s="45" t="e">
        <f t="shared" si="9170"/>
        <v>#DIV/0!</v>
      </c>
      <c r="AF4753" s="46">
        <f t="shared" si="9299"/>
        <v>0</v>
      </c>
      <c r="AG4753" s="46">
        <f t="shared" si="9300"/>
        <v>0</v>
      </c>
      <c r="AH4753" s="47">
        <f t="shared" si="9301"/>
        <v>0</v>
      </c>
      <c r="AI4753" s="47">
        <f t="shared" si="9302"/>
        <v>0</v>
      </c>
      <c r="AJ4753" s="47">
        <f t="shared" si="9303"/>
        <v>0</v>
      </c>
      <c r="AK4753" s="47">
        <f t="shared" si="9304"/>
        <v>0</v>
      </c>
      <c r="AL4753" s="47">
        <f t="shared" si="9171"/>
        <v>0</v>
      </c>
      <c r="AM4753" s="47">
        <f t="shared" si="9172"/>
        <v>0</v>
      </c>
      <c r="AN4753" s="48" t="s">
        <v>36</v>
      </c>
      <c r="AO4753" s="1"/>
      <c r="AP4753" s="1"/>
      <c r="AQ4753" s="1"/>
      <c r="AR4753" s="1"/>
      <c r="AS4753" s="1"/>
    </row>
    <row r="4754" ht="47.25" hidden="1">
      <c r="B4754" s="41" t="s">
        <v>1274</v>
      </c>
      <c r="C4754" s="41" t="s">
        <v>41</v>
      </c>
      <c r="D4754" s="41" t="s">
        <v>43</v>
      </c>
      <c r="E4754" s="26" t="str">
        <f t="shared" si="9173"/>
        <v>0113</v>
      </c>
      <c r="F4754" s="41" t="s">
        <v>1280</v>
      </c>
      <c r="G4754" s="41"/>
      <c r="H4754" s="42" t="s">
        <v>1281</v>
      </c>
      <c r="I4754" s="43">
        <f t="shared" si="9279"/>
        <v>1354.5</v>
      </c>
      <c r="J4754" s="43">
        <f t="shared" si="9280"/>
        <v>1354.5</v>
      </c>
      <c r="K4754" s="43">
        <f t="shared" si="9281"/>
        <v>1354.5</v>
      </c>
      <c r="L4754" s="43">
        <f t="shared" si="9282"/>
        <v>-1354.5</v>
      </c>
      <c r="M4754" s="43">
        <f t="shared" si="9283"/>
        <v>-1354.5</v>
      </c>
      <c r="N4754" s="43">
        <f t="shared" si="9284"/>
        <v>-1354.5</v>
      </c>
      <c r="O4754" s="43">
        <f t="shared" si="9285"/>
        <v>0</v>
      </c>
      <c r="P4754" s="43">
        <f t="shared" si="9286"/>
        <v>0</v>
      </c>
      <c r="Q4754" s="43">
        <f t="shared" si="9287"/>
        <v>0</v>
      </c>
      <c r="R4754" s="43">
        <f t="shared" si="9288"/>
        <v>0</v>
      </c>
      <c r="S4754" s="43">
        <f t="shared" si="9289"/>
        <v>0</v>
      </c>
      <c r="T4754" s="43">
        <f t="shared" si="9290"/>
        <v>0</v>
      </c>
      <c r="U4754" s="43">
        <v>0</v>
      </c>
      <c r="V4754" s="43">
        <f t="shared" si="9174"/>
        <v>0</v>
      </c>
      <c r="W4754" s="43">
        <f t="shared" si="9291"/>
        <v>0</v>
      </c>
      <c r="X4754" s="43">
        <f t="shared" si="9292"/>
        <v>0</v>
      </c>
      <c r="Y4754" s="43">
        <f t="shared" si="9293"/>
        <v>0</v>
      </c>
      <c r="Z4754" s="43">
        <f t="shared" si="9294"/>
        <v>0</v>
      </c>
      <c r="AA4754" s="43">
        <f t="shared" si="9295"/>
        <v>0</v>
      </c>
      <c r="AB4754" s="43">
        <f t="shared" si="9296"/>
        <v>0</v>
      </c>
      <c r="AC4754" s="44">
        <f t="shared" si="9297"/>
        <v>0</v>
      </c>
      <c r="AD4754" s="44">
        <f t="shared" si="9298"/>
        <v>0</v>
      </c>
      <c r="AE4754" s="45" t="e">
        <f t="shared" si="9170"/>
        <v>#DIV/0!</v>
      </c>
      <c r="AF4754" s="46">
        <f t="shared" si="9299"/>
        <v>0</v>
      </c>
      <c r="AG4754" s="46">
        <f t="shared" si="9300"/>
        <v>0</v>
      </c>
      <c r="AH4754" s="47">
        <f t="shared" si="9301"/>
        <v>0</v>
      </c>
      <c r="AI4754" s="47">
        <f t="shared" si="9302"/>
        <v>0</v>
      </c>
      <c r="AJ4754" s="47">
        <f t="shared" si="9303"/>
        <v>0</v>
      </c>
      <c r="AK4754" s="47">
        <f t="shared" si="9304"/>
        <v>0</v>
      </c>
      <c r="AL4754" s="47">
        <f t="shared" si="9171"/>
        <v>0</v>
      </c>
      <c r="AM4754" s="47">
        <f t="shared" si="9172"/>
        <v>0</v>
      </c>
      <c r="AN4754" s="48" t="s">
        <v>36</v>
      </c>
      <c r="AR4754" s="1"/>
      <c r="AS4754" s="1"/>
    </row>
    <row r="4755" hidden="1">
      <c r="B4755" s="41" t="s">
        <v>1274</v>
      </c>
      <c r="C4755" s="41" t="s">
        <v>41</v>
      </c>
      <c r="D4755" s="41" t="s">
        <v>43</v>
      </c>
      <c r="E4755" s="26" t="str">
        <f t="shared" si="9173"/>
        <v>0113</v>
      </c>
      <c r="F4755" s="41" t="s">
        <v>1282</v>
      </c>
      <c r="G4755" s="41"/>
      <c r="H4755" s="42" t="s">
        <v>1283</v>
      </c>
      <c r="I4755" s="43">
        <f t="shared" si="9279"/>
        <v>1354.5</v>
      </c>
      <c r="J4755" s="43">
        <f t="shared" si="9280"/>
        <v>1354.5</v>
      </c>
      <c r="K4755" s="43">
        <f t="shared" si="9281"/>
        <v>1354.5</v>
      </c>
      <c r="L4755" s="43">
        <f t="shared" si="9282"/>
        <v>-1354.5</v>
      </c>
      <c r="M4755" s="43">
        <f t="shared" si="9283"/>
        <v>-1354.5</v>
      </c>
      <c r="N4755" s="43">
        <f t="shared" si="9284"/>
        <v>-1354.5</v>
      </c>
      <c r="O4755" s="43">
        <f t="shared" si="9285"/>
        <v>0</v>
      </c>
      <c r="P4755" s="43">
        <f t="shared" si="9286"/>
        <v>0</v>
      </c>
      <c r="Q4755" s="43">
        <f t="shared" si="9287"/>
        <v>0</v>
      </c>
      <c r="R4755" s="43">
        <f t="shared" si="9288"/>
        <v>0</v>
      </c>
      <c r="S4755" s="43">
        <f t="shared" si="9289"/>
        <v>0</v>
      </c>
      <c r="T4755" s="43">
        <f t="shared" si="9290"/>
        <v>0</v>
      </c>
      <c r="U4755" s="43">
        <v>0</v>
      </c>
      <c r="V4755" s="43">
        <f t="shared" si="9174"/>
        <v>0</v>
      </c>
      <c r="W4755" s="43">
        <f t="shared" si="9291"/>
        <v>0</v>
      </c>
      <c r="X4755" s="43">
        <f t="shared" si="9292"/>
        <v>0</v>
      </c>
      <c r="Y4755" s="43">
        <f t="shared" si="9293"/>
        <v>0</v>
      </c>
      <c r="Z4755" s="43">
        <f t="shared" si="9294"/>
        <v>0</v>
      </c>
      <c r="AA4755" s="43">
        <f t="shared" si="9295"/>
        <v>0</v>
      </c>
      <c r="AB4755" s="43">
        <f t="shared" si="9296"/>
        <v>0</v>
      </c>
      <c r="AC4755" s="44">
        <f t="shared" si="9297"/>
        <v>0</v>
      </c>
      <c r="AD4755" s="44">
        <f t="shared" si="9298"/>
        <v>0</v>
      </c>
      <c r="AE4755" s="45" t="e">
        <f t="shared" si="9170"/>
        <v>#DIV/0!</v>
      </c>
      <c r="AF4755" s="46">
        <f t="shared" si="9299"/>
        <v>0</v>
      </c>
      <c r="AG4755" s="46">
        <f t="shared" si="9300"/>
        <v>0</v>
      </c>
      <c r="AH4755" s="47">
        <f t="shared" si="9301"/>
        <v>0</v>
      </c>
      <c r="AI4755" s="47">
        <f t="shared" si="9302"/>
        <v>0</v>
      </c>
      <c r="AJ4755" s="47">
        <f t="shared" si="9303"/>
        <v>0</v>
      </c>
      <c r="AK4755" s="47">
        <f t="shared" si="9304"/>
        <v>0</v>
      </c>
      <c r="AL4755" s="47">
        <f t="shared" si="9171"/>
        <v>0</v>
      </c>
      <c r="AM4755" s="47">
        <f t="shared" si="9172"/>
        <v>0</v>
      </c>
      <c r="AN4755" s="48" t="s">
        <v>36</v>
      </c>
      <c r="AO4755" s="1"/>
      <c r="AP4755" s="1"/>
      <c r="AQ4755" s="1"/>
      <c r="AR4755" s="1"/>
      <c r="AS4755" s="1"/>
    </row>
    <row r="4756" s="33" customFormat="1" ht="31.5" hidden="1">
      <c r="B4756" s="41" t="s">
        <v>1274</v>
      </c>
      <c r="C4756" s="41" t="s">
        <v>41</v>
      </c>
      <c r="D4756" s="41" t="s">
        <v>43</v>
      </c>
      <c r="E4756" s="26" t="str">
        <f t="shared" si="9173"/>
        <v>0113</v>
      </c>
      <c r="F4756" s="41" t="s">
        <v>1282</v>
      </c>
      <c r="G4756" s="41" t="s">
        <v>53</v>
      </c>
      <c r="H4756" s="42" t="s">
        <v>54</v>
      </c>
      <c r="I4756" s="43">
        <f t="shared" si="9279"/>
        <v>1354.5</v>
      </c>
      <c r="J4756" s="43">
        <f t="shared" si="9280"/>
        <v>1354.5</v>
      </c>
      <c r="K4756" s="43">
        <f t="shared" si="9281"/>
        <v>1354.5</v>
      </c>
      <c r="L4756" s="43">
        <f t="shared" si="9282"/>
        <v>-1354.5</v>
      </c>
      <c r="M4756" s="43">
        <f t="shared" si="9283"/>
        <v>-1354.5</v>
      </c>
      <c r="N4756" s="43">
        <f t="shared" si="9284"/>
        <v>-1354.5</v>
      </c>
      <c r="O4756" s="43">
        <f t="shared" si="9285"/>
        <v>0</v>
      </c>
      <c r="P4756" s="43">
        <f t="shared" si="9286"/>
        <v>0</v>
      </c>
      <c r="Q4756" s="43">
        <f t="shared" si="9287"/>
        <v>0</v>
      </c>
      <c r="R4756" s="43">
        <f t="shared" si="9288"/>
        <v>0</v>
      </c>
      <c r="S4756" s="43">
        <f t="shared" si="9289"/>
        <v>0</v>
      </c>
      <c r="T4756" s="43">
        <f t="shared" si="9290"/>
        <v>0</v>
      </c>
      <c r="U4756" s="43">
        <v>0</v>
      </c>
      <c r="V4756" s="43">
        <f t="shared" si="9174"/>
        <v>0</v>
      </c>
      <c r="W4756" s="43">
        <f t="shared" si="9291"/>
        <v>0</v>
      </c>
      <c r="X4756" s="43">
        <f t="shared" si="9292"/>
        <v>0</v>
      </c>
      <c r="Y4756" s="43">
        <f t="shared" si="9293"/>
        <v>0</v>
      </c>
      <c r="Z4756" s="43">
        <f t="shared" si="9294"/>
        <v>0</v>
      </c>
      <c r="AA4756" s="43">
        <f t="shared" si="9295"/>
        <v>0</v>
      </c>
      <c r="AB4756" s="43">
        <f t="shared" si="9296"/>
        <v>0</v>
      </c>
      <c r="AC4756" s="44">
        <f t="shared" si="9297"/>
        <v>0</v>
      </c>
      <c r="AD4756" s="44">
        <f t="shared" si="9298"/>
        <v>0</v>
      </c>
      <c r="AE4756" s="45" t="e">
        <f t="shared" si="9170"/>
        <v>#DIV/0!</v>
      </c>
      <c r="AF4756" s="46">
        <f t="shared" si="9299"/>
        <v>0</v>
      </c>
      <c r="AG4756" s="46">
        <f t="shared" si="9300"/>
        <v>0</v>
      </c>
      <c r="AH4756" s="47">
        <f t="shared" si="9301"/>
        <v>0</v>
      </c>
      <c r="AI4756" s="47">
        <f t="shared" si="9302"/>
        <v>0</v>
      </c>
      <c r="AJ4756" s="47">
        <f t="shared" si="9303"/>
        <v>0</v>
      </c>
      <c r="AK4756" s="47">
        <f t="shared" si="9304"/>
        <v>0</v>
      </c>
      <c r="AL4756" s="47">
        <f t="shared" si="9171"/>
        <v>0</v>
      </c>
      <c r="AM4756" s="47">
        <f t="shared" si="9172"/>
        <v>0</v>
      </c>
      <c r="AN4756" s="48" t="s">
        <v>36</v>
      </c>
      <c r="AO4756" s="33"/>
      <c r="AP4756" s="33"/>
      <c r="AQ4756" s="33"/>
      <c r="AR4756" s="33"/>
      <c r="AS4756" s="33"/>
    </row>
    <row r="4757" s="33" customFormat="1" ht="31.5" hidden="1">
      <c r="B4757" s="41" t="s">
        <v>1274</v>
      </c>
      <c r="C4757" s="41" t="s">
        <v>41</v>
      </c>
      <c r="D4757" s="41" t="s">
        <v>43</v>
      </c>
      <c r="E4757" s="26" t="str">
        <f t="shared" si="9173"/>
        <v>0113</v>
      </c>
      <c r="F4757" s="41" t="s">
        <v>1282</v>
      </c>
      <c r="G4757" s="41" t="s">
        <v>55</v>
      </c>
      <c r="H4757" s="42" t="s">
        <v>56</v>
      </c>
      <c r="I4757" s="43">
        <v>1354.5</v>
      </c>
      <c r="J4757" s="43">
        <v>1354.5</v>
      </c>
      <c r="K4757" s="43">
        <v>1354.5</v>
      </c>
      <c r="L4757" s="43">
        <v>-1354.5</v>
      </c>
      <c r="M4757" s="43">
        <v>-1354.5</v>
      </c>
      <c r="N4757" s="43">
        <v>-1354.5</v>
      </c>
      <c r="O4757" s="43">
        <v>0</v>
      </c>
      <c r="P4757" s="43">
        <v>0</v>
      </c>
      <c r="Q4757" s="43">
        <v>0</v>
      </c>
      <c r="R4757" s="43">
        <v>0</v>
      </c>
      <c r="S4757" s="43">
        <v>0</v>
      </c>
      <c r="T4757" s="43">
        <v>0</v>
      </c>
      <c r="U4757" s="43">
        <v>0</v>
      </c>
      <c r="V4757" s="43">
        <f t="shared" si="9174"/>
        <v>0</v>
      </c>
      <c r="W4757" s="43"/>
      <c r="X4757" s="43"/>
      <c r="Y4757" s="43"/>
      <c r="Z4757" s="43"/>
      <c r="AA4757" s="43"/>
      <c r="AB4757" s="43">
        <v>0</v>
      </c>
      <c r="AC4757" s="44">
        <v>0</v>
      </c>
      <c r="AD4757" s="44">
        <v>0</v>
      </c>
      <c r="AE4757" s="45" t="e">
        <f t="shared" si="9170"/>
        <v>#DIV/0!</v>
      </c>
      <c r="AF4757" s="46">
        <v>0</v>
      </c>
      <c r="AG4757" s="46">
        <v>0</v>
      </c>
      <c r="AH4757" s="47">
        <v>0</v>
      </c>
      <c r="AI4757" s="47">
        <v>0</v>
      </c>
      <c r="AJ4757" s="47">
        <v>0</v>
      </c>
      <c r="AK4757" s="47">
        <v>0</v>
      </c>
      <c r="AL4757" s="47">
        <f t="shared" si="9171"/>
        <v>0</v>
      </c>
      <c r="AM4757" s="47">
        <f t="shared" si="9172"/>
        <v>0</v>
      </c>
      <c r="AN4757" s="48" t="s">
        <v>36</v>
      </c>
      <c r="AO4757" s="33"/>
      <c r="AP4757" s="33"/>
      <c r="AQ4757" s="33"/>
      <c r="AR4757" s="33"/>
      <c r="AS4757" s="33"/>
    </row>
    <row r="4758" ht="31.5">
      <c r="B4758" s="41" t="s">
        <v>1274</v>
      </c>
      <c r="C4758" s="41" t="s">
        <v>41</v>
      </c>
      <c r="D4758" s="41" t="s">
        <v>43</v>
      </c>
      <c r="E4758" s="26" t="str">
        <f t="shared" si="9173"/>
        <v>0113</v>
      </c>
      <c r="F4758" s="41" t="s">
        <v>81</v>
      </c>
      <c r="G4758" s="41"/>
      <c r="H4758" s="42" t="s">
        <v>82</v>
      </c>
      <c r="I4758" s="43">
        <f t="shared" si="9279"/>
        <v>58.5</v>
      </c>
      <c r="J4758" s="43">
        <f t="shared" si="9280"/>
        <v>58.5</v>
      </c>
      <c r="K4758" s="43">
        <f t="shared" si="9281"/>
        <v>58.5</v>
      </c>
      <c r="L4758" s="43">
        <f t="shared" si="9282"/>
        <v>0</v>
      </c>
      <c r="M4758" s="43">
        <f t="shared" si="9283"/>
        <v>0</v>
      </c>
      <c r="N4758" s="43">
        <f t="shared" si="9284"/>
        <v>0</v>
      </c>
      <c r="O4758" s="43">
        <f t="shared" si="9285"/>
        <v>-10.699999999999999</v>
      </c>
      <c r="P4758" s="43">
        <f t="shared" si="9286"/>
        <v>0</v>
      </c>
      <c r="Q4758" s="43">
        <f t="shared" si="9287"/>
        <v>0</v>
      </c>
      <c r="R4758" s="43">
        <f t="shared" si="9288"/>
        <v>0</v>
      </c>
      <c r="S4758" s="43">
        <f t="shared" si="9289"/>
        <v>0</v>
      </c>
      <c r="T4758" s="43">
        <f t="shared" si="9290"/>
        <v>0</v>
      </c>
      <c r="U4758" s="43">
        <v>0</v>
      </c>
      <c r="V4758" s="43">
        <f t="shared" si="9174"/>
        <v>47.799999999999997</v>
      </c>
      <c r="W4758" s="43">
        <f t="shared" si="9291"/>
        <v>0</v>
      </c>
      <c r="X4758" s="43">
        <f t="shared" si="9292"/>
        <v>0</v>
      </c>
      <c r="Y4758" s="43">
        <f t="shared" si="9293"/>
        <v>0</v>
      </c>
      <c r="Z4758" s="43">
        <f t="shared" si="9294"/>
        <v>0</v>
      </c>
      <c r="AA4758" s="43">
        <f t="shared" si="9295"/>
        <v>0</v>
      </c>
      <c r="AB4758" s="43">
        <f t="shared" si="9296"/>
        <v>47.719999999999999</v>
      </c>
      <c r="AC4758" s="44">
        <f t="shared" si="9297"/>
        <v>47.799999999999997</v>
      </c>
      <c r="AD4758" s="44">
        <f t="shared" si="9298"/>
        <v>47.719999999999999</v>
      </c>
      <c r="AE4758" s="45">
        <f t="shared" si="9170"/>
        <v>99.8326359832636</v>
      </c>
      <c r="AF4758" s="43">
        <f t="shared" si="9299"/>
        <v>58.5</v>
      </c>
      <c r="AG4758" s="43">
        <f t="shared" si="9300"/>
        <v>-10.699999999999999</v>
      </c>
      <c r="AH4758" s="43">
        <f t="shared" si="9301"/>
        <v>0</v>
      </c>
      <c r="AI4758" s="43">
        <f t="shared" si="9302"/>
        <v>0</v>
      </c>
      <c r="AJ4758" s="43">
        <f t="shared" si="9303"/>
        <v>0</v>
      </c>
      <c r="AK4758" s="43">
        <f t="shared" si="9304"/>
        <v>0</v>
      </c>
      <c r="AL4758" s="43">
        <f t="shared" si="9171"/>
        <v>47.799999999999997</v>
      </c>
      <c r="AM4758" s="43">
        <f t="shared" si="9172"/>
        <v>0</v>
      </c>
      <c r="AN4758" s="2"/>
      <c r="AO4758" s="1"/>
      <c r="AP4758" s="1"/>
      <c r="AQ4758" s="1"/>
      <c r="AR4758" s="1"/>
      <c r="AS4758" s="1"/>
    </row>
    <row r="4759">
      <c r="B4759" s="41" t="s">
        <v>1274</v>
      </c>
      <c r="C4759" s="41" t="s">
        <v>41</v>
      </c>
      <c r="D4759" s="41" t="s">
        <v>43</v>
      </c>
      <c r="E4759" s="26" t="str">
        <f t="shared" si="9173"/>
        <v>0113</v>
      </c>
      <c r="F4759" s="41" t="s">
        <v>83</v>
      </c>
      <c r="G4759" s="41"/>
      <c r="H4759" s="42" t="s">
        <v>84</v>
      </c>
      <c r="I4759" s="43">
        <f t="shared" si="9279"/>
        <v>58.5</v>
      </c>
      <c r="J4759" s="43">
        <f t="shared" si="9280"/>
        <v>58.5</v>
      </c>
      <c r="K4759" s="43">
        <f t="shared" si="9281"/>
        <v>58.5</v>
      </c>
      <c r="L4759" s="43">
        <f t="shared" si="9282"/>
        <v>0</v>
      </c>
      <c r="M4759" s="43">
        <f t="shared" si="9283"/>
        <v>0</v>
      </c>
      <c r="N4759" s="43">
        <f t="shared" si="9284"/>
        <v>0</v>
      </c>
      <c r="O4759" s="43">
        <f t="shared" si="9285"/>
        <v>-10.699999999999999</v>
      </c>
      <c r="P4759" s="43">
        <f t="shared" si="9286"/>
        <v>0</v>
      </c>
      <c r="Q4759" s="43">
        <f t="shared" si="9287"/>
        <v>0</v>
      </c>
      <c r="R4759" s="43">
        <f t="shared" si="9288"/>
        <v>0</v>
      </c>
      <c r="S4759" s="43">
        <f t="shared" si="9289"/>
        <v>0</v>
      </c>
      <c r="T4759" s="43">
        <f t="shared" si="9290"/>
        <v>0</v>
      </c>
      <c r="U4759" s="43">
        <v>0</v>
      </c>
      <c r="V4759" s="43">
        <f t="shared" si="9174"/>
        <v>47.799999999999997</v>
      </c>
      <c r="W4759" s="43">
        <f t="shared" si="9291"/>
        <v>0</v>
      </c>
      <c r="X4759" s="43">
        <f t="shared" si="9292"/>
        <v>0</v>
      </c>
      <c r="Y4759" s="43">
        <f t="shared" si="9293"/>
        <v>0</v>
      </c>
      <c r="Z4759" s="43">
        <f t="shared" si="9294"/>
        <v>0</v>
      </c>
      <c r="AA4759" s="43">
        <f t="shared" si="9295"/>
        <v>0</v>
      </c>
      <c r="AB4759" s="43">
        <f t="shared" si="9296"/>
        <v>47.719999999999999</v>
      </c>
      <c r="AC4759" s="44">
        <f t="shared" si="9297"/>
        <v>47.799999999999997</v>
      </c>
      <c r="AD4759" s="44">
        <f t="shared" si="9298"/>
        <v>47.719999999999999</v>
      </c>
      <c r="AE4759" s="45">
        <f t="shared" si="9170"/>
        <v>99.8326359832636</v>
      </c>
      <c r="AF4759" s="43">
        <f t="shared" si="9299"/>
        <v>58.5</v>
      </c>
      <c r="AG4759" s="43">
        <f t="shared" si="9300"/>
        <v>-10.699999999999999</v>
      </c>
      <c r="AH4759" s="43">
        <f t="shared" si="9301"/>
        <v>0</v>
      </c>
      <c r="AI4759" s="43">
        <f t="shared" si="9302"/>
        <v>0</v>
      </c>
      <c r="AJ4759" s="43">
        <f t="shared" si="9303"/>
        <v>0</v>
      </c>
      <c r="AK4759" s="43">
        <f t="shared" si="9304"/>
        <v>0</v>
      </c>
      <c r="AL4759" s="43">
        <f t="shared" si="9171"/>
        <v>47.799999999999997</v>
      </c>
      <c r="AM4759" s="43">
        <f t="shared" si="9172"/>
        <v>0</v>
      </c>
      <c r="AN4759" s="2"/>
      <c r="AR4759" s="1"/>
      <c r="AS4759" s="1"/>
    </row>
    <row r="4760" ht="47.25">
      <c r="B4760" s="41" t="s">
        <v>1274</v>
      </c>
      <c r="C4760" s="41" t="s">
        <v>41</v>
      </c>
      <c r="D4760" s="41" t="s">
        <v>43</v>
      </c>
      <c r="E4760" s="26" t="str">
        <f t="shared" si="9173"/>
        <v>0113</v>
      </c>
      <c r="F4760" s="41" t="s">
        <v>1284</v>
      </c>
      <c r="G4760" s="41"/>
      <c r="H4760" s="42" t="s">
        <v>1285</v>
      </c>
      <c r="I4760" s="43">
        <f t="shared" si="9279"/>
        <v>58.5</v>
      </c>
      <c r="J4760" s="43">
        <f t="shared" si="9280"/>
        <v>58.5</v>
      </c>
      <c r="K4760" s="43">
        <f t="shared" si="9281"/>
        <v>58.5</v>
      </c>
      <c r="L4760" s="43">
        <f t="shared" si="9282"/>
        <v>0</v>
      </c>
      <c r="M4760" s="43">
        <f t="shared" si="9283"/>
        <v>0</v>
      </c>
      <c r="N4760" s="43">
        <f t="shared" si="9284"/>
        <v>0</v>
      </c>
      <c r="O4760" s="43">
        <f t="shared" si="9285"/>
        <v>-10.699999999999999</v>
      </c>
      <c r="P4760" s="43">
        <f t="shared" si="9286"/>
        <v>0</v>
      </c>
      <c r="Q4760" s="43">
        <f t="shared" si="9287"/>
        <v>0</v>
      </c>
      <c r="R4760" s="43">
        <f t="shared" si="9288"/>
        <v>0</v>
      </c>
      <c r="S4760" s="43">
        <f t="shared" si="9289"/>
        <v>0</v>
      </c>
      <c r="T4760" s="43">
        <f t="shared" si="9290"/>
        <v>0</v>
      </c>
      <c r="U4760" s="43">
        <v>0</v>
      </c>
      <c r="V4760" s="43">
        <f t="shared" si="9174"/>
        <v>47.799999999999997</v>
      </c>
      <c r="W4760" s="43">
        <f t="shared" si="9291"/>
        <v>0</v>
      </c>
      <c r="X4760" s="43">
        <f t="shared" si="9292"/>
        <v>0</v>
      </c>
      <c r="Y4760" s="43">
        <f t="shared" si="9293"/>
        <v>0</v>
      </c>
      <c r="Z4760" s="43">
        <f t="shared" si="9294"/>
        <v>0</v>
      </c>
      <c r="AA4760" s="43">
        <f t="shared" si="9295"/>
        <v>0</v>
      </c>
      <c r="AB4760" s="43">
        <f t="shared" si="9296"/>
        <v>47.719999999999999</v>
      </c>
      <c r="AC4760" s="44">
        <f t="shared" si="9297"/>
        <v>47.799999999999997</v>
      </c>
      <c r="AD4760" s="44">
        <f t="shared" si="9298"/>
        <v>47.719999999999999</v>
      </c>
      <c r="AE4760" s="45">
        <f t="shared" si="9170"/>
        <v>99.8326359832636</v>
      </c>
      <c r="AF4760" s="43">
        <f t="shared" si="9299"/>
        <v>58.5</v>
      </c>
      <c r="AG4760" s="43">
        <f t="shared" si="9300"/>
        <v>-10.699999999999999</v>
      </c>
      <c r="AH4760" s="43">
        <f t="shared" si="9301"/>
        <v>0</v>
      </c>
      <c r="AI4760" s="43">
        <f t="shared" si="9302"/>
        <v>0</v>
      </c>
      <c r="AJ4760" s="43">
        <f t="shared" si="9303"/>
        <v>0</v>
      </c>
      <c r="AK4760" s="43">
        <f t="shared" si="9304"/>
        <v>0</v>
      </c>
      <c r="AL4760" s="43">
        <f t="shared" si="9171"/>
        <v>47.799999999999997</v>
      </c>
      <c r="AM4760" s="43">
        <f t="shared" si="9172"/>
        <v>0</v>
      </c>
      <c r="AN4760" s="2"/>
      <c r="AO4760" s="1"/>
      <c r="AP4760" s="1"/>
      <c r="AQ4760" s="1"/>
      <c r="AR4760" s="1"/>
      <c r="AS4760" s="1"/>
    </row>
    <row r="4761" ht="31.5">
      <c r="B4761" s="41" t="s">
        <v>1274</v>
      </c>
      <c r="C4761" s="41" t="s">
        <v>41</v>
      </c>
      <c r="D4761" s="41" t="s">
        <v>43</v>
      </c>
      <c r="E4761" s="26" t="str">
        <f t="shared" si="9173"/>
        <v>0113</v>
      </c>
      <c r="F4761" s="41" t="s">
        <v>1284</v>
      </c>
      <c r="G4761" s="41" t="s">
        <v>53</v>
      </c>
      <c r="H4761" s="42" t="s">
        <v>54</v>
      </c>
      <c r="I4761" s="43">
        <f t="shared" si="9279"/>
        <v>58.5</v>
      </c>
      <c r="J4761" s="43">
        <f t="shared" si="9280"/>
        <v>58.5</v>
      </c>
      <c r="K4761" s="43">
        <f t="shared" si="9281"/>
        <v>58.5</v>
      </c>
      <c r="L4761" s="43">
        <f t="shared" si="9282"/>
        <v>0</v>
      </c>
      <c r="M4761" s="43">
        <f t="shared" si="9283"/>
        <v>0</v>
      </c>
      <c r="N4761" s="43">
        <f t="shared" si="9284"/>
        <v>0</v>
      </c>
      <c r="O4761" s="43">
        <f t="shared" si="9285"/>
        <v>-10.699999999999999</v>
      </c>
      <c r="P4761" s="43">
        <f t="shared" si="9286"/>
        <v>0</v>
      </c>
      <c r="Q4761" s="43">
        <f t="shared" si="9287"/>
        <v>0</v>
      </c>
      <c r="R4761" s="43">
        <f t="shared" si="9288"/>
        <v>0</v>
      </c>
      <c r="S4761" s="43">
        <f t="shared" si="9289"/>
        <v>0</v>
      </c>
      <c r="T4761" s="43">
        <f t="shared" si="9290"/>
        <v>0</v>
      </c>
      <c r="U4761" s="43">
        <v>0</v>
      </c>
      <c r="V4761" s="43">
        <f t="shared" si="9174"/>
        <v>47.799999999999997</v>
      </c>
      <c r="W4761" s="43">
        <f t="shared" si="9291"/>
        <v>0</v>
      </c>
      <c r="X4761" s="43">
        <f t="shared" si="9292"/>
        <v>0</v>
      </c>
      <c r="Y4761" s="43">
        <f t="shared" si="9293"/>
        <v>0</v>
      </c>
      <c r="Z4761" s="43">
        <f t="shared" si="9294"/>
        <v>0</v>
      </c>
      <c r="AA4761" s="43">
        <f t="shared" si="9295"/>
        <v>0</v>
      </c>
      <c r="AB4761" s="43">
        <f t="shared" si="9296"/>
        <v>47.719999999999999</v>
      </c>
      <c r="AC4761" s="44">
        <f t="shared" si="9297"/>
        <v>47.799999999999997</v>
      </c>
      <c r="AD4761" s="44">
        <f t="shared" si="9298"/>
        <v>47.719999999999999</v>
      </c>
      <c r="AE4761" s="45">
        <f t="shared" si="9170"/>
        <v>99.8326359832636</v>
      </c>
      <c r="AF4761" s="43">
        <f t="shared" si="9299"/>
        <v>58.5</v>
      </c>
      <c r="AG4761" s="43">
        <f t="shared" si="9300"/>
        <v>-10.699999999999999</v>
      </c>
      <c r="AH4761" s="43">
        <f t="shared" si="9301"/>
        <v>0</v>
      </c>
      <c r="AI4761" s="43">
        <f t="shared" si="9302"/>
        <v>0</v>
      </c>
      <c r="AJ4761" s="43">
        <f t="shared" si="9303"/>
        <v>0</v>
      </c>
      <c r="AK4761" s="43">
        <f t="shared" si="9304"/>
        <v>0</v>
      </c>
      <c r="AL4761" s="43">
        <f t="shared" si="9171"/>
        <v>47.799999999999997</v>
      </c>
      <c r="AM4761" s="43">
        <f t="shared" si="9172"/>
        <v>0</v>
      </c>
      <c r="AN4761" s="2"/>
      <c r="AO4761" s="1"/>
      <c r="AP4761" s="1"/>
      <c r="AQ4761" s="1"/>
      <c r="AR4761" s="1"/>
      <c r="AS4761" s="1"/>
    </row>
    <row r="4762" ht="31.5">
      <c r="B4762" s="41" t="s">
        <v>1274</v>
      </c>
      <c r="C4762" s="41" t="s">
        <v>41</v>
      </c>
      <c r="D4762" s="41" t="s">
        <v>43</v>
      </c>
      <c r="E4762" s="26" t="str">
        <f t="shared" si="9173"/>
        <v>0113</v>
      </c>
      <c r="F4762" s="41" t="s">
        <v>1284</v>
      </c>
      <c r="G4762" s="41" t="s">
        <v>55</v>
      </c>
      <c r="H4762" s="42" t="s">
        <v>56</v>
      </c>
      <c r="I4762" s="43">
        <v>58.5</v>
      </c>
      <c r="J4762" s="43">
        <v>58.5</v>
      </c>
      <c r="K4762" s="43">
        <v>58.5</v>
      </c>
      <c r="L4762" s="43"/>
      <c r="M4762" s="43"/>
      <c r="N4762" s="43"/>
      <c r="O4762" s="43">
        <v>-10.699999999999999</v>
      </c>
      <c r="P4762" s="43">
        <v>0</v>
      </c>
      <c r="Q4762" s="43">
        <v>0</v>
      </c>
      <c r="R4762" s="43">
        <v>0</v>
      </c>
      <c r="S4762" s="43">
        <v>0</v>
      </c>
      <c r="T4762" s="43">
        <v>0</v>
      </c>
      <c r="U4762" s="43">
        <v>0</v>
      </c>
      <c r="V4762" s="43">
        <f t="shared" si="9174"/>
        <v>47.799999999999997</v>
      </c>
      <c r="W4762" s="43"/>
      <c r="X4762" s="43"/>
      <c r="Y4762" s="43"/>
      <c r="Z4762" s="43"/>
      <c r="AA4762" s="43"/>
      <c r="AB4762" s="43">
        <v>47.719999999999999</v>
      </c>
      <c r="AC4762" s="44">
        <v>47.799999999999997</v>
      </c>
      <c r="AD4762" s="44">
        <v>47.719999999999999</v>
      </c>
      <c r="AE4762" s="45">
        <f t="shared" si="9170"/>
        <v>99.8326359832636</v>
      </c>
      <c r="AF4762" s="43">
        <v>58.5</v>
      </c>
      <c r="AG4762" s="43">
        <v>-10.699999999999999</v>
      </c>
      <c r="AH4762" s="43">
        <v>0</v>
      </c>
      <c r="AI4762" s="43">
        <v>0</v>
      </c>
      <c r="AJ4762" s="43">
        <v>0</v>
      </c>
      <c r="AK4762" s="43">
        <v>0</v>
      </c>
      <c r="AL4762" s="43">
        <f t="shared" si="9171"/>
        <v>47.799999999999997</v>
      </c>
      <c r="AM4762" s="43">
        <f t="shared" si="9172"/>
        <v>0</v>
      </c>
      <c r="AN4762" s="19"/>
      <c r="AO4762" s="1"/>
      <c r="AP4762" s="1"/>
      <c r="AQ4762" s="1"/>
      <c r="AR4762" s="1"/>
      <c r="AS4762" s="1"/>
    </row>
    <row r="4763" ht="31.5">
      <c r="B4763" s="41" t="s">
        <v>1274</v>
      </c>
      <c r="C4763" s="41" t="s">
        <v>41</v>
      </c>
      <c r="D4763" s="41" t="s">
        <v>43</v>
      </c>
      <c r="E4763" s="26" t="str">
        <f t="shared" si="9173"/>
        <v>0113</v>
      </c>
      <c r="F4763" s="41" t="s">
        <v>87</v>
      </c>
      <c r="G4763" s="41"/>
      <c r="H4763" s="42" t="s">
        <v>88</v>
      </c>
      <c r="I4763" s="43">
        <f t="shared" si="9279"/>
        <v>47090.600000000006</v>
      </c>
      <c r="J4763" s="43">
        <f t="shared" si="9280"/>
        <v>46553.300000000003</v>
      </c>
      <c r="K4763" s="43">
        <f t="shared" si="9281"/>
        <v>46553.300000000003</v>
      </c>
      <c r="L4763" s="43">
        <f t="shared" si="9282"/>
        <v>0</v>
      </c>
      <c r="M4763" s="43">
        <f t="shared" si="9283"/>
        <v>0</v>
      </c>
      <c r="N4763" s="43">
        <f t="shared" si="9284"/>
        <v>0</v>
      </c>
      <c r="O4763" s="43">
        <f t="shared" si="9285"/>
        <v>0</v>
      </c>
      <c r="P4763" s="43">
        <f t="shared" si="9286"/>
        <v>194.185</v>
      </c>
      <c r="Q4763" s="43">
        <f t="shared" si="9287"/>
        <v>0</v>
      </c>
      <c r="R4763" s="43">
        <f t="shared" si="9288"/>
        <v>611.29999999999995</v>
      </c>
      <c r="S4763" s="43">
        <f t="shared" si="9289"/>
        <v>0</v>
      </c>
      <c r="T4763" s="43">
        <f t="shared" si="9290"/>
        <v>0</v>
      </c>
      <c r="U4763" s="43">
        <v>0</v>
      </c>
      <c r="V4763" s="43">
        <f t="shared" si="9174"/>
        <v>47896.085000000006</v>
      </c>
      <c r="W4763" s="43">
        <f t="shared" si="9291"/>
        <v>0</v>
      </c>
      <c r="X4763" s="43">
        <f t="shared" si="9292"/>
        <v>0</v>
      </c>
      <c r="Y4763" s="43">
        <f t="shared" si="9293"/>
        <v>0</v>
      </c>
      <c r="Z4763" s="43">
        <f t="shared" si="9294"/>
        <v>0</v>
      </c>
      <c r="AA4763" s="43">
        <f t="shared" si="9295"/>
        <v>0</v>
      </c>
      <c r="AB4763" s="43">
        <f t="shared" si="9296"/>
        <v>34764.887699999999</v>
      </c>
      <c r="AC4763" s="44">
        <f t="shared" si="9297"/>
        <v>47719.485000000001</v>
      </c>
      <c r="AD4763" s="44">
        <f t="shared" si="9298"/>
        <v>47673.384710000006</v>
      </c>
      <c r="AE4763" s="45">
        <f t="shared" si="9170"/>
        <v>99.903393152713207</v>
      </c>
      <c r="AF4763" s="43">
        <f t="shared" si="9299"/>
        <v>47719.485000000001</v>
      </c>
      <c r="AG4763" s="43">
        <f t="shared" si="9300"/>
        <v>0</v>
      </c>
      <c r="AH4763" s="43">
        <f t="shared" si="9301"/>
        <v>0</v>
      </c>
      <c r="AI4763" s="43">
        <f t="shared" si="9302"/>
        <v>0</v>
      </c>
      <c r="AJ4763" s="43">
        <f t="shared" si="9303"/>
        <v>0</v>
      </c>
      <c r="AK4763" s="43">
        <f t="shared" si="9304"/>
        <v>0</v>
      </c>
      <c r="AL4763" s="43">
        <f t="shared" si="9171"/>
        <v>47719.485000000001</v>
      </c>
      <c r="AM4763" s="43">
        <f t="shared" si="9172"/>
        <v>176.60000000000582</v>
      </c>
      <c r="AN4763" s="2"/>
      <c r="AO4763" s="1"/>
      <c r="AP4763" s="1"/>
      <c r="AQ4763" s="1"/>
      <c r="AR4763" s="1"/>
      <c r="AS4763" s="1"/>
    </row>
    <row r="4764">
      <c r="B4764" s="41" t="s">
        <v>1274</v>
      </c>
      <c r="C4764" s="41" t="s">
        <v>41</v>
      </c>
      <c r="D4764" s="41" t="s">
        <v>43</v>
      </c>
      <c r="E4764" s="26" t="str">
        <f t="shared" si="9173"/>
        <v>0113</v>
      </c>
      <c r="F4764" s="41" t="s">
        <v>89</v>
      </c>
      <c r="G4764" s="41"/>
      <c r="H4764" s="42" t="s">
        <v>90</v>
      </c>
      <c r="I4764" s="43">
        <f>I4765+I4770</f>
        <v>47090.600000000006</v>
      </c>
      <c r="J4764" s="43">
        <f>J4765+J4770</f>
        <v>46553.300000000003</v>
      </c>
      <c r="K4764" s="43">
        <f>K4765+K4770</f>
        <v>46553.300000000003</v>
      </c>
      <c r="L4764" s="43">
        <f>L4765+L4770</f>
        <v>0</v>
      </c>
      <c r="M4764" s="43">
        <f>M4765+M4770</f>
        <v>0</v>
      </c>
      <c r="N4764" s="43">
        <f>N4765+N4770</f>
        <v>0</v>
      </c>
      <c r="O4764" s="43">
        <f>O4765+O4770</f>
        <v>0</v>
      </c>
      <c r="P4764" s="43">
        <f>P4765+P4770</f>
        <v>194.185</v>
      </c>
      <c r="Q4764" s="43">
        <f>Q4765+Q4770</f>
        <v>0</v>
      </c>
      <c r="R4764" s="43">
        <f>R4765+R4770</f>
        <v>611.29999999999995</v>
      </c>
      <c r="S4764" s="43">
        <f>S4765+S4770</f>
        <v>0</v>
      </c>
      <c r="T4764" s="43">
        <f>T4765+T4770</f>
        <v>0</v>
      </c>
      <c r="U4764" s="43">
        <v>0</v>
      </c>
      <c r="V4764" s="43">
        <f t="shared" si="9174"/>
        <v>47896.085000000006</v>
      </c>
      <c r="W4764" s="43">
        <f>W4765+W4770</f>
        <v>0</v>
      </c>
      <c r="X4764" s="43">
        <f>X4765+X4770</f>
        <v>0</v>
      </c>
      <c r="Y4764" s="43">
        <f>Y4765+Y4770</f>
        <v>0</v>
      </c>
      <c r="Z4764" s="43">
        <f>Z4765+Z4770</f>
        <v>0</v>
      </c>
      <c r="AA4764" s="43">
        <f>AA4765+AA4770</f>
        <v>0</v>
      </c>
      <c r="AB4764" s="43">
        <f>AB4765+AB4770</f>
        <v>34764.887699999999</v>
      </c>
      <c r="AC4764" s="44">
        <f>AC4765+AC4770</f>
        <v>47719.485000000001</v>
      </c>
      <c r="AD4764" s="44">
        <f>AD4765+AD4770</f>
        <v>47673.384710000006</v>
      </c>
      <c r="AE4764" s="45">
        <f t="shared" si="9170"/>
        <v>99.903393152713207</v>
      </c>
      <c r="AF4764" s="43">
        <f>AF4765+AF4770</f>
        <v>47719.485000000001</v>
      </c>
      <c r="AG4764" s="43">
        <f>AG4765+AG4770</f>
        <v>0</v>
      </c>
      <c r="AH4764" s="43">
        <f>AH4765+AH4770</f>
        <v>0</v>
      </c>
      <c r="AI4764" s="43">
        <f>AI4765+AI4770</f>
        <v>0</v>
      </c>
      <c r="AJ4764" s="43">
        <f>AJ4765+AJ4770</f>
        <v>0</v>
      </c>
      <c r="AK4764" s="43">
        <f>AK4765+AK4770</f>
        <v>0</v>
      </c>
      <c r="AL4764" s="43">
        <f t="shared" si="9171"/>
        <v>47719.485000000001</v>
      </c>
      <c r="AM4764" s="43">
        <f t="shared" si="9172"/>
        <v>176.60000000000582</v>
      </c>
      <c r="AN4764" s="2"/>
      <c r="AR4764" s="1"/>
      <c r="AS4764" s="1"/>
    </row>
    <row r="4765" ht="31.5">
      <c r="B4765" s="41" t="s">
        <v>1274</v>
      </c>
      <c r="C4765" s="41" t="s">
        <v>41</v>
      </c>
      <c r="D4765" s="41" t="s">
        <v>43</v>
      </c>
      <c r="E4765" s="26" t="str">
        <f t="shared" si="9173"/>
        <v>0113</v>
      </c>
      <c r="F4765" s="41" t="s">
        <v>91</v>
      </c>
      <c r="G4765" s="41"/>
      <c r="H4765" s="42" t="s">
        <v>92</v>
      </c>
      <c r="I4765" s="43">
        <f t="shared" ref="I4765:I4766" si="9305">I4766</f>
        <v>44412.300000000003</v>
      </c>
      <c r="J4765" s="43">
        <f t="shared" ref="J4765:J4766" si="9306">J4766</f>
        <v>43875</v>
      </c>
      <c r="K4765" s="43">
        <f t="shared" ref="K4765:K4766" si="9307">K4766</f>
        <v>43875</v>
      </c>
      <c r="L4765" s="43">
        <f t="shared" ref="L4765:L4766" si="9308">L4766</f>
        <v>0</v>
      </c>
      <c r="M4765" s="43">
        <f t="shared" ref="M4765:M4766" si="9309">M4766</f>
        <v>0</v>
      </c>
      <c r="N4765" s="43">
        <f t="shared" ref="N4765:N4766" si="9310">N4766</f>
        <v>0</v>
      </c>
      <c r="O4765" s="43">
        <f>O4766+O4768</f>
        <v>0</v>
      </c>
      <c r="P4765" s="43">
        <f>P4766+P4768</f>
        <v>0</v>
      </c>
      <c r="Q4765" s="43">
        <f>Q4766+Q4768</f>
        <v>0</v>
      </c>
      <c r="R4765" s="43">
        <f t="shared" ref="R4765:R4766" si="9311">R4766</f>
        <v>611.29999999999995</v>
      </c>
      <c r="S4765" s="43">
        <f t="shared" ref="S4765:S4766" si="9312">S4766</f>
        <v>0</v>
      </c>
      <c r="T4765" s="43">
        <f t="shared" ref="T4765:T4766" si="9313">T4766</f>
        <v>0</v>
      </c>
      <c r="U4765" s="43">
        <v>0</v>
      </c>
      <c r="V4765" s="43">
        <f t="shared" si="9174"/>
        <v>45023.600000000006</v>
      </c>
      <c r="W4765" s="43">
        <f t="shared" ref="W4765:W4766" si="9314">W4766</f>
        <v>0</v>
      </c>
      <c r="X4765" s="43">
        <f t="shared" ref="X4765:X4766" si="9315">X4766</f>
        <v>0</v>
      </c>
      <c r="Y4765" s="43">
        <f t="shared" ref="Y4765:Y4766" si="9316">Y4766</f>
        <v>0</v>
      </c>
      <c r="Z4765" s="43">
        <f t="shared" ref="Z4765:Z4766" si="9317">Z4766</f>
        <v>0</v>
      </c>
      <c r="AA4765" s="43">
        <f t="shared" ref="AA4765:AA4766" si="9318">AA4766</f>
        <v>0</v>
      </c>
      <c r="AB4765" s="43">
        <f>AB4766+AB4768</f>
        <v>32870.481319999999</v>
      </c>
      <c r="AC4765" s="44">
        <f>AC4766+AC4768</f>
        <v>44915.98042</v>
      </c>
      <c r="AD4765" s="44">
        <f>AD4766+AD4768</f>
        <v>44915.388920000005</v>
      </c>
      <c r="AE4765" s="45">
        <f t="shared" si="9170"/>
        <v>99.998683096763202</v>
      </c>
      <c r="AF4765" s="43">
        <f>AF4766+AF4768</f>
        <v>44797</v>
      </c>
      <c r="AG4765" s="43">
        <f>AG4766+AG4768</f>
        <v>0</v>
      </c>
      <c r="AH4765" s="43">
        <f>AH4766+AH4768</f>
        <v>0</v>
      </c>
      <c r="AI4765" s="43">
        <f>AI4766+AI4768</f>
        <v>0</v>
      </c>
      <c r="AJ4765" s="43">
        <f>AJ4766+AJ4768</f>
        <v>0</v>
      </c>
      <c r="AK4765" s="43">
        <f>AK4766+AK4768</f>
        <v>0</v>
      </c>
      <c r="AL4765" s="43">
        <f t="shared" si="9171"/>
        <v>44797</v>
      </c>
      <c r="AM4765" s="43">
        <f t="shared" si="9172"/>
        <v>226.60000000000582</v>
      </c>
      <c r="AN4765" s="2"/>
      <c r="AO4765" s="1"/>
      <c r="AP4765" s="1"/>
      <c r="AQ4765" s="1"/>
      <c r="AR4765" s="1"/>
      <c r="AS4765" s="1"/>
    </row>
    <row r="4766" ht="78.75">
      <c r="B4766" s="41" t="s">
        <v>1274</v>
      </c>
      <c r="C4766" s="41" t="s">
        <v>41</v>
      </c>
      <c r="D4766" s="41" t="s">
        <v>43</v>
      </c>
      <c r="E4766" s="26" t="str">
        <f t="shared" si="9173"/>
        <v>0113</v>
      </c>
      <c r="F4766" s="41" t="s">
        <v>91</v>
      </c>
      <c r="G4766" s="41" t="s">
        <v>71</v>
      </c>
      <c r="H4766" s="42" t="s">
        <v>72</v>
      </c>
      <c r="I4766" s="43">
        <f t="shared" si="9305"/>
        <v>44412.300000000003</v>
      </c>
      <c r="J4766" s="43">
        <f t="shared" si="9306"/>
        <v>43875</v>
      </c>
      <c r="K4766" s="43">
        <f t="shared" si="9307"/>
        <v>43875</v>
      </c>
      <c r="L4766" s="43">
        <f t="shared" si="9308"/>
        <v>0</v>
      </c>
      <c r="M4766" s="43">
        <f t="shared" si="9309"/>
        <v>0</v>
      </c>
      <c r="N4766" s="43">
        <f t="shared" si="9310"/>
        <v>0</v>
      </c>
      <c r="O4766" s="43">
        <f>O4767</f>
        <v>0</v>
      </c>
      <c r="P4766" s="43">
        <f>P4767</f>
        <v>0</v>
      </c>
      <c r="Q4766" s="43">
        <f>Q4767</f>
        <v>0</v>
      </c>
      <c r="R4766" s="43">
        <f t="shared" si="9311"/>
        <v>611.29999999999995</v>
      </c>
      <c r="S4766" s="43">
        <f t="shared" si="9312"/>
        <v>0</v>
      </c>
      <c r="T4766" s="43">
        <f t="shared" si="9313"/>
        <v>0</v>
      </c>
      <c r="U4766" s="43">
        <v>0</v>
      </c>
      <c r="V4766" s="43">
        <f t="shared" si="9174"/>
        <v>45023.600000000006</v>
      </c>
      <c r="W4766" s="43">
        <f t="shared" si="9314"/>
        <v>0</v>
      </c>
      <c r="X4766" s="43">
        <f t="shared" si="9315"/>
        <v>0</v>
      </c>
      <c r="Y4766" s="43">
        <f t="shared" si="9316"/>
        <v>0</v>
      </c>
      <c r="Z4766" s="43">
        <f t="shared" si="9317"/>
        <v>0</v>
      </c>
      <c r="AA4766" s="43">
        <f t="shared" si="9318"/>
        <v>0</v>
      </c>
      <c r="AB4766" s="43">
        <f>AB4767</f>
        <v>32863.209799999997</v>
      </c>
      <c r="AC4766" s="44">
        <f>AC4767</f>
        <v>44908.708899999998</v>
      </c>
      <c r="AD4766" s="44">
        <f>AD4767</f>
        <v>44908.117400000003</v>
      </c>
      <c r="AE4766" s="45">
        <f t="shared" si="9170"/>
        <v>99.998682883533093</v>
      </c>
      <c r="AF4766" s="43">
        <f>AF4767</f>
        <v>44789.710480000002</v>
      </c>
      <c r="AG4766" s="43">
        <f>AG4767</f>
        <v>0</v>
      </c>
      <c r="AH4766" s="43">
        <f>AH4767</f>
        <v>0</v>
      </c>
      <c r="AI4766" s="43">
        <f>AI4767</f>
        <v>0</v>
      </c>
      <c r="AJ4766" s="43">
        <f>AJ4767</f>
        <v>0</v>
      </c>
      <c r="AK4766" s="43">
        <f>AK4767</f>
        <v>0</v>
      </c>
      <c r="AL4766" s="43">
        <f t="shared" si="9171"/>
        <v>44789.710480000002</v>
      </c>
      <c r="AM4766" s="43">
        <f t="shared" si="9172"/>
        <v>233.88952000000427</v>
      </c>
      <c r="AN4766" s="2"/>
      <c r="AR4766" s="1"/>
      <c r="AS4766" s="1"/>
    </row>
    <row r="4767" ht="31.5">
      <c r="B4767" s="41" t="s">
        <v>1274</v>
      </c>
      <c r="C4767" s="41" t="s">
        <v>41</v>
      </c>
      <c r="D4767" s="41" t="s">
        <v>43</v>
      </c>
      <c r="E4767" s="26" t="str">
        <f t="shared" si="9173"/>
        <v>0113</v>
      </c>
      <c r="F4767" s="41" t="s">
        <v>91</v>
      </c>
      <c r="G4767" s="41" t="s">
        <v>93</v>
      </c>
      <c r="H4767" s="42" t="s">
        <v>94</v>
      </c>
      <c r="I4767" s="43">
        <v>44412.300000000003</v>
      </c>
      <c r="J4767" s="43">
        <v>43875</v>
      </c>
      <c r="K4767" s="43">
        <v>43875</v>
      </c>
      <c r="L4767" s="43"/>
      <c r="M4767" s="43"/>
      <c r="N4767" s="43"/>
      <c r="O4767" s="43">
        <v>0</v>
      </c>
      <c r="P4767" s="43">
        <v>0</v>
      </c>
      <c r="Q4767" s="43">
        <v>0</v>
      </c>
      <c r="R4767" s="43">
        <v>611.29999999999995</v>
      </c>
      <c r="S4767" s="43">
        <v>0</v>
      </c>
      <c r="T4767" s="43">
        <v>0</v>
      </c>
      <c r="U4767" s="43">
        <v>0</v>
      </c>
      <c r="V4767" s="43">
        <f t="shared" si="9174"/>
        <v>45023.600000000006</v>
      </c>
      <c r="W4767" s="43"/>
      <c r="X4767" s="43"/>
      <c r="Y4767" s="43"/>
      <c r="Z4767" s="43"/>
      <c r="AA4767" s="43"/>
      <c r="AB4767" s="43">
        <v>32863.209799999997</v>
      </c>
      <c r="AC4767" s="44">
        <v>44908.708899999998</v>
      </c>
      <c r="AD4767" s="44">
        <v>44908.117400000003</v>
      </c>
      <c r="AE4767" s="45">
        <f t="shared" si="9170"/>
        <v>99.998682883533093</v>
      </c>
      <c r="AF4767" s="43">
        <v>44789.710480000002</v>
      </c>
      <c r="AG4767" s="43">
        <v>0</v>
      </c>
      <c r="AH4767" s="43">
        <v>0</v>
      </c>
      <c r="AI4767" s="43">
        <v>0</v>
      </c>
      <c r="AJ4767" s="43">
        <v>0</v>
      </c>
      <c r="AK4767" s="43">
        <v>0</v>
      </c>
      <c r="AL4767" s="43">
        <f t="shared" si="9171"/>
        <v>44789.710480000002</v>
      </c>
      <c r="AM4767" s="43">
        <f t="shared" si="9172"/>
        <v>233.88952000000427</v>
      </c>
      <c r="AN4767" s="19"/>
      <c r="AO4767" s="1"/>
      <c r="AP4767" s="1"/>
      <c r="AQ4767" s="1"/>
      <c r="AR4767" s="1"/>
      <c r="AS4767" s="1"/>
    </row>
    <row r="4768">
      <c r="B4768" s="41" t="s">
        <v>1274</v>
      </c>
      <c r="C4768" s="41" t="s">
        <v>41</v>
      </c>
      <c r="D4768" s="41" t="s">
        <v>43</v>
      </c>
      <c r="E4768" s="26" t="str">
        <f t="shared" si="9173"/>
        <v>0113</v>
      </c>
      <c r="F4768" s="41" t="s">
        <v>91</v>
      </c>
      <c r="G4768" s="41" t="s">
        <v>95</v>
      </c>
      <c r="H4768" s="42" t="s">
        <v>96</v>
      </c>
      <c r="I4768" s="43"/>
      <c r="J4768" s="43"/>
      <c r="K4768" s="43"/>
      <c r="L4768" s="43"/>
      <c r="M4768" s="43"/>
      <c r="N4768" s="43"/>
      <c r="O4768" s="43">
        <f>O4769</f>
        <v>0</v>
      </c>
      <c r="P4768" s="43">
        <f>P4769</f>
        <v>0</v>
      </c>
      <c r="Q4768" s="43">
        <f>Q4769</f>
        <v>0</v>
      </c>
      <c r="R4768" s="43"/>
      <c r="S4768" s="43"/>
      <c r="T4768" s="43"/>
      <c r="U4768" s="43"/>
      <c r="V4768" s="43">
        <f t="shared" si="9174"/>
        <v>0</v>
      </c>
      <c r="W4768" s="43"/>
      <c r="X4768" s="43"/>
      <c r="Y4768" s="43"/>
      <c r="Z4768" s="43"/>
      <c r="AA4768" s="43"/>
      <c r="AB4768" s="43">
        <f>AB4769</f>
        <v>7.2715199999999998</v>
      </c>
      <c r="AC4768" s="44">
        <f>AC4769</f>
        <v>7.2715199999999998</v>
      </c>
      <c r="AD4768" s="44">
        <f>AD4769</f>
        <v>7.2715199999999998</v>
      </c>
      <c r="AE4768" s="45">
        <f t="shared" si="9170"/>
        <v>100</v>
      </c>
      <c r="AF4768" s="43">
        <f>AF4769</f>
        <v>7.2895200000000004</v>
      </c>
      <c r="AG4768" s="43">
        <f>AG4769</f>
        <v>0</v>
      </c>
      <c r="AH4768" s="43">
        <f>AH4769</f>
        <v>0</v>
      </c>
      <c r="AI4768" s="43">
        <f>AI4769</f>
        <v>0</v>
      </c>
      <c r="AJ4768" s="43">
        <f>AJ4769</f>
        <v>0</v>
      </c>
      <c r="AK4768" s="43">
        <f>AK4769</f>
        <v>0</v>
      </c>
      <c r="AL4768" s="43">
        <f t="shared" si="9171"/>
        <v>7.2895200000000004</v>
      </c>
      <c r="AM4768" s="43">
        <f t="shared" si="9172"/>
        <v>-7.2895200000000004</v>
      </c>
      <c r="AN4768" s="19"/>
      <c r="AO4768" s="1"/>
      <c r="AP4768" s="1"/>
      <c r="AQ4768" s="1"/>
      <c r="AR4768" s="1"/>
      <c r="AS4768" s="1"/>
    </row>
    <row r="4769" ht="31.5">
      <c r="B4769" s="41" t="s">
        <v>1274</v>
      </c>
      <c r="C4769" s="41" t="s">
        <v>41</v>
      </c>
      <c r="D4769" s="41" t="s">
        <v>43</v>
      </c>
      <c r="E4769" s="26" t="str">
        <f t="shared" si="9173"/>
        <v>0113</v>
      </c>
      <c r="F4769" s="41" t="s">
        <v>91</v>
      </c>
      <c r="G4769" s="41" t="s">
        <v>97</v>
      </c>
      <c r="H4769" s="42" t="s">
        <v>98</v>
      </c>
      <c r="I4769" s="43"/>
      <c r="J4769" s="43"/>
      <c r="K4769" s="43"/>
      <c r="L4769" s="43"/>
      <c r="M4769" s="43"/>
      <c r="N4769" s="43"/>
      <c r="O4769" s="43">
        <v>0</v>
      </c>
      <c r="P4769" s="43">
        <v>0</v>
      </c>
      <c r="Q4769" s="43">
        <v>0</v>
      </c>
      <c r="R4769" s="43"/>
      <c r="S4769" s="43"/>
      <c r="T4769" s="43"/>
      <c r="U4769" s="43"/>
      <c r="V4769" s="43">
        <f t="shared" si="9174"/>
        <v>0</v>
      </c>
      <c r="W4769" s="43"/>
      <c r="X4769" s="43"/>
      <c r="Y4769" s="43"/>
      <c r="Z4769" s="43"/>
      <c r="AA4769" s="43"/>
      <c r="AB4769" s="43">
        <v>7.2715199999999998</v>
      </c>
      <c r="AC4769" s="44">
        <v>7.2715199999999998</v>
      </c>
      <c r="AD4769" s="44">
        <v>7.2715199999999998</v>
      </c>
      <c r="AE4769" s="45">
        <f t="shared" si="9170"/>
        <v>100</v>
      </c>
      <c r="AF4769" s="43">
        <v>7.2895200000000004</v>
      </c>
      <c r="AG4769" s="43">
        <v>0</v>
      </c>
      <c r="AH4769" s="43">
        <v>0</v>
      </c>
      <c r="AI4769" s="43">
        <v>0</v>
      </c>
      <c r="AJ4769" s="43">
        <v>0</v>
      </c>
      <c r="AK4769" s="43">
        <v>0</v>
      </c>
      <c r="AL4769" s="43">
        <f t="shared" si="9171"/>
        <v>7.2895200000000004</v>
      </c>
      <c r="AM4769" s="43">
        <f t="shared" si="9172"/>
        <v>-7.2895200000000004</v>
      </c>
      <c r="AN4769" s="19"/>
      <c r="AR4769" s="1"/>
      <c r="AS4769" s="1"/>
    </row>
    <row r="4770" ht="31.5">
      <c r="B4770" s="41" t="s">
        <v>1274</v>
      </c>
      <c r="C4770" s="41" t="s">
        <v>41</v>
      </c>
      <c r="D4770" s="41" t="s">
        <v>43</v>
      </c>
      <c r="E4770" s="26" t="str">
        <f t="shared" si="9173"/>
        <v>0113</v>
      </c>
      <c r="F4770" s="41" t="s">
        <v>99</v>
      </c>
      <c r="G4770" s="41"/>
      <c r="H4770" s="42" t="s">
        <v>100</v>
      </c>
      <c r="I4770" s="43">
        <f>I4771+I4773</f>
        <v>2678.3000000000002</v>
      </c>
      <c r="J4770" s="43">
        <f>J4771+J4773</f>
        <v>2678.3000000000002</v>
      </c>
      <c r="K4770" s="43">
        <f>K4771+K4773</f>
        <v>2678.3000000000002</v>
      </c>
      <c r="L4770" s="43">
        <f>L4771+L4773</f>
        <v>0</v>
      </c>
      <c r="M4770" s="43">
        <f>M4771+M4773</f>
        <v>0</v>
      </c>
      <c r="N4770" s="43">
        <f>N4771+N4773</f>
        <v>0</v>
      </c>
      <c r="O4770" s="43">
        <f>O4771+O4773+O4775</f>
        <v>0</v>
      </c>
      <c r="P4770" s="43">
        <f>P4771+P4773+P4775</f>
        <v>194.185</v>
      </c>
      <c r="Q4770" s="43">
        <f>Q4771+Q4773+Q4775</f>
        <v>0</v>
      </c>
      <c r="R4770" s="43">
        <f>R4771+R4773+R4775</f>
        <v>0</v>
      </c>
      <c r="S4770" s="43">
        <f>S4771+S4773+S4775</f>
        <v>0</v>
      </c>
      <c r="T4770" s="43">
        <f>T4771+T4773</f>
        <v>0</v>
      </c>
      <c r="U4770" s="43">
        <v>0</v>
      </c>
      <c r="V4770" s="43">
        <f t="shared" si="9174"/>
        <v>2872.4850000000001</v>
      </c>
      <c r="W4770" s="43">
        <f>W4771+W4773</f>
        <v>0</v>
      </c>
      <c r="X4770" s="43">
        <f>X4771+X4773</f>
        <v>0</v>
      </c>
      <c r="Y4770" s="43">
        <f>Y4771+Y4773</f>
        <v>0</v>
      </c>
      <c r="Z4770" s="43">
        <f>Z4771+Z4773</f>
        <v>0</v>
      </c>
      <c r="AA4770" s="43">
        <f>AA4771+AA4773</f>
        <v>0</v>
      </c>
      <c r="AB4770" s="43">
        <f>AB4771+AB4773+AB4775</f>
        <v>1894.4063799999999</v>
      </c>
      <c r="AC4770" s="44">
        <f>AC4771+AC4773+AC4775</f>
        <v>2803.5045799999998</v>
      </c>
      <c r="AD4770" s="44">
        <f>AD4771+AD4773+AD4775</f>
        <v>2757.9957899999999</v>
      </c>
      <c r="AE4770" s="45">
        <f t="shared" si="9170"/>
        <v>98.376717829367692</v>
      </c>
      <c r="AF4770" s="43">
        <f>AF4771+AF4773+AF4775</f>
        <v>2922.4850000000001</v>
      </c>
      <c r="AG4770" s="43">
        <f>AG4771+AG4773+AG4775</f>
        <v>0</v>
      </c>
      <c r="AH4770" s="43">
        <f>AH4771+AH4773+AH4775</f>
        <v>0</v>
      </c>
      <c r="AI4770" s="43">
        <f>AI4771+AI4773+AI4775</f>
        <v>0</v>
      </c>
      <c r="AJ4770" s="43">
        <f>AJ4771+AJ4773+AJ4775</f>
        <v>0</v>
      </c>
      <c r="AK4770" s="43">
        <f>AK4771+AK4773+AK4775</f>
        <v>0</v>
      </c>
      <c r="AL4770" s="43">
        <f t="shared" si="9171"/>
        <v>2922.4850000000001</v>
      </c>
      <c r="AM4770" s="43">
        <f t="shared" si="9172"/>
        <v>-50</v>
      </c>
      <c r="AN4770" s="2"/>
      <c r="AO4770" s="1"/>
      <c r="AP4770" s="1"/>
      <c r="AQ4770" s="1"/>
      <c r="AR4770" s="1"/>
      <c r="AS4770" s="1"/>
    </row>
    <row r="4771" ht="78.75">
      <c r="B4771" s="41" t="s">
        <v>1274</v>
      </c>
      <c r="C4771" s="41" t="s">
        <v>41</v>
      </c>
      <c r="D4771" s="41" t="s">
        <v>43</v>
      </c>
      <c r="E4771" s="26" t="str">
        <f t="shared" si="9173"/>
        <v>0113</v>
      </c>
      <c r="F4771" s="41" t="s">
        <v>99</v>
      </c>
      <c r="G4771" s="41" t="s">
        <v>71</v>
      </c>
      <c r="H4771" s="42" t="s">
        <v>72</v>
      </c>
      <c r="I4771" s="43">
        <f>I4772</f>
        <v>445.80000000000001</v>
      </c>
      <c r="J4771" s="43">
        <f>J4772</f>
        <v>445.80000000000001</v>
      </c>
      <c r="K4771" s="43">
        <f>K4772</f>
        <v>445.80000000000001</v>
      </c>
      <c r="L4771" s="43">
        <f>L4772</f>
        <v>0</v>
      </c>
      <c r="M4771" s="43">
        <f>M4772</f>
        <v>0</v>
      </c>
      <c r="N4771" s="43">
        <f>N4772</f>
        <v>0</v>
      </c>
      <c r="O4771" s="43">
        <f>O4772</f>
        <v>0</v>
      </c>
      <c r="P4771" s="43">
        <f>P4772</f>
        <v>194.185</v>
      </c>
      <c r="Q4771" s="43">
        <f>Q4772</f>
        <v>0</v>
      </c>
      <c r="R4771" s="43">
        <f>R4772</f>
        <v>0</v>
      </c>
      <c r="S4771" s="43">
        <f>S4772</f>
        <v>0</v>
      </c>
      <c r="T4771" s="43">
        <f>T4772</f>
        <v>0</v>
      </c>
      <c r="U4771" s="43">
        <v>0</v>
      </c>
      <c r="V4771" s="43">
        <f t="shared" si="9174"/>
        <v>639.98500000000001</v>
      </c>
      <c r="W4771" s="43">
        <f>W4772</f>
        <v>0</v>
      </c>
      <c r="X4771" s="43">
        <f>X4772</f>
        <v>0</v>
      </c>
      <c r="Y4771" s="43">
        <f>Y4772</f>
        <v>0</v>
      </c>
      <c r="Z4771" s="43">
        <f>Z4772</f>
        <v>0</v>
      </c>
      <c r="AA4771" s="43">
        <f>AA4772</f>
        <v>0</v>
      </c>
      <c r="AB4771" s="43">
        <f>AB4772</f>
        <v>431.09379999999999</v>
      </c>
      <c r="AC4771" s="44">
        <f>AC4772</f>
        <v>637.6558</v>
      </c>
      <c r="AD4771" s="44">
        <f>AD4772</f>
        <v>634.09280000000001</v>
      </c>
      <c r="AE4771" s="45">
        <f t="shared" si="9170"/>
        <v>99.44123459709769</v>
      </c>
      <c r="AF4771" s="43">
        <f>AF4772</f>
        <v>639.98500000000001</v>
      </c>
      <c r="AG4771" s="43">
        <f>AG4772</f>
        <v>0</v>
      </c>
      <c r="AH4771" s="43">
        <f>AH4772</f>
        <v>0</v>
      </c>
      <c r="AI4771" s="43">
        <f>AI4772</f>
        <v>0</v>
      </c>
      <c r="AJ4771" s="43">
        <f>AJ4772</f>
        <v>0</v>
      </c>
      <c r="AK4771" s="43">
        <f>AK4772</f>
        <v>0</v>
      </c>
      <c r="AL4771" s="43">
        <f t="shared" si="9171"/>
        <v>639.98500000000001</v>
      </c>
      <c r="AM4771" s="43">
        <f t="shared" si="9172"/>
        <v>0</v>
      </c>
      <c r="AN4771" s="2"/>
      <c r="AR4771" s="1"/>
      <c r="AS4771" s="1"/>
    </row>
    <row r="4772" ht="31.5">
      <c r="B4772" s="41" t="s">
        <v>1274</v>
      </c>
      <c r="C4772" s="41" t="s">
        <v>41</v>
      </c>
      <c r="D4772" s="41" t="s">
        <v>43</v>
      </c>
      <c r="E4772" s="26" t="str">
        <f t="shared" si="9173"/>
        <v>0113</v>
      </c>
      <c r="F4772" s="41" t="s">
        <v>99</v>
      </c>
      <c r="G4772" s="41" t="s">
        <v>93</v>
      </c>
      <c r="H4772" s="42" t="s">
        <v>94</v>
      </c>
      <c r="I4772" s="43">
        <v>445.80000000000001</v>
      </c>
      <c r="J4772" s="43">
        <v>445.80000000000001</v>
      </c>
      <c r="K4772" s="43">
        <v>445.80000000000001</v>
      </c>
      <c r="L4772" s="43"/>
      <c r="M4772" s="43"/>
      <c r="N4772" s="43"/>
      <c r="O4772" s="43">
        <v>0</v>
      </c>
      <c r="P4772" s="43">
        <v>194.185</v>
      </c>
      <c r="Q4772" s="43">
        <v>0</v>
      </c>
      <c r="R4772" s="43">
        <v>0</v>
      </c>
      <c r="S4772" s="43">
        <v>0</v>
      </c>
      <c r="T4772" s="43">
        <v>0</v>
      </c>
      <c r="U4772" s="43">
        <v>0</v>
      </c>
      <c r="V4772" s="43">
        <f t="shared" si="9174"/>
        <v>639.98500000000001</v>
      </c>
      <c r="W4772" s="43"/>
      <c r="X4772" s="43"/>
      <c r="Y4772" s="43"/>
      <c r="Z4772" s="43"/>
      <c r="AA4772" s="43"/>
      <c r="AB4772" s="43">
        <v>431.09379999999999</v>
      </c>
      <c r="AC4772" s="44">
        <v>637.6558</v>
      </c>
      <c r="AD4772" s="44">
        <v>634.09280000000001</v>
      </c>
      <c r="AE4772" s="45">
        <f t="shared" si="9170"/>
        <v>99.44123459709769</v>
      </c>
      <c r="AF4772" s="43">
        <v>639.98500000000001</v>
      </c>
      <c r="AG4772" s="43">
        <v>0</v>
      </c>
      <c r="AH4772" s="43">
        <v>0</v>
      </c>
      <c r="AI4772" s="43">
        <v>0</v>
      </c>
      <c r="AJ4772" s="43">
        <v>0</v>
      </c>
      <c r="AK4772" s="43">
        <v>0</v>
      </c>
      <c r="AL4772" s="43">
        <f t="shared" si="9171"/>
        <v>639.98500000000001</v>
      </c>
      <c r="AM4772" s="43">
        <f t="shared" si="9172"/>
        <v>0</v>
      </c>
      <c r="AN4772" s="19"/>
      <c r="AO4772" s="1"/>
      <c r="AP4772" s="1"/>
      <c r="AQ4772" s="1"/>
      <c r="AR4772" s="1"/>
      <c r="AS4772" s="1"/>
    </row>
    <row r="4773" ht="31.5">
      <c r="B4773" s="41" t="s">
        <v>1274</v>
      </c>
      <c r="C4773" s="41" t="s">
        <v>41</v>
      </c>
      <c r="D4773" s="41" t="s">
        <v>43</v>
      </c>
      <c r="E4773" s="26" t="str">
        <f t="shared" si="9173"/>
        <v>0113</v>
      </c>
      <c r="F4773" s="41" t="s">
        <v>99</v>
      </c>
      <c r="G4773" s="41" t="s">
        <v>53</v>
      </c>
      <c r="H4773" s="42" t="s">
        <v>54</v>
      </c>
      <c r="I4773" s="43">
        <f>I4774</f>
        <v>2232.5</v>
      </c>
      <c r="J4773" s="43">
        <f>J4774</f>
        <v>2232.5</v>
      </c>
      <c r="K4773" s="43">
        <f>K4774</f>
        <v>2232.5</v>
      </c>
      <c r="L4773" s="43">
        <f>L4774</f>
        <v>0</v>
      </c>
      <c r="M4773" s="43">
        <f>M4774</f>
        <v>0</v>
      </c>
      <c r="N4773" s="43">
        <f>N4774</f>
        <v>0</v>
      </c>
      <c r="O4773" s="43">
        <f>O4774</f>
        <v>0</v>
      </c>
      <c r="P4773" s="43">
        <f>P4774</f>
        <v>0</v>
      </c>
      <c r="Q4773" s="43">
        <f>Q4774</f>
        <v>0</v>
      </c>
      <c r="R4773" s="43">
        <f>R4774</f>
        <v>0</v>
      </c>
      <c r="S4773" s="43">
        <f>S4774</f>
        <v>0</v>
      </c>
      <c r="T4773" s="43">
        <f>T4774</f>
        <v>0</v>
      </c>
      <c r="U4773" s="43">
        <v>0</v>
      </c>
      <c r="V4773" s="43">
        <f t="shared" si="9174"/>
        <v>2232.5</v>
      </c>
      <c r="W4773" s="43">
        <f>W4774</f>
        <v>0</v>
      </c>
      <c r="X4773" s="43">
        <f>X4774</f>
        <v>0</v>
      </c>
      <c r="Y4773" s="43">
        <f>Y4774</f>
        <v>0</v>
      </c>
      <c r="Z4773" s="43">
        <f>Z4774</f>
        <v>0</v>
      </c>
      <c r="AA4773" s="43">
        <f>AA4774</f>
        <v>0</v>
      </c>
      <c r="AB4773" s="43">
        <f>AB4774</f>
        <v>1413.31258</v>
      </c>
      <c r="AC4773" s="44">
        <f>AC4774</f>
        <v>2115.8487799999998</v>
      </c>
      <c r="AD4773" s="44">
        <f>AD4774</f>
        <v>2073.90299</v>
      </c>
      <c r="AE4773" s="45">
        <f t="shared" si="9170"/>
        <v>98.017543106270594</v>
      </c>
      <c r="AF4773" s="43">
        <f>AF4774</f>
        <v>2232.5</v>
      </c>
      <c r="AG4773" s="43">
        <f>AG4774</f>
        <v>0</v>
      </c>
      <c r="AH4773" s="43">
        <f>AH4774</f>
        <v>0</v>
      </c>
      <c r="AI4773" s="43">
        <f>AI4774</f>
        <v>0</v>
      </c>
      <c r="AJ4773" s="43">
        <f>AJ4774</f>
        <v>0</v>
      </c>
      <c r="AK4773" s="43">
        <f>AK4774</f>
        <v>0</v>
      </c>
      <c r="AL4773" s="43">
        <f t="shared" si="9171"/>
        <v>2232.5</v>
      </c>
      <c r="AM4773" s="43">
        <f t="shared" si="9172"/>
        <v>0</v>
      </c>
      <c r="AN4773" s="2"/>
      <c r="AR4773" s="1"/>
      <c r="AS4773" s="1"/>
    </row>
    <row r="4774" ht="31.5">
      <c r="B4774" s="41" t="s">
        <v>1274</v>
      </c>
      <c r="C4774" s="41" t="s">
        <v>41</v>
      </c>
      <c r="D4774" s="41" t="s">
        <v>43</v>
      </c>
      <c r="E4774" s="26" t="str">
        <f t="shared" si="9173"/>
        <v>0113</v>
      </c>
      <c r="F4774" s="41" t="s">
        <v>99</v>
      </c>
      <c r="G4774" s="41" t="s">
        <v>55</v>
      </c>
      <c r="H4774" s="42" t="s">
        <v>56</v>
      </c>
      <c r="I4774" s="43">
        <v>2232.5</v>
      </c>
      <c r="J4774" s="43">
        <v>2232.5</v>
      </c>
      <c r="K4774" s="43">
        <v>2232.5</v>
      </c>
      <c r="L4774" s="43"/>
      <c r="M4774" s="43"/>
      <c r="N4774" s="43"/>
      <c r="O4774" s="43">
        <v>0</v>
      </c>
      <c r="P4774" s="43">
        <v>0</v>
      </c>
      <c r="Q4774" s="43">
        <v>0</v>
      </c>
      <c r="R4774" s="43">
        <v>0</v>
      </c>
      <c r="S4774" s="43">
        <v>0</v>
      </c>
      <c r="T4774" s="43">
        <v>0</v>
      </c>
      <c r="U4774" s="43">
        <v>0</v>
      </c>
      <c r="V4774" s="43">
        <f t="shared" si="9174"/>
        <v>2232.5</v>
      </c>
      <c r="W4774" s="43"/>
      <c r="X4774" s="43"/>
      <c r="Y4774" s="43"/>
      <c r="Z4774" s="43"/>
      <c r="AA4774" s="43"/>
      <c r="AB4774" s="43">
        <v>1413.31258</v>
      </c>
      <c r="AC4774" s="44">
        <v>2115.8487799999998</v>
      </c>
      <c r="AD4774" s="44">
        <v>2073.90299</v>
      </c>
      <c r="AE4774" s="45">
        <f t="shared" si="9170"/>
        <v>98.017543106270594</v>
      </c>
      <c r="AF4774" s="43">
        <v>2232.5</v>
      </c>
      <c r="AG4774" s="43">
        <v>0</v>
      </c>
      <c r="AH4774" s="43">
        <v>0</v>
      </c>
      <c r="AI4774" s="43">
        <v>0</v>
      </c>
      <c r="AJ4774" s="43">
        <v>0</v>
      </c>
      <c r="AK4774" s="43">
        <v>0</v>
      </c>
      <c r="AL4774" s="43">
        <f t="shared" si="9171"/>
        <v>2232.5</v>
      </c>
      <c r="AM4774" s="43">
        <f t="shared" si="9172"/>
        <v>0</v>
      </c>
      <c r="AN4774" s="19"/>
      <c r="AO4774" s="1"/>
      <c r="AP4774" s="1"/>
      <c r="AQ4774" s="1"/>
      <c r="AR4774" s="1"/>
      <c r="AS4774" s="1"/>
    </row>
    <row r="4775">
      <c r="B4775" s="41" t="s">
        <v>1274</v>
      </c>
      <c r="C4775" s="41" t="s">
        <v>41</v>
      </c>
      <c r="D4775" s="41" t="s">
        <v>43</v>
      </c>
      <c r="E4775" s="26" t="str">
        <f t="shared" si="9173"/>
        <v>0113</v>
      </c>
      <c r="F4775" s="41" t="s">
        <v>99</v>
      </c>
      <c r="G4775" s="41" t="s">
        <v>59</v>
      </c>
      <c r="H4775" s="42" t="s">
        <v>60</v>
      </c>
      <c r="I4775" s="43"/>
      <c r="J4775" s="43"/>
      <c r="K4775" s="43"/>
      <c r="L4775" s="43"/>
      <c r="M4775" s="43"/>
      <c r="N4775" s="43"/>
      <c r="O4775" s="43">
        <f>O4776</f>
        <v>0</v>
      </c>
      <c r="P4775" s="43">
        <f>P4776</f>
        <v>0</v>
      </c>
      <c r="Q4775" s="43">
        <f>Q4776</f>
        <v>0</v>
      </c>
      <c r="R4775" s="43">
        <f>R4776</f>
        <v>0</v>
      </c>
      <c r="S4775" s="43">
        <f>S4776</f>
        <v>0</v>
      </c>
      <c r="T4775" s="43"/>
      <c r="U4775" s="43"/>
      <c r="V4775" s="43">
        <f t="shared" si="9174"/>
        <v>0</v>
      </c>
      <c r="W4775" s="43"/>
      <c r="X4775" s="43"/>
      <c r="Y4775" s="43"/>
      <c r="Z4775" s="43"/>
      <c r="AA4775" s="43"/>
      <c r="AB4775" s="43">
        <f>AB4776</f>
        <v>50</v>
      </c>
      <c r="AC4775" s="44">
        <f>AC4776</f>
        <v>50</v>
      </c>
      <c r="AD4775" s="44">
        <f>AD4776</f>
        <v>50</v>
      </c>
      <c r="AE4775" s="45">
        <f t="shared" si="9170"/>
        <v>100</v>
      </c>
      <c r="AF4775" s="43">
        <f>AF4776</f>
        <v>50</v>
      </c>
      <c r="AG4775" s="43">
        <f>AG4776</f>
        <v>0</v>
      </c>
      <c r="AH4775" s="43">
        <f>AH4776</f>
        <v>0</v>
      </c>
      <c r="AI4775" s="43">
        <f>AI4776</f>
        <v>0</v>
      </c>
      <c r="AJ4775" s="43">
        <f>AJ4776</f>
        <v>0</v>
      </c>
      <c r="AK4775" s="43">
        <f>AK4776</f>
        <v>0</v>
      </c>
      <c r="AL4775" s="43">
        <f t="shared" si="9171"/>
        <v>50</v>
      </c>
      <c r="AM4775" s="43">
        <f t="shared" si="9172"/>
        <v>-50</v>
      </c>
      <c r="AN4775" s="19"/>
      <c r="AO4775" s="1"/>
      <c r="AP4775" s="1"/>
      <c r="AQ4775" s="1"/>
      <c r="AR4775" s="1"/>
      <c r="AS4775" s="1"/>
    </row>
    <row r="4776">
      <c r="B4776" s="41" t="s">
        <v>1274</v>
      </c>
      <c r="C4776" s="41" t="s">
        <v>41</v>
      </c>
      <c r="D4776" s="41" t="s">
        <v>43</v>
      </c>
      <c r="E4776" s="26" t="str">
        <f t="shared" si="9173"/>
        <v>0113</v>
      </c>
      <c r="F4776" s="41" t="s">
        <v>99</v>
      </c>
      <c r="G4776" s="41" t="s">
        <v>63</v>
      </c>
      <c r="H4776" s="42" t="s">
        <v>64</v>
      </c>
      <c r="I4776" s="43"/>
      <c r="J4776" s="43"/>
      <c r="K4776" s="43"/>
      <c r="L4776" s="43"/>
      <c r="M4776" s="43"/>
      <c r="N4776" s="43"/>
      <c r="O4776" s="43">
        <v>0</v>
      </c>
      <c r="P4776" s="43">
        <v>0</v>
      </c>
      <c r="Q4776" s="43">
        <v>0</v>
      </c>
      <c r="R4776" s="43">
        <v>0</v>
      </c>
      <c r="S4776" s="43">
        <v>0</v>
      </c>
      <c r="T4776" s="43"/>
      <c r="U4776" s="43"/>
      <c r="V4776" s="43">
        <f t="shared" si="9174"/>
        <v>0</v>
      </c>
      <c r="W4776" s="43"/>
      <c r="X4776" s="43"/>
      <c r="Y4776" s="43"/>
      <c r="Z4776" s="43"/>
      <c r="AA4776" s="43"/>
      <c r="AB4776" s="43">
        <v>50</v>
      </c>
      <c r="AC4776" s="44">
        <v>50</v>
      </c>
      <c r="AD4776" s="44">
        <v>50</v>
      </c>
      <c r="AE4776" s="45">
        <f t="shared" ref="AE4776:AE4839" si="9319">AD4776/AC4776*100</f>
        <v>100</v>
      </c>
      <c r="AF4776" s="43">
        <v>50</v>
      </c>
      <c r="AG4776" s="43">
        <v>0</v>
      </c>
      <c r="AH4776" s="43">
        <v>0</v>
      </c>
      <c r="AI4776" s="43">
        <v>0</v>
      </c>
      <c r="AJ4776" s="43">
        <v>0</v>
      </c>
      <c r="AK4776" s="43">
        <v>0</v>
      </c>
      <c r="AL4776" s="43">
        <f t="shared" ref="AL4776:AL4839" si="9320">AF4776+AH4776+AK4776+AI4776+AJ4776+AG4776</f>
        <v>50</v>
      </c>
      <c r="AM4776" s="43">
        <f t="shared" ref="AM4776:AM4839" si="9321">V4776-AL4776</f>
        <v>-50</v>
      </c>
      <c r="AN4776" s="19"/>
      <c r="AO4776" s="1"/>
      <c r="AP4776" s="1"/>
      <c r="AQ4776" s="1"/>
      <c r="AR4776" s="1"/>
      <c r="AS4776" s="1"/>
    </row>
    <row r="4777" ht="47.25">
      <c r="B4777" s="41" t="s">
        <v>1274</v>
      </c>
      <c r="C4777" s="41" t="s">
        <v>41</v>
      </c>
      <c r="D4777" s="41" t="s">
        <v>43</v>
      </c>
      <c r="E4777" s="26" t="str">
        <f t="shared" si="9173"/>
        <v>0113</v>
      </c>
      <c r="F4777" s="41" t="s">
        <v>101</v>
      </c>
      <c r="G4777" s="41"/>
      <c r="H4777" s="42" t="s">
        <v>102</v>
      </c>
      <c r="I4777" s="43"/>
      <c r="J4777" s="43"/>
      <c r="K4777" s="43"/>
      <c r="L4777" s="43"/>
      <c r="M4777" s="43"/>
      <c r="N4777" s="43"/>
      <c r="O4777" s="43">
        <f t="shared" ref="O4777:O4790" si="9322">O4778</f>
        <v>0</v>
      </c>
      <c r="P4777" s="43">
        <f t="shared" ref="P4777:P4790" si="9323">P4778</f>
        <v>0</v>
      </c>
      <c r="Q4777" s="43">
        <f t="shared" ref="Q4777:Q4790" si="9324">Q4778</f>
        <v>0</v>
      </c>
      <c r="R4777" s="43">
        <f t="shared" ref="R4777:R4790" si="9325">R4778</f>
        <v>0</v>
      </c>
      <c r="S4777" s="43">
        <f t="shared" ref="S4777:S4790" si="9326">S4778</f>
        <v>0</v>
      </c>
      <c r="T4777" s="43">
        <f t="shared" ref="T4777:T4791" si="9327">T4778</f>
        <v>0</v>
      </c>
      <c r="U4777" s="43"/>
      <c r="V4777" s="43">
        <f t="shared" si="9174"/>
        <v>0</v>
      </c>
      <c r="W4777" s="43"/>
      <c r="X4777" s="43"/>
      <c r="Y4777" s="43"/>
      <c r="Z4777" s="43"/>
      <c r="AA4777" s="43"/>
      <c r="AB4777" s="43">
        <f t="shared" ref="AB4777:AB4790" si="9328">AB4778</f>
        <v>1136.5</v>
      </c>
      <c r="AC4777" s="44">
        <f t="shared" ref="AC4777:AC4790" si="9329">AC4778</f>
        <v>1564.2373</v>
      </c>
      <c r="AD4777" s="44">
        <f t="shared" ref="AD4777:AD4790" si="9330">AD4778</f>
        <v>1563.2373</v>
      </c>
      <c r="AE4777" s="45">
        <f t="shared" si="9319"/>
        <v>99.936071080775278</v>
      </c>
      <c r="AF4777" s="43">
        <f t="shared" ref="AF4777:AF4790" si="9331">AF4778</f>
        <v>1136.5</v>
      </c>
      <c r="AG4777" s="43">
        <f t="shared" ref="AG4777:AG4790" si="9332">AG4778</f>
        <v>0</v>
      </c>
      <c r="AH4777" s="43">
        <f t="shared" ref="AH4777:AH4790" si="9333">AH4778</f>
        <v>0</v>
      </c>
      <c r="AI4777" s="43">
        <f t="shared" ref="AI4777:AI4790" si="9334">AI4778</f>
        <v>0</v>
      </c>
      <c r="AJ4777" s="43">
        <f t="shared" ref="AJ4777:AJ4790" si="9335">AJ4778</f>
        <v>0</v>
      </c>
      <c r="AK4777" s="43">
        <f t="shared" ref="AK4777:AK4790" si="9336">AK4778</f>
        <v>0</v>
      </c>
      <c r="AL4777" s="43">
        <f t="shared" si="9320"/>
        <v>1136.5</v>
      </c>
      <c r="AM4777" s="43">
        <f t="shared" si="9321"/>
        <v>-1136.5</v>
      </c>
      <c r="AN4777" s="19"/>
      <c r="AO4777" s="1"/>
      <c r="AP4777" s="1"/>
      <c r="AQ4777" s="1"/>
      <c r="AR4777" s="1"/>
      <c r="AS4777" s="1"/>
    </row>
    <row r="4778" ht="31.5">
      <c r="B4778" s="41" t="s">
        <v>1274</v>
      </c>
      <c r="C4778" s="41" t="s">
        <v>41</v>
      </c>
      <c r="D4778" s="41" t="s">
        <v>43</v>
      </c>
      <c r="E4778" s="26" t="str">
        <f t="shared" si="9173"/>
        <v>0113</v>
      </c>
      <c r="F4778" s="41" t="s">
        <v>103</v>
      </c>
      <c r="G4778" s="41"/>
      <c r="H4778" s="42" t="s">
        <v>104</v>
      </c>
      <c r="I4778" s="43"/>
      <c r="J4778" s="43"/>
      <c r="K4778" s="43"/>
      <c r="L4778" s="43"/>
      <c r="M4778" s="43"/>
      <c r="N4778" s="43"/>
      <c r="O4778" s="43">
        <f t="shared" si="9322"/>
        <v>0</v>
      </c>
      <c r="P4778" s="43">
        <f t="shared" si="9323"/>
        <v>0</v>
      </c>
      <c r="Q4778" s="43">
        <f t="shared" si="9324"/>
        <v>0</v>
      </c>
      <c r="R4778" s="43">
        <f t="shared" si="9325"/>
        <v>0</v>
      </c>
      <c r="S4778" s="43">
        <f t="shared" si="9326"/>
        <v>0</v>
      </c>
      <c r="T4778" s="43">
        <f t="shared" si="9327"/>
        <v>0</v>
      </c>
      <c r="U4778" s="43"/>
      <c r="V4778" s="43">
        <f t="shared" si="9174"/>
        <v>0</v>
      </c>
      <c r="W4778" s="43"/>
      <c r="X4778" s="43"/>
      <c r="Y4778" s="43"/>
      <c r="Z4778" s="43"/>
      <c r="AA4778" s="43"/>
      <c r="AB4778" s="43">
        <f t="shared" si="9328"/>
        <v>1136.5</v>
      </c>
      <c r="AC4778" s="44">
        <f t="shared" si="9329"/>
        <v>1564.2373</v>
      </c>
      <c r="AD4778" s="44">
        <f t="shared" si="9330"/>
        <v>1563.2373</v>
      </c>
      <c r="AE4778" s="45">
        <f t="shared" si="9319"/>
        <v>99.936071080775278</v>
      </c>
      <c r="AF4778" s="43">
        <f t="shared" si="9331"/>
        <v>1136.5</v>
      </c>
      <c r="AG4778" s="43">
        <f t="shared" si="9332"/>
        <v>0</v>
      </c>
      <c r="AH4778" s="43">
        <f t="shared" si="9333"/>
        <v>0</v>
      </c>
      <c r="AI4778" s="43">
        <f t="shared" si="9334"/>
        <v>0</v>
      </c>
      <c r="AJ4778" s="43">
        <f t="shared" si="9335"/>
        <v>0</v>
      </c>
      <c r="AK4778" s="43">
        <f t="shared" si="9336"/>
        <v>0</v>
      </c>
      <c r="AL4778" s="43">
        <f t="shared" si="9320"/>
        <v>1136.5</v>
      </c>
      <c r="AM4778" s="43">
        <f t="shared" si="9321"/>
        <v>-1136.5</v>
      </c>
      <c r="AN4778" s="19"/>
      <c r="AR4778" s="1"/>
      <c r="AS4778" s="1"/>
    </row>
    <row r="4779" ht="31.5">
      <c r="B4779" s="41" t="s">
        <v>1274</v>
      </c>
      <c r="C4779" s="41" t="s">
        <v>41</v>
      </c>
      <c r="D4779" s="41" t="s">
        <v>43</v>
      </c>
      <c r="E4779" s="26" t="str">
        <f t="shared" si="9173"/>
        <v>0113</v>
      </c>
      <c r="F4779" s="41" t="s">
        <v>105</v>
      </c>
      <c r="G4779" s="41"/>
      <c r="H4779" s="42" t="s">
        <v>106</v>
      </c>
      <c r="I4779" s="43"/>
      <c r="J4779" s="43"/>
      <c r="K4779" s="43"/>
      <c r="L4779" s="43"/>
      <c r="M4779" s="43"/>
      <c r="N4779" s="43"/>
      <c r="O4779" s="43">
        <f t="shared" si="9322"/>
        <v>0</v>
      </c>
      <c r="P4779" s="43">
        <f t="shared" si="9323"/>
        <v>0</v>
      </c>
      <c r="Q4779" s="43">
        <f t="shared" si="9324"/>
        <v>0</v>
      </c>
      <c r="R4779" s="43">
        <f t="shared" si="9325"/>
        <v>0</v>
      </c>
      <c r="S4779" s="43">
        <f t="shared" si="9326"/>
        <v>0</v>
      </c>
      <c r="T4779" s="43">
        <f t="shared" si="9327"/>
        <v>0</v>
      </c>
      <c r="U4779" s="43"/>
      <c r="V4779" s="43">
        <f t="shared" si="9174"/>
        <v>0</v>
      </c>
      <c r="W4779" s="43"/>
      <c r="X4779" s="43"/>
      <c r="Y4779" s="43"/>
      <c r="Z4779" s="43"/>
      <c r="AA4779" s="43"/>
      <c r="AB4779" s="43">
        <f t="shared" si="9328"/>
        <v>1136.5</v>
      </c>
      <c r="AC4779" s="44">
        <f t="shared" si="9329"/>
        <v>1564.2373</v>
      </c>
      <c r="AD4779" s="44">
        <f t="shared" si="9330"/>
        <v>1563.2373</v>
      </c>
      <c r="AE4779" s="45">
        <f t="shared" si="9319"/>
        <v>99.936071080775278</v>
      </c>
      <c r="AF4779" s="43">
        <f t="shared" si="9331"/>
        <v>1136.5</v>
      </c>
      <c r="AG4779" s="43">
        <f t="shared" si="9332"/>
        <v>0</v>
      </c>
      <c r="AH4779" s="43">
        <f t="shared" si="9333"/>
        <v>0</v>
      </c>
      <c r="AI4779" s="43">
        <f t="shared" si="9334"/>
        <v>0</v>
      </c>
      <c r="AJ4779" s="43">
        <f t="shared" si="9335"/>
        <v>0</v>
      </c>
      <c r="AK4779" s="43">
        <f t="shared" si="9336"/>
        <v>0</v>
      </c>
      <c r="AL4779" s="43">
        <f t="shared" si="9320"/>
        <v>1136.5</v>
      </c>
      <c r="AM4779" s="43">
        <f t="shared" si="9321"/>
        <v>-1136.5</v>
      </c>
      <c r="AN4779" s="19"/>
      <c r="AO4779" s="1"/>
      <c r="AP4779" s="1"/>
      <c r="AQ4779" s="1"/>
      <c r="AR4779" s="1"/>
      <c r="AS4779" s="1"/>
    </row>
    <row r="4780">
      <c r="B4780" s="41" t="s">
        <v>1274</v>
      </c>
      <c r="C4780" s="41" t="s">
        <v>41</v>
      </c>
      <c r="D4780" s="41" t="s">
        <v>43</v>
      </c>
      <c r="E4780" s="26" t="str">
        <f t="shared" si="9173"/>
        <v>0113</v>
      </c>
      <c r="F4780" s="41" t="s">
        <v>105</v>
      </c>
      <c r="G4780" s="41" t="s">
        <v>59</v>
      </c>
      <c r="H4780" s="42" t="s">
        <v>60</v>
      </c>
      <c r="I4780" s="43"/>
      <c r="J4780" s="43"/>
      <c r="K4780" s="43"/>
      <c r="L4780" s="43"/>
      <c r="M4780" s="43"/>
      <c r="N4780" s="43"/>
      <c r="O4780" s="43">
        <f t="shared" si="9322"/>
        <v>0</v>
      </c>
      <c r="P4780" s="43">
        <f t="shared" si="9323"/>
        <v>0</v>
      </c>
      <c r="Q4780" s="43">
        <f t="shared" si="9324"/>
        <v>0</v>
      </c>
      <c r="R4780" s="43">
        <f t="shared" si="9325"/>
        <v>0</v>
      </c>
      <c r="S4780" s="43">
        <f t="shared" si="9326"/>
        <v>0</v>
      </c>
      <c r="T4780" s="43">
        <f t="shared" si="9327"/>
        <v>0</v>
      </c>
      <c r="U4780" s="43"/>
      <c r="V4780" s="43">
        <f t="shared" si="9174"/>
        <v>0</v>
      </c>
      <c r="W4780" s="43"/>
      <c r="X4780" s="43"/>
      <c r="Y4780" s="43"/>
      <c r="Z4780" s="43"/>
      <c r="AA4780" s="43"/>
      <c r="AB4780" s="43">
        <f t="shared" si="9328"/>
        <v>1136.5</v>
      </c>
      <c r="AC4780" s="44">
        <f t="shared" si="9329"/>
        <v>1564.2373</v>
      </c>
      <c r="AD4780" s="44">
        <f t="shared" si="9330"/>
        <v>1563.2373</v>
      </c>
      <c r="AE4780" s="45">
        <f t="shared" si="9319"/>
        <v>99.936071080775278</v>
      </c>
      <c r="AF4780" s="43">
        <f t="shared" si="9331"/>
        <v>1136.5</v>
      </c>
      <c r="AG4780" s="43">
        <f t="shared" si="9332"/>
        <v>0</v>
      </c>
      <c r="AH4780" s="43">
        <f t="shared" si="9333"/>
        <v>0</v>
      </c>
      <c r="AI4780" s="43">
        <f t="shared" si="9334"/>
        <v>0</v>
      </c>
      <c r="AJ4780" s="43">
        <f t="shared" si="9335"/>
        <v>0</v>
      </c>
      <c r="AK4780" s="43">
        <f t="shared" si="9336"/>
        <v>0</v>
      </c>
      <c r="AL4780" s="43">
        <f t="shared" si="9320"/>
        <v>1136.5</v>
      </c>
      <c r="AM4780" s="43">
        <f t="shared" si="9321"/>
        <v>-1136.5</v>
      </c>
      <c r="AN4780" s="19"/>
      <c r="AO4780" s="1"/>
      <c r="AP4780" s="1"/>
      <c r="AQ4780" s="1"/>
      <c r="AR4780" s="1"/>
      <c r="AS4780" s="1"/>
    </row>
    <row r="4781">
      <c r="B4781" s="41" t="s">
        <v>1274</v>
      </c>
      <c r="C4781" s="41" t="s">
        <v>41</v>
      </c>
      <c r="D4781" s="41" t="s">
        <v>43</v>
      </c>
      <c r="E4781" s="26" t="str">
        <f t="shared" si="9173"/>
        <v>0113</v>
      </c>
      <c r="F4781" s="41" t="s">
        <v>105</v>
      </c>
      <c r="G4781" s="41" t="s">
        <v>61</v>
      </c>
      <c r="H4781" s="42" t="s">
        <v>62</v>
      </c>
      <c r="I4781" s="43"/>
      <c r="J4781" s="43"/>
      <c r="K4781" s="43"/>
      <c r="L4781" s="43"/>
      <c r="M4781" s="43"/>
      <c r="N4781" s="43"/>
      <c r="O4781" s="43">
        <v>0</v>
      </c>
      <c r="P4781" s="43">
        <v>0</v>
      </c>
      <c r="Q4781" s="43">
        <v>0</v>
      </c>
      <c r="R4781" s="43">
        <v>0</v>
      </c>
      <c r="S4781" s="43">
        <v>0</v>
      </c>
      <c r="T4781" s="43">
        <v>0</v>
      </c>
      <c r="U4781" s="43"/>
      <c r="V4781" s="43">
        <f t="shared" si="9174"/>
        <v>0</v>
      </c>
      <c r="W4781" s="43"/>
      <c r="X4781" s="43"/>
      <c r="Y4781" s="43"/>
      <c r="Z4781" s="43"/>
      <c r="AA4781" s="43"/>
      <c r="AB4781" s="43">
        <v>1136.5</v>
      </c>
      <c r="AC4781" s="44">
        <v>1564.2373</v>
      </c>
      <c r="AD4781" s="44">
        <v>1563.2373</v>
      </c>
      <c r="AE4781" s="45">
        <f t="shared" si="9319"/>
        <v>99.936071080775278</v>
      </c>
      <c r="AF4781" s="43">
        <v>1136.5</v>
      </c>
      <c r="AG4781" s="43">
        <v>0</v>
      </c>
      <c r="AH4781" s="43">
        <v>0</v>
      </c>
      <c r="AI4781" s="43">
        <v>0</v>
      </c>
      <c r="AJ4781" s="43">
        <v>0</v>
      </c>
      <c r="AK4781" s="43">
        <v>0</v>
      </c>
      <c r="AL4781" s="43">
        <f t="shared" si="9320"/>
        <v>1136.5</v>
      </c>
      <c r="AM4781" s="43">
        <f t="shared" si="9321"/>
        <v>-1136.5</v>
      </c>
      <c r="AN4781" s="19"/>
      <c r="AO4781" s="1"/>
      <c r="AP4781" s="1"/>
      <c r="AQ4781" s="1"/>
      <c r="AR4781" s="1"/>
      <c r="AS4781" s="1"/>
    </row>
    <row r="4782" s="24" customFormat="1" ht="31.5">
      <c r="B4782" s="25" t="s">
        <v>1274</v>
      </c>
      <c r="C4782" s="25" t="s">
        <v>117</v>
      </c>
      <c r="D4782" s="25"/>
      <c r="E4782" s="32" t="str">
        <f t="shared" si="9173"/>
        <v>03</v>
      </c>
      <c r="F4782" s="25"/>
      <c r="G4782" s="25"/>
      <c r="H4782" s="27" t="s">
        <v>199</v>
      </c>
      <c r="I4782" s="28">
        <f t="shared" ref="I4782:I4791" si="9337">I4783</f>
        <v>13087</v>
      </c>
      <c r="J4782" s="28">
        <f t="shared" ref="J4782:J4791" si="9338">J4783</f>
        <v>5172.8999999999996</v>
      </c>
      <c r="K4782" s="28">
        <f t="shared" ref="K4782:K4791" si="9339">K4783</f>
        <v>5172.8999999999996</v>
      </c>
      <c r="L4782" s="28">
        <f t="shared" ref="L4782:L4791" si="9340">L4783</f>
        <v>0</v>
      </c>
      <c r="M4782" s="28">
        <f t="shared" ref="M4782:M4791" si="9341">M4783</f>
        <v>0</v>
      </c>
      <c r="N4782" s="28">
        <f t="shared" ref="N4782:N4791" si="9342">N4783</f>
        <v>0</v>
      </c>
      <c r="O4782" s="28">
        <f t="shared" si="9322"/>
        <v>0</v>
      </c>
      <c r="P4782" s="28">
        <f t="shared" si="9323"/>
        <v>0</v>
      </c>
      <c r="Q4782" s="28">
        <f t="shared" si="9324"/>
        <v>0</v>
      </c>
      <c r="R4782" s="28">
        <f t="shared" si="9325"/>
        <v>-2284.9899999999998</v>
      </c>
      <c r="S4782" s="28">
        <f t="shared" si="9326"/>
        <v>0</v>
      </c>
      <c r="T4782" s="28">
        <f t="shared" si="9327"/>
        <v>0</v>
      </c>
      <c r="U4782" s="28">
        <v>0</v>
      </c>
      <c r="V4782" s="28">
        <f t="shared" si="9174"/>
        <v>10802.01</v>
      </c>
      <c r="W4782" s="28">
        <f t="shared" ref="W4782:W4791" si="9343">W4783</f>
        <v>0</v>
      </c>
      <c r="X4782" s="28">
        <f t="shared" ref="X4782:X4791" si="9344">X4783</f>
        <v>0</v>
      </c>
      <c r="Y4782" s="28">
        <f t="shared" ref="Y4782:Y4791" si="9345">Y4783</f>
        <v>0</v>
      </c>
      <c r="Z4782" s="28">
        <f t="shared" ref="Z4782:Z4791" si="9346">Z4783</f>
        <v>0</v>
      </c>
      <c r="AA4782" s="28">
        <f t="shared" ref="AA4782:AA4791" si="9347">AA4783</f>
        <v>0</v>
      </c>
      <c r="AB4782" s="28">
        <f t="shared" si="9328"/>
        <v>7462.7788300000002</v>
      </c>
      <c r="AC4782" s="29">
        <f t="shared" si="9329"/>
        <v>10538.64616</v>
      </c>
      <c r="AD4782" s="29">
        <f t="shared" si="9330"/>
        <v>10534.763580000001</v>
      </c>
      <c r="AE4782" s="30">
        <f t="shared" si="9319"/>
        <v>99.963158645417522</v>
      </c>
      <c r="AF4782" s="28">
        <f t="shared" si="9331"/>
        <v>10551.01</v>
      </c>
      <c r="AG4782" s="28">
        <f t="shared" si="9332"/>
        <v>0</v>
      </c>
      <c r="AH4782" s="28">
        <f t="shared" si="9333"/>
        <v>0</v>
      </c>
      <c r="AI4782" s="28">
        <f t="shared" si="9334"/>
        <v>0</v>
      </c>
      <c r="AJ4782" s="28">
        <f t="shared" si="9335"/>
        <v>0</v>
      </c>
      <c r="AK4782" s="28">
        <f t="shared" si="9336"/>
        <v>0</v>
      </c>
      <c r="AL4782" s="28">
        <f t="shared" si="9320"/>
        <v>10551.01</v>
      </c>
      <c r="AM4782" s="28">
        <f t="shared" si="9321"/>
        <v>251</v>
      </c>
      <c r="AN4782" s="31"/>
      <c r="AO4782" s="24"/>
      <c r="AP4782" s="24"/>
      <c r="AQ4782" s="24"/>
      <c r="AR4782" s="24"/>
      <c r="AS4782" s="24"/>
    </row>
    <row r="4783" s="33" customFormat="1">
      <c r="B4783" s="34" t="s">
        <v>1274</v>
      </c>
      <c r="C4783" s="34" t="s">
        <v>117</v>
      </c>
      <c r="D4783" s="34" t="s">
        <v>109</v>
      </c>
      <c r="E4783" s="35" t="str">
        <f t="shared" ref="E4783:E4846" si="9348">CONCATENATE(C4783,D4783)</f>
        <v>0309</v>
      </c>
      <c r="F4783" s="34"/>
      <c r="G4783" s="34"/>
      <c r="H4783" s="36" t="s">
        <v>1286</v>
      </c>
      <c r="I4783" s="37">
        <f t="shared" si="9337"/>
        <v>13087</v>
      </c>
      <c r="J4783" s="37">
        <f t="shared" si="9338"/>
        <v>5172.8999999999996</v>
      </c>
      <c r="K4783" s="37">
        <f t="shared" si="9339"/>
        <v>5172.8999999999996</v>
      </c>
      <c r="L4783" s="37">
        <f t="shared" si="9340"/>
        <v>0</v>
      </c>
      <c r="M4783" s="37">
        <f t="shared" si="9341"/>
        <v>0</v>
      </c>
      <c r="N4783" s="37">
        <f t="shared" si="9342"/>
        <v>0</v>
      </c>
      <c r="O4783" s="37">
        <f t="shared" si="9322"/>
        <v>0</v>
      </c>
      <c r="P4783" s="37">
        <f t="shared" si="9323"/>
        <v>0</v>
      </c>
      <c r="Q4783" s="37">
        <f t="shared" si="9324"/>
        <v>0</v>
      </c>
      <c r="R4783" s="37">
        <f t="shared" si="9325"/>
        <v>-2284.9899999999998</v>
      </c>
      <c r="S4783" s="37">
        <f t="shared" si="9326"/>
        <v>0</v>
      </c>
      <c r="T4783" s="37">
        <f t="shared" si="9327"/>
        <v>0</v>
      </c>
      <c r="U4783" s="37">
        <v>0</v>
      </c>
      <c r="V4783" s="37">
        <f t="shared" ref="V4783:V4846" si="9349">I4783+L4783+U4783+T4783+S4783+R4783+Q4783+P4783+O4783</f>
        <v>10802.01</v>
      </c>
      <c r="W4783" s="37">
        <f t="shared" si="9343"/>
        <v>0</v>
      </c>
      <c r="X4783" s="37">
        <f t="shared" si="9344"/>
        <v>0</v>
      </c>
      <c r="Y4783" s="37">
        <f t="shared" si="9345"/>
        <v>0</v>
      </c>
      <c r="Z4783" s="37">
        <f t="shared" si="9346"/>
        <v>0</v>
      </c>
      <c r="AA4783" s="37">
        <f t="shared" si="9347"/>
        <v>0</v>
      </c>
      <c r="AB4783" s="37">
        <f t="shared" si="9328"/>
        <v>7462.7788300000002</v>
      </c>
      <c r="AC4783" s="38">
        <f t="shared" si="9329"/>
        <v>10538.64616</v>
      </c>
      <c r="AD4783" s="38">
        <f t="shared" si="9330"/>
        <v>10534.763580000001</v>
      </c>
      <c r="AE4783" s="39">
        <f t="shared" si="9319"/>
        <v>99.963158645417522</v>
      </c>
      <c r="AF4783" s="37">
        <f t="shared" si="9331"/>
        <v>10551.01</v>
      </c>
      <c r="AG4783" s="37">
        <f t="shared" si="9332"/>
        <v>0</v>
      </c>
      <c r="AH4783" s="37">
        <f t="shared" si="9333"/>
        <v>0</v>
      </c>
      <c r="AI4783" s="37">
        <f t="shared" si="9334"/>
        <v>0</v>
      </c>
      <c r="AJ4783" s="37">
        <f t="shared" si="9335"/>
        <v>0</v>
      </c>
      <c r="AK4783" s="37">
        <f t="shared" si="9336"/>
        <v>0</v>
      </c>
      <c r="AL4783" s="37">
        <f t="shared" si="9320"/>
        <v>10551.01</v>
      </c>
      <c r="AM4783" s="37">
        <f t="shared" si="9321"/>
        <v>251</v>
      </c>
      <c r="AN4783" s="40"/>
      <c r="AO4783" s="33"/>
      <c r="AP4783" s="33"/>
      <c r="AQ4783" s="33"/>
      <c r="AR4783" s="33"/>
      <c r="AS4783" s="33"/>
    </row>
    <row r="4784">
      <c r="B4784" s="41" t="s">
        <v>1274</v>
      </c>
      <c r="C4784" s="41" t="s">
        <v>117</v>
      </c>
      <c r="D4784" s="41" t="s">
        <v>109</v>
      </c>
      <c r="E4784" s="26" t="str">
        <f t="shared" si="9348"/>
        <v>0309</v>
      </c>
      <c r="F4784" s="41" t="s">
        <v>351</v>
      </c>
      <c r="G4784" s="41"/>
      <c r="H4784" s="42" t="s">
        <v>352</v>
      </c>
      <c r="I4784" s="43">
        <f t="shared" si="9337"/>
        <v>13087</v>
      </c>
      <c r="J4784" s="43">
        <f t="shared" si="9338"/>
        <v>5172.8999999999996</v>
      </c>
      <c r="K4784" s="43">
        <f t="shared" si="9339"/>
        <v>5172.8999999999996</v>
      </c>
      <c r="L4784" s="43">
        <f t="shared" si="9340"/>
        <v>0</v>
      </c>
      <c r="M4784" s="43">
        <f t="shared" si="9341"/>
        <v>0</v>
      </c>
      <c r="N4784" s="43">
        <f t="shared" si="9342"/>
        <v>0</v>
      </c>
      <c r="O4784" s="43">
        <f t="shared" si="9322"/>
        <v>0</v>
      </c>
      <c r="P4784" s="43">
        <f t="shared" si="9323"/>
        <v>0</v>
      </c>
      <c r="Q4784" s="43">
        <f t="shared" si="9324"/>
        <v>0</v>
      </c>
      <c r="R4784" s="43">
        <f t="shared" si="9325"/>
        <v>-2284.9899999999998</v>
      </c>
      <c r="S4784" s="43">
        <f t="shared" si="9326"/>
        <v>0</v>
      </c>
      <c r="T4784" s="43">
        <f t="shared" si="9327"/>
        <v>0</v>
      </c>
      <c r="U4784" s="43">
        <v>0</v>
      </c>
      <c r="V4784" s="43">
        <f t="shared" si="9349"/>
        <v>10802.01</v>
      </c>
      <c r="W4784" s="43">
        <f t="shared" si="9343"/>
        <v>0</v>
      </c>
      <c r="X4784" s="43">
        <f t="shared" si="9344"/>
        <v>0</v>
      </c>
      <c r="Y4784" s="43">
        <f t="shared" si="9345"/>
        <v>0</v>
      </c>
      <c r="Z4784" s="43">
        <f t="shared" si="9346"/>
        <v>0</v>
      </c>
      <c r="AA4784" s="43">
        <f t="shared" si="9347"/>
        <v>0</v>
      </c>
      <c r="AB4784" s="43">
        <f t="shared" si="9328"/>
        <v>7462.7788300000002</v>
      </c>
      <c r="AC4784" s="44">
        <f t="shared" si="9329"/>
        <v>10538.64616</v>
      </c>
      <c r="AD4784" s="44">
        <f t="shared" si="9330"/>
        <v>10534.763580000001</v>
      </c>
      <c r="AE4784" s="45">
        <f t="shared" si="9319"/>
        <v>99.963158645417522</v>
      </c>
      <c r="AF4784" s="43">
        <f t="shared" si="9331"/>
        <v>10551.01</v>
      </c>
      <c r="AG4784" s="43">
        <f t="shared" si="9332"/>
        <v>0</v>
      </c>
      <c r="AH4784" s="43">
        <f t="shared" si="9333"/>
        <v>0</v>
      </c>
      <c r="AI4784" s="43">
        <f t="shared" si="9334"/>
        <v>0</v>
      </c>
      <c r="AJ4784" s="43">
        <f t="shared" si="9335"/>
        <v>0</v>
      </c>
      <c r="AK4784" s="43">
        <f t="shared" si="9336"/>
        <v>0</v>
      </c>
      <c r="AL4784" s="43">
        <f t="shared" si="9320"/>
        <v>10551.01</v>
      </c>
      <c r="AM4784" s="43">
        <f t="shared" si="9321"/>
        <v>251</v>
      </c>
      <c r="AN4784" s="2"/>
      <c r="AO4784" s="1"/>
      <c r="AP4784" s="1"/>
      <c r="AQ4784" s="1"/>
      <c r="AR4784" s="1"/>
      <c r="AS4784" s="1"/>
    </row>
    <row r="4785" ht="63">
      <c r="B4785" s="41" t="s">
        <v>1274</v>
      </c>
      <c r="C4785" s="41" t="s">
        <v>117</v>
      </c>
      <c r="D4785" s="41" t="s">
        <v>109</v>
      </c>
      <c r="E4785" s="26" t="str">
        <f t="shared" si="9348"/>
        <v>0309</v>
      </c>
      <c r="F4785" s="41" t="s">
        <v>701</v>
      </c>
      <c r="G4785" s="41"/>
      <c r="H4785" s="42" t="s">
        <v>702</v>
      </c>
      <c r="I4785" s="43">
        <f t="shared" si="9337"/>
        <v>13087</v>
      </c>
      <c r="J4785" s="43">
        <f t="shared" si="9338"/>
        <v>5172.8999999999996</v>
      </c>
      <c r="K4785" s="43">
        <f t="shared" si="9339"/>
        <v>5172.8999999999996</v>
      </c>
      <c r="L4785" s="43">
        <f t="shared" si="9340"/>
        <v>0</v>
      </c>
      <c r="M4785" s="43">
        <f t="shared" si="9341"/>
        <v>0</v>
      </c>
      <c r="N4785" s="43">
        <f t="shared" si="9342"/>
        <v>0</v>
      </c>
      <c r="O4785" s="43">
        <f t="shared" si="9322"/>
        <v>0</v>
      </c>
      <c r="P4785" s="43">
        <f t="shared" si="9323"/>
        <v>0</v>
      </c>
      <c r="Q4785" s="43">
        <f t="shared" si="9324"/>
        <v>0</v>
      </c>
      <c r="R4785" s="43">
        <f t="shared" si="9325"/>
        <v>-2284.9899999999998</v>
      </c>
      <c r="S4785" s="43">
        <f t="shared" si="9326"/>
        <v>0</v>
      </c>
      <c r="T4785" s="43">
        <f t="shared" si="9327"/>
        <v>0</v>
      </c>
      <c r="U4785" s="43">
        <v>0</v>
      </c>
      <c r="V4785" s="43">
        <f t="shared" si="9349"/>
        <v>10802.01</v>
      </c>
      <c r="W4785" s="43">
        <f t="shared" si="9343"/>
        <v>0</v>
      </c>
      <c r="X4785" s="43">
        <f t="shared" si="9344"/>
        <v>0</v>
      </c>
      <c r="Y4785" s="43">
        <f t="shared" si="9345"/>
        <v>0</v>
      </c>
      <c r="Z4785" s="43">
        <f t="shared" si="9346"/>
        <v>0</v>
      </c>
      <c r="AA4785" s="43">
        <f t="shared" si="9347"/>
        <v>0</v>
      </c>
      <c r="AB4785" s="43">
        <f t="shared" si="9328"/>
        <v>7462.7788300000002</v>
      </c>
      <c r="AC4785" s="44">
        <f t="shared" si="9329"/>
        <v>10538.64616</v>
      </c>
      <c r="AD4785" s="44">
        <f t="shared" si="9330"/>
        <v>10534.763580000001</v>
      </c>
      <c r="AE4785" s="45">
        <f t="shared" si="9319"/>
        <v>99.963158645417522</v>
      </c>
      <c r="AF4785" s="43">
        <f t="shared" si="9331"/>
        <v>10551.01</v>
      </c>
      <c r="AG4785" s="43">
        <f t="shared" si="9332"/>
        <v>0</v>
      </c>
      <c r="AH4785" s="43">
        <f t="shared" si="9333"/>
        <v>0</v>
      </c>
      <c r="AI4785" s="43">
        <f t="shared" si="9334"/>
        <v>0</v>
      </c>
      <c r="AJ4785" s="43">
        <f t="shared" si="9335"/>
        <v>0</v>
      </c>
      <c r="AK4785" s="43">
        <f t="shared" si="9336"/>
        <v>0</v>
      </c>
      <c r="AL4785" s="43">
        <f t="shared" si="9320"/>
        <v>10551.01</v>
      </c>
      <c r="AM4785" s="43">
        <f t="shared" si="9321"/>
        <v>251</v>
      </c>
      <c r="AN4785" s="2"/>
      <c r="AO4785" s="1"/>
      <c r="AP4785" s="1"/>
      <c r="AQ4785" s="1"/>
      <c r="AR4785" s="1"/>
      <c r="AS4785" s="1"/>
    </row>
    <row r="4786" ht="63">
      <c r="B4786" s="41" t="s">
        <v>1274</v>
      </c>
      <c r="C4786" s="41" t="s">
        <v>117</v>
      </c>
      <c r="D4786" s="41" t="s">
        <v>109</v>
      </c>
      <c r="E4786" s="26" t="str">
        <f t="shared" si="9348"/>
        <v>0309</v>
      </c>
      <c r="F4786" s="41" t="s">
        <v>1287</v>
      </c>
      <c r="G4786" s="41"/>
      <c r="H4786" s="42" t="s">
        <v>1288</v>
      </c>
      <c r="I4786" s="43">
        <f t="shared" si="9337"/>
        <v>13087</v>
      </c>
      <c r="J4786" s="43">
        <f t="shared" si="9338"/>
        <v>5172.8999999999996</v>
      </c>
      <c r="K4786" s="43">
        <f t="shared" si="9339"/>
        <v>5172.8999999999996</v>
      </c>
      <c r="L4786" s="43">
        <f t="shared" si="9340"/>
        <v>0</v>
      </c>
      <c r="M4786" s="43">
        <f t="shared" si="9341"/>
        <v>0</v>
      </c>
      <c r="N4786" s="43">
        <f t="shared" si="9342"/>
        <v>0</v>
      </c>
      <c r="O4786" s="43">
        <f t="shared" si="9322"/>
        <v>0</v>
      </c>
      <c r="P4786" s="43">
        <f t="shared" si="9323"/>
        <v>0</v>
      </c>
      <c r="Q4786" s="43">
        <f t="shared" si="9324"/>
        <v>0</v>
      </c>
      <c r="R4786" s="43">
        <f t="shared" si="9325"/>
        <v>-2284.9899999999998</v>
      </c>
      <c r="S4786" s="43">
        <f t="shared" si="9326"/>
        <v>0</v>
      </c>
      <c r="T4786" s="43">
        <f t="shared" si="9327"/>
        <v>0</v>
      </c>
      <c r="U4786" s="43">
        <v>0</v>
      </c>
      <c r="V4786" s="43">
        <f t="shared" si="9349"/>
        <v>10802.01</v>
      </c>
      <c r="W4786" s="43">
        <f t="shared" si="9343"/>
        <v>0</v>
      </c>
      <c r="X4786" s="43">
        <f t="shared" si="9344"/>
        <v>0</v>
      </c>
      <c r="Y4786" s="43">
        <f t="shared" si="9345"/>
        <v>0</v>
      </c>
      <c r="Z4786" s="43">
        <f t="shared" si="9346"/>
        <v>0</v>
      </c>
      <c r="AA4786" s="43">
        <f t="shared" si="9347"/>
        <v>0</v>
      </c>
      <c r="AB4786" s="43">
        <f t="shared" si="9328"/>
        <v>7462.7788300000002</v>
      </c>
      <c r="AC4786" s="44">
        <f t="shared" si="9329"/>
        <v>10538.64616</v>
      </c>
      <c r="AD4786" s="44">
        <f t="shared" si="9330"/>
        <v>10534.763580000001</v>
      </c>
      <c r="AE4786" s="45">
        <f t="shared" si="9319"/>
        <v>99.963158645417522</v>
      </c>
      <c r="AF4786" s="43">
        <f t="shared" si="9331"/>
        <v>10551.01</v>
      </c>
      <c r="AG4786" s="43">
        <f t="shared" si="9332"/>
        <v>0</v>
      </c>
      <c r="AH4786" s="43">
        <f t="shared" si="9333"/>
        <v>0</v>
      </c>
      <c r="AI4786" s="43">
        <f t="shared" si="9334"/>
        <v>0</v>
      </c>
      <c r="AJ4786" s="43">
        <f t="shared" si="9335"/>
        <v>0</v>
      </c>
      <c r="AK4786" s="43">
        <f t="shared" si="9336"/>
        <v>0</v>
      </c>
      <c r="AL4786" s="43">
        <f t="shared" si="9320"/>
        <v>10551.01</v>
      </c>
      <c r="AM4786" s="43">
        <f t="shared" si="9321"/>
        <v>251</v>
      </c>
      <c r="AN4786" s="2"/>
      <c r="AR4786" s="1"/>
      <c r="AS4786" s="1"/>
    </row>
    <row r="4787" ht="47.25">
      <c r="B4787" s="41" t="s">
        <v>1274</v>
      </c>
      <c r="C4787" s="41" t="s">
        <v>117</v>
      </c>
      <c r="D4787" s="41" t="s">
        <v>109</v>
      </c>
      <c r="E4787" s="26" t="str">
        <f t="shared" si="9348"/>
        <v>0309</v>
      </c>
      <c r="F4787" s="41" t="s">
        <v>1289</v>
      </c>
      <c r="G4787" s="41"/>
      <c r="H4787" s="42" t="s">
        <v>1290</v>
      </c>
      <c r="I4787" s="43">
        <f t="shared" si="9337"/>
        <v>13087</v>
      </c>
      <c r="J4787" s="43">
        <f t="shared" si="9338"/>
        <v>5172.8999999999996</v>
      </c>
      <c r="K4787" s="43">
        <f t="shared" si="9339"/>
        <v>5172.8999999999996</v>
      </c>
      <c r="L4787" s="43">
        <f t="shared" si="9340"/>
        <v>0</v>
      </c>
      <c r="M4787" s="43">
        <f t="shared" si="9341"/>
        <v>0</v>
      </c>
      <c r="N4787" s="43">
        <f t="shared" si="9342"/>
        <v>0</v>
      </c>
      <c r="O4787" s="43">
        <f t="shared" si="9322"/>
        <v>0</v>
      </c>
      <c r="P4787" s="43">
        <f t="shared" si="9323"/>
        <v>0</v>
      </c>
      <c r="Q4787" s="43">
        <f t="shared" si="9324"/>
        <v>0</v>
      </c>
      <c r="R4787" s="43">
        <f t="shared" si="9325"/>
        <v>-2284.9899999999998</v>
      </c>
      <c r="S4787" s="43">
        <f t="shared" si="9326"/>
        <v>0</v>
      </c>
      <c r="T4787" s="43">
        <f t="shared" si="9327"/>
        <v>0</v>
      </c>
      <c r="U4787" s="43">
        <v>0</v>
      </c>
      <c r="V4787" s="43">
        <f t="shared" si="9349"/>
        <v>10802.01</v>
      </c>
      <c r="W4787" s="43">
        <f t="shared" si="9343"/>
        <v>0</v>
      </c>
      <c r="X4787" s="43">
        <f t="shared" si="9344"/>
        <v>0</v>
      </c>
      <c r="Y4787" s="43">
        <f t="shared" si="9345"/>
        <v>0</v>
      </c>
      <c r="Z4787" s="43">
        <f t="shared" si="9346"/>
        <v>0</v>
      </c>
      <c r="AA4787" s="43">
        <f t="shared" si="9347"/>
        <v>0</v>
      </c>
      <c r="AB4787" s="43">
        <f t="shared" si="9328"/>
        <v>7462.7788300000002</v>
      </c>
      <c r="AC4787" s="44">
        <f t="shared" si="9329"/>
        <v>10538.64616</v>
      </c>
      <c r="AD4787" s="44">
        <f t="shared" si="9330"/>
        <v>10534.763580000001</v>
      </c>
      <c r="AE4787" s="45">
        <f t="shared" si="9319"/>
        <v>99.963158645417522</v>
      </c>
      <c r="AF4787" s="43">
        <f t="shared" si="9331"/>
        <v>10551.01</v>
      </c>
      <c r="AG4787" s="43">
        <f t="shared" si="9332"/>
        <v>0</v>
      </c>
      <c r="AH4787" s="43">
        <f t="shared" si="9333"/>
        <v>0</v>
      </c>
      <c r="AI4787" s="43">
        <f t="shared" si="9334"/>
        <v>0</v>
      </c>
      <c r="AJ4787" s="43">
        <f t="shared" si="9335"/>
        <v>0</v>
      </c>
      <c r="AK4787" s="43">
        <f t="shared" si="9336"/>
        <v>0</v>
      </c>
      <c r="AL4787" s="43">
        <f t="shared" si="9320"/>
        <v>10551.01</v>
      </c>
      <c r="AM4787" s="43">
        <f t="shared" si="9321"/>
        <v>251</v>
      </c>
      <c r="AN4787" s="2"/>
      <c r="AO4787" s="1"/>
      <c r="AP4787" s="1"/>
      <c r="AQ4787" s="1"/>
      <c r="AR4787" s="1"/>
      <c r="AS4787" s="1"/>
    </row>
    <row r="4788" ht="31.5">
      <c r="B4788" s="41" t="s">
        <v>1274</v>
      </c>
      <c r="C4788" s="41" t="s">
        <v>117</v>
      </c>
      <c r="D4788" s="41" t="s">
        <v>109</v>
      </c>
      <c r="E4788" s="26" t="str">
        <f t="shared" si="9348"/>
        <v>0309</v>
      </c>
      <c r="F4788" s="41" t="s">
        <v>1289</v>
      </c>
      <c r="G4788" s="41" t="s">
        <v>53</v>
      </c>
      <c r="H4788" s="42" t="s">
        <v>54</v>
      </c>
      <c r="I4788" s="43">
        <f t="shared" si="9337"/>
        <v>13087</v>
      </c>
      <c r="J4788" s="43">
        <f t="shared" si="9338"/>
        <v>5172.8999999999996</v>
      </c>
      <c r="K4788" s="43">
        <f t="shared" si="9339"/>
        <v>5172.8999999999996</v>
      </c>
      <c r="L4788" s="43">
        <f t="shared" si="9340"/>
        <v>0</v>
      </c>
      <c r="M4788" s="43">
        <f t="shared" si="9341"/>
        <v>0</v>
      </c>
      <c r="N4788" s="43">
        <f t="shared" si="9342"/>
        <v>0</v>
      </c>
      <c r="O4788" s="43">
        <f t="shared" si="9322"/>
        <v>0</v>
      </c>
      <c r="P4788" s="43">
        <f t="shared" si="9323"/>
        <v>0</v>
      </c>
      <c r="Q4788" s="43">
        <f t="shared" si="9324"/>
        <v>0</v>
      </c>
      <c r="R4788" s="43">
        <f t="shared" si="9325"/>
        <v>-2284.9899999999998</v>
      </c>
      <c r="S4788" s="43">
        <f t="shared" si="9326"/>
        <v>0</v>
      </c>
      <c r="T4788" s="43">
        <f t="shared" si="9327"/>
        <v>0</v>
      </c>
      <c r="U4788" s="43">
        <v>0</v>
      </c>
      <c r="V4788" s="43">
        <f t="shared" si="9349"/>
        <v>10802.01</v>
      </c>
      <c r="W4788" s="43">
        <f t="shared" si="9343"/>
        <v>0</v>
      </c>
      <c r="X4788" s="43">
        <f t="shared" si="9344"/>
        <v>0</v>
      </c>
      <c r="Y4788" s="43">
        <f t="shared" si="9345"/>
        <v>0</v>
      </c>
      <c r="Z4788" s="43">
        <f t="shared" si="9346"/>
        <v>0</v>
      </c>
      <c r="AA4788" s="43">
        <f t="shared" si="9347"/>
        <v>0</v>
      </c>
      <c r="AB4788" s="43">
        <f t="shared" si="9328"/>
        <v>7462.7788300000002</v>
      </c>
      <c r="AC4788" s="44">
        <f t="shared" si="9329"/>
        <v>10538.64616</v>
      </c>
      <c r="AD4788" s="44">
        <f t="shared" si="9330"/>
        <v>10534.763580000001</v>
      </c>
      <c r="AE4788" s="45">
        <f t="shared" si="9319"/>
        <v>99.963158645417522</v>
      </c>
      <c r="AF4788" s="43">
        <f t="shared" si="9331"/>
        <v>10551.01</v>
      </c>
      <c r="AG4788" s="43">
        <f t="shared" si="9332"/>
        <v>0</v>
      </c>
      <c r="AH4788" s="43">
        <f t="shared" si="9333"/>
        <v>0</v>
      </c>
      <c r="AI4788" s="43">
        <f t="shared" si="9334"/>
        <v>0</v>
      </c>
      <c r="AJ4788" s="43">
        <f t="shared" si="9335"/>
        <v>0</v>
      </c>
      <c r="AK4788" s="43">
        <f t="shared" si="9336"/>
        <v>0</v>
      </c>
      <c r="AL4788" s="43">
        <f t="shared" si="9320"/>
        <v>10551.01</v>
      </c>
      <c r="AM4788" s="43">
        <f t="shared" si="9321"/>
        <v>251</v>
      </c>
      <c r="AN4788" s="2"/>
      <c r="AO4788" s="1"/>
      <c r="AP4788" s="1"/>
      <c r="AQ4788" s="1"/>
      <c r="AR4788" s="1"/>
      <c r="AS4788" s="1"/>
    </row>
    <row r="4789" ht="31.5">
      <c r="B4789" s="41" t="s">
        <v>1274</v>
      </c>
      <c r="C4789" s="41" t="s">
        <v>117</v>
      </c>
      <c r="D4789" s="41" t="s">
        <v>109</v>
      </c>
      <c r="E4789" s="26" t="str">
        <f t="shared" si="9348"/>
        <v>0309</v>
      </c>
      <c r="F4789" s="41" t="s">
        <v>1289</v>
      </c>
      <c r="G4789" s="41" t="s">
        <v>55</v>
      </c>
      <c r="H4789" s="42" t="s">
        <v>56</v>
      </c>
      <c r="I4789" s="43">
        <v>13087</v>
      </c>
      <c r="J4789" s="43">
        <v>5172.8999999999996</v>
      </c>
      <c r="K4789" s="43">
        <v>5172.8999999999996</v>
      </c>
      <c r="L4789" s="43"/>
      <c r="M4789" s="43"/>
      <c r="N4789" s="43"/>
      <c r="O4789" s="43">
        <v>0</v>
      </c>
      <c r="P4789" s="43">
        <v>0</v>
      </c>
      <c r="Q4789" s="43">
        <v>0</v>
      </c>
      <c r="R4789" s="43">
        <v>-2284.9899999999998</v>
      </c>
      <c r="S4789" s="43">
        <v>0</v>
      </c>
      <c r="T4789" s="43">
        <v>0</v>
      </c>
      <c r="U4789" s="43">
        <v>0</v>
      </c>
      <c r="V4789" s="43">
        <f t="shared" si="9349"/>
        <v>10802.01</v>
      </c>
      <c r="W4789" s="43"/>
      <c r="X4789" s="43"/>
      <c r="Y4789" s="43"/>
      <c r="Z4789" s="43"/>
      <c r="AA4789" s="43"/>
      <c r="AB4789" s="43">
        <v>7462.7788300000002</v>
      </c>
      <c r="AC4789" s="44">
        <v>10538.64616</v>
      </c>
      <c r="AD4789" s="44">
        <v>10534.763580000001</v>
      </c>
      <c r="AE4789" s="45">
        <f t="shared" si="9319"/>
        <v>99.963158645417522</v>
      </c>
      <c r="AF4789" s="43">
        <v>10551.01</v>
      </c>
      <c r="AG4789" s="43">
        <v>0</v>
      </c>
      <c r="AH4789" s="43">
        <v>0</v>
      </c>
      <c r="AI4789" s="43">
        <v>0</v>
      </c>
      <c r="AJ4789" s="43">
        <v>0</v>
      </c>
      <c r="AK4789" s="43">
        <v>0</v>
      </c>
      <c r="AL4789" s="43">
        <f t="shared" si="9320"/>
        <v>10551.01</v>
      </c>
      <c r="AM4789" s="43">
        <f t="shared" si="9321"/>
        <v>251</v>
      </c>
      <c r="AN4789" s="19"/>
      <c r="AO4789" s="1"/>
      <c r="AP4789" s="1"/>
      <c r="AQ4789" s="1"/>
      <c r="AR4789" s="1"/>
      <c r="AS4789" s="1"/>
    </row>
    <row r="4790" s="24" customFormat="1">
      <c r="B4790" s="25" t="s">
        <v>1274</v>
      </c>
      <c r="C4790" s="25" t="s">
        <v>107</v>
      </c>
      <c r="D4790" s="25"/>
      <c r="E4790" s="32" t="str">
        <f t="shared" si="9348"/>
        <v>04</v>
      </c>
      <c r="F4790" s="25"/>
      <c r="G4790" s="25"/>
      <c r="H4790" s="27" t="s">
        <v>108</v>
      </c>
      <c r="I4790" s="28">
        <f t="shared" si="9337"/>
        <v>26096.600000000002</v>
      </c>
      <c r="J4790" s="28">
        <f t="shared" si="9338"/>
        <v>26396.100000000002</v>
      </c>
      <c r="K4790" s="28">
        <f t="shared" si="9339"/>
        <v>26396.100000000002</v>
      </c>
      <c r="L4790" s="28">
        <f t="shared" si="9340"/>
        <v>0</v>
      </c>
      <c r="M4790" s="28">
        <f t="shared" si="9341"/>
        <v>0</v>
      </c>
      <c r="N4790" s="28">
        <f t="shared" si="9342"/>
        <v>0</v>
      </c>
      <c r="O4790" s="28">
        <f t="shared" si="9322"/>
        <v>0</v>
      </c>
      <c r="P4790" s="28">
        <f t="shared" si="9323"/>
        <v>0</v>
      </c>
      <c r="Q4790" s="28">
        <f t="shared" si="9324"/>
        <v>1579.616</v>
      </c>
      <c r="R4790" s="28">
        <f t="shared" si="9325"/>
        <v>3495.6629999999996</v>
      </c>
      <c r="S4790" s="28">
        <f t="shared" si="9326"/>
        <v>-5.4000000000000004</v>
      </c>
      <c r="T4790" s="28">
        <f t="shared" si="9327"/>
        <v>0</v>
      </c>
      <c r="U4790" s="28">
        <v>2136.6300000000001</v>
      </c>
      <c r="V4790" s="28">
        <f t="shared" si="9349"/>
        <v>33303.109000000004</v>
      </c>
      <c r="W4790" s="28">
        <f t="shared" si="9343"/>
        <v>2136.6300000000001</v>
      </c>
      <c r="X4790" s="28">
        <f t="shared" si="9344"/>
        <v>0</v>
      </c>
      <c r="Y4790" s="28">
        <f t="shared" si="9345"/>
        <v>0</v>
      </c>
      <c r="Z4790" s="28">
        <f t="shared" si="9346"/>
        <v>0</v>
      </c>
      <c r="AA4790" s="28">
        <f t="shared" si="9347"/>
        <v>0</v>
      </c>
      <c r="AB4790" s="28">
        <f t="shared" si="9328"/>
        <v>23188.910950000001</v>
      </c>
      <c r="AC4790" s="29">
        <f t="shared" si="9329"/>
        <v>33268.409</v>
      </c>
      <c r="AD4790" s="29">
        <f t="shared" si="9330"/>
        <v>32689.826659999999</v>
      </c>
      <c r="AE4790" s="30">
        <f t="shared" si="9319"/>
        <v>98.260865615785832</v>
      </c>
      <c r="AF4790" s="28">
        <f t="shared" si="9331"/>
        <v>33262.109000000004</v>
      </c>
      <c r="AG4790" s="28">
        <f t="shared" si="9332"/>
        <v>0</v>
      </c>
      <c r="AH4790" s="28">
        <f t="shared" si="9333"/>
        <v>0</v>
      </c>
      <c r="AI4790" s="28">
        <f t="shared" si="9334"/>
        <v>0</v>
      </c>
      <c r="AJ4790" s="28">
        <f t="shared" si="9335"/>
        <v>0</v>
      </c>
      <c r="AK4790" s="28">
        <f t="shared" si="9336"/>
        <v>0</v>
      </c>
      <c r="AL4790" s="28">
        <f t="shared" si="9320"/>
        <v>33262.109000000004</v>
      </c>
      <c r="AM4790" s="28">
        <f t="shared" si="9321"/>
        <v>41</v>
      </c>
      <c r="AN4790" s="31"/>
      <c r="AO4790" s="24"/>
      <c r="AP4790" s="24"/>
      <c r="AQ4790" s="24"/>
      <c r="AR4790" s="24"/>
      <c r="AS4790" s="24"/>
    </row>
    <row r="4791" s="33" customFormat="1">
      <c r="B4791" s="34" t="s">
        <v>1274</v>
      </c>
      <c r="C4791" s="34" t="s">
        <v>107</v>
      </c>
      <c r="D4791" s="34" t="s">
        <v>155</v>
      </c>
      <c r="E4791" s="35" t="str">
        <f t="shared" si="9348"/>
        <v>0412</v>
      </c>
      <c r="F4791" s="34"/>
      <c r="G4791" s="34"/>
      <c r="H4791" s="36" t="s">
        <v>156</v>
      </c>
      <c r="I4791" s="37">
        <f t="shared" si="9337"/>
        <v>26096.600000000002</v>
      </c>
      <c r="J4791" s="37">
        <f t="shared" si="9338"/>
        <v>26396.100000000002</v>
      </c>
      <c r="K4791" s="37">
        <f t="shared" si="9339"/>
        <v>26396.100000000002</v>
      </c>
      <c r="L4791" s="37">
        <f t="shared" si="9340"/>
        <v>0</v>
      </c>
      <c r="M4791" s="37">
        <f t="shared" si="9341"/>
        <v>0</v>
      </c>
      <c r="N4791" s="37">
        <f t="shared" si="9342"/>
        <v>0</v>
      </c>
      <c r="O4791" s="37">
        <f>O4792+O4844</f>
        <v>0</v>
      </c>
      <c r="P4791" s="37">
        <f>P4792+P4844</f>
        <v>0</v>
      </c>
      <c r="Q4791" s="37">
        <f>Q4792+Q4844</f>
        <v>1579.616</v>
      </c>
      <c r="R4791" s="37">
        <f>R4792+R4844</f>
        <v>3495.6629999999996</v>
      </c>
      <c r="S4791" s="37">
        <f>S4792+S4844</f>
        <v>-5.4000000000000004</v>
      </c>
      <c r="T4791" s="37">
        <f t="shared" si="9327"/>
        <v>0</v>
      </c>
      <c r="U4791" s="37">
        <v>2136.6300000000001</v>
      </c>
      <c r="V4791" s="37">
        <f t="shared" si="9349"/>
        <v>33303.109000000004</v>
      </c>
      <c r="W4791" s="37">
        <f t="shared" si="9343"/>
        <v>2136.6300000000001</v>
      </c>
      <c r="X4791" s="37">
        <f t="shared" si="9344"/>
        <v>0</v>
      </c>
      <c r="Y4791" s="37">
        <f t="shared" si="9345"/>
        <v>0</v>
      </c>
      <c r="Z4791" s="37">
        <f t="shared" si="9346"/>
        <v>0</v>
      </c>
      <c r="AA4791" s="37">
        <f t="shared" si="9347"/>
        <v>0</v>
      </c>
      <c r="AB4791" s="37">
        <f>AB4792+AB4844</f>
        <v>23188.910950000001</v>
      </c>
      <c r="AC4791" s="38">
        <f>AC4792+AC4844</f>
        <v>33268.409</v>
      </c>
      <c r="AD4791" s="38">
        <f>AD4792+AD4844</f>
        <v>32689.826659999999</v>
      </c>
      <c r="AE4791" s="39">
        <f t="shared" si="9319"/>
        <v>98.260865615785832</v>
      </c>
      <c r="AF4791" s="37">
        <f>AF4792+AF4844</f>
        <v>33262.109000000004</v>
      </c>
      <c r="AG4791" s="37">
        <f>AG4792+AG4844</f>
        <v>0</v>
      </c>
      <c r="AH4791" s="37">
        <f>AH4792+AH4844</f>
        <v>0</v>
      </c>
      <c r="AI4791" s="37">
        <f>AI4792+AI4844</f>
        <v>0</v>
      </c>
      <c r="AJ4791" s="37">
        <f>AJ4792+AJ4844</f>
        <v>0</v>
      </c>
      <c r="AK4791" s="37">
        <f>AK4792+AK4844</f>
        <v>0</v>
      </c>
      <c r="AL4791" s="37">
        <f t="shared" si="9320"/>
        <v>33262.109000000004</v>
      </c>
      <c r="AM4791" s="37">
        <f t="shared" si="9321"/>
        <v>41</v>
      </c>
      <c r="AN4791" s="40"/>
      <c r="AO4791" s="33"/>
      <c r="AP4791" s="33"/>
      <c r="AQ4791" s="33"/>
      <c r="AR4791" s="33"/>
      <c r="AS4791" s="33"/>
    </row>
    <row r="4792" ht="31.5">
      <c r="B4792" s="41" t="s">
        <v>1274</v>
      </c>
      <c r="C4792" s="41" t="s">
        <v>107</v>
      </c>
      <c r="D4792" s="41" t="s">
        <v>155</v>
      </c>
      <c r="E4792" s="26" t="str">
        <f t="shared" si="9348"/>
        <v>0412</v>
      </c>
      <c r="F4792" s="41" t="s">
        <v>1276</v>
      </c>
      <c r="G4792" s="41"/>
      <c r="H4792" s="42" t="s">
        <v>1277</v>
      </c>
      <c r="I4792" s="43">
        <f>I4793+I4798+I4806+I4839+I4827</f>
        <v>26096.600000000002</v>
      </c>
      <c r="J4792" s="43">
        <f>J4793+J4798+J4806+J4839+J4827</f>
        <v>26396.100000000002</v>
      </c>
      <c r="K4792" s="43">
        <f>K4793+K4798+K4806+K4839+K4827</f>
        <v>26396.100000000002</v>
      </c>
      <c r="L4792" s="43">
        <f>L4793+L4798+L4806+L4839+L4827</f>
        <v>0</v>
      </c>
      <c r="M4792" s="43">
        <f>M4793+M4798+M4806+M4839+M4827</f>
        <v>0</v>
      </c>
      <c r="N4792" s="43">
        <f>N4793+N4798+N4806+N4839+N4827</f>
        <v>0</v>
      </c>
      <c r="O4792" s="43">
        <f>O4793+O4798+O4806+O4839+O4827</f>
        <v>0</v>
      </c>
      <c r="P4792" s="43">
        <f>P4793+P4798+P4806+P4839+P4827</f>
        <v>0</v>
      </c>
      <c r="Q4792" s="43">
        <f>Q4793+Q4798+Q4806+Q4839+Q4827</f>
        <v>1579.616</v>
      </c>
      <c r="R4792" s="43">
        <f>R4793+R4798+R4806+R4839+R4827</f>
        <v>3495.6629999999996</v>
      </c>
      <c r="S4792" s="43">
        <f>S4793+S4798+S4806+S4839+S4827</f>
        <v>-5.4000000000000004</v>
      </c>
      <c r="T4792" s="43">
        <f>T4793+T4798+T4806+T4839+T4827</f>
        <v>0</v>
      </c>
      <c r="U4792" s="43">
        <v>2136.6300000000001</v>
      </c>
      <c r="V4792" s="43">
        <f t="shared" si="9349"/>
        <v>33303.109000000004</v>
      </c>
      <c r="W4792" s="43">
        <f>W4793+W4798+W4806+W4839+W4827</f>
        <v>2136.6300000000001</v>
      </c>
      <c r="X4792" s="43">
        <f>X4793+X4798+X4806+X4839+X4827</f>
        <v>0</v>
      </c>
      <c r="Y4792" s="43">
        <f>Y4793+Y4798+Y4806+Y4839+Y4827</f>
        <v>0</v>
      </c>
      <c r="Z4792" s="43">
        <f>Z4793+Z4798+Z4806+Z4839+Z4827</f>
        <v>0</v>
      </c>
      <c r="AA4792" s="43">
        <f>AA4793+AA4798+AA4806+AA4839+AA4827</f>
        <v>0</v>
      </c>
      <c r="AB4792" s="43">
        <f>AB4793+AB4798+AB4806+AB4839+AB4827</f>
        <v>23173.610950000002</v>
      </c>
      <c r="AC4792" s="44">
        <f>AC4793+AC4798+AC4806+AC4839+AC4827</f>
        <v>33246.809000000001</v>
      </c>
      <c r="AD4792" s="44">
        <f>AD4793+AD4798+AD4806+AD4839+AD4827</f>
        <v>32668.22666</v>
      </c>
      <c r="AE4792" s="45">
        <f t="shared" si="9319"/>
        <v>98.259735723810365</v>
      </c>
      <c r="AF4792" s="43">
        <f>AF4793+AF4798+AF4806+AF4839+AF4827</f>
        <v>33246.809000000001</v>
      </c>
      <c r="AG4792" s="43">
        <f>AG4793+AG4798+AG4806+AG4839+AG4827</f>
        <v>0</v>
      </c>
      <c r="AH4792" s="43">
        <f>AH4793+AH4798+AH4806+AH4839+AH4827</f>
        <v>0</v>
      </c>
      <c r="AI4792" s="43">
        <f>AI4793+AI4798+AI4806+AI4839+AI4827</f>
        <v>0</v>
      </c>
      <c r="AJ4792" s="43">
        <f>AJ4793+AJ4798+AJ4806+AJ4839+AJ4827</f>
        <v>0</v>
      </c>
      <c r="AK4792" s="43">
        <f>AK4793+AK4798+AK4806+AK4839+AK4827</f>
        <v>0</v>
      </c>
      <c r="AL4792" s="43">
        <f t="shared" si="9320"/>
        <v>33246.809000000001</v>
      </c>
      <c r="AM4792" s="43">
        <f t="shared" si="9321"/>
        <v>56.30000000000291</v>
      </c>
      <c r="AN4792" s="2"/>
      <c r="AO4792" s="1"/>
      <c r="AP4792" s="1"/>
      <c r="AQ4792" s="1"/>
      <c r="AR4792" s="1"/>
      <c r="AS4792" s="1"/>
    </row>
    <row r="4793" ht="31.5">
      <c r="B4793" s="41" t="s">
        <v>1274</v>
      </c>
      <c r="C4793" s="41" t="s">
        <v>107</v>
      </c>
      <c r="D4793" s="41" t="s">
        <v>155</v>
      </c>
      <c r="E4793" s="26" t="str">
        <f t="shared" si="9348"/>
        <v>0412</v>
      </c>
      <c r="F4793" s="41" t="s">
        <v>1291</v>
      </c>
      <c r="G4793" s="41"/>
      <c r="H4793" s="42" t="s">
        <v>1292</v>
      </c>
      <c r="I4793" s="43">
        <f t="shared" ref="I4793:I4798" si="9350">I4794</f>
        <v>237.5</v>
      </c>
      <c r="J4793" s="43">
        <f t="shared" ref="J4793:J4798" si="9351">J4794</f>
        <v>237.5</v>
      </c>
      <c r="K4793" s="43">
        <f t="shared" ref="K4793:K4798" si="9352">K4794</f>
        <v>237.5</v>
      </c>
      <c r="L4793" s="43">
        <f t="shared" ref="L4793:L4798" si="9353">L4794</f>
        <v>0</v>
      </c>
      <c r="M4793" s="43">
        <f t="shared" ref="M4793:M4798" si="9354">M4794</f>
        <v>0</v>
      </c>
      <c r="N4793" s="43">
        <f t="shared" ref="N4793:N4798" si="9355">N4794</f>
        <v>0</v>
      </c>
      <c r="O4793" s="43">
        <f t="shared" ref="O4793:O4798" si="9356">O4794</f>
        <v>0</v>
      </c>
      <c r="P4793" s="43">
        <f t="shared" ref="P4793:P4798" si="9357">P4794</f>
        <v>0</v>
      </c>
      <c r="Q4793" s="43">
        <f t="shared" ref="Q4793:Q4798" si="9358">Q4794</f>
        <v>0</v>
      </c>
      <c r="R4793" s="43">
        <f t="shared" ref="R4793:R4798" si="9359">R4794</f>
        <v>0</v>
      </c>
      <c r="S4793" s="43">
        <f t="shared" ref="S4793:S4798" si="9360">S4794</f>
        <v>0</v>
      </c>
      <c r="T4793" s="43">
        <f t="shared" ref="T4793:T4798" si="9361">T4794</f>
        <v>0</v>
      </c>
      <c r="U4793" s="43">
        <v>0</v>
      </c>
      <c r="V4793" s="43">
        <f t="shared" si="9349"/>
        <v>237.5</v>
      </c>
      <c r="W4793" s="43">
        <f t="shared" ref="W4793:W4798" si="9362">W4794</f>
        <v>0</v>
      </c>
      <c r="X4793" s="43">
        <f t="shared" ref="X4793:X4798" si="9363">X4794</f>
        <v>0</v>
      </c>
      <c r="Y4793" s="43">
        <f t="shared" ref="Y4793:Y4798" si="9364">Y4794</f>
        <v>0</v>
      </c>
      <c r="Z4793" s="43">
        <f t="shared" ref="Z4793:Z4798" si="9365">Z4794</f>
        <v>0</v>
      </c>
      <c r="AA4793" s="43">
        <f t="shared" ref="AA4793:AA4798" si="9366">AA4794</f>
        <v>0</v>
      </c>
      <c r="AB4793" s="43">
        <f t="shared" ref="AB4793:AB4798" si="9367">AB4794</f>
        <v>237.5</v>
      </c>
      <c r="AC4793" s="44">
        <f t="shared" ref="AC4793:AC4798" si="9368">AC4794</f>
        <v>237.5</v>
      </c>
      <c r="AD4793" s="44">
        <f t="shared" ref="AD4793:AD4798" si="9369">AD4794</f>
        <v>237.5</v>
      </c>
      <c r="AE4793" s="45">
        <f t="shared" si="9319"/>
        <v>100</v>
      </c>
      <c r="AF4793" s="43">
        <f t="shared" ref="AF4793:AF4798" si="9370">AF4794</f>
        <v>237.5</v>
      </c>
      <c r="AG4793" s="43">
        <f t="shared" ref="AG4793:AG4798" si="9371">AG4794</f>
        <v>0</v>
      </c>
      <c r="AH4793" s="43">
        <f t="shared" ref="AH4793:AH4798" si="9372">AH4794</f>
        <v>0</v>
      </c>
      <c r="AI4793" s="43">
        <f t="shared" ref="AI4793:AI4798" si="9373">AI4794</f>
        <v>0</v>
      </c>
      <c r="AJ4793" s="43">
        <f t="shared" ref="AJ4793:AJ4798" si="9374">AJ4794</f>
        <v>0</v>
      </c>
      <c r="AK4793" s="43">
        <f t="shared" ref="AK4793:AK4798" si="9375">AK4794</f>
        <v>0</v>
      </c>
      <c r="AL4793" s="43">
        <f t="shared" si="9320"/>
        <v>237.5</v>
      </c>
      <c r="AM4793" s="43">
        <f t="shared" si="9321"/>
        <v>0</v>
      </c>
      <c r="AN4793" s="2"/>
      <c r="AO4793" s="1"/>
      <c r="AP4793" s="1"/>
      <c r="AQ4793" s="1"/>
      <c r="AR4793" s="1"/>
      <c r="AS4793" s="1"/>
    </row>
    <row r="4794" ht="63">
      <c r="B4794" s="41" t="s">
        <v>1274</v>
      </c>
      <c r="C4794" s="41" t="s">
        <v>107</v>
      </c>
      <c r="D4794" s="41" t="s">
        <v>155</v>
      </c>
      <c r="E4794" s="26" t="str">
        <f t="shared" si="9348"/>
        <v>0412</v>
      </c>
      <c r="F4794" s="41" t="s">
        <v>1293</v>
      </c>
      <c r="G4794" s="41"/>
      <c r="H4794" s="42" t="s">
        <v>1294</v>
      </c>
      <c r="I4794" s="43">
        <f t="shared" si="9350"/>
        <v>237.5</v>
      </c>
      <c r="J4794" s="43">
        <f t="shared" si="9351"/>
        <v>237.5</v>
      </c>
      <c r="K4794" s="43">
        <f t="shared" si="9352"/>
        <v>237.5</v>
      </c>
      <c r="L4794" s="43">
        <f t="shared" si="9353"/>
        <v>0</v>
      </c>
      <c r="M4794" s="43">
        <f t="shared" si="9354"/>
        <v>0</v>
      </c>
      <c r="N4794" s="43">
        <f t="shared" si="9355"/>
        <v>0</v>
      </c>
      <c r="O4794" s="43">
        <f t="shared" si="9356"/>
        <v>0</v>
      </c>
      <c r="P4794" s="43">
        <f t="shared" si="9357"/>
        <v>0</v>
      </c>
      <c r="Q4794" s="43">
        <f t="shared" si="9358"/>
        <v>0</v>
      </c>
      <c r="R4794" s="43">
        <f t="shared" si="9359"/>
        <v>0</v>
      </c>
      <c r="S4794" s="43">
        <f t="shared" si="9360"/>
        <v>0</v>
      </c>
      <c r="T4794" s="43">
        <f t="shared" si="9361"/>
        <v>0</v>
      </c>
      <c r="U4794" s="43">
        <v>0</v>
      </c>
      <c r="V4794" s="43">
        <f t="shared" si="9349"/>
        <v>237.5</v>
      </c>
      <c r="W4794" s="43">
        <f t="shared" si="9362"/>
        <v>0</v>
      </c>
      <c r="X4794" s="43">
        <f t="shared" si="9363"/>
        <v>0</v>
      </c>
      <c r="Y4794" s="43">
        <f t="shared" si="9364"/>
        <v>0</v>
      </c>
      <c r="Z4794" s="43">
        <f t="shared" si="9365"/>
        <v>0</v>
      </c>
      <c r="AA4794" s="43">
        <f t="shared" si="9366"/>
        <v>0</v>
      </c>
      <c r="AB4794" s="43">
        <f t="shared" si="9367"/>
        <v>237.5</v>
      </c>
      <c r="AC4794" s="44">
        <f t="shared" si="9368"/>
        <v>237.5</v>
      </c>
      <c r="AD4794" s="44">
        <f t="shared" si="9369"/>
        <v>237.5</v>
      </c>
      <c r="AE4794" s="45">
        <f t="shared" si="9319"/>
        <v>100</v>
      </c>
      <c r="AF4794" s="43">
        <f t="shared" si="9370"/>
        <v>237.5</v>
      </c>
      <c r="AG4794" s="43">
        <f t="shared" si="9371"/>
        <v>0</v>
      </c>
      <c r="AH4794" s="43">
        <f t="shared" si="9372"/>
        <v>0</v>
      </c>
      <c r="AI4794" s="43">
        <f t="shared" si="9373"/>
        <v>0</v>
      </c>
      <c r="AJ4794" s="43">
        <f t="shared" si="9374"/>
        <v>0</v>
      </c>
      <c r="AK4794" s="43">
        <f t="shared" si="9375"/>
        <v>0</v>
      </c>
      <c r="AL4794" s="43">
        <f t="shared" si="9320"/>
        <v>237.5</v>
      </c>
      <c r="AM4794" s="43">
        <f t="shared" si="9321"/>
        <v>0</v>
      </c>
      <c r="AN4794" s="2"/>
      <c r="AR4794" s="1"/>
      <c r="AS4794" s="1"/>
    </row>
    <row r="4795" ht="63">
      <c r="B4795" s="41" t="s">
        <v>1274</v>
      </c>
      <c r="C4795" s="41" t="s">
        <v>107</v>
      </c>
      <c r="D4795" s="41" t="s">
        <v>155</v>
      </c>
      <c r="E4795" s="26" t="str">
        <f t="shared" si="9348"/>
        <v>0412</v>
      </c>
      <c r="F4795" s="41" t="s">
        <v>1295</v>
      </c>
      <c r="G4795" s="41"/>
      <c r="H4795" s="42" t="s">
        <v>1296</v>
      </c>
      <c r="I4795" s="43">
        <f t="shared" si="9350"/>
        <v>237.5</v>
      </c>
      <c r="J4795" s="43">
        <f t="shared" si="9351"/>
        <v>237.5</v>
      </c>
      <c r="K4795" s="43">
        <f t="shared" si="9352"/>
        <v>237.5</v>
      </c>
      <c r="L4795" s="43">
        <f t="shared" si="9353"/>
        <v>0</v>
      </c>
      <c r="M4795" s="43">
        <f t="shared" si="9354"/>
        <v>0</v>
      </c>
      <c r="N4795" s="43">
        <f t="shared" si="9355"/>
        <v>0</v>
      </c>
      <c r="O4795" s="43">
        <f t="shared" si="9356"/>
        <v>0</v>
      </c>
      <c r="P4795" s="43">
        <f t="shared" si="9357"/>
        <v>0</v>
      </c>
      <c r="Q4795" s="43">
        <f t="shared" si="9358"/>
        <v>0</v>
      </c>
      <c r="R4795" s="43">
        <f t="shared" si="9359"/>
        <v>0</v>
      </c>
      <c r="S4795" s="43">
        <f t="shared" si="9360"/>
        <v>0</v>
      </c>
      <c r="T4795" s="43">
        <f t="shared" si="9361"/>
        <v>0</v>
      </c>
      <c r="U4795" s="43">
        <v>0</v>
      </c>
      <c r="V4795" s="43">
        <f t="shared" si="9349"/>
        <v>237.5</v>
      </c>
      <c r="W4795" s="43">
        <f t="shared" si="9362"/>
        <v>0</v>
      </c>
      <c r="X4795" s="43">
        <f t="shared" si="9363"/>
        <v>0</v>
      </c>
      <c r="Y4795" s="43">
        <f t="shared" si="9364"/>
        <v>0</v>
      </c>
      <c r="Z4795" s="43">
        <f t="shared" si="9365"/>
        <v>0</v>
      </c>
      <c r="AA4795" s="43">
        <f t="shared" si="9366"/>
        <v>0</v>
      </c>
      <c r="AB4795" s="43">
        <f t="shared" si="9367"/>
        <v>237.5</v>
      </c>
      <c r="AC4795" s="44">
        <f t="shared" si="9368"/>
        <v>237.5</v>
      </c>
      <c r="AD4795" s="44">
        <f t="shared" si="9369"/>
        <v>237.5</v>
      </c>
      <c r="AE4795" s="45">
        <f t="shared" si="9319"/>
        <v>100</v>
      </c>
      <c r="AF4795" s="43">
        <f t="shared" si="9370"/>
        <v>237.5</v>
      </c>
      <c r="AG4795" s="43">
        <f t="shared" si="9371"/>
        <v>0</v>
      </c>
      <c r="AH4795" s="43">
        <f t="shared" si="9372"/>
        <v>0</v>
      </c>
      <c r="AI4795" s="43">
        <f t="shared" si="9373"/>
        <v>0</v>
      </c>
      <c r="AJ4795" s="43">
        <f t="shared" si="9374"/>
        <v>0</v>
      </c>
      <c r="AK4795" s="43">
        <f t="shared" si="9375"/>
        <v>0</v>
      </c>
      <c r="AL4795" s="43">
        <f t="shared" si="9320"/>
        <v>237.5</v>
      </c>
      <c r="AM4795" s="43">
        <f t="shared" si="9321"/>
        <v>0</v>
      </c>
      <c r="AN4795" s="2"/>
      <c r="AO4795" s="1"/>
      <c r="AP4795" s="1"/>
      <c r="AQ4795" s="1"/>
      <c r="AR4795" s="1"/>
      <c r="AS4795" s="1"/>
    </row>
    <row r="4796" ht="31.5">
      <c r="B4796" s="41" t="s">
        <v>1274</v>
      </c>
      <c r="C4796" s="41" t="s">
        <v>107</v>
      </c>
      <c r="D4796" s="41" t="s">
        <v>155</v>
      </c>
      <c r="E4796" s="26" t="str">
        <f t="shared" si="9348"/>
        <v>0412</v>
      </c>
      <c r="F4796" s="41" t="s">
        <v>1295</v>
      </c>
      <c r="G4796" s="41" t="s">
        <v>177</v>
      </c>
      <c r="H4796" s="42" t="s">
        <v>178</v>
      </c>
      <c r="I4796" s="43">
        <f t="shared" si="9350"/>
        <v>237.5</v>
      </c>
      <c r="J4796" s="43">
        <f t="shared" si="9351"/>
        <v>237.5</v>
      </c>
      <c r="K4796" s="43">
        <f t="shared" si="9352"/>
        <v>237.5</v>
      </c>
      <c r="L4796" s="43">
        <f t="shared" si="9353"/>
        <v>0</v>
      </c>
      <c r="M4796" s="43">
        <f t="shared" si="9354"/>
        <v>0</v>
      </c>
      <c r="N4796" s="43">
        <f t="shared" si="9355"/>
        <v>0</v>
      </c>
      <c r="O4796" s="43">
        <f t="shared" si="9356"/>
        <v>0</v>
      </c>
      <c r="P4796" s="43">
        <f t="shared" si="9357"/>
        <v>0</v>
      </c>
      <c r="Q4796" s="43">
        <f t="shared" si="9358"/>
        <v>0</v>
      </c>
      <c r="R4796" s="43">
        <f t="shared" si="9359"/>
        <v>0</v>
      </c>
      <c r="S4796" s="43">
        <f t="shared" si="9360"/>
        <v>0</v>
      </c>
      <c r="T4796" s="43">
        <f t="shared" si="9361"/>
        <v>0</v>
      </c>
      <c r="U4796" s="43">
        <v>0</v>
      </c>
      <c r="V4796" s="43">
        <f t="shared" si="9349"/>
        <v>237.5</v>
      </c>
      <c r="W4796" s="43">
        <f t="shared" si="9362"/>
        <v>0</v>
      </c>
      <c r="X4796" s="43">
        <f t="shared" si="9363"/>
        <v>0</v>
      </c>
      <c r="Y4796" s="43">
        <f t="shared" si="9364"/>
        <v>0</v>
      </c>
      <c r="Z4796" s="43">
        <f t="shared" si="9365"/>
        <v>0</v>
      </c>
      <c r="AA4796" s="43">
        <f t="shared" si="9366"/>
        <v>0</v>
      </c>
      <c r="AB4796" s="43">
        <f t="shared" si="9367"/>
        <v>237.5</v>
      </c>
      <c r="AC4796" s="44">
        <f t="shared" si="9368"/>
        <v>237.5</v>
      </c>
      <c r="AD4796" s="44">
        <f t="shared" si="9369"/>
        <v>237.5</v>
      </c>
      <c r="AE4796" s="45">
        <f t="shared" si="9319"/>
        <v>100</v>
      </c>
      <c r="AF4796" s="43">
        <f t="shared" si="9370"/>
        <v>237.5</v>
      </c>
      <c r="AG4796" s="43">
        <f t="shared" si="9371"/>
        <v>0</v>
      </c>
      <c r="AH4796" s="43">
        <f t="shared" si="9372"/>
        <v>0</v>
      </c>
      <c r="AI4796" s="43">
        <f t="shared" si="9373"/>
        <v>0</v>
      </c>
      <c r="AJ4796" s="43">
        <f t="shared" si="9374"/>
        <v>0</v>
      </c>
      <c r="AK4796" s="43">
        <f t="shared" si="9375"/>
        <v>0</v>
      </c>
      <c r="AL4796" s="43">
        <f t="shared" si="9320"/>
        <v>237.5</v>
      </c>
      <c r="AM4796" s="43">
        <f t="shared" si="9321"/>
        <v>0</v>
      </c>
      <c r="AN4796" s="2"/>
      <c r="AO4796" s="1"/>
      <c r="AP4796" s="1"/>
      <c r="AQ4796" s="1"/>
      <c r="AR4796" s="1"/>
      <c r="AS4796" s="1"/>
    </row>
    <row r="4797" ht="63">
      <c r="B4797" s="41" t="s">
        <v>1274</v>
      </c>
      <c r="C4797" s="41" t="s">
        <v>107</v>
      </c>
      <c r="D4797" s="41" t="s">
        <v>155</v>
      </c>
      <c r="E4797" s="26" t="str">
        <f t="shared" si="9348"/>
        <v>0412</v>
      </c>
      <c r="F4797" s="41" t="s">
        <v>1295</v>
      </c>
      <c r="G4797" s="41" t="s">
        <v>373</v>
      </c>
      <c r="H4797" s="42" t="s">
        <v>374</v>
      </c>
      <c r="I4797" s="43">
        <v>237.5</v>
      </c>
      <c r="J4797" s="43">
        <v>237.5</v>
      </c>
      <c r="K4797" s="43">
        <v>237.5</v>
      </c>
      <c r="L4797" s="43"/>
      <c r="M4797" s="43"/>
      <c r="N4797" s="43"/>
      <c r="O4797" s="43">
        <v>0</v>
      </c>
      <c r="P4797" s="43">
        <v>0</v>
      </c>
      <c r="Q4797" s="43">
        <v>0</v>
      </c>
      <c r="R4797" s="43">
        <v>0</v>
      </c>
      <c r="S4797" s="43">
        <v>0</v>
      </c>
      <c r="T4797" s="43">
        <v>0</v>
      </c>
      <c r="U4797" s="43">
        <v>0</v>
      </c>
      <c r="V4797" s="43">
        <f t="shared" si="9349"/>
        <v>237.5</v>
      </c>
      <c r="W4797" s="43"/>
      <c r="X4797" s="43"/>
      <c r="Y4797" s="43"/>
      <c r="Z4797" s="43"/>
      <c r="AA4797" s="43"/>
      <c r="AB4797" s="43">
        <v>237.5</v>
      </c>
      <c r="AC4797" s="44">
        <v>237.5</v>
      </c>
      <c r="AD4797" s="44">
        <v>237.5</v>
      </c>
      <c r="AE4797" s="45">
        <f t="shared" si="9319"/>
        <v>100</v>
      </c>
      <c r="AF4797" s="43">
        <v>237.5</v>
      </c>
      <c r="AG4797" s="43">
        <v>0</v>
      </c>
      <c r="AH4797" s="43">
        <v>0</v>
      </c>
      <c r="AI4797" s="43">
        <v>0</v>
      </c>
      <c r="AJ4797" s="43">
        <v>0</v>
      </c>
      <c r="AK4797" s="43">
        <v>0</v>
      </c>
      <c r="AL4797" s="43">
        <f t="shared" si="9320"/>
        <v>237.5</v>
      </c>
      <c r="AM4797" s="43">
        <f t="shared" si="9321"/>
        <v>0</v>
      </c>
      <c r="AN4797" s="19"/>
      <c r="AO4797" s="1"/>
      <c r="AP4797" s="1"/>
      <c r="AQ4797" s="1"/>
      <c r="AR4797" s="1"/>
      <c r="AS4797" s="1"/>
    </row>
    <row r="4798" ht="31.5">
      <c r="B4798" s="41" t="s">
        <v>1274</v>
      </c>
      <c r="C4798" s="41" t="s">
        <v>107</v>
      </c>
      <c r="D4798" s="41" t="s">
        <v>155</v>
      </c>
      <c r="E4798" s="26" t="str">
        <f t="shared" si="9348"/>
        <v>0412</v>
      </c>
      <c r="F4798" s="41" t="s">
        <v>1297</v>
      </c>
      <c r="G4798" s="41"/>
      <c r="H4798" s="42" t="s">
        <v>1298</v>
      </c>
      <c r="I4798" s="43">
        <f t="shared" si="9350"/>
        <v>760</v>
      </c>
      <c r="J4798" s="43">
        <f t="shared" si="9351"/>
        <v>760</v>
      </c>
      <c r="K4798" s="43">
        <f t="shared" si="9352"/>
        <v>760</v>
      </c>
      <c r="L4798" s="43">
        <f t="shared" si="9353"/>
        <v>0</v>
      </c>
      <c r="M4798" s="43">
        <f t="shared" si="9354"/>
        <v>0</v>
      </c>
      <c r="N4798" s="43">
        <f t="shared" si="9355"/>
        <v>0</v>
      </c>
      <c r="O4798" s="43">
        <f t="shared" si="9356"/>
        <v>0</v>
      </c>
      <c r="P4798" s="43">
        <f t="shared" si="9357"/>
        <v>0</v>
      </c>
      <c r="Q4798" s="43">
        <f t="shared" si="9358"/>
        <v>0</v>
      </c>
      <c r="R4798" s="43">
        <f t="shared" si="9359"/>
        <v>-291.20000000000005</v>
      </c>
      <c r="S4798" s="43">
        <f t="shared" si="9360"/>
        <v>0</v>
      </c>
      <c r="T4798" s="43">
        <f t="shared" si="9361"/>
        <v>0</v>
      </c>
      <c r="U4798" s="43">
        <v>0</v>
      </c>
      <c r="V4798" s="43">
        <f t="shared" si="9349"/>
        <v>468.79999999999995</v>
      </c>
      <c r="W4798" s="43">
        <f t="shared" si="9362"/>
        <v>0</v>
      </c>
      <c r="X4798" s="43">
        <f t="shared" si="9363"/>
        <v>0</v>
      </c>
      <c r="Y4798" s="43">
        <f t="shared" si="9364"/>
        <v>0</v>
      </c>
      <c r="Z4798" s="43">
        <f t="shared" si="9365"/>
        <v>0</v>
      </c>
      <c r="AA4798" s="43">
        <f t="shared" si="9366"/>
        <v>0</v>
      </c>
      <c r="AB4798" s="43">
        <f t="shared" si="9367"/>
        <v>388.22300000000001</v>
      </c>
      <c r="AC4798" s="44">
        <f t="shared" si="9368"/>
        <v>418.80000000000001</v>
      </c>
      <c r="AD4798" s="44">
        <f t="shared" si="9369"/>
        <v>418.80000000000001</v>
      </c>
      <c r="AE4798" s="45">
        <f t="shared" si="9319"/>
        <v>100</v>
      </c>
      <c r="AF4798" s="43">
        <f t="shared" si="9370"/>
        <v>418.80000000000001</v>
      </c>
      <c r="AG4798" s="43">
        <f t="shared" si="9371"/>
        <v>0</v>
      </c>
      <c r="AH4798" s="43">
        <f t="shared" si="9372"/>
        <v>0</v>
      </c>
      <c r="AI4798" s="43">
        <f t="shared" si="9373"/>
        <v>0</v>
      </c>
      <c r="AJ4798" s="43">
        <f t="shared" si="9374"/>
        <v>0</v>
      </c>
      <c r="AK4798" s="43">
        <f t="shared" si="9375"/>
        <v>0</v>
      </c>
      <c r="AL4798" s="43">
        <f t="shared" si="9320"/>
        <v>418.80000000000001</v>
      </c>
      <c r="AM4798" s="43">
        <f t="shared" si="9321"/>
        <v>49.999999999999943</v>
      </c>
      <c r="AN4798" s="2"/>
      <c r="AO4798" s="1"/>
      <c r="AP4798" s="1"/>
      <c r="AQ4798" s="1"/>
      <c r="AR4798" s="1"/>
      <c r="AS4798" s="1"/>
    </row>
    <row r="4799" ht="63">
      <c r="B4799" s="41" t="s">
        <v>1274</v>
      </c>
      <c r="C4799" s="41" t="s">
        <v>107</v>
      </c>
      <c r="D4799" s="41" t="s">
        <v>155</v>
      </c>
      <c r="E4799" s="26" t="str">
        <f t="shared" si="9348"/>
        <v>0412</v>
      </c>
      <c r="F4799" s="41" t="s">
        <v>1299</v>
      </c>
      <c r="G4799" s="41"/>
      <c r="H4799" s="42" t="s">
        <v>1300</v>
      </c>
      <c r="I4799" s="43">
        <f>I4800+I4803</f>
        <v>760</v>
      </c>
      <c r="J4799" s="43">
        <f>J4800+J4803</f>
        <v>760</v>
      </c>
      <c r="K4799" s="43">
        <f>K4800+K4803</f>
        <v>760</v>
      </c>
      <c r="L4799" s="43">
        <f>L4800+L4803</f>
        <v>0</v>
      </c>
      <c r="M4799" s="43">
        <f>M4800+M4803</f>
        <v>0</v>
      </c>
      <c r="N4799" s="43">
        <f>N4800+N4803</f>
        <v>0</v>
      </c>
      <c r="O4799" s="43">
        <f>O4800+O4803</f>
        <v>0</v>
      </c>
      <c r="P4799" s="43">
        <f>P4800+P4803</f>
        <v>0</v>
      </c>
      <c r="Q4799" s="43">
        <f>Q4800+Q4803</f>
        <v>0</v>
      </c>
      <c r="R4799" s="43">
        <f>R4800+R4803</f>
        <v>-291.20000000000005</v>
      </c>
      <c r="S4799" s="43">
        <f>S4800+S4803</f>
        <v>0</v>
      </c>
      <c r="T4799" s="43">
        <f>T4800+T4803</f>
        <v>0</v>
      </c>
      <c r="U4799" s="43">
        <v>0</v>
      </c>
      <c r="V4799" s="43">
        <f t="shared" si="9349"/>
        <v>468.79999999999995</v>
      </c>
      <c r="W4799" s="43">
        <f>W4800+W4803</f>
        <v>0</v>
      </c>
      <c r="X4799" s="43">
        <f>X4800+X4803</f>
        <v>0</v>
      </c>
      <c r="Y4799" s="43">
        <f>Y4800+Y4803</f>
        <v>0</v>
      </c>
      <c r="Z4799" s="43">
        <f>Z4800+Z4803</f>
        <v>0</v>
      </c>
      <c r="AA4799" s="43">
        <f>AA4800+AA4803</f>
        <v>0</v>
      </c>
      <c r="AB4799" s="43">
        <f>AB4800+AB4803</f>
        <v>388.22300000000001</v>
      </c>
      <c r="AC4799" s="44">
        <f>AC4800+AC4803</f>
        <v>418.80000000000001</v>
      </c>
      <c r="AD4799" s="44">
        <f>AD4800+AD4803</f>
        <v>418.80000000000001</v>
      </c>
      <c r="AE4799" s="45">
        <f t="shared" si="9319"/>
        <v>100</v>
      </c>
      <c r="AF4799" s="43">
        <f>AF4800+AF4803</f>
        <v>418.80000000000001</v>
      </c>
      <c r="AG4799" s="43">
        <f>AG4800+AG4803</f>
        <v>0</v>
      </c>
      <c r="AH4799" s="43">
        <f>AH4800+AH4803</f>
        <v>0</v>
      </c>
      <c r="AI4799" s="43">
        <f>AI4800+AI4803</f>
        <v>0</v>
      </c>
      <c r="AJ4799" s="43">
        <f>AJ4800+AJ4803</f>
        <v>0</v>
      </c>
      <c r="AK4799" s="43">
        <f>AK4800+AK4803</f>
        <v>0</v>
      </c>
      <c r="AL4799" s="43">
        <f t="shared" si="9320"/>
        <v>418.80000000000001</v>
      </c>
      <c r="AM4799" s="43">
        <f t="shared" si="9321"/>
        <v>49.999999999999943</v>
      </c>
      <c r="AN4799" s="2"/>
      <c r="AR4799" s="1"/>
      <c r="AS4799" s="1"/>
    </row>
    <row r="4800" ht="63">
      <c r="B4800" s="41" t="s">
        <v>1274</v>
      </c>
      <c r="C4800" s="41" t="s">
        <v>107</v>
      </c>
      <c r="D4800" s="41" t="s">
        <v>155</v>
      </c>
      <c r="E4800" s="26" t="str">
        <f t="shared" si="9348"/>
        <v>0412</v>
      </c>
      <c r="F4800" s="41" t="s">
        <v>1301</v>
      </c>
      <c r="G4800" s="41"/>
      <c r="H4800" s="42" t="s">
        <v>1302</v>
      </c>
      <c r="I4800" s="43">
        <f t="shared" ref="I4800:I4804" si="9376">I4801</f>
        <v>661</v>
      </c>
      <c r="J4800" s="43">
        <f t="shared" ref="J4800:J4804" si="9377">J4801</f>
        <v>661</v>
      </c>
      <c r="K4800" s="43">
        <f t="shared" ref="K4800:K4804" si="9378">K4801</f>
        <v>661</v>
      </c>
      <c r="L4800" s="43">
        <f t="shared" ref="L4800:L4804" si="9379">L4801</f>
        <v>0</v>
      </c>
      <c r="M4800" s="43">
        <f t="shared" ref="M4800:M4804" si="9380">M4801</f>
        <v>0</v>
      </c>
      <c r="N4800" s="43">
        <f t="shared" ref="N4800:N4804" si="9381">N4801</f>
        <v>0</v>
      </c>
      <c r="O4800" s="43">
        <f t="shared" ref="O4800:O4804" si="9382">O4801</f>
        <v>0</v>
      </c>
      <c r="P4800" s="43">
        <f t="shared" ref="P4800:P4804" si="9383">P4801</f>
        <v>0</v>
      </c>
      <c r="Q4800" s="43">
        <f t="shared" ref="Q4800:Q4804" si="9384">Q4801</f>
        <v>0</v>
      </c>
      <c r="R4800" s="43">
        <f t="shared" ref="R4800:R4801" si="9385">R4801</f>
        <v>-291.20000000000005</v>
      </c>
      <c r="S4800" s="43">
        <f t="shared" ref="S4800:S4804" si="9386">S4801</f>
        <v>0</v>
      </c>
      <c r="T4800" s="43">
        <f t="shared" ref="T4800:T4804" si="9387">T4801</f>
        <v>0</v>
      </c>
      <c r="U4800" s="43">
        <v>0</v>
      </c>
      <c r="V4800" s="43">
        <f t="shared" si="9349"/>
        <v>369.79999999999995</v>
      </c>
      <c r="W4800" s="43">
        <f t="shared" ref="W4800:W4804" si="9388">W4801</f>
        <v>0</v>
      </c>
      <c r="X4800" s="43">
        <f t="shared" ref="X4800:X4804" si="9389">X4801</f>
        <v>0</v>
      </c>
      <c r="Y4800" s="43">
        <f t="shared" ref="Y4800:Y4804" si="9390">Y4801</f>
        <v>0</v>
      </c>
      <c r="Z4800" s="43">
        <f t="shared" ref="Z4800:Z4804" si="9391">Z4801</f>
        <v>0</v>
      </c>
      <c r="AA4800" s="43">
        <f t="shared" ref="AA4800:AA4804" si="9392">AA4801</f>
        <v>0</v>
      </c>
      <c r="AB4800" s="43">
        <f t="shared" ref="AB4800:AB4804" si="9393">AB4801</f>
        <v>289.22300000000001</v>
      </c>
      <c r="AC4800" s="44">
        <f t="shared" ref="AC4800:AC4804" si="9394">AC4801</f>
        <v>319.80000000000001</v>
      </c>
      <c r="AD4800" s="44">
        <f t="shared" ref="AD4800:AD4804" si="9395">AD4801</f>
        <v>319.80000000000001</v>
      </c>
      <c r="AE4800" s="45">
        <f t="shared" si="9319"/>
        <v>100</v>
      </c>
      <c r="AF4800" s="43">
        <f t="shared" ref="AF4800:AF4804" si="9396">AF4801</f>
        <v>319.80000000000001</v>
      </c>
      <c r="AG4800" s="43">
        <f t="shared" ref="AG4800:AG4804" si="9397">AG4801</f>
        <v>0</v>
      </c>
      <c r="AH4800" s="43">
        <f t="shared" ref="AH4800:AH4804" si="9398">AH4801</f>
        <v>0</v>
      </c>
      <c r="AI4800" s="43">
        <f t="shared" ref="AI4800:AI4804" si="9399">AI4801</f>
        <v>0</v>
      </c>
      <c r="AJ4800" s="43">
        <f t="shared" ref="AJ4800:AJ4804" si="9400">AJ4801</f>
        <v>0</v>
      </c>
      <c r="AK4800" s="43">
        <f t="shared" ref="AK4800:AK4804" si="9401">AK4801</f>
        <v>0</v>
      </c>
      <c r="AL4800" s="43">
        <f t="shared" si="9320"/>
        <v>319.80000000000001</v>
      </c>
      <c r="AM4800" s="43">
        <f t="shared" si="9321"/>
        <v>49.999999999999943</v>
      </c>
      <c r="AN4800" s="2"/>
      <c r="AO4800" s="1"/>
      <c r="AP4800" s="1"/>
      <c r="AQ4800" s="1"/>
      <c r="AR4800" s="1"/>
      <c r="AS4800" s="1"/>
    </row>
    <row r="4801" ht="31.5">
      <c r="B4801" s="41" t="s">
        <v>1274</v>
      </c>
      <c r="C4801" s="41" t="s">
        <v>107</v>
      </c>
      <c r="D4801" s="41" t="s">
        <v>155</v>
      </c>
      <c r="E4801" s="26" t="str">
        <f t="shared" si="9348"/>
        <v>0412</v>
      </c>
      <c r="F4801" s="41" t="s">
        <v>1301</v>
      </c>
      <c r="G4801" s="41" t="s">
        <v>53</v>
      </c>
      <c r="H4801" s="42" t="s">
        <v>54</v>
      </c>
      <c r="I4801" s="43">
        <f t="shared" si="9376"/>
        <v>661</v>
      </c>
      <c r="J4801" s="43">
        <f t="shared" si="9377"/>
        <v>661</v>
      </c>
      <c r="K4801" s="43">
        <f t="shared" si="9378"/>
        <v>661</v>
      </c>
      <c r="L4801" s="43">
        <f t="shared" si="9379"/>
        <v>0</v>
      </c>
      <c r="M4801" s="43">
        <f t="shared" si="9380"/>
        <v>0</v>
      </c>
      <c r="N4801" s="43">
        <f t="shared" si="9381"/>
        <v>0</v>
      </c>
      <c r="O4801" s="43">
        <f t="shared" si="9382"/>
        <v>0</v>
      </c>
      <c r="P4801" s="43">
        <f t="shared" si="9383"/>
        <v>0</v>
      </c>
      <c r="Q4801" s="43">
        <f t="shared" si="9384"/>
        <v>0</v>
      </c>
      <c r="R4801" s="43">
        <f t="shared" si="9385"/>
        <v>-291.20000000000005</v>
      </c>
      <c r="S4801" s="43">
        <f t="shared" si="9386"/>
        <v>0</v>
      </c>
      <c r="T4801" s="43">
        <f t="shared" si="9387"/>
        <v>0</v>
      </c>
      <c r="U4801" s="43">
        <v>0</v>
      </c>
      <c r="V4801" s="43">
        <f t="shared" si="9349"/>
        <v>369.79999999999995</v>
      </c>
      <c r="W4801" s="43">
        <f t="shared" si="9388"/>
        <v>0</v>
      </c>
      <c r="X4801" s="43">
        <f t="shared" si="9389"/>
        <v>0</v>
      </c>
      <c r="Y4801" s="43">
        <f t="shared" si="9390"/>
        <v>0</v>
      </c>
      <c r="Z4801" s="43">
        <f t="shared" si="9391"/>
        <v>0</v>
      </c>
      <c r="AA4801" s="43">
        <f t="shared" si="9392"/>
        <v>0</v>
      </c>
      <c r="AB4801" s="43">
        <f t="shared" si="9393"/>
        <v>289.22300000000001</v>
      </c>
      <c r="AC4801" s="44">
        <f t="shared" si="9394"/>
        <v>319.80000000000001</v>
      </c>
      <c r="AD4801" s="44">
        <f t="shared" si="9395"/>
        <v>319.80000000000001</v>
      </c>
      <c r="AE4801" s="45">
        <f t="shared" si="9319"/>
        <v>100</v>
      </c>
      <c r="AF4801" s="43">
        <f t="shared" si="9396"/>
        <v>319.80000000000001</v>
      </c>
      <c r="AG4801" s="43">
        <f t="shared" si="9397"/>
        <v>0</v>
      </c>
      <c r="AH4801" s="43">
        <f t="shared" si="9398"/>
        <v>0</v>
      </c>
      <c r="AI4801" s="43">
        <f t="shared" si="9399"/>
        <v>0</v>
      </c>
      <c r="AJ4801" s="43">
        <f t="shared" si="9400"/>
        <v>0</v>
      </c>
      <c r="AK4801" s="43">
        <f t="shared" si="9401"/>
        <v>0</v>
      </c>
      <c r="AL4801" s="43">
        <f t="shared" si="9320"/>
        <v>319.80000000000001</v>
      </c>
      <c r="AM4801" s="43">
        <f t="shared" si="9321"/>
        <v>49.999999999999943</v>
      </c>
      <c r="AN4801" s="2"/>
      <c r="AO4801" s="1"/>
      <c r="AP4801" s="1"/>
      <c r="AQ4801" s="1"/>
      <c r="AR4801" s="1"/>
      <c r="AS4801" s="1"/>
    </row>
    <row r="4802" ht="31.5">
      <c r="B4802" s="41" t="s">
        <v>1274</v>
      </c>
      <c r="C4802" s="41" t="s">
        <v>107</v>
      </c>
      <c r="D4802" s="41" t="s">
        <v>155</v>
      </c>
      <c r="E4802" s="26" t="str">
        <f t="shared" si="9348"/>
        <v>0412</v>
      </c>
      <c r="F4802" s="41" t="s">
        <v>1301</v>
      </c>
      <c r="G4802" s="41" t="s">
        <v>55</v>
      </c>
      <c r="H4802" s="42" t="s">
        <v>56</v>
      </c>
      <c r="I4802" s="43">
        <v>661</v>
      </c>
      <c r="J4802" s="43">
        <v>661</v>
      </c>
      <c r="K4802" s="43">
        <v>661</v>
      </c>
      <c r="L4802" s="43"/>
      <c r="M4802" s="43"/>
      <c r="N4802" s="43"/>
      <c r="O4802" s="43">
        <v>0</v>
      </c>
      <c r="P4802" s="43">
        <v>0</v>
      </c>
      <c r="Q4802" s="43">
        <v>0</v>
      </c>
      <c r="R4802" s="43">
        <f>-259.737-31.463</f>
        <v>-291.20000000000005</v>
      </c>
      <c r="S4802" s="43">
        <v>0</v>
      </c>
      <c r="T4802" s="43">
        <v>0</v>
      </c>
      <c r="U4802" s="43">
        <v>0</v>
      </c>
      <c r="V4802" s="43">
        <f t="shared" si="9349"/>
        <v>369.79999999999995</v>
      </c>
      <c r="W4802" s="43"/>
      <c r="X4802" s="43"/>
      <c r="Y4802" s="43"/>
      <c r="Z4802" s="43"/>
      <c r="AA4802" s="43"/>
      <c r="AB4802" s="43">
        <v>289.22300000000001</v>
      </c>
      <c r="AC4802" s="44">
        <v>319.80000000000001</v>
      </c>
      <c r="AD4802" s="44">
        <v>319.80000000000001</v>
      </c>
      <c r="AE4802" s="45">
        <f t="shared" si="9319"/>
        <v>100</v>
      </c>
      <c r="AF4802" s="43">
        <v>319.80000000000001</v>
      </c>
      <c r="AG4802" s="43">
        <v>0</v>
      </c>
      <c r="AH4802" s="43">
        <v>0</v>
      </c>
      <c r="AI4802" s="43">
        <v>0</v>
      </c>
      <c r="AJ4802" s="43">
        <v>0</v>
      </c>
      <c r="AK4802" s="43">
        <v>0</v>
      </c>
      <c r="AL4802" s="43">
        <f t="shared" si="9320"/>
        <v>319.80000000000001</v>
      </c>
      <c r="AM4802" s="43">
        <f t="shared" si="9321"/>
        <v>49.999999999999943</v>
      </c>
      <c r="AN4802" s="19"/>
      <c r="AR4802" s="1"/>
      <c r="AS4802" s="1"/>
    </row>
    <row r="4803" ht="63">
      <c r="B4803" s="41" t="s">
        <v>1274</v>
      </c>
      <c r="C4803" s="41" t="s">
        <v>107</v>
      </c>
      <c r="D4803" s="41" t="s">
        <v>155</v>
      </c>
      <c r="E4803" s="26" t="str">
        <f t="shared" si="9348"/>
        <v>0412</v>
      </c>
      <c r="F4803" s="41" t="s">
        <v>1303</v>
      </c>
      <c r="G4803" s="41"/>
      <c r="H4803" s="42" t="s">
        <v>1304</v>
      </c>
      <c r="I4803" s="43">
        <f t="shared" si="9376"/>
        <v>99</v>
      </c>
      <c r="J4803" s="43">
        <f t="shared" si="9377"/>
        <v>99</v>
      </c>
      <c r="K4803" s="43">
        <f t="shared" si="9378"/>
        <v>99</v>
      </c>
      <c r="L4803" s="43">
        <f t="shared" si="9379"/>
        <v>0</v>
      </c>
      <c r="M4803" s="43">
        <f t="shared" si="9380"/>
        <v>0</v>
      </c>
      <c r="N4803" s="43">
        <f t="shared" si="9381"/>
        <v>0</v>
      </c>
      <c r="O4803" s="43">
        <f t="shared" si="9382"/>
        <v>0</v>
      </c>
      <c r="P4803" s="43">
        <f t="shared" si="9383"/>
        <v>0</v>
      </c>
      <c r="Q4803" s="43">
        <f t="shared" si="9384"/>
        <v>0</v>
      </c>
      <c r="R4803" s="43">
        <f t="shared" ref="R4803:R4804" si="9402">R4804</f>
        <v>0</v>
      </c>
      <c r="S4803" s="43">
        <f t="shared" si="9386"/>
        <v>0</v>
      </c>
      <c r="T4803" s="43">
        <f t="shared" si="9387"/>
        <v>0</v>
      </c>
      <c r="U4803" s="43">
        <v>0</v>
      </c>
      <c r="V4803" s="43">
        <f t="shared" si="9349"/>
        <v>99</v>
      </c>
      <c r="W4803" s="43">
        <f t="shared" si="9388"/>
        <v>0</v>
      </c>
      <c r="X4803" s="43">
        <f t="shared" si="9389"/>
        <v>0</v>
      </c>
      <c r="Y4803" s="43">
        <f t="shared" si="9390"/>
        <v>0</v>
      </c>
      <c r="Z4803" s="43">
        <f t="shared" si="9391"/>
        <v>0</v>
      </c>
      <c r="AA4803" s="43">
        <f t="shared" si="9392"/>
        <v>0</v>
      </c>
      <c r="AB4803" s="43">
        <f t="shared" si="9393"/>
        <v>99</v>
      </c>
      <c r="AC4803" s="44">
        <f t="shared" si="9394"/>
        <v>99</v>
      </c>
      <c r="AD4803" s="44">
        <f t="shared" si="9395"/>
        <v>99</v>
      </c>
      <c r="AE4803" s="45">
        <f t="shared" si="9319"/>
        <v>100</v>
      </c>
      <c r="AF4803" s="43">
        <f t="shared" si="9396"/>
        <v>99</v>
      </c>
      <c r="AG4803" s="43">
        <f t="shared" si="9397"/>
        <v>0</v>
      </c>
      <c r="AH4803" s="43">
        <f t="shared" si="9398"/>
        <v>0</v>
      </c>
      <c r="AI4803" s="43">
        <f t="shared" si="9399"/>
        <v>0</v>
      </c>
      <c r="AJ4803" s="43">
        <f t="shared" si="9400"/>
        <v>0</v>
      </c>
      <c r="AK4803" s="43">
        <f t="shared" si="9401"/>
        <v>0</v>
      </c>
      <c r="AL4803" s="43">
        <f t="shared" si="9320"/>
        <v>99</v>
      </c>
      <c r="AM4803" s="43">
        <f t="shared" si="9321"/>
        <v>0</v>
      </c>
      <c r="AN4803" s="2"/>
      <c r="AO4803" s="1"/>
      <c r="AP4803" s="1"/>
      <c r="AQ4803" s="1"/>
      <c r="AR4803" s="1"/>
      <c r="AS4803" s="1"/>
    </row>
    <row r="4804" ht="31.5">
      <c r="B4804" s="41" t="s">
        <v>1274</v>
      </c>
      <c r="C4804" s="41" t="s">
        <v>107</v>
      </c>
      <c r="D4804" s="41" t="s">
        <v>155</v>
      </c>
      <c r="E4804" s="26" t="str">
        <f t="shared" si="9348"/>
        <v>0412</v>
      </c>
      <c r="F4804" s="41" t="s">
        <v>1303</v>
      </c>
      <c r="G4804" s="41" t="s">
        <v>53</v>
      </c>
      <c r="H4804" s="42" t="s">
        <v>54</v>
      </c>
      <c r="I4804" s="43">
        <f t="shared" si="9376"/>
        <v>99</v>
      </c>
      <c r="J4804" s="43">
        <f t="shared" si="9377"/>
        <v>99</v>
      </c>
      <c r="K4804" s="43">
        <f t="shared" si="9378"/>
        <v>99</v>
      </c>
      <c r="L4804" s="43">
        <f t="shared" si="9379"/>
        <v>0</v>
      </c>
      <c r="M4804" s="43">
        <f t="shared" si="9380"/>
        <v>0</v>
      </c>
      <c r="N4804" s="43">
        <f t="shared" si="9381"/>
        <v>0</v>
      </c>
      <c r="O4804" s="43">
        <f t="shared" si="9382"/>
        <v>0</v>
      </c>
      <c r="P4804" s="43">
        <f t="shared" si="9383"/>
        <v>0</v>
      </c>
      <c r="Q4804" s="43">
        <f t="shared" si="9384"/>
        <v>0</v>
      </c>
      <c r="R4804" s="43">
        <f t="shared" si="9402"/>
        <v>0</v>
      </c>
      <c r="S4804" s="43">
        <f t="shared" si="9386"/>
        <v>0</v>
      </c>
      <c r="T4804" s="43">
        <f t="shared" si="9387"/>
        <v>0</v>
      </c>
      <c r="U4804" s="43">
        <v>0</v>
      </c>
      <c r="V4804" s="43">
        <f t="shared" si="9349"/>
        <v>99</v>
      </c>
      <c r="W4804" s="43">
        <f t="shared" si="9388"/>
        <v>0</v>
      </c>
      <c r="X4804" s="43">
        <f t="shared" si="9389"/>
        <v>0</v>
      </c>
      <c r="Y4804" s="43">
        <f t="shared" si="9390"/>
        <v>0</v>
      </c>
      <c r="Z4804" s="43">
        <f t="shared" si="9391"/>
        <v>0</v>
      </c>
      <c r="AA4804" s="43">
        <f t="shared" si="9392"/>
        <v>0</v>
      </c>
      <c r="AB4804" s="43">
        <f t="shared" si="9393"/>
        <v>99</v>
      </c>
      <c r="AC4804" s="44">
        <f t="shared" si="9394"/>
        <v>99</v>
      </c>
      <c r="AD4804" s="44">
        <f t="shared" si="9395"/>
        <v>99</v>
      </c>
      <c r="AE4804" s="45">
        <f t="shared" si="9319"/>
        <v>100</v>
      </c>
      <c r="AF4804" s="43">
        <f t="shared" si="9396"/>
        <v>99</v>
      </c>
      <c r="AG4804" s="43">
        <f t="shared" si="9397"/>
        <v>0</v>
      </c>
      <c r="AH4804" s="43">
        <f t="shared" si="9398"/>
        <v>0</v>
      </c>
      <c r="AI4804" s="43">
        <f t="shared" si="9399"/>
        <v>0</v>
      </c>
      <c r="AJ4804" s="43">
        <f t="shared" si="9400"/>
        <v>0</v>
      </c>
      <c r="AK4804" s="43">
        <f t="shared" si="9401"/>
        <v>0</v>
      </c>
      <c r="AL4804" s="43">
        <f t="shared" si="9320"/>
        <v>99</v>
      </c>
      <c r="AM4804" s="43">
        <f t="shared" si="9321"/>
        <v>0</v>
      </c>
      <c r="AN4804" s="2"/>
      <c r="AO4804" s="1"/>
      <c r="AP4804" s="1"/>
      <c r="AQ4804" s="1"/>
      <c r="AR4804" s="1"/>
      <c r="AS4804" s="1"/>
    </row>
    <row r="4805" ht="31.5">
      <c r="B4805" s="41" t="s">
        <v>1274</v>
      </c>
      <c r="C4805" s="41" t="s">
        <v>107</v>
      </c>
      <c r="D4805" s="41" t="s">
        <v>155</v>
      </c>
      <c r="E4805" s="26" t="str">
        <f t="shared" si="9348"/>
        <v>0412</v>
      </c>
      <c r="F4805" s="41" t="s">
        <v>1303</v>
      </c>
      <c r="G4805" s="41" t="s">
        <v>55</v>
      </c>
      <c r="H4805" s="42" t="s">
        <v>56</v>
      </c>
      <c r="I4805" s="43">
        <v>99</v>
      </c>
      <c r="J4805" s="43">
        <v>99</v>
      </c>
      <c r="K4805" s="43">
        <v>99</v>
      </c>
      <c r="L4805" s="43"/>
      <c r="M4805" s="43"/>
      <c r="N4805" s="43"/>
      <c r="O4805" s="43">
        <v>0</v>
      </c>
      <c r="P4805" s="43">
        <v>0</v>
      </c>
      <c r="Q4805" s="43">
        <v>0</v>
      </c>
      <c r="R4805" s="43">
        <v>0</v>
      </c>
      <c r="S4805" s="43">
        <v>0</v>
      </c>
      <c r="T4805" s="43">
        <v>0</v>
      </c>
      <c r="U4805" s="43">
        <v>0</v>
      </c>
      <c r="V4805" s="43">
        <f t="shared" si="9349"/>
        <v>99</v>
      </c>
      <c r="W4805" s="43"/>
      <c r="X4805" s="43"/>
      <c r="Y4805" s="43"/>
      <c r="Z4805" s="43"/>
      <c r="AA4805" s="43"/>
      <c r="AB4805" s="43">
        <v>99</v>
      </c>
      <c r="AC4805" s="44">
        <v>99</v>
      </c>
      <c r="AD4805" s="44">
        <v>99</v>
      </c>
      <c r="AE4805" s="45">
        <f t="shared" si="9319"/>
        <v>100</v>
      </c>
      <c r="AF4805" s="43">
        <v>99</v>
      </c>
      <c r="AG4805" s="43">
        <v>0</v>
      </c>
      <c r="AH4805" s="43">
        <v>0</v>
      </c>
      <c r="AI4805" s="43">
        <v>0</v>
      </c>
      <c r="AJ4805" s="43">
        <v>0</v>
      </c>
      <c r="AK4805" s="43">
        <v>0</v>
      </c>
      <c r="AL4805" s="43">
        <f t="shared" si="9320"/>
        <v>99</v>
      </c>
      <c r="AM4805" s="43">
        <f t="shared" si="9321"/>
        <v>0</v>
      </c>
      <c r="AN4805" s="19"/>
      <c r="AO4805" s="1"/>
      <c r="AP4805" s="1"/>
      <c r="AQ4805" s="1"/>
      <c r="AR4805" s="1"/>
      <c r="AS4805" s="1"/>
    </row>
    <row r="4806" ht="31.5">
      <c r="B4806" s="41" t="s">
        <v>1274</v>
      </c>
      <c r="C4806" s="41" t="s">
        <v>107</v>
      </c>
      <c r="D4806" s="41" t="s">
        <v>155</v>
      </c>
      <c r="E4806" s="26" t="str">
        <f t="shared" si="9348"/>
        <v>0412</v>
      </c>
      <c r="F4806" s="41" t="s">
        <v>1305</v>
      </c>
      <c r="G4806" s="41"/>
      <c r="H4806" s="42" t="s">
        <v>1306</v>
      </c>
      <c r="I4806" s="43">
        <f>I4807+I4820</f>
        <v>10570.000000000002</v>
      </c>
      <c r="J4806" s="43">
        <f>J4807+J4820</f>
        <v>10831.500000000002</v>
      </c>
      <c r="K4806" s="43">
        <f>K4807+K4820</f>
        <v>10831.500000000002</v>
      </c>
      <c r="L4806" s="43">
        <f>L4807+L4820</f>
        <v>0</v>
      </c>
      <c r="M4806" s="43">
        <f>M4807+M4820</f>
        <v>0</v>
      </c>
      <c r="N4806" s="43">
        <f>N4807+N4820</f>
        <v>0</v>
      </c>
      <c r="O4806" s="43">
        <f>O4807+O4820</f>
        <v>0</v>
      </c>
      <c r="P4806" s="43">
        <f>P4807+P4820</f>
        <v>0</v>
      </c>
      <c r="Q4806" s="43">
        <f>Q4807+Q4820</f>
        <v>879.61599999999999</v>
      </c>
      <c r="R4806" s="43">
        <f>R4807+R4820</f>
        <v>3439.828</v>
      </c>
      <c r="S4806" s="43">
        <f>S4807+S4820</f>
        <v>0</v>
      </c>
      <c r="T4806" s="43">
        <f>T4807+T4820</f>
        <v>0</v>
      </c>
      <c r="U4806" s="43">
        <v>0</v>
      </c>
      <c r="V4806" s="43">
        <f t="shared" si="9349"/>
        <v>14889.444000000001</v>
      </c>
      <c r="W4806" s="43">
        <f>W4807+W4820</f>
        <v>0</v>
      </c>
      <c r="X4806" s="43">
        <f>X4807+X4820</f>
        <v>0</v>
      </c>
      <c r="Y4806" s="43">
        <f>Y4807+Y4820</f>
        <v>0</v>
      </c>
      <c r="Z4806" s="43">
        <f>Z4807+Z4820</f>
        <v>0</v>
      </c>
      <c r="AA4806" s="43">
        <f>AA4807+AA4820</f>
        <v>0</v>
      </c>
      <c r="AB4806" s="43">
        <f>AB4807+AB4820</f>
        <v>10230.741780000002</v>
      </c>
      <c r="AC4806" s="44">
        <f>AC4807+AC4820</f>
        <v>14889.444</v>
      </c>
      <c r="AD4806" s="44">
        <f>AD4807+AD4820</f>
        <v>14623.017350000002</v>
      </c>
      <c r="AE4806" s="45">
        <f t="shared" si="9319"/>
        <v>98.210633990093939</v>
      </c>
      <c r="AF4806" s="43">
        <f>AF4807+AF4820</f>
        <v>14889.444</v>
      </c>
      <c r="AG4806" s="43">
        <f>AG4807+AG4820</f>
        <v>0</v>
      </c>
      <c r="AH4806" s="43">
        <f>AH4807+AH4820</f>
        <v>0</v>
      </c>
      <c r="AI4806" s="43">
        <f>AI4807+AI4820</f>
        <v>0</v>
      </c>
      <c r="AJ4806" s="43">
        <f>AJ4807+AJ4820</f>
        <v>0</v>
      </c>
      <c r="AK4806" s="43">
        <f>AK4807+AK4820</f>
        <v>0</v>
      </c>
      <c r="AL4806" s="43">
        <f t="shared" si="9320"/>
        <v>14889.444</v>
      </c>
      <c r="AM4806" s="43">
        <f t="shared" si="9321"/>
        <v>1.8189894035458565e-12</v>
      </c>
      <c r="AN4806" s="2"/>
      <c r="AO4806" s="1"/>
      <c r="AP4806" s="1"/>
      <c r="AQ4806" s="1"/>
      <c r="AR4806" s="1"/>
      <c r="AS4806" s="1"/>
    </row>
    <row r="4807" ht="47.25">
      <c r="B4807" s="41" t="s">
        <v>1274</v>
      </c>
      <c r="C4807" s="41" t="s">
        <v>107</v>
      </c>
      <c r="D4807" s="41" t="s">
        <v>155</v>
      </c>
      <c r="E4807" s="26" t="str">
        <f t="shared" si="9348"/>
        <v>0412</v>
      </c>
      <c r="F4807" s="41" t="s">
        <v>1307</v>
      </c>
      <c r="G4807" s="41"/>
      <c r="H4807" s="42" t="s">
        <v>1308</v>
      </c>
      <c r="I4807" s="43">
        <f>I4808</f>
        <v>8697.3000000000011</v>
      </c>
      <c r="J4807" s="43">
        <f>J4808</f>
        <v>8958.8000000000011</v>
      </c>
      <c r="K4807" s="43">
        <f>K4808</f>
        <v>8958.8000000000011</v>
      </c>
      <c r="L4807" s="43">
        <f>L4808</f>
        <v>0</v>
      </c>
      <c r="M4807" s="43">
        <f>M4808</f>
        <v>0</v>
      </c>
      <c r="N4807" s="43">
        <f>N4808</f>
        <v>0</v>
      </c>
      <c r="O4807" s="43">
        <f>O4808+O4817</f>
        <v>0</v>
      </c>
      <c r="P4807" s="43">
        <f>P4808+P4817</f>
        <v>0</v>
      </c>
      <c r="Q4807" s="43">
        <f>Q4808+Q4817</f>
        <v>879.61599999999999</v>
      </c>
      <c r="R4807" s="43">
        <f>R4808+R4817</f>
        <v>3439.828</v>
      </c>
      <c r="S4807" s="43">
        <f>S4808</f>
        <v>0</v>
      </c>
      <c r="T4807" s="43">
        <f>T4808</f>
        <v>0</v>
      </c>
      <c r="U4807" s="43">
        <v>0</v>
      </c>
      <c r="V4807" s="43">
        <f t="shared" si="9349"/>
        <v>13016.744000000001</v>
      </c>
      <c r="W4807" s="43">
        <f>W4808</f>
        <v>0</v>
      </c>
      <c r="X4807" s="43">
        <f>X4808</f>
        <v>0</v>
      </c>
      <c r="Y4807" s="43">
        <f>Y4808</f>
        <v>0</v>
      </c>
      <c r="Z4807" s="43">
        <f>Z4808</f>
        <v>0</v>
      </c>
      <c r="AA4807" s="43">
        <f>AA4808</f>
        <v>0</v>
      </c>
      <c r="AB4807" s="43">
        <f>AB4808+AB4817</f>
        <v>8358.0417800000014</v>
      </c>
      <c r="AC4807" s="44">
        <f>AC4808+AC4817</f>
        <v>13016.743999999999</v>
      </c>
      <c r="AD4807" s="44">
        <f>AD4808+AD4817</f>
        <v>12750.317350000001</v>
      </c>
      <c r="AE4807" s="45">
        <f t="shared" si="9319"/>
        <v>97.953200508514286</v>
      </c>
      <c r="AF4807" s="43">
        <f>AF4808+AF4817</f>
        <v>13016.743999999999</v>
      </c>
      <c r="AG4807" s="43">
        <f>AG4808+AG4817</f>
        <v>0</v>
      </c>
      <c r="AH4807" s="43">
        <f>AH4808+AH4817</f>
        <v>0</v>
      </c>
      <c r="AI4807" s="43">
        <f>AI4808+AI4817</f>
        <v>0</v>
      </c>
      <c r="AJ4807" s="43">
        <f>AJ4808+AJ4817</f>
        <v>0</v>
      </c>
      <c r="AK4807" s="43">
        <f>AK4808+AK4817</f>
        <v>0</v>
      </c>
      <c r="AL4807" s="43">
        <f t="shared" si="9320"/>
        <v>13016.743999999999</v>
      </c>
      <c r="AM4807" s="43">
        <f t="shared" si="9321"/>
        <v>1.8189894035458565e-12</v>
      </c>
      <c r="AN4807" s="2"/>
      <c r="AR4807" s="1"/>
      <c r="AS4807" s="1"/>
    </row>
    <row r="4808" ht="47.25">
      <c r="B4808" s="41" t="s">
        <v>1274</v>
      </c>
      <c r="C4808" s="41" t="s">
        <v>107</v>
      </c>
      <c r="D4808" s="41" t="s">
        <v>155</v>
      </c>
      <c r="E4808" s="26" t="str">
        <f t="shared" si="9348"/>
        <v>0412</v>
      </c>
      <c r="F4808" s="41" t="s">
        <v>1309</v>
      </c>
      <c r="G4808" s="41"/>
      <c r="H4808" s="42" t="s">
        <v>70</v>
      </c>
      <c r="I4808" s="43">
        <f>I4809+I4811+I4815</f>
        <v>8697.3000000000011</v>
      </c>
      <c r="J4808" s="43">
        <f>J4809+J4811+J4815</f>
        <v>8958.8000000000011</v>
      </c>
      <c r="K4808" s="43">
        <f>K4809+K4811+K4815</f>
        <v>8958.8000000000011</v>
      </c>
      <c r="L4808" s="43">
        <f>L4809+L4811+L4815</f>
        <v>0</v>
      </c>
      <c r="M4808" s="43">
        <f>M4809+M4811+M4815</f>
        <v>0</v>
      </c>
      <c r="N4808" s="43">
        <f>N4809+N4811+N4815</f>
        <v>0</v>
      </c>
      <c r="O4808" s="43">
        <f>O4809+O4811+O4815</f>
        <v>0</v>
      </c>
      <c r="P4808" s="43">
        <f>P4809+P4811+P4815</f>
        <v>0</v>
      </c>
      <c r="Q4808" s="43">
        <f>Q4809+Q4811+Q4815</f>
        <v>879.61599999999999</v>
      </c>
      <c r="R4808" s="43">
        <f>R4809+R4811+R4815</f>
        <v>792.78800000000001</v>
      </c>
      <c r="S4808" s="43">
        <f>S4809+S4811+S4815</f>
        <v>0</v>
      </c>
      <c r="T4808" s="43">
        <f>T4809+T4811+T4815</f>
        <v>0</v>
      </c>
      <c r="U4808" s="43">
        <v>0</v>
      </c>
      <c r="V4808" s="43">
        <f t="shared" si="9349"/>
        <v>10369.704000000002</v>
      </c>
      <c r="W4808" s="43">
        <f>W4809+W4811+W4815</f>
        <v>0</v>
      </c>
      <c r="X4808" s="43">
        <f>X4809+X4811+X4815</f>
        <v>0</v>
      </c>
      <c r="Y4808" s="43">
        <f>Y4809+Y4811+Y4815</f>
        <v>0</v>
      </c>
      <c r="Z4808" s="43">
        <f>Z4809+Z4811+Z4815</f>
        <v>0</v>
      </c>
      <c r="AA4808" s="43">
        <f>AA4809+AA4811+AA4815</f>
        <v>0</v>
      </c>
      <c r="AB4808" s="43">
        <f>AB4809+AB4811+AB4815</f>
        <v>7538.3132600000008</v>
      </c>
      <c r="AC4808" s="44">
        <f>AC4809+AC4811+AC4815+AC4813</f>
        <v>10369.704</v>
      </c>
      <c r="AD4808" s="44">
        <f>AD4809+AD4811+AD4815+AD4813</f>
        <v>10342.36483</v>
      </c>
      <c r="AE4808" s="45">
        <f t="shared" si="9319"/>
        <v>99.736355348233673</v>
      </c>
      <c r="AF4808" s="43">
        <f>AF4809+AF4811+AF4815</f>
        <v>10369.704</v>
      </c>
      <c r="AG4808" s="43">
        <f>AG4809+AG4811+AG4815</f>
        <v>0</v>
      </c>
      <c r="AH4808" s="43">
        <f>AH4809+AH4811+AH4815</f>
        <v>0</v>
      </c>
      <c r="AI4808" s="43">
        <f>AI4809+AI4811+AI4815</f>
        <v>0</v>
      </c>
      <c r="AJ4808" s="43">
        <f>AJ4809+AJ4811+AJ4815</f>
        <v>0</v>
      </c>
      <c r="AK4808" s="43">
        <f>AK4809+AK4811+AK4815</f>
        <v>0</v>
      </c>
      <c r="AL4808" s="43">
        <f t="shared" si="9320"/>
        <v>10369.704</v>
      </c>
      <c r="AM4808" s="43">
        <f t="shared" si="9321"/>
        <v>1.8189894035458565e-12</v>
      </c>
      <c r="AN4808" s="2"/>
      <c r="AO4808" s="1"/>
      <c r="AP4808" s="1"/>
      <c r="AQ4808" s="1"/>
      <c r="AR4808" s="1"/>
      <c r="AS4808" s="1"/>
    </row>
    <row r="4809" ht="78.75">
      <c r="B4809" s="41" t="s">
        <v>1274</v>
      </c>
      <c r="C4809" s="41" t="s">
        <v>107</v>
      </c>
      <c r="D4809" s="41" t="s">
        <v>155</v>
      </c>
      <c r="E4809" s="26" t="str">
        <f t="shared" si="9348"/>
        <v>0412</v>
      </c>
      <c r="F4809" s="41" t="s">
        <v>1309</v>
      </c>
      <c r="G4809" s="41" t="s">
        <v>71</v>
      </c>
      <c r="H4809" s="42" t="s">
        <v>72</v>
      </c>
      <c r="I4809" s="43">
        <f>I4810</f>
        <v>7198</v>
      </c>
      <c r="J4809" s="43">
        <f>J4810</f>
        <v>7459.3000000000002</v>
      </c>
      <c r="K4809" s="43">
        <f>K4810</f>
        <v>7459.3000000000002</v>
      </c>
      <c r="L4809" s="43">
        <f>L4810</f>
        <v>0</v>
      </c>
      <c r="M4809" s="43">
        <f>M4810</f>
        <v>0</v>
      </c>
      <c r="N4809" s="43">
        <f>N4810</f>
        <v>0</v>
      </c>
      <c r="O4809" s="43">
        <f>O4810</f>
        <v>0</v>
      </c>
      <c r="P4809" s="43">
        <f>P4810</f>
        <v>0</v>
      </c>
      <c r="Q4809" s="43">
        <f>Q4810</f>
        <v>879.61599999999999</v>
      </c>
      <c r="R4809" s="43">
        <f>R4810</f>
        <v>794.39999999999998</v>
      </c>
      <c r="S4809" s="43">
        <f>S4810</f>
        <v>0</v>
      </c>
      <c r="T4809" s="43">
        <f>T4810</f>
        <v>0</v>
      </c>
      <c r="U4809" s="43">
        <v>0</v>
      </c>
      <c r="V4809" s="43">
        <f t="shared" si="9349"/>
        <v>8872.0159999999996</v>
      </c>
      <c r="W4809" s="43">
        <f>W4810</f>
        <v>0</v>
      </c>
      <c r="X4809" s="43">
        <f>X4810</f>
        <v>0</v>
      </c>
      <c r="Y4809" s="43">
        <f>Y4810</f>
        <v>0</v>
      </c>
      <c r="Z4809" s="43">
        <f>Z4810</f>
        <v>0</v>
      </c>
      <c r="AA4809" s="43">
        <f>AA4810</f>
        <v>0</v>
      </c>
      <c r="AB4809" s="43">
        <f>AB4810</f>
        <v>6302.2413500000002</v>
      </c>
      <c r="AC4809" s="44">
        <f>AC4810</f>
        <v>8869.8031699999992</v>
      </c>
      <c r="AD4809" s="44">
        <f>AD4810</f>
        <v>8869.3518199999999</v>
      </c>
      <c r="AE4809" s="45">
        <f t="shared" si="9319"/>
        <v>99.994911386517288</v>
      </c>
      <c r="AF4809" s="43">
        <f>AF4810</f>
        <v>8872.0159999999996</v>
      </c>
      <c r="AG4809" s="43">
        <f>AG4810</f>
        <v>0</v>
      </c>
      <c r="AH4809" s="43">
        <f>AH4810</f>
        <v>0</v>
      </c>
      <c r="AI4809" s="43">
        <f>AI4810</f>
        <v>0</v>
      </c>
      <c r="AJ4809" s="43">
        <f>AJ4810</f>
        <v>0</v>
      </c>
      <c r="AK4809" s="43">
        <f>AK4810</f>
        <v>0</v>
      </c>
      <c r="AL4809" s="43">
        <f t="shared" si="9320"/>
        <v>8872.0159999999996</v>
      </c>
      <c r="AM4809" s="43">
        <f t="shared" si="9321"/>
        <v>0</v>
      </c>
      <c r="AN4809" s="2"/>
      <c r="AR4809" s="1"/>
      <c r="AS4809" s="1"/>
    </row>
    <row r="4810">
      <c r="B4810" s="41" t="s">
        <v>1274</v>
      </c>
      <c r="C4810" s="41" t="s">
        <v>107</v>
      </c>
      <c r="D4810" s="41" t="s">
        <v>155</v>
      </c>
      <c r="E4810" s="26" t="str">
        <f t="shared" si="9348"/>
        <v>0412</v>
      </c>
      <c r="F4810" s="41" t="s">
        <v>1309</v>
      </c>
      <c r="G4810" s="41" t="s">
        <v>73</v>
      </c>
      <c r="H4810" s="42" t="s">
        <v>74</v>
      </c>
      <c r="I4810" s="43">
        <v>7198</v>
      </c>
      <c r="J4810" s="43">
        <f>7459.5-0.2</f>
        <v>7459.3000000000002</v>
      </c>
      <c r="K4810" s="43">
        <f>7459.5-0.2</f>
        <v>7459.3000000000002</v>
      </c>
      <c r="L4810" s="43"/>
      <c r="M4810" s="43"/>
      <c r="N4810" s="43"/>
      <c r="O4810" s="43">
        <v>0</v>
      </c>
      <c r="P4810" s="43">
        <v>0</v>
      </c>
      <c r="Q4810" s="43">
        <v>879.61599999999999</v>
      </c>
      <c r="R4810" s="43">
        <v>794.39999999999998</v>
      </c>
      <c r="S4810" s="43">
        <v>0</v>
      </c>
      <c r="T4810" s="43">
        <v>0</v>
      </c>
      <c r="U4810" s="43">
        <v>0</v>
      </c>
      <c r="V4810" s="43">
        <f t="shared" si="9349"/>
        <v>8872.0159999999996</v>
      </c>
      <c r="W4810" s="43"/>
      <c r="X4810" s="43"/>
      <c r="Y4810" s="43"/>
      <c r="Z4810" s="43"/>
      <c r="AA4810" s="43"/>
      <c r="AB4810" s="43">
        <v>6302.2413500000002</v>
      </c>
      <c r="AC4810" s="44">
        <v>8869.8031699999992</v>
      </c>
      <c r="AD4810" s="44">
        <v>8869.3518199999999</v>
      </c>
      <c r="AE4810" s="45">
        <f t="shared" si="9319"/>
        <v>99.994911386517288</v>
      </c>
      <c r="AF4810" s="43">
        <v>8872.0159999999996</v>
      </c>
      <c r="AG4810" s="43">
        <v>0</v>
      </c>
      <c r="AH4810" s="43">
        <v>0</v>
      </c>
      <c r="AI4810" s="43">
        <v>0</v>
      </c>
      <c r="AJ4810" s="43">
        <v>0</v>
      </c>
      <c r="AK4810" s="43">
        <v>0</v>
      </c>
      <c r="AL4810" s="43">
        <f t="shared" si="9320"/>
        <v>8872.0159999999996</v>
      </c>
      <c r="AM4810" s="43">
        <f t="shared" si="9321"/>
        <v>0</v>
      </c>
      <c r="AN4810" s="19"/>
    </row>
    <row r="4811" ht="31.5">
      <c r="B4811" s="41" t="s">
        <v>1274</v>
      </c>
      <c r="C4811" s="41" t="s">
        <v>107</v>
      </c>
      <c r="D4811" s="41" t="s">
        <v>155</v>
      </c>
      <c r="E4811" s="26" t="str">
        <f t="shared" si="9348"/>
        <v>0412</v>
      </c>
      <c r="F4811" s="41" t="s">
        <v>1309</v>
      </c>
      <c r="G4811" s="41" t="s">
        <v>53</v>
      </c>
      <c r="H4811" s="42" t="s">
        <v>54</v>
      </c>
      <c r="I4811" s="43">
        <f>I4812</f>
        <v>1493.0999999999999</v>
      </c>
      <c r="J4811" s="43">
        <f>J4812</f>
        <v>1493.3</v>
      </c>
      <c r="K4811" s="43">
        <f>K4812</f>
        <v>1493.3</v>
      </c>
      <c r="L4811" s="43">
        <f>L4812</f>
        <v>0</v>
      </c>
      <c r="M4811" s="43">
        <f>M4812</f>
        <v>0</v>
      </c>
      <c r="N4811" s="43">
        <f>N4812</f>
        <v>0</v>
      </c>
      <c r="O4811" s="43">
        <f>O4812</f>
        <v>0</v>
      </c>
      <c r="P4811" s="43">
        <f>P4812</f>
        <v>0</v>
      </c>
      <c r="Q4811" s="43">
        <f>Q4812</f>
        <v>0</v>
      </c>
      <c r="R4811" s="43">
        <f>R4812</f>
        <v>-1.6120000000000001</v>
      </c>
      <c r="S4811" s="43">
        <f>S4812</f>
        <v>0</v>
      </c>
      <c r="T4811" s="43">
        <f>T4812</f>
        <v>0</v>
      </c>
      <c r="U4811" s="43">
        <v>0</v>
      </c>
      <c r="V4811" s="43">
        <f t="shared" si="9349"/>
        <v>1491.4879999999998</v>
      </c>
      <c r="W4811" s="43">
        <f>W4812</f>
        <v>0</v>
      </c>
      <c r="X4811" s="43">
        <f>X4812</f>
        <v>0</v>
      </c>
      <c r="Y4811" s="43">
        <f>Y4812</f>
        <v>0</v>
      </c>
      <c r="Z4811" s="43">
        <f>Z4812</f>
        <v>0</v>
      </c>
      <c r="AA4811" s="43">
        <f>AA4812</f>
        <v>0</v>
      </c>
      <c r="AB4811" s="43">
        <f>AB4812</f>
        <v>1230.43191</v>
      </c>
      <c r="AC4811" s="44">
        <f>AC4812</f>
        <v>1492.048</v>
      </c>
      <c r="AD4811" s="44">
        <f>AD4812</f>
        <v>1465.1601800000001</v>
      </c>
      <c r="AE4811" s="45">
        <f t="shared" si="9319"/>
        <v>98.197925267819812</v>
      </c>
      <c r="AF4811" s="43">
        <f>AF4812</f>
        <v>1491.4880000000001</v>
      </c>
      <c r="AG4811" s="43">
        <f>AG4812</f>
        <v>0</v>
      </c>
      <c r="AH4811" s="43">
        <f>AH4812</f>
        <v>0</v>
      </c>
      <c r="AI4811" s="43">
        <f>AI4812</f>
        <v>0</v>
      </c>
      <c r="AJ4811" s="43">
        <f>AJ4812</f>
        <v>0</v>
      </c>
      <c r="AK4811" s="43">
        <f>AK4812</f>
        <v>0</v>
      </c>
      <c r="AL4811" s="43">
        <f t="shared" si="9320"/>
        <v>1491.4880000000001</v>
      </c>
      <c r="AM4811" s="43">
        <f t="shared" si="9321"/>
        <v>-2.2737367544323206e-13</v>
      </c>
      <c r="AN4811" s="2"/>
    </row>
    <row r="4812" ht="31.5">
      <c r="B4812" s="41" t="s">
        <v>1274</v>
      </c>
      <c r="C4812" s="41" t="s">
        <v>107</v>
      </c>
      <c r="D4812" s="41" t="s">
        <v>155</v>
      </c>
      <c r="E4812" s="26" t="str">
        <f t="shared" si="9348"/>
        <v>0412</v>
      </c>
      <c r="F4812" s="41" t="s">
        <v>1309</v>
      </c>
      <c r="G4812" s="41" t="s">
        <v>55</v>
      </c>
      <c r="H4812" s="42" t="s">
        <v>56</v>
      </c>
      <c r="I4812" s="43">
        <v>1493.0999999999999</v>
      </c>
      <c r="J4812" s="43">
        <f>1493.1+0.2</f>
        <v>1493.3</v>
      </c>
      <c r="K4812" s="43">
        <f>1493.1+0.2</f>
        <v>1493.3</v>
      </c>
      <c r="L4812" s="43"/>
      <c r="M4812" s="43"/>
      <c r="N4812" s="43"/>
      <c r="O4812" s="43">
        <v>0</v>
      </c>
      <c r="P4812" s="43">
        <v>0</v>
      </c>
      <c r="Q4812" s="43">
        <v>0</v>
      </c>
      <c r="R4812" s="43">
        <v>-1.6120000000000001</v>
      </c>
      <c r="S4812" s="43">
        <v>0</v>
      </c>
      <c r="T4812" s="43">
        <v>0</v>
      </c>
      <c r="U4812" s="43">
        <v>0</v>
      </c>
      <c r="V4812" s="43">
        <f t="shared" si="9349"/>
        <v>1491.4879999999998</v>
      </c>
      <c r="W4812" s="43"/>
      <c r="X4812" s="43"/>
      <c r="Y4812" s="43"/>
      <c r="Z4812" s="43"/>
      <c r="AA4812" s="43"/>
      <c r="AB4812" s="43">
        <v>1230.43191</v>
      </c>
      <c r="AC4812" s="44">
        <v>1492.048</v>
      </c>
      <c r="AD4812" s="44">
        <v>1465.1601800000001</v>
      </c>
      <c r="AE4812" s="45">
        <f t="shared" si="9319"/>
        <v>98.197925267819812</v>
      </c>
      <c r="AF4812" s="43">
        <v>1491.4880000000001</v>
      </c>
      <c r="AG4812" s="43">
        <v>0</v>
      </c>
      <c r="AH4812" s="43">
        <v>0</v>
      </c>
      <c r="AI4812" s="43">
        <v>0</v>
      </c>
      <c r="AJ4812" s="43">
        <v>0</v>
      </c>
      <c r="AK4812" s="43">
        <v>0</v>
      </c>
      <c r="AL4812" s="43">
        <f t="shared" si="9320"/>
        <v>1491.4880000000001</v>
      </c>
      <c r="AM4812" s="43">
        <f t="shared" si="9321"/>
        <v>-2.2737367544323206e-13</v>
      </c>
      <c r="AN4812" s="19"/>
      <c r="AO4812" s="1"/>
      <c r="AP4812" s="1"/>
      <c r="AQ4812" s="1"/>
      <c r="AR4812" s="1"/>
      <c r="AS4812" s="1"/>
    </row>
    <row r="4813" ht="31.5">
      <c r="B4813" s="41" t="s">
        <v>1274</v>
      </c>
      <c r="C4813" s="41" t="s">
        <v>107</v>
      </c>
      <c r="D4813" s="41" t="s">
        <v>155</v>
      </c>
      <c r="E4813" s="26" t="str">
        <f t="shared" si="9348"/>
        <v>0412</v>
      </c>
      <c r="F4813" s="41" t="s">
        <v>1309</v>
      </c>
      <c r="G4813" s="41" t="s">
        <v>95</v>
      </c>
      <c r="H4813" s="42" t="s">
        <v>96</v>
      </c>
      <c r="I4813" s="43"/>
      <c r="J4813" s="43"/>
      <c r="K4813" s="43"/>
      <c r="L4813" s="43"/>
      <c r="M4813" s="43"/>
      <c r="N4813" s="43"/>
      <c r="O4813" s="43"/>
      <c r="P4813" s="43"/>
      <c r="Q4813" s="43"/>
      <c r="R4813" s="43"/>
      <c r="S4813" s="43"/>
      <c r="T4813" s="43"/>
      <c r="U4813" s="43"/>
      <c r="V4813" s="43">
        <f>V4814</f>
        <v>0</v>
      </c>
      <c r="W4813" s="43"/>
      <c r="X4813" s="43"/>
      <c r="Y4813" s="43"/>
      <c r="Z4813" s="43"/>
      <c r="AA4813" s="43"/>
      <c r="AB4813" s="43"/>
      <c r="AC4813" s="44">
        <f>AC4814</f>
        <v>2.2128299999999999</v>
      </c>
      <c r="AD4813" s="44">
        <f>AD4814</f>
        <v>2.2128299999999999</v>
      </c>
      <c r="AE4813" s="45">
        <f t="shared" si="9319"/>
        <v>100</v>
      </c>
      <c r="AF4813" s="43"/>
      <c r="AG4813" s="43"/>
      <c r="AH4813" s="43"/>
      <c r="AI4813" s="43"/>
      <c r="AJ4813" s="43"/>
      <c r="AK4813" s="43"/>
      <c r="AL4813" s="43"/>
      <c r="AM4813" s="43"/>
      <c r="AN4813" s="19"/>
      <c r="AR4813" s="1"/>
      <c r="AS4813" s="1"/>
    </row>
    <row r="4814" ht="31.5">
      <c r="B4814" s="41" t="s">
        <v>1274</v>
      </c>
      <c r="C4814" s="41" t="s">
        <v>107</v>
      </c>
      <c r="D4814" s="41" t="s">
        <v>155</v>
      </c>
      <c r="E4814" s="26" t="str">
        <f t="shared" si="9348"/>
        <v>0412</v>
      </c>
      <c r="F4814" s="41" t="s">
        <v>1309</v>
      </c>
      <c r="G4814" s="41" t="s">
        <v>97</v>
      </c>
      <c r="H4814" s="42" t="s">
        <v>98</v>
      </c>
      <c r="I4814" s="43"/>
      <c r="J4814" s="43"/>
      <c r="K4814" s="43"/>
      <c r="L4814" s="43"/>
      <c r="M4814" s="43"/>
      <c r="N4814" s="43"/>
      <c r="O4814" s="43"/>
      <c r="P4814" s="43"/>
      <c r="Q4814" s="43"/>
      <c r="R4814" s="43"/>
      <c r="S4814" s="43"/>
      <c r="T4814" s="43"/>
      <c r="U4814" s="43"/>
      <c r="V4814" s="43">
        <v>0</v>
      </c>
      <c r="W4814" s="43"/>
      <c r="X4814" s="43"/>
      <c r="Y4814" s="43"/>
      <c r="Z4814" s="43"/>
      <c r="AA4814" s="43"/>
      <c r="AB4814" s="43"/>
      <c r="AC4814" s="44">
        <v>2.2128299999999999</v>
      </c>
      <c r="AD4814" s="44">
        <v>2.2128299999999999</v>
      </c>
      <c r="AE4814" s="45">
        <f t="shared" si="9319"/>
        <v>100</v>
      </c>
      <c r="AF4814" s="43"/>
      <c r="AG4814" s="43"/>
      <c r="AH4814" s="43"/>
      <c r="AI4814" s="43"/>
      <c r="AJ4814" s="43"/>
      <c r="AK4814" s="43"/>
      <c r="AL4814" s="43"/>
      <c r="AM4814" s="43"/>
      <c r="AN4814" s="19"/>
      <c r="AO4814" s="1"/>
      <c r="AP4814" s="1"/>
      <c r="AQ4814" s="1"/>
      <c r="AR4814" s="1"/>
      <c r="AS4814" s="1"/>
    </row>
    <row r="4815">
      <c r="B4815" s="41" t="s">
        <v>1274</v>
      </c>
      <c r="C4815" s="41" t="s">
        <v>107</v>
      </c>
      <c r="D4815" s="41" t="s">
        <v>155</v>
      </c>
      <c r="E4815" s="26" t="str">
        <f t="shared" si="9348"/>
        <v>0412</v>
      </c>
      <c r="F4815" s="41" t="s">
        <v>1309</v>
      </c>
      <c r="G4815" s="41" t="s">
        <v>59</v>
      </c>
      <c r="H4815" s="42" t="s">
        <v>60</v>
      </c>
      <c r="I4815" s="43">
        <f>I4816</f>
        <v>6.2000000000000002</v>
      </c>
      <c r="J4815" s="43">
        <f>J4816</f>
        <v>6.2000000000000002</v>
      </c>
      <c r="K4815" s="43">
        <f>K4816</f>
        <v>6.2000000000000002</v>
      </c>
      <c r="L4815" s="43">
        <f>L4816</f>
        <v>0</v>
      </c>
      <c r="M4815" s="43">
        <f>M4816</f>
        <v>0</v>
      </c>
      <c r="N4815" s="43">
        <f>N4816</f>
        <v>0</v>
      </c>
      <c r="O4815" s="43">
        <f>O4816</f>
        <v>0</v>
      </c>
      <c r="P4815" s="43">
        <f>P4816</f>
        <v>0</v>
      </c>
      <c r="Q4815" s="43">
        <f>Q4816</f>
        <v>0</v>
      </c>
      <c r="R4815" s="43">
        <f>R4816</f>
        <v>0</v>
      </c>
      <c r="S4815" s="43">
        <f>S4816</f>
        <v>0</v>
      </c>
      <c r="T4815" s="43">
        <f>T4816</f>
        <v>0</v>
      </c>
      <c r="U4815" s="43">
        <v>0</v>
      </c>
      <c r="V4815" s="43">
        <f t="shared" si="9349"/>
        <v>6.2000000000000002</v>
      </c>
      <c r="W4815" s="43">
        <f>W4816</f>
        <v>0</v>
      </c>
      <c r="X4815" s="43">
        <f>X4816</f>
        <v>0</v>
      </c>
      <c r="Y4815" s="43">
        <f>Y4816</f>
        <v>0</v>
      </c>
      <c r="Z4815" s="43">
        <f>Z4816</f>
        <v>0</v>
      </c>
      <c r="AA4815" s="43">
        <f>AA4816</f>
        <v>0</v>
      </c>
      <c r="AB4815" s="43">
        <f>AB4816</f>
        <v>5.6399999999999997</v>
      </c>
      <c r="AC4815" s="44">
        <f>AC4816</f>
        <v>5.6399999999999997</v>
      </c>
      <c r="AD4815" s="44">
        <f>AD4816</f>
        <v>5.6399999999999997</v>
      </c>
      <c r="AE4815" s="45">
        <f t="shared" si="9319"/>
        <v>100</v>
      </c>
      <c r="AF4815" s="43">
        <f>AF4816</f>
        <v>6.2000000000000002</v>
      </c>
      <c r="AG4815" s="43">
        <f>AG4816</f>
        <v>0</v>
      </c>
      <c r="AH4815" s="43">
        <f>AH4816</f>
        <v>0</v>
      </c>
      <c r="AI4815" s="43">
        <f>AI4816</f>
        <v>0</v>
      </c>
      <c r="AJ4815" s="43">
        <f>AJ4816</f>
        <v>0</v>
      </c>
      <c r="AK4815" s="43">
        <f>AK4816</f>
        <v>0</v>
      </c>
      <c r="AL4815" s="43">
        <f t="shared" si="9320"/>
        <v>6.2000000000000002</v>
      </c>
      <c r="AM4815" s="43">
        <f t="shared" si="9321"/>
        <v>0</v>
      </c>
      <c r="AN4815" s="2"/>
      <c r="AO4815" s="1"/>
      <c r="AP4815" s="1"/>
      <c r="AQ4815" s="1"/>
      <c r="AR4815" s="1"/>
      <c r="AS4815" s="1"/>
    </row>
    <row r="4816">
      <c r="B4816" s="41" t="s">
        <v>1274</v>
      </c>
      <c r="C4816" s="41" t="s">
        <v>107</v>
      </c>
      <c r="D4816" s="41" t="s">
        <v>155</v>
      </c>
      <c r="E4816" s="26" t="str">
        <f t="shared" si="9348"/>
        <v>0412</v>
      </c>
      <c r="F4816" s="41" t="s">
        <v>1309</v>
      </c>
      <c r="G4816" s="41" t="s">
        <v>63</v>
      </c>
      <c r="H4816" s="42" t="s">
        <v>64</v>
      </c>
      <c r="I4816" s="43">
        <v>6.2000000000000002</v>
      </c>
      <c r="J4816" s="43">
        <v>6.2000000000000002</v>
      </c>
      <c r="K4816" s="43">
        <v>6.2000000000000002</v>
      </c>
      <c r="L4816" s="43"/>
      <c r="M4816" s="43"/>
      <c r="N4816" s="43"/>
      <c r="O4816" s="43">
        <v>0</v>
      </c>
      <c r="P4816" s="43">
        <v>0</v>
      </c>
      <c r="Q4816" s="43">
        <v>0</v>
      </c>
      <c r="R4816" s="43">
        <v>0</v>
      </c>
      <c r="S4816" s="43">
        <v>0</v>
      </c>
      <c r="T4816" s="43">
        <v>0</v>
      </c>
      <c r="U4816" s="43">
        <v>0</v>
      </c>
      <c r="V4816" s="43">
        <f t="shared" si="9349"/>
        <v>6.2000000000000002</v>
      </c>
      <c r="W4816" s="43"/>
      <c r="X4816" s="43"/>
      <c r="Y4816" s="43"/>
      <c r="Z4816" s="43"/>
      <c r="AA4816" s="43"/>
      <c r="AB4816" s="43">
        <v>5.6399999999999997</v>
      </c>
      <c r="AC4816" s="44">
        <v>5.6399999999999997</v>
      </c>
      <c r="AD4816" s="44">
        <v>5.6399999999999997</v>
      </c>
      <c r="AE4816" s="45">
        <f t="shared" si="9319"/>
        <v>100</v>
      </c>
      <c r="AF4816" s="43">
        <v>6.2000000000000002</v>
      </c>
      <c r="AG4816" s="43">
        <v>0</v>
      </c>
      <c r="AH4816" s="43">
        <v>0</v>
      </c>
      <c r="AI4816" s="43">
        <v>0</v>
      </c>
      <c r="AJ4816" s="43">
        <v>0</v>
      </c>
      <c r="AK4816" s="43">
        <v>0</v>
      </c>
      <c r="AL4816" s="43">
        <f t="shared" si="9320"/>
        <v>6.2000000000000002</v>
      </c>
      <c r="AM4816" s="43">
        <f t="shared" si="9321"/>
        <v>0</v>
      </c>
      <c r="AN4816" s="19"/>
      <c r="AR4816" s="1"/>
      <c r="AS4816" s="1"/>
    </row>
    <row r="4817" ht="47.25">
      <c r="B4817" s="41" t="s">
        <v>1274</v>
      </c>
      <c r="C4817" s="41" t="s">
        <v>107</v>
      </c>
      <c r="D4817" s="41" t="s">
        <v>155</v>
      </c>
      <c r="E4817" s="26" t="str">
        <f t="shared" si="9348"/>
        <v>0412</v>
      </c>
      <c r="F4817" s="41" t="s">
        <v>1310</v>
      </c>
      <c r="G4817" s="41"/>
      <c r="H4817" s="42" t="s">
        <v>1311</v>
      </c>
      <c r="I4817" s="43"/>
      <c r="J4817" s="43"/>
      <c r="K4817" s="43"/>
      <c r="L4817" s="43"/>
      <c r="M4817" s="43"/>
      <c r="N4817" s="43"/>
      <c r="O4817" s="43">
        <f t="shared" ref="O4817:O4818" si="9403">O4818</f>
        <v>0</v>
      </c>
      <c r="P4817" s="43">
        <f t="shared" ref="P4817:P4818" si="9404">P4818</f>
        <v>0</v>
      </c>
      <c r="Q4817" s="43">
        <f t="shared" ref="Q4817:Q4818" si="9405">Q4818</f>
        <v>0</v>
      </c>
      <c r="R4817" s="43">
        <f t="shared" ref="R4817:R4818" si="9406">R4818</f>
        <v>2647.04</v>
      </c>
      <c r="S4817" s="43"/>
      <c r="T4817" s="43"/>
      <c r="U4817" s="43"/>
      <c r="V4817" s="43">
        <f t="shared" si="9349"/>
        <v>2647.04</v>
      </c>
      <c r="W4817" s="43"/>
      <c r="X4817" s="43"/>
      <c r="Y4817" s="43"/>
      <c r="Z4817" s="43"/>
      <c r="AA4817" s="43"/>
      <c r="AB4817" s="43">
        <f t="shared" ref="AB4817:AB4818" si="9407">AB4818</f>
        <v>819.72852</v>
      </c>
      <c r="AC4817" s="44">
        <f t="shared" ref="AC4817:AC4818" si="9408">AC4818</f>
        <v>2647.04</v>
      </c>
      <c r="AD4817" s="44">
        <f t="shared" ref="AD4817:AD4818" si="9409">AD4818</f>
        <v>2407.9525199999998</v>
      </c>
      <c r="AE4817" s="45">
        <f t="shared" si="9319"/>
        <v>90.967742081721468</v>
      </c>
      <c r="AF4817" s="43">
        <f t="shared" ref="AF4817:AF4818" si="9410">AF4818</f>
        <v>2647.04</v>
      </c>
      <c r="AG4817" s="43">
        <f t="shared" ref="AG4817:AG4818" si="9411">AG4818</f>
        <v>0</v>
      </c>
      <c r="AH4817" s="43">
        <f t="shared" ref="AH4817:AH4818" si="9412">AH4818</f>
        <v>0</v>
      </c>
      <c r="AI4817" s="43">
        <f t="shared" ref="AI4817:AI4818" si="9413">AI4818</f>
        <v>0</v>
      </c>
      <c r="AJ4817" s="43">
        <f t="shared" ref="AJ4817:AJ4818" si="9414">AJ4818</f>
        <v>0</v>
      </c>
      <c r="AK4817" s="43">
        <f t="shared" ref="AK4817:AK4818" si="9415">AK4818</f>
        <v>0</v>
      </c>
      <c r="AL4817" s="43">
        <f t="shared" si="9320"/>
        <v>2647.04</v>
      </c>
      <c r="AM4817" s="43">
        <f t="shared" si="9321"/>
        <v>0</v>
      </c>
      <c r="AN4817" s="19"/>
      <c r="AO4817" s="1"/>
      <c r="AP4817" s="1"/>
      <c r="AQ4817" s="1"/>
      <c r="AR4817" s="1"/>
      <c r="AS4817" s="1"/>
    </row>
    <row r="4818" ht="31.5">
      <c r="B4818" s="41" t="s">
        <v>1274</v>
      </c>
      <c r="C4818" s="41" t="s">
        <v>107</v>
      </c>
      <c r="D4818" s="41" t="s">
        <v>155</v>
      </c>
      <c r="E4818" s="26" t="str">
        <f t="shared" si="9348"/>
        <v>0412</v>
      </c>
      <c r="F4818" s="41" t="s">
        <v>1310</v>
      </c>
      <c r="G4818" s="41" t="s">
        <v>53</v>
      </c>
      <c r="H4818" s="42" t="s">
        <v>54</v>
      </c>
      <c r="I4818" s="43"/>
      <c r="J4818" s="43"/>
      <c r="K4818" s="43"/>
      <c r="L4818" s="43"/>
      <c r="M4818" s="43"/>
      <c r="N4818" s="43"/>
      <c r="O4818" s="43">
        <f t="shared" si="9403"/>
        <v>0</v>
      </c>
      <c r="P4818" s="43">
        <f t="shared" si="9404"/>
        <v>0</v>
      </c>
      <c r="Q4818" s="43">
        <f t="shared" si="9405"/>
        <v>0</v>
      </c>
      <c r="R4818" s="43">
        <f t="shared" si="9406"/>
        <v>2647.04</v>
      </c>
      <c r="S4818" s="43"/>
      <c r="T4818" s="43"/>
      <c r="U4818" s="43"/>
      <c r="V4818" s="43">
        <f t="shared" si="9349"/>
        <v>2647.04</v>
      </c>
      <c r="W4818" s="43"/>
      <c r="X4818" s="43"/>
      <c r="Y4818" s="43"/>
      <c r="Z4818" s="43"/>
      <c r="AA4818" s="43"/>
      <c r="AB4818" s="43">
        <f t="shared" si="9407"/>
        <v>819.72852</v>
      </c>
      <c r="AC4818" s="44">
        <f t="shared" si="9408"/>
        <v>2647.04</v>
      </c>
      <c r="AD4818" s="44">
        <f t="shared" si="9409"/>
        <v>2407.9525199999998</v>
      </c>
      <c r="AE4818" s="45">
        <f t="shared" si="9319"/>
        <v>90.967742081721468</v>
      </c>
      <c r="AF4818" s="43">
        <f t="shared" si="9410"/>
        <v>2647.04</v>
      </c>
      <c r="AG4818" s="43">
        <f t="shared" si="9411"/>
        <v>0</v>
      </c>
      <c r="AH4818" s="43">
        <f t="shared" si="9412"/>
        <v>0</v>
      </c>
      <c r="AI4818" s="43">
        <f t="shared" si="9413"/>
        <v>0</v>
      </c>
      <c r="AJ4818" s="43">
        <f t="shared" si="9414"/>
        <v>0</v>
      </c>
      <c r="AK4818" s="43">
        <f t="shared" si="9415"/>
        <v>0</v>
      </c>
      <c r="AL4818" s="43">
        <f t="shared" si="9320"/>
        <v>2647.04</v>
      </c>
      <c r="AM4818" s="43">
        <f t="shared" si="9321"/>
        <v>0</v>
      </c>
      <c r="AN4818" s="19"/>
      <c r="AO4818" s="1"/>
      <c r="AP4818" s="1"/>
      <c r="AQ4818" s="1"/>
      <c r="AR4818" s="1"/>
      <c r="AS4818" s="1"/>
    </row>
    <row r="4819" ht="31.5">
      <c r="B4819" s="41" t="s">
        <v>1274</v>
      </c>
      <c r="C4819" s="41" t="s">
        <v>107</v>
      </c>
      <c r="D4819" s="41" t="s">
        <v>155</v>
      </c>
      <c r="E4819" s="26" t="str">
        <f t="shared" si="9348"/>
        <v>0412</v>
      </c>
      <c r="F4819" s="41" t="s">
        <v>1310</v>
      </c>
      <c r="G4819" s="41" t="s">
        <v>55</v>
      </c>
      <c r="H4819" s="42" t="s">
        <v>56</v>
      </c>
      <c r="I4819" s="43"/>
      <c r="J4819" s="43"/>
      <c r="K4819" s="43"/>
      <c r="L4819" s="43"/>
      <c r="M4819" s="43"/>
      <c r="N4819" s="43"/>
      <c r="O4819" s="43">
        <v>0</v>
      </c>
      <c r="P4819" s="43">
        <v>0</v>
      </c>
      <c r="Q4819" s="43">
        <v>0</v>
      </c>
      <c r="R4819" s="43">
        <v>2647.04</v>
      </c>
      <c r="S4819" s="43"/>
      <c r="T4819" s="43"/>
      <c r="U4819" s="43"/>
      <c r="V4819" s="43">
        <f t="shared" si="9349"/>
        <v>2647.04</v>
      </c>
      <c r="W4819" s="43"/>
      <c r="X4819" s="43"/>
      <c r="Y4819" s="43"/>
      <c r="Z4819" s="43"/>
      <c r="AA4819" s="43"/>
      <c r="AB4819" s="43">
        <v>819.72852</v>
      </c>
      <c r="AC4819" s="44">
        <v>2647.04</v>
      </c>
      <c r="AD4819" s="44">
        <v>2407.9525199999998</v>
      </c>
      <c r="AE4819" s="45">
        <f t="shared" si="9319"/>
        <v>90.967742081721468</v>
      </c>
      <c r="AF4819" s="43">
        <v>2647.04</v>
      </c>
      <c r="AG4819" s="43">
        <v>0</v>
      </c>
      <c r="AH4819" s="43">
        <v>0</v>
      </c>
      <c r="AI4819" s="43">
        <v>0</v>
      </c>
      <c r="AJ4819" s="43">
        <v>0</v>
      </c>
      <c r="AK4819" s="43">
        <v>0</v>
      </c>
      <c r="AL4819" s="43">
        <f t="shared" si="9320"/>
        <v>2647.04</v>
      </c>
      <c r="AM4819" s="43">
        <f t="shared" si="9321"/>
        <v>0</v>
      </c>
      <c r="AN4819" s="19"/>
      <c r="AO4819" s="1"/>
      <c r="AP4819" s="1"/>
      <c r="AQ4819" s="1"/>
      <c r="AR4819" s="1"/>
      <c r="AS4819" s="1"/>
    </row>
    <row r="4820" ht="63">
      <c r="B4820" s="41" t="s">
        <v>1274</v>
      </c>
      <c r="C4820" s="41" t="s">
        <v>107</v>
      </c>
      <c r="D4820" s="41" t="s">
        <v>155</v>
      </c>
      <c r="E4820" s="26" t="str">
        <f t="shared" si="9348"/>
        <v>0412</v>
      </c>
      <c r="F4820" s="41" t="s">
        <v>1312</v>
      </c>
      <c r="G4820" s="41"/>
      <c r="H4820" s="42" t="s">
        <v>1313</v>
      </c>
      <c r="I4820" s="43">
        <f>I4821+I4824</f>
        <v>1872.7</v>
      </c>
      <c r="J4820" s="43">
        <f>J4821+J4824</f>
        <v>1872.7</v>
      </c>
      <c r="K4820" s="43">
        <f>K4821+K4824</f>
        <v>1872.7</v>
      </c>
      <c r="L4820" s="43">
        <f>L4821+L4824</f>
        <v>0</v>
      </c>
      <c r="M4820" s="43">
        <f>M4821+M4824</f>
        <v>0</v>
      </c>
      <c r="N4820" s="43">
        <f>N4821+N4824</f>
        <v>0</v>
      </c>
      <c r="O4820" s="43">
        <f>O4821+O4824</f>
        <v>0</v>
      </c>
      <c r="P4820" s="43">
        <f>P4821+P4824</f>
        <v>0</v>
      </c>
      <c r="Q4820" s="43">
        <f>Q4821+Q4824</f>
        <v>0</v>
      </c>
      <c r="R4820" s="43">
        <f>R4821+R4824</f>
        <v>0</v>
      </c>
      <c r="S4820" s="43">
        <f>S4821+S4824</f>
        <v>0</v>
      </c>
      <c r="T4820" s="43">
        <f>T4821+T4824</f>
        <v>0</v>
      </c>
      <c r="U4820" s="43">
        <v>0</v>
      </c>
      <c r="V4820" s="43">
        <f t="shared" si="9349"/>
        <v>1872.7</v>
      </c>
      <c r="W4820" s="43">
        <f>W4821+W4824</f>
        <v>0</v>
      </c>
      <c r="X4820" s="43">
        <f>X4821+X4824</f>
        <v>0</v>
      </c>
      <c r="Y4820" s="43">
        <f>Y4821+Y4824</f>
        <v>0</v>
      </c>
      <c r="Z4820" s="43">
        <f>Z4821+Z4824</f>
        <v>0</v>
      </c>
      <c r="AA4820" s="43">
        <f>AA4821+AA4824</f>
        <v>0</v>
      </c>
      <c r="AB4820" s="43">
        <f>AB4821+AB4824</f>
        <v>1872.7</v>
      </c>
      <c r="AC4820" s="44">
        <f>AC4821+AC4824</f>
        <v>1872.7</v>
      </c>
      <c r="AD4820" s="44">
        <f>AD4821+AD4824</f>
        <v>1872.7</v>
      </c>
      <c r="AE4820" s="45">
        <f t="shared" si="9319"/>
        <v>100</v>
      </c>
      <c r="AF4820" s="43">
        <f>AF4821+AF4824</f>
        <v>1872.7</v>
      </c>
      <c r="AG4820" s="43">
        <f>AG4821+AG4824</f>
        <v>0</v>
      </c>
      <c r="AH4820" s="43">
        <f>AH4821+AH4824</f>
        <v>0</v>
      </c>
      <c r="AI4820" s="43">
        <f>AI4821+AI4824</f>
        <v>0</v>
      </c>
      <c r="AJ4820" s="43">
        <f>AJ4821+AJ4824</f>
        <v>0</v>
      </c>
      <c r="AK4820" s="43">
        <f>AK4821+AK4824</f>
        <v>0</v>
      </c>
      <c r="AL4820" s="43">
        <f t="shared" si="9320"/>
        <v>1872.7</v>
      </c>
      <c r="AM4820" s="43">
        <f t="shared" si="9321"/>
        <v>0</v>
      </c>
      <c r="AN4820" s="2"/>
      <c r="AR4820" s="1"/>
      <c r="AS4820" s="1"/>
    </row>
    <row r="4821" ht="31.5">
      <c r="B4821" s="41" t="s">
        <v>1274</v>
      </c>
      <c r="C4821" s="41" t="s">
        <v>107</v>
      </c>
      <c r="D4821" s="41" t="s">
        <v>155</v>
      </c>
      <c r="E4821" s="26" t="str">
        <f t="shared" si="9348"/>
        <v>0412</v>
      </c>
      <c r="F4821" s="41" t="s">
        <v>1314</v>
      </c>
      <c r="G4821" s="41"/>
      <c r="H4821" s="42" t="s">
        <v>1315</v>
      </c>
      <c r="I4821" s="43">
        <f t="shared" ref="I4821:I4825" si="9416">I4822</f>
        <v>1672.7</v>
      </c>
      <c r="J4821" s="43">
        <f t="shared" ref="J4821:J4825" si="9417">J4822</f>
        <v>1672.7</v>
      </c>
      <c r="K4821" s="43">
        <f t="shared" ref="K4821:K4825" si="9418">K4822</f>
        <v>1672.7</v>
      </c>
      <c r="L4821" s="43">
        <f t="shared" ref="L4821:L4825" si="9419">L4822</f>
        <v>0</v>
      </c>
      <c r="M4821" s="43">
        <f t="shared" ref="M4821:M4825" si="9420">M4822</f>
        <v>0</v>
      </c>
      <c r="N4821" s="43">
        <f t="shared" ref="N4821:N4825" si="9421">N4822</f>
        <v>0</v>
      </c>
      <c r="O4821" s="43">
        <f t="shared" ref="O4821:O4825" si="9422">O4822</f>
        <v>0</v>
      </c>
      <c r="P4821" s="43">
        <f t="shared" ref="P4821:P4825" si="9423">P4822</f>
        <v>0</v>
      </c>
      <c r="Q4821" s="43">
        <f t="shared" ref="Q4821:Q4825" si="9424">Q4822</f>
        <v>0</v>
      </c>
      <c r="R4821" s="43">
        <f t="shared" ref="R4821:R4825" si="9425">R4822</f>
        <v>0</v>
      </c>
      <c r="S4821" s="43">
        <f t="shared" ref="S4821:S4825" si="9426">S4822</f>
        <v>0</v>
      </c>
      <c r="T4821" s="43">
        <f t="shared" ref="T4821:T4825" si="9427">T4822</f>
        <v>0</v>
      </c>
      <c r="U4821" s="43">
        <v>0</v>
      </c>
      <c r="V4821" s="43">
        <f t="shared" si="9349"/>
        <v>1672.7</v>
      </c>
      <c r="W4821" s="43">
        <f t="shared" ref="W4821:W4825" si="9428">W4822</f>
        <v>0</v>
      </c>
      <c r="X4821" s="43">
        <f t="shared" ref="X4821:X4825" si="9429">X4822</f>
        <v>0</v>
      </c>
      <c r="Y4821" s="43">
        <f t="shared" ref="Y4821:Y4825" si="9430">Y4822</f>
        <v>0</v>
      </c>
      <c r="Z4821" s="43">
        <f t="shared" ref="Z4821:Z4825" si="9431">Z4822</f>
        <v>0</v>
      </c>
      <c r="AA4821" s="43">
        <f t="shared" ref="AA4821:AA4825" si="9432">AA4822</f>
        <v>0</v>
      </c>
      <c r="AB4821" s="43">
        <f t="shared" ref="AB4821:AB4825" si="9433">AB4822</f>
        <v>1672.7</v>
      </c>
      <c r="AC4821" s="44">
        <f t="shared" ref="AC4821:AC4825" si="9434">AC4822</f>
        <v>1672.7</v>
      </c>
      <c r="AD4821" s="44">
        <f t="shared" ref="AD4821:AD4825" si="9435">AD4822</f>
        <v>1672.7</v>
      </c>
      <c r="AE4821" s="45">
        <f t="shared" si="9319"/>
        <v>100</v>
      </c>
      <c r="AF4821" s="43">
        <f t="shared" ref="AF4821:AF4825" si="9436">AF4822</f>
        <v>1672.7</v>
      </c>
      <c r="AG4821" s="43">
        <f t="shared" ref="AG4821:AG4825" si="9437">AG4822</f>
        <v>0</v>
      </c>
      <c r="AH4821" s="43">
        <f t="shared" ref="AH4821:AH4825" si="9438">AH4822</f>
        <v>0</v>
      </c>
      <c r="AI4821" s="43">
        <f t="shared" ref="AI4821:AI4825" si="9439">AI4822</f>
        <v>0</v>
      </c>
      <c r="AJ4821" s="43">
        <f t="shared" ref="AJ4821:AJ4825" si="9440">AJ4822</f>
        <v>0</v>
      </c>
      <c r="AK4821" s="43">
        <f t="shared" ref="AK4821:AK4825" si="9441">AK4822</f>
        <v>0</v>
      </c>
      <c r="AL4821" s="43">
        <f t="shared" si="9320"/>
        <v>1672.7</v>
      </c>
      <c r="AM4821" s="43">
        <f t="shared" si="9321"/>
        <v>0</v>
      </c>
      <c r="AN4821" s="2"/>
      <c r="AO4821" s="1"/>
      <c r="AP4821" s="1"/>
      <c r="AQ4821" s="1"/>
      <c r="AR4821" s="1"/>
      <c r="AS4821" s="1"/>
    </row>
    <row r="4822" ht="31.5">
      <c r="B4822" s="41" t="s">
        <v>1274</v>
      </c>
      <c r="C4822" s="41" t="s">
        <v>107</v>
      </c>
      <c r="D4822" s="41" t="s">
        <v>155</v>
      </c>
      <c r="E4822" s="26" t="str">
        <f t="shared" si="9348"/>
        <v>0412</v>
      </c>
      <c r="F4822" s="41" t="s">
        <v>1314</v>
      </c>
      <c r="G4822" s="41" t="s">
        <v>53</v>
      </c>
      <c r="H4822" s="42" t="s">
        <v>54</v>
      </c>
      <c r="I4822" s="43">
        <f t="shared" si="9416"/>
        <v>1672.7</v>
      </c>
      <c r="J4822" s="43">
        <f t="shared" si="9417"/>
        <v>1672.7</v>
      </c>
      <c r="K4822" s="43">
        <f t="shared" si="9418"/>
        <v>1672.7</v>
      </c>
      <c r="L4822" s="43">
        <f t="shared" si="9419"/>
        <v>0</v>
      </c>
      <c r="M4822" s="43">
        <f t="shared" si="9420"/>
        <v>0</v>
      </c>
      <c r="N4822" s="43">
        <f t="shared" si="9421"/>
        <v>0</v>
      </c>
      <c r="O4822" s="43">
        <f t="shared" si="9422"/>
        <v>0</v>
      </c>
      <c r="P4822" s="43">
        <f t="shared" si="9423"/>
        <v>0</v>
      </c>
      <c r="Q4822" s="43">
        <f t="shared" si="9424"/>
        <v>0</v>
      </c>
      <c r="R4822" s="43">
        <f t="shared" si="9425"/>
        <v>0</v>
      </c>
      <c r="S4822" s="43">
        <f t="shared" si="9426"/>
        <v>0</v>
      </c>
      <c r="T4822" s="43">
        <f t="shared" si="9427"/>
        <v>0</v>
      </c>
      <c r="U4822" s="43">
        <v>0</v>
      </c>
      <c r="V4822" s="43">
        <f t="shared" si="9349"/>
        <v>1672.7</v>
      </c>
      <c r="W4822" s="43">
        <f t="shared" si="9428"/>
        <v>0</v>
      </c>
      <c r="X4822" s="43">
        <f t="shared" si="9429"/>
        <v>0</v>
      </c>
      <c r="Y4822" s="43">
        <f t="shared" si="9430"/>
        <v>0</v>
      </c>
      <c r="Z4822" s="43">
        <f t="shared" si="9431"/>
        <v>0</v>
      </c>
      <c r="AA4822" s="43">
        <f t="shared" si="9432"/>
        <v>0</v>
      </c>
      <c r="AB4822" s="43">
        <f t="shared" si="9433"/>
        <v>1672.7</v>
      </c>
      <c r="AC4822" s="44">
        <f t="shared" si="9434"/>
        <v>1672.7</v>
      </c>
      <c r="AD4822" s="44">
        <f t="shared" si="9435"/>
        <v>1672.7</v>
      </c>
      <c r="AE4822" s="45">
        <f t="shared" si="9319"/>
        <v>100</v>
      </c>
      <c r="AF4822" s="43">
        <f t="shared" si="9436"/>
        <v>1672.7</v>
      </c>
      <c r="AG4822" s="43">
        <f t="shared" si="9437"/>
        <v>0</v>
      </c>
      <c r="AH4822" s="43">
        <f t="shared" si="9438"/>
        <v>0</v>
      </c>
      <c r="AI4822" s="43">
        <f t="shared" si="9439"/>
        <v>0</v>
      </c>
      <c r="AJ4822" s="43">
        <f t="shared" si="9440"/>
        <v>0</v>
      </c>
      <c r="AK4822" s="43">
        <f t="shared" si="9441"/>
        <v>0</v>
      </c>
      <c r="AL4822" s="43">
        <f t="shared" si="9320"/>
        <v>1672.7</v>
      </c>
      <c r="AM4822" s="43">
        <f t="shared" si="9321"/>
        <v>0</v>
      </c>
      <c r="AN4822" s="2"/>
      <c r="AO4822" s="1"/>
      <c r="AP4822" s="1"/>
      <c r="AQ4822" s="1"/>
      <c r="AR4822" s="1"/>
      <c r="AS4822" s="1"/>
    </row>
    <row r="4823" ht="31.5">
      <c r="B4823" s="41" t="s">
        <v>1274</v>
      </c>
      <c r="C4823" s="41" t="s">
        <v>107</v>
      </c>
      <c r="D4823" s="41" t="s">
        <v>155</v>
      </c>
      <c r="E4823" s="26" t="str">
        <f t="shared" si="9348"/>
        <v>0412</v>
      </c>
      <c r="F4823" s="41" t="s">
        <v>1314</v>
      </c>
      <c r="G4823" s="41" t="s">
        <v>55</v>
      </c>
      <c r="H4823" s="42" t="s">
        <v>56</v>
      </c>
      <c r="I4823" s="43">
        <v>1672.7</v>
      </c>
      <c r="J4823" s="43">
        <v>1672.7</v>
      </c>
      <c r="K4823" s="43">
        <v>1672.7</v>
      </c>
      <c r="L4823" s="43"/>
      <c r="M4823" s="43"/>
      <c r="N4823" s="43"/>
      <c r="O4823" s="43">
        <v>0</v>
      </c>
      <c r="P4823" s="43">
        <v>0</v>
      </c>
      <c r="Q4823" s="43">
        <v>0</v>
      </c>
      <c r="R4823" s="43">
        <v>0</v>
      </c>
      <c r="S4823" s="43">
        <v>0</v>
      </c>
      <c r="T4823" s="43">
        <v>0</v>
      </c>
      <c r="U4823" s="43">
        <v>0</v>
      </c>
      <c r="V4823" s="43">
        <f t="shared" si="9349"/>
        <v>1672.7</v>
      </c>
      <c r="W4823" s="43"/>
      <c r="X4823" s="43"/>
      <c r="Y4823" s="43"/>
      <c r="Z4823" s="43"/>
      <c r="AA4823" s="43"/>
      <c r="AB4823" s="43">
        <v>1672.7</v>
      </c>
      <c r="AC4823" s="44">
        <v>1672.7</v>
      </c>
      <c r="AD4823" s="44">
        <v>1672.7</v>
      </c>
      <c r="AE4823" s="45">
        <f t="shared" si="9319"/>
        <v>100</v>
      </c>
      <c r="AF4823" s="43">
        <v>1672.7</v>
      </c>
      <c r="AG4823" s="43">
        <v>0</v>
      </c>
      <c r="AH4823" s="43">
        <v>0</v>
      </c>
      <c r="AI4823" s="43">
        <v>0</v>
      </c>
      <c r="AJ4823" s="43">
        <v>0</v>
      </c>
      <c r="AK4823" s="43">
        <v>0</v>
      </c>
      <c r="AL4823" s="43">
        <f t="shared" si="9320"/>
        <v>1672.7</v>
      </c>
      <c r="AM4823" s="43">
        <f t="shared" si="9321"/>
        <v>0</v>
      </c>
      <c r="AN4823" s="19"/>
      <c r="AR4823" s="1"/>
      <c r="AS4823" s="1"/>
    </row>
    <row r="4824" ht="63">
      <c r="B4824" s="41" t="s">
        <v>1274</v>
      </c>
      <c r="C4824" s="41" t="s">
        <v>107</v>
      </c>
      <c r="D4824" s="41" t="s">
        <v>155</v>
      </c>
      <c r="E4824" s="26" t="str">
        <f t="shared" si="9348"/>
        <v>0412</v>
      </c>
      <c r="F4824" s="41" t="s">
        <v>1316</v>
      </c>
      <c r="G4824" s="41"/>
      <c r="H4824" s="42" t="s">
        <v>1317</v>
      </c>
      <c r="I4824" s="43">
        <f t="shared" si="9416"/>
        <v>200</v>
      </c>
      <c r="J4824" s="43">
        <f t="shared" si="9417"/>
        <v>200</v>
      </c>
      <c r="K4824" s="43">
        <f t="shared" si="9418"/>
        <v>200</v>
      </c>
      <c r="L4824" s="43">
        <f t="shared" si="9419"/>
        <v>0</v>
      </c>
      <c r="M4824" s="43">
        <f t="shared" si="9420"/>
        <v>0</v>
      </c>
      <c r="N4824" s="43">
        <f t="shared" si="9421"/>
        <v>0</v>
      </c>
      <c r="O4824" s="43">
        <f t="shared" si="9422"/>
        <v>0</v>
      </c>
      <c r="P4824" s="43">
        <f t="shared" si="9423"/>
        <v>0</v>
      </c>
      <c r="Q4824" s="43">
        <f t="shared" si="9424"/>
        <v>0</v>
      </c>
      <c r="R4824" s="43">
        <f t="shared" si="9425"/>
        <v>0</v>
      </c>
      <c r="S4824" s="43">
        <f t="shared" si="9426"/>
        <v>0</v>
      </c>
      <c r="T4824" s="43">
        <f t="shared" si="9427"/>
        <v>0</v>
      </c>
      <c r="U4824" s="43">
        <v>0</v>
      </c>
      <c r="V4824" s="43">
        <f t="shared" si="9349"/>
        <v>200</v>
      </c>
      <c r="W4824" s="43">
        <f t="shared" si="9428"/>
        <v>0</v>
      </c>
      <c r="X4824" s="43">
        <f t="shared" si="9429"/>
        <v>0</v>
      </c>
      <c r="Y4824" s="43">
        <f t="shared" si="9430"/>
        <v>0</v>
      </c>
      <c r="Z4824" s="43">
        <f t="shared" si="9431"/>
        <v>0</v>
      </c>
      <c r="AA4824" s="43">
        <f t="shared" si="9432"/>
        <v>0</v>
      </c>
      <c r="AB4824" s="43">
        <f t="shared" si="9433"/>
        <v>200</v>
      </c>
      <c r="AC4824" s="44">
        <f t="shared" si="9434"/>
        <v>200</v>
      </c>
      <c r="AD4824" s="44">
        <f t="shared" si="9435"/>
        <v>200</v>
      </c>
      <c r="AE4824" s="45">
        <f t="shared" si="9319"/>
        <v>100</v>
      </c>
      <c r="AF4824" s="43">
        <f t="shared" si="9436"/>
        <v>200</v>
      </c>
      <c r="AG4824" s="43">
        <f t="shared" si="9437"/>
        <v>0</v>
      </c>
      <c r="AH4824" s="43">
        <f t="shared" si="9438"/>
        <v>0</v>
      </c>
      <c r="AI4824" s="43">
        <f t="shared" si="9439"/>
        <v>0</v>
      </c>
      <c r="AJ4824" s="43">
        <f t="shared" si="9440"/>
        <v>0</v>
      </c>
      <c r="AK4824" s="43">
        <f t="shared" si="9441"/>
        <v>0</v>
      </c>
      <c r="AL4824" s="43">
        <f t="shared" si="9320"/>
        <v>200</v>
      </c>
      <c r="AM4824" s="43">
        <f t="shared" si="9321"/>
        <v>0</v>
      </c>
      <c r="AN4824" s="2"/>
      <c r="AO4824" s="1"/>
      <c r="AP4824" s="1"/>
      <c r="AQ4824" s="1"/>
      <c r="AR4824" s="1"/>
      <c r="AS4824" s="1"/>
    </row>
    <row r="4825" ht="31.5">
      <c r="B4825" s="41" t="s">
        <v>1274</v>
      </c>
      <c r="C4825" s="41" t="s">
        <v>107</v>
      </c>
      <c r="D4825" s="41" t="s">
        <v>155</v>
      </c>
      <c r="E4825" s="26" t="str">
        <f t="shared" si="9348"/>
        <v>0412</v>
      </c>
      <c r="F4825" s="41" t="s">
        <v>1316</v>
      </c>
      <c r="G4825" s="41" t="s">
        <v>53</v>
      </c>
      <c r="H4825" s="42" t="s">
        <v>54</v>
      </c>
      <c r="I4825" s="43">
        <f t="shared" si="9416"/>
        <v>200</v>
      </c>
      <c r="J4825" s="43">
        <f t="shared" si="9417"/>
        <v>200</v>
      </c>
      <c r="K4825" s="43">
        <f t="shared" si="9418"/>
        <v>200</v>
      </c>
      <c r="L4825" s="43">
        <f t="shared" si="9419"/>
        <v>0</v>
      </c>
      <c r="M4825" s="43">
        <f t="shared" si="9420"/>
        <v>0</v>
      </c>
      <c r="N4825" s="43">
        <f t="shared" si="9421"/>
        <v>0</v>
      </c>
      <c r="O4825" s="43">
        <f t="shared" si="9422"/>
        <v>0</v>
      </c>
      <c r="P4825" s="43">
        <f t="shared" si="9423"/>
        <v>0</v>
      </c>
      <c r="Q4825" s="43">
        <f t="shared" si="9424"/>
        <v>0</v>
      </c>
      <c r="R4825" s="43">
        <f t="shared" si="9425"/>
        <v>0</v>
      </c>
      <c r="S4825" s="43">
        <f t="shared" si="9426"/>
        <v>0</v>
      </c>
      <c r="T4825" s="43">
        <f t="shared" si="9427"/>
        <v>0</v>
      </c>
      <c r="U4825" s="43">
        <v>0</v>
      </c>
      <c r="V4825" s="43">
        <f t="shared" si="9349"/>
        <v>200</v>
      </c>
      <c r="W4825" s="43">
        <f t="shared" si="9428"/>
        <v>0</v>
      </c>
      <c r="X4825" s="43">
        <f t="shared" si="9429"/>
        <v>0</v>
      </c>
      <c r="Y4825" s="43">
        <f t="shared" si="9430"/>
        <v>0</v>
      </c>
      <c r="Z4825" s="43">
        <f t="shared" si="9431"/>
        <v>0</v>
      </c>
      <c r="AA4825" s="43">
        <f t="shared" si="9432"/>
        <v>0</v>
      </c>
      <c r="AB4825" s="43">
        <f t="shared" si="9433"/>
        <v>200</v>
      </c>
      <c r="AC4825" s="44">
        <f t="shared" si="9434"/>
        <v>200</v>
      </c>
      <c r="AD4825" s="44">
        <f t="shared" si="9435"/>
        <v>200</v>
      </c>
      <c r="AE4825" s="45">
        <f t="shared" si="9319"/>
        <v>100</v>
      </c>
      <c r="AF4825" s="43">
        <f t="shared" si="9436"/>
        <v>200</v>
      </c>
      <c r="AG4825" s="43">
        <f t="shared" si="9437"/>
        <v>0</v>
      </c>
      <c r="AH4825" s="43">
        <f t="shared" si="9438"/>
        <v>0</v>
      </c>
      <c r="AI4825" s="43">
        <f t="shared" si="9439"/>
        <v>0</v>
      </c>
      <c r="AJ4825" s="43">
        <f t="shared" si="9440"/>
        <v>0</v>
      </c>
      <c r="AK4825" s="43">
        <f t="shared" si="9441"/>
        <v>0</v>
      </c>
      <c r="AL4825" s="43">
        <f t="shared" si="9320"/>
        <v>200</v>
      </c>
      <c r="AM4825" s="43">
        <f t="shared" si="9321"/>
        <v>0</v>
      </c>
      <c r="AN4825" s="2"/>
      <c r="AO4825" s="1"/>
      <c r="AP4825" s="1"/>
      <c r="AQ4825" s="1"/>
      <c r="AR4825" s="1"/>
      <c r="AS4825" s="1"/>
    </row>
    <row r="4826" ht="31.5">
      <c r="B4826" s="41" t="s">
        <v>1274</v>
      </c>
      <c r="C4826" s="41" t="s">
        <v>107</v>
      </c>
      <c r="D4826" s="41" t="s">
        <v>155</v>
      </c>
      <c r="E4826" s="26" t="str">
        <f t="shared" si="9348"/>
        <v>0412</v>
      </c>
      <c r="F4826" s="41" t="s">
        <v>1316</v>
      </c>
      <c r="G4826" s="41" t="s">
        <v>55</v>
      </c>
      <c r="H4826" s="42" t="s">
        <v>56</v>
      </c>
      <c r="I4826" s="43">
        <v>200</v>
      </c>
      <c r="J4826" s="43">
        <v>200</v>
      </c>
      <c r="K4826" s="43">
        <v>200</v>
      </c>
      <c r="L4826" s="43"/>
      <c r="M4826" s="43"/>
      <c r="N4826" s="43"/>
      <c r="O4826" s="43">
        <v>0</v>
      </c>
      <c r="P4826" s="43">
        <v>0</v>
      </c>
      <c r="Q4826" s="43">
        <v>0</v>
      </c>
      <c r="R4826" s="43">
        <v>0</v>
      </c>
      <c r="S4826" s="43">
        <v>0</v>
      </c>
      <c r="T4826" s="43">
        <v>0</v>
      </c>
      <c r="U4826" s="43">
        <v>0</v>
      </c>
      <c r="V4826" s="43">
        <f t="shared" si="9349"/>
        <v>200</v>
      </c>
      <c r="W4826" s="43"/>
      <c r="X4826" s="43"/>
      <c r="Y4826" s="43"/>
      <c r="Z4826" s="43"/>
      <c r="AA4826" s="43"/>
      <c r="AB4826" s="43">
        <v>200</v>
      </c>
      <c r="AC4826" s="44">
        <v>200</v>
      </c>
      <c r="AD4826" s="44">
        <v>200</v>
      </c>
      <c r="AE4826" s="45">
        <f t="shared" si="9319"/>
        <v>100</v>
      </c>
      <c r="AF4826" s="43">
        <v>200</v>
      </c>
      <c r="AG4826" s="43">
        <v>0</v>
      </c>
      <c r="AH4826" s="43">
        <v>0</v>
      </c>
      <c r="AI4826" s="43">
        <v>0</v>
      </c>
      <c r="AJ4826" s="43">
        <v>0</v>
      </c>
      <c r="AK4826" s="43">
        <v>0</v>
      </c>
      <c r="AL4826" s="43">
        <f t="shared" si="9320"/>
        <v>200</v>
      </c>
      <c r="AM4826" s="43">
        <f t="shared" si="9321"/>
        <v>0</v>
      </c>
      <c r="AN4826" s="19"/>
      <c r="AO4826" s="1"/>
      <c r="AP4826" s="1"/>
      <c r="AQ4826" s="1"/>
      <c r="AR4826" s="1"/>
      <c r="AS4826" s="1"/>
    </row>
    <row r="4827">
      <c r="B4827" s="41" t="s">
        <v>1274</v>
      </c>
      <c r="C4827" s="41" t="s">
        <v>107</v>
      </c>
      <c r="D4827" s="41" t="s">
        <v>155</v>
      </c>
      <c r="E4827" s="26" t="str">
        <f t="shared" si="9348"/>
        <v>0412</v>
      </c>
      <c r="F4827" s="41" t="s">
        <v>1278</v>
      </c>
      <c r="G4827" s="41"/>
      <c r="H4827" s="42" t="s">
        <v>1279</v>
      </c>
      <c r="I4827" s="43">
        <f>I4828+I4832</f>
        <v>10878.1</v>
      </c>
      <c r="J4827" s="43">
        <f>J4828+J4832</f>
        <v>10916.1</v>
      </c>
      <c r="K4827" s="43">
        <f>K4828+K4832</f>
        <v>10916.1</v>
      </c>
      <c r="L4827" s="43">
        <f>L4828+L4832</f>
        <v>0</v>
      </c>
      <c r="M4827" s="43">
        <f>M4828+M4832</f>
        <v>0</v>
      </c>
      <c r="N4827" s="43">
        <f>N4828+N4832</f>
        <v>0</v>
      </c>
      <c r="O4827" s="43">
        <f>O4828+O4832</f>
        <v>0</v>
      </c>
      <c r="P4827" s="43">
        <f>P4828+P4832</f>
        <v>0</v>
      </c>
      <c r="Q4827" s="43">
        <f>Q4828+Q4832</f>
        <v>0</v>
      </c>
      <c r="R4827" s="43">
        <f>R4828+R4832</f>
        <v>347.03500000000003</v>
      </c>
      <c r="S4827" s="43">
        <f>S4828+S4832</f>
        <v>-5.4000000000000004</v>
      </c>
      <c r="T4827" s="43">
        <f>T4828+T4832</f>
        <v>0</v>
      </c>
      <c r="U4827" s="43">
        <v>2136.6300000000001</v>
      </c>
      <c r="V4827" s="43">
        <f t="shared" si="9349"/>
        <v>13356.365</v>
      </c>
      <c r="W4827" s="43">
        <f>W4828+W4832</f>
        <v>2136.6300000000001</v>
      </c>
      <c r="X4827" s="43">
        <f>X4828+X4832</f>
        <v>0</v>
      </c>
      <c r="Y4827" s="43">
        <f>Y4828+Y4832</f>
        <v>0</v>
      </c>
      <c r="Z4827" s="43">
        <f>Z4828+Z4832</f>
        <v>0</v>
      </c>
      <c r="AA4827" s="43">
        <f>AA4828+AA4832</f>
        <v>0</v>
      </c>
      <c r="AB4827" s="43">
        <f>AB4828+AB4832</f>
        <v>9894.5901700000013</v>
      </c>
      <c r="AC4827" s="44">
        <f>AC4828+AC4832</f>
        <v>13350.065000000001</v>
      </c>
      <c r="AD4827" s="44">
        <f>AD4828+AD4832</f>
        <v>13037.94851</v>
      </c>
      <c r="AE4827" s="45">
        <f t="shared" si="9319"/>
        <v>97.662060147272683</v>
      </c>
      <c r="AF4827" s="43">
        <f>AF4828+AF4832</f>
        <v>13350.065000000001</v>
      </c>
      <c r="AG4827" s="43">
        <f>AG4828+AG4832</f>
        <v>0</v>
      </c>
      <c r="AH4827" s="43">
        <f>AH4828+AH4832</f>
        <v>0</v>
      </c>
      <c r="AI4827" s="43">
        <f>AI4828+AI4832</f>
        <v>0</v>
      </c>
      <c r="AJ4827" s="43">
        <f>AJ4828+AJ4832</f>
        <v>0</v>
      </c>
      <c r="AK4827" s="43">
        <f>AK4828+AK4832</f>
        <v>0</v>
      </c>
      <c r="AL4827" s="43">
        <f t="shared" si="9320"/>
        <v>13350.065000000001</v>
      </c>
      <c r="AM4827" s="43">
        <f t="shared" si="9321"/>
        <v>6.2999999999992724</v>
      </c>
      <c r="AN4827" s="2"/>
      <c r="AO4827" s="1"/>
      <c r="AP4827" s="1"/>
      <c r="AQ4827" s="1"/>
      <c r="AR4827" s="1"/>
      <c r="AS4827" s="1"/>
    </row>
    <row r="4828" ht="47.25">
      <c r="B4828" s="41" t="s">
        <v>1274</v>
      </c>
      <c r="C4828" s="41" t="s">
        <v>107</v>
      </c>
      <c r="D4828" s="41" t="s">
        <v>155</v>
      </c>
      <c r="E4828" s="26" t="str">
        <f t="shared" si="9348"/>
        <v>0412</v>
      </c>
      <c r="F4828" s="41" t="s">
        <v>1318</v>
      </c>
      <c r="G4828" s="41"/>
      <c r="H4828" s="42" t="s">
        <v>1319</v>
      </c>
      <c r="I4828" s="43">
        <f t="shared" ref="I4828:I4830" si="9442">I4829</f>
        <v>462</v>
      </c>
      <c r="J4828" s="43">
        <f t="shared" ref="J4828:J4830" si="9443">J4829</f>
        <v>500</v>
      </c>
      <c r="K4828" s="43">
        <f t="shared" ref="K4828:K4830" si="9444">K4829</f>
        <v>500</v>
      </c>
      <c r="L4828" s="43">
        <f t="shared" ref="L4828:L4830" si="9445">L4829</f>
        <v>0</v>
      </c>
      <c r="M4828" s="43">
        <f t="shared" ref="M4828:M4830" si="9446">M4829</f>
        <v>0</v>
      </c>
      <c r="N4828" s="43">
        <f t="shared" ref="N4828:N4830" si="9447">N4829</f>
        <v>0</v>
      </c>
      <c r="O4828" s="43">
        <f t="shared" ref="O4828:O4830" si="9448">O4829</f>
        <v>0</v>
      </c>
      <c r="P4828" s="43">
        <f t="shared" ref="P4828:P4830" si="9449">P4829</f>
        <v>0</v>
      </c>
      <c r="Q4828" s="43">
        <f t="shared" ref="Q4828:Q4830" si="9450">Q4829</f>
        <v>0</v>
      </c>
      <c r="R4828" s="43">
        <f t="shared" ref="R4828:R4830" si="9451">R4829</f>
        <v>-20.760000000000002</v>
      </c>
      <c r="S4828" s="43">
        <f t="shared" ref="S4828:S4830" si="9452">S4829</f>
        <v>0</v>
      </c>
      <c r="T4828" s="43">
        <f t="shared" ref="T4828:T4830" si="9453">T4829</f>
        <v>0</v>
      </c>
      <c r="U4828" s="43">
        <v>0</v>
      </c>
      <c r="V4828" s="43">
        <f t="shared" si="9349"/>
        <v>441.24000000000001</v>
      </c>
      <c r="W4828" s="43">
        <f t="shared" ref="W4828:W4830" si="9454">W4829</f>
        <v>0</v>
      </c>
      <c r="X4828" s="43">
        <f t="shared" ref="X4828:X4830" si="9455">X4829</f>
        <v>0</v>
      </c>
      <c r="Y4828" s="43">
        <f t="shared" ref="Y4828:Y4830" si="9456">Y4829</f>
        <v>0</v>
      </c>
      <c r="Z4828" s="43">
        <f t="shared" ref="Z4828:Z4830" si="9457">Z4829</f>
        <v>0</v>
      </c>
      <c r="AA4828" s="43">
        <f t="shared" ref="AA4828:AA4830" si="9458">AA4829</f>
        <v>0</v>
      </c>
      <c r="AB4828" s="43">
        <f t="shared" ref="AB4828:AB4830" si="9459">AB4829</f>
        <v>366.315</v>
      </c>
      <c r="AC4828" s="44">
        <f t="shared" ref="AC4828:AC4830" si="9460">AC4829</f>
        <v>440.94</v>
      </c>
      <c r="AD4828" s="44">
        <f t="shared" ref="AD4828:AD4830" si="9461">AD4829</f>
        <v>440.94</v>
      </c>
      <c r="AE4828" s="45">
        <f t="shared" si="9319"/>
        <v>100</v>
      </c>
      <c r="AF4828" s="43">
        <f t="shared" ref="AF4828:AF4830" si="9462">AF4829</f>
        <v>440.94</v>
      </c>
      <c r="AG4828" s="43">
        <f t="shared" ref="AG4828:AG4830" si="9463">AG4829</f>
        <v>0</v>
      </c>
      <c r="AH4828" s="43">
        <f t="shared" ref="AH4828:AH4830" si="9464">AH4829</f>
        <v>0</v>
      </c>
      <c r="AI4828" s="43">
        <f t="shared" ref="AI4828:AI4830" si="9465">AI4829</f>
        <v>0</v>
      </c>
      <c r="AJ4828" s="43">
        <f t="shared" ref="AJ4828:AJ4830" si="9466">AJ4829</f>
        <v>0</v>
      </c>
      <c r="AK4828" s="43">
        <f t="shared" ref="AK4828:AK4830" si="9467">AK4829</f>
        <v>0</v>
      </c>
      <c r="AL4828" s="43">
        <f t="shared" si="9320"/>
        <v>440.94</v>
      </c>
      <c r="AM4828" s="43">
        <f t="shared" si="9321"/>
        <v>0.30000000000001137</v>
      </c>
      <c r="AN4828" s="2"/>
      <c r="AR4828" s="1"/>
      <c r="AS4828" s="1"/>
    </row>
    <row r="4829" ht="31.5">
      <c r="B4829" s="41" t="s">
        <v>1274</v>
      </c>
      <c r="C4829" s="41" t="s">
        <v>107</v>
      </c>
      <c r="D4829" s="41" t="s">
        <v>155</v>
      </c>
      <c r="E4829" s="26" t="str">
        <f t="shared" si="9348"/>
        <v>0412</v>
      </c>
      <c r="F4829" s="41" t="s">
        <v>1320</v>
      </c>
      <c r="G4829" s="41"/>
      <c r="H4829" s="42" t="s">
        <v>1321</v>
      </c>
      <c r="I4829" s="43">
        <f t="shared" si="9442"/>
        <v>462</v>
      </c>
      <c r="J4829" s="43">
        <f t="shared" si="9443"/>
        <v>500</v>
      </c>
      <c r="K4829" s="43">
        <f t="shared" si="9444"/>
        <v>500</v>
      </c>
      <c r="L4829" s="43">
        <f t="shared" si="9445"/>
        <v>0</v>
      </c>
      <c r="M4829" s="43">
        <f t="shared" si="9446"/>
        <v>0</v>
      </c>
      <c r="N4829" s="43">
        <f t="shared" si="9447"/>
        <v>0</v>
      </c>
      <c r="O4829" s="43">
        <f t="shared" si="9448"/>
        <v>0</v>
      </c>
      <c r="P4829" s="43">
        <f t="shared" si="9449"/>
        <v>0</v>
      </c>
      <c r="Q4829" s="43">
        <f t="shared" si="9450"/>
        <v>0</v>
      </c>
      <c r="R4829" s="43">
        <f t="shared" si="9451"/>
        <v>-20.760000000000002</v>
      </c>
      <c r="S4829" s="43">
        <f t="shared" si="9452"/>
        <v>0</v>
      </c>
      <c r="T4829" s="43">
        <f t="shared" si="9453"/>
        <v>0</v>
      </c>
      <c r="U4829" s="43">
        <v>0</v>
      </c>
      <c r="V4829" s="43">
        <f t="shared" si="9349"/>
        <v>441.24000000000001</v>
      </c>
      <c r="W4829" s="43">
        <f t="shared" si="9454"/>
        <v>0</v>
      </c>
      <c r="X4829" s="43">
        <f t="shared" si="9455"/>
        <v>0</v>
      </c>
      <c r="Y4829" s="43">
        <f t="shared" si="9456"/>
        <v>0</v>
      </c>
      <c r="Z4829" s="43">
        <f t="shared" si="9457"/>
        <v>0</v>
      </c>
      <c r="AA4829" s="43">
        <f t="shared" si="9458"/>
        <v>0</v>
      </c>
      <c r="AB4829" s="43">
        <f t="shared" si="9459"/>
        <v>366.315</v>
      </c>
      <c r="AC4829" s="44">
        <f t="shared" si="9460"/>
        <v>440.94</v>
      </c>
      <c r="AD4829" s="44">
        <f t="shared" si="9461"/>
        <v>440.94</v>
      </c>
      <c r="AE4829" s="45">
        <f t="shared" si="9319"/>
        <v>100</v>
      </c>
      <c r="AF4829" s="43">
        <f t="shared" si="9462"/>
        <v>440.94</v>
      </c>
      <c r="AG4829" s="43">
        <f t="shared" si="9463"/>
        <v>0</v>
      </c>
      <c r="AH4829" s="43">
        <f t="shared" si="9464"/>
        <v>0</v>
      </c>
      <c r="AI4829" s="43">
        <f t="shared" si="9465"/>
        <v>0</v>
      </c>
      <c r="AJ4829" s="43">
        <f t="shared" si="9466"/>
        <v>0</v>
      </c>
      <c r="AK4829" s="43">
        <f t="shared" si="9467"/>
        <v>0</v>
      </c>
      <c r="AL4829" s="43">
        <f t="shared" si="9320"/>
        <v>440.94</v>
      </c>
      <c r="AM4829" s="43">
        <f t="shared" si="9321"/>
        <v>0.30000000000001137</v>
      </c>
      <c r="AN4829" s="2"/>
      <c r="AO4829" s="1"/>
      <c r="AP4829" s="1"/>
      <c r="AQ4829" s="1"/>
      <c r="AR4829" s="1"/>
      <c r="AS4829" s="1"/>
    </row>
    <row r="4830" ht="31.5">
      <c r="B4830" s="41" t="s">
        <v>1274</v>
      </c>
      <c r="C4830" s="41" t="s">
        <v>107</v>
      </c>
      <c r="D4830" s="41" t="s">
        <v>155</v>
      </c>
      <c r="E4830" s="26" t="str">
        <f t="shared" si="9348"/>
        <v>0412</v>
      </c>
      <c r="F4830" s="41" t="s">
        <v>1320</v>
      </c>
      <c r="G4830" s="41" t="s">
        <v>53</v>
      </c>
      <c r="H4830" s="42" t="s">
        <v>54</v>
      </c>
      <c r="I4830" s="43">
        <f t="shared" si="9442"/>
        <v>462</v>
      </c>
      <c r="J4830" s="43">
        <f t="shared" si="9443"/>
        <v>500</v>
      </c>
      <c r="K4830" s="43">
        <f t="shared" si="9444"/>
        <v>500</v>
      </c>
      <c r="L4830" s="43">
        <f t="shared" si="9445"/>
        <v>0</v>
      </c>
      <c r="M4830" s="43">
        <f t="shared" si="9446"/>
        <v>0</v>
      </c>
      <c r="N4830" s="43">
        <f t="shared" si="9447"/>
        <v>0</v>
      </c>
      <c r="O4830" s="43">
        <f t="shared" si="9448"/>
        <v>0</v>
      </c>
      <c r="P4830" s="43">
        <f t="shared" si="9449"/>
        <v>0</v>
      </c>
      <c r="Q4830" s="43">
        <f t="shared" si="9450"/>
        <v>0</v>
      </c>
      <c r="R4830" s="43">
        <f t="shared" si="9451"/>
        <v>-20.760000000000002</v>
      </c>
      <c r="S4830" s="43">
        <f t="shared" si="9452"/>
        <v>0</v>
      </c>
      <c r="T4830" s="43">
        <f t="shared" si="9453"/>
        <v>0</v>
      </c>
      <c r="U4830" s="43">
        <v>0</v>
      </c>
      <c r="V4830" s="43">
        <f t="shared" si="9349"/>
        <v>441.24000000000001</v>
      </c>
      <c r="W4830" s="43">
        <f t="shared" si="9454"/>
        <v>0</v>
      </c>
      <c r="X4830" s="43">
        <f t="shared" si="9455"/>
        <v>0</v>
      </c>
      <c r="Y4830" s="43">
        <f t="shared" si="9456"/>
        <v>0</v>
      </c>
      <c r="Z4830" s="43">
        <f t="shared" si="9457"/>
        <v>0</v>
      </c>
      <c r="AA4830" s="43">
        <f t="shared" si="9458"/>
        <v>0</v>
      </c>
      <c r="AB4830" s="43">
        <f t="shared" si="9459"/>
        <v>366.315</v>
      </c>
      <c r="AC4830" s="44">
        <f t="shared" si="9460"/>
        <v>440.94</v>
      </c>
      <c r="AD4830" s="44">
        <f t="shared" si="9461"/>
        <v>440.94</v>
      </c>
      <c r="AE4830" s="45">
        <f t="shared" si="9319"/>
        <v>100</v>
      </c>
      <c r="AF4830" s="43">
        <f t="shared" si="9462"/>
        <v>440.94</v>
      </c>
      <c r="AG4830" s="43">
        <f t="shared" si="9463"/>
        <v>0</v>
      </c>
      <c r="AH4830" s="43">
        <f t="shared" si="9464"/>
        <v>0</v>
      </c>
      <c r="AI4830" s="43">
        <f t="shared" si="9465"/>
        <v>0</v>
      </c>
      <c r="AJ4830" s="43">
        <f t="shared" si="9466"/>
        <v>0</v>
      </c>
      <c r="AK4830" s="43">
        <f t="shared" si="9467"/>
        <v>0</v>
      </c>
      <c r="AL4830" s="43">
        <f t="shared" si="9320"/>
        <v>440.94</v>
      </c>
      <c r="AM4830" s="43">
        <f t="shared" si="9321"/>
        <v>0.30000000000001137</v>
      </c>
      <c r="AN4830" s="2"/>
      <c r="AO4830" s="1"/>
      <c r="AP4830" s="1"/>
      <c r="AQ4830" s="1"/>
      <c r="AR4830" s="1"/>
      <c r="AS4830" s="1"/>
    </row>
    <row r="4831" ht="31.5">
      <c r="B4831" s="41" t="s">
        <v>1274</v>
      </c>
      <c r="C4831" s="41" t="s">
        <v>107</v>
      </c>
      <c r="D4831" s="41" t="s">
        <v>155</v>
      </c>
      <c r="E4831" s="26" t="str">
        <f t="shared" si="9348"/>
        <v>0412</v>
      </c>
      <c r="F4831" s="41" t="s">
        <v>1320</v>
      </c>
      <c r="G4831" s="41" t="s">
        <v>55</v>
      </c>
      <c r="H4831" s="42" t="s">
        <v>56</v>
      </c>
      <c r="I4831" s="43">
        <v>462</v>
      </c>
      <c r="J4831" s="43">
        <v>500</v>
      </c>
      <c r="K4831" s="43">
        <v>500</v>
      </c>
      <c r="L4831" s="43"/>
      <c r="M4831" s="43"/>
      <c r="N4831" s="43"/>
      <c r="O4831" s="43">
        <v>0</v>
      </c>
      <c r="P4831" s="43">
        <v>0</v>
      </c>
      <c r="Q4831" s="43">
        <v>0</v>
      </c>
      <c r="R4831" s="43">
        <v>-20.760000000000002</v>
      </c>
      <c r="S4831" s="43">
        <v>0</v>
      </c>
      <c r="T4831" s="43">
        <v>0</v>
      </c>
      <c r="U4831" s="43">
        <v>0</v>
      </c>
      <c r="V4831" s="43">
        <f t="shared" si="9349"/>
        <v>441.24000000000001</v>
      </c>
      <c r="W4831" s="43"/>
      <c r="X4831" s="43"/>
      <c r="Y4831" s="43"/>
      <c r="Z4831" s="43"/>
      <c r="AA4831" s="43"/>
      <c r="AB4831" s="43">
        <v>366.315</v>
      </c>
      <c r="AC4831" s="44">
        <v>440.94</v>
      </c>
      <c r="AD4831" s="44">
        <v>440.94</v>
      </c>
      <c r="AE4831" s="45">
        <f t="shared" si="9319"/>
        <v>100</v>
      </c>
      <c r="AF4831" s="43">
        <v>440.94</v>
      </c>
      <c r="AG4831" s="43">
        <v>0</v>
      </c>
      <c r="AH4831" s="43">
        <v>0</v>
      </c>
      <c r="AI4831" s="43">
        <v>0</v>
      </c>
      <c r="AJ4831" s="43">
        <v>0</v>
      </c>
      <c r="AK4831" s="43">
        <v>0</v>
      </c>
      <c r="AL4831" s="43">
        <f t="shared" si="9320"/>
        <v>440.94</v>
      </c>
      <c r="AM4831" s="43">
        <f t="shared" si="9321"/>
        <v>0.30000000000001137</v>
      </c>
      <c r="AN4831" s="19"/>
      <c r="AO4831" s="1"/>
      <c r="AP4831" s="1"/>
      <c r="AQ4831" s="1"/>
      <c r="AR4831" s="1"/>
      <c r="AS4831" s="1"/>
    </row>
    <row r="4832" ht="47.25">
      <c r="B4832" s="41" t="s">
        <v>1274</v>
      </c>
      <c r="C4832" s="41" t="s">
        <v>107</v>
      </c>
      <c r="D4832" s="41" t="s">
        <v>155</v>
      </c>
      <c r="E4832" s="26" t="str">
        <f t="shared" si="9348"/>
        <v>0412</v>
      </c>
      <c r="F4832" s="41" t="s">
        <v>1322</v>
      </c>
      <c r="G4832" s="41"/>
      <c r="H4832" s="42" t="s">
        <v>1323</v>
      </c>
      <c r="I4832" s="43">
        <f>I4833+I4836</f>
        <v>10416.1</v>
      </c>
      <c r="J4832" s="43">
        <f>J4833+J4836</f>
        <v>10416.1</v>
      </c>
      <c r="K4832" s="43">
        <f>K4833+K4836</f>
        <v>10416.1</v>
      </c>
      <c r="L4832" s="43">
        <f>L4833+L4836</f>
        <v>0</v>
      </c>
      <c r="M4832" s="43">
        <f>M4833+M4836</f>
        <v>0</v>
      </c>
      <c r="N4832" s="43">
        <f>N4833+N4836</f>
        <v>0</v>
      </c>
      <c r="O4832" s="43">
        <f>O4833+O4836</f>
        <v>0</v>
      </c>
      <c r="P4832" s="43">
        <f>P4833+P4836</f>
        <v>0</v>
      </c>
      <c r="Q4832" s="43">
        <f>Q4833+Q4836</f>
        <v>0</v>
      </c>
      <c r="R4832" s="43">
        <f>R4833+R4836</f>
        <v>367.79500000000002</v>
      </c>
      <c r="S4832" s="43">
        <f>S4833+S4836</f>
        <v>-5.4000000000000004</v>
      </c>
      <c r="T4832" s="43">
        <f>T4833+T4836</f>
        <v>0</v>
      </c>
      <c r="U4832" s="43">
        <v>2136.6300000000001</v>
      </c>
      <c r="V4832" s="43">
        <f t="shared" si="9349"/>
        <v>12915.125</v>
      </c>
      <c r="W4832" s="43">
        <f>W4833+W4836</f>
        <v>2136.6300000000001</v>
      </c>
      <c r="X4832" s="43">
        <f>X4833+X4836</f>
        <v>0</v>
      </c>
      <c r="Y4832" s="43">
        <f>Y4833+Y4836</f>
        <v>0</v>
      </c>
      <c r="Z4832" s="43">
        <f>Z4833+Z4836</f>
        <v>0</v>
      </c>
      <c r="AA4832" s="43">
        <f>AA4833+AA4836</f>
        <v>0</v>
      </c>
      <c r="AB4832" s="43">
        <f>AB4833+AB4836</f>
        <v>9528.2751700000008</v>
      </c>
      <c r="AC4832" s="44">
        <f>AC4833+AC4836</f>
        <v>12909.125</v>
      </c>
      <c r="AD4832" s="44">
        <f>AD4833+AD4836</f>
        <v>12597.00851</v>
      </c>
      <c r="AE4832" s="45">
        <f t="shared" si="9319"/>
        <v>97.582202589253725</v>
      </c>
      <c r="AF4832" s="43">
        <f>AF4833+AF4836</f>
        <v>12909.125</v>
      </c>
      <c r="AG4832" s="43">
        <f>AG4833+AG4836</f>
        <v>0</v>
      </c>
      <c r="AH4832" s="43">
        <f>AH4833+AH4836</f>
        <v>0</v>
      </c>
      <c r="AI4832" s="43">
        <f>AI4833+AI4836</f>
        <v>0</v>
      </c>
      <c r="AJ4832" s="43">
        <f>AJ4833+AJ4836</f>
        <v>0</v>
      </c>
      <c r="AK4832" s="43">
        <f>AK4833+AK4836</f>
        <v>0</v>
      </c>
      <c r="AL4832" s="43">
        <f t="shared" si="9320"/>
        <v>12909.125</v>
      </c>
      <c r="AM4832" s="43">
        <f t="shared" si="9321"/>
        <v>6</v>
      </c>
      <c r="AN4832" s="2"/>
      <c r="AR4832" s="1"/>
      <c r="AS4832" s="1"/>
    </row>
    <row r="4833" ht="94.5">
      <c r="B4833" s="41" t="s">
        <v>1274</v>
      </c>
      <c r="C4833" s="41" t="s">
        <v>107</v>
      </c>
      <c r="D4833" s="41" t="s">
        <v>155</v>
      </c>
      <c r="E4833" s="26" t="str">
        <f t="shared" si="9348"/>
        <v>0412</v>
      </c>
      <c r="F4833" s="41" t="s">
        <v>1324</v>
      </c>
      <c r="G4833" s="41"/>
      <c r="H4833" s="42" t="s">
        <v>1325</v>
      </c>
      <c r="I4833" s="43">
        <f t="shared" ref="I4833:I4842" si="9468">I4834</f>
        <v>1955.0999999999999</v>
      </c>
      <c r="J4833" s="43">
        <f t="shared" ref="J4833:J4842" si="9469">J4834</f>
        <v>1955.0999999999999</v>
      </c>
      <c r="K4833" s="43">
        <f t="shared" ref="K4833:K4842" si="9470">K4834</f>
        <v>1955.0999999999999</v>
      </c>
      <c r="L4833" s="43">
        <f t="shared" ref="L4833:L4842" si="9471">L4834</f>
        <v>0</v>
      </c>
      <c r="M4833" s="43">
        <f t="shared" ref="M4833:M4842" si="9472">M4834</f>
        <v>0</v>
      </c>
      <c r="N4833" s="43">
        <f t="shared" ref="N4833:N4842" si="9473">N4834</f>
        <v>0</v>
      </c>
      <c r="O4833" s="43">
        <f t="shared" ref="O4833:O4847" si="9474">O4834</f>
        <v>0</v>
      </c>
      <c r="P4833" s="43">
        <f t="shared" ref="P4833:P4847" si="9475">P4834</f>
        <v>0</v>
      </c>
      <c r="Q4833" s="43">
        <f t="shared" ref="Q4833:Q4847" si="9476">Q4834</f>
        <v>0</v>
      </c>
      <c r="R4833" s="43">
        <f t="shared" ref="R4833:R4834" si="9477">R4834</f>
        <v>-39.350999999999999</v>
      </c>
      <c r="S4833" s="43">
        <f t="shared" ref="S4833:S4847" si="9478">S4834</f>
        <v>0</v>
      </c>
      <c r="T4833" s="43">
        <f t="shared" ref="T4833:T4842" si="9479">T4834</f>
        <v>0</v>
      </c>
      <c r="U4833" s="43">
        <v>2136.6300000000001</v>
      </c>
      <c r="V4833" s="43">
        <f t="shared" si="9349"/>
        <v>4052.3789999999999</v>
      </c>
      <c r="W4833" s="43">
        <f t="shared" ref="W4833:W4842" si="9480">W4834</f>
        <v>2136.6300000000001</v>
      </c>
      <c r="X4833" s="43">
        <f t="shared" ref="X4833:X4842" si="9481">X4834</f>
        <v>0</v>
      </c>
      <c r="Y4833" s="43">
        <f t="shared" ref="Y4833:Y4842" si="9482">Y4834</f>
        <v>0</v>
      </c>
      <c r="Z4833" s="43">
        <f t="shared" ref="Z4833:Z4842" si="9483">Z4834</f>
        <v>0</v>
      </c>
      <c r="AA4833" s="43">
        <f t="shared" ref="AA4833:AA4842" si="9484">AA4834</f>
        <v>0</v>
      </c>
      <c r="AB4833" s="43">
        <f t="shared" ref="AB4833:AB4847" si="9485">AB4834</f>
        <v>3405.3487599999999</v>
      </c>
      <c r="AC4833" s="44">
        <f t="shared" ref="AC4833:AC4847" si="9486">AC4834</f>
        <v>4052.3789999999999</v>
      </c>
      <c r="AD4833" s="44">
        <f t="shared" ref="AD4833:AD4847" si="9487">AD4834</f>
        <v>3771.68714</v>
      </c>
      <c r="AE4833" s="45">
        <f t="shared" si="9319"/>
        <v>93.073405523027347</v>
      </c>
      <c r="AF4833" s="43">
        <f t="shared" ref="AF4833:AF4847" si="9488">AF4834</f>
        <v>4052.3789999999999</v>
      </c>
      <c r="AG4833" s="43">
        <f t="shared" ref="AG4833:AG4847" si="9489">AG4834</f>
        <v>0</v>
      </c>
      <c r="AH4833" s="43">
        <f t="shared" ref="AH4833:AH4847" si="9490">AH4834</f>
        <v>0</v>
      </c>
      <c r="AI4833" s="43">
        <f t="shared" ref="AI4833:AI4847" si="9491">AI4834</f>
        <v>0</v>
      </c>
      <c r="AJ4833" s="43">
        <f t="shared" ref="AJ4833:AJ4847" si="9492">AJ4834</f>
        <v>0</v>
      </c>
      <c r="AK4833" s="43">
        <f t="shared" ref="AK4833:AK4847" si="9493">AK4834</f>
        <v>0</v>
      </c>
      <c r="AL4833" s="43">
        <f t="shared" si="9320"/>
        <v>4052.3789999999999</v>
      </c>
      <c r="AM4833" s="43">
        <f t="shared" si="9321"/>
        <v>0</v>
      </c>
      <c r="AN4833" s="2"/>
      <c r="AO4833" s="1"/>
      <c r="AP4833" s="1"/>
      <c r="AQ4833" s="1"/>
      <c r="AR4833" s="1"/>
      <c r="AS4833" s="1"/>
    </row>
    <row r="4834" ht="31.5">
      <c r="B4834" s="41" t="s">
        <v>1274</v>
      </c>
      <c r="C4834" s="41" t="s">
        <v>107</v>
      </c>
      <c r="D4834" s="41" t="s">
        <v>155</v>
      </c>
      <c r="E4834" s="26" t="str">
        <f t="shared" si="9348"/>
        <v>0412</v>
      </c>
      <c r="F4834" s="41" t="s">
        <v>1324</v>
      </c>
      <c r="G4834" s="41" t="s">
        <v>53</v>
      </c>
      <c r="H4834" s="42" t="s">
        <v>54</v>
      </c>
      <c r="I4834" s="43">
        <f t="shared" si="9468"/>
        <v>1955.0999999999999</v>
      </c>
      <c r="J4834" s="43">
        <f t="shared" si="9469"/>
        <v>1955.0999999999999</v>
      </c>
      <c r="K4834" s="43">
        <f t="shared" si="9470"/>
        <v>1955.0999999999999</v>
      </c>
      <c r="L4834" s="43">
        <f t="shared" si="9471"/>
        <v>0</v>
      </c>
      <c r="M4834" s="43">
        <f t="shared" si="9472"/>
        <v>0</v>
      </c>
      <c r="N4834" s="43">
        <f t="shared" si="9473"/>
        <v>0</v>
      </c>
      <c r="O4834" s="43">
        <f t="shared" si="9474"/>
        <v>0</v>
      </c>
      <c r="P4834" s="43">
        <f t="shared" si="9475"/>
        <v>0</v>
      </c>
      <c r="Q4834" s="43">
        <f t="shared" si="9476"/>
        <v>0</v>
      </c>
      <c r="R4834" s="43">
        <f t="shared" si="9477"/>
        <v>-39.350999999999999</v>
      </c>
      <c r="S4834" s="43">
        <f t="shared" si="9478"/>
        <v>0</v>
      </c>
      <c r="T4834" s="43">
        <f t="shared" si="9479"/>
        <v>0</v>
      </c>
      <c r="U4834" s="43">
        <v>2136.6300000000001</v>
      </c>
      <c r="V4834" s="43">
        <f t="shared" si="9349"/>
        <v>4052.3789999999999</v>
      </c>
      <c r="W4834" s="43">
        <f t="shared" si="9480"/>
        <v>2136.6300000000001</v>
      </c>
      <c r="X4834" s="43">
        <f t="shared" si="9481"/>
        <v>0</v>
      </c>
      <c r="Y4834" s="43">
        <f t="shared" si="9482"/>
        <v>0</v>
      </c>
      <c r="Z4834" s="43">
        <f t="shared" si="9483"/>
        <v>0</v>
      </c>
      <c r="AA4834" s="43">
        <f t="shared" si="9484"/>
        <v>0</v>
      </c>
      <c r="AB4834" s="43">
        <f t="shared" si="9485"/>
        <v>3405.3487599999999</v>
      </c>
      <c r="AC4834" s="44">
        <f t="shared" si="9486"/>
        <v>4052.3789999999999</v>
      </c>
      <c r="AD4834" s="44">
        <f t="shared" si="9487"/>
        <v>3771.68714</v>
      </c>
      <c r="AE4834" s="45">
        <f t="shared" si="9319"/>
        <v>93.073405523027347</v>
      </c>
      <c r="AF4834" s="43">
        <f t="shared" si="9488"/>
        <v>4052.3789999999999</v>
      </c>
      <c r="AG4834" s="43">
        <f t="shared" si="9489"/>
        <v>0</v>
      </c>
      <c r="AH4834" s="43">
        <f t="shared" si="9490"/>
        <v>0</v>
      </c>
      <c r="AI4834" s="43">
        <f t="shared" si="9491"/>
        <v>0</v>
      </c>
      <c r="AJ4834" s="43">
        <f t="shared" si="9492"/>
        <v>0</v>
      </c>
      <c r="AK4834" s="43">
        <f t="shared" si="9493"/>
        <v>0</v>
      </c>
      <c r="AL4834" s="43">
        <f t="shared" si="9320"/>
        <v>4052.3789999999999</v>
      </c>
      <c r="AM4834" s="43">
        <f t="shared" si="9321"/>
        <v>0</v>
      </c>
      <c r="AN4834" s="2"/>
      <c r="AO4834" s="1"/>
      <c r="AP4834" s="1"/>
      <c r="AQ4834" s="1"/>
      <c r="AR4834" s="1"/>
      <c r="AS4834" s="1"/>
    </row>
    <row r="4835" ht="31.5">
      <c r="B4835" s="41" t="s">
        <v>1274</v>
      </c>
      <c r="C4835" s="41" t="s">
        <v>107</v>
      </c>
      <c r="D4835" s="41" t="s">
        <v>155</v>
      </c>
      <c r="E4835" s="26" t="str">
        <f t="shared" si="9348"/>
        <v>0412</v>
      </c>
      <c r="F4835" s="41" t="s">
        <v>1324</v>
      </c>
      <c r="G4835" s="41" t="s">
        <v>55</v>
      </c>
      <c r="H4835" s="42" t="s">
        <v>56</v>
      </c>
      <c r="I4835" s="43">
        <v>1955.0999999999999</v>
      </c>
      <c r="J4835" s="43">
        <v>1955.0999999999999</v>
      </c>
      <c r="K4835" s="43">
        <v>1955.0999999999999</v>
      </c>
      <c r="L4835" s="43"/>
      <c r="M4835" s="43"/>
      <c r="N4835" s="43"/>
      <c r="O4835" s="43">
        <v>0</v>
      </c>
      <c r="P4835" s="43">
        <v>0</v>
      </c>
      <c r="Q4835" s="43">
        <v>0</v>
      </c>
      <c r="R4835" s="43">
        <f>259.737-299.088</f>
        <v>-39.350999999999999</v>
      </c>
      <c r="S4835" s="43">
        <v>0</v>
      </c>
      <c r="T4835" s="43">
        <v>0</v>
      </c>
      <c r="U4835" s="43">
        <v>2136.6300000000001</v>
      </c>
      <c r="V4835" s="43">
        <f t="shared" si="9349"/>
        <v>4052.3789999999999</v>
      </c>
      <c r="W4835" s="43">
        <v>2136.6300000000001</v>
      </c>
      <c r="X4835" s="43"/>
      <c r="Y4835" s="43"/>
      <c r="Z4835" s="43"/>
      <c r="AA4835" s="43"/>
      <c r="AB4835" s="43">
        <v>3405.3487599999999</v>
      </c>
      <c r="AC4835" s="44">
        <v>4052.3789999999999</v>
      </c>
      <c r="AD4835" s="44">
        <v>3771.68714</v>
      </c>
      <c r="AE4835" s="45">
        <f t="shared" si="9319"/>
        <v>93.073405523027347</v>
      </c>
      <c r="AF4835" s="43">
        <v>4052.3789999999999</v>
      </c>
      <c r="AG4835" s="43">
        <v>0</v>
      </c>
      <c r="AH4835" s="43">
        <v>0</v>
      </c>
      <c r="AI4835" s="43">
        <v>0</v>
      </c>
      <c r="AJ4835" s="43">
        <v>0</v>
      </c>
      <c r="AK4835" s="43">
        <v>0</v>
      </c>
      <c r="AL4835" s="43">
        <f t="shared" si="9320"/>
        <v>4052.3789999999999</v>
      </c>
      <c r="AM4835" s="43">
        <f t="shared" si="9321"/>
        <v>0</v>
      </c>
      <c r="AN4835" s="2"/>
      <c r="AR4835" s="1"/>
      <c r="AS4835" s="1"/>
    </row>
    <row r="4836" ht="47.25">
      <c r="B4836" s="41" t="s">
        <v>1274</v>
      </c>
      <c r="C4836" s="41" t="s">
        <v>107</v>
      </c>
      <c r="D4836" s="41" t="s">
        <v>155</v>
      </c>
      <c r="E4836" s="26" t="str">
        <f t="shared" si="9348"/>
        <v>0412</v>
      </c>
      <c r="F4836" s="41" t="s">
        <v>1326</v>
      </c>
      <c r="G4836" s="41"/>
      <c r="H4836" s="42" t="s">
        <v>1327</v>
      </c>
      <c r="I4836" s="43">
        <f t="shared" si="9468"/>
        <v>8461</v>
      </c>
      <c r="J4836" s="43">
        <f t="shared" si="9469"/>
        <v>8461</v>
      </c>
      <c r="K4836" s="43">
        <f t="shared" si="9470"/>
        <v>8461</v>
      </c>
      <c r="L4836" s="43">
        <f t="shared" si="9471"/>
        <v>0</v>
      </c>
      <c r="M4836" s="43">
        <f t="shared" si="9472"/>
        <v>0</v>
      </c>
      <c r="N4836" s="43">
        <f t="shared" si="9473"/>
        <v>0</v>
      </c>
      <c r="O4836" s="43">
        <f t="shared" si="9474"/>
        <v>0</v>
      </c>
      <c r="P4836" s="43">
        <f t="shared" si="9475"/>
        <v>0</v>
      </c>
      <c r="Q4836" s="43">
        <f t="shared" si="9476"/>
        <v>0</v>
      </c>
      <c r="R4836" s="43">
        <f t="shared" ref="R4836:R4847" si="9494">R4837</f>
        <v>407.14600000000002</v>
      </c>
      <c r="S4836" s="43">
        <f t="shared" si="9478"/>
        <v>-5.4000000000000004</v>
      </c>
      <c r="T4836" s="43">
        <f t="shared" si="9479"/>
        <v>0</v>
      </c>
      <c r="U4836" s="43">
        <v>0</v>
      </c>
      <c r="V4836" s="43">
        <f t="shared" si="9349"/>
        <v>8862.746000000001</v>
      </c>
      <c r="W4836" s="43">
        <f t="shared" si="9480"/>
        <v>0</v>
      </c>
      <c r="X4836" s="43">
        <f t="shared" si="9481"/>
        <v>0</v>
      </c>
      <c r="Y4836" s="43">
        <f t="shared" si="9482"/>
        <v>0</v>
      </c>
      <c r="Z4836" s="43">
        <f t="shared" si="9483"/>
        <v>0</v>
      </c>
      <c r="AA4836" s="43">
        <f t="shared" si="9484"/>
        <v>0</v>
      </c>
      <c r="AB4836" s="43">
        <f t="shared" si="9485"/>
        <v>6122.92641</v>
      </c>
      <c r="AC4836" s="44">
        <f t="shared" si="9486"/>
        <v>8856.7459999999992</v>
      </c>
      <c r="AD4836" s="44">
        <f t="shared" si="9487"/>
        <v>8825.3213699999997</v>
      </c>
      <c r="AE4836" s="45">
        <f t="shared" si="9319"/>
        <v>99.645189892540671</v>
      </c>
      <c r="AF4836" s="43">
        <f t="shared" si="9488"/>
        <v>8856.7459999999992</v>
      </c>
      <c r="AG4836" s="43">
        <f t="shared" si="9489"/>
        <v>0</v>
      </c>
      <c r="AH4836" s="43">
        <f t="shared" si="9490"/>
        <v>0</v>
      </c>
      <c r="AI4836" s="43">
        <f t="shared" si="9491"/>
        <v>0</v>
      </c>
      <c r="AJ4836" s="43">
        <f t="shared" si="9492"/>
        <v>0</v>
      </c>
      <c r="AK4836" s="43">
        <f t="shared" si="9493"/>
        <v>0</v>
      </c>
      <c r="AL4836" s="43">
        <f t="shared" si="9320"/>
        <v>8856.7459999999992</v>
      </c>
      <c r="AM4836" s="43">
        <f t="shared" si="9321"/>
        <v>6.000000000001819</v>
      </c>
      <c r="AN4836" s="2"/>
      <c r="AO4836" s="1"/>
      <c r="AP4836" s="1"/>
      <c r="AQ4836" s="1"/>
      <c r="AR4836" s="1"/>
      <c r="AS4836" s="1"/>
    </row>
    <row r="4837" ht="31.5">
      <c r="B4837" s="41" t="s">
        <v>1274</v>
      </c>
      <c r="C4837" s="41" t="s">
        <v>107</v>
      </c>
      <c r="D4837" s="41" t="s">
        <v>155</v>
      </c>
      <c r="E4837" s="26" t="str">
        <f t="shared" si="9348"/>
        <v>0412</v>
      </c>
      <c r="F4837" s="41" t="s">
        <v>1326</v>
      </c>
      <c r="G4837" s="41" t="s">
        <v>53</v>
      </c>
      <c r="H4837" s="42" t="s">
        <v>54</v>
      </c>
      <c r="I4837" s="43">
        <f t="shared" si="9468"/>
        <v>8461</v>
      </c>
      <c r="J4837" s="43">
        <f t="shared" si="9469"/>
        <v>8461</v>
      </c>
      <c r="K4837" s="43">
        <f t="shared" si="9470"/>
        <v>8461</v>
      </c>
      <c r="L4837" s="43">
        <f t="shared" si="9471"/>
        <v>0</v>
      </c>
      <c r="M4837" s="43">
        <f t="shared" si="9472"/>
        <v>0</v>
      </c>
      <c r="N4837" s="43">
        <f t="shared" si="9473"/>
        <v>0</v>
      </c>
      <c r="O4837" s="43">
        <f t="shared" si="9474"/>
        <v>0</v>
      </c>
      <c r="P4837" s="43">
        <f t="shared" si="9475"/>
        <v>0</v>
      </c>
      <c r="Q4837" s="43">
        <f t="shared" si="9476"/>
        <v>0</v>
      </c>
      <c r="R4837" s="43">
        <f t="shared" si="9494"/>
        <v>407.14600000000002</v>
      </c>
      <c r="S4837" s="43">
        <f t="shared" si="9478"/>
        <v>-5.4000000000000004</v>
      </c>
      <c r="T4837" s="43">
        <f t="shared" si="9479"/>
        <v>0</v>
      </c>
      <c r="U4837" s="43">
        <v>0</v>
      </c>
      <c r="V4837" s="43">
        <f t="shared" si="9349"/>
        <v>8862.746000000001</v>
      </c>
      <c r="W4837" s="43">
        <f t="shared" si="9480"/>
        <v>0</v>
      </c>
      <c r="X4837" s="43">
        <f t="shared" si="9481"/>
        <v>0</v>
      </c>
      <c r="Y4837" s="43">
        <f t="shared" si="9482"/>
        <v>0</v>
      </c>
      <c r="Z4837" s="43">
        <f t="shared" si="9483"/>
        <v>0</v>
      </c>
      <c r="AA4837" s="43">
        <f t="shared" si="9484"/>
        <v>0</v>
      </c>
      <c r="AB4837" s="43">
        <f t="shared" si="9485"/>
        <v>6122.92641</v>
      </c>
      <c r="AC4837" s="44">
        <f t="shared" si="9486"/>
        <v>8856.7459999999992</v>
      </c>
      <c r="AD4837" s="44">
        <f t="shared" si="9487"/>
        <v>8825.3213699999997</v>
      </c>
      <c r="AE4837" s="45">
        <f t="shared" si="9319"/>
        <v>99.645189892540671</v>
      </c>
      <c r="AF4837" s="43">
        <f t="shared" si="9488"/>
        <v>8856.7459999999992</v>
      </c>
      <c r="AG4837" s="43">
        <f t="shared" si="9489"/>
        <v>0</v>
      </c>
      <c r="AH4837" s="43">
        <f t="shared" si="9490"/>
        <v>0</v>
      </c>
      <c r="AI4837" s="43">
        <f t="shared" si="9491"/>
        <v>0</v>
      </c>
      <c r="AJ4837" s="43">
        <f t="shared" si="9492"/>
        <v>0</v>
      </c>
      <c r="AK4837" s="43">
        <f t="shared" si="9493"/>
        <v>0</v>
      </c>
      <c r="AL4837" s="43">
        <f t="shared" si="9320"/>
        <v>8856.7459999999992</v>
      </c>
      <c r="AM4837" s="43">
        <f t="shared" si="9321"/>
        <v>6.000000000001819</v>
      </c>
      <c r="AN4837" s="2"/>
      <c r="AO4837" s="1"/>
      <c r="AP4837" s="1"/>
      <c r="AQ4837" s="1"/>
      <c r="AR4837" s="1"/>
      <c r="AS4837" s="1"/>
    </row>
    <row r="4838" ht="31.5">
      <c r="B4838" s="41" t="s">
        <v>1274</v>
      </c>
      <c r="C4838" s="41" t="s">
        <v>107</v>
      </c>
      <c r="D4838" s="41" t="s">
        <v>155</v>
      </c>
      <c r="E4838" s="26" t="str">
        <f t="shared" si="9348"/>
        <v>0412</v>
      </c>
      <c r="F4838" s="41" t="s">
        <v>1326</v>
      </c>
      <c r="G4838" s="41" t="s">
        <v>55</v>
      </c>
      <c r="H4838" s="42" t="s">
        <v>56</v>
      </c>
      <c r="I4838" s="43">
        <v>8461</v>
      </c>
      <c r="J4838" s="43">
        <v>8461</v>
      </c>
      <c r="K4838" s="43">
        <v>8461</v>
      </c>
      <c r="L4838" s="43"/>
      <c r="M4838" s="43"/>
      <c r="N4838" s="43"/>
      <c r="O4838" s="43">
        <v>0</v>
      </c>
      <c r="P4838" s="43">
        <v>0</v>
      </c>
      <c r="Q4838" s="43">
        <v>0</v>
      </c>
      <c r="R4838" s="43">
        <v>407.14600000000002</v>
      </c>
      <c r="S4838" s="43">
        <v>-5.4000000000000004</v>
      </c>
      <c r="T4838" s="43">
        <v>0</v>
      </c>
      <c r="U4838" s="43">
        <v>0</v>
      </c>
      <c r="V4838" s="43">
        <f t="shared" si="9349"/>
        <v>8862.746000000001</v>
      </c>
      <c r="W4838" s="43"/>
      <c r="X4838" s="43"/>
      <c r="Y4838" s="43"/>
      <c r="Z4838" s="43"/>
      <c r="AA4838" s="43"/>
      <c r="AB4838" s="43">
        <v>6122.92641</v>
      </c>
      <c r="AC4838" s="44">
        <v>8856.7459999999992</v>
      </c>
      <c r="AD4838" s="44">
        <v>8825.3213699999997</v>
      </c>
      <c r="AE4838" s="45">
        <f t="shared" si="9319"/>
        <v>99.645189892540671</v>
      </c>
      <c r="AF4838" s="43">
        <v>8856.7459999999992</v>
      </c>
      <c r="AG4838" s="43">
        <v>0</v>
      </c>
      <c r="AH4838" s="43">
        <v>0</v>
      </c>
      <c r="AI4838" s="43">
        <v>0</v>
      </c>
      <c r="AJ4838" s="43">
        <v>0</v>
      </c>
      <c r="AK4838" s="43">
        <v>0</v>
      </c>
      <c r="AL4838" s="43">
        <f t="shared" si="9320"/>
        <v>8856.7459999999992</v>
      </c>
      <c r="AM4838" s="43">
        <f t="shared" si="9321"/>
        <v>6.000000000001819</v>
      </c>
      <c r="AN4838" s="19"/>
      <c r="AO4838" s="1"/>
      <c r="AP4838" s="1"/>
      <c r="AQ4838" s="1"/>
      <c r="AR4838" s="1"/>
      <c r="AS4838" s="1"/>
    </row>
    <row r="4839">
      <c r="B4839" s="41" t="s">
        <v>1274</v>
      </c>
      <c r="C4839" s="41" t="s">
        <v>107</v>
      </c>
      <c r="D4839" s="41" t="s">
        <v>155</v>
      </c>
      <c r="E4839" s="26" t="str">
        <f t="shared" si="9348"/>
        <v>0412</v>
      </c>
      <c r="F4839" s="41" t="s">
        <v>1328</v>
      </c>
      <c r="G4839" s="41"/>
      <c r="H4839" s="42" t="s">
        <v>1329</v>
      </c>
      <c r="I4839" s="43">
        <f t="shared" si="9468"/>
        <v>3651</v>
      </c>
      <c r="J4839" s="43">
        <f t="shared" si="9469"/>
        <v>3651</v>
      </c>
      <c r="K4839" s="43">
        <f t="shared" si="9470"/>
        <v>3651</v>
      </c>
      <c r="L4839" s="43">
        <f t="shared" si="9471"/>
        <v>0</v>
      </c>
      <c r="M4839" s="43">
        <f t="shared" si="9472"/>
        <v>0</v>
      </c>
      <c r="N4839" s="43">
        <f t="shared" si="9473"/>
        <v>0</v>
      </c>
      <c r="O4839" s="43">
        <f t="shared" si="9474"/>
        <v>0</v>
      </c>
      <c r="P4839" s="43">
        <f t="shared" si="9475"/>
        <v>0</v>
      </c>
      <c r="Q4839" s="43">
        <f t="shared" si="9476"/>
        <v>700</v>
      </c>
      <c r="R4839" s="43">
        <f t="shared" si="9494"/>
        <v>0</v>
      </c>
      <c r="S4839" s="43">
        <f t="shared" si="9478"/>
        <v>0</v>
      </c>
      <c r="T4839" s="43">
        <f t="shared" si="9479"/>
        <v>0</v>
      </c>
      <c r="U4839" s="43">
        <v>0</v>
      </c>
      <c r="V4839" s="43">
        <f t="shared" si="9349"/>
        <v>4351</v>
      </c>
      <c r="W4839" s="43">
        <f t="shared" si="9480"/>
        <v>0</v>
      </c>
      <c r="X4839" s="43">
        <f t="shared" si="9481"/>
        <v>0</v>
      </c>
      <c r="Y4839" s="43">
        <f t="shared" si="9482"/>
        <v>0</v>
      </c>
      <c r="Z4839" s="43">
        <f t="shared" si="9483"/>
        <v>0</v>
      </c>
      <c r="AA4839" s="43">
        <f t="shared" si="9484"/>
        <v>0</v>
      </c>
      <c r="AB4839" s="43">
        <f t="shared" si="9485"/>
        <v>2422.556</v>
      </c>
      <c r="AC4839" s="44">
        <f t="shared" si="9486"/>
        <v>4351</v>
      </c>
      <c r="AD4839" s="44">
        <f t="shared" si="9487"/>
        <v>4350.9607999999998</v>
      </c>
      <c r="AE4839" s="45">
        <f t="shared" si="9319"/>
        <v>99.999099057687886</v>
      </c>
      <c r="AF4839" s="43">
        <f t="shared" si="9488"/>
        <v>4351</v>
      </c>
      <c r="AG4839" s="43">
        <f t="shared" si="9489"/>
        <v>0</v>
      </c>
      <c r="AH4839" s="43">
        <f t="shared" si="9490"/>
        <v>0</v>
      </c>
      <c r="AI4839" s="43">
        <f t="shared" si="9491"/>
        <v>0</v>
      </c>
      <c r="AJ4839" s="43">
        <f t="shared" si="9492"/>
        <v>0</v>
      </c>
      <c r="AK4839" s="43">
        <f t="shared" si="9493"/>
        <v>0</v>
      </c>
      <c r="AL4839" s="43">
        <f t="shared" si="9320"/>
        <v>4351</v>
      </c>
      <c r="AM4839" s="43">
        <f t="shared" si="9321"/>
        <v>0</v>
      </c>
      <c r="AN4839" s="2"/>
      <c r="AO4839" s="1"/>
      <c r="AP4839" s="1"/>
      <c r="AQ4839" s="1"/>
      <c r="AR4839" s="1"/>
      <c r="AS4839" s="1"/>
    </row>
    <row r="4840" ht="47.25">
      <c r="B4840" s="41" t="s">
        <v>1274</v>
      </c>
      <c r="C4840" s="41" t="s">
        <v>107</v>
      </c>
      <c r="D4840" s="41" t="s">
        <v>155</v>
      </c>
      <c r="E4840" s="26" t="str">
        <f t="shared" si="9348"/>
        <v>0412</v>
      </c>
      <c r="F4840" s="41" t="s">
        <v>1330</v>
      </c>
      <c r="G4840" s="41"/>
      <c r="H4840" s="42" t="s">
        <v>1331</v>
      </c>
      <c r="I4840" s="43">
        <f t="shared" si="9468"/>
        <v>3651</v>
      </c>
      <c r="J4840" s="43">
        <f t="shared" si="9469"/>
        <v>3651</v>
      </c>
      <c r="K4840" s="43">
        <f t="shared" si="9470"/>
        <v>3651</v>
      </c>
      <c r="L4840" s="43">
        <f t="shared" si="9471"/>
        <v>0</v>
      </c>
      <c r="M4840" s="43">
        <f t="shared" si="9472"/>
        <v>0</v>
      </c>
      <c r="N4840" s="43">
        <f t="shared" si="9473"/>
        <v>0</v>
      </c>
      <c r="O4840" s="43">
        <f t="shared" si="9474"/>
        <v>0</v>
      </c>
      <c r="P4840" s="43">
        <f t="shared" si="9475"/>
        <v>0</v>
      </c>
      <c r="Q4840" s="43">
        <f t="shared" si="9476"/>
        <v>700</v>
      </c>
      <c r="R4840" s="43">
        <f t="shared" si="9494"/>
        <v>0</v>
      </c>
      <c r="S4840" s="43">
        <f t="shared" si="9478"/>
        <v>0</v>
      </c>
      <c r="T4840" s="43">
        <f t="shared" si="9479"/>
        <v>0</v>
      </c>
      <c r="U4840" s="43">
        <v>0</v>
      </c>
      <c r="V4840" s="43">
        <f t="shared" si="9349"/>
        <v>4351</v>
      </c>
      <c r="W4840" s="43">
        <f t="shared" si="9480"/>
        <v>0</v>
      </c>
      <c r="X4840" s="43">
        <f t="shared" si="9481"/>
        <v>0</v>
      </c>
      <c r="Y4840" s="43">
        <f t="shared" si="9482"/>
        <v>0</v>
      </c>
      <c r="Z4840" s="43">
        <f t="shared" si="9483"/>
        <v>0</v>
      </c>
      <c r="AA4840" s="43">
        <f t="shared" si="9484"/>
        <v>0</v>
      </c>
      <c r="AB4840" s="43">
        <f t="shared" si="9485"/>
        <v>2422.556</v>
      </c>
      <c r="AC4840" s="44">
        <f t="shared" si="9486"/>
        <v>4351</v>
      </c>
      <c r="AD4840" s="44">
        <f t="shared" si="9487"/>
        <v>4350.9607999999998</v>
      </c>
      <c r="AE4840" s="45">
        <f t="shared" ref="AE4840:AE4903" si="9495">AD4840/AC4840*100</f>
        <v>99.999099057687886</v>
      </c>
      <c r="AF4840" s="43">
        <f t="shared" si="9488"/>
        <v>4351</v>
      </c>
      <c r="AG4840" s="43">
        <f t="shared" si="9489"/>
        <v>0</v>
      </c>
      <c r="AH4840" s="43">
        <f t="shared" si="9490"/>
        <v>0</v>
      </c>
      <c r="AI4840" s="43">
        <f t="shared" si="9491"/>
        <v>0</v>
      </c>
      <c r="AJ4840" s="43">
        <f t="shared" si="9492"/>
        <v>0</v>
      </c>
      <c r="AK4840" s="43">
        <f t="shared" si="9493"/>
        <v>0</v>
      </c>
      <c r="AL4840" s="43">
        <f t="shared" ref="AL4840:AL4903" si="9496">AF4840+AH4840+AK4840+AI4840+AJ4840+AG4840</f>
        <v>4351</v>
      </c>
      <c r="AM4840" s="43">
        <f t="shared" ref="AM4840:AM4903" si="9497">V4840-AL4840</f>
        <v>0</v>
      </c>
      <c r="AN4840" s="2"/>
      <c r="AR4840" s="1"/>
      <c r="AS4840" s="1"/>
    </row>
    <row r="4841" ht="78.75">
      <c r="B4841" s="41" t="s">
        <v>1274</v>
      </c>
      <c r="C4841" s="41" t="s">
        <v>107</v>
      </c>
      <c r="D4841" s="41" t="s">
        <v>155</v>
      </c>
      <c r="E4841" s="26" t="str">
        <f t="shared" si="9348"/>
        <v>0412</v>
      </c>
      <c r="F4841" s="41" t="s">
        <v>1332</v>
      </c>
      <c r="G4841" s="41"/>
      <c r="H4841" s="42" t="s">
        <v>1333</v>
      </c>
      <c r="I4841" s="43">
        <f t="shared" si="9468"/>
        <v>3651</v>
      </c>
      <c r="J4841" s="43">
        <f t="shared" si="9469"/>
        <v>3651</v>
      </c>
      <c r="K4841" s="43">
        <f t="shared" si="9470"/>
        <v>3651</v>
      </c>
      <c r="L4841" s="43">
        <f t="shared" si="9471"/>
        <v>0</v>
      </c>
      <c r="M4841" s="43">
        <f t="shared" si="9472"/>
        <v>0</v>
      </c>
      <c r="N4841" s="43">
        <f t="shared" si="9473"/>
        <v>0</v>
      </c>
      <c r="O4841" s="43">
        <f t="shared" si="9474"/>
        <v>0</v>
      </c>
      <c r="P4841" s="43">
        <f t="shared" si="9475"/>
        <v>0</v>
      </c>
      <c r="Q4841" s="43">
        <f t="shared" si="9476"/>
        <v>700</v>
      </c>
      <c r="R4841" s="43">
        <f t="shared" si="9494"/>
        <v>0</v>
      </c>
      <c r="S4841" s="43">
        <f t="shared" si="9478"/>
        <v>0</v>
      </c>
      <c r="T4841" s="43">
        <f t="shared" si="9479"/>
        <v>0</v>
      </c>
      <c r="U4841" s="43">
        <v>0</v>
      </c>
      <c r="V4841" s="43">
        <f t="shared" si="9349"/>
        <v>4351</v>
      </c>
      <c r="W4841" s="43">
        <f t="shared" si="9480"/>
        <v>0</v>
      </c>
      <c r="X4841" s="43">
        <f t="shared" si="9481"/>
        <v>0</v>
      </c>
      <c r="Y4841" s="43">
        <f t="shared" si="9482"/>
        <v>0</v>
      </c>
      <c r="Z4841" s="43">
        <f t="shared" si="9483"/>
        <v>0</v>
      </c>
      <c r="AA4841" s="43">
        <f t="shared" si="9484"/>
        <v>0</v>
      </c>
      <c r="AB4841" s="43">
        <f t="shared" si="9485"/>
        <v>2422.556</v>
      </c>
      <c r="AC4841" s="44">
        <f t="shared" si="9486"/>
        <v>4351</v>
      </c>
      <c r="AD4841" s="44">
        <f t="shared" si="9487"/>
        <v>4350.9607999999998</v>
      </c>
      <c r="AE4841" s="45">
        <f t="shared" si="9495"/>
        <v>99.999099057687886</v>
      </c>
      <c r="AF4841" s="43">
        <f t="shared" si="9488"/>
        <v>4351</v>
      </c>
      <c r="AG4841" s="43">
        <f t="shared" si="9489"/>
        <v>0</v>
      </c>
      <c r="AH4841" s="43">
        <f t="shared" si="9490"/>
        <v>0</v>
      </c>
      <c r="AI4841" s="43">
        <f t="shared" si="9491"/>
        <v>0</v>
      </c>
      <c r="AJ4841" s="43">
        <f t="shared" si="9492"/>
        <v>0</v>
      </c>
      <c r="AK4841" s="43">
        <f t="shared" si="9493"/>
        <v>0</v>
      </c>
      <c r="AL4841" s="43">
        <f t="shared" si="9496"/>
        <v>4351</v>
      </c>
      <c r="AM4841" s="43">
        <f t="shared" si="9497"/>
        <v>0</v>
      </c>
      <c r="AN4841" s="2"/>
      <c r="AO4841" s="1"/>
      <c r="AP4841" s="1"/>
      <c r="AQ4841" s="1"/>
      <c r="AR4841" s="1"/>
      <c r="AS4841" s="1"/>
    </row>
    <row r="4842" ht="31.5">
      <c r="B4842" s="41" t="s">
        <v>1274</v>
      </c>
      <c r="C4842" s="41" t="s">
        <v>107</v>
      </c>
      <c r="D4842" s="41" t="s">
        <v>155</v>
      </c>
      <c r="E4842" s="26" t="str">
        <f t="shared" si="9348"/>
        <v>0412</v>
      </c>
      <c r="F4842" s="41" t="s">
        <v>1332</v>
      </c>
      <c r="G4842" s="41" t="s">
        <v>53</v>
      </c>
      <c r="H4842" s="42" t="s">
        <v>54</v>
      </c>
      <c r="I4842" s="43">
        <f t="shared" si="9468"/>
        <v>3651</v>
      </c>
      <c r="J4842" s="43">
        <f t="shared" si="9469"/>
        <v>3651</v>
      </c>
      <c r="K4842" s="43">
        <f t="shared" si="9470"/>
        <v>3651</v>
      </c>
      <c r="L4842" s="43">
        <f t="shared" si="9471"/>
        <v>0</v>
      </c>
      <c r="M4842" s="43">
        <f t="shared" si="9472"/>
        <v>0</v>
      </c>
      <c r="N4842" s="43">
        <f t="shared" si="9473"/>
        <v>0</v>
      </c>
      <c r="O4842" s="43">
        <f t="shared" si="9474"/>
        <v>0</v>
      </c>
      <c r="P4842" s="43">
        <f t="shared" si="9475"/>
        <v>0</v>
      </c>
      <c r="Q4842" s="43">
        <f t="shared" si="9476"/>
        <v>700</v>
      </c>
      <c r="R4842" s="43">
        <f t="shared" si="9494"/>
        <v>0</v>
      </c>
      <c r="S4842" s="43">
        <f t="shared" si="9478"/>
        <v>0</v>
      </c>
      <c r="T4842" s="43">
        <f t="shared" si="9479"/>
        <v>0</v>
      </c>
      <c r="U4842" s="43">
        <v>0</v>
      </c>
      <c r="V4842" s="43">
        <f t="shared" si="9349"/>
        <v>4351</v>
      </c>
      <c r="W4842" s="43">
        <f t="shared" si="9480"/>
        <v>0</v>
      </c>
      <c r="X4842" s="43">
        <f t="shared" si="9481"/>
        <v>0</v>
      </c>
      <c r="Y4842" s="43">
        <f t="shared" si="9482"/>
        <v>0</v>
      </c>
      <c r="Z4842" s="43">
        <f t="shared" si="9483"/>
        <v>0</v>
      </c>
      <c r="AA4842" s="43">
        <f t="shared" si="9484"/>
        <v>0</v>
      </c>
      <c r="AB4842" s="43">
        <f t="shared" si="9485"/>
        <v>2422.556</v>
      </c>
      <c r="AC4842" s="44">
        <f t="shared" si="9486"/>
        <v>4351</v>
      </c>
      <c r="AD4842" s="44">
        <f t="shared" si="9487"/>
        <v>4350.9607999999998</v>
      </c>
      <c r="AE4842" s="45">
        <f t="shared" si="9495"/>
        <v>99.999099057687886</v>
      </c>
      <c r="AF4842" s="43">
        <f t="shared" si="9488"/>
        <v>4351</v>
      </c>
      <c r="AG4842" s="43">
        <f t="shared" si="9489"/>
        <v>0</v>
      </c>
      <c r="AH4842" s="43">
        <f t="shared" si="9490"/>
        <v>0</v>
      </c>
      <c r="AI4842" s="43">
        <f t="shared" si="9491"/>
        <v>0</v>
      </c>
      <c r="AJ4842" s="43">
        <f t="shared" si="9492"/>
        <v>0</v>
      </c>
      <c r="AK4842" s="43">
        <f t="shared" si="9493"/>
        <v>0</v>
      </c>
      <c r="AL4842" s="43">
        <f t="shared" si="9496"/>
        <v>4351</v>
      </c>
      <c r="AM4842" s="43">
        <f t="shared" si="9497"/>
        <v>0</v>
      </c>
      <c r="AN4842" s="2"/>
      <c r="AO4842" s="1"/>
      <c r="AP4842" s="1"/>
      <c r="AQ4842" s="1"/>
      <c r="AR4842" s="1"/>
      <c r="AS4842" s="1"/>
    </row>
    <row r="4843" ht="31.5">
      <c r="B4843" s="41" t="s">
        <v>1274</v>
      </c>
      <c r="C4843" s="41" t="s">
        <v>107</v>
      </c>
      <c r="D4843" s="41" t="s">
        <v>155</v>
      </c>
      <c r="E4843" s="26" t="str">
        <f t="shared" si="9348"/>
        <v>0412</v>
      </c>
      <c r="F4843" s="41" t="s">
        <v>1332</v>
      </c>
      <c r="G4843" s="41" t="s">
        <v>55</v>
      </c>
      <c r="H4843" s="42" t="s">
        <v>56</v>
      </c>
      <c r="I4843" s="43">
        <v>3651</v>
      </c>
      <c r="J4843" s="43">
        <v>3651</v>
      </c>
      <c r="K4843" s="43">
        <v>3651</v>
      </c>
      <c r="L4843" s="43"/>
      <c r="M4843" s="43"/>
      <c r="N4843" s="43"/>
      <c r="O4843" s="43">
        <v>0</v>
      </c>
      <c r="P4843" s="43">
        <v>0</v>
      </c>
      <c r="Q4843" s="43">
        <v>700</v>
      </c>
      <c r="R4843" s="43">
        <v>0</v>
      </c>
      <c r="S4843" s="43">
        <v>0</v>
      </c>
      <c r="T4843" s="43">
        <v>0</v>
      </c>
      <c r="U4843" s="43">
        <v>0</v>
      </c>
      <c r="V4843" s="43">
        <f t="shared" si="9349"/>
        <v>4351</v>
      </c>
      <c r="W4843" s="43"/>
      <c r="X4843" s="43"/>
      <c r="Y4843" s="43"/>
      <c r="Z4843" s="43"/>
      <c r="AA4843" s="43"/>
      <c r="AB4843" s="43">
        <v>2422.556</v>
      </c>
      <c r="AC4843" s="44">
        <v>4351</v>
      </c>
      <c r="AD4843" s="44">
        <v>4350.9607999999998</v>
      </c>
      <c r="AE4843" s="45">
        <f t="shared" si="9495"/>
        <v>99.999099057687886</v>
      </c>
      <c r="AF4843" s="43">
        <v>4351</v>
      </c>
      <c r="AG4843" s="43">
        <v>0</v>
      </c>
      <c r="AH4843" s="43">
        <v>0</v>
      </c>
      <c r="AI4843" s="43">
        <v>0</v>
      </c>
      <c r="AJ4843" s="43">
        <v>0</v>
      </c>
      <c r="AK4843" s="43">
        <v>0</v>
      </c>
      <c r="AL4843" s="43">
        <f t="shared" si="9496"/>
        <v>4351</v>
      </c>
      <c r="AM4843" s="43">
        <f t="shared" si="9497"/>
        <v>0</v>
      </c>
      <c r="AN4843" s="19"/>
      <c r="AO4843" s="1"/>
      <c r="AP4843" s="1"/>
      <c r="AQ4843" s="1"/>
      <c r="AR4843" s="1"/>
      <c r="AS4843" s="1"/>
    </row>
    <row r="4844" ht="47.25">
      <c r="B4844" s="41" t="s">
        <v>1274</v>
      </c>
      <c r="C4844" s="41" t="s">
        <v>107</v>
      </c>
      <c r="D4844" s="41" t="s">
        <v>155</v>
      </c>
      <c r="E4844" s="26" t="str">
        <f t="shared" si="9348"/>
        <v>0412</v>
      </c>
      <c r="F4844" s="41" t="s">
        <v>101</v>
      </c>
      <c r="G4844" s="41"/>
      <c r="H4844" s="42" t="s">
        <v>102</v>
      </c>
      <c r="I4844" s="43"/>
      <c r="J4844" s="43"/>
      <c r="K4844" s="43"/>
      <c r="L4844" s="43"/>
      <c r="M4844" s="43"/>
      <c r="N4844" s="43"/>
      <c r="O4844" s="43">
        <f t="shared" si="9474"/>
        <v>0</v>
      </c>
      <c r="P4844" s="43">
        <f t="shared" si="9475"/>
        <v>0</v>
      </c>
      <c r="Q4844" s="43">
        <f t="shared" si="9476"/>
        <v>0</v>
      </c>
      <c r="R4844" s="43">
        <f t="shared" si="9494"/>
        <v>0</v>
      </c>
      <c r="S4844" s="43">
        <f t="shared" si="9478"/>
        <v>0</v>
      </c>
      <c r="T4844" s="43"/>
      <c r="U4844" s="43"/>
      <c r="V4844" s="43">
        <f t="shared" si="9349"/>
        <v>0</v>
      </c>
      <c r="W4844" s="43"/>
      <c r="X4844" s="43"/>
      <c r="Y4844" s="43"/>
      <c r="Z4844" s="43"/>
      <c r="AA4844" s="43"/>
      <c r="AB4844" s="43">
        <f t="shared" si="9485"/>
        <v>15.300000000000001</v>
      </c>
      <c r="AC4844" s="44">
        <f t="shared" si="9486"/>
        <v>21.600000000000001</v>
      </c>
      <c r="AD4844" s="44">
        <f t="shared" si="9487"/>
        <v>21.600000000000001</v>
      </c>
      <c r="AE4844" s="45">
        <f t="shared" si="9495"/>
        <v>100</v>
      </c>
      <c r="AF4844" s="43">
        <f t="shared" si="9488"/>
        <v>15.300000000000001</v>
      </c>
      <c r="AG4844" s="43">
        <f t="shared" si="9489"/>
        <v>0</v>
      </c>
      <c r="AH4844" s="43">
        <f t="shared" si="9490"/>
        <v>0</v>
      </c>
      <c r="AI4844" s="43">
        <f t="shared" si="9491"/>
        <v>0</v>
      </c>
      <c r="AJ4844" s="43">
        <f t="shared" si="9492"/>
        <v>0</v>
      </c>
      <c r="AK4844" s="43">
        <f t="shared" si="9493"/>
        <v>0</v>
      </c>
      <c r="AL4844" s="43">
        <f t="shared" si="9496"/>
        <v>15.300000000000001</v>
      </c>
      <c r="AM4844" s="43">
        <f t="shared" si="9497"/>
        <v>-15.300000000000001</v>
      </c>
      <c r="AN4844" s="19"/>
      <c r="AO4844" s="1"/>
      <c r="AP4844" s="1"/>
      <c r="AQ4844" s="1"/>
      <c r="AR4844" s="1"/>
      <c r="AS4844" s="1"/>
    </row>
    <row r="4845" ht="31.5">
      <c r="B4845" s="41" t="s">
        <v>1274</v>
      </c>
      <c r="C4845" s="41" t="s">
        <v>107</v>
      </c>
      <c r="D4845" s="41" t="s">
        <v>155</v>
      </c>
      <c r="E4845" s="26" t="str">
        <f t="shared" si="9348"/>
        <v>0412</v>
      </c>
      <c r="F4845" s="41" t="s">
        <v>103</v>
      </c>
      <c r="G4845" s="41"/>
      <c r="H4845" s="42" t="s">
        <v>104</v>
      </c>
      <c r="I4845" s="43"/>
      <c r="J4845" s="43"/>
      <c r="K4845" s="43"/>
      <c r="L4845" s="43"/>
      <c r="M4845" s="43"/>
      <c r="N4845" s="43"/>
      <c r="O4845" s="43">
        <f t="shared" si="9474"/>
        <v>0</v>
      </c>
      <c r="P4845" s="43">
        <f t="shared" si="9475"/>
        <v>0</v>
      </c>
      <c r="Q4845" s="43">
        <f t="shared" si="9476"/>
        <v>0</v>
      </c>
      <c r="R4845" s="43">
        <f t="shared" si="9494"/>
        <v>0</v>
      </c>
      <c r="S4845" s="43">
        <f t="shared" si="9478"/>
        <v>0</v>
      </c>
      <c r="T4845" s="43"/>
      <c r="U4845" s="43"/>
      <c r="V4845" s="43">
        <f t="shared" si="9349"/>
        <v>0</v>
      </c>
      <c r="W4845" s="43"/>
      <c r="X4845" s="43"/>
      <c r="Y4845" s="43"/>
      <c r="Z4845" s="43"/>
      <c r="AA4845" s="43"/>
      <c r="AB4845" s="43">
        <f t="shared" si="9485"/>
        <v>15.300000000000001</v>
      </c>
      <c r="AC4845" s="44">
        <f t="shared" si="9486"/>
        <v>21.600000000000001</v>
      </c>
      <c r="AD4845" s="44">
        <f t="shared" si="9487"/>
        <v>21.600000000000001</v>
      </c>
      <c r="AE4845" s="45">
        <f t="shared" si="9495"/>
        <v>100</v>
      </c>
      <c r="AF4845" s="43">
        <f t="shared" si="9488"/>
        <v>15.300000000000001</v>
      </c>
      <c r="AG4845" s="43">
        <f t="shared" si="9489"/>
        <v>0</v>
      </c>
      <c r="AH4845" s="43">
        <f t="shared" si="9490"/>
        <v>0</v>
      </c>
      <c r="AI4845" s="43">
        <f t="shared" si="9491"/>
        <v>0</v>
      </c>
      <c r="AJ4845" s="43">
        <f t="shared" si="9492"/>
        <v>0</v>
      </c>
      <c r="AK4845" s="43">
        <f t="shared" si="9493"/>
        <v>0</v>
      </c>
      <c r="AL4845" s="43">
        <f t="shared" si="9496"/>
        <v>15.300000000000001</v>
      </c>
      <c r="AM4845" s="43">
        <f t="shared" si="9497"/>
        <v>-15.300000000000001</v>
      </c>
      <c r="AN4845" s="19"/>
      <c r="AR4845" s="1"/>
      <c r="AS4845" s="1"/>
    </row>
    <row r="4846" ht="31.5">
      <c r="B4846" s="41" t="s">
        <v>1274</v>
      </c>
      <c r="C4846" s="41" t="s">
        <v>107</v>
      </c>
      <c r="D4846" s="41" t="s">
        <v>155</v>
      </c>
      <c r="E4846" s="26" t="str">
        <f t="shared" si="9348"/>
        <v>0412</v>
      </c>
      <c r="F4846" s="41" t="s">
        <v>105</v>
      </c>
      <c r="G4846" s="41"/>
      <c r="H4846" s="42" t="s">
        <v>106</v>
      </c>
      <c r="I4846" s="43"/>
      <c r="J4846" s="43"/>
      <c r="K4846" s="43"/>
      <c r="L4846" s="43"/>
      <c r="M4846" s="43"/>
      <c r="N4846" s="43"/>
      <c r="O4846" s="43">
        <f t="shared" si="9474"/>
        <v>0</v>
      </c>
      <c r="P4846" s="43">
        <f t="shared" si="9475"/>
        <v>0</v>
      </c>
      <c r="Q4846" s="43">
        <f t="shared" si="9476"/>
        <v>0</v>
      </c>
      <c r="R4846" s="43">
        <f t="shared" si="9494"/>
        <v>0</v>
      </c>
      <c r="S4846" s="43">
        <f t="shared" si="9478"/>
        <v>0</v>
      </c>
      <c r="T4846" s="43"/>
      <c r="U4846" s="43"/>
      <c r="V4846" s="43">
        <f t="shared" si="9349"/>
        <v>0</v>
      </c>
      <c r="W4846" s="43"/>
      <c r="X4846" s="43"/>
      <c r="Y4846" s="43"/>
      <c r="Z4846" s="43"/>
      <c r="AA4846" s="43"/>
      <c r="AB4846" s="43">
        <f t="shared" si="9485"/>
        <v>15.300000000000001</v>
      </c>
      <c r="AC4846" s="44">
        <f t="shared" si="9486"/>
        <v>21.600000000000001</v>
      </c>
      <c r="AD4846" s="44">
        <f t="shared" si="9487"/>
        <v>21.600000000000001</v>
      </c>
      <c r="AE4846" s="45">
        <f t="shared" si="9495"/>
        <v>100</v>
      </c>
      <c r="AF4846" s="43">
        <f t="shared" si="9488"/>
        <v>15.300000000000001</v>
      </c>
      <c r="AG4846" s="43">
        <f t="shared" si="9489"/>
        <v>0</v>
      </c>
      <c r="AH4846" s="43">
        <f t="shared" si="9490"/>
        <v>0</v>
      </c>
      <c r="AI4846" s="43">
        <f t="shared" si="9491"/>
        <v>0</v>
      </c>
      <c r="AJ4846" s="43">
        <f t="shared" si="9492"/>
        <v>0</v>
      </c>
      <c r="AK4846" s="43">
        <f t="shared" si="9493"/>
        <v>0</v>
      </c>
      <c r="AL4846" s="43">
        <f t="shared" si="9496"/>
        <v>15.300000000000001</v>
      </c>
      <c r="AM4846" s="43">
        <f t="shared" si="9497"/>
        <v>-15.300000000000001</v>
      </c>
      <c r="AN4846" s="19"/>
      <c r="AO4846" s="1"/>
      <c r="AP4846" s="1"/>
      <c r="AQ4846" s="1"/>
      <c r="AR4846" s="1"/>
      <c r="AS4846" s="1"/>
    </row>
    <row r="4847">
      <c r="B4847" s="41" t="s">
        <v>1274</v>
      </c>
      <c r="C4847" s="41" t="s">
        <v>107</v>
      </c>
      <c r="D4847" s="41" t="s">
        <v>155</v>
      </c>
      <c r="E4847" s="26" t="str">
        <f t="shared" ref="E4847:E4910" si="9498">CONCATENATE(C4847,D4847)</f>
        <v>0412</v>
      </c>
      <c r="F4847" s="41" t="s">
        <v>105</v>
      </c>
      <c r="G4847" s="41" t="s">
        <v>59</v>
      </c>
      <c r="H4847" s="42" t="s">
        <v>60</v>
      </c>
      <c r="I4847" s="43"/>
      <c r="J4847" s="43"/>
      <c r="K4847" s="43"/>
      <c r="L4847" s="43"/>
      <c r="M4847" s="43"/>
      <c r="N4847" s="43"/>
      <c r="O4847" s="43">
        <f t="shared" si="9474"/>
        <v>0</v>
      </c>
      <c r="P4847" s="43">
        <f t="shared" si="9475"/>
        <v>0</v>
      </c>
      <c r="Q4847" s="43">
        <f t="shared" si="9476"/>
        <v>0</v>
      </c>
      <c r="R4847" s="43">
        <f t="shared" si="9494"/>
        <v>0</v>
      </c>
      <c r="S4847" s="43">
        <f t="shared" si="9478"/>
        <v>0</v>
      </c>
      <c r="T4847" s="43"/>
      <c r="U4847" s="43"/>
      <c r="V4847" s="43">
        <f t="shared" ref="V4847:V4910" si="9499">I4847+L4847+U4847+T4847+S4847+R4847+Q4847+P4847+O4847</f>
        <v>0</v>
      </c>
      <c r="W4847" s="43"/>
      <c r="X4847" s="43"/>
      <c r="Y4847" s="43"/>
      <c r="Z4847" s="43"/>
      <c r="AA4847" s="43"/>
      <c r="AB4847" s="43">
        <f t="shared" si="9485"/>
        <v>15.300000000000001</v>
      </c>
      <c r="AC4847" s="44">
        <f t="shared" si="9486"/>
        <v>21.600000000000001</v>
      </c>
      <c r="AD4847" s="44">
        <f t="shared" si="9487"/>
        <v>21.600000000000001</v>
      </c>
      <c r="AE4847" s="45">
        <f t="shared" si="9495"/>
        <v>100</v>
      </c>
      <c r="AF4847" s="43">
        <f t="shared" si="9488"/>
        <v>15.300000000000001</v>
      </c>
      <c r="AG4847" s="43">
        <f t="shared" si="9489"/>
        <v>0</v>
      </c>
      <c r="AH4847" s="43">
        <f t="shared" si="9490"/>
        <v>0</v>
      </c>
      <c r="AI4847" s="43">
        <f t="shared" si="9491"/>
        <v>0</v>
      </c>
      <c r="AJ4847" s="43">
        <f t="shared" si="9492"/>
        <v>0</v>
      </c>
      <c r="AK4847" s="43">
        <f t="shared" si="9493"/>
        <v>0</v>
      </c>
      <c r="AL4847" s="43">
        <f t="shared" si="9496"/>
        <v>15.300000000000001</v>
      </c>
      <c r="AM4847" s="43">
        <f t="shared" si="9497"/>
        <v>-15.300000000000001</v>
      </c>
      <c r="AN4847" s="19"/>
      <c r="AO4847" s="1"/>
      <c r="AP4847" s="1"/>
      <c r="AQ4847" s="1"/>
      <c r="AR4847" s="1"/>
      <c r="AS4847" s="1"/>
    </row>
    <row r="4848">
      <c r="B4848" s="41" t="s">
        <v>1274</v>
      </c>
      <c r="C4848" s="41" t="s">
        <v>107</v>
      </c>
      <c r="D4848" s="41" t="s">
        <v>155</v>
      </c>
      <c r="E4848" s="26" t="str">
        <f t="shared" si="9498"/>
        <v>0412</v>
      </c>
      <c r="F4848" s="41" t="s">
        <v>105</v>
      </c>
      <c r="G4848" s="41" t="s">
        <v>61</v>
      </c>
      <c r="H4848" s="42" t="s">
        <v>62</v>
      </c>
      <c r="I4848" s="43"/>
      <c r="J4848" s="43"/>
      <c r="K4848" s="43"/>
      <c r="L4848" s="43"/>
      <c r="M4848" s="43"/>
      <c r="N4848" s="43"/>
      <c r="O4848" s="43">
        <v>0</v>
      </c>
      <c r="P4848" s="43">
        <v>0</v>
      </c>
      <c r="Q4848" s="43">
        <v>0</v>
      </c>
      <c r="R4848" s="43">
        <v>0</v>
      </c>
      <c r="S4848" s="43">
        <v>0</v>
      </c>
      <c r="T4848" s="43"/>
      <c r="U4848" s="43"/>
      <c r="V4848" s="43">
        <f t="shared" si="9499"/>
        <v>0</v>
      </c>
      <c r="W4848" s="43"/>
      <c r="X4848" s="43"/>
      <c r="Y4848" s="43"/>
      <c r="Z4848" s="43"/>
      <c r="AA4848" s="43"/>
      <c r="AB4848" s="43">
        <v>15.300000000000001</v>
      </c>
      <c r="AC4848" s="44">
        <v>21.600000000000001</v>
      </c>
      <c r="AD4848" s="44">
        <v>21.600000000000001</v>
      </c>
      <c r="AE4848" s="45">
        <f t="shared" si="9495"/>
        <v>100</v>
      </c>
      <c r="AF4848" s="43">
        <v>15.300000000000001</v>
      </c>
      <c r="AG4848" s="43">
        <v>0</v>
      </c>
      <c r="AH4848" s="43">
        <v>0</v>
      </c>
      <c r="AI4848" s="43">
        <v>0</v>
      </c>
      <c r="AJ4848" s="43">
        <v>0</v>
      </c>
      <c r="AK4848" s="43">
        <v>0</v>
      </c>
      <c r="AL4848" s="43">
        <f t="shared" si="9496"/>
        <v>15.300000000000001</v>
      </c>
      <c r="AM4848" s="43">
        <f t="shared" si="9497"/>
        <v>-15.300000000000001</v>
      </c>
      <c r="AN4848" s="19"/>
      <c r="AO4848" s="1"/>
      <c r="AP4848" s="1"/>
      <c r="AQ4848" s="1"/>
      <c r="AR4848" s="1"/>
      <c r="AS4848" s="1"/>
    </row>
    <row r="4849" s="24" customFormat="1" ht="31.5">
      <c r="B4849" s="25" t="s">
        <v>1334</v>
      </c>
      <c r="C4849" s="25"/>
      <c r="D4849" s="25"/>
      <c r="E4849" s="26" t="str">
        <f t="shared" si="9498"/>
        <v/>
      </c>
      <c r="F4849" s="25"/>
      <c r="G4849" s="25"/>
      <c r="H4849" s="27" t="s">
        <v>1335</v>
      </c>
      <c r="I4849" s="28">
        <f>I4850+I4865+I4892</f>
        <v>624696.69999999995</v>
      </c>
      <c r="J4849" s="28">
        <f>J4850+J4865+J4892</f>
        <v>736836.20000000007</v>
      </c>
      <c r="K4849" s="28">
        <f>K4850+K4865+K4892</f>
        <v>696946.40000000002</v>
      </c>
      <c r="L4849" s="28">
        <f>L4850+L4865+L4892</f>
        <v>0</v>
      </c>
      <c r="M4849" s="28">
        <f>M4850+M4865+M4892</f>
        <v>0</v>
      </c>
      <c r="N4849" s="28">
        <f>N4850+N4865+N4892</f>
        <v>0</v>
      </c>
      <c r="O4849" s="28">
        <f>O4850+O4865+O4892</f>
        <v>7.0343730840249918e-13</v>
      </c>
      <c r="P4849" s="28">
        <f>P4850+P4865+P4892</f>
        <v>-5188.0529999999999</v>
      </c>
      <c r="Q4849" s="28">
        <f>Q4850+Q4865+Q4892</f>
        <v>402.84000000000003</v>
      </c>
      <c r="R4849" s="28">
        <f>R4850+R4865+R4892</f>
        <v>3360.4719999999993</v>
      </c>
      <c r="S4849" s="28">
        <f>S4850+S4865+S4892</f>
        <v>-572.06399999999996</v>
      </c>
      <c r="T4849" s="28">
        <f>T4850+T4865+T4892</f>
        <v>0</v>
      </c>
      <c r="U4849" s="28">
        <v>250</v>
      </c>
      <c r="V4849" s="28">
        <f t="shared" si="9499"/>
        <v>622949.8949999999</v>
      </c>
      <c r="W4849" s="28">
        <f>W4850+W4865+W4892</f>
        <v>250</v>
      </c>
      <c r="X4849" s="28">
        <f>X4850+X4865+X4892</f>
        <v>0</v>
      </c>
      <c r="Y4849" s="28">
        <f>Y4850+Y4865+Y4892</f>
        <v>0</v>
      </c>
      <c r="Z4849" s="28">
        <f>Z4850+Z4865+Z4892</f>
        <v>0</v>
      </c>
      <c r="AA4849" s="28">
        <f>AA4850+AA4865+AA4892</f>
        <v>0</v>
      </c>
      <c r="AB4849" s="28">
        <f>AB4850+AB4865+AB4892</f>
        <v>675323.03563000006</v>
      </c>
      <c r="AC4849" s="29">
        <f>AC4850+AC4865+AC4892</f>
        <v>866102.27998999995</v>
      </c>
      <c r="AD4849" s="29">
        <f>AD4850+AD4865+AD4892</f>
        <v>854604.71086000022</v>
      </c>
      <c r="AE4849" s="30">
        <f t="shared" si="9495"/>
        <v>98.672492915024719</v>
      </c>
      <c r="AF4849" s="28">
        <f>AF4850+AF4865+AF4892</f>
        <v>943923.01808000007</v>
      </c>
      <c r="AG4849" s="28">
        <f>AG4850+AG4865+AG4892</f>
        <v>7.0343730840249918e-13</v>
      </c>
      <c r="AH4849" s="28">
        <f>AH4850+AH4865+AH4892</f>
        <v>0</v>
      </c>
      <c r="AI4849" s="28">
        <f>AI4850+AI4865+AI4892</f>
        <v>0</v>
      </c>
      <c r="AJ4849" s="28">
        <f>AJ4850+AJ4865+AJ4892</f>
        <v>0</v>
      </c>
      <c r="AK4849" s="28">
        <f>AK4850+AK4865+AK4892</f>
        <v>0</v>
      </c>
      <c r="AL4849" s="28">
        <f t="shared" si="9496"/>
        <v>943923.01808000007</v>
      </c>
      <c r="AM4849" s="28">
        <f t="shared" si="9497"/>
        <v>-320973.12308000016</v>
      </c>
      <c r="AN4849" s="31"/>
      <c r="AO4849" s="24"/>
      <c r="AP4849" s="24"/>
      <c r="AQ4849" s="24"/>
      <c r="AR4849" s="24"/>
      <c r="AS4849" s="24"/>
    </row>
    <row r="4850" s="24" customFormat="1">
      <c r="B4850" s="25" t="s">
        <v>1334</v>
      </c>
      <c r="C4850" s="25" t="s">
        <v>41</v>
      </c>
      <c r="D4850" s="25"/>
      <c r="E4850" s="32" t="str">
        <f t="shared" si="9498"/>
        <v>01</v>
      </c>
      <c r="F4850" s="25"/>
      <c r="G4850" s="25"/>
      <c r="H4850" s="27" t="s">
        <v>42</v>
      </c>
      <c r="I4850" s="28">
        <f t="shared" ref="I4850:I4854" si="9500">I4851</f>
        <v>740.70000000000005</v>
      </c>
      <c r="J4850" s="28">
        <f t="shared" ref="J4850:J4854" si="9501">J4851</f>
        <v>766.39999999999998</v>
      </c>
      <c r="K4850" s="28">
        <f t="shared" ref="K4850:K4854" si="9502">K4851</f>
        <v>766.39999999999998</v>
      </c>
      <c r="L4850" s="28">
        <f t="shared" ref="L4850:L4854" si="9503">L4851</f>
        <v>0</v>
      </c>
      <c r="M4850" s="28">
        <f t="shared" ref="M4850:M4854" si="9504">M4851</f>
        <v>0</v>
      </c>
      <c r="N4850" s="28">
        <f t="shared" ref="N4850:N4854" si="9505">N4851</f>
        <v>0</v>
      </c>
      <c r="O4850" s="28">
        <f t="shared" ref="O4850:O4854" si="9506">O4851</f>
        <v>0</v>
      </c>
      <c r="P4850" s="28">
        <f t="shared" ref="P4850:P4854" si="9507">P4851</f>
        <v>0</v>
      </c>
      <c r="Q4850" s="28">
        <f t="shared" ref="Q4850:Q4854" si="9508">Q4851</f>
        <v>0</v>
      </c>
      <c r="R4850" s="28">
        <f t="shared" ref="R4850:R4854" si="9509">R4851</f>
        <v>0</v>
      </c>
      <c r="S4850" s="28">
        <f t="shared" ref="S4850:S4854" si="9510">S4851</f>
        <v>0</v>
      </c>
      <c r="T4850" s="28">
        <f t="shared" ref="T4850:T4854" si="9511">T4851</f>
        <v>0</v>
      </c>
      <c r="U4850" s="28">
        <v>0</v>
      </c>
      <c r="V4850" s="28">
        <f t="shared" si="9499"/>
        <v>740.70000000000005</v>
      </c>
      <c r="W4850" s="28">
        <f t="shared" ref="W4850:W4854" si="9512">W4851</f>
        <v>0</v>
      </c>
      <c r="X4850" s="28">
        <f t="shared" ref="X4850:X4854" si="9513">X4851</f>
        <v>0</v>
      </c>
      <c r="Y4850" s="28">
        <f t="shared" ref="Y4850:Y4854" si="9514">Y4851</f>
        <v>0</v>
      </c>
      <c r="Z4850" s="28">
        <f t="shared" ref="Z4850:Z4854" si="9515">Z4851</f>
        <v>0</v>
      </c>
      <c r="AA4850" s="28">
        <f t="shared" ref="AA4850:AA4854" si="9516">AA4851</f>
        <v>0</v>
      </c>
      <c r="AB4850" s="28">
        <f t="shared" ref="AB4850:AB4854" si="9517">AB4851</f>
        <v>545.04632000000004</v>
      </c>
      <c r="AC4850" s="29">
        <f t="shared" ref="AC4850:AC4853" si="9518">AC4851</f>
        <v>740.69999999999993</v>
      </c>
      <c r="AD4850" s="29">
        <f t="shared" ref="AD4850:AD4853" si="9519">AD4851</f>
        <v>740.69999999999993</v>
      </c>
      <c r="AE4850" s="30">
        <f t="shared" si="9495"/>
        <v>100</v>
      </c>
      <c r="AF4850" s="28">
        <f t="shared" ref="AF4850:AF4854" si="9520">AF4851</f>
        <v>740.70000000000005</v>
      </c>
      <c r="AG4850" s="28">
        <f t="shared" ref="AG4850:AG4854" si="9521">AG4851</f>
        <v>0</v>
      </c>
      <c r="AH4850" s="28">
        <f t="shared" ref="AH4850:AH4854" si="9522">AH4851</f>
        <v>0</v>
      </c>
      <c r="AI4850" s="28">
        <f t="shared" ref="AI4850:AI4854" si="9523">AI4851</f>
        <v>0</v>
      </c>
      <c r="AJ4850" s="28">
        <f t="shared" ref="AJ4850:AJ4854" si="9524">AJ4851</f>
        <v>0</v>
      </c>
      <c r="AK4850" s="28">
        <f t="shared" ref="AK4850:AK4854" si="9525">AK4851</f>
        <v>0</v>
      </c>
      <c r="AL4850" s="28">
        <f t="shared" si="9496"/>
        <v>740.70000000000005</v>
      </c>
      <c r="AM4850" s="28">
        <f t="shared" si="9497"/>
        <v>0</v>
      </c>
      <c r="AN4850" s="2"/>
      <c r="AO4850" s="24"/>
      <c r="AP4850" s="24"/>
      <c r="AQ4850" s="24"/>
      <c r="AR4850" s="24"/>
      <c r="AS4850" s="24"/>
    </row>
    <row r="4851" s="33" customFormat="1" ht="63">
      <c r="B4851" s="34" t="s">
        <v>1334</v>
      </c>
      <c r="C4851" s="34" t="s">
        <v>41</v>
      </c>
      <c r="D4851" s="34" t="s">
        <v>107</v>
      </c>
      <c r="E4851" s="35" t="str">
        <f t="shared" si="9498"/>
        <v>0104</v>
      </c>
      <c r="F4851" s="34"/>
      <c r="G4851" s="34"/>
      <c r="H4851" s="36" t="s">
        <v>672</v>
      </c>
      <c r="I4851" s="37">
        <f t="shared" si="9500"/>
        <v>740.70000000000005</v>
      </c>
      <c r="J4851" s="37">
        <f t="shared" si="9501"/>
        <v>766.39999999999998</v>
      </c>
      <c r="K4851" s="37">
        <f t="shared" si="9502"/>
        <v>766.39999999999998</v>
      </c>
      <c r="L4851" s="37">
        <f t="shared" si="9503"/>
        <v>0</v>
      </c>
      <c r="M4851" s="37">
        <f t="shared" si="9504"/>
        <v>0</v>
      </c>
      <c r="N4851" s="37">
        <f t="shared" si="9505"/>
        <v>0</v>
      </c>
      <c r="O4851" s="37">
        <f t="shared" si="9506"/>
        <v>0</v>
      </c>
      <c r="P4851" s="37">
        <f t="shared" si="9507"/>
        <v>0</v>
      </c>
      <c r="Q4851" s="37">
        <f t="shared" si="9508"/>
        <v>0</v>
      </c>
      <c r="R4851" s="37">
        <f t="shared" si="9509"/>
        <v>0</v>
      </c>
      <c r="S4851" s="37">
        <f t="shared" si="9510"/>
        <v>0</v>
      </c>
      <c r="T4851" s="37">
        <f t="shared" si="9511"/>
        <v>0</v>
      </c>
      <c r="U4851" s="37">
        <v>0</v>
      </c>
      <c r="V4851" s="37">
        <f t="shared" si="9499"/>
        <v>740.70000000000005</v>
      </c>
      <c r="W4851" s="37">
        <f t="shared" si="9512"/>
        <v>0</v>
      </c>
      <c r="X4851" s="37">
        <f t="shared" si="9513"/>
        <v>0</v>
      </c>
      <c r="Y4851" s="37">
        <f t="shared" si="9514"/>
        <v>0</v>
      </c>
      <c r="Z4851" s="37">
        <f t="shared" si="9515"/>
        <v>0</v>
      </c>
      <c r="AA4851" s="37">
        <f t="shared" si="9516"/>
        <v>0</v>
      </c>
      <c r="AB4851" s="37">
        <f t="shared" si="9517"/>
        <v>545.04632000000004</v>
      </c>
      <c r="AC4851" s="38">
        <f t="shared" si="9518"/>
        <v>740.69999999999993</v>
      </c>
      <c r="AD4851" s="38">
        <f t="shared" si="9519"/>
        <v>740.69999999999993</v>
      </c>
      <c r="AE4851" s="39">
        <f t="shared" si="9495"/>
        <v>100</v>
      </c>
      <c r="AF4851" s="37">
        <f t="shared" si="9520"/>
        <v>740.70000000000005</v>
      </c>
      <c r="AG4851" s="37">
        <f t="shared" si="9521"/>
        <v>0</v>
      </c>
      <c r="AH4851" s="37">
        <f t="shared" si="9522"/>
        <v>0</v>
      </c>
      <c r="AI4851" s="37">
        <f t="shared" si="9523"/>
        <v>0</v>
      </c>
      <c r="AJ4851" s="37">
        <f t="shared" si="9524"/>
        <v>0</v>
      </c>
      <c r="AK4851" s="37">
        <f t="shared" si="9525"/>
        <v>0</v>
      </c>
      <c r="AL4851" s="37">
        <f t="shared" si="9496"/>
        <v>740.70000000000005</v>
      </c>
      <c r="AM4851" s="37">
        <f t="shared" si="9497"/>
        <v>0</v>
      </c>
      <c r="AN4851" s="40"/>
      <c r="AO4851" s="33"/>
      <c r="AP4851" s="33"/>
      <c r="AQ4851" s="33"/>
      <c r="AR4851" s="33"/>
      <c r="AS4851" s="33"/>
    </row>
    <row r="4852" ht="47.25">
      <c r="B4852" s="41" t="s">
        <v>1334</v>
      </c>
      <c r="C4852" s="41" t="s">
        <v>41</v>
      </c>
      <c r="D4852" s="41" t="s">
        <v>107</v>
      </c>
      <c r="E4852" s="26" t="str">
        <f t="shared" si="9498"/>
        <v>0104</v>
      </c>
      <c r="F4852" s="41" t="s">
        <v>328</v>
      </c>
      <c r="G4852" s="41"/>
      <c r="H4852" s="42" t="s">
        <v>329</v>
      </c>
      <c r="I4852" s="43">
        <f t="shared" si="9500"/>
        <v>740.70000000000005</v>
      </c>
      <c r="J4852" s="43">
        <f t="shared" si="9501"/>
        <v>766.39999999999998</v>
      </c>
      <c r="K4852" s="43">
        <f t="shared" si="9502"/>
        <v>766.39999999999998</v>
      </c>
      <c r="L4852" s="43">
        <f t="shared" si="9503"/>
        <v>0</v>
      </c>
      <c r="M4852" s="43">
        <f t="shared" si="9504"/>
        <v>0</v>
      </c>
      <c r="N4852" s="43">
        <f t="shared" si="9505"/>
        <v>0</v>
      </c>
      <c r="O4852" s="43">
        <f t="shared" si="9506"/>
        <v>0</v>
      </c>
      <c r="P4852" s="43">
        <f t="shared" si="9507"/>
        <v>0</v>
      </c>
      <c r="Q4852" s="43">
        <f t="shared" si="9508"/>
        <v>0</v>
      </c>
      <c r="R4852" s="43">
        <f t="shared" si="9509"/>
        <v>0</v>
      </c>
      <c r="S4852" s="43">
        <f t="shared" si="9510"/>
        <v>0</v>
      </c>
      <c r="T4852" s="43">
        <f t="shared" si="9511"/>
        <v>0</v>
      </c>
      <c r="U4852" s="43">
        <v>0</v>
      </c>
      <c r="V4852" s="43">
        <f t="shared" si="9499"/>
        <v>740.70000000000005</v>
      </c>
      <c r="W4852" s="43">
        <f t="shared" si="9512"/>
        <v>0</v>
      </c>
      <c r="X4852" s="43">
        <f t="shared" si="9513"/>
        <v>0</v>
      </c>
      <c r="Y4852" s="43">
        <f t="shared" si="9514"/>
        <v>0</v>
      </c>
      <c r="Z4852" s="43">
        <f t="shared" si="9515"/>
        <v>0</v>
      </c>
      <c r="AA4852" s="43">
        <f t="shared" si="9516"/>
        <v>0</v>
      </c>
      <c r="AB4852" s="43">
        <f t="shared" si="9517"/>
        <v>545.04632000000004</v>
      </c>
      <c r="AC4852" s="44">
        <f t="shared" si="9518"/>
        <v>740.69999999999993</v>
      </c>
      <c r="AD4852" s="44">
        <f t="shared" si="9519"/>
        <v>740.69999999999993</v>
      </c>
      <c r="AE4852" s="45">
        <f t="shared" si="9495"/>
        <v>100</v>
      </c>
      <c r="AF4852" s="43">
        <f t="shared" si="9520"/>
        <v>740.70000000000005</v>
      </c>
      <c r="AG4852" s="43">
        <f t="shared" si="9521"/>
        <v>0</v>
      </c>
      <c r="AH4852" s="43">
        <f t="shared" si="9522"/>
        <v>0</v>
      </c>
      <c r="AI4852" s="43">
        <f t="shared" si="9523"/>
        <v>0</v>
      </c>
      <c r="AJ4852" s="43">
        <f t="shared" si="9524"/>
        <v>0</v>
      </c>
      <c r="AK4852" s="43">
        <f t="shared" si="9525"/>
        <v>0</v>
      </c>
      <c r="AL4852" s="43">
        <f t="shared" si="9496"/>
        <v>740.70000000000005</v>
      </c>
      <c r="AM4852" s="43">
        <f t="shared" si="9497"/>
        <v>0</v>
      </c>
      <c r="AN4852" s="2"/>
      <c r="AO4852" s="1"/>
      <c r="AP4852" s="1"/>
      <c r="AQ4852" s="1"/>
      <c r="AR4852" s="1"/>
      <c r="AS4852" s="1"/>
    </row>
    <row r="4853" ht="31.5">
      <c r="B4853" s="41" t="s">
        <v>1334</v>
      </c>
      <c r="C4853" s="41" t="s">
        <v>41</v>
      </c>
      <c r="D4853" s="41" t="s">
        <v>107</v>
      </c>
      <c r="E4853" s="26" t="str">
        <f t="shared" si="9498"/>
        <v>0104</v>
      </c>
      <c r="F4853" s="41" t="s">
        <v>613</v>
      </c>
      <c r="G4853" s="41"/>
      <c r="H4853" s="42" t="s">
        <v>614</v>
      </c>
      <c r="I4853" s="43">
        <f t="shared" si="9500"/>
        <v>740.70000000000005</v>
      </c>
      <c r="J4853" s="43">
        <f t="shared" si="9501"/>
        <v>766.39999999999998</v>
      </c>
      <c r="K4853" s="43">
        <f t="shared" si="9502"/>
        <v>766.39999999999998</v>
      </c>
      <c r="L4853" s="43">
        <f t="shared" si="9503"/>
        <v>0</v>
      </c>
      <c r="M4853" s="43">
        <f t="shared" si="9504"/>
        <v>0</v>
      </c>
      <c r="N4853" s="43">
        <f t="shared" si="9505"/>
        <v>0</v>
      </c>
      <c r="O4853" s="43">
        <f t="shared" si="9506"/>
        <v>0</v>
      </c>
      <c r="P4853" s="43">
        <f t="shared" si="9507"/>
        <v>0</v>
      </c>
      <c r="Q4853" s="43">
        <f t="shared" si="9508"/>
        <v>0</v>
      </c>
      <c r="R4853" s="43">
        <f t="shared" si="9509"/>
        <v>0</v>
      </c>
      <c r="S4853" s="43">
        <f t="shared" si="9510"/>
        <v>0</v>
      </c>
      <c r="T4853" s="43">
        <f t="shared" si="9511"/>
        <v>0</v>
      </c>
      <c r="U4853" s="43">
        <v>0</v>
      </c>
      <c r="V4853" s="43">
        <f t="shared" si="9499"/>
        <v>740.70000000000005</v>
      </c>
      <c r="W4853" s="43">
        <f t="shared" si="9512"/>
        <v>0</v>
      </c>
      <c r="X4853" s="43">
        <f t="shared" si="9513"/>
        <v>0</v>
      </c>
      <c r="Y4853" s="43">
        <f t="shared" si="9514"/>
        <v>0</v>
      </c>
      <c r="Z4853" s="43">
        <f t="shared" si="9515"/>
        <v>0</v>
      </c>
      <c r="AA4853" s="43">
        <f t="shared" si="9516"/>
        <v>0</v>
      </c>
      <c r="AB4853" s="43">
        <f t="shared" si="9517"/>
        <v>545.04632000000004</v>
      </c>
      <c r="AC4853" s="44">
        <f t="shared" si="9518"/>
        <v>740.69999999999993</v>
      </c>
      <c r="AD4853" s="44">
        <f t="shared" si="9519"/>
        <v>740.69999999999993</v>
      </c>
      <c r="AE4853" s="45">
        <f t="shared" si="9495"/>
        <v>100</v>
      </c>
      <c r="AF4853" s="43">
        <f t="shared" si="9520"/>
        <v>740.70000000000005</v>
      </c>
      <c r="AG4853" s="43">
        <f t="shared" si="9521"/>
        <v>0</v>
      </c>
      <c r="AH4853" s="43">
        <f t="shared" si="9522"/>
        <v>0</v>
      </c>
      <c r="AI4853" s="43">
        <f t="shared" si="9523"/>
        <v>0</v>
      </c>
      <c r="AJ4853" s="43">
        <f t="shared" si="9524"/>
        <v>0</v>
      </c>
      <c r="AK4853" s="43">
        <f t="shared" si="9525"/>
        <v>0</v>
      </c>
      <c r="AL4853" s="43">
        <f t="shared" si="9496"/>
        <v>740.70000000000005</v>
      </c>
      <c r="AM4853" s="43">
        <f t="shared" si="9497"/>
        <v>0</v>
      </c>
      <c r="AN4853" s="2"/>
      <c r="AO4853" s="1"/>
      <c r="AP4853" s="1"/>
      <c r="AQ4853" s="1"/>
      <c r="AR4853" s="1"/>
      <c r="AS4853" s="1"/>
    </row>
    <row r="4854" ht="63">
      <c r="B4854" s="41" t="s">
        <v>1334</v>
      </c>
      <c r="C4854" s="41" t="s">
        <v>41</v>
      </c>
      <c r="D4854" s="41" t="s">
        <v>107</v>
      </c>
      <c r="E4854" s="26" t="str">
        <f t="shared" si="9498"/>
        <v>0104</v>
      </c>
      <c r="F4854" s="41" t="s">
        <v>673</v>
      </c>
      <c r="G4854" s="41"/>
      <c r="H4854" s="42" t="s">
        <v>674</v>
      </c>
      <c r="I4854" s="43">
        <f t="shared" si="9500"/>
        <v>740.70000000000005</v>
      </c>
      <c r="J4854" s="43">
        <f t="shared" si="9501"/>
        <v>766.39999999999998</v>
      </c>
      <c r="K4854" s="43">
        <f t="shared" si="9502"/>
        <v>766.39999999999998</v>
      </c>
      <c r="L4854" s="43">
        <f t="shared" si="9503"/>
        <v>0</v>
      </c>
      <c r="M4854" s="43">
        <f t="shared" si="9504"/>
        <v>0</v>
      </c>
      <c r="N4854" s="43">
        <f t="shared" si="9505"/>
        <v>0</v>
      </c>
      <c r="O4854" s="43">
        <f t="shared" si="9506"/>
        <v>0</v>
      </c>
      <c r="P4854" s="43">
        <f t="shared" si="9507"/>
        <v>0</v>
      </c>
      <c r="Q4854" s="43">
        <f t="shared" si="9508"/>
        <v>0</v>
      </c>
      <c r="R4854" s="43">
        <f t="shared" si="9509"/>
        <v>0</v>
      </c>
      <c r="S4854" s="43">
        <f t="shared" si="9510"/>
        <v>0</v>
      </c>
      <c r="T4854" s="43">
        <f t="shared" si="9511"/>
        <v>0</v>
      </c>
      <c r="U4854" s="43">
        <v>0</v>
      </c>
      <c r="V4854" s="43">
        <f t="shared" si="9499"/>
        <v>740.70000000000005</v>
      </c>
      <c r="W4854" s="43">
        <f t="shared" si="9512"/>
        <v>0</v>
      </c>
      <c r="X4854" s="43">
        <f t="shared" si="9513"/>
        <v>0</v>
      </c>
      <c r="Y4854" s="43">
        <f t="shared" si="9514"/>
        <v>0</v>
      </c>
      <c r="Z4854" s="43">
        <f t="shared" si="9515"/>
        <v>0</v>
      </c>
      <c r="AA4854" s="43">
        <f t="shared" si="9516"/>
        <v>0</v>
      </c>
      <c r="AB4854" s="43">
        <f t="shared" si="9517"/>
        <v>545.04632000000004</v>
      </c>
      <c r="AC4854" s="44">
        <f>AC4855+AC4860</f>
        <v>740.69999999999993</v>
      </c>
      <c r="AD4854" s="44">
        <f>AD4855+AD4860</f>
        <v>740.69999999999993</v>
      </c>
      <c r="AE4854" s="45">
        <f t="shared" si="9495"/>
        <v>100</v>
      </c>
      <c r="AF4854" s="43">
        <f t="shared" si="9520"/>
        <v>740.70000000000005</v>
      </c>
      <c r="AG4854" s="43">
        <f t="shared" si="9521"/>
        <v>0</v>
      </c>
      <c r="AH4854" s="43">
        <f t="shared" si="9522"/>
        <v>0</v>
      </c>
      <c r="AI4854" s="43">
        <f t="shared" si="9523"/>
        <v>0</v>
      </c>
      <c r="AJ4854" s="43">
        <f t="shared" si="9524"/>
        <v>0</v>
      </c>
      <c r="AK4854" s="43">
        <f t="shared" si="9525"/>
        <v>0</v>
      </c>
      <c r="AL4854" s="43">
        <f t="shared" si="9496"/>
        <v>740.70000000000005</v>
      </c>
      <c r="AM4854" s="43">
        <f t="shared" si="9497"/>
        <v>0</v>
      </c>
      <c r="AN4854" s="2"/>
      <c r="AR4854" s="1"/>
      <c r="AS4854" s="1"/>
    </row>
    <row r="4855" ht="31.5" hidden="1">
      <c r="B4855" s="41" t="s">
        <v>1334</v>
      </c>
      <c r="C4855" s="41" t="s">
        <v>41</v>
      </c>
      <c r="D4855" s="41" t="s">
        <v>107</v>
      </c>
      <c r="E4855" s="26" t="str">
        <f t="shared" si="9498"/>
        <v>0104</v>
      </c>
      <c r="F4855" s="41" t="s">
        <v>675</v>
      </c>
      <c r="G4855" s="41"/>
      <c r="H4855" s="42" t="s">
        <v>676</v>
      </c>
      <c r="I4855" s="43">
        <f>I4856+I4858</f>
        <v>740.70000000000005</v>
      </c>
      <c r="J4855" s="43">
        <f>J4856+J4858</f>
        <v>766.39999999999998</v>
      </c>
      <c r="K4855" s="43">
        <f>K4856+K4858</f>
        <v>766.39999999999998</v>
      </c>
      <c r="L4855" s="43">
        <f>L4856+L4858</f>
        <v>0</v>
      </c>
      <c r="M4855" s="43">
        <f>M4856+M4858</f>
        <v>0</v>
      </c>
      <c r="N4855" s="43">
        <f>N4856+N4858</f>
        <v>0</v>
      </c>
      <c r="O4855" s="43">
        <f>O4856+O4858</f>
        <v>0</v>
      </c>
      <c r="P4855" s="43">
        <f>P4856+P4858</f>
        <v>0</v>
      </c>
      <c r="Q4855" s="43">
        <f>Q4856+Q4858</f>
        <v>0</v>
      </c>
      <c r="R4855" s="43">
        <f>R4856+R4858</f>
        <v>0</v>
      </c>
      <c r="S4855" s="43">
        <f>S4856+S4858</f>
        <v>0</v>
      </c>
      <c r="T4855" s="43">
        <f>T4856+T4858</f>
        <v>0</v>
      </c>
      <c r="U4855" s="43">
        <v>0</v>
      </c>
      <c r="V4855" s="43">
        <f t="shared" si="9499"/>
        <v>740.70000000000005</v>
      </c>
      <c r="W4855" s="43">
        <f>W4856+W4858</f>
        <v>0</v>
      </c>
      <c r="X4855" s="43">
        <f>X4856+X4858</f>
        <v>0</v>
      </c>
      <c r="Y4855" s="43">
        <f>Y4856+Y4858</f>
        <v>0</v>
      </c>
      <c r="Z4855" s="43">
        <f>Z4856+Z4858</f>
        <v>0</v>
      </c>
      <c r="AA4855" s="43">
        <f>AA4856+AA4858</f>
        <v>0</v>
      </c>
      <c r="AB4855" s="43">
        <f>AB4856+AB4858</f>
        <v>545.04632000000004</v>
      </c>
      <c r="AC4855" s="44">
        <f>AC4856+AC4858</f>
        <v>0</v>
      </c>
      <c r="AD4855" s="44">
        <f>AD4856+AD4858</f>
        <v>0</v>
      </c>
      <c r="AE4855" s="45" t="e">
        <f t="shared" si="9495"/>
        <v>#DIV/0!</v>
      </c>
      <c r="AF4855" s="43">
        <f>AF4856+AF4858</f>
        <v>740.70000000000005</v>
      </c>
      <c r="AG4855" s="43">
        <f>AG4856+AG4858</f>
        <v>0</v>
      </c>
      <c r="AH4855" s="43">
        <f>AH4856+AH4858</f>
        <v>0</v>
      </c>
      <c r="AI4855" s="43">
        <f>AI4856+AI4858</f>
        <v>0</v>
      </c>
      <c r="AJ4855" s="43">
        <f>AJ4856+AJ4858</f>
        <v>0</v>
      </c>
      <c r="AK4855" s="43">
        <f>AK4856+AK4858</f>
        <v>0</v>
      </c>
      <c r="AL4855" s="43">
        <f t="shared" si="9496"/>
        <v>740.70000000000005</v>
      </c>
      <c r="AM4855" s="43">
        <f t="shared" si="9497"/>
        <v>0</v>
      </c>
      <c r="AN4855" s="19" t="s">
        <v>36</v>
      </c>
      <c r="AO4855" s="1"/>
      <c r="AP4855" s="1"/>
      <c r="AQ4855" s="1"/>
      <c r="AR4855" s="1"/>
      <c r="AS4855" s="1"/>
    </row>
    <row r="4856" ht="78.75" hidden="1">
      <c r="B4856" s="41" t="s">
        <v>1334</v>
      </c>
      <c r="C4856" s="41" t="s">
        <v>41</v>
      </c>
      <c r="D4856" s="41" t="s">
        <v>107</v>
      </c>
      <c r="E4856" s="26" t="str">
        <f t="shared" si="9498"/>
        <v>0104</v>
      </c>
      <c r="F4856" s="41" t="s">
        <v>675</v>
      </c>
      <c r="G4856" s="41" t="s">
        <v>71</v>
      </c>
      <c r="H4856" s="42" t="s">
        <v>72</v>
      </c>
      <c r="I4856" s="43">
        <f>I4857</f>
        <v>698.5</v>
      </c>
      <c r="J4856" s="43">
        <f>J4857</f>
        <v>723.89999999999998</v>
      </c>
      <c r="K4856" s="43">
        <f>K4857</f>
        <v>723.89999999999998</v>
      </c>
      <c r="L4856" s="43">
        <f>L4857</f>
        <v>0</v>
      </c>
      <c r="M4856" s="43">
        <f>M4857</f>
        <v>0</v>
      </c>
      <c r="N4856" s="43">
        <f>N4857</f>
        <v>0</v>
      </c>
      <c r="O4856" s="43">
        <f>O4857</f>
        <v>0</v>
      </c>
      <c r="P4856" s="43">
        <f>P4857</f>
        <v>0</v>
      </c>
      <c r="Q4856" s="43">
        <f>Q4857</f>
        <v>0</v>
      </c>
      <c r="R4856" s="43">
        <f>R4857</f>
        <v>0</v>
      </c>
      <c r="S4856" s="43">
        <f>S4857</f>
        <v>0</v>
      </c>
      <c r="T4856" s="43">
        <f>T4857</f>
        <v>0</v>
      </c>
      <c r="U4856" s="43">
        <v>0</v>
      </c>
      <c r="V4856" s="43">
        <f t="shared" si="9499"/>
        <v>698.5</v>
      </c>
      <c r="W4856" s="43">
        <f>W4857</f>
        <v>0</v>
      </c>
      <c r="X4856" s="43">
        <f>X4857</f>
        <v>0</v>
      </c>
      <c r="Y4856" s="43">
        <f>Y4857</f>
        <v>0</v>
      </c>
      <c r="Z4856" s="43">
        <f>Z4857</f>
        <v>0</v>
      </c>
      <c r="AA4856" s="43">
        <f>AA4857</f>
        <v>0</v>
      </c>
      <c r="AB4856" s="43">
        <f>AB4857</f>
        <v>471.95571000000001</v>
      </c>
      <c r="AC4856" s="44">
        <f>AC4857</f>
        <v>0</v>
      </c>
      <c r="AD4856" s="44">
        <f>AD4857</f>
        <v>0</v>
      </c>
      <c r="AE4856" s="45" t="e">
        <f t="shared" si="9495"/>
        <v>#DIV/0!</v>
      </c>
      <c r="AF4856" s="43">
        <f>AF4857</f>
        <v>631.67681000000005</v>
      </c>
      <c r="AG4856" s="43">
        <f>AG4857</f>
        <v>0</v>
      </c>
      <c r="AH4856" s="43">
        <f>AH4857</f>
        <v>0</v>
      </c>
      <c r="AI4856" s="43">
        <f>AI4857</f>
        <v>0</v>
      </c>
      <c r="AJ4856" s="43">
        <f>AJ4857</f>
        <v>0</v>
      </c>
      <c r="AK4856" s="43">
        <f>AK4857</f>
        <v>0</v>
      </c>
      <c r="AL4856" s="43">
        <f t="shared" si="9496"/>
        <v>631.67681000000005</v>
      </c>
      <c r="AM4856" s="43">
        <f t="shared" si="9497"/>
        <v>66.823189999999954</v>
      </c>
      <c r="AN4856" s="19" t="s">
        <v>36</v>
      </c>
      <c r="AR4856" s="1"/>
      <c r="AS4856" s="1"/>
    </row>
    <row r="4857" ht="31.5" hidden="1">
      <c r="B4857" s="41" t="s">
        <v>1334</v>
      </c>
      <c r="C4857" s="41" t="s">
        <v>41</v>
      </c>
      <c r="D4857" s="41" t="s">
        <v>107</v>
      </c>
      <c r="E4857" s="26" t="str">
        <f t="shared" si="9498"/>
        <v>0104</v>
      </c>
      <c r="F4857" s="41" t="s">
        <v>675</v>
      </c>
      <c r="G4857" s="41" t="s">
        <v>93</v>
      </c>
      <c r="H4857" s="42" t="s">
        <v>94</v>
      </c>
      <c r="I4857" s="43">
        <v>698.5</v>
      </c>
      <c r="J4857" s="43">
        <v>723.89999999999998</v>
      </c>
      <c r="K4857" s="43">
        <v>723.89999999999998</v>
      </c>
      <c r="L4857" s="43"/>
      <c r="M4857" s="43"/>
      <c r="N4857" s="43"/>
      <c r="O4857" s="43">
        <v>0</v>
      </c>
      <c r="P4857" s="43">
        <v>0</v>
      </c>
      <c r="Q4857" s="43">
        <v>0</v>
      </c>
      <c r="R4857" s="43">
        <v>0</v>
      </c>
      <c r="S4857" s="43">
        <v>0</v>
      </c>
      <c r="T4857" s="43">
        <v>0</v>
      </c>
      <c r="U4857" s="43">
        <v>0</v>
      </c>
      <c r="V4857" s="43">
        <f t="shared" si="9499"/>
        <v>698.5</v>
      </c>
      <c r="W4857" s="43"/>
      <c r="X4857" s="43"/>
      <c r="Y4857" s="43"/>
      <c r="Z4857" s="43"/>
      <c r="AA4857" s="43"/>
      <c r="AB4857" s="43">
        <v>471.95571000000001</v>
      </c>
      <c r="AC4857" s="44">
        <v>0</v>
      </c>
      <c r="AD4857" s="44">
        <v>0</v>
      </c>
      <c r="AE4857" s="45" t="e">
        <f t="shared" si="9495"/>
        <v>#DIV/0!</v>
      </c>
      <c r="AF4857" s="43">
        <v>631.67681000000005</v>
      </c>
      <c r="AG4857" s="43">
        <v>0</v>
      </c>
      <c r="AH4857" s="43">
        <v>0</v>
      </c>
      <c r="AI4857" s="43">
        <v>0</v>
      </c>
      <c r="AJ4857" s="43">
        <v>0</v>
      </c>
      <c r="AK4857" s="43">
        <v>0</v>
      </c>
      <c r="AL4857" s="43">
        <f t="shared" si="9496"/>
        <v>631.67681000000005</v>
      </c>
      <c r="AM4857" s="43">
        <f t="shared" si="9497"/>
        <v>66.823189999999954</v>
      </c>
      <c r="AN4857" s="19" t="s">
        <v>36</v>
      </c>
    </row>
    <row r="4858" ht="31.5" hidden="1">
      <c r="B4858" s="41" t="s">
        <v>1334</v>
      </c>
      <c r="C4858" s="41" t="s">
        <v>41</v>
      </c>
      <c r="D4858" s="41" t="s">
        <v>107</v>
      </c>
      <c r="E4858" s="26" t="str">
        <f t="shared" si="9498"/>
        <v>0104</v>
      </c>
      <c r="F4858" s="41" t="s">
        <v>675</v>
      </c>
      <c r="G4858" s="41" t="s">
        <v>53</v>
      </c>
      <c r="H4858" s="42" t="s">
        <v>54</v>
      </c>
      <c r="I4858" s="43">
        <f>I4859</f>
        <v>42.200000000000003</v>
      </c>
      <c r="J4858" s="43">
        <f>J4859</f>
        <v>42.5</v>
      </c>
      <c r="K4858" s="43">
        <f>K4859</f>
        <v>42.5</v>
      </c>
      <c r="L4858" s="43">
        <f>L4859</f>
        <v>0</v>
      </c>
      <c r="M4858" s="43">
        <f>M4859</f>
        <v>0</v>
      </c>
      <c r="N4858" s="43">
        <f>N4859</f>
        <v>0</v>
      </c>
      <c r="O4858" s="43">
        <f>O4859</f>
        <v>0</v>
      </c>
      <c r="P4858" s="43">
        <f>P4859</f>
        <v>0</v>
      </c>
      <c r="Q4858" s="43">
        <f>Q4859</f>
        <v>0</v>
      </c>
      <c r="R4858" s="43">
        <f>R4859</f>
        <v>0</v>
      </c>
      <c r="S4858" s="43">
        <f>S4859</f>
        <v>0</v>
      </c>
      <c r="T4858" s="43">
        <f>T4859</f>
        <v>0</v>
      </c>
      <c r="U4858" s="43">
        <v>0</v>
      </c>
      <c r="V4858" s="43">
        <f t="shared" si="9499"/>
        <v>42.200000000000003</v>
      </c>
      <c r="W4858" s="43">
        <f>W4859</f>
        <v>0</v>
      </c>
      <c r="X4858" s="43">
        <f>X4859</f>
        <v>0</v>
      </c>
      <c r="Y4858" s="43">
        <f>Y4859</f>
        <v>0</v>
      </c>
      <c r="Z4858" s="43">
        <f>Z4859</f>
        <v>0</v>
      </c>
      <c r="AA4858" s="43">
        <f>AA4859</f>
        <v>0</v>
      </c>
      <c r="AB4858" s="43">
        <f>AB4859</f>
        <v>73.090609999999998</v>
      </c>
      <c r="AC4858" s="44">
        <f>AC4859</f>
        <v>0</v>
      </c>
      <c r="AD4858" s="44">
        <f>AD4859</f>
        <v>0</v>
      </c>
      <c r="AE4858" s="45" t="e">
        <f t="shared" si="9495"/>
        <v>#DIV/0!</v>
      </c>
      <c r="AF4858" s="43">
        <f>AF4859</f>
        <v>109.02319</v>
      </c>
      <c r="AG4858" s="43">
        <f>AG4859</f>
        <v>0</v>
      </c>
      <c r="AH4858" s="43">
        <f>AH4859</f>
        <v>0</v>
      </c>
      <c r="AI4858" s="43">
        <f>AI4859</f>
        <v>0</v>
      </c>
      <c r="AJ4858" s="43">
        <f>AJ4859</f>
        <v>0</v>
      </c>
      <c r="AK4858" s="43">
        <f>AK4859</f>
        <v>0</v>
      </c>
      <c r="AL4858" s="43">
        <f t="shared" si="9496"/>
        <v>109.02319</v>
      </c>
      <c r="AM4858" s="43">
        <f t="shared" si="9497"/>
        <v>-66.823189999999997</v>
      </c>
      <c r="AN4858" s="19" t="s">
        <v>36</v>
      </c>
    </row>
    <row r="4859" ht="31.5" hidden="1">
      <c r="B4859" s="41" t="s">
        <v>1334</v>
      </c>
      <c r="C4859" s="41" t="s">
        <v>41</v>
      </c>
      <c r="D4859" s="41" t="s">
        <v>107</v>
      </c>
      <c r="E4859" s="26" t="str">
        <f t="shared" si="9498"/>
        <v>0104</v>
      </c>
      <c r="F4859" s="41" t="s">
        <v>675</v>
      </c>
      <c r="G4859" s="41" t="s">
        <v>55</v>
      </c>
      <c r="H4859" s="42" t="s">
        <v>56</v>
      </c>
      <c r="I4859" s="43">
        <v>42.200000000000003</v>
      </c>
      <c r="J4859" s="43">
        <v>42.5</v>
      </c>
      <c r="K4859" s="43">
        <v>42.5</v>
      </c>
      <c r="L4859" s="43"/>
      <c r="M4859" s="43"/>
      <c r="N4859" s="43"/>
      <c r="O4859" s="43">
        <v>0</v>
      </c>
      <c r="P4859" s="43">
        <v>0</v>
      </c>
      <c r="Q4859" s="43">
        <v>0</v>
      </c>
      <c r="R4859" s="43">
        <v>0</v>
      </c>
      <c r="S4859" s="43">
        <v>0</v>
      </c>
      <c r="T4859" s="43">
        <v>0</v>
      </c>
      <c r="U4859" s="43">
        <v>0</v>
      </c>
      <c r="V4859" s="43">
        <f t="shared" si="9499"/>
        <v>42.200000000000003</v>
      </c>
      <c r="W4859" s="43"/>
      <c r="X4859" s="43"/>
      <c r="Y4859" s="43"/>
      <c r="Z4859" s="43"/>
      <c r="AA4859" s="43"/>
      <c r="AB4859" s="43">
        <v>73.090609999999998</v>
      </c>
      <c r="AC4859" s="44">
        <v>0</v>
      </c>
      <c r="AD4859" s="44">
        <v>0</v>
      </c>
      <c r="AE4859" s="45" t="e">
        <f t="shared" si="9495"/>
        <v>#DIV/0!</v>
      </c>
      <c r="AF4859" s="43">
        <v>109.02319</v>
      </c>
      <c r="AG4859" s="43">
        <v>0</v>
      </c>
      <c r="AH4859" s="43">
        <v>0</v>
      </c>
      <c r="AI4859" s="43">
        <v>0</v>
      </c>
      <c r="AJ4859" s="43">
        <v>0</v>
      </c>
      <c r="AK4859" s="43">
        <v>0</v>
      </c>
      <c r="AL4859" s="43">
        <f t="shared" si="9496"/>
        <v>109.02319</v>
      </c>
      <c r="AM4859" s="43">
        <f t="shared" si="9497"/>
        <v>-66.823189999999997</v>
      </c>
      <c r="AN4859" s="19" t="s">
        <v>36</v>
      </c>
    </row>
    <row r="4860" ht="31.5">
      <c r="B4860" s="41" t="s">
        <v>1334</v>
      </c>
      <c r="C4860" s="41" t="s">
        <v>41</v>
      </c>
      <c r="D4860" s="41" t="s">
        <v>107</v>
      </c>
      <c r="E4860" s="26" t="str">
        <f t="shared" si="9498"/>
        <v>0104</v>
      </c>
      <c r="F4860" s="41" t="s">
        <v>679</v>
      </c>
      <c r="G4860" s="41"/>
      <c r="H4860" s="42" t="s">
        <v>676</v>
      </c>
      <c r="I4860" s="43"/>
      <c r="J4860" s="43"/>
      <c r="K4860" s="43"/>
      <c r="L4860" s="43"/>
      <c r="M4860" s="43"/>
      <c r="N4860" s="43"/>
      <c r="O4860" s="43"/>
      <c r="P4860" s="43"/>
      <c r="Q4860" s="43"/>
      <c r="R4860" s="43"/>
      <c r="S4860" s="43"/>
      <c r="T4860" s="43"/>
      <c r="U4860" s="43"/>
      <c r="V4860" s="43">
        <f>V4861+V4863</f>
        <v>0</v>
      </c>
      <c r="W4860" s="43"/>
      <c r="X4860" s="43"/>
      <c r="Y4860" s="43"/>
      <c r="Z4860" s="43"/>
      <c r="AA4860" s="43"/>
      <c r="AB4860" s="43"/>
      <c r="AC4860" s="44">
        <f>AC4861+AC4863</f>
        <v>740.69999999999993</v>
      </c>
      <c r="AD4860" s="44">
        <f>AD4861+AD4863</f>
        <v>740.69999999999993</v>
      </c>
      <c r="AE4860" s="45">
        <f t="shared" si="9495"/>
        <v>100</v>
      </c>
      <c r="AF4860" s="43"/>
      <c r="AG4860" s="43"/>
      <c r="AH4860" s="43"/>
      <c r="AI4860" s="43"/>
      <c r="AJ4860" s="43"/>
      <c r="AK4860" s="43"/>
      <c r="AL4860" s="43"/>
      <c r="AM4860" s="43"/>
      <c r="AN4860" s="19"/>
    </row>
    <row r="4861" ht="31.5">
      <c r="B4861" s="41" t="s">
        <v>1334</v>
      </c>
      <c r="C4861" s="41" t="s">
        <v>41</v>
      </c>
      <c r="D4861" s="41" t="s">
        <v>107</v>
      </c>
      <c r="E4861" s="26" t="str">
        <f t="shared" si="9498"/>
        <v>0104</v>
      </c>
      <c r="F4861" s="41" t="s">
        <v>679</v>
      </c>
      <c r="G4861" s="41" t="s">
        <v>71</v>
      </c>
      <c r="H4861" s="42" t="s">
        <v>72</v>
      </c>
      <c r="I4861" s="43"/>
      <c r="J4861" s="43"/>
      <c r="K4861" s="43"/>
      <c r="L4861" s="43"/>
      <c r="M4861" s="43"/>
      <c r="N4861" s="43"/>
      <c r="O4861" s="43"/>
      <c r="P4861" s="43"/>
      <c r="Q4861" s="43"/>
      <c r="R4861" s="43"/>
      <c r="S4861" s="43"/>
      <c r="T4861" s="43"/>
      <c r="U4861" s="43"/>
      <c r="V4861" s="43">
        <f>V4862</f>
        <v>0</v>
      </c>
      <c r="W4861" s="43"/>
      <c r="X4861" s="43"/>
      <c r="Y4861" s="43"/>
      <c r="Z4861" s="43"/>
      <c r="AA4861" s="43"/>
      <c r="AB4861" s="43"/>
      <c r="AC4861" s="44">
        <f>AC4862</f>
        <v>649.56309999999996</v>
      </c>
      <c r="AD4861" s="44">
        <f>AD4862</f>
        <v>649.56309999999996</v>
      </c>
      <c r="AE4861" s="45">
        <f t="shared" si="9495"/>
        <v>100</v>
      </c>
      <c r="AF4861" s="43"/>
      <c r="AG4861" s="43"/>
      <c r="AH4861" s="43"/>
      <c r="AI4861" s="43"/>
      <c r="AJ4861" s="43"/>
      <c r="AK4861" s="43"/>
      <c r="AL4861" s="43"/>
      <c r="AM4861" s="43"/>
      <c r="AN4861" s="19"/>
    </row>
    <row r="4862" ht="31.5">
      <c r="B4862" s="41" t="s">
        <v>1334</v>
      </c>
      <c r="C4862" s="41" t="s">
        <v>41</v>
      </c>
      <c r="D4862" s="41" t="s">
        <v>107</v>
      </c>
      <c r="E4862" s="26" t="str">
        <f t="shared" si="9498"/>
        <v>0104</v>
      </c>
      <c r="F4862" s="41" t="s">
        <v>679</v>
      </c>
      <c r="G4862" s="41" t="s">
        <v>93</v>
      </c>
      <c r="H4862" s="42" t="s">
        <v>94</v>
      </c>
      <c r="I4862" s="43"/>
      <c r="J4862" s="43"/>
      <c r="K4862" s="43"/>
      <c r="L4862" s="43"/>
      <c r="M4862" s="43"/>
      <c r="N4862" s="43"/>
      <c r="O4862" s="43"/>
      <c r="P4862" s="43"/>
      <c r="Q4862" s="43"/>
      <c r="R4862" s="43"/>
      <c r="S4862" s="43"/>
      <c r="T4862" s="43"/>
      <c r="U4862" s="43"/>
      <c r="V4862" s="43">
        <v>0</v>
      </c>
      <c r="W4862" s="43"/>
      <c r="X4862" s="43"/>
      <c r="Y4862" s="43"/>
      <c r="Z4862" s="43"/>
      <c r="AA4862" s="43"/>
      <c r="AB4862" s="43"/>
      <c r="AC4862" s="44">
        <v>649.56309999999996</v>
      </c>
      <c r="AD4862" s="44">
        <v>649.56309999999996</v>
      </c>
      <c r="AE4862" s="45">
        <f t="shared" si="9495"/>
        <v>100</v>
      </c>
      <c r="AF4862" s="43"/>
      <c r="AG4862" s="43"/>
      <c r="AH4862" s="43"/>
      <c r="AI4862" s="43"/>
      <c r="AJ4862" s="43"/>
      <c r="AK4862" s="43"/>
      <c r="AL4862" s="43"/>
      <c r="AM4862" s="43"/>
      <c r="AN4862" s="19"/>
      <c r="AO4862" s="1"/>
      <c r="AP4862" s="1"/>
      <c r="AQ4862" s="1"/>
      <c r="AR4862" s="1"/>
      <c r="AS4862" s="1"/>
    </row>
    <row r="4863" ht="31.5">
      <c r="B4863" s="41" t="s">
        <v>1334</v>
      </c>
      <c r="C4863" s="41" t="s">
        <v>41</v>
      </c>
      <c r="D4863" s="41" t="s">
        <v>107</v>
      </c>
      <c r="E4863" s="26" t="str">
        <f t="shared" si="9498"/>
        <v>0104</v>
      </c>
      <c r="F4863" s="41" t="s">
        <v>679</v>
      </c>
      <c r="G4863" s="41" t="s">
        <v>53</v>
      </c>
      <c r="H4863" s="42" t="s">
        <v>54</v>
      </c>
      <c r="I4863" s="43"/>
      <c r="J4863" s="43"/>
      <c r="K4863" s="43"/>
      <c r="L4863" s="43"/>
      <c r="M4863" s="43"/>
      <c r="N4863" s="43"/>
      <c r="O4863" s="43"/>
      <c r="P4863" s="43"/>
      <c r="Q4863" s="43"/>
      <c r="R4863" s="43"/>
      <c r="S4863" s="43"/>
      <c r="T4863" s="43"/>
      <c r="U4863" s="43"/>
      <c r="V4863" s="43">
        <f>V4864</f>
        <v>0</v>
      </c>
      <c r="W4863" s="43"/>
      <c r="X4863" s="43"/>
      <c r="Y4863" s="43"/>
      <c r="Z4863" s="43"/>
      <c r="AA4863" s="43"/>
      <c r="AB4863" s="43"/>
      <c r="AC4863" s="44">
        <f>AC4864</f>
        <v>91.136899999999997</v>
      </c>
      <c r="AD4863" s="44">
        <f>AD4864</f>
        <v>91.136899999999997</v>
      </c>
      <c r="AE4863" s="45">
        <f t="shared" si="9495"/>
        <v>100</v>
      </c>
      <c r="AF4863" s="43"/>
      <c r="AG4863" s="43"/>
      <c r="AH4863" s="43"/>
      <c r="AI4863" s="43"/>
      <c r="AJ4863" s="43"/>
      <c r="AK4863" s="43"/>
      <c r="AL4863" s="43"/>
      <c r="AM4863" s="43"/>
      <c r="AN4863" s="19"/>
      <c r="AO4863" s="1"/>
      <c r="AP4863" s="1"/>
      <c r="AQ4863" s="1"/>
      <c r="AR4863" s="1"/>
      <c r="AS4863" s="1"/>
    </row>
    <row r="4864" ht="31.5">
      <c r="B4864" s="41" t="s">
        <v>1334</v>
      </c>
      <c r="C4864" s="41" t="s">
        <v>41</v>
      </c>
      <c r="D4864" s="41" t="s">
        <v>107</v>
      </c>
      <c r="E4864" s="26" t="str">
        <f t="shared" si="9498"/>
        <v>0104</v>
      </c>
      <c r="F4864" s="41" t="s">
        <v>679</v>
      </c>
      <c r="G4864" s="41" t="s">
        <v>55</v>
      </c>
      <c r="H4864" s="42" t="s">
        <v>56</v>
      </c>
      <c r="I4864" s="43"/>
      <c r="J4864" s="43"/>
      <c r="K4864" s="43"/>
      <c r="L4864" s="43"/>
      <c r="M4864" s="43"/>
      <c r="N4864" s="43"/>
      <c r="O4864" s="43"/>
      <c r="P4864" s="43"/>
      <c r="Q4864" s="43"/>
      <c r="R4864" s="43"/>
      <c r="S4864" s="43"/>
      <c r="T4864" s="43"/>
      <c r="U4864" s="43"/>
      <c r="V4864" s="43">
        <v>0</v>
      </c>
      <c r="W4864" s="43"/>
      <c r="X4864" s="43"/>
      <c r="Y4864" s="43"/>
      <c r="Z4864" s="43"/>
      <c r="AA4864" s="43"/>
      <c r="AB4864" s="43"/>
      <c r="AC4864" s="44">
        <v>91.136899999999997</v>
      </c>
      <c r="AD4864" s="44">
        <v>91.136899999999997</v>
      </c>
      <c r="AE4864" s="45">
        <f t="shared" si="9495"/>
        <v>100</v>
      </c>
      <c r="AF4864" s="43"/>
      <c r="AG4864" s="43"/>
      <c r="AH4864" s="43"/>
      <c r="AI4864" s="43"/>
      <c r="AJ4864" s="43"/>
      <c r="AK4864" s="43"/>
      <c r="AL4864" s="43"/>
      <c r="AM4864" s="43"/>
      <c r="AN4864" s="19"/>
      <c r="AO4864" s="1"/>
      <c r="AP4864" s="1"/>
      <c r="AQ4864" s="1"/>
      <c r="AR4864" s="1"/>
      <c r="AS4864" s="1"/>
    </row>
    <row r="4865" s="24" customFormat="1">
      <c r="B4865" s="25" t="s">
        <v>1334</v>
      </c>
      <c r="C4865" s="25" t="s">
        <v>227</v>
      </c>
      <c r="D4865" s="25"/>
      <c r="E4865" s="32" t="str">
        <f t="shared" si="9498"/>
        <v>07</v>
      </c>
      <c r="F4865" s="25"/>
      <c r="G4865" s="25"/>
      <c r="H4865" s="27" t="s">
        <v>295</v>
      </c>
      <c r="I4865" s="28">
        <f t="shared" ref="I4865:I4867" si="9526">I4866</f>
        <v>250733.39999999999</v>
      </c>
      <c r="J4865" s="28">
        <f t="shared" ref="J4865:J4867" si="9527">J4866</f>
        <v>270146.40000000002</v>
      </c>
      <c r="K4865" s="28">
        <f t="shared" ref="K4865:K4867" si="9528">K4866</f>
        <v>270146.40000000002</v>
      </c>
      <c r="L4865" s="28">
        <f t="shared" ref="L4865:L4867" si="9529">L4866</f>
        <v>0</v>
      </c>
      <c r="M4865" s="28">
        <f t="shared" ref="M4865:M4867" si="9530">M4866</f>
        <v>0</v>
      </c>
      <c r="N4865" s="28">
        <f t="shared" ref="N4865:N4867" si="9531">N4866</f>
        <v>0</v>
      </c>
      <c r="O4865" s="28">
        <f t="shared" ref="O4865:O4867" si="9532">O4866</f>
        <v>-49.128999999999998</v>
      </c>
      <c r="P4865" s="28">
        <f t="shared" ref="P4865:P4867" si="9533">P4866</f>
        <v>-3612.7079999999996</v>
      </c>
      <c r="Q4865" s="28">
        <f t="shared" ref="Q4865:Q4867" si="9534">Q4866</f>
        <v>0</v>
      </c>
      <c r="R4865" s="28">
        <f t="shared" ref="R4865:R4867" si="9535">R4866</f>
        <v>394.06999999999999</v>
      </c>
      <c r="S4865" s="28">
        <f t="shared" ref="S4865:S4867" si="9536">S4866</f>
        <v>0</v>
      </c>
      <c r="T4865" s="28">
        <f t="shared" ref="T4865:T4867" si="9537">T4866</f>
        <v>0</v>
      </c>
      <c r="U4865" s="28">
        <v>0</v>
      </c>
      <c r="V4865" s="28">
        <f t="shared" si="9499"/>
        <v>247465.633</v>
      </c>
      <c r="W4865" s="28">
        <f t="shared" ref="W4865:W4867" si="9538">W4866</f>
        <v>0</v>
      </c>
      <c r="X4865" s="28">
        <f t="shared" ref="X4865:X4867" si="9539">X4866</f>
        <v>0</v>
      </c>
      <c r="Y4865" s="28">
        <f t="shared" ref="Y4865:Y4867" si="9540">Y4866</f>
        <v>0</v>
      </c>
      <c r="Z4865" s="28">
        <f t="shared" ref="Z4865:Z4867" si="9541">Z4866</f>
        <v>0</v>
      </c>
      <c r="AA4865" s="28">
        <f t="shared" ref="AA4865:AA4867" si="9542">AA4866</f>
        <v>0</v>
      </c>
      <c r="AB4865" s="28">
        <f t="shared" ref="AB4865:AB4867" si="9543">AB4866</f>
        <v>126859.61226000001</v>
      </c>
      <c r="AC4865" s="29">
        <f t="shared" ref="AC4865:AC4867" si="9544">AC4866</f>
        <v>134520.05300000001</v>
      </c>
      <c r="AD4865" s="29">
        <f t="shared" ref="AD4865:AD4867" si="9545">AD4866</f>
        <v>133692.17420000001</v>
      </c>
      <c r="AE4865" s="30">
        <f t="shared" si="9495"/>
        <v>99.384568485116489</v>
      </c>
      <c r="AF4865" s="28">
        <f t="shared" ref="AF4865:AF4867" si="9546">AF4866</f>
        <v>246444.182</v>
      </c>
      <c r="AG4865" s="28">
        <f t="shared" ref="AG4865:AG4867" si="9547">AG4866</f>
        <v>-49.128999999999998</v>
      </c>
      <c r="AH4865" s="28">
        <f t="shared" ref="AH4865:AH4867" si="9548">AH4866</f>
        <v>0</v>
      </c>
      <c r="AI4865" s="28">
        <f t="shared" ref="AI4865:AI4867" si="9549">AI4866</f>
        <v>0</v>
      </c>
      <c r="AJ4865" s="28">
        <f t="shared" ref="AJ4865:AJ4867" si="9550">AJ4866</f>
        <v>0</v>
      </c>
      <c r="AK4865" s="28">
        <f t="shared" ref="AK4865:AK4867" si="9551">AK4866</f>
        <v>0</v>
      </c>
      <c r="AL4865" s="28">
        <f t="shared" si="9496"/>
        <v>246395.05300000001</v>
      </c>
      <c r="AM4865" s="28">
        <f t="shared" si="9497"/>
        <v>1070.5799999999872</v>
      </c>
      <c r="AN4865" s="2"/>
      <c r="AO4865" s="24"/>
      <c r="AP4865" s="24"/>
      <c r="AQ4865" s="24"/>
      <c r="AR4865" s="24"/>
      <c r="AS4865" s="24"/>
    </row>
    <row r="4866" s="33" customFormat="1">
      <c r="B4866" s="34" t="s">
        <v>1334</v>
      </c>
      <c r="C4866" s="34" t="s">
        <v>227</v>
      </c>
      <c r="D4866" s="34" t="s">
        <v>109</v>
      </c>
      <c r="E4866" s="35" t="str">
        <f t="shared" si="9498"/>
        <v>0709</v>
      </c>
      <c r="F4866" s="34"/>
      <c r="G4866" s="34"/>
      <c r="H4866" s="36" t="s">
        <v>383</v>
      </c>
      <c r="I4866" s="37">
        <f t="shared" si="9526"/>
        <v>250733.39999999999</v>
      </c>
      <c r="J4866" s="37">
        <f t="shared" si="9527"/>
        <v>270146.40000000002</v>
      </c>
      <c r="K4866" s="37">
        <f t="shared" si="9528"/>
        <v>270146.40000000002</v>
      </c>
      <c r="L4866" s="37">
        <f t="shared" si="9529"/>
        <v>0</v>
      </c>
      <c r="M4866" s="37">
        <f t="shared" si="9530"/>
        <v>0</v>
      </c>
      <c r="N4866" s="37">
        <f t="shared" si="9531"/>
        <v>0</v>
      </c>
      <c r="O4866" s="37">
        <f t="shared" si="9532"/>
        <v>-49.128999999999998</v>
      </c>
      <c r="P4866" s="37">
        <f t="shared" si="9533"/>
        <v>-3612.7079999999996</v>
      </c>
      <c r="Q4866" s="37">
        <f t="shared" si="9534"/>
        <v>0</v>
      </c>
      <c r="R4866" s="37">
        <f t="shared" si="9535"/>
        <v>394.06999999999999</v>
      </c>
      <c r="S4866" s="37">
        <f t="shared" si="9536"/>
        <v>0</v>
      </c>
      <c r="T4866" s="37">
        <f t="shared" si="9537"/>
        <v>0</v>
      </c>
      <c r="U4866" s="37">
        <v>0</v>
      </c>
      <c r="V4866" s="37">
        <f t="shared" si="9499"/>
        <v>247465.633</v>
      </c>
      <c r="W4866" s="37">
        <f t="shared" si="9538"/>
        <v>0</v>
      </c>
      <c r="X4866" s="37">
        <f t="shared" si="9539"/>
        <v>0</v>
      </c>
      <c r="Y4866" s="37">
        <f t="shared" si="9540"/>
        <v>0</v>
      </c>
      <c r="Z4866" s="37">
        <f t="shared" si="9541"/>
        <v>0</v>
      </c>
      <c r="AA4866" s="37">
        <f t="shared" si="9542"/>
        <v>0</v>
      </c>
      <c r="AB4866" s="37">
        <f t="shared" si="9543"/>
        <v>126859.61226000001</v>
      </c>
      <c r="AC4866" s="38">
        <f t="shared" si="9544"/>
        <v>134520.05300000001</v>
      </c>
      <c r="AD4866" s="38">
        <f t="shared" si="9545"/>
        <v>133692.17420000001</v>
      </c>
      <c r="AE4866" s="39">
        <f t="shared" si="9495"/>
        <v>99.384568485116489</v>
      </c>
      <c r="AF4866" s="37">
        <f t="shared" si="9546"/>
        <v>246444.182</v>
      </c>
      <c r="AG4866" s="37">
        <f t="shared" si="9547"/>
        <v>-49.128999999999998</v>
      </c>
      <c r="AH4866" s="37">
        <f t="shared" si="9548"/>
        <v>0</v>
      </c>
      <c r="AI4866" s="37">
        <f t="shared" si="9549"/>
        <v>0</v>
      </c>
      <c r="AJ4866" s="37">
        <f t="shared" si="9550"/>
        <v>0</v>
      </c>
      <c r="AK4866" s="37">
        <f t="shared" si="9551"/>
        <v>0</v>
      </c>
      <c r="AL4866" s="37">
        <f t="shared" si="9496"/>
        <v>246395.05300000001</v>
      </c>
      <c r="AM4866" s="37">
        <f t="shared" si="9497"/>
        <v>1070.5799999999872</v>
      </c>
      <c r="AN4866" s="40"/>
      <c r="AO4866" s="33"/>
      <c r="AP4866" s="33"/>
      <c r="AQ4866" s="33"/>
      <c r="AR4866" s="33"/>
      <c r="AS4866" s="33"/>
    </row>
    <row r="4867" ht="47.25">
      <c r="B4867" s="41" t="s">
        <v>1334</v>
      </c>
      <c r="C4867" s="41" t="s">
        <v>227</v>
      </c>
      <c r="D4867" s="41" t="s">
        <v>109</v>
      </c>
      <c r="E4867" s="26" t="str">
        <f t="shared" si="9498"/>
        <v>0709</v>
      </c>
      <c r="F4867" s="41" t="s">
        <v>328</v>
      </c>
      <c r="G4867" s="41"/>
      <c r="H4867" s="42" t="s">
        <v>329</v>
      </c>
      <c r="I4867" s="43">
        <f t="shared" si="9526"/>
        <v>250733.39999999999</v>
      </c>
      <c r="J4867" s="43">
        <f t="shared" si="9527"/>
        <v>270146.40000000002</v>
      </c>
      <c r="K4867" s="43">
        <f t="shared" si="9528"/>
        <v>270146.40000000002</v>
      </c>
      <c r="L4867" s="43">
        <f t="shared" si="9529"/>
        <v>0</v>
      </c>
      <c r="M4867" s="43">
        <f t="shared" si="9530"/>
        <v>0</v>
      </c>
      <c r="N4867" s="43">
        <f t="shared" si="9531"/>
        <v>0</v>
      </c>
      <c r="O4867" s="43">
        <f t="shared" si="9532"/>
        <v>-49.128999999999998</v>
      </c>
      <c r="P4867" s="43">
        <f t="shared" si="9533"/>
        <v>-3612.7079999999996</v>
      </c>
      <c r="Q4867" s="43">
        <f t="shared" si="9534"/>
        <v>0</v>
      </c>
      <c r="R4867" s="43">
        <f t="shared" si="9535"/>
        <v>394.06999999999999</v>
      </c>
      <c r="S4867" s="43">
        <f t="shared" si="9536"/>
        <v>0</v>
      </c>
      <c r="T4867" s="43">
        <f t="shared" si="9537"/>
        <v>0</v>
      </c>
      <c r="U4867" s="43">
        <v>0</v>
      </c>
      <c r="V4867" s="43">
        <f t="shared" si="9499"/>
        <v>247465.633</v>
      </c>
      <c r="W4867" s="43">
        <f t="shared" si="9538"/>
        <v>0</v>
      </c>
      <c r="X4867" s="43">
        <f t="shared" si="9539"/>
        <v>0</v>
      </c>
      <c r="Y4867" s="43">
        <f t="shared" si="9540"/>
        <v>0</v>
      </c>
      <c r="Z4867" s="43">
        <f t="shared" si="9541"/>
        <v>0</v>
      </c>
      <c r="AA4867" s="43">
        <f t="shared" si="9542"/>
        <v>0</v>
      </c>
      <c r="AB4867" s="43">
        <f t="shared" si="9543"/>
        <v>126859.61226000001</v>
      </c>
      <c r="AC4867" s="44">
        <f t="shared" si="9544"/>
        <v>134520.05300000001</v>
      </c>
      <c r="AD4867" s="44">
        <f t="shared" si="9545"/>
        <v>133692.17420000001</v>
      </c>
      <c r="AE4867" s="45">
        <f t="shared" si="9495"/>
        <v>99.384568485116489</v>
      </c>
      <c r="AF4867" s="43">
        <f t="shared" si="9546"/>
        <v>246444.182</v>
      </c>
      <c r="AG4867" s="43">
        <f t="shared" si="9547"/>
        <v>-49.128999999999998</v>
      </c>
      <c r="AH4867" s="43">
        <f t="shared" si="9548"/>
        <v>0</v>
      </c>
      <c r="AI4867" s="43">
        <f t="shared" si="9549"/>
        <v>0</v>
      </c>
      <c r="AJ4867" s="43">
        <f t="shared" si="9550"/>
        <v>0</v>
      </c>
      <c r="AK4867" s="43">
        <f t="shared" si="9551"/>
        <v>0</v>
      </c>
      <c r="AL4867" s="43">
        <f t="shared" si="9496"/>
        <v>246395.05300000001</v>
      </c>
      <c r="AM4867" s="43">
        <f t="shared" si="9497"/>
        <v>1070.5799999999872</v>
      </c>
      <c r="AN4867" s="2"/>
      <c r="AO4867" s="1"/>
      <c r="AP4867" s="1"/>
      <c r="AQ4867" s="1"/>
      <c r="AR4867" s="1"/>
      <c r="AS4867" s="1"/>
    </row>
    <row r="4868" ht="31.5">
      <c r="B4868" s="41" t="s">
        <v>1334</v>
      </c>
      <c r="C4868" s="41" t="s">
        <v>227</v>
      </c>
      <c r="D4868" s="41" t="s">
        <v>109</v>
      </c>
      <c r="E4868" s="26" t="str">
        <f t="shared" si="9498"/>
        <v>0709</v>
      </c>
      <c r="F4868" s="41" t="s">
        <v>390</v>
      </c>
      <c r="G4868" s="41"/>
      <c r="H4868" s="42" t="s">
        <v>391</v>
      </c>
      <c r="I4868" s="43">
        <f>I4877+I4886+I4869</f>
        <v>250733.39999999999</v>
      </c>
      <c r="J4868" s="43">
        <f>J4877+J4886+J4869</f>
        <v>270146.40000000002</v>
      </c>
      <c r="K4868" s="43">
        <f>K4877+K4886+K4869</f>
        <v>270146.40000000002</v>
      </c>
      <c r="L4868" s="43">
        <f>L4877+L4886+L4869</f>
        <v>0</v>
      </c>
      <c r="M4868" s="43">
        <f>M4877+M4886+M4869</f>
        <v>0</v>
      </c>
      <c r="N4868" s="43">
        <f>N4877+N4886+N4869</f>
        <v>0</v>
      </c>
      <c r="O4868" s="43">
        <f>O4877+O4886+O4869</f>
        <v>-49.128999999999998</v>
      </c>
      <c r="P4868" s="43">
        <f>P4877+P4886+P4869</f>
        <v>-3612.7079999999996</v>
      </c>
      <c r="Q4868" s="43">
        <f>Q4877+Q4886+Q4869</f>
        <v>0</v>
      </c>
      <c r="R4868" s="43">
        <f>R4877+R4886+R4869</f>
        <v>394.06999999999999</v>
      </c>
      <c r="S4868" s="43">
        <f>S4877+S4886+S4869</f>
        <v>0</v>
      </c>
      <c r="T4868" s="43">
        <f>T4877+T4886+T4869</f>
        <v>0</v>
      </c>
      <c r="U4868" s="43">
        <v>0</v>
      </c>
      <c r="V4868" s="43">
        <f t="shared" si="9499"/>
        <v>247465.633</v>
      </c>
      <c r="W4868" s="43">
        <f>W4877+W4886+W4869</f>
        <v>0</v>
      </c>
      <c r="X4868" s="43">
        <f>X4877+X4886+X4869</f>
        <v>0</v>
      </c>
      <c r="Y4868" s="43">
        <f>Y4877+Y4886+Y4869</f>
        <v>0</v>
      </c>
      <c r="Z4868" s="43">
        <f>Z4877+Z4886+Z4869</f>
        <v>0</v>
      </c>
      <c r="AA4868" s="43">
        <f>AA4877+AA4886+AA4869</f>
        <v>0</v>
      </c>
      <c r="AB4868" s="43">
        <f>AB4877+AB4886+AB4869</f>
        <v>126859.61226000001</v>
      </c>
      <c r="AC4868" s="44">
        <f>AC4877+AC4886+AC4869</f>
        <v>134520.05300000001</v>
      </c>
      <c r="AD4868" s="44">
        <f>AD4877+AD4886+AD4869</f>
        <v>133692.17420000001</v>
      </c>
      <c r="AE4868" s="45">
        <f t="shared" si="9495"/>
        <v>99.384568485116489</v>
      </c>
      <c r="AF4868" s="43">
        <f>AF4877+AF4886+AF4869</f>
        <v>246444.182</v>
      </c>
      <c r="AG4868" s="43">
        <f>AG4877+AG4886+AG4869</f>
        <v>-49.128999999999998</v>
      </c>
      <c r="AH4868" s="43">
        <f>AH4877+AH4886+AH4869</f>
        <v>0</v>
      </c>
      <c r="AI4868" s="43">
        <f>AI4877+AI4886+AI4869</f>
        <v>0</v>
      </c>
      <c r="AJ4868" s="43">
        <f>AJ4877+AJ4886+AJ4869</f>
        <v>0</v>
      </c>
      <c r="AK4868" s="43">
        <f>AK4877+AK4886+AK4869</f>
        <v>0</v>
      </c>
      <c r="AL4868" s="43">
        <f t="shared" si="9496"/>
        <v>246395.05300000001</v>
      </c>
      <c r="AM4868" s="43">
        <f t="shared" si="9497"/>
        <v>1070.5799999999872</v>
      </c>
      <c r="AN4868" s="2"/>
      <c r="AO4868" s="1"/>
      <c r="AP4868" s="1"/>
      <c r="AQ4868" s="1"/>
      <c r="AR4868" s="1"/>
      <c r="AS4868" s="1"/>
    </row>
    <row r="4869" ht="94.5">
      <c r="B4869" s="41" t="s">
        <v>1334</v>
      </c>
      <c r="C4869" s="41" t="s">
        <v>227</v>
      </c>
      <c r="D4869" s="41" t="s">
        <v>109</v>
      </c>
      <c r="E4869" s="26" t="str">
        <f t="shared" si="9498"/>
        <v>0709</v>
      </c>
      <c r="F4869" s="41" t="s">
        <v>619</v>
      </c>
      <c r="G4869" s="41"/>
      <c r="H4869" s="42" t="s">
        <v>620</v>
      </c>
      <c r="I4869" s="43">
        <f>I4870</f>
        <v>237595.10000000001</v>
      </c>
      <c r="J4869" s="43">
        <f>J4870</f>
        <v>256987</v>
      </c>
      <c r="K4869" s="43">
        <f>K4870</f>
        <v>256987</v>
      </c>
      <c r="L4869" s="43">
        <f>L4870</f>
        <v>0</v>
      </c>
      <c r="M4869" s="43">
        <f>M4870</f>
        <v>0</v>
      </c>
      <c r="N4869" s="43">
        <f>N4870</f>
        <v>0</v>
      </c>
      <c r="O4869" s="43">
        <f>O4870</f>
        <v>0</v>
      </c>
      <c r="P4869" s="43">
        <f>P4870</f>
        <v>0</v>
      </c>
      <c r="Q4869" s="43">
        <f>Q4870</f>
        <v>0</v>
      </c>
      <c r="R4869" s="43">
        <f>R4870</f>
        <v>0</v>
      </c>
      <c r="S4869" s="43">
        <f>S4870</f>
        <v>0</v>
      </c>
      <c r="T4869" s="43">
        <f>T4870</f>
        <v>0</v>
      </c>
      <c r="U4869" s="43">
        <v>0</v>
      </c>
      <c r="V4869" s="43">
        <f t="shared" si="9499"/>
        <v>237595.10000000001</v>
      </c>
      <c r="W4869" s="43">
        <f>W4870</f>
        <v>0</v>
      </c>
      <c r="X4869" s="43">
        <f>X4870</f>
        <v>0</v>
      </c>
      <c r="Y4869" s="43">
        <f>Y4870</f>
        <v>0</v>
      </c>
      <c r="Z4869" s="43">
        <f>Z4870</f>
        <v>0</v>
      </c>
      <c r="AA4869" s="43">
        <f>AA4870</f>
        <v>0</v>
      </c>
      <c r="AB4869" s="43">
        <f>AB4870</f>
        <v>117051.58794000001</v>
      </c>
      <c r="AC4869" s="44">
        <f>AC4870</f>
        <v>124649.52</v>
      </c>
      <c r="AD4869" s="44">
        <f>AD4870</f>
        <v>123821.64284</v>
      </c>
      <c r="AE4869" s="45">
        <f t="shared" si="9495"/>
        <v>99.335836062585713</v>
      </c>
      <c r="AF4869" s="43">
        <f>AF4870</f>
        <v>236524.51999999999</v>
      </c>
      <c r="AG4869" s="43">
        <f>AG4870</f>
        <v>0</v>
      </c>
      <c r="AH4869" s="43">
        <f>AH4870</f>
        <v>0</v>
      </c>
      <c r="AI4869" s="43">
        <f>AI4870</f>
        <v>0</v>
      </c>
      <c r="AJ4869" s="43">
        <f>AJ4870</f>
        <v>0</v>
      </c>
      <c r="AK4869" s="43">
        <f>AK4870</f>
        <v>0</v>
      </c>
      <c r="AL4869" s="43">
        <f t="shared" si="9496"/>
        <v>236524.51999999999</v>
      </c>
      <c r="AM4869" s="43">
        <f t="shared" si="9497"/>
        <v>1070.5800000000163</v>
      </c>
      <c r="AN4869" s="2"/>
      <c r="AR4869" s="1"/>
      <c r="AS4869" s="1"/>
    </row>
    <row r="4870" ht="31.5">
      <c r="B4870" s="41" t="s">
        <v>1334</v>
      </c>
      <c r="C4870" s="41" t="s">
        <v>227</v>
      </c>
      <c r="D4870" s="41" t="s">
        <v>109</v>
      </c>
      <c r="E4870" s="26" t="str">
        <f t="shared" si="9498"/>
        <v>0709</v>
      </c>
      <c r="F4870" s="41" t="s">
        <v>621</v>
      </c>
      <c r="G4870" s="41"/>
      <c r="H4870" s="60" t="s">
        <v>622</v>
      </c>
      <c r="I4870" s="43">
        <f>I4871+I4873+I4875</f>
        <v>237595.10000000001</v>
      </c>
      <c r="J4870" s="43">
        <f>J4871+J4873+J4875</f>
        <v>256987</v>
      </c>
      <c r="K4870" s="43">
        <f>K4871+K4873+K4875</f>
        <v>256987</v>
      </c>
      <c r="L4870" s="43">
        <f>L4871+L4873+L4875</f>
        <v>0</v>
      </c>
      <c r="M4870" s="43">
        <f>M4871+M4873+M4875</f>
        <v>0</v>
      </c>
      <c r="N4870" s="43">
        <f>N4871+N4873+N4875</f>
        <v>0</v>
      </c>
      <c r="O4870" s="43">
        <f>O4871+O4873+O4875</f>
        <v>0</v>
      </c>
      <c r="P4870" s="43">
        <f>P4871+P4873+P4875</f>
        <v>0</v>
      </c>
      <c r="Q4870" s="43">
        <f>Q4871+Q4873+Q4875</f>
        <v>0</v>
      </c>
      <c r="R4870" s="43">
        <f>R4871+R4873+R4875</f>
        <v>0</v>
      </c>
      <c r="S4870" s="43">
        <f>S4871+S4873+S4875</f>
        <v>0</v>
      </c>
      <c r="T4870" s="43">
        <f>T4871+T4873+T4875</f>
        <v>0</v>
      </c>
      <c r="U4870" s="43">
        <v>0</v>
      </c>
      <c r="V4870" s="43">
        <f t="shared" si="9499"/>
        <v>237595.10000000001</v>
      </c>
      <c r="W4870" s="43">
        <f>W4871+W4873+W4875</f>
        <v>0</v>
      </c>
      <c r="X4870" s="43">
        <f>X4871+X4873+X4875</f>
        <v>0</v>
      </c>
      <c r="Y4870" s="43">
        <f>Y4871+Y4873+Y4875</f>
        <v>0</v>
      </c>
      <c r="Z4870" s="43">
        <f>Z4871+Z4873+Z4875</f>
        <v>0</v>
      </c>
      <c r="AA4870" s="43">
        <f>AA4871+AA4873+AA4875</f>
        <v>0</v>
      </c>
      <c r="AB4870" s="43">
        <f>AB4871+AB4873+AB4875</f>
        <v>117051.58794000001</v>
      </c>
      <c r="AC4870" s="44">
        <f>AC4871+AC4873+AC4875</f>
        <v>124649.52</v>
      </c>
      <c r="AD4870" s="44">
        <f>AD4871+AD4873+AD4875</f>
        <v>123821.64284</v>
      </c>
      <c r="AE4870" s="45">
        <f t="shared" si="9495"/>
        <v>99.335836062585713</v>
      </c>
      <c r="AF4870" s="43">
        <f>AF4871+AF4873+AF4875</f>
        <v>236524.51999999999</v>
      </c>
      <c r="AG4870" s="43">
        <f>AG4871+AG4873+AG4875</f>
        <v>0</v>
      </c>
      <c r="AH4870" s="43">
        <f>AH4871+AH4873+AH4875</f>
        <v>0</v>
      </c>
      <c r="AI4870" s="43">
        <f>AI4871+AI4873+AI4875</f>
        <v>0</v>
      </c>
      <c r="AJ4870" s="43">
        <f>AJ4871+AJ4873+AJ4875</f>
        <v>0</v>
      </c>
      <c r="AK4870" s="43">
        <f>AK4871+AK4873+AK4875</f>
        <v>0</v>
      </c>
      <c r="AL4870" s="43">
        <f t="shared" si="9496"/>
        <v>236524.51999999999</v>
      </c>
      <c r="AM4870" s="43">
        <f t="shared" si="9497"/>
        <v>1070.5800000000163</v>
      </c>
      <c r="AN4870" s="2"/>
      <c r="AO4870" s="1"/>
      <c r="AP4870" s="1"/>
      <c r="AQ4870" s="1"/>
      <c r="AR4870" s="1"/>
      <c r="AS4870" s="1"/>
    </row>
    <row r="4871">
      <c r="B4871" s="41" t="s">
        <v>1334</v>
      </c>
      <c r="C4871" s="41" t="s">
        <v>227</v>
      </c>
      <c r="D4871" s="41" t="s">
        <v>109</v>
      </c>
      <c r="E4871" s="26" t="str">
        <f t="shared" si="9498"/>
        <v>0709</v>
      </c>
      <c r="F4871" s="41" t="s">
        <v>621</v>
      </c>
      <c r="G4871" s="41" t="s">
        <v>95</v>
      </c>
      <c r="H4871" s="42" t="s">
        <v>96</v>
      </c>
      <c r="I4871" s="43">
        <f>I4872</f>
        <v>14122.5</v>
      </c>
      <c r="J4871" s="43">
        <f>J4872</f>
        <v>14108.200000000001</v>
      </c>
      <c r="K4871" s="43">
        <f>K4872</f>
        <v>14108.200000000001</v>
      </c>
      <c r="L4871" s="43">
        <f>L4872</f>
        <v>0</v>
      </c>
      <c r="M4871" s="43">
        <f>M4872</f>
        <v>0</v>
      </c>
      <c r="N4871" s="43">
        <f>N4872</f>
        <v>0</v>
      </c>
      <c r="O4871" s="43">
        <f>O4872</f>
        <v>0</v>
      </c>
      <c r="P4871" s="43">
        <f>P4872</f>
        <v>0</v>
      </c>
      <c r="Q4871" s="43">
        <f>Q4872</f>
        <v>0</v>
      </c>
      <c r="R4871" s="43">
        <f>R4872</f>
        <v>0</v>
      </c>
      <c r="S4871" s="43">
        <f>S4872</f>
        <v>0</v>
      </c>
      <c r="T4871" s="43">
        <f>T4872</f>
        <v>0</v>
      </c>
      <c r="U4871" s="43">
        <v>0</v>
      </c>
      <c r="V4871" s="43">
        <f t="shared" si="9499"/>
        <v>14122.5</v>
      </c>
      <c r="W4871" s="43">
        <f>W4872</f>
        <v>0</v>
      </c>
      <c r="X4871" s="43">
        <f>X4872</f>
        <v>0</v>
      </c>
      <c r="Y4871" s="43">
        <f>Y4872</f>
        <v>0</v>
      </c>
      <c r="Z4871" s="43">
        <f>Z4872</f>
        <v>0</v>
      </c>
      <c r="AA4871" s="43">
        <f>AA4872</f>
        <v>0</v>
      </c>
      <c r="AB4871" s="43">
        <f>AB4872</f>
        <v>8715.6942799999997</v>
      </c>
      <c r="AC4871" s="44">
        <f>AC4872</f>
        <v>8965.4539299999997</v>
      </c>
      <c r="AD4871" s="44">
        <f>AD4872</f>
        <v>8965.4539299999997</v>
      </c>
      <c r="AE4871" s="45">
        <f t="shared" si="9495"/>
        <v>100</v>
      </c>
      <c r="AF4871" s="43">
        <f>AF4872</f>
        <v>14122.5</v>
      </c>
      <c r="AG4871" s="43">
        <f>AG4872</f>
        <v>0</v>
      </c>
      <c r="AH4871" s="43">
        <f>AH4872</f>
        <v>0</v>
      </c>
      <c r="AI4871" s="43">
        <f>AI4872</f>
        <v>0</v>
      </c>
      <c r="AJ4871" s="43">
        <f>AJ4872</f>
        <v>0</v>
      </c>
      <c r="AK4871" s="43">
        <f>AK4872</f>
        <v>0</v>
      </c>
      <c r="AL4871" s="43">
        <f t="shared" si="9496"/>
        <v>14122.5</v>
      </c>
      <c r="AM4871" s="43">
        <f t="shared" si="9497"/>
        <v>0</v>
      </c>
      <c r="AN4871" s="2"/>
      <c r="AR4871" s="1"/>
      <c r="AS4871" s="1"/>
    </row>
    <row r="4872" ht="31.5">
      <c r="B4872" s="41" t="s">
        <v>1334</v>
      </c>
      <c r="C4872" s="41" t="s">
        <v>227</v>
      </c>
      <c r="D4872" s="41" t="s">
        <v>109</v>
      </c>
      <c r="E4872" s="26" t="str">
        <f t="shared" si="9498"/>
        <v>0709</v>
      </c>
      <c r="F4872" s="41" t="s">
        <v>621</v>
      </c>
      <c r="G4872" s="41" t="s">
        <v>97</v>
      </c>
      <c r="H4872" s="42" t="s">
        <v>98</v>
      </c>
      <c r="I4872" s="43">
        <v>14122.5</v>
      </c>
      <c r="J4872" s="43">
        <v>14108.200000000001</v>
      </c>
      <c r="K4872" s="43">
        <v>14108.200000000001</v>
      </c>
      <c r="L4872" s="43"/>
      <c r="M4872" s="43"/>
      <c r="N4872" s="43"/>
      <c r="O4872" s="43">
        <v>0</v>
      </c>
      <c r="P4872" s="43">
        <v>0</v>
      </c>
      <c r="Q4872" s="43">
        <v>0</v>
      </c>
      <c r="R4872" s="43">
        <v>0</v>
      </c>
      <c r="S4872" s="43">
        <v>0</v>
      </c>
      <c r="T4872" s="43">
        <v>0</v>
      </c>
      <c r="U4872" s="43">
        <v>0</v>
      </c>
      <c r="V4872" s="43">
        <f t="shared" si="9499"/>
        <v>14122.5</v>
      </c>
      <c r="W4872" s="43"/>
      <c r="X4872" s="43"/>
      <c r="Y4872" s="43"/>
      <c r="Z4872" s="43"/>
      <c r="AA4872" s="43"/>
      <c r="AB4872" s="43">
        <v>8715.6942799999997</v>
      </c>
      <c r="AC4872" s="44">
        <v>8965.4539299999997</v>
      </c>
      <c r="AD4872" s="44">
        <v>8965.4539299999997</v>
      </c>
      <c r="AE4872" s="45">
        <f t="shared" si="9495"/>
        <v>100</v>
      </c>
      <c r="AF4872" s="43">
        <v>14122.5</v>
      </c>
      <c r="AG4872" s="43">
        <v>0</v>
      </c>
      <c r="AH4872" s="43">
        <v>0</v>
      </c>
      <c r="AI4872" s="43">
        <v>0</v>
      </c>
      <c r="AJ4872" s="43">
        <v>0</v>
      </c>
      <c r="AK4872" s="43">
        <v>0</v>
      </c>
      <c r="AL4872" s="43">
        <f t="shared" si="9496"/>
        <v>14122.5</v>
      </c>
      <c r="AM4872" s="43">
        <f t="shared" si="9497"/>
        <v>0</v>
      </c>
      <c r="AN4872" s="19"/>
      <c r="AO4872" s="1"/>
      <c r="AP4872" s="1"/>
      <c r="AQ4872" s="1"/>
      <c r="AR4872" s="1"/>
      <c r="AS4872" s="1"/>
    </row>
    <row r="4873" ht="31.5">
      <c r="B4873" s="41" t="s">
        <v>1334</v>
      </c>
      <c r="C4873" s="41" t="s">
        <v>227</v>
      </c>
      <c r="D4873" s="41" t="s">
        <v>109</v>
      </c>
      <c r="E4873" s="26" t="str">
        <f t="shared" si="9498"/>
        <v>0709</v>
      </c>
      <c r="F4873" s="41" t="s">
        <v>621</v>
      </c>
      <c r="G4873" s="41" t="s">
        <v>177</v>
      </c>
      <c r="H4873" s="42" t="s">
        <v>178</v>
      </c>
      <c r="I4873" s="43">
        <f>I4874</f>
        <v>17800.900000000001</v>
      </c>
      <c r="J4873" s="43">
        <f>J4874</f>
        <v>19587.599999999999</v>
      </c>
      <c r="K4873" s="43">
        <f>K4874</f>
        <v>19587.599999999999</v>
      </c>
      <c r="L4873" s="43">
        <f>L4874</f>
        <v>0</v>
      </c>
      <c r="M4873" s="43">
        <f>M4874</f>
        <v>0</v>
      </c>
      <c r="N4873" s="43">
        <f>N4874</f>
        <v>0</v>
      </c>
      <c r="O4873" s="43">
        <f>O4874</f>
        <v>0</v>
      </c>
      <c r="P4873" s="43">
        <f>P4874</f>
        <v>0</v>
      </c>
      <c r="Q4873" s="43">
        <f>Q4874</f>
        <v>0</v>
      </c>
      <c r="R4873" s="43">
        <f>R4874</f>
        <v>0</v>
      </c>
      <c r="S4873" s="43">
        <f>S4874</f>
        <v>0</v>
      </c>
      <c r="T4873" s="43">
        <f>T4874</f>
        <v>0</v>
      </c>
      <c r="U4873" s="43">
        <v>0</v>
      </c>
      <c r="V4873" s="43">
        <f t="shared" si="9499"/>
        <v>17800.900000000001</v>
      </c>
      <c r="W4873" s="43">
        <f>W4874</f>
        <v>0</v>
      </c>
      <c r="X4873" s="43">
        <f>X4874</f>
        <v>0</v>
      </c>
      <c r="Y4873" s="43">
        <f>Y4874</f>
        <v>0</v>
      </c>
      <c r="Z4873" s="43">
        <f>Z4874</f>
        <v>0</v>
      </c>
      <c r="AA4873" s="43">
        <f>AA4874</f>
        <v>0</v>
      </c>
      <c r="AB4873" s="43">
        <f>AB4874</f>
        <v>2728.6200399999998</v>
      </c>
      <c r="AC4873" s="44">
        <f>AC4874</f>
        <v>2896.9268900000002</v>
      </c>
      <c r="AD4873" s="44">
        <f>AD4874</f>
        <v>2896.9268900000002</v>
      </c>
      <c r="AE4873" s="45">
        <f t="shared" si="9495"/>
        <v>100</v>
      </c>
      <c r="AF4873" s="43">
        <f>AF4874</f>
        <v>17663.5</v>
      </c>
      <c r="AG4873" s="43">
        <f>AG4874</f>
        <v>0</v>
      </c>
      <c r="AH4873" s="43">
        <f>AH4874</f>
        <v>0</v>
      </c>
      <c r="AI4873" s="43">
        <f>AI4874</f>
        <v>0</v>
      </c>
      <c r="AJ4873" s="43">
        <f>AJ4874</f>
        <v>0</v>
      </c>
      <c r="AK4873" s="43">
        <f>AK4874</f>
        <v>0</v>
      </c>
      <c r="AL4873" s="43">
        <f t="shared" si="9496"/>
        <v>17663.5</v>
      </c>
      <c r="AM4873" s="43">
        <f t="shared" si="9497"/>
        <v>137.40000000000146</v>
      </c>
      <c r="AN4873" s="2"/>
      <c r="AR4873" s="1"/>
      <c r="AS4873" s="1"/>
    </row>
    <row r="4874" ht="63">
      <c r="B4874" s="41" t="s">
        <v>1334</v>
      </c>
      <c r="C4874" s="41" t="s">
        <v>227</v>
      </c>
      <c r="D4874" s="41" t="s">
        <v>109</v>
      </c>
      <c r="E4874" s="26" t="str">
        <f t="shared" si="9498"/>
        <v>0709</v>
      </c>
      <c r="F4874" s="41" t="s">
        <v>621</v>
      </c>
      <c r="G4874" s="41" t="s">
        <v>373</v>
      </c>
      <c r="H4874" s="42" t="s">
        <v>374</v>
      </c>
      <c r="I4874" s="43">
        <v>17800.900000000001</v>
      </c>
      <c r="J4874" s="43">
        <v>19587.599999999999</v>
      </c>
      <c r="K4874" s="43">
        <v>19587.599999999999</v>
      </c>
      <c r="L4874" s="43"/>
      <c r="M4874" s="43"/>
      <c r="N4874" s="43"/>
      <c r="O4874" s="43">
        <v>0</v>
      </c>
      <c r="P4874" s="43">
        <v>0</v>
      </c>
      <c r="Q4874" s="43">
        <v>0</v>
      </c>
      <c r="R4874" s="43">
        <v>0</v>
      </c>
      <c r="S4874" s="43">
        <v>0</v>
      </c>
      <c r="T4874" s="43">
        <v>0</v>
      </c>
      <c r="U4874" s="43">
        <v>0</v>
      </c>
      <c r="V4874" s="43">
        <f t="shared" si="9499"/>
        <v>17800.900000000001</v>
      </c>
      <c r="W4874" s="43"/>
      <c r="X4874" s="43"/>
      <c r="Y4874" s="43"/>
      <c r="Z4874" s="43"/>
      <c r="AA4874" s="43"/>
      <c r="AB4874" s="43">
        <v>2728.6200399999998</v>
      </c>
      <c r="AC4874" s="44">
        <v>2896.9268900000002</v>
      </c>
      <c r="AD4874" s="44">
        <v>2896.9268900000002</v>
      </c>
      <c r="AE4874" s="45">
        <f t="shared" si="9495"/>
        <v>100</v>
      </c>
      <c r="AF4874" s="43">
        <v>17663.5</v>
      </c>
      <c r="AG4874" s="43">
        <v>0</v>
      </c>
      <c r="AH4874" s="43">
        <v>0</v>
      </c>
      <c r="AI4874" s="43">
        <v>0</v>
      </c>
      <c r="AJ4874" s="43">
        <v>0</v>
      </c>
      <c r="AK4874" s="43">
        <v>0</v>
      </c>
      <c r="AL4874" s="43">
        <f t="shared" si="9496"/>
        <v>17663.5</v>
      </c>
      <c r="AM4874" s="43">
        <f t="shared" si="9497"/>
        <v>137.40000000000146</v>
      </c>
      <c r="AN4874" s="19"/>
      <c r="AO4874" s="1"/>
      <c r="AP4874" s="1"/>
      <c r="AQ4874" s="1"/>
      <c r="AR4874" s="1"/>
      <c r="AS4874" s="1"/>
    </row>
    <row r="4875">
      <c r="B4875" s="41" t="s">
        <v>1334</v>
      </c>
      <c r="C4875" s="41" t="s">
        <v>227</v>
      </c>
      <c r="D4875" s="41" t="s">
        <v>109</v>
      </c>
      <c r="E4875" s="26" t="str">
        <f t="shared" si="9498"/>
        <v>0709</v>
      </c>
      <c r="F4875" s="41" t="s">
        <v>621</v>
      </c>
      <c r="G4875" s="41" t="s">
        <v>59</v>
      </c>
      <c r="H4875" s="42" t="s">
        <v>60</v>
      </c>
      <c r="I4875" s="43">
        <f>I4876</f>
        <v>205671.70000000001</v>
      </c>
      <c r="J4875" s="43">
        <f>J4876</f>
        <v>223291.20000000001</v>
      </c>
      <c r="K4875" s="43">
        <f>K4876</f>
        <v>223291.20000000001</v>
      </c>
      <c r="L4875" s="43">
        <f>L4876</f>
        <v>0</v>
      </c>
      <c r="M4875" s="43">
        <f>M4876</f>
        <v>0</v>
      </c>
      <c r="N4875" s="43">
        <f>N4876</f>
        <v>0</v>
      </c>
      <c r="O4875" s="43">
        <f>O4876</f>
        <v>0</v>
      </c>
      <c r="P4875" s="43">
        <f>P4876</f>
        <v>0</v>
      </c>
      <c r="Q4875" s="43">
        <f>Q4876</f>
        <v>0</v>
      </c>
      <c r="R4875" s="43">
        <f>R4876</f>
        <v>0</v>
      </c>
      <c r="S4875" s="43">
        <f>S4876</f>
        <v>0</v>
      </c>
      <c r="T4875" s="43">
        <f>T4876</f>
        <v>0</v>
      </c>
      <c r="U4875" s="43">
        <v>0</v>
      </c>
      <c r="V4875" s="43">
        <f t="shared" si="9499"/>
        <v>205671.70000000001</v>
      </c>
      <c r="W4875" s="43">
        <f>W4876</f>
        <v>0</v>
      </c>
      <c r="X4875" s="43">
        <f>X4876</f>
        <v>0</v>
      </c>
      <c r="Y4875" s="43">
        <f>Y4876</f>
        <v>0</v>
      </c>
      <c r="Z4875" s="43">
        <f>Z4876</f>
        <v>0</v>
      </c>
      <c r="AA4875" s="43">
        <f>AA4876</f>
        <v>0</v>
      </c>
      <c r="AB4875" s="43">
        <f>AB4876</f>
        <v>105607.27362000001</v>
      </c>
      <c r="AC4875" s="44">
        <f>AC4876</f>
        <v>112787.13918</v>
      </c>
      <c r="AD4875" s="44">
        <f>AD4876</f>
        <v>111959.26201999999</v>
      </c>
      <c r="AE4875" s="45">
        <f t="shared" si="9495"/>
        <v>99.265982658999121</v>
      </c>
      <c r="AF4875" s="43">
        <f>AF4876</f>
        <v>204738.51999999999</v>
      </c>
      <c r="AG4875" s="43">
        <f>AG4876</f>
        <v>0</v>
      </c>
      <c r="AH4875" s="43">
        <f>AH4876</f>
        <v>0</v>
      </c>
      <c r="AI4875" s="43">
        <f>AI4876</f>
        <v>0</v>
      </c>
      <c r="AJ4875" s="43">
        <f>AJ4876</f>
        <v>0</v>
      </c>
      <c r="AK4875" s="43">
        <f>AK4876</f>
        <v>0</v>
      </c>
      <c r="AL4875" s="43">
        <f t="shared" si="9496"/>
        <v>204738.51999999999</v>
      </c>
      <c r="AM4875" s="43">
        <f t="shared" si="9497"/>
        <v>933.18000000002212</v>
      </c>
      <c r="AN4875" s="2"/>
      <c r="AO4875" s="1"/>
      <c r="AP4875" s="1"/>
      <c r="AQ4875" s="1"/>
      <c r="AR4875" s="1"/>
      <c r="AS4875" s="1"/>
    </row>
    <row r="4876" ht="63">
      <c r="B4876" s="41" t="s">
        <v>1334</v>
      </c>
      <c r="C4876" s="41" t="s">
        <v>227</v>
      </c>
      <c r="D4876" s="41" t="s">
        <v>109</v>
      </c>
      <c r="E4876" s="26" t="str">
        <f t="shared" si="9498"/>
        <v>0709</v>
      </c>
      <c r="F4876" s="41" t="s">
        <v>621</v>
      </c>
      <c r="G4876" s="41" t="s">
        <v>475</v>
      </c>
      <c r="H4876" s="42" t="s">
        <v>476</v>
      </c>
      <c r="I4876" s="43">
        <v>205671.70000000001</v>
      </c>
      <c r="J4876" s="43">
        <v>223291.20000000001</v>
      </c>
      <c r="K4876" s="43">
        <v>223291.20000000001</v>
      </c>
      <c r="L4876" s="43"/>
      <c r="M4876" s="43"/>
      <c r="N4876" s="43"/>
      <c r="O4876" s="43">
        <v>0</v>
      </c>
      <c r="P4876" s="43">
        <v>0</v>
      </c>
      <c r="Q4876" s="43">
        <v>0</v>
      </c>
      <c r="R4876" s="43">
        <v>0</v>
      </c>
      <c r="S4876" s="43">
        <v>0</v>
      </c>
      <c r="T4876" s="43">
        <v>0</v>
      </c>
      <c r="U4876" s="43">
        <v>0</v>
      </c>
      <c r="V4876" s="43">
        <f t="shared" si="9499"/>
        <v>205671.70000000001</v>
      </c>
      <c r="W4876" s="43"/>
      <c r="X4876" s="43"/>
      <c r="Y4876" s="43"/>
      <c r="Z4876" s="43"/>
      <c r="AA4876" s="43"/>
      <c r="AB4876" s="43">
        <v>105607.27362000001</v>
      </c>
      <c r="AC4876" s="44">
        <v>112787.13918</v>
      </c>
      <c r="AD4876" s="44">
        <v>111959.26201999999</v>
      </c>
      <c r="AE4876" s="45">
        <f t="shared" si="9495"/>
        <v>99.265982658999121</v>
      </c>
      <c r="AF4876" s="43">
        <v>204738.51999999999</v>
      </c>
      <c r="AG4876" s="43">
        <v>0</v>
      </c>
      <c r="AH4876" s="43">
        <v>0</v>
      </c>
      <c r="AI4876" s="43">
        <v>0</v>
      </c>
      <c r="AJ4876" s="43">
        <v>0</v>
      </c>
      <c r="AK4876" s="43">
        <v>0</v>
      </c>
      <c r="AL4876" s="43">
        <f t="shared" si="9496"/>
        <v>204738.51999999999</v>
      </c>
      <c r="AM4876" s="43">
        <f t="shared" si="9497"/>
        <v>933.18000000002212</v>
      </c>
      <c r="AN4876" s="19"/>
      <c r="AO4876" s="1"/>
      <c r="AP4876" s="1"/>
      <c r="AQ4876" s="1"/>
      <c r="AR4876" s="1"/>
      <c r="AS4876" s="1"/>
    </row>
    <row r="4877" ht="47.25">
      <c r="B4877" s="41" t="s">
        <v>1334</v>
      </c>
      <c r="C4877" s="41" t="s">
        <v>227</v>
      </c>
      <c r="D4877" s="41" t="s">
        <v>109</v>
      </c>
      <c r="E4877" s="26" t="str">
        <f t="shared" si="9498"/>
        <v>0709</v>
      </c>
      <c r="F4877" s="41" t="s">
        <v>392</v>
      </c>
      <c r="G4877" s="41"/>
      <c r="H4877" s="42" t="s">
        <v>393</v>
      </c>
      <c r="I4877" s="43">
        <f>I4878+I4881</f>
        <v>2855.8000000000002</v>
      </c>
      <c r="J4877" s="43">
        <f>J4878+J4881</f>
        <v>2876.8999999999996</v>
      </c>
      <c r="K4877" s="43">
        <f>K4878+K4881</f>
        <v>2876.8999999999996</v>
      </c>
      <c r="L4877" s="43">
        <f>L4878+L4881</f>
        <v>0</v>
      </c>
      <c r="M4877" s="43">
        <f>M4878+M4881</f>
        <v>0</v>
      </c>
      <c r="N4877" s="43">
        <f>N4878+N4881</f>
        <v>0</v>
      </c>
      <c r="O4877" s="43">
        <f>O4878+O4881</f>
        <v>0</v>
      </c>
      <c r="P4877" s="43">
        <f>P4878+P4881</f>
        <v>-21.138000000000002</v>
      </c>
      <c r="Q4877" s="43">
        <f>Q4878+Q4881</f>
        <v>0</v>
      </c>
      <c r="R4877" s="43">
        <f>R4878+R4881</f>
        <v>394.06999999999999</v>
      </c>
      <c r="S4877" s="43">
        <f>S4878+S4881</f>
        <v>0</v>
      </c>
      <c r="T4877" s="43">
        <f>T4878+T4881</f>
        <v>0</v>
      </c>
      <c r="U4877" s="43">
        <v>0</v>
      </c>
      <c r="V4877" s="43">
        <f t="shared" si="9499"/>
        <v>3228.7320000000004</v>
      </c>
      <c r="W4877" s="43">
        <f>W4878+W4881</f>
        <v>0</v>
      </c>
      <c r="X4877" s="43">
        <f>X4878+X4881</f>
        <v>0</v>
      </c>
      <c r="Y4877" s="43">
        <f>Y4878+Y4881</f>
        <v>0</v>
      </c>
      <c r="Z4877" s="43">
        <f>Z4878+Z4881</f>
        <v>0</v>
      </c>
      <c r="AA4877" s="43">
        <f>AA4878+AA4881</f>
        <v>0</v>
      </c>
      <c r="AB4877" s="43">
        <f>AB4878+AB4881</f>
        <v>3228.73164</v>
      </c>
      <c r="AC4877" s="44">
        <f>AC4878+AC4881</f>
        <v>3228.732</v>
      </c>
      <c r="AD4877" s="44">
        <f>AD4878+AD4881</f>
        <v>3228.73164</v>
      </c>
      <c r="AE4877" s="45">
        <f t="shared" si="9495"/>
        <v>99.999988850112061</v>
      </c>
      <c r="AF4877" s="43">
        <f>AF4878+AF4881</f>
        <v>3228.732</v>
      </c>
      <c r="AG4877" s="43">
        <f>AG4878+AG4881</f>
        <v>0</v>
      </c>
      <c r="AH4877" s="43">
        <f>AH4878+AH4881</f>
        <v>0</v>
      </c>
      <c r="AI4877" s="43">
        <f>AI4878+AI4881</f>
        <v>0</v>
      </c>
      <c r="AJ4877" s="43">
        <f>AJ4878+AJ4881</f>
        <v>0</v>
      </c>
      <c r="AK4877" s="43">
        <f>AK4878+AK4881</f>
        <v>0</v>
      </c>
      <c r="AL4877" s="43">
        <f t="shared" si="9496"/>
        <v>3228.732</v>
      </c>
      <c r="AM4877" s="43">
        <f t="shared" si="9497"/>
        <v>4.5474735088646412e-13</v>
      </c>
      <c r="AN4877" s="2"/>
      <c r="AR4877" s="1"/>
      <c r="AS4877" s="1"/>
    </row>
    <row r="4878" ht="31.5">
      <c r="B4878" s="41" t="s">
        <v>1334</v>
      </c>
      <c r="C4878" s="41" t="s">
        <v>227</v>
      </c>
      <c r="D4878" s="41" t="s">
        <v>109</v>
      </c>
      <c r="E4878" s="26" t="str">
        <f t="shared" si="9498"/>
        <v>0709</v>
      </c>
      <c r="F4878" s="41" t="s">
        <v>1336</v>
      </c>
      <c r="G4878" s="41"/>
      <c r="H4878" s="42" t="s">
        <v>1337</v>
      </c>
      <c r="I4878" s="43">
        <f t="shared" ref="I4878:I4879" si="9552">I4879</f>
        <v>85.5</v>
      </c>
      <c r="J4878" s="43">
        <f t="shared" ref="J4878:J4879" si="9553">J4879</f>
        <v>85.5</v>
      </c>
      <c r="K4878" s="43">
        <f t="shared" ref="K4878:K4879" si="9554">K4879</f>
        <v>85.5</v>
      </c>
      <c r="L4878" s="43">
        <f t="shared" ref="L4878:L4879" si="9555">L4879</f>
        <v>0</v>
      </c>
      <c r="M4878" s="43">
        <f t="shared" ref="M4878:M4879" si="9556">M4879</f>
        <v>0</v>
      </c>
      <c r="N4878" s="43">
        <f t="shared" ref="N4878:N4879" si="9557">N4879</f>
        <v>0</v>
      </c>
      <c r="O4878" s="43">
        <f t="shared" ref="O4878:O4879" si="9558">O4879</f>
        <v>0</v>
      </c>
      <c r="P4878" s="43">
        <f t="shared" ref="P4878:P4879" si="9559">P4879</f>
        <v>0</v>
      </c>
      <c r="Q4878" s="43">
        <f t="shared" ref="Q4878:Q4879" si="9560">Q4879</f>
        <v>0</v>
      </c>
      <c r="R4878" s="43">
        <f t="shared" ref="R4878:R4879" si="9561">R4879</f>
        <v>0</v>
      </c>
      <c r="S4878" s="43">
        <f t="shared" ref="S4878:S4879" si="9562">S4879</f>
        <v>0</v>
      </c>
      <c r="T4878" s="43">
        <f t="shared" ref="T4878:T4879" si="9563">T4879</f>
        <v>0</v>
      </c>
      <c r="U4878" s="43">
        <v>0</v>
      </c>
      <c r="V4878" s="43">
        <f t="shared" si="9499"/>
        <v>85.5</v>
      </c>
      <c r="W4878" s="43">
        <f t="shared" ref="W4878:W4879" si="9564">W4879</f>
        <v>0</v>
      </c>
      <c r="X4878" s="43">
        <f t="shared" ref="X4878:X4879" si="9565">X4879</f>
        <v>0</v>
      </c>
      <c r="Y4878" s="43">
        <f t="shared" ref="Y4878:Y4879" si="9566">Y4879</f>
        <v>0</v>
      </c>
      <c r="Z4878" s="43">
        <f t="shared" ref="Z4878:Z4879" si="9567">Z4879</f>
        <v>0</v>
      </c>
      <c r="AA4878" s="43">
        <f t="shared" ref="AA4878:AA4879" si="9568">AA4879</f>
        <v>0</v>
      </c>
      <c r="AB4878" s="43">
        <f t="shared" ref="AB4878:AB4879" si="9569">AB4879</f>
        <v>85.5</v>
      </c>
      <c r="AC4878" s="44">
        <f t="shared" ref="AC4878:AC4879" si="9570">AC4879</f>
        <v>85.5</v>
      </c>
      <c r="AD4878" s="44">
        <f t="shared" ref="AD4878:AD4879" si="9571">AD4879</f>
        <v>85.5</v>
      </c>
      <c r="AE4878" s="45">
        <f t="shared" si="9495"/>
        <v>100</v>
      </c>
      <c r="AF4878" s="43">
        <f t="shared" ref="AF4878:AF4879" si="9572">AF4879</f>
        <v>85.5</v>
      </c>
      <c r="AG4878" s="43">
        <f t="shared" ref="AG4878:AG4879" si="9573">AG4879</f>
        <v>0</v>
      </c>
      <c r="AH4878" s="43">
        <f t="shared" ref="AH4878:AH4879" si="9574">AH4879</f>
        <v>0</v>
      </c>
      <c r="AI4878" s="43">
        <f t="shared" ref="AI4878:AI4879" si="9575">AI4879</f>
        <v>0</v>
      </c>
      <c r="AJ4878" s="43">
        <f t="shared" ref="AJ4878:AJ4879" si="9576">AJ4879</f>
        <v>0</v>
      </c>
      <c r="AK4878" s="43">
        <f t="shared" ref="AK4878:AK4879" si="9577">AK4879</f>
        <v>0</v>
      </c>
      <c r="AL4878" s="43">
        <f t="shared" si="9496"/>
        <v>85.5</v>
      </c>
      <c r="AM4878" s="43">
        <f t="shared" si="9497"/>
        <v>0</v>
      </c>
      <c r="AN4878" s="2"/>
      <c r="AO4878" s="1"/>
      <c r="AP4878" s="1"/>
      <c r="AQ4878" s="1"/>
      <c r="AR4878" s="1"/>
      <c r="AS4878" s="1"/>
    </row>
    <row r="4879" ht="31.5">
      <c r="B4879" s="41" t="s">
        <v>1334</v>
      </c>
      <c r="C4879" s="41" t="s">
        <v>227</v>
      </c>
      <c r="D4879" s="41" t="s">
        <v>109</v>
      </c>
      <c r="E4879" s="26" t="str">
        <f t="shared" si="9498"/>
        <v>0709</v>
      </c>
      <c r="F4879" s="41" t="s">
        <v>1336</v>
      </c>
      <c r="G4879" s="41" t="s">
        <v>53</v>
      </c>
      <c r="H4879" s="42" t="s">
        <v>54</v>
      </c>
      <c r="I4879" s="43">
        <f t="shared" si="9552"/>
        <v>85.5</v>
      </c>
      <c r="J4879" s="43">
        <f t="shared" si="9553"/>
        <v>85.5</v>
      </c>
      <c r="K4879" s="43">
        <f t="shared" si="9554"/>
        <v>85.5</v>
      </c>
      <c r="L4879" s="43">
        <f t="shared" si="9555"/>
        <v>0</v>
      </c>
      <c r="M4879" s="43">
        <f t="shared" si="9556"/>
        <v>0</v>
      </c>
      <c r="N4879" s="43">
        <f t="shared" si="9557"/>
        <v>0</v>
      </c>
      <c r="O4879" s="43">
        <f t="shared" si="9558"/>
        <v>0</v>
      </c>
      <c r="P4879" s="43">
        <f t="shared" si="9559"/>
        <v>0</v>
      </c>
      <c r="Q4879" s="43">
        <f t="shared" si="9560"/>
        <v>0</v>
      </c>
      <c r="R4879" s="43">
        <f t="shared" si="9561"/>
        <v>0</v>
      </c>
      <c r="S4879" s="43">
        <f t="shared" si="9562"/>
        <v>0</v>
      </c>
      <c r="T4879" s="43">
        <f t="shared" si="9563"/>
        <v>0</v>
      </c>
      <c r="U4879" s="43">
        <v>0</v>
      </c>
      <c r="V4879" s="43">
        <f t="shared" si="9499"/>
        <v>85.5</v>
      </c>
      <c r="W4879" s="43">
        <f t="shared" si="9564"/>
        <v>0</v>
      </c>
      <c r="X4879" s="43">
        <f t="shared" si="9565"/>
        <v>0</v>
      </c>
      <c r="Y4879" s="43">
        <f t="shared" si="9566"/>
        <v>0</v>
      </c>
      <c r="Z4879" s="43">
        <f t="shared" si="9567"/>
        <v>0</v>
      </c>
      <c r="AA4879" s="43">
        <f t="shared" si="9568"/>
        <v>0</v>
      </c>
      <c r="AB4879" s="43">
        <f t="shared" si="9569"/>
        <v>85.5</v>
      </c>
      <c r="AC4879" s="44">
        <f t="shared" si="9570"/>
        <v>85.5</v>
      </c>
      <c r="AD4879" s="44">
        <f t="shared" si="9571"/>
        <v>85.5</v>
      </c>
      <c r="AE4879" s="45">
        <f t="shared" si="9495"/>
        <v>100</v>
      </c>
      <c r="AF4879" s="43">
        <f t="shared" si="9572"/>
        <v>85.5</v>
      </c>
      <c r="AG4879" s="43">
        <f t="shared" si="9573"/>
        <v>0</v>
      </c>
      <c r="AH4879" s="43">
        <f t="shared" si="9574"/>
        <v>0</v>
      </c>
      <c r="AI4879" s="43">
        <f t="shared" si="9575"/>
        <v>0</v>
      </c>
      <c r="AJ4879" s="43">
        <f t="shared" si="9576"/>
        <v>0</v>
      </c>
      <c r="AK4879" s="43">
        <f t="shared" si="9577"/>
        <v>0</v>
      </c>
      <c r="AL4879" s="43">
        <f t="shared" si="9496"/>
        <v>85.5</v>
      </c>
      <c r="AM4879" s="43">
        <f t="shared" si="9497"/>
        <v>0</v>
      </c>
      <c r="AN4879" s="2"/>
      <c r="AO4879" s="1"/>
      <c r="AP4879" s="1"/>
      <c r="AQ4879" s="1"/>
      <c r="AR4879" s="1"/>
      <c r="AS4879" s="1"/>
    </row>
    <row r="4880" ht="31.5">
      <c r="B4880" s="41" t="s">
        <v>1334</v>
      </c>
      <c r="C4880" s="41" t="s">
        <v>227</v>
      </c>
      <c r="D4880" s="41" t="s">
        <v>109</v>
      </c>
      <c r="E4880" s="26" t="str">
        <f t="shared" si="9498"/>
        <v>0709</v>
      </c>
      <c r="F4880" s="41" t="s">
        <v>1336</v>
      </c>
      <c r="G4880" s="41" t="s">
        <v>55</v>
      </c>
      <c r="H4880" s="42" t="s">
        <v>56</v>
      </c>
      <c r="I4880" s="43">
        <v>85.5</v>
      </c>
      <c r="J4880" s="43">
        <v>85.5</v>
      </c>
      <c r="K4880" s="43">
        <v>85.5</v>
      </c>
      <c r="L4880" s="43"/>
      <c r="M4880" s="43"/>
      <c r="N4880" s="43"/>
      <c r="O4880" s="43">
        <v>0</v>
      </c>
      <c r="P4880" s="43">
        <v>0</v>
      </c>
      <c r="Q4880" s="43">
        <v>0</v>
      </c>
      <c r="R4880" s="43">
        <v>0</v>
      </c>
      <c r="S4880" s="43">
        <v>0</v>
      </c>
      <c r="T4880" s="43">
        <v>0</v>
      </c>
      <c r="U4880" s="43">
        <v>0</v>
      </c>
      <c r="V4880" s="43">
        <f t="shared" si="9499"/>
        <v>85.5</v>
      </c>
      <c r="W4880" s="43"/>
      <c r="X4880" s="43"/>
      <c r="Y4880" s="43"/>
      <c r="Z4880" s="43"/>
      <c r="AA4880" s="43"/>
      <c r="AB4880" s="43">
        <v>85.5</v>
      </c>
      <c r="AC4880" s="44">
        <v>85.5</v>
      </c>
      <c r="AD4880" s="44">
        <v>85.5</v>
      </c>
      <c r="AE4880" s="45">
        <f t="shared" si="9495"/>
        <v>100</v>
      </c>
      <c r="AF4880" s="43">
        <v>85.5</v>
      </c>
      <c r="AG4880" s="43">
        <v>0</v>
      </c>
      <c r="AH4880" s="43">
        <v>0</v>
      </c>
      <c r="AI4880" s="43">
        <v>0</v>
      </c>
      <c r="AJ4880" s="43">
        <v>0</v>
      </c>
      <c r="AK4880" s="43">
        <v>0</v>
      </c>
      <c r="AL4880" s="43">
        <f t="shared" si="9496"/>
        <v>85.5</v>
      </c>
      <c r="AM4880" s="43">
        <f t="shared" si="9497"/>
        <v>0</v>
      </c>
      <c r="AN4880" s="19"/>
      <c r="AR4880" s="1"/>
      <c r="AS4880" s="1"/>
    </row>
    <row r="4881" ht="63">
      <c r="B4881" s="41" t="s">
        <v>1334</v>
      </c>
      <c r="C4881" s="41" t="s">
        <v>227</v>
      </c>
      <c r="D4881" s="41" t="s">
        <v>109</v>
      </c>
      <c r="E4881" s="26" t="str">
        <f t="shared" si="9498"/>
        <v>0709</v>
      </c>
      <c r="F4881" s="41" t="s">
        <v>1338</v>
      </c>
      <c r="G4881" s="41"/>
      <c r="H4881" s="42" t="s">
        <v>1339</v>
      </c>
      <c r="I4881" s="43">
        <f>I4882+I4884</f>
        <v>2770.3000000000002</v>
      </c>
      <c r="J4881" s="43">
        <f>J4882+J4884</f>
        <v>2791.3999999999996</v>
      </c>
      <c r="K4881" s="43">
        <f>K4882+K4884</f>
        <v>2791.3999999999996</v>
      </c>
      <c r="L4881" s="43">
        <f>L4882+L4884</f>
        <v>0</v>
      </c>
      <c r="M4881" s="43">
        <f>M4882+M4884</f>
        <v>0</v>
      </c>
      <c r="N4881" s="43">
        <f>N4882+N4884</f>
        <v>0</v>
      </c>
      <c r="O4881" s="43">
        <f>O4882+O4884</f>
        <v>0</v>
      </c>
      <c r="P4881" s="43">
        <f>P4882+P4884</f>
        <v>-21.138000000000002</v>
      </c>
      <c r="Q4881" s="43">
        <f>Q4882+Q4884</f>
        <v>0</v>
      </c>
      <c r="R4881" s="43">
        <f>R4882+R4884</f>
        <v>394.06999999999999</v>
      </c>
      <c r="S4881" s="43">
        <f>S4882+S4884</f>
        <v>0</v>
      </c>
      <c r="T4881" s="43">
        <f>T4882+T4884</f>
        <v>0</v>
      </c>
      <c r="U4881" s="43">
        <v>0</v>
      </c>
      <c r="V4881" s="43">
        <f t="shared" si="9499"/>
        <v>3143.2320000000004</v>
      </c>
      <c r="W4881" s="43">
        <f>W4882+W4884</f>
        <v>0</v>
      </c>
      <c r="X4881" s="43">
        <f>X4882+X4884</f>
        <v>0</v>
      </c>
      <c r="Y4881" s="43">
        <f>Y4882+Y4884</f>
        <v>0</v>
      </c>
      <c r="Z4881" s="43">
        <f>Z4882+Z4884</f>
        <v>0</v>
      </c>
      <c r="AA4881" s="43">
        <f>AA4882+AA4884</f>
        <v>0</v>
      </c>
      <c r="AB4881" s="43">
        <f>AB4882+AB4884</f>
        <v>3143.23164</v>
      </c>
      <c r="AC4881" s="44">
        <f>AC4882+AC4884</f>
        <v>3143.232</v>
      </c>
      <c r="AD4881" s="44">
        <f>AD4882+AD4884</f>
        <v>3143.23164</v>
      </c>
      <c r="AE4881" s="45">
        <f t="shared" si="9495"/>
        <v>99.999988546820589</v>
      </c>
      <c r="AF4881" s="43">
        <f>AF4882+AF4884</f>
        <v>3143.232</v>
      </c>
      <c r="AG4881" s="43">
        <f>AG4882+AG4884</f>
        <v>0</v>
      </c>
      <c r="AH4881" s="43">
        <f>AH4882+AH4884</f>
        <v>0</v>
      </c>
      <c r="AI4881" s="43">
        <f>AI4882+AI4884</f>
        <v>0</v>
      </c>
      <c r="AJ4881" s="43">
        <f>AJ4882+AJ4884</f>
        <v>0</v>
      </c>
      <c r="AK4881" s="43">
        <f>AK4882+AK4884</f>
        <v>0</v>
      </c>
      <c r="AL4881" s="43">
        <f t="shared" si="9496"/>
        <v>3143.232</v>
      </c>
      <c r="AM4881" s="43">
        <f t="shared" si="9497"/>
        <v>4.5474735088646412e-13</v>
      </c>
      <c r="AN4881" s="2"/>
      <c r="AO4881" s="1"/>
      <c r="AP4881" s="1"/>
      <c r="AQ4881" s="1"/>
      <c r="AR4881" s="1"/>
      <c r="AS4881" s="1"/>
    </row>
    <row r="4882" ht="31.5">
      <c r="B4882" s="41" t="s">
        <v>1334</v>
      </c>
      <c r="C4882" s="41" t="s">
        <v>227</v>
      </c>
      <c r="D4882" s="41" t="s">
        <v>109</v>
      </c>
      <c r="E4882" s="26" t="str">
        <f t="shared" si="9498"/>
        <v>0709</v>
      </c>
      <c r="F4882" s="41" t="s">
        <v>1338</v>
      </c>
      <c r="G4882" s="41" t="s">
        <v>177</v>
      </c>
      <c r="H4882" s="42" t="s">
        <v>178</v>
      </c>
      <c r="I4882" s="43">
        <f>I4883</f>
        <v>1044</v>
      </c>
      <c r="J4882" s="43">
        <f>J4883</f>
        <v>1050.3</v>
      </c>
      <c r="K4882" s="43">
        <f>K4883</f>
        <v>1050.3</v>
      </c>
      <c r="L4882" s="43">
        <f>L4883</f>
        <v>0</v>
      </c>
      <c r="M4882" s="43">
        <f>M4883</f>
        <v>0</v>
      </c>
      <c r="N4882" s="43">
        <f>N4883</f>
        <v>0</v>
      </c>
      <c r="O4882" s="43">
        <f>O4883</f>
        <v>0</v>
      </c>
      <c r="P4882" s="43">
        <f>P4883</f>
        <v>0</v>
      </c>
      <c r="Q4882" s="43">
        <f>Q4883</f>
        <v>0</v>
      </c>
      <c r="R4882" s="43">
        <f>R4883</f>
        <v>0</v>
      </c>
      <c r="S4882" s="43">
        <f>S4883</f>
        <v>0</v>
      </c>
      <c r="T4882" s="43">
        <f>T4883</f>
        <v>0</v>
      </c>
      <c r="U4882" s="43">
        <v>0</v>
      </c>
      <c r="V4882" s="43">
        <f t="shared" si="9499"/>
        <v>1044</v>
      </c>
      <c r="W4882" s="43">
        <f>W4883</f>
        <v>0</v>
      </c>
      <c r="X4882" s="43">
        <f>X4883</f>
        <v>0</v>
      </c>
      <c r="Y4882" s="43">
        <f>Y4883</f>
        <v>0</v>
      </c>
      <c r="Z4882" s="43">
        <f>Z4883</f>
        <v>0</v>
      </c>
      <c r="AA4882" s="43">
        <f>AA4883</f>
        <v>0</v>
      </c>
      <c r="AB4882" s="43">
        <f>AB4883</f>
        <v>2265.5668799999999</v>
      </c>
      <c r="AC4882" s="44">
        <f>AC4883</f>
        <v>2265.5668799999999</v>
      </c>
      <c r="AD4882" s="44">
        <f>AD4883</f>
        <v>2265.5668799999999</v>
      </c>
      <c r="AE4882" s="45">
        <f t="shared" si="9495"/>
        <v>100</v>
      </c>
      <c r="AF4882" s="43">
        <f>AF4883</f>
        <v>2265.5668799999999</v>
      </c>
      <c r="AG4882" s="43">
        <f>AG4883</f>
        <v>0</v>
      </c>
      <c r="AH4882" s="43">
        <f>AH4883</f>
        <v>0</v>
      </c>
      <c r="AI4882" s="43">
        <f>AI4883</f>
        <v>0</v>
      </c>
      <c r="AJ4882" s="43">
        <f>AJ4883</f>
        <v>0</v>
      </c>
      <c r="AK4882" s="43">
        <f>AK4883</f>
        <v>0</v>
      </c>
      <c r="AL4882" s="43">
        <f t="shared" si="9496"/>
        <v>2265.5668799999999</v>
      </c>
      <c r="AM4882" s="43">
        <f t="shared" si="9497"/>
        <v>-1221.5668799999999</v>
      </c>
      <c r="AN4882" s="2"/>
      <c r="AR4882" s="1"/>
      <c r="AS4882" s="1"/>
    </row>
    <row r="4883" ht="63">
      <c r="B4883" s="41" t="s">
        <v>1334</v>
      </c>
      <c r="C4883" s="41" t="s">
        <v>227</v>
      </c>
      <c r="D4883" s="41" t="s">
        <v>109</v>
      </c>
      <c r="E4883" s="26" t="str">
        <f t="shared" si="9498"/>
        <v>0709</v>
      </c>
      <c r="F4883" s="41" t="s">
        <v>1338</v>
      </c>
      <c r="G4883" s="41" t="s">
        <v>373</v>
      </c>
      <c r="H4883" s="42" t="s">
        <v>374</v>
      </c>
      <c r="I4883" s="43">
        <v>1044</v>
      </c>
      <c r="J4883" s="43">
        <v>1050.3</v>
      </c>
      <c r="K4883" s="43">
        <v>1050.3</v>
      </c>
      <c r="L4883" s="43"/>
      <c r="M4883" s="43"/>
      <c r="N4883" s="43"/>
      <c r="O4883" s="43">
        <v>0</v>
      </c>
      <c r="P4883" s="43">
        <v>0</v>
      </c>
      <c r="Q4883" s="43">
        <v>0</v>
      </c>
      <c r="R4883" s="43">
        <v>0</v>
      </c>
      <c r="S4883" s="43">
        <v>0</v>
      </c>
      <c r="T4883" s="43">
        <v>0</v>
      </c>
      <c r="U4883" s="43">
        <v>0</v>
      </c>
      <c r="V4883" s="43">
        <f t="shared" si="9499"/>
        <v>1044</v>
      </c>
      <c r="W4883" s="43"/>
      <c r="X4883" s="43"/>
      <c r="Y4883" s="43"/>
      <c r="Z4883" s="43"/>
      <c r="AA4883" s="43"/>
      <c r="AB4883" s="43">
        <v>2265.5668799999999</v>
      </c>
      <c r="AC4883" s="44">
        <v>2265.5668799999999</v>
      </c>
      <c r="AD4883" s="44">
        <v>2265.5668799999999</v>
      </c>
      <c r="AE4883" s="45">
        <f t="shared" si="9495"/>
        <v>100</v>
      </c>
      <c r="AF4883" s="43">
        <v>2265.5668799999999</v>
      </c>
      <c r="AG4883" s="43">
        <v>0</v>
      </c>
      <c r="AH4883" s="43">
        <v>0</v>
      </c>
      <c r="AI4883" s="43">
        <v>0</v>
      </c>
      <c r="AJ4883" s="43">
        <v>0</v>
      </c>
      <c r="AK4883" s="43">
        <v>0</v>
      </c>
      <c r="AL4883" s="43">
        <f t="shared" si="9496"/>
        <v>2265.5668799999999</v>
      </c>
      <c r="AM4883" s="43">
        <f t="shared" si="9497"/>
        <v>-1221.5668799999999</v>
      </c>
      <c r="AN4883" s="19"/>
      <c r="AO4883" s="1"/>
      <c r="AP4883" s="1"/>
      <c r="AQ4883" s="1"/>
      <c r="AR4883" s="1"/>
      <c r="AS4883" s="1"/>
    </row>
    <row r="4884">
      <c r="B4884" s="41" t="s">
        <v>1334</v>
      </c>
      <c r="C4884" s="41" t="s">
        <v>227</v>
      </c>
      <c r="D4884" s="41" t="s">
        <v>109</v>
      </c>
      <c r="E4884" s="26" t="str">
        <f t="shared" si="9498"/>
        <v>0709</v>
      </c>
      <c r="F4884" s="41" t="s">
        <v>1338</v>
      </c>
      <c r="G4884" s="41" t="s">
        <v>59</v>
      </c>
      <c r="H4884" s="42" t="s">
        <v>60</v>
      </c>
      <c r="I4884" s="43">
        <f>I4885</f>
        <v>1726.3</v>
      </c>
      <c r="J4884" s="43">
        <f>J4885</f>
        <v>1741.0999999999999</v>
      </c>
      <c r="K4884" s="43">
        <f>K4885</f>
        <v>1741.0999999999999</v>
      </c>
      <c r="L4884" s="43">
        <f>L4885</f>
        <v>0</v>
      </c>
      <c r="M4884" s="43">
        <f>M4885</f>
        <v>0</v>
      </c>
      <c r="N4884" s="43">
        <f>N4885</f>
        <v>0</v>
      </c>
      <c r="O4884" s="43">
        <f>O4885</f>
        <v>0</v>
      </c>
      <c r="P4884" s="43">
        <f>P4885</f>
        <v>-21.138000000000002</v>
      </c>
      <c r="Q4884" s="43">
        <f>Q4885</f>
        <v>0</v>
      </c>
      <c r="R4884" s="43">
        <f>R4885</f>
        <v>394.06999999999999</v>
      </c>
      <c r="S4884" s="43">
        <f>S4885</f>
        <v>0</v>
      </c>
      <c r="T4884" s="43">
        <f>T4885</f>
        <v>0</v>
      </c>
      <c r="U4884" s="43">
        <v>0</v>
      </c>
      <c r="V4884" s="43">
        <f t="shared" si="9499"/>
        <v>2099.232</v>
      </c>
      <c r="W4884" s="43">
        <f>W4885</f>
        <v>0</v>
      </c>
      <c r="X4884" s="43">
        <f>X4885</f>
        <v>0</v>
      </c>
      <c r="Y4884" s="43">
        <f>Y4885</f>
        <v>0</v>
      </c>
      <c r="Z4884" s="43">
        <f>Z4885</f>
        <v>0</v>
      </c>
      <c r="AA4884" s="43">
        <f>AA4885</f>
        <v>0</v>
      </c>
      <c r="AB4884" s="43">
        <f>AB4885</f>
        <v>877.66476</v>
      </c>
      <c r="AC4884" s="44">
        <f>AC4885</f>
        <v>877.66512</v>
      </c>
      <c r="AD4884" s="44">
        <f>AD4885</f>
        <v>877.66476</v>
      </c>
      <c r="AE4884" s="45">
        <f t="shared" si="9495"/>
        <v>99.999958982077359</v>
      </c>
      <c r="AF4884" s="43">
        <f>AF4885</f>
        <v>877.66512</v>
      </c>
      <c r="AG4884" s="43">
        <f>AG4885</f>
        <v>0</v>
      </c>
      <c r="AH4884" s="43">
        <f>AH4885</f>
        <v>0</v>
      </c>
      <c r="AI4884" s="43">
        <f>AI4885</f>
        <v>0</v>
      </c>
      <c r="AJ4884" s="43">
        <f>AJ4885</f>
        <v>0</v>
      </c>
      <c r="AK4884" s="43">
        <f>AK4885</f>
        <v>0</v>
      </c>
      <c r="AL4884" s="43">
        <f t="shared" si="9496"/>
        <v>877.66512</v>
      </c>
      <c r="AM4884" s="43">
        <f t="shared" si="9497"/>
        <v>1221.5668799999999</v>
      </c>
      <c r="AN4884" s="2"/>
      <c r="AO4884" s="1"/>
      <c r="AP4884" s="1"/>
      <c r="AQ4884" s="1"/>
      <c r="AR4884" s="1"/>
      <c r="AS4884" s="1"/>
    </row>
    <row r="4885" ht="63">
      <c r="B4885" s="41" t="s">
        <v>1334</v>
      </c>
      <c r="C4885" s="41" t="s">
        <v>227</v>
      </c>
      <c r="D4885" s="41" t="s">
        <v>109</v>
      </c>
      <c r="E4885" s="26" t="str">
        <f t="shared" si="9498"/>
        <v>0709</v>
      </c>
      <c r="F4885" s="41" t="s">
        <v>1338</v>
      </c>
      <c r="G4885" s="41" t="s">
        <v>475</v>
      </c>
      <c r="H4885" s="42" t="s">
        <v>476</v>
      </c>
      <c r="I4885" s="43">
        <v>1726.3</v>
      </c>
      <c r="J4885" s="43">
        <v>1741.0999999999999</v>
      </c>
      <c r="K4885" s="43">
        <v>1741.0999999999999</v>
      </c>
      <c r="L4885" s="43"/>
      <c r="M4885" s="43"/>
      <c r="N4885" s="43"/>
      <c r="O4885" s="43">
        <v>0</v>
      </c>
      <c r="P4885" s="43">
        <v>-21.138000000000002</v>
      </c>
      <c r="Q4885" s="43">
        <v>0</v>
      </c>
      <c r="R4885" s="43">
        <v>394.06999999999999</v>
      </c>
      <c r="S4885" s="43">
        <v>0</v>
      </c>
      <c r="T4885" s="43">
        <v>0</v>
      </c>
      <c r="U4885" s="43">
        <v>0</v>
      </c>
      <c r="V4885" s="43">
        <f t="shared" si="9499"/>
        <v>2099.232</v>
      </c>
      <c r="W4885" s="43"/>
      <c r="X4885" s="43"/>
      <c r="Y4885" s="43"/>
      <c r="Z4885" s="43"/>
      <c r="AA4885" s="43"/>
      <c r="AB4885" s="43">
        <v>877.66476</v>
      </c>
      <c r="AC4885" s="44">
        <v>877.66512</v>
      </c>
      <c r="AD4885" s="44">
        <v>877.66476</v>
      </c>
      <c r="AE4885" s="45">
        <f t="shared" si="9495"/>
        <v>99.999958982077359</v>
      </c>
      <c r="AF4885" s="43">
        <v>877.66512</v>
      </c>
      <c r="AG4885" s="43">
        <v>0</v>
      </c>
      <c r="AH4885" s="43">
        <v>0</v>
      </c>
      <c r="AI4885" s="43">
        <v>0</v>
      </c>
      <c r="AJ4885" s="43">
        <v>0</v>
      </c>
      <c r="AK4885" s="43">
        <v>0</v>
      </c>
      <c r="AL4885" s="43">
        <f t="shared" si="9496"/>
        <v>877.66512</v>
      </c>
      <c r="AM4885" s="43">
        <f t="shared" si="9497"/>
        <v>1221.5668799999999</v>
      </c>
      <c r="AN4885" s="19"/>
      <c r="AO4885" s="1"/>
      <c r="AP4885" s="1"/>
      <c r="AQ4885" s="1"/>
      <c r="AR4885" s="1"/>
      <c r="AS4885" s="1"/>
    </row>
    <row r="4886" ht="47.25">
      <c r="B4886" s="41" t="s">
        <v>1334</v>
      </c>
      <c r="C4886" s="41" t="s">
        <v>227</v>
      </c>
      <c r="D4886" s="41" t="s">
        <v>109</v>
      </c>
      <c r="E4886" s="26" t="str">
        <f t="shared" si="9498"/>
        <v>0709</v>
      </c>
      <c r="F4886" s="41" t="s">
        <v>1340</v>
      </c>
      <c r="G4886" s="41"/>
      <c r="H4886" s="42" t="s">
        <v>1341</v>
      </c>
      <c r="I4886" s="43">
        <f>I4887</f>
        <v>10282.5</v>
      </c>
      <c r="J4886" s="43">
        <f>J4887</f>
        <v>10282.5</v>
      </c>
      <c r="K4886" s="43">
        <f>K4887</f>
        <v>10282.5</v>
      </c>
      <c r="L4886" s="43">
        <f>L4887</f>
        <v>0</v>
      </c>
      <c r="M4886" s="43">
        <f>M4887</f>
        <v>0</v>
      </c>
      <c r="N4886" s="43">
        <f>N4887</f>
        <v>0</v>
      </c>
      <c r="O4886" s="43">
        <f>O4887</f>
        <v>-49.128999999999998</v>
      </c>
      <c r="P4886" s="43">
        <f>P4887</f>
        <v>-3591.5699999999997</v>
      </c>
      <c r="Q4886" s="43">
        <f>Q4887</f>
        <v>0</v>
      </c>
      <c r="R4886" s="43">
        <f>R4887</f>
        <v>0</v>
      </c>
      <c r="S4886" s="43">
        <f>S4887</f>
        <v>0</v>
      </c>
      <c r="T4886" s="43">
        <f>T4887</f>
        <v>0</v>
      </c>
      <c r="U4886" s="43">
        <v>0</v>
      </c>
      <c r="V4886" s="43">
        <f t="shared" si="9499"/>
        <v>6641.8010000000004</v>
      </c>
      <c r="W4886" s="43">
        <f>W4887</f>
        <v>0</v>
      </c>
      <c r="X4886" s="43">
        <f>X4887</f>
        <v>0</v>
      </c>
      <c r="Y4886" s="43">
        <f>Y4887</f>
        <v>0</v>
      </c>
      <c r="Z4886" s="43">
        <f>Z4887</f>
        <v>0</v>
      </c>
      <c r="AA4886" s="43">
        <f>AA4887</f>
        <v>0</v>
      </c>
      <c r="AB4886" s="43">
        <f>AB4887</f>
        <v>6579.2926799999996</v>
      </c>
      <c r="AC4886" s="44">
        <f>AC4887</f>
        <v>6641.8009999999995</v>
      </c>
      <c r="AD4886" s="44">
        <f>AD4887</f>
        <v>6641.79972</v>
      </c>
      <c r="AE4886" s="45">
        <f t="shared" si="9495"/>
        <v>99.999980728118786</v>
      </c>
      <c r="AF4886" s="43">
        <f>AF4887</f>
        <v>6690.9300000000003</v>
      </c>
      <c r="AG4886" s="43">
        <f>AG4887</f>
        <v>-49.128999999999998</v>
      </c>
      <c r="AH4886" s="43">
        <f>AH4887</f>
        <v>0</v>
      </c>
      <c r="AI4886" s="43">
        <f>AI4887</f>
        <v>0</v>
      </c>
      <c r="AJ4886" s="43">
        <f>AJ4887</f>
        <v>0</v>
      </c>
      <c r="AK4886" s="43">
        <f>AK4887</f>
        <v>0</v>
      </c>
      <c r="AL4886" s="43">
        <f t="shared" si="9496"/>
        <v>6641.8010000000004</v>
      </c>
      <c r="AM4886" s="43">
        <f t="shared" si="9497"/>
        <v>0</v>
      </c>
      <c r="AN4886" s="2"/>
      <c r="AR4886" s="1"/>
      <c r="AS4886" s="1"/>
    </row>
    <row r="4887" ht="47.25">
      <c r="B4887" s="41" t="s">
        <v>1334</v>
      </c>
      <c r="C4887" s="41" t="s">
        <v>227</v>
      </c>
      <c r="D4887" s="41" t="s">
        <v>109</v>
      </c>
      <c r="E4887" s="26" t="str">
        <f t="shared" si="9498"/>
        <v>0709</v>
      </c>
      <c r="F4887" s="41" t="s">
        <v>1342</v>
      </c>
      <c r="G4887" s="41"/>
      <c r="H4887" s="42" t="s">
        <v>1343</v>
      </c>
      <c r="I4887" s="43">
        <f>I4888+I4890</f>
        <v>10282.5</v>
      </c>
      <c r="J4887" s="43">
        <f>J4888+J4890</f>
        <v>10282.5</v>
      </c>
      <c r="K4887" s="43">
        <f>K4888+K4890</f>
        <v>10282.5</v>
      </c>
      <c r="L4887" s="43">
        <f>L4888+L4890</f>
        <v>0</v>
      </c>
      <c r="M4887" s="43">
        <f>M4888+M4890</f>
        <v>0</v>
      </c>
      <c r="N4887" s="43">
        <f>N4888+N4890</f>
        <v>0</v>
      </c>
      <c r="O4887" s="43">
        <f>O4888+O4890</f>
        <v>-49.128999999999998</v>
      </c>
      <c r="P4887" s="43">
        <f>P4888+P4890</f>
        <v>-3591.5699999999997</v>
      </c>
      <c r="Q4887" s="43">
        <f>Q4888+Q4890</f>
        <v>0</v>
      </c>
      <c r="R4887" s="43">
        <f>R4888+R4890</f>
        <v>0</v>
      </c>
      <c r="S4887" s="43">
        <f>S4888+S4890</f>
        <v>0</v>
      </c>
      <c r="T4887" s="43">
        <f>T4888+T4890</f>
        <v>0</v>
      </c>
      <c r="U4887" s="43">
        <v>0</v>
      </c>
      <c r="V4887" s="43">
        <f t="shared" si="9499"/>
        <v>6641.8010000000004</v>
      </c>
      <c r="W4887" s="43">
        <f>W4888+W4890</f>
        <v>0</v>
      </c>
      <c r="X4887" s="43">
        <f>X4888+X4890</f>
        <v>0</v>
      </c>
      <c r="Y4887" s="43">
        <f>Y4888+Y4890</f>
        <v>0</v>
      </c>
      <c r="Z4887" s="43">
        <f>Z4888+Z4890</f>
        <v>0</v>
      </c>
      <c r="AA4887" s="43">
        <f>AA4888+AA4890</f>
        <v>0</v>
      </c>
      <c r="AB4887" s="43">
        <f>AB4888+AB4890</f>
        <v>6579.2926799999996</v>
      </c>
      <c r="AC4887" s="44">
        <f>AC4888+AC4890</f>
        <v>6641.8009999999995</v>
      </c>
      <c r="AD4887" s="44">
        <f>AD4888+AD4890</f>
        <v>6641.79972</v>
      </c>
      <c r="AE4887" s="45">
        <f t="shared" si="9495"/>
        <v>99.999980728118786</v>
      </c>
      <c r="AF4887" s="43">
        <f>AF4888+AF4890</f>
        <v>6690.9300000000003</v>
      </c>
      <c r="AG4887" s="43">
        <f>AG4888+AG4890</f>
        <v>-49.128999999999998</v>
      </c>
      <c r="AH4887" s="43">
        <f>AH4888+AH4890</f>
        <v>0</v>
      </c>
      <c r="AI4887" s="43">
        <f>AI4888+AI4890</f>
        <v>0</v>
      </c>
      <c r="AJ4887" s="43">
        <f>AJ4888+AJ4890</f>
        <v>0</v>
      </c>
      <c r="AK4887" s="43">
        <f>AK4888+AK4890</f>
        <v>0</v>
      </c>
      <c r="AL4887" s="43">
        <f t="shared" si="9496"/>
        <v>6641.8010000000004</v>
      </c>
      <c r="AM4887" s="43">
        <f t="shared" si="9497"/>
        <v>0</v>
      </c>
      <c r="AN4887" s="2"/>
      <c r="AO4887" s="1"/>
      <c r="AP4887" s="1"/>
      <c r="AQ4887" s="1"/>
      <c r="AR4887" s="1"/>
      <c r="AS4887" s="1"/>
    </row>
    <row r="4888" ht="31.5">
      <c r="B4888" s="41" t="s">
        <v>1334</v>
      </c>
      <c r="C4888" s="41" t="s">
        <v>227</v>
      </c>
      <c r="D4888" s="41" t="s">
        <v>109</v>
      </c>
      <c r="E4888" s="26" t="str">
        <f t="shared" si="9498"/>
        <v>0709</v>
      </c>
      <c r="F4888" s="41" t="s">
        <v>1342</v>
      </c>
      <c r="G4888" s="41" t="s">
        <v>177</v>
      </c>
      <c r="H4888" s="42" t="s">
        <v>178</v>
      </c>
      <c r="I4888" s="43">
        <f>I4889</f>
        <v>648.70000000000005</v>
      </c>
      <c r="J4888" s="43">
        <f>J4889</f>
        <v>648.70000000000005</v>
      </c>
      <c r="K4888" s="43">
        <f>K4889</f>
        <v>648.70000000000005</v>
      </c>
      <c r="L4888" s="43">
        <f>L4889</f>
        <v>0</v>
      </c>
      <c r="M4888" s="43">
        <f>M4889</f>
        <v>0</v>
      </c>
      <c r="N4888" s="43">
        <f>N4889</f>
        <v>0</v>
      </c>
      <c r="O4888" s="43">
        <f>O4889</f>
        <v>-17.510999999999999</v>
      </c>
      <c r="P4888" s="43">
        <f>P4889</f>
        <v>-597.62400000000002</v>
      </c>
      <c r="Q4888" s="43">
        <f>Q4889</f>
        <v>0</v>
      </c>
      <c r="R4888" s="43">
        <f>R4889</f>
        <v>0</v>
      </c>
      <c r="S4888" s="43">
        <f>S4889</f>
        <v>0</v>
      </c>
      <c r="T4888" s="43">
        <f>T4889</f>
        <v>0</v>
      </c>
      <c r="U4888" s="43">
        <v>0</v>
      </c>
      <c r="V4888" s="43">
        <f t="shared" si="9499"/>
        <v>33.565000000000026</v>
      </c>
      <c r="W4888" s="43">
        <f>W4889</f>
        <v>0</v>
      </c>
      <c r="X4888" s="43">
        <f>X4889</f>
        <v>0</v>
      </c>
      <c r="Y4888" s="43">
        <f>Y4889</f>
        <v>0</v>
      </c>
      <c r="Z4888" s="43">
        <f>Z4889</f>
        <v>0</v>
      </c>
      <c r="AA4888" s="43">
        <f>AA4889</f>
        <v>0</v>
      </c>
      <c r="AB4888" s="43">
        <f>AB4889</f>
        <v>0</v>
      </c>
      <c r="AC4888" s="44">
        <f>AC4889</f>
        <v>33.564999999999998</v>
      </c>
      <c r="AD4888" s="44">
        <f>AD4889</f>
        <v>33.56409</v>
      </c>
      <c r="AE4888" s="45">
        <f t="shared" si="9495"/>
        <v>99.997288842544336</v>
      </c>
      <c r="AF4888" s="43">
        <f>AF4889</f>
        <v>51.076000000000001</v>
      </c>
      <c r="AG4888" s="43">
        <f>AG4889</f>
        <v>-17.510999999999999</v>
      </c>
      <c r="AH4888" s="43">
        <f>AH4889</f>
        <v>0</v>
      </c>
      <c r="AI4888" s="43">
        <f>AI4889</f>
        <v>0</v>
      </c>
      <c r="AJ4888" s="43">
        <f>AJ4889</f>
        <v>0</v>
      </c>
      <c r="AK4888" s="43">
        <f>AK4889</f>
        <v>0</v>
      </c>
      <c r="AL4888" s="43">
        <f t="shared" si="9496"/>
        <v>33.564999999999998</v>
      </c>
      <c r="AM4888" s="43">
        <f t="shared" si="9497"/>
        <v>2.8421709430404007e-14</v>
      </c>
      <c r="AN4888" s="2"/>
      <c r="AR4888" s="1"/>
      <c r="AS4888" s="1"/>
    </row>
    <row r="4889" ht="63">
      <c r="B4889" s="41" t="s">
        <v>1334</v>
      </c>
      <c r="C4889" s="41" t="s">
        <v>227</v>
      </c>
      <c r="D4889" s="41" t="s">
        <v>109</v>
      </c>
      <c r="E4889" s="26" t="str">
        <f t="shared" si="9498"/>
        <v>0709</v>
      </c>
      <c r="F4889" s="41" t="s">
        <v>1342</v>
      </c>
      <c r="G4889" s="41" t="s">
        <v>373</v>
      </c>
      <c r="H4889" s="42" t="s">
        <v>374</v>
      </c>
      <c r="I4889" s="43">
        <v>648.70000000000005</v>
      </c>
      <c r="J4889" s="43">
        <v>648.70000000000005</v>
      </c>
      <c r="K4889" s="43">
        <v>648.70000000000005</v>
      </c>
      <c r="L4889" s="43"/>
      <c r="M4889" s="43"/>
      <c r="N4889" s="43"/>
      <c r="O4889" s="43">
        <v>-17.510999999999999</v>
      </c>
      <c r="P4889" s="43">
        <v>-597.62400000000002</v>
      </c>
      <c r="Q4889" s="43">
        <v>0</v>
      </c>
      <c r="R4889" s="43">
        <v>0</v>
      </c>
      <c r="S4889" s="43">
        <v>0</v>
      </c>
      <c r="T4889" s="43">
        <v>0</v>
      </c>
      <c r="U4889" s="43">
        <v>0</v>
      </c>
      <c r="V4889" s="43">
        <f t="shared" si="9499"/>
        <v>33.565000000000026</v>
      </c>
      <c r="W4889" s="43"/>
      <c r="X4889" s="43"/>
      <c r="Y4889" s="43"/>
      <c r="Z4889" s="43"/>
      <c r="AA4889" s="43"/>
      <c r="AB4889" s="43">
        <v>0</v>
      </c>
      <c r="AC4889" s="44">
        <v>33.564999999999998</v>
      </c>
      <c r="AD4889" s="44">
        <v>33.56409</v>
      </c>
      <c r="AE4889" s="45">
        <f t="shared" si="9495"/>
        <v>99.997288842544336</v>
      </c>
      <c r="AF4889" s="43">
        <v>51.076000000000001</v>
      </c>
      <c r="AG4889" s="43">
        <v>-17.510999999999999</v>
      </c>
      <c r="AH4889" s="43">
        <v>0</v>
      </c>
      <c r="AI4889" s="43">
        <v>0</v>
      </c>
      <c r="AJ4889" s="43">
        <v>0</v>
      </c>
      <c r="AK4889" s="43">
        <v>0</v>
      </c>
      <c r="AL4889" s="43">
        <f t="shared" si="9496"/>
        <v>33.564999999999998</v>
      </c>
      <c r="AM4889" s="43">
        <f t="shared" si="9497"/>
        <v>2.8421709430404007e-14</v>
      </c>
      <c r="AN4889" s="19"/>
      <c r="AO4889" s="1"/>
      <c r="AP4889" s="1"/>
      <c r="AQ4889" s="1"/>
      <c r="AR4889" s="1"/>
      <c r="AS4889" s="1"/>
    </row>
    <row r="4890">
      <c r="B4890" s="41" t="s">
        <v>1334</v>
      </c>
      <c r="C4890" s="41" t="s">
        <v>227</v>
      </c>
      <c r="D4890" s="41" t="s">
        <v>109</v>
      </c>
      <c r="E4890" s="26" t="str">
        <f t="shared" si="9498"/>
        <v>0709</v>
      </c>
      <c r="F4890" s="41" t="s">
        <v>1342</v>
      </c>
      <c r="G4890" s="41" t="s">
        <v>59</v>
      </c>
      <c r="H4890" s="42" t="s">
        <v>60</v>
      </c>
      <c r="I4890" s="43">
        <f>I4891</f>
        <v>9633.7999999999993</v>
      </c>
      <c r="J4890" s="43">
        <f>J4891</f>
        <v>9633.7999999999993</v>
      </c>
      <c r="K4890" s="43">
        <f>K4891</f>
        <v>9633.7999999999993</v>
      </c>
      <c r="L4890" s="43">
        <f>L4891</f>
        <v>0</v>
      </c>
      <c r="M4890" s="43">
        <f>M4891</f>
        <v>0</v>
      </c>
      <c r="N4890" s="43">
        <f>N4891</f>
        <v>0</v>
      </c>
      <c r="O4890" s="43">
        <f>O4891</f>
        <v>-31.617999999999999</v>
      </c>
      <c r="P4890" s="43">
        <f>P4891</f>
        <v>-2993.9459999999999</v>
      </c>
      <c r="Q4890" s="43">
        <f>Q4891</f>
        <v>0</v>
      </c>
      <c r="R4890" s="43">
        <f>R4891</f>
        <v>0</v>
      </c>
      <c r="S4890" s="43">
        <f>S4891</f>
        <v>0</v>
      </c>
      <c r="T4890" s="43">
        <f>T4891</f>
        <v>0</v>
      </c>
      <c r="U4890" s="43">
        <v>0</v>
      </c>
      <c r="V4890" s="43">
        <f t="shared" si="9499"/>
        <v>6608.235999999999</v>
      </c>
      <c r="W4890" s="43">
        <f>W4891</f>
        <v>0</v>
      </c>
      <c r="X4890" s="43">
        <f>X4891</f>
        <v>0</v>
      </c>
      <c r="Y4890" s="43">
        <f>Y4891</f>
        <v>0</v>
      </c>
      <c r="Z4890" s="43">
        <f>Z4891</f>
        <v>0</v>
      </c>
      <c r="AA4890" s="43">
        <f>AA4891</f>
        <v>0</v>
      </c>
      <c r="AB4890" s="43">
        <f>AB4891</f>
        <v>6579.2926799999996</v>
      </c>
      <c r="AC4890" s="44">
        <f>AC4891</f>
        <v>6608.2359999999999</v>
      </c>
      <c r="AD4890" s="44">
        <f>AD4891</f>
        <v>6608.2356300000001</v>
      </c>
      <c r="AE4890" s="45">
        <f t="shared" si="9495"/>
        <v>99.999994400926369</v>
      </c>
      <c r="AF4890" s="43">
        <f>AF4891</f>
        <v>6639.8540000000003</v>
      </c>
      <c r="AG4890" s="43">
        <f>AG4891</f>
        <v>-31.617999999999999</v>
      </c>
      <c r="AH4890" s="43">
        <f>AH4891</f>
        <v>0</v>
      </c>
      <c r="AI4890" s="43">
        <f>AI4891</f>
        <v>0</v>
      </c>
      <c r="AJ4890" s="43">
        <f>AJ4891</f>
        <v>0</v>
      </c>
      <c r="AK4890" s="43">
        <f>AK4891</f>
        <v>0</v>
      </c>
      <c r="AL4890" s="43">
        <f t="shared" si="9496"/>
        <v>6608.2359999999999</v>
      </c>
      <c r="AM4890" s="43">
        <f t="shared" si="9497"/>
        <v>-9.0949470177292824e-13</v>
      </c>
      <c r="AN4890" s="2"/>
      <c r="AO4890" s="1"/>
      <c r="AP4890" s="1"/>
      <c r="AQ4890" s="1"/>
      <c r="AR4890" s="1"/>
      <c r="AS4890" s="1"/>
    </row>
    <row r="4891" ht="63">
      <c r="B4891" s="41" t="s">
        <v>1334</v>
      </c>
      <c r="C4891" s="41" t="s">
        <v>227</v>
      </c>
      <c r="D4891" s="41" t="s">
        <v>109</v>
      </c>
      <c r="E4891" s="26" t="str">
        <f t="shared" si="9498"/>
        <v>0709</v>
      </c>
      <c r="F4891" s="41" t="s">
        <v>1342</v>
      </c>
      <c r="G4891" s="41" t="s">
        <v>475</v>
      </c>
      <c r="H4891" s="42" t="s">
        <v>476</v>
      </c>
      <c r="I4891" s="43">
        <v>9633.7999999999993</v>
      </c>
      <c r="J4891" s="43">
        <v>9633.7999999999993</v>
      </c>
      <c r="K4891" s="43">
        <v>9633.7999999999993</v>
      </c>
      <c r="L4891" s="43"/>
      <c r="M4891" s="43"/>
      <c r="N4891" s="43"/>
      <c r="O4891" s="43">
        <v>-31.617999999999999</v>
      </c>
      <c r="P4891" s="43">
        <v>-2993.9459999999999</v>
      </c>
      <c r="Q4891" s="43">
        <v>0</v>
      </c>
      <c r="R4891" s="43">
        <v>0</v>
      </c>
      <c r="S4891" s="43">
        <v>0</v>
      </c>
      <c r="T4891" s="43">
        <v>0</v>
      </c>
      <c r="U4891" s="43">
        <v>0</v>
      </c>
      <c r="V4891" s="43">
        <f t="shared" si="9499"/>
        <v>6608.235999999999</v>
      </c>
      <c r="W4891" s="43"/>
      <c r="X4891" s="43"/>
      <c r="Y4891" s="43"/>
      <c r="Z4891" s="43"/>
      <c r="AA4891" s="43"/>
      <c r="AB4891" s="43">
        <v>6579.2926799999996</v>
      </c>
      <c r="AC4891" s="44">
        <v>6608.2359999999999</v>
      </c>
      <c r="AD4891" s="44">
        <v>6608.2356300000001</v>
      </c>
      <c r="AE4891" s="45">
        <f t="shared" si="9495"/>
        <v>99.999994400926369</v>
      </c>
      <c r="AF4891" s="43">
        <v>6639.8540000000003</v>
      </c>
      <c r="AG4891" s="43">
        <v>-31.617999999999999</v>
      </c>
      <c r="AH4891" s="43">
        <v>0</v>
      </c>
      <c r="AI4891" s="43">
        <v>0</v>
      </c>
      <c r="AJ4891" s="43">
        <v>0</v>
      </c>
      <c r="AK4891" s="43">
        <v>0</v>
      </c>
      <c r="AL4891" s="43">
        <f t="shared" si="9496"/>
        <v>6608.2359999999999</v>
      </c>
      <c r="AM4891" s="43">
        <f t="shared" si="9497"/>
        <v>-9.0949470177292824e-13</v>
      </c>
      <c r="AN4891" s="19"/>
      <c r="AO4891" s="1"/>
      <c r="AP4891" s="1"/>
      <c r="AQ4891" s="1"/>
      <c r="AR4891" s="1"/>
      <c r="AS4891" s="1"/>
    </row>
    <row r="4892" s="24" customFormat="1">
      <c r="B4892" s="25" t="s">
        <v>1334</v>
      </c>
      <c r="C4892" s="25" t="s">
        <v>446</v>
      </c>
      <c r="D4892" s="25"/>
      <c r="E4892" s="32" t="str">
        <f t="shared" si="9498"/>
        <v>10</v>
      </c>
      <c r="F4892" s="25"/>
      <c r="G4892" s="25"/>
      <c r="H4892" s="27" t="s">
        <v>447</v>
      </c>
      <c r="I4892" s="28">
        <f>I4893+I4901+I4949+I4939</f>
        <v>373222.59999999998</v>
      </c>
      <c r="J4892" s="28">
        <f>J4893+J4901+J4949+J4939</f>
        <v>465923.40000000002</v>
      </c>
      <c r="K4892" s="28">
        <f>K4893+K4901+K4949+K4939</f>
        <v>426033.59999999998</v>
      </c>
      <c r="L4892" s="28">
        <f>L4893+L4901+L4949+L4939</f>
        <v>0</v>
      </c>
      <c r="M4892" s="28">
        <f>M4893+M4901+M4949+M4939</f>
        <v>0</v>
      </c>
      <c r="N4892" s="28">
        <f>N4893+N4901+N4949+N4939</f>
        <v>0</v>
      </c>
      <c r="O4892" s="28">
        <f>O4893+O4901+O4949+O4939</f>
        <v>49.129000000000701</v>
      </c>
      <c r="P4892" s="28">
        <f>P4893+P4901+P4949+P4939</f>
        <v>-1575.3449999999998</v>
      </c>
      <c r="Q4892" s="28">
        <f>Q4893+Q4901+Q4949+Q4939</f>
        <v>402.84000000000003</v>
      </c>
      <c r="R4892" s="28">
        <f>R4893+R4901+R4949+R4939</f>
        <v>2966.4019999999991</v>
      </c>
      <c r="S4892" s="28">
        <f>S4893+S4901+S4949+S4939</f>
        <v>-572.06399999999996</v>
      </c>
      <c r="T4892" s="28">
        <f>T4893+T4901+T4949+T4939</f>
        <v>0</v>
      </c>
      <c r="U4892" s="28">
        <v>250</v>
      </c>
      <c r="V4892" s="28">
        <f t="shared" si="9499"/>
        <v>374743.56200000003</v>
      </c>
      <c r="W4892" s="28">
        <f>W4893+W4901+W4949+W4939</f>
        <v>250</v>
      </c>
      <c r="X4892" s="28">
        <f>X4893+X4901+X4949+X4939</f>
        <v>0</v>
      </c>
      <c r="Y4892" s="28">
        <f>Y4893+Y4901+Y4949+Y4939</f>
        <v>0</v>
      </c>
      <c r="Z4892" s="28">
        <f>Z4893+Z4901+Z4949+Z4939</f>
        <v>0</v>
      </c>
      <c r="AA4892" s="28">
        <f>AA4893+AA4901+AA4949+AA4939</f>
        <v>0</v>
      </c>
      <c r="AB4892" s="28">
        <f>AB4893+AB4901+AB4949+AB4939</f>
        <v>547918.37705000001</v>
      </c>
      <c r="AC4892" s="29">
        <f>AC4893+AC4901+AC4949+AC4939</f>
        <v>730841.52698999993</v>
      </c>
      <c r="AD4892" s="29">
        <f>AD4893+AD4901+AD4949+AD4939</f>
        <v>720171.83666000015</v>
      </c>
      <c r="AE4892" s="30">
        <f t="shared" si="9495"/>
        <v>98.54008154490846</v>
      </c>
      <c r="AF4892" s="28">
        <f>AF4893+AF4901+AF4949+AF4939</f>
        <v>696738.13608000008</v>
      </c>
      <c r="AG4892" s="28">
        <f>AG4893+AG4901+AG4949+AG4939</f>
        <v>49.129000000000701</v>
      </c>
      <c r="AH4892" s="28">
        <f>AH4893+AH4901+AH4949+AH4939</f>
        <v>0</v>
      </c>
      <c r="AI4892" s="28">
        <f>AI4893+AI4901+AI4949+AI4939</f>
        <v>0</v>
      </c>
      <c r="AJ4892" s="28">
        <f>AJ4893+AJ4901+AJ4949+AJ4939</f>
        <v>0</v>
      </c>
      <c r="AK4892" s="28">
        <f>AK4893+AK4901+AK4949+AK4939</f>
        <v>0</v>
      </c>
      <c r="AL4892" s="28">
        <f t="shared" si="9496"/>
        <v>696787.26508000004</v>
      </c>
      <c r="AM4892" s="28">
        <f t="shared" si="9497"/>
        <v>-322043.70308000001</v>
      </c>
      <c r="AN4892" s="31"/>
      <c r="AO4892" s="24"/>
      <c r="AP4892" s="24"/>
      <c r="AQ4892" s="24"/>
      <c r="AR4892" s="24"/>
      <c r="AS4892" s="24"/>
    </row>
    <row r="4893" s="33" customFormat="1">
      <c r="B4893" s="34" t="s">
        <v>1334</v>
      </c>
      <c r="C4893" s="34" t="s">
        <v>446</v>
      </c>
      <c r="D4893" s="34" t="s">
        <v>41</v>
      </c>
      <c r="E4893" s="35" t="str">
        <f t="shared" si="9498"/>
        <v>1001</v>
      </c>
      <c r="F4893" s="34"/>
      <c r="G4893" s="34"/>
      <c r="H4893" s="36" t="s">
        <v>1344</v>
      </c>
      <c r="I4893" s="37">
        <f t="shared" ref="I4893:I4895" si="9578">I4894</f>
        <v>142589.70000000001</v>
      </c>
      <c r="J4893" s="37">
        <f t="shared" ref="J4893:J4895" si="9579">J4894</f>
        <v>147766.39999999999</v>
      </c>
      <c r="K4893" s="37">
        <f t="shared" ref="K4893:K4895" si="9580">K4894</f>
        <v>147766.39999999999</v>
      </c>
      <c r="L4893" s="37">
        <f t="shared" ref="L4893:L4895" si="9581">L4894</f>
        <v>0</v>
      </c>
      <c r="M4893" s="37">
        <f t="shared" ref="M4893:M4895" si="9582">M4894</f>
        <v>0</v>
      </c>
      <c r="N4893" s="37">
        <f t="shared" ref="N4893:N4895" si="9583">N4894</f>
        <v>0</v>
      </c>
      <c r="O4893" s="37">
        <f t="shared" ref="O4893:O4895" si="9584">O4894</f>
        <v>0</v>
      </c>
      <c r="P4893" s="37">
        <f t="shared" ref="P4893:P4895" si="9585">P4894</f>
        <v>0</v>
      </c>
      <c r="Q4893" s="37">
        <f t="shared" ref="Q4893:Q4895" si="9586">Q4894</f>
        <v>0</v>
      </c>
      <c r="R4893" s="37">
        <f t="shared" ref="R4893:R4895" si="9587">R4894</f>
        <v>0</v>
      </c>
      <c r="S4893" s="37">
        <f t="shared" ref="S4893:S4895" si="9588">S4894</f>
        <v>0</v>
      </c>
      <c r="T4893" s="37">
        <f t="shared" ref="T4893:T4895" si="9589">T4894</f>
        <v>0</v>
      </c>
      <c r="U4893" s="37">
        <v>0</v>
      </c>
      <c r="V4893" s="37">
        <f t="shared" si="9499"/>
        <v>142589.70000000001</v>
      </c>
      <c r="W4893" s="37">
        <f t="shared" ref="W4893:W4895" si="9590">W4894</f>
        <v>0</v>
      </c>
      <c r="X4893" s="37">
        <f t="shared" ref="X4893:X4895" si="9591">X4894</f>
        <v>0</v>
      </c>
      <c r="Y4893" s="37">
        <f t="shared" ref="Y4893:Y4895" si="9592">Y4894</f>
        <v>0</v>
      </c>
      <c r="Z4893" s="37">
        <f t="shared" ref="Z4893:Z4895" si="9593">Z4894</f>
        <v>0</v>
      </c>
      <c r="AA4893" s="37">
        <f t="shared" ref="AA4893:AA4895" si="9594">AA4894</f>
        <v>0</v>
      </c>
      <c r="AB4893" s="37">
        <f t="shared" ref="AB4893:AB4895" si="9595">AB4894</f>
        <v>117816.14627000001</v>
      </c>
      <c r="AC4893" s="38">
        <f t="shared" ref="AC4893:AC4895" si="9596">AC4894</f>
        <v>143179.55600000001</v>
      </c>
      <c r="AD4893" s="38">
        <f t="shared" ref="AD4893:AD4895" si="9597">AD4894</f>
        <v>143078.39194</v>
      </c>
      <c r="AE4893" s="39">
        <f t="shared" si="9495"/>
        <v>99.929344619562855</v>
      </c>
      <c r="AF4893" s="37">
        <f t="shared" ref="AF4893:AF4895" si="9598">AF4894</f>
        <v>142589.70000000001</v>
      </c>
      <c r="AG4893" s="37">
        <f t="shared" ref="AG4893:AG4895" si="9599">AG4894</f>
        <v>0</v>
      </c>
      <c r="AH4893" s="37">
        <f t="shared" ref="AH4893:AH4895" si="9600">AH4894</f>
        <v>0</v>
      </c>
      <c r="AI4893" s="37">
        <f t="shared" ref="AI4893:AI4895" si="9601">AI4894</f>
        <v>0</v>
      </c>
      <c r="AJ4893" s="37">
        <f t="shared" ref="AJ4893:AJ4895" si="9602">AJ4894</f>
        <v>0</v>
      </c>
      <c r="AK4893" s="37">
        <f t="shared" ref="AK4893:AK4895" si="9603">AK4894</f>
        <v>0</v>
      </c>
      <c r="AL4893" s="37">
        <f t="shared" si="9496"/>
        <v>142589.70000000001</v>
      </c>
      <c r="AM4893" s="37">
        <f t="shared" si="9497"/>
        <v>0</v>
      </c>
      <c r="AN4893" s="2"/>
      <c r="AO4893" s="33"/>
      <c r="AP4893" s="33"/>
      <c r="AQ4893" s="33"/>
      <c r="AR4893" s="33"/>
      <c r="AS4893" s="33"/>
    </row>
    <row r="4894" ht="31.5">
      <c r="B4894" s="41" t="s">
        <v>1334</v>
      </c>
      <c r="C4894" s="41" t="s">
        <v>446</v>
      </c>
      <c r="D4894" s="41" t="s">
        <v>41</v>
      </c>
      <c r="E4894" s="26" t="str">
        <f t="shared" si="9498"/>
        <v>1001</v>
      </c>
      <c r="F4894" s="41" t="s">
        <v>81</v>
      </c>
      <c r="G4894" s="41"/>
      <c r="H4894" s="42" t="s">
        <v>82</v>
      </c>
      <c r="I4894" s="43">
        <f t="shared" si="9578"/>
        <v>142589.70000000001</v>
      </c>
      <c r="J4894" s="43">
        <f t="shared" si="9579"/>
        <v>147766.39999999999</v>
      </c>
      <c r="K4894" s="43">
        <f t="shared" si="9580"/>
        <v>147766.39999999999</v>
      </c>
      <c r="L4894" s="43">
        <f t="shared" si="9581"/>
        <v>0</v>
      </c>
      <c r="M4894" s="43">
        <f t="shared" si="9582"/>
        <v>0</v>
      </c>
      <c r="N4894" s="43">
        <f t="shared" si="9583"/>
        <v>0</v>
      </c>
      <c r="O4894" s="43">
        <f t="shared" si="9584"/>
        <v>0</v>
      </c>
      <c r="P4894" s="43">
        <f t="shared" si="9585"/>
        <v>0</v>
      </c>
      <c r="Q4894" s="43">
        <f t="shared" si="9586"/>
        <v>0</v>
      </c>
      <c r="R4894" s="43">
        <f t="shared" si="9587"/>
        <v>0</v>
      </c>
      <c r="S4894" s="43">
        <f t="shared" si="9588"/>
        <v>0</v>
      </c>
      <c r="T4894" s="43">
        <f t="shared" si="9589"/>
        <v>0</v>
      </c>
      <c r="U4894" s="43">
        <v>0</v>
      </c>
      <c r="V4894" s="43">
        <f t="shared" si="9499"/>
        <v>142589.70000000001</v>
      </c>
      <c r="W4894" s="43">
        <f t="shared" si="9590"/>
        <v>0</v>
      </c>
      <c r="X4894" s="43">
        <f t="shared" si="9591"/>
        <v>0</v>
      </c>
      <c r="Y4894" s="43">
        <f t="shared" si="9592"/>
        <v>0</v>
      </c>
      <c r="Z4894" s="43">
        <f t="shared" si="9593"/>
        <v>0</v>
      </c>
      <c r="AA4894" s="43">
        <f t="shared" si="9594"/>
        <v>0</v>
      </c>
      <c r="AB4894" s="43">
        <f t="shared" si="9595"/>
        <v>117816.14627000001</v>
      </c>
      <c r="AC4894" s="44">
        <f t="shared" si="9596"/>
        <v>143179.55600000001</v>
      </c>
      <c r="AD4894" s="44">
        <f t="shared" si="9597"/>
        <v>143078.39194</v>
      </c>
      <c r="AE4894" s="45">
        <f t="shared" si="9495"/>
        <v>99.929344619562855</v>
      </c>
      <c r="AF4894" s="43">
        <f t="shared" si="9598"/>
        <v>142589.70000000001</v>
      </c>
      <c r="AG4894" s="43">
        <f t="shared" si="9599"/>
        <v>0</v>
      </c>
      <c r="AH4894" s="43">
        <f t="shared" si="9600"/>
        <v>0</v>
      </c>
      <c r="AI4894" s="43">
        <f t="shared" si="9601"/>
        <v>0</v>
      </c>
      <c r="AJ4894" s="43">
        <f t="shared" si="9602"/>
        <v>0</v>
      </c>
      <c r="AK4894" s="43">
        <f t="shared" si="9603"/>
        <v>0</v>
      </c>
      <c r="AL4894" s="43">
        <f t="shared" si="9496"/>
        <v>142589.70000000001</v>
      </c>
      <c r="AM4894" s="43">
        <f t="shared" si="9497"/>
        <v>0</v>
      </c>
      <c r="AN4894" s="2"/>
      <c r="AO4894" s="1"/>
      <c r="AP4894" s="1"/>
      <c r="AQ4894" s="1"/>
      <c r="AR4894" s="1"/>
      <c r="AS4894" s="1"/>
    </row>
    <row r="4895">
      <c r="B4895" s="41" t="s">
        <v>1334</v>
      </c>
      <c r="C4895" s="41" t="s">
        <v>446</v>
      </c>
      <c r="D4895" s="41" t="s">
        <v>41</v>
      </c>
      <c r="E4895" s="26" t="str">
        <f t="shared" si="9498"/>
        <v>1001</v>
      </c>
      <c r="F4895" s="41" t="s">
        <v>83</v>
      </c>
      <c r="G4895" s="41"/>
      <c r="H4895" s="42" t="s">
        <v>84</v>
      </c>
      <c r="I4895" s="43">
        <f t="shared" si="9578"/>
        <v>142589.70000000001</v>
      </c>
      <c r="J4895" s="43">
        <f t="shared" si="9579"/>
        <v>147766.39999999999</v>
      </c>
      <c r="K4895" s="43">
        <f t="shared" si="9580"/>
        <v>147766.39999999999</v>
      </c>
      <c r="L4895" s="43">
        <f t="shared" si="9581"/>
        <v>0</v>
      </c>
      <c r="M4895" s="43">
        <f t="shared" si="9582"/>
        <v>0</v>
      </c>
      <c r="N4895" s="43">
        <f t="shared" si="9583"/>
        <v>0</v>
      </c>
      <c r="O4895" s="43">
        <f t="shared" si="9584"/>
        <v>0</v>
      </c>
      <c r="P4895" s="43">
        <f t="shared" si="9585"/>
        <v>0</v>
      </c>
      <c r="Q4895" s="43">
        <f t="shared" si="9586"/>
        <v>0</v>
      </c>
      <c r="R4895" s="43">
        <f t="shared" si="9587"/>
        <v>0</v>
      </c>
      <c r="S4895" s="43">
        <f t="shared" si="9588"/>
        <v>0</v>
      </c>
      <c r="T4895" s="43">
        <f t="shared" si="9589"/>
        <v>0</v>
      </c>
      <c r="U4895" s="43">
        <v>0</v>
      </c>
      <c r="V4895" s="43">
        <f t="shared" si="9499"/>
        <v>142589.70000000001</v>
      </c>
      <c r="W4895" s="43">
        <f t="shared" si="9590"/>
        <v>0</v>
      </c>
      <c r="X4895" s="43">
        <f t="shared" si="9591"/>
        <v>0</v>
      </c>
      <c r="Y4895" s="43">
        <f t="shared" si="9592"/>
        <v>0</v>
      </c>
      <c r="Z4895" s="43">
        <f t="shared" si="9593"/>
        <v>0</v>
      </c>
      <c r="AA4895" s="43">
        <f t="shared" si="9594"/>
        <v>0</v>
      </c>
      <c r="AB4895" s="43">
        <f t="shared" si="9595"/>
        <v>117816.14627000001</v>
      </c>
      <c r="AC4895" s="44">
        <f t="shared" si="9596"/>
        <v>143179.55600000001</v>
      </c>
      <c r="AD4895" s="44">
        <f t="shared" si="9597"/>
        <v>143078.39194</v>
      </c>
      <c r="AE4895" s="45">
        <f t="shared" si="9495"/>
        <v>99.929344619562855</v>
      </c>
      <c r="AF4895" s="43">
        <f t="shared" si="9598"/>
        <v>142589.70000000001</v>
      </c>
      <c r="AG4895" s="43">
        <f t="shared" si="9599"/>
        <v>0</v>
      </c>
      <c r="AH4895" s="43">
        <f t="shared" si="9600"/>
        <v>0</v>
      </c>
      <c r="AI4895" s="43">
        <f t="shared" si="9601"/>
        <v>0</v>
      </c>
      <c r="AJ4895" s="43">
        <f t="shared" si="9602"/>
        <v>0</v>
      </c>
      <c r="AK4895" s="43">
        <f t="shared" si="9603"/>
        <v>0</v>
      </c>
      <c r="AL4895" s="43">
        <f t="shared" si="9496"/>
        <v>142589.70000000001</v>
      </c>
      <c r="AM4895" s="43">
        <f t="shared" si="9497"/>
        <v>0</v>
      </c>
      <c r="AN4895" s="2"/>
      <c r="AR4895" s="1"/>
      <c r="AS4895" s="1"/>
    </row>
    <row r="4896" ht="78.75">
      <c r="B4896" s="41" t="s">
        <v>1334</v>
      </c>
      <c r="C4896" s="41" t="s">
        <v>446</v>
      </c>
      <c r="D4896" s="41" t="s">
        <v>41</v>
      </c>
      <c r="E4896" s="26" t="str">
        <f t="shared" si="9498"/>
        <v>1001</v>
      </c>
      <c r="F4896" s="41" t="s">
        <v>1345</v>
      </c>
      <c r="G4896" s="41"/>
      <c r="H4896" s="42" t="s">
        <v>1346</v>
      </c>
      <c r="I4896" s="43">
        <f>I4897+I4899</f>
        <v>142589.70000000001</v>
      </c>
      <c r="J4896" s="43">
        <f>J4897+J4899</f>
        <v>147766.39999999999</v>
      </c>
      <c r="K4896" s="43">
        <f>K4897+K4899</f>
        <v>147766.39999999999</v>
      </c>
      <c r="L4896" s="43">
        <f>L4897+L4899</f>
        <v>0</v>
      </c>
      <c r="M4896" s="43">
        <f>M4897+M4899</f>
        <v>0</v>
      </c>
      <c r="N4896" s="43">
        <f>N4897+N4899</f>
        <v>0</v>
      </c>
      <c r="O4896" s="43">
        <f>O4897+O4899</f>
        <v>0</v>
      </c>
      <c r="P4896" s="43">
        <f>P4897+P4899</f>
        <v>0</v>
      </c>
      <c r="Q4896" s="43">
        <f>Q4897+Q4899</f>
        <v>0</v>
      </c>
      <c r="R4896" s="43">
        <f>R4897+R4899</f>
        <v>0</v>
      </c>
      <c r="S4896" s="43">
        <f>S4897+S4899</f>
        <v>0</v>
      </c>
      <c r="T4896" s="43">
        <f>T4897+T4899</f>
        <v>0</v>
      </c>
      <c r="U4896" s="43">
        <v>0</v>
      </c>
      <c r="V4896" s="43">
        <f t="shared" si="9499"/>
        <v>142589.70000000001</v>
      </c>
      <c r="W4896" s="43">
        <f>W4897+W4899</f>
        <v>0</v>
      </c>
      <c r="X4896" s="43">
        <f>X4897+X4899</f>
        <v>0</v>
      </c>
      <c r="Y4896" s="43">
        <f>Y4897+Y4899</f>
        <v>0</v>
      </c>
      <c r="Z4896" s="43">
        <f>Z4897+Z4899</f>
        <v>0</v>
      </c>
      <c r="AA4896" s="43">
        <f>AA4897+AA4899</f>
        <v>0</v>
      </c>
      <c r="AB4896" s="43">
        <f>AB4897+AB4899</f>
        <v>117816.14627000001</v>
      </c>
      <c r="AC4896" s="44">
        <f>AC4897+AC4899</f>
        <v>143179.55600000001</v>
      </c>
      <c r="AD4896" s="44">
        <f>AD4897+AD4899</f>
        <v>143078.39194</v>
      </c>
      <c r="AE4896" s="45">
        <f t="shared" si="9495"/>
        <v>99.929344619562855</v>
      </c>
      <c r="AF4896" s="43">
        <f>AF4897+AF4899</f>
        <v>142589.70000000001</v>
      </c>
      <c r="AG4896" s="43">
        <f>AG4897+AG4899</f>
        <v>0</v>
      </c>
      <c r="AH4896" s="43">
        <f>AH4897+AH4899</f>
        <v>0</v>
      </c>
      <c r="AI4896" s="43">
        <f>AI4897+AI4899</f>
        <v>0</v>
      </c>
      <c r="AJ4896" s="43">
        <f>AJ4897+AJ4899</f>
        <v>0</v>
      </c>
      <c r="AK4896" s="43">
        <f>AK4897+AK4899</f>
        <v>0</v>
      </c>
      <c r="AL4896" s="43">
        <f t="shared" si="9496"/>
        <v>142589.70000000001</v>
      </c>
      <c r="AM4896" s="43">
        <f t="shared" si="9497"/>
        <v>0</v>
      </c>
      <c r="AN4896" s="2"/>
      <c r="AO4896" s="1"/>
      <c r="AP4896" s="1"/>
      <c r="AQ4896" s="1"/>
      <c r="AR4896" s="1"/>
      <c r="AS4896" s="1"/>
    </row>
    <row r="4897" ht="31.5">
      <c r="B4897" s="41" t="s">
        <v>1334</v>
      </c>
      <c r="C4897" s="41" t="s">
        <v>446</v>
      </c>
      <c r="D4897" s="41" t="s">
        <v>41</v>
      </c>
      <c r="E4897" s="26" t="str">
        <f t="shared" si="9498"/>
        <v>1001</v>
      </c>
      <c r="F4897" s="41" t="s">
        <v>1345</v>
      </c>
      <c r="G4897" s="41" t="s">
        <v>53</v>
      </c>
      <c r="H4897" s="42" t="s">
        <v>54</v>
      </c>
      <c r="I4897" s="43">
        <f>I4898</f>
        <v>426.5</v>
      </c>
      <c r="J4897" s="43">
        <f>J4898</f>
        <v>442</v>
      </c>
      <c r="K4897" s="43">
        <f>K4898</f>
        <v>442</v>
      </c>
      <c r="L4897" s="43">
        <f>L4898</f>
        <v>0</v>
      </c>
      <c r="M4897" s="43">
        <f>M4898</f>
        <v>0</v>
      </c>
      <c r="N4897" s="43">
        <f>N4898</f>
        <v>0</v>
      </c>
      <c r="O4897" s="43">
        <f>O4898</f>
        <v>0</v>
      </c>
      <c r="P4897" s="43">
        <f>P4898</f>
        <v>0</v>
      </c>
      <c r="Q4897" s="43">
        <f>Q4898</f>
        <v>0</v>
      </c>
      <c r="R4897" s="43">
        <f>R4898</f>
        <v>0</v>
      </c>
      <c r="S4897" s="43">
        <f>S4898</f>
        <v>0</v>
      </c>
      <c r="T4897" s="43">
        <f>T4898</f>
        <v>0</v>
      </c>
      <c r="U4897" s="43">
        <v>0</v>
      </c>
      <c r="V4897" s="43">
        <f t="shared" si="9499"/>
        <v>426.5</v>
      </c>
      <c r="W4897" s="43">
        <f>W4898</f>
        <v>0</v>
      </c>
      <c r="X4897" s="43">
        <f>X4898</f>
        <v>0</v>
      </c>
      <c r="Y4897" s="43">
        <f>Y4898</f>
        <v>0</v>
      </c>
      <c r="Z4897" s="43">
        <f>Z4898</f>
        <v>0</v>
      </c>
      <c r="AA4897" s="43">
        <f>AA4898</f>
        <v>0</v>
      </c>
      <c r="AB4897" s="43">
        <f>AB4898</f>
        <v>297.18369000000001</v>
      </c>
      <c r="AC4897" s="44">
        <f>AC4898</f>
        <v>426.5</v>
      </c>
      <c r="AD4897" s="44">
        <f>AD4898</f>
        <v>404.04115000000002</v>
      </c>
      <c r="AE4897" s="45">
        <f t="shared" si="9495"/>
        <v>94.734150058616649</v>
      </c>
      <c r="AF4897" s="43">
        <f>AF4898</f>
        <v>426.5</v>
      </c>
      <c r="AG4897" s="43">
        <f>AG4898</f>
        <v>0</v>
      </c>
      <c r="AH4897" s="43">
        <f>AH4898</f>
        <v>0</v>
      </c>
      <c r="AI4897" s="43">
        <f>AI4898</f>
        <v>0</v>
      </c>
      <c r="AJ4897" s="43">
        <f>AJ4898</f>
        <v>0</v>
      </c>
      <c r="AK4897" s="43">
        <f>AK4898</f>
        <v>0</v>
      </c>
      <c r="AL4897" s="43">
        <f t="shared" si="9496"/>
        <v>426.5</v>
      </c>
      <c r="AM4897" s="43">
        <f t="shared" si="9497"/>
        <v>0</v>
      </c>
      <c r="AN4897" s="2"/>
      <c r="AR4897" s="1"/>
      <c r="AS4897" s="1"/>
    </row>
    <row r="4898" ht="31.5">
      <c r="B4898" s="41" t="s">
        <v>1334</v>
      </c>
      <c r="C4898" s="41" t="s">
        <v>446</v>
      </c>
      <c r="D4898" s="41" t="s">
        <v>41</v>
      </c>
      <c r="E4898" s="26" t="str">
        <f t="shared" si="9498"/>
        <v>1001</v>
      </c>
      <c r="F4898" s="41" t="s">
        <v>1345</v>
      </c>
      <c r="G4898" s="41" t="s">
        <v>55</v>
      </c>
      <c r="H4898" s="42" t="s">
        <v>56</v>
      </c>
      <c r="I4898" s="43">
        <v>426.5</v>
      </c>
      <c r="J4898" s="43">
        <v>442</v>
      </c>
      <c r="K4898" s="43">
        <v>442</v>
      </c>
      <c r="L4898" s="43"/>
      <c r="M4898" s="43"/>
      <c r="N4898" s="43"/>
      <c r="O4898" s="43">
        <v>0</v>
      </c>
      <c r="P4898" s="43">
        <v>0</v>
      </c>
      <c r="Q4898" s="43">
        <v>0</v>
      </c>
      <c r="R4898" s="43">
        <v>0</v>
      </c>
      <c r="S4898" s="43">
        <v>0</v>
      </c>
      <c r="T4898" s="43">
        <v>0</v>
      </c>
      <c r="U4898" s="43">
        <v>0</v>
      </c>
      <c r="V4898" s="43">
        <f t="shared" si="9499"/>
        <v>426.5</v>
      </c>
      <c r="W4898" s="43"/>
      <c r="X4898" s="43"/>
      <c r="Y4898" s="43"/>
      <c r="Z4898" s="43"/>
      <c r="AA4898" s="43"/>
      <c r="AB4898" s="43">
        <v>297.18369000000001</v>
      </c>
      <c r="AC4898" s="44">
        <v>426.5</v>
      </c>
      <c r="AD4898" s="44">
        <v>404.04115000000002</v>
      </c>
      <c r="AE4898" s="45">
        <f t="shared" si="9495"/>
        <v>94.734150058616649</v>
      </c>
      <c r="AF4898" s="43">
        <v>426.5</v>
      </c>
      <c r="AG4898" s="43">
        <v>0</v>
      </c>
      <c r="AH4898" s="43">
        <v>0</v>
      </c>
      <c r="AI4898" s="43">
        <v>0</v>
      </c>
      <c r="AJ4898" s="43">
        <v>0</v>
      </c>
      <c r="AK4898" s="43">
        <v>0</v>
      </c>
      <c r="AL4898" s="43">
        <f t="shared" si="9496"/>
        <v>426.5</v>
      </c>
      <c r="AM4898" s="43">
        <f t="shared" si="9497"/>
        <v>0</v>
      </c>
      <c r="AN4898" s="19"/>
      <c r="AO4898" s="1"/>
      <c r="AP4898" s="1"/>
      <c r="AQ4898" s="1"/>
      <c r="AR4898" s="1"/>
      <c r="AS4898" s="1"/>
    </row>
    <row r="4899">
      <c r="B4899" s="41" t="s">
        <v>1334</v>
      </c>
      <c r="C4899" s="41" t="s">
        <v>446</v>
      </c>
      <c r="D4899" s="41" t="s">
        <v>41</v>
      </c>
      <c r="E4899" s="26" t="str">
        <f t="shared" si="9498"/>
        <v>1001</v>
      </c>
      <c r="F4899" s="41" t="s">
        <v>1345</v>
      </c>
      <c r="G4899" s="41" t="s">
        <v>95</v>
      </c>
      <c r="H4899" s="42" t="s">
        <v>96</v>
      </c>
      <c r="I4899" s="43">
        <f>I4900</f>
        <v>142163.20000000001</v>
      </c>
      <c r="J4899" s="43">
        <f>J4900</f>
        <v>147324.39999999999</v>
      </c>
      <c r="K4899" s="43">
        <f>K4900</f>
        <v>147324.39999999999</v>
      </c>
      <c r="L4899" s="43">
        <f>L4900</f>
        <v>0</v>
      </c>
      <c r="M4899" s="43">
        <f>M4900</f>
        <v>0</v>
      </c>
      <c r="N4899" s="43">
        <f>N4900</f>
        <v>0</v>
      </c>
      <c r="O4899" s="43">
        <f>O4900</f>
        <v>0</v>
      </c>
      <c r="P4899" s="43">
        <f>P4900</f>
        <v>0</v>
      </c>
      <c r="Q4899" s="43">
        <f>Q4900</f>
        <v>0</v>
      </c>
      <c r="R4899" s="43">
        <f>R4900</f>
        <v>0</v>
      </c>
      <c r="S4899" s="43">
        <f>S4900</f>
        <v>0</v>
      </c>
      <c r="T4899" s="43">
        <f>T4900</f>
        <v>0</v>
      </c>
      <c r="U4899" s="43">
        <v>0</v>
      </c>
      <c r="V4899" s="43">
        <f t="shared" si="9499"/>
        <v>142163.20000000001</v>
      </c>
      <c r="W4899" s="43">
        <f>W4900</f>
        <v>0</v>
      </c>
      <c r="X4899" s="43">
        <f>X4900</f>
        <v>0</v>
      </c>
      <c r="Y4899" s="43">
        <f>Y4900</f>
        <v>0</v>
      </c>
      <c r="Z4899" s="43">
        <f>Z4900</f>
        <v>0</v>
      </c>
      <c r="AA4899" s="43">
        <f>AA4900</f>
        <v>0</v>
      </c>
      <c r="AB4899" s="43">
        <f>AB4900</f>
        <v>117518.96258000001</v>
      </c>
      <c r="AC4899" s="44">
        <f>AC4900</f>
        <v>142753.05600000001</v>
      </c>
      <c r="AD4899" s="44">
        <f>AD4900</f>
        <v>142674.35079</v>
      </c>
      <c r="AE4899" s="45">
        <f t="shared" si="9495"/>
        <v>99.944866182059172</v>
      </c>
      <c r="AF4899" s="43">
        <f>AF4900</f>
        <v>142163.20000000001</v>
      </c>
      <c r="AG4899" s="43">
        <f>AG4900</f>
        <v>0</v>
      </c>
      <c r="AH4899" s="43">
        <f>AH4900</f>
        <v>0</v>
      </c>
      <c r="AI4899" s="43">
        <f>AI4900</f>
        <v>0</v>
      </c>
      <c r="AJ4899" s="43">
        <f>AJ4900</f>
        <v>0</v>
      </c>
      <c r="AK4899" s="43">
        <f>AK4900</f>
        <v>0</v>
      </c>
      <c r="AL4899" s="43">
        <f t="shared" si="9496"/>
        <v>142163.20000000001</v>
      </c>
      <c r="AM4899" s="43">
        <f t="shared" si="9497"/>
        <v>0</v>
      </c>
      <c r="AN4899" s="2"/>
      <c r="AO4899" s="1"/>
      <c r="AP4899" s="1"/>
      <c r="AQ4899" s="1"/>
      <c r="AR4899" s="1"/>
      <c r="AS4899" s="1"/>
    </row>
    <row r="4900" ht="31.5">
      <c r="B4900" s="41" t="s">
        <v>1334</v>
      </c>
      <c r="C4900" s="41" t="s">
        <v>446</v>
      </c>
      <c r="D4900" s="41" t="s">
        <v>41</v>
      </c>
      <c r="E4900" s="26" t="str">
        <f t="shared" si="9498"/>
        <v>1001</v>
      </c>
      <c r="F4900" s="41" t="s">
        <v>1345</v>
      </c>
      <c r="G4900" s="41" t="s">
        <v>1347</v>
      </c>
      <c r="H4900" s="42" t="s">
        <v>1348</v>
      </c>
      <c r="I4900" s="43">
        <v>142163.20000000001</v>
      </c>
      <c r="J4900" s="43">
        <v>147324.39999999999</v>
      </c>
      <c r="K4900" s="43">
        <v>147324.39999999999</v>
      </c>
      <c r="L4900" s="43"/>
      <c r="M4900" s="43"/>
      <c r="N4900" s="43"/>
      <c r="O4900" s="43">
        <v>0</v>
      </c>
      <c r="P4900" s="43">
        <v>0</v>
      </c>
      <c r="Q4900" s="43">
        <v>0</v>
      </c>
      <c r="R4900" s="43">
        <v>0</v>
      </c>
      <c r="S4900" s="43">
        <v>0</v>
      </c>
      <c r="T4900" s="43">
        <v>0</v>
      </c>
      <c r="U4900" s="43">
        <v>0</v>
      </c>
      <c r="V4900" s="43">
        <f t="shared" si="9499"/>
        <v>142163.20000000001</v>
      </c>
      <c r="W4900" s="43"/>
      <c r="X4900" s="43"/>
      <c r="Y4900" s="43"/>
      <c r="Z4900" s="43"/>
      <c r="AA4900" s="43"/>
      <c r="AB4900" s="43">
        <v>117518.96258000001</v>
      </c>
      <c r="AC4900" s="44">
        <v>142753.05600000001</v>
      </c>
      <c r="AD4900" s="44">
        <v>142674.35079</v>
      </c>
      <c r="AE4900" s="45">
        <f t="shared" si="9495"/>
        <v>99.944866182059172</v>
      </c>
      <c r="AF4900" s="43">
        <v>142163.20000000001</v>
      </c>
      <c r="AG4900" s="43">
        <v>0</v>
      </c>
      <c r="AH4900" s="43">
        <v>0</v>
      </c>
      <c r="AI4900" s="43">
        <v>0</v>
      </c>
      <c r="AJ4900" s="43">
        <v>0</v>
      </c>
      <c r="AK4900" s="43">
        <v>0</v>
      </c>
      <c r="AL4900" s="43">
        <f t="shared" si="9496"/>
        <v>142163.20000000001</v>
      </c>
      <c r="AM4900" s="43">
        <f t="shared" si="9497"/>
        <v>0</v>
      </c>
      <c r="AN4900" s="19"/>
      <c r="AO4900" s="1"/>
      <c r="AP4900" s="1"/>
      <c r="AQ4900" s="1"/>
      <c r="AR4900" s="1"/>
      <c r="AS4900" s="1"/>
    </row>
    <row r="4901" s="33" customFormat="1">
      <c r="B4901" s="34" t="s">
        <v>1334</v>
      </c>
      <c r="C4901" s="34" t="s">
        <v>446</v>
      </c>
      <c r="D4901" s="34" t="s">
        <v>117</v>
      </c>
      <c r="E4901" s="35" t="str">
        <f t="shared" si="9498"/>
        <v>1003</v>
      </c>
      <c r="F4901" s="34"/>
      <c r="G4901" s="34"/>
      <c r="H4901" s="36" t="s">
        <v>448</v>
      </c>
      <c r="I4901" s="37">
        <f>I4902+I4921</f>
        <v>132524.59999999998</v>
      </c>
      <c r="J4901" s="37">
        <f>J4902+J4921</f>
        <v>183853.89999999999</v>
      </c>
      <c r="K4901" s="37">
        <f>K4902+K4921</f>
        <v>179981.70000000001</v>
      </c>
      <c r="L4901" s="37">
        <f>L4902+L4921</f>
        <v>0</v>
      </c>
      <c r="M4901" s="37">
        <f>M4902+M4921</f>
        <v>0</v>
      </c>
      <c r="N4901" s="37">
        <f>N4902+N4921</f>
        <v>0</v>
      </c>
      <c r="O4901" s="37">
        <f>O4902+O4921</f>
        <v>5368.9960000000001</v>
      </c>
      <c r="P4901" s="37">
        <f>P4902+P4921</f>
        <v>-2298.8499999999999</v>
      </c>
      <c r="Q4901" s="37">
        <f>Q4902+Q4921</f>
        <v>665.24000000000001</v>
      </c>
      <c r="R4901" s="37">
        <f>R4902+R4921</f>
        <v>-1159.425</v>
      </c>
      <c r="S4901" s="37">
        <f>S4902+S4921</f>
        <v>0</v>
      </c>
      <c r="T4901" s="37">
        <f>T4902+T4921</f>
        <v>0</v>
      </c>
      <c r="U4901" s="37">
        <v>250</v>
      </c>
      <c r="V4901" s="37">
        <f t="shared" si="9499"/>
        <v>135350.56099999999</v>
      </c>
      <c r="W4901" s="37">
        <f>W4902+W4921</f>
        <v>250</v>
      </c>
      <c r="X4901" s="37">
        <f>X4902+X4921</f>
        <v>0</v>
      </c>
      <c r="Y4901" s="37">
        <f>Y4902+Y4921</f>
        <v>0</v>
      </c>
      <c r="Z4901" s="37">
        <f>Z4902+Z4921</f>
        <v>0</v>
      </c>
      <c r="AA4901" s="37">
        <f>AA4902+AA4921</f>
        <v>0</v>
      </c>
      <c r="AB4901" s="43">
        <f>AB4902+AB4921</f>
        <v>65171.370459999998</v>
      </c>
      <c r="AC4901" s="38">
        <f>AC4902+AC4921</f>
        <v>121315.70499999999</v>
      </c>
      <c r="AD4901" s="44">
        <f>AD4902+AD4921</f>
        <v>120920.09114</v>
      </c>
      <c r="AE4901" s="39">
        <f t="shared" si="9495"/>
        <v>99.673897241911106</v>
      </c>
      <c r="AF4901" s="37">
        <f>AF4902+AF4921</f>
        <v>118342.06499999999</v>
      </c>
      <c r="AG4901" s="37">
        <f>AG4902+AG4921</f>
        <v>5368.9960000000001</v>
      </c>
      <c r="AH4901" s="37">
        <f>AH4902+AH4921</f>
        <v>0</v>
      </c>
      <c r="AI4901" s="37">
        <f>AI4902+AI4921</f>
        <v>0</v>
      </c>
      <c r="AJ4901" s="37">
        <f>AJ4902+AJ4921</f>
        <v>0</v>
      </c>
      <c r="AK4901" s="37">
        <f>AK4902+AK4921</f>
        <v>0</v>
      </c>
      <c r="AL4901" s="37">
        <f t="shared" si="9496"/>
        <v>123711.06099999999</v>
      </c>
      <c r="AM4901" s="37">
        <f t="shared" si="9497"/>
        <v>11639.5</v>
      </c>
      <c r="AN4901" s="40"/>
      <c r="AO4901" s="33"/>
      <c r="AP4901" s="33"/>
      <c r="AQ4901" s="33"/>
      <c r="AR4901" s="33"/>
      <c r="AS4901" s="33"/>
    </row>
    <row r="4902" ht="47.25">
      <c r="B4902" s="41" t="s">
        <v>1334</v>
      </c>
      <c r="C4902" s="41" t="s">
        <v>446</v>
      </c>
      <c r="D4902" s="41" t="s">
        <v>117</v>
      </c>
      <c r="E4902" s="26" t="str">
        <f t="shared" si="9498"/>
        <v>1003</v>
      </c>
      <c r="F4902" s="41" t="s">
        <v>328</v>
      </c>
      <c r="G4902" s="41"/>
      <c r="H4902" s="42" t="s">
        <v>329</v>
      </c>
      <c r="I4902" s="43">
        <f>I4903</f>
        <v>119079.59999999999</v>
      </c>
      <c r="J4902" s="43">
        <f>J4903</f>
        <v>169079.60000000001</v>
      </c>
      <c r="K4902" s="43">
        <f>K4903</f>
        <v>169079.60000000001</v>
      </c>
      <c r="L4902" s="43">
        <f>L4903</f>
        <v>0</v>
      </c>
      <c r="M4902" s="43">
        <f>M4903</f>
        <v>0</v>
      </c>
      <c r="N4902" s="43">
        <f>N4903</f>
        <v>0</v>
      </c>
      <c r="O4902" s="43">
        <f>O4903</f>
        <v>5368.9960000000001</v>
      </c>
      <c r="P4902" s="43">
        <f>P4903</f>
        <v>-2298.8499999999999</v>
      </c>
      <c r="Q4902" s="43">
        <f>Q4903</f>
        <v>665.24000000000001</v>
      </c>
      <c r="R4902" s="43">
        <f>R4903</f>
        <v>-1159.425</v>
      </c>
      <c r="S4902" s="43">
        <f>S4903</f>
        <v>0</v>
      </c>
      <c r="T4902" s="43">
        <f>T4903</f>
        <v>0</v>
      </c>
      <c r="U4902" s="43">
        <v>250</v>
      </c>
      <c r="V4902" s="43">
        <f t="shared" si="9499"/>
        <v>121905.56099999999</v>
      </c>
      <c r="W4902" s="43">
        <f>W4903</f>
        <v>250</v>
      </c>
      <c r="X4902" s="43">
        <f>X4903</f>
        <v>0</v>
      </c>
      <c r="Y4902" s="43">
        <f>Y4903</f>
        <v>0</v>
      </c>
      <c r="Z4902" s="43">
        <f>Z4903</f>
        <v>0</v>
      </c>
      <c r="AA4902" s="43">
        <f>AA4903</f>
        <v>0</v>
      </c>
      <c r="AB4902" s="43">
        <f>AB4903</f>
        <v>65171.370459999998</v>
      </c>
      <c r="AC4902" s="44">
        <f>AC4903</f>
        <v>121315.70499999999</v>
      </c>
      <c r="AD4902" s="44">
        <f>AD4903</f>
        <v>120920.09114</v>
      </c>
      <c r="AE4902" s="45">
        <f t="shared" si="9495"/>
        <v>99.673897241911106</v>
      </c>
      <c r="AF4902" s="43">
        <f>AF4903</f>
        <v>116536.56499999999</v>
      </c>
      <c r="AG4902" s="43">
        <f>AG4903</f>
        <v>5368.9960000000001</v>
      </c>
      <c r="AH4902" s="43">
        <f>AH4903</f>
        <v>0</v>
      </c>
      <c r="AI4902" s="43">
        <f>AI4903</f>
        <v>0</v>
      </c>
      <c r="AJ4902" s="43">
        <f>AJ4903</f>
        <v>0</v>
      </c>
      <c r="AK4902" s="43">
        <f>AK4903</f>
        <v>0</v>
      </c>
      <c r="AL4902" s="43">
        <f t="shared" si="9496"/>
        <v>121905.56099999999</v>
      </c>
      <c r="AM4902" s="43">
        <f t="shared" si="9497"/>
        <v>0</v>
      </c>
      <c r="AN4902" s="2"/>
      <c r="AO4902" s="1"/>
      <c r="AP4902" s="1"/>
      <c r="AQ4902" s="1"/>
      <c r="AR4902" s="1"/>
      <c r="AS4902" s="1"/>
    </row>
    <row r="4903" ht="63">
      <c r="B4903" s="41" t="s">
        <v>1334</v>
      </c>
      <c r="C4903" s="41" t="s">
        <v>446</v>
      </c>
      <c r="D4903" s="41" t="s">
        <v>117</v>
      </c>
      <c r="E4903" s="26" t="str">
        <f t="shared" si="9498"/>
        <v>1003</v>
      </c>
      <c r="F4903" s="41" t="s">
        <v>439</v>
      </c>
      <c r="G4903" s="41"/>
      <c r="H4903" s="42" t="s">
        <v>440</v>
      </c>
      <c r="I4903" s="43">
        <f>I4904+I4917</f>
        <v>119079.59999999999</v>
      </c>
      <c r="J4903" s="43">
        <f>J4904+J4917</f>
        <v>169079.60000000001</v>
      </c>
      <c r="K4903" s="43">
        <f>K4904+K4917</f>
        <v>169079.60000000001</v>
      </c>
      <c r="L4903" s="43">
        <f>L4904+L4917</f>
        <v>0</v>
      </c>
      <c r="M4903" s="43">
        <f>M4904+M4917</f>
        <v>0</v>
      </c>
      <c r="N4903" s="43">
        <f>N4904+N4917</f>
        <v>0</v>
      </c>
      <c r="O4903" s="43">
        <f>O4904+O4917</f>
        <v>5368.9960000000001</v>
      </c>
      <c r="P4903" s="43">
        <f>P4904+P4917</f>
        <v>-2298.8499999999999</v>
      </c>
      <c r="Q4903" s="43">
        <f>Q4904+Q4917</f>
        <v>665.24000000000001</v>
      </c>
      <c r="R4903" s="43">
        <f>R4904+R4917</f>
        <v>-1159.425</v>
      </c>
      <c r="S4903" s="43">
        <f>S4904+S4917</f>
        <v>0</v>
      </c>
      <c r="T4903" s="43">
        <f>T4904+T4917</f>
        <v>0</v>
      </c>
      <c r="U4903" s="43">
        <v>250</v>
      </c>
      <c r="V4903" s="43">
        <f t="shared" si="9499"/>
        <v>121905.56099999999</v>
      </c>
      <c r="W4903" s="43">
        <f>W4904+W4917</f>
        <v>250</v>
      </c>
      <c r="X4903" s="43">
        <f>X4904+X4917</f>
        <v>0</v>
      </c>
      <c r="Y4903" s="43">
        <f>Y4904+Y4917</f>
        <v>0</v>
      </c>
      <c r="Z4903" s="43">
        <f>Z4904+Z4917</f>
        <v>0</v>
      </c>
      <c r="AA4903" s="43">
        <f>AA4904+AA4917</f>
        <v>0</v>
      </c>
      <c r="AB4903" s="43">
        <f>AB4904+AB4917</f>
        <v>65171.370459999998</v>
      </c>
      <c r="AC4903" s="44">
        <f>AC4904+AC4917</f>
        <v>121315.70499999999</v>
      </c>
      <c r="AD4903" s="44">
        <f>AD4904+AD4917</f>
        <v>120920.09114</v>
      </c>
      <c r="AE4903" s="45">
        <f t="shared" si="9495"/>
        <v>99.673897241911106</v>
      </c>
      <c r="AF4903" s="43">
        <f>AF4904+AF4917</f>
        <v>116536.56499999999</v>
      </c>
      <c r="AG4903" s="43">
        <f>AG4904+AG4917</f>
        <v>5368.9960000000001</v>
      </c>
      <c r="AH4903" s="43">
        <f>AH4904+AH4917</f>
        <v>0</v>
      </c>
      <c r="AI4903" s="43">
        <f>AI4904+AI4917</f>
        <v>0</v>
      </c>
      <c r="AJ4903" s="43">
        <f>AJ4904+AJ4917</f>
        <v>0</v>
      </c>
      <c r="AK4903" s="43">
        <f>AK4904+AK4917</f>
        <v>0</v>
      </c>
      <c r="AL4903" s="43">
        <f t="shared" si="9496"/>
        <v>121905.56099999999</v>
      </c>
      <c r="AM4903" s="43">
        <f t="shared" si="9497"/>
        <v>0</v>
      </c>
      <c r="AN4903" s="2"/>
      <c r="AO4903" s="1"/>
      <c r="AP4903" s="1"/>
      <c r="AQ4903" s="1"/>
      <c r="AR4903" s="1"/>
      <c r="AS4903" s="1"/>
    </row>
    <row r="4904" ht="47.25">
      <c r="B4904" s="41" t="s">
        <v>1334</v>
      </c>
      <c r="C4904" s="41" t="s">
        <v>446</v>
      </c>
      <c r="D4904" s="41" t="s">
        <v>117</v>
      </c>
      <c r="E4904" s="26" t="str">
        <f t="shared" si="9498"/>
        <v>1003</v>
      </c>
      <c r="F4904" s="41" t="s">
        <v>449</v>
      </c>
      <c r="G4904" s="41"/>
      <c r="H4904" s="42" t="s">
        <v>450</v>
      </c>
      <c r="I4904" s="43">
        <f>I4905+I4908+I4914+I4911</f>
        <v>118734.7</v>
      </c>
      <c r="J4904" s="43">
        <f>J4905+J4908+J4914+J4911</f>
        <v>168734.70000000001</v>
      </c>
      <c r="K4904" s="43">
        <f>K4905+K4908+K4914+K4911</f>
        <v>168734.70000000001</v>
      </c>
      <c r="L4904" s="43">
        <f>L4905+L4908+L4914+L4911</f>
        <v>0</v>
      </c>
      <c r="M4904" s="43">
        <f>M4905+M4908+M4914+M4911</f>
        <v>0</v>
      </c>
      <c r="N4904" s="43">
        <f>N4905+N4908+N4914+N4911</f>
        <v>0</v>
      </c>
      <c r="O4904" s="43">
        <f>O4905+O4908+O4914+O4911</f>
        <v>5368.9960000000001</v>
      </c>
      <c r="P4904" s="43">
        <f>P4905+P4908+P4914+P4911</f>
        <v>-2298.8499999999999</v>
      </c>
      <c r="Q4904" s="43">
        <f>Q4905+Q4908+Q4914+Q4911</f>
        <v>665.24000000000001</v>
      </c>
      <c r="R4904" s="43">
        <f>R4905+R4908+R4914+R4911</f>
        <v>-1159.425</v>
      </c>
      <c r="S4904" s="43">
        <f>S4905+S4908+S4914+S4911</f>
        <v>0</v>
      </c>
      <c r="T4904" s="43">
        <f>T4905+T4908+T4914+T4911</f>
        <v>0</v>
      </c>
      <c r="U4904" s="43">
        <v>250</v>
      </c>
      <c r="V4904" s="43">
        <f t="shared" si="9499"/>
        <v>121560.66099999999</v>
      </c>
      <c r="W4904" s="43">
        <f>W4905+W4908+W4914+W4911</f>
        <v>250</v>
      </c>
      <c r="X4904" s="43">
        <f>X4905+X4908+X4914+X4911</f>
        <v>0</v>
      </c>
      <c r="Y4904" s="43">
        <f>Y4905+Y4908+Y4914+Y4911</f>
        <v>0</v>
      </c>
      <c r="Z4904" s="43">
        <f>Z4905+Z4908+Z4914+Z4911</f>
        <v>0</v>
      </c>
      <c r="AA4904" s="43">
        <f>AA4905+AA4908+AA4914+AA4911</f>
        <v>0</v>
      </c>
      <c r="AB4904" s="43">
        <f>AB4905+AB4908+AB4914+AB4911</f>
        <v>65171.370459999998</v>
      </c>
      <c r="AC4904" s="44">
        <f>AC4905+AC4908+AC4914+AC4911</f>
        <v>120970.80499999999</v>
      </c>
      <c r="AD4904" s="44">
        <f>AD4905+AD4908+AD4914+AD4911</f>
        <v>120575.26514</v>
      </c>
      <c r="AE4904" s="45">
        <f t="shared" ref="AE4904:AE4967" si="9604">AD4904/AC4904*100</f>
        <v>99.673028661750251</v>
      </c>
      <c r="AF4904" s="43">
        <f>AF4905+AF4908+AF4914+AF4911</f>
        <v>116191.66499999999</v>
      </c>
      <c r="AG4904" s="43">
        <f>AG4905+AG4908+AG4914+AG4911</f>
        <v>5368.9960000000001</v>
      </c>
      <c r="AH4904" s="43">
        <f>AH4905+AH4908+AH4914+AH4911</f>
        <v>0</v>
      </c>
      <c r="AI4904" s="43">
        <f>AI4905+AI4908+AI4914+AI4911</f>
        <v>0</v>
      </c>
      <c r="AJ4904" s="43">
        <f>AJ4905+AJ4908+AJ4914+AJ4911</f>
        <v>0</v>
      </c>
      <c r="AK4904" s="43">
        <f>AK4905+AK4908+AK4914+AK4911</f>
        <v>0</v>
      </c>
      <c r="AL4904" s="43">
        <f t="shared" ref="AL4904:AL4967" si="9605">AF4904+AH4904+AK4904+AI4904+AJ4904+AG4904</f>
        <v>121560.66099999999</v>
      </c>
      <c r="AM4904" s="43">
        <f t="shared" ref="AM4904:AM4967" si="9606">V4904-AL4904</f>
        <v>0</v>
      </c>
      <c r="AN4904" s="2"/>
      <c r="AR4904" s="1"/>
      <c r="AS4904" s="1"/>
    </row>
    <row r="4905" ht="94.5">
      <c r="B4905" s="41" t="s">
        <v>1334</v>
      </c>
      <c r="C4905" s="41" t="s">
        <v>446</v>
      </c>
      <c r="D4905" s="41" t="s">
        <v>117</v>
      </c>
      <c r="E4905" s="26" t="str">
        <f t="shared" si="9498"/>
        <v>1003</v>
      </c>
      <c r="F4905" s="41" t="s">
        <v>1349</v>
      </c>
      <c r="G4905" s="41"/>
      <c r="H4905" s="42" t="s">
        <v>1350</v>
      </c>
      <c r="I4905" s="43">
        <f t="shared" ref="I4905:I4922" si="9607">I4906</f>
        <v>11791</v>
      </c>
      <c r="J4905" s="43">
        <f t="shared" ref="J4905:J4922" si="9608">J4906</f>
        <v>11791</v>
      </c>
      <c r="K4905" s="43">
        <f t="shared" ref="K4905:K4922" si="9609">K4906</f>
        <v>11791</v>
      </c>
      <c r="L4905" s="43">
        <f t="shared" ref="L4905:L4922" si="9610">L4906</f>
        <v>0</v>
      </c>
      <c r="M4905" s="43">
        <f t="shared" ref="M4905:M4922" si="9611">M4906</f>
        <v>0</v>
      </c>
      <c r="N4905" s="43">
        <f t="shared" ref="N4905:N4922" si="9612">N4906</f>
        <v>0</v>
      </c>
      <c r="O4905" s="43">
        <f t="shared" ref="O4905:O4922" si="9613">O4906</f>
        <v>0</v>
      </c>
      <c r="P4905" s="43">
        <f t="shared" ref="P4905:P4922" si="9614">P4906</f>
        <v>0</v>
      </c>
      <c r="Q4905" s="43">
        <f t="shared" ref="Q4905:Q4922" si="9615">Q4906</f>
        <v>0</v>
      </c>
      <c r="R4905" s="43">
        <f t="shared" ref="R4905:R4922" si="9616">R4906</f>
        <v>0</v>
      </c>
      <c r="S4905" s="43">
        <f t="shared" ref="S4905:S4922" si="9617">S4906</f>
        <v>0</v>
      </c>
      <c r="T4905" s="43">
        <f t="shared" ref="T4905:T4922" si="9618">T4906</f>
        <v>0</v>
      </c>
      <c r="U4905" s="43">
        <v>0</v>
      </c>
      <c r="V4905" s="43">
        <f t="shared" si="9499"/>
        <v>11791</v>
      </c>
      <c r="W4905" s="43">
        <f t="shared" ref="W4905:W4922" si="9619">W4906</f>
        <v>0</v>
      </c>
      <c r="X4905" s="43">
        <f t="shared" ref="X4905:X4922" si="9620">X4906</f>
        <v>0</v>
      </c>
      <c r="Y4905" s="43">
        <f t="shared" ref="Y4905:Y4922" si="9621">Y4906</f>
        <v>0</v>
      </c>
      <c r="Z4905" s="43">
        <f t="shared" ref="Z4905:Z4922" si="9622">Z4906</f>
        <v>0</v>
      </c>
      <c r="AA4905" s="43">
        <f t="shared" ref="AA4905:AA4922" si="9623">AA4906</f>
        <v>0</v>
      </c>
      <c r="AB4905" s="43">
        <f t="shared" ref="AB4905:AB4922" si="9624">AB4906</f>
        <v>10531.75995</v>
      </c>
      <c r="AC4905" s="44">
        <f t="shared" ref="AC4905:AC4922" si="9625">AC4906</f>
        <v>12664.453</v>
      </c>
      <c r="AD4905" s="44">
        <f t="shared" ref="AD4905:AD4922" si="9626">AD4906</f>
        <v>12661.230939999999</v>
      </c>
      <c r="AE4905" s="45">
        <f t="shared" si="9604"/>
        <v>99.974558237927852</v>
      </c>
      <c r="AF4905" s="43">
        <f t="shared" ref="AF4905:AF4922" si="9627">AF4906</f>
        <v>11791</v>
      </c>
      <c r="AG4905" s="43">
        <f t="shared" ref="AG4905:AG4922" si="9628">AG4906</f>
        <v>0</v>
      </c>
      <c r="AH4905" s="43">
        <f t="shared" ref="AH4905:AH4922" si="9629">AH4906</f>
        <v>0</v>
      </c>
      <c r="AI4905" s="43">
        <f t="shared" ref="AI4905:AI4922" si="9630">AI4906</f>
        <v>0</v>
      </c>
      <c r="AJ4905" s="43">
        <f t="shared" ref="AJ4905:AJ4922" si="9631">AJ4906</f>
        <v>0</v>
      </c>
      <c r="AK4905" s="43">
        <f t="shared" ref="AK4905:AK4922" si="9632">AK4906</f>
        <v>0</v>
      </c>
      <c r="AL4905" s="43">
        <f t="shared" si="9605"/>
        <v>11791</v>
      </c>
      <c r="AM4905" s="43">
        <f t="shared" si="9606"/>
        <v>0</v>
      </c>
      <c r="AN4905" s="2"/>
      <c r="AO4905" s="1"/>
      <c r="AP4905" s="1"/>
      <c r="AQ4905" s="1"/>
      <c r="AR4905" s="1"/>
      <c r="AS4905" s="1"/>
    </row>
    <row r="4906">
      <c r="B4906" s="41" t="s">
        <v>1334</v>
      </c>
      <c r="C4906" s="41" t="s">
        <v>446</v>
      </c>
      <c r="D4906" s="41" t="s">
        <v>117</v>
      </c>
      <c r="E4906" s="26" t="str">
        <f t="shared" si="9498"/>
        <v>1003</v>
      </c>
      <c r="F4906" s="41" t="s">
        <v>1349</v>
      </c>
      <c r="G4906" s="41" t="s">
        <v>95</v>
      </c>
      <c r="H4906" s="42" t="s">
        <v>96</v>
      </c>
      <c r="I4906" s="43">
        <f t="shared" si="9607"/>
        <v>11791</v>
      </c>
      <c r="J4906" s="43">
        <f t="shared" si="9608"/>
        <v>11791</v>
      </c>
      <c r="K4906" s="43">
        <f t="shared" si="9609"/>
        <v>11791</v>
      </c>
      <c r="L4906" s="43">
        <f t="shared" si="9610"/>
        <v>0</v>
      </c>
      <c r="M4906" s="43">
        <f t="shared" si="9611"/>
        <v>0</v>
      </c>
      <c r="N4906" s="43">
        <f t="shared" si="9612"/>
        <v>0</v>
      </c>
      <c r="O4906" s="43">
        <f t="shared" si="9613"/>
        <v>0</v>
      </c>
      <c r="P4906" s="43">
        <f t="shared" si="9614"/>
        <v>0</v>
      </c>
      <c r="Q4906" s="43">
        <f t="shared" si="9615"/>
        <v>0</v>
      </c>
      <c r="R4906" s="43">
        <f t="shared" si="9616"/>
        <v>0</v>
      </c>
      <c r="S4906" s="43">
        <f t="shared" si="9617"/>
        <v>0</v>
      </c>
      <c r="T4906" s="43">
        <f t="shared" si="9618"/>
        <v>0</v>
      </c>
      <c r="U4906" s="43">
        <v>0</v>
      </c>
      <c r="V4906" s="43">
        <f t="shared" si="9499"/>
        <v>11791</v>
      </c>
      <c r="W4906" s="43">
        <f t="shared" si="9619"/>
        <v>0</v>
      </c>
      <c r="X4906" s="43">
        <f t="shared" si="9620"/>
        <v>0</v>
      </c>
      <c r="Y4906" s="43">
        <f t="shared" si="9621"/>
        <v>0</v>
      </c>
      <c r="Z4906" s="43">
        <f t="shared" si="9622"/>
        <v>0</v>
      </c>
      <c r="AA4906" s="43">
        <f t="shared" si="9623"/>
        <v>0</v>
      </c>
      <c r="AB4906" s="43">
        <f t="shared" si="9624"/>
        <v>10531.75995</v>
      </c>
      <c r="AC4906" s="44">
        <f t="shared" si="9625"/>
        <v>12664.453</v>
      </c>
      <c r="AD4906" s="44">
        <f t="shared" si="9626"/>
        <v>12661.230939999999</v>
      </c>
      <c r="AE4906" s="45">
        <f t="shared" si="9604"/>
        <v>99.974558237927852</v>
      </c>
      <c r="AF4906" s="43">
        <f t="shared" si="9627"/>
        <v>11791</v>
      </c>
      <c r="AG4906" s="43">
        <f t="shared" si="9628"/>
        <v>0</v>
      </c>
      <c r="AH4906" s="43">
        <f t="shared" si="9629"/>
        <v>0</v>
      </c>
      <c r="AI4906" s="43">
        <f t="shared" si="9630"/>
        <v>0</v>
      </c>
      <c r="AJ4906" s="43">
        <f t="shared" si="9631"/>
        <v>0</v>
      </c>
      <c r="AK4906" s="43">
        <f t="shared" si="9632"/>
        <v>0</v>
      </c>
      <c r="AL4906" s="43">
        <f t="shared" si="9605"/>
        <v>11791</v>
      </c>
      <c r="AM4906" s="43">
        <f t="shared" si="9606"/>
        <v>0</v>
      </c>
      <c r="AN4906" s="2"/>
      <c r="AO4906" s="1"/>
      <c r="AP4906" s="1"/>
      <c r="AQ4906" s="1"/>
      <c r="AR4906" s="1"/>
      <c r="AS4906" s="1"/>
    </row>
    <row r="4907" ht="31.5">
      <c r="B4907" s="41" t="s">
        <v>1334</v>
      </c>
      <c r="C4907" s="41" t="s">
        <v>446</v>
      </c>
      <c r="D4907" s="41" t="s">
        <v>117</v>
      </c>
      <c r="E4907" s="26" t="str">
        <f t="shared" si="9498"/>
        <v>1003</v>
      </c>
      <c r="F4907" s="41" t="s">
        <v>1349</v>
      </c>
      <c r="G4907" s="41" t="s">
        <v>1347</v>
      </c>
      <c r="H4907" s="42" t="s">
        <v>1348</v>
      </c>
      <c r="I4907" s="43">
        <v>11791</v>
      </c>
      <c r="J4907" s="43">
        <v>11791</v>
      </c>
      <c r="K4907" s="43">
        <v>11791</v>
      </c>
      <c r="L4907" s="43"/>
      <c r="M4907" s="43"/>
      <c r="N4907" s="43"/>
      <c r="O4907" s="43">
        <v>0</v>
      </c>
      <c r="P4907" s="43">
        <v>0</v>
      </c>
      <c r="Q4907" s="43">
        <v>0</v>
      </c>
      <c r="R4907" s="43">
        <v>0</v>
      </c>
      <c r="S4907" s="43">
        <v>0</v>
      </c>
      <c r="T4907" s="43">
        <v>0</v>
      </c>
      <c r="U4907" s="43">
        <v>0</v>
      </c>
      <c r="V4907" s="43">
        <f t="shared" si="9499"/>
        <v>11791</v>
      </c>
      <c r="W4907" s="43"/>
      <c r="X4907" s="43"/>
      <c r="Y4907" s="43"/>
      <c r="Z4907" s="43"/>
      <c r="AA4907" s="43"/>
      <c r="AB4907" s="43">
        <v>10531.75995</v>
      </c>
      <c r="AC4907" s="44">
        <v>12664.453</v>
      </c>
      <c r="AD4907" s="44">
        <v>12661.230939999999</v>
      </c>
      <c r="AE4907" s="45">
        <f t="shared" si="9604"/>
        <v>99.974558237927852</v>
      </c>
      <c r="AF4907" s="43">
        <v>11791</v>
      </c>
      <c r="AG4907" s="43">
        <v>0</v>
      </c>
      <c r="AH4907" s="43">
        <v>0</v>
      </c>
      <c r="AI4907" s="43">
        <v>0</v>
      </c>
      <c r="AJ4907" s="43">
        <v>0</v>
      </c>
      <c r="AK4907" s="43">
        <v>0</v>
      </c>
      <c r="AL4907" s="43">
        <f t="shared" si="9605"/>
        <v>11791</v>
      </c>
      <c r="AM4907" s="43">
        <f t="shared" si="9606"/>
        <v>0</v>
      </c>
      <c r="AN4907" s="19"/>
      <c r="AR4907" s="1"/>
      <c r="AS4907" s="1"/>
    </row>
    <row r="4908" ht="63">
      <c r="B4908" s="41" t="s">
        <v>1334</v>
      </c>
      <c r="C4908" s="41" t="s">
        <v>446</v>
      </c>
      <c r="D4908" s="41" t="s">
        <v>117</v>
      </c>
      <c r="E4908" s="26" t="str">
        <f t="shared" si="9498"/>
        <v>1003</v>
      </c>
      <c r="F4908" s="41" t="s">
        <v>1351</v>
      </c>
      <c r="G4908" s="41"/>
      <c r="H4908" s="42" t="s">
        <v>1352</v>
      </c>
      <c r="I4908" s="43">
        <f t="shared" si="9607"/>
        <v>2346</v>
      </c>
      <c r="J4908" s="43">
        <f t="shared" si="9608"/>
        <v>2346</v>
      </c>
      <c r="K4908" s="43">
        <f t="shared" si="9609"/>
        <v>2346</v>
      </c>
      <c r="L4908" s="43">
        <f t="shared" si="9610"/>
        <v>0</v>
      </c>
      <c r="M4908" s="43">
        <f t="shared" si="9611"/>
        <v>0</v>
      </c>
      <c r="N4908" s="43">
        <f t="shared" si="9612"/>
        <v>0</v>
      </c>
      <c r="O4908" s="43">
        <f t="shared" si="9613"/>
        <v>0</v>
      </c>
      <c r="P4908" s="43">
        <f t="shared" si="9614"/>
        <v>0</v>
      </c>
      <c r="Q4908" s="43">
        <f t="shared" si="9615"/>
        <v>665.24000000000001</v>
      </c>
      <c r="R4908" s="43">
        <f t="shared" si="9616"/>
        <v>0</v>
      </c>
      <c r="S4908" s="43">
        <f t="shared" si="9617"/>
        <v>0</v>
      </c>
      <c r="T4908" s="43">
        <f t="shared" si="9618"/>
        <v>0</v>
      </c>
      <c r="U4908" s="43">
        <v>0</v>
      </c>
      <c r="V4908" s="43">
        <f t="shared" si="9499"/>
        <v>3011.2399999999998</v>
      </c>
      <c r="W4908" s="43">
        <f t="shared" si="9619"/>
        <v>0</v>
      </c>
      <c r="X4908" s="43">
        <f t="shared" si="9620"/>
        <v>0</v>
      </c>
      <c r="Y4908" s="43">
        <f t="shared" si="9621"/>
        <v>0</v>
      </c>
      <c r="Z4908" s="43">
        <f t="shared" si="9622"/>
        <v>0</v>
      </c>
      <c r="AA4908" s="43">
        <f t="shared" si="9623"/>
        <v>0</v>
      </c>
      <c r="AB4908" s="43">
        <f t="shared" si="9624"/>
        <v>2280.61528</v>
      </c>
      <c r="AC4908" s="44">
        <f t="shared" si="9625"/>
        <v>2697.3560000000002</v>
      </c>
      <c r="AD4908" s="44">
        <f t="shared" si="9626"/>
        <v>2697.3558899999998</v>
      </c>
      <c r="AE4908" s="45">
        <f t="shared" si="9604"/>
        <v>99.999995921932424</v>
      </c>
      <c r="AF4908" s="43">
        <f t="shared" si="9627"/>
        <v>3011.2399999999998</v>
      </c>
      <c r="AG4908" s="43">
        <f t="shared" si="9628"/>
        <v>0</v>
      </c>
      <c r="AH4908" s="43">
        <f t="shared" si="9629"/>
        <v>0</v>
      </c>
      <c r="AI4908" s="43">
        <f t="shared" si="9630"/>
        <v>0</v>
      </c>
      <c r="AJ4908" s="43">
        <f t="shared" si="9631"/>
        <v>0</v>
      </c>
      <c r="AK4908" s="43">
        <f t="shared" si="9632"/>
        <v>0</v>
      </c>
      <c r="AL4908" s="43">
        <f t="shared" si="9605"/>
        <v>3011.2399999999998</v>
      </c>
      <c r="AM4908" s="43">
        <f t="shared" si="9606"/>
        <v>0</v>
      </c>
      <c r="AN4908" s="2"/>
      <c r="AO4908" s="1"/>
      <c r="AP4908" s="1"/>
      <c r="AQ4908" s="1"/>
      <c r="AR4908" s="1"/>
      <c r="AS4908" s="1"/>
    </row>
    <row r="4909">
      <c r="B4909" s="41" t="s">
        <v>1334</v>
      </c>
      <c r="C4909" s="41" t="s">
        <v>446</v>
      </c>
      <c r="D4909" s="41" t="s">
        <v>117</v>
      </c>
      <c r="E4909" s="26" t="str">
        <f t="shared" si="9498"/>
        <v>1003</v>
      </c>
      <c r="F4909" s="41" t="s">
        <v>1351</v>
      </c>
      <c r="G4909" s="41" t="s">
        <v>95</v>
      </c>
      <c r="H4909" s="42" t="s">
        <v>96</v>
      </c>
      <c r="I4909" s="43">
        <f t="shared" si="9607"/>
        <v>2346</v>
      </c>
      <c r="J4909" s="43">
        <f t="shared" si="9608"/>
        <v>2346</v>
      </c>
      <c r="K4909" s="43">
        <f t="shared" si="9609"/>
        <v>2346</v>
      </c>
      <c r="L4909" s="43">
        <f t="shared" si="9610"/>
        <v>0</v>
      </c>
      <c r="M4909" s="43">
        <f t="shared" si="9611"/>
        <v>0</v>
      </c>
      <c r="N4909" s="43">
        <f t="shared" si="9612"/>
        <v>0</v>
      </c>
      <c r="O4909" s="43">
        <f t="shared" si="9613"/>
        <v>0</v>
      </c>
      <c r="P4909" s="43">
        <f t="shared" si="9614"/>
        <v>0</v>
      </c>
      <c r="Q4909" s="43">
        <f t="shared" si="9615"/>
        <v>665.24000000000001</v>
      </c>
      <c r="R4909" s="43">
        <f t="shared" si="9616"/>
        <v>0</v>
      </c>
      <c r="S4909" s="43">
        <f t="shared" si="9617"/>
        <v>0</v>
      </c>
      <c r="T4909" s="43">
        <f t="shared" si="9618"/>
        <v>0</v>
      </c>
      <c r="U4909" s="43">
        <v>0</v>
      </c>
      <c r="V4909" s="43">
        <f t="shared" si="9499"/>
        <v>3011.2399999999998</v>
      </c>
      <c r="W4909" s="43">
        <f t="shared" si="9619"/>
        <v>0</v>
      </c>
      <c r="X4909" s="43">
        <f t="shared" si="9620"/>
        <v>0</v>
      </c>
      <c r="Y4909" s="43">
        <f t="shared" si="9621"/>
        <v>0</v>
      </c>
      <c r="Z4909" s="43">
        <f t="shared" si="9622"/>
        <v>0</v>
      </c>
      <c r="AA4909" s="43">
        <f t="shared" si="9623"/>
        <v>0</v>
      </c>
      <c r="AB4909" s="43">
        <f t="shared" si="9624"/>
        <v>2280.61528</v>
      </c>
      <c r="AC4909" s="44">
        <f t="shared" si="9625"/>
        <v>2697.3560000000002</v>
      </c>
      <c r="AD4909" s="44">
        <f t="shared" si="9626"/>
        <v>2697.3558899999998</v>
      </c>
      <c r="AE4909" s="45">
        <f t="shared" si="9604"/>
        <v>99.999995921932424</v>
      </c>
      <c r="AF4909" s="43">
        <f t="shared" si="9627"/>
        <v>3011.2399999999998</v>
      </c>
      <c r="AG4909" s="43">
        <f t="shared" si="9628"/>
        <v>0</v>
      </c>
      <c r="AH4909" s="43">
        <f t="shared" si="9629"/>
        <v>0</v>
      </c>
      <c r="AI4909" s="43">
        <f t="shared" si="9630"/>
        <v>0</v>
      </c>
      <c r="AJ4909" s="43">
        <f t="shared" si="9631"/>
        <v>0</v>
      </c>
      <c r="AK4909" s="43">
        <f t="shared" si="9632"/>
        <v>0</v>
      </c>
      <c r="AL4909" s="43">
        <f t="shared" si="9605"/>
        <v>3011.2399999999998</v>
      </c>
      <c r="AM4909" s="43">
        <f t="shared" si="9606"/>
        <v>0</v>
      </c>
      <c r="AN4909" s="2"/>
      <c r="AO4909" s="1"/>
      <c r="AP4909" s="1"/>
      <c r="AQ4909" s="1"/>
      <c r="AR4909" s="1"/>
      <c r="AS4909" s="1"/>
    </row>
    <row r="4910" ht="31.5">
      <c r="B4910" s="41" t="s">
        <v>1334</v>
      </c>
      <c r="C4910" s="41" t="s">
        <v>446</v>
      </c>
      <c r="D4910" s="41" t="s">
        <v>117</v>
      </c>
      <c r="E4910" s="26" t="str">
        <f t="shared" si="9498"/>
        <v>1003</v>
      </c>
      <c r="F4910" s="41" t="s">
        <v>1351</v>
      </c>
      <c r="G4910" s="41" t="s">
        <v>1347</v>
      </c>
      <c r="H4910" s="42" t="s">
        <v>1348</v>
      </c>
      <c r="I4910" s="43">
        <v>2346</v>
      </c>
      <c r="J4910" s="43">
        <v>2346</v>
      </c>
      <c r="K4910" s="43">
        <v>2346</v>
      </c>
      <c r="L4910" s="43"/>
      <c r="M4910" s="43"/>
      <c r="N4910" s="43"/>
      <c r="O4910" s="43">
        <v>0</v>
      </c>
      <c r="P4910" s="43">
        <v>0</v>
      </c>
      <c r="Q4910" s="43">
        <v>665.24000000000001</v>
      </c>
      <c r="R4910" s="43">
        <v>0</v>
      </c>
      <c r="S4910" s="43">
        <v>0</v>
      </c>
      <c r="T4910" s="43">
        <v>0</v>
      </c>
      <c r="U4910" s="43">
        <v>0</v>
      </c>
      <c r="V4910" s="43">
        <f t="shared" si="9499"/>
        <v>3011.2399999999998</v>
      </c>
      <c r="W4910" s="43"/>
      <c r="X4910" s="43"/>
      <c r="Y4910" s="43"/>
      <c r="Z4910" s="43"/>
      <c r="AA4910" s="43"/>
      <c r="AB4910" s="43">
        <v>2280.61528</v>
      </c>
      <c r="AC4910" s="44">
        <v>2697.3560000000002</v>
      </c>
      <c r="AD4910" s="44">
        <v>2697.3558899999998</v>
      </c>
      <c r="AE4910" s="45">
        <f t="shared" si="9604"/>
        <v>99.999995921932424</v>
      </c>
      <c r="AF4910" s="43">
        <v>3011.2399999999998</v>
      </c>
      <c r="AG4910" s="43">
        <v>0</v>
      </c>
      <c r="AH4910" s="43">
        <v>0</v>
      </c>
      <c r="AI4910" s="43">
        <v>0</v>
      </c>
      <c r="AJ4910" s="43">
        <v>0</v>
      </c>
      <c r="AK4910" s="43">
        <v>0</v>
      </c>
      <c r="AL4910" s="43">
        <f t="shared" si="9605"/>
        <v>3011.2399999999998</v>
      </c>
      <c r="AM4910" s="43">
        <f t="shared" si="9606"/>
        <v>0</v>
      </c>
      <c r="AN4910" s="19"/>
      <c r="AR4910" s="1"/>
      <c r="AS4910" s="1"/>
    </row>
    <row r="4911" ht="47.25">
      <c r="B4911" s="41" t="s">
        <v>1334</v>
      </c>
      <c r="C4911" s="41" t="s">
        <v>446</v>
      </c>
      <c r="D4911" s="41" t="s">
        <v>117</v>
      </c>
      <c r="E4911" s="26" t="str">
        <f t="shared" ref="E4911:E4974" si="9633">CONCATENATE(C4911,D4911)</f>
        <v>1003</v>
      </c>
      <c r="F4911" s="41" t="s">
        <v>1353</v>
      </c>
      <c r="G4911" s="41"/>
      <c r="H4911" s="42" t="s">
        <v>1354</v>
      </c>
      <c r="I4911" s="43">
        <f t="shared" si="9607"/>
        <v>100000</v>
      </c>
      <c r="J4911" s="43">
        <f t="shared" si="9608"/>
        <v>150000</v>
      </c>
      <c r="K4911" s="43">
        <f t="shared" si="9609"/>
        <v>150000</v>
      </c>
      <c r="L4911" s="43">
        <f t="shared" si="9610"/>
        <v>0</v>
      </c>
      <c r="M4911" s="43">
        <f t="shared" si="9611"/>
        <v>0</v>
      </c>
      <c r="N4911" s="43">
        <f t="shared" si="9612"/>
        <v>0</v>
      </c>
      <c r="O4911" s="43">
        <f t="shared" si="9613"/>
        <v>5368.9960000000001</v>
      </c>
      <c r="P4911" s="43">
        <f t="shared" si="9614"/>
        <v>0</v>
      </c>
      <c r="Q4911" s="43">
        <f t="shared" si="9615"/>
        <v>0</v>
      </c>
      <c r="R4911" s="43">
        <f t="shared" si="9616"/>
        <v>-10</v>
      </c>
      <c r="S4911" s="43">
        <f t="shared" si="9617"/>
        <v>0</v>
      </c>
      <c r="T4911" s="43">
        <f t="shared" si="9618"/>
        <v>0</v>
      </c>
      <c r="U4911" s="43">
        <v>250</v>
      </c>
      <c r="V4911" s="43">
        <f t="shared" ref="V4911:V4974" si="9634">I4911+L4911+U4911+T4911+S4911+R4911+Q4911+P4911+O4911</f>
        <v>105608.996</v>
      </c>
      <c r="W4911" s="43">
        <f t="shared" si="9619"/>
        <v>250</v>
      </c>
      <c r="X4911" s="43">
        <f t="shared" si="9620"/>
        <v>0</v>
      </c>
      <c r="Y4911" s="43">
        <f t="shared" si="9621"/>
        <v>0</v>
      </c>
      <c r="Z4911" s="43">
        <f t="shared" si="9622"/>
        <v>0</v>
      </c>
      <c r="AA4911" s="43">
        <f t="shared" si="9623"/>
        <v>0</v>
      </c>
      <c r="AB4911" s="43">
        <f t="shared" si="9624"/>
        <v>52358.99523</v>
      </c>
      <c r="AC4911" s="44">
        <f t="shared" si="9625"/>
        <v>105608.996</v>
      </c>
      <c r="AD4911" s="44">
        <f t="shared" si="9626"/>
        <v>105216.67831</v>
      </c>
      <c r="AE4911" s="45">
        <f t="shared" si="9604"/>
        <v>99.628518682253173</v>
      </c>
      <c r="AF4911" s="43">
        <f t="shared" si="9627"/>
        <v>100240</v>
      </c>
      <c r="AG4911" s="43">
        <f t="shared" si="9628"/>
        <v>5368.9960000000001</v>
      </c>
      <c r="AH4911" s="43">
        <f t="shared" si="9629"/>
        <v>0</v>
      </c>
      <c r="AI4911" s="43">
        <f t="shared" si="9630"/>
        <v>0</v>
      </c>
      <c r="AJ4911" s="43">
        <f t="shared" si="9631"/>
        <v>0</v>
      </c>
      <c r="AK4911" s="43">
        <f t="shared" si="9632"/>
        <v>0</v>
      </c>
      <c r="AL4911" s="43">
        <f t="shared" si="9605"/>
        <v>105608.996</v>
      </c>
      <c r="AM4911" s="43">
        <f t="shared" si="9606"/>
        <v>0</v>
      </c>
      <c r="AN4911" s="2"/>
      <c r="AO4911" s="1"/>
      <c r="AP4911" s="1"/>
      <c r="AQ4911" s="1"/>
      <c r="AR4911" s="1"/>
      <c r="AS4911" s="1"/>
    </row>
    <row r="4912">
      <c r="B4912" s="41" t="s">
        <v>1334</v>
      </c>
      <c r="C4912" s="41" t="s">
        <v>446</v>
      </c>
      <c r="D4912" s="41" t="s">
        <v>117</v>
      </c>
      <c r="E4912" s="26" t="str">
        <f t="shared" si="9633"/>
        <v>1003</v>
      </c>
      <c r="F4912" s="41" t="s">
        <v>1353</v>
      </c>
      <c r="G4912" s="41" t="s">
        <v>95</v>
      </c>
      <c r="H4912" s="42" t="s">
        <v>96</v>
      </c>
      <c r="I4912" s="43">
        <f t="shared" si="9607"/>
        <v>100000</v>
      </c>
      <c r="J4912" s="43">
        <f t="shared" si="9608"/>
        <v>150000</v>
      </c>
      <c r="K4912" s="43">
        <f t="shared" si="9609"/>
        <v>150000</v>
      </c>
      <c r="L4912" s="43">
        <f t="shared" si="9610"/>
        <v>0</v>
      </c>
      <c r="M4912" s="43">
        <f t="shared" si="9611"/>
        <v>0</v>
      </c>
      <c r="N4912" s="43">
        <f t="shared" si="9612"/>
        <v>0</v>
      </c>
      <c r="O4912" s="43">
        <f t="shared" si="9613"/>
        <v>5368.9960000000001</v>
      </c>
      <c r="P4912" s="43">
        <f t="shared" si="9614"/>
        <v>0</v>
      </c>
      <c r="Q4912" s="43">
        <f t="shared" si="9615"/>
        <v>0</v>
      </c>
      <c r="R4912" s="43">
        <f t="shared" si="9616"/>
        <v>-10</v>
      </c>
      <c r="S4912" s="43">
        <f t="shared" si="9617"/>
        <v>0</v>
      </c>
      <c r="T4912" s="43">
        <f t="shared" si="9618"/>
        <v>0</v>
      </c>
      <c r="U4912" s="43">
        <v>250</v>
      </c>
      <c r="V4912" s="43">
        <f t="shared" si="9634"/>
        <v>105608.996</v>
      </c>
      <c r="W4912" s="43">
        <f t="shared" si="9619"/>
        <v>250</v>
      </c>
      <c r="X4912" s="43">
        <f t="shared" si="9620"/>
        <v>0</v>
      </c>
      <c r="Y4912" s="43">
        <f t="shared" si="9621"/>
        <v>0</v>
      </c>
      <c r="Z4912" s="43">
        <f t="shared" si="9622"/>
        <v>0</v>
      </c>
      <c r="AA4912" s="43">
        <f t="shared" si="9623"/>
        <v>0</v>
      </c>
      <c r="AB4912" s="43">
        <f t="shared" si="9624"/>
        <v>52358.99523</v>
      </c>
      <c r="AC4912" s="44">
        <f t="shared" si="9625"/>
        <v>105608.996</v>
      </c>
      <c r="AD4912" s="44">
        <f t="shared" si="9626"/>
        <v>105216.67831</v>
      </c>
      <c r="AE4912" s="45">
        <f t="shared" si="9604"/>
        <v>99.628518682253173</v>
      </c>
      <c r="AF4912" s="43">
        <f t="shared" si="9627"/>
        <v>100240</v>
      </c>
      <c r="AG4912" s="43">
        <f t="shared" si="9628"/>
        <v>5368.9960000000001</v>
      </c>
      <c r="AH4912" s="43">
        <f t="shared" si="9629"/>
        <v>0</v>
      </c>
      <c r="AI4912" s="43">
        <f t="shared" si="9630"/>
        <v>0</v>
      </c>
      <c r="AJ4912" s="43">
        <f t="shared" si="9631"/>
        <v>0</v>
      </c>
      <c r="AK4912" s="43">
        <f t="shared" si="9632"/>
        <v>0</v>
      </c>
      <c r="AL4912" s="43">
        <f t="shared" si="9605"/>
        <v>105608.996</v>
      </c>
      <c r="AM4912" s="43">
        <f t="shared" si="9606"/>
        <v>0</v>
      </c>
      <c r="AN4912" s="2"/>
      <c r="AO4912" s="1"/>
      <c r="AP4912" s="1"/>
      <c r="AQ4912" s="1"/>
      <c r="AR4912" s="1"/>
      <c r="AS4912" s="1"/>
    </row>
    <row r="4913">
      <c r="B4913" s="41" t="s">
        <v>1334</v>
      </c>
      <c r="C4913" s="41" t="s">
        <v>446</v>
      </c>
      <c r="D4913" s="41" t="s">
        <v>117</v>
      </c>
      <c r="E4913" s="26" t="str">
        <f t="shared" si="9633"/>
        <v>1003</v>
      </c>
      <c r="F4913" s="41" t="s">
        <v>1353</v>
      </c>
      <c r="G4913" s="41" t="s">
        <v>197</v>
      </c>
      <c r="H4913" s="42" t="s">
        <v>198</v>
      </c>
      <c r="I4913" s="43">
        <v>100000</v>
      </c>
      <c r="J4913" s="43">
        <v>150000</v>
      </c>
      <c r="K4913" s="43">
        <v>150000</v>
      </c>
      <c r="L4913" s="43"/>
      <c r="M4913" s="43"/>
      <c r="N4913" s="43"/>
      <c r="O4913" s="43">
        <v>5368.9960000000001</v>
      </c>
      <c r="P4913" s="43">
        <v>0</v>
      </c>
      <c r="Q4913" s="43">
        <v>0</v>
      </c>
      <c r="R4913" s="43">
        <v>-10</v>
      </c>
      <c r="S4913" s="43">
        <v>0</v>
      </c>
      <c r="T4913" s="43">
        <v>0</v>
      </c>
      <c r="U4913" s="43">
        <v>250</v>
      </c>
      <c r="V4913" s="43">
        <f t="shared" si="9634"/>
        <v>105608.996</v>
      </c>
      <c r="W4913" s="43">
        <v>250</v>
      </c>
      <c r="X4913" s="43"/>
      <c r="Y4913" s="43"/>
      <c r="Z4913" s="43"/>
      <c r="AA4913" s="43"/>
      <c r="AB4913" s="43">
        <v>52358.99523</v>
      </c>
      <c r="AC4913" s="44">
        <v>105608.996</v>
      </c>
      <c r="AD4913" s="44">
        <v>105216.67831</v>
      </c>
      <c r="AE4913" s="45">
        <f t="shared" si="9604"/>
        <v>99.628518682253173</v>
      </c>
      <c r="AF4913" s="43">
        <v>100240</v>
      </c>
      <c r="AG4913" s="43">
        <v>5368.9960000000001</v>
      </c>
      <c r="AH4913" s="43">
        <v>0</v>
      </c>
      <c r="AI4913" s="43">
        <v>0</v>
      </c>
      <c r="AJ4913" s="43">
        <v>0</v>
      </c>
      <c r="AK4913" s="43">
        <v>0</v>
      </c>
      <c r="AL4913" s="43">
        <f t="shared" si="9605"/>
        <v>105608.996</v>
      </c>
      <c r="AM4913" s="43">
        <f t="shared" si="9606"/>
        <v>0</v>
      </c>
      <c r="AN4913" s="2"/>
      <c r="AR4913" s="1"/>
      <c r="AS4913" s="1"/>
    </row>
    <row r="4914" ht="47.25" hidden="1">
      <c r="B4914" s="41" t="s">
        <v>1334</v>
      </c>
      <c r="C4914" s="41" t="s">
        <v>446</v>
      </c>
      <c r="D4914" s="41" t="s">
        <v>117</v>
      </c>
      <c r="E4914" s="26" t="str">
        <f t="shared" si="9633"/>
        <v>1003</v>
      </c>
      <c r="F4914" s="41" t="s">
        <v>1355</v>
      </c>
      <c r="G4914" s="41"/>
      <c r="H4914" s="42" t="s">
        <v>1356</v>
      </c>
      <c r="I4914" s="43">
        <f t="shared" si="9607"/>
        <v>4597.6999999999998</v>
      </c>
      <c r="J4914" s="43">
        <f t="shared" si="9608"/>
        <v>4597.6999999999998</v>
      </c>
      <c r="K4914" s="43">
        <f t="shared" si="9609"/>
        <v>4597.6999999999998</v>
      </c>
      <c r="L4914" s="43">
        <f t="shared" si="9610"/>
        <v>0</v>
      </c>
      <c r="M4914" s="43">
        <f t="shared" si="9611"/>
        <v>0</v>
      </c>
      <c r="N4914" s="43">
        <f t="shared" si="9612"/>
        <v>0</v>
      </c>
      <c r="O4914" s="43">
        <f t="shared" si="9613"/>
        <v>0</v>
      </c>
      <c r="P4914" s="43">
        <f t="shared" si="9614"/>
        <v>-2298.8499999999999</v>
      </c>
      <c r="Q4914" s="43">
        <f t="shared" si="9615"/>
        <v>0</v>
      </c>
      <c r="R4914" s="43">
        <f t="shared" si="9616"/>
        <v>-1149.425</v>
      </c>
      <c r="S4914" s="43">
        <f t="shared" si="9617"/>
        <v>0</v>
      </c>
      <c r="T4914" s="43">
        <f t="shared" si="9618"/>
        <v>0</v>
      </c>
      <c r="U4914" s="43">
        <v>0</v>
      </c>
      <c r="V4914" s="43">
        <f t="shared" si="9634"/>
        <v>1149.4249999999997</v>
      </c>
      <c r="W4914" s="43">
        <f t="shared" si="9619"/>
        <v>0</v>
      </c>
      <c r="X4914" s="43">
        <f t="shared" si="9620"/>
        <v>0</v>
      </c>
      <c r="Y4914" s="43">
        <f t="shared" si="9621"/>
        <v>0</v>
      </c>
      <c r="Z4914" s="43">
        <f t="shared" si="9622"/>
        <v>0</v>
      </c>
      <c r="AA4914" s="43">
        <f t="shared" si="9623"/>
        <v>0</v>
      </c>
      <c r="AB4914" s="43">
        <f t="shared" si="9624"/>
        <v>0</v>
      </c>
      <c r="AC4914" s="44">
        <f t="shared" si="9625"/>
        <v>0</v>
      </c>
      <c r="AD4914" s="44">
        <f t="shared" si="9626"/>
        <v>0</v>
      </c>
      <c r="AE4914" s="45" t="e">
        <f t="shared" si="9604"/>
        <v>#DIV/0!</v>
      </c>
      <c r="AF4914" s="43">
        <f t="shared" si="9627"/>
        <v>1149.425</v>
      </c>
      <c r="AG4914" s="43">
        <f t="shared" si="9628"/>
        <v>0</v>
      </c>
      <c r="AH4914" s="43">
        <f t="shared" si="9629"/>
        <v>0</v>
      </c>
      <c r="AI4914" s="43">
        <f t="shared" si="9630"/>
        <v>0</v>
      </c>
      <c r="AJ4914" s="43">
        <f t="shared" si="9631"/>
        <v>0</v>
      </c>
      <c r="AK4914" s="43">
        <f t="shared" si="9632"/>
        <v>0</v>
      </c>
      <c r="AL4914" s="43">
        <f t="shared" si="9605"/>
        <v>1149.425</v>
      </c>
      <c r="AM4914" s="43">
        <f t="shared" si="9606"/>
        <v>-2.2737367544323206e-13</v>
      </c>
      <c r="AN4914" s="19" t="s">
        <v>36</v>
      </c>
      <c r="AO4914" s="1"/>
      <c r="AP4914" s="1"/>
      <c r="AQ4914" s="1"/>
      <c r="AR4914" s="1"/>
      <c r="AS4914" s="1"/>
    </row>
    <row r="4915" hidden="1">
      <c r="B4915" s="41" t="s">
        <v>1334</v>
      </c>
      <c r="C4915" s="41" t="s">
        <v>446</v>
      </c>
      <c r="D4915" s="41" t="s">
        <v>117</v>
      </c>
      <c r="E4915" s="26" t="str">
        <f t="shared" si="9633"/>
        <v>1003</v>
      </c>
      <c r="F4915" s="41" t="s">
        <v>1355</v>
      </c>
      <c r="G4915" s="41" t="s">
        <v>95</v>
      </c>
      <c r="H4915" s="42" t="s">
        <v>96</v>
      </c>
      <c r="I4915" s="43">
        <f t="shared" si="9607"/>
        <v>4597.6999999999998</v>
      </c>
      <c r="J4915" s="43">
        <f t="shared" si="9608"/>
        <v>4597.6999999999998</v>
      </c>
      <c r="K4915" s="43">
        <f t="shared" si="9609"/>
        <v>4597.6999999999998</v>
      </c>
      <c r="L4915" s="43">
        <f t="shared" si="9610"/>
        <v>0</v>
      </c>
      <c r="M4915" s="43">
        <f t="shared" si="9611"/>
        <v>0</v>
      </c>
      <c r="N4915" s="43">
        <f t="shared" si="9612"/>
        <v>0</v>
      </c>
      <c r="O4915" s="43">
        <f t="shared" si="9613"/>
        <v>0</v>
      </c>
      <c r="P4915" s="43">
        <f t="shared" si="9614"/>
        <v>-2298.8499999999999</v>
      </c>
      <c r="Q4915" s="43">
        <f t="shared" si="9615"/>
        <v>0</v>
      </c>
      <c r="R4915" s="43">
        <f t="shared" si="9616"/>
        <v>-1149.425</v>
      </c>
      <c r="S4915" s="43">
        <f t="shared" si="9617"/>
        <v>0</v>
      </c>
      <c r="T4915" s="43">
        <f t="shared" si="9618"/>
        <v>0</v>
      </c>
      <c r="U4915" s="43">
        <v>0</v>
      </c>
      <c r="V4915" s="43">
        <f t="shared" si="9634"/>
        <v>1149.4249999999997</v>
      </c>
      <c r="W4915" s="43">
        <f t="shared" si="9619"/>
        <v>0</v>
      </c>
      <c r="X4915" s="43">
        <f t="shared" si="9620"/>
        <v>0</v>
      </c>
      <c r="Y4915" s="43">
        <f t="shared" si="9621"/>
        <v>0</v>
      </c>
      <c r="Z4915" s="43">
        <f t="shared" si="9622"/>
        <v>0</v>
      </c>
      <c r="AA4915" s="43">
        <f t="shared" si="9623"/>
        <v>0</v>
      </c>
      <c r="AB4915" s="43">
        <f t="shared" si="9624"/>
        <v>0</v>
      </c>
      <c r="AC4915" s="44">
        <f t="shared" si="9625"/>
        <v>0</v>
      </c>
      <c r="AD4915" s="44">
        <f t="shared" si="9626"/>
        <v>0</v>
      </c>
      <c r="AE4915" s="45" t="e">
        <f t="shared" si="9604"/>
        <v>#DIV/0!</v>
      </c>
      <c r="AF4915" s="43">
        <f t="shared" si="9627"/>
        <v>1149.425</v>
      </c>
      <c r="AG4915" s="43">
        <f t="shared" si="9628"/>
        <v>0</v>
      </c>
      <c r="AH4915" s="43">
        <f t="shared" si="9629"/>
        <v>0</v>
      </c>
      <c r="AI4915" s="43">
        <f t="shared" si="9630"/>
        <v>0</v>
      </c>
      <c r="AJ4915" s="43">
        <f t="shared" si="9631"/>
        <v>0</v>
      </c>
      <c r="AK4915" s="43">
        <f t="shared" si="9632"/>
        <v>0</v>
      </c>
      <c r="AL4915" s="43">
        <f t="shared" si="9605"/>
        <v>1149.425</v>
      </c>
      <c r="AM4915" s="43">
        <f t="shared" si="9606"/>
        <v>-2.2737367544323206e-13</v>
      </c>
      <c r="AN4915" s="19" t="s">
        <v>36</v>
      </c>
      <c r="AO4915" s="1"/>
      <c r="AP4915" s="1"/>
      <c r="AQ4915" s="1"/>
      <c r="AR4915" s="1"/>
      <c r="AS4915" s="1"/>
    </row>
    <row r="4916" ht="31.5" hidden="1">
      <c r="B4916" s="41" t="s">
        <v>1334</v>
      </c>
      <c r="C4916" s="41" t="s">
        <v>446</v>
      </c>
      <c r="D4916" s="41" t="s">
        <v>117</v>
      </c>
      <c r="E4916" s="26" t="str">
        <f t="shared" si="9633"/>
        <v>1003</v>
      </c>
      <c r="F4916" s="41" t="s">
        <v>1355</v>
      </c>
      <c r="G4916" s="41" t="s">
        <v>1347</v>
      </c>
      <c r="H4916" s="42" t="s">
        <v>1348</v>
      </c>
      <c r="I4916" s="43">
        <v>4597.6999999999998</v>
      </c>
      <c r="J4916" s="43">
        <v>4597.6999999999998</v>
      </c>
      <c r="K4916" s="43">
        <v>4597.6999999999998</v>
      </c>
      <c r="L4916" s="43"/>
      <c r="M4916" s="43"/>
      <c r="N4916" s="43"/>
      <c r="O4916" s="43">
        <v>0</v>
      </c>
      <c r="P4916" s="43">
        <v>-2298.8499999999999</v>
      </c>
      <c r="Q4916" s="43">
        <v>0</v>
      </c>
      <c r="R4916" s="43">
        <v>-1149.425</v>
      </c>
      <c r="S4916" s="43">
        <v>0</v>
      </c>
      <c r="T4916" s="43">
        <v>0</v>
      </c>
      <c r="U4916" s="43">
        <v>0</v>
      </c>
      <c r="V4916" s="43">
        <f t="shared" si="9634"/>
        <v>1149.4249999999997</v>
      </c>
      <c r="W4916" s="43"/>
      <c r="X4916" s="43"/>
      <c r="Y4916" s="43"/>
      <c r="Z4916" s="43"/>
      <c r="AA4916" s="43"/>
      <c r="AB4916" s="43">
        <v>0</v>
      </c>
      <c r="AC4916" s="44">
        <v>0</v>
      </c>
      <c r="AD4916" s="44">
        <v>0</v>
      </c>
      <c r="AE4916" s="45" t="e">
        <f t="shared" si="9604"/>
        <v>#DIV/0!</v>
      </c>
      <c r="AF4916" s="43">
        <v>1149.425</v>
      </c>
      <c r="AG4916" s="43">
        <v>0</v>
      </c>
      <c r="AH4916" s="43">
        <v>0</v>
      </c>
      <c r="AI4916" s="43">
        <v>0</v>
      </c>
      <c r="AJ4916" s="43">
        <v>0</v>
      </c>
      <c r="AK4916" s="43">
        <v>0</v>
      </c>
      <c r="AL4916" s="43">
        <f t="shared" si="9605"/>
        <v>1149.425</v>
      </c>
      <c r="AM4916" s="43">
        <f t="shared" si="9606"/>
        <v>-2.2737367544323206e-13</v>
      </c>
      <c r="AN4916" s="19" t="s">
        <v>36</v>
      </c>
      <c r="AO4916" s="1"/>
      <c r="AP4916" s="1"/>
      <c r="AQ4916" s="1"/>
      <c r="AR4916" s="1"/>
      <c r="AS4916" s="1"/>
    </row>
    <row r="4917" ht="47.25">
      <c r="B4917" s="41" t="s">
        <v>1334</v>
      </c>
      <c r="C4917" s="41" t="s">
        <v>446</v>
      </c>
      <c r="D4917" s="41" t="s">
        <v>117</v>
      </c>
      <c r="E4917" s="26" t="str">
        <f t="shared" si="9633"/>
        <v>1003</v>
      </c>
      <c r="F4917" s="41" t="s">
        <v>441</v>
      </c>
      <c r="G4917" s="41"/>
      <c r="H4917" s="42" t="s">
        <v>442</v>
      </c>
      <c r="I4917" s="43">
        <f t="shared" si="9607"/>
        <v>344.89999999999998</v>
      </c>
      <c r="J4917" s="43">
        <f t="shared" si="9608"/>
        <v>344.89999999999998</v>
      </c>
      <c r="K4917" s="43">
        <f t="shared" si="9609"/>
        <v>344.89999999999998</v>
      </c>
      <c r="L4917" s="43">
        <f t="shared" si="9610"/>
        <v>0</v>
      </c>
      <c r="M4917" s="43">
        <f t="shared" si="9611"/>
        <v>0</v>
      </c>
      <c r="N4917" s="43">
        <f t="shared" si="9612"/>
        <v>0</v>
      </c>
      <c r="O4917" s="43">
        <f t="shared" si="9613"/>
        <v>0</v>
      </c>
      <c r="P4917" s="43">
        <f t="shared" si="9614"/>
        <v>0</v>
      </c>
      <c r="Q4917" s="43">
        <f t="shared" si="9615"/>
        <v>0</v>
      </c>
      <c r="R4917" s="43">
        <f t="shared" si="9616"/>
        <v>0</v>
      </c>
      <c r="S4917" s="43">
        <f t="shared" si="9617"/>
        <v>0</v>
      </c>
      <c r="T4917" s="43">
        <f t="shared" si="9618"/>
        <v>0</v>
      </c>
      <c r="U4917" s="43">
        <v>0</v>
      </c>
      <c r="V4917" s="43">
        <f t="shared" si="9634"/>
        <v>344.89999999999998</v>
      </c>
      <c r="W4917" s="43">
        <f t="shared" si="9619"/>
        <v>0</v>
      </c>
      <c r="X4917" s="43">
        <f t="shared" si="9620"/>
        <v>0</v>
      </c>
      <c r="Y4917" s="43">
        <f t="shared" si="9621"/>
        <v>0</v>
      </c>
      <c r="Z4917" s="43">
        <f t="shared" si="9622"/>
        <v>0</v>
      </c>
      <c r="AA4917" s="43">
        <f t="shared" si="9623"/>
        <v>0</v>
      </c>
      <c r="AB4917" s="43">
        <f t="shared" si="9624"/>
        <v>0</v>
      </c>
      <c r="AC4917" s="44">
        <f t="shared" si="9625"/>
        <v>344.89999999999998</v>
      </c>
      <c r="AD4917" s="44">
        <f t="shared" si="9626"/>
        <v>344.82600000000002</v>
      </c>
      <c r="AE4917" s="45">
        <f t="shared" si="9604"/>
        <v>99.978544505653815</v>
      </c>
      <c r="AF4917" s="43">
        <f t="shared" si="9627"/>
        <v>344.89999999999998</v>
      </c>
      <c r="AG4917" s="43">
        <f t="shared" si="9628"/>
        <v>0</v>
      </c>
      <c r="AH4917" s="43">
        <f t="shared" si="9629"/>
        <v>0</v>
      </c>
      <c r="AI4917" s="43">
        <f t="shared" si="9630"/>
        <v>0</v>
      </c>
      <c r="AJ4917" s="43">
        <f t="shared" si="9631"/>
        <v>0</v>
      </c>
      <c r="AK4917" s="43">
        <f t="shared" si="9632"/>
        <v>0</v>
      </c>
      <c r="AL4917" s="43">
        <f t="shared" si="9605"/>
        <v>344.89999999999998</v>
      </c>
      <c r="AM4917" s="43">
        <f t="shared" si="9606"/>
        <v>0</v>
      </c>
      <c r="AN4917" s="2"/>
      <c r="AR4917" s="1"/>
      <c r="AS4917" s="1"/>
    </row>
    <row r="4918">
      <c r="B4918" s="41" t="s">
        <v>1334</v>
      </c>
      <c r="C4918" s="41" t="s">
        <v>446</v>
      </c>
      <c r="D4918" s="41" t="s">
        <v>117</v>
      </c>
      <c r="E4918" s="26" t="str">
        <f t="shared" si="9633"/>
        <v>1003</v>
      </c>
      <c r="F4918" s="41" t="s">
        <v>1357</v>
      </c>
      <c r="G4918" s="41"/>
      <c r="H4918" s="42" t="s">
        <v>1358</v>
      </c>
      <c r="I4918" s="43">
        <f t="shared" si="9607"/>
        <v>344.89999999999998</v>
      </c>
      <c r="J4918" s="43">
        <f t="shared" si="9608"/>
        <v>344.89999999999998</v>
      </c>
      <c r="K4918" s="43">
        <f t="shared" si="9609"/>
        <v>344.89999999999998</v>
      </c>
      <c r="L4918" s="43">
        <f t="shared" si="9610"/>
        <v>0</v>
      </c>
      <c r="M4918" s="43">
        <f t="shared" si="9611"/>
        <v>0</v>
      </c>
      <c r="N4918" s="43">
        <f t="shared" si="9612"/>
        <v>0</v>
      </c>
      <c r="O4918" s="43">
        <f t="shared" si="9613"/>
        <v>0</v>
      </c>
      <c r="P4918" s="43">
        <f t="shared" si="9614"/>
        <v>0</v>
      </c>
      <c r="Q4918" s="43">
        <f t="shared" si="9615"/>
        <v>0</v>
      </c>
      <c r="R4918" s="43">
        <f t="shared" si="9616"/>
        <v>0</v>
      </c>
      <c r="S4918" s="43">
        <f t="shared" si="9617"/>
        <v>0</v>
      </c>
      <c r="T4918" s="43">
        <f t="shared" si="9618"/>
        <v>0</v>
      </c>
      <c r="U4918" s="43">
        <v>0</v>
      </c>
      <c r="V4918" s="43">
        <f t="shared" si="9634"/>
        <v>344.89999999999998</v>
      </c>
      <c r="W4918" s="43">
        <f t="shared" si="9619"/>
        <v>0</v>
      </c>
      <c r="X4918" s="43">
        <f t="shared" si="9620"/>
        <v>0</v>
      </c>
      <c r="Y4918" s="43">
        <f t="shared" si="9621"/>
        <v>0</v>
      </c>
      <c r="Z4918" s="43">
        <f t="shared" si="9622"/>
        <v>0</v>
      </c>
      <c r="AA4918" s="43">
        <f t="shared" si="9623"/>
        <v>0</v>
      </c>
      <c r="AB4918" s="43">
        <f t="shared" si="9624"/>
        <v>0</v>
      </c>
      <c r="AC4918" s="44">
        <f t="shared" si="9625"/>
        <v>344.89999999999998</v>
      </c>
      <c r="AD4918" s="44">
        <f t="shared" si="9626"/>
        <v>344.82600000000002</v>
      </c>
      <c r="AE4918" s="45">
        <f t="shared" si="9604"/>
        <v>99.978544505653815</v>
      </c>
      <c r="AF4918" s="43">
        <f t="shared" si="9627"/>
        <v>344.89999999999998</v>
      </c>
      <c r="AG4918" s="43">
        <f t="shared" si="9628"/>
        <v>0</v>
      </c>
      <c r="AH4918" s="43">
        <f t="shared" si="9629"/>
        <v>0</v>
      </c>
      <c r="AI4918" s="43">
        <f t="shared" si="9630"/>
        <v>0</v>
      </c>
      <c r="AJ4918" s="43">
        <f t="shared" si="9631"/>
        <v>0</v>
      </c>
      <c r="AK4918" s="43">
        <f t="shared" si="9632"/>
        <v>0</v>
      </c>
      <c r="AL4918" s="43">
        <f t="shared" si="9605"/>
        <v>344.89999999999998</v>
      </c>
      <c r="AM4918" s="43">
        <f t="shared" si="9606"/>
        <v>0</v>
      </c>
      <c r="AN4918" s="2"/>
      <c r="AO4918" s="1"/>
      <c r="AP4918" s="1"/>
      <c r="AQ4918" s="1"/>
      <c r="AR4918" s="1"/>
      <c r="AS4918" s="1"/>
    </row>
    <row r="4919">
      <c r="B4919" s="41" t="s">
        <v>1334</v>
      </c>
      <c r="C4919" s="41" t="s">
        <v>446</v>
      </c>
      <c r="D4919" s="41" t="s">
        <v>117</v>
      </c>
      <c r="E4919" s="26" t="str">
        <f t="shared" si="9633"/>
        <v>1003</v>
      </c>
      <c r="F4919" s="41" t="s">
        <v>1357</v>
      </c>
      <c r="G4919" s="41" t="s">
        <v>95</v>
      </c>
      <c r="H4919" s="42" t="s">
        <v>96</v>
      </c>
      <c r="I4919" s="43">
        <f t="shared" si="9607"/>
        <v>344.89999999999998</v>
      </c>
      <c r="J4919" s="43">
        <f t="shared" si="9608"/>
        <v>344.89999999999998</v>
      </c>
      <c r="K4919" s="43">
        <f t="shared" si="9609"/>
        <v>344.89999999999998</v>
      </c>
      <c r="L4919" s="43">
        <f t="shared" si="9610"/>
        <v>0</v>
      </c>
      <c r="M4919" s="43">
        <f t="shared" si="9611"/>
        <v>0</v>
      </c>
      <c r="N4919" s="43">
        <f t="shared" si="9612"/>
        <v>0</v>
      </c>
      <c r="O4919" s="43">
        <f t="shared" si="9613"/>
        <v>0</v>
      </c>
      <c r="P4919" s="43">
        <f t="shared" si="9614"/>
        <v>0</v>
      </c>
      <c r="Q4919" s="43">
        <f t="shared" si="9615"/>
        <v>0</v>
      </c>
      <c r="R4919" s="43">
        <f t="shared" si="9616"/>
        <v>0</v>
      </c>
      <c r="S4919" s="43">
        <f t="shared" si="9617"/>
        <v>0</v>
      </c>
      <c r="T4919" s="43">
        <f t="shared" si="9618"/>
        <v>0</v>
      </c>
      <c r="U4919" s="43">
        <v>0</v>
      </c>
      <c r="V4919" s="43">
        <f t="shared" si="9634"/>
        <v>344.89999999999998</v>
      </c>
      <c r="W4919" s="43">
        <f t="shared" si="9619"/>
        <v>0</v>
      </c>
      <c r="X4919" s="43">
        <f t="shared" si="9620"/>
        <v>0</v>
      </c>
      <c r="Y4919" s="43">
        <f t="shared" si="9621"/>
        <v>0</v>
      </c>
      <c r="Z4919" s="43">
        <f t="shared" si="9622"/>
        <v>0</v>
      </c>
      <c r="AA4919" s="43">
        <f t="shared" si="9623"/>
        <v>0</v>
      </c>
      <c r="AB4919" s="43">
        <f t="shared" si="9624"/>
        <v>0</v>
      </c>
      <c r="AC4919" s="44">
        <f t="shared" si="9625"/>
        <v>344.89999999999998</v>
      </c>
      <c r="AD4919" s="44">
        <f t="shared" si="9626"/>
        <v>344.82600000000002</v>
      </c>
      <c r="AE4919" s="45">
        <f t="shared" si="9604"/>
        <v>99.978544505653815</v>
      </c>
      <c r="AF4919" s="43">
        <f t="shared" si="9627"/>
        <v>344.89999999999998</v>
      </c>
      <c r="AG4919" s="43">
        <f t="shared" si="9628"/>
        <v>0</v>
      </c>
      <c r="AH4919" s="43">
        <f t="shared" si="9629"/>
        <v>0</v>
      </c>
      <c r="AI4919" s="43">
        <f t="shared" si="9630"/>
        <v>0</v>
      </c>
      <c r="AJ4919" s="43">
        <f t="shared" si="9631"/>
        <v>0</v>
      </c>
      <c r="AK4919" s="43">
        <f t="shared" si="9632"/>
        <v>0</v>
      </c>
      <c r="AL4919" s="43">
        <f t="shared" si="9605"/>
        <v>344.89999999999998</v>
      </c>
      <c r="AM4919" s="43">
        <f t="shared" si="9606"/>
        <v>0</v>
      </c>
      <c r="AN4919" s="2"/>
      <c r="AO4919" s="1"/>
      <c r="AP4919" s="1"/>
      <c r="AQ4919" s="1"/>
      <c r="AR4919" s="1"/>
      <c r="AS4919" s="1"/>
    </row>
    <row r="4920">
      <c r="B4920" s="41" t="s">
        <v>1334</v>
      </c>
      <c r="C4920" s="41" t="s">
        <v>446</v>
      </c>
      <c r="D4920" s="41" t="s">
        <v>117</v>
      </c>
      <c r="E4920" s="26" t="str">
        <f t="shared" si="9633"/>
        <v>1003</v>
      </c>
      <c r="F4920" s="41" t="s">
        <v>1357</v>
      </c>
      <c r="G4920" s="41" t="s">
        <v>369</v>
      </c>
      <c r="H4920" s="42" t="s">
        <v>370</v>
      </c>
      <c r="I4920" s="43">
        <v>344.89999999999998</v>
      </c>
      <c r="J4920" s="43">
        <v>344.89999999999998</v>
      </c>
      <c r="K4920" s="43">
        <v>344.89999999999998</v>
      </c>
      <c r="L4920" s="43"/>
      <c r="M4920" s="43"/>
      <c r="N4920" s="43"/>
      <c r="O4920" s="43">
        <v>0</v>
      </c>
      <c r="P4920" s="43">
        <v>0</v>
      </c>
      <c r="Q4920" s="43">
        <v>0</v>
      </c>
      <c r="R4920" s="43">
        <v>0</v>
      </c>
      <c r="S4920" s="43">
        <v>0</v>
      </c>
      <c r="T4920" s="43">
        <v>0</v>
      </c>
      <c r="U4920" s="43">
        <v>0</v>
      </c>
      <c r="V4920" s="43">
        <f t="shared" si="9634"/>
        <v>344.89999999999998</v>
      </c>
      <c r="W4920" s="43"/>
      <c r="X4920" s="43"/>
      <c r="Y4920" s="43"/>
      <c r="Z4920" s="43"/>
      <c r="AA4920" s="43"/>
      <c r="AB4920" s="43">
        <v>0</v>
      </c>
      <c r="AC4920" s="44">
        <v>344.89999999999998</v>
      </c>
      <c r="AD4920" s="44">
        <v>344.82600000000002</v>
      </c>
      <c r="AE4920" s="45">
        <f t="shared" si="9604"/>
        <v>99.978544505653815</v>
      </c>
      <c r="AF4920" s="43">
        <v>344.89999999999998</v>
      </c>
      <c r="AG4920" s="43">
        <v>0</v>
      </c>
      <c r="AH4920" s="43">
        <v>0</v>
      </c>
      <c r="AI4920" s="43">
        <v>0</v>
      </c>
      <c r="AJ4920" s="43">
        <v>0</v>
      </c>
      <c r="AK4920" s="43">
        <v>0</v>
      </c>
      <c r="AL4920" s="43">
        <f t="shared" si="9605"/>
        <v>344.89999999999998</v>
      </c>
      <c r="AM4920" s="43">
        <f t="shared" si="9606"/>
        <v>0</v>
      </c>
      <c r="AN4920" s="19"/>
      <c r="AO4920" s="1"/>
      <c r="AP4920" s="1"/>
      <c r="AQ4920" s="1"/>
      <c r="AR4920" s="1"/>
      <c r="AS4920" s="1"/>
    </row>
    <row r="4921" ht="31.5" hidden="1">
      <c r="B4921" s="41" t="s">
        <v>1334</v>
      </c>
      <c r="C4921" s="41" t="s">
        <v>446</v>
      </c>
      <c r="D4921" s="41" t="s">
        <v>117</v>
      </c>
      <c r="E4921" s="26" t="str">
        <f t="shared" si="9633"/>
        <v>1003</v>
      </c>
      <c r="F4921" s="41" t="s">
        <v>962</v>
      </c>
      <c r="G4921" s="41"/>
      <c r="H4921" s="42" t="s">
        <v>963</v>
      </c>
      <c r="I4921" s="43">
        <f t="shared" si="9607"/>
        <v>13445</v>
      </c>
      <c r="J4921" s="43">
        <f t="shared" si="9608"/>
        <v>14774.299999999999</v>
      </c>
      <c r="K4921" s="43">
        <f t="shared" si="9609"/>
        <v>10902.099999999999</v>
      </c>
      <c r="L4921" s="43">
        <f t="shared" si="9610"/>
        <v>0</v>
      </c>
      <c r="M4921" s="43">
        <f t="shared" si="9611"/>
        <v>0</v>
      </c>
      <c r="N4921" s="43">
        <f t="shared" si="9612"/>
        <v>0</v>
      </c>
      <c r="O4921" s="43">
        <f t="shared" si="9613"/>
        <v>0</v>
      </c>
      <c r="P4921" s="43">
        <f t="shared" si="9614"/>
        <v>0</v>
      </c>
      <c r="Q4921" s="43">
        <f t="shared" si="9615"/>
        <v>0</v>
      </c>
      <c r="R4921" s="43">
        <f t="shared" si="9616"/>
        <v>0</v>
      </c>
      <c r="S4921" s="43">
        <f t="shared" si="9617"/>
        <v>0</v>
      </c>
      <c r="T4921" s="43">
        <f t="shared" si="9618"/>
        <v>0</v>
      </c>
      <c r="U4921" s="43">
        <v>0</v>
      </c>
      <c r="V4921" s="43">
        <f t="shared" si="9634"/>
        <v>13445</v>
      </c>
      <c r="W4921" s="43">
        <f t="shared" si="9619"/>
        <v>0</v>
      </c>
      <c r="X4921" s="43">
        <f t="shared" si="9620"/>
        <v>0</v>
      </c>
      <c r="Y4921" s="43">
        <f t="shared" si="9621"/>
        <v>0</v>
      </c>
      <c r="Z4921" s="43">
        <f t="shared" si="9622"/>
        <v>0</v>
      </c>
      <c r="AA4921" s="43">
        <f t="shared" si="9623"/>
        <v>0</v>
      </c>
      <c r="AB4921" s="43">
        <f t="shared" si="9624"/>
        <v>0</v>
      </c>
      <c r="AC4921" s="44">
        <f t="shared" si="9625"/>
        <v>0</v>
      </c>
      <c r="AD4921" s="44">
        <f t="shared" si="9626"/>
        <v>0</v>
      </c>
      <c r="AE4921" s="45" t="e">
        <f t="shared" si="9604"/>
        <v>#DIV/0!</v>
      </c>
      <c r="AF4921" s="43">
        <f t="shared" si="9627"/>
        <v>1805.5</v>
      </c>
      <c r="AG4921" s="43">
        <f t="shared" si="9628"/>
        <v>0</v>
      </c>
      <c r="AH4921" s="43">
        <f t="shared" si="9629"/>
        <v>0</v>
      </c>
      <c r="AI4921" s="43">
        <f t="shared" si="9630"/>
        <v>0</v>
      </c>
      <c r="AJ4921" s="43">
        <f t="shared" si="9631"/>
        <v>0</v>
      </c>
      <c r="AK4921" s="43">
        <f t="shared" si="9632"/>
        <v>0</v>
      </c>
      <c r="AL4921" s="43">
        <f t="shared" si="9605"/>
        <v>1805.5</v>
      </c>
      <c r="AM4921" s="43">
        <f t="shared" si="9606"/>
        <v>11639.5</v>
      </c>
      <c r="AN4921" s="19" t="s">
        <v>36</v>
      </c>
      <c r="AO4921" s="1"/>
      <c r="AP4921" s="1"/>
      <c r="AQ4921" s="1"/>
      <c r="AR4921" s="1"/>
      <c r="AS4921" s="1"/>
    </row>
    <row r="4922" hidden="1">
      <c r="B4922" s="41" t="s">
        <v>1334</v>
      </c>
      <c r="C4922" s="41" t="s">
        <v>446</v>
      </c>
      <c r="D4922" s="41" t="s">
        <v>117</v>
      </c>
      <c r="E4922" s="26" t="str">
        <f t="shared" si="9633"/>
        <v>1003</v>
      </c>
      <c r="F4922" s="41" t="s">
        <v>964</v>
      </c>
      <c r="G4922" s="41"/>
      <c r="H4922" s="42" t="s">
        <v>965</v>
      </c>
      <c r="I4922" s="43">
        <f t="shared" si="9607"/>
        <v>13445</v>
      </c>
      <c r="J4922" s="43">
        <f t="shared" si="9608"/>
        <v>14774.299999999999</v>
      </c>
      <c r="K4922" s="43">
        <f t="shared" si="9609"/>
        <v>10902.099999999999</v>
      </c>
      <c r="L4922" s="43">
        <f t="shared" si="9610"/>
        <v>0</v>
      </c>
      <c r="M4922" s="43">
        <f t="shared" si="9611"/>
        <v>0</v>
      </c>
      <c r="N4922" s="43">
        <f t="shared" si="9612"/>
        <v>0</v>
      </c>
      <c r="O4922" s="43">
        <f t="shared" si="9613"/>
        <v>0</v>
      </c>
      <c r="P4922" s="43">
        <f t="shared" si="9614"/>
        <v>0</v>
      </c>
      <c r="Q4922" s="43">
        <f t="shared" si="9615"/>
        <v>0</v>
      </c>
      <c r="R4922" s="43">
        <f t="shared" si="9616"/>
        <v>0</v>
      </c>
      <c r="S4922" s="43">
        <f t="shared" si="9617"/>
        <v>0</v>
      </c>
      <c r="T4922" s="43">
        <f t="shared" si="9618"/>
        <v>0</v>
      </c>
      <c r="U4922" s="43">
        <v>0</v>
      </c>
      <c r="V4922" s="43">
        <f t="shared" si="9634"/>
        <v>13445</v>
      </c>
      <c r="W4922" s="43">
        <f t="shared" si="9619"/>
        <v>0</v>
      </c>
      <c r="X4922" s="43">
        <f t="shared" si="9620"/>
        <v>0</v>
      </c>
      <c r="Y4922" s="43">
        <f t="shared" si="9621"/>
        <v>0</v>
      </c>
      <c r="Z4922" s="43">
        <f t="shared" si="9622"/>
        <v>0</v>
      </c>
      <c r="AA4922" s="43">
        <f t="shared" si="9623"/>
        <v>0</v>
      </c>
      <c r="AB4922" s="43">
        <f t="shared" si="9624"/>
        <v>0</v>
      </c>
      <c r="AC4922" s="44">
        <f t="shared" si="9625"/>
        <v>0</v>
      </c>
      <c r="AD4922" s="44">
        <f t="shared" si="9626"/>
        <v>0</v>
      </c>
      <c r="AE4922" s="45" t="e">
        <f t="shared" si="9604"/>
        <v>#DIV/0!</v>
      </c>
      <c r="AF4922" s="43">
        <f t="shared" si="9627"/>
        <v>1805.5</v>
      </c>
      <c r="AG4922" s="43">
        <f t="shared" si="9628"/>
        <v>0</v>
      </c>
      <c r="AH4922" s="43">
        <f t="shared" si="9629"/>
        <v>0</v>
      </c>
      <c r="AI4922" s="43">
        <f t="shared" si="9630"/>
        <v>0</v>
      </c>
      <c r="AJ4922" s="43">
        <f t="shared" si="9631"/>
        <v>0</v>
      </c>
      <c r="AK4922" s="43">
        <f t="shared" si="9632"/>
        <v>0</v>
      </c>
      <c r="AL4922" s="43">
        <f t="shared" si="9605"/>
        <v>1805.5</v>
      </c>
      <c r="AM4922" s="43">
        <f t="shared" si="9606"/>
        <v>11639.5</v>
      </c>
      <c r="AN4922" s="19" t="s">
        <v>36</v>
      </c>
      <c r="AO4922" s="1"/>
      <c r="AP4922" s="1"/>
      <c r="AQ4922" s="1"/>
      <c r="AR4922" s="1"/>
      <c r="AS4922" s="1"/>
    </row>
    <row r="4923" ht="47.25" hidden="1">
      <c r="B4923" s="41" t="s">
        <v>1334</v>
      </c>
      <c r="C4923" s="41" t="s">
        <v>446</v>
      </c>
      <c r="D4923" s="41" t="s">
        <v>117</v>
      </c>
      <c r="E4923" s="26" t="str">
        <f t="shared" si="9633"/>
        <v>1003</v>
      </c>
      <c r="F4923" s="41" t="s">
        <v>1359</v>
      </c>
      <c r="G4923" s="41"/>
      <c r="H4923" s="42" t="s">
        <v>1360</v>
      </c>
      <c r="I4923" s="43">
        <f>I4936+I4924+I4927+I4930+I4933</f>
        <v>13445</v>
      </c>
      <c r="J4923" s="43">
        <f>J4936+J4924+J4927+J4930+J4933</f>
        <v>14774.299999999999</v>
      </c>
      <c r="K4923" s="43">
        <f>K4936+K4924+K4927+K4930+K4933</f>
        <v>10902.099999999999</v>
      </c>
      <c r="L4923" s="43">
        <f>L4936+L4924+L4927+L4930+L4933</f>
        <v>0</v>
      </c>
      <c r="M4923" s="43">
        <f>M4936+M4924+M4927+M4930+M4933</f>
        <v>0</v>
      </c>
      <c r="N4923" s="43">
        <f>N4936+N4924+N4927+N4930+N4933</f>
        <v>0</v>
      </c>
      <c r="O4923" s="43">
        <f>O4936+O4924+O4927+O4930+O4933</f>
        <v>0</v>
      </c>
      <c r="P4923" s="43">
        <f>P4936+P4924+P4927+P4930+P4933</f>
        <v>0</v>
      </c>
      <c r="Q4923" s="43">
        <f>Q4936+Q4924+Q4927+Q4930+Q4933</f>
        <v>0</v>
      </c>
      <c r="R4923" s="43">
        <f>R4936+R4924+R4927+R4930+R4933</f>
        <v>0</v>
      </c>
      <c r="S4923" s="43">
        <f>S4936+S4924+S4927+S4930+S4933</f>
        <v>0</v>
      </c>
      <c r="T4923" s="43">
        <f>T4936+T4924+T4927+T4930+T4933</f>
        <v>0</v>
      </c>
      <c r="U4923" s="43">
        <v>0</v>
      </c>
      <c r="V4923" s="43">
        <f t="shared" si="9634"/>
        <v>13445</v>
      </c>
      <c r="W4923" s="43">
        <f>W4936+W4924+W4927+W4930+W4933</f>
        <v>0</v>
      </c>
      <c r="X4923" s="43">
        <f>X4936+X4924+X4927+X4930+X4933</f>
        <v>0</v>
      </c>
      <c r="Y4923" s="43">
        <f>Y4936+Y4924+Y4927+Y4930+Y4933</f>
        <v>0</v>
      </c>
      <c r="Z4923" s="43">
        <f>Z4936+Z4924+Z4927+Z4930+Z4933</f>
        <v>0</v>
      </c>
      <c r="AA4923" s="43">
        <f>AA4936+AA4924+AA4927+AA4930+AA4933</f>
        <v>0</v>
      </c>
      <c r="AB4923" s="43">
        <f>AB4936+AB4924+AB4927+AB4930+AB4933</f>
        <v>0</v>
      </c>
      <c r="AC4923" s="44">
        <f>AC4936+AC4924+AC4927+AC4930+AC4933</f>
        <v>0</v>
      </c>
      <c r="AD4923" s="44">
        <f>AD4936+AD4924+AD4927+AD4930+AD4933</f>
        <v>0</v>
      </c>
      <c r="AE4923" s="45" t="e">
        <f t="shared" si="9604"/>
        <v>#DIV/0!</v>
      </c>
      <c r="AF4923" s="43">
        <f>AF4936+AF4924+AF4927+AF4930+AF4933</f>
        <v>1805.5</v>
      </c>
      <c r="AG4923" s="43">
        <f>AG4936+AG4924+AG4927+AG4930+AG4933</f>
        <v>0</v>
      </c>
      <c r="AH4923" s="43">
        <f>AH4936+AH4924+AH4927+AH4930+AH4933</f>
        <v>0</v>
      </c>
      <c r="AI4923" s="43">
        <f>AI4936+AI4924+AI4927+AI4930+AI4933</f>
        <v>0</v>
      </c>
      <c r="AJ4923" s="43">
        <f>AJ4936+AJ4924+AJ4927+AJ4930+AJ4933</f>
        <v>0</v>
      </c>
      <c r="AK4923" s="43">
        <f>AK4936+AK4924+AK4927+AK4930+AK4933</f>
        <v>0</v>
      </c>
      <c r="AL4923" s="43">
        <f t="shared" si="9605"/>
        <v>1805.5</v>
      </c>
      <c r="AM4923" s="43">
        <f t="shared" si="9606"/>
        <v>11639.5</v>
      </c>
      <c r="AN4923" s="19" t="s">
        <v>36</v>
      </c>
      <c r="AR4923" s="1"/>
      <c r="AS4923" s="1"/>
    </row>
    <row r="4924" ht="63" hidden="1">
      <c r="B4924" s="41" t="s">
        <v>1334</v>
      </c>
      <c r="C4924" s="41" t="s">
        <v>446</v>
      </c>
      <c r="D4924" s="41" t="s">
        <v>117</v>
      </c>
      <c r="E4924" s="26" t="str">
        <f t="shared" si="9633"/>
        <v>1003</v>
      </c>
      <c r="F4924" s="41" t="s">
        <v>1361</v>
      </c>
      <c r="G4924" s="41"/>
      <c r="H4924" s="42" t="s">
        <v>1362</v>
      </c>
      <c r="I4924" s="43">
        <f t="shared" ref="I4924:I4941" si="9635">I4925</f>
        <v>0</v>
      </c>
      <c r="J4924" s="43">
        <f t="shared" ref="J4924:J4941" si="9636">J4925</f>
        <v>0</v>
      </c>
      <c r="K4924" s="43">
        <f t="shared" ref="K4924:K4941" si="9637">K4925</f>
        <v>0</v>
      </c>
      <c r="L4924" s="43">
        <f t="shared" ref="L4924:L4941" si="9638">L4925</f>
        <v>0</v>
      </c>
      <c r="M4924" s="43">
        <f t="shared" ref="M4924:M4941" si="9639">M4925</f>
        <v>0</v>
      </c>
      <c r="N4924" s="43">
        <f t="shared" ref="N4924:N4941" si="9640">N4925</f>
        <v>0</v>
      </c>
      <c r="O4924" s="43">
        <f t="shared" ref="O4924:O4941" si="9641">O4925</f>
        <v>0</v>
      </c>
      <c r="P4924" s="43">
        <f t="shared" ref="P4924:P4941" si="9642">P4925</f>
        <v>0</v>
      </c>
      <c r="Q4924" s="43">
        <f t="shared" ref="Q4924:Q4941" si="9643">Q4925</f>
        <v>0</v>
      </c>
      <c r="R4924" s="43">
        <f t="shared" ref="R4924:R4941" si="9644">R4925</f>
        <v>0</v>
      </c>
      <c r="S4924" s="43">
        <f t="shared" ref="S4924:S4941" si="9645">S4925</f>
        <v>0</v>
      </c>
      <c r="T4924" s="43">
        <f t="shared" ref="T4924:T4941" si="9646">T4925</f>
        <v>0</v>
      </c>
      <c r="U4924" s="43">
        <v>0</v>
      </c>
      <c r="V4924" s="43">
        <f t="shared" si="9634"/>
        <v>0</v>
      </c>
      <c r="W4924" s="43">
        <f t="shared" ref="W4924:W4941" si="9647">W4925</f>
        <v>0</v>
      </c>
      <c r="X4924" s="43">
        <f t="shared" ref="X4924:X4941" si="9648">X4925</f>
        <v>0</v>
      </c>
      <c r="Y4924" s="43">
        <f t="shared" ref="Y4924:Y4941" si="9649">Y4925</f>
        <v>0</v>
      </c>
      <c r="Z4924" s="43">
        <f t="shared" ref="Z4924:Z4941" si="9650">Z4925</f>
        <v>0</v>
      </c>
      <c r="AA4924" s="43">
        <f t="shared" ref="AA4924:AA4941" si="9651">AA4925</f>
        <v>0</v>
      </c>
      <c r="AB4924" s="43">
        <f t="shared" ref="AB4924:AB4941" si="9652">AB4925</f>
        <v>0</v>
      </c>
      <c r="AC4924" s="44">
        <f t="shared" ref="AC4924:AC4941" si="9653">AC4925</f>
        <v>0</v>
      </c>
      <c r="AD4924" s="44">
        <f t="shared" ref="AD4924:AD4941" si="9654">AD4925</f>
        <v>0</v>
      </c>
      <c r="AE4924" s="45" t="e">
        <f t="shared" si="9604"/>
        <v>#DIV/0!</v>
      </c>
      <c r="AF4924" s="46">
        <f t="shared" ref="AF4924:AF4941" si="9655">AF4925</f>
        <v>0</v>
      </c>
      <c r="AG4924" s="46">
        <f t="shared" ref="AG4924:AG4941" si="9656">AG4925</f>
        <v>0</v>
      </c>
      <c r="AH4924" s="47">
        <f t="shared" ref="AH4924:AH4941" si="9657">AH4925</f>
        <v>0</v>
      </c>
      <c r="AI4924" s="47">
        <f t="shared" ref="AI4924:AI4941" si="9658">AI4925</f>
        <v>0</v>
      </c>
      <c r="AJ4924" s="47">
        <f t="shared" ref="AJ4924:AJ4941" si="9659">AJ4925</f>
        <v>0</v>
      </c>
      <c r="AK4924" s="47">
        <f t="shared" ref="AK4924:AK4941" si="9660">AK4925</f>
        <v>0</v>
      </c>
      <c r="AL4924" s="47">
        <f t="shared" si="9605"/>
        <v>0</v>
      </c>
      <c r="AM4924" s="47">
        <f t="shared" si="9606"/>
        <v>0</v>
      </c>
      <c r="AN4924" s="48" t="s">
        <v>36</v>
      </c>
      <c r="AO4924" s="1"/>
      <c r="AP4924" s="1"/>
      <c r="AQ4924" s="1"/>
      <c r="AR4924" s="1"/>
      <c r="AS4924" s="1"/>
    </row>
    <row r="4925" hidden="1">
      <c r="B4925" s="41" t="s">
        <v>1334</v>
      </c>
      <c r="C4925" s="41" t="s">
        <v>446</v>
      </c>
      <c r="D4925" s="41" t="s">
        <v>117</v>
      </c>
      <c r="E4925" s="26" t="str">
        <f t="shared" si="9633"/>
        <v>1003</v>
      </c>
      <c r="F4925" s="41" t="s">
        <v>1361</v>
      </c>
      <c r="G4925" s="41" t="s">
        <v>95</v>
      </c>
      <c r="H4925" s="42" t="s">
        <v>96</v>
      </c>
      <c r="I4925" s="43">
        <f t="shared" si="9635"/>
        <v>0</v>
      </c>
      <c r="J4925" s="43">
        <f t="shared" si="9636"/>
        <v>0</v>
      </c>
      <c r="K4925" s="43">
        <f t="shared" si="9637"/>
        <v>0</v>
      </c>
      <c r="L4925" s="43">
        <f t="shared" si="9638"/>
        <v>0</v>
      </c>
      <c r="M4925" s="43">
        <f t="shared" si="9639"/>
        <v>0</v>
      </c>
      <c r="N4925" s="43">
        <f t="shared" si="9640"/>
        <v>0</v>
      </c>
      <c r="O4925" s="43">
        <f t="shared" si="9641"/>
        <v>0</v>
      </c>
      <c r="P4925" s="43">
        <f t="shared" si="9642"/>
        <v>0</v>
      </c>
      <c r="Q4925" s="43">
        <f t="shared" si="9643"/>
        <v>0</v>
      </c>
      <c r="R4925" s="43">
        <f t="shared" si="9644"/>
        <v>0</v>
      </c>
      <c r="S4925" s="43">
        <f t="shared" si="9645"/>
        <v>0</v>
      </c>
      <c r="T4925" s="43">
        <f t="shared" si="9646"/>
        <v>0</v>
      </c>
      <c r="U4925" s="43">
        <v>0</v>
      </c>
      <c r="V4925" s="43">
        <f t="shared" si="9634"/>
        <v>0</v>
      </c>
      <c r="W4925" s="43">
        <f t="shared" si="9647"/>
        <v>0</v>
      </c>
      <c r="X4925" s="43">
        <f t="shared" si="9648"/>
        <v>0</v>
      </c>
      <c r="Y4925" s="43">
        <f t="shared" si="9649"/>
        <v>0</v>
      </c>
      <c r="Z4925" s="43">
        <f t="shared" si="9650"/>
        <v>0</v>
      </c>
      <c r="AA4925" s="43">
        <f t="shared" si="9651"/>
        <v>0</v>
      </c>
      <c r="AB4925" s="43">
        <f t="shared" si="9652"/>
        <v>0</v>
      </c>
      <c r="AC4925" s="44">
        <f t="shared" si="9653"/>
        <v>0</v>
      </c>
      <c r="AD4925" s="44">
        <f t="shared" si="9654"/>
        <v>0</v>
      </c>
      <c r="AE4925" s="45" t="e">
        <f t="shared" si="9604"/>
        <v>#DIV/0!</v>
      </c>
      <c r="AF4925" s="46">
        <f t="shared" si="9655"/>
        <v>0</v>
      </c>
      <c r="AG4925" s="46">
        <f t="shared" si="9656"/>
        <v>0</v>
      </c>
      <c r="AH4925" s="47">
        <f t="shared" si="9657"/>
        <v>0</v>
      </c>
      <c r="AI4925" s="47">
        <f t="shared" si="9658"/>
        <v>0</v>
      </c>
      <c r="AJ4925" s="47">
        <f t="shared" si="9659"/>
        <v>0</v>
      </c>
      <c r="AK4925" s="47">
        <f t="shared" si="9660"/>
        <v>0</v>
      </c>
      <c r="AL4925" s="47">
        <f t="shared" si="9605"/>
        <v>0</v>
      </c>
      <c r="AM4925" s="47">
        <f t="shared" si="9606"/>
        <v>0</v>
      </c>
      <c r="AN4925" s="48" t="s">
        <v>36</v>
      </c>
      <c r="AO4925" s="1"/>
      <c r="AP4925" s="1"/>
      <c r="AQ4925" s="1"/>
      <c r="AR4925" s="1"/>
      <c r="AS4925" s="1"/>
    </row>
    <row r="4926" ht="31.5" hidden="1">
      <c r="B4926" s="41" t="s">
        <v>1334</v>
      </c>
      <c r="C4926" s="41" t="s">
        <v>446</v>
      </c>
      <c r="D4926" s="41" t="s">
        <v>117</v>
      </c>
      <c r="E4926" s="26" t="str">
        <f t="shared" si="9633"/>
        <v>1003</v>
      </c>
      <c r="F4926" s="41" t="s">
        <v>1361</v>
      </c>
      <c r="G4926" s="41" t="s">
        <v>97</v>
      </c>
      <c r="H4926" s="42" t="s">
        <v>98</v>
      </c>
      <c r="I4926" s="43"/>
      <c r="J4926" s="43"/>
      <c r="K4926" s="43"/>
      <c r="L4926" s="43"/>
      <c r="M4926" s="43"/>
      <c r="N4926" s="43"/>
      <c r="O4926" s="43">
        <v>0</v>
      </c>
      <c r="P4926" s="43">
        <v>0</v>
      </c>
      <c r="Q4926" s="43">
        <v>0</v>
      </c>
      <c r="R4926" s="43">
        <v>0</v>
      </c>
      <c r="S4926" s="43">
        <v>0</v>
      </c>
      <c r="T4926" s="43">
        <v>0</v>
      </c>
      <c r="U4926" s="43">
        <v>0</v>
      </c>
      <c r="V4926" s="43">
        <f t="shared" si="9634"/>
        <v>0</v>
      </c>
      <c r="W4926" s="43"/>
      <c r="X4926" s="43"/>
      <c r="Y4926" s="43"/>
      <c r="Z4926" s="43"/>
      <c r="AA4926" s="43"/>
      <c r="AB4926" s="43">
        <v>0</v>
      </c>
      <c r="AC4926" s="44">
        <v>0</v>
      </c>
      <c r="AD4926" s="44">
        <v>0</v>
      </c>
      <c r="AE4926" s="45" t="e">
        <f t="shared" si="9604"/>
        <v>#DIV/0!</v>
      </c>
      <c r="AF4926" s="46">
        <v>0</v>
      </c>
      <c r="AG4926" s="46">
        <v>0</v>
      </c>
      <c r="AH4926" s="47">
        <v>0</v>
      </c>
      <c r="AI4926" s="47">
        <v>0</v>
      </c>
      <c r="AJ4926" s="47">
        <v>0</v>
      </c>
      <c r="AK4926" s="47">
        <v>0</v>
      </c>
      <c r="AL4926" s="47">
        <f t="shared" si="9605"/>
        <v>0</v>
      </c>
      <c r="AM4926" s="47">
        <f t="shared" si="9606"/>
        <v>0</v>
      </c>
      <c r="AN4926" s="48" t="s">
        <v>36</v>
      </c>
      <c r="AR4926" s="1"/>
      <c r="AS4926" s="1"/>
    </row>
    <row r="4927" ht="94.5" hidden="1">
      <c r="B4927" s="41" t="s">
        <v>1334</v>
      </c>
      <c r="C4927" s="41" t="s">
        <v>446</v>
      </c>
      <c r="D4927" s="41" t="s">
        <v>117</v>
      </c>
      <c r="E4927" s="26" t="str">
        <f t="shared" si="9633"/>
        <v>1003</v>
      </c>
      <c r="F4927" s="41" t="s">
        <v>1363</v>
      </c>
      <c r="G4927" s="41"/>
      <c r="H4927" s="42" t="s">
        <v>1364</v>
      </c>
      <c r="I4927" s="43">
        <f t="shared" si="9635"/>
        <v>7041.8000000000002</v>
      </c>
      <c r="J4927" s="43">
        <f t="shared" si="9636"/>
        <v>7029.8999999999996</v>
      </c>
      <c r="K4927" s="43">
        <f t="shared" si="9637"/>
        <v>7029.8999999999996</v>
      </c>
      <c r="L4927" s="43">
        <f t="shared" si="9638"/>
        <v>0</v>
      </c>
      <c r="M4927" s="43">
        <f t="shared" si="9639"/>
        <v>0</v>
      </c>
      <c r="N4927" s="43">
        <f t="shared" si="9640"/>
        <v>0</v>
      </c>
      <c r="O4927" s="43">
        <f t="shared" si="9641"/>
        <v>0</v>
      </c>
      <c r="P4927" s="43">
        <f t="shared" si="9642"/>
        <v>0</v>
      </c>
      <c r="Q4927" s="43">
        <f t="shared" si="9643"/>
        <v>0</v>
      </c>
      <c r="R4927" s="43">
        <f t="shared" si="9644"/>
        <v>0</v>
      </c>
      <c r="S4927" s="43">
        <f t="shared" si="9645"/>
        <v>0</v>
      </c>
      <c r="T4927" s="43">
        <f t="shared" si="9646"/>
        <v>0</v>
      </c>
      <c r="U4927" s="43">
        <v>0</v>
      </c>
      <c r="V4927" s="43">
        <f t="shared" si="9634"/>
        <v>7041.8000000000002</v>
      </c>
      <c r="W4927" s="43">
        <f t="shared" si="9647"/>
        <v>0</v>
      </c>
      <c r="X4927" s="43">
        <f t="shared" si="9648"/>
        <v>0</v>
      </c>
      <c r="Y4927" s="43">
        <f t="shared" si="9649"/>
        <v>0</v>
      </c>
      <c r="Z4927" s="43">
        <f t="shared" si="9650"/>
        <v>0</v>
      </c>
      <c r="AA4927" s="43">
        <f t="shared" si="9651"/>
        <v>0</v>
      </c>
      <c r="AB4927" s="43">
        <f t="shared" si="9652"/>
        <v>0</v>
      </c>
      <c r="AC4927" s="44">
        <f t="shared" si="9653"/>
        <v>0</v>
      </c>
      <c r="AD4927" s="44">
        <f t="shared" si="9654"/>
        <v>0</v>
      </c>
      <c r="AE4927" s="45" t="e">
        <f t="shared" si="9604"/>
        <v>#DIV/0!</v>
      </c>
      <c r="AF4927" s="43">
        <f t="shared" si="9655"/>
        <v>0</v>
      </c>
      <c r="AG4927" s="43">
        <f t="shared" si="9656"/>
        <v>0</v>
      </c>
      <c r="AH4927" s="43">
        <f t="shared" si="9657"/>
        <v>0</v>
      </c>
      <c r="AI4927" s="43">
        <f t="shared" si="9658"/>
        <v>0</v>
      </c>
      <c r="AJ4927" s="43">
        <f t="shared" si="9659"/>
        <v>0</v>
      </c>
      <c r="AK4927" s="43">
        <f t="shared" si="9660"/>
        <v>0</v>
      </c>
      <c r="AL4927" s="43">
        <f t="shared" si="9605"/>
        <v>0</v>
      </c>
      <c r="AM4927" s="43">
        <f t="shared" si="9606"/>
        <v>7041.8000000000002</v>
      </c>
      <c r="AN4927" s="19" t="s">
        <v>36</v>
      </c>
      <c r="AO4927" s="1"/>
      <c r="AP4927" s="1"/>
      <c r="AQ4927" s="1"/>
      <c r="AR4927" s="1"/>
      <c r="AS4927" s="1"/>
    </row>
    <row r="4928" hidden="1">
      <c r="B4928" s="41" t="s">
        <v>1334</v>
      </c>
      <c r="C4928" s="41" t="s">
        <v>446</v>
      </c>
      <c r="D4928" s="41" t="s">
        <v>117</v>
      </c>
      <c r="E4928" s="26" t="str">
        <f t="shared" si="9633"/>
        <v>1003</v>
      </c>
      <c r="F4928" s="41" t="s">
        <v>1363</v>
      </c>
      <c r="G4928" s="41" t="s">
        <v>95</v>
      </c>
      <c r="H4928" s="42" t="s">
        <v>96</v>
      </c>
      <c r="I4928" s="43">
        <f t="shared" si="9635"/>
        <v>7041.8000000000002</v>
      </c>
      <c r="J4928" s="43">
        <f t="shared" si="9636"/>
        <v>7029.8999999999996</v>
      </c>
      <c r="K4928" s="43">
        <f t="shared" si="9637"/>
        <v>7029.8999999999996</v>
      </c>
      <c r="L4928" s="43">
        <f t="shared" si="9638"/>
        <v>0</v>
      </c>
      <c r="M4928" s="43">
        <f t="shared" si="9639"/>
        <v>0</v>
      </c>
      <c r="N4928" s="43">
        <f t="shared" si="9640"/>
        <v>0</v>
      </c>
      <c r="O4928" s="43">
        <f t="shared" si="9641"/>
        <v>0</v>
      </c>
      <c r="P4928" s="43">
        <f t="shared" si="9642"/>
        <v>0</v>
      </c>
      <c r="Q4928" s="43">
        <f t="shared" si="9643"/>
        <v>0</v>
      </c>
      <c r="R4928" s="43">
        <f t="shared" si="9644"/>
        <v>0</v>
      </c>
      <c r="S4928" s="43">
        <f t="shared" si="9645"/>
        <v>0</v>
      </c>
      <c r="T4928" s="43">
        <f t="shared" si="9646"/>
        <v>0</v>
      </c>
      <c r="U4928" s="43">
        <v>0</v>
      </c>
      <c r="V4928" s="43">
        <f t="shared" si="9634"/>
        <v>7041.8000000000002</v>
      </c>
      <c r="W4928" s="43">
        <f t="shared" si="9647"/>
        <v>0</v>
      </c>
      <c r="X4928" s="43">
        <f t="shared" si="9648"/>
        <v>0</v>
      </c>
      <c r="Y4928" s="43">
        <f t="shared" si="9649"/>
        <v>0</v>
      </c>
      <c r="Z4928" s="43">
        <f t="shared" si="9650"/>
        <v>0</v>
      </c>
      <c r="AA4928" s="43">
        <f t="shared" si="9651"/>
        <v>0</v>
      </c>
      <c r="AB4928" s="43">
        <f t="shared" si="9652"/>
        <v>0</v>
      </c>
      <c r="AC4928" s="44">
        <f t="shared" si="9653"/>
        <v>0</v>
      </c>
      <c r="AD4928" s="44">
        <f t="shared" si="9654"/>
        <v>0</v>
      </c>
      <c r="AE4928" s="45" t="e">
        <f t="shared" si="9604"/>
        <v>#DIV/0!</v>
      </c>
      <c r="AF4928" s="43">
        <f t="shared" si="9655"/>
        <v>0</v>
      </c>
      <c r="AG4928" s="43">
        <f t="shared" si="9656"/>
        <v>0</v>
      </c>
      <c r="AH4928" s="43">
        <f t="shared" si="9657"/>
        <v>0</v>
      </c>
      <c r="AI4928" s="43">
        <f t="shared" si="9658"/>
        <v>0</v>
      </c>
      <c r="AJ4928" s="43">
        <f t="shared" si="9659"/>
        <v>0</v>
      </c>
      <c r="AK4928" s="43">
        <f t="shared" si="9660"/>
        <v>0</v>
      </c>
      <c r="AL4928" s="43">
        <f t="shared" si="9605"/>
        <v>0</v>
      </c>
      <c r="AM4928" s="43">
        <f t="shared" si="9606"/>
        <v>7041.8000000000002</v>
      </c>
      <c r="AN4928" s="19" t="s">
        <v>36</v>
      </c>
      <c r="AO4928" s="1"/>
      <c r="AP4928" s="1"/>
      <c r="AQ4928" s="1"/>
      <c r="AR4928" s="1"/>
      <c r="AS4928" s="1"/>
    </row>
    <row r="4929" ht="31.5" hidden="1">
      <c r="B4929" s="41" t="s">
        <v>1334</v>
      </c>
      <c r="C4929" s="41" t="s">
        <v>446</v>
      </c>
      <c r="D4929" s="41" t="s">
        <v>117</v>
      </c>
      <c r="E4929" s="26" t="str">
        <f t="shared" si="9633"/>
        <v>1003</v>
      </c>
      <c r="F4929" s="41" t="s">
        <v>1363</v>
      </c>
      <c r="G4929" s="41" t="s">
        <v>97</v>
      </c>
      <c r="H4929" s="42" t="s">
        <v>98</v>
      </c>
      <c r="I4929" s="43">
        <v>7041.8000000000002</v>
      </c>
      <c r="J4929" s="43">
        <v>7029.8999999999996</v>
      </c>
      <c r="K4929" s="43">
        <v>7029.8999999999996</v>
      </c>
      <c r="L4929" s="43"/>
      <c r="M4929" s="43"/>
      <c r="N4929" s="43"/>
      <c r="O4929" s="43">
        <v>0</v>
      </c>
      <c r="P4929" s="43">
        <v>0</v>
      </c>
      <c r="Q4929" s="43">
        <v>0</v>
      </c>
      <c r="R4929" s="43">
        <v>0</v>
      </c>
      <c r="S4929" s="43">
        <v>0</v>
      </c>
      <c r="T4929" s="43">
        <v>0</v>
      </c>
      <c r="U4929" s="43">
        <v>0</v>
      </c>
      <c r="V4929" s="43">
        <f t="shared" si="9634"/>
        <v>7041.8000000000002</v>
      </c>
      <c r="W4929" s="43"/>
      <c r="X4929" s="43"/>
      <c r="Y4929" s="43"/>
      <c r="Z4929" s="43"/>
      <c r="AA4929" s="43"/>
      <c r="AB4929" s="43">
        <v>0</v>
      </c>
      <c r="AC4929" s="44">
        <v>0</v>
      </c>
      <c r="AD4929" s="44">
        <v>0</v>
      </c>
      <c r="AE4929" s="45" t="e">
        <f t="shared" si="9604"/>
        <v>#DIV/0!</v>
      </c>
      <c r="AF4929" s="43">
        <v>0</v>
      </c>
      <c r="AG4929" s="43">
        <v>0</v>
      </c>
      <c r="AH4929" s="43">
        <v>0</v>
      </c>
      <c r="AI4929" s="43">
        <v>0</v>
      </c>
      <c r="AJ4929" s="43">
        <v>0</v>
      </c>
      <c r="AK4929" s="43">
        <v>0</v>
      </c>
      <c r="AL4929" s="43">
        <f t="shared" si="9605"/>
        <v>0</v>
      </c>
      <c r="AM4929" s="43">
        <f t="shared" si="9606"/>
        <v>7041.8000000000002</v>
      </c>
      <c r="AN4929" s="19" t="s">
        <v>36</v>
      </c>
      <c r="AR4929" s="1"/>
      <c r="AS4929" s="1"/>
    </row>
    <row r="4930" ht="47.25" hidden="1">
      <c r="B4930" s="41" t="s">
        <v>1334</v>
      </c>
      <c r="C4930" s="41" t="s">
        <v>446</v>
      </c>
      <c r="D4930" s="41" t="s">
        <v>117</v>
      </c>
      <c r="E4930" s="26" t="str">
        <f t="shared" si="9633"/>
        <v>1003</v>
      </c>
      <c r="F4930" s="41" t="s">
        <v>1365</v>
      </c>
      <c r="G4930" s="41"/>
      <c r="H4930" s="42" t="s">
        <v>1366</v>
      </c>
      <c r="I4930" s="43">
        <f t="shared" si="9635"/>
        <v>2488.3000000000002</v>
      </c>
      <c r="J4930" s="43">
        <f t="shared" si="9636"/>
        <v>0</v>
      </c>
      <c r="K4930" s="43">
        <f t="shared" si="9637"/>
        <v>0</v>
      </c>
      <c r="L4930" s="43">
        <f t="shared" si="9638"/>
        <v>0</v>
      </c>
      <c r="M4930" s="43">
        <f t="shared" si="9639"/>
        <v>0</v>
      </c>
      <c r="N4930" s="43">
        <f t="shared" si="9640"/>
        <v>0</v>
      </c>
      <c r="O4930" s="43">
        <f t="shared" si="9641"/>
        <v>0</v>
      </c>
      <c r="P4930" s="43">
        <f t="shared" si="9642"/>
        <v>0</v>
      </c>
      <c r="Q4930" s="43">
        <f t="shared" si="9643"/>
        <v>0</v>
      </c>
      <c r="R4930" s="43">
        <f t="shared" si="9644"/>
        <v>0</v>
      </c>
      <c r="S4930" s="43">
        <f t="shared" si="9645"/>
        <v>0</v>
      </c>
      <c r="T4930" s="43">
        <f t="shared" si="9646"/>
        <v>0</v>
      </c>
      <c r="U4930" s="43">
        <v>0</v>
      </c>
      <c r="V4930" s="43">
        <f t="shared" si="9634"/>
        <v>2488.3000000000002</v>
      </c>
      <c r="W4930" s="43">
        <f t="shared" si="9647"/>
        <v>0</v>
      </c>
      <c r="X4930" s="43">
        <f t="shared" si="9648"/>
        <v>0</v>
      </c>
      <c r="Y4930" s="43">
        <f t="shared" si="9649"/>
        <v>0</v>
      </c>
      <c r="Z4930" s="43">
        <f t="shared" si="9650"/>
        <v>0</v>
      </c>
      <c r="AA4930" s="43">
        <f t="shared" si="9651"/>
        <v>0</v>
      </c>
      <c r="AB4930" s="43">
        <f t="shared" si="9652"/>
        <v>0</v>
      </c>
      <c r="AC4930" s="44">
        <f t="shared" si="9653"/>
        <v>0</v>
      </c>
      <c r="AD4930" s="44">
        <f t="shared" si="9654"/>
        <v>0</v>
      </c>
      <c r="AE4930" s="45" t="e">
        <f t="shared" si="9604"/>
        <v>#DIV/0!</v>
      </c>
      <c r="AF4930" s="43">
        <f t="shared" si="9655"/>
        <v>1805.5</v>
      </c>
      <c r="AG4930" s="43">
        <f t="shared" si="9656"/>
        <v>0</v>
      </c>
      <c r="AH4930" s="43">
        <f t="shared" si="9657"/>
        <v>0</v>
      </c>
      <c r="AI4930" s="43">
        <f t="shared" si="9658"/>
        <v>0</v>
      </c>
      <c r="AJ4930" s="43">
        <f t="shared" si="9659"/>
        <v>0</v>
      </c>
      <c r="AK4930" s="43">
        <f t="shared" si="9660"/>
        <v>0</v>
      </c>
      <c r="AL4930" s="43">
        <f t="shared" si="9605"/>
        <v>1805.5</v>
      </c>
      <c r="AM4930" s="43">
        <f t="shared" si="9606"/>
        <v>682.80000000000018</v>
      </c>
      <c r="AN4930" s="19" t="s">
        <v>36</v>
      </c>
      <c r="AO4930" s="1"/>
      <c r="AP4930" s="1"/>
      <c r="AQ4930" s="1"/>
      <c r="AR4930" s="1"/>
      <c r="AS4930" s="1"/>
    </row>
    <row r="4931" hidden="1">
      <c r="B4931" s="41" t="s">
        <v>1334</v>
      </c>
      <c r="C4931" s="41" t="s">
        <v>446</v>
      </c>
      <c r="D4931" s="41" t="s">
        <v>117</v>
      </c>
      <c r="E4931" s="26" t="str">
        <f t="shared" si="9633"/>
        <v>1003</v>
      </c>
      <c r="F4931" s="41" t="s">
        <v>1365</v>
      </c>
      <c r="G4931" s="41" t="s">
        <v>95</v>
      </c>
      <c r="H4931" s="42" t="s">
        <v>96</v>
      </c>
      <c r="I4931" s="43">
        <f t="shared" si="9635"/>
        <v>2488.3000000000002</v>
      </c>
      <c r="J4931" s="43">
        <f t="shared" si="9636"/>
        <v>0</v>
      </c>
      <c r="K4931" s="43">
        <f t="shared" si="9637"/>
        <v>0</v>
      </c>
      <c r="L4931" s="43">
        <f t="shared" si="9638"/>
        <v>0</v>
      </c>
      <c r="M4931" s="43">
        <f t="shared" si="9639"/>
        <v>0</v>
      </c>
      <c r="N4931" s="43">
        <f t="shared" si="9640"/>
        <v>0</v>
      </c>
      <c r="O4931" s="43">
        <f t="shared" si="9641"/>
        <v>0</v>
      </c>
      <c r="P4931" s="43">
        <f t="shared" si="9642"/>
        <v>0</v>
      </c>
      <c r="Q4931" s="43">
        <f t="shared" si="9643"/>
        <v>0</v>
      </c>
      <c r="R4931" s="43">
        <f t="shared" si="9644"/>
        <v>0</v>
      </c>
      <c r="S4931" s="43">
        <f t="shared" si="9645"/>
        <v>0</v>
      </c>
      <c r="T4931" s="43">
        <f t="shared" si="9646"/>
        <v>0</v>
      </c>
      <c r="U4931" s="43">
        <v>0</v>
      </c>
      <c r="V4931" s="43">
        <f t="shared" si="9634"/>
        <v>2488.3000000000002</v>
      </c>
      <c r="W4931" s="43">
        <f t="shared" si="9647"/>
        <v>0</v>
      </c>
      <c r="X4931" s="43">
        <f t="shared" si="9648"/>
        <v>0</v>
      </c>
      <c r="Y4931" s="43">
        <f t="shared" si="9649"/>
        <v>0</v>
      </c>
      <c r="Z4931" s="43">
        <f t="shared" si="9650"/>
        <v>0</v>
      </c>
      <c r="AA4931" s="43">
        <f t="shared" si="9651"/>
        <v>0</v>
      </c>
      <c r="AB4931" s="43">
        <f t="shared" si="9652"/>
        <v>0</v>
      </c>
      <c r="AC4931" s="44">
        <f t="shared" si="9653"/>
        <v>0</v>
      </c>
      <c r="AD4931" s="44">
        <f t="shared" si="9654"/>
        <v>0</v>
      </c>
      <c r="AE4931" s="45" t="e">
        <f t="shared" si="9604"/>
        <v>#DIV/0!</v>
      </c>
      <c r="AF4931" s="43">
        <f t="shared" si="9655"/>
        <v>1805.5</v>
      </c>
      <c r="AG4931" s="43">
        <f t="shared" si="9656"/>
        <v>0</v>
      </c>
      <c r="AH4931" s="43">
        <f t="shared" si="9657"/>
        <v>0</v>
      </c>
      <c r="AI4931" s="43">
        <f t="shared" si="9658"/>
        <v>0</v>
      </c>
      <c r="AJ4931" s="43">
        <f t="shared" si="9659"/>
        <v>0</v>
      </c>
      <c r="AK4931" s="43">
        <f t="shared" si="9660"/>
        <v>0</v>
      </c>
      <c r="AL4931" s="43">
        <f t="shared" si="9605"/>
        <v>1805.5</v>
      </c>
      <c r="AM4931" s="43">
        <f t="shared" si="9606"/>
        <v>682.80000000000018</v>
      </c>
      <c r="AN4931" s="19" t="s">
        <v>36</v>
      </c>
      <c r="AO4931" s="1"/>
      <c r="AP4931" s="1"/>
      <c r="AQ4931" s="1"/>
      <c r="AR4931" s="1"/>
      <c r="AS4931" s="1"/>
    </row>
    <row r="4932" ht="31.5" hidden="1">
      <c r="B4932" s="41" t="s">
        <v>1334</v>
      </c>
      <c r="C4932" s="41" t="s">
        <v>446</v>
      </c>
      <c r="D4932" s="41" t="s">
        <v>117</v>
      </c>
      <c r="E4932" s="26" t="str">
        <f t="shared" si="9633"/>
        <v>1003</v>
      </c>
      <c r="F4932" s="41" t="s">
        <v>1365</v>
      </c>
      <c r="G4932" s="41" t="s">
        <v>97</v>
      </c>
      <c r="H4932" s="42" t="s">
        <v>98</v>
      </c>
      <c r="I4932" s="43">
        <v>2488.3000000000002</v>
      </c>
      <c r="J4932" s="43"/>
      <c r="K4932" s="43"/>
      <c r="L4932" s="43"/>
      <c r="M4932" s="43"/>
      <c r="N4932" s="43"/>
      <c r="O4932" s="43">
        <v>0</v>
      </c>
      <c r="P4932" s="43">
        <v>0</v>
      </c>
      <c r="Q4932" s="43">
        <v>0</v>
      </c>
      <c r="R4932" s="43">
        <v>0</v>
      </c>
      <c r="S4932" s="43">
        <v>0</v>
      </c>
      <c r="T4932" s="43">
        <v>0</v>
      </c>
      <c r="U4932" s="43">
        <v>0</v>
      </c>
      <c r="V4932" s="43">
        <f t="shared" si="9634"/>
        <v>2488.3000000000002</v>
      </c>
      <c r="W4932" s="43"/>
      <c r="X4932" s="43"/>
      <c r="Y4932" s="43"/>
      <c r="Z4932" s="43"/>
      <c r="AA4932" s="43"/>
      <c r="AB4932" s="43">
        <v>0</v>
      </c>
      <c r="AC4932" s="44">
        <v>0</v>
      </c>
      <c r="AD4932" s="44">
        <v>0</v>
      </c>
      <c r="AE4932" s="45" t="e">
        <f t="shared" si="9604"/>
        <v>#DIV/0!</v>
      </c>
      <c r="AF4932" s="43">
        <v>1805.5</v>
      </c>
      <c r="AG4932" s="43">
        <v>0</v>
      </c>
      <c r="AH4932" s="43">
        <v>0</v>
      </c>
      <c r="AI4932" s="43">
        <v>0</v>
      </c>
      <c r="AJ4932" s="43">
        <v>0</v>
      </c>
      <c r="AK4932" s="43">
        <v>0</v>
      </c>
      <c r="AL4932" s="43">
        <f t="shared" si="9605"/>
        <v>1805.5</v>
      </c>
      <c r="AM4932" s="43">
        <f t="shared" si="9606"/>
        <v>682.80000000000018</v>
      </c>
      <c r="AN4932" s="19" t="s">
        <v>36</v>
      </c>
      <c r="AR4932" s="1"/>
      <c r="AS4932" s="1"/>
    </row>
    <row r="4933" ht="63" hidden="1">
      <c r="B4933" s="41" t="s">
        <v>1334</v>
      </c>
      <c r="C4933" s="41" t="s">
        <v>446</v>
      </c>
      <c r="D4933" s="41" t="s">
        <v>117</v>
      </c>
      <c r="E4933" s="26" t="str">
        <f t="shared" si="9633"/>
        <v>1003</v>
      </c>
      <c r="F4933" s="41" t="s">
        <v>1367</v>
      </c>
      <c r="G4933" s="41"/>
      <c r="H4933" s="42" t="s">
        <v>1368</v>
      </c>
      <c r="I4933" s="43">
        <f t="shared" si="9635"/>
        <v>3914.9000000000001</v>
      </c>
      <c r="J4933" s="43">
        <f t="shared" si="9636"/>
        <v>7744.3999999999996</v>
      </c>
      <c r="K4933" s="43">
        <f t="shared" si="9637"/>
        <v>3872.1999999999998</v>
      </c>
      <c r="L4933" s="43">
        <f t="shared" si="9638"/>
        <v>0</v>
      </c>
      <c r="M4933" s="43">
        <f t="shared" si="9639"/>
        <v>0</v>
      </c>
      <c r="N4933" s="43">
        <f t="shared" si="9640"/>
        <v>0</v>
      </c>
      <c r="O4933" s="43">
        <f t="shared" si="9641"/>
        <v>0</v>
      </c>
      <c r="P4933" s="43">
        <f t="shared" si="9642"/>
        <v>0</v>
      </c>
      <c r="Q4933" s="43">
        <f t="shared" si="9643"/>
        <v>0</v>
      </c>
      <c r="R4933" s="43">
        <f t="shared" si="9644"/>
        <v>0</v>
      </c>
      <c r="S4933" s="43">
        <f t="shared" si="9645"/>
        <v>0</v>
      </c>
      <c r="T4933" s="43">
        <f t="shared" si="9646"/>
        <v>0</v>
      </c>
      <c r="U4933" s="43">
        <v>0</v>
      </c>
      <c r="V4933" s="43">
        <f t="shared" si="9634"/>
        <v>3914.9000000000001</v>
      </c>
      <c r="W4933" s="43">
        <f t="shared" si="9647"/>
        <v>0</v>
      </c>
      <c r="X4933" s="43">
        <f t="shared" si="9648"/>
        <v>0</v>
      </c>
      <c r="Y4933" s="43">
        <f t="shared" si="9649"/>
        <v>0</v>
      </c>
      <c r="Z4933" s="43">
        <f t="shared" si="9650"/>
        <v>0</v>
      </c>
      <c r="AA4933" s="43">
        <f t="shared" si="9651"/>
        <v>0</v>
      </c>
      <c r="AB4933" s="43">
        <f t="shared" si="9652"/>
        <v>0</v>
      </c>
      <c r="AC4933" s="44">
        <f t="shared" si="9653"/>
        <v>0</v>
      </c>
      <c r="AD4933" s="44">
        <f t="shared" si="9654"/>
        <v>0</v>
      </c>
      <c r="AE4933" s="45" t="e">
        <f t="shared" si="9604"/>
        <v>#DIV/0!</v>
      </c>
      <c r="AF4933" s="43">
        <f t="shared" si="9655"/>
        <v>0</v>
      </c>
      <c r="AG4933" s="43">
        <f t="shared" si="9656"/>
        <v>0</v>
      </c>
      <c r="AH4933" s="43">
        <f t="shared" si="9657"/>
        <v>0</v>
      </c>
      <c r="AI4933" s="43">
        <f t="shared" si="9658"/>
        <v>0</v>
      </c>
      <c r="AJ4933" s="43">
        <f t="shared" si="9659"/>
        <v>0</v>
      </c>
      <c r="AK4933" s="43">
        <f t="shared" si="9660"/>
        <v>0</v>
      </c>
      <c r="AL4933" s="43">
        <f t="shared" si="9605"/>
        <v>0</v>
      </c>
      <c r="AM4933" s="43">
        <f t="shared" si="9606"/>
        <v>3914.9000000000001</v>
      </c>
      <c r="AN4933" s="19" t="s">
        <v>36</v>
      </c>
      <c r="AO4933" s="1"/>
      <c r="AP4933" s="1"/>
      <c r="AQ4933" s="1"/>
      <c r="AR4933" s="1"/>
      <c r="AS4933" s="1"/>
    </row>
    <row r="4934" hidden="1">
      <c r="B4934" s="41" t="s">
        <v>1334</v>
      </c>
      <c r="C4934" s="41" t="s">
        <v>446</v>
      </c>
      <c r="D4934" s="41" t="s">
        <v>117</v>
      </c>
      <c r="E4934" s="26" t="str">
        <f t="shared" si="9633"/>
        <v>1003</v>
      </c>
      <c r="F4934" s="41" t="s">
        <v>1367</v>
      </c>
      <c r="G4934" s="41" t="s">
        <v>95</v>
      </c>
      <c r="H4934" s="42" t="s">
        <v>96</v>
      </c>
      <c r="I4934" s="43">
        <f t="shared" si="9635"/>
        <v>3914.9000000000001</v>
      </c>
      <c r="J4934" s="43">
        <f t="shared" si="9636"/>
        <v>7744.3999999999996</v>
      </c>
      <c r="K4934" s="43">
        <f t="shared" si="9637"/>
        <v>3872.1999999999998</v>
      </c>
      <c r="L4934" s="43">
        <f t="shared" si="9638"/>
        <v>0</v>
      </c>
      <c r="M4934" s="43">
        <f t="shared" si="9639"/>
        <v>0</v>
      </c>
      <c r="N4934" s="43">
        <f t="shared" si="9640"/>
        <v>0</v>
      </c>
      <c r="O4934" s="43">
        <f t="shared" si="9641"/>
        <v>0</v>
      </c>
      <c r="P4934" s="43">
        <f t="shared" si="9642"/>
        <v>0</v>
      </c>
      <c r="Q4934" s="43">
        <f t="shared" si="9643"/>
        <v>0</v>
      </c>
      <c r="R4934" s="43">
        <f t="shared" si="9644"/>
        <v>0</v>
      </c>
      <c r="S4934" s="43">
        <f t="shared" si="9645"/>
        <v>0</v>
      </c>
      <c r="T4934" s="43">
        <f t="shared" si="9646"/>
        <v>0</v>
      </c>
      <c r="U4934" s="43">
        <v>0</v>
      </c>
      <c r="V4934" s="43">
        <f t="shared" si="9634"/>
        <v>3914.9000000000001</v>
      </c>
      <c r="W4934" s="43">
        <f t="shared" si="9647"/>
        <v>0</v>
      </c>
      <c r="X4934" s="43">
        <f t="shared" si="9648"/>
        <v>0</v>
      </c>
      <c r="Y4934" s="43">
        <f t="shared" si="9649"/>
        <v>0</v>
      </c>
      <c r="Z4934" s="43">
        <f t="shared" si="9650"/>
        <v>0</v>
      </c>
      <c r="AA4934" s="43">
        <f t="shared" si="9651"/>
        <v>0</v>
      </c>
      <c r="AB4934" s="43">
        <f t="shared" si="9652"/>
        <v>0</v>
      </c>
      <c r="AC4934" s="44">
        <f t="shared" si="9653"/>
        <v>0</v>
      </c>
      <c r="AD4934" s="44">
        <f t="shared" si="9654"/>
        <v>0</v>
      </c>
      <c r="AE4934" s="45" t="e">
        <f t="shared" si="9604"/>
        <v>#DIV/0!</v>
      </c>
      <c r="AF4934" s="43">
        <f t="shared" si="9655"/>
        <v>0</v>
      </c>
      <c r="AG4934" s="43">
        <f t="shared" si="9656"/>
        <v>0</v>
      </c>
      <c r="AH4934" s="43">
        <f t="shared" si="9657"/>
        <v>0</v>
      </c>
      <c r="AI4934" s="43">
        <f t="shared" si="9658"/>
        <v>0</v>
      </c>
      <c r="AJ4934" s="43">
        <f t="shared" si="9659"/>
        <v>0</v>
      </c>
      <c r="AK4934" s="43">
        <f t="shared" si="9660"/>
        <v>0</v>
      </c>
      <c r="AL4934" s="43">
        <f t="shared" si="9605"/>
        <v>0</v>
      </c>
      <c r="AM4934" s="43">
        <f t="shared" si="9606"/>
        <v>3914.9000000000001</v>
      </c>
      <c r="AN4934" s="19" t="s">
        <v>36</v>
      </c>
      <c r="AO4934" s="1"/>
      <c r="AP4934" s="1"/>
      <c r="AQ4934" s="1"/>
      <c r="AR4934" s="1"/>
      <c r="AS4934" s="1"/>
    </row>
    <row r="4935" ht="31.5" hidden="1">
      <c r="B4935" s="41" t="s">
        <v>1334</v>
      </c>
      <c r="C4935" s="41" t="s">
        <v>446</v>
      </c>
      <c r="D4935" s="41" t="s">
        <v>117</v>
      </c>
      <c r="E4935" s="26" t="str">
        <f t="shared" si="9633"/>
        <v>1003</v>
      </c>
      <c r="F4935" s="41" t="s">
        <v>1367</v>
      </c>
      <c r="G4935" s="41" t="s">
        <v>97</v>
      </c>
      <c r="H4935" s="42" t="s">
        <v>98</v>
      </c>
      <c r="I4935" s="43">
        <v>3914.9000000000001</v>
      </c>
      <c r="J4935" s="43">
        <v>7744.3999999999996</v>
      </c>
      <c r="K4935" s="43">
        <v>3872.1999999999998</v>
      </c>
      <c r="L4935" s="43"/>
      <c r="M4935" s="43"/>
      <c r="N4935" s="43"/>
      <c r="O4935" s="43">
        <v>0</v>
      </c>
      <c r="P4935" s="43">
        <v>0</v>
      </c>
      <c r="Q4935" s="43">
        <v>0</v>
      </c>
      <c r="R4935" s="43">
        <v>0</v>
      </c>
      <c r="S4935" s="43">
        <v>0</v>
      </c>
      <c r="T4935" s="43">
        <v>0</v>
      </c>
      <c r="U4935" s="43">
        <v>0</v>
      </c>
      <c r="V4935" s="43">
        <f t="shared" si="9634"/>
        <v>3914.9000000000001</v>
      </c>
      <c r="W4935" s="43"/>
      <c r="X4935" s="43"/>
      <c r="Y4935" s="43"/>
      <c r="Z4935" s="43"/>
      <c r="AA4935" s="43"/>
      <c r="AB4935" s="43">
        <v>0</v>
      </c>
      <c r="AC4935" s="44">
        <v>0</v>
      </c>
      <c r="AD4935" s="44">
        <v>0</v>
      </c>
      <c r="AE4935" s="45" t="e">
        <f t="shared" si="9604"/>
        <v>#DIV/0!</v>
      </c>
      <c r="AF4935" s="43">
        <v>0</v>
      </c>
      <c r="AG4935" s="43">
        <v>0</v>
      </c>
      <c r="AH4935" s="43">
        <v>0</v>
      </c>
      <c r="AI4935" s="43">
        <v>0</v>
      </c>
      <c r="AJ4935" s="43">
        <v>0</v>
      </c>
      <c r="AK4935" s="43">
        <v>0</v>
      </c>
      <c r="AL4935" s="43">
        <f t="shared" si="9605"/>
        <v>0</v>
      </c>
      <c r="AM4935" s="43">
        <f t="shared" si="9606"/>
        <v>3914.9000000000001</v>
      </c>
      <c r="AN4935" s="19" t="s">
        <v>36</v>
      </c>
      <c r="AR4935" s="1"/>
      <c r="AS4935" s="1"/>
    </row>
    <row r="4936" ht="78.75" hidden="1">
      <c r="B4936" s="41" t="s">
        <v>1334</v>
      </c>
      <c r="C4936" s="41" t="s">
        <v>446</v>
      </c>
      <c r="D4936" s="41" t="s">
        <v>117</v>
      </c>
      <c r="E4936" s="26" t="str">
        <f t="shared" si="9633"/>
        <v>1003</v>
      </c>
      <c r="F4936" s="41" t="s">
        <v>1369</v>
      </c>
      <c r="G4936" s="41"/>
      <c r="H4936" s="42" t="s">
        <v>1370</v>
      </c>
      <c r="I4936" s="43">
        <f t="shared" si="9635"/>
        <v>0</v>
      </c>
      <c r="J4936" s="43">
        <f t="shared" si="9636"/>
        <v>0</v>
      </c>
      <c r="K4936" s="43">
        <f t="shared" si="9637"/>
        <v>0</v>
      </c>
      <c r="L4936" s="43">
        <f t="shared" si="9638"/>
        <v>0</v>
      </c>
      <c r="M4936" s="43">
        <f t="shared" si="9639"/>
        <v>0</v>
      </c>
      <c r="N4936" s="43">
        <f t="shared" si="9640"/>
        <v>0</v>
      </c>
      <c r="O4936" s="43">
        <f t="shared" si="9641"/>
        <v>0</v>
      </c>
      <c r="P4936" s="43">
        <f t="shared" si="9642"/>
        <v>0</v>
      </c>
      <c r="Q4936" s="43">
        <f t="shared" si="9643"/>
        <v>0</v>
      </c>
      <c r="R4936" s="43">
        <f t="shared" si="9644"/>
        <v>0</v>
      </c>
      <c r="S4936" s="43">
        <f t="shared" si="9645"/>
        <v>0</v>
      </c>
      <c r="T4936" s="43">
        <f t="shared" si="9646"/>
        <v>0</v>
      </c>
      <c r="U4936" s="43">
        <v>0</v>
      </c>
      <c r="V4936" s="43">
        <f t="shared" si="9634"/>
        <v>0</v>
      </c>
      <c r="W4936" s="43">
        <f t="shared" si="9647"/>
        <v>0</v>
      </c>
      <c r="X4936" s="43">
        <f t="shared" si="9648"/>
        <v>0</v>
      </c>
      <c r="Y4936" s="43">
        <f t="shared" si="9649"/>
        <v>0</v>
      </c>
      <c r="Z4936" s="43">
        <f t="shared" si="9650"/>
        <v>0</v>
      </c>
      <c r="AA4936" s="43">
        <f t="shared" si="9651"/>
        <v>0</v>
      </c>
      <c r="AB4936" s="43">
        <f t="shared" si="9652"/>
        <v>0</v>
      </c>
      <c r="AC4936" s="44">
        <f t="shared" si="9653"/>
        <v>0</v>
      </c>
      <c r="AD4936" s="44">
        <f t="shared" si="9654"/>
        <v>0</v>
      </c>
      <c r="AE4936" s="45" t="e">
        <f t="shared" si="9604"/>
        <v>#DIV/0!</v>
      </c>
      <c r="AF4936" s="46">
        <f t="shared" si="9655"/>
        <v>0</v>
      </c>
      <c r="AG4936" s="46">
        <f t="shared" si="9656"/>
        <v>0</v>
      </c>
      <c r="AH4936" s="47">
        <f t="shared" si="9657"/>
        <v>0</v>
      </c>
      <c r="AI4936" s="47">
        <f t="shared" si="9658"/>
        <v>0</v>
      </c>
      <c r="AJ4936" s="47">
        <f t="shared" si="9659"/>
        <v>0</v>
      </c>
      <c r="AK4936" s="47">
        <f t="shared" si="9660"/>
        <v>0</v>
      </c>
      <c r="AL4936" s="47">
        <f t="shared" si="9605"/>
        <v>0</v>
      </c>
      <c r="AM4936" s="47">
        <f t="shared" si="9606"/>
        <v>0</v>
      </c>
      <c r="AN4936" s="48" t="s">
        <v>36</v>
      </c>
      <c r="AO4936" s="1"/>
      <c r="AP4936" s="1"/>
      <c r="AQ4936" s="1"/>
      <c r="AR4936" s="1"/>
      <c r="AS4936" s="1"/>
    </row>
    <row r="4937" hidden="1">
      <c r="B4937" s="41" t="s">
        <v>1334</v>
      </c>
      <c r="C4937" s="41" t="s">
        <v>446</v>
      </c>
      <c r="D4937" s="41" t="s">
        <v>117</v>
      </c>
      <c r="E4937" s="26" t="str">
        <f t="shared" si="9633"/>
        <v>1003</v>
      </c>
      <c r="F4937" s="41" t="s">
        <v>1369</v>
      </c>
      <c r="G4937" s="41" t="s">
        <v>95</v>
      </c>
      <c r="H4937" s="42" t="s">
        <v>96</v>
      </c>
      <c r="I4937" s="43">
        <f t="shared" si="9635"/>
        <v>0</v>
      </c>
      <c r="J4937" s="43">
        <f t="shared" si="9636"/>
        <v>0</v>
      </c>
      <c r="K4937" s="43">
        <f t="shared" si="9637"/>
        <v>0</v>
      </c>
      <c r="L4937" s="43">
        <f t="shared" si="9638"/>
        <v>0</v>
      </c>
      <c r="M4937" s="43">
        <f t="shared" si="9639"/>
        <v>0</v>
      </c>
      <c r="N4937" s="43">
        <f t="shared" si="9640"/>
        <v>0</v>
      </c>
      <c r="O4937" s="43">
        <f t="shared" si="9641"/>
        <v>0</v>
      </c>
      <c r="P4937" s="43">
        <f t="shared" si="9642"/>
        <v>0</v>
      </c>
      <c r="Q4937" s="43">
        <f t="shared" si="9643"/>
        <v>0</v>
      </c>
      <c r="R4937" s="43">
        <f t="shared" si="9644"/>
        <v>0</v>
      </c>
      <c r="S4937" s="43">
        <f t="shared" si="9645"/>
        <v>0</v>
      </c>
      <c r="T4937" s="43">
        <f t="shared" si="9646"/>
        <v>0</v>
      </c>
      <c r="U4937" s="43">
        <v>0</v>
      </c>
      <c r="V4937" s="43">
        <f t="shared" si="9634"/>
        <v>0</v>
      </c>
      <c r="W4937" s="43">
        <f t="shared" si="9647"/>
        <v>0</v>
      </c>
      <c r="X4937" s="43">
        <f t="shared" si="9648"/>
        <v>0</v>
      </c>
      <c r="Y4937" s="43">
        <f t="shared" si="9649"/>
        <v>0</v>
      </c>
      <c r="Z4937" s="43">
        <f t="shared" si="9650"/>
        <v>0</v>
      </c>
      <c r="AA4937" s="43">
        <f t="shared" si="9651"/>
        <v>0</v>
      </c>
      <c r="AB4937" s="43">
        <f t="shared" si="9652"/>
        <v>0</v>
      </c>
      <c r="AC4937" s="44">
        <f t="shared" si="9653"/>
        <v>0</v>
      </c>
      <c r="AD4937" s="44">
        <f t="shared" si="9654"/>
        <v>0</v>
      </c>
      <c r="AE4937" s="45" t="e">
        <f t="shared" si="9604"/>
        <v>#DIV/0!</v>
      </c>
      <c r="AF4937" s="46">
        <f t="shared" si="9655"/>
        <v>0</v>
      </c>
      <c r="AG4937" s="46">
        <f t="shared" si="9656"/>
        <v>0</v>
      </c>
      <c r="AH4937" s="47">
        <f t="shared" si="9657"/>
        <v>0</v>
      </c>
      <c r="AI4937" s="47">
        <f t="shared" si="9658"/>
        <v>0</v>
      </c>
      <c r="AJ4937" s="47">
        <f t="shared" si="9659"/>
        <v>0</v>
      </c>
      <c r="AK4937" s="47">
        <f t="shared" si="9660"/>
        <v>0</v>
      </c>
      <c r="AL4937" s="47">
        <f t="shared" si="9605"/>
        <v>0</v>
      </c>
      <c r="AM4937" s="47">
        <f t="shared" si="9606"/>
        <v>0</v>
      </c>
      <c r="AN4937" s="48" t="s">
        <v>36</v>
      </c>
      <c r="AO4937" s="1"/>
      <c r="AP4937" s="1"/>
      <c r="AQ4937" s="1"/>
      <c r="AR4937" s="1"/>
      <c r="AS4937" s="1"/>
    </row>
    <row r="4938" ht="31.5" hidden="1">
      <c r="B4938" s="41" t="s">
        <v>1334</v>
      </c>
      <c r="C4938" s="41" t="s">
        <v>446</v>
      </c>
      <c r="D4938" s="41" t="s">
        <v>117</v>
      </c>
      <c r="E4938" s="26" t="str">
        <f t="shared" si="9633"/>
        <v>1003</v>
      </c>
      <c r="F4938" s="41" t="s">
        <v>1369</v>
      </c>
      <c r="G4938" s="41" t="s">
        <v>97</v>
      </c>
      <c r="H4938" s="42" t="s">
        <v>98</v>
      </c>
      <c r="I4938" s="43"/>
      <c r="J4938" s="43"/>
      <c r="K4938" s="43"/>
      <c r="L4938" s="43"/>
      <c r="M4938" s="43"/>
      <c r="N4938" s="43"/>
      <c r="O4938" s="43">
        <v>0</v>
      </c>
      <c r="P4938" s="43">
        <v>0</v>
      </c>
      <c r="Q4938" s="43">
        <v>0</v>
      </c>
      <c r="R4938" s="43">
        <v>0</v>
      </c>
      <c r="S4938" s="43">
        <v>0</v>
      </c>
      <c r="T4938" s="43">
        <v>0</v>
      </c>
      <c r="U4938" s="43">
        <v>0</v>
      </c>
      <c r="V4938" s="43">
        <f t="shared" si="9634"/>
        <v>0</v>
      </c>
      <c r="W4938" s="43"/>
      <c r="X4938" s="43"/>
      <c r="Y4938" s="43"/>
      <c r="Z4938" s="43"/>
      <c r="AA4938" s="43"/>
      <c r="AB4938" s="43">
        <v>0</v>
      </c>
      <c r="AC4938" s="44">
        <v>0</v>
      </c>
      <c r="AD4938" s="44">
        <v>0</v>
      </c>
      <c r="AE4938" s="45" t="e">
        <f t="shared" si="9604"/>
        <v>#DIV/0!</v>
      </c>
      <c r="AF4938" s="46">
        <v>0</v>
      </c>
      <c r="AG4938" s="46">
        <v>0</v>
      </c>
      <c r="AH4938" s="47">
        <v>0</v>
      </c>
      <c r="AI4938" s="47">
        <v>0</v>
      </c>
      <c r="AJ4938" s="47">
        <v>0</v>
      </c>
      <c r="AK4938" s="47">
        <v>0</v>
      </c>
      <c r="AL4938" s="47">
        <f t="shared" si="9605"/>
        <v>0</v>
      </c>
      <c r="AM4938" s="47">
        <f t="shared" si="9606"/>
        <v>0</v>
      </c>
      <c r="AN4938" s="48" t="s">
        <v>36</v>
      </c>
      <c r="AO4938" s="1"/>
      <c r="AP4938" s="1"/>
      <c r="AQ4938" s="1"/>
      <c r="AR4938" s="1"/>
      <c r="AS4938" s="1"/>
    </row>
    <row r="4939" s="33" customFormat="1">
      <c r="B4939" s="34" t="s">
        <v>1334</v>
      </c>
      <c r="C4939" s="34" t="s">
        <v>446</v>
      </c>
      <c r="D4939" s="34" t="s">
        <v>107</v>
      </c>
      <c r="E4939" s="35" t="str">
        <f t="shared" si="9633"/>
        <v>1004</v>
      </c>
      <c r="F4939" s="34"/>
      <c r="G4939" s="34"/>
      <c r="H4939" s="36" t="s">
        <v>645</v>
      </c>
      <c r="I4939" s="37">
        <f t="shared" si="9635"/>
        <v>42000</v>
      </c>
      <c r="J4939" s="37">
        <f t="shared" si="9636"/>
        <v>42000</v>
      </c>
      <c r="K4939" s="37">
        <f t="shared" si="9637"/>
        <v>42000</v>
      </c>
      <c r="L4939" s="37">
        <f t="shared" si="9638"/>
        <v>0</v>
      </c>
      <c r="M4939" s="37">
        <f t="shared" si="9639"/>
        <v>0</v>
      </c>
      <c r="N4939" s="37">
        <f t="shared" si="9640"/>
        <v>0</v>
      </c>
      <c r="O4939" s="37">
        <f t="shared" si="9641"/>
        <v>-167.12</v>
      </c>
      <c r="P4939" s="37">
        <f t="shared" si="9642"/>
        <v>0</v>
      </c>
      <c r="Q4939" s="37">
        <f t="shared" si="9643"/>
        <v>0</v>
      </c>
      <c r="R4939" s="37">
        <f t="shared" si="9644"/>
        <v>0</v>
      </c>
      <c r="S4939" s="37">
        <f t="shared" si="9645"/>
        <v>0</v>
      </c>
      <c r="T4939" s="37">
        <f t="shared" si="9646"/>
        <v>0</v>
      </c>
      <c r="U4939" s="37">
        <v>0</v>
      </c>
      <c r="V4939" s="37">
        <f t="shared" si="9634"/>
        <v>41832.879999999997</v>
      </c>
      <c r="W4939" s="37">
        <f t="shared" si="9647"/>
        <v>0</v>
      </c>
      <c r="X4939" s="37">
        <f t="shared" si="9648"/>
        <v>0</v>
      </c>
      <c r="Y4939" s="37">
        <f t="shared" si="9649"/>
        <v>0</v>
      </c>
      <c r="Z4939" s="37">
        <f t="shared" si="9650"/>
        <v>0</v>
      </c>
      <c r="AA4939" s="37">
        <f t="shared" si="9651"/>
        <v>0</v>
      </c>
      <c r="AB4939" s="37">
        <f t="shared" si="9652"/>
        <v>156674.25938</v>
      </c>
      <c r="AC4939" s="38">
        <f t="shared" si="9653"/>
        <v>194188.47</v>
      </c>
      <c r="AD4939" s="38">
        <f t="shared" si="9654"/>
        <v>184949.44177</v>
      </c>
      <c r="AE4939" s="39">
        <f t="shared" si="9604"/>
        <v>95.242236457190273</v>
      </c>
      <c r="AF4939" s="37">
        <f t="shared" si="9655"/>
        <v>194355.59000000003</v>
      </c>
      <c r="AG4939" s="37">
        <f t="shared" si="9656"/>
        <v>-167.12</v>
      </c>
      <c r="AH4939" s="37">
        <f t="shared" si="9657"/>
        <v>0</v>
      </c>
      <c r="AI4939" s="37">
        <f t="shared" si="9658"/>
        <v>0</v>
      </c>
      <c r="AJ4939" s="37">
        <f t="shared" si="9659"/>
        <v>0</v>
      </c>
      <c r="AK4939" s="37">
        <f t="shared" si="9660"/>
        <v>0</v>
      </c>
      <c r="AL4939" s="37">
        <f t="shared" si="9605"/>
        <v>194188.47000000003</v>
      </c>
      <c r="AM4939" s="37">
        <f t="shared" si="9606"/>
        <v>-152355.59000000003</v>
      </c>
      <c r="AN4939" s="40"/>
      <c r="AO4939" s="33"/>
      <c r="AP4939" s="33"/>
      <c r="AQ4939" s="33"/>
      <c r="AR4939" s="33"/>
      <c r="AS4939" s="33"/>
    </row>
    <row r="4940" ht="31.5">
      <c r="B4940" s="41" t="s">
        <v>1334</v>
      </c>
      <c r="C4940" s="41" t="s">
        <v>446</v>
      </c>
      <c r="D4940" s="41" t="s">
        <v>107</v>
      </c>
      <c r="E4940" s="26" t="str">
        <f t="shared" si="9633"/>
        <v>1004</v>
      </c>
      <c r="F4940" s="41" t="s">
        <v>962</v>
      </c>
      <c r="G4940" s="41"/>
      <c r="H4940" s="42" t="s">
        <v>963</v>
      </c>
      <c r="I4940" s="43">
        <f t="shared" si="9635"/>
        <v>42000</v>
      </c>
      <c r="J4940" s="43">
        <f t="shared" si="9636"/>
        <v>42000</v>
      </c>
      <c r="K4940" s="43">
        <f t="shared" si="9637"/>
        <v>42000</v>
      </c>
      <c r="L4940" s="43">
        <f t="shared" si="9638"/>
        <v>0</v>
      </c>
      <c r="M4940" s="43">
        <f t="shared" si="9639"/>
        <v>0</v>
      </c>
      <c r="N4940" s="43">
        <f t="shared" si="9640"/>
        <v>0</v>
      </c>
      <c r="O4940" s="43">
        <f t="shared" si="9641"/>
        <v>-167.12</v>
      </c>
      <c r="P4940" s="43">
        <f t="shared" si="9642"/>
        <v>0</v>
      </c>
      <c r="Q4940" s="43">
        <f t="shared" si="9643"/>
        <v>0</v>
      </c>
      <c r="R4940" s="43">
        <f t="shared" si="9644"/>
        <v>0</v>
      </c>
      <c r="S4940" s="43">
        <f t="shared" si="9645"/>
        <v>0</v>
      </c>
      <c r="T4940" s="43">
        <f t="shared" si="9646"/>
        <v>0</v>
      </c>
      <c r="U4940" s="43">
        <v>0</v>
      </c>
      <c r="V4940" s="43">
        <f t="shared" si="9634"/>
        <v>41832.879999999997</v>
      </c>
      <c r="W4940" s="43">
        <f t="shared" si="9647"/>
        <v>0</v>
      </c>
      <c r="X4940" s="43">
        <f t="shared" si="9648"/>
        <v>0</v>
      </c>
      <c r="Y4940" s="43">
        <f t="shared" si="9649"/>
        <v>0</v>
      </c>
      <c r="Z4940" s="43">
        <f t="shared" si="9650"/>
        <v>0</v>
      </c>
      <c r="AA4940" s="43">
        <f t="shared" si="9651"/>
        <v>0</v>
      </c>
      <c r="AB4940" s="43">
        <f t="shared" si="9652"/>
        <v>156674.25938</v>
      </c>
      <c r="AC4940" s="44">
        <f t="shared" si="9653"/>
        <v>194188.47</v>
      </c>
      <c r="AD4940" s="44">
        <f t="shared" si="9654"/>
        <v>184949.44177</v>
      </c>
      <c r="AE4940" s="45">
        <f t="shared" si="9604"/>
        <v>95.242236457190273</v>
      </c>
      <c r="AF4940" s="43">
        <f t="shared" si="9655"/>
        <v>194355.59000000003</v>
      </c>
      <c r="AG4940" s="43">
        <f t="shared" si="9656"/>
        <v>-167.12</v>
      </c>
      <c r="AH4940" s="43">
        <f t="shared" si="9657"/>
        <v>0</v>
      </c>
      <c r="AI4940" s="43">
        <f t="shared" si="9658"/>
        <v>0</v>
      </c>
      <c r="AJ4940" s="43">
        <f t="shared" si="9659"/>
        <v>0</v>
      </c>
      <c r="AK4940" s="43">
        <f t="shared" si="9660"/>
        <v>0</v>
      </c>
      <c r="AL4940" s="43">
        <f t="shared" si="9605"/>
        <v>194188.47000000003</v>
      </c>
      <c r="AM4940" s="43">
        <f t="shared" si="9606"/>
        <v>-152355.59000000003</v>
      </c>
      <c r="AN4940" s="2"/>
      <c r="AO4940" s="1"/>
      <c r="AP4940" s="1"/>
      <c r="AQ4940" s="1"/>
      <c r="AR4940" s="1"/>
      <c r="AS4940" s="1"/>
    </row>
    <row r="4941">
      <c r="B4941" s="41" t="s">
        <v>1334</v>
      </c>
      <c r="C4941" s="41" t="s">
        <v>446</v>
      </c>
      <c r="D4941" s="41" t="s">
        <v>107</v>
      </c>
      <c r="E4941" s="26" t="str">
        <f t="shared" si="9633"/>
        <v>1004</v>
      </c>
      <c r="F4941" s="41" t="s">
        <v>964</v>
      </c>
      <c r="G4941" s="41"/>
      <c r="H4941" s="42" t="s">
        <v>965</v>
      </c>
      <c r="I4941" s="43">
        <f t="shared" si="9635"/>
        <v>42000</v>
      </c>
      <c r="J4941" s="43">
        <f t="shared" si="9636"/>
        <v>42000</v>
      </c>
      <c r="K4941" s="43">
        <f t="shared" si="9637"/>
        <v>42000</v>
      </c>
      <c r="L4941" s="43">
        <f t="shared" si="9638"/>
        <v>0</v>
      </c>
      <c r="M4941" s="43">
        <f t="shared" si="9639"/>
        <v>0</v>
      </c>
      <c r="N4941" s="43">
        <f t="shared" si="9640"/>
        <v>0</v>
      </c>
      <c r="O4941" s="43">
        <f t="shared" si="9641"/>
        <v>-167.12</v>
      </c>
      <c r="P4941" s="43">
        <f t="shared" si="9642"/>
        <v>0</v>
      </c>
      <c r="Q4941" s="43">
        <f t="shared" si="9643"/>
        <v>0</v>
      </c>
      <c r="R4941" s="43">
        <f t="shared" si="9644"/>
        <v>0</v>
      </c>
      <c r="S4941" s="43">
        <f t="shared" si="9645"/>
        <v>0</v>
      </c>
      <c r="T4941" s="43">
        <f t="shared" si="9646"/>
        <v>0</v>
      </c>
      <c r="U4941" s="43">
        <v>0</v>
      </c>
      <c r="V4941" s="43">
        <f t="shared" si="9634"/>
        <v>41832.879999999997</v>
      </c>
      <c r="W4941" s="43">
        <f t="shared" si="9647"/>
        <v>0</v>
      </c>
      <c r="X4941" s="43">
        <f t="shared" si="9648"/>
        <v>0</v>
      </c>
      <c r="Y4941" s="43">
        <f t="shared" si="9649"/>
        <v>0</v>
      </c>
      <c r="Z4941" s="43">
        <f t="shared" si="9650"/>
        <v>0</v>
      </c>
      <c r="AA4941" s="43">
        <f t="shared" si="9651"/>
        <v>0</v>
      </c>
      <c r="AB4941" s="43">
        <f t="shared" si="9652"/>
        <v>156674.25938</v>
      </c>
      <c r="AC4941" s="44">
        <f t="shared" si="9653"/>
        <v>194188.47</v>
      </c>
      <c r="AD4941" s="44">
        <f t="shared" si="9654"/>
        <v>184949.44177</v>
      </c>
      <c r="AE4941" s="45">
        <f t="shared" si="9604"/>
        <v>95.242236457190273</v>
      </c>
      <c r="AF4941" s="43">
        <f t="shared" si="9655"/>
        <v>194355.59000000003</v>
      </c>
      <c r="AG4941" s="43">
        <f t="shared" si="9656"/>
        <v>-167.12</v>
      </c>
      <c r="AH4941" s="43">
        <f t="shared" si="9657"/>
        <v>0</v>
      </c>
      <c r="AI4941" s="43">
        <f t="shared" si="9658"/>
        <v>0</v>
      </c>
      <c r="AJ4941" s="43">
        <f t="shared" si="9659"/>
        <v>0</v>
      </c>
      <c r="AK4941" s="43">
        <f t="shared" si="9660"/>
        <v>0</v>
      </c>
      <c r="AL4941" s="43">
        <f t="shared" si="9605"/>
        <v>194188.47000000003</v>
      </c>
      <c r="AM4941" s="43">
        <f t="shared" si="9606"/>
        <v>-152355.59000000003</v>
      </c>
      <c r="AN4941" s="2"/>
      <c r="AO4941" s="1"/>
      <c r="AP4941" s="1"/>
      <c r="AQ4941" s="1"/>
      <c r="AR4941" s="1"/>
      <c r="AS4941" s="1"/>
    </row>
    <row r="4942" ht="47.25">
      <c r="B4942" s="41" t="s">
        <v>1334</v>
      </c>
      <c r="C4942" s="41" t="s">
        <v>446</v>
      </c>
      <c r="D4942" s="41" t="s">
        <v>107</v>
      </c>
      <c r="E4942" s="26" t="str">
        <f t="shared" si="9633"/>
        <v>1004</v>
      </c>
      <c r="F4942" s="41" t="s">
        <v>1359</v>
      </c>
      <c r="G4942" s="41"/>
      <c r="H4942" s="42" t="s">
        <v>1360</v>
      </c>
      <c r="I4942" s="43">
        <f>I4946</f>
        <v>42000</v>
      </c>
      <c r="J4942" s="43">
        <f>J4946</f>
        <v>42000</v>
      </c>
      <c r="K4942" s="43">
        <f>K4946</f>
        <v>42000</v>
      </c>
      <c r="L4942" s="43">
        <f>L4946</f>
        <v>0</v>
      </c>
      <c r="M4942" s="43">
        <f>M4946</f>
        <v>0</v>
      </c>
      <c r="N4942" s="43">
        <f>N4946</f>
        <v>0</v>
      </c>
      <c r="O4942" s="43">
        <f>O4946+O4943</f>
        <v>-167.12</v>
      </c>
      <c r="P4942" s="43">
        <f>P4946+P4943</f>
        <v>0</v>
      </c>
      <c r="Q4942" s="43">
        <f>Q4946+Q4943</f>
        <v>0</v>
      </c>
      <c r="R4942" s="43">
        <f>R4946+R4943</f>
        <v>0</v>
      </c>
      <c r="S4942" s="43">
        <f>S4946+S4943</f>
        <v>0</v>
      </c>
      <c r="T4942" s="43">
        <f>T4946+T4943</f>
        <v>0</v>
      </c>
      <c r="U4942" s="43">
        <v>0</v>
      </c>
      <c r="V4942" s="43">
        <f t="shared" si="9634"/>
        <v>41832.879999999997</v>
      </c>
      <c r="W4942" s="43">
        <f>W4946</f>
        <v>0</v>
      </c>
      <c r="X4942" s="43">
        <f>X4946</f>
        <v>0</v>
      </c>
      <c r="Y4942" s="43">
        <f>Y4946</f>
        <v>0</v>
      </c>
      <c r="Z4942" s="43">
        <f>Z4946</f>
        <v>0</v>
      </c>
      <c r="AA4942" s="43">
        <f>AA4946</f>
        <v>0</v>
      </c>
      <c r="AB4942" s="43">
        <f>AB4946+AB4943</f>
        <v>156674.25938</v>
      </c>
      <c r="AC4942" s="44">
        <f>AC4946+AC4943</f>
        <v>194188.47</v>
      </c>
      <c r="AD4942" s="44">
        <f>AD4946+AD4943</f>
        <v>184949.44177</v>
      </c>
      <c r="AE4942" s="45">
        <f t="shared" si="9604"/>
        <v>95.242236457190273</v>
      </c>
      <c r="AF4942" s="43">
        <f>AF4946+AF4943</f>
        <v>194355.59000000003</v>
      </c>
      <c r="AG4942" s="43">
        <f>AG4946+AG4943</f>
        <v>-167.12</v>
      </c>
      <c r="AH4942" s="43">
        <f>AH4946+AH4943</f>
        <v>0</v>
      </c>
      <c r="AI4942" s="43">
        <f>AI4946+AI4943</f>
        <v>0</v>
      </c>
      <c r="AJ4942" s="43">
        <f>AJ4946+AJ4943</f>
        <v>0</v>
      </c>
      <c r="AK4942" s="43">
        <f>AK4946+AK4943</f>
        <v>0</v>
      </c>
      <c r="AL4942" s="43">
        <f t="shared" si="9605"/>
        <v>194188.47000000003</v>
      </c>
      <c r="AM4942" s="43">
        <f t="shared" si="9606"/>
        <v>-152355.59000000003</v>
      </c>
      <c r="AN4942" s="2"/>
      <c r="AR4942" s="1"/>
      <c r="AS4942" s="1"/>
    </row>
    <row r="4943">
      <c r="B4943" s="41" t="s">
        <v>1334</v>
      </c>
      <c r="C4943" s="41" t="s">
        <v>446</v>
      </c>
      <c r="D4943" s="41" t="s">
        <v>107</v>
      </c>
      <c r="E4943" s="26" t="str">
        <f t="shared" si="9633"/>
        <v>1004</v>
      </c>
      <c r="F4943" s="41" t="s">
        <v>1371</v>
      </c>
      <c r="G4943" s="75"/>
      <c r="H4943" s="42" t="s">
        <v>1372</v>
      </c>
      <c r="I4943" s="43"/>
      <c r="J4943" s="43"/>
      <c r="K4943" s="43"/>
      <c r="L4943" s="43"/>
      <c r="M4943" s="43"/>
      <c r="N4943" s="43"/>
      <c r="O4943" s="43">
        <f t="shared" ref="O4943:O4947" si="9661">O4944</f>
        <v>0</v>
      </c>
      <c r="P4943" s="43">
        <f t="shared" ref="P4943:P4947" si="9662">P4944</f>
        <v>0</v>
      </c>
      <c r="Q4943" s="43">
        <f t="shared" ref="Q4943:Q4947" si="9663">Q4944</f>
        <v>0</v>
      </c>
      <c r="R4943" s="43">
        <f t="shared" ref="R4943:R4947" si="9664">R4944</f>
        <v>0</v>
      </c>
      <c r="S4943" s="43">
        <f t="shared" ref="S4943:S4947" si="9665">S4944</f>
        <v>0</v>
      </c>
      <c r="T4943" s="43">
        <f t="shared" ref="T4943:T4947" si="9666">T4944</f>
        <v>0</v>
      </c>
      <c r="U4943" s="43"/>
      <c r="V4943" s="43">
        <f t="shared" si="9634"/>
        <v>0</v>
      </c>
      <c r="W4943" s="43"/>
      <c r="X4943" s="43"/>
      <c r="Y4943" s="43"/>
      <c r="Z4943" s="43"/>
      <c r="AA4943" s="43"/>
      <c r="AB4943" s="43">
        <f t="shared" ref="AB4943:AB4947" si="9667">AB4944</f>
        <v>60592.768709999997</v>
      </c>
      <c r="AC4943" s="44">
        <f t="shared" ref="AC4943:AC4947" si="9668">AC4944</f>
        <v>94299.505000000005</v>
      </c>
      <c r="AD4943" s="44">
        <f t="shared" ref="AD4943:AD4947" si="9669">AD4944</f>
        <v>85689.065100000007</v>
      </c>
      <c r="AE4943" s="45">
        <f t="shared" si="9604"/>
        <v>90.869050797244384</v>
      </c>
      <c r="AF4943" s="43">
        <f t="shared" ref="AF4943:AF4947" si="9670">AF4944</f>
        <v>94299.505000000005</v>
      </c>
      <c r="AG4943" s="43">
        <f t="shared" ref="AG4943:AG4947" si="9671">AG4944</f>
        <v>0</v>
      </c>
      <c r="AH4943" s="43">
        <f t="shared" ref="AH4943:AH4947" si="9672">AH4944</f>
        <v>0</v>
      </c>
      <c r="AI4943" s="43">
        <f t="shared" ref="AI4943:AI4947" si="9673">AI4944</f>
        <v>0</v>
      </c>
      <c r="AJ4943" s="43">
        <f t="shared" ref="AJ4943:AJ4947" si="9674">AJ4944</f>
        <v>0</v>
      </c>
      <c r="AK4943" s="43">
        <f t="shared" ref="AK4943:AK4947" si="9675">AK4944</f>
        <v>0</v>
      </c>
      <c r="AL4943" s="43">
        <f t="shared" si="9605"/>
        <v>94299.505000000005</v>
      </c>
      <c r="AM4943" s="43">
        <f t="shared" si="9606"/>
        <v>-94299.505000000005</v>
      </c>
      <c r="AN4943" s="2"/>
      <c r="AO4943" s="1"/>
      <c r="AP4943" s="1"/>
      <c r="AQ4943" s="1"/>
      <c r="AR4943" s="1"/>
      <c r="AS4943" s="1"/>
    </row>
    <row r="4944">
      <c r="B4944" s="41" t="s">
        <v>1334</v>
      </c>
      <c r="C4944" s="41" t="s">
        <v>446</v>
      </c>
      <c r="D4944" s="41" t="s">
        <v>107</v>
      </c>
      <c r="E4944" s="26" t="str">
        <f t="shared" si="9633"/>
        <v>1004</v>
      </c>
      <c r="F4944" s="41" t="s">
        <v>1371</v>
      </c>
      <c r="G4944" s="41" t="s">
        <v>95</v>
      </c>
      <c r="H4944" s="42" t="s">
        <v>96</v>
      </c>
      <c r="I4944" s="43"/>
      <c r="J4944" s="43"/>
      <c r="K4944" s="43"/>
      <c r="L4944" s="43"/>
      <c r="M4944" s="43"/>
      <c r="N4944" s="43"/>
      <c r="O4944" s="43">
        <f t="shared" si="9661"/>
        <v>0</v>
      </c>
      <c r="P4944" s="43">
        <f t="shared" si="9662"/>
        <v>0</v>
      </c>
      <c r="Q4944" s="43">
        <f t="shared" si="9663"/>
        <v>0</v>
      </c>
      <c r="R4944" s="43">
        <f t="shared" si="9664"/>
        <v>0</v>
      </c>
      <c r="S4944" s="43">
        <f t="shared" si="9665"/>
        <v>0</v>
      </c>
      <c r="T4944" s="43">
        <f t="shared" si="9666"/>
        <v>0</v>
      </c>
      <c r="U4944" s="43"/>
      <c r="V4944" s="43">
        <f t="shared" si="9634"/>
        <v>0</v>
      </c>
      <c r="W4944" s="43"/>
      <c r="X4944" s="43"/>
      <c r="Y4944" s="43"/>
      <c r="Z4944" s="43"/>
      <c r="AA4944" s="43"/>
      <c r="AB4944" s="43">
        <f t="shared" si="9667"/>
        <v>60592.768709999997</v>
      </c>
      <c r="AC4944" s="44">
        <f t="shared" si="9668"/>
        <v>94299.505000000005</v>
      </c>
      <c r="AD4944" s="44">
        <f t="shared" si="9669"/>
        <v>85689.065100000007</v>
      </c>
      <c r="AE4944" s="45">
        <f t="shared" si="9604"/>
        <v>90.869050797244384</v>
      </c>
      <c r="AF4944" s="43">
        <f t="shared" si="9670"/>
        <v>94299.505000000005</v>
      </c>
      <c r="AG4944" s="43">
        <f t="shared" si="9671"/>
        <v>0</v>
      </c>
      <c r="AH4944" s="43">
        <f t="shared" si="9672"/>
        <v>0</v>
      </c>
      <c r="AI4944" s="43">
        <f t="shared" si="9673"/>
        <v>0</v>
      </c>
      <c r="AJ4944" s="43">
        <f t="shared" si="9674"/>
        <v>0</v>
      </c>
      <c r="AK4944" s="43">
        <f t="shared" si="9675"/>
        <v>0</v>
      </c>
      <c r="AL4944" s="43">
        <f t="shared" si="9605"/>
        <v>94299.505000000005</v>
      </c>
      <c r="AM4944" s="43">
        <f t="shared" si="9606"/>
        <v>-94299.505000000005</v>
      </c>
      <c r="AN4944" s="2"/>
      <c r="AO4944" s="1"/>
      <c r="AP4944" s="1"/>
      <c r="AQ4944" s="1"/>
      <c r="AR4944" s="1"/>
      <c r="AS4944" s="1"/>
    </row>
    <row r="4945" ht="31.5">
      <c r="B4945" s="41" t="s">
        <v>1334</v>
      </c>
      <c r="C4945" s="41" t="s">
        <v>446</v>
      </c>
      <c r="D4945" s="41" t="s">
        <v>107</v>
      </c>
      <c r="E4945" s="26" t="str">
        <f t="shared" si="9633"/>
        <v>1004</v>
      </c>
      <c r="F4945" s="41" t="s">
        <v>1371</v>
      </c>
      <c r="G4945" s="41" t="s">
        <v>97</v>
      </c>
      <c r="H4945" s="42" t="s">
        <v>98</v>
      </c>
      <c r="I4945" s="43"/>
      <c r="J4945" s="43"/>
      <c r="K4945" s="43"/>
      <c r="L4945" s="43"/>
      <c r="M4945" s="43"/>
      <c r="N4945" s="43"/>
      <c r="O4945" s="43">
        <v>0</v>
      </c>
      <c r="P4945" s="43">
        <v>0</v>
      </c>
      <c r="Q4945" s="43">
        <v>0</v>
      </c>
      <c r="R4945" s="43">
        <v>0</v>
      </c>
      <c r="S4945" s="43">
        <v>0</v>
      </c>
      <c r="T4945" s="43">
        <v>0</v>
      </c>
      <c r="U4945" s="43"/>
      <c r="V4945" s="43">
        <f t="shared" si="9634"/>
        <v>0</v>
      </c>
      <c r="W4945" s="43"/>
      <c r="X4945" s="43"/>
      <c r="Y4945" s="43"/>
      <c r="Z4945" s="43"/>
      <c r="AA4945" s="43"/>
      <c r="AB4945" s="43">
        <v>60592.768709999997</v>
      </c>
      <c r="AC4945" s="44">
        <v>94299.505000000005</v>
      </c>
      <c r="AD4945" s="44">
        <v>85689.065100000007</v>
      </c>
      <c r="AE4945" s="45">
        <f t="shared" si="9604"/>
        <v>90.869050797244384</v>
      </c>
      <c r="AF4945" s="43">
        <v>94299.505000000005</v>
      </c>
      <c r="AG4945" s="43">
        <v>0</v>
      </c>
      <c r="AH4945" s="43">
        <v>0</v>
      </c>
      <c r="AI4945" s="43">
        <v>0</v>
      </c>
      <c r="AJ4945" s="43">
        <v>0</v>
      </c>
      <c r="AK4945" s="43">
        <v>0</v>
      </c>
      <c r="AL4945" s="43">
        <f t="shared" si="9605"/>
        <v>94299.505000000005</v>
      </c>
      <c r="AM4945" s="43">
        <f t="shared" si="9606"/>
        <v>-94299.505000000005</v>
      </c>
      <c r="AN4945" s="2"/>
      <c r="AR4945" s="1"/>
      <c r="AS4945" s="1"/>
    </row>
    <row r="4946" ht="78.75">
      <c r="B4946" s="41" t="s">
        <v>1334</v>
      </c>
      <c r="C4946" s="41" t="s">
        <v>446</v>
      </c>
      <c r="D4946" s="41" t="s">
        <v>107</v>
      </c>
      <c r="E4946" s="26" t="str">
        <f t="shared" si="9633"/>
        <v>1004</v>
      </c>
      <c r="F4946" s="41" t="s">
        <v>1369</v>
      </c>
      <c r="G4946" s="41"/>
      <c r="H4946" s="42" t="s">
        <v>1370</v>
      </c>
      <c r="I4946" s="43">
        <f t="shared" ref="I4946:I4947" si="9676">I4947</f>
        <v>42000</v>
      </c>
      <c r="J4946" s="43">
        <f t="shared" ref="J4946:J4947" si="9677">J4947</f>
        <v>42000</v>
      </c>
      <c r="K4946" s="43">
        <f t="shared" ref="K4946:K4947" si="9678">K4947</f>
        <v>42000</v>
      </c>
      <c r="L4946" s="43">
        <f t="shared" ref="L4946:L4947" si="9679">L4947</f>
        <v>0</v>
      </c>
      <c r="M4946" s="43">
        <f t="shared" ref="M4946:M4947" si="9680">M4947</f>
        <v>0</v>
      </c>
      <c r="N4946" s="43">
        <f t="shared" ref="N4946:N4947" si="9681">N4947</f>
        <v>0</v>
      </c>
      <c r="O4946" s="43">
        <f t="shared" si="9661"/>
        <v>-167.12</v>
      </c>
      <c r="P4946" s="43">
        <f t="shared" si="9662"/>
        <v>0</v>
      </c>
      <c r="Q4946" s="43">
        <f t="shared" si="9663"/>
        <v>0</v>
      </c>
      <c r="R4946" s="43">
        <f t="shared" si="9664"/>
        <v>0</v>
      </c>
      <c r="S4946" s="43">
        <f t="shared" si="9665"/>
        <v>0</v>
      </c>
      <c r="T4946" s="43">
        <f t="shared" si="9666"/>
        <v>0</v>
      </c>
      <c r="U4946" s="43">
        <v>0</v>
      </c>
      <c r="V4946" s="43">
        <f t="shared" si="9634"/>
        <v>41832.879999999997</v>
      </c>
      <c r="W4946" s="43">
        <f t="shared" ref="W4946:W4947" si="9682">W4947</f>
        <v>0</v>
      </c>
      <c r="X4946" s="43">
        <f t="shared" ref="X4946:X4947" si="9683">X4947</f>
        <v>0</v>
      </c>
      <c r="Y4946" s="43">
        <f t="shared" ref="Y4946:Y4947" si="9684">Y4947</f>
        <v>0</v>
      </c>
      <c r="Z4946" s="43">
        <f t="shared" ref="Z4946:Z4947" si="9685">Z4947</f>
        <v>0</v>
      </c>
      <c r="AA4946" s="43">
        <f t="shared" ref="AA4946:AA4947" si="9686">AA4947</f>
        <v>0</v>
      </c>
      <c r="AB4946" s="43">
        <f t="shared" si="9667"/>
        <v>96081.490669999999</v>
      </c>
      <c r="AC4946" s="44">
        <f t="shared" si="9668"/>
        <v>99888.964999999997</v>
      </c>
      <c r="AD4946" s="44">
        <f t="shared" si="9669"/>
        <v>99260.376669999998</v>
      </c>
      <c r="AE4946" s="45">
        <f t="shared" si="9604"/>
        <v>99.370712941114164</v>
      </c>
      <c r="AF4946" s="43">
        <f t="shared" si="9670"/>
        <v>100056.08500000001</v>
      </c>
      <c r="AG4946" s="43">
        <f t="shared" si="9671"/>
        <v>-167.12</v>
      </c>
      <c r="AH4946" s="43">
        <f t="shared" si="9672"/>
        <v>0</v>
      </c>
      <c r="AI4946" s="43">
        <f t="shared" si="9673"/>
        <v>0</v>
      </c>
      <c r="AJ4946" s="43">
        <f t="shared" si="9674"/>
        <v>0</v>
      </c>
      <c r="AK4946" s="43">
        <f t="shared" si="9675"/>
        <v>0</v>
      </c>
      <c r="AL4946" s="43">
        <f t="shared" si="9605"/>
        <v>99888.965000000011</v>
      </c>
      <c r="AM4946" s="43">
        <f t="shared" si="9606"/>
        <v>-58056.085000000014</v>
      </c>
      <c r="AN4946" s="2"/>
      <c r="AO4946" s="1"/>
      <c r="AP4946" s="1"/>
      <c r="AQ4946" s="1"/>
      <c r="AR4946" s="1"/>
      <c r="AS4946" s="1"/>
    </row>
    <row r="4947">
      <c r="B4947" s="41" t="s">
        <v>1334</v>
      </c>
      <c r="C4947" s="41" t="s">
        <v>446</v>
      </c>
      <c r="D4947" s="41" t="s">
        <v>107</v>
      </c>
      <c r="E4947" s="26" t="str">
        <f t="shared" si="9633"/>
        <v>1004</v>
      </c>
      <c r="F4947" s="41" t="s">
        <v>1369</v>
      </c>
      <c r="G4947" s="41" t="s">
        <v>95</v>
      </c>
      <c r="H4947" s="42" t="s">
        <v>96</v>
      </c>
      <c r="I4947" s="43">
        <f t="shared" si="9676"/>
        <v>42000</v>
      </c>
      <c r="J4947" s="43">
        <f t="shared" si="9677"/>
        <v>42000</v>
      </c>
      <c r="K4947" s="43">
        <f t="shared" si="9678"/>
        <v>42000</v>
      </c>
      <c r="L4947" s="43">
        <f t="shared" si="9679"/>
        <v>0</v>
      </c>
      <c r="M4947" s="43">
        <f t="shared" si="9680"/>
        <v>0</v>
      </c>
      <c r="N4947" s="43">
        <f t="shared" si="9681"/>
        <v>0</v>
      </c>
      <c r="O4947" s="43">
        <f t="shared" si="9661"/>
        <v>-167.12</v>
      </c>
      <c r="P4947" s="43">
        <f t="shared" si="9662"/>
        <v>0</v>
      </c>
      <c r="Q4947" s="43">
        <f t="shared" si="9663"/>
        <v>0</v>
      </c>
      <c r="R4947" s="43">
        <f t="shared" si="9664"/>
        <v>0</v>
      </c>
      <c r="S4947" s="43">
        <f t="shared" si="9665"/>
        <v>0</v>
      </c>
      <c r="T4947" s="43">
        <f t="shared" si="9666"/>
        <v>0</v>
      </c>
      <c r="U4947" s="43">
        <v>0</v>
      </c>
      <c r="V4947" s="43">
        <f t="shared" si="9634"/>
        <v>41832.879999999997</v>
      </c>
      <c r="W4947" s="43">
        <f t="shared" si="9682"/>
        <v>0</v>
      </c>
      <c r="X4947" s="43">
        <f t="shared" si="9683"/>
        <v>0</v>
      </c>
      <c r="Y4947" s="43">
        <f t="shared" si="9684"/>
        <v>0</v>
      </c>
      <c r="Z4947" s="43">
        <f t="shared" si="9685"/>
        <v>0</v>
      </c>
      <c r="AA4947" s="43">
        <f t="shared" si="9686"/>
        <v>0</v>
      </c>
      <c r="AB4947" s="43">
        <f t="shared" si="9667"/>
        <v>96081.490669999999</v>
      </c>
      <c r="AC4947" s="44">
        <f t="shared" si="9668"/>
        <v>99888.964999999997</v>
      </c>
      <c r="AD4947" s="44">
        <f t="shared" si="9669"/>
        <v>99260.376669999998</v>
      </c>
      <c r="AE4947" s="45">
        <f t="shared" si="9604"/>
        <v>99.370712941114164</v>
      </c>
      <c r="AF4947" s="43">
        <f t="shared" si="9670"/>
        <v>100056.08500000001</v>
      </c>
      <c r="AG4947" s="43">
        <f t="shared" si="9671"/>
        <v>-167.12</v>
      </c>
      <c r="AH4947" s="43">
        <f t="shared" si="9672"/>
        <v>0</v>
      </c>
      <c r="AI4947" s="43">
        <f t="shared" si="9673"/>
        <v>0</v>
      </c>
      <c r="AJ4947" s="43">
        <f t="shared" si="9674"/>
        <v>0</v>
      </c>
      <c r="AK4947" s="43">
        <f t="shared" si="9675"/>
        <v>0</v>
      </c>
      <c r="AL4947" s="43">
        <f t="shared" si="9605"/>
        <v>99888.965000000011</v>
      </c>
      <c r="AM4947" s="43">
        <f t="shared" si="9606"/>
        <v>-58056.085000000014</v>
      </c>
      <c r="AN4947" s="2"/>
      <c r="AO4947" s="1"/>
      <c r="AP4947" s="1"/>
      <c r="AQ4947" s="1"/>
      <c r="AR4947" s="1"/>
      <c r="AS4947" s="1"/>
    </row>
    <row r="4948" ht="31.5">
      <c r="B4948" s="41" t="s">
        <v>1334</v>
      </c>
      <c r="C4948" s="41" t="s">
        <v>446</v>
      </c>
      <c r="D4948" s="41" t="s">
        <v>107</v>
      </c>
      <c r="E4948" s="26" t="str">
        <f t="shared" si="9633"/>
        <v>1004</v>
      </c>
      <c r="F4948" s="41" t="s">
        <v>1369</v>
      </c>
      <c r="G4948" s="41" t="s">
        <v>97</v>
      </c>
      <c r="H4948" s="42" t="s">
        <v>98</v>
      </c>
      <c r="I4948" s="43">
        <v>42000</v>
      </c>
      <c r="J4948" s="43">
        <v>42000</v>
      </c>
      <c r="K4948" s="43">
        <v>42000</v>
      </c>
      <c r="L4948" s="43"/>
      <c r="M4948" s="43"/>
      <c r="N4948" s="43"/>
      <c r="O4948" s="43">
        <v>-167.12</v>
      </c>
      <c r="P4948" s="43">
        <v>0</v>
      </c>
      <c r="Q4948" s="43">
        <v>0</v>
      </c>
      <c r="R4948" s="43">
        <v>0</v>
      </c>
      <c r="S4948" s="43">
        <v>0</v>
      </c>
      <c r="T4948" s="43">
        <v>0</v>
      </c>
      <c r="U4948" s="43">
        <v>0</v>
      </c>
      <c r="V4948" s="43">
        <f t="shared" si="9634"/>
        <v>41832.879999999997</v>
      </c>
      <c r="W4948" s="43"/>
      <c r="X4948" s="43"/>
      <c r="Y4948" s="43"/>
      <c r="Z4948" s="43"/>
      <c r="AA4948" s="43"/>
      <c r="AB4948" s="43">
        <v>96081.490669999999</v>
      </c>
      <c r="AC4948" s="44">
        <v>99888.964999999997</v>
      </c>
      <c r="AD4948" s="44">
        <v>99260.376669999998</v>
      </c>
      <c r="AE4948" s="45">
        <f t="shared" si="9604"/>
        <v>99.370712941114164</v>
      </c>
      <c r="AF4948" s="43">
        <v>100056.08500000001</v>
      </c>
      <c r="AG4948" s="43">
        <v>-167.12</v>
      </c>
      <c r="AH4948" s="43">
        <v>0</v>
      </c>
      <c r="AI4948" s="43">
        <v>0</v>
      </c>
      <c r="AJ4948" s="43">
        <v>0</v>
      </c>
      <c r="AK4948" s="43">
        <v>0</v>
      </c>
      <c r="AL4948" s="43">
        <f t="shared" si="9605"/>
        <v>99888.965000000011</v>
      </c>
      <c r="AM4948" s="43">
        <f t="shared" si="9606"/>
        <v>-58056.085000000014</v>
      </c>
      <c r="AN4948" s="19"/>
      <c r="AO4948" s="1"/>
      <c r="AP4948" s="1"/>
      <c r="AQ4948" s="1"/>
      <c r="AR4948" s="1"/>
      <c r="AS4948" s="1"/>
    </row>
    <row r="4949" s="33" customFormat="1">
      <c r="B4949" s="34" t="s">
        <v>1334</v>
      </c>
      <c r="C4949" s="34" t="s">
        <v>446</v>
      </c>
      <c r="D4949" s="34" t="s">
        <v>135</v>
      </c>
      <c r="E4949" s="35" t="str">
        <f t="shared" si="9633"/>
        <v>1006</v>
      </c>
      <c r="F4949" s="34"/>
      <c r="G4949" s="34"/>
      <c r="H4949" s="36" t="s">
        <v>646</v>
      </c>
      <c r="I4949" s="37">
        <f>I4950+I4998+I4992</f>
        <v>56108.300000000003</v>
      </c>
      <c r="J4949" s="37">
        <f>J4950+J4998+J4992</f>
        <v>92303.100000000006</v>
      </c>
      <c r="K4949" s="37">
        <f>K4950+K4998+K4992</f>
        <v>56285.5</v>
      </c>
      <c r="L4949" s="37">
        <f>L4950+L4998+L4992</f>
        <v>0</v>
      </c>
      <c r="M4949" s="37">
        <f>M4950+M4998+M4992</f>
        <v>0</v>
      </c>
      <c r="N4949" s="37">
        <f>N4950+N4998+N4992</f>
        <v>0</v>
      </c>
      <c r="O4949" s="37">
        <f>O4950+O4998+O4992+O5008</f>
        <v>-5152.7469999999994</v>
      </c>
      <c r="P4949" s="37">
        <f>P4950+P4998+P4992+P5008</f>
        <v>723.505</v>
      </c>
      <c r="Q4949" s="37">
        <f>Q4950+Q4998+Q4992+Q5008</f>
        <v>-262.39999999999998</v>
      </c>
      <c r="R4949" s="37">
        <f>R4950+R4998+R4992+R5008</f>
        <v>4125.8269999999993</v>
      </c>
      <c r="S4949" s="37">
        <f>S4950+S4998+S4992+S5008</f>
        <v>-572.06399999999996</v>
      </c>
      <c r="T4949" s="37">
        <f>T4950+T4998+T4992+T5008</f>
        <v>0</v>
      </c>
      <c r="U4949" s="37">
        <v>0</v>
      </c>
      <c r="V4949" s="37">
        <f t="shared" si="9634"/>
        <v>54970.421000000002</v>
      </c>
      <c r="W4949" s="37">
        <f>W4950+W4998+W4992</f>
        <v>0</v>
      </c>
      <c r="X4949" s="37">
        <f>X4950+X4998+X4992</f>
        <v>0</v>
      </c>
      <c r="Y4949" s="37">
        <f>Y4950+Y4998+Y4992</f>
        <v>0</v>
      </c>
      <c r="Z4949" s="37">
        <f>Z4950+Z4998+Z4992</f>
        <v>0</v>
      </c>
      <c r="AA4949" s="37">
        <f>AA4950+AA4998+AA4992</f>
        <v>0</v>
      </c>
      <c r="AB4949" s="37">
        <f>AB4950+AB4998+AB4992+AB5008</f>
        <v>208256.60093999997</v>
      </c>
      <c r="AC4949" s="38">
        <f>AC4950+AC4998+AC4992+AC5008</f>
        <v>272157.79599000001</v>
      </c>
      <c r="AD4949" s="38">
        <f>AD4950+AD4998+AD4992+AD5008</f>
        <v>271223.91181000002</v>
      </c>
      <c r="AE4949" s="39">
        <f t="shared" si="9604"/>
        <v>99.656859294953165</v>
      </c>
      <c r="AF4949" s="37">
        <f>AF4950+AF4998+AF4992+AF5008</f>
        <v>241450.78107999999</v>
      </c>
      <c r="AG4949" s="37">
        <f>AG4950+AG4998+AG4992+AG5008</f>
        <v>-5152.7469999999994</v>
      </c>
      <c r="AH4949" s="37">
        <f>AH4950+AH4998+AH4992+AH5008</f>
        <v>0</v>
      </c>
      <c r="AI4949" s="37">
        <f>AI4950+AI4998+AI4992+AI5008</f>
        <v>0</v>
      </c>
      <c r="AJ4949" s="37">
        <f>AJ4950+AJ4998+AJ4992+AJ5008</f>
        <v>0</v>
      </c>
      <c r="AK4949" s="37">
        <f>AK4950+AK4998+AK4992+AK5008</f>
        <v>0</v>
      </c>
      <c r="AL4949" s="37">
        <f t="shared" si="9605"/>
        <v>236298.03407999998</v>
      </c>
      <c r="AM4949" s="37">
        <f t="shared" si="9606"/>
        <v>-181327.61307999998</v>
      </c>
      <c r="AN4949" s="40"/>
      <c r="AO4949" s="33"/>
      <c r="AP4949" s="33"/>
      <c r="AQ4949" s="33"/>
      <c r="AR4949" s="33"/>
      <c r="AS4949" s="33"/>
    </row>
    <row r="4950" ht="47.25">
      <c r="B4950" s="41" t="s">
        <v>1334</v>
      </c>
      <c r="C4950" s="41" t="s">
        <v>446</v>
      </c>
      <c r="D4950" s="41" t="s">
        <v>135</v>
      </c>
      <c r="E4950" s="26" t="str">
        <f t="shared" si="9633"/>
        <v>1006</v>
      </c>
      <c r="F4950" s="41" t="s">
        <v>328</v>
      </c>
      <c r="G4950" s="41"/>
      <c r="H4950" s="42" t="s">
        <v>329</v>
      </c>
      <c r="I4950" s="43">
        <f>I4951+I4980+I4985+I4975</f>
        <v>21024.399999999998</v>
      </c>
      <c r="J4950" s="43">
        <f>J4951+J4980+J4985+J4975</f>
        <v>57621.900000000009</v>
      </c>
      <c r="K4950" s="43">
        <f>K4951+K4980+K4985+K4975</f>
        <v>21604.299999999999</v>
      </c>
      <c r="L4950" s="43">
        <f>L4951+L4980+L4985+L4975</f>
        <v>0</v>
      </c>
      <c r="M4950" s="43">
        <f>M4951+M4980+M4985+M4975</f>
        <v>0</v>
      </c>
      <c r="N4950" s="43">
        <f>N4951+N4980+N4985+N4975</f>
        <v>0</v>
      </c>
      <c r="O4950" s="43">
        <f>O4951+O4980+O4985+O4975</f>
        <v>-5152.7469999999994</v>
      </c>
      <c r="P4950" s="43">
        <f>P4951+P4980+P4985+P4975</f>
        <v>723.505</v>
      </c>
      <c r="Q4950" s="43">
        <f>Q4951+Q4980+Q4985+Q4975</f>
        <v>-262.39999999999998</v>
      </c>
      <c r="R4950" s="43">
        <f>R4951+R4980+R4985+R4975</f>
        <v>3166.6269999999995</v>
      </c>
      <c r="S4950" s="43">
        <f>S4951+S4980+S4985+S4975</f>
        <v>-572.06399999999996</v>
      </c>
      <c r="T4950" s="43">
        <f>T4951+T4980+T4985+T4975</f>
        <v>0</v>
      </c>
      <c r="U4950" s="43">
        <v>0</v>
      </c>
      <c r="V4950" s="43">
        <f t="shared" si="9634"/>
        <v>18927.321</v>
      </c>
      <c r="W4950" s="43">
        <f>W4951+W4980+W4985+W4975</f>
        <v>0</v>
      </c>
      <c r="X4950" s="43">
        <f>X4951+X4980+X4985+X4975</f>
        <v>0</v>
      </c>
      <c r="Y4950" s="43">
        <f>Y4951+Y4980+Y4985+Y4975</f>
        <v>0</v>
      </c>
      <c r="Z4950" s="43">
        <f>Z4951+Z4980+Z4985+Z4975</f>
        <v>0</v>
      </c>
      <c r="AA4950" s="43">
        <f>AA4951+AA4980+AA4985+AA4975</f>
        <v>0</v>
      </c>
      <c r="AB4950" s="43">
        <f>AB4951+AB4980+AB4985+AB4975</f>
        <v>8404.9278599999998</v>
      </c>
      <c r="AC4950" s="44">
        <f>AC4951+AC4980+AC4985+AC4975</f>
        <v>15464.285</v>
      </c>
      <c r="AD4950" s="44">
        <f>AD4951+AD4980+AD4985+AD4975</f>
        <v>14534.060229999999</v>
      </c>
      <c r="AE4950" s="45">
        <f t="shared" si="9604"/>
        <v>93.984689431163488</v>
      </c>
      <c r="AF4950" s="43">
        <f>AF4951+AF4980+AF4985+AF4975</f>
        <v>20783.072</v>
      </c>
      <c r="AG4950" s="43">
        <f>AG4951+AG4980+AG4985+AG4975</f>
        <v>-5152.7469999999994</v>
      </c>
      <c r="AH4950" s="43">
        <f>AH4951+AH4980+AH4985+AH4975</f>
        <v>0</v>
      </c>
      <c r="AI4950" s="43">
        <f>AI4951+AI4980+AI4985+AI4975</f>
        <v>0</v>
      </c>
      <c r="AJ4950" s="43">
        <f>AJ4951+AJ4980+AJ4985+AJ4975</f>
        <v>0</v>
      </c>
      <c r="AK4950" s="43">
        <f>AK4951+AK4980+AK4985+AK4975</f>
        <v>0</v>
      </c>
      <c r="AL4950" s="43">
        <f t="shared" si="9605"/>
        <v>15630.325000000001</v>
      </c>
      <c r="AM4950" s="43">
        <f t="shared" si="9606"/>
        <v>3296.9959999999992</v>
      </c>
      <c r="AN4950" s="2"/>
      <c r="AO4950" s="1"/>
      <c r="AP4950" s="1"/>
      <c r="AQ4950" s="1"/>
      <c r="AR4950" s="1"/>
      <c r="AS4950" s="1"/>
    </row>
    <row r="4951" ht="63">
      <c r="B4951" s="41" t="s">
        <v>1334</v>
      </c>
      <c r="C4951" s="41" t="s">
        <v>446</v>
      </c>
      <c r="D4951" s="41" t="s">
        <v>135</v>
      </c>
      <c r="E4951" s="26" t="str">
        <f t="shared" si="9633"/>
        <v>1006</v>
      </c>
      <c r="F4951" s="41" t="s">
        <v>439</v>
      </c>
      <c r="G4951" s="41"/>
      <c r="H4951" s="42" t="s">
        <v>440</v>
      </c>
      <c r="I4951" s="43">
        <f>I4952+I4968</f>
        <v>13053.400000000001</v>
      </c>
      <c r="J4951" s="43">
        <f>J4952+J4968</f>
        <v>49071.000000000007</v>
      </c>
      <c r="K4951" s="43">
        <f>K4952+K4968</f>
        <v>13053.400000000001</v>
      </c>
      <c r="L4951" s="43">
        <f>L4952+L4968</f>
        <v>0</v>
      </c>
      <c r="M4951" s="43">
        <f>M4952+M4968</f>
        <v>0</v>
      </c>
      <c r="N4951" s="43">
        <f>N4952+N4968</f>
        <v>0</v>
      </c>
      <c r="O4951" s="43">
        <f>O4952+O4968</f>
        <v>-5152.7469999999994</v>
      </c>
      <c r="P4951" s="43">
        <f>P4952+P4968</f>
        <v>723.505</v>
      </c>
      <c r="Q4951" s="43">
        <f>Q4952+Q4968</f>
        <v>-262.39999999999998</v>
      </c>
      <c r="R4951" s="43">
        <f>R4952+R4968</f>
        <v>3212.2269999999994</v>
      </c>
      <c r="S4951" s="43">
        <f>S4952+S4968</f>
        <v>-572.06399999999996</v>
      </c>
      <c r="T4951" s="43">
        <f>T4952+T4968</f>
        <v>0</v>
      </c>
      <c r="U4951" s="43">
        <v>0</v>
      </c>
      <c r="V4951" s="43">
        <f t="shared" si="9634"/>
        <v>11001.921</v>
      </c>
      <c r="W4951" s="43">
        <f>W4952+W4968</f>
        <v>0</v>
      </c>
      <c r="X4951" s="43">
        <f>X4952+X4968</f>
        <v>0</v>
      </c>
      <c r="Y4951" s="43">
        <f>Y4952+Y4968</f>
        <v>0</v>
      </c>
      <c r="Z4951" s="43">
        <f>Z4952+Z4968</f>
        <v>0</v>
      </c>
      <c r="AA4951" s="43">
        <f>AA4952+AA4968</f>
        <v>0</v>
      </c>
      <c r="AB4951" s="43">
        <f>AB4952+AB4968</f>
        <v>4706.04565</v>
      </c>
      <c r="AC4951" s="44">
        <f>AC4952+AC4968</f>
        <v>10872.505000000001</v>
      </c>
      <c r="AD4951" s="44">
        <f>AD4952+AD4968</f>
        <v>9942.2808599999989</v>
      </c>
      <c r="AE4951" s="45">
        <f t="shared" si="9604"/>
        <v>91.444251899631212</v>
      </c>
      <c r="AF4951" s="43">
        <f>AF4952+AF4968</f>
        <v>16066.292000000001</v>
      </c>
      <c r="AG4951" s="43">
        <f>AG4952+AG4968</f>
        <v>-5152.7469999999994</v>
      </c>
      <c r="AH4951" s="43">
        <f>AH4952+AH4968</f>
        <v>0</v>
      </c>
      <c r="AI4951" s="43">
        <f>AI4952+AI4968</f>
        <v>0</v>
      </c>
      <c r="AJ4951" s="43">
        <f>AJ4952+AJ4968</f>
        <v>0</v>
      </c>
      <c r="AK4951" s="43">
        <f>AK4952+AK4968</f>
        <v>0</v>
      </c>
      <c r="AL4951" s="43">
        <f t="shared" si="9605"/>
        <v>10913.545000000002</v>
      </c>
      <c r="AM4951" s="43">
        <f t="shared" si="9606"/>
        <v>88.375999999998385</v>
      </c>
      <c r="AN4951" s="2"/>
      <c r="AO4951" s="1"/>
      <c r="AP4951" s="1"/>
      <c r="AQ4951" s="1"/>
      <c r="AR4951" s="1"/>
      <c r="AS4951" s="1"/>
    </row>
    <row r="4952" ht="47.25">
      <c r="B4952" s="41" t="s">
        <v>1334</v>
      </c>
      <c r="C4952" s="41" t="s">
        <v>446</v>
      </c>
      <c r="D4952" s="41" t="s">
        <v>135</v>
      </c>
      <c r="E4952" s="26" t="str">
        <f t="shared" si="9633"/>
        <v>1006</v>
      </c>
      <c r="F4952" s="41" t="s">
        <v>449</v>
      </c>
      <c r="G4952" s="41"/>
      <c r="H4952" s="42" t="s">
        <v>450</v>
      </c>
      <c r="I4952" s="43">
        <f>I4953+I4959+I4962+I4965</f>
        <v>10694.800000000001</v>
      </c>
      <c r="J4952" s="43">
        <f>J4953+J4959+J4962+J4965</f>
        <v>46712.400000000009</v>
      </c>
      <c r="K4952" s="43">
        <f>K4953+K4959+K4962+K4965</f>
        <v>10694.800000000001</v>
      </c>
      <c r="L4952" s="43">
        <f>L4953+L4959+L4962+L4965</f>
        <v>0</v>
      </c>
      <c r="M4952" s="43">
        <f>M4953+M4959+M4962+M4965</f>
        <v>0</v>
      </c>
      <c r="N4952" s="43">
        <f>N4953+N4959+N4962+N4965</f>
        <v>0</v>
      </c>
      <c r="O4952" s="43">
        <f>O4953+O4959+O4962+O4965+O4956</f>
        <v>-4975.9489999999996</v>
      </c>
      <c r="P4952" s="43">
        <f>P4953+P4959+P4962+P4965+P4956</f>
        <v>723.505</v>
      </c>
      <c r="Q4952" s="43">
        <f>Q4953+Q4959+Q4962+Q4965+Q4956</f>
        <v>-587</v>
      </c>
      <c r="R4952" s="43">
        <f>R4953+R4959+R4962+R4965+R4956</f>
        <v>3420.9869999999996</v>
      </c>
      <c r="S4952" s="43">
        <f>S4953+S4959+S4962+S4965</f>
        <v>-647.06399999999996</v>
      </c>
      <c r="T4952" s="43">
        <f>T4953+T4959+T4962+T4965</f>
        <v>0</v>
      </c>
      <c r="U4952" s="43">
        <v>0</v>
      </c>
      <c r="V4952" s="43">
        <f t="shared" si="9634"/>
        <v>8629.2789999999986</v>
      </c>
      <c r="W4952" s="43">
        <f>W4953+W4959+W4962+W4965</f>
        <v>0</v>
      </c>
      <c r="X4952" s="43">
        <f>X4953+X4959+X4962+X4965</f>
        <v>0</v>
      </c>
      <c r="Y4952" s="43">
        <f>Y4953+Y4959+Y4962+Y4965</f>
        <v>0</v>
      </c>
      <c r="Z4952" s="43">
        <f>Z4953+Z4959+Z4962+Z4965</f>
        <v>0</v>
      </c>
      <c r="AA4952" s="43">
        <f>AA4953+AA4959+AA4962+AA4965</f>
        <v>0</v>
      </c>
      <c r="AB4952" s="43">
        <f>AB4953+AB4959+AB4962+AB4965+AB4956</f>
        <v>4254.4199900000003</v>
      </c>
      <c r="AC4952" s="44">
        <f>AC4953+AC4959+AC4962+AC4965+AC4956</f>
        <v>8499.8630000000012</v>
      </c>
      <c r="AD4952" s="44">
        <f>AD4953+AD4959+AD4962+AD4965+AD4956</f>
        <v>7569.6391100000001</v>
      </c>
      <c r="AE4952" s="45">
        <f t="shared" si="9604"/>
        <v>89.056013138094087</v>
      </c>
      <c r="AF4952" s="43">
        <f>AF4953+AF4959+AF4962+AF4965+AF4956</f>
        <v>13516.852000000001</v>
      </c>
      <c r="AG4952" s="43">
        <f>AG4953+AG4959+AG4962+AG4965+AG4956</f>
        <v>-4975.9489999999996</v>
      </c>
      <c r="AH4952" s="43">
        <f>AH4953+AH4959+AH4962+AH4965+AH4956</f>
        <v>0</v>
      </c>
      <c r="AI4952" s="43">
        <f>AI4953+AI4959+AI4962+AI4965+AI4956</f>
        <v>0</v>
      </c>
      <c r="AJ4952" s="43">
        <f>AJ4953+AJ4959+AJ4962+AJ4965+AJ4956</f>
        <v>0</v>
      </c>
      <c r="AK4952" s="43">
        <f>AK4953+AK4959+AK4962+AK4965+AK4956</f>
        <v>0</v>
      </c>
      <c r="AL4952" s="43">
        <f t="shared" si="9605"/>
        <v>8540.9030000000021</v>
      </c>
      <c r="AM4952" s="43">
        <f t="shared" si="9606"/>
        <v>88.375999999996566</v>
      </c>
      <c r="AN4952" s="2"/>
      <c r="AR4952" s="1"/>
      <c r="AS4952" s="1"/>
    </row>
    <row r="4953" ht="47.25">
      <c r="B4953" s="41" t="s">
        <v>1334</v>
      </c>
      <c r="C4953" s="41" t="s">
        <v>446</v>
      </c>
      <c r="D4953" s="41" t="s">
        <v>135</v>
      </c>
      <c r="E4953" s="26" t="str">
        <f t="shared" si="9633"/>
        <v>1006</v>
      </c>
      <c r="F4953" s="41" t="s">
        <v>1373</v>
      </c>
      <c r="G4953" s="41"/>
      <c r="H4953" s="42" t="s">
        <v>1374</v>
      </c>
      <c r="I4953" s="43">
        <f t="shared" ref="I4953:I4966" si="9687">I4954</f>
        <v>1297.2</v>
      </c>
      <c r="J4953" s="43">
        <f t="shared" ref="J4953:J4966" si="9688">J4954</f>
        <v>37314.800000000003</v>
      </c>
      <c r="K4953" s="43">
        <f t="shared" ref="K4953:K4966" si="9689">K4954</f>
        <v>1297.2</v>
      </c>
      <c r="L4953" s="43">
        <f t="shared" ref="L4953:L4966" si="9690">L4954</f>
        <v>0</v>
      </c>
      <c r="M4953" s="43">
        <f t="shared" ref="M4953:M4966" si="9691">M4954</f>
        <v>0</v>
      </c>
      <c r="N4953" s="43">
        <f t="shared" ref="N4953:N4966" si="9692">N4954</f>
        <v>0</v>
      </c>
      <c r="O4953" s="43">
        <f t="shared" ref="O4953:O4966" si="9693">O4954</f>
        <v>-4.633</v>
      </c>
      <c r="P4953" s="43">
        <f t="shared" ref="P4953:P4966" si="9694">P4954</f>
        <v>723.505</v>
      </c>
      <c r="Q4953" s="43">
        <f t="shared" ref="Q4953:Q4966" si="9695">Q4954</f>
        <v>0</v>
      </c>
      <c r="R4953" s="43">
        <f t="shared" ref="R4953:R4966" si="9696">R4954</f>
        <v>467</v>
      </c>
      <c r="S4953" s="43">
        <f t="shared" ref="S4953:S4966" si="9697">S4954</f>
        <v>-19.824000000000002</v>
      </c>
      <c r="T4953" s="43">
        <f t="shared" ref="T4953:T4966" si="9698">T4954</f>
        <v>0</v>
      </c>
      <c r="U4953" s="43">
        <v>0</v>
      </c>
      <c r="V4953" s="43">
        <f t="shared" si="9634"/>
        <v>2463.248</v>
      </c>
      <c r="W4953" s="43">
        <f t="shared" ref="W4953:W4966" si="9699">W4954</f>
        <v>0</v>
      </c>
      <c r="X4953" s="43">
        <f t="shared" ref="X4953:X4966" si="9700">X4954</f>
        <v>0</v>
      </c>
      <c r="Y4953" s="43">
        <f t="shared" ref="Y4953:Y4966" si="9701">Y4954</f>
        <v>0</v>
      </c>
      <c r="Z4953" s="43">
        <f t="shared" ref="Z4953:Z4966" si="9702">Z4954</f>
        <v>0</v>
      </c>
      <c r="AA4953" s="43">
        <f t="shared" ref="AA4953:AA4966" si="9703">AA4954</f>
        <v>0</v>
      </c>
      <c r="AB4953" s="43">
        <f t="shared" ref="AB4953:AB4966" si="9704">AB4954</f>
        <v>1208.67166</v>
      </c>
      <c r="AC4953" s="44">
        <f t="shared" ref="AC4953:AC4966" si="9705">AC4954</f>
        <v>2352.6320000000001</v>
      </c>
      <c r="AD4953" s="44">
        <f t="shared" ref="AD4953:AD4966" si="9706">AD4954</f>
        <v>1424.87166</v>
      </c>
      <c r="AE4953" s="45">
        <f t="shared" si="9604"/>
        <v>60.565003791498206</v>
      </c>
      <c r="AF4953" s="43">
        <f t="shared" ref="AF4953:AF4966" si="9707">AF4954</f>
        <v>2379.5050000000001</v>
      </c>
      <c r="AG4953" s="43">
        <f t="shared" ref="AG4953:AG4966" si="9708">AG4954</f>
        <v>-4.633</v>
      </c>
      <c r="AH4953" s="43">
        <f t="shared" ref="AH4953:AH4966" si="9709">AH4954</f>
        <v>0</v>
      </c>
      <c r="AI4953" s="43">
        <f t="shared" ref="AI4953:AI4966" si="9710">AI4954</f>
        <v>0</v>
      </c>
      <c r="AJ4953" s="43">
        <f t="shared" ref="AJ4953:AJ4966" si="9711">AJ4954</f>
        <v>0</v>
      </c>
      <c r="AK4953" s="43">
        <f t="shared" ref="AK4953:AK4966" si="9712">AK4954</f>
        <v>0</v>
      </c>
      <c r="AL4953" s="43">
        <f t="shared" si="9605"/>
        <v>2374.8720000000003</v>
      </c>
      <c r="AM4953" s="43">
        <f t="shared" si="9606"/>
        <v>88.375999999999749</v>
      </c>
      <c r="AN4953" s="2"/>
      <c r="AO4953" s="1"/>
      <c r="AP4953" s="1"/>
      <c r="AQ4953" s="1"/>
      <c r="AR4953" s="1"/>
      <c r="AS4953" s="1"/>
    </row>
    <row r="4954" ht="31.5">
      <c r="B4954" s="41" t="s">
        <v>1334</v>
      </c>
      <c r="C4954" s="41" t="s">
        <v>446</v>
      </c>
      <c r="D4954" s="41" t="s">
        <v>135</v>
      </c>
      <c r="E4954" s="26" t="str">
        <f t="shared" si="9633"/>
        <v>1006</v>
      </c>
      <c r="F4954" s="41" t="s">
        <v>1373</v>
      </c>
      <c r="G4954" s="41" t="s">
        <v>53</v>
      </c>
      <c r="H4954" s="42" t="s">
        <v>54</v>
      </c>
      <c r="I4954" s="43">
        <f t="shared" si="9687"/>
        <v>1297.2</v>
      </c>
      <c r="J4954" s="43">
        <f t="shared" si="9688"/>
        <v>37314.800000000003</v>
      </c>
      <c r="K4954" s="43">
        <f t="shared" si="9689"/>
        <v>1297.2</v>
      </c>
      <c r="L4954" s="43">
        <f t="shared" si="9690"/>
        <v>0</v>
      </c>
      <c r="M4954" s="43">
        <f t="shared" si="9691"/>
        <v>0</v>
      </c>
      <c r="N4954" s="43">
        <f t="shared" si="9692"/>
        <v>0</v>
      </c>
      <c r="O4954" s="43">
        <f t="shared" si="9693"/>
        <v>-4.633</v>
      </c>
      <c r="P4954" s="43">
        <f t="shared" si="9694"/>
        <v>723.505</v>
      </c>
      <c r="Q4954" s="43">
        <f t="shared" si="9695"/>
        <v>0</v>
      </c>
      <c r="R4954" s="43">
        <f t="shared" si="9696"/>
        <v>467</v>
      </c>
      <c r="S4954" s="43">
        <f t="shared" si="9697"/>
        <v>-19.824000000000002</v>
      </c>
      <c r="T4954" s="43">
        <f t="shared" si="9698"/>
        <v>0</v>
      </c>
      <c r="U4954" s="43">
        <v>0</v>
      </c>
      <c r="V4954" s="43">
        <f t="shared" si="9634"/>
        <v>2463.248</v>
      </c>
      <c r="W4954" s="43">
        <f t="shared" si="9699"/>
        <v>0</v>
      </c>
      <c r="X4954" s="43">
        <f t="shared" si="9700"/>
        <v>0</v>
      </c>
      <c r="Y4954" s="43">
        <f t="shared" si="9701"/>
        <v>0</v>
      </c>
      <c r="Z4954" s="43">
        <f t="shared" si="9702"/>
        <v>0</v>
      </c>
      <c r="AA4954" s="43">
        <f t="shared" si="9703"/>
        <v>0</v>
      </c>
      <c r="AB4954" s="43">
        <f t="shared" si="9704"/>
        <v>1208.67166</v>
      </c>
      <c r="AC4954" s="44">
        <f t="shared" si="9705"/>
        <v>2352.6320000000001</v>
      </c>
      <c r="AD4954" s="44">
        <f t="shared" si="9706"/>
        <v>1424.87166</v>
      </c>
      <c r="AE4954" s="45">
        <f t="shared" si="9604"/>
        <v>60.565003791498206</v>
      </c>
      <c r="AF4954" s="43">
        <f t="shared" si="9707"/>
        <v>2379.5050000000001</v>
      </c>
      <c r="AG4954" s="43">
        <f t="shared" si="9708"/>
        <v>-4.633</v>
      </c>
      <c r="AH4954" s="43">
        <f t="shared" si="9709"/>
        <v>0</v>
      </c>
      <c r="AI4954" s="43">
        <f t="shared" si="9710"/>
        <v>0</v>
      </c>
      <c r="AJ4954" s="43">
        <f t="shared" si="9711"/>
        <v>0</v>
      </c>
      <c r="AK4954" s="43">
        <f t="shared" si="9712"/>
        <v>0</v>
      </c>
      <c r="AL4954" s="43">
        <f t="shared" si="9605"/>
        <v>2374.8720000000003</v>
      </c>
      <c r="AM4954" s="43">
        <f t="shared" si="9606"/>
        <v>88.375999999999749</v>
      </c>
      <c r="AN4954" s="2"/>
      <c r="AO4954" s="1"/>
      <c r="AP4954" s="1"/>
      <c r="AQ4954" s="1"/>
      <c r="AR4954" s="1"/>
      <c r="AS4954" s="1"/>
    </row>
    <row r="4955" ht="31.5">
      <c r="B4955" s="41" t="s">
        <v>1334</v>
      </c>
      <c r="C4955" s="41" t="s">
        <v>446</v>
      </c>
      <c r="D4955" s="41" t="s">
        <v>135</v>
      </c>
      <c r="E4955" s="26" t="str">
        <f t="shared" si="9633"/>
        <v>1006</v>
      </c>
      <c r="F4955" s="41" t="s">
        <v>1373</v>
      </c>
      <c r="G4955" s="41" t="s">
        <v>55</v>
      </c>
      <c r="H4955" s="42" t="s">
        <v>56</v>
      </c>
      <c r="I4955" s="43">
        <v>1297.2</v>
      </c>
      <c r="J4955" s="43">
        <v>37314.800000000003</v>
      </c>
      <c r="K4955" s="43">
        <v>1297.2</v>
      </c>
      <c r="L4955" s="43"/>
      <c r="M4955" s="43"/>
      <c r="N4955" s="43"/>
      <c r="O4955" s="43">
        <v>-4.633</v>
      </c>
      <c r="P4955" s="43">
        <v>723.505</v>
      </c>
      <c r="Q4955" s="43">
        <v>0</v>
      </c>
      <c r="R4955" s="43">
        <v>467</v>
      </c>
      <c r="S4955" s="43">
        <v>-19.824000000000002</v>
      </c>
      <c r="T4955" s="43">
        <v>0</v>
      </c>
      <c r="U4955" s="43">
        <v>0</v>
      </c>
      <c r="V4955" s="43">
        <f t="shared" si="9634"/>
        <v>2463.248</v>
      </c>
      <c r="W4955" s="43"/>
      <c r="X4955" s="43"/>
      <c r="Y4955" s="43"/>
      <c r="Z4955" s="43"/>
      <c r="AA4955" s="43"/>
      <c r="AB4955" s="43">
        <v>1208.67166</v>
      </c>
      <c r="AC4955" s="44">
        <v>2352.6320000000001</v>
      </c>
      <c r="AD4955" s="44">
        <v>1424.87166</v>
      </c>
      <c r="AE4955" s="45">
        <f t="shared" si="9604"/>
        <v>60.565003791498206</v>
      </c>
      <c r="AF4955" s="43">
        <v>2379.5050000000001</v>
      </c>
      <c r="AG4955" s="43">
        <v>-4.633</v>
      </c>
      <c r="AH4955" s="43">
        <v>0</v>
      </c>
      <c r="AI4955" s="43">
        <v>0</v>
      </c>
      <c r="AJ4955" s="43">
        <v>0</v>
      </c>
      <c r="AK4955" s="43">
        <v>0</v>
      </c>
      <c r="AL4955" s="43">
        <f t="shared" si="9605"/>
        <v>2374.8720000000003</v>
      </c>
      <c r="AM4955" s="43">
        <f t="shared" si="9606"/>
        <v>88.375999999999749</v>
      </c>
      <c r="AN4955" s="19"/>
      <c r="AR4955" s="1"/>
      <c r="AS4955" s="1"/>
    </row>
    <row r="4956" ht="47.25">
      <c r="B4956" s="41" t="s">
        <v>1334</v>
      </c>
      <c r="C4956" s="41" t="s">
        <v>446</v>
      </c>
      <c r="D4956" s="41" t="s">
        <v>135</v>
      </c>
      <c r="E4956" s="26" t="str">
        <f t="shared" si="9633"/>
        <v>1006</v>
      </c>
      <c r="F4956" s="41" t="s">
        <v>1375</v>
      </c>
      <c r="G4956" s="41"/>
      <c r="H4956" s="42" t="s">
        <v>1376</v>
      </c>
      <c r="I4956" s="43"/>
      <c r="J4956" s="43"/>
      <c r="K4956" s="43"/>
      <c r="L4956" s="43"/>
      <c r="M4956" s="43"/>
      <c r="N4956" s="43"/>
      <c r="O4956" s="43">
        <f t="shared" si="9693"/>
        <v>-960.75699999999995</v>
      </c>
      <c r="P4956" s="43">
        <f t="shared" si="9694"/>
        <v>0</v>
      </c>
      <c r="Q4956" s="43">
        <f t="shared" si="9695"/>
        <v>0</v>
      </c>
      <c r="R4956" s="43">
        <f t="shared" si="9696"/>
        <v>3151.7869999999998</v>
      </c>
      <c r="S4956" s="43"/>
      <c r="T4956" s="43"/>
      <c r="U4956" s="43"/>
      <c r="V4956" s="43">
        <f t="shared" si="9634"/>
        <v>2191.0299999999997</v>
      </c>
      <c r="W4956" s="43"/>
      <c r="X4956" s="43"/>
      <c r="Y4956" s="43"/>
      <c r="Z4956" s="43"/>
      <c r="AA4956" s="43"/>
      <c r="AB4956" s="43">
        <f t="shared" si="9704"/>
        <v>0</v>
      </c>
      <c r="AC4956" s="44">
        <f t="shared" si="9705"/>
        <v>2191.0300000000002</v>
      </c>
      <c r="AD4956" s="44">
        <f t="shared" si="9706"/>
        <v>2191.02909</v>
      </c>
      <c r="AE4956" s="45">
        <f t="shared" si="9604"/>
        <v>99.999958467022353</v>
      </c>
      <c r="AF4956" s="43">
        <f t="shared" si="9707"/>
        <v>3151.7869999999998</v>
      </c>
      <c r="AG4956" s="43">
        <f t="shared" si="9708"/>
        <v>-960.75699999999995</v>
      </c>
      <c r="AH4956" s="43">
        <f t="shared" si="9709"/>
        <v>0</v>
      </c>
      <c r="AI4956" s="43">
        <f t="shared" si="9710"/>
        <v>0</v>
      </c>
      <c r="AJ4956" s="43">
        <f t="shared" si="9711"/>
        <v>0</v>
      </c>
      <c r="AK4956" s="43">
        <f t="shared" si="9712"/>
        <v>0</v>
      </c>
      <c r="AL4956" s="43">
        <f t="shared" si="9605"/>
        <v>2191.0299999999997</v>
      </c>
      <c r="AM4956" s="43">
        <f t="shared" si="9606"/>
        <v>0</v>
      </c>
      <c r="AN4956" s="19"/>
      <c r="AO4956" s="1"/>
      <c r="AP4956" s="1"/>
      <c r="AQ4956" s="1"/>
      <c r="AR4956" s="1"/>
      <c r="AS4956" s="1"/>
    </row>
    <row r="4957" ht="31.5">
      <c r="B4957" s="41" t="s">
        <v>1334</v>
      </c>
      <c r="C4957" s="41" t="s">
        <v>446</v>
      </c>
      <c r="D4957" s="41" t="s">
        <v>135</v>
      </c>
      <c r="E4957" s="26" t="str">
        <f t="shared" si="9633"/>
        <v>1006</v>
      </c>
      <c r="F4957" s="41" t="s">
        <v>1375</v>
      </c>
      <c r="G4957" s="41" t="s">
        <v>53</v>
      </c>
      <c r="H4957" s="42" t="s">
        <v>54</v>
      </c>
      <c r="I4957" s="43"/>
      <c r="J4957" s="43"/>
      <c r="K4957" s="43"/>
      <c r="L4957" s="43"/>
      <c r="M4957" s="43"/>
      <c r="N4957" s="43"/>
      <c r="O4957" s="43">
        <f t="shared" si="9693"/>
        <v>-960.75699999999995</v>
      </c>
      <c r="P4957" s="43">
        <f t="shared" si="9694"/>
        <v>0</v>
      </c>
      <c r="Q4957" s="43">
        <f t="shared" si="9695"/>
        <v>0</v>
      </c>
      <c r="R4957" s="43">
        <f t="shared" si="9696"/>
        <v>3151.7869999999998</v>
      </c>
      <c r="S4957" s="43"/>
      <c r="T4957" s="43"/>
      <c r="U4957" s="43"/>
      <c r="V4957" s="43">
        <f t="shared" si="9634"/>
        <v>2191.0299999999997</v>
      </c>
      <c r="W4957" s="43"/>
      <c r="X4957" s="43"/>
      <c r="Y4957" s="43"/>
      <c r="Z4957" s="43"/>
      <c r="AA4957" s="43"/>
      <c r="AB4957" s="43">
        <f t="shared" si="9704"/>
        <v>0</v>
      </c>
      <c r="AC4957" s="44">
        <f t="shared" si="9705"/>
        <v>2191.0300000000002</v>
      </c>
      <c r="AD4957" s="44">
        <f t="shared" si="9706"/>
        <v>2191.02909</v>
      </c>
      <c r="AE4957" s="45">
        <f t="shared" si="9604"/>
        <v>99.999958467022353</v>
      </c>
      <c r="AF4957" s="43">
        <f t="shared" si="9707"/>
        <v>3151.7869999999998</v>
      </c>
      <c r="AG4957" s="43">
        <f t="shared" si="9708"/>
        <v>-960.75699999999995</v>
      </c>
      <c r="AH4957" s="43">
        <f t="shared" si="9709"/>
        <v>0</v>
      </c>
      <c r="AI4957" s="43">
        <f t="shared" si="9710"/>
        <v>0</v>
      </c>
      <c r="AJ4957" s="43">
        <f t="shared" si="9711"/>
        <v>0</v>
      </c>
      <c r="AK4957" s="43">
        <f t="shared" si="9712"/>
        <v>0</v>
      </c>
      <c r="AL4957" s="43">
        <f t="shared" si="9605"/>
        <v>2191.0299999999997</v>
      </c>
      <c r="AM4957" s="43">
        <f t="shared" si="9606"/>
        <v>0</v>
      </c>
      <c r="AN4957" s="19"/>
      <c r="AO4957" s="1"/>
      <c r="AP4957" s="1"/>
      <c r="AQ4957" s="1"/>
      <c r="AR4957" s="1"/>
      <c r="AS4957" s="1"/>
    </row>
    <row r="4958" ht="31.5">
      <c r="B4958" s="41" t="s">
        <v>1334</v>
      </c>
      <c r="C4958" s="41" t="s">
        <v>446</v>
      </c>
      <c r="D4958" s="41" t="s">
        <v>135</v>
      </c>
      <c r="E4958" s="26" t="str">
        <f t="shared" si="9633"/>
        <v>1006</v>
      </c>
      <c r="F4958" s="41" t="s">
        <v>1375</v>
      </c>
      <c r="G4958" s="41" t="s">
        <v>55</v>
      </c>
      <c r="H4958" s="42" t="s">
        <v>56</v>
      </c>
      <c r="I4958" s="43"/>
      <c r="J4958" s="43"/>
      <c r="K4958" s="43"/>
      <c r="L4958" s="43"/>
      <c r="M4958" s="43"/>
      <c r="N4958" s="43"/>
      <c r="O4958" s="43">
        <v>-960.75699999999995</v>
      </c>
      <c r="P4958" s="43">
        <v>0</v>
      </c>
      <c r="Q4958" s="43">
        <v>0</v>
      </c>
      <c r="R4958" s="43">
        <v>3151.7869999999998</v>
      </c>
      <c r="S4958" s="43"/>
      <c r="T4958" s="43"/>
      <c r="U4958" s="43"/>
      <c r="V4958" s="43">
        <f t="shared" si="9634"/>
        <v>2191.0299999999997</v>
      </c>
      <c r="W4958" s="43"/>
      <c r="X4958" s="43"/>
      <c r="Y4958" s="43"/>
      <c r="Z4958" s="43"/>
      <c r="AA4958" s="43"/>
      <c r="AB4958" s="43">
        <v>0</v>
      </c>
      <c r="AC4958" s="44">
        <v>2191.0300000000002</v>
      </c>
      <c r="AD4958" s="44">
        <v>2191.02909</v>
      </c>
      <c r="AE4958" s="45">
        <f t="shared" si="9604"/>
        <v>99.999958467022353</v>
      </c>
      <c r="AF4958" s="43">
        <v>3151.7869999999998</v>
      </c>
      <c r="AG4958" s="43">
        <v>-960.75699999999995</v>
      </c>
      <c r="AH4958" s="43">
        <v>0</v>
      </c>
      <c r="AI4958" s="43">
        <v>0</v>
      </c>
      <c r="AJ4958" s="43">
        <v>0</v>
      </c>
      <c r="AK4958" s="43">
        <v>0</v>
      </c>
      <c r="AL4958" s="43">
        <f t="shared" si="9605"/>
        <v>2191.0299999999997</v>
      </c>
      <c r="AM4958" s="43">
        <f t="shared" si="9606"/>
        <v>0</v>
      </c>
      <c r="AN4958" s="19"/>
      <c r="AR4958" s="1"/>
      <c r="AS4958" s="1"/>
    </row>
    <row r="4959" ht="94.5">
      <c r="B4959" s="41" t="s">
        <v>1334</v>
      </c>
      <c r="C4959" s="41" t="s">
        <v>446</v>
      </c>
      <c r="D4959" s="41" t="s">
        <v>135</v>
      </c>
      <c r="E4959" s="26" t="str">
        <f t="shared" si="9633"/>
        <v>1006</v>
      </c>
      <c r="F4959" s="41" t="s">
        <v>1349</v>
      </c>
      <c r="G4959" s="41"/>
      <c r="H4959" s="42" t="s">
        <v>1350</v>
      </c>
      <c r="I4959" s="43">
        <f t="shared" si="9687"/>
        <v>30.800000000000001</v>
      </c>
      <c r="J4959" s="43">
        <f t="shared" si="9688"/>
        <v>30.800000000000001</v>
      </c>
      <c r="K4959" s="43">
        <f t="shared" si="9689"/>
        <v>30.800000000000001</v>
      </c>
      <c r="L4959" s="43">
        <f t="shared" si="9690"/>
        <v>0</v>
      </c>
      <c r="M4959" s="43">
        <f t="shared" si="9691"/>
        <v>0</v>
      </c>
      <c r="N4959" s="43">
        <f t="shared" si="9692"/>
        <v>0</v>
      </c>
      <c r="O4959" s="43">
        <f t="shared" si="9693"/>
        <v>0</v>
      </c>
      <c r="P4959" s="43">
        <f t="shared" si="9694"/>
        <v>0</v>
      </c>
      <c r="Q4959" s="43">
        <f t="shared" si="9695"/>
        <v>0</v>
      </c>
      <c r="R4959" s="43">
        <f t="shared" si="9696"/>
        <v>0</v>
      </c>
      <c r="S4959" s="43">
        <f t="shared" si="9697"/>
        <v>0</v>
      </c>
      <c r="T4959" s="43">
        <f t="shared" si="9698"/>
        <v>0</v>
      </c>
      <c r="U4959" s="43">
        <v>0</v>
      </c>
      <c r="V4959" s="43">
        <f t="shared" si="9634"/>
        <v>30.800000000000001</v>
      </c>
      <c r="W4959" s="43">
        <f t="shared" si="9699"/>
        <v>0</v>
      </c>
      <c r="X4959" s="43">
        <f t="shared" si="9700"/>
        <v>0</v>
      </c>
      <c r="Y4959" s="43">
        <f t="shared" si="9701"/>
        <v>0</v>
      </c>
      <c r="Z4959" s="43">
        <f t="shared" si="9702"/>
        <v>0</v>
      </c>
      <c r="AA4959" s="43">
        <f t="shared" si="9703"/>
        <v>0</v>
      </c>
      <c r="AB4959" s="43">
        <f t="shared" si="9704"/>
        <v>22.99465</v>
      </c>
      <c r="AC4959" s="44">
        <f t="shared" si="9705"/>
        <v>30.800000000000001</v>
      </c>
      <c r="AD4959" s="44">
        <f t="shared" si="9706"/>
        <v>30.697019999999998</v>
      </c>
      <c r="AE4959" s="45">
        <f t="shared" si="9604"/>
        <v>99.665649350649346</v>
      </c>
      <c r="AF4959" s="43">
        <f t="shared" si="9707"/>
        <v>30.800000000000001</v>
      </c>
      <c r="AG4959" s="43">
        <f t="shared" si="9708"/>
        <v>0</v>
      </c>
      <c r="AH4959" s="43">
        <f t="shared" si="9709"/>
        <v>0</v>
      </c>
      <c r="AI4959" s="43">
        <f t="shared" si="9710"/>
        <v>0</v>
      </c>
      <c r="AJ4959" s="43">
        <f t="shared" si="9711"/>
        <v>0</v>
      </c>
      <c r="AK4959" s="43">
        <f t="shared" si="9712"/>
        <v>0</v>
      </c>
      <c r="AL4959" s="43">
        <f t="shared" si="9605"/>
        <v>30.800000000000001</v>
      </c>
      <c r="AM4959" s="43">
        <f t="shared" si="9606"/>
        <v>0</v>
      </c>
      <c r="AN4959" s="2"/>
      <c r="AO4959" s="1"/>
      <c r="AP4959" s="1"/>
      <c r="AQ4959" s="1"/>
      <c r="AR4959" s="1"/>
      <c r="AS4959" s="1"/>
    </row>
    <row r="4960" ht="31.5">
      <c r="B4960" s="41" t="s">
        <v>1334</v>
      </c>
      <c r="C4960" s="41" t="s">
        <v>446</v>
      </c>
      <c r="D4960" s="41" t="s">
        <v>135</v>
      </c>
      <c r="E4960" s="26" t="str">
        <f t="shared" si="9633"/>
        <v>1006</v>
      </c>
      <c r="F4960" s="41" t="s">
        <v>1349</v>
      </c>
      <c r="G4960" s="41" t="s">
        <v>53</v>
      </c>
      <c r="H4960" s="42" t="s">
        <v>54</v>
      </c>
      <c r="I4960" s="43">
        <f t="shared" si="9687"/>
        <v>30.800000000000001</v>
      </c>
      <c r="J4960" s="43">
        <f t="shared" si="9688"/>
        <v>30.800000000000001</v>
      </c>
      <c r="K4960" s="43">
        <f t="shared" si="9689"/>
        <v>30.800000000000001</v>
      </c>
      <c r="L4960" s="43">
        <f t="shared" si="9690"/>
        <v>0</v>
      </c>
      <c r="M4960" s="43">
        <f t="shared" si="9691"/>
        <v>0</v>
      </c>
      <c r="N4960" s="43">
        <f t="shared" si="9692"/>
        <v>0</v>
      </c>
      <c r="O4960" s="43">
        <f t="shared" si="9693"/>
        <v>0</v>
      </c>
      <c r="P4960" s="43">
        <f t="shared" si="9694"/>
        <v>0</v>
      </c>
      <c r="Q4960" s="43">
        <f t="shared" si="9695"/>
        <v>0</v>
      </c>
      <c r="R4960" s="43">
        <f t="shared" si="9696"/>
        <v>0</v>
      </c>
      <c r="S4960" s="43">
        <f t="shared" si="9697"/>
        <v>0</v>
      </c>
      <c r="T4960" s="43">
        <f t="shared" si="9698"/>
        <v>0</v>
      </c>
      <c r="U4960" s="43">
        <v>0</v>
      </c>
      <c r="V4960" s="43">
        <f t="shared" si="9634"/>
        <v>30.800000000000001</v>
      </c>
      <c r="W4960" s="43">
        <f t="shared" si="9699"/>
        <v>0</v>
      </c>
      <c r="X4960" s="43">
        <f t="shared" si="9700"/>
        <v>0</v>
      </c>
      <c r="Y4960" s="43">
        <f t="shared" si="9701"/>
        <v>0</v>
      </c>
      <c r="Z4960" s="43">
        <f t="shared" si="9702"/>
        <v>0</v>
      </c>
      <c r="AA4960" s="43">
        <f t="shared" si="9703"/>
        <v>0</v>
      </c>
      <c r="AB4960" s="43">
        <f t="shared" si="9704"/>
        <v>22.99465</v>
      </c>
      <c r="AC4960" s="44">
        <f t="shared" si="9705"/>
        <v>30.800000000000001</v>
      </c>
      <c r="AD4960" s="44">
        <f t="shared" si="9706"/>
        <v>30.697019999999998</v>
      </c>
      <c r="AE4960" s="45">
        <f t="shared" si="9604"/>
        <v>99.665649350649346</v>
      </c>
      <c r="AF4960" s="43">
        <f t="shared" si="9707"/>
        <v>30.800000000000001</v>
      </c>
      <c r="AG4960" s="43">
        <f t="shared" si="9708"/>
        <v>0</v>
      </c>
      <c r="AH4960" s="43">
        <f t="shared" si="9709"/>
        <v>0</v>
      </c>
      <c r="AI4960" s="43">
        <f t="shared" si="9710"/>
        <v>0</v>
      </c>
      <c r="AJ4960" s="43">
        <f t="shared" si="9711"/>
        <v>0</v>
      </c>
      <c r="AK4960" s="43">
        <f t="shared" si="9712"/>
        <v>0</v>
      </c>
      <c r="AL4960" s="43">
        <f t="shared" si="9605"/>
        <v>30.800000000000001</v>
      </c>
      <c r="AM4960" s="43">
        <f t="shared" si="9606"/>
        <v>0</v>
      </c>
      <c r="AN4960" s="2"/>
      <c r="AO4960" s="1"/>
      <c r="AP4960" s="1"/>
      <c r="AQ4960" s="1"/>
      <c r="AR4960" s="1"/>
      <c r="AS4960" s="1"/>
    </row>
    <row r="4961" ht="31.5">
      <c r="B4961" s="41" t="s">
        <v>1334</v>
      </c>
      <c r="C4961" s="41" t="s">
        <v>446</v>
      </c>
      <c r="D4961" s="41" t="s">
        <v>135</v>
      </c>
      <c r="E4961" s="26" t="str">
        <f t="shared" si="9633"/>
        <v>1006</v>
      </c>
      <c r="F4961" s="41" t="s">
        <v>1349</v>
      </c>
      <c r="G4961" s="41" t="s">
        <v>55</v>
      </c>
      <c r="H4961" s="42" t="s">
        <v>56</v>
      </c>
      <c r="I4961" s="43">
        <v>30.800000000000001</v>
      </c>
      <c r="J4961" s="43">
        <v>30.800000000000001</v>
      </c>
      <c r="K4961" s="43">
        <v>30.800000000000001</v>
      </c>
      <c r="L4961" s="43"/>
      <c r="M4961" s="43"/>
      <c r="N4961" s="43"/>
      <c r="O4961" s="43">
        <v>0</v>
      </c>
      <c r="P4961" s="43">
        <v>0</v>
      </c>
      <c r="Q4961" s="43">
        <v>0</v>
      </c>
      <c r="R4961" s="43">
        <v>0</v>
      </c>
      <c r="S4961" s="43">
        <v>0</v>
      </c>
      <c r="T4961" s="43">
        <v>0</v>
      </c>
      <c r="U4961" s="43">
        <v>0</v>
      </c>
      <c r="V4961" s="43">
        <f t="shared" si="9634"/>
        <v>30.800000000000001</v>
      </c>
      <c r="W4961" s="43"/>
      <c r="X4961" s="43"/>
      <c r="Y4961" s="43"/>
      <c r="Z4961" s="43"/>
      <c r="AA4961" s="43"/>
      <c r="AB4961" s="43">
        <v>22.99465</v>
      </c>
      <c r="AC4961" s="44">
        <v>30.800000000000001</v>
      </c>
      <c r="AD4961" s="44">
        <v>30.697019999999998</v>
      </c>
      <c r="AE4961" s="45">
        <f t="shared" si="9604"/>
        <v>99.665649350649346</v>
      </c>
      <c r="AF4961" s="43">
        <v>30.800000000000001</v>
      </c>
      <c r="AG4961" s="43">
        <v>0</v>
      </c>
      <c r="AH4961" s="43">
        <v>0</v>
      </c>
      <c r="AI4961" s="43">
        <v>0</v>
      </c>
      <c r="AJ4961" s="43">
        <v>0</v>
      </c>
      <c r="AK4961" s="43">
        <v>0</v>
      </c>
      <c r="AL4961" s="43">
        <f t="shared" si="9605"/>
        <v>30.800000000000001</v>
      </c>
      <c r="AM4961" s="43">
        <f t="shared" si="9606"/>
        <v>0</v>
      </c>
      <c r="AN4961" s="19"/>
      <c r="AR4961" s="1"/>
      <c r="AS4961" s="1"/>
    </row>
    <row r="4962" ht="63">
      <c r="B4962" s="41" t="s">
        <v>1334</v>
      </c>
      <c r="C4962" s="41" t="s">
        <v>446</v>
      </c>
      <c r="D4962" s="41" t="s">
        <v>135</v>
      </c>
      <c r="E4962" s="26" t="str">
        <f t="shared" si="9633"/>
        <v>1006</v>
      </c>
      <c r="F4962" s="41" t="s">
        <v>1351</v>
      </c>
      <c r="G4962" s="41"/>
      <c r="H4962" s="42" t="s">
        <v>1352</v>
      </c>
      <c r="I4962" s="43">
        <f t="shared" si="9687"/>
        <v>6.0999999999999996</v>
      </c>
      <c r="J4962" s="43">
        <f t="shared" si="9688"/>
        <v>6.0999999999999996</v>
      </c>
      <c r="K4962" s="43">
        <f t="shared" si="9689"/>
        <v>6.0999999999999996</v>
      </c>
      <c r="L4962" s="43">
        <f t="shared" si="9690"/>
        <v>0</v>
      </c>
      <c r="M4962" s="43">
        <f t="shared" si="9691"/>
        <v>0</v>
      </c>
      <c r="N4962" s="43">
        <f t="shared" si="9692"/>
        <v>0</v>
      </c>
      <c r="O4962" s="43">
        <f t="shared" si="9693"/>
        <v>0</v>
      </c>
      <c r="P4962" s="43">
        <f t="shared" si="9694"/>
        <v>0</v>
      </c>
      <c r="Q4962" s="43">
        <f t="shared" si="9695"/>
        <v>0</v>
      </c>
      <c r="R4962" s="43">
        <f t="shared" si="9696"/>
        <v>0</v>
      </c>
      <c r="S4962" s="43">
        <f t="shared" si="9697"/>
        <v>0</v>
      </c>
      <c r="T4962" s="43">
        <f t="shared" si="9698"/>
        <v>0</v>
      </c>
      <c r="U4962" s="43">
        <v>0</v>
      </c>
      <c r="V4962" s="43">
        <f t="shared" si="9634"/>
        <v>6.0999999999999996</v>
      </c>
      <c r="W4962" s="43">
        <f t="shared" si="9699"/>
        <v>0</v>
      </c>
      <c r="X4962" s="43">
        <f t="shared" si="9700"/>
        <v>0</v>
      </c>
      <c r="Y4962" s="43">
        <f t="shared" si="9701"/>
        <v>0</v>
      </c>
      <c r="Z4962" s="43">
        <f t="shared" si="9702"/>
        <v>0</v>
      </c>
      <c r="AA4962" s="43">
        <f t="shared" si="9703"/>
        <v>0</v>
      </c>
      <c r="AB4962" s="43">
        <f t="shared" si="9704"/>
        <v>2.8207399999999998</v>
      </c>
      <c r="AC4962" s="44">
        <f t="shared" si="9705"/>
        <v>6.0999999999999996</v>
      </c>
      <c r="AD4962" s="44">
        <f t="shared" si="9706"/>
        <v>3.7413599999999998</v>
      </c>
      <c r="AE4962" s="45">
        <f t="shared" si="9604"/>
        <v>61.333770491803271</v>
      </c>
      <c r="AF4962" s="43">
        <f t="shared" si="9707"/>
        <v>6.0999999999999996</v>
      </c>
      <c r="AG4962" s="43">
        <f t="shared" si="9708"/>
        <v>0</v>
      </c>
      <c r="AH4962" s="43">
        <f t="shared" si="9709"/>
        <v>0</v>
      </c>
      <c r="AI4962" s="43">
        <f t="shared" si="9710"/>
        <v>0</v>
      </c>
      <c r="AJ4962" s="43">
        <f t="shared" si="9711"/>
        <v>0</v>
      </c>
      <c r="AK4962" s="43">
        <f t="shared" si="9712"/>
        <v>0</v>
      </c>
      <c r="AL4962" s="43">
        <f t="shared" si="9605"/>
        <v>6.0999999999999996</v>
      </c>
      <c r="AM4962" s="43">
        <f t="shared" si="9606"/>
        <v>0</v>
      </c>
      <c r="AN4962" s="2"/>
      <c r="AO4962" s="1"/>
      <c r="AP4962" s="1"/>
      <c r="AQ4962" s="1"/>
      <c r="AR4962" s="1"/>
      <c r="AS4962" s="1"/>
    </row>
    <row r="4963" ht="31.5">
      <c r="B4963" s="41" t="s">
        <v>1334</v>
      </c>
      <c r="C4963" s="41" t="s">
        <v>446</v>
      </c>
      <c r="D4963" s="41" t="s">
        <v>135</v>
      </c>
      <c r="E4963" s="26" t="str">
        <f t="shared" si="9633"/>
        <v>1006</v>
      </c>
      <c r="F4963" s="41" t="s">
        <v>1351</v>
      </c>
      <c r="G4963" s="41" t="s">
        <v>53</v>
      </c>
      <c r="H4963" s="42" t="s">
        <v>54</v>
      </c>
      <c r="I4963" s="43">
        <f t="shared" si="9687"/>
        <v>6.0999999999999996</v>
      </c>
      <c r="J4963" s="43">
        <f t="shared" si="9688"/>
        <v>6.0999999999999996</v>
      </c>
      <c r="K4963" s="43">
        <f t="shared" si="9689"/>
        <v>6.0999999999999996</v>
      </c>
      <c r="L4963" s="43">
        <f t="shared" si="9690"/>
        <v>0</v>
      </c>
      <c r="M4963" s="43">
        <f t="shared" si="9691"/>
        <v>0</v>
      </c>
      <c r="N4963" s="43">
        <f t="shared" si="9692"/>
        <v>0</v>
      </c>
      <c r="O4963" s="43">
        <f t="shared" si="9693"/>
        <v>0</v>
      </c>
      <c r="P4963" s="43">
        <f t="shared" si="9694"/>
        <v>0</v>
      </c>
      <c r="Q4963" s="43">
        <f t="shared" si="9695"/>
        <v>0</v>
      </c>
      <c r="R4963" s="43">
        <f t="shared" si="9696"/>
        <v>0</v>
      </c>
      <c r="S4963" s="43">
        <f t="shared" si="9697"/>
        <v>0</v>
      </c>
      <c r="T4963" s="43">
        <f t="shared" si="9698"/>
        <v>0</v>
      </c>
      <c r="U4963" s="43">
        <v>0</v>
      </c>
      <c r="V4963" s="43">
        <f t="shared" si="9634"/>
        <v>6.0999999999999996</v>
      </c>
      <c r="W4963" s="43">
        <f t="shared" si="9699"/>
        <v>0</v>
      </c>
      <c r="X4963" s="43">
        <f t="shared" si="9700"/>
        <v>0</v>
      </c>
      <c r="Y4963" s="43">
        <f t="shared" si="9701"/>
        <v>0</v>
      </c>
      <c r="Z4963" s="43">
        <f t="shared" si="9702"/>
        <v>0</v>
      </c>
      <c r="AA4963" s="43">
        <f t="shared" si="9703"/>
        <v>0</v>
      </c>
      <c r="AB4963" s="43">
        <f t="shared" si="9704"/>
        <v>2.8207399999999998</v>
      </c>
      <c r="AC4963" s="44">
        <f t="shared" si="9705"/>
        <v>6.0999999999999996</v>
      </c>
      <c r="AD4963" s="44">
        <f t="shared" si="9706"/>
        <v>3.7413599999999998</v>
      </c>
      <c r="AE4963" s="45">
        <f t="shared" si="9604"/>
        <v>61.333770491803271</v>
      </c>
      <c r="AF4963" s="43">
        <f t="shared" si="9707"/>
        <v>6.0999999999999996</v>
      </c>
      <c r="AG4963" s="43">
        <f t="shared" si="9708"/>
        <v>0</v>
      </c>
      <c r="AH4963" s="43">
        <f t="shared" si="9709"/>
        <v>0</v>
      </c>
      <c r="AI4963" s="43">
        <f t="shared" si="9710"/>
        <v>0</v>
      </c>
      <c r="AJ4963" s="43">
        <f t="shared" si="9711"/>
        <v>0</v>
      </c>
      <c r="AK4963" s="43">
        <f t="shared" si="9712"/>
        <v>0</v>
      </c>
      <c r="AL4963" s="43">
        <f t="shared" si="9605"/>
        <v>6.0999999999999996</v>
      </c>
      <c r="AM4963" s="43">
        <f t="shared" si="9606"/>
        <v>0</v>
      </c>
      <c r="AN4963" s="2"/>
      <c r="AO4963" s="1"/>
      <c r="AP4963" s="1"/>
      <c r="AQ4963" s="1"/>
      <c r="AR4963" s="1"/>
      <c r="AS4963" s="1"/>
    </row>
    <row r="4964" ht="31.5">
      <c r="B4964" s="41" t="s">
        <v>1334</v>
      </c>
      <c r="C4964" s="41" t="s">
        <v>446</v>
      </c>
      <c r="D4964" s="41" t="s">
        <v>135</v>
      </c>
      <c r="E4964" s="26" t="str">
        <f t="shared" si="9633"/>
        <v>1006</v>
      </c>
      <c r="F4964" s="41" t="s">
        <v>1351</v>
      </c>
      <c r="G4964" s="41" t="s">
        <v>55</v>
      </c>
      <c r="H4964" s="42" t="s">
        <v>56</v>
      </c>
      <c r="I4964" s="43">
        <v>6.0999999999999996</v>
      </c>
      <c r="J4964" s="43">
        <v>6.0999999999999996</v>
      </c>
      <c r="K4964" s="43">
        <v>6.0999999999999996</v>
      </c>
      <c r="L4964" s="43"/>
      <c r="M4964" s="43"/>
      <c r="N4964" s="43"/>
      <c r="O4964" s="43">
        <v>0</v>
      </c>
      <c r="P4964" s="43">
        <v>0</v>
      </c>
      <c r="Q4964" s="43">
        <v>0</v>
      </c>
      <c r="R4964" s="43">
        <v>0</v>
      </c>
      <c r="S4964" s="43">
        <v>0</v>
      </c>
      <c r="T4964" s="43">
        <v>0</v>
      </c>
      <c r="U4964" s="43">
        <v>0</v>
      </c>
      <c r="V4964" s="43">
        <f t="shared" si="9634"/>
        <v>6.0999999999999996</v>
      </c>
      <c r="W4964" s="43"/>
      <c r="X4964" s="43"/>
      <c r="Y4964" s="43"/>
      <c r="Z4964" s="43"/>
      <c r="AA4964" s="43"/>
      <c r="AB4964" s="43">
        <v>2.8207399999999998</v>
      </c>
      <c r="AC4964" s="44">
        <v>6.0999999999999996</v>
      </c>
      <c r="AD4964" s="44">
        <v>3.7413599999999998</v>
      </c>
      <c r="AE4964" s="45">
        <f t="shared" si="9604"/>
        <v>61.333770491803271</v>
      </c>
      <c r="AF4964" s="43">
        <v>6.0999999999999996</v>
      </c>
      <c r="AG4964" s="43">
        <v>0</v>
      </c>
      <c r="AH4964" s="43">
        <v>0</v>
      </c>
      <c r="AI4964" s="43">
        <v>0</v>
      </c>
      <c r="AJ4964" s="43">
        <v>0</v>
      </c>
      <c r="AK4964" s="43">
        <v>0</v>
      </c>
      <c r="AL4964" s="43">
        <f t="shared" si="9605"/>
        <v>6.0999999999999996</v>
      </c>
      <c r="AM4964" s="43">
        <f t="shared" si="9606"/>
        <v>0</v>
      </c>
      <c r="AN4964" s="19"/>
      <c r="AR4964" s="1"/>
      <c r="AS4964" s="1"/>
    </row>
    <row r="4965">
      <c r="B4965" s="41" t="s">
        <v>1334</v>
      </c>
      <c r="C4965" s="41" t="s">
        <v>446</v>
      </c>
      <c r="D4965" s="41" t="s">
        <v>135</v>
      </c>
      <c r="E4965" s="26" t="str">
        <f t="shared" si="9633"/>
        <v>1006</v>
      </c>
      <c r="F4965" s="41" t="s">
        <v>1377</v>
      </c>
      <c r="G4965" s="41"/>
      <c r="H4965" s="42" t="s">
        <v>1378</v>
      </c>
      <c r="I4965" s="43">
        <f t="shared" si="9687"/>
        <v>9360.7000000000007</v>
      </c>
      <c r="J4965" s="43">
        <f t="shared" si="9688"/>
        <v>9360.7000000000007</v>
      </c>
      <c r="K4965" s="43">
        <f t="shared" si="9689"/>
        <v>9360.7000000000007</v>
      </c>
      <c r="L4965" s="43">
        <f t="shared" si="9690"/>
        <v>0</v>
      </c>
      <c r="M4965" s="43">
        <f t="shared" si="9691"/>
        <v>0</v>
      </c>
      <c r="N4965" s="43">
        <f t="shared" si="9692"/>
        <v>0</v>
      </c>
      <c r="O4965" s="43">
        <f t="shared" si="9693"/>
        <v>-4010.5590000000002</v>
      </c>
      <c r="P4965" s="43">
        <f t="shared" si="9694"/>
        <v>0</v>
      </c>
      <c r="Q4965" s="43">
        <f t="shared" si="9695"/>
        <v>-587</v>
      </c>
      <c r="R4965" s="43">
        <f t="shared" si="9696"/>
        <v>-197.80000000000001</v>
      </c>
      <c r="S4965" s="43">
        <f t="shared" si="9697"/>
        <v>-627.24000000000001</v>
      </c>
      <c r="T4965" s="43">
        <f t="shared" si="9698"/>
        <v>0</v>
      </c>
      <c r="U4965" s="43">
        <v>0</v>
      </c>
      <c r="V4965" s="43">
        <f t="shared" si="9634"/>
        <v>3938.1010000000015</v>
      </c>
      <c r="W4965" s="43">
        <f t="shared" si="9699"/>
        <v>0</v>
      </c>
      <c r="X4965" s="43">
        <f t="shared" si="9700"/>
        <v>0</v>
      </c>
      <c r="Y4965" s="43">
        <f t="shared" si="9701"/>
        <v>0</v>
      </c>
      <c r="Z4965" s="43">
        <f t="shared" si="9702"/>
        <v>0</v>
      </c>
      <c r="AA4965" s="43">
        <f t="shared" si="9703"/>
        <v>0</v>
      </c>
      <c r="AB4965" s="43">
        <f t="shared" si="9704"/>
        <v>3019.9329400000001</v>
      </c>
      <c r="AC4965" s="44">
        <f t="shared" si="9705"/>
        <v>3919.3009999999999</v>
      </c>
      <c r="AD4965" s="44">
        <f t="shared" si="9706"/>
        <v>3919.2999799999998</v>
      </c>
      <c r="AE4965" s="45">
        <f t="shared" si="9604"/>
        <v>99.999973974951146</v>
      </c>
      <c r="AF4965" s="43">
        <f t="shared" si="9707"/>
        <v>7948.6599999999999</v>
      </c>
      <c r="AG4965" s="43">
        <f t="shared" si="9708"/>
        <v>-4010.5590000000002</v>
      </c>
      <c r="AH4965" s="43">
        <f t="shared" si="9709"/>
        <v>0</v>
      </c>
      <c r="AI4965" s="43">
        <f t="shared" si="9710"/>
        <v>0</v>
      </c>
      <c r="AJ4965" s="43">
        <f t="shared" si="9711"/>
        <v>0</v>
      </c>
      <c r="AK4965" s="43">
        <f t="shared" si="9712"/>
        <v>0</v>
      </c>
      <c r="AL4965" s="43">
        <f t="shared" si="9605"/>
        <v>3938.1009999999997</v>
      </c>
      <c r="AM4965" s="43">
        <f t="shared" si="9606"/>
        <v>1.8189894035458565e-12</v>
      </c>
      <c r="AN4965" s="2"/>
      <c r="AO4965" s="1"/>
      <c r="AP4965" s="1"/>
      <c r="AQ4965" s="1"/>
      <c r="AR4965" s="1"/>
      <c r="AS4965" s="1"/>
    </row>
    <row r="4966">
      <c r="B4966" s="41" t="s">
        <v>1334</v>
      </c>
      <c r="C4966" s="41" t="s">
        <v>446</v>
      </c>
      <c r="D4966" s="41" t="s">
        <v>135</v>
      </c>
      <c r="E4966" s="26" t="str">
        <f t="shared" si="9633"/>
        <v>1006</v>
      </c>
      <c r="F4966" s="41" t="s">
        <v>1377</v>
      </c>
      <c r="G4966" s="41" t="s">
        <v>95</v>
      </c>
      <c r="H4966" s="42" t="s">
        <v>96</v>
      </c>
      <c r="I4966" s="43">
        <f t="shared" si="9687"/>
        <v>9360.7000000000007</v>
      </c>
      <c r="J4966" s="43">
        <f t="shared" si="9688"/>
        <v>9360.7000000000007</v>
      </c>
      <c r="K4966" s="43">
        <f t="shared" si="9689"/>
        <v>9360.7000000000007</v>
      </c>
      <c r="L4966" s="43">
        <f t="shared" si="9690"/>
        <v>0</v>
      </c>
      <c r="M4966" s="43">
        <f t="shared" si="9691"/>
        <v>0</v>
      </c>
      <c r="N4966" s="43">
        <f t="shared" si="9692"/>
        <v>0</v>
      </c>
      <c r="O4966" s="43">
        <f t="shared" si="9693"/>
        <v>-4010.5590000000002</v>
      </c>
      <c r="P4966" s="43">
        <f t="shared" si="9694"/>
        <v>0</v>
      </c>
      <c r="Q4966" s="43">
        <f t="shared" si="9695"/>
        <v>-587</v>
      </c>
      <c r="R4966" s="43">
        <f t="shared" si="9696"/>
        <v>-197.80000000000001</v>
      </c>
      <c r="S4966" s="43">
        <f t="shared" si="9697"/>
        <v>-627.24000000000001</v>
      </c>
      <c r="T4966" s="43">
        <f t="shared" si="9698"/>
        <v>0</v>
      </c>
      <c r="U4966" s="43">
        <v>0</v>
      </c>
      <c r="V4966" s="43">
        <f t="shared" si="9634"/>
        <v>3938.1010000000015</v>
      </c>
      <c r="W4966" s="43">
        <f t="shared" si="9699"/>
        <v>0</v>
      </c>
      <c r="X4966" s="43">
        <f t="shared" si="9700"/>
        <v>0</v>
      </c>
      <c r="Y4966" s="43">
        <f t="shared" si="9701"/>
        <v>0</v>
      </c>
      <c r="Z4966" s="43">
        <f t="shared" si="9702"/>
        <v>0</v>
      </c>
      <c r="AA4966" s="43">
        <f t="shared" si="9703"/>
        <v>0</v>
      </c>
      <c r="AB4966" s="43">
        <f t="shared" si="9704"/>
        <v>3019.9329400000001</v>
      </c>
      <c r="AC4966" s="44">
        <f t="shared" si="9705"/>
        <v>3919.3009999999999</v>
      </c>
      <c r="AD4966" s="44">
        <f t="shared" si="9706"/>
        <v>3919.2999799999998</v>
      </c>
      <c r="AE4966" s="45">
        <f t="shared" si="9604"/>
        <v>99.999973974951146</v>
      </c>
      <c r="AF4966" s="43">
        <f t="shared" si="9707"/>
        <v>7948.6599999999999</v>
      </c>
      <c r="AG4966" s="43">
        <f t="shared" si="9708"/>
        <v>-4010.5590000000002</v>
      </c>
      <c r="AH4966" s="43">
        <f t="shared" si="9709"/>
        <v>0</v>
      </c>
      <c r="AI4966" s="43">
        <f t="shared" si="9710"/>
        <v>0</v>
      </c>
      <c r="AJ4966" s="43">
        <f t="shared" si="9711"/>
        <v>0</v>
      </c>
      <c r="AK4966" s="43">
        <f t="shared" si="9712"/>
        <v>0</v>
      </c>
      <c r="AL4966" s="43">
        <f t="shared" si="9605"/>
        <v>3938.1009999999997</v>
      </c>
      <c r="AM4966" s="43">
        <f t="shared" si="9606"/>
        <v>1.8189894035458565e-12</v>
      </c>
      <c r="AN4966" s="2"/>
      <c r="AO4966" s="1"/>
      <c r="AP4966" s="1"/>
      <c r="AQ4966" s="1"/>
      <c r="AR4966" s="1"/>
      <c r="AS4966" s="1"/>
    </row>
    <row r="4967" ht="31.5">
      <c r="B4967" s="41" t="s">
        <v>1334</v>
      </c>
      <c r="C4967" s="41" t="s">
        <v>446</v>
      </c>
      <c r="D4967" s="41" t="s">
        <v>135</v>
      </c>
      <c r="E4967" s="26" t="str">
        <f t="shared" si="9633"/>
        <v>1006</v>
      </c>
      <c r="F4967" s="41" t="s">
        <v>1377</v>
      </c>
      <c r="G4967" s="41" t="s">
        <v>97</v>
      </c>
      <c r="H4967" s="42" t="s">
        <v>98</v>
      </c>
      <c r="I4967" s="43">
        <v>9360.7000000000007</v>
      </c>
      <c r="J4967" s="43">
        <v>9360.7000000000007</v>
      </c>
      <c r="K4967" s="43">
        <v>9360.7000000000007</v>
      </c>
      <c r="L4967" s="43"/>
      <c r="M4967" s="43"/>
      <c r="N4967" s="43"/>
      <c r="O4967" s="43">
        <v>-4010.5590000000002</v>
      </c>
      <c r="P4967" s="43">
        <v>0</v>
      </c>
      <c r="Q4967" s="43">
        <v>-587</v>
      </c>
      <c r="R4967" s="43">
        <v>-197.80000000000001</v>
      </c>
      <c r="S4967" s="43">
        <f>-75-552.24</f>
        <v>-627.24000000000001</v>
      </c>
      <c r="T4967" s="43">
        <v>0</v>
      </c>
      <c r="U4967" s="43">
        <v>0</v>
      </c>
      <c r="V4967" s="43">
        <f t="shared" si="9634"/>
        <v>3938.1010000000015</v>
      </c>
      <c r="W4967" s="43"/>
      <c r="X4967" s="43"/>
      <c r="Y4967" s="43"/>
      <c r="Z4967" s="43"/>
      <c r="AA4967" s="43"/>
      <c r="AB4967" s="43">
        <v>3019.9329400000001</v>
      </c>
      <c r="AC4967" s="44">
        <v>3919.3009999999999</v>
      </c>
      <c r="AD4967" s="44">
        <v>3919.2999799999998</v>
      </c>
      <c r="AE4967" s="45">
        <f t="shared" si="9604"/>
        <v>99.999973974951146</v>
      </c>
      <c r="AF4967" s="43">
        <v>7948.6599999999999</v>
      </c>
      <c r="AG4967" s="43">
        <v>-4010.5590000000002</v>
      </c>
      <c r="AH4967" s="43">
        <v>0</v>
      </c>
      <c r="AI4967" s="43">
        <v>0</v>
      </c>
      <c r="AJ4967" s="43">
        <v>0</v>
      </c>
      <c r="AK4967" s="43">
        <v>0</v>
      </c>
      <c r="AL4967" s="43">
        <f t="shared" si="9605"/>
        <v>3938.1009999999997</v>
      </c>
      <c r="AM4967" s="43">
        <f t="shared" si="9606"/>
        <v>1.8189894035458565e-12</v>
      </c>
      <c r="AN4967" s="19"/>
      <c r="AO4967" s="1"/>
      <c r="AP4967" s="1"/>
      <c r="AQ4967" s="1"/>
      <c r="AR4967" s="1"/>
      <c r="AS4967" s="1"/>
    </row>
    <row r="4968" ht="47.25">
      <c r="B4968" s="41" t="s">
        <v>1334</v>
      </c>
      <c r="C4968" s="41" t="s">
        <v>446</v>
      </c>
      <c r="D4968" s="41" t="s">
        <v>135</v>
      </c>
      <c r="E4968" s="26" t="str">
        <f t="shared" si="9633"/>
        <v>1006</v>
      </c>
      <c r="F4968" s="41" t="s">
        <v>441</v>
      </c>
      <c r="G4968" s="41"/>
      <c r="H4968" s="42" t="s">
        <v>442</v>
      </c>
      <c r="I4968" s="43">
        <f>I4969+I4972</f>
        <v>2358.5999999999999</v>
      </c>
      <c r="J4968" s="43">
        <f>J4969+J4972</f>
        <v>2358.5999999999999</v>
      </c>
      <c r="K4968" s="43">
        <f>K4969+K4972</f>
        <v>2358.5999999999999</v>
      </c>
      <c r="L4968" s="43">
        <f>L4969+L4972</f>
        <v>0</v>
      </c>
      <c r="M4968" s="43">
        <f>M4969+M4972</f>
        <v>0</v>
      </c>
      <c r="N4968" s="43">
        <f>N4969+N4972</f>
        <v>0</v>
      </c>
      <c r="O4968" s="43">
        <f>O4969+O4972</f>
        <v>-176.798</v>
      </c>
      <c r="P4968" s="43">
        <f>P4969+P4972</f>
        <v>0</v>
      </c>
      <c r="Q4968" s="43">
        <f>Q4969+Q4972</f>
        <v>324.60000000000002</v>
      </c>
      <c r="R4968" s="43">
        <f>R4969+R4972</f>
        <v>-208.76000000000022</v>
      </c>
      <c r="S4968" s="43">
        <f>S4969+S4972</f>
        <v>75</v>
      </c>
      <c r="T4968" s="43">
        <f>T4969+T4972</f>
        <v>0</v>
      </c>
      <c r="U4968" s="43">
        <v>0</v>
      </c>
      <c r="V4968" s="43">
        <f t="shared" si="9634"/>
        <v>2372.6419999999998</v>
      </c>
      <c r="W4968" s="43">
        <f>W4969+W4972</f>
        <v>0</v>
      </c>
      <c r="X4968" s="43">
        <f>X4969+X4972</f>
        <v>0</v>
      </c>
      <c r="Y4968" s="43">
        <f>Y4969+Y4972</f>
        <v>0</v>
      </c>
      <c r="Z4968" s="43">
        <f>Z4969+Z4972</f>
        <v>0</v>
      </c>
      <c r="AA4968" s="43">
        <f>AA4969+AA4972</f>
        <v>0</v>
      </c>
      <c r="AB4968" s="43">
        <f>AB4969+AB4972</f>
        <v>451.62565999999998</v>
      </c>
      <c r="AC4968" s="44">
        <f>AC4969+AC4972</f>
        <v>2372.6419999999998</v>
      </c>
      <c r="AD4968" s="44">
        <f>AD4969+AD4972</f>
        <v>2372.6417499999998</v>
      </c>
      <c r="AE4968" s="45">
        <f t="shared" ref="AE4968:AE5031" si="9713">AD4968/AC4968*100</f>
        <v>99.999989463222846</v>
      </c>
      <c r="AF4968" s="43">
        <f>AF4969+AF4972</f>
        <v>2549.4400000000001</v>
      </c>
      <c r="AG4968" s="43">
        <f>AG4969+AG4972</f>
        <v>-176.798</v>
      </c>
      <c r="AH4968" s="43">
        <f>AH4969+AH4972</f>
        <v>0</v>
      </c>
      <c r="AI4968" s="43">
        <f>AI4969+AI4972</f>
        <v>0</v>
      </c>
      <c r="AJ4968" s="43">
        <f>AJ4969+AJ4972</f>
        <v>0</v>
      </c>
      <c r="AK4968" s="43">
        <f>AK4969+AK4972</f>
        <v>0</v>
      </c>
      <c r="AL4968" s="43">
        <f t="shared" ref="AL4968:AL5031" si="9714">AF4968+AH4968+AK4968+AI4968+AJ4968+AG4968</f>
        <v>2372.6419999999998</v>
      </c>
      <c r="AM4968" s="43">
        <f t="shared" ref="AM4968:AM5031" si="9715">V4968-AL4968</f>
        <v>0</v>
      </c>
      <c r="AN4968" s="2"/>
      <c r="AR4968" s="1"/>
      <c r="AS4968" s="1"/>
    </row>
    <row r="4969">
      <c r="B4969" s="41" t="s">
        <v>1334</v>
      </c>
      <c r="C4969" s="41" t="s">
        <v>446</v>
      </c>
      <c r="D4969" s="41" t="s">
        <v>135</v>
      </c>
      <c r="E4969" s="26" t="str">
        <f t="shared" si="9633"/>
        <v>1006</v>
      </c>
      <c r="F4969" s="41" t="s">
        <v>443</v>
      </c>
      <c r="G4969" s="41"/>
      <c r="H4969" s="42" t="s">
        <v>444</v>
      </c>
      <c r="I4969" s="43">
        <f t="shared" ref="I4969:I4986" si="9716">I4970</f>
        <v>2196.5999999999999</v>
      </c>
      <c r="J4969" s="43">
        <f t="shared" ref="J4969:J4986" si="9717">J4970</f>
        <v>2196.5999999999999</v>
      </c>
      <c r="K4969" s="43">
        <f t="shared" ref="K4969:K4986" si="9718">K4970</f>
        <v>2196.5999999999999</v>
      </c>
      <c r="L4969" s="43">
        <f t="shared" ref="L4969:L4986" si="9719">L4970</f>
        <v>0</v>
      </c>
      <c r="M4969" s="43">
        <f t="shared" ref="M4969:M4986" si="9720">M4970</f>
        <v>0</v>
      </c>
      <c r="N4969" s="43">
        <f t="shared" ref="N4969:N4986" si="9721">N4970</f>
        <v>0</v>
      </c>
      <c r="O4969" s="43">
        <f t="shared" ref="O4969:O4986" si="9722">O4970</f>
        <v>-14.798</v>
      </c>
      <c r="P4969" s="43">
        <f t="shared" ref="P4969:P4986" si="9723">P4970</f>
        <v>0</v>
      </c>
      <c r="Q4969" s="43">
        <f t="shared" ref="Q4969:Q4986" si="9724">Q4970</f>
        <v>324.60000000000002</v>
      </c>
      <c r="R4969" s="43">
        <f t="shared" ref="R4969:R4970" si="9725">R4970</f>
        <v>-208.76000000000022</v>
      </c>
      <c r="S4969" s="43">
        <f t="shared" ref="S4969:S4986" si="9726">S4970</f>
        <v>75</v>
      </c>
      <c r="T4969" s="43">
        <f t="shared" ref="T4969:T4986" si="9727">T4970</f>
        <v>0</v>
      </c>
      <c r="U4969" s="43">
        <v>0</v>
      </c>
      <c r="V4969" s="43">
        <f t="shared" si="9634"/>
        <v>2372.6419999999998</v>
      </c>
      <c r="W4969" s="43">
        <f t="shared" ref="W4969:W4986" si="9728">W4970</f>
        <v>0</v>
      </c>
      <c r="X4969" s="43">
        <f t="shared" ref="X4969:X4986" si="9729">X4970</f>
        <v>0</v>
      </c>
      <c r="Y4969" s="43">
        <f t="shared" ref="Y4969:Y4986" si="9730">Y4970</f>
        <v>0</v>
      </c>
      <c r="Z4969" s="43">
        <f t="shared" ref="Z4969:Z4986" si="9731">Z4970</f>
        <v>0</v>
      </c>
      <c r="AA4969" s="43">
        <f t="shared" ref="AA4969:AA4986" si="9732">AA4970</f>
        <v>0</v>
      </c>
      <c r="AB4969" s="43">
        <f t="shared" ref="AB4969:AB4986" si="9733">AB4970</f>
        <v>451.62565999999998</v>
      </c>
      <c r="AC4969" s="44">
        <f t="shared" ref="AC4969:AC4986" si="9734">AC4970</f>
        <v>2372.6419999999998</v>
      </c>
      <c r="AD4969" s="44">
        <f t="shared" ref="AD4969:AD4986" si="9735">AD4970</f>
        <v>2372.6417499999998</v>
      </c>
      <c r="AE4969" s="45">
        <f t="shared" si="9713"/>
        <v>99.999989463222846</v>
      </c>
      <c r="AF4969" s="43">
        <f t="shared" ref="AF4969:AF4986" si="9736">AF4970</f>
        <v>2387.4400000000001</v>
      </c>
      <c r="AG4969" s="43">
        <f t="shared" ref="AG4969:AG4986" si="9737">AG4970</f>
        <v>-14.798</v>
      </c>
      <c r="AH4969" s="43">
        <f t="shared" ref="AH4969:AH4986" si="9738">AH4970</f>
        <v>0</v>
      </c>
      <c r="AI4969" s="43">
        <f t="shared" ref="AI4969:AI4986" si="9739">AI4970</f>
        <v>0</v>
      </c>
      <c r="AJ4969" s="43">
        <f t="shared" ref="AJ4969:AJ4986" si="9740">AJ4970</f>
        <v>0</v>
      </c>
      <c r="AK4969" s="43">
        <f t="shared" ref="AK4969:AK4986" si="9741">AK4970</f>
        <v>0</v>
      </c>
      <c r="AL4969" s="43">
        <f t="shared" si="9714"/>
        <v>2372.6420000000003</v>
      </c>
      <c r="AM4969" s="43">
        <f t="shared" si="9715"/>
        <v>-4.5474735088646412e-13</v>
      </c>
      <c r="AN4969" s="2"/>
      <c r="AO4969" s="1"/>
      <c r="AP4969" s="1"/>
      <c r="AQ4969" s="1"/>
      <c r="AR4969" s="1"/>
      <c r="AS4969" s="1"/>
    </row>
    <row r="4970" ht="31.5">
      <c r="B4970" s="41" t="s">
        <v>1334</v>
      </c>
      <c r="C4970" s="41" t="s">
        <v>446</v>
      </c>
      <c r="D4970" s="41" t="s">
        <v>135</v>
      </c>
      <c r="E4970" s="26" t="str">
        <f t="shared" si="9633"/>
        <v>1006</v>
      </c>
      <c r="F4970" s="41" t="s">
        <v>443</v>
      </c>
      <c r="G4970" s="41" t="s">
        <v>53</v>
      </c>
      <c r="H4970" s="42" t="s">
        <v>54</v>
      </c>
      <c r="I4970" s="43">
        <f t="shared" si="9716"/>
        <v>2196.5999999999999</v>
      </c>
      <c r="J4970" s="43">
        <f t="shared" si="9717"/>
        <v>2196.5999999999999</v>
      </c>
      <c r="K4970" s="43">
        <f t="shared" si="9718"/>
        <v>2196.5999999999999</v>
      </c>
      <c r="L4970" s="43">
        <f t="shared" si="9719"/>
        <v>0</v>
      </c>
      <c r="M4970" s="43">
        <f t="shared" si="9720"/>
        <v>0</v>
      </c>
      <c r="N4970" s="43">
        <f t="shared" si="9721"/>
        <v>0</v>
      </c>
      <c r="O4970" s="43">
        <f t="shared" si="9722"/>
        <v>-14.798</v>
      </c>
      <c r="P4970" s="43">
        <f t="shared" si="9723"/>
        <v>0</v>
      </c>
      <c r="Q4970" s="43">
        <f t="shared" si="9724"/>
        <v>324.60000000000002</v>
      </c>
      <c r="R4970" s="43">
        <f t="shared" si="9725"/>
        <v>-208.76000000000022</v>
      </c>
      <c r="S4970" s="43">
        <f t="shared" si="9726"/>
        <v>75</v>
      </c>
      <c r="T4970" s="43">
        <f t="shared" si="9727"/>
        <v>0</v>
      </c>
      <c r="U4970" s="43">
        <v>0</v>
      </c>
      <c r="V4970" s="43">
        <f t="shared" si="9634"/>
        <v>2372.6419999999998</v>
      </c>
      <c r="W4970" s="43">
        <f t="shared" si="9728"/>
        <v>0</v>
      </c>
      <c r="X4970" s="43">
        <f t="shared" si="9729"/>
        <v>0</v>
      </c>
      <c r="Y4970" s="43">
        <f t="shared" si="9730"/>
        <v>0</v>
      </c>
      <c r="Z4970" s="43">
        <f t="shared" si="9731"/>
        <v>0</v>
      </c>
      <c r="AA4970" s="43">
        <f t="shared" si="9732"/>
        <v>0</v>
      </c>
      <c r="AB4970" s="43">
        <f t="shared" si="9733"/>
        <v>451.62565999999998</v>
      </c>
      <c r="AC4970" s="44">
        <f t="shared" si="9734"/>
        <v>2372.6419999999998</v>
      </c>
      <c r="AD4970" s="44">
        <f t="shared" si="9735"/>
        <v>2372.6417499999998</v>
      </c>
      <c r="AE4970" s="45">
        <f t="shared" si="9713"/>
        <v>99.999989463222846</v>
      </c>
      <c r="AF4970" s="43">
        <f t="shared" si="9736"/>
        <v>2387.4400000000001</v>
      </c>
      <c r="AG4970" s="43">
        <f t="shared" si="9737"/>
        <v>-14.798</v>
      </c>
      <c r="AH4970" s="43">
        <f t="shared" si="9738"/>
        <v>0</v>
      </c>
      <c r="AI4970" s="43">
        <f t="shared" si="9739"/>
        <v>0</v>
      </c>
      <c r="AJ4970" s="43">
        <f t="shared" si="9740"/>
        <v>0</v>
      </c>
      <c r="AK4970" s="43">
        <f t="shared" si="9741"/>
        <v>0</v>
      </c>
      <c r="AL4970" s="43">
        <f t="shared" si="9714"/>
        <v>2372.6420000000003</v>
      </c>
      <c r="AM4970" s="43">
        <f t="shared" si="9715"/>
        <v>-4.5474735088646412e-13</v>
      </c>
      <c r="AN4970" s="2"/>
      <c r="AO4970" s="1"/>
      <c r="AP4970" s="1"/>
      <c r="AQ4970" s="1"/>
      <c r="AR4970" s="1"/>
      <c r="AS4970" s="1"/>
    </row>
    <row r="4971" ht="31.5">
      <c r="B4971" s="41" t="s">
        <v>1334</v>
      </c>
      <c r="C4971" s="41" t="s">
        <v>446</v>
      </c>
      <c r="D4971" s="41" t="s">
        <v>135</v>
      </c>
      <c r="E4971" s="26" t="str">
        <f t="shared" si="9633"/>
        <v>1006</v>
      </c>
      <c r="F4971" s="41" t="s">
        <v>443</v>
      </c>
      <c r="G4971" s="41" t="s">
        <v>55</v>
      </c>
      <c r="H4971" s="42" t="s">
        <v>56</v>
      </c>
      <c r="I4971" s="43">
        <v>2196.5999999999999</v>
      </c>
      <c r="J4971" s="43">
        <v>2196.5999999999999</v>
      </c>
      <c r="K4971" s="43">
        <v>2196.5999999999999</v>
      </c>
      <c r="L4971" s="43"/>
      <c r="M4971" s="43"/>
      <c r="N4971" s="43"/>
      <c r="O4971" s="43">
        <v>-14.798</v>
      </c>
      <c r="P4971" s="43">
        <v>0</v>
      </c>
      <c r="Q4971" s="43">
        <v>324.60000000000002</v>
      </c>
      <c r="R4971" s="43">
        <f>4745.4-208.76-4745.4</f>
        <v>-208.76000000000022</v>
      </c>
      <c r="S4971" s="43">
        <v>75</v>
      </c>
      <c r="T4971" s="43">
        <v>0</v>
      </c>
      <c r="U4971" s="43">
        <v>0</v>
      </c>
      <c r="V4971" s="43">
        <f t="shared" si="9634"/>
        <v>2372.6419999999998</v>
      </c>
      <c r="W4971" s="43"/>
      <c r="X4971" s="43"/>
      <c r="Y4971" s="43"/>
      <c r="Z4971" s="43"/>
      <c r="AA4971" s="43"/>
      <c r="AB4971" s="43">
        <v>451.62565999999998</v>
      </c>
      <c r="AC4971" s="44">
        <v>2372.6419999999998</v>
      </c>
      <c r="AD4971" s="44">
        <v>2372.6417499999998</v>
      </c>
      <c r="AE4971" s="45">
        <f t="shared" si="9713"/>
        <v>99.999989463222846</v>
      </c>
      <c r="AF4971" s="43">
        <v>2387.4400000000001</v>
      </c>
      <c r="AG4971" s="43">
        <v>-14.798</v>
      </c>
      <c r="AH4971" s="43">
        <v>0</v>
      </c>
      <c r="AI4971" s="43">
        <v>0</v>
      </c>
      <c r="AJ4971" s="43">
        <v>0</v>
      </c>
      <c r="AK4971" s="43">
        <v>0</v>
      </c>
      <c r="AL4971" s="43">
        <f t="shared" si="9714"/>
        <v>2372.6420000000003</v>
      </c>
      <c r="AM4971" s="43">
        <f t="shared" si="9715"/>
        <v>-4.5474735088646412e-13</v>
      </c>
      <c r="AN4971" s="19"/>
      <c r="AR4971" s="1"/>
      <c r="AS4971" s="1"/>
    </row>
    <row r="4972" ht="47.25" hidden="1">
      <c r="B4972" s="41" t="s">
        <v>1334</v>
      </c>
      <c r="C4972" s="41" t="s">
        <v>446</v>
      </c>
      <c r="D4972" s="41" t="s">
        <v>135</v>
      </c>
      <c r="E4972" s="26" t="str">
        <f t="shared" si="9633"/>
        <v>1006</v>
      </c>
      <c r="F4972" s="41" t="s">
        <v>1379</v>
      </c>
      <c r="G4972" s="41"/>
      <c r="H4972" s="42" t="s">
        <v>1380</v>
      </c>
      <c r="I4972" s="43">
        <f t="shared" si="9716"/>
        <v>162</v>
      </c>
      <c r="J4972" s="43">
        <f t="shared" si="9717"/>
        <v>162</v>
      </c>
      <c r="K4972" s="43">
        <f t="shared" si="9718"/>
        <v>162</v>
      </c>
      <c r="L4972" s="43">
        <f t="shared" si="9719"/>
        <v>0</v>
      </c>
      <c r="M4972" s="43">
        <f t="shared" si="9720"/>
        <v>0</v>
      </c>
      <c r="N4972" s="43">
        <f t="shared" si="9721"/>
        <v>0</v>
      </c>
      <c r="O4972" s="43">
        <f t="shared" si="9722"/>
        <v>-162</v>
      </c>
      <c r="P4972" s="43">
        <f t="shared" si="9723"/>
        <v>0</v>
      </c>
      <c r="Q4972" s="43">
        <f t="shared" si="9724"/>
        <v>0</v>
      </c>
      <c r="R4972" s="43">
        <f t="shared" ref="R4972:R4986" si="9742">R4973</f>
        <v>0</v>
      </c>
      <c r="S4972" s="43">
        <f t="shared" si="9726"/>
        <v>0</v>
      </c>
      <c r="T4972" s="43">
        <f t="shared" si="9727"/>
        <v>0</v>
      </c>
      <c r="U4972" s="43">
        <v>0</v>
      </c>
      <c r="V4972" s="43">
        <f t="shared" si="9634"/>
        <v>0</v>
      </c>
      <c r="W4972" s="43">
        <f t="shared" si="9728"/>
        <v>0</v>
      </c>
      <c r="X4972" s="43">
        <f t="shared" si="9729"/>
        <v>0</v>
      </c>
      <c r="Y4972" s="43">
        <f t="shared" si="9730"/>
        <v>0</v>
      </c>
      <c r="Z4972" s="43">
        <f t="shared" si="9731"/>
        <v>0</v>
      </c>
      <c r="AA4972" s="43">
        <f t="shared" si="9732"/>
        <v>0</v>
      </c>
      <c r="AB4972" s="43">
        <f t="shared" si="9733"/>
        <v>0</v>
      </c>
      <c r="AC4972" s="44">
        <f t="shared" si="9734"/>
        <v>0</v>
      </c>
      <c r="AD4972" s="44">
        <f t="shared" si="9735"/>
        <v>0</v>
      </c>
      <c r="AE4972" s="45" t="e">
        <f t="shared" si="9713"/>
        <v>#DIV/0!</v>
      </c>
      <c r="AF4972" s="43">
        <f t="shared" si="9736"/>
        <v>162</v>
      </c>
      <c r="AG4972" s="43">
        <f t="shared" si="9737"/>
        <v>-162</v>
      </c>
      <c r="AH4972" s="43">
        <f t="shared" si="9738"/>
        <v>0</v>
      </c>
      <c r="AI4972" s="43">
        <f t="shared" si="9739"/>
        <v>0</v>
      </c>
      <c r="AJ4972" s="43">
        <f t="shared" si="9740"/>
        <v>0</v>
      </c>
      <c r="AK4972" s="43">
        <f t="shared" si="9741"/>
        <v>0</v>
      </c>
      <c r="AL4972" s="43">
        <f t="shared" si="9714"/>
        <v>0</v>
      </c>
      <c r="AM4972" s="43">
        <f t="shared" si="9715"/>
        <v>0</v>
      </c>
      <c r="AN4972" s="19" t="s">
        <v>36</v>
      </c>
      <c r="AO4972" s="1"/>
      <c r="AP4972" s="1"/>
      <c r="AQ4972" s="1"/>
      <c r="AR4972" s="1"/>
      <c r="AS4972" s="1"/>
    </row>
    <row r="4973" ht="31.5" hidden="1">
      <c r="B4973" s="41" t="s">
        <v>1334</v>
      </c>
      <c r="C4973" s="41" t="s">
        <v>446</v>
      </c>
      <c r="D4973" s="41" t="s">
        <v>135</v>
      </c>
      <c r="E4973" s="26" t="str">
        <f t="shared" si="9633"/>
        <v>1006</v>
      </c>
      <c r="F4973" s="41" t="s">
        <v>1379</v>
      </c>
      <c r="G4973" s="41" t="s">
        <v>177</v>
      </c>
      <c r="H4973" s="42" t="s">
        <v>178</v>
      </c>
      <c r="I4973" s="43">
        <f t="shared" si="9716"/>
        <v>162</v>
      </c>
      <c r="J4973" s="43">
        <f t="shared" si="9717"/>
        <v>162</v>
      </c>
      <c r="K4973" s="43">
        <f t="shared" si="9718"/>
        <v>162</v>
      </c>
      <c r="L4973" s="43">
        <f t="shared" si="9719"/>
        <v>0</v>
      </c>
      <c r="M4973" s="43">
        <f t="shared" si="9720"/>
        <v>0</v>
      </c>
      <c r="N4973" s="43">
        <f t="shared" si="9721"/>
        <v>0</v>
      </c>
      <c r="O4973" s="43">
        <f t="shared" si="9722"/>
        <v>-162</v>
      </c>
      <c r="P4973" s="43">
        <f t="shared" si="9723"/>
        <v>0</v>
      </c>
      <c r="Q4973" s="43">
        <f t="shared" si="9724"/>
        <v>0</v>
      </c>
      <c r="R4973" s="43">
        <f t="shared" si="9742"/>
        <v>0</v>
      </c>
      <c r="S4973" s="43">
        <f t="shared" si="9726"/>
        <v>0</v>
      </c>
      <c r="T4973" s="43">
        <f t="shared" si="9727"/>
        <v>0</v>
      </c>
      <c r="U4973" s="43">
        <v>0</v>
      </c>
      <c r="V4973" s="43">
        <f t="shared" si="9634"/>
        <v>0</v>
      </c>
      <c r="W4973" s="43">
        <f t="shared" si="9728"/>
        <v>0</v>
      </c>
      <c r="X4973" s="43">
        <f t="shared" si="9729"/>
        <v>0</v>
      </c>
      <c r="Y4973" s="43">
        <f t="shared" si="9730"/>
        <v>0</v>
      </c>
      <c r="Z4973" s="43">
        <f t="shared" si="9731"/>
        <v>0</v>
      </c>
      <c r="AA4973" s="43">
        <f t="shared" si="9732"/>
        <v>0</v>
      </c>
      <c r="AB4973" s="43">
        <f t="shared" si="9733"/>
        <v>0</v>
      </c>
      <c r="AC4973" s="44">
        <f t="shared" si="9734"/>
        <v>0</v>
      </c>
      <c r="AD4973" s="44">
        <f t="shared" si="9735"/>
        <v>0</v>
      </c>
      <c r="AE4973" s="45" t="e">
        <f t="shared" si="9713"/>
        <v>#DIV/0!</v>
      </c>
      <c r="AF4973" s="43">
        <f t="shared" si="9736"/>
        <v>162</v>
      </c>
      <c r="AG4973" s="43">
        <f t="shared" si="9737"/>
        <v>-162</v>
      </c>
      <c r="AH4973" s="43">
        <f t="shared" si="9738"/>
        <v>0</v>
      </c>
      <c r="AI4973" s="43">
        <f t="shared" si="9739"/>
        <v>0</v>
      </c>
      <c r="AJ4973" s="43">
        <f t="shared" si="9740"/>
        <v>0</v>
      </c>
      <c r="AK4973" s="43">
        <f t="shared" si="9741"/>
        <v>0</v>
      </c>
      <c r="AL4973" s="43">
        <f t="shared" si="9714"/>
        <v>0</v>
      </c>
      <c r="AM4973" s="43">
        <f t="shared" si="9715"/>
        <v>0</v>
      </c>
      <c r="AN4973" s="19" t="s">
        <v>36</v>
      </c>
      <c r="AO4973" s="1"/>
      <c r="AP4973" s="1"/>
      <c r="AQ4973" s="1"/>
      <c r="AR4973" s="1"/>
      <c r="AS4973" s="1"/>
    </row>
    <row r="4974" ht="63" hidden="1">
      <c r="B4974" s="41" t="s">
        <v>1334</v>
      </c>
      <c r="C4974" s="41" t="s">
        <v>446</v>
      </c>
      <c r="D4974" s="41" t="s">
        <v>135</v>
      </c>
      <c r="E4974" s="26" t="str">
        <f t="shared" si="9633"/>
        <v>1006</v>
      </c>
      <c r="F4974" s="41" t="s">
        <v>1379</v>
      </c>
      <c r="G4974" s="41" t="s">
        <v>373</v>
      </c>
      <c r="H4974" s="42" t="s">
        <v>374</v>
      </c>
      <c r="I4974" s="43">
        <v>162</v>
      </c>
      <c r="J4974" s="43">
        <v>162</v>
      </c>
      <c r="K4974" s="43">
        <v>162</v>
      </c>
      <c r="L4974" s="43"/>
      <c r="M4974" s="43"/>
      <c r="N4974" s="43"/>
      <c r="O4974" s="43">
        <v>-162</v>
      </c>
      <c r="P4974" s="43">
        <v>0</v>
      </c>
      <c r="Q4974" s="43">
        <v>0</v>
      </c>
      <c r="R4974" s="43">
        <v>0</v>
      </c>
      <c r="S4974" s="43">
        <v>0</v>
      </c>
      <c r="T4974" s="43">
        <v>0</v>
      </c>
      <c r="U4974" s="43">
        <v>0</v>
      </c>
      <c r="V4974" s="43">
        <f t="shared" si="9634"/>
        <v>0</v>
      </c>
      <c r="W4974" s="43"/>
      <c r="X4974" s="43"/>
      <c r="Y4974" s="43"/>
      <c r="Z4974" s="43"/>
      <c r="AA4974" s="43"/>
      <c r="AB4974" s="43">
        <v>0</v>
      </c>
      <c r="AC4974" s="44">
        <v>0</v>
      </c>
      <c r="AD4974" s="44">
        <v>0</v>
      </c>
      <c r="AE4974" s="45" t="e">
        <f t="shared" si="9713"/>
        <v>#DIV/0!</v>
      </c>
      <c r="AF4974" s="43">
        <v>162</v>
      </c>
      <c r="AG4974" s="43">
        <v>-162</v>
      </c>
      <c r="AH4974" s="43">
        <v>0</v>
      </c>
      <c r="AI4974" s="43">
        <v>0</v>
      </c>
      <c r="AJ4974" s="43">
        <v>0</v>
      </c>
      <c r="AK4974" s="43">
        <v>0</v>
      </c>
      <c r="AL4974" s="43">
        <f t="shared" si="9714"/>
        <v>0</v>
      </c>
      <c r="AM4974" s="43">
        <f t="shared" si="9715"/>
        <v>0</v>
      </c>
      <c r="AN4974" s="19" t="s">
        <v>36</v>
      </c>
      <c r="AO4974" s="1"/>
      <c r="AP4974" s="1"/>
      <c r="AQ4974" s="1"/>
      <c r="AR4974" s="1"/>
      <c r="AS4974" s="1"/>
    </row>
    <row r="4975" ht="31.5">
      <c r="B4975" s="41" t="s">
        <v>1334</v>
      </c>
      <c r="C4975" s="41" t="s">
        <v>446</v>
      </c>
      <c r="D4975" s="41" t="s">
        <v>135</v>
      </c>
      <c r="E4975" s="26" t="str">
        <f t="shared" ref="E4975:E5038" si="9743">CONCATENATE(C4975,D4975)</f>
        <v>1006</v>
      </c>
      <c r="F4975" s="41" t="s">
        <v>330</v>
      </c>
      <c r="G4975" s="41"/>
      <c r="H4975" s="42" t="s">
        <v>331</v>
      </c>
      <c r="I4975" s="43">
        <f t="shared" si="9716"/>
        <v>395.80000000000001</v>
      </c>
      <c r="J4975" s="43">
        <f t="shared" si="9717"/>
        <v>395.80000000000001</v>
      </c>
      <c r="K4975" s="43">
        <f t="shared" si="9718"/>
        <v>395.80000000000001</v>
      </c>
      <c r="L4975" s="43">
        <f t="shared" si="9719"/>
        <v>0</v>
      </c>
      <c r="M4975" s="43">
        <f t="shared" si="9720"/>
        <v>0</v>
      </c>
      <c r="N4975" s="43">
        <f t="shared" si="9721"/>
        <v>0</v>
      </c>
      <c r="O4975" s="43">
        <f t="shared" si="9722"/>
        <v>0</v>
      </c>
      <c r="P4975" s="43">
        <f t="shared" si="9723"/>
        <v>0</v>
      </c>
      <c r="Q4975" s="43">
        <f t="shared" si="9724"/>
        <v>0</v>
      </c>
      <c r="R4975" s="43">
        <f t="shared" si="9742"/>
        <v>0</v>
      </c>
      <c r="S4975" s="43">
        <f t="shared" si="9726"/>
        <v>0</v>
      </c>
      <c r="T4975" s="43">
        <f t="shared" si="9727"/>
        <v>0</v>
      </c>
      <c r="U4975" s="43">
        <v>0</v>
      </c>
      <c r="V4975" s="43">
        <f t="shared" ref="V4975:V5038" si="9744">I4975+L4975+U4975+T4975+S4975+R4975+Q4975+P4975+O4975</f>
        <v>395.80000000000001</v>
      </c>
      <c r="W4975" s="43">
        <f t="shared" si="9728"/>
        <v>0</v>
      </c>
      <c r="X4975" s="43">
        <f t="shared" si="9729"/>
        <v>0</v>
      </c>
      <c r="Y4975" s="43">
        <f t="shared" si="9730"/>
        <v>0</v>
      </c>
      <c r="Z4975" s="43">
        <f t="shared" si="9731"/>
        <v>0</v>
      </c>
      <c r="AA4975" s="43">
        <f t="shared" si="9732"/>
        <v>0</v>
      </c>
      <c r="AB4975" s="43">
        <f t="shared" si="9733"/>
        <v>0</v>
      </c>
      <c r="AC4975" s="44">
        <f t="shared" si="9734"/>
        <v>395.80000000000001</v>
      </c>
      <c r="AD4975" s="44">
        <f t="shared" si="9735"/>
        <v>395.80000000000001</v>
      </c>
      <c r="AE4975" s="45">
        <f t="shared" si="9713"/>
        <v>100</v>
      </c>
      <c r="AF4975" s="43">
        <f t="shared" si="9736"/>
        <v>395.80000000000001</v>
      </c>
      <c r="AG4975" s="43">
        <f t="shared" si="9737"/>
        <v>0</v>
      </c>
      <c r="AH4975" s="43">
        <f t="shared" si="9738"/>
        <v>0</v>
      </c>
      <c r="AI4975" s="43">
        <f t="shared" si="9739"/>
        <v>0</v>
      </c>
      <c r="AJ4975" s="43">
        <f t="shared" si="9740"/>
        <v>0</v>
      </c>
      <c r="AK4975" s="43">
        <f t="shared" si="9741"/>
        <v>0</v>
      </c>
      <c r="AL4975" s="43">
        <f t="shared" si="9714"/>
        <v>395.80000000000001</v>
      </c>
      <c r="AM4975" s="43">
        <f t="shared" si="9715"/>
        <v>0</v>
      </c>
      <c r="AN4975" s="2"/>
      <c r="AO4975" s="1"/>
      <c r="AP4975" s="1"/>
      <c r="AQ4975" s="1"/>
      <c r="AR4975" s="1"/>
      <c r="AS4975" s="1"/>
    </row>
    <row r="4976" ht="63">
      <c r="B4976" s="41" t="s">
        <v>1334</v>
      </c>
      <c r="C4976" s="41" t="s">
        <v>446</v>
      </c>
      <c r="D4976" s="41" t="s">
        <v>135</v>
      </c>
      <c r="E4976" s="26" t="str">
        <f t="shared" si="9743"/>
        <v>1006</v>
      </c>
      <c r="F4976" s="41" t="s">
        <v>332</v>
      </c>
      <c r="G4976" s="41"/>
      <c r="H4976" s="42" t="s">
        <v>333</v>
      </c>
      <c r="I4976" s="43">
        <f t="shared" si="9716"/>
        <v>395.80000000000001</v>
      </c>
      <c r="J4976" s="43">
        <f t="shared" si="9717"/>
        <v>395.80000000000001</v>
      </c>
      <c r="K4976" s="43">
        <f t="shared" si="9718"/>
        <v>395.80000000000001</v>
      </c>
      <c r="L4976" s="43">
        <f t="shared" si="9719"/>
        <v>0</v>
      </c>
      <c r="M4976" s="43">
        <f t="shared" si="9720"/>
        <v>0</v>
      </c>
      <c r="N4976" s="43">
        <f t="shared" si="9721"/>
        <v>0</v>
      </c>
      <c r="O4976" s="43">
        <f t="shared" si="9722"/>
        <v>0</v>
      </c>
      <c r="P4976" s="43">
        <f t="shared" si="9723"/>
        <v>0</v>
      </c>
      <c r="Q4976" s="43">
        <f t="shared" si="9724"/>
        <v>0</v>
      </c>
      <c r="R4976" s="43">
        <f t="shared" si="9742"/>
        <v>0</v>
      </c>
      <c r="S4976" s="43">
        <f t="shared" si="9726"/>
        <v>0</v>
      </c>
      <c r="T4976" s="43">
        <f t="shared" si="9727"/>
        <v>0</v>
      </c>
      <c r="U4976" s="43">
        <v>0</v>
      </c>
      <c r="V4976" s="43">
        <f t="shared" si="9744"/>
        <v>395.80000000000001</v>
      </c>
      <c r="W4976" s="43">
        <f t="shared" si="9728"/>
        <v>0</v>
      </c>
      <c r="X4976" s="43">
        <f t="shared" si="9729"/>
        <v>0</v>
      </c>
      <c r="Y4976" s="43">
        <f t="shared" si="9730"/>
        <v>0</v>
      </c>
      <c r="Z4976" s="43">
        <f t="shared" si="9731"/>
        <v>0</v>
      </c>
      <c r="AA4976" s="43">
        <f t="shared" si="9732"/>
        <v>0</v>
      </c>
      <c r="AB4976" s="43">
        <f t="shared" si="9733"/>
        <v>0</v>
      </c>
      <c r="AC4976" s="44">
        <f t="shared" si="9734"/>
        <v>395.80000000000001</v>
      </c>
      <c r="AD4976" s="44">
        <f t="shared" si="9735"/>
        <v>395.80000000000001</v>
      </c>
      <c r="AE4976" s="45">
        <f t="shared" si="9713"/>
        <v>100</v>
      </c>
      <c r="AF4976" s="43">
        <f t="shared" si="9736"/>
        <v>395.80000000000001</v>
      </c>
      <c r="AG4976" s="43">
        <f t="shared" si="9737"/>
        <v>0</v>
      </c>
      <c r="AH4976" s="43">
        <f t="shared" si="9738"/>
        <v>0</v>
      </c>
      <c r="AI4976" s="43">
        <f t="shared" si="9739"/>
        <v>0</v>
      </c>
      <c r="AJ4976" s="43">
        <f t="shared" si="9740"/>
        <v>0</v>
      </c>
      <c r="AK4976" s="43">
        <f t="shared" si="9741"/>
        <v>0</v>
      </c>
      <c r="AL4976" s="43">
        <f t="shared" si="9714"/>
        <v>395.80000000000001</v>
      </c>
      <c r="AM4976" s="43">
        <f t="shared" si="9715"/>
        <v>0</v>
      </c>
      <c r="AN4976" s="2"/>
      <c r="AR4976" s="1"/>
      <c r="AS4976" s="1"/>
    </row>
    <row r="4977" ht="47.25">
      <c r="B4977" s="41" t="s">
        <v>1334</v>
      </c>
      <c r="C4977" s="41" t="s">
        <v>446</v>
      </c>
      <c r="D4977" s="41" t="s">
        <v>135</v>
      </c>
      <c r="E4977" s="26" t="str">
        <f t="shared" si="9743"/>
        <v>1006</v>
      </c>
      <c r="F4977" s="41" t="s">
        <v>334</v>
      </c>
      <c r="G4977" s="41"/>
      <c r="H4977" s="42" t="s">
        <v>335</v>
      </c>
      <c r="I4977" s="43">
        <f t="shared" si="9716"/>
        <v>395.80000000000001</v>
      </c>
      <c r="J4977" s="43">
        <f t="shared" si="9717"/>
        <v>395.80000000000001</v>
      </c>
      <c r="K4977" s="43">
        <f t="shared" si="9718"/>
        <v>395.80000000000001</v>
      </c>
      <c r="L4977" s="43">
        <f t="shared" si="9719"/>
        <v>0</v>
      </c>
      <c r="M4977" s="43">
        <f t="shared" si="9720"/>
        <v>0</v>
      </c>
      <c r="N4977" s="43">
        <f t="shared" si="9721"/>
        <v>0</v>
      </c>
      <c r="O4977" s="43">
        <f t="shared" si="9722"/>
        <v>0</v>
      </c>
      <c r="P4977" s="43">
        <f t="shared" si="9723"/>
        <v>0</v>
      </c>
      <c r="Q4977" s="43">
        <f t="shared" si="9724"/>
        <v>0</v>
      </c>
      <c r="R4977" s="43">
        <f t="shared" si="9742"/>
        <v>0</v>
      </c>
      <c r="S4977" s="43">
        <f t="shared" si="9726"/>
        <v>0</v>
      </c>
      <c r="T4977" s="43">
        <f t="shared" si="9727"/>
        <v>0</v>
      </c>
      <c r="U4977" s="43">
        <v>0</v>
      </c>
      <c r="V4977" s="43">
        <f t="shared" si="9744"/>
        <v>395.80000000000001</v>
      </c>
      <c r="W4977" s="43">
        <f t="shared" si="9728"/>
        <v>0</v>
      </c>
      <c r="X4977" s="43">
        <f t="shared" si="9729"/>
        <v>0</v>
      </c>
      <c r="Y4977" s="43">
        <f t="shared" si="9730"/>
        <v>0</v>
      </c>
      <c r="Z4977" s="43">
        <f t="shared" si="9731"/>
        <v>0</v>
      </c>
      <c r="AA4977" s="43">
        <f t="shared" si="9732"/>
        <v>0</v>
      </c>
      <c r="AB4977" s="43">
        <f t="shared" si="9733"/>
        <v>0</v>
      </c>
      <c r="AC4977" s="44">
        <f t="shared" si="9734"/>
        <v>395.80000000000001</v>
      </c>
      <c r="AD4977" s="44">
        <f t="shared" si="9735"/>
        <v>395.80000000000001</v>
      </c>
      <c r="AE4977" s="45">
        <f t="shared" si="9713"/>
        <v>100</v>
      </c>
      <c r="AF4977" s="43">
        <f t="shared" si="9736"/>
        <v>395.80000000000001</v>
      </c>
      <c r="AG4977" s="43">
        <f t="shared" si="9737"/>
        <v>0</v>
      </c>
      <c r="AH4977" s="43">
        <f t="shared" si="9738"/>
        <v>0</v>
      </c>
      <c r="AI4977" s="43">
        <f t="shared" si="9739"/>
        <v>0</v>
      </c>
      <c r="AJ4977" s="43">
        <f t="shared" si="9740"/>
        <v>0</v>
      </c>
      <c r="AK4977" s="43">
        <f t="shared" si="9741"/>
        <v>0</v>
      </c>
      <c r="AL4977" s="43">
        <f t="shared" si="9714"/>
        <v>395.80000000000001</v>
      </c>
      <c r="AM4977" s="43">
        <f t="shared" si="9715"/>
        <v>0</v>
      </c>
      <c r="AN4977" s="2"/>
      <c r="AO4977" s="1"/>
      <c r="AP4977" s="1"/>
      <c r="AQ4977" s="1"/>
      <c r="AR4977" s="1"/>
      <c r="AS4977" s="1"/>
    </row>
    <row r="4978" ht="31.5">
      <c r="B4978" s="41" t="s">
        <v>1334</v>
      </c>
      <c r="C4978" s="41" t="s">
        <v>446</v>
      </c>
      <c r="D4978" s="41" t="s">
        <v>135</v>
      </c>
      <c r="E4978" s="26" t="str">
        <f t="shared" si="9743"/>
        <v>1006</v>
      </c>
      <c r="F4978" s="41" t="s">
        <v>334</v>
      </c>
      <c r="G4978" s="41" t="s">
        <v>53</v>
      </c>
      <c r="H4978" s="42" t="s">
        <v>54</v>
      </c>
      <c r="I4978" s="43">
        <f t="shared" si="9716"/>
        <v>395.80000000000001</v>
      </c>
      <c r="J4978" s="43">
        <f t="shared" si="9717"/>
        <v>395.80000000000001</v>
      </c>
      <c r="K4978" s="43">
        <f t="shared" si="9718"/>
        <v>395.80000000000001</v>
      </c>
      <c r="L4978" s="43">
        <f t="shared" si="9719"/>
        <v>0</v>
      </c>
      <c r="M4978" s="43">
        <f t="shared" si="9720"/>
        <v>0</v>
      </c>
      <c r="N4978" s="43">
        <f t="shared" si="9721"/>
        <v>0</v>
      </c>
      <c r="O4978" s="43">
        <f t="shared" si="9722"/>
        <v>0</v>
      </c>
      <c r="P4978" s="43">
        <f t="shared" si="9723"/>
        <v>0</v>
      </c>
      <c r="Q4978" s="43">
        <f t="shared" si="9724"/>
        <v>0</v>
      </c>
      <c r="R4978" s="43">
        <f t="shared" si="9742"/>
        <v>0</v>
      </c>
      <c r="S4978" s="43">
        <f t="shared" si="9726"/>
        <v>0</v>
      </c>
      <c r="T4978" s="43">
        <f t="shared" si="9727"/>
        <v>0</v>
      </c>
      <c r="U4978" s="43">
        <v>0</v>
      </c>
      <c r="V4978" s="43">
        <f t="shared" si="9744"/>
        <v>395.80000000000001</v>
      </c>
      <c r="W4978" s="43">
        <f t="shared" si="9728"/>
        <v>0</v>
      </c>
      <c r="X4978" s="43">
        <f t="shared" si="9729"/>
        <v>0</v>
      </c>
      <c r="Y4978" s="43">
        <f t="shared" si="9730"/>
        <v>0</v>
      </c>
      <c r="Z4978" s="43">
        <f t="shared" si="9731"/>
        <v>0</v>
      </c>
      <c r="AA4978" s="43">
        <f t="shared" si="9732"/>
        <v>0</v>
      </c>
      <c r="AB4978" s="43">
        <f t="shared" si="9733"/>
        <v>0</v>
      </c>
      <c r="AC4978" s="44">
        <f t="shared" si="9734"/>
        <v>395.80000000000001</v>
      </c>
      <c r="AD4978" s="44">
        <f t="shared" si="9735"/>
        <v>395.80000000000001</v>
      </c>
      <c r="AE4978" s="45">
        <f t="shared" si="9713"/>
        <v>100</v>
      </c>
      <c r="AF4978" s="43">
        <f t="shared" si="9736"/>
        <v>395.80000000000001</v>
      </c>
      <c r="AG4978" s="43">
        <f t="shared" si="9737"/>
        <v>0</v>
      </c>
      <c r="AH4978" s="43">
        <f t="shared" si="9738"/>
        <v>0</v>
      </c>
      <c r="AI4978" s="43">
        <f t="shared" si="9739"/>
        <v>0</v>
      </c>
      <c r="AJ4978" s="43">
        <f t="shared" si="9740"/>
        <v>0</v>
      </c>
      <c r="AK4978" s="43">
        <f t="shared" si="9741"/>
        <v>0</v>
      </c>
      <c r="AL4978" s="43">
        <f t="shared" si="9714"/>
        <v>395.80000000000001</v>
      </c>
      <c r="AM4978" s="43">
        <f t="shared" si="9715"/>
        <v>0</v>
      </c>
      <c r="AN4978" s="2"/>
      <c r="AO4978" s="1"/>
      <c r="AP4978" s="1"/>
      <c r="AQ4978" s="1"/>
      <c r="AR4978" s="1"/>
      <c r="AS4978" s="1"/>
    </row>
    <row r="4979" ht="31.5">
      <c r="B4979" s="41" t="s">
        <v>1334</v>
      </c>
      <c r="C4979" s="41" t="s">
        <v>446</v>
      </c>
      <c r="D4979" s="41" t="s">
        <v>135</v>
      </c>
      <c r="E4979" s="26" t="str">
        <f t="shared" si="9743"/>
        <v>1006</v>
      </c>
      <c r="F4979" s="41" t="s">
        <v>334</v>
      </c>
      <c r="G4979" s="41" t="s">
        <v>55</v>
      </c>
      <c r="H4979" s="42" t="s">
        <v>56</v>
      </c>
      <c r="I4979" s="43">
        <v>395.80000000000001</v>
      </c>
      <c r="J4979" s="43">
        <v>395.80000000000001</v>
      </c>
      <c r="K4979" s="43">
        <v>395.80000000000001</v>
      </c>
      <c r="L4979" s="43"/>
      <c r="M4979" s="43"/>
      <c r="N4979" s="43"/>
      <c r="O4979" s="43">
        <v>0</v>
      </c>
      <c r="P4979" s="43">
        <v>0</v>
      </c>
      <c r="Q4979" s="43">
        <v>0</v>
      </c>
      <c r="R4979" s="43">
        <v>0</v>
      </c>
      <c r="S4979" s="43">
        <v>0</v>
      </c>
      <c r="T4979" s="43">
        <v>0</v>
      </c>
      <c r="U4979" s="43">
        <v>0</v>
      </c>
      <c r="V4979" s="43">
        <f t="shared" si="9744"/>
        <v>395.80000000000001</v>
      </c>
      <c r="W4979" s="43"/>
      <c r="X4979" s="43"/>
      <c r="Y4979" s="43"/>
      <c r="Z4979" s="43"/>
      <c r="AA4979" s="43"/>
      <c r="AB4979" s="43">
        <v>0</v>
      </c>
      <c r="AC4979" s="44">
        <v>395.80000000000001</v>
      </c>
      <c r="AD4979" s="44">
        <v>395.80000000000001</v>
      </c>
      <c r="AE4979" s="45">
        <f t="shared" si="9713"/>
        <v>100</v>
      </c>
      <c r="AF4979" s="43">
        <v>395.80000000000001</v>
      </c>
      <c r="AG4979" s="43">
        <v>0</v>
      </c>
      <c r="AH4979" s="43">
        <v>0</v>
      </c>
      <c r="AI4979" s="43">
        <v>0</v>
      </c>
      <c r="AJ4979" s="43">
        <v>0</v>
      </c>
      <c r="AK4979" s="43">
        <v>0</v>
      </c>
      <c r="AL4979" s="43">
        <f t="shared" si="9714"/>
        <v>395.80000000000001</v>
      </c>
      <c r="AM4979" s="43">
        <f t="shared" si="9715"/>
        <v>0</v>
      </c>
      <c r="AN4979" s="19"/>
      <c r="AO4979" s="1"/>
      <c r="AP4979" s="1"/>
      <c r="AQ4979" s="1"/>
      <c r="AR4979" s="1"/>
      <c r="AS4979" s="1"/>
    </row>
    <row r="4980" ht="31.5">
      <c r="B4980" s="41" t="s">
        <v>1334</v>
      </c>
      <c r="C4980" s="41" t="s">
        <v>446</v>
      </c>
      <c r="D4980" s="41" t="s">
        <v>135</v>
      </c>
      <c r="E4980" s="26" t="str">
        <f t="shared" si="9743"/>
        <v>1006</v>
      </c>
      <c r="F4980" s="41" t="s">
        <v>613</v>
      </c>
      <c r="G4980" s="41"/>
      <c r="H4980" s="42" t="s">
        <v>614</v>
      </c>
      <c r="I4980" s="43">
        <f t="shared" si="9716"/>
        <v>142.5</v>
      </c>
      <c r="J4980" s="43">
        <f t="shared" si="9717"/>
        <v>142.5</v>
      </c>
      <c r="K4980" s="43">
        <f t="shared" si="9718"/>
        <v>142.5</v>
      </c>
      <c r="L4980" s="43">
        <f t="shared" si="9719"/>
        <v>0</v>
      </c>
      <c r="M4980" s="43">
        <f t="shared" si="9720"/>
        <v>0</v>
      </c>
      <c r="N4980" s="43">
        <f t="shared" si="9721"/>
        <v>0</v>
      </c>
      <c r="O4980" s="43">
        <f t="shared" si="9722"/>
        <v>0</v>
      </c>
      <c r="P4980" s="43">
        <f t="shared" si="9723"/>
        <v>0</v>
      </c>
      <c r="Q4980" s="43">
        <f t="shared" si="9724"/>
        <v>0</v>
      </c>
      <c r="R4980" s="43">
        <f t="shared" si="9742"/>
        <v>-45.600000000000001</v>
      </c>
      <c r="S4980" s="43">
        <f t="shared" si="9726"/>
        <v>0</v>
      </c>
      <c r="T4980" s="43">
        <f t="shared" si="9727"/>
        <v>0</v>
      </c>
      <c r="U4980" s="43">
        <v>0</v>
      </c>
      <c r="V4980" s="43">
        <f t="shared" si="9744"/>
        <v>96.900000000000006</v>
      </c>
      <c r="W4980" s="43">
        <f t="shared" si="9728"/>
        <v>0</v>
      </c>
      <c r="X4980" s="43">
        <f t="shared" si="9729"/>
        <v>0</v>
      </c>
      <c r="Y4980" s="43">
        <f t="shared" si="9730"/>
        <v>0</v>
      </c>
      <c r="Z4980" s="43">
        <f t="shared" si="9731"/>
        <v>0</v>
      </c>
      <c r="AA4980" s="43">
        <f t="shared" si="9732"/>
        <v>0</v>
      </c>
      <c r="AB4980" s="43">
        <f t="shared" si="9733"/>
        <v>0</v>
      </c>
      <c r="AC4980" s="44">
        <f t="shared" si="9734"/>
        <v>96.900000000000006</v>
      </c>
      <c r="AD4980" s="44">
        <f t="shared" si="9735"/>
        <v>96.900000000000006</v>
      </c>
      <c r="AE4980" s="45">
        <f t="shared" si="9713"/>
        <v>100</v>
      </c>
      <c r="AF4980" s="43">
        <f t="shared" si="9736"/>
        <v>96.900000000000006</v>
      </c>
      <c r="AG4980" s="43">
        <f t="shared" si="9737"/>
        <v>0</v>
      </c>
      <c r="AH4980" s="43">
        <f t="shared" si="9738"/>
        <v>0</v>
      </c>
      <c r="AI4980" s="43">
        <f t="shared" si="9739"/>
        <v>0</v>
      </c>
      <c r="AJ4980" s="43">
        <f t="shared" si="9740"/>
        <v>0</v>
      </c>
      <c r="AK4980" s="43">
        <f t="shared" si="9741"/>
        <v>0</v>
      </c>
      <c r="AL4980" s="43">
        <f t="shared" si="9714"/>
        <v>96.900000000000006</v>
      </c>
      <c r="AM4980" s="43">
        <f t="shared" si="9715"/>
        <v>0</v>
      </c>
      <c r="AN4980" s="2"/>
      <c r="AO4980" s="1"/>
      <c r="AP4980" s="1"/>
      <c r="AQ4980" s="1"/>
      <c r="AR4980" s="1"/>
      <c r="AS4980" s="1"/>
    </row>
    <row r="4981" ht="47.25">
      <c r="B4981" s="41" t="s">
        <v>1334</v>
      </c>
      <c r="C4981" s="41" t="s">
        <v>446</v>
      </c>
      <c r="D4981" s="41" t="s">
        <v>135</v>
      </c>
      <c r="E4981" s="26" t="str">
        <f t="shared" si="9743"/>
        <v>1006</v>
      </c>
      <c r="F4981" s="41" t="s">
        <v>1381</v>
      </c>
      <c r="G4981" s="41"/>
      <c r="H4981" s="42" t="s">
        <v>1382</v>
      </c>
      <c r="I4981" s="43">
        <f t="shared" si="9716"/>
        <v>142.5</v>
      </c>
      <c r="J4981" s="43">
        <f t="shared" si="9717"/>
        <v>142.5</v>
      </c>
      <c r="K4981" s="43">
        <f t="shared" si="9718"/>
        <v>142.5</v>
      </c>
      <c r="L4981" s="43">
        <f t="shared" si="9719"/>
        <v>0</v>
      </c>
      <c r="M4981" s="43">
        <f t="shared" si="9720"/>
        <v>0</v>
      </c>
      <c r="N4981" s="43">
        <f t="shared" si="9721"/>
        <v>0</v>
      </c>
      <c r="O4981" s="43">
        <f t="shared" si="9722"/>
        <v>0</v>
      </c>
      <c r="P4981" s="43">
        <f t="shared" si="9723"/>
        <v>0</v>
      </c>
      <c r="Q4981" s="43">
        <f t="shared" si="9724"/>
        <v>0</v>
      </c>
      <c r="R4981" s="43">
        <f t="shared" si="9742"/>
        <v>-45.600000000000001</v>
      </c>
      <c r="S4981" s="43">
        <f t="shared" si="9726"/>
        <v>0</v>
      </c>
      <c r="T4981" s="43">
        <f t="shared" si="9727"/>
        <v>0</v>
      </c>
      <c r="U4981" s="43">
        <v>0</v>
      </c>
      <c r="V4981" s="43">
        <f t="shared" si="9744"/>
        <v>96.900000000000006</v>
      </c>
      <c r="W4981" s="43">
        <f t="shared" si="9728"/>
        <v>0</v>
      </c>
      <c r="X4981" s="43">
        <f t="shared" si="9729"/>
        <v>0</v>
      </c>
      <c r="Y4981" s="43">
        <f t="shared" si="9730"/>
        <v>0</v>
      </c>
      <c r="Z4981" s="43">
        <f t="shared" si="9731"/>
        <v>0</v>
      </c>
      <c r="AA4981" s="43">
        <f t="shared" si="9732"/>
        <v>0</v>
      </c>
      <c r="AB4981" s="43">
        <f t="shared" si="9733"/>
        <v>0</v>
      </c>
      <c r="AC4981" s="44">
        <f t="shared" si="9734"/>
        <v>96.900000000000006</v>
      </c>
      <c r="AD4981" s="44">
        <f t="shared" si="9735"/>
        <v>96.900000000000006</v>
      </c>
      <c r="AE4981" s="45">
        <f t="shared" si="9713"/>
        <v>100</v>
      </c>
      <c r="AF4981" s="43">
        <f t="shared" si="9736"/>
        <v>96.900000000000006</v>
      </c>
      <c r="AG4981" s="43">
        <f t="shared" si="9737"/>
        <v>0</v>
      </c>
      <c r="AH4981" s="43">
        <f t="shared" si="9738"/>
        <v>0</v>
      </c>
      <c r="AI4981" s="43">
        <f t="shared" si="9739"/>
        <v>0</v>
      </c>
      <c r="AJ4981" s="43">
        <f t="shared" si="9740"/>
        <v>0</v>
      </c>
      <c r="AK4981" s="43">
        <f t="shared" si="9741"/>
        <v>0</v>
      </c>
      <c r="AL4981" s="43">
        <f t="shared" si="9714"/>
        <v>96.900000000000006</v>
      </c>
      <c r="AM4981" s="43">
        <f t="shared" si="9715"/>
        <v>0</v>
      </c>
      <c r="AN4981" s="2"/>
      <c r="AR4981" s="1"/>
      <c r="AS4981" s="1"/>
    </row>
    <row r="4982" ht="31.5">
      <c r="B4982" s="41" t="s">
        <v>1334</v>
      </c>
      <c r="C4982" s="41" t="s">
        <v>446</v>
      </c>
      <c r="D4982" s="41" t="s">
        <v>135</v>
      </c>
      <c r="E4982" s="26" t="str">
        <f t="shared" si="9743"/>
        <v>1006</v>
      </c>
      <c r="F4982" s="41" t="s">
        <v>1383</v>
      </c>
      <c r="G4982" s="41"/>
      <c r="H4982" s="42" t="s">
        <v>1384</v>
      </c>
      <c r="I4982" s="43">
        <f t="shared" si="9716"/>
        <v>142.5</v>
      </c>
      <c r="J4982" s="43">
        <f t="shared" si="9717"/>
        <v>142.5</v>
      </c>
      <c r="K4982" s="43">
        <f t="shared" si="9718"/>
        <v>142.5</v>
      </c>
      <c r="L4982" s="43">
        <f t="shared" si="9719"/>
        <v>0</v>
      </c>
      <c r="M4982" s="43">
        <f t="shared" si="9720"/>
        <v>0</v>
      </c>
      <c r="N4982" s="43">
        <f t="shared" si="9721"/>
        <v>0</v>
      </c>
      <c r="O4982" s="43">
        <f t="shared" si="9722"/>
        <v>0</v>
      </c>
      <c r="P4982" s="43">
        <f t="shared" si="9723"/>
        <v>0</v>
      </c>
      <c r="Q4982" s="43">
        <f t="shared" si="9724"/>
        <v>0</v>
      </c>
      <c r="R4982" s="43">
        <f t="shared" si="9742"/>
        <v>-45.600000000000001</v>
      </c>
      <c r="S4982" s="43">
        <f t="shared" si="9726"/>
        <v>0</v>
      </c>
      <c r="T4982" s="43">
        <f t="shared" si="9727"/>
        <v>0</v>
      </c>
      <c r="U4982" s="43">
        <v>0</v>
      </c>
      <c r="V4982" s="43">
        <f t="shared" si="9744"/>
        <v>96.900000000000006</v>
      </c>
      <c r="W4982" s="43">
        <f t="shared" si="9728"/>
        <v>0</v>
      </c>
      <c r="X4982" s="43">
        <f t="shared" si="9729"/>
        <v>0</v>
      </c>
      <c r="Y4982" s="43">
        <f t="shared" si="9730"/>
        <v>0</v>
      </c>
      <c r="Z4982" s="43">
        <f t="shared" si="9731"/>
        <v>0</v>
      </c>
      <c r="AA4982" s="43">
        <f t="shared" si="9732"/>
        <v>0</v>
      </c>
      <c r="AB4982" s="43">
        <f t="shared" si="9733"/>
        <v>0</v>
      </c>
      <c r="AC4982" s="44">
        <f t="shared" si="9734"/>
        <v>96.900000000000006</v>
      </c>
      <c r="AD4982" s="44">
        <f t="shared" si="9735"/>
        <v>96.900000000000006</v>
      </c>
      <c r="AE4982" s="45">
        <f t="shared" si="9713"/>
        <v>100</v>
      </c>
      <c r="AF4982" s="43">
        <f t="shared" si="9736"/>
        <v>96.900000000000006</v>
      </c>
      <c r="AG4982" s="43">
        <f t="shared" si="9737"/>
        <v>0</v>
      </c>
      <c r="AH4982" s="43">
        <f t="shared" si="9738"/>
        <v>0</v>
      </c>
      <c r="AI4982" s="43">
        <f t="shared" si="9739"/>
        <v>0</v>
      </c>
      <c r="AJ4982" s="43">
        <f t="shared" si="9740"/>
        <v>0</v>
      </c>
      <c r="AK4982" s="43">
        <f t="shared" si="9741"/>
        <v>0</v>
      </c>
      <c r="AL4982" s="43">
        <f t="shared" si="9714"/>
        <v>96.900000000000006</v>
      </c>
      <c r="AM4982" s="43">
        <f t="shared" si="9715"/>
        <v>0</v>
      </c>
      <c r="AN4982" s="2"/>
      <c r="AO4982" s="1"/>
      <c r="AP4982" s="1"/>
      <c r="AQ4982" s="1"/>
      <c r="AR4982" s="1"/>
      <c r="AS4982" s="1"/>
    </row>
    <row r="4983" ht="31.5">
      <c r="B4983" s="41" t="s">
        <v>1334</v>
      </c>
      <c r="C4983" s="41" t="s">
        <v>446</v>
      </c>
      <c r="D4983" s="41" t="s">
        <v>135</v>
      </c>
      <c r="E4983" s="26" t="str">
        <f t="shared" si="9743"/>
        <v>1006</v>
      </c>
      <c r="F4983" s="41" t="s">
        <v>1383</v>
      </c>
      <c r="G4983" s="41" t="s">
        <v>53</v>
      </c>
      <c r="H4983" s="42" t="s">
        <v>54</v>
      </c>
      <c r="I4983" s="43">
        <f t="shared" si="9716"/>
        <v>142.5</v>
      </c>
      <c r="J4983" s="43">
        <f t="shared" si="9717"/>
        <v>142.5</v>
      </c>
      <c r="K4983" s="43">
        <f t="shared" si="9718"/>
        <v>142.5</v>
      </c>
      <c r="L4983" s="43">
        <f t="shared" si="9719"/>
        <v>0</v>
      </c>
      <c r="M4983" s="43">
        <f t="shared" si="9720"/>
        <v>0</v>
      </c>
      <c r="N4983" s="43">
        <f t="shared" si="9721"/>
        <v>0</v>
      </c>
      <c r="O4983" s="43">
        <f t="shared" si="9722"/>
        <v>0</v>
      </c>
      <c r="P4983" s="43">
        <f t="shared" si="9723"/>
        <v>0</v>
      </c>
      <c r="Q4983" s="43">
        <f t="shared" si="9724"/>
        <v>0</v>
      </c>
      <c r="R4983" s="43">
        <f t="shared" si="9742"/>
        <v>-45.600000000000001</v>
      </c>
      <c r="S4983" s="43">
        <f t="shared" si="9726"/>
        <v>0</v>
      </c>
      <c r="T4983" s="43">
        <f t="shared" si="9727"/>
        <v>0</v>
      </c>
      <c r="U4983" s="43">
        <v>0</v>
      </c>
      <c r="V4983" s="43">
        <f t="shared" si="9744"/>
        <v>96.900000000000006</v>
      </c>
      <c r="W4983" s="43">
        <f t="shared" si="9728"/>
        <v>0</v>
      </c>
      <c r="X4983" s="43">
        <f t="shared" si="9729"/>
        <v>0</v>
      </c>
      <c r="Y4983" s="43">
        <f t="shared" si="9730"/>
        <v>0</v>
      </c>
      <c r="Z4983" s="43">
        <f t="shared" si="9731"/>
        <v>0</v>
      </c>
      <c r="AA4983" s="43">
        <f t="shared" si="9732"/>
        <v>0</v>
      </c>
      <c r="AB4983" s="43">
        <f t="shared" si="9733"/>
        <v>0</v>
      </c>
      <c r="AC4983" s="44">
        <f t="shared" si="9734"/>
        <v>96.900000000000006</v>
      </c>
      <c r="AD4983" s="44">
        <f t="shared" si="9735"/>
        <v>96.900000000000006</v>
      </c>
      <c r="AE4983" s="45">
        <f t="shared" si="9713"/>
        <v>100</v>
      </c>
      <c r="AF4983" s="43">
        <f t="shared" si="9736"/>
        <v>96.900000000000006</v>
      </c>
      <c r="AG4983" s="43">
        <f t="shared" si="9737"/>
        <v>0</v>
      </c>
      <c r="AH4983" s="43">
        <f t="shared" si="9738"/>
        <v>0</v>
      </c>
      <c r="AI4983" s="43">
        <f t="shared" si="9739"/>
        <v>0</v>
      </c>
      <c r="AJ4983" s="43">
        <f t="shared" si="9740"/>
        <v>0</v>
      </c>
      <c r="AK4983" s="43">
        <f t="shared" si="9741"/>
        <v>0</v>
      </c>
      <c r="AL4983" s="43">
        <f t="shared" si="9714"/>
        <v>96.900000000000006</v>
      </c>
      <c r="AM4983" s="43">
        <f t="shared" si="9715"/>
        <v>0</v>
      </c>
      <c r="AN4983" s="2"/>
      <c r="AO4983" s="1"/>
      <c r="AP4983" s="1"/>
      <c r="AQ4983" s="1"/>
      <c r="AR4983" s="1"/>
      <c r="AS4983" s="1"/>
    </row>
    <row r="4984" ht="31.5">
      <c r="B4984" s="41" t="s">
        <v>1334</v>
      </c>
      <c r="C4984" s="41" t="s">
        <v>446</v>
      </c>
      <c r="D4984" s="41" t="s">
        <v>135</v>
      </c>
      <c r="E4984" s="26" t="str">
        <f t="shared" si="9743"/>
        <v>1006</v>
      </c>
      <c r="F4984" s="41" t="s">
        <v>1383</v>
      </c>
      <c r="G4984" s="41" t="s">
        <v>55</v>
      </c>
      <c r="H4984" s="42" t="s">
        <v>56</v>
      </c>
      <c r="I4984" s="43">
        <v>142.5</v>
      </c>
      <c r="J4984" s="43">
        <v>142.5</v>
      </c>
      <c r="K4984" s="43">
        <v>142.5</v>
      </c>
      <c r="L4984" s="43"/>
      <c r="M4984" s="43"/>
      <c r="N4984" s="43"/>
      <c r="O4984" s="43">
        <v>0</v>
      </c>
      <c r="P4984" s="43">
        <v>0</v>
      </c>
      <c r="Q4984" s="43">
        <v>0</v>
      </c>
      <c r="R4984" s="43">
        <v>-45.600000000000001</v>
      </c>
      <c r="S4984" s="43">
        <v>0</v>
      </c>
      <c r="T4984" s="43">
        <v>0</v>
      </c>
      <c r="U4984" s="43">
        <v>0</v>
      </c>
      <c r="V4984" s="43">
        <f t="shared" si="9744"/>
        <v>96.900000000000006</v>
      </c>
      <c r="W4984" s="43"/>
      <c r="X4984" s="43"/>
      <c r="Y4984" s="43"/>
      <c r="Z4984" s="43"/>
      <c r="AA4984" s="43"/>
      <c r="AB4984" s="43">
        <v>0</v>
      </c>
      <c r="AC4984" s="44">
        <v>96.900000000000006</v>
      </c>
      <c r="AD4984" s="44">
        <v>96.900000000000006</v>
      </c>
      <c r="AE4984" s="45">
        <f t="shared" si="9713"/>
        <v>100</v>
      </c>
      <c r="AF4984" s="43">
        <v>96.900000000000006</v>
      </c>
      <c r="AG4984" s="43">
        <v>0</v>
      </c>
      <c r="AH4984" s="43">
        <v>0</v>
      </c>
      <c r="AI4984" s="43">
        <v>0</v>
      </c>
      <c r="AJ4984" s="43">
        <v>0</v>
      </c>
      <c r="AK4984" s="43">
        <v>0</v>
      </c>
      <c r="AL4984" s="43">
        <f t="shared" si="9714"/>
        <v>96.900000000000006</v>
      </c>
      <c r="AM4984" s="43">
        <f t="shared" si="9715"/>
        <v>0</v>
      </c>
      <c r="AN4984" s="19"/>
      <c r="AO4984" s="1"/>
      <c r="AP4984" s="1"/>
      <c r="AQ4984" s="1"/>
      <c r="AR4984" s="1"/>
      <c r="AS4984" s="1"/>
    </row>
    <row r="4985" ht="31.5">
      <c r="B4985" s="41" t="s">
        <v>1334</v>
      </c>
      <c r="C4985" s="41" t="s">
        <v>446</v>
      </c>
      <c r="D4985" s="41" t="s">
        <v>135</v>
      </c>
      <c r="E4985" s="26" t="str">
        <f t="shared" si="9743"/>
        <v>1006</v>
      </c>
      <c r="F4985" s="41" t="s">
        <v>390</v>
      </c>
      <c r="G4985" s="41"/>
      <c r="H4985" s="42" t="s">
        <v>391</v>
      </c>
      <c r="I4985" s="43">
        <f t="shared" si="9716"/>
        <v>7432.6999999999989</v>
      </c>
      <c r="J4985" s="43">
        <f t="shared" si="9717"/>
        <v>8012.6000000000004</v>
      </c>
      <c r="K4985" s="43">
        <f t="shared" si="9718"/>
        <v>8012.6000000000004</v>
      </c>
      <c r="L4985" s="43">
        <f t="shared" si="9719"/>
        <v>0</v>
      </c>
      <c r="M4985" s="43">
        <f t="shared" si="9720"/>
        <v>0</v>
      </c>
      <c r="N4985" s="43">
        <f t="shared" si="9721"/>
        <v>0</v>
      </c>
      <c r="O4985" s="43">
        <f t="shared" si="9722"/>
        <v>0</v>
      </c>
      <c r="P4985" s="43">
        <f t="shared" si="9723"/>
        <v>0</v>
      </c>
      <c r="Q4985" s="43">
        <f t="shared" si="9724"/>
        <v>0</v>
      </c>
      <c r="R4985" s="43">
        <f t="shared" si="9742"/>
        <v>0</v>
      </c>
      <c r="S4985" s="43">
        <f t="shared" si="9726"/>
        <v>0</v>
      </c>
      <c r="T4985" s="43">
        <f t="shared" si="9727"/>
        <v>0</v>
      </c>
      <c r="U4985" s="43">
        <v>0</v>
      </c>
      <c r="V4985" s="43">
        <f t="shared" si="9744"/>
        <v>7432.6999999999989</v>
      </c>
      <c r="W4985" s="43">
        <f t="shared" si="9728"/>
        <v>0</v>
      </c>
      <c r="X4985" s="43">
        <f t="shared" si="9729"/>
        <v>0</v>
      </c>
      <c r="Y4985" s="43">
        <f t="shared" si="9730"/>
        <v>0</v>
      </c>
      <c r="Z4985" s="43">
        <f t="shared" si="9731"/>
        <v>0</v>
      </c>
      <c r="AA4985" s="43">
        <f t="shared" si="9732"/>
        <v>0</v>
      </c>
      <c r="AB4985" s="43">
        <f t="shared" si="9733"/>
        <v>3698.8822099999998</v>
      </c>
      <c r="AC4985" s="44">
        <f t="shared" si="9734"/>
        <v>4099.0799999999999</v>
      </c>
      <c r="AD4985" s="44">
        <f t="shared" si="9735"/>
        <v>4099.0793700000004</v>
      </c>
      <c r="AE4985" s="45">
        <f t="shared" si="9713"/>
        <v>99.999984630697639</v>
      </c>
      <c r="AF4985" s="43">
        <f t="shared" si="9736"/>
        <v>4224.0799999999999</v>
      </c>
      <c r="AG4985" s="43">
        <f t="shared" si="9737"/>
        <v>0</v>
      </c>
      <c r="AH4985" s="43">
        <f t="shared" si="9738"/>
        <v>0</v>
      </c>
      <c r="AI4985" s="43">
        <f t="shared" si="9739"/>
        <v>0</v>
      </c>
      <c r="AJ4985" s="43">
        <f t="shared" si="9740"/>
        <v>0</v>
      </c>
      <c r="AK4985" s="43">
        <f t="shared" si="9741"/>
        <v>0</v>
      </c>
      <c r="AL4985" s="43">
        <f t="shared" si="9714"/>
        <v>4224.0799999999999</v>
      </c>
      <c r="AM4985" s="43">
        <f t="shared" si="9715"/>
        <v>3208.619999999999</v>
      </c>
      <c r="AN4985" s="2"/>
      <c r="AO4985" s="1"/>
      <c r="AP4985" s="1"/>
      <c r="AQ4985" s="1"/>
      <c r="AR4985" s="1"/>
      <c r="AS4985" s="1"/>
    </row>
    <row r="4986" ht="94.5">
      <c r="B4986" s="41" t="s">
        <v>1334</v>
      </c>
      <c r="C4986" s="41" t="s">
        <v>446</v>
      </c>
      <c r="D4986" s="41" t="s">
        <v>135</v>
      </c>
      <c r="E4986" s="26" t="str">
        <f t="shared" si="9743"/>
        <v>1006</v>
      </c>
      <c r="F4986" s="41" t="s">
        <v>619</v>
      </c>
      <c r="G4986" s="41"/>
      <c r="H4986" s="42" t="s">
        <v>620</v>
      </c>
      <c r="I4986" s="43">
        <f t="shared" si="9716"/>
        <v>7432.6999999999989</v>
      </c>
      <c r="J4986" s="43">
        <f t="shared" si="9717"/>
        <v>8012.6000000000004</v>
      </c>
      <c r="K4986" s="43">
        <f t="shared" si="9718"/>
        <v>8012.6000000000004</v>
      </c>
      <c r="L4986" s="43">
        <f t="shared" si="9719"/>
        <v>0</v>
      </c>
      <c r="M4986" s="43">
        <f t="shared" si="9720"/>
        <v>0</v>
      </c>
      <c r="N4986" s="43">
        <f t="shared" si="9721"/>
        <v>0</v>
      </c>
      <c r="O4986" s="43">
        <f t="shared" si="9722"/>
        <v>0</v>
      </c>
      <c r="P4986" s="43">
        <f t="shared" si="9723"/>
        <v>0</v>
      </c>
      <c r="Q4986" s="43">
        <f t="shared" si="9724"/>
        <v>0</v>
      </c>
      <c r="R4986" s="43">
        <f t="shared" si="9742"/>
        <v>0</v>
      </c>
      <c r="S4986" s="43">
        <f t="shared" si="9726"/>
        <v>0</v>
      </c>
      <c r="T4986" s="43">
        <f t="shared" si="9727"/>
        <v>0</v>
      </c>
      <c r="U4986" s="43">
        <v>0</v>
      </c>
      <c r="V4986" s="43">
        <f t="shared" si="9744"/>
        <v>7432.6999999999989</v>
      </c>
      <c r="W4986" s="43">
        <f t="shared" si="9728"/>
        <v>0</v>
      </c>
      <c r="X4986" s="43">
        <f t="shared" si="9729"/>
        <v>0</v>
      </c>
      <c r="Y4986" s="43">
        <f t="shared" si="9730"/>
        <v>0</v>
      </c>
      <c r="Z4986" s="43">
        <f t="shared" si="9731"/>
        <v>0</v>
      </c>
      <c r="AA4986" s="43">
        <f t="shared" si="9732"/>
        <v>0</v>
      </c>
      <c r="AB4986" s="43">
        <f t="shared" si="9733"/>
        <v>3698.8822099999998</v>
      </c>
      <c r="AC4986" s="44">
        <f t="shared" si="9734"/>
        <v>4099.0799999999999</v>
      </c>
      <c r="AD4986" s="44">
        <f t="shared" si="9735"/>
        <v>4099.0793700000004</v>
      </c>
      <c r="AE4986" s="45">
        <f t="shared" si="9713"/>
        <v>99.999984630697639</v>
      </c>
      <c r="AF4986" s="43">
        <f t="shared" si="9736"/>
        <v>4224.0799999999999</v>
      </c>
      <c r="AG4986" s="43">
        <f t="shared" si="9737"/>
        <v>0</v>
      </c>
      <c r="AH4986" s="43">
        <f t="shared" si="9738"/>
        <v>0</v>
      </c>
      <c r="AI4986" s="43">
        <f t="shared" si="9739"/>
        <v>0</v>
      </c>
      <c r="AJ4986" s="43">
        <f t="shared" si="9740"/>
        <v>0</v>
      </c>
      <c r="AK4986" s="43">
        <f t="shared" si="9741"/>
        <v>0</v>
      </c>
      <c r="AL4986" s="43">
        <f t="shared" si="9714"/>
        <v>4224.0799999999999</v>
      </c>
      <c r="AM4986" s="43">
        <f t="shared" si="9715"/>
        <v>3208.619999999999</v>
      </c>
      <c r="AN4986" s="2"/>
      <c r="AR4986" s="1"/>
      <c r="AS4986" s="1"/>
    </row>
    <row r="4987" ht="31.5">
      <c r="B4987" s="41" t="s">
        <v>1334</v>
      </c>
      <c r="C4987" s="41" t="s">
        <v>446</v>
      </c>
      <c r="D4987" s="41" t="s">
        <v>135</v>
      </c>
      <c r="E4987" s="26" t="str">
        <f t="shared" si="9743"/>
        <v>1006</v>
      </c>
      <c r="F4987" s="41" t="s">
        <v>621</v>
      </c>
      <c r="G4987" s="41"/>
      <c r="H4987" s="60" t="s">
        <v>622</v>
      </c>
      <c r="I4987" s="43">
        <f>I4988+I4990</f>
        <v>7432.6999999999989</v>
      </c>
      <c r="J4987" s="43">
        <f>J4988+J4990</f>
        <v>8012.6000000000004</v>
      </c>
      <c r="K4987" s="43">
        <f>K4988+K4990</f>
        <v>8012.6000000000004</v>
      </c>
      <c r="L4987" s="43">
        <f>L4988+L4990</f>
        <v>0</v>
      </c>
      <c r="M4987" s="43">
        <f>M4988+M4990</f>
        <v>0</v>
      </c>
      <c r="N4987" s="43">
        <f>N4988+N4990</f>
        <v>0</v>
      </c>
      <c r="O4987" s="43">
        <f>O4988+O4990</f>
        <v>0</v>
      </c>
      <c r="P4987" s="43">
        <f>P4988+P4990</f>
        <v>0</v>
      </c>
      <c r="Q4987" s="43">
        <f>Q4988+Q4990</f>
        <v>0</v>
      </c>
      <c r="R4987" s="43">
        <f>R4988+R4990</f>
        <v>0</v>
      </c>
      <c r="S4987" s="43">
        <f>S4988+S4990</f>
        <v>0</v>
      </c>
      <c r="T4987" s="43">
        <f>T4988+T4990</f>
        <v>0</v>
      </c>
      <c r="U4987" s="43">
        <v>0</v>
      </c>
      <c r="V4987" s="43">
        <f t="shared" si="9744"/>
        <v>7432.6999999999989</v>
      </c>
      <c r="W4987" s="43">
        <f>W4988+W4990</f>
        <v>0</v>
      </c>
      <c r="X4987" s="43">
        <f>X4988+X4990</f>
        <v>0</v>
      </c>
      <c r="Y4987" s="43">
        <f>Y4988+Y4990</f>
        <v>0</v>
      </c>
      <c r="Z4987" s="43">
        <f>Z4988+Z4990</f>
        <v>0</v>
      </c>
      <c r="AA4987" s="43">
        <f>AA4988+AA4990</f>
        <v>0</v>
      </c>
      <c r="AB4987" s="43">
        <f>AB4988+AB4990</f>
        <v>3698.8822099999998</v>
      </c>
      <c r="AC4987" s="44">
        <f>AC4988+AC4990</f>
        <v>4099.0799999999999</v>
      </c>
      <c r="AD4987" s="44">
        <f>AD4988+AD4990</f>
        <v>4099.0793700000004</v>
      </c>
      <c r="AE4987" s="45">
        <f t="shared" si="9713"/>
        <v>99.999984630697639</v>
      </c>
      <c r="AF4987" s="43">
        <f>AF4988+AF4990</f>
        <v>4224.0799999999999</v>
      </c>
      <c r="AG4987" s="43">
        <f>AG4988+AG4990</f>
        <v>0</v>
      </c>
      <c r="AH4987" s="43">
        <f>AH4988+AH4990</f>
        <v>0</v>
      </c>
      <c r="AI4987" s="43">
        <f>AI4988+AI4990</f>
        <v>0</v>
      </c>
      <c r="AJ4987" s="43">
        <f>AJ4988+AJ4990</f>
        <v>0</v>
      </c>
      <c r="AK4987" s="43">
        <f>AK4988+AK4990</f>
        <v>0</v>
      </c>
      <c r="AL4987" s="43">
        <f t="shared" si="9714"/>
        <v>4224.0799999999999</v>
      </c>
      <c r="AM4987" s="43">
        <f t="shared" si="9715"/>
        <v>3208.619999999999</v>
      </c>
      <c r="AN4987" s="2"/>
      <c r="AO4987" s="1"/>
      <c r="AP4987" s="1"/>
      <c r="AQ4987" s="1"/>
      <c r="AR4987" s="1"/>
      <c r="AS4987" s="1"/>
    </row>
    <row r="4988" ht="78.75">
      <c r="B4988" s="41" t="s">
        <v>1334</v>
      </c>
      <c r="C4988" s="41" t="s">
        <v>446</v>
      </c>
      <c r="D4988" s="41" t="s">
        <v>135</v>
      </c>
      <c r="E4988" s="26" t="str">
        <f t="shared" si="9743"/>
        <v>1006</v>
      </c>
      <c r="F4988" s="41" t="s">
        <v>621</v>
      </c>
      <c r="G4988" s="41" t="s">
        <v>71</v>
      </c>
      <c r="H4988" s="42" t="s">
        <v>72</v>
      </c>
      <c r="I4988" s="43">
        <f>I4989</f>
        <v>5569.7999999999993</v>
      </c>
      <c r="J4988" s="43">
        <f>J4989</f>
        <v>5772</v>
      </c>
      <c r="K4988" s="43">
        <f>K4989</f>
        <v>5772</v>
      </c>
      <c r="L4988" s="43">
        <f>L4989</f>
        <v>0</v>
      </c>
      <c r="M4988" s="43">
        <f>M4989</f>
        <v>0</v>
      </c>
      <c r="N4988" s="43">
        <f>N4989</f>
        <v>0</v>
      </c>
      <c r="O4988" s="43">
        <f>O4989</f>
        <v>0</v>
      </c>
      <c r="P4988" s="43">
        <f>P4989</f>
        <v>0</v>
      </c>
      <c r="Q4988" s="43">
        <f>Q4989</f>
        <v>0</v>
      </c>
      <c r="R4988" s="43">
        <f>R4989</f>
        <v>0</v>
      </c>
      <c r="S4988" s="43">
        <f>S4989</f>
        <v>0</v>
      </c>
      <c r="T4988" s="43">
        <f>T4989</f>
        <v>0</v>
      </c>
      <c r="U4988" s="43">
        <v>0</v>
      </c>
      <c r="V4988" s="43">
        <f t="shared" si="9744"/>
        <v>5569.7999999999993</v>
      </c>
      <c r="W4988" s="43">
        <f>W4989</f>
        <v>0</v>
      </c>
      <c r="X4988" s="43">
        <f>X4989</f>
        <v>0</v>
      </c>
      <c r="Y4988" s="43">
        <f>Y4989</f>
        <v>0</v>
      </c>
      <c r="Z4988" s="43">
        <f>Z4989</f>
        <v>0</v>
      </c>
      <c r="AA4988" s="43">
        <f>AA4989</f>
        <v>0</v>
      </c>
      <c r="AB4988" s="43">
        <f>AB4989</f>
        <v>2805.8425299999999</v>
      </c>
      <c r="AC4988" s="44">
        <f>AC4989</f>
        <v>3128.6000300000001</v>
      </c>
      <c r="AD4988" s="44">
        <f>AD4989</f>
        <v>3128.5994000000001</v>
      </c>
      <c r="AE4988" s="45">
        <f t="shared" si="9713"/>
        <v>99.99997986319778</v>
      </c>
      <c r="AF4988" s="43">
        <f>AF4989</f>
        <v>2898.9413100000002</v>
      </c>
      <c r="AG4988" s="43">
        <f>AG4989</f>
        <v>0</v>
      </c>
      <c r="AH4988" s="43">
        <f>AH4989</f>
        <v>0</v>
      </c>
      <c r="AI4988" s="43">
        <f>AI4989</f>
        <v>0</v>
      </c>
      <c r="AJ4988" s="43">
        <f>AJ4989</f>
        <v>0</v>
      </c>
      <c r="AK4988" s="43">
        <f>AK4989</f>
        <v>0</v>
      </c>
      <c r="AL4988" s="43">
        <f t="shared" si="9714"/>
        <v>2898.9413100000002</v>
      </c>
      <c r="AM4988" s="43">
        <f t="shared" si="9715"/>
        <v>2670.8586899999991</v>
      </c>
      <c r="AN4988" s="2"/>
      <c r="AR4988" s="1"/>
      <c r="AS4988" s="1"/>
    </row>
    <row r="4989" ht="31.5">
      <c r="B4989" s="41" t="s">
        <v>1334</v>
      </c>
      <c r="C4989" s="41" t="s">
        <v>446</v>
      </c>
      <c r="D4989" s="41" t="s">
        <v>135</v>
      </c>
      <c r="E4989" s="26" t="str">
        <f t="shared" si="9743"/>
        <v>1006</v>
      </c>
      <c r="F4989" s="41" t="s">
        <v>621</v>
      </c>
      <c r="G4989" s="41" t="s">
        <v>93</v>
      </c>
      <c r="H4989" s="42" t="s">
        <v>94</v>
      </c>
      <c r="I4989" s="43">
        <v>5569.7999999999993</v>
      </c>
      <c r="J4989" s="43">
        <v>5772</v>
      </c>
      <c r="K4989" s="43">
        <v>5772</v>
      </c>
      <c r="L4989" s="43"/>
      <c r="M4989" s="43"/>
      <c r="N4989" s="43"/>
      <c r="O4989" s="43">
        <v>0</v>
      </c>
      <c r="P4989" s="43">
        <v>0</v>
      </c>
      <c r="Q4989" s="43">
        <v>0</v>
      </c>
      <c r="R4989" s="43">
        <v>0</v>
      </c>
      <c r="S4989" s="43">
        <v>0</v>
      </c>
      <c r="T4989" s="43">
        <v>0</v>
      </c>
      <c r="U4989" s="43">
        <v>0</v>
      </c>
      <c r="V4989" s="43">
        <f t="shared" si="9744"/>
        <v>5569.7999999999993</v>
      </c>
      <c r="W4989" s="43"/>
      <c r="X4989" s="43"/>
      <c r="Y4989" s="43"/>
      <c r="Z4989" s="43"/>
      <c r="AA4989" s="43"/>
      <c r="AB4989" s="43">
        <v>2805.8425299999999</v>
      </c>
      <c r="AC4989" s="44">
        <v>3128.6000300000001</v>
      </c>
      <c r="AD4989" s="44">
        <v>3128.5994000000001</v>
      </c>
      <c r="AE4989" s="45">
        <f t="shared" si="9713"/>
        <v>99.99997986319778</v>
      </c>
      <c r="AF4989" s="43">
        <v>2898.9413100000002</v>
      </c>
      <c r="AG4989" s="43">
        <v>0</v>
      </c>
      <c r="AH4989" s="43">
        <v>0</v>
      </c>
      <c r="AI4989" s="43">
        <v>0</v>
      </c>
      <c r="AJ4989" s="43">
        <v>0</v>
      </c>
      <c r="AK4989" s="43">
        <v>0</v>
      </c>
      <c r="AL4989" s="43">
        <f t="shared" si="9714"/>
        <v>2898.9413100000002</v>
      </c>
      <c r="AM4989" s="43">
        <f t="shared" si="9715"/>
        <v>2670.8586899999991</v>
      </c>
      <c r="AN4989" s="19"/>
      <c r="AO4989" s="1"/>
      <c r="AP4989" s="1"/>
      <c r="AQ4989" s="1"/>
      <c r="AR4989" s="1"/>
      <c r="AS4989" s="1"/>
    </row>
    <row r="4990" ht="31.5">
      <c r="B4990" s="41" t="s">
        <v>1334</v>
      </c>
      <c r="C4990" s="41" t="s">
        <v>446</v>
      </c>
      <c r="D4990" s="41" t="s">
        <v>135</v>
      </c>
      <c r="E4990" s="26" t="str">
        <f t="shared" si="9743"/>
        <v>1006</v>
      </c>
      <c r="F4990" s="41" t="s">
        <v>621</v>
      </c>
      <c r="G4990" s="41" t="s">
        <v>53</v>
      </c>
      <c r="H4990" s="42" t="s">
        <v>54</v>
      </c>
      <c r="I4990" s="43">
        <f>I4991</f>
        <v>1862.9000000000001</v>
      </c>
      <c r="J4990" s="43">
        <f>J4991</f>
        <v>2240.5999999999999</v>
      </c>
      <c r="K4990" s="43">
        <f>K4991</f>
        <v>2240.5999999999999</v>
      </c>
      <c r="L4990" s="43">
        <f>L4991</f>
        <v>0</v>
      </c>
      <c r="M4990" s="43">
        <f>M4991</f>
        <v>0</v>
      </c>
      <c r="N4990" s="43">
        <f>N4991</f>
        <v>0</v>
      </c>
      <c r="O4990" s="43">
        <f>O4991</f>
        <v>0</v>
      </c>
      <c r="P4990" s="43">
        <f>P4991</f>
        <v>0</v>
      </c>
      <c r="Q4990" s="43">
        <f>Q4991</f>
        <v>0</v>
      </c>
      <c r="R4990" s="43">
        <f>R4991</f>
        <v>0</v>
      </c>
      <c r="S4990" s="43">
        <f>S4991</f>
        <v>0</v>
      </c>
      <c r="T4990" s="43">
        <f>T4991</f>
        <v>0</v>
      </c>
      <c r="U4990" s="43">
        <v>0</v>
      </c>
      <c r="V4990" s="43">
        <f t="shared" si="9744"/>
        <v>1862.9000000000001</v>
      </c>
      <c r="W4990" s="43">
        <f>W4991</f>
        <v>0</v>
      </c>
      <c r="X4990" s="43">
        <f>X4991</f>
        <v>0</v>
      </c>
      <c r="Y4990" s="43">
        <f>Y4991</f>
        <v>0</v>
      </c>
      <c r="Z4990" s="43">
        <f>Z4991</f>
        <v>0</v>
      </c>
      <c r="AA4990" s="43">
        <f>AA4991</f>
        <v>0</v>
      </c>
      <c r="AB4990" s="43">
        <f>AB4991</f>
        <v>893.03967999999998</v>
      </c>
      <c r="AC4990" s="44">
        <f>AC4991</f>
        <v>970.47996999999998</v>
      </c>
      <c r="AD4990" s="44">
        <f>AD4991</f>
        <v>970.47996999999998</v>
      </c>
      <c r="AE4990" s="45">
        <f t="shared" si="9713"/>
        <v>100</v>
      </c>
      <c r="AF4990" s="43">
        <f>AF4991</f>
        <v>1325.13869</v>
      </c>
      <c r="AG4990" s="43">
        <f>AG4991</f>
        <v>0</v>
      </c>
      <c r="AH4990" s="43">
        <f>AH4991</f>
        <v>0</v>
      </c>
      <c r="AI4990" s="43">
        <f>AI4991</f>
        <v>0</v>
      </c>
      <c r="AJ4990" s="43">
        <f>AJ4991</f>
        <v>0</v>
      </c>
      <c r="AK4990" s="43">
        <f>AK4991</f>
        <v>0</v>
      </c>
      <c r="AL4990" s="43">
        <f t="shared" si="9714"/>
        <v>1325.13869</v>
      </c>
      <c r="AM4990" s="43">
        <f t="shared" si="9715"/>
        <v>537.76131000000009</v>
      </c>
      <c r="AN4990" s="2"/>
      <c r="AO4990" s="1"/>
      <c r="AP4990" s="1"/>
      <c r="AQ4990" s="1"/>
      <c r="AR4990" s="1"/>
      <c r="AS4990" s="1"/>
    </row>
    <row r="4991" ht="31.5">
      <c r="B4991" s="41" t="s">
        <v>1334</v>
      </c>
      <c r="C4991" s="41" t="s">
        <v>446</v>
      </c>
      <c r="D4991" s="41" t="s">
        <v>135</v>
      </c>
      <c r="E4991" s="26" t="str">
        <f t="shared" si="9743"/>
        <v>1006</v>
      </c>
      <c r="F4991" s="41" t="s">
        <v>621</v>
      </c>
      <c r="G4991" s="41" t="s">
        <v>55</v>
      </c>
      <c r="H4991" s="42" t="s">
        <v>56</v>
      </c>
      <c r="I4991" s="43">
        <v>1862.9000000000001</v>
      </c>
      <c r="J4991" s="43">
        <v>2240.5999999999999</v>
      </c>
      <c r="K4991" s="43">
        <v>2240.5999999999999</v>
      </c>
      <c r="L4991" s="43"/>
      <c r="M4991" s="43"/>
      <c r="N4991" s="43"/>
      <c r="O4991" s="43">
        <v>0</v>
      </c>
      <c r="P4991" s="43">
        <v>0</v>
      </c>
      <c r="Q4991" s="43">
        <v>0</v>
      </c>
      <c r="R4991" s="43">
        <v>0</v>
      </c>
      <c r="S4991" s="43">
        <v>0</v>
      </c>
      <c r="T4991" s="43">
        <v>0</v>
      </c>
      <c r="U4991" s="43">
        <v>0</v>
      </c>
      <c r="V4991" s="43">
        <f t="shared" si="9744"/>
        <v>1862.9000000000001</v>
      </c>
      <c r="W4991" s="43"/>
      <c r="X4991" s="43"/>
      <c r="Y4991" s="43"/>
      <c r="Z4991" s="43"/>
      <c r="AA4991" s="43"/>
      <c r="AB4991" s="43">
        <v>893.03967999999998</v>
      </c>
      <c r="AC4991" s="44">
        <v>970.47996999999998</v>
      </c>
      <c r="AD4991" s="44">
        <v>970.47996999999998</v>
      </c>
      <c r="AE4991" s="45">
        <f t="shared" si="9713"/>
        <v>100</v>
      </c>
      <c r="AF4991" s="43">
        <v>1325.13869</v>
      </c>
      <c r="AG4991" s="43">
        <v>0</v>
      </c>
      <c r="AH4991" s="43">
        <v>0</v>
      </c>
      <c r="AI4991" s="43">
        <v>0</v>
      </c>
      <c r="AJ4991" s="43">
        <v>0</v>
      </c>
      <c r="AK4991" s="43">
        <v>0</v>
      </c>
      <c r="AL4991" s="43">
        <f t="shared" si="9714"/>
        <v>1325.13869</v>
      </c>
      <c r="AM4991" s="43">
        <f t="shared" si="9715"/>
        <v>537.76131000000009</v>
      </c>
      <c r="AN4991" s="19"/>
      <c r="AO4991" s="1"/>
      <c r="AP4991" s="1"/>
      <c r="AQ4991" s="1"/>
      <c r="AR4991" s="1"/>
      <c r="AS4991" s="1"/>
    </row>
    <row r="4992" ht="31.5" hidden="1">
      <c r="B4992" s="41" t="s">
        <v>1334</v>
      </c>
      <c r="C4992" s="41" t="s">
        <v>446</v>
      </c>
      <c r="D4992" s="41" t="s">
        <v>135</v>
      </c>
      <c r="E4992" s="26" t="str">
        <f t="shared" si="9743"/>
        <v>1006</v>
      </c>
      <c r="F4992" s="41" t="s">
        <v>763</v>
      </c>
      <c r="G4992" s="41"/>
      <c r="H4992" s="42" t="s">
        <v>764</v>
      </c>
      <c r="I4992" s="43">
        <f t="shared" ref="I4992:I4998" si="9745">I4993</f>
        <v>0</v>
      </c>
      <c r="J4992" s="43">
        <f t="shared" ref="J4992:J4998" si="9746">J4993</f>
        <v>0</v>
      </c>
      <c r="K4992" s="43">
        <f t="shared" ref="K4992:K4998" si="9747">K4993</f>
        <v>0</v>
      </c>
      <c r="L4992" s="43">
        <f t="shared" ref="L4992:L4998" si="9748">L4993</f>
        <v>0</v>
      </c>
      <c r="M4992" s="43">
        <f t="shared" ref="M4992:M4998" si="9749">M4993</f>
        <v>0</v>
      </c>
      <c r="N4992" s="43">
        <f t="shared" ref="N4992:N4998" si="9750">N4993</f>
        <v>0</v>
      </c>
      <c r="O4992" s="43">
        <f t="shared" ref="O4992:O4998" si="9751">O4993</f>
        <v>0</v>
      </c>
      <c r="P4992" s="43">
        <f t="shared" ref="P4992:P4998" si="9752">P4993</f>
        <v>0</v>
      </c>
      <c r="Q4992" s="43">
        <f t="shared" ref="Q4992:Q4998" si="9753">Q4993</f>
        <v>0</v>
      </c>
      <c r="R4992" s="43">
        <f t="shared" ref="R4992:R4998" si="9754">R4993</f>
        <v>0</v>
      </c>
      <c r="S4992" s="43">
        <f t="shared" ref="S4992:S4998" si="9755">S4993</f>
        <v>0</v>
      </c>
      <c r="T4992" s="43">
        <f t="shared" ref="T4992:T4998" si="9756">T4993</f>
        <v>0</v>
      </c>
      <c r="U4992" s="43">
        <v>0</v>
      </c>
      <c r="V4992" s="43">
        <f t="shared" si="9744"/>
        <v>0</v>
      </c>
      <c r="W4992" s="43">
        <f t="shared" ref="W4992:W4998" si="9757">W4993</f>
        <v>0</v>
      </c>
      <c r="X4992" s="43">
        <f t="shared" ref="X4992:X4998" si="9758">X4993</f>
        <v>0</v>
      </c>
      <c r="Y4992" s="43">
        <f t="shared" ref="Y4992:Y4998" si="9759">Y4993</f>
        <v>0</v>
      </c>
      <c r="Z4992" s="43">
        <f t="shared" ref="Z4992:Z4998" si="9760">Z4993</f>
        <v>0</v>
      </c>
      <c r="AA4992" s="43">
        <f t="shared" ref="AA4992:AA4998" si="9761">AA4993</f>
        <v>0</v>
      </c>
      <c r="AB4992" s="43">
        <f t="shared" ref="AB4992:AB4998" si="9762">AB4993</f>
        <v>0</v>
      </c>
      <c r="AC4992" s="44">
        <f t="shared" ref="AC4992:AC4998" si="9763">AC4993</f>
        <v>0</v>
      </c>
      <c r="AD4992" s="44">
        <f t="shared" ref="AD4992:AD4998" si="9764">AD4993</f>
        <v>0</v>
      </c>
      <c r="AE4992" s="45" t="e">
        <f t="shared" si="9713"/>
        <v>#DIV/0!</v>
      </c>
      <c r="AF4992" s="46">
        <f t="shared" ref="AF4992:AF4998" si="9765">AF4993</f>
        <v>0</v>
      </c>
      <c r="AG4992" s="46">
        <f t="shared" ref="AG4992:AG4998" si="9766">AG4993</f>
        <v>0</v>
      </c>
      <c r="AH4992" s="47">
        <f t="shared" ref="AH4992:AH4998" si="9767">AH4993</f>
        <v>0</v>
      </c>
      <c r="AI4992" s="47">
        <f t="shared" ref="AI4992:AI4998" si="9768">AI4993</f>
        <v>0</v>
      </c>
      <c r="AJ4992" s="47">
        <f t="shared" ref="AJ4992:AJ4998" si="9769">AJ4993</f>
        <v>0</v>
      </c>
      <c r="AK4992" s="47">
        <f t="shared" ref="AK4992:AK4998" si="9770">AK4993</f>
        <v>0</v>
      </c>
      <c r="AL4992" s="47">
        <f t="shared" si="9714"/>
        <v>0</v>
      </c>
      <c r="AM4992" s="47">
        <f t="shared" si="9715"/>
        <v>0</v>
      </c>
      <c r="AN4992" s="48" t="s">
        <v>36</v>
      </c>
      <c r="AO4992" s="1"/>
      <c r="AP4992" s="1"/>
      <c r="AQ4992" s="1"/>
      <c r="AR4992" s="1"/>
      <c r="AS4992" s="1"/>
    </row>
    <row r="4993" ht="31.5" hidden="1">
      <c r="B4993" s="41" t="s">
        <v>1334</v>
      </c>
      <c r="C4993" s="41" t="s">
        <v>446</v>
      </c>
      <c r="D4993" s="41" t="s">
        <v>135</v>
      </c>
      <c r="E4993" s="26" t="str">
        <f t="shared" si="9743"/>
        <v>1006</v>
      </c>
      <c r="F4993" s="41" t="s">
        <v>901</v>
      </c>
      <c r="G4993" s="41"/>
      <c r="H4993" s="42" t="s">
        <v>902</v>
      </c>
      <c r="I4993" s="43">
        <f t="shared" si="9745"/>
        <v>0</v>
      </c>
      <c r="J4993" s="43">
        <f t="shared" si="9746"/>
        <v>0</v>
      </c>
      <c r="K4993" s="43">
        <f t="shared" si="9747"/>
        <v>0</v>
      </c>
      <c r="L4993" s="43">
        <f t="shared" si="9748"/>
        <v>0</v>
      </c>
      <c r="M4993" s="43">
        <f t="shared" si="9749"/>
        <v>0</v>
      </c>
      <c r="N4993" s="43">
        <f t="shared" si="9750"/>
        <v>0</v>
      </c>
      <c r="O4993" s="43">
        <f t="shared" si="9751"/>
        <v>0</v>
      </c>
      <c r="P4993" s="43">
        <f t="shared" si="9752"/>
        <v>0</v>
      </c>
      <c r="Q4993" s="43">
        <f t="shared" si="9753"/>
        <v>0</v>
      </c>
      <c r="R4993" s="43">
        <f t="shared" si="9754"/>
        <v>0</v>
      </c>
      <c r="S4993" s="43">
        <f t="shared" si="9755"/>
        <v>0</v>
      </c>
      <c r="T4993" s="43">
        <f t="shared" si="9756"/>
        <v>0</v>
      </c>
      <c r="U4993" s="43">
        <v>0</v>
      </c>
      <c r="V4993" s="43">
        <f t="shared" si="9744"/>
        <v>0</v>
      </c>
      <c r="W4993" s="43">
        <f t="shared" si="9757"/>
        <v>0</v>
      </c>
      <c r="X4993" s="43">
        <f t="shared" si="9758"/>
        <v>0</v>
      </c>
      <c r="Y4993" s="43">
        <f t="shared" si="9759"/>
        <v>0</v>
      </c>
      <c r="Z4993" s="43">
        <f t="shared" si="9760"/>
        <v>0</v>
      </c>
      <c r="AA4993" s="43">
        <f t="shared" si="9761"/>
        <v>0</v>
      </c>
      <c r="AB4993" s="43">
        <f t="shared" si="9762"/>
        <v>0</v>
      </c>
      <c r="AC4993" s="44">
        <f t="shared" si="9763"/>
        <v>0</v>
      </c>
      <c r="AD4993" s="44">
        <f t="shared" si="9764"/>
        <v>0</v>
      </c>
      <c r="AE4993" s="45" t="e">
        <f t="shared" si="9713"/>
        <v>#DIV/0!</v>
      </c>
      <c r="AF4993" s="46">
        <f t="shared" si="9765"/>
        <v>0</v>
      </c>
      <c r="AG4993" s="46">
        <f t="shared" si="9766"/>
        <v>0</v>
      </c>
      <c r="AH4993" s="47">
        <f t="shared" si="9767"/>
        <v>0</v>
      </c>
      <c r="AI4993" s="47">
        <f t="shared" si="9768"/>
        <v>0</v>
      </c>
      <c r="AJ4993" s="47">
        <f t="shared" si="9769"/>
        <v>0</v>
      </c>
      <c r="AK4993" s="47">
        <f t="shared" si="9770"/>
        <v>0</v>
      </c>
      <c r="AL4993" s="47">
        <f t="shared" si="9714"/>
        <v>0</v>
      </c>
      <c r="AM4993" s="47">
        <f t="shared" si="9715"/>
        <v>0</v>
      </c>
      <c r="AN4993" s="48" t="s">
        <v>36</v>
      </c>
      <c r="AO4993" s="1"/>
      <c r="AP4993" s="1"/>
      <c r="AQ4993" s="1"/>
      <c r="AR4993" s="1"/>
      <c r="AS4993" s="1"/>
    </row>
    <row r="4994" ht="47.25" hidden="1">
      <c r="B4994" s="41" t="s">
        <v>1334</v>
      </c>
      <c r="C4994" s="41" t="s">
        <v>446</v>
      </c>
      <c r="D4994" s="41" t="s">
        <v>135</v>
      </c>
      <c r="E4994" s="26" t="str">
        <f t="shared" si="9743"/>
        <v>1006</v>
      </c>
      <c r="F4994" s="41" t="s">
        <v>927</v>
      </c>
      <c r="G4994" s="41"/>
      <c r="H4994" s="42" t="s">
        <v>928</v>
      </c>
      <c r="I4994" s="43">
        <f t="shared" si="9745"/>
        <v>0</v>
      </c>
      <c r="J4994" s="43">
        <f t="shared" si="9746"/>
        <v>0</v>
      </c>
      <c r="K4994" s="43">
        <f t="shared" si="9747"/>
        <v>0</v>
      </c>
      <c r="L4994" s="43">
        <f t="shared" si="9748"/>
        <v>0</v>
      </c>
      <c r="M4994" s="43">
        <f t="shared" si="9749"/>
        <v>0</v>
      </c>
      <c r="N4994" s="43">
        <f t="shared" si="9750"/>
        <v>0</v>
      </c>
      <c r="O4994" s="43">
        <f t="shared" si="9751"/>
        <v>0</v>
      </c>
      <c r="P4994" s="43">
        <f t="shared" si="9752"/>
        <v>0</v>
      </c>
      <c r="Q4994" s="43">
        <f t="shared" si="9753"/>
        <v>0</v>
      </c>
      <c r="R4994" s="43">
        <f t="shared" si="9754"/>
        <v>0</v>
      </c>
      <c r="S4994" s="43">
        <f t="shared" si="9755"/>
        <v>0</v>
      </c>
      <c r="T4994" s="43">
        <f t="shared" si="9756"/>
        <v>0</v>
      </c>
      <c r="U4994" s="43">
        <v>0</v>
      </c>
      <c r="V4994" s="43">
        <f t="shared" si="9744"/>
        <v>0</v>
      </c>
      <c r="W4994" s="43">
        <f t="shared" si="9757"/>
        <v>0</v>
      </c>
      <c r="X4994" s="43">
        <f t="shared" si="9758"/>
        <v>0</v>
      </c>
      <c r="Y4994" s="43">
        <f t="shared" si="9759"/>
        <v>0</v>
      </c>
      <c r="Z4994" s="43">
        <f t="shared" si="9760"/>
        <v>0</v>
      </c>
      <c r="AA4994" s="43">
        <f t="shared" si="9761"/>
        <v>0</v>
      </c>
      <c r="AB4994" s="43">
        <f t="shared" si="9762"/>
        <v>0</v>
      </c>
      <c r="AC4994" s="44">
        <f t="shared" si="9763"/>
        <v>0</v>
      </c>
      <c r="AD4994" s="44">
        <f t="shared" si="9764"/>
        <v>0</v>
      </c>
      <c r="AE4994" s="45" t="e">
        <f t="shared" si="9713"/>
        <v>#DIV/0!</v>
      </c>
      <c r="AF4994" s="46">
        <f t="shared" si="9765"/>
        <v>0</v>
      </c>
      <c r="AG4994" s="46">
        <f t="shared" si="9766"/>
        <v>0</v>
      </c>
      <c r="AH4994" s="47">
        <f t="shared" si="9767"/>
        <v>0</v>
      </c>
      <c r="AI4994" s="47">
        <f t="shared" si="9768"/>
        <v>0</v>
      </c>
      <c r="AJ4994" s="47">
        <f t="shared" si="9769"/>
        <v>0</v>
      </c>
      <c r="AK4994" s="47">
        <f t="shared" si="9770"/>
        <v>0</v>
      </c>
      <c r="AL4994" s="47">
        <f t="shared" si="9714"/>
        <v>0</v>
      </c>
      <c r="AM4994" s="47">
        <f t="shared" si="9715"/>
        <v>0</v>
      </c>
      <c r="AN4994" s="48" t="s">
        <v>36</v>
      </c>
      <c r="AR4994" s="1"/>
      <c r="AS4994" s="1"/>
    </row>
    <row r="4995" ht="47.25" hidden="1">
      <c r="B4995" s="41" t="s">
        <v>1334</v>
      </c>
      <c r="C4995" s="41" t="s">
        <v>446</v>
      </c>
      <c r="D4995" s="41" t="s">
        <v>135</v>
      </c>
      <c r="E4995" s="26" t="str">
        <f t="shared" si="9743"/>
        <v>1006</v>
      </c>
      <c r="F4995" s="41" t="s">
        <v>929</v>
      </c>
      <c r="G4995" s="41"/>
      <c r="H4995" s="42" t="s">
        <v>930</v>
      </c>
      <c r="I4995" s="43">
        <f t="shared" si="9745"/>
        <v>0</v>
      </c>
      <c r="J4995" s="43">
        <f t="shared" si="9746"/>
        <v>0</v>
      </c>
      <c r="K4995" s="43">
        <f t="shared" si="9747"/>
        <v>0</v>
      </c>
      <c r="L4995" s="43">
        <f t="shared" si="9748"/>
        <v>0</v>
      </c>
      <c r="M4995" s="43">
        <f t="shared" si="9749"/>
        <v>0</v>
      </c>
      <c r="N4995" s="43">
        <f t="shared" si="9750"/>
        <v>0</v>
      </c>
      <c r="O4995" s="43">
        <f t="shared" si="9751"/>
        <v>0</v>
      </c>
      <c r="P4995" s="43">
        <f t="shared" si="9752"/>
        <v>0</v>
      </c>
      <c r="Q4995" s="43">
        <f t="shared" si="9753"/>
        <v>0</v>
      </c>
      <c r="R4995" s="43">
        <f t="shared" si="9754"/>
        <v>0</v>
      </c>
      <c r="S4995" s="43">
        <f t="shared" si="9755"/>
        <v>0</v>
      </c>
      <c r="T4995" s="43">
        <f t="shared" si="9756"/>
        <v>0</v>
      </c>
      <c r="U4995" s="43">
        <v>0</v>
      </c>
      <c r="V4995" s="43">
        <f t="shared" si="9744"/>
        <v>0</v>
      </c>
      <c r="W4995" s="43">
        <f t="shared" si="9757"/>
        <v>0</v>
      </c>
      <c r="X4995" s="43">
        <f t="shared" si="9758"/>
        <v>0</v>
      </c>
      <c r="Y4995" s="43">
        <f t="shared" si="9759"/>
        <v>0</v>
      </c>
      <c r="Z4995" s="43">
        <f t="shared" si="9760"/>
        <v>0</v>
      </c>
      <c r="AA4995" s="43">
        <f t="shared" si="9761"/>
        <v>0</v>
      </c>
      <c r="AB4995" s="43">
        <f t="shared" si="9762"/>
        <v>0</v>
      </c>
      <c r="AC4995" s="44">
        <f t="shared" si="9763"/>
        <v>0</v>
      </c>
      <c r="AD4995" s="44">
        <f t="shared" si="9764"/>
        <v>0</v>
      </c>
      <c r="AE4995" s="45" t="e">
        <f t="shared" si="9713"/>
        <v>#DIV/0!</v>
      </c>
      <c r="AF4995" s="46">
        <f t="shared" si="9765"/>
        <v>0</v>
      </c>
      <c r="AG4995" s="46">
        <f t="shared" si="9766"/>
        <v>0</v>
      </c>
      <c r="AH4995" s="47">
        <f t="shared" si="9767"/>
        <v>0</v>
      </c>
      <c r="AI4995" s="47">
        <f t="shared" si="9768"/>
        <v>0</v>
      </c>
      <c r="AJ4995" s="47">
        <f t="shared" si="9769"/>
        <v>0</v>
      </c>
      <c r="AK4995" s="47">
        <f t="shared" si="9770"/>
        <v>0</v>
      </c>
      <c r="AL4995" s="47">
        <f t="shared" si="9714"/>
        <v>0</v>
      </c>
      <c r="AM4995" s="47">
        <f t="shared" si="9715"/>
        <v>0</v>
      </c>
      <c r="AN4995" s="48" t="s">
        <v>36</v>
      </c>
      <c r="AO4995" s="1"/>
      <c r="AP4995" s="1"/>
      <c r="AQ4995" s="1"/>
      <c r="AR4995" s="1"/>
      <c r="AS4995" s="1"/>
    </row>
    <row r="4996" hidden="1">
      <c r="B4996" s="41" t="s">
        <v>1334</v>
      </c>
      <c r="C4996" s="41" t="s">
        <v>446</v>
      </c>
      <c r="D4996" s="41" t="s">
        <v>135</v>
      </c>
      <c r="E4996" s="26" t="str">
        <f t="shared" si="9743"/>
        <v>1006</v>
      </c>
      <c r="F4996" s="41" t="s">
        <v>929</v>
      </c>
      <c r="G4996" s="41" t="s">
        <v>95</v>
      </c>
      <c r="H4996" s="42" t="s">
        <v>96</v>
      </c>
      <c r="I4996" s="43">
        <f t="shared" si="9745"/>
        <v>0</v>
      </c>
      <c r="J4996" s="43">
        <f t="shared" si="9746"/>
        <v>0</v>
      </c>
      <c r="K4996" s="43">
        <f t="shared" si="9747"/>
        <v>0</v>
      </c>
      <c r="L4996" s="43">
        <f t="shared" si="9748"/>
        <v>0</v>
      </c>
      <c r="M4996" s="43">
        <f t="shared" si="9749"/>
        <v>0</v>
      </c>
      <c r="N4996" s="43">
        <f t="shared" si="9750"/>
        <v>0</v>
      </c>
      <c r="O4996" s="43">
        <f t="shared" si="9751"/>
        <v>0</v>
      </c>
      <c r="P4996" s="43">
        <f t="shared" si="9752"/>
        <v>0</v>
      </c>
      <c r="Q4996" s="43">
        <f t="shared" si="9753"/>
        <v>0</v>
      </c>
      <c r="R4996" s="43">
        <f t="shared" si="9754"/>
        <v>0</v>
      </c>
      <c r="S4996" s="43">
        <f t="shared" si="9755"/>
        <v>0</v>
      </c>
      <c r="T4996" s="43">
        <f t="shared" si="9756"/>
        <v>0</v>
      </c>
      <c r="U4996" s="43">
        <v>0</v>
      </c>
      <c r="V4996" s="43">
        <f t="shared" si="9744"/>
        <v>0</v>
      </c>
      <c r="W4996" s="43">
        <f t="shared" si="9757"/>
        <v>0</v>
      </c>
      <c r="X4996" s="43">
        <f t="shared" si="9758"/>
        <v>0</v>
      </c>
      <c r="Y4996" s="43">
        <f t="shared" si="9759"/>
        <v>0</v>
      </c>
      <c r="Z4996" s="43">
        <f t="shared" si="9760"/>
        <v>0</v>
      </c>
      <c r="AA4996" s="43">
        <f t="shared" si="9761"/>
        <v>0</v>
      </c>
      <c r="AB4996" s="43">
        <f t="shared" si="9762"/>
        <v>0</v>
      </c>
      <c r="AC4996" s="44">
        <f t="shared" si="9763"/>
        <v>0</v>
      </c>
      <c r="AD4996" s="44">
        <f t="shared" si="9764"/>
        <v>0</v>
      </c>
      <c r="AE4996" s="45" t="e">
        <f t="shared" si="9713"/>
        <v>#DIV/0!</v>
      </c>
      <c r="AF4996" s="46">
        <f t="shared" si="9765"/>
        <v>0</v>
      </c>
      <c r="AG4996" s="46">
        <f t="shared" si="9766"/>
        <v>0</v>
      </c>
      <c r="AH4996" s="47">
        <f t="shared" si="9767"/>
        <v>0</v>
      </c>
      <c r="AI4996" s="47">
        <f t="shared" si="9768"/>
        <v>0</v>
      </c>
      <c r="AJ4996" s="47">
        <f t="shared" si="9769"/>
        <v>0</v>
      </c>
      <c r="AK4996" s="47">
        <f t="shared" si="9770"/>
        <v>0</v>
      </c>
      <c r="AL4996" s="47">
        <f t="shared" si="9714"/>
        <v>0</v>
      </c>
      <c r="AM4996" s="47">
        <f t="shared" si="9715"/>
        <v>0</v>
      </c>
      <c r="AN4996" s="48" t="s">
        <v>36</v>
      </c>
      <c r="AO4996" s="1"/>
      <c r="AP4996" s="1"/>
      <c r="AQ4996" s="1"/>
      <c r="AR4996" s="1"/>
      <c r="AS4996" s="1"/>
    </row>
    <row r="4997" ht="31.5" hidden="1">
      <c r="B4997" s="41" t="s">
        <v>1334</v>
      </c>
      <c r="C4997" s="41" t="s">
        <v>446</v>
      </c>
      <c r="D4997" s="41" t="s">
        <v>135</v>
      </c>
      <c r="E4997" s="26" t="str">
        <f t="shared" si="9743"/>
        <v>1006</v>
      </c>
      <c r="F4997" s="41" t="s">
        <v>929</v>
      </c>
      <c r="G4997" s="41" t="s">
        <v>97</v>
      </c>
      <c r="H4997" s="42" t="s">
        <v>98</v>
      </c>
      <c r="I4997" s="43"/>
      <c r="J4997" s="43"/>
      <c r="K4997" s="43"/>
      <c r="L4997" s="43"/>
      <c r="M4997" s="43"/>
      <c r="N4997" s="43"/>
      <c r="O4997" s="43">
        <v>0</v>
      </c>
      <c r="P4997" s="43">
        <v>0</v>
      </c>
      <c r="Q4997" s="43">
        <v>0</v>
      </c>
      <c r="R4997" s="43">
        <v>0</v>
      </c>
      <c r="S4997" s="43">
        <v>0</v>
      </c>
      <c r="T4997" s="43">
        <v>0</v>
      </c>
      <c r="U4997" s="43">
        <v>0</v>
      </c>
      <c r="V4997" s="43">
        <f t="shared" si="9744"/>
        <v>0</v>
      </c>
      <c r="W4997" s="43"/>
      <c r="X4997" s="43"/>
      <c r="Y4997" s="43"/>
      <c r="Z4997" s="43"/>
      <c r="AA4997" s="43"/>
      <c r="AB4997" s="43">
        <v>0</v>
      </c>
      <c r="AC4997" s="44">
        <v>0</v>
      </c>
      <c r="AD4997" s="44">
        <v>0</v>
      </c>
      <c r="AE4997" s="45" t="e">
        <f t="shared" si="9713"/>
        <v>#DIV/0!</v>
      </c>
      <c r="AF4997" s="46">
        <v>0</v>
      </c>
      <c r="AG4997" s="46">
        <v>0</v>
      </c>
      <c r="AH4997" s="47">
        <v>0</v>
      </c>
      <c r="AI4997" s="47">
        <v>0</v>
      </c>
      <c r="AJ4997" s="47">
        <v>0</v>
      </c>
      <c r="AK4997" s="47">
        <v>0</v>
      </c>
      <c r="AL4997" s="47">
        <f t="shared" si="9714"/>
        <v>0</v>
      </c>
      <c r="AM4997" s="47">
        <f t="shared" si="9715"/>
        <v>0</v>
      </c>
      <c r="AN4997" s="48" t="s">
        <v>36</v>
      </c>
      <c r="AO4997" s="1"/>
      <c r="AP4997" s="1"/>
      <c r="AQ4997" s="1"/>
      <c r="AR4997" s="1"/>
      <c r="AS4997" s="1"/>
    </row>
    <row r="4998" ht="31.5">
      <c r="B4998" s="41" t="s">
        <v>1334</v>
      </c>
      <c r="C4998" s="41" t="s">
        <v>446</v>
      </c>
      <c r="D4998" s="41" t="s">
        <v>135</v>
      </c>
      <c r="E4998" s="26" t="str">
        <f t="shared" si="9743"/>
        <v>1006</v>
      </c>
      <c r="F4998" s="41" t="s">
        <v>87</v>
      </c>
      <c r="G4998" s="41"/>
      <c r="H4998" s="42" t="s">
        <v>88</v>
      </c>
      <c r="I4998" s="43">
        <f t="shared" si="9745"/>
        <v>35083.900000000001</v>
      </c>
      <c r="J4998" s="43">
        <f t="shared" si="9746"/>
        <v>34681.199999999997</v>
      </c>
      <c r="K4998" s="43">
        <f t="shared" si="9747"/>
        <v>34681.199999999997</v>
      </c>
      <c r="L4998" s="43">
        <f t="shared" si="9748"/>
        <v>0</v>
      </c>
      <c r="M4998" s="43">
        <f t="shared" si="9749"/>
        <v>0</v>
      </c>
      <c r="N4998" s="43">
        <f t="shared" si="9750"/>
        <v>0</v>
      </c>
      <c r="O4998" s="43">
        <f t="shared" si="9751"/>
        <v>0</v>
      </c>
      <c r="P4998" s="43">
        <f t="shared" si="9752"/>
        <v>0</v>
      </c>
      <c r="Q4998" s="43">
        <f t="shared" si="9753"/>
        <v>0</v>
      </c>
      <c r="R4998" s="43">
        <f t="shared" si="9754"/>
        <v>959.20000000000005</v>
      </c>
      <c r="S4998" s="43">
        <f t="shared" si="9755"/>
        <v>0</v>
      </c>
      <c r="T4998" s="43">
        <f t="shared" si="9756"/>
        <v>0</v>
      </c>
      <c r="U4998" s="43">
        <v>0</v>
      </c>
      <c r="V4998" s="43">
        <f t="shared" si="9744"/>
        <v>36043.099999999999</v>
      </c>
      <c r="W4998" s="43">
        <f t="shared" si="9757"/>
        <v>0</v>
      </c>
      <c r="X4998" s="43">
        <f t="shared" si="9758"/>
        <v>0</v>
      </c>
      <c r="Y4998" s="43">
        <f t="shared" si="9759"/>
        <v>0</v>
      </c>
      <c r="Z4998" s="43">
        <f t="shared" si="9760"/>
        <v>0</v>
      </c>
      <c r="AA4998" s="43">
        <f t="shared" si="9761"/>
        <v>0</v>
      </c>
      <c r="AB4998" s="43">
        <f t="shared" si="9762"/>
        <v>25600.415089999999</v>
      </c>
      <c r="AC4998" s="44">
        <f t="shared" si="9763"/>
        <v>35814</v>
      </c>
      <c r="AD4998" s="44">
        <f t="shared" si="9764"/>
        <v>35810.34059</v>
      </c>
      <c r="AE4998" s="45">
        <f t="shared" si="9713"/>
        <v>99.989782180153014</v>
      </c>
      <c r="AF4998" s="43">
        <f t="shared" si="9765"/>
        <v>35814</v>
      </c>
      <c r="AG4998" s="43">
        <f t="shared" si="9766"/>
        <v>0</v>
      </c>
      <c r="AH4998" s="43">
        <f t="shared" si="9767"/>
        <v>0</v>
      </c>
      <c r="AI4998" s="43">
        <f t="shared" si="9768"/>
        <v>0</v>
      </c>
      <c r="AJ4998" s="43">
        <f t="shared" si="9769"/>
        <v>0</v>
      </c>
      <c r="AK4998" s="43">
        <f t="shared" si="9770"/>
        <v>0</v>
      </c>
      <c r="AL4998" s="43">
        <f t="shared" si="9714"/>
        <v>35814</v>
      </c>
      <c r="AM4998" s="43">
        <f t="shared" si="9715"/>
        <v>229.09999999999854</v>
      </c>
      <c r="AN4998" s="2"/>
      <c r="AO4998" s="1"/>
      <c r="AP4998" s="1"/>
      <c r="AQ4998" s="1"/>
      <c r="AR4998" s="1"/>
      <c r="AS4998" s="1"/>
    </row>
    <row r="4999">
      <c r="B4999" s="41" t="s">
        <v>1334</v>
      </c>
      <c r="C4999" s="41" t="s">
        <v>446</v>
      </c>
      <c r="D4999" s="41" t="s">
        <v>135</v>
      </c>
      <c r="E4999" s="26" t="str">
        <f t="shared" si="9743"/>
        <v>1006</v>
      </c>
      <c r="F4999" s="41" t="s">
        <v>89</v>
      </c>
      <c r="G4999" s="41"/>
      <c r="H4999" s="42" t="s">
        <v>90</v>
      </c>
      <c r="I4999" s="43">
        <f>I5000+I5003</f>
        <v>35083.900000000001</v>
      </c>
      <c r="J4999" s="43">
        <f>J5000+J5003</f>
        <v>34681.199999999997</v>
      </c>
      <c r="K4999" s="43">
        <f>K5000+K5003</f>
        <v>34681.199999999997</v>
      </c>
      <c r="L4999" s="43">
        <f>L5000+L5003</f>
        <v>0</v>
      </c>
      <c r="M4999" s="43">
        <f>M5000+M5003</f>
        <v>0</v>
      </c>
      <c r="N4999" s="43">
        <f>N5000+N5003</f>
        <v>0</v>
      </c>
      <c r="O4999" s="43">
        <f>O5000+O5003</f>
        <v>0</v>
      </c>
      <c r="P4999" s="43">
        <f>P5000+P5003</f>
        <v>0</v>
      </c>
      <c r="Q4999" s="43">
        <f>Q5000+Q5003</f>
        <v>0</v>
      </c>
      <c r="R4999" s="43">
        <f>R5000+R5003</f>
        <v>959.20000000000005</v>
      </c>
      <c r="S4999" s="43">
        <f>S5000+S5003</f>
        <v>0</v>
      </c>
      <c r="T4999" s="43">
        <f>T5000+T5003</f>
        <v>0</v>
      </c>
      <c r="U4999" s="43">
        <v>0</v>
      </c>
      <c r="V4999" s="43">
        <f t="shared" si="9744"/>
        <v>36043.099999999999</v>
      </c>
      <c r="W4999" s="43">
        <f>W5000+W5003</f>
        <v>0</v>
      </c>
      <c r="X4999" s="43">
        <f>X5000+X5003</f>
        <v>0</v>
      </c>
      <c r="Y4999" s="43">
        <f>Y5000+Y5003</f>
        <v>0</v>
      </c>
      <c r="Z4999" s="43">
        <f>Z5000+Z5003</f>
        <v>0</v>
      </c>
      <c r="AA4999" s="43">
        <f>AA5000+AA5003</f>
        <v>0</v>
      </c>
      <c r="AB4999" s="43">
        <f>AB5000+AB5003</f>
        <v>25600.415089999999</v>
      </c>
      <c r="AC4999" s="44">
        <f>AC5000+AC5003</f>
        <v>35814</v>
      </c>
      <c r="AD4999" s="44">
        <f>AD5000+AD5003</f>
        <v>35810.34059</v>
      </c>
      <c r="AE4999" s="45">
        <f t="shared" si="9713"/>
        <v>99.989782180153014</v>
      </c>
      <c r="AF4999" s="43">
        <f>AF5000+AF5003</f>
        <v>35814</v>
      </c>
      <c r="AG4999" s="43">
        <f>AG5000+AG5003</f>
        <v>0</v>
      </c>
      <c r="AH4999" s="43">
        <f>AH5000+AH5003</f>
        <v>0</v>
      </c>
      <c r="AI4999" s="43">
        <f>AI5000+AI5003</f>
        <v>0</v>
      </c>
      <c r="AJ4999" s="43">
        <f>AJ5000+AJ5003</f>
        <v>0</v>
      </c>
      <c r="AK4999" s="43">
        <f>AK5000+AK5003</f>
        <v>0</v>
      </c>
      <c r="AL4999" s="43">
        <f t="shared" si="9714"/>
        <v>35814</v>
      </c>
      <c r="AM4999" s="43">
        <f t="shared" si="9715"/>
        <v>229.09999999999854</v>
      </c>
      <c r="AN4999" s="2"/>
      <c r="AR4999" s="1"/>
      <c r="AS4999" s="1"/>
    </row>
    <row r="5000" ht="31.5">
      <c r="B5000" s="41" t="s">
        <v>1334</v>
      </c>
      <c r="C5000" s="41" t="s">
        <v>446</v>
      </c>
      <c r="D5000" s="41" t="s">
        <v>135</v>
      </c>
      <c r="E5000" s="26" t="str">
        <f t="shared" si="9743"/>
        <v>1006</v>
      </c>
      <c r="F5000" s="41" t="s">
        <v>91</v>
      </c>
      <c r="G5000" s="41"/>
      <c r="H5000" s="42" t="s">
        <v>92</v>
      </c>
      <c r="I5000" s="43">
        <f t="shared" ref="I5000:I5001" si="9771">I5001</f>
        <v>33286.400000000001</v>
      </c>
      <c r="J5000" s="43">
        <f t="shared" ref="J5000:J5001" si="9772">J5001</f>
        <v>32883.699999999997</v>
      </c>
      <c r="K5000" s="43">
        <f t="shared" ref="K5000:K5001" si="9773">K5001</f>
        <v>32883.699999999997</v>
      </c>
      <c r="L5000" s="43">
        <f t="shared" ref="L5000:L5001" si="9774">L5001</f>
        <v>0</v>
      </c>
      <c r="M5000" s="43">
        <f t="shared" ref="M5000:M5001" si="9775">M5001</f>
        <v>0</v>
      </c>
      <c r="N5000" s="43">
        <f t="shared" ref="N5000:N5001" si="9776">N5001</f>
        <v>0</v>
      </c>
      <c r="O5000" s="43">
        <f t="shared" ref="O5000:O5001" si="9777">O5001</f>
        <v>0</v>
      </c>
      <c r="P5000" s="43">
        <f t="shared" ref="P5000:P5001" si="9778">P5001</f>
        <v>0</v>
      </c>
      <c r="Q5000" s="43">
        <f t="shared" ref="Q5000:Q5001" si="9779">Q5001</f>
        <v>0</v>
      </c>
      <c r="R5000" s="43">
        <f t="shared" ref="R5000:R5001" si="9780">R5001</f>
        <v>959.20000000000005</v>
      </c>
      <c r="S5000" s="43">
        <f t="shared" ref="S5000:S5001" si="9781">S5001</f>
        <v>0</v>
      </c>
      <c r="T5000" s="43">
        <f t="shared" ref="T5000:T5001" si="9782">T5001</f>
        <v>0</v>
      </c>
      <c r="U5000" s="43">
        <v>0</v>
      </c>
      <c r="V5000" s="43">
        <f t="shared" si="9744"/>
        <v>34245.599999999999</v>
      </c>
      <c r="W5000" s="43">
        <f t="shared" ref="W5000:W5001" si="9783">W5001</f>
        <v>0</v>
      </c>
      <c r="X5000" s="43">
        <f t="shared" ref="X5000:X5001" si="9784">X5001</f>
        <v>0</v>
      </c>
      <c r="Y5000" s="43">
        <f t="shared" ref="Y5000:Y5001" si="9785">Y5001</f>
        <v>0</v>
      </c>
      <c r="Z5000" s="43">
        <f t="shared" ref="Z5000:Z5001" si="9786">Z5001</f>
        <v>0</v>
      </c>
      <c r="AA5000" s="43">
        <f t="shared" ref="AA5000:AA5001" si="9787">AA5001</f>
        <v>0</v>
      </c>
      <c r="AB5000" s="43">
        <f t="shared" ref="AB5000:AB5001" si="9788">AB5001</f>
        <v>24180.720539999998</v>
      </c>
      <c r="AC5000" s="44">
        <f t="shared" ref="AC5000:AC5001" si="9789">AC5001</f>
        <v>34019.151919999997</v>
      </c>
      <c r="AD5000" s="44">
        <f t="shared" ref="AD5000:AD5001" si="9790">AD5001</f>
        <v>34015.492509999996</v>
      </c>
      <c r="AE5000" s="45">
        <f t="shared" si="9713"/>
        <v>99.98924308869131</v>
      </c>
      <c r="AF5000" s="43">
        <f t="shared" ref="AF5000:AF5001" si="9791">AF5001</f>
        <v>34016.5</v>
      </c>
      <c r="AG5000" s="43">
        <f t="shared" ref="AG5000:AG5001" si="9792">AG5001</f>
        <v>0</v>
      </c>
      <c r="AH5000" s="43">
        <f t="shared" ref="AH5000:AH5001" si="9793">AH5001</f>
        <v>0</v>
      </c>
      <c r="AI5000" s="43">
        <f t="shared" ref="AI5000:AI5001" si="9794">AI5001</f>
        <v>0</v>
      </c>
      <c r="AJ5000" s="43">
        <f t="shared" ref="AJ5000:AJ5001" si="9795">AJ5001</f>
        <v>0</v>
      </c>
      <c r="AK5000" s="43">
        <f t="shared" ref="AK5000:AK5001" si="9796">AK5001</f>
        <v>0</v>
      </c>
      <c r="AL5000" s="43">
        <f t="shared" si="9714"/>
        <v>34016.5</v>
      </c>
      <c r="AM5000" s="43">
        <f t="shared" si="9715"/>
        <v>229.09999999999854</v>
      </c>
      <c r="AN5000" s="2"/>
      <c r="AO5000" s="1"/>
      <c r="AP5000" s="1"/>
      <c r="AQ5000" s="1"/>
      <c r="AR5000" s="1"/>
      <c r="AS5000" s="1"/>
    </row>
    <row r="5001" ht="78.75">
      <c r="B5001" s="41" t="s">
        <v>1334</v>
      </c>
      <c r="C5001" s="41" t="s">
        <v>446</v>
      </c>
      <c r="D5001" s="41" t="s">
        <v>135</v>
      </c>
      <c r="E5001" s="26" t="str">
        <f t="shared" si="9743"/>
        <v>1006</v>
      </c>
      <c r="F5001" s="41" t="s">
        <v>91</v>
      </c>
      <c r="G5001" s="41" t="s">
        <v>71</v>
      </c>
      <c r="H5001" s="42" t="s">
        <v>72</v>
      </c>
      <c r="I5001" s="43">
        <f t="shared" si="9771"/>
        <v>33286.400000000001</v>
      </c>
      <c r="J5001" s="43">
        <f t="shared" si="9772"/>
        <v>32883.699999999997</v>
      </c>
      <c r="K5001" s="43">
        <f t="shared" si="9773"/>
        <v>32883.699999999997</v>
      </c>
      <c r="L5001" s="43">
        <f t="shared" si="9774"/>
        <v>0</v>
      </c>
      <c r="M5001" s="43">
        <f t="shared" si="9775"/>
        <v>0</v>
      </c>
      <c r="N5001" s="43">
        <f t="shared" si="9776"/>
        <v>0</v>
      </c>
      <c r="O5001" s="43">
        <f t="shared" si="9777"/>
        <v>0</v>
      </c>
      <c r="P5001" s="43">
        <f t="shared" si="9778"/>
        <v>0</v>
      </c>
      <c r="Q5001" s="43">
        <f t="shared" si="9779"/>
        <v>0</v>
      </c>
      <c r="R5001" s="43">
        <f t="shared" si="9780"/>
        <v>959.20000000000005</v>
      </c>
      <c r="S5001" s="43">
        <f t="shared" si="9781"/>
        <v>0</v>
      </c>
      <c r="T5001" s="43">
        <f t="shared" si="9782"/>
        <v>0</v>
      </c>
      <c r="U5001" s="43">
        <v>0</v>
      </c>
      <c r="V5001" s="43">
        <f t="shared" si="9744"/>
        <v>34245.599999999999</v>
      </c>
      <c r="W5001" s="43">
        <f t="shared" si="9783"/>
        <v>0</v>
      </c>
      <c r="X5001" s="43">
        <f t="shared" si="9784"/>
        <v>0</v>
      </c>
      <c r="Y5001" s="43">
        <f t="shared" si="9785"/>
        <v>0</v>
      </c>
      <c r="Z5001" s="43">
        <f t="shared" si="9786"/>
        <v>0</v>
      </c>
      <c r="AA5001" s="43">
        <f t="shared" si="9787"/>
        <v>0</v>
      </c>
      <c r="AB5001" s="43">
        <f t="shared" si="9788"/>
        <v>24180.720539999998</v>
      </c>
      <c r="AC5001" s="44">
        <f t="shared" si="9789"/>
        <v>34019.151919999997</v>
      </c>
      <c r="AD5001" s="44">
        <f t="shared" si="9790"/>
        <v>34015.492509999996</v>
      </c>
      <c r="AE5001" s="45">
        <f t="shared" si="9713"/>
        <v>99.98924308869131</v>
      </c>
      <c r="AF5001" s="43">
        <f t="shared" si="9791"/>
        <v>34016.5</v>
      </c>
      <c r="AG5001" s="43">
        <f t="shared" si="9792"/>
        <v>0</v>
      </c>
      <c r="AH5001" s="43">
        <f t="shared" si="9793"/>
        <v>0</v>
      </c>
      <c r="AI5001" s="43">
        <f t="shared" si="9794"/>
        <v>0</v>
      </c>
      <c r="AJ5001" s="43">
        <f t="shared" si="9795"/>
        <v>0</v>
      </c>
      <c r="AK5001" s="43">
        <f t="shared" si="9796"/>
        <v>0</v>
      </c>
      <c r="AL5001" s="43">
        <f t="shared" si="9714"/>
        <v>34016.5</v>
      </c>
      <c r="AM5001" s="43">
        <f t="shared" si="9715"/>
        <v>229.09999999999854</v>
      </c>
      <c r="AN5001" s="2"/>
      <c r="AO5001" s="1"/>
      <c r="AP5001" s="1"/>
      <c r="AQ5001" s="1"/>
      <c r="AR5001" s="1"/>
      <c r="AS5001" s="1"/>
    </row>
    <row r="5002" ht="31.5">
      <c r="B5002" s="41" t="s">
        <v>1334</v>
      </c>
      <c r="C5002" s="41" t="s">
        <v>446</v>
      </c>
      <c r="D5002" s="41" t="s">
        <v>135</v>
      </c>
      <c r="E5002" s="26" t="str">
        <f t="shared" si="9743"/>
        <v>1006</v>
      </c>
      <c r="F5002" s="41" t="s">
        <v>91</v>
      </c>
      <c r="G5002" s="41" t="s">
        <v>93</v>
      </c>
      <c r="H5002" s="42" t="s">
        <v>94</v>
      </c>
      <c r="I5002" s="43">
        <v>33286.400000000001</v>
      </c>
      <c r="J5002" s="43">
        <v>32883.699999999997</v>
      </c>
      <c r="K5002" s="43">
        <v>32883.699999999997</v>
      </c>
      <c r="L5002" s="43"/>
      <c r="M5002" s="43"/>
      <c r="N5002" s="43"/>
      <c r="O5002" s="43">
        <v>0</v>
      </c>
      <c r="P5002" s="43">
        <v>0</v>
      </c>
      <c r="Q5002" s="43">
        <v>0</v>
      </c>
      <c r="R5002" s="43">
        <v>959.20000000000005</v>
      </c>
      <c r="S5002" s="43">
        <v>0</v>
      </c>
      <c r="T5002" s="43">
        <v>0</v>
      </c>
      <c r="U5002" s="43">
        <v>0</v>
      </c>
      <c r="V5002" s="43">
        <f t="shared" si="9744"/>
        <v>34245.599999999999</v>
      </c>
      <c r="W5002" s="43"/>
      <c r="X5002" s="43"/>
      <c r="Y5002" s="43"/>
      <c r="Z5002" s="43"/>
      <c r="AA5002" s="43"/>
      <c r="AB5002" s="43">
        <v>24180.720539999998</v>
      </c>
      <c r="AC5002" s="44">
        <v>34019.151919999997</v>
      </c>
      <c r="AD5002" s="44">
        <v>34015.492509999996</v>
      </c>
      <c r="AE5002" s="45">
        <f t="shared" si="9713"/>
        <v>99.98924308869131</v>
      </c>
      <c r="AF5002" s="43">
        <v>34016.5</v>
      </c>
      <c r="AG5002" s="43">
        <v>0</v>
      </c>
      <c r="AH5002" s="43">
        <v>0</v>
      </c>
      <c r="AI5002" s="43">
        <v>0</v>
      </c>
      <c r="AJ5002" s="43">
        <v>0</v>
      </c>
      <c r="AK5002" s="43">
        <v>0</v>
      </c>
      <c r="AL5002" s="43">
        <f t="shared" si="9714"/>
        <v>34016.5</v>
      </c>
      <c r="AM5002" s="43">
        <f t="shared" si="9715"/>
        <v>229.09999999999854</v>
      </c>
      <c r="AN5002" s="19"/>
      <c r="AR5002" s="1"/>
      <c r="AS5002" s="1"/>
    </row>
    <row r="5003" ht="31.5">
      <c r="B5003" s="41" t="s">
        <v>1334</v>
      </c>
      <c r="C5003" s="41" t="s">
        <v>446</v>
      </c>
      <c r="D5003" s="41" t="s">
        <v>135</v>
      </c>
      <c r="E5003" s="26" t="str">
        <f t="shared" si="9743"/>
        <v>1006</v>
      </c>
      <c r="F5003" s="41" t="s">
        <v>99</v>
      </c>
      <c r="G5003" s="41"/>
      <c r="H5003" s="42" t="s">
        <v>100</v>
      </c>
      <c r="I5003" s="43">
        <f>I5006</f>
        <v>1797.5</v>
      </c>
      <c r="J5003" s="43">
        <f>J5006</f>
        <v>1797.5</v>
      </c>
      <c r="K5003" s="43">
        <f>K5006</f>
        <v>1797.5</v>
      </c>
      <c r="L5003" s="43">
        <f>L5006</f>
        <v>0</v>
      </c>
      <c r="M5003" s="43">
        <f>M5006</f>
        <v>0</v>
      </c>
      <c r="N5003" s="43">
        <f>N5006</f>
        <v>0</v>
      </c>
      <c r="O5003" s="43">
        <f>O5006+O5004</f>
        <v>0</v>
      </c>
      <c r="P5003" s="43">
        <f>P5006+P5004</f>
        <v>0</v>
      </c>
      <c r="Q5003" s="43">
        <f>Q5006+Q5004</f>
        <v>0</v>
      </c>
      <c r="R5003" s="43">
        <f>R5006+R5004</f>
        <v>0</v>
      </c>
      <c r="S5003" s="43">
        <f>S5006+S5004</f>
        <v>0</v>
      </c>
      <c r="T5003" s="43">
        <f>T5006</f>
        <v>0</v>
      </c>
      <c r="U5003" s="43">
        <v>0</v>
      </c>
      <c r="V5003" s="43">
        <f t="shared" si="9744"/>
        <v>1797.5</v>
      </c>
      <c r="W5003" s="43">
        <f>W5006</f>
        <v>0</v>
      </c>
      <c r="X5003" s="43">
        <f>X5006</f>
        <v>0</v>
      </c>
      <c r="Y5003" s="43">
        <f>Y5006</f>
        <v>0</v>
      </c>
      <c r="Z5003" s="43">
        <f>Z5006</f>
        <v>0</v>
      </c>
      <c r="AA5003" s="43">
        <f>AA5006</f>
        <v>0</v>
      </c>
      <c r="AB5003" s="43">
        <f>AB5006+AB5004</f>
        <v>1419.6945499999999</v>
      </c>
      <c r="AC5003" s="44">
        <f>AC5006+AC5004</f>
        <v>1794.84808</v>
      </c>
      <c r="AD5003" s="44">
        <f>AD5006+AD5004</f>
        <v>1794.84808</v>
      </c>
      <c r="AE5003" s="45">
        <f t="shared" si="9713"/>
        <v>100</v>
      </c>
      <c r="AF5003" s="43">
        <f>AF5006+AF5004</f>
        <v>1797.5</v>
      </c>
      <c r="AG5003" s="43">
        <f>AG5006+AG5004</f>
        <v>0</v>
      </c>
      <c r="AH5003" s="43">
        <f>AH5006+AH5004</f>
        <v>0</v>
      </c>
      <c r="AI5003" s="43">
        <f>AI5006+AI5004</f>
        <v>0</v>
      </c>
      <c r="AJ5003" s="43">
        <f>AJ5006+AJ5004</f>
        <v>0</v>
      </c>
      <c r="AK5003" s="43">
        <f>AK5006+AK5004</f>
        <v>0</v>
      </c>
      <c r="AL5003" s="43">
        <f t="shared" si="9714"/>
        <v>1797.5</v>
      </c>
      <c r="AM5003" s="43">
        <f t="shared" si="9715"/>
        <v>0</v>
      </c>
      <c r="AN5003" s="2"/>
      <c r="AO5003" s="1"/>
      <c r="AP5003" s="1"/>
      <c r="AQ5003" s="1"/>
      <c r="AR5003" s="1"/>
      <c r="AS5003" s="1"/>
    </row>
    <row r="5004" ht="78.75">
      <c r="B5004" s="41" t="s">
        <v>1334</v>
      </c>
      <c r="C5004" s="41" t="s">
        <v>446</v>
      </c>
      <c r="D5004" s="41" t="s">
        <v>135</v>
      </c>
      <c r="E5004" s="26" t="str">
        <f t="shared" si="9743"/>
        <v>1006</v>
      </c>
      <c r="F5004" s="41" t="s">
        <v>99</v>
      </c>
      <c r="G5004" s="41" t="s">
        <v>71</v>
      </c>
      <c r="H5004" s="42" t="s">
        <v>72</v>
      </c>
      <c r="I5004" s="43"/>
      <c r="J5004" s="43"/>
      <c r="K5004" s="43"/>
      <c r="L5004" s="43"/>
      <c r="M5004" s="43"/>
      <c r="N5004" s="43"/>
      <c r="O5004" s="43">
        <f>O5005</f>
        <v>0</v>
      </c>
      <c r="P5004" s="43">
        <f>P5005</f>
        <v>0</v>
      </c>
      <c r="Q5004" s="43">
        <f>Q5005</f>
        <v>0</v>
      </c>
      <c r="R5004" s="43">
        <f>R5005</f>
        <v>0</v>
      </c>
      <c r="S5004" s="43">
        <f>S5005</f>
        <v>0</v>
      </c>
      <c r="T5004" s="43"/>
      <c r="U5004" s="43"/>
      <c r="V5004" s="43">
        <f t="shared" si="9744"/>
        <v>0</v>
      </c>
      <c r="W5004" s="43"/>
      <c r="X5004" s="43"/>
      <c r="Y5004" s="43"/>
      <c r="Z5004" s="43"/>
      <c r="AA5004" s="43"/>
      <c r="AB5004" s="43">
        <f>AB5005</f>
        <v>63.466799999999999</v>
      </c>
      <c r="AC5004" s="44">
        <f>AC5005</f>
        <v>73.566800000000001</v>
      </c>
      <c r="AD5004" s="44">
        <f>AD5005</f>
        <v>73.566800000000001</v>
      </c>
      <c r="AE5004" s="45">
        <f t="shared" si="9713"/>
        <v>100</v>
      </c>
      <c r="AF5004" s="43">
        <f>AF5005</f>
        <v>73.566800000000001</v>
      </c>
      <c r="AG5004" s="43">
        <f>AG5005</f>
        <v>0</v>
      </c>
      <c r="AH5004" s="43">
        <f>AH5005</f>
        <v>0</v>
      </c>
      <c r="AI5004" s="43">
        <f>AI5005</f>
        <v>0</v>
      </c>
      <c r="AJ5004" s="43">
        <f>AJ5005</f>
        <v>0</v>
      </c>
      <c r="AK5004" s="43">
        <f>AK5005</f>
        <v>0</v>
      </c>
      <c r="AL5004" s="43">
        <f t="shared" si="9714"/>
        <v>73.566800000000001</v>
      </c>
      <c r="AM5004" s="43">
        <f t="shared" si="9715"/>
        <v>-73.566800000000001</v>
      </c>
      <c r="AN5004" s="2"/>
      <c r="AR5004" s="1"/>
      <c r="AS5004" s="1"/>
    </row>
    <row r="5005" ht="31.5">
      <c r="B5005" s="41" t="s">
        <v>1334</v>
      </c>
      <c r="C5005" s="41" t="s">
        <v>446</v>
      </c>
      <c r="D5005" s="41" t="s">
        <v>135</v>
      </c>
      <c r="E5005" s="26" t="str">
        <f t="shared" si="9743"/>
        <v>1006</v>
      </c>
      <c r="F5005" s="41" t="s">
        <v>99</v>
      </c>
      <c r="G5005" s="41" t="s">
        <v>93</v>
      </c>
      <c r="H5005" s="42" t="s">
        <v>94</v>
      </c>
      <c r="I5005" s="43"/>
      <c r="J5005" s="43"/>
      <c r="K5005" s="43"/>
      <c r="L5005" s="43"/>
      <c r="M5005" s="43"/>
      <c r="N5005" s="43"/>
      <c r="O5005" s="43">
        <v>0</v>
      </c>
      <c r="P5005" s="43">
        <v>0</v>
      </c>
      <c r="Q5005" s="43">
        <v>0</v>
      </c>
      <c r="R5005" s="43">
        <v>0</v>
      </c>
      <c r="S5005" s="43">
        <v>0</v>
      </c>
      <c r="T5005" s="43"/>
      <c r="U5005" s="43"/>
      <c r="V5005" s="43">
        <f t="shared" si="9744"/>
        <v>0</v>
      </c>
      <c r="W5005" s="43"/>
      <c r="X5005" s="43"/>
      <c r="Y5005" s="43"/>
      <c r="Z5005" s="43"/>
      <c r="AA5005" s="43"/>
      <c r="AB5005" s="43">
        <v>63.466799999999999</v>
      </c>
      <c r="AC5005" s="44">
        <v>73.566800000000001</v>
      </c>
      <c r="AD5005" s="44">
        <v>73.566800000000001</v>
      </c>
      <c r="AE5005" s="45">
        <f t="shared" si="9713"/>
        <v>100</v>
      </c>
      <c r="AF5005" s="43">
        <v>73.566800000000001</v>
      </c>
      <c r="AG5005" s="43">
        <v>0</v>
      </c>
      <c r="AH5005" s="43">
        <v>0</v>
      </c>
      <c r="AI5005" s="43">
        <v>0</v>
      </c>
      <c r="AJ5005" s="43">
        <v>0</v>
      </c>
      <c r="AK5005" s="43">
        <v>0</v>
      </c>
      <c r="AL5005" s="43">
        <f t="shared" si="9714"/>
        <v>73.566800000000001</v>
      </c>
      <c r="AM5005" s="43">
        <f t="shared" si="9715"/>
        <v>-73.566800000000001</v>
      </c>
      <c r="AN5005" s="2"/>
      <c r="AO5005" s="1"/>
      <c r="AP5005" s="1"/>
      <c r="AQ5005" s="1"/>
      <c r="AR5005" s="1"/>
      <c r="AS5005" s="1"/>
    </row>
    <row r="5006" ht="31.5">
      <c r="B5006" s="41" t="s">
        <v>1334</v>
      </c>
      <c r="C5006" s="41" t="s">
        <v>446</v>
      </c>
      <c r="D5006" s="41" t="s">
        <v>135</v>
      </c>
      <c r="E5006" s="26" t="str">
        <f t="shared" si="9743"/>
        <v>1006</v>
      </c>
      <c r="F5006" s="41" t="s">
        <v>99</v>
      </c>
      <c r="G5006" s="41" t="s">
        <v>53</v>
      </c>
      <c r="H5006" s="42" t="s">
        <v>54</v>
      </c>
      <c r="I5006" s="43">
        <f>I5007</f>
        <v>1797.5</v>
      </c>
      <c r="J5006" s="43">
        <f>J5007</f>
        <v>1797.5</v>
      </c>
      <c r="K5006" s="43">
        <f>K5007</f>
        <v>1797.5</v>
      </c>
      <c r="L5006" s="43">
        <f>L5007</f>
        <v>0</v>
      </c>
      <c r="M5006" s="43">
        <f>M5007</f>
        <v>0</v>
      </c>
      <c r="N5006" s="43">
        <f>N5007</f>
        <v>0</v>
      </c>
      <c r="O5006" s="43">
        <f>O5007</f>
        <v>0</v>
      </c>
      <c r="P5006" s="43">
        <f>P5007</f>
        <v>0</v>
      </c>
      <c r="Q5006" s="43">
        <f>Q5007</f>
        <v>0</v>
      </c>
      <c r="R5006" s="43">
        <f>R5007</f>
        <v>0</v>
      </c>
      <c r="S5006" s="43">
        <f>S5007</f>
        <v>0</v>
      </c>
      <c r="T5006" s="43">
        <f>T5007</f>
        <v>0</v>
      </c>
      <c r="U5006" s="43">
        <v>0</v>
      </c>
      <c r="V5006" s="43">
        <f t="shared" si="9744"/>
        <v>1797.5</v>
      </c>
      <c r="W5006" s="43">
        <f>W5007</f>
        <v>0</v>
      </c>
      <c r="X5006" s="43">
        <f>X5007</f>
        <v>0</v>
      </c>
      <c r="Y5006" s="43">
        <f>Y5007</f>
        <v>0</v>
      </c>
      <c r="Z5006" s="43">
        <f>Z5007</f>
        <v>0</v>
      </c>
      <c r="AA5006" s="43">
        <f>AA5007</f>
        <v>0</v>
      </c>
      <c r="AB5006" s="43">
        <f>AB5007</f>
        <v>1356.22775</v>
      </c>
      <c r="AC5006" s="44">
        <f>AC5007</f>
        <v>1721.2812799999999</v>
      </c>
      <c r="AD5006" s="44">
        <f>AD5007</f>
        <v>1721.2812799999999</v>
      </c>
      <c r="AE5006" s="45">
        <f t="shared" si="9713"/>
        <v>100</v>
      </c>
      <c r="AF5006" s="43">
        <f>AF5007</f>
        <v>1723.9331999999999</v>
      </c>
      <c r="AG5006" s="43">
        <f>AG5007</f>
        <v>0</v>
      </c>
      <c r="AH5006" s="43">
        <f>AH5007</f>
        <v>0</v>
      </c>
      <c r="AI5006" s="43">
        <f>AI5007</f>
        <v>0</v>
      </c>
      <c r="AJ5006" s="43">
        <f>AJ5007</f>
        <v>0</v>
      </c>
      <c r="AK5006" s="43">
        <f>AK5007</f>
        <v>0</v>
      </c>
      <c r="AL5006" s="43">
        <f t="shared" si="9714"/>
        <v>1723.9331999999999</v>
      </c>
      <c r="AM5006" s="43">
        <f t="shared" si="9715"/>
        <v>73.566800000000057</v>
      </c>
      <c r="AN5006" s="2"/>
      <c r="AO5006" s="1"/>
      <c r="AP5006" s="1"/>
      <c r="AQ5006" s="1"/>
      <c r="AR5006" s="1"/>
      <c r="AS5006" s="1"/>
    </row>
    <row r="5007" ht="31.5">
      <c r="B5007" s="41" t="s">
        <v>1334</v>
      </c>
      <c r="C5007" s="41" t="s">
        <v>446</v>
      </c>
      <c r="D5007" s="41" t="s">
        <v>135</v>
      </c>
      <c r="E5007" s="26" t="str">
        <f t="shared" si="9743"/>
        <v>1006</v>
      </c>
      <c r="F5007" s="41" t="s">
        <v>99</v>
      </c>
      <c r="G5007" s="41" t="s">
        <v>55</v>
      </c>
      <c r="H5007" s="42" t="s">
        <v>56</v>
      </c>
      <c r="I5007" s="43">
        <v>1797.5</v>
      </c>
      <c r="J5007" s="43">
        <v>1797.5</v>
      </c>
      <c r="K5007" s="43">
        <v>1797.5</v>
      </c>
      <c r="L5007" s="43"/>
      <c r="M5007" s="43"/>
      <c r="N5007" s="43"/>
      <c r="O5007" s="43">
        <v>0</v>
      </c>
      <c r="P5007" s="43">
        <v>0</v>
      </c>
      <c r="Q5007" s="43">
        <v>0</v>
      </c>
      <c r="R5007" s="43">
        <v>0</v>
      </c>
      <c r="S5007" s="43">
        <v>0</v>
      </c>
      <c r="T5007" s="43">
        <v>0</v>
      </c>
      <c r="U5007" s="43">
        <v>0</v>
      </c>
      <c r="V5007" s="43">
        <f t="shared" si="9744"/>
        <v>1797.5</v>
      </c>
      <c r="W5007" s="43"/>
      <c r="X5007" s="43"/>
      <c r="Y5007" s="43"/>
      <c r="Z5007" s="43"/>
      <c r="AA5007" s="43"/>
      <c r="AB5007" s="43">
        <v>1356.22775</v>
      </c>
      <c r="AC5007" s="44">
        <v>1721.2812799999999</v>
      </c>
      <c r="AD5007" s="44">
        <v>1721.2812799999999</v>
      </c>
      <c r="AE5007" s="45">
        <f t="shared" si="9713"/>
        <v>100</v>
      </c>
      <c r="AF5007" s="43">
        <v>1723.9331999999999</v>
      </c>
      <c r="AG5007" s="43">
        <v>0</v>
      </c>
      <c r="AH5007" s="43">
        <v>0</v>
      </c>
      <c r="AI5007" s="43">
        <v>0</v>
      </c>
      <c r="AJ5007" s="43">
        <v>0</v>
      </c>
      <c r="AK5007" s="43">
        <v>0</v>
      </c>
      <c r="AL5007" s="43">
        <f t="shared" si="9714"/>
        <v>1723.9331999999999</v>
      </c>
      <c r="AM5007" s="43">
        <f t="shared" si="9715"/>
        <v>73.566800000000057</v>
      </c>
      <c r="AN5007" s="19"/>
      <c r="AO5007" s="1"/>
      <c r="AP5007" s="1"/>
      <c r="AQ5007" s="1"/>
      <c r="AR5007" s="1"/>
      <c r="AS5007" s="1"/>
    </row>
    <row r="5008" ht="47.25">
      <c r="B5008" s="41" t="s">
        <v>1334</v>
      </c>
      <c r="C5008" s="41" t="s">
        <v>446</v>
      </c>
      <c r="D5008" s="41" t="s">
        <v>135</v>
      </c>
      <c r="E5008" s="26" t="str">
        <f t="shared" si="9743"/>
        <v>1006</v>
      </c>
      <c r="F5008" s="41" t="s">
        <v>101</v>
      </c>
      <c r="G5008" s="41"/>
      <c r="H5008" s="42" t="s">
        <v>102</v>
      </c>
      <c r="I5008" s="43"/>
      <c r="J5008" s="43"/>
      <c r="K5008" s="43"/>
      <c r="L5008" s="43"/>
      <c r="M5008" s="43"/>
      <c r="N5008" s="43"/>
      <c r="O5008" s="43">
        <f>O5013+O5009</f>
        <v>0</v>
      </c>
      <c r="P5008" s="43">
        <f>P5013+P5009</f>
        <v>0</v>
      </c>
      <c r="Q5008" s="43">
        <f>Q5013+Q5009</f>
        <v>0</v>
      </c>
      <c r="R5008" s="43">
        <f>R5013+R5009</f>
        <v>0</v>
      </c>
      <c r="S5008" s="43">
        <f>S5013+S5009</f>
        <v>0</v>
      </c>
      <c r="T5008" s="43">
        <f>T5013</f>
        <v>0</v>
      </c>
      <c r="U5008" s="43"/>
      <c r="V5008" s="43">
        <f t="shared" si="9744"/>
        <v>0</v>
      </c>
      <c r="W5008" s="43"/>
      <c r="X5008" s="43"/>
      <c r="Y5008" s="43"/>
      <c r="Z5008" s="43"/>
      <c r="AA5008" s="43"/>
      <c r="AB5008" s="43">
        <f>AB5013+AB5009</f>
        <v>174251.25798999998</v>
      </c>
      <c r="AC5008" s="44">
        <f>AC5013+AC5009</f>
        <v>220879.51099000001</v>
      </c>
      <c r="AD5008" s="44">
        <f>AD5013+AD5009</f>
        <v>220879.51099000001</v>
      </c>
      <c r="AE5008" s="45">
        <f t="shared" si="9713"/>
        <v>100</v>
      </c>
      <c r="AF5008" s="43">
        <f>AF5013+AF5009</f>
        <v>184853.70908</v>
      </c>
      <c r="AG5008" s="43">
        <f>AG5013+AG5009</f>
        <v>0</v>
      </c>
      <c r="AH5008" s="43">
        <f>AH5013+AH5009</f>
        <v>0</v>
      </c>
      <c r="AI5008" s="43">
        <f>AI5013+AI5009</f>
        <v>0</v>
      </c>
      <c r="AJ5008" s="43">
        <f>AJ5013+AJ5009</f>
        <v>0</v>
      </c>
      <c r="AK5008" s="43">
        <f>AK5013+AK5009</f>
        <v>0</v>
      </c>
      <c r="AL5008" s="43">
        <f t="shared" si="9714"/>
        <v>184853.70908</v>
      </c>
      <c r="AM5008" s="43">
        <f t="shared" si="9715"/>
        <v>-184853.70908</v>
      </c>
      <c r="AN5008" s="19"/>
      <c r="AO5008" s="1"/>
      <c r="AP5008" s="1"/>
      <c r="AQ5008" s="1"/>
      <c r="AR5008" s="1"/>
      <c r="AS5008" s="1"/>
    </row>
    <row r="5009" ht="31.5">
      <c r="B5009" s="41" t="s">
        <v>1334</v>
      </c>
      <c r="C5009" s="41" t="s">
        <v>446</v>
      </c>
      <c r="D5009" s="41" t="s">
        <v>135</v>
      </c>
      <c r="E5009" s="26" t="str">
        <f t="shared" si="9743"/>
        <v>1006</v>
      </c>
      <c r="F5009" s="41" t="s">
        <v>103</v>
      </c>
      <c r="G5009" s="41"/>
      <c r="H5009" s="42" t="s">
        <v>104</v>
      </c>
      <c r="I5009" s="43"/>
      <c r="J5009" s="43"/>
      <c r="K5009" s="43"/>
      <c r="L5009" s="43"/>
      <c r="M5009" s="43"/>
      <c r="N5009" s="43"/>
      <c r="O5009" s="43">
        <f t="shared" ref="O5009:O5014" si="9797">O5010</f>
        <v>0</v>
      </c>
      <c r="P5009" s="43">
        <f t="shared" ref="P5009:P5014" si="9798">P5010</f>
        <v>0</v>
      </c>
      <c r="Q5009" s="43">
        <f t="shared" ref="Q5009:Q5014" si="9799">Q5010</f>
        <v>0</v>
      </c>
      <c r="R5009" s="43">
        <f t="shared" ref="R5009:R5014" si="9800">R5010</f>
        <v>0</v>
      </c>
      <c r="S5009" s="43">
        <f t="shared" ref="S5009:S5014" si="9801">S5010</f>
        <v>0</v>
      </c>
      <c r="T5009" s="43"/>
      <c r="U5009" s="43"/>
      <c r="V5009" s="43">
        <f t="shared" si="9744"/>
        <v>0</v>
      </c>
      <c r="W5009" s="43"/>
      <c r="X5009" s="43"/>
      <c r="Y5009" s="43"/>
      <c r="Z5009" s="43"/>
      <c r="AA5009" s="43"/>
      <c r="AB5009" s="43">
        <f t="shared" ref="AB5009:AB5014" si="9802">AB5010</f>
        <v>88.376000000000005</v>
      </c>
      <c r="AC5009" s="44">
        <f t="shared" ref="AC5009:AC5014" si="9803">AC5010</f>
        <v>129.416</v>
      </c>
      <c r="AD5009" s="44">
        <f t="shared" ref="AD5009:AD5014" si="9804">AD5010</f>
        <v>129.416</v>
      </c>
      <c r="AE5009" s="45">
        <f t="shared" si="9713"/>
        <v>100</v>
      </c>
      <c r="AF5009" s="43">
        <f t="shared" ref="AF5009:AF5014" si="9805">AF5010</f>
        <v>88.376000000000005</v>
      </c>
      <c r="AG5009" s="43">
        <f t="shared" ref="AG5009:AG5014" si="9806">AG5010</f>
        <v>0</v>
      </c>
      <c r="AH5009" s="43">
        <f t="shared" ref="AH5009:AH5014" si="9807">AH5010</f>
        <v>0</v>
      </c>
      <c r="AI5009" s="43">
        <f t="shared" ref="AI5009:AI5014" si="9808">AI5010</f>
        <v>0</v>
      </c>
      <c r="AJ5009" s="43">
        <f t="shared" ref="AJ5009:AJ5014" si="9809">AJ5010</f>
        <v>0</v>
      </c>
      <c r="AK5009" s="43">
        <f t="shared" ref="AK5009:AK5014" si="9810">AK5010</f>
        <v>0</v>
      </c>
      <c r="AL5009" s="43">
        <f t="shared" si="9714"/>
        <v>88.376000000000005</v>
      </c>
      <c r="AM5009" s="43">
        <f t="shared" si="9715"/>
        <v>-88.376000000000005</v>
      </c>
      <c r="AN5009" s="19"/>
      <c r="AR5009" s="1"/>
      <c r="AS5009" s="1"/>
    </row>
    <row r="5010" ht="31.5">
      <c r="B5010" s="41" t="s">
        <v>1334</v>
      </c>
      <c r="C5010" s="41" t="s">
        <v>446</v>
      </c>
      <c r="D5010" s="41" t="s">
        <v>135</v>
      </c>
      <c r="E5010" s="26" t="str">
        <f t="shared" si="9743"/>
        <v>1006</v>
      </c>
      <c r="F5010" s="41" t="s">
        <v>105</v>
      </c>
      <c r="G5010" s="41"/>
      <c r="H5010" s="42" t="s">
        <v>106</v>
      </c>
      <c r="I5010" s="43"/>
      <c r="J5010" s="43"/>
      <c r="K5010" s="43"/>
      <c r="L5010" s="43"/>
      <c r="M5010" s="43"/>
      <c r="N5010" s="43"/>
      <c r="O5010" s="43">
        <f t="shared" si="9797"/>
        <v>0</v>
      </c>
      <c r="P5010" s="43">
        <f t="shared" si="9798"/>
        <v>0</v>
      </c>
      <c r="Q5010" s="43">
        <f t="shared" si="9799"/>
        <v>0</v>
      </c>
      <c r="R5010" s="43">
        <f t="shared" si="9800"/>
        <v>0</v>
      </c>
      <c r="S5010" s="43">
        <f t="shared" si="9801"/>
        <v>0</v>
      </c>
      <c r="T5010" s="43"/>
      <c r="U5010" s="43"/>
      <c r="V5010" s="43">
        <f t="shared" si="9744"/>
        <v>0</v>
      </c>
      <c r="W5010" s="43"/>
      <c r="X5010" s="43"/>
      <c r="Y5010" s="43"/>
      <c r="Z5010" s="43"/>
      <c r="AA5010" s="43"/>
      <c r="AB5010" s="43">
        <f t="shared" si="9802"/>
        <v>88.376000000000005</v>
      </c>
      <c r="AC5010" s="44">
        <f t="shared" si="9803"/>
        <v>129.416</v>
      </c>
      <c r="AD5010" s="44">
        <f t="shared" si="9804"/>
        <v>129.416</v>
      </c>
      <c r="AE5010" s="45">
        <f t="shared" si="9713"/>
        <v>100</v>
      </c>
      <c r="AF5010" s="43">
        <f t="shared" si="9805"/>
        <v>88.376000000000005</v>
      </c>
      <c r="AG5010" s="43">
        <f t="shared" si="9806"/>
        <v>0</v>
      </c>
      <c r="AH5010" s="43">
        <f t="shared" si="9807"/>
        <v>0</v>
      </c>
      <c r="AI5010" s="43">
        <f t="shared" si="9808"/>
        <v>0</v>
      </c>
      <c r="AJ5010" s="43">
        <f t="shared" si="9809"/>
        <v>0</v>
      </c>
      <c r="AK5010" s="43">
        <f t="shared" si="9810"/>
        <v>0</v>
      </c>
      <c r="AL5010" s="43">
        <f t="shared" si="9714"/>
        <v>88.376000000000005</v>
      </c>
      <c r="AM5010" s="43">
        <f t="shared" si="9715"/>
        <v>-88.376000000000005</v>
      </c>
      <c r="AN5010" s="19"/>
      <c r="AO5010" s="1"/>
      <c r="AP5010" s="1"/>
      <c r="AQ5010" s="1"/>
      <c r="AR5010" s="1"/>
      <c r="AS5010" s="1"/>
    </row>
    <row r="5011">
      <c r="B5011" s="41" t="s">
        <v>1334</v>
      </c>
      <c r="C5011" s="41" t="s">
        <v>446</v>
      </c>
      <c r="D5011" s="41" t="s">
        <v>135</v>
      </c>
      <c r="E5011" s="26" t="str">
        <f t="shared" si="9743"/>
        <v>1006</v>
      </c>
      <c r="F5011" s="41" t="s">
        <v>105</v>
      </c>
      <c r="G5011" s="41" t="s">
        <v>59</v>
      </c>
      <c r="H5011" s="42" t="s">
        <v>60</v>
      </c>
      <c r="I5011" s="43"/>
      <c r="J5011" s="43"/>
      <c r="K5011" s="43"/>
      <c r="L5011" s="43"/>
      <c r="M5011" s="43"/>
      <c r="N5011" s="43"/>
      <c r="O5011" s="43">
        <f t="shared" si="9797"/>
        <v>0</v>
      </c>
      <c r="P5011" s="43">
        <f t="shared" si="9798"/>
        <v>0</v>
      </c>
      <c r="Q5011" s="43">
        <f t="shared" si="9799"/>
        <v>0</v>
      </c>
      <c r="R5011" s="43">
        <f t="shared" si="9800"/>
        <v>0</v>
      </c>
      <c r="S5011" s="43">
        <f t="shared" si="9801"/>
        <v>0</v>
      </c>
      <c r="T5011" s="43"/>
      <c r="U5011" s="43"/>
      <c r="V5011" s="43">
        <f t="shared" si="9744"/>
        <v>0</v>
      </c>
      <c r="W5011" s="43"/>
      <c r="X5011" s="43"/>
      <c r="Y5011" s="43"/>
      <c r="Z5011" s="43"/>
      <c r="AA5011" s="43"/>
      <c r="AB5011" s="43">
        <f t="shared" si="9802"/>
        <v>88.376000000000005</v>
      </c>
      <c r="AC5011" s="44">
        <f t="shared" si="9803"/>
        <v>129.416</v>
      </c>
      <c r="AD5011" s="44">
        <f t="shared" si="9804"/>
        <v>129.416</v>
      </c>
      <c r="AE5011" s="45">
        <f t="shared" si="9713"/>
        <v>100</v>
      </c>
      <c r="AF5011" s="43">
        <f t="shared" si="9805"/>
        <v>88.376000000000005</v>
      </c>
      <c r="AG5011" s="43">
        <f t="shared" si="9806"/>
        <v>0</v>
      </c>
      <c r="AH5011" s="43">
        <f t="shared" si="9807"/>
        <v>0</v>
      </c>
      <c r="AI5011" s="43">
        <f t="shared" si="9808"/>
        <v>0</v>
      </c>
      <c r="AJ5011" s="43">
        <f t="shared" si="9809"/>
        <v>0</v>
      </c>
      <c r="AK5011" s="43">
        <f t="shared" si="9810"/>
        <v>0</v>
      </c>
      <c r="AL5011" s="43">
        <f t="shared" si="9714"/>
        <v>88.376000000000005</v>
      </c>
      <c r="AM5011" s="43">
        <f t="shared" si="9715"/>
        <v>-88.376000000000005</v>
      </c>
      <c r="AN5011" s="19"/>
      <c r="AO5011" s="1"/>
      <c r="AP5011" s="1"/>
      <c r="AQ5011" s="1"/>
      <c r="AR5011" s="1"/>
      <c r="AS5011" s="1"/>
    </row>
    <row r="5012">
      <c r="B5012" s="41" t="s">
        <v>1334</v>
      </c>
      <c r="C5012" s="41" t="s">
        <v>446</v>
      </c>
      <c r="D5012" s="41" t="s">
        <v>135</v>
      </c>
      <c r="E5012" s="26" t="str">
        <f t="shared" si="9743"/>
        <v>1006</v>
      </c>
      <c r="F5012" s="41" t="s">
        <v>105</v>
      </c>
      <c r="G5012" s="41" t="s">
        <v>61</v>
      </c>
      <c r="H5012" s="42" t="s">
        <v>62</v>
      </c>
      <c r="I5012" s="43"/>
      <c r="J5012" s="43"/>
      <c r="K5012" s="43"/>
      <c r="L5012" s="43"/>
      <c r="M5012" s="43"/>
      <c r="N5012" s="43"/>
      <c r="O5012" s="43">
        <v>0</v>
      </c>
      <c r="P5012" s="43">
        <v>0</v>
      </c>
      <c r="Q5012" s="43">
        <v>0</v>
      </c>
      <c r="R5012" s="43">
        <v>0</v>
      </c>
      <c r="S5012" s="43">
        <v>0</v>
      </c>
      <c r="T5012" s="43"/>
      <c r="U5012" s="43"/>
      <c r="V5012" s="43">
        <f t="shared" si="9744"/>
        <v>0</v>
      </c>
      <c r="W5012" s="43"/>
      <c r="X5012" s="43"/>
      <c r="Y5012" s="43"/>
      <c r="Z5012" s="43"/>
      <c r="AA5012" s="43"/>
      <c r="AB5012" s="43">
        <v>88.376000000000005</v>
      </c>
      <c r="AC5012" s="44">
        <v>129.416</v>
      </c>
      <c r="AD5012" s="44">
        <v>129.416</v>
      </c>
      <c r="AE5012" s="45">
        <f t="shared" si="9713"/>
        <v>100</v>
      </c>
      <c r="AF5012" s="43">
        <v>88.376000000000005</v>
      </c>
      <c r="AG5012" s="43">
        <v>0</v>
      </c>
      <c r="AH5012" s="43">
        <v>0</v>
      </c>
      <c r="AI5012" s="43">
        <v>0</v>
      </c>
      <c r="AJ5012" s="43">
        <v>0</v>
      </c>
      <c r="AK5012" s="43">
        <v>0</v>
      </c>
      <c r="AL5012" s="43">
        <f t="shared" si="9714"/>
        <v>88.376000000000005</v>
      </c>
      <c r="AM5012" s="43">
        <f t="shared" si="9715"/>
        <v>-88.376000000000005</v>
      </c>
      <c r="AN5012" s="19"/>
      <c r="AO5012" s="1"/>
      <c r="AP5012" s="1"/>
      <c r="AQ5012" s="1"/>
      <c r="AR5012" s="1"/>
      <c r="AS5012" s="1"/>
    </row>
    <row r="5013">
      <c r="B5013" s="41" t="s">
        <v>1334</v>
      </c>
      <c r="C5013" s="41" t="s">
        <v>446</v>
      </c>
      <c r="D5013" s="41" t="s">
        <v>135</v>
      </c>
      <c r="E5013" s="26" t="str">
        <f t="shared" si="9743"/>
        <v>1006</v>
      </c>
      <c r="F5013" s="41" t="s">
        <v>111</v>
      </c>
      <c r="G5013" s="41"/>
      <c r="H5013" s="42" t="s">
        <v>112</v>
      </c>
      <c r="I5013" s="43"/>
      <c r="J5013" s="43"/>
      <c r="K5013" s="43"/>
      <c r="L5013" s="43"/>
      <c r="M5013" s="43"/>
      <c r="N5013" s="43"/>
      <c r="O5013" s="43">
        <f t="shared" si="9797"/>
        <v>0</v>
      </c>
      <c r="P5013" s="43">
        <f t="shared" si="9798"/>
        <v>0</v>
      </c>
      <c r="Q5013" s="43">
        <f t="shared" si="9799"/>
        <v>0</v>
      </c>
      <c r="R5013" s="43">
        <f t="shared" si="9800"/>
        <v>0</v>
      </c>
      <c r="S5013" s="43">
        <f t="shared" si="9801"/>
        <v>0</v>
      </c>
      <c r="T5013" s="43">
        <f t="shared" ref="T5013:T5015" si="9811">T5014</f>
        <v>0</v>
      </c>
      <c r="U5013" s="43"/>
      <c r="V5013" s="43">
        <f t="shared" si="9744"/>
        <v>0</v>
      </c>
      <c r="W5013" s="43"/>
      <c r="X5013" s="43"/>
      <c r="Y5013" s="43"/>
      <c r="Z5013" s="43"/>
      <c r="AA5013" s="43"/>
      <c r="AB5013" s="43">
        <f t="shared" si="9802"/>
        <v>174162.88198999999</v>
      </c>
      <c r="AC5013" s="44">
        <f t="shared" si="9803"/>
        <v>220750.09499000001</v>
      </c>
      <c r="AD5013" s="44">
        <f t="shared" si="9804"/>
        <v>220750.09499000001</v>
      </c>
      <c r="AE5013" s="45">
        <f t="shared" si="9713"/>
        <v>100</v>
      </c>
      <c r="AF5013" s="43">
        <f t="shared" si="9805"/>
        <v>184765.33308000001</v>
      </c>
      <c r="AG5013" s="43">
        <f t="shared" si="9806"/>
        <v>0</v>
      </c>
      <c r="AH5013" s="43">
        <f t="shared" si="9807"/>
        <v>0</v>
      </c>
      <c r="AI5013" s="43">
        <f t="shared" si="9808"/>
        <v>0</v>
      </c>
      <c r="AJ5013" s="43">
        <f t="shared" si="9809"/>
        <v>0</v>
      </c>
      <c r="AK5013" s="43">
        <f t="shared" si="9810"/>
        <v>0</v>
      </c>
      <c r="AL5013" s="43">
        <f t="shared" si="9714"/>
        <v>184765.33308000001</v>
      </c>
      <c r="AM5013" s="43">
        <f t="shared" si="9715"/>
        <v>-184765.33308000001</v>
      </c>
      <c r="AN5013" s="19"/>
      <c r="AR5013" s="1"/>
      <c r="AS5013" s="1"/>
    </row>
    <row r="5014">
      <c r="B5014" s="41" t="s">
        <v>1334</v>
      </c>
      <c r="C5014" s="41" t="s">
        <v>446</v>
      </c>
      <c r="D5014" s="41" t="s">
        <v>135</v>
      </c>
      <c r="E5014" s="26" t="str">
        <f t="shared" si="9743"/>
        <v>1006</v>
      </c>
      <c r="F5014" s="41" t="s">
        <v>113</v>
      </c>
      <c r="G5014" s="41"/>
      <c r="H5014" s="42" t="s">
        <v>114</v>
      </c>
      <c r="I5014" s="43"/>
      <c r="J5014" s="43"/>
      <c r="K5014" s="43"/>
      <c r="L5014" s="43"/>
      <c r="M5014" s="43"/>
      <c r="N5014" s="43"/>
      <c r="O5014" s="43">
        <f t="shared" si="9797"/>
        <v>0</v>
      </c>
      <c r="P5014" s="43">
        <f t="shared" si="9798"/>
        <v>0</v>
      </c>
      <c r="Q5014" s="43">
        <f t="shared" si="9799"/>
        <v>0</v>
      </c>
      <c r="R5014" s="43">
        <f t="shared" si="9800"/>
        <v>0</v>
      </c>
      <c r="S5014" s="43">
        <f t="shared" si="9801"/>
        <v>0</v>
      </c>
      <c r="T5014" s="43">
        <f t="shared" si="9811"/>
        <v>0</v>
      </c>
      <c r="U5014" s="43"/>
      <c r="V5014" s="43">
        <f t="shared" si="9744"/>
        <v>0</v>
      </c>
      <c r="W5014" s="43"/>
      <c r="X5014" s="43"/>
      <c r="Y5014" s="43"/>
      <c r="Z5014" s="43"/>
      <c r="AA5014" s="43"/>
      <c r="AB5014" s="43">
        <f t="shared" si="9802"/>
        <v>174162.88198999999</v>
      </c>
      <c r="AC5014" s="44">
        <f t="shared" si="9803"/>
        <v>220750.09499000001</v>
      </c>
      <c r="AD5014" s="44">
        <f t="shared" si="9804"/>
        <v>220750.09499000001</v>
      </c>
      <c r="AE5014" s="45">
        <f t="shared" si="9713"/>
        <v>100</v>
      </c>
      <c r="AF5014" s="43">
        <f t="shared" si="9805"/>
        <v>184765.33308000001</v>
      </c>
      <c r="AG5014" s="43">
        <f t="shared" si="9806"/>
        <v>0</v>
      </c>
      <c r="AH5014" s="43">
        <f t="shared" si="9807"/>
        <v>0</v>
      </c>
      <c r="AI5014" s="43">
        <f t="shared" si="9808"/>
        <v>0</v>
      </c>
      <c r="AJ5014" s="43">
        <f t="shared" si="9809"/>
        <v>0</v>
      </c>
      <c r="AK5014" s="43">
        <f t="shared" si="9810"/>
        <v>0</v>
      </c>
      <c r="AL5014" s="43">
        <f t="shared" si="9714"/>
        <v>184765.33308000001</v>
      </c>
      <c r="AM5014" s="43">
        <f t="shared" si="9715"/>
        <v>-184765.33308000001</v>
      </c>
      <c r="AN5014" s="19"/>
      <c r="AR5014" s="1"/>
      <c r="AS5014" s="1"/>
    </row>
    <row r="5015">
      <c r="B5015" s="41" t="s">
        <v>1334</v>
      </c>
      <c r="C5015" s="41" t="s">
        <v>446</v>
      </c>
      <c r="D5015" s="41" t="s">
        <v>135</v>
      </c>
      <c r="E5015" s="26" t="str">
        <f t="shared" si="9743"/>
        <v>1006</v>
      </c>
      <c r="F5015" s="41" t="s">
        <v>113</v>
      </c>
      <c r="G5015" s="41" t="s">
        <v>95</v>
      </c>
      <c r="H5015" s="42" t="s">
        <v>96</v>
      </c>
      <c r="I5015" s="43"/>
      <c r="J5015" s="43"/>
      <c r="K5015" s="43"/>
      <c r="L5015" s="43"/>
      <c r="M5015" s="43"/>
      <c r="N5015" s="43"/>
      <c r="O5015" s="43">
        <f>O5016+O5017</f>
        <v>0</v>
      </c>
      <c r="P5015" s="43">
        <f>P5016+P5017</f>
        <v>0</v>
      </c>
      <c r="Q5015" s="43">
        <f>Q5016+Q5017</f>
        <v>0</v>
      </c>
      <c r="R5015" s="43">
        <f>R5016+R5017</f>
        <v>0</v>
      </c>
      <c r="S5015" s="43">
        <f>S5016+S5017</f>
        <v>0</v>
      </c>
      <c r="T5015" s="43">
        <f t="shared" si="9811"/>
        <v>0</v>
      </c>
      <c r="U5015" s="43"/>
      <c r="V5015" s="43">
        <f t="shared" si="9744"/>
        <v>0</v>
      </c>
      <c r="W5015" s="43"/>
      <c r="X5015" s="43"/>
      <c r="Y5015" s="43"/>
      <c r="Z5015" s="43"/>
      <c r="AA5015" s="43"/>
      <c r="AB5015" s="43">
        <f>AB5016+AB5017</f>
        <v>174162.88198999999</v>
      </c>
      <c r="AC5015" s="44">
        <f>AC5016+AC5017</f>
        <v>220750.09499000001</v>
      </c>
      <c r="AD5015" s="44">
        <f>AD5016+AD5017</f>
        <v>220750.09499000001</v>
      </c>
      <c r="AE5015" s="45">
        <f t="shared" si="9713"/>
        <v>100</v>
      </c>
      <c r="AF5015" s="43">
        <f>AF5016+AF5017</f>
        <v>184765.33308000001</v>
      </c>
      <c r="AG5015" s="43">
        <f>AG5016+AG5017</f>
        <v>0</v>
      </c>
      <c r="AH5015" s="43">
        <f>AH5016+AH5017</f>
        <v>0</v>
      </c>
      <c r="AI5015" s="43">
        <f>AI5016+AI5017</f>
        <v>0</v>
      </c>
      <c r="AJ5015" s="43">
        <f>AJ5016+AJ5017</f>
        <v>0</v>
      </c>
      <c r="AK5015" s="43">
        <f>AK5016+AK5017</f>
        <v>0</v>
      </c>
      <c r="AL5015" s="43">
        <f t="shared" si="9714"/>
        <v>184765.33308000001</v>
      </c>
      <c r="AM5015" s="43">
        <f t="shared" si="9715"/>
        <v>-184765.33308000001</v>
      </c>
      <c r="AN5015" s="19"/>
      <c r="AO5015" s="1"/>
      <c r="AP5015" s="1"/>
      <c r="AQ5015" s="1"/>
      <c r="AR5015" s="1"/>
      <c r="AS5015" s="1"/>
    </row>
    <row r="5016" ht="31.5">
      <c r="B5016" s="41" t="s">
        <v>1334</v>
      </c>
      <c r="C5016" s="41" t="s">
        <v>446</v>
      </c>
      <c r="D5016" s="41" t="s">
        <v>135</v>
      </c>
      <c r="E5016" s="26" t="str">
        <f t="shared" si="9743"/>
        <v>1006</v>
      </c>
      <c r="F5016" s="41" t="s">
        <v>113</v>
      </c>
      <c r="G5016" s="41" t="s">
        <v>97</v>
      </c>
      <c r="H5016" s="42" t="s">
        <v>98</v>
      </c>
      <c r="I5016" s="43"/>
      <c r="J5016" s="43"/>
      <c r="K5016" s="43"/>
      <c r="L5016" s="43"/>
      <c r="M5016" s="43"/>
      <c r="N5016" s="43"/>
      <c r="O5016" s="43">
        <v>0</v>
      </c>
      <c r="P5016" s="43">
        <v>0</v>
      </c>
      <c r="Q5016" s="43">
        <v>0</v>
      </c>
      <c r="R5016" s="43">
        <v>0</v>
      </c>
      <c r="S5016" s="43">
        <v>0</v>
      </c>
      <c r="T5016" s="43">
        <v>0</v>
      </c>
      <c r="U5016" s="43"/>
      <c r="V5016" s="43">
        <f t="shared" si="9744"/>
        <v>0</v>
      </c>
      <c r="W5016" s="43"/>
      <c r="X5016" s="43"/>
      <c r="Y5016" s="43"/>
      <c r="Z5016" s="43"/>
      <c r="AA5016" s="43"/>
      <c r="AB5016" s="43">
        <v>172424.76191</v>
      </c>
      <c r="AC5016" s="44">
        <v>218984.76191</v>
      </c>
      <c r="AD5016" s="44">
        <v>218984.76191</v>
      </c>
      <c r="AE5016" s="45">
        <f t="shared" si="9713"/>
        <v>100</v>
      </c>
      <c r="AF5016" s="43">
        <v>183000</v>
      </c>
      <c r="AG5016" s="43">
        <v>0</v>
      </c>
      <c r="AH5016" s="43">
        <v>0</v>
      </c>
      <c r="AI5016" s="43">
        <v>0</v>
      </c>
      <c r="AJ5016" s="43">
        <v>0</v>
      </c>
      <c r="AK5016" s="43">
        <v>0</v>
      </c>
      <c r="AL5016" s="43">
        <f t="shared" si="9714"/>
        <v>183000</v>
      </c>
      <c r="AM5016" s="43">
        <f t="shared" si="9715"/>
        <v>-183000</v>
      </c>
      <c r="AN5016" s="19"/>
      <c r="AO5016" s="1"/>
      <c r="AP5016" s="1"/>
      <c r="AQ5016" s="1"/>
      <c r="AR5016" s="1"/>
      <c r="AS5016" s="1"/>
    </row>
    <row r="5017">
      <c r="B5017" s="41" t="s">
        <v>1334</v>
      </c>
      <c r="C5017" s="41" t="s">
        <v>446</v>
      </c>
      <c r="D5017" s="41" t="s">
        <v>135</v>
      </c>
      <c r="E5017" s="26" t="str">
        <f t="shared" si="9743"/>
        <v>1006</v>
      </c>
      <c r="F5017" s="41" t="s">
        <v>113</v>
      </c>
      <c r="G5017" s="41" t="s">
        <v>197</v>
      </c>
      <c r="H5017" s="42" t="s">
        <v>198</v>
      </c>
      <c r="I5017" s="43"/>
      <c r="J5017" s="43"/>
      <c r="K5017" s="43"/>
      <c r="L5017" s="43"/>
      <c r="M5017" s="43"/>
      <c r="N5017" s="43"/>
      <c r="O5017" s="43">
        <v>0</v>
      </c>
      <c r="P5017" s="43">
        <v>0</v>
      </c>
      <c r="Q5017" s="43">
        <v>0</v>
      </c>
      <c r="R5017" s="43">
        <v>0</v>
      </c>
      <c r="S5017" s="43">
        <v>0</v>
      </c>
      <c r="T5017" s="43"/>
      <c r="U5017" s="43"/>
      <c r="V5017" s="43">
        <f t="shared" si="9744"/>
        <v>0</v>
      </c>
      <c r="W5017" s="43">
        <v>0</v>
      </c>
      <c r="X5017" s="43">
        <v>0</v>
      </c>
      <c r="Y5017" s="43">
        <v>0</v>
      </c>
      <c r="Z5017" s="43">
        <v>0</v>
      </c>
      <c r="AA5017" s="43">
        <v>0</v>
      </c>
      <c r="AB5017" s="43">
        <v>1738.1200799999999</v>
      </c>
      <c r="AC5017" s="44">
        <v>1765.3330800000001</v>
      </c>
      <c r="AD5017" s="44">
        <v>1765.3330800000001</v>
      </c>
      <c r="AE5017" s="45">
        <f t="shared" si="9713"/>
        <v>100</v>
      </c>
      <c r="AF5017" s="43">
        <v>1765.3330800000001</v>
      </c>
      <c r="AG5017" s="43">
        <v>0</v>
      </c>
      <c r="AH5017" s="43">
        <v>0</v>
      </c>
      <c r="AI5017" s="43">
        <v>0</v>
      </c>
      <c r="AJ5017" s="43">
        <v>0</v>
      </c>
      <c r="AK5017" s="43">
        <v>0</v>
      </c>
      <c r="AL5017" s="43">
        <f t="shared" si="9714"/>
        <v>1765.3330800000001</v>
      </c>
      <c r="AM5017" s="43">
        <f t="shared" si="9715"/>
        <v>-1765.3330800000001</v>
      </c>
      <c r="AN5017" s="19"/>
      <c r="AO5017" s="1"/>
      <c r="AP5017" s="1"/>
      <c r="AQ5017" s="1"/>
      <c r="AR5017" s="1"/>
      <c r="AS5017" s="1"/>
    </row>
    <row r="5018" s="24" customFormat="1" ht="31.5">
      <c r="B5018" s="25" t="s">
        <v>1385</v>
      </c>
      <c r="C5018" s="25"/>
      <c r="D5018" s="25"/>
      <c r="E5018" s="26" t="str">
        <f t="shared" si="9743"/>
        <v/>
      </c>
      <c r="F5018" s="25"/>
      <c r="G5018" s="25"/>
      <c r="H5018" s="27" t="s">
        <v>1386</v>
      </c>
      <c r="I5018" s="28">
        <f>I5026+I5019</f>
        <v>229886.70000000001</v>
      </c>
      <c r="J5018" s="28">
        <f>J5026+J5019</f>
        <v>236146.5</v>
      </c>
      <c r="K5018" s="28">
        <f>K5026+K5019</f>
        <v>236146.5</v>
      </c>
      <c r="L5018" s="28">
        <f>L5026+L5019</f>
        <v>40.100000000000023</v>
      </c>
      <c r="M5018" s="28">
        <f>M5026+M5019</f>
        <v>-259.89999999999998</v>
      </c>
      <c r="N5018" s="28">
        <f>N5026+N5019</f>
        <v>-259.89999999999998</v>
      </c>
      <c r="O5018" s="28">
        <f>O5026+O5019</f>
        <v>-2129.953</v>
      </c>
      <c r="P5018" s="28">
        <f>P5026+P5019</f>
        <v>-255</v>
      </c>
      <c r="Q5018" s="28">
        <f>Q5026+Q5019</f>
        <v>0</v>
      </c>
      <c r="R5018" s="28">
        <f>R5026+R5019</f>
        <v>7448.8999999999996</v>
      </c>
      <c r="S5018" s="28">
        <f>S5026+S5019</f>
        <v>3715.6059999999998</v>
      </c>
      <c r="T5018" s="28">
        <f>T5026+T5019</f>
        <v>0</v>
      </c>
      <c r="U5018" s="28">
        <v>0</v>
      </c>
      <c r="V5018" s="28">
        <f t="shared" si="9744"/>
        <v>238706.353</v>
      </c>
      <c r="W5018" s="28">
        <f>W5026+W5019</f>
        <v>0</v>
      </c>
      <c r="X5018" s="28">
        <f>X5026+X5019</f>
        <v>0</v>
      </c>
      <c r="Y5018" s="28">
        <f>Y5026+Y5019</f>
        <v>0</v>
      </c>
      <c r="Z5018" s="28">
        <f>Z5026+Z5019</f>
        <v>0</v>
      </c>
      <c r="AA5018" s="28">
        <f>AA5026+AA5019</f>
        <v>0</v>
      </c>
      <c r="AB5018" s="28">
        <f>AB5026+AB5019</f>
        <v>185343.63156000001</v>
      </c>
      <c r="AC5018" s="29">
        <f>AC5026+AC5019</f>
        <v>240409.90900000001</v>
      </c>
      <c r="AD5018" s="29">
        <f>AD5026+AD5019</f>
        <v>240367.96752000001</v>
      </c>
      <c r="AE5018" s="30">
        <f t="shared" si="9713"/>
        <v>99.982554179994295</v>
      </c>
      <c r="AF5018" s="28">
        <f>AF5026+AF5019</f>
        <v>242540.76699999999</v>
      </c>
      <c r="AG5018" s="28">
        <f>AG5026+AG5019</f>
        <v>-2129.953</v>
      </c>
      <c r="AH5018" s="28">
        <f>AH5026+AH5019</f>
        <v>0</v>
      </c>
      <c r="AI5018" s="28">
        <f>AI5026+AI5019</f>
        <v>0</v>
      </c>
      <c r="AJ5018" s="28">
        <f>AJ5026+AJ5019</f>
        <v>0</v>
      </c>
      <c r="AK5018" s="28">
        <f>AK5026+AK5019</f>
        <v>0</v>
      </c>
      <c r="AL5018" s="28">
        <f t="shared" si="9714"/>
        <v>240410.81399999998</v>
      </c>
      <c r="AM5018" s="28">
        <f t="shared" si="9715"/>
        <v>-1704.4609999999811</v>
      </c>
      <c r="AN5018" s="31"/>
      <c r="AO5018" s="24"/>
      <c r="AP5018" s="24"/>
      <c r="AQ5018" s="24"/>
      <c r="AR5018" s="24"/>
      <c r="AS5018" s="24"/>
    </row>
    <row r="5019" s="24" customFormat="1">
      <c r="B5019" s="25" t="s">
        <v>1385</v>
      </c>
      <c r="C5019" s="25" t="s">
        <v>41</v>
      </c>
      <c r="D5019" s="25"/>
      <c r="E5019" s="32" t="str">
        <f t="shared" si="9743"/>
        <v>01</v>
      </c>
      <c r="F5019" s="25"/>
      <c r="G5019" s="25"/>
      <c r="H5019" s="27" t="s">
        <v>42</v>
      </c>
      <c r="I5019" s="28">
        <f t="shared" ref="I5019:I5024" si="9812">I5020</f>
        <v>57.799999999999997</v>
      </c>
      <c r="J5019" s="28">
        <f t="shared" ref="J5019:J5024" si="9813">J5020</f>
        <v>51.700000000000003</v>
      </c>
      <c r="K5019" s="28">
        <f t="shared" ref="K5019:K5024" si="9814">K5020</f>
        <v>51.700000000000003</v>
      </c>
      <c r="L5019" s="28">
        <f t="shared" ref="L5019:L5024" si="9815">L5020</f>
        <v>0</v>
      </c>
      <c r="M5019" s="28">
        <f t="shared" ref="M5019:M5024" si="9816">M5020</f>
        <v>0</v>
      </c>
      <c r="N5019" s="28">
        <f t="shared" ref="N5019:N5024" si="9817">N5020</f>
        <v>0</v>
      </c>
      <c r="O5019" s="28">
        <f t="shared" ref="O5019:O5024" si="9818">O5020</f>
        <v>0</v>
      </c>
      <c r="P5019" s="28">
        <f t="shared" ref="P5019:P5024" si="9819">P5020</f>
        <v>0</v>
      </c>
      <c r="Q5019" s="28">
        <f t="shared" ref="Q5019:Q5024" si="9820">Q5020</f>
        <v>0</v>
      </c>
      <c r="R5019" s="28">
        <f t="shared" ref="R5019:R5024" si="9821">R5020</f>
        <v>0</v>
      </c>
      <c r="S5019" s="28">
        <f t="shared" ref="S5019:S5024" si="9822">S5020</f>
        <v>0</v>
      </c>
      <c r="T5019" s="28">
        <f t="shared" ref="T5019:T5024" si="9823">T5020</f>
        <v>0</v>
      </c>
      <c r="U5019" s="28">
        <v>0</v>
      </c>
      <c r="V5019" s="28">
        <f t="shared" si="9744"/>
        <v>57.799999999999997</v>
      </c>
      <c r="W5019" s="28">
        <f t="shared" ref="W5019:W5024" si="9824">W5020</f>
        <v>0</v>
      </c>
      <c r="X5019" s="28">
        <f t="shared" ref="X5019:X5024" si="9825">X5020</f>
        <v>0</v>
      </c>
      <c r="Y5019" s="28">
        <f t="shared" ref="Y5019:Y5024" si="9826">Y5020</f>
        <v>0</v>
      </c>
      <c r="Z5019" s="28">
        <f t="shared" ref="Z5019:Z5024" si="9827">Z5020</f>
        <v>0</v>
      </c>
      <c r="AA5019" s="28">
        <f t="shared" ref="AA5019:AA5024" si="9828">AA5020</f>
        <v>0</v>
      </c>
      <c r="AB5019" s="28">
        <f t="shared" ref="AB5019:AB5024" si="9829">AB5020</f>
        <v>202.00800000000001</v>
      </c>
      <c r="AC5019" s="29">
        <f t="shared" ref="AC5019:AC5024" si="9830">AC5020</f>
        <v>202.19999999999999</v>
      </c>
      <c r="AD5019" s="29">
        <f t="shared" ref="AD5019:AD5024" si="9831">AD5020</f>
        <v>202.19999999999999</v>
      </c>
      <c r="AE5019" s="30">
        <f t="shared" si="9713"/>
        <v>100</v>
      </c>
      <c r="AF5019" s="28">
        <f t="shared" ref="AF5019:AF5024" si="9832">AF5020</f>
        <v>202.19999999999999</v>
      </c>
      <c r="AG5019" s="28">
        <f t="shared" ref="AG5019:AG5024" si="9833">AG5020</f>
        <v>0</v>
      </c>
      <c r="AH5019" s="28">
        <f t="shared" ref="AH5019:AH5024" si="9834">AH5020</f>
        <v>0</v>
      </c>
      <c r="AI5019" s="28">
        <f t="shared" ref="AI5019:AI5024" si="9835">AI5020</f>
        <v>0</v>
      </c>
      <c r="AJ5019" s="28">
        <f t="shared" ref="AJ5019:AJ5024" si="9836">AJ5020</f>
        <v>0</v>
      </c>
      <c r="AK5019" s="28">
        <f t="shared" ref="AK5019:AK5024" si="9837">AK5020</f>
        <v>0</v>
      </c>
      <c r="AL5019" s="28">
        <f t="shared" si="9714"/>
        <v>202.19999999999999</v>
      </c>
      <c r="AM5019" s="28">
        <f t="shared" si="9715"/>
        <v>-144.39999999999998</v>
      </c>
      <c r="AN5019" s="31"/>
      <c r="AO5019" s="24"/>
      <c r="AP5019" s="24"/>
      <c r="AQ5019" s="24"/>
      <c r="AR5019" s="24"/>
      <c r="AS5019" s="24"/>
    </row>
    <row r="5020" s="33" customFormat="1">
      <c r="B5020" s="34" t="s">
        <v>1385</v>
      </c>
      <c r="C5020" s="34" t="s">
        <v>41</v>
      </c>
      <c r="D5020" s="34" t="s">
        <v>115</v>
      </c>
      <c r="E5020" s="35" t="str">
        <f t="shared" si="9743"/>
        <v>0105</v>
      </c>
      <c r="F5020" s="34"/>
      <c r="G5020" s="34"/>
      <c r="H5020" s="36" t="s">
        <v>1387</v>
      </c>
      <c r="I5020" s="37">
        <f t="shared" si="9812"/>
        <v>57.799999999999997</v>
      </c>
      <c r="J5020" s="37">
        <f t="shared" si="9813"/>
        <v>51.700000000000003</v>
      </c>
      <c r="K5020" s="37">
        <f t="shared" si="9814"/>
        <v>51.700000000000003</v>
      </c>
      <c r="L5020" s="37">
        <f t="shared" si="9815"/>
        <v>0</v>
      </c>
      <c r="M5020" s="37">
        <f t="shared" si="9816"/>
        <v>0</v>
      </c>
      <c r="N5020" s="37">
        <f t="shared" si="9817"/>
        <v>0</v>
      </c>
      <c r="O5020" s="37">
        <f t="shared" si="9818"/>
        <v>0</v>
      </c>
      <c r="P5020" s="37">
        <f t="shared" si="9819"/>
        <v>0</v>
      </c>
      <c r="Q5020" s="37">
        <f t="shared" si="9820"/>
        <v>0</v>
      </c>
      <c r="R5020" s="37">
        <f t="shared" si="9821"/>
        <v>0</v>
      </c>
      <c r="S5020" s="37">
        <f t="shared" si="9822"/>
        <v>0</v>
      </c>
      <c r="T5020" s="37">
        <f t="shared" si="9823"/>
        <v>0</v>
      </c>
      <c r="U5020" s="37">
        <v>0</v>
      </c>
      <c r="V5020" s="37">
        <f t="shared" si="9744"/>
        <v>57.799999999999997</v>
      </c>
      <c r="W5020" s="37">
        <f t="shared" si="9824"/>
        <v>0</v>
      </c>
      <c r="X5020" s="37">
        <f t="shared" si="9825"/>
        <v>0</v>
      </c>
      <c r="Y5020" s="37">
        <f t="shared" si="9826"/>
        <v>0</v>
      </c>
      <c r="Z5020" s="37">
        <f t="shared" si="9827"/>
        <v>0</v>
      </c>
      <c r="AA5020" s="37">
        <f t="shared" si="9828"/>
        <v>0</v>
      </c>
      <c r="AB5020" s="37">
        <f t="shared" si="9829"/>
        <v>202.00800000000001</v>
      </c>
      <c r="AC5020" s="38">
        <f t="shared" si="9830"/>
        <v>202.19999999999999</v>
      </c>
      <c r="AD5020" s="38">
        <f t="shared" si="9831"/>
        <v>202.19999999999999</v>
      </c>
      <c r="AE5020" s="39">
        <f t="shared" si="9713"/>
        <v>100</v>
      </c>
      <c r="AF5020" s="37">
        <f t="shared" si="9832"/>
        <v>202.19999999999999</v>
      </c>
      <c r="AG5020" s="37">
        <f t="shared" si="9833"/>
        <v>0</v>
      </c>
      <c r="AH5020" s="37">
        <f t="shared" si="9834"/>
        <v>0</v>
      </c>
      <c r="AI5020" s="37">
        <f t="shared" si="9835"/>
        <v>0</v>
      </c>
      <c r="AJ5020" s="37">
        <f t="shared" si="9836"/>
        <v>0</v>
      </c>
      <c r="AK5020" s="37">
        <f t="shared" si="9837"/>
        <v>0</v>
      </c>
      <c r="AL5020" s="37">
        <f t="shared" si="9714"/>
        <v>202.19999999999999</v>
      </c>
      <c r="AM5020" s="37">
        <f t="shared" si="9715"/>
        <v>-144.39999999999998</v>
      </c>
      <c r="AN5020" s="40"/>
      <c r="AO5020" s="33"/>
      <c r="AP5020" s="33"/>
      <c r="AQ5020" s="33"/>
      <c r="AR5020" s="33"/>
      <c r="AS5020" s="33"/>
    </row>
    <row r="5021" ht="31.5">
      <c r="B5021" s="41" t="s">
        <v>1385</v>
      </c>
      <c r="C5021" s="41" t="s">
        <v>41</v>
      </c>
      <c r="D5021" s="41" t="s">
        <v>115</v>
      </c>
      <c r="E5021" s="26" t="str">
        <f t="shared" si="9743"/>
        <v>0105</v>
      </c>
      <c r="F5021" s="41" t="s">
        <v>81</v>
      </c>
      <c r="G5021" s="41"/>
      <c r="H5021" s="42" t="s">
        <v>82</v>
      </c>
      <c r="I5021" s="43">
        <f t="shared" si="9812"/>
        <v>57.799999999999997</v>
      </c>
      <c r="J5021" s="43">
        <f t="shared" si="9813"/>
        <v>51.700000000000003</v>
      </c>
      <c r="K5021" s="43">
        <f t="shared" si="9814"/>
        <v>51.700000000000003</v>
      </c>
      <c r="L5021" s="43">
        <f t="shared" si="9815"/>
        <v>0</v>
      </c>
      <c r="M5021" s="43">
        <f t="shared" si="9816"/>
        <v>0</v>
      </c>
      <c r="N5021" s="43">
        <f t="shared" si="9817"/>
        <v>0</v>
      </c>
      <c r="O5021" s="43">
        <f t="shared" si="9818"/>
        <v>0</v>
      </c>
      <c r="P5021" s="43">
        <f t="shared" si="9819"/>
        <v>0</v>
      </c>
      <c r="Q5021" s="43">
        <f t="shared" si="9820"/>
        <v>0</v>
      </c>
      <c r="R5021" s="43">
        <f t="shared" si="9821"/>
        <v>0</v>
      </c>
      <c r="S5021" s="43">
        <f t="shared" si="9822"/>
        <v>0</v>
      </c>
      <c r="T5021" s="43">
        <f t="shared" si="9823"/>
        <v>0</v>
      </c>
      <c r="U5021" s="43">
        <v>0</v>
      </c>
      <c r="V5021" s="43">
        <f t="shared" si="9744"/>
        <v>57.799999999999997</v>
      </c>
      <c r="W5021" s="43">
        <f t="shared" si="9824"/>
        <v>0</v>
      </c>
      <c r="X5021" s="43">
        <f t="shared" si="9825"/>
        <v>0</v>
      </c>
      <c r="Y5021" s="43">
        <f t="shared" si="9826"/>
        <v>0</v>
      </c>
      <c r="Z5021" s="43">
        <f t="shared" si="9827"/>
        <v>0</v>
      </c>
      <c r="AA5021" s="43">
        <f t="shared" si="9828"/>
        <v>0</v>
      </c>
      <c r="AB5021" s="43">
        <f t="shared" si="9829"/>
        <v>202.00800000000001</v>
      </c>
      <c r="AC5021" s="44">
        <f t="shared" si="9830"/>
        <v>202.19999999999999</v>
      </c>
      <c r="AD5021" s="44">
        <f t="shared" si="9831"/>
        <v>202.19999999999999</v>
      </c>
      <c r="AE5021" s="45">
        <f t="shared" si="9713"/>
        <v>100</v>
      </c>
      <c r="AF5021" s="43">
        <f t="shared" si="9832"/>
        <v>202.19999999999999</v>
      </c>
      <c r="AG5021" s="43">
        <f t="shared" si="9833"/>
        <v>0</v>
      </c>
      <c r="AH5021" s="43">
        <f t="shared" si="9834"/>
        <v>0</v>
      </c>
      <c r="AI5021" s="43">
        <f t="shared" si="9835"/>
        <v>0</v>
      </c>
      <c r="AJ5021" s="43">
        <f t="shared" si="9836"/>
        <v>0</v>
      </c>
      <c r="AK5021" s="43">
        <f t="shared" si="9837"/>
        <v>0</v>
      </c>
      <c r="AL5021" s="43">
        <f t="shared" si="9714"/>
        <v>202.19999999999999</v>
      </c>
      <c r="AM5021" s="43">
        <f t="shared" si="9715"/>
        <v>-144.39999999999998</v>
      </c>
      <c r="AN5021" s="2"/>
      <c r="AO5021" s="1"/>
      <c r="AP5021" s="1"/>
      <c r="AQ5021" s="1"/>
      <c r="AR5021" s="1"/>
      <c r="AS5021" s="1"/>
    </row>
    <row r="5022">
      <c r="B5022" s="41" t="s">
        <v>1385</v>
      </c>
      <c r="C5022" s="41" t="s">
        <v>41</v>
      </c>
      <c r="D5022" s="41" t="s">
        <v>115</v>
      </c>
      <c r="E5022" s="26" t="str">
        <f t="shared" si="9743"/>
        <v>0105</v>
      </c>
      <c r="F5022" s="41" t="s">
        <v>83</v>
      </c>
      <c r="G5022" s="41"/>
      <c r="H5022" s="42" t="s">
        <v>84</v>
      </c>
      <c r="I5022" s="43">
        <f t="shared" si="9812"/>
        <v>57.799999999999997</v>
      </c>
      <c r="J5022" s="43">
        <f t="shared" si="9813"/>
        <v>51.700000000000003</v>
      </c>
      <c r="K5022" s="43">
        <f t="shared" si="9814"/>
        <v>51.700000000000003</v>
      </c>
      <c r="L5022" s="43">
        <f t="shared" si="9815"/>
        <v>0</v>
      </c>
      <c r="M5022" s="43">
        <f t="shared" si="9816"/>
        <v>0</v>
      </c>
      <c r="N5022" s="43">
        <f t="shared" si="9817"/>
        <v>0</v>
      </c>
      <c r="O5022" s="43">
        <f t="shared" si="9818"/>
        <v>0</v>
      </c>
      <c r="P5022" s="43">
        <f t="shared" si="9819"/>
        <v>0</v>
      </c>
      <c r="Q5022" s="43">
        <f t="shared" si="9820"/>
        <v>0</v>
      </c>
      <c r="R5022" s="43">
        <f t="shared" si="9821"/>
        <v>0</v>
      </c>
      <c r="S5022" s="43">
        <f t="shared" si="9822"/>
        <v>0</v>
      </c>
      <c r="T5022" s="43">
        <f t="shared" si="9823"/>
        <v>0</v>
      </c>
      <c r="U5022" s="43">
        <v>0</v>
      </c>
      <c r="V5022" s="43">
        <f t="shared" si="9744"/>
        <v>57.799999999999997</v>
      </c>
      <c r="W5022" s="43">
        <f t="shared" si="9824"/>
        <v>0</v>
      </c>
      <c r="X5022" s="43">
        <f t="shared" si="9825"/>
        <v>0</v>
      </c>
      <c r="Y5022" s="43">
        <f t="shared" si="9826"/>
        <v>0</v>
      </c>
      <c r="Z5022" s="43">
        <f t="shared" si="9827"/>
        <v>0</v>
      </c>
      <c r="AA5022" s="43">
        <f t="shared" si="9828"/>
        <v>0</v>
      </c>
      <c r="AB5022" s="43">
        <f t="shared" si="9829"/>
        <v>202.00800000000001</v>
      </c>
      <c r="AC5022" s="44">
        <f t="shared" si="9830"/>
        <v>202.19999999999999</v>
      </c>
      <c r="AD5022" s="44">
        <f t="shared" si="9831"/>
        <v>202.19999999999999</v>
      </c>
      <c r="AE5022" s="45">
        <f t="shared" si="9713"/>
        <v>100</v>
      </c>
      <c r="AF5022" s="43">
        <f t="shared" si="9832"/>
        <v>202.19999999999999</v>
      </c>
      <c r="AG5022" s="43">
        <f t="shared" si="9833"/>
        <v>0</v>
      </c>
      <c r="AH5022" s="43">
        <f t="shared" si="9834"/>
        <v>0</v>
      </c>
      <c r="AI5022" s="43">
        <f t="shared" si="9835"/>
        <v>0</v>
      </c>
      <c r="AJ5022" s="43">
        <f t="shared" si="9836"/>
        <v>0</v>
      </c>
      <c r="AK5022" s="43">
        <f t="shared" si="9837"/>
        <v>0</v>
      </c>
      <c r="AL5022" s="43">
        <f t="shared" si="9714"/>
        <v>202.19999999999999</v>
      </c>
      <c r="AM5022" s="43">
        <f t="shared" si="9715"/>
        <v>-144.39999999999998</v>
      </c>
      <c r="AN5022" s="2"/>
      <c r="AR5022" s="1"/>
      <c r="AS5022" s="1"/>
    </row>
    <row r="5023" ht="63">
      <c r="B5023" s="41" t="s">
        <v>1385</v>
      </c>
      <c r="C5023" s="41" t="s">
        <v>41</v>
      </c>
      <c r="D5023" s="41" t="s">
        <v>115</v>
      </c>
      <c r="E5023" s="26" t="str">
        <f t="shared" si="9743"/>
        <v>0105</v>
      </c>
      <c r="F5023" s="41" t="s">
        <v>1388</v>
      </c>
      <c r="G5023" s="41"/>
      <c r="H5023" s="42" t="s">
        <v>1389</v>
      </c>
      <c r="I5023" s="43">
        <f t="shared" si="9812"/>
        <v>57.799999999999997</v>
      </c>
      <c r="J5023" s="43">
        <f t="shared" si="9813"/>
        <v>51.700000000000003</v>
      </c>
      <c r="K5023" s="43">
        <f t="shared" si="9814"/>
        <v>51.700000000000003</v>
      </c>
      <c r="L5023" s="43">
        <f t="shared" si="9815"/>
        <v>0</v>
      </c>
      <c r="M5023" s="43">
        <f t="shared" si="9816"/>
        <v>0</v>
      </c>
      <c r="N5023" s="43">
        <f t="shared" si="9817"/>
        <v>0</v>
      </c>
      <c r="O5023" s="43">
        <f t="shared" si="9818"/>
        <v>0</v>
      </c>
      <c r="P5023" s="43">
        <f t="shared" si="9819"/>
        <v>0</v>
      </c>
      <c r="Q5023" s="43">
        <f t="shared" si="9820"/>
        <v>0</v>
      </c>
      <c r="R5023" s="43">
        <f t="shared" si="9821"/>
        <v>0</v>
      </c>
      <c r="S5023" s="43">
        <f t="shared" si="9822"/>
        <v>0</v>
      </c>
      <c r="T5023" s="43">
        <f t="shared" si="9823"/>
        <v>0</v>
      </c>
      <c r="U5023" s="43">
        <v>0</v>
      </c>
      <c r="V5023" s="43">
        <f t="shared" si="9744"/>
        <v>57.799999999999997</v>
      </c>
      <c r="W5023" s="43">
        <f t="shared" si="9824"/>
        <v>0</v>
      </c>
      <c r="X5023" s="43">
        <f t="shared" si="9825"/>
        <v>0</v>
      </c>
      <c r="Y5023" s="43">
        <f t="shared" si="9826"/>
        <v>0</v>
      </c>
      <c r="Z5023" s="43">
        <f t="shared" si="9827"/>
        <v>0</v>
      </c>
      <c r="AA5023" s="43">
        <f t="shared" si="9828"/>
        <v>0</v>
      </c>
      <c r="AB5023" s="43">
        <f t="shared" si="9829"/>
        <v>202.00800000000001</v>
      </c>
      <c r="AC5023" s="44">
        <f t="shared" si="9830"/>
        <v>202.19999999999999</v>
      </c>
      <c r="AD5023" s="44">
        <f t="shared" si="9831"/>
        <v>202.19999999999999</v>
      </c>
      <c r="AE5023" s="45">
        <f t="shared" si="9713"/>
        <v>100</v>
      </c>
      <c r="AF5023" s="43">
        <f t="shared" si="9832"/>
        <v>202.19999999999999</v>
      </c>
      <c r="AG5023" s="43">
        <f t="shared" si="9833"/>
        <v>0</v>
      </c>
      <c r="AH5023" s="43">
        <f t="shared" si="9834"/>
        <v>0</v>
      </c>
      <c r="AI5023" s="43">
        <f t="shared" si="9835"/>
        <v>0</v>
      </c>
      <c r="AJ5023" s="43">
        <f t="shared" si="9836"/>
        <v>0</v>
      </c>
      <c r="AK5023" s="43">
        <f t="shared" si="9837"/>
        <v>0</v>
      </c>
      <c r="AL5023" s="43">
        <f t="shared" si="9714"/>
        <v>202.19999999999999</v>
      </c>
      <c r="AM5023" s="43">
        <f t="shared" si="9715"/>
        <v>-144.39999999999998</v>
      </c>
      <c r="AN5023" s="2"/>
      <c r="AO5023" s="1"/>
      <c r="AP5023" s="1"/>
      <c r="AQ5023" s="1"/>
      <c r="AR5023" s="1"/>
      <c r="AS5023" s="1"/>
    </row>
    <row r="5024" ht="31.5">
      <c r="B5024" s="41" t="s">
        <v>1385</v>
      </c>
      <c r="C5024" s="41" t="s">
        <v>41</v>
      </c>
      <c r="D5024" s="41" t="s">
        <v>115</v>
      </c>
      <c r="E5024" s="26" t="str">
        <f t="shared" si="9743"/>
        <v>0105</v>
      </c>
      <c r="F5024" s="41" t="s">
        <v>1388</v>
      </c>
      <c r="G5024" s="41" t="s">
        <v>53</v>
      </c>
      <c r="H5024" s="42" t="s">
        <v>54</v>
      </c>
      <c r="I5024" s="43">
        <f t="shared" si="9812"/>
        <v>57.799999999999997</v>
      </c>
      <c r="J5024" s="43">
        <f t="shared" si="9813"/>
        <v>51.700000000000003</v>
      </c>
      <c r="K5024" s="43">
        <f t="shared" si="9814"/>
        <v>51.700000000000003</v>
      </c>
      <c r="L5024" s="43">
        <f t="shared" si="9815"/>
        <v>0</v>
      </c>
      <c r="M5024" s="43">
        <f t="shared" si="9816"/>
        <v>0</v>
      </c>
      <c r="N5024" s="43">
        <f t="shared" si="9817"/>
        <v>0</v>
      </c>
      <c r="O5024" s="43">
        <f t="shared" si="9818"/>
        <v>0</v>
      </c>
      <c r="P5024" s="43">
        <f t="shared" si="9819"/>
        <v>0</v>
      </c>
      <c r="Q5024" s="43">
        <f t="shared" si="9820"/>
        <v>0</v>
      </c>
      <c r="R5024" s="43">
        <f t="shared" si="9821"/>
        <v>0</v>
      </c>
      <c r="S5024" s="43">
        <f t="shared" si="9822"/>
        <v>0</v>
      </c>
      <c r="T5024" s="43">
        <f t="shared" si="9823"/>
        <v>0</v>
      </c>
      <c r="U5024" s="43">
        <v>0</v>
      </c>
      <c r="V5024" s="43">
        <f t="shared" si="9744"/>
        <v>57.799999999999997</v>
      </c>
      <c r="W5024" s="43">
        <f t="shared" si="9824"/>
        <v>0</v>
      </c>
      <c r="X5024" s="43">
        <f t="shared" si="9825"/>
        <v>0</v>
      </c>
      <c r="Y5024" s="43">
        <f t="shared" si="9826"/>
        <v>0</v>
      </c>
      <c r="Z5024" s="43">
        <f t="shared" si="9827"/>
        <v>0</v>
      </c>
      <c r="AA5024" s="43">
        <f t="shared" si="9828"/>
        <v>0</v>
      </c>
      <c r="AB5024" s="43">
        <f t="shared" si="9829"/>
        <v>202.00800000000001</v>
      </c>
      <c r="AC5024" s="44">
        <f t="shared" si="9830"/>
        <v>202.19999999999999</v>
      </c>
      <c r="AD5024" s="44">
        <f t="shared" si="9831"/>
        <v>202.19999999999999</v>
      </c>
      <c r="AE5024" s="45">
        <f t="shared" si="9713"/>
        <v>100</v>
      </c>
      <c r="AF5024" s="43">
        <f t="shared" si="9832"/>
        <v>202.19999999999999</v>
      </c>
      <c r="AG5024" s="43">
        <f t="shared" si="9833"/>
        <v>0</v>
      </c>
      <c r="AH5024" s="43">
        <f t="shared" si="9834"/>
        <v>0</v>
      </c>
      <c r="AI5024" s="43">
        <f t="shared" si="9835"/>
        <v>0</v>
      </c>
      <c r="AJ5024" s="43">
        <f t="shared" si="9836"/>
        <v>0</v>
      </c>
      <c r="AK5024" s="43">
        <f t="shared" si="9837"/>
        <v>0</v>
      </c>
      <c r="AL5024" s="43">
        <f t="shared" si="9714"/>
        <v>202.19999999999999</v>
      </c>
      <c r="AM5024" s="43">
        <f t="shared" si="9715"/>
        <v>-144.39999999999998</v>
      </c>
      <c r="AN5024" s="2"/>
      <c r="AO5024" s="1"/>
      <c r="AP5024" s="1"/>
      <c r="AQ5024" s="1"/>
      <c r="AR5024" s="1"/>
      <c r="AS5024" s="1"/>
    </row>
    <row r="5025" ht="31.5">
      <c r="B5025" s="41" t="s">
        <v>1385</v>
      </c>
      <c r="C5025" s="41" t="s">
        <v>41</v>
      </c>
      <c r="D5025" s="41" t="s">
        <v>115</v>
      </c>
      <c r="E5025" s="26" t="str">
        <f t="shared" si="9743"/>
        <v>0105</v>
      </c>
      <c r="F5025" s="41" t="s">
        <v>1388</v>
      </c>
      <c r="G5025" s="41" t="s">
        <v>55</v>
      </c>
      <c r="H5025" s="42" t="s">
        <v>56</v>
      </c>
      <c r="I5025" s="43">
        <v>57.799999999999997</v>
      </c>
      <c r="J5025" s="43">
        <v>51.700000000000003</v>
      </c>
      <c r="K5025" s="43">
        <v>51.700000000000003</v>
      </c>
      <c r="L5025" s="43"/>
      <c r="M5025" s="43"/>
      <c r="N5025" s="43"/>
      <c r="O5025" s="43">
        <v>0</v>
      </c>
      <c r="P5025" s="43">
        <v>0</v>
      </c>
      <c r="Q5025" s="43">
        <v>0</v>
      </c>
      <c r="R5025" s="43">
        <v>0</v>
      </c>
      <c r="S5025" s="43">
        <v>0</v>
      </c>
      <c r="T5025" s="43">
        <v>0</v>
      </c>
      <c r="U5025" s="43">
        <v>0</v>
      </c>
      <c r="V5025" s="43">
        <f t="shared" si="9744"/>
        <v>57.799999999999997</v>
      </c>
      <c r="W5025" s="43"/>
      <c r="X5025" s="43"/>
      <c r="Y5025" s="43"/>
      <c r="Z5025" s="43"/>
      <c r="AA5025" s="43"/>
      <c r="AB5025" s="43">
        <v>202.00800000000001</v>
      </c>
      <c r="AC5025" s="44">
        <v>202.19999999999999</v>
      </c>
      <c r="AD5025" s="44">
        <v>202.19999999999999</v>
      </c>
      <c r="AE5025" s="45">
        <f t="shared" si="9713"/>
        <v>100</v>
      </c>
      <c r="AF5025" s="43">
        <v>202.19999999999999</v>
      </c>
      <c r="AG5025" s="43">
        <v>0</v>
      </c>
      <c r="AH5025" s="43">
        <v>0</v>
      </c>
      <c r="AI5025" s="43">
        <v>0</v>
      </c>
      <c r="AJ5025" s="43">
        <v>0</v>
      </c>
      <c r="AK5025" s="43">
        <v>0</v>
      </c>
      <c r="AL5025" s="43">
        <f t="shared" si="9714"/>
        <v>202.19999999999999</v>
      </c>
      <c r="AM5025" s="43">
        <f t="shared" si="9715"/>
        <v>-144.39999999999998</v>
      </c>
      <c r="AN5025" s="19"/>
      <c r="AO5025" s="1"/>
      <c r="AP5025" s="1"/>
      <c r="AQ5025" s="1"/>
      <c r="AR5025" s="1"/>
      <c r="AS5025" s="1"/>
    </row>
    <row r="5026" s="24" customFormat="1" ht="31.5">
      <c r="B5026" s="25" t="s">
        <v>1385</v>
      </c>
      <c r="C5026" s="25" t="s">
        <v>117</v>
      </c>
      <c r="D5026" s="25"/>
      <c r="E5026" s="32" t="str">
        <f t="shared" si="9743"/>
        <v>03</v>
      </c>
      <c r="F5026" s="25"/>
      <c r="G5026" s="25"/>
      <c r="H5026" s="27" t="s">
        <v>199</v>
      </c>
      <c r="I5026" s="28">
        <f>I5027+I5082+I5041</f>
        <v>229828.90000000002</v>
      </c>
      <c r="J5026" s="28">
        <f>J5027+J5082+J5041</f>
        <v>236094.79999999999</v>
      </c>
      <c r="K5026" s="28">
        <f>K5027+K5082+K5041</f>
        <v>236094.79999999999</v>
      </c>
      <c r="L5026" s="28">
        <f>L5027+L5082+L5041</f>
        <v>40.100000000000023</v>
      </c>
      <c r="M5026" s="28">
        <f>M5027+M5082+M5041</f>
        <v>-259.89999999999998</v>
      </c>
      <c r="N5026" s="28">
        <f>N5027+N5082+N5041</f>
        <v>-259.89999999999998</v>
      </c>
      <c r="O5026" s="28">
        <f>O5027+O5082+O5041</f>
        <v>-2129.953</v>
      </c>
      <c r="P5026" s="28">
        <f>P5027+P5082+P5041</f>
        <v>-255</v>
      </c>
      <c r="Q5026" s="28">
        <f>Q5027+Q5082+Q5041</f>
        <v>0</v>
      </c>
      <c r="R5026" s="28">
        <f>R5027+R5082+R5041</f>
        <v>7448.8999999999996</v>
      </c>
      <c r="S5026" s="28">
        <f>S5027+S5082+S5041</f>
        <v>3715.6059999999998</v>
      </c>
      <c r="T5026" s="28">
        <f>T5027+T5082+T5041</f>
        <v>0</v>
      </c>
      <c r="U5026" s="28">
        <v>0</v>
      </c>
      <c r="V5026" s="28">
        <f t="shared" si="9744"/>
        <v>238648.55300000001</v>
      </c>
      <c r="W5026" s="28">
        <f>W5027+W5082+W5041</f>
        <v>0</v>
      </c>
      <c r="X5026" s="28">
        <f>X5027+X5082+X5041</f>
        <v>0</v>
      </c>
      <c r="Y5026" s="28">
        <f>Y5027+Y5082+Y5041</f>
        <v>0</v>
      </c>
      <c r="Z5026" s="28">
        <f>Z5027+Z5082+Z5041</f>
        <v>0</v>
      </c>
      <c r="AA5026" s="28">
        <f>AA5027+AA5082+AA5041</f>
        <v>0</v>
      </c>
      <c r="AB5026" s="28">
        <f>AB5027+AB5082+AB5041</f>
        <v>185141.62356000001</v>
      </c>
      <c r="AC5026" s="29">
        <f>AC5027+AC5082+AC5041</f>
        <v>240207.709</v>
      </c>
      <c r="AD5026" s="29">
        <f>AD5027+AD5082+AD5041</f>
        <v>240165.76751999999</v>
      </c>
      <c r="AE5026" s="30">
        <f t="shared" si="9713"/>
        <v>99.982539494600474</v>
      </c>
      <c r="AF5026" s="28">
        <f>AF5027+AF5082+AF5041</f>
        <v>242338.56699999998</v>
      </c>
      <c r="AG5026" s="28">
        <f>AG5027+AG5082+AG5041</f>
        <v>-2129.953</v>
      </c>
      <c r="AH5026" s="28">
        <f>AH5027+AH5082+AH5041</f>
        <v>0</v>
      </c>
      <c r="AI5026" s="28">
        <f>AI5027+AI5082+AI5041</f>
        <v>0</v>
      </c>
      <c r="AJ5026" s="28">
        <f>AJ5027+AJ5082+AJ5041</f>
        <v>0</v>
      </c>
      <c r="AK5026" s="28">
        <f>AK5027+AK5082+AK5041</f>
        <v>0</v>
      </c>
      <c r="AL5026" s="28">
        <f t="shared" si="9714"/>
        <v>240208.61399999997</v>
      </c>
      <c r="AM5026" s="28">
        <f t="shared" si="9715"/>
        <v>-1560.0609999999579</v>
      </c>
      <c r="AN5026" s="31"/>
      <c r="AO5026" s="24"/>
      <c r="AP5026" s="24"/>
      <c r="AQ5026" s="24"/>
      <c r="AR5026" s="24"/>
      <c r="AS5026" s="24"/>
    </row>
    <row r="5027" s="33" customFormat="1">
      <c r="B5027" s="34" t="s">
        <v>1385</v>
      </c>
      <c r="C5027" s="34" t="s">
        <v>117</v>
      </c>
      <c r="D5027" s="34" t="s">
        <v>109</v>
      </c>
      <c r="E5027" s="35" t="str">
        <f t="shared" si="9743"/>
        <v>0309</v>
      </c>
      <c r="F5027" s="34"/>
      <c r="G5027" s="34"/>
      <c r="H5027" s="36" t="s">
        <v>1286</v>
      </c>
      <c r="I5027" s="37">
        <f t="shared" ref="I5027:I5029" si="9838">I5028</f>
        <v>61726.699999999997</v>
      </c>
      <c r="J5027" s="37">
        <f t="shared" ref="J5027:J5029" si="9839">J5028</f>
        <v>63613.999999999993</v>
      </c>
      <c r="K5027" s="37">
        <f t="shared" ref="K5027:K5029" si="9840">K5028</f>
        <v>63613.999999999993</v>
      </c>
      <c r="L5027" s="37">
        <f t="shared" ref="L5027:L5029" si="9841">L5028</f>
        <v>0</v>
      </c>
      <c r="M5027" s="37">
        <f t="shared" ref="M5027:M5029" si="9842">M5028</f>
        <v>0</v>
      </c>
      <c r="N5027" s="37">
        <f t="shared" ref="N5027:N5029" si="9843">N5028</f>
        <v>0</v>
      </c>
      <c r="O5027" s="37">
        <f t="shared" ref="O5027:O5029" si="9844">O5028</f>
        <v>-187.80000000000001</v>
      </c>
      <c r="P5027" s="37">
        <f t="shared" ref="P5027:P5029" si="9845">P5028</f>
        <v>0</v>
      </c>
      <c r="Q5027" s="37">
        <f t="shared" ref="Q5027:Q5029" si="9846">Q5028</f>
        <v>0</v>
      </c>
      <c r="R5027" s="37">
        <f t="shared" ref="R5027:R5029" si="9847">R5028</f>
        <v>1840.913</v>
      </c>
      <c r="S5027" s="37">
        <f t="shared" ref="S5027:S5029" si="9848">S5028</f>
        <v>0</v>
      </c>
      <c r="T5027" s="37">
        <f t="shared" ref="T5027:T5029" si="9849">T5028</f>
        <v>0</v>
      </c>
      <c r="U5027" s="37">
        <v>0</v>
      </c>
      <c r="V5027" s="37">
        <f t="shared" si="9744"/>
        <v>63379.812999999995</v>
      </c>
      <c r="W5027" s="37">
        <f t="shared" ref="W5027:W5029" si="9850">W5028</f>
        <v>0</v>
      </c>
      <c r="X5027" s="37">
        <f t="shared" ref="X5027:X5029" si="9851">X5028</f>
        <v>0</v>
      </c>
      <c r="Y5027" s="37">
        <f t="shared" ref="Y5027:Y5029" si="9852">Y5028</f>
        <v>0</v>
      </c>
      <c r="Z5027" s="37">
        <f t="shared" ref="Z5027:Z5029" si="9853">Z5028</f>
        <v>0</v>
      </c>
      <c r="AA5027" s="37">
        <f t="shared" ref="AA5027:AA5029" si="9854">AA5028</f>
        <v>0</v>
      </c>
      <c r="AB5027" s="37">
        <f t="shared" ref="AB5027:AB5029" si="9855">AB5028</f>
        <v>50498.951780000003</v>
      </c>
      <c r="AC5027" s="38">
        <f t="shared" ref="AC5027:AC5029" si="9856">AC5028</f>
        <v>63379.812999999995</v>
      </c>
      <c r="AD5027" s="38">
        <f t="shared" ref="AD5027:AD5029" si="9857">AD5028</f>
        <v>63353.430539999994</v>
      </c>
      <c r="AE5027" s="39">
        <f t="shared" si="9713"/>
        <v>99.958374033069489</v>
      </c>
      <c r="AF5027" s="37">
        <f t="shared" ref="AF5027:AF5029" si="9858">AF5028</f>
        <v>63567.613000000005</v>
      </c>
      <c r="AG5027" s="37">
        <f t="shared" ref="AG5027:AG5029" si="9859">AG5028</f>
        <v>-187.80000000000001</v>
      </c>
      <c r="AH5027" s="37">
        <f t="shared" ref="AH5027:AH5029" si="9860">AH5028</f>
        <v>0</v>
      </c>
      <c r="AI5027" s="37">
        <f t="shared" ref="AI5027:AI5029" si="9861">AI5028</f>
        <v>0</v>
      </c>
      <c r="AJ5027" s="37">
        <f t="shared" ref="AJ5027:AJ5029" si="9862">AJ5028</f>
        <v>0</v>
      </c>
      <c r="AK5027" s="37">
        <f t="shared" ref="AK5027:AK5029" si="9863">AK5028</f>
        <v>0</v>
      </c>
      <c r="AL5027" s="37">
        <f t="shared" si="9714"/>
        <v>63379.813000000002</v>
      </c>
      <c r="AM5027" s="37">
        <f t="shared" si="9715"/>
        <v>-7.2759576141834259e-12</v>
      </c>
      <c r="AN5027" s="40"/>
      <c r="AO5027" s="33"/>
      <c r="AP5027" s="33"/>
      <c r="AQ5027" s="33"/>
      <c r="AR5027" s="33"/>
      <c r="AS5027" s="33"/>
    </row>
    <row r="5028">
      <c r="B5028" s="41" t="s">
        <v>1385</v>
      </c>
      <c r="C5028" s="41" t="s">
        <v>117</v>
      </c>
      <c r="D5028" s="41" t="s">
        <v>109</v>
      </c>
      <c r="E5028" s="26" t="str">
        <f t="shared" si="9743"/>
        <v>0309</v>
      </c>
      <c r="F5028" s="41" t="s">
        <v>351</v>
      </c>
      <c r="G5028" s="41"/>
      <c r="H5028" s="42" t="s">
        <v>352</v>
      </c>
      <c r="I5028" s="43">
        <f t="shared" si="9838"/>
        <v>61726.699999999997</v>
      </c>
      <c r="J5028" s="43">
        <f t="shared" si="9839"/>
        <v>63613.999999999993</v>
      </c>
      <c r="K5028" s="43">
        <f t="shared" si="9840"/>
        <v>63613.999999999993</v>
      </c>
      <c r="L5028" s="43">
        <f t="shared" si="9841"/>
        <v>0</v>
      </c>
      <c r="M5028" s="43">
        <f t="shared" si="9842"/>
        <v>0</v>
      </c>
      <c r="N5028" s="43">
        <f t="shared" si="9843"/>
        <v>0</v>
      </c>
      <c r="O5028" s="43">
        <f t="shared" si="9844"/>
        <v>-187.80000000000001</v>
      </c>
      <c r="P5028" s="43">
        <f t="shared" si="9845"/>
        <v>0</v>
      </c>
      <c r="Q5028" s="43">
        <f t="shared" si="9846"/>
        <v>0</v>
      </c>
      <c r="R5028" s="43">
        <f t="shared" si="9847"/>
        <v>1840.913</v>
      </c>
      <c r="S5028" s="43">
        <f t="shared" si="9848"/>
        <v>0</v>
      </c>
      <c r="T5028" s="43">
        <f t="shared" si="9849"/>
        <v>0</v>
      </c>
      <c r="U5028" s="43">
        <v>0</v>
      </c>
      <c r="V5028" s="43">
        <f t="shared" si="9744"/>
        <v>63379.812999999995</v>
      </c>
      <c r="W5028" s="43">
        <f t="shared" si="9850"/>
        <v>0</v>
      </c>
      <c r="X5028" s="43">
        <f t="shared" si="9851"/>
        <v>0</v>
      </c>
      <c r="Y5028" s="43">
        <f t="shared" si="9852"/>
        <v>0</v>
      </c>
      <c r="Z5028" s="43">
        <f t="shared" si="9853"/>
        <v>0</v>
      </c>
      <c r="AA5028" s="43">
        <f t="shared" si="9854"/>
        <v>0</v>
      </c>
      <c r="AB5028" s="43">
        <f t="shared" si="9855"/>
        <v>50498.951780000003</v>
      </c>
      <c r="AC5028" s="44">
        <f t="shared" si="9856"/>
        <v>63379.812999999995</v>
      </c>
      <c r="AD5028" s="44">
        <f t="shared" si="9857"/>
        <v>63353.430539999994</v>
      </c>
      <c r="AE5028" s="45">
        <f t="shared" si="9713"/>
        <v>99.958374033069489</v>
      </c>
      <c r="AF5028" s="43">
        <f t="shared" si="9858"/>
        <v>63567.613000000005</v>
      </c>
      <c r="AG5028" s="43">
        <f t="shared" si="9859"/>
        <v>-187.80000000000001</v>
      </c>
      <c r="AH5028" s="43">
        <f t="shared" si="9860"/>
        <v>0</v>
      </c>
      <c r="AI5028" s="43">
        <f t="shared" si="9861"/>
        <v>0</v>
      </c>
      <c r="AJ5028" s="43">
        <f t="shared" si="9862"/>
        <v>0</v>
      </c>
      <c r="AK5028" s="43">
        <f t="shared" si="9863"/>
        <v>0</v>
      </c>
      <c r="AL5028" s="43">
        <f t="shared" si="9714"/>
        <v>63379.813000000002</v>
      </c>
      <c r="AM5028" s="43">
        <f t="shared" si="9715"/>
        <v>-7.2759576141834259e-12</v>
      </c>
      <c r="AN5028" s="2"/>
      <c r="AO5028" s="1"/>
      <c r="AP5028" s="1"/>
      <c r="AQ5028" s="1"/>
      <c r="AR5028" s="1"/>
      <c r="AS5028" s="1"/>
    </row>
    <row r="5029" ht="63">
      <c r="B5029" s="41" t="s">
        <v>1385</v>
      </c>
      <c r="C5029" s="41" t="s">
        <v>117</v>
      </c>
      <c r="D5029" s="41" t="s">
        <v>109</v>
      </c>
      <c r="E5029" s="26" t="str">
        <f t="shared" si="9743"/>
        <v>0309</v>
      </c>
      <c r="F5029" s="41" t="s">
        <v>701</v>
      </c>
      <c r="G5029" s="41"/>
      <c r="H5029" s="42" t="s">
        <v>702</v>
      </c>
      <c r="I5029" s="43">
        <f t="shared" si="9838"/>
        <v>61726.699999999997</v>
      </c>
      <c r="J5029" s="43">
        <f t="shared" si="9839"/>
        <v>63613.999999999993</v>
      </c>
      <c r="K5029" s="43">
        <f t="shared" si="9840"/>
        <v>63613.999999999993</v>
      </c>
      <c r="L5029" s="43">
        <f t="shared" si="9841"/>
        <v>0</v>
      </c>
      <c r="M5029" s="43">
        <f t="shared" si="9842"/>
        <v>0</v>
      </c>
      <c r="N5029" s="43">
        <f t="shared" si="9843"/>
        <v>0</v>
      </c>
      <c r="O5029" s="43">
        <f t="shared" si="9844"/>
        <v>-187.80000000000001</v>
      </c>
      <c r="P5029" s="43">
        <f t="shared" si="9845"/>
        <v>0</v>
      </c>
      <c r="Q5029" s="43">
        <f t="shared" si="9846"/>
        <v>0</v>
      </c>
      <c r="R5029" s="43">
        <f t="shared" si="9847"/>
        <v>1840.913</v>
      </c>
      <c r="S5029" s="43">
        <f t="shared" si="9848"/>
        <v>0</v>
      </c>
      <c r="T5029" s="43">
        <f t="shared" si="9849"/>
        <v>0</v>
      </c>
      <c r="U5029" s="43">
        <v>0</v>
      </c>
      <c r="V5029" s="43">
        <f t="shared" si="9744"/>
        <v>63379.812999999995</v>
      </c>
      <c r="W5029" s="43">
        <f t="shared" si="9850"/>
        <v>0</v>
      </c>
      <c r="X5029" s="43">
        <f t="shared" si="9851"/>
        <v>0</v>
      </c>
      <c r="Y5029" s="43">
        <f t="shared" si="9852"/>
        <v>0</v>
      </c>
      <c r="Z5029" s="43">
        <f t="shared" si="9853"/>
        <v>0</v>
      </c>
      <c r="AA5029" s="43">
        <f t="shared" si="9854"/>
        <v>0</v>
      </c>
      <c r="AB5029" s="43">
        <f t="shared" si="9855"/>
        <v>50498.951780000003</v>
      </c>
      <c r="AC5029" s="44">
        <f t="shared" si="9856"/>
        <v>63379.812999999995</v>
      </c>
      <c r="AD5029" s="44">
        <f t="shared" si="9857"/>
        <v>63353.430539999994</v>
      </c>
      <c r="AE5029" s="45">
        <f t="shared" si="9713"/>
        <v>99.958374033069489</v>
      </c>
      <c r="AF5029" s="43">
        <f t="shared" si="9858"/>
        <v>63567.613000000005</v>
      </c>
      <c r="AG5029" s="43">
        <f t="shared" si="9859"/>
        <v>-187.80000000000001</v>
      </c>
      <c r="AH5029" s="43">
        <f t="shared" si="9860"/>
        <v>0</v>
      </c>
      <c r="AI5029" s="43">
        <f t="shared" si="9861"/>
        <v>0</v>
      </c>
      <c r="AJ5029" s="43">
        <f t="shared" si="9862"/>
        <v>0</v>
      </c>
      <c r="AK5029" s="43">
        <f t="shared" si="9863"/>
        <v>0</v>
      </c>
      <c r="AL5029" s="43">
        <f t="shared" si="9714"/>
        <v>63379.813000000002</v>
      </c>
      <c r="AM5029" s="43">
        <f t="shared" si="9715"/>
        <v>-7.2759576141834259e-12</v>
      </c>
      <c r="AN5029" s="2"/>
      <c r="AO5029" s="1"/>
      <c r="AP5029" s="1"/>
      <c r="AQ5029" s="1"/>
      <c r="AR5029" s="1"/>
      <c r="AS5029" s="1"/>
    </row>
    <row r="5030" ht="63">
      <c r="B5030" s="41" t="s">
        <v>1385</v>
      </c>
      <c r="C5030" s="41" t="s">
        <v>117</v>
      </c>
      <c r="D5030" s="41" t="s">
        <v>109</v>
      </c>
      <c r="E5030" s="26" t="str">
        <f t="shared" si="9743"/>
        <v>0309</v>
      </c>
      <c r="F5030" s="41" t="s">
        <v>1287</v>
      </c>
      <c r="G5030" s="41"/>
      <c r="H5030" s="42" t="s">
        <v>1288</v>
      </c>
      <c r="I5030" s="43">
        <f>I5031+I5038</f>
        <v>61726.699999999997</v>
      </c>
      <c r="J5030" s="43">
        <f>J5031+J5038</f>
        <v>63613.999999999993</v>
      </c>
      <c r="K5030" s="43">
        <f>K5031+K5038</f>
        <v>63613.999999999993</v>
      </c>
      <c r="L5030" s="43">
        <f>L5031+L5038</f>
        <v>0</v>
      </c>
      <c r="M5030" s="43">
        <f>M5031+M5038</f>
        <v>0</v>
      </c>
      <c r="N5030" s="43">
        <f>N5031+N5038</f>
        <v>0</v>
      </c>
      <c r="O5030" s="43">
        <f>O5031+O5038</f>
        <v>-187.80000000000001</v>
      </c>
      <c r="P5030" s="43">
        <f>P5031+P5038</f>
        <v>0</v>
      </c>
      <c r="Q5030" s="43">
        <f>Q5031+Q5038</f>
        <v>0</v>
      </c>
      <c r="R5030" s="43">
        <f>R5031+R5038</f>
        <v>1840.913</v>
      </c>
      <c r="S5030" s="43">
        <f>S5031+S5038</f>
        <v>0</v>
      </c>
      <c r="T5030" s="43">
        <f>T5031+T5038</f>
        <v>0</v>
      </c>
      <c r="U5030" s="43">
        <v>0</v>
      </c>
      <c r="V5030" s="43">
        <f t="shared" si="9744"/>
        <v>63379.812999999995</v>
      </c>
      <c r="W5030" s="43">
        <f>W5031+W5038</f>
        <v>0</v>
      </c>
      <c r="X5030" s="43">
        <f>X5031+X5038</f>
        <v>0</v>
      </c>
      <c r="Y5030" s="43">
        <f>Y5031+Y5038</f>
        <v>0</v>
      </c>
      <c r="Z5030" s="43">
        <f>Z5031+Z5038</f>
        <v>0</v>
      </c>
      <c r="AA5030" s="43">
        <f>AA5031+AA5038</f>
        <v>0</v>
      </c>
      <c r="AB5030" s="43">
        <f>AB5031+AB5038</f>
        <v>50498.951780000003</v>
      </c>
      <c r="AC5030" s="44">
        <f>AC5031+AC5038</f>
        <v>63379.812999999995</v>
      </c>
      <c r="AD5030" s="44">
        <f>AD5031+AD5038</f>
        <v>63353.430539999994</v>
      </c>
      <c r="AE5030" s="45">
        <f t="shared" si="9713"/>
        <v>99.958374033069489</v>
      </c>
      <c r="AF5030" s="43">
        <f>AF5031+AF5038</f>
        <v>63567.613000000005</v>
      </c>
      <c r="AG5030" s="43">
        <f>AG5031+AG5038</f>
        <v>-187.80000000000001</v>
      </c>
      <c r="AH5030" s="43">
        <f>AH5031+AH5038</f>
        <v>0</v>
      </c>
      <c r="AI5030" s="43">
        <f>AI5031+AI5038</f>
        <v>0</v>
      </c>
      <c r="AJ5030" s="43">
        <f>AJ5031+AJ5038</f>
        <v>0</v>
      </c>
      <c r="AK5030" s="43">
        <f>AK5031+AK5038</f>
        <v>0</v>
      </c>
      <c r="AL5030" s="43">
        <f t="shared" si="9714"/>
        <v>63379.813000000002</v>
      </c>
      <c r="AM5030" s="43">
        <f t="shared" si="9715"/>
        <v>-7.2759576141834259e-12</v>
      </c>
      <c r="AN5030" s="2"/>
      <c r="AR5030" s="1"/>
      <c r="AS5030" s="1"/>
    </row>
    <row r="5031" ht="47.25">
      <c r="B5031" s="41" t="s">
        <v>1385</v>
      </c>
      <c r="C5031" s="41" t="s">
        <v>117</v>
      </c>
      <c r="D5031" s="41" t="s">
        <v>109</v>
      </c>
      <c r="E5031" s="26" t="str">
        <f t="shared" si="9743"/>
        <v>0309</v>
      </c>
      <c r="F5031" s="41" t="s">
        <v>1390</v>
      </c>
      <c r="G5031" s="41"/>
      <c r="H5031" s="42" t="s">
        <v>70</v>
      </c>
      <c r="I5031" s="43">
        <f>I5032+I5034+I5036</f>
        <v>58816.699999999997</v>
      </c>
      <c r="J5031" s="43">
        <f>J5032+J5034+J5036</f>
        <v>60703.999999999993</v>
      </c>
      <c r="K5031" s="43">
        <f>K5032+K5034+K5036</f>
        <v>60703.999999999993</v>
      </c>
      <c r="L5031" s="43">
        <f>L5032+L5034+L5036</f>
        <v>0</v>
      </c>
      <c r="M5031" s="43">
        <f>M5032+M5034+M5036</f>
        <v>0</v>
      </c>
      <c r="N5031" s="43">
        <f>N5032+N5034+N5036</f>
        <v>0</v>
      </c>
      <c r="O5031" s="43">
        <f>O5032+O5034+O5036</f>
        <v>-187.80000000000001</v>
      </c>
      <c r="P5031" s="43">
        <f>P5032+P5034+P5036</f>
        <v>0</v>
      </c>
      <c r="Q5031" s="43">
        <f>Q5032+Q5034+Q5036</f>
        <v>0</v>
      </c>
      <c r="R5031" s="43">
        <f>R5032+R5034+R5036</f>
        <v>1840.913</v>
      </c>
      <c r="S5031" s="43">
        <f>S5032+S5034+S5036</f>
        <v>0</v>
      </c>
      <c r="T5031" s="43">
        <f>T5032+T5034+T5036</f>
        <v>0</v>
      </c>
      <c r="U5031" s="43">
        <v>0</v>
      </c>
      <c r="V5031" s="43">
        <f t="shared" si="9744"/>
        <v>60469.812999999995</v>
      </c>
      <c r="W5031" s="43">
        <f>W5032+W5034+W5036</f>
        <v>0</v>
      </c>
      <c r="X5031" s="43">
        <f>X5032+X5034+X5036</f>
        <v>0</v>
      </c>
      <c r="Y5031" s="43">
        <f>Y5032+Y5034+Y5036</f>
        <v>0</v>
      </c>
      <c r="Z5031" s="43">
        <f>Z5032+Z5034+Z5036</f>
        <v>0</v>
      </c>
      <c r="AA5031" s="43">
        <f>AA5032+AA5034+AA5036</f>
        <v>0</v>
      </c>
      <c r="AB5031" s="43">
        <f>AB5032+AB5034+AB5036</f>
        <v>48223.883410000002</v>
      </c>
      <c r="AC5031" s="44">
        <f>AC5032+AC5034+AC5036</f>
        <v>60472.375379999998</v>
      </c>
      <c r="AD5031" s="44">
        <f>AD5032+AD5034+AD5036</f>
        <v>60445.992919999997</v>
      </c>
      <c r="AE5031" s="45">
        <f t="shared" si="9713"/>
        <v>99.956372707646722</v>
      </c>
      <c r="AF5031" s="43">
        <f>AF5032+AF5034+AF5036</f>
        <v>60657.613000000005</v>
      </c>
      <c r="AG5031" s="43">
        <f>AG5032+AG5034+AG5036</f>
        <v>-187.80000000000001</v>
      </c>
      <c r="AH5031" s="43">
        <f>AH5032+AH5034+AH5036</f>
        <v>0</v>
      </c>
      <c r="AI5031" s="43">
        <f>AI5032+AI5034+AI5036</f>
        <v>0</v>
      </c>
      <c r="AJ5031" s="43">
        <f>AJ5032+AJ5034+AJ5036</f>
        <v>0</v>
      </c>
      <c r="AK5031" s="43">
        <f>AK5032+AK5034+AK5036</f>
        <v>0</v>
      </c>
      <c r="AL5031" s="43">
        <f t="shared" si="9714"/>
        <v>60469.813000000002</v>
      </c>
      <c r="AM5031" s="43">
        <f t="shared" si="9715"/>
        <v>-7.2759576141834259e-12</v>
      </c>
      <c r="AN5031" s="2"/>
      <c r="AO5031" s="1"/>
      <c r="AP5031" s="1"/>
      <c r="AQ5031" s="1"/>
      <c r="AR5031" s="1"/>
      <c r="AS5031" s="1"/>
    </row>
    <row r="5032" ht="78.75">
      <c r="B5032" s="41" t="s">
        <v>1385</v>
      </c>
      <c r="C5032" s="41" t="s">
        <v>117</v>
      </c>
      <c r="D5032" s="41" t="s">
        <v>109</v>
      </c>
      <c r="E5032" s="26" t="str">
        <f t="shared" si="9743"/>
        <v>0309</v>
      </c>
      <c r="F5032" s="41" t="s">
        <v>1390</v>
      </c>
      <c r="G5032" s="41" t="s">
        <v>71</v>
      </c>
      <c r="H5032" s="42" t="s">
        <v>72</v>
      </c>
      <c r="I5032" s="43">
        <f>I5033</f>
        <v>51984</v>
      </c>
      <c r="J5032" s="43">
        <f>J5033</f>
        <v>53871.299999999996</v>
      </c>
      <c r="K5032" s="43">
        <f>K5033</f>
        <v>53871.299999999996</v>
      </c>
      <c r="L5032" s="43">
        <f>L5033</f>
        <v>0</v>
      </c>
      <c r="M5032" s="43">
        <f>M5033</f>
        <v>0</v>
      </c>
      <c r="N5032" s="43">
        <f>N5033</f>
        <v>0</v>
      </c>
      <c r="O5032" s="43">
        <f>O5033</f>
        <v>-187.80000000000001</v>
      </c>
      <c r="P5032" s="43">
        <f>P5033</f>
        <v>0</v>
      </c>
      <c r="Q5032" s="43">
        <f>Q5033</f>
        <v>0</v>
      </c>
      <c r="R5032" s="43">
        <f>R5033</f>
        <v>1840.913</v>
      </c>
      <c r="S5032" s="43">
        <f>S5033</f>
        <v>0</v>
      </c>
      <c r="T5032" s="43">
        <f>T5033</f>
        <v>0</v>
      </c>
      <c r="U5032" s="43">
        <v>0</v>
      </c>
      <c r="V5032" s="43">
        <f t="shared" si="9744"/>
        <v>53637.112999999998</v>
      </c>
      <c r="W5032" s="43">
        <f>W5033</f>
        <v>0</v>
      </c>
      <c r="X5032" s="43">
        <f>X5033</f>
        <v>0</v>
      </c>
      <c r="Y5032" s="43">
        <f>Y5033</f>
        <v>0</v>
      </c>
      <c r="Z5032" s="43">
        <f>Z5033</f>
        <v>0</v>
      </c>
      <c r="AA5032" s="43">
        <f>AA5033</f>
        <v>0</v>
      </c>
      <c r="AB5032" s="43">
        <f>AB5033</f>
        <v>43807.474929999997</v>
      </c>
      <c r="AC5032" s="44">
        <f>AC5033</f>
        <v>54283.127139999997</v>
      </c>
      <c r="AD5032" s="44">
        <f>AD5033</f>
        <v>54276.390059999998</v>
      </c>
      <c r="AE5032" s="45">
        <f t="shared" ref="AE5032:AE5095" si="9864">AD5032/AC5032*100</f>
        <v>99.987588997990812</v>
      </c>
      <c r="AF5032" s="43">
        <f>AF5033</f>
        <v>53824.913</v>
      </c>
      <c r="AG5032" s="43">
        <f>AG5033</f>
        <v>-187.80000000000001</v>
      </c>
      <c r="AH5032" s="43">
        <f>AH5033</f>
        <v>0</v>
      </c>
      <c r="AI5032" s="43">
        <f>AI5033</f>
        <v>0</v>
      </c>
      <c r="AJ5032" s="43">
        <f>AJ5033</f>
        <v>0</v>
      </c>
      <c r="AK5032" s="43">
        <f>AK5033</f>
        <v>0</v>
      </c>
      <c r="AL5032" s="43">
        <f t="shared" ref="AL5032:AL5095" si="9865">AF5032+AH5032+AK5032+AI5032+AJ5032+AG5032</f>
        <v>53637.112999999998</v>
      </c>
      <c r="AM5032" s="43">
        <f t="shared" ref="AM5032:AM5095" si="9866">V5032-AL5032</f>
        <v>0</v>
      </c>
      <c r="AN5032" s="2"/>
      <c r="AR5032" s="1"/>
      <c r="AS5032" s="1"/>
    </row>
    <row r="5033">
      <c r="B5033" s="41" t="s">
        <v>1385</v>
      </c>
      <c r="C5033" s="41" t="s">
        <v>117</v>
      </c>
      <c r="D5033" s="41" t="s">
        <v>109</v>
      </c>
      <c r="E5033" s="26" t="str">
        <f t="shared" si="9743"/>
        <v>0309</v>
      </c>
      <c r="F5033" s="41" t="s">
        <v>1390</v>
      </c>
      <c r="G5033" s="41" t="s">
        <v>73</v>
      </c>
      <c r="H5033" s="42" t="s">
        <v>74</v>
      </c>
      <c r="I5033" s="43">
        <f>53081-1097</f>
        <v>51984</v>
      </c>
      <c r="J5033" s="43">
        <f>55008.1-1136.8</f>
        <v>53871.299999999996</v>
      </c>
      <c r="K5033" s="43">
        <f>55008.1-1136.8</f>
        <v>53871.299999999996</v>
      </c>
      <c r="L5033" s="43"/>
      <c r="M5033" s="43"/>
      <c r="N5033" s="43"/>
      <c r="O5033" s="43">
        <v>-187.80000000000001</v>
      </c>
      <c r="P5033" s="43">
        <v>0</v>
      </c>
      <c r="Q5033" s="43">
        <v>0</v>
      </c>
      <c r="R5033" s="43">
        <v>1840.913</v>
      </c>
      <c r="S5033" s="43">
        <v>0</v>
      </c>
      <c r="T5033" s="43">
        <v>0</v>
      </c>
      <c r="U5033" s="43">
        <v>0</v>
      </c>
      <c r="V5033" s="43">
        <f t="shared" si="9744"/>
        <v>53637.112999999998</v>
      </c>
      <c r="W5033" s="43"/>
      <c r="X5033" s="43"/>
      <c r="Y5033" s="43"/>
      <c r="Z5033" s="43"/>
      <c r="AA5033" s="43"/>
      <c r="AB5033" s="43">
        <v>43807.474929999997</v>
      </c>
      <c r="AC5033" s="44">
        <v>54283.127139999997</v>
      </c>
      <c r="AD5033" s="44">
        <v>54276.390059999998</v>
      </c>
      <c r="AE5033" s="45">
        <f t="shared" si="9864"/>
        <v>99.987588997990812</v>
      </c>
      <c r="AF5033" s="43">
        <v>53824.913</v>
      </c>
      <c r="AG5033" s="43">
        <v>-187.80000000000001</v>
      </c>
      <c r="AH5033" s="43">
        <v>0</v>
      </c>
      <c r="AI5033" s="43">
        <v>0</v>
      </c>
      <c r="AJ5033" s="43">
        <v>0</v>
      </c>
      <c r="AK5033" s="43">
        <v>0</v>
      </c>
      <c r="AL5033" s="43">
        <f t="shared" si="9865"/>
        <v>53637.112999999998</v>
      </c>
      <c r="AM5033" s="43">
        <f t="shared" si="9866"/>
        <v>0</v>
      </c>
      <c r="AN5033" s="19"/>
      <c r="AO5033" s="1"/>
      <c r="AP5033" s="1"/>
      <c r="AQ5033" s="1"/>
      <c r="AR5033" s="1"/>
      <c r="AS5033" s="1"/>
    </row>
    <row r="5034" ht="31.5">
      <c r="B5034" s="41" t="s">
        <v>1385</v>
      </c>
      <c r="C5034" s="41" t="s">
        <v>117</v>
      </c>
      <c r="D5034" s="41" t="s">
        <v>109</v>
      </c>
      <c r="E5034" s="26" t="str">
        <f t="shared" si="9743"/>
        <v>0309</v>
      </c>
      <c r="F5034" s="41" t="s">
        <v>1390</v>
      </c>
      <c r="G5034" s="41" t="s">
        <v>53</v>
      </c>
      <c r="H5034" s="42" t="s">
        <v>54</v>
      </c>
      <c r="I5034" s="43">
        <f>I5035</f>
        <v>6799.5</v>
      </c>
      <c r="J5034" s="43">
        <f>J5035</f>
        <v>6799.5</v>
      </c>
      <c r="K5034" s="43">
        <f>K5035</f>
        <v>6799.5</v>
      </c>
      <c r="L5034" s="43">
        <f>L5035</f>
        <v>0</v>
      </c>
      <c r="M5034" s="43">
        <f>M5035</f>
        <v>0</v>
      </c>
      <c r="N5034" s="43">
        <f>N5035</f>
        <v>0</v>
      </c>
      <c r="O5034" s="43">
        <f>O5035</f>
        <v>0</v>
      </c>
      <c r="P5034" s="43">
        <f>P5035</f>
        <v>0</v>
      </c>
      <c r="Q5034" s="43">
        <f>Q5035</f>
        <v>0</v>
      </c>
      <c r="R5034" s="43">
        <f>R5035</f>
        <v>0</v>
      </c>
      <c r="S5034" s="43">
        <f>S5035</f>
        <v>0</v>
      </c>
      <c r="T5034" s="43">
        <f>T5035</f>
        <v>0</v>
      </c>
      <c r="U5034" s="43">
        <v>0</v>
      </c>
      <c r="V5034" s="43">
        <f t="shared" si="9744"/>
        <v>6799.5</v>
      </c>
      <c r="W5034" s="43">
        <f>W5035</f>
        <v>0</v>
      </c>
      <c r="X5034" s="43">
        <f>X5035</f>
        <v>0</v>
      </c>
      <c r="Y5034" s="43">
        <f>Y5035</f>
        <v>0</v>
      </c>
      <c r="Z5034" s="43">
        <f>Z5035</f>
        <v>0</v>
      </c>
      <c r="AA5034" s="43">
        <f>AA5035</f>
        <v>0</v>
      </c>
      <c r="AB5034" s="43">
        <f>AB5035</f>
        <v>4380.2734799999998</v>
      </c>
      <c r="AC5034" s="44">
        <f>AC5035</f>
        <v>6153.1132399999997</v>
      </c>
      <c r="AD5034" s="44">
        <f>AD5035</f>
        <v>6133.4678599999997</v>
      </c>
      <c r="AE5034" s="45">
        <f t="shared" si="9864"/>
        <v>99.680724549772791</v>
      </c>
      <c r="AF5034" s="43">
        <f>AF5035</f>
        <v>6796.0690000000004</v>
      </c>
      <c r="AG5034" s="43">
        <f>AG5035</f>
        <v>0</v>
      </c>
      <c r="AH5034" s="43">
        <f>AH5035</f>
        <v>0</v>
      </c>
      <c r="AI5034" s="43">
        <f>AI5035</f>
        <v>0</v>
      </c>
      <c r="AJ5034" s="43">
        <f>AJ5035</f>
        <v>0</v>
      </c>
      <c r="AK5034" s="43">
        <f>AK5035</f>
        <v>0</v>
      </c>
      <c r="AL5034" s="43">
        <f t="shared" si="9865"/>
        <v>6796.0690000000004</v>
      </c>
      <c r="AM5034" s="43">
        <f t="shared" si="9866"/>
        <v>3.4309999999995853</v>
      </c>
      <c r="AN5034" s="2"/>
      <c r="AR5034" s="1"/>
      <c r="AS5034" s="1"/>
    </row>
    <row r="5035" ht="31.5">
      <c r="B5035" s="41" t="s">
        <v>1385</v>
      </c>
      <c r="C5035" s="41" t="s">
        <v>117</v>
      </c>
      <c r="D5035" s="41" t="s">
        <v>109</v>
      </c>
      <c r="E5035" s="26" t="str">
        <f t="shared" si="9743"/>
        <v>0309</v>
      </c>
      <c r="F5035" s="41" t="s">
        <v>1390</v>
      </c>
      <c r="G5035" s="41" t="s">
        <v>55</v>
      </c>
      <c r="H5035" s="42" t="s">
        <v>56</v>
      </c>
      <c r="I5035" s="43">
        <f>6886.5-87</f>
        <v>6799.5</v>
      </c>
      <c r="J5035" s="43">
        <f>6886.5-87</f>
        <v>6799.5</v>
      </c>
      <c r="K5035" s="43">
        <f>6886.5-87</f>
        <v>6799.5</v>
      </c>
      <c r="L5035" s="43"/>
      <c r="M5035" s="43"/>
      <c r="N5035" s="43"/>
      <c r="O5035" s="43">
        <v>0</v>
      </c>
      <c r="P5035" s="43">
        <v>0</v>
      </c>
      <c r="Q5035" s="43">
        <v>0</v>
      </c>
      <c r="R5035" s="43">
        <v>0</v>
      </c>
      <c r="S5035" s="43">
        <v>0</v>
      </c>
      <c r="T5035" s="43">
        <v>0</v>
      </c>
      <c r="U5035" s="43">
        <v>0</v>
      </c>
      <c r="V5035" s="43">
        <f t="shared" si="9744"/>
        <v>6799.5</v>
      </c>
      <c r="W5035" s="43"/>
      <c r="X5035" s="43"/>
      <c r="Y5035" s="43"/>
      <c r="Z5035" s="43"/>
      <c r="AA5035" s="43"/>
      <c r="AB5035" s="43">
        <v>4380.2734799999998</v>
      </c>
      <c r="AC5035" s="44">
        <v>6153.1132399999997</v>
      </c>
      <c r="AD5035" s="44">
        <v>6133.4678599999997</v>
      </c>
      <c r="AE5035" s="45">
        <f t="shared" si="9864"/>
        <v>99.680724549772791</v>
      </c>
      <c r="AF5035" s="43">
        <v>6796.0690000000004</v>
      </c>
      <c r="AG5035" s="43">
        <v>0</v>
      </c>
      <c r="AH5035" s="43">
        <v>0</v>
      </c>
      <c r="AI5035" s="43">
        <v>0</v>
      </c>
      <c r="AJ5035" s="43">
        <v>0</v>
      </c>
      <c r="AK5035" s="43">
        <v>0</v>
      </c>
      <c r="AL5035" s="43">
        <f t="shared" si="9865"/>
        <v>6796.0690000000004</v>
      </c>
      <c r="AM5035" s="43">
        <f t="shared" si="9866"/>
        <v>3.4309999999995853</v>
      </c>
      <c r="AN5035" s="19"/>
      <c r="AO5035" s="1"/>
      <c r="AP5035" s="1"/>
      <c r="AQ5035" s="1"/>
      <c r="AR5035" s="1"/>
      <c r="AS5035" s="1"/>
    </row>
    <row r="5036">
      <c r="B5036" s="41" t="s">
        <v>1385</v>
      </c>
      <c r="C5036" s="41" t="s">
        <v>117</v>
      </c>
      <c r="D5036" s="41" t="s">
        <v>109</v>
      </c>
      <c r="E5036" s="26" t="str">
        <f t="shared" si="9743"/>
        <v>0309</v>
      </c>
      <c r="F5036" s="41" t="s">
        <v>1390</v>
      </c>
      <c r="G5036" s="41" t="s">
        <v>59</v>
      </c>
      <c r="H5036" s="42" t="s">
        <v>60</v>
      </c>
      <c r="I5036" s="43">
        <f>I5037</f>
        <v>33.200000000000003</v>
      </c>
      <c r="J5036" s="43">
        <f>J5037</f>
        <v>33.200000000000003</v>
      </c>
      <c r="K5036" s="43">
        <f>K5037</f>
        <v>33.200000000000003</v>
      </c>
      <c r="L5036" s="43">
        <f>L5037</f>
        <v>0</v>
      </c>
      <c r="M5036" s="43">
        <f>M5037</f>
        <v>0</v>
      </c>
      <c r="N5036" s="43">
        <f>N5037</f>
        <v>0</v>
      </c>
      <c r="O5036" s="43">
        <f>O5037</f>
        <v>0</v>
      </c>
      <c r="P5036" s="43">
        <f>P5037</f>
        <v>0</v>
      </c>
      <c r="Q5036" s="43">
        <f>Q5037</f>
        <v>0</v>
      </c>
      <c r="R5036" s="43">
        <f>R5037</f>
        <v>0</v>
      </c>
      <c r="S5036" s="43">
        <f>S5037</f>
        <v>0</v>
      </c>
      <c r="T5036" s="43">
        <f>T5037</f>
        <v>0</v>
      </c>
      <c r="U5036" s="43">
        <v>0</v>
      </c>
      <c r="V5036" s="43">
        <f t="shared" si="9744"/>
        <v>33.200000000000003</v>
      </c>
      <c r="W5036" s="43">
        <f>W5037</f>
        <v>0</v>
      </c>
      <c r="X5036" s="43">
        <f>X5037</f>
        <v>0</v>
      </c>
      <c r="Y5036" s="43">
        <f>Y5037</f>
        <v>0</v>
      </c>
      <c r="Z5036" s="43">
        <f>Z5037</f>
        <v>0</v>
      </c>
      <c r="AA5036" s="43">
        <f>AA5037</f>
        <v>0</v>
      </c>
      <c r="AB5036" s="43">
        <f>AB5037</f>
        <v>36.134999999999998</v>
      </c>
      <c r="AC5036" s="44">
        <f>AC5037</f>
        <v>36.134999999999998</v>
      </c>
      <c r="AD5036" s="44">
        <f>AD5037</f>
        <v>36.134999999999998</v>
      </c>
      <c r="AE5036" s="45">
        <f t="shared" si="9864"/>
        <v>100</v>
      </c>
      <c r="AF5036" s="43">
        <f>AF5037</f>
        <v>36.631</v>
      </c>
      <c r="AG5036" s="43">
        <f>AG5037</f>
        <v>0</v>
      </c>
      <c r="AH5036" s="43">
        <f>AH5037</f>
        <v>0</v>
      </c>
      <c r="AI5036" s="43">
        <f>AI5037</f>
        <v>0</v>
      </c>
      <c r="AJ5036" s="43">
        <f>AJ5037</f>
        <v>0</v>
      </c>
      <c r="AK5036" s="43">
        <f>AK5037</f>
        <v>0</v>
      </c>
      <c r="AL5036" s="43">
        <f t="shared" si="9865"/>
        <v>36.631</v>
      </c>
      <c r="AM5036" s="43">
        <f t="shared" si="9866"/>
        <v>-3.4309999999999974</v>
      </c>
      <c r="AN5036" s="2"/>
      <c r="AO5036" s="1"/>
      <c r="AP5036" s="1"/>
      <c r="AQ5036" s="1"/>
      <c r="AR5036" s="1"/>
      <c r="AS5036" s="1"/>
    </row>
    <row r="5037">
      <c r="B5037" s="41" t="s">
        <v>1385</v>
      </c>
      <c r="C5037" s="41" t="s">
        <v>117</v>
      </c>
      <c r="D5037" s="41" t="s">
        <v>109</v>
      </c>
      <c r="E5037" s="26" t="str">
        <f t="shared" si="9743"/>
        <v>0309</v>
      </c>
      <c r="F5037" s="41" t="s">
        <v>1390</v>
      </c>
      <c r="G5037" s="41" t="s">
        <v>63</v>
      </c>
      <c r="H5037" s="42" t="s">
        <v>64</v>
      </c>
      <c r="I5037" s="43">
        <v>33.200000000000003</v>
      </c>
      <c r="J5037" s="43">
        <v>33.200000000000003</v>
      </c>
      <c r="K5037" s="43">
        <v>33.200000000000003</v>
      </c>
      <c r="L5037" s="43"/>
      <c r="M5037" s="43"/>
      <c r="N5037" s="43"/>
      <c r="O5037" s="43">
        <v>0</v>
      </c>
      <c r="P5037" s="43">
        <v>0</v>
      </c>
      <c r="Q5037" s="43">
        <v>0</v>
      </c>
      <c r="R5037" s="43">
        <v>0</v>
      </c>
      <c r="S5037" s="43">
        <v>0</v>
      </c>
      <c r="T5037" s="43">
        <v>0</v>
      </c>
      <c r="U5037" s="43">
        <v>0</v>
      </c>
      <c r="V5037" s="43">
        <f t="shared" si="9744"/>
        <v>33.200000000000003</v>
      </c>
      <c r="W5037" s="43"/>
      <c r="X5037" s="43"/>
      <c r="Y5037" s="43"/>
      <c r="Z5037" s="43"/>
      <c r="AA5037" s="43"/>
      <c r="AB5037" s="43">
        <v>36.134999999999998</v>
      </c>
      <c r="AC5037" s="44">
        <v>36.134999999999998</v>
      </c>
      <c r="AD5037" s="44">
        <v>36.134999999999998</v>
      </c>
      <c r="AE5037" s="45">
        <f t="shared" si="9864"/>
        <v>100</v>
      </c>
      <c r="AF5037" s="43">
        <v>36.631</v>
      </c>
      <c r="AG5037" s="43">
        <v>0</v>
      </c>
      <c r="AH5037" s="43">
        <v>0</v>
      </c>
      <c r="AI5037" s="43">
        <v>0</v>
      </c>
      <c r="AJ5037" s="43">
        <v>0</v>
      </c>
      <c r="AK5037" s="43">
        <v>0</v>
      </c>
      <c r="AL5037" s="43">
        <f t="shared" si="9865"/>
        <v>36.631</v>
      </c>
      <c r="AM5037" s="43">
        <f t="shared" si="9866"/>
        <v>-3.4309999999999974</v>
      </c>
      <c r="AN5037" s="19"/>
      <c r="AR5037" s="1"/>
      <c r="AS5037" s="1"/>
    </row>
    <row r="5038" ht="63">
      <c r="B5038" s="41" t="s">
        <v>1385</v>
      </c>
      <c r="C5038" s="41" t="s">
        <v>117</v>
      </c>
      <c r="D5038" s="41" t="s">
        <v>109</v>
      </c>
      <c r="E5038" s="26" t="str">
        <f t="shared" si="9743"/>
        <v>0309</v>
      </c>
      <c r="F5038" s="41" t="s">
        <v>1391</v>
      </c>
      <c r="G5038" s="41"/>
      <c r="H5038" s="42" t="s">
        <v>1392</v>
      </c>
      <c r="I5038" s="43">
        <f t="shared" ref="I5038:I5041" si="9867">I5039</f>
        <v>2910</v>
      </c>
      <c r="J5038" s="43">
        <f t="shared" ref="J5038:J5041" si="9868">J5039</f>
        <v>2910</v>
      </c>
      <c r="K5038" s="43">
        <f t="shared" ref="K5038:K5041" si="9869">K5039</f>
        <v>2910</v>
      </c>
      <c r="L5038" s="43">
        <f t="shared" ref="L5038:L5041" si="9870">L5039</f>
        <v>0</v>
      </c>
      <c r="M5038" s="43">
        <f t="shared" ref="M5038:M5041" si="9871">M5039</f>
        <v>0</v>
      </c>
      <c r="N5038" s="43">
        <f t="shared" ref="N5038:N5041" si="9872">N5039</f>
        <v>0</v>
      </c>
      <c r="O5038" s="43">
        <f t="shared" ref="O5038:O5039" si="9873">O5039</f>
        <v>0</v>
      </c>
      <c r="P5038" s="43">
        <f t="shared" ref="P5038:P5039" si="9874">P5039</f>
        <v>0</v>
      </c>
      <c r="Q5038" s="43">
        <f t="shared" ref="Q5038:Q5041" si="9875">Q5039</f>
        <v>0</v>
      </c>
      <c r="R5038" s="43">
        <f t="shared" ref="R5038:R5041" si="9876">R5039</f>
        <v>0</v>
      </c>
      <c r="S5038" s="43">
        <f t="shared" ref="S5038:S5041" si="9877">S5039</f>
        <v>0</v>
      </c>
      <c r="T5038" s="43">
        <f t="shared" ref="T5038:T5041" si="9878">T5039</f>
        <v>0</v>
      </c>
      <c r="U5038" s="43">
        <v>0</v>
      </c>
      <c r="V5038" s="43">
        <f t="shared" si="9744"/>
        <v>2910</v>
      </c>
      <c r="W5038" s="43">
        <f t="shared" ref="W5038:W5041" si="9879">W5039</f>
        <v>0</v>
      </c>
      <c r="X5038" s="43">
        <f t="shared" ref="X5038:X5041" si="9880">X5039</f>
        <v>0</v>
      </c>
      <c r="Y5038" s="43">
        <f t="shared" ref="Y5038:Y5041" si="9881">Y5039</f>
        <v>0</v>
      </c>
      <c r="Z5038" s="43">
        <f t="shared" ref="Z5038:Z5041" si="9882">Z5039</f>
        <v>0</v>
      </c>
      <c r="AA5038" s="43">
        <f t="shared" ref="AA5038:AA5041" si="9883">AA5039</f>
        <v>0</v>
      </c>
      <c r="AB5038" s="43">
        <f t="shared" ref="AB5038:AB5039" si="9884">AB5039</f>
        <v>2275.06837</v>
      </c>
      <c r="AC5038" s="44">
        <f t="shared" ref="AC5038:AC5039" si="9885">AC5039</f>
        <v>2907.4376200000002</v>
      </c>
      <c r="AD5038" s="44">
        <f t="shared" ref="AD5038:AD5039" si="9886">AD5039</f>
        <v>2907.4376200000002</v>
      </c>
      <c r="AE5038" s="45">
        <f t="shared" si="9864"/>
        <v>100</v>
      </c>
      <c r="AF5038" s="43">
        <f t="shared" ref="AF5038:AF5039" si="9887">AF5039</f>
        <v>2910</v>
      </c>
      <c r="AG5038" s="43">
        <f t="shared" ref="AG5038:AG5039" si="9888">AG5039</f>
        <v>0</v>
      </c>
      <c r="AH5038" s="43">
        <f t="shared" ref="AH5038:AH5039" si="9889">AH5039</f>
        <v>0</v>
      </c>
      <c r="AI5038" s="43">
        <f t="shared" ref="AI5038:AI5039" si="9890">AI5039</f>
        <v>0</v>
      </c>
      <c r="AJ5038" s="43">
        <f t="shared" ref="AJ5038:AJ5039" si="9891">AJ5039</f>
        <v>0</v>
      </c>
      <c r="AK5038" s="43">
        <f t="shared" ref="AK5038:AK5039" si="9892">AK5039</f>
        <v>0</v>
      </c>
      <c r="AL5038" s="43">
        <f t="shared" si="9865"/>
        <v>2910</v>
      </c>
      <c r="AM5038" s="43">
        <f t="shared" si="9866"/>
        <v>0</v>
      </c>
      <c r="AN5038" s="2"/>
      <c r="AO5038" s="1"/>
      <c r="AP5038" s="1"/>
      <c r="AQ5038" s="1"/>
      <c r="AR5038" s="1"/>
      <c r="AS5038" s="1"/>
    </row>
    <row r="5039" ht="31.5">
      <c r="B5039" s="41" t="s">
        <v>1385</v>
      </c>
      <c r="C5039" s="41" t="s">
        <v>117</v>
      </c>
      <c r="D5039" s="41" t="s">
        <v>109</v>
      </c>
      <c r="E5039" s="26" t="str">
        <f t="shared" ref="E5039:E5102" si="9893">CONCATENATE(C5039,D5039)</f>
        <v>0309</v>
      </c>
      <c r="F5039" s="41" t="s">
        <v>1391</v>
      </c>
      <c r="G5039" s="41" t="s">
        <v>53</v>
      </c>
      <c r="H5039" s="42" t="s">
        <v>54</v>
      </c>
      <c r="I5039" s="43">
        <f t="shared" si="9867"/>
        <v>2910</v>
      </c>
      <c r="J5039" s="43">
        <f t="shared" si="9868"/>
        <v>2910</v>
      </c>
      <c r="K5039" s="43">
        <f t="shared" si="9869"/>
        <v>2910</v>
      </c>
      <c r="L5039" s="43">
        <f t="shared" si="9870"/>
        <v>0</v>
      </c>
      <c r="M5039" s="43">
        <f t="shared" si="9871"/>
        <v>0</v>
      </c>
      <c r="N5039" s="43">
        <f t="shared" si="9872"/>
        <v>0</v>
      </c>
      <c r="O5039" s="43">
        <f t="shared" si="9873"/>
        <v>0</v>
      </c>
      <c r="P5039" s="43">
        <f t="shared" si="9874"/>
        <v>0</v>
      </c>
      <c r="Q5039" s="43">
        <f t="shared" si="9875"/>
        <v>0</v>
      </c>
      <c r="R5039" s="43">
        <f t="shared" si="9876"/>
        <v>0</v>
      </c>
      <c r="S5039" s="43">
        <f t="shared" si="9877"/>
        <v>0</v>
      </c>
      <c r="T5039" s="43">
        <f t="shared" si="9878"/>
        <v>0</v>
      </c>
      <c r="U5039" s="43">
        <v>0</v>
      </c>
      <c r="V5039" s="43">
        <f t="shared" ref="V5039:V5102" si="9894">I5039+L5039+U5039+T5039+S5039+R5039+Q5039+P5039+O5039</f>
        <v>2910</v>
      </c>
      <c r="W5039" s="43">
        <f t="shared" si="9879"/>
        <v>0</v>
      </c>
      <c r="X5039" s="43">
        <f t="shared" si="9880"/>
        <v>0</v>
      </c>
      <c r="Y5039" s="43">
        <f t="shared" si="9881"/>
        <v>0</v>
      </c>
      <c r="Z5039" s="43">
        <f t="shared" si="9882"/>
        <v>0</v>
      </c>
      <c r="AA5039" s="43">
        <f t="shared" si="9883"/>
        <v>0</v>
      </c>
      <c r="AB5039" s="43">
        <f t="shared" si="9884"/>
        <v>2275.06837</v>
      </c>
      <c r="AC5039" s="44">
        <f t="shared" si="9885"/>
        <v>2907.4376200000002</v>
      </c>
      <c r="AD5039" s="44">
        <f t="shared" si="9886"/>
        <v>2907.4376200000002</v>
      </c>
      <c r="AE5039" s="45">
        <f t="shared" si="9864"/>
        <v>100</v>
      </c>
      <c r="AF5039" s="43">
        <f t="shared" si="9887"/>
        <v>2910</v>
      </c>
      <c r="AG5039" s="43">
        <f t="shared" si="9888"/>
        <v>0</v>
      </c>
      <c r="AH5039" s="43">
        <f t="shared" si="9889"/>
        <v>0</v>
      </c>
      <c r="AI5039" s="43">
        <f t="shared" si="9890"/>
        <v>0</v>
      </c>
      <c r="AJ5039" s="43">
        <f t="shared" si="9891"/>
        <v>0</v>
      </c>
      <c r="AK5039" s="43">
        <f t="shared" si="9892"/>
        <v>0</v>
      </c>
      <c r="AL5039" s="43">
        <f t="shared" si="9865"/>
        <v>2910</v>
      </c>
      <c r="AM5039" s="43">
        <f t="shared" si="9866"/>
        <v>0</v>
      </c>
      <c r="AN5039" s="2"/>
      <c r="AO5039" s="1"/>
      <c r="AP5039" s="1"/>
      <c r="AQ5039" s="1"/>
      <c r="AR5039" s="1"/>
      <c r="AS5039" s="1"/>
    </row>
    <row r="5040" ht="31.5">
      <c r="B5040" s="41" t="s">
        <v>1385</v>
      </c>
      <c r="C5040" s="41" t="s">
        <v>117</v>
      </c>
      <c r="D5040" s="41" t="s">
        <v>109</v>
      </c>
      <c r="E5040" s="26" t="str">
        <f t="shared" si="9893"/>
        <v>0309</v>
      </c>
      <c r="F5040" s="41" t="s">
        <v>1391</v>
      </c>
      <c r="G5040" s="41" t="s">
        <v>55</v>
      </c>
      <c r="H5040" s="42" t="s">
        <v>56</v>
      </c>
      <c r="I5040" s="43">
        <v>2910</v>
      </c>
      <c r="J5040" s="43">
        <v>2910</v>
      </c>
      <c r="K5040" s="43">
        <v>2910</v>
      </c>
      <c r="L5040" s="43"/>
      <c r="M5040" s="43"/>
      <c r="N5040" s="43"/>
      <c r="O5040" s="43">
        <v>0</v>
      </c>
      <c r="P5040" s="43">
        <v>0</v>
      </c>
      <c r="Q5040" s="43">
        <v>0</v>
      </c>
      <c r="R5040" s="43">
        <v>0</v>
      </c>
      <c r="S5040" s="43">
        <v>0</v>
      </c>
      <c r="T5040" s="43">
        <v>0</v>
      </c>
      <c r="U5040" s="43">
        <v>0</v>
      </c>
      <c r="V5040" s="43">
        <f t="shared" si="9894"/>
        <v>2910</v>
      </c>
      <c r="W5040" s="43"/>
      <c r="X5040" s="43"/>
      <c r="Y5040" s="43"/>
      <c r="Z5040" s="43"/>
      <c r="AA5040" s="43"/>
      <c r="AB5040" s="43">
        <v>2275.06837</v>
      </c>
      <c r="AC5040" s="44">
        <v>2907.4376200000002</v>
      </c>
      <c r="AD5040" s="44">
        <v>2907.4376200000002</v>
      </c>
      <c r="AE5040" s="45">
        <f t="shared" si="9864"/>
        <v>100</v>
      </c>
      <c r="AF5040" s="43">
        <v>2910</v>
      </c>
      <c r="AG5040" s="43">
        <v>0</v>
      </c>
      <c r="AH5040" s="43">
        <v>0</v>
      </c>
      <c r="AI5040" s="43">
        <v>0</v>
      </c>
      <c r="AJ5040" s="43">
        <v>0</v>
      </c>
      <c r="AK5040" s="43">
        <v>0</v>
      </c>
      <c r="AL5040" s="43">
        <f t="shared" si="9865"/>
        <v>2910</v>
      </c>
      <c r="AM5040" s="43">
        <f t="shared" si="9866"/>
        <v>0</v>
      </c>
      <c r="AN5040" s="19"/>
      <c r="AO5040" s="1"/>
      <c r="AP5040" s="1"/>
      <c r="AQ5040" s="1"/>
      <c r="AR5040" s="1"/>
      <c r="AS5040" s="1"/>
    </row>
    <row r="5041" s="33" customFormat="1" ht="47.25">
      <c r="B5041" s="34" t="s">
        <v>1385</v>
      </c>
      <c r="C5041" s="34" t="s">
        <v>117</v>
      </c>
      <c r="D5041" s="34" t="s">
        <v>446</v>
      </c>
      <c r="E5041" s="35" t="str">
        <f t="shared" si="9893"/>
        <v>0310</v>
      </c>
      <c r="F5041" s="34"/>
      <c r="G5041" s="34"/>
      <c r="H5041" s="36" t="s">
        <v>700</v>
      </c>
      <c r="I5041" s="37">
        <f t="shared" si="9867"/>
        <v>142713.70000000001</v>
      </c>
      <c r="J5041" s="37">
        <f t="shared" si="9868"/>
        <v>147252.19999999998</v>
      </c>
      <c r="K5041" s="37">
        <f t="shared" si="9869"/>
        <v>147252.20000000001</v>
      </c>
      <c r="L5041" s="37">
        <f t="shared" si="9870"/>
        <v>0</v>
      </c>
      <c r="M5041" s="37">
        <f t="shared" si="9871"/>
        <v>0</v>
      </c>
      <c r="N5041" s="37">
        <f t="shared" si="9872"/>
        <v>0</v>
      </c>
      <c r="O5041" s="37">
        <f>O5042+O5077</f>
        <v>-1927.153</v>
      </c>
      <c r="P5041" s="37">
        <f>P5042+P5077</f>
        <v>0</v>
      </c>
      <c r="Q5041" s="37">
        <f t="shared" si="9875"/>
        <v>0</v>
      </c>
      <c r="R5041" s="37">
        <f t="shared" si="9876"/>
        <v>5453.1999999999998</v>
      </c>
      <c r="S5041" s="37">
        <f t="shared" si="9877"/>
        <v>3715.6059999999998</v>
      </c>
      <c r="T5041" s="37">
        <f t="shared" si="9878"/>
        <v>0</v>
      </c>
      <c r="U5041" s="37">
        <v>0</v>
      </c>
      <c r="V5041" s="37">
        <f t="shared" si="9894"/>
        <v>149955.35300000003</v>
      </c>
      <c r="W5041" s="37">
        <f t="shared" si="9879"/>
        <v>0</v>
      </c>
      <c r="X5041" s="37">
        <f t="shared" si="9880"/>
        <v>0</v>
      </c>
      <c r="Y5041" s="37">
        <f t="shared" si="9881"/>
        <v>0</v>
      </c>
      <c r="Z5041" s="37">
        <f t="shared" si="9882"/>
        <v>0</v>
      </c>
      <c r="AA5041" s="37">
        <f t="shared" si="9883"/>
        <v>0</v>
      </c>
      <c r="AB5041" s="43">
        <f>AB5042+AB5077</f>
        <v>115195.70909</v>
      </c>
      <c r="AC5041" s="38">
        <f>AC5042+AC5077</f>
        <v>151322.209</v>
      </c>
      <c r="AD5041" s="44">
        <f>AD5042+AD5077</f>
        <v>151322.20796</v>
      </c>
      <c r="AE5041" s="39">
        <f t="shared" si="9864"/>
        <v>99.99999931272481</v>
      </c>
      <c r="AF5041" s="37">
        <f>AF5042+AF5077</f>
        <v>153410.26699999999</v>
      </c>
      <c r="AG5041" s="37">
        <f>AG5042+AG5077</f>
        <v>-1927.153</v>
      </c>
      <c r="AH5041" s="37">
        <f>AH5042+AH5077</f>
        <v>0</v>
      </c>
      <c r="AI5041" s="37">
        <f>AI5042+AI5077</f>
        <v>0</v>
      </c>
      <c r="AJ5041" s="37">
        <f>AJ5042+AJ5077</f>
        <v>0</v>
      </c>
      <c r="AK5041" s="37">
        <f>AK5042+AK5077</f>
        <v>0</v>
      </c>
      <c r="AL5041" s="37">
        <f t="shared" si="9865"/>
        <v>151483.114</v>
      </c>
      <c r="AM5041" s="37">
        <f t="shared" si="9866"/>
        <v>-1527.7609999999695</v>
      </c>
      <c r="AN5041" s="40"/>
      <c r="AO5041" s="33"/>
      <c r="AP5041" s="33"/>
      <c r="AQ5041" s="33"/>
      <c r="AR5041" s="33"/>
      <c r="AS5041" s="33"/>
    </row>
    <row r="5042">
      <c r="B5042" s="41" t="s">
        <v>1385</v>
      </c>
      <c r="C5042" s="41" t="s">
        <v>117</v>
      </c>
      <c r="D5042" s="41" t="s">
        <v>446</v>
      </c>
      <c r="E5042" s="26" t="str">
        <f t="shared" si="9893"/>
        <v>0310</v>
      </c>
      <c r="F5042" s="41" t="s">
        <v>351</v>
      </c>
      <c r="G5042" s="41"/>
      <c r="H5042" s="42" t="s">
        <v>352</v>
      </c>
      <c r="I5042" s="43">
        <f>I5069+I5043</f>
        <v>142713.70000000001</v>
      </c>
      <c r="J5042" s="43">
        <f>J5069+J5043</f>
        <v>147252.19999999998</v>
      </c>
      <c r="K5042" s="43">
        <f>K5069+K5043</f>
        <v>147252.20000000001</v>
      </c>
      <c r="L5042" s="43">
        <f>L5069+L5043</f>
        <v>0</v>
      </c>
      <c r="M5042" s="43">
        <f>M5069+M5043</f>
        <v>0</v>
      </c>
      <c r="N5042" s="43">
        <f>N5069+N5043</f>
        <v>0</v>
      </c>
      <c r="O5042" s="43">
        <f>O5069+O5043</f>
        <v>-1927.153</v>
      </c>
      <c r="P5042" s="43">
        <f>P5069+P5043</f>
        <v>0</v>
      </c>
      <c r="Q5042" s="43">
        <f>Q5069+Q5043</f>
        <v>0</v>
      </c>
      <c r="R5042" s="43">
        <f>R5069+R5043</f>
        <v>5453.1999999999998</v>
      </c>
      <c r="S5042" s="43">
        <f>S5069+S5043</f>
        <v>3715.6059999999998</v>
      </c>
      <c r="T5042" s="43">
        <f>T5069+T5043</f>
        <v>0</v>
      </c>
      <c r="U5042" s="43">
        <v>0</v>
      </c>
      <c r="V5042" s="43">
        <f t="shared" si="9894"/>
        <v>149955.35300000003</v>
      </c>
      <c r="W5042" s="43">
        <f>W5069+W5043</f>
        <v>0</v>
      </c>
      <c r="X5042" s="43">
        <f>X5069+X5043</f>
        <v>0</v>
      </c>
      <c r="Y5042" s="43">
        <f>Y5069+Y5043</f>
        <v>0</v>
      </c>
      <c r="Z5042" s="43">
        <f>Z5069+Z5043</f>
        <v>0</v>
      </c>
      <c r="AA5042" s="43">
        <f>AA5069+AA5043</f>
        <v>0</v>
      </c>
      <c r="AB5042" s="43">
        <f>AB5069+AB5043</f>
        <v>115125.70909</v>
      </c>
      <c r="AC5042" s="44">
        <f>AC5069+AC5043</f>
        <v>151230.76800000001</v>
      </c>
      <c r="AD5042" s="44">
        <f>AD5069+AD5043</f>
        <v>151230.76696000001</v>
      </c>
      <c r="AE5042" s="45">
        <f t="shared" si="9864"/>
        <v>99.999999312309257</v>
      </c>
      <c r="AF5042" s="43">
        <f>AF5069+AF5043</f>
        <v>153340.26699999999</v>
      </c>
      <c r="AG5042" s="43">
        <f>AG5069+AG5043</f>
        <v>-1927.153</v>
      </c>
      <c r="AH5042" s="43">
        <f>AH5069+AH5043</f>
        <v>0</v>
      </c>
      <c r="AI5042" s="43">
        <f>AI5069+AI5043</f>
        <v>0</v>
      </c>
      <c r="AJ5042" s="43">
        <f>AJ5069+AJ5043</f>
        <v>0</v>
      </c>
      <c r="AK5042" s="43">
        <f>AK5069+AK5043</f>
        <v>0</v>
      </c>
      <c r="AL5042" s="43">
        <f t="shared" si="9865"/>
        <v>151413.114</v>
      </c>
      <c r="AM5042" s="43">
        <f t="shared" si="9866"/>
        <v>-1457.7609999999695</v>
      </c>
      <c r="AN5042" s="2"/>
      <c r="AO5042" s="1"/>
      <c r="AP5042" s="1"/>
      <c r="AQ5042" s="1"/>
      <c r="AR5042" s="1"/>
      <c r="AS5042" s="1"/>
    </row>
    <row r="5043" ht="63">
      <c r="B5043" s="41" t="s">
        <v>1385</v>
      </c>
      <c r="C5043" s="41" t="s">
        <v>117</v>
      </c>
      <c r="D5043" s="41" t="s">
        <v>446</v>
      </c>
      <c r="E5043" s="26" t="str">
        <f t="shared" si="9893"/>
        <v>0310</v>
      </c>
      <c r="F5043" s="41" t="s">
        <v>701</v>
      </c>
      <c r="G5043" s="41"/>
      <c r="H5043" s="42" t="s">
        <v>702</v>
      </c>
      <c r="I5043" s="43">
        <f>I5044+I5054</f>
        <v>140940.30000000002</v>
      </c>
      <c r="J5043" s="43">
        <f>J5044+J5054</f>
        <v>145478.79999999999</v>
      </c>
      <c r="K5043" s="43">
        <f>K5044+K5054</f>
        <v>145478.80000000002</v>
      </c>
      <c r="L5043" s="43">
        <f>L5044+L5054</f>
        <v>0</v>
      </c>
      <c r="M5043" s="43">
        <f>M5044+M5054</f>
        <v>0</v>
      </c>
      <c r="N5043" s="43">
        <f>N5044+N5054</f>
        <v>0</v>
      </c>
      <c r="O5043" s="43">
        <f>O5044+O5054</f>
        <v>-1927.153</v>
      </c>
      <c r="P5043" s="43">
        <f>P5044+P5054</f>
        <v>0</v>
      </c>
      <c r="Q5043" s="43">
        <f>Q5044+Q5054</f>
        <v>0</v>
      </c>
      <c r="R5043" s="43">
        <f>R5044+R5054</f>
        <v>5133.1999999999998</v>
      </c>
      <c r="S5043" s="43">
        <f>S5044+S5054</f>
        <v>3715.6059999999998</v>
      </c>
      <c r="T5043" s="43">
        <f>T5044+T5054</f>
        <v>0</v>
      </c>
      <c r="U5043" s="43">
        <v>0</v>
      </c>
      <c r="V5043" s="43">
        <f t="shared" si="9894"/>
        <v>147861.95300000004</v>
      </c>
      <c r="W5043" s="43">
        <f>W5044+W5054</f>
        <v>0</v>
      </c>
      <c r="X5043" s="43">
        <f>X5044+X5054</f>
        <v>0</v>
      </c>
      <c r="Y5043" s="43">
        <f>Y5044+Y5054</f>
        <v>0</v>
      </c>
      <c r="Z5043" s="43">
        <f>Z5044+Z5054</f>
        <v>0</v>
      </c>
      <c r="AA5043" s="43">
        <f>AA5044+AA5054</f>
        <v>0</v>
      </c>
      <c r="AB5043" s="43">
        <f>AB5044+AB5054</f>
        <v>113710.77384000001</v>
      </c>
      <c r="AC5043" s="44">
        <f>AC5044+AC5054</f>
        <v>149137.36800000002</v>
      </c>
      <c r="AD5043" s="44">
        <f>AD5044+AD5054</f>
        <v>149137.36765</v>
      </c>
      <c r="AE5043" s="45">
        <f t="shared" si="9864"/>
        <v>99.999999765317028</v>
      </c>
      <c r="AF5043" s="43">
        <f>AF5044+AF5054</f>
        <v>151246.867</v>
      </c>
      <c r="AG5043" s="43">
        <f>AG5044+AG5054</f>
        <v>-1927.153</v>
      </c>
      <c r="AH5043" s="43">
        <f>AH5044+AH5054</f>
        <v>0</v>
      </c>
      <c r="AI5043" s="43">
        <f>AI5044+AI5054</f>
        <v>0</v>
      </c>
      <c r="AJ5043" s="43">
        <f>AJ5044+AJ5054</f>
        <v>0</v>
      </c>
      <c r="AK5043" s="43">
        <f>AK5044+AK5054</f>
        <v>0</v>
      </c>
      <c r="AL5043" s="43">
        <f t="shared" si="9865"/>
        <v>149319.71400000001</v>
      </c>
      <c r="AM5043" s="43">
        <f t="shared" si="9866"/>
        <v>-1457.7609999999695</v>
      </c>
      <c r="AN5043" s="2"/>
      <c r="AO5043" s="1"/>
      <c r="AP5043" s="1"/>
      <c r="AQ5043" s="1"/>
      <c r="AR5043" s="1"/>
      <c r="AS5043" s="1"/>
    </row>
    <row r="5044" ht="63">
      <c r="B5044" s="41" t="s">
        <v>1385</v>
      </c>
      <c r="C5044" s="41" t="s">
        <v>117</v>
      </c>
      <c r="D5044" s="41" t="s">
        <v>446</v>
      </c>
      <c r="E5044" s="26" t="str">
        <f t="shared" si="9893"/>
        <v>0310</v>
      </c>
      <c r="F5044" s="41" t="s">
        <v>1287</v>
      </c>
      <c r="G5044" s="41"/>
      <c r="H5044" s="42" t="s">
        <v>1288</v>
      </c>
      <c r="I5044" s="43">
        <f>I5045</f>
        <v>45619.000000000007</v>
      </c>
      <c r="J5044" s="43">
        <f>J5045</f>
        <v>47132.099999999999</v>
      </c>
      <c r="K5044" s="43">
        <f>K5045</f>
        <v>47132.099999999999</v>
      </c>
      <c r="L5044" s="43">
        <f>L5045</f>
        <v>0</v>
      </c>
      <c r="M5044" s="43">
        <f>M5045</f>
        <v>0</v>
      </c>
      <c r="N5044" s="43">
        <f>N5045</f>
        <v>0</v>
      </c>
      <c r="O5044" s="43">
        <f>O5045</f>
        <v>-158.40000000000001</v>
      </c>
      <c r="P5044" s="43">
        <f>P5045</f>
        <v>0</v>
      </c>
      <c r="Q5044" s="43">
        <f>Q5045</f>
        <v>0</v>
      </c>
      <c r="R5044" s="43">
        <f>R5045</f>
        <v>1554.0999999999999</v>
      </c>
      <c r="S5044" s="43">
        <f>S5045</f>
        <v>0</v>
      </c>
      <c r="T5044" s="43">
        <f>T5045</f>
        <v>0</v>
      </c>
      <c r="U5044" s="43">
        <v>0</v>
      </c>
      <c r="V5044" s="43">
        <f t="shared" si="9894"/>
        <v>47014.700000000004</v>
      </c>
      <c r="W5044" s="43">
        <f>W5045</f>
        <v>0</v>
      </c>
      <c r="X5044" s="43">
        <f>X5045</f>
        <v>0</v>
      </c>
      <c r="Y5044" s="43">
        <f>Y5045</f>
        <v>0</v>
      </c>
      <c r="Z5044" s="43">
        <f>Z5045</f>
        <v>0</v>
      </c>
      <c r="AA5044" s="43">
        <f>AA5045</f>
        <v>0</v>
      </c>
      <c r="AB5044" s="43">
        <f>AB5045</f>
        <v>33469.756200000003</v>
      </c>
      <c r="AC5044" s="44">
        <f>AC5045</f>
        <v>46993.258999999998</v>
      </c>
      <c r="AD5044" s="44">
        <f>AD5045</f>
        <v>46993.258999999998</v>
      </c>
      <c r="AE5044" s="45">
        <f t="shared" si="9864"/>
        <v>100</v>
      </c>
      <c r="AF5044" s="43">
        <f>AF5045</f>
        <v>47173.099999999999</v>
      </c>
      <c r="AG5044" s="43">
        <f>AG5045</f>
        <v>-158.40000000000001</v>
      </c>
      <c r="AH5044" s="43">
        <f>AH5045</f>
        <v>0</v>
      </c>
      <c r="AI5044" s="43">
        <f>AI5045</f>
        <v>0</v>
      </c>
      <c r="AJ5044" s="43">
        <f>AJ5045</f>
        <v>0</v>
      </c>
      <c r="AK5044" s="43">
        <f>AK5045</f>
        <v>0</v>
      </c>
      <c r="AL5044" s="43">
        <f t="shared" si="9865"/>
        <v>47014.699999999997</v>
      </c>
      <c r="AM5044" s="43">
        <f t="shared" si="9866"/>
        <v>7.2759576141834259e-12</v>
      </c>
      <c r="AN5044" s="2"/>
      <c r="AR5044" s="1"/>
      <c r="AS5044" s="1"/>
    </row>
    <row r="5045" ht="47.25">
      <c r="B5045" s="41" t="s">
        <v>1385</v>
      </c>
      <c r="C5045" s="41" t="s">
        <v>117</v>
      </c>
      <c r="D5045" s="41" t="s">
        <v>446</v>
      </c>
      <c r="E5045" s="26" t="str">
        <f t="shared" si="9893"/>
        <v>0310</v>
      </c>
      <c r="F5045" s="41" t="s">
        <v>1390</v>
      </c>
      <c r="G5045" s="41"/>
      <c r="H5045" s="42" t="s">
        <v>70</v>
      </c>
      <c r="I5045" s="43">
        <f>I5046+I5048+I5052</f>
        <v>45619.000000000007</v>
      </c>
      <c r="J5045" s="43">
        <f>J5046+J5048+J5052</f>
        <v>47132.099999999999</v>
      </c>
      <c r="K5045" s="43">
        <f>K5046+K5048+K5052</f>
        <v>47132.099999999999</v>
      </c>
      <c r="L5045" s="43">
        <f>L5046+L5048+L5052</f>
        <v>0</v>
      </c>
      <c r="M5045" s="43">
        <f>M5046+M5048+M5052</f>
        <v>0</v>
      </c>
      <c r="N5045" s="43">
        <f>N5046+N5048+N5052</f>
        <v>0</v>
      </c>
      <c r="O5045" s="43">
        <f>O5046+O5048+O5052+O5050</f>
        <v>-158.40000000000001</v>
      </c>
      <c r="P5045" s="43">
        <f>P5046+P5048+P5052+P5050</f>
        <v>0</v>
      </c>
      <c r="Q5045" s="43">
        <f>Q5046+Q5048+Q5052+Q5050</f>
        <v>0</v>
      </c>
      <c r="R5045" s="43">
        <f>R5046+R5048+R5052+R5050</f>
        <v>1554.0999999999999</v>
      </c>
      <c r="S5045" s="43">
        <f>S5046+S5048+S5052</f>
        <v>0</v>
      </c>
      <c r="T5045" s="43">
        <f>T5046+T5048+T5052</f>
        <v>0</v>
      </c>
      <c r="U5045" s="43">
        <v>0</v>
      </c>
      <c r="V5045" s="43">
        <f t="shared" si="9894"/>
        <v>47014.700000000004</v>
      </c>
      <c r="W5045" s="43">
        <f>W5046+W5048+W5052</f>
        <v>0</v>
      </c>
      <c r="X5045" s="43">
        <f>X5046+X5048+X5052</f>
        <v>0</v>
      </c>
      <c r="Y5045" s="43">
        <f>Y5046+Y5048+Y5052</f>
        <v>0</v>
      </c>
      <c r="Z5045" s="43">
        <f>Z5046+Z5048+Z5052</f>
        <v>0</v>
      </c>
      <c r="AA5045" s="43">
        <f>AA5046+AA5048+AA5052</f>
        <v>0</v>
      </c>
      <c r="AB5045" s="43">
        <f>AB5046+AB5048+AB5052+AB5050</f>
        <v>33469.756200000003</v>
      </c>
      <c r="AC5045" s="44">
        <f>AC5046+AC5048+AC5052+AC5050</f>
        <v>46993.258999999998</v>
      </c>
      <c r="AD5045" s="44">
        <f>AD5046+AD5048+AD5052+AD5050</f>
        <v>46993.258999999998</v>
      </c>
      <c r="AE5045" s="45">
        <f t="shared" si="9864"/>
        <v>100</v>
      </c>
      <c r="AF5045" s="43">
        <f>AF5046+AF5048+AF5052+AF5050</f>
        <v>47173.099999999999</v>
      </c>
      <c r="AG5045" s="43">
        <f>AG5046+AG5048+AG5052+AG5050</f>
        <v>-158.40000000000001</v>
      </c>
      <c r="AH5045" s="43">
        <f>AH5046+AH5048+AH5052+AH5050</f>
        <v>0</v>
      </c>
      <c r="AI5045" s="43">
        <f>AI5046+AI5048+AI5052+AI5050</f>
        <v>0</v>
      </c>
      <c r="AJ5045" s="43">
        <f>AJ5046+AJ5048+AJ5052+AJ5050</f>
        <v>0</v>
      </c>
      <c r="AK5045" s="43">
        <f>AK5046+AK5048+AK5052+AK5050</f>
        <v>0</v>
      </c>
      <c r="AL5045" s="43">
        <f t="shared" si="9865"/>
        <v>47014.699999999997</v>
      </c>
      <c r="AM5045" s="43">
        <f t="shared" si="9866"/>
        <v>7.2759576141834259e-12</v>
      </c>
      <c r="AN5045" s="2"/>
      <c r="AO5045" s="1"/>
      <c r="AP5045" s="1"/>
      <c r="AQ5045" s="1"/>
      <c r="AR5045" s="1"/>
      <c r="AS5045" s="1"/>
    </row>
    <row r="5046" ht="78.75">
      <c r="B5046" s="41" t="s">
        <v>1385</v>
      </c>
      <c r="C5046" s="41" t="s">
        <v>117</v>
      </c>
      <c r="D5046" s="41" t="s">
        <v>446</v>
      </c>
      <c r="E5046" s="26" t="str">
        <f t="shared" si="9893"/>
        <v>0310</v>
      </c>
      <c r="F5046" s="41" t="s">
        <v>1390</v>
      </c>
      <c r="G5046" s="41" t="s">
        <v>71</v>
      </c>
      <c r="H5046" s="42" t="s">
        <v>72</v>
      </c>
      <c r="I5046" s="43">
        <f>I5047</f>
        <v>41678.400000000001</v>
      </c>
      <c r="J5046" s="43">
        <f>J5047</f>
        <v>43191.5</v>
      </c>
      <c r="K5046" s="43">
        <f>K5047</f>
        <v>43191.5</v>
      </c>
      <c r="L5046" s="43">
        <f>L5047</f>
        <v>0</v>
      </c>
      <c r="M5046" s="43">
        <f>M5047</f>
        <v>0</v>
      </c>
      <c r="N5046" s="43">
        <f>N5047</f>
        <v>0</v>
      </c>
      <c r="O5046" s="43">
        <f>O5047</f>
        <v>-158.40000000000001</v>
      </c>
      <c r="P5046" s="43">
        <f>P5047</f>
        <v>0</v>
      </c>
      <c r="Q5046" s="43">
        <f>Q5047</f>
        <v>0</v>
      </c>
      <c r="R5046" s="43">
        <f>R5047</f>
        <v>1554.0999999999999</v>
      </c>
      <c r="S5046" s="43">
        <f>S5047</f>
        <v>0</v>
      </c>
      <c r="T5046" s="43">
        <f>T5047</f>
        <v>0</v>
      </c>
      <c r="U5046" s="43">
        <v>0</v>
      </c>
      <c r="V5046" s="43">
        <f t="shared" si="9894"/>
        <v>43074.099999999999</v>
      </c>
      <c r="W5046" s="43">
        <f>W5047</f>
        <v>0</v>
      </c>
      <c r="X5046" s="43">
        <f>X5047</f>
        <v>0</v>
      </c>
      <c r="Y5046" s="43">
        <f>Y5047</f>
        <v>0</v>
      </c>
      <c r="Z5046" s="43">
        <f>Z5047</f>
        <v>0</v>
      </c>
      <c r="AA5046" s="43">
        <f>AA5047</f>
        <v>0</v>
      </c>
      <c r="AB5046" s="43">
        <f>AB5047</f>
        <v>31307.964449999999</v>
      </c>
      <c r="AC5046" s="44">
        <f>AC5047</f>
        <v>43355.069920000002</v>
      </c>
      <c r="AD5046" s="44">
        <f>AD5047</f>
        <v>43355.069920000002</v>
      </c>
      <c r="AE5046" s="45">
        <f t="shared" si="9864"/>
        <v>100</v>
      </c>
      <c r="AF5046" s="43">
        <f>AF5047</f>
        <v>43230.358540000001</v>
      </c>
      <c r="AG5046" s="43">
        <f>AG5047</f>
        <v>-158.40000000000001</v>
      </c>
      <c r="AH5046" s="43">
        <f>AH5047</f>
        <v>0</v>
      </c>
      <c r="AI5046" s="43">
        <f>AI5047</f>
        <v>0</v>
      </c>
      <c r="AJ5046" s="43">
        <f>AJ5047</f>
        <v>0</v>
      </c>
      <c r="AK5046" s="43">
        <f>AK5047</f>
        <v>0</v>
      </c>
      <c r="AL5046" s="43">
        <f t="shared" si="9865"/>
        <v>43071.95854</v>
      </c>
      <c r="AM5046" s="43">
        <f t="shared" si="9866"/>
        <v>2.141459999998915</v>
      </c>
      <c r="AN5046" s="2"/>
      <c r="AR5046" s="1"/>
      <c r="AS5046" s="1"/>
    </row>
    <row r="5047">
      <c r="B5047" s="41" t="s">
        <v>1385</v>
      </c>
      <c r="C5047" s="41" t="s">
        <v>117</v>
      </c>
      <c r="D5047" s="41" t="s">
        <v>446</v>
      </c>
      <c r="E5047" s="26" t="str">
        <f t="shared" si="9893"/>
        <v>0310</v>
      </c>
      <c r="F5047" s="41" t="s">
        <v>1390</v>
      </c>
      <c r="G5047" s="41" t="s">
        <v>73</v>
      </c>
      <c r="H5047" s="42" t="s">
        <v>74</v>
      </c>
      <c r="I5047" s="43">
        <v>41678.400000000001</v>
      </c>
      <c r="J5047" s="43">
        <v>43191.5</v>
      </c>
      <c r="K5047" s="43">
        <v>43191.5</v>
      </c>
      <c r="L5047" s="43"/>
      <c r="M5047" s="43"/>
      <c r="N5047" s="43"/>
      <c r="O5047" s="43">
        <v>-158.40000000000001</v>
      </c>
      <c r="P5047" s="43">
        <v>0</v>
      </c>
      <c r="Q5047" s="43">
        <v>0</v>
      </c>
      <c r="R5047" s="43">
        <v>1554.0999999999999</v>
      </c>
      <c r="S5047" s="43">
        <v>0</v>
      </c>
      <c r="T5047" s="43">
        <v>0</v>
      </c>
      <c r="U5047" s="43">
        <v>0</v>
      </c>
      <c r="V5047" s="43">
        <f t="shared" si="9894"/>
        <v>43074.099999999999</v>
      </c>
      <c r="W5047" s="43"/>
      <c r="X5047" s="43"/>
      <c r="Y5047" s="43"/>
      <c r="Z5047" s="43"/>
      <c r="AA5047" s="43"/>
      <c r="AB5047" s="43">
        <v>31307.964449999999</v>
      </c>
      <c r="AC5047" s="44">
        <v>43355.069920000002</v>
      </c>
      <c r="AD5047" s="44">
        <v>43355.069920000002</v>
      </c>
      <c r="AE5047" s="45">
        <f t="shared" si="9864"/>
        <v>100</v>
      </c>
      <c r="AF5047" s="43">
        <v>43230.358540000001</v>
      </c>
      <c r="AG5047" s="43">
        <v>-158.40000000000001</v>
      </c>
      <c r="AH5047" s="43">
        <v>0</v>
      </c>
      <c r="AI5047" s="43">
        <v>0</v>
      </c>
      <c r="AJ5047" s="43">
        <v>0</v>
      </c>
      <c r="AK5047" s="43">
        <v>0</v>
      </c>
      <c r="AL5047" s="43">
        <f t="shared" si="9865"/>
        <v>43071.95854</v>
      </c>
      <c r="AM5047" s="43">
        <f t="shared" si="9866"/>
        <v>2.141459999998915</v>
      </c>
      <c r="AN5047" s="19"/>
      <c r="AO5047" s="1"/>
      <c r="AP5047" s="1"/>
      <c r="AQ5047" s="1"/>
      <c r="AR5047" s="1"/>
      <c r="AS5047" s="1"/>
    </row>
    <row r="5048" ht="31.5">
      <c r="B5048" s="41" t="s">
        <v>1385</v>
      </c>
      <c r="C5048" s="41" t="s">
        <v>117</v>
      </c>
      <c r="D5048" s="41" t="s">
        <v>446</v>
      </c>
      <c r="E5048" s="26" t="str">
        <f t="shared" si="9893"/>
        <v>0310</v>
      </c>
      <c r="F5048" s="41" t="s">
        <v>1390</v>
      </c>
      <c r="G5048" s="41" t="s">
        <v>53</v>
      </c>
      <c r="H5048" s="42" t="s">
        <v>54</v>
      </c>
      <c r="I5048" s="43">
        <f>I5049</f>
        <v>3814.7999999999997</v>
      </c>
      <c r="J5048" s="43">
        <f>J5049</f>
        <v>3817.8999999999996</v>
      </c>
      <c r="K5048" s="43">
        <f>K5049</f>
        <v>3819.8999999999996</v>
      </c>
      <c r="L5048" s="43">
        <f>L5049</f>
        <v>0</v>
      </c>
      <c r="M5048" s="43">
        <f>M5049</f>
        <v>0</v>
      </c>
      <c r="N5048" s="43">
        <f>N5049</f>
        <v>0</v>
      </c>
      <c r="O5048" s="43">
        <f>O5049</f>
        <v>0</v>
      </c>
      <c r="P5048" s="43">
        <f>P5049</f>
        <v>0</v>
      </c>
      <c r="Q5048" s="43">
        <f>Q5049</f>
        <v>0</v>
      </c>
      <c r="R5048" s="43">
        <f>R5049</f>
        <v>0</v>
      </c>
      <c r="S5048" s="43">
        <f>S5049</f>
        <v>0</v>
      </c>
      <c r="T5048" s="43">
        <f>T5049</f>
        <v>0</v>
      </c>
      <c r="U5048" s="43">
        <v>0</v>
      </c>
      <c r="V5048" s="43">
        <f t="shared" si="9894"/>
        <v>3814.7999999999997</v>
      </c>
      <c r="W5048" s="43">
        <f>W5049</f>
        <v>0</v>
      </c>
      <c r="X5048" s="43">
        <f>X5049</f>
        <v>0</v>
      </c>
      <c r="Y5048" s="43">
        <f>Y5049</f>
        <v>0</v>
      </c>
      <c r="Z5048" s="43">
        <f>Z5049</f>
        <v>0</v>
      </c>
      <c r="AA5048" s="43">
        <f>AA5049</f>
        <v>0</v>
      </c>
      <c r="AB5048" s="43">
        <f>AB5049</f>
        <v>2027.5512900000001</v>
      </c>
      <c r="AC5048" s="44">
        <f>AC5049</f>
        <v>3501.8071599999998</v>
      </c>
      <c r="AD5048" s="44">
        <f>AD5049</f>
        <v>3501.8071599999998</v>
      </c>
      <c r="AE5048" s="45">
        <f t="shared" si="9864"/>
        <v>100</v>
      </c>
      <c r="AF5048" s="43">
        <f>AF5049</f>
        <v>3808.3980000000001</v>
      </c>
      <c r="AG5048" s="43">
        <f>AG5049</f>
        <v>0</v>
      </c>
      <c r="AH5048" s="43">
        <f>AH5049</f>
        <v>0</v>
      </c>
      <c r="AI5048" s="43">
        <f>AI5049</f>
        <v>0</v>
      </c>
      <c r="AJ5048" s="43">
        <f>AJ5049</f>
        <v>0</v>
      </c>
      <c r="AK5048" s="43">
        <f>AK5049</f>
        <v>0</v>
      </c>
      <c r="AL5048" s="43">
        <f t="shared" si="9865"/>
        <v>3808.3980000000001</v>
      </c>
      <c r="AM5048" s="43">
        <f t="shared" si="9866"/>
        <v>6.4019999999995889</v>
      </c>
      <c r="AN5048" s="2"/>
      <c r="AR5048" s="1"/>
      <c r="AS5048" s="1"/>
    </row>
    <row r="5049" ht="31.5">
      <c r="B5049" s="41" t="s">
        <v>1385</v>
      </c>
      <c r="C5049" s="41" t="s">
        <v>117</v>
      </c>
      <c r="D5049" s="41" t="s">
        <v>446</v>
      </c>
      <c r="E5049" s="26" t="str">
        <f t="shared" si="9893"/>
        <v>0310</v>
      </c>
      <c r="F5049" s="41" t="s">
        <v>1390</v>
      </c>
      <c r="G5049" s="41" t="s">
        <v>55</v>
      </c>
      <c r="H5049" s="42" t="s">
        <v>56</v>
      </c>
      <c r="I5049" s="43">
        <f>3821.2-6.4</f>
        <v>3814.7999999999997</v>
      </c>
      <c r="J5049" s="43">
        <f>3821.2-3.3</f>
        <v>3817.8999999999996</v>
      </c>
      <c r="K5049" s="43">
        <f>3821.2-1.3</f>
        <v>3819.8999999999996</v>
      </c>
      <c r="L5049" s="43"/>
      <c r="M5049" s="43"/>
      <c r="N5049" s="43"/>
      <c r="O5049" s="43">
        <v>0</v>
      </c>
      <c r="P5049" s="43">
        <v>0</v>
      </c>
      <c r="Q5049" s="43">
        <v>0</v>
      </c>
      <c r="R5049" s="43">
        <v>0</v>
      </c>
      <c r="S5049" s="43">
        <v>0</v>
      </c>
      <c r="T5049" s="43">
        <v>0</v>
      </c>
      <c r="U5049" s="43">
        <v>0</v>
      </c>
      <c r="V5049" s="43">
        <f t="shared" si="9894"/>
        <v>3814.7999999999997</v>
      </c>
      <c r="W5049" s="43"/>
      <c r="X5049" s="43"/>
      <c r="Y5049" s="43"/>
      <c r="Z5049" s="43"/>
      <c r="AA5049" s="43"/>
      <c r="AB5049" s="43">
        <v>2027.5512900000001</v>
      </c>
      <c r="AC5049" s="44">
        <v>3501.8071599999998</v>
      </c>
      <c r="AD5049" s="44">
        <v>3501.8071599999998</v>
      </c>
      <c r="AE5049" s="45">
        <f t="shared" si="9864"/>
        <v>100</v>
      </c>
      <c r="AF5049" s="43">
        <v>3808.3980000000001</v>
      </c>
      <c r="AG5049" s="43">
        <v>0</v>
      </c>
      <c r="AH5049" s="43">
        <v>0</v>
      </c>
      <c r="AI5049" s="43">
        <v>0</v>
      </c>
      <c r="AJ5049" s="43">
        <v>0</v>
      </c>
      <c r="AK5049" s="43">
        <v>0</v>
      </c>
      <c r="AL5049" s="43">
        <f t="shared" si="9865"/>
        <v>3808.3980000000001</v>
      </c>
      <c r="AM5049" s="43">
        <f t="shared" si="9866"/>
        <v>6.4019999999995889</v>
      </c>
      <c r="AN5049" s="19"/>
      <c r="AO5049" s="1"/>
      <c r="AP5049" s="1"/>
      <c r="AQ5049" s="1"/>
      <c r="AR5049" s="1"/>
      <c r="AS5049" s="1"/>
    </row>
    <row r="5050">
      <c r="B5050" s="41" t="s">
        <v>1385</v>
      </c>
      <c r="C5050" s="41" t="s">
        <v>117</v>
      </c>
      <c r="D5050" s="41" t="s">
        <v>446</v>
      </c>
      <c r="E5050" s="26" t="str">
        <f t="shared" si="9893"/>
        <v>0310</v>
      </c>
      <c r="F5050" s="41" t="s">
        <v>1390</v>
      </c>
      <c r="G5050" s="41" t="s">
        <v>95</v>
      </c>
      <c r="H5050" s="42" t="s">
        <v>96</v>
      </c>
      <c r="I5050" s="43"/>
      <c r="J5050" s="43"/>
      <c r="K5050" s="43"/>
      <c r="L5050" s="43"/>
      <c r="M5050" s="43"/>
      <c r="N5050" s="43"/>
      <c r="O5050" s="43">
        <f>O5051</f>
        <v>0</v>
      </c>
      <c r="P5050" s="43">
        <f>P5051</f>
        <v>0</v>
      </c>
      <c r="Q5050" s="43">
        <f>Q5051</f>
        <v>0</v>
      </c>
      <c r="R5050" s="43">
        <f>R5051</f>
        <v>0</v>
      </c>
      <c r="S5050" s="43"/>
      <c r="T5050" s="43"/>
      <c r="U5050" s="43"/>
      <c r="V5050" s="43">
        <f t="shared" si="9894"/>
        <v>0</v>
      </c>
      <c r="W5050" s="43"/>
      <c r="X5050" s="43"/>
      <c r="Y5050" s="43"/>
      <c r="Z5050" s="43"/>
      <c r="AA5050" s="43"/>
      <c r="AB5050" s="43">
        <f>AB5051</f>
        <v>2.1414599999999999</v>
      </c>
      <c r="AC5050" s="44">
        <f>AC5051</f>
        <v>4.2829199999999998</v>
      </c>
      <c r="AD5050" s="44">
        <f>AD5051</f>
        <v>4.2829199999999998</v>
      </c>
      <c r="AE5050" s="45">
        <f t="shared" si="9864"/>
        <v>100</v>
      </c>
      <c r="AF5050" s="43">
        <f>AF5051</f>
        <v>2.1414599999999999</v>
      </c>
      <c r="AG5050" s="43">
        <f>AG5051</f>
        <v>0</v>
      </c>
      <c r="AH5050" s="43">
        <f>AH5051</f>
        <v>0</v>
      </c>
      <c r="AI5050" s="43">
        <f>AI5051</f>
        <v>0</v>
      </c>
      <c r="AJ5050" s="43">
        <f>AJ5051</f>
        <v>0</v>
      </c>
      <c r="AK5050" s="43">
        <f>AK5051</f>
        <v>0</v>
      </c>
      <c r="AL5050" s="43">
        <f t="shared" si="9865"/>
        <v>2.1414599999999999</v>
      </c>
      <c r="AM5050" s="43">
        <f t="shared" si="9866"/>
        <v>-2.1414599999999999</v>
      </c>
      <c r="AN5050" s="19"/>
      <c r="AR5050" s="1"/>
      <c r="AS5050" s="1"/>
    </row>
    <row r="5051" ht="31.5">
      <c r="B5051" s="41" t="s">
        <v>1385</v>
      </c>
      <c r="C5051" s="41" t="s">
        <v>117</v>
      </c>
      <c r="D5051" s="41" t="s">
        <v>446</v>
      </c>
      <c r="E5051" s="26" t="str">
        <f t="shared" si="9893"/>
        <v>0310</v>
      </c>
      <c r="F5051" s="41" t="s">
        <v>1390</v>
      </c>
      <c r="G5051" s="41" t="s">
        <v>97</v>
      </c>
      <c r="H5051" s="42" t="s">
        <v>98</v>
      </c>
      <c r="I5051" s="43"/>
      <c r="J5051" s="43"/>
      <c r="K5051" s="43"/>
      <c r="L5051" s="43"/>
      <c r="M5051" s="43"/>
      <c r="N5051" s="43"/>
      <c r="O5051" s="43">
        <v>0</v>
      </c>
      <c r="P5051" s="43">
        <v>0</v>
      </c>
      <c r="Q5051" s="43">
        <v>0</v>
      </c>
      <c r="R5051" s="43">
        <v>0</v>
      </c>
      <c r="S5051" s="43"/>
      <c r="T5051" s="43"/>
      <c r="U5051" s="43"/>
      <c r="V5051" s="43">
        <f t="shared" si="9894"/>
        <v>0</v>
      </c>
      <c r="W5051" s="43"/>
      <c r="X5051" s="43"/>
      <c r="Y5051" s="43"/>
      <c r="Z5051" s="43"/>
      <c r="AA5051" s="43"/>
      <c r="AB5051" s="43">
        <v>2.1414599999999999</v>
      </c>
      <c r="AC5051" s="44">
        <v>4.2829199999999998</v>
      </c>
      <c r="AD5051" s="44">
        <v>4.2829199999999998</v>
      </c>
      <c r="AE5051" s="45">
        <f t="shared" si="9864"/>
        <v>100</v>
      </c>
      <c r="AF5051" s="43">
        <v>2.1414599999999999</v>
      </c>
      <c r="AG5051" s="43">
        <v>0</v>
      </c>
      <c r="AH5051" s="43">
        <v>0</v>
      </c>
      <c r="AI5051" s="43">
        <v>0</v>
      </c>
      <c r="AJ5051" s="43">
        <v>0</v>
      </c>
      <c r="AK5051" s="43">
        <v>0</v>
      </c>
      <c r="AL5051" s="43">
        <f t="shared" si="9865"/>
        <v>2.1414599999999999</v>
      </c>
      <c r="AM5051" s="43">
        <f t="shared" si="9866"/>
        <v>-2.1414599999999999</v>
      </c>
      <c r="AN5051" s="19"/>
      <c r="AO5051" s="1"/>
      <c r="AP5051" s="1"/>
      <c r="AQ5051" s="1"/>
      <c r="AR5051" s="1"/>
      <c r="AS5051" s="1"/>
    </row>
    <row r="5052">
      <c r="B5052" s="41" t="s">
        <v>1385</v>
      </c>
      <c r="C5052" s="41" t="s">
        <v>117</v>
      </c>
      <c r="D5052" s="41" t="s">
        <v>446</v>
      </c>
      <c r="E5052" s="26" t="str">
        <f t="shared" si="9893"/>
        <v>0310</v>
      </c>
      <c r="F5052" s="41" t="s">
        <v>1390</v>
      </c>
      <c r="G5052" s="41" t="s">
        <v>59</v>
      </c>
      <c r="H5052" s="42" t="s">
        <v>60</v>
      </c>
      <c r="I5052" s="43">
        <f>I5053</f>
        <v>125.80000000000001</v>
      </c>
      <c r="J5052" s="43">
        <f>J5053</f>
        <v>122.7</v>
      </c>
      <c r="K5052" s="43">
        <f>K5053</f>
        <v>120.7</v>
      </c>
      <c r="L5052" s="43">
        <f>L5053</f>
        <v>0</v>
      </c>
      <c r="M5052" s="43">
        <f>M5053</f>
        <v>0</v>
      </c>
      <c r="N5052" s="43">
        <f>N5053</f>
        <v>0</v>
      </c>
      <c r="O5052" s="43">
        <f>O5053</f>
        <v>0</v>
      </c>
      <c r="P5052" s="43">
        <f>P5053</f>
        <v>0</v>
      </c>
      <c r="Q5052" s="43">
        <f>Q5053</f>
        <v>0</v>
      </c>
      <c r="R5052" s="43">
        <f>R5053</f>
        <v>0</v>
      </c>
      <c r="S5052" s="43">
        <f>S5053</f>
        <v>0</v>
      </c>
      <c r="T5052" s="43">
        <f>T5053</f>
        <v>0</v>
      </c>
      <c r="U5052" s="43">
        <v>0</v>
      </c>
      <c r="V5052" s="43">
        <f t="shared" si="9894"/>
        <v>125.80000000000001</v>
      </c>
      <c r="W5052" s="43">
        <f>W5053</f>
        <v>0</v>
      </c>
      <c r="X5052" s="43">
        <f>X5053</f>
        <v>0</v>
      </c>
      <c r="Y5052" s="43">
        <f>Y5053</f>
        <v>0</v>
      </c>
      <c r="Z5052" s="43">
        <f>Z5053</f>
        <v>0</v>
      </c>
      <c r="AA5052" s="43">
        <f>AA5053</f>
        <v>0</v>
      </c>
      <c r="AB5052" s="43">
        <f>AB5053</f>
        <v>132.09899999999999</v>
      </c>
      <c r="AC5052" s="44">
        <f>AC5053</f>
        <v>132.09899999999999</v>
      </c>
      <c r="AD5052" s="44">
        <f>AD5053</f>
        <v>132.09899999999999</v>
      </c>
      <c r="AE5052" s="45">
        <f t="shared" si="9864"/>
        <v>100</v>
      </c>
      <c r="AF5052" s="43">
        <f>AF5053</f>
        <v>132.202</v>
      </c>
      <c r="AG5052" s="43">
        <f>AG5053</f>
        <v>0</v>
      </c>
      <c r="AH5052" s="43">
        <f>AH5053</f>
        <v>0</v>
      </c>
      <c r="AI5052" s="43">
        <f>AI5053</f>
        <v>0</v>
      </c>
      <c r="AJ5052" s="43">
        <f>AJ5053</f>
        <v>0</v>
      </c>
      <c r="AK5052" s="43">
        <f>AK5053</f>
        <v>0</v>
      </c>
      <c r="AL5052" s="43">
        <f t="shared" si="9865"/>
        <v>132.202</v>
      </c>
      <c r="AM5052" s="43">
        <f t="shared" si="9866"/>
        <v>-6.4019999999999868</v>
      </c>
      <c r="AN5052" s="2"/>
      <c r="AO5052" s="1"/>
      <c r="AP5052" s="1"/>
      <c r="AQ5052" s="1"/>
      <c r="AR5052" s="1"/>
      <c r="AS5052" s="1"/>
    </row>
    <row r="5053">
      <c r="B5053" s="41" t="s">
        <v>1385</v>
      </c>
      <c r="C5053" s="41" t="s">
        <v>117</v>
      </c>
      <c r="D5053" s="41" t="s">
        <v>446</v>
      </c>
      <c r="E5053" s="26" t="str">
        <f t="shared" si="9893"/>
        <v>0310</v>
      </c>
      <c r="F5053" s="41" t="s">
        <v>1390</v>
      </c>
      <c r="G5053" s="41" t="s">
        <v>63</v>
      </c>
      <c r="H5053" s="42" t="s">
        <v>64</v>
      </c>
      <c r="I5053" s="43">
        <f>119.4+6.4</f>
        <v>125.80000000000001</v>
      </c>
      <c r="J5053" s="43">
        <f>119.4+3.3</f>
        <v>122.7</v>
      </c>
      <c r="K5053" s="43">
        <f>119.4+1.3</f>
        <v>120.7</v>
      </c>
      <c r="L5053" s="43"/>
      <c r="M5053" s="43"/>
      <c r="N5053" s="43"/>
      <c r="O5053" s="43">
        <v>0</v>
      </c>
      <c r="P5053" s="43">
        <v>0</v>
      </c>
      <c r="Q5053" s="43">
        <v>0</v>
      </c>
      <c r="R5053" s="43">
        <v>0</v>
      </c>
      <c r="S5053" s="43">
        <v>0</v>
      </c>
      <c r="T5053" s="43">
        <v>0</v>
      </c>
      <c r="U5053" s="43">
        <v>0</v>
      </c>
      <c r="V5053" s="43">
        <f t="shared" si="9894"/>
        <v>125.80000000000001</v>
      </c>
      <c r="W5053" s="43"/>
      <c r="X5053" s="43"/>
      <c r="Y5053" s="43"/>
      <c r="Z5053" s="43"/>
      <c r="AA5053" s="43"/>
      <c r="AB5053" s="43">
        <v>132.09899999999999</v>
      </c>
      <c r="AC5053" s="44">
        <v>132.09899999999999</v>
      </c>
      <c r="AD5053" s="44">
        <v>132.09899999999999</v>
      </c>
      <c r="AE5053" s="45">
        <f t="shared" si="9864"/>
        <v>100</v>
      </c>
      <c r="AF5053" s="43">
        <v>132.202</v>
      </c>
      <c r="AG5053" s="43">
        <v>0</v>
      </c>
      <c r="AH5053" s="43">
        <v>0</v>
      </c>
      <c r="AI5053" s="43">
        <v>0</v>
      </c>
      <c r="AJ5053" s="43">
        <v>0</v>
      </c>
      <c r="AK5053" s="43">
        <v>0</v>
      </c>
      <c r="AL5053" s="43">
        <f t="shared" si="9865"/>
        <v>132.202</v>
      </c>
      <c r="AM5053" s="43">
        <f t="shared" si="9866"/>
        <v>-6.4019999999999868</v>
      </c>
      <c r="AN5053" s="19"/>
      <c r="AO5053" s="1"/>
      <c r="AP5053" s="1"/>
      <c r="AQ5053" s="1"/>
      <c r="AR5053" s="1"/>
      <c r="AS5053" s="1"/>
    </row>
    <row r="5054" ht="47.25">
      <c r="B5054" s="41" t="s">
        <v>1385</v>
      </c>
      <c r="C5054" s="41" t="s">
        <v>117</v>
      </c>
      <c r="D5054" s="41" t="s">
        <v>446</v>
      </c>
      <c r="E5054" s="26" t="str">
        <f t="shared" si="9893"/>
        <v>0310</v>
      </c>
      <c r="F5054" s="41" t="s">
        <v>703</v>
      </c>
      <c r="G5054" s="41"/>
      <c r="H5054" s="42" t="s">
        <v>704</v>
      </c>
      <c r="I5054" s="43">
        <f>I5055+I5062</f>
        <v>95321.300000000003</v>
      </c>
      <c r="J5054" s="43">
        <f>J5055+J5062</f>
        <v>98346.699999999997</v>
      </c>
      <c r="K5054" s="43">
        <f>K5055+K5062</f>
        <v>98346.700000000012</v>
      </c>
      <c r="L5054" s="43">
        <f>L5055+L5062</f>
        <v>0</v>
      </c>
      <c r="M5054" s="43">
        <f>M5055+M5062</f>
        <v>0</v>
      </c>
      <c r="N5054" s="43">
        <f>N5055+N5062</f>
        <v>0</v>
      </c>
      <c r="O5054" s="43">
        <f>O5055+O5062</f>
        <v>-1768.7529999999999</v>
      </c>
      <c r="P5054" s="43">
        <f>P5055+P5062</f>
        <v>0</v>
      </c>
      <c r="Q5054" s="43">
        <f>Q5055+Q5062</f>
        <v>0</v>
      </c>
      <c r="R5054" s="43">
        <f>R5055+R5062</f>
        <v>3579.0999999999999</v>
      </c>
      <c r="S5054" s="43">
        <f>S5055+S5062</f>
        <v>3715.6059999999998</v>
      </c>
      <c r="T5054" s="43">
        <f>T5055+T5062</f>
        <v>0</v>
      </c>
      <c r="U5054" s="43">
        <v>0</v>
      </c>
      <c r="V5054" s="43">
        <f t="shared" si="9894"/>
        <v>100847.25300000001</v>
      </c>
      <c r="W5054" s="43">
        <f>W5055+W5062</f>
        <v>0</v>
      </c>
      <c r="X5054" s="43">
        <f>X5055+X5062</f>
        <v>0</v>
      </c>
      <c r="Y5054" s="43">
        <f>Y5055+Y5062</f>
        <v>0</v>
      </c>
      <c r="Z5054" s="43">
        <f>Z5055+Z5062</f>
        <v>0</v>
      </c>
      <c r="AA5054" s="43">
        <f>AA5055+AA5062</f>
        <v>0</v>
      </c>
      <c r="AB5054" s="43">
        <f>AB5055+AB5062</f>
        <v>80241.017640000005</v>
      </c>
      <c r="AC5054" s="44">
        <f>AC5055+AC5062</f>
        <v>102144.10900000001</v>
      </c>
      <c r="AD5054" s="44">
        <f>AD5055+AD5062</f>
        <v>102144.10865000001</v>
      </c>
      <c r="AE5054" s="45">
        <f t="shared" si="9864"/>
        <v>99.999999657346848</v>
      </c>
      <c r="AF5054" s="43">
        <f>AF5055+AF5062</f>
        <v>104073.76699999999</v>
      </c>
      <c r="AG5054" s="43">
        <f>AG5055+AG5062</f>
        <v>-1768.7529999999999</v>
      </c>
      <c r="AH5054" s="43">
        <f>AH5055+AH5062</f>
        <v>0</v>
      </c>
      <c r="AI5054" s="43">
        <f>AI5055+AI5062</f>
        <v>0</v>
      </c>
      <c r="AJ5054" s="43">
        <f>AJ5055+AJ5062</f>
        <v>0</v>
      </c>
      <c r="AK5054" s="43">
        <f>AK5055+AK5062</f>
        <v>0</v>
      </c>
      <c r="AL5054" s="43">
        <f t="shared" si="9865"/>
        <v>102305.014</v>
      </c>
      <c r="AM5054" s="43">
        <f t="shared" si="9866"/>
        <v>-1457.7609999999841</v>
      </c>
      <c r="AN5054" s="2"/>
      <c r="AR5054" s="1"/>
      <c r="AS5054" s="1"/>
    </row>
    <row r="5055" ht="47.25">
      <c r="B5055" s="41" t="s">
        <v>1385</v>
      </c>
      <c r="C5055" s="41" t="s">
        <v>117</v>
      </c>
      <c r="D5055" s="41" t="s">
        <v>446</v>
      </c>
      <c r="E5055" s="26" t="str">
        <f t="shared" si="9893"/>
        <v>0310</v>
      </c>
      <c r="F5055" s="41" t="s">
        <v>1393</v>
      </c>
      <c r="G5055" s="41"/>
      <c r="H5055" s="42" t="s">
        <v>70</v>
      </c>
      <c r="I5055" s="43">
        <f>I5056+I5058+I5060</f>
        <v>86779.300000000003</v>
      </c>
      <c r="J5055" s="43">
        <f>J5056+J5058+J5060</f>
        <v>89495.699999999997</v>
      </c>
      <c r="K5055" s="43">
        <f>K5056+K5058+K5060</f>
        <v>89495.700000000012</v>
      </c>
      <c r="L5055" s="43">
        <f>L5056+L5058+L5060</f>
        <v>0</v>
      </c>
      <c r="M5055" s="43">
        <f>M5056+M5058+M5060</f>
        <v>0</v>
      </c>
      <c r="N5055" s="43">
        <f>N5056+N5058+N5060</f>
        <v>0</v>
      </c>
      <c r="O5055" s="43">
        <f>O5056+O5058+O5060</f>
        <v>-154.59999999999999</v>
      </c>
      <c r="P5055" s="43">
        <f>P5056+P5058+P5060</f>
        <v>0</v>
      </c>
      <c r="Q5055" s="43">
        <f>Q5056+Q5058+Q5060</f>
        <v>0</v>
      </c>
      <c r="R5055" s="43">
        <f>R5056+R5058+R5060</f>
        <v>2361.6999999999998</v>
      </c>
      <c r="S5055" s="43">
        <f>S5056+S5058+S5060</f>
        <v>3715.6059999999998</v>
      </c>
      <c r="T5055" s="43">
        <f>T5056+T5058+T5060</f>
        <v>0</v>
      </c>
      <c r="U5055" s="43">
        <v>0</v>
      </c>
      <c r="V5055" s="43">
        <f t="shared" si="9894"/>
        <v>92702.005999999994</v>
      </c>
      <c r="W5055" s="43">
        <f>W5056+W5058+W5060</f>
        <v>0</v>
      </c>
      <c r="X5055" s="43">
        <f>X5056+X5058+X5060</f>
        <v>0</v>
      </c>
      <c r="Y5055" s="43">
        <f>Y5056+Y5058+Y5060</f>
        <v>0</v>
      </c>
      <c r="Z5055" s="43">
        <f>Z5056+Z5058+Z5060</f>
        <v>0</v>
      </c>
      <c r="AA5055" s="43">
        <f>AA5056+AA5058+AA5060</f>
        <v>0</v>
      </c>
      <c r="AB5055" s="43">
        <f>AB5056+AB5058+AB5060</f>
        <v>72535.49841</v>
      </c>
      <c r="AC5055" s="44">
        <f>AC5056+AC5058+AC5060</f>
        <v>94209.389500000005</v>
      </c>
      <c r="AD5055" s="44">
        <f>AD5056+AD5058+AD5060</f>
        <v>94209.389420000007</v>
      </c>
      <c r="AE5055" s="45">
        <f t="shared" si="9864"/>
        <v>99.999999915082768</v>
      </c>
      <c r="AF5055" s="43">
        <f>AF5056+AF5058+AF5060</f>
        <v>94363.989499999996</v>
      </c>
      <c r="AG5055" s="43">
        <f>AG5056+AG5058+AG5060</f>
        <v>-154.59999999999999</v>
      </c>
      <c r="AH5055" s="43">
        <f>AH5056+AH5058+AH5060</f>
        <v>0</v>
      </c>
      <c r="AI5055" s="43">
        <f>AI5056+AI5058+AI5060</f>
        <v>0</v>
      </c>
      <c r="AJ5055" s="43">
        <f>AJ5056+AJ5058+AJ5060</f>
        <v>0</v>
      </c>
      <c r="AK5055" s="43">
        <f>AK5056+AK5058+AK5060</f>
        <v>0</v>
      </c>
      <c r="AL5055" s="43">
        <f t="shared" si="9865"/>
        <v>94209.38949999999</v>
      </c>
      <c r="AM5055" s="43">
        <f t="shared" si="9866"/>
        <v>-1507.3834999999963</v>
      </c>
      <c r="AN5055" s="2"/>
      <c r="AO5055" s="1"/>
      <c r="AP5055" s="1"/>
      <c r="AQ5055" s="1"/>
      <c r="AR5055" s="1"/>
      <c r="AS5055" s="1"/>
    </row>
    <row r="5056" ht="78.75">
      <c r="B5056" s="41" t="s">
        <v>1385</v>
      </c>
      <c r="C5056" s="41" t="s">
        <v>117</v>
      </c>
      <c r="D5056" s="41" t="s">
        <v>446</v>
      </c>
      <c r="E5056" s="26" t="str">
        <f t="shared" si="9893"/>
        <v>0310</v>
      </c>
      <c r="F5056" s="41" t="s">
        <v>1393</v>
      </c>
      <c r="G5056" s="41" t="s">
        <v>71</v>
      </c>
      <c r="H5056" s="42" t="s">
        <v>72</v>
      </c>
      <c r="I5056" s="43">
        <f>I5057</f>
        <v>75431.600000000006</v>
      </c>
      <c r="J5056" s="43">
        <f>J5057</f>
        <v>78148</v>
      </c>
      <c r="K5056" s="43">
        <f>K5057</f>
        <v>78148</v>
      </c>
      <c r="L5056" s="43">
        <f>L5057</f>
        <v>0</v>
      </c>
      <c r="M5056" s="43">
        <f>M5057</f>
        <v>0</v>
      </c>
      <c r="N5056" s="43">
        <f>N5057</f>
        <v>0</v>
      </c>
      <c r="O5056" s="43">
        <f>O5057</f>
        <v>-154.59999999999999</v>
      </c>
      <c r="P5056" s="43">
        <f>P5057</f>
        <v>0</v>
      </c>
      <c r="Q5056" s="43">
        <f>Q5057</f>
        <v>0</v>
      </c>
      <c r="R5056" s="43">
        <f>R5057</f>
        <v>2361.6999999999998</v>
      </c>
      <c r="S5056" s="43">
        <f>S5057</f>
        <v>0</v>
      </c>
      <c r="T5056" s="43">
        <f>T5057</f>
        <v>0</v>
      </c>
      <c r="U5056" s="43">
        <v>0</v>
      </c>
      <c r="V5056" s="43">
        <f t="shared" si="9894"/>
        <v>77638.699999999997</v>
      </c>
      <c r="W5056" s="43">
        <f>W5057</f>
        <v>0</v>
      </c>
      <c r="X5056" s="43">
        <f>X5057</f>
        <v>0</v>
      </c>
      <c r="Y5056" s="43">
        <f>Y5057</f>
        <v>0</v>
      </c>
      <c r="Z5056" s="43">
        <f>Z5057</f>
        <v>0</v>
      </c>
      <c r="AA5056" s="43">
        <f>AA5057</f>
        <v>0</v>
      </c>
      <c r="AB5056" s="43">
        <f>AB5057</f>
        <v>58642.30401</v>
      </c>
      <c r="AC5056" s="44">
        <f>AC5057</f>
        <v>77789.398650000003</v>
      </c>
      <c r="AD5056" s="44">
        <f>AD5057</f>
        <v>77789.398570000005</v>
      </c>
      <c r="AE5056" s="45">
        <f t="shared" si="9864"/>
        <v>99.999999897158219</v>
      </c>
      <c r="AF5056" s="43">
        <f>AF5057</f>
        <v>77939.498649999994</v>
      </c>
      <c r="AG5056" s="43">
        <f>AG5057</f>
        <v>-154.59999999999999</v>
      </c>
      <c r="AH5056" s="43">
        <f>AH5057</f>
        <v>0</v>
      </c>
      <c r="AI5056" s="43">
        <f>AI5057</f>
        <v>0</v>
      </c>
      <c r="AJ5056" s="43">
        <f>AJ5057</f>
        <v>0</v>
      </c>
      <c r="AK5056" s="43">
        <f>AK5057</f>
        <v>0</v>
      </c>
      <c r="AL5056" s="43">
        <f t="shared" si="9865"/>
        <v>77784.898649999988</v>
      </c>
      <c r="AM5056" s="43">
        <f t="shared" si="9866"/>
        <v>-146.19864999999118</v>
      </c>
      <c r="AN5056" s="2"/>
      <c r="AR5056" s="1"/>
      <c r="AS5056" s="1"/>
    </row>
    <row r="5057">
      <c r="B5057" s="41" t="s">
        <v>1385</v>
      </c>
      <c r="C5057" s="41" t="s">
        <v>117</v>
      </c>
      <c r="D5057" s="41" t="s">
        <v>446</v>
      </c>
      <c r="E5057" s="26" t="str">
        <f t="shared" si="9893"/>
        <v>0310</v>
      </c>
      <c r="F5057" s="41" t="s">
        <v>1393</v>
      </c>
      <c r="G5057" s="41" t="s">
        <v>73</v>
      </c>
      <c r="H5057" s="42" t="s">
        <v>74</v>
      </c>
      <c r="I5057" s="43">
        <f>76782.6-1351</f>
        <v>75431.600000000006</v>
      </c>
      <c r="J5057" s="43">
        <f>79548.1-1400.1</f>
        <v>78148</v>
      </c>
      <c r="K5057" s="43">
        <f>79548.1-1400.1</f>
        <v>78148</v>
      </c>
      <c r="L5057" s="43"/>
      <c r="M5057" s="43"/>
      <c r="N5057" s="43"/>
      <c r="O5057" s="43">
        <v>-154.59999999999999</v>
      </c>
      <c r="P5057" s="43">
        <v>0</v>
      </c>
      <c r="Q5057" s="43">
        <v>0</v>
      </c>
      <c r="R5057" s="43">
        <v>2361.6999999999998</v>
      </c>
      <c r="S5057" s="43">
        <v>0</v>
      </c>
      <c r="T5057" s="43">
        <v>0</v>
      </c>
      <c r="U5057" s="43">
        <v>0</v>
      </c>
      <c r="V5057" s="43">
        <f t="shared" si="9894"/>
        <v>77638.699999999997</v>
      </c>
      <c r="W5057" s="43"/>
      <c r="X5057" s="43"/>
      <c r="Y5057" s="43"/>
      <c r="Z5057" s="43"/>
      <c r="AA5057" s="43"/>
      <c r="AB5057" s="43">
        <v>58642.30401</v>
      </c>
      <c r="AC5057" s="44">
        <v>77789.398650000003</v>
      </c>
      <c r="AD5057" s="44">
        <v>77789.398570000005</v>
      </c>
      <c r="AE5057" s="45">
        <f t="shared" si="9864"/>
        <v>99.999999897158219</v>
      </c>
      <c r="AF5057" s="43">
        <v>77939.498649999994</v>
      </c>
      <c r="AG5057" s="43">
        <v>-154.59999999999999</v>
      </c>
      <c r="AH5057" s="43">
        <v>0</v>
      </c>
      <c r="AI5057" s="43">
        <v>0</v>
      </c>
      <c r="AJ5057" s="43">
        <v>0</v>
      </c>
      <c r="AK5057" s="43">
        <v>0</v>
      </c>
      <c r="AL5057" s="43">
        <f t="shared" si="9865"/>
        <v>77784.898649999988</v>
      </c>
      <c r="AM5057" s="43">
        <f t="shared" si="9866"/>
        <v>-146.19864999999118</v>
      </c>
      <c r="AN5057" s="19"/>
      <c r="AO5057" s="1"/>
      <c r="AP5057" s="1"/>
      <c r="AQ5057" s="1"/>
      <c r="AR5057" s="1"/>
      <c r="AS5057" s="1"/>
    </row>
    <row r="5058" ht="31.5">
      <c r="B5058" s="41" t="s">
        <v>1385</v>
      </c>
      <c r="C5058" s="41" t="s">
        <v>117</v>
      </c>
      <c r="D5058" s="41" t="s">
        <v>446</v>
      </c>
      <c r="E5058" s="26" t="str">
        <f t="shared" si="9893"/>
        <v>0310</v>
      </c>
      <c r="F5058" s="41" t="s">
        <v>1393</v>
      </c>
      <c r="G5058" s="41" t="s">
        <v>53</v>
      </c>
      <c r="H5058" s="42" t="s">
        <v>54</v>
      </c>
      <c r="I5058" s="43">
        <f>I5059</f>
        <v>10853.4</v>
      </c>
      <c r="J5058" s="43">
        <f>J5059</f>
        <v>10859.299999999999</v>
      </c>
      <c r="K5058" s="43">
        <f>K5059</f>
        <v>10865.1</v>
      </c>
      <c r="L5058" s="43">
        <f>L5059</f>
        <v>0</v>
      </c>
      <c r="M5058" s="43">
        <f>M5059</f>
        <v>0</v>
      </c>
      <c r="N5058" s="43">
        <f>N5059</f>
        <v>0</v>
      </c>
      <c r="O5058" s="43">
        <f>O5059</f>
        <v>0</v>
      </c>
      <c r="P5058" s="43">
        <f>P5059</f>
        <v>0</v>
      </c>
      <c r="Q5058" s="43">
        <f>Q5059</f>
        <v>0</v>
      </c>
      <c r="R5058" s="43">
        <f>R5059</f>
        <v>0</v>
      </c>
      <c r="S5058" s="43">
        <f>S5059</f>
        <v>2956.681</v>
      </c>
      <c r="T5058" s="43">
        <f>T5059</f>
        <v>0</v>
      </c>
      <c r="U5058" s="43">
        <v>0</v>
      </c>
      <c r="V5058" s="43">
        <f t="shared" si="9894"/>
        <v>13810.081</v>
      </c>
      <c r="W5058" s="43">
        <f>W5059</f>
        <v>0</v>
      </c>
      <c r="X5058" s="43">
        <f>X5059</f>
        <v>0</v>
      </c>
      <c r="Y5058" s="43">
        <f>Y5059</f>
        <v>0</v>
      </c>
      <c r="Z5058" s="43">
        <f>Z5059</f>
        <v>0</v>
      </c>
      <c r="AA5058" s="43">
        <f>AA5059</f>
        <v>0</v>
      </c>
      <c r="AB5058" s="43">
        <f>AB5059</f>
        <v>11087.813770000001</v>
      </c>
      <c r="AC5058" s="44">
        <f>AC5059</f>
        <v>13504.61022</v>
      </c>
      <c r="AD5058" s="44">
        <f>AD5059</f>
        <v>13504.61022</v>
      </c>
      <c r="AE5058" s="45">
        <f t="shared" si="9864"/>
        <v>100</v>
      </c>
      <c r="AF5058" s="43">
        <f>AF5059</f>
        <v>13619.11022</v>
      </c>
      <c r="AG5058" s="43">
        <f>AG5059</f>
        <v>0</v>
      </c>
      <c r="AH5058" s="43">
        <f>AH5059</f>
        <v>0</v>
      </c>
      <c r="AI5058" s="43">
        <f>AI5059</f>
        <v>0</v>
      </c>
      <c r="AJ5058" s="43">
        <f>AJ5059</f>
        <v>0</v>
      </c>
      <c r="AK5058" s="43">
        <f>AK5059</f>
        <v>0</v>
      </c>
      <c r="AL5058" s="43">
        <f t="shared" si="9865"/>
        <v>13619.11022</v>
      </c>
      <c r="AM5058" s="43">
        <f t="shared" si="9866"/>
        <v>190.97077999999965</v>
      </c>
      <c r="AN5058" s="2"/>
      <c r="AR5058" s="1"/>
      <c r="AS5058" s="1"/>
    </row>
    <row r="5059" ht="31.5">
      <c r="B5059" s="41" t="s">
        <v>1385</v>
      </c>
      <c r="C5059" s="41" t="s">
        <v>117</v>
      </c>
      <c r="D5059" s="41" t="s">
        <v>446</v>
      </c>
      <c r="E5059" s="26" t="str">
        <f t="shared" si="9893"/>
        <v>0310</v>
      </c>
      <c r="F5059" s="41" t="s">
        <v>1393</v>
      </c>
      <c r="G5059" s="41" t="s">
        <v>55</v>
      </c>
      <c r="H5059" s="42" t="s">
        <v>56</v>
      </c>
      <c r="I5059" s="43">
        <f>10983.9-130.5</f>
        <v>10853.4</v>
      </c>
      <c r="J5059" s="43">
        <f>10989.8-130.5</f>
        <v>10859.299999999999</v>
      </c>
      <c r="K5059" s="43">
        <f>10995.6-130.5</f>
        <v>10865.1</v>
      </c>
      <c r="L5059" s="43"/>
      <c r="M5059" s="43"/>
      <c r="N5059" s="43"/>
      <c r="O5059" s="43">
        <v>0</v>
      </c>
      <c r="P5059" s="43">
        <v>0</v>
      </c>
      <c r="Q5059" s="43">
        <v>0</v>
      </c>
      <c r="R5059" s="43">
        <v>0</v>
      </c>
      <c r="S5059" s="43">
        <v>2956.681</v>
      </c>
      <c r="T5059" s="43">
        <v>0</v>
      </c>
      <c r="U5059" s="43">
        <v>0</v>
      </c>
      <c r="V5059" s="43">
        <f t="shared" si="9894"/>
        <v>13810.081</v>
      </c>
      <c r="W5059" s="43"/>
      <c r="X5059" s="43"/>
      <c r="Y5059" s="43"/>
      <c r="Z5059" s="43"/>
      <c r="AA5059" s="43"/>
      <c r="AB5059" s="43">
        <v>11087.813770000001</v>
      </c>
      <c r="AC5059" s="44">
        <v>13504.61022</v>
      </c>
      <c r="AD5059" s="44">
        <v>13504.61022</v>
      </c>
      <c r="AE5059" s="45">
        <f t="shared" si="9864"/>
        <v>100</v>
      </c>
      <c r="AF5059" s="43">
        <v>13619.11022</v>
      </c>
      <c r="AG5059" s="43">
        <v>0</v>
      </c>
      <c r="AH5059" s="43">
        <v>0</v>
      </c>
      <c r="AI5059" s="43">
        <v>0</v>
      </c>
      <c r="AJ5059" s="43">
        <v>0</v>
      </c>
      <c r="AK5059" s="43">
        <v>0</v>
      </c>
      <c r="AL5059" s="43">
        <f t="shared" si="9865"/>
        <v>13619.11022</v>
      </c>
      <c r="AM5059" s="43">
        <f t="shared" si="9866"/>
        <v>190.97077999999965</v>
      </c>
      <c r="AN5059" s="19"/>
      <c r="AO5059" s="1"/>
      <c r="AP5059" s="1"/>
      <c r="AQ5059" s="1"/>
      <c r="AR5059" s="1"/>
      <c r="AS5059" s="1"/>
    </row>
    <row r="5060">
      <c r="B5060" s="41" t="s">
        <v>1385</v>
      </c>
      <c r="C5060" s="41" t="s">
        <v>117</v>
      </c>
      <c r="D5060" s="41" t="s">
        <v>446</v>
      </c>
      <c r="E5060" s="26" t="str">
        <f t="shared" si="9893"/>
        <v>0310</v>
      </c>
      <c r="F5060" s="41" t="s">
        <v>1393</v>
      </c>
      <c r="G5060" s="41" t="s">
        <v>59</v>
      </c>
      <c r="H5060" s="42" t="s">
        <v>60</v>
      </c>
      <c r="I5060" s="43">
        <f>I5061</f>
        <v>494.30000000000001</v>
      </c>
      <c r="J5060" s="43">
        <f>J5061</f>
        <v>488.39999999999998</v>
      </c>
      <c r="K5060" s="43">
        <f>K5061</f>
        <v>482.60000000000002</v>
      </c>
      <c r="L5060" s="43">
        <f>L5061</f>
        <v>0</v>
      </c>
      <c r="M5060" s="43">
        <f>M5061</f>
        <v>0</v>
      </c>
      <c r="N5060" s="43">
        <f>N5061</f>
        <v>0</v>
      </c>
      <c r="O5060" s="43">
        <f>O5061</f>
        <v>0</v>
      </c>
      <c r="P5060" s="43">
        <f>P5061</f>
        <v>0</v>
      </c>
      <c r="Q5060" s="43">
        <f>Q5061</f>
        <v>0</v>
      </c>
      <c r="R5060" s="43">
        <f>R5061</f>
        <v>0</v>
      </c>
      <c r="S5060" s="43">
        <f>S5061</f>
        <v>758.92499999999995</v>
      </c>
      <c r="T5060" s="43">
        <f>T5061</f>
        <v>0</v>
      </c>
      <c r="U5060" s="43">
        <v>0</v>
      </c>
      <c r="V5060" s="43">
        <f t="shared" si="9894"/>
        <v>1253.2249999999999</v>
      </c>
      <c r="W5060" s="43">
        <f>W5061</f>
        <v>0</v>
      </c>
      <c r="X5060" s="43">
        <f>X5061</f>
        <v>0</v>
      </c>
      <c r="Y5060" s="43">
        <f>Y5061</f>
        <v>0</v>
      </c>
      <c r="Z5060" s="43">
        <f>Z5061</f>
        <v>0</v>
      </c>
      <c r="AA5060" s="43">
        <f>AA5061</f>
        <v>0</v>
      </c>
      <c r="AB5060" s="43">
        <f>AB5061</f>
        <v>2805.3806300000001</v>
      </c>
      <c r="AC5060" s="44">
        <f>AC5061</f>
        <v>2915.3806300000001</v>
      </c>
      <c r="AD5060" s="44">
        <f>AD5061</f>
        <v>2915.3806300000001</v>
      </c>
      <c r="AE5060" s="45">
        <f t="shared" si="9864"/>
        <v>100</v>
      </c>
      <c r="AF5060" s="43">
        <f>AF5061</f>
        <v>2805.3806300000001</v>
      </c>
      <c r="AG5060" s="43">
        <f>AG5061</f>
        <v>0</v>
      </c>
      <c r="AH5060" s="43">
        <f>AH5061</f>
        <v>0</v>
      </c>
      <c r="AI5060" s="43">
        <f>AI5061</f>
        <v>0</v>
      </c>
      <c r="AJ5060" s="43">
        <f>AJ5061</f>
        <v>0</v>
      </c>
      <c r="AK5060" s="43">
        <f>AK5061</f>
        <v>0</v>
      </c>
      <c r="AL5060" s="43">
        <f t="shared" si="9865"/>
        <v>2805.3806300000001</v>
      </c>
      <c r="AM5060" s="43">
        <f t="shared" si="9866"/>
        <v>-1552.1556300000002</v>
      </c>
      <c r="AN5060" s="2"/>
      <c r="AO5060" s="1"/>
      <c r="AP5060" s="1"/>
      <c r="AQ5060" s="1"/>
      <c r="AR5060" s="1"/>
      <c r="AS5060" s="1"/>
    </row>
    <row r="5061">
      <c r="B5061" s="41" t="s">
        <v>1385</v>
      </c>
      <c r="C5061" s="41" t="s">
        <v>117</v>
      </c>
      <c r="D5061" s="41" t="s">
        <v>446</v>
      </c>
      <c r="E5061" s="26" t="str">
        <f t="shared" si="9893"/>
        <v>0310</v>
      </c>
      <c r="F5061" s="41" t="s">
        <v>1393</v>
      </c>
      <c r="G5061" s="41" t="s">
        <v>63</v>
      </c>
      <c r="H5061" s="42" t="s">
        <v>64</v>
      </c>
      <c r="I5061" s="43">
        <v>494.30000000000001</v>
      </c>
      <c r="J5061" s="43">
        <v>488.39999999999998</v>
      </c>
      <c r="K5061" s="43">
        <v>482.60000000000002</v>
      </c>
      <c r="L5061" s="43"/>
      <c r="M5061" s="43"/>
      <c r="N5061" s="43"/>
      <c r="O5061" s="43">
        <v>0</v>
      </c>
      <c r="P5061" s="43">
        <v>0</v>
      </c>
      <c r="Q5061" s="43">
        <v>0</v>
      </c>
      <c r="R5061" s="43">
        <v>0</v>
      </c>
      <c r="S5061" s="43">
        <v>758.92499999999995</v>
      </c>
      <c r="T5061" s="43">
        <v>0</v>
      </c>
      <c r="U5061" s="43">
        <v>0</v>
      </c>
      <c r="V5061" s="43">
        <f t="shared" si="9894"/>
        <v>1253.2249999999999</v>
      </c>
      <c r="W5061" s="43"/>
      <c r="X5061" s="43"/>
      <c r="Y5061" s="43"/>
      <c r="Z5061" s="43"/>
      <c r="AA5061" s="43"/>
      <c r="AB5061" s="43">
        <v>2805.3806300000001</v>
      </c>
      <c r="AC5061" s="44">
        <v>2915.3806300000001</v>
      </c>
      <c r="AD5061" s="44">
        <v>2915.3806300000001</v>
      </c>
      <c r="AE5061" s="45">
        <f t="shared" si="9864"/>
        <v>100</v>
      </c>
      <c r="AF5061" s="43">
        <v>2805.3806300000001</v>
      </c>
      <c r="AG5061" s="43">
        <v>0</v>
      </c>
      <c r="AH5061" s="43">
        <v>0</v>
      </c>
      <c r="AI5061" s="43">
        <v>0</v>
      </c>
      <c r="AJ5061" s="43">
        <v>0</v>
      </c>
      <c r="AK5061" s="43">
        <v>0</v>
      </c>
      <c r="AL5061" s="43">
        <f t="shared" si="9865"/>
        <v>2805.3806300000001</v>
      </c>
      <c r="AM5061" s="43">
        <f t="shared" si="9866"/>
        <v>-1552.1556300000002</v>
      </c>
      <c r="AN5061" s="19"/>
      <c r="AR5061" s="1"/>
      <c r="AS5061" s="1"/>
    </row>
    <row r="5062" ht="31.5">
      <c r="B5062" s="41" t="s">
        <v>1385</v>
      </c>
      <c r="C5062" s="41" t="s">
        <v>117</v>
      </c>
      <c r="D5062" s="41" t="s">
        <v>446</v>
      </c>
      <c r="E5062" s="26" t="str">
        <f t="shared" si="9893"/>
        <v>0310</v>
      </c>
      <c r="F5062" s="41" t="s">
        <v>705</v>
      </c>
      <c r="G5062" s="41"/>
      <c r="H5062" s="42" t="s">
        <v>706</v>
      </c>
      <c r="I5062" s="43">
        <f>I5063+I5065</f>
        <v>8542</v>
      </c>
      <c r="J5062" s="43">
        <f>J5063+J5065</f>
        <v>8851</v>
      </c>
      <c r="K5062" s="43">
        <f>K5063+K5065</f>
        <v>8851</v>
      </c>
      <c r="L5062" s="43">
        <f>L5063+L5065</f>
        <v>0</v>
      </c>
      <c r="M5062" s="43">
        <f>M5063+M5065</f>
        <v>0</v>
      </c>
      <c r="N5062" s="43">
        <f>N5063+N5065</f>
        <v>0</v>
      </c>
      <c r="O5062" s="43">
        <f>O5063+O5065+O5067</f>
        <v>-1614.153</v>
      </c>
      <c r="P5062" s="43">
        <f>P5063+P5065</f>
        <v>0</v>
      </c>
      <c r="Q5062" s="43">
        <f>Q5063+Q5065</f>
        <v>0</v>
      </c>
      <c r="R5062" s="43">
        <f>R5063+R5065</f>
        <v>1217.4000000000001</v>
      </c>
      <c r="S5062" s="43">
        <f>S5063+S5065</f>
        <v>0</v>
      </c>
      <c r="T5062" s="43">
        <f>T5063+T5065</f>
        <v>0</v>
      </c>
      <c r="U5062" s="43">
        <v>0</v>
      </c>
      <c r="V5062" s="43">
        <f t="shared" si="9894"/>
        <v>8145.2469999999994</v>
      </c>
      <c r="W5062" s="43">
        <f>W5063+W5065</f>
        <v>0</v>
      </c>
      <c r="X5062" s="43">
        <f>X5063+X5065</f>
        <v>0</v>
      </c>
      <c r="Y5062" s="43">
        <f>Y5063+Y5065</f>
        <v>0</v>
      </c>
      <c r="Z5062" s="43">
        <f>Z5063+Z5065</f>
        <v>0</v>
      </c>
      <c r="AA5062" s="43">
        <f>AA5063+AA5065</f>
        <v>0</v>
      </c>
      <c r="AB5062" s="43">
        <f>AB5063+AB5065+AB5067</f>
        <v>7705.5192300000008</v>
      </c>
      <c r="AC5062" s="44">
        <f>AC5063+AC5065+AC5067</f>
        <v>7934.7195000000011</v>
      </c>
      <c r="AD5062" s="44">
        <f>AD5063+AD5065+AD5067</f>
        <v>7934.7192300000006</v>
      </c>
      <c r="AE5062" s="45">
        <f t="shared" si="9864"/>
        <v>99.999996597233206</v>
      </c>
      <c r="AF5062" s="43">
        <f>AF5063+AF5065+AF5067</f>
        <v>9709.7775000000001</v>
      </c>
      <c r="AG5062" s="43">
        <f>AG5063+AG5065+AG5067</f>
        <v>-1614.153</v>
      </c>
      <c r="AH5062" s="43">
        <f>AH5063+AH5065+AH5067</f>
        <v>0</v>
      </c>
      <c r="AI5062" s="43">
        <f>AI5063+AI5065+AI5067</f>
        <v>0</v>
      </c>
      <c r="AJ5062" s="43">
        <f>AJ5063+AJ5065+AJ5067</f>
        <v>0</v>
      </c>
      <c r="AK5062" s="43">
        <f>AK5063+AK5065+AK5067</f>
        <v>0</v>
      </c>
      <c r="AL5062" s="43">
        <f t="shared" si="9865"/>
        <v>8095.6244999999999</v>
      </c>
      <c r="AM5062" s="43">
        <f t="shared" si="9866"/>
        <v>49.622499999999491</v>
      </c>
      <c r="AN5062" s="2"/>
      <c r="AO5062" s="1"/>
      <c r="AP5062" s="1"/>
      <c r="AQ5062" s="1"/>
      <c r="AR5062" s="1"/>
      <c r="AS5062" s="1"/>
    </row>
    <row r="5063" ht="78.75">
      <c r="B5063" s="41" t="s">
        <v>1385</v>
      </c>
      <c r="C5063" s="41" t="s">
        <v>117</v>
      </c>
      <c r="D5063" s="41" t="s">
        <v>446</v>
      </c>
      <c r="E5063" s="26" t="str">
        <f t="shared" si="9893"/>
        <v>0310</v>
      </c>
      <c r="F5063" s="41" t="s">
        <v>705</v>
      </c>
      <c r="G5063" s="41" t="s">
        <v>71</v>
      </c>
      <c r="H5063" s="42" t="s">
        <v>72</v>
      </c>
      <c r="I5063" s="43">
        <f>I5064</f>
        <v>7659.5</v>
      </c>
      <c r="J5063" s="43">
        <f>J5064</f>
        <v>7968.5</v>
      </c>
      <c r="K5063" s="43">
        <f>K5064</f>
        <v>7968.5</v>
      </c>
      <c r="L5063" s="43">
        <f>L5064</f>
        <v>0</v>
      </c>
      <c r="M5063" s="43">
        <f>M5064</f>
        <v>0</v>
      </c>
      <c r="N5063" s="43">
        <f>N5064</f>
        <v>0</v>
      </c>
      <c r="O5063" s="43">
        <f>O5064</f>
        <v>-1614.153</v>
      </c>
      <c r="P5063" s="43">
        <f>P5064</f>
        <v>0</v>
      </c>
      <c r="Q5063" s="43">
        <f>Q5064</f>
        <v>0</v>
      </c>
      <c r="R5063" s="43">
        <f>R5064</f>
        <v>1217.4000000000001</v>
      </c>
      <c r="S5063" s="43">
        <f>S5064</f>
        <v>0</v>
      </c>
      <c r="T5063" s="43">
        <f>T5064</f>
        <v>0</v>
      </c>
      <c r="U5063" s="43">
        <v>0</v>
      </c>
      <c r="V5063" s="43">
        <f t="shared" si="9894"/>
        <v>7262.7469999999994</v>
      </c>
      <c r="W5063" s="43">
        <f>W5064</f>
        <v>0</v>
      </c>
      <c r="X5063" s="43">
        <f>X5064</f>
        <v>0</v>
      </c>
      <c r="Y5063" s="43">
        <f>Y5064</f>
        <v>0</v>
      </c>
      <c r="Z5063" s="43">
        <f>Z5064</f>
        <v>0</v>
      </c>
      <c r="AA5063" s="43">
        <f>AA5064</f>
        <v>0</v>
      </c>
      <c r="AB5063" s="43">
        <f>AB5064</f>
        <v>7102.7470000000003</v>
      </c>
      <c r="AC5063" s="44">
        <f>AC5064</f>
        <v>7102.7470000000003</v>
      </c>
      <c r="AD5063" s="44">
        <f>AD5064</f>
        <v>7102.7470000000003</v>
      </c>
      <c r="AE5063" s="45">
        <f t="shared" si="9864"/>
        <v>100</v>
      </c>
      <c r="AF5063" s="43">
        <f>AF5064</f>
        <v>8876.8999999999996</v>
      </c>
      <c r="AG5063" s="43">
        <f>AG5064</f>
        <v>-1614.153</v>
      </c>
      <c r="AH5063" s="43">
        <f>AH5064</f>
        <v>0</v>
      </c>
      <c r="AI5063" s="43">
        <f>AI5064</f>
        <v>0</v>
      </c>
      <c r="AJ5063" s="43">
        <f>AJ5064</f>
        <v>0</v>
      </c>
      <c r="AK5063" s="43">
        <f>AK5064</f>
        <v>0</v>
      </c>
      <c r="AL5063" s="43">
        <f t="shared" si="9865"/>
        <v>7262.7469999999994</v>
      </c>
      <c r="AM5063" s="43">
        <f t="shared" si="9866"/>
        <v>0</v>
      </c>
      <c r="AN5063" s="2"/>
      <c r="AR5063" s="1"/>
      <c r="AS5063" s="1"/>
    </row>
    <row r="5064">
      <c r="B5064" s="41" t="s">
        <v>1385</v>
      </c>
      <c r="C5064" s="41" t="s">
        <v>117</v>
      </c>
      <c r="D5064" s="41" t="s">
        <v>446</v>
      </c>
      <c r="E5064" s="26" t="str">
        <f t="shared" si="9893"/>
        <v>0310</v>
      </c>
      <c r="F5064" s="41" t="s">
        <v>705</v>
      </c>
      <c r="G5064" s="41" t="s">
        <v>73</v>
      </c>
      <c r="H5064" s="42" t="s">
        <v>74</v>
      </c>
      <c r="I5064" s="43">
        <v>7659.5</v>
      </c>
      <c r="J5064" s="43">
        <v>7968.5</v>
      </c>
      <c r="K5064" s="43">
        <v>7968.5</v>
      </c>
      <c r="L5064" s="43"/>
      <c r="M5064" s="43"/>
      <c r="N5064" s="43"/>
      <c r="O5064" s="43">
        <v>-1614.153</v>
      </c>
      <c r="P5064" s="43">
        <v>0</v>
      </c>
      <c r="Q5064" s="43">
        <v>0</v>
      </c>
      <c r="R5064" s="43">
        <v>1217.4000000000001</v>
      </c>
      <c r="S5064" s="43">
        <v>0</v>
      </c>
      <c r="T5064" s="43">
        <v>0</v>
      </c>
      <c r="U5064" s="43">
        <v>0</v>
      </c>
      <c r="V5064" s="43">
        <f t="shared" si="9894"/>
        <v>7262.7469999999994</v>
      </c>
      <c r="W5064" s="43"/>
      <c r="X5064" s="43"/>
      <c r="Y5064" s="43"/>
      <c r="Z5064" s="43"/>
      <c r="AA5064" s="43"/>
      <c r="AB5064" s="43">
        <v>7102.7470000000003</v>
      </c>
      <c r="AC5064" s="44">
        <v>7102.7470000000003</v>
      </c>
      <c r="AD5064" s="44">
        <v>7102.7470000000003</v>
      </c>
      <c r="AE5064" s="45">
        <f t="shared" si="9864"/>
        <v>100</v>
      </c>
      <c r="AF5064" s="43">
        <v>8876.8999999999996</v>
      </c>
      <c r="AG5064" s="43">
        <v>-1614.153</v>
      </c>
      <c r="AH5064" s="43">
        <v>0</v>
      </c>
      <c r="AI5064" s="43">
        <v>0</v>
      </c>
      <c r="AJ5064" s="43">
        <v>0</v>
      </c>
      <c r="AK5064" s="43">
        <v>0</v>
      </c>
      <c r="AL5064" s="43">
        <f t="shared" si="9865"/>
        <v>7262.7469999999994</v>
      </c>
      <c r="AM5064" s="43">
        <f t="shared" si="9866"/>
        <v>0</v>
      </c>
      <c r="AN5064" s="19"/>
      <c r="AO5064" s="1"/>
      <c r="AP5064" s="1"/>
      <c r="AQ5064" s="1"/>
      <c r="AR5064" s="1"/>
      <c r="AS5064" s="1"/>
    </row>
    <row r="5065" ht="31.5">
      <c r="B5065" s="41" t="s">
        <v>1385</v>
      </c>
      <c r="C5065" s="41" t="s">
        <v>117</v>
      </c>
      <c r="D5065" s="41" t="s">
        <v>446</v>
      </c>
      <c r="E5065" s="26" t="str">
        <f t="shared" si="9893"/>
        <v>0310</v>
      </c>
      <c r="F5065" s="41" t="s">
        <v>705</v>
      </c>
      <c r="G5065" s="41" t="s">
        <v>53</v>
      </c>
      <c r="H5065" s="42" t="s">
        <v>54</v>
      </c>
      <c r="I5065" s="43">
        <f>I5066</f>
        <v>882.5</v>
      </c>
      <c r="J5065" s="43">
        <f>J5066</f>
        <v>882.5</v>
      </c>
      <c r="K5065" s="43">
        <f>K5066</f>
        <v>882.5</v>
      </c>
      <c r="L5065" s="43">
        <f>L5066</f>
        <v>0</v>
      </c>
      <c r="M5065" s="43">
        <f>M5066</f>
        <v>0</v>
      </c>
      <c r="N5065" s="43">
        <f>N5066</f>
        <v>0</v>
      </c>
      <c r="O5065" s="43">
        <f>O5066</f>
        <v>0</v>
      </c>
      <c r="P5065" s="43">
        <f>P5066</f>
        <v>0</v>
      </c>
      <c r="Q5065" s="43">
        <f>Q5066</f>
        <v>0</v>
      </c>
      <c r="R5065" s="43">
        <f>R5066</f>
        <v>0</v>
      </c>
      <c r="S5065" s="43">
        <f>S5066</f>
        <v>0</v>
      </c>
      <c r="T5065" s="43">
        <f>T5066</f>
        <v>0</v>
      </c>
      <c r="U5065" s="43">
        <v>0</v>
      </c>
      <c r="V5065" s="43">
        <f t="shared" si="9894"/>
        <v>882.5</v>
      </c>
      <c r="W5065" s="43">
        <f>W5066</f>
        <v>0</v>
      </c>
      <c r="X5065" s="43">
        <f>X5066</f>
        <v>0</v>
      </c>
      <c r="Y5065" s="43">
        <f>Y5066</f>
        <v>0</v>
      </c>
      <c r="Z5065" s="43">
        <f>Z5066</f>
        <v>0</v>
      </c>
      <c r="AA5065" s="43">
        <f>AA5066</f>
        <v>0</v>
      </c>
      <c r="AB5065" s="43">
        <f>AB5066</f>
        <v>600.55939999999998</v>
      </c>
      <c r="AC5065" s="44">
        <f>AC5066</f>
        <v>829.75967000000003</v>
      </c>
      <c r="AD5065" s="44">
        <f>AD5066</f>
        <v>829.75940000000003</v>
      </c>
      <c r="AE5065" s="45">
        <f t="shared" si="9864"/>
        <v>99.999967460457555</v>
      </c>
      <c r="AF5065" s="43">
        <f>AF5066</f>
        <v>830.66467</v>
      </c>
      <c r="AG5065" s="43">
        <f>AG5066</f>
        <v>0</v>
      </c>
      <c r="AH5065" s="43">
        <f>AH5066</f>
        <v>0</v>
      </c>
      <c r="AI5065" s="43">
        <f>AI5066</f>
        <v>0</v>
      </c>
      <c r="AJ5065" s="43">
        <f>AJ5066</f>
        <v>0</v>
      </c>
      <c r="AK5065" s="43">
        <f>AK5066</f>
        <v>0</v>
      </c>
      <c r="AL5065" s="43">
        <f t="shared" si="9865"/>
        <v>830.66467</v>
      </c>
      <c r="AM5065" s="43">
        <f t="shared" si="9866"/>
        <v>51.835329999999999</v>
      </c>
      <c r="AN5065" s="2"/>
      <c r="AR5065" s="1"/>
      <c r="AS5065" s="1"/>
    </row>
    <row r="5066" ht="31.5">
      <c r="B5066" s="41" t="s">
        <v>1385</v>
      </c>
      <c r="C5066" s="41" t="s">
        <v>117</v>
      </c>
      <c r="D5066" s="41" t="s">
        <v>446</v>
      </c>
      <c r="E5066" s="26" t="str">
        <f t="shared" si="9893"/>
        <v>0310</v>
      </c>
      <c r="F5066" s="41" t="s">
        <v>705</v>
      </c>
      <c r="G5066" s="41" t="s">
        <v>55</v>
      </c>
      <c r="H5066" s="42" t="s">
        <v>56</v>
      </c>
      <c r="I5066" s="43">
        <v>882.5</v>
      </c>
      <c r="J5066" s="43">
        <v>882.5</v>
      </c>
      <c r="K5066" s="43">
        <v>882.5</v>
      </c>
      <c r="L5066" s="43"/>
      <c r="M5066" s="43"/>
      <c r="N5066" s="43"/>
      <c r="O5066" s="43">
        <v>0</v>
      </c>
      <c r="P5066" s="43">
        <v>0</v>
      </c>
      <c r="Q5066" s="43">
        <v>0</v>
      </c>
      <c r="R5066" s="43">
        <v>0</v>
      </c>
      <c r="S5066" s="43">
        <v>0</v>
      </c>
      <c r="T5066" s="43">
        <v>0</v>
      </c>
      <c r="U5066" s="43">
        <v>0</v>
      </c>
      <c r="V5066" s="43">
        <f t="shared" si="9894"/>
        <v>882.5</v>
      </c>
      <c r="W5066" s="43"/>
      <c r="X5066" s="43"/>
      <c r="Y5066" s="43"/>
      <c r="Z5066" s="43"/>
      <c r="AA5066" s="43"/>
      <c r="AB5066" s="43">
        <v>600.55939999999998</v>
      </c>
      <c r="AC5066" s="44">
        <v>829.75967000000003</v>
      </c>
      <c r="AD5066" s="44">
        <v>829.75940000000003</v>
      </c>
      <c r="AE5066" s="45">
        <f t="shared" si="9864"/>
        <v>99.999967460457555</v>
      </c>
      <c r="AF5066" s="43">
        <v>830.66467</v>
      </c>
      <c r="AG5066" s="43">
        <v>0</v>
      </c>
      <c r="AH5066" s="43">
        <v>0</v>
      </c>
      <c r="AI5066" s="43">
        <v>0</v>
      </c>
      <c r="AJ5066" s="43">
        <v>0</v>
      </c>
      <c r="AK5066" s="43">
        <v>0</v>
      </c>
      <c r="AL5066" s="43">
        <f t="shared" si="9865"/>
        <v>830.66467</v>
      </c>
      <c r="AM5066" s="43">
        <f t="shared" si="9866"/>
        <v>51.835329999999999</v>
      </c>
      <c r="AN5066" s="19"/>
      <c r="AO5066" s="1"/>
      <c r="AP5066" s="1"/>
      <c r="AQ5066" s="1"/>
      <c r="AR5066" s="1"/>
      <c r="AS5066" s="1"/>
    </row>
    <row r="5067" ht="31.5">
      <c r="B5067" s="41" t="s">
        <v>1385</v>
      </c>
      <c r="C5067" s="41" t="s">
        <v>117</v>
      </c>
      <c r="D5067" s="41" t="s">
        <v>446</v>
      </c>
      <c r="E5067" s="26" t="str">
        <f t="shared" si="9893"/>
        <v>0310</v>
      </c>
      <c r="F5067" s="41" t="s">
        <v>705</v>
      </c>
      <c r="G5067" s="41" t="s">
        <v>95</v>
      </c>
      <c r="H5067" s="42" t="s">
        <v>96</v>
      </c>
      <c r="I5067" s="43"/>
      <c r="J5067" s="43"/>
      <c r="K5067" s="43"/>
      <c r="L5067" s="43"/>
      <c r="M5067" s="43"/>
      <c r="N5067" s="43"/>
      <c r="O5067" s="43">
        <f>O5068</f>
        <v>0</v>
      </c>
      <c r="P5067" s="43"/>
      <c r="Q5067" s="43"/>
      <c r="R5067" s="43"/>
      <c r="S5067" s="43"/>
      <c r="T5067" s="43"/>
      <c r="U5067" s="43"/>
      <c r="V5067" s="43">
        <f t="shared" si="9894"/>
        <v>0</v>
      </c>
      <c r="W5067" s="43"/>
      <c r="X5067" s="43"/>
      <c r="Y5067" s="43"/>
      <c r="Z5067" s="43"/>
      <c r="AA5067" s="43"/>
      <c r="AB5067" s="43">
        <f>AB5068</f>
        <v>2.2128299999999999</v>
      </c>
      <c r="AC5067" s="44">
        <f>AC5068</f>
        <v>2.2128299999999999</v>
      </c>
      <c r="AD5067" s="44">
        <f>AD5068</f>
        <v>2.2128299999999999</v>
      </c>
      <c r="AE5067" s="45">
        <f t="shared" si="9864"/>
        <v>100</v>
      </c>
      <c r="AF5067" s="43">
        <f>AF5068</f>
        <v>2.2128299999999999</v>
      </c>
      <c r="AG5067" s="43">
        <f>AG5068</f>
        <v>0</v>
      </c>
      <c r="AH5067" s="43">
        <f>AH5068</f>
        <v>0</v>
      </c>
      <c r="AI5067" s="43">
        <f>AI5068</f>
        <v>0</v>
      </c>
      <c r="AJ5067" s="43">
        <f>AJ5068</f>
        <v>0</v>
      </c>
      <c r="AK5067" s="43">
        <f>AK5068</f>
        <v>0</v>
      </c>
      <c r="AL5067" s="43">
        <f t="shared" si="9865"/>
        <v>2.2128299999999999</v>
      </c>
      <c r="AM5067" s="43">
        <f t="shared" si="9866"/>
        <v>-2.2128299999999999</v>
      </c>
      <c r="AN5067" s="19"/>
      <c r="AO5067" s="1"/>
      <c r="AP5067" s="1"/>
      <c r="AQ5067" s="1"/>
      <c r="AR5067" s="1"/>
      <c r="AS5067" s="1"/>
    </row>
    <row r="5068" ht="31.5">
      <c r="B5068" s="41" t="s">
        <v>1385</v>
      </c>
      <c r="C5068" s="41" t="s">
        <v>117</v>
      </c>
      <c r="D5068" s="41" t="s">
        <v>446</v>
      </c>
      <c r="E5068" s="26" t="str">
        <f t="shared" si="9893"/>
        <v>0310</v>
      </c>
      <c r="F5068" s="41" t="s">
        <v>705</v>
      </c>
      <c r="G5068" s="41" t="s">
        <v>97</v>
      </c>
      <c r="H5068" s="42" t="s">
        <v>98</v>
      </c>
      <c r="I5068" s="43"/>
      <c r="J5068" s="43"/>
      <c r="K5068" s="43"/>
      <c r="L5068" s="43"/>
      <c r="M5068" s="43"/>
      <c r="N5068" s="43"/>
      <c r="O5068" s="43">
        <v>0</v>
      </c>
      <c r="P5068" s="43"/>
      <c r="Q5068" s="43"/>
      <c r="R5068" s="43"/>
      <c r="S5068" s="43"/>
      <c r="T5068" s="43"/>
      <c r="U5068" s="43"/>
      <c r="V5068" s="43">
        <f t="shared" si="9894"/>
        <v>0</v>
      </c>
      <c r="W5068" s="43"/>
      <c r="X5068" s="43"/>
      <c r="Y5068" s="43"/>
      <c r="Z5068" s="43"/>
      <c r="AA5068" s="43"/>
      <c r="AB5068" s="43">
        <v>2.2128299999999999</v>
      </c>
      <c r="AC5068" s="44">
        <v>2.2128299999999999</v>
      </c>
      <c r="AD5068" s="44">
        <v>2.2128299999999999</v>
      </c>
      <c r="AE5068" s="45">
        <f t="shared" si="9864"/>
        <v>100</v>
      </c>
      <c r="AF5068" s="43">
        <v>2.2128299999999999</v>
      </c>
      <c r="AG5068" s="43">
        <v>0</v>
      </c>
      <c r="AH5068" s="43">
        <v>0</v>
      </c>
      <c r="AI5068" s="43">
        <v>0</v>
      </c>
      <c r="AJ5068" s="43">
        <v>0</v>
      </c>
      <c r="AK5068" s="43">
        <v>0</v>
      </c>
      <c r="AL5068" s="43">
        <f t="shared" si="9865"/>
        <v>2.2128299999999999</v>
      </c>
      <c r="AM5068" s="43">
        <f t="shared" si="9866"/>
        <v>-2.2128299999999999</v>
      </c>
      <c r="AN5068" s="19"/>
      <c r="AO5068" s="1"/>
      <c r="AP5068" s="1"/>
      <c r="AQ5068" s="1"/>
      <c r="AR5068" s="1"/>
      <c r="AS5068" s="1"/>
    </row>
    <row r="5069" ht="47.25">
      <c r="B5069" s="41" t="s">
        <v>1385</v>
      </c>
      <c r="C5069" s="41" t="s">
        <v>117</v>
      </c>
      <c r="D5069" s="41" t="s">
        <v>446</v>
      </c>
      <c r="E5069" s="26" t="str">
        <f t="shared" si="9893"/>
        <v>0310</v>
      </c>
      <c r="F5069" s="41" t="s">
        <v>707</v>
      </c>
      <c r="G5069" s="41"/>
      <c r="H5069" s="42" t="s">
        <v>708</v>
      </c>
      <c r="I5069" s="43">
        <f>I5070</f>
        <v>1773.3999999999999</v>
      </c>
      <c r="J5069" s="43">
        <f>J5070</f>
        <v>1773.3999999999999</v>
      </c>
      <c r="K5069" s="43">
        <f>K5070</f>
        <v>1773.3999999999999</v>
      </c>
      <c r="L5069" s="43">
        <f>L5070</f>
        <v>0</v>
      </c>
      <c r="M5069" s="43">
        <f>M5070</f>
        <v>0</v>
      </c>
      <c r="N5069" s="43">
        <f>N5070</f>
        <v>0</v>
      </c>
      <c r="O5069" s="43">
        <f>O5070</f>
        <v>0</v>
      </c>
      <c r="P5069" s="43">
        <f>P5070</f>
        <v>0</v>
      </c>
      <c r="Q5069" s="43">
        <f>Q5070</f>
        <v>0</v>
      </c>
      <c r="R5069" s="43">
        <f>R5070</f>
        <v>320</v>
      </c>
      <c r="S5069" s="43">
        <f>S5070</f>
        <v>0</v>
      </c>
      <c r="T5069" s="43">
        <f>T5070</f>
        <v>0</v>
      </c>
      <c r="U5069" s="43">
        <v>0</v>
      </c>
      <c r="V5069" s="43">
        <f t="shared" si="9894"/>
        <v>2093.3999999999996</v>
      </c>
      <c r="W5069" s="43">
        <f>W5070</f>
        <v>0</v>
      </c>
      <c r="X5069" s="43">
        <f>X5070</f>
        <v>0</v>
      </c>
      <c r="Y5069" s="43">
        <f>Y5070</f>
        <v>0</v>
      </c>
      <c r="Z5069" s="43">
        <f>Z5070</f>
        <v>0</v>
      </c>
      <c r="AA5069" s="43">
        <f>AA5070</f>
        <v>0</v>
      </c>
      <c r="AB5069" s="43">
        <f>AB5070</f>
        <v>1414.93525</v>
      </c>
      <c r="AC5069" s="44">
        <f>AC5070</f>
        <v>2093.3999999999996</v>
      </c>
      <c r="AD5069" s="44">
        <f>AD5070</f>
        <v>2093.3993099999998</v>
      </c>
      <c r="AE5069" s="45">
        <f t="shared" si="9864"/>
        <v>99.999967039266267</v>
      </c>
      <c r="AF5069" s="43">
        <f>AF5070</f>
        <v>2093.3999999999996</v>
      </c>
      <c r="AG5069" s="43">
        <f>AG5070</f>
        <v>0</v>
      </c>
      <c r="AH5069" s="43">
        <f>AH5070</f>
        <v>0</v>
      </c>
      <c r="AI5069" s="43">
        <f>AI5070</f>
        <v>0</v>
      </c>
      <c r="AJ5069" s="43">
        <f>AJ5070</f>
        <v>0</v>
      </c>
      <c r="AK5069" s="43">
        <f>AK5070</f>
        <v>0</v>
      </c>
      <c r="AL5069" s="43">
        <f t="shared" si="9865"/>
        <v>2093.3999999999996</v>
      </c>
      <c r="AM5069" s="43">
        <f t="shared" si="9866"/>
        <v>0</v>
      </c>
      <c r="AN5069" s="2"/>
      <c r="AO5069" s="1"/>
      <c r="AP5069" s="1"/>
      <c r="AQ5069" s="1"/>
      <c r="AR5069" s="1"/>
      <c r="AS5069" s="1"/>
    </row>
    <row r="5070" ht="31.5">
      <c r="B5070" s="41" t="s">
        <v>1385</v>
      </c>
      <c r="C5070" s="41" t="s">
        <v>117</v>
      </c>
      <c r="D5070" s="41" t="s">
        <v>446</v>
      </c>
      <c r="E5070" s="26" t="str">
        <f t="shared" si="9893"/>
        <v>0310</v>
      </c>
      <c r="F5070" s="41" t="s">
        <v>709</v>
      </c>
      <c r="G5070" s="41"/>
      <c r="H5070" s="42" t="s">
        <v>710</v>
      </c>
      <c r="I5070" s="43">
        <f>I5071+I5074</f>
        <v>1773.3999999999999</v>
      </c>
      <c r="J5070" s="43">
        <f>J5071+J5074</f>
        <v>1773.3999999999999</v>
      </c>
      <c r="K5070" s="43">
        <f>K5071+K5074</f>
        <v>1773.3999999999999</v>
      </c>
      <c r="L5070" s="43">
        <f>L5071+L5074</f>
        <v>0</v>
      </c>
      <c r="M5070" s="43">
        <f>M5071+M5074</f>
        <v>0</v>
      </c>
      <c r="N5070" s="43">
        <f>N5071+N5074</f>
        <v>0</v>
      </c>
      <c r="O5070" s="43">
        <f>O5071+O5074</f>
        <v>0</v>
      </c>
      <c r="P5070" s="43">
        <f>P5071+P5074</f>
        <v>0</v>
      </c>
      <c r="Q5070" s="43">
        <f>Q5071+Q5074</f>
        <v>0</v>
      </c>
      <c r="R5070" s="43">
        <f>R5071+R5074</f>
        <v>320</v>
      </c>
      <c r="S5070" s="43">
        <f>S5071+S5074</f>
        <v>0</v>
      </c>
      <c r="T5070" s="43">
        <f>T5071+T5074</f>
        <v>0</v>
      </c>
      <c r="U5070" s="43">
        <v>0</v>
      </c>
      <c r="V5070" s="43">
        <f t="shared" si="9894"/>
        <v>2093.3999999999996</v>
      </c>
      <c r="W5070" s="43">
        <f>W5071+W5074</f>
        <v>0</v>
      </c>
      <c r="X5070" s="43">
        <f>X5071+X5074</f>
        <v>0</v>
      </c>
      <c r="Y5070" s="43">
        <f>Y5071+Y5074</f>
        <v>0</v>
      </c>
      <c r="Z5070" s="43">
        <f>Z5071+Z5074</f>
        <v>0</v>
      </c>
      <c r="AA5070" s="43">
        <f>AA5071+AA5074</f>
        <v>0</v>
      </c>
      <c r="AB5070" s="43">
        <f>AB5071+AB5074</f>
        <v>1414.93525</v>
      </c>
      <c r="AC5070" s="44">
        <f>AC5071+AC5074</f>
        <v>2093.3999999999996</v>
      </c>
      <c r="AD5070" s="44">
        <f>AD5071+AD5074</f>
        <v>2093.3993099999998</v>
      </c>
      <c r="AE5070" s="45">
        <f t="shared" si="9864"/>
        <v>99.999967039266267</v>
      </c>
      <c r="AF5070" s="43">
        <f>AF5071+AF5074</f>
        <v>2093.3999999999996</v>
      </c>
      <c r="AG5070" s="43">
        <f>AG5071+AG5074</f>
        <v>0</v>
      </c>
      <c r="AH5070" s="43">
        <f>AH5071+AH5074</f>
        <v>0</v>
      </c>
      <c r="AI5070" s="43">
        <f>AI5071+AI5074</f>
        <v>0</v>
      </c>
      <c r="AJ5070" s="43">
        <f>AJ5071+AJ5074</f>
        <v>0</v>
      </c>
      <c r="AK5070" s="43">
        <f>AK5071+AK5074</f>
        <v>0</v>
      </c>
      <c r="AL5070" s="43">
        <f t="shared" si="9865"/>
        <v>2093.3999999999996</v>
      </c>
      <c r="AM5070" s="43">
        <f t="shared" si="9866"/>
        <v>0</v>
      </c>
      <c r="AN5070" s="2"/>
      <c r="AR5070" s="1"/>
      <c r="AS5070" s="1"/>
    </row>
    <row r="5071" ht="31.5">
      <c r="B5071" s="41" t="s">
        <v>1385</v>
      </c>
      <c r="C5071" s="41" t="s">
        <v>117</v>
      </c>
      <c r="D5071" s="41" t="s">
        <v>446</v>
      </c>
      <c r="E5071" s="26" t="str">
        <f t="shared" si="9893"/>
        <v>0310</v>
      </c>
      <c r="F5071" s="41" t="s">
        <v>1394</v>
      </c>
      <c r="G5071" s="41"/>
      <c r="H5071" s="42" t="s">
        <v>1395</v>
      </c>
      <c r="I5071" s="43">
        <f t="shared" ref="I5071:I5075" si="9895">I5072</f>
        <v>1249.0999999999999</v>
      </c>
      <c r="J5071" s="43">
        <f t="shared" ref="J5071:J5075" si="9896">J5072</f>
        <v>1249.0999999999999</v>
      </c>
      <c r="K5071" s="43">
        <f t="shared" ref="K5071:K5075" si="9897">K5072</f>
        <v>1249.0999999999999</v>
      </c>
      <c r="L5071" s="43">
        <f t="shared" ref="L5071:L5075" si="9898">L5072</f>
        <v>0</v>
      </c>
      <c r="M5071" s="43">
        <f t="shared" ref="M5071:M5075" si="9899">M5072</f>
        <v>0</v>
      </c>
      <c r="N5071" s="43">
        <f t="shared" ref="N5071:N5075" si="9900">N5072</f>
        <v>0</v>
      </c>
      <c r="O5071" s="43">
        <f t="shared" ref="O5071:O5080" si="9901">O5072</f>
        <v>0</v>
      </c>
      <c r="P5071" s="43">
        <f t="shared" ref="P5071:P5080" si="9902">P5072</f>
        <v>0</v>
      </c>
      <c r="Q5071" s="43">
        <f t="shared" ref="Q5071:Q5075" si="9903">Q5072</f>
        <v>0</v>
      </c>
      <c r="R5071" s="43">
        <f t="shared" ref="R5071:R5072" si="9904">R5072</f>
        <v>320</v>
      </c>
      <c r="S5071" s="43">
        <f t="shared" ref="S5071:S5075" si="9905">S5072</f>
        <v>0</v>
      </c>
      <c r="T5071" s="43">
        <f t="shared" ref="T5071:T5075" si="9906">T5072</f>
        <v>0</v>
      </c>
      <c r="U5071" s="43">
        <v>0</v>
      </c>
      <c r="V5071" s="43">
        <f t="shared" si="9894"/>
        <v>1569.0999999999999</v>
      </c>
      <c r="W5071" s="43">
        <f t="shared" ref="W5071:W5075" si="9907">W5072</f>
        <v>0</v>
      </c>
      <c r="X5071" s="43">
        <f t="shared" ref="X5071:X5075" si="9908">X5072</f>
        <v>0</v>
      </c>
      <c r="Y5071" s="43">
        <f t="shared" ref="Y5071:Y5075" si="9909">Y5072</f>
        <v>0</v>
      </c>
      <c r="Z5071" s="43">
        <f t="shared" ref="Z5071:Z5075" si="9910">Z5072</f>
        <v>0</v>
      </c>
      <c r="AA5071" s="43">
        <f t="shared" ref="AA5071:AA5075" si="9911">AA5072</f>
        <v>0</v>
      </c>
      <c r="AB5071" s="43">
        <f t="shared" ref="AB5071:AB5080" si="9912">AB5072</f>
        <v>1021.73615</v>
      </c>
      <c r="AC5071" s="44">
        <f t="shared" ref="AC5071:AC5080" si="9913">AC5072</f>
        <v>1569.0999999999999</v>
      </c>
      <c r="AD5071" s="44">
        <f t="shared" ref="AD5071:AD5080" si="9914">AD5072</f>
        <v>1569.0993100000001</v>
      </c>
      <c r="AE5071" s="45">
        <f t="shared" si="9864"/>
        <v>99.999956025747252</v>
      </c>
      <c r="AF5071" s="43">
        <f t="shared" ref="AF5071:AF5080" si="9915">AF5072</f>
        <v>1569.0999999999999</v>
      </c>
      <c r="AG5071" s="43">
        <f t="shared" ref="AG5071:AG5080" si="9916">AG5072</f>
        <v>0</v>
      </c>
      <c r="AH5071" s="43">
        <f t="shared" ref="AH5071:AH5080" si="9917">AH5072</f>
        <v>0</v>
      </c>
      <c r="AI5071" s="43">
        <f t="shared" ref="AI5071:AI5080" si="9918">AI5072</f>
        <v>0</v>
      </c>
      <c r="AJ5071" s="43">
        <f t="shared" ref="AJ5071:AJ5080" si="9919">AJ5072</f>
        <v>0</v>
      </c>
      <c r="AK5071" s="43">
        <f t="shared" ref="AK5071:AK5080" si="9920">AK5072</f>
        <v>0</v>
      </c>
      <c r="AL5071" s="43">
        <f t="shared" si="9865"/>
        <v>1569.0999999999999</v>
      </c>
      <c r="AM5071" s="43">
        <f t="shared" si="9866"/>
        <v>0</v>
      </c>
      <c r="AN5071" s="2"/>
      <c r="AO5071" s="1"/>
      <c r="AP5071" s="1"/>
      <c r="AQ5071" s="1"/>
      <c r="AR5071" s="1"/>
      <c r="AS5071" s="1"/>
    </row>
    <row r="5072" ht="31.5">
      <c r="B5072" s="41" t="s">
        <v>1385</v>
      </c>
      <c r="C5072" s="41" t="s">
        <v>117</v>
      </c>
      <c r="D5072" s="41" t="s">
        <v>446</v>
      </c>
      <c r="E5072" s="26" t="str">
        <f t="shared" si="9893"/>
        <v>0310</v>
      </c>
      <c r="F5072" s="41" t="s">
        <v>1394</v>
      </c>
      <c r="G5072" s="41" t="s">
        <v>53</v>
      </c>
      <c r="H5072" s="42" t="s">
        <v>54</v>
      </c>
      <c r="I5072" s="43">
        <f t="shared" si="9895"/>
        <v>1249.0999999999999</v>
      </c>
      <c r="J5072" s="43">
        <f t="shared" si="9896"/>
        <v>1249.0999999999999</v>
      </c>
      <c r="K5072" s="43">
        <f t="shared" si="9897"/>
        <v>1249.0999999999999</v>
      </c>
      <c r="L5072" s="43">
        <f t="shared" si="9898"/>
        <v>0</v>
      </c>
      <c r="M5072" s="43">
        <f t="shared" si="9899"/>
        <v>0</v>
      </c>
      <c r="N5072" s="43">
        <f t="shared" si="9900"/>
        <v>0</v>
      </c>
      <c r="O5072" s="43">
        <f t="shared" si="9901"/>
        <v>0</v>
      </c>
      <c r="P5072" s="43">
        <f t="shared" si="9902"/>
        <v>0</v>
      </c>
      <c r="Q5072" s="43">
        <f t="shared" si="9903"/>
        <v>0</v>
      </c>
      <c r="R5072" s="43">
        <f t="shared" si="9904"/>
        <v>320</v>
      </c>
      <c r="S5072" s="43">
        <f t="shared" si="9905"/>
        <v>0</v>
      </c>
      <c r="T5072" s="43">
        <f t="shared" si="9906"/>
        <v>0</v>
      </c>
      <c r="U5072" s="43">
        <v>0</v>
      </c>
      <c r="V5072" s="43">
        <f t="shared" si="9894"/>
        <v>1569.0999999999999</v>
      </c>
      <c r="W5072" s="43">
        <f t="shared" si="9907"/>
        <v>0</v>
      </c>
      <c r="X5072" s="43">
        <f t="shared" si="9908"/>
        <v>0</v>
      </c>
      <c r="Y5072" s="43">
        <f t="shared" si="9909"/>
        <v>0</v>
      </c>
      <c r="Z5072" s="43">
        <f t="shared" si="9910"/>
        <v>0</v>
      </c>
      <c r="AA5072" s="43">
        <f t="shared" si="9911"/>
        <v>0</v>
      </c>
      <c r="AB5072" s="43">
        <f t="shared" si="9912"/>
        <v>1021.73615</v>
      </c>
      <c r="AC5072" s="44">
        <f t="shared" si="9913"/>
        <v>1569.0999999999999</v>
      </c>
      <c r="AD5072" s="44">
        <f t="shared" si="9914"/>
        <v>1569.0993100000001</v>
      </c>
      <c r="AE5072" s="45">
        <f t="shared" si="9864"/>
        <v>99.999956025747252</v>
      </c>
      <c r="AF5072" s="43">
        <f t="shared" si="9915"/>
        <v>1569.0999999999999</v>
      </c>
      <c r="AG5072" s="43">
        <f t="shared" si="9916"/>
        <v>0</v>
      </c>
      <c r="AH5072" s="43">
        <f t="shared" si="9917"/>
        <v>0</v>
      </c>
      <c r="AI5072" s="43">
        <f t="shared" si="9918"/>
        <v>0</v>
      </c>
      <c r="AJ5072" s="43">
        <f t="shared" si="9919"/>
        <v>0</v>
      </c>
      <c r="AK5072" s="43">
        <f t="shared" si="9920"/>
        <v>0</v>
      </c>
      <c r="AL5072" s="43">
        <f t="shared" si="9865"/>
        <v>1569.0999999999999</v>
      </c>
      <c r="AM5072" s="43">
        <f t="shared" si="9866"/>
        <v>0</v>
      </c>
      <c r="AN5072" s="2"/>
      <c r="AO5072" s="1"/>
      <c r="AP5072" s="1"/>
      <c r="AQ5072" s="1"/>
      <c r="AR5072" s="1"/>
      <c r="AS5072" s="1"/>
    </row>
    <row r="5073" ht="31.5">
      <c r="B5073" s="41" t="s">
        <v>1385</v>
      </c>
      <c r="C5073" s="41" t="s">
        <v>117</v>
      </c>
      <c r="D5073" s="41" t="s">
        <v>446</v>
      </c>
      <c r="E5073" s="26" t="str">
        <f t="shared" si="9893"/>
        <v>0310</v>
      </c>
      <c r="F5073" s="41" t="s">
        <v>1394</v>
      </c>
      <c r="G5073" s="41" t="s">
        <v>55</v>
      </c>
      <c r="H5073" s="42" t="s">
        <v>56</v>
      </c>
      <c r="I5073" s="43">
        <v>1249.0999999999999</v>
      </c>
      <c r="J5073" s="43">
        <v>1249.0999999999999</v>
      </c>
      <c r="K5073" s="43">
        <v>1249.0999999999999</v>
      </c>
      <c r="L5073" s="43"/>
      <c r="M5073" s="43"/>
      <c r="N5073" s="43"/>
      <c r="O5073" s="43">
        <v>0</v>
      </c>
      <c r="P5073" s="43">
        <v>0</v>
      </c>
      <c r="Q5073" s="43">
        <v>0</v>
      </c>
      <c r="R5073" s="43">
        <f>205.392+114.608</f>
        <v>320</v>
      </c>
      <c r="S5073" s="43">
        <v>0</v>
      </c>
      <c r="T5073" s="43">
        <v>0</v>
      </c>
      <c r="U5073" s="43">
        <v>0</v>
      </c>
      <c r="V5073" s="43">
        <f t="shared" si="9894"/>
        <v>1569.0999999999999</v>
      </c>
      <c r="W5073" s="43"/>
      <c r="X5073" s="43"/>
      <c r="Y5073" s="43"/>
      <c r="Z5073" s="43"/>
      <c r="AA5073" s="43"/>
      <c r="AB5073" s="43">
        <v>1021.73615</v>
      </c>
      <c r="AC5073" s="44">
        <v>1569.0999999999999</v>
      </c>
      <c r="AD5073" s="44">
        <v>1569.0993100000001</v>
      </c>
      <c r="AE5073" s="45">
        <f t="shared" si="9864"/>
        <v>99.999956025747252</v>
      </c>
      <c r="AF5073" s="43">
        <v>1569.0999999999999</v>
      </c>
      <c r="AG5073" s="43">
        <v>0</v>
      </c>
      <c r="AH5073" s="43">
        <v>0</v>
      </c>
      <c r="AI5073" s="43">
        <v>0</v>
      </c>
      <c r="AJ5073" s="43">
        <v>0</v>
      </c>
      <c r="AK5073" s="43">
        <v>0</v>
      </c>
      <c r="AL5073" s="43">
        <f t="shared" si="9865"/>
        <v>1569.0999999999999</v>
      </c>
      <c r="AM5073" s="43">
        <f t="shared" si="9866"/>
        <v>0</v>
      </c>
      <c r="AN5073" s="19"/>
      <c r="AR5073" s="1"/>
      <c r="AS5073" s="1"/>
    </row>
    <row r="5074" ht="63">
      <c r="B5074" s="41" t="s">
        <v>1385</v>
      </c>
      <c r="C5074" s="41" t="s">
        <v>117</v>
      </c>
      <c r="D5074" s="41" t="s">
        <v>446</v>
      </c>
      <c r="E5074" s="26" t="str">
        <f t="shared" si="9893"/>
        <v>0310</v>
      </c>
      <c r="F5074" s="41" t="s">
        <v>1396</v>
      </c>
      <c r="G5074" s="41"/>
      <c r="H5074" s="42" t="s">
        <v>1397</v>
      </c>
      <c r="I5074" s="43">
        <f t="shared" si="9895"/>
        <v>524.29999999999995</v>
      </c>
      <c r="J5074" s="43">
        <f t="shared" si="9896"/>
        <v>524.29999999999995</v>
      </c>
      <c r="K5074" s="43">
        <f t="shared" si="9897"/>
        <v>524.29999999999995</v>
      </c>
      <c r="L5074" s="43">
        <f t="shared" si="9898"/>
        <v>0</v>
      </c>
      <c r="M5074" s="43">
        <f t="shared" si="9899"/>
        <v>0</v>
      </c>
      <c r="N5074" s="43">
        <f t="shared" si="9900"/>
        <v>0</v>
      </c>
      <c r="O5074" s="43">
        <f t="shared" si="9901"/>
        <v>0</v>
      </c>
      <c r="P5074" s="43">
        <f t="shared" si="9902"/>
        <v>0</v>
      </c>
      <c r="Q5074" s="43">
        <f t="shared" si="9903"/>
        <v>0</v>
      </c>
      <c r="R5074" s="43">
        <f t="shared" ref="R5074:R5075" si="9921">R5075</f>
        <v>0</v>
      </c>
      <c r="S5074" s="43">
        <f t="shared" si="9905"/>
        <v>0</v>
      </c>
      <c r="T5074" s="43">
        <f t="shared" si="9906"/>
        <v>0</v>
      </c>
      <c r="U5074" s="43">
        <v>0</v>
      </c>
      <c r="V5074" s="43">
        <f t="shared" si="9894"/>
        <v>524.29999999999995</v>
      </c>
      <c r="W5074" s="43">
        <f t="shared" si="9907"/>
        <v>0</v>
      </c>
      <c r="X5074" s="43">
        <f t="shared" si="9908"/>
        <v>0</v>
      </c>
      <c r="Y5074" s="43">
        <f t="shared" si="9909"/>
        <v>0</v>
      </c>
      <c r="Z5074" s="43">
        <f t="shared" si="9910"/>
        <v>0</v>
      </c>
      <c r="AA5074" s="43">
        <f t="shared" si="9911"/>
        <v>0</v>
      </c>
      <c r="AB5074" s="43">
        <f t="shared" si="9912"/>
        <v>393.19909999999999</v>
      </c>
      <c r="AC5074" s="44">
        <f t="shared" si="9913"/>
        <v>524.29999999999995</v>
      </c>
      <c r="AD5074" s="44">
        <f t="shared" si="9914"/>
        <v>524.29999999999995</v>
      </c>
      <c r="AE5074" s="45">
        <f t="shared" si="9864"/>
        <v>100</v>
      </c>
      <c r="AF5074" s="43">
        <f t="shared" si="9915"/>
        <v>524.29999999999995</v>
      </c>
      <c r="AG5074" s="43">
        <f t="shared" si="9916"/>
        <v>0</v>
      </c>
      <c r="AH5074" s="43">
        <f t="shared" si="9917"/>
        <v>0</v>
      </c>
      <c r="AI5074" s="43">
        <f t="shared" si="9918"/>
        <v>0</v>
      </c>
      <c r="AJ5074" s="43">
        <f t="shared" si="9919"/>
        <v>0</v>
      </c>
      <c r="AK5074" s="43">
        <f t="shared" si="9920"/>
        <v>0</v>
      </c>
      <c r="AL5074" s="43">
        <f t="shared" si="9865"/>
        <v>524.29999999999995</v>
      </c>
      <c r="AM5074" s="43">
        <f t="shared" si="9866"/>
        <v>0</v>
      </c>
      <c r="AN5074" s="2"/>
      <c r="AO5074" s="1"/>
      <c r="AP5074" s="1"/>
      <c r="AQ5074" s="1"/>
      <c r="AR5074" s="1"/>
      <c r="AS5074" s="1"/>
    </row>
    <row r="5075" ht="31.5">
      <c r="B5075" s="41" t="s">
        <v>1385</v>
      </c>
      <c r="C5075" s="41" t="s">
        <v>117</v>
      </c>
      <c r="D5075" s="41" t="s">
        <v>446</v>
      </c>
      <c r="E5075" s="26" t="str">
        <f t="shared" si="9893"/>
        <v>0310</v>
      </c>
      <c r="F5075" s="41" t="s">
        <v>1396</v>
      </c>
      <c r="G5075" s="41" t="s">
        <v>177</v>
      </c>
      <c r="H5075" s="42" t="s">
        <v>178</v>
      </c>
      <c r="I5075" s="43">
        <f t="shared" si="9895"/>
        <v>524.29999999999995</v>
      </c>
      <c r="J5075" s="43">
        <f t="shared" si="9896"/>
        <v>524.29999999999995</v>
      </c>
      <c r="K5075" s="43">
        <f t="shared" si="9897"/>
        <v>524.29999999999995</v>
      </c>
      <c r="L5075" s="43">
        <f t="shared" si="9898"/>
        <v>0</v>
      </c>
      <c r="M5075" s="43">
        <f t="shared" si="9899"/>
        <v>0</v>
      </c>
      <c r="N5075" s="43">
        <f t="shared" si="9900"/>
        <v>0</v>
      </c>
      <c r="O5075" s="43">
        <f t="shared" si="9901"/>
        <v>0</v>
      </c>
      <c r="P5075" s="43">
        <f t="shared" si="9902"/>
        <v>0</v>
      </c>
      <c r="Q5075" s="43">
        <f t="shared" si="9903"/>
        <v>0</v>
      </c>
      <c r="R5075" s="43">
        <f t="shared" si="9921"/>
        <v>0</v>
      </c>
      <c r="S5075" s="43">
        <f t="shared" si="9905"/>
        <v>0</v>
      </c>
      <c r="T5075" s="43">
        <f t="shared" si="9906"/>
        <v>0</v>
      </c>
      <c r="U5075" s="43">
        <v>0</v>
      </c>
      <c r="V5075" s="43">
        <f t="shared" si="9894"/>
        <v>524.29999999999995</v>
      </c>
      <c r="W5075" s="43">
        <f t="shared" si="9907"/>
        <v>0</v>
      </c>
      <c r="X5075" s="43">
        <f t="shared" si="9908"/>
        <v>0</v>
      </c>
      <c r="Y5075" s="43">
        <f t="shared" si="9909"/>
        <v>0</v>
      </c>
      <c r="Z5075" s="43">
        <f t="shared" si="9910"/>
        <v>0</v>
      </c>
      <c r="AA5075" s="43">
        <f t="shared" si="9911"/>
        <v>0</v>
      </c>
      <c r="AB5075" s="43">
        <f t="shared" si="9912"/>
        <v>393.19909999999999</v>
      </c>
      <c r="AC5075" s="44">
        <f t="shared" si="9913"/>
        <v>524.29999999999995</v>
      </c>
      <c r="AD5075" s="44">
        <f t="shared" si="9914"/>
        <v>524.29999999999995</v>
      </c>
      <c r="AE5075" s="45">
        <f t="shared" si="9864"/>
        <v>100</v>
      </c>
      <c r="AF5075" s="43">
        <f t="shared" si="9915"/>
        <v>524.29999999999995</v>
      </c>
      <c r="AG5075" s="43">
        <f t="shared" si="9916"/>
        <v>0</v>
      </c>
      <c r="AH5075" s="43">
        <f t="shared" si="9917"/>
        <v>0</v>
      </c>
      <c r="AI5075" s="43">
        <f t="shared" si="9918"/>
        <v>0</v>
      </c>
      <c r="AJ5075" s="43">
        <f t="shared" si="9919"/>
        <v>0</v>
      </c>
      <c r="AK5075" s="43">
        <f t="shared" si="9920"/>
        <v>0</v>
      </c>
      <c r="AL5075" s="43">
        <f t="shared" si="9865"/>
        <v>524.29999999999995</v>
      </c>
      <c r="AM5075" s="43">
        <f t="shared" si="9866"/>
        <v>0</v>
      </c>
      <c r="AN5075" s="2"/>
      <c r="AO5075" s="1"/>
      <c r="AP5075" s="1"/>
      <c r="AQ5075" s="1"/>
      <c r="AR5075" s="1"/>
      <c r="AS5075" s="1"/>
    </row>
    <row r="5076" ht="63">
      <c r="B5076" s="41" t="s">
        <v>1385</v>
      </c>
      <c r="C5076" s="41" t="s">
        <v>117</v>
      </c>
      <c r="D5076" s="41" t="s">
        <v>446</v>
      </c>
      <c r="E5076" s="26" t="str">
        <f t="shared" si="9893"/>
        <v>0310</v>
      </c>
      <c r="F5076" s="41" t="s">
        <v>1396</v>
      </c>
      <c r="G5076" s="41" t="s">
        <v>373</v>
      </c>
      <c r="H5076" s="42" t="s">
        <v>374</v>
      </c>
      <c r="I5076" s="43">
        <v>524.29999999999995</v>
      </c>
      <c r="J5076" s="43">
        <v>524.29999999999995</v>
      </c>
      <c r="K5076" s="43">
        <v>524.29999999999995</v>
      </c>
      <c r="L5076" s="43"/>
      <c r="M5076" s="43"/>
      <c r="N5076" s="43"/>
      <c r="O5076" s="43">
        <v>0</v>
      </c>
      <c r="P5076" s="43">
        <v>0</v>
      </c>
      <c r="Q5076" s="43">
        <v>0</v>
      </c>
      <c r="R5076" s="43">
        <v>0</v>
      </c>
      <c r="S5076" s="43">
        <v>0</v>
      </c>
      <c r="T5076" s="43">
        <v>0</v>
      </c>
      <c r="U5076" s="43">
        <v>0</v>
      </c>
      <c r="V5076" s="43">
        <f t="shared" si="9894"/>
        <v>524.29999999999995</v>
      </c>
      <c r="W5076" s="43"/>
      <c r="X5076" s="43"/>
      <c r="Y5076" s="43"/>
      <c r="Z5076" s="43"/>
      <c r="AA5076" s="43"/>
      <c r="AB5076" s="43">
        <v>393.19909999999999</v>
      </c>
      <c r="AC5076" s="44">
        <v>524.29999999999995</v>
      </c>
      <c r="AD5076" s="44">
        <v>524.29999999999995</v>
      </c>
      <c r="AE5076" s="45">
        <f t="shared" si="9864"/>
        <v>100</v>
      </c>
      <c r="AF5076" s="43">
        <v>524.29999999999995</v>
      </c>
      <c r="AG5076" s="43">
        <v>0</v>
      </c>
      <c r="AH5076" s="43">
        <v>0</v>
      </c>
      <c r="AI5076" s="43">
        <v>0</v>
      </c>
      <c r="AJ5076" s="43">
        <v>0</v>
      </c>
      <c r="AK5076" s="43">
        <v>0</v>
      </c>
      <c r="AL5076" s="43">
        <f t="shared" si="9865"/>
        <v>524.29999999999995</v>
      </c>
      <c r="AM5076" s="43">
        <f t="shared" si="9866"/>
        <v>0</v>
      </c>
      <c r="AN5076" s="19"/>
      <c r="AO5076" s="1"/>
      <c r="AP5076" s="1"/>
      <c r="AQ5076" s="1"/>
      <c r="AR5076" s="1"/>
      <c r="AS5076" s="1"/>
    </row>
    <row r="5077" ht="63">
      <c r="B5077" s="41" t="s">
        <v>1385</v>
      </c>
      <c r="C5077" s="41" t="s">
        <v>117</v>
      </c>
      <c r="D5077" s="41" t="s">
        <v>446</v>
      </c>
      <c r="E5077" s="26" t="str">
        <f t="shared" si="9893"/>
        <v>0310</v>
      </c>
      <c r="F5077" s="41" t="s">
        <v>101</v>
      </c>
      <c r="G5077" s="41"/>
      <c r="H5077" s="42" t="s">
        <v>102</v>
      </c>
      <c r="I5077" s="43"/>
      <c r="J5077" s="43"/>
      <c r="K5077" s="43"/>
      <c r="L5077" s="43"/>
      <c r="M5077" s="43"/>
      <c r="N5077" s="43"/>
      <c r="O5077" s="43">
        <f t="shared" si="9901"/>
        <v>0</v>
      </c>
      <c r="P5077" s="43">
        <f t="shared" si="9902"/>
        <v>0</v>
      </c>
      <c r="Q5077" s="43"/>
      <c r="R5077" s="43"/>
      <c r="S5077" s="43"/>
      <c r="T5077" s="43"/>
      <c r="U5077" s="43"/>
      <c r="V5077" s="43">
        <f t="shared" si="9894"/>
        <v>0</v>
      </c>
      <c r="W5077" s="43"/>
      <c r="X5077" s="43"/>
      <c r="Y5077" s="43"/>
      <c r="Z5077" s="43"/>
      <c r="AA5077" s="43"/>
      <c r="AB5077" s="43">
        <f t="shared" si="9912"/>
        <v>70</v>
      </c>
      <c r="AC5077" s="44">
        <f t="shared" si="9913"/>
        <v>91.441000000000003</v>
      </c>
      <c r="AD5077" s="44">
        <f t="shared" si="9914"/>
        <v>91.441000000000003</v>
      </c>
      <c r="AE5077" s="45">
        <f t="shared" si="9864"/>
        <v>100</v>
      </c>
      <c r="AF5077" s="43">
        <f t="shared" si="9915"/>
        <v>70</v>
      </c>
      <c r="AG5077" s="43">
        <f t="shared" si="9916"/>
        <v>0</v>
      </c>
      <c r="AH5077" s="43">
        <f t="shared" si="9917"/>
        <v>0</v>
      </c>
      <c r="AI5077" s="43">
        <f t="shared" si="9918"/>
        <v>0</v>
      </c>
      <c r="AJ5077" s="43">
        <f t="shared" si="9919"/>
        <v>0</v>
      </c>
      <c r="AK5077" s="43">
        <f t="shared" si="9920"/>
        <v>0</v>
      </c>
      <c r="AL5077" s="43">
        <f t="shared" si="9865"/>
        <v>70</v>
      </c>
      <c r="AM5077" s="43">
        <f t="shared" si="9866"/>
        <v>-70</v>
      </c>
      <c r="AN5077" s="19"/>
      <c r="AO5077" s="1"/>
      <c r="AP5077" s="1"/>
      <c r="AQ5077" s="1"/>
      <c r="AR5077" s="1"/>
      <c r="AS5077" s="1"/>
    </row>
    <row r="5078" ht="63">
      <c r="B5078" s="41" t="s">
        <v>1385</v>
      </c>
      <c r="C5078" s="41" t="s">
        <v>117</v>
      </c>
      <c r="D5078" s="41" t="s">
        <v>446</v>
      </c>
      <c r="E5078" s="26" t="str">
        <f t="shared" si="9893"/>
        <v>0310</v>
      </c>
      <c r="F5078" s="41" t="s">
        <v>103</v>
      </c>
      <c r="G5078" s="41"/>
      <c r="H5078" s="42" t="s">
        <v>104</v>
      </c>
      <c r="I5078" s="43"/>
      <c r="J5078" s="43"/>
      <c r="K5078" s="43"/>
      <c r="L5078" s="43"/>
      <c r="M5078" s="43"/>
      <c r="N5078" s="43"/>
      <c r="O5078" s="43">
        <f t="shared" si="9901"/>
        <v>0</v>
      </c>
      <c r="P5078" s="43">
        <f t="shared" si="9902"/>
        <v>0</v>
      </c>
      <c r="Q5078" s="43"/>
      <c r="R5078" s="43"/>
      <c r="S5078" s="43"/>
      <c r="T5078" s="43"/>
      <c r="U5078" s="43"/>
      <c r="V5078" s="43">
        <f t="shared" si="9894"/>
        <v>0</v>
      </c>
      <c r="W5078" s="43"/>
      <c r="X5078" s="43"/>
      <c r="Y5078" s="43"/>
      <c r="Z5078" s="43"/>
      <c r="AA5078" s="43"/>
      <c r="AB5078" s="43">
        <f t="shared" si="9912"/>
        <v>70</v>
      </c>
      <c r="AC5078" s="44">
        <f t="shared" si="9913"/>
        <v>91.441000000000003</v>
      </c>
      <c r="AD5078" s="44">
        <f t="shared" si="9914"/>
        <v>91.441000000000003</v>
      </c>
      <c r="AE5078" s="45">
        <f t="shared" si="9864"/>
        <v>100</v>
      </c>
      <c r="AF5078" s="43">
        <f t="shared" si="9915"/>
        <v>70</v>
      </c>
      <c r="AG5078" s="43">
        <f t="shared" si="9916"/>
        <v>0</v>
      </c>
      <c r="AH5078" s="43">
        <f t="shared" si="9917"/>
        <v>0</v>
      </c>
      <c r="AI5078" s="43">
        <f t="shared" si="9918"/>
        <v>0</v>
      </c>
      <c r="AJ5078" s="43">
        <f t="shared" si="9919"/>
        <v>0</v>
      </c>
      <c r="AK5078" s="43">
        <f t="shared" si="9920"/>
        <v>0</v>
      </c>
      <c r="AL5078" s="43">
        <f t="shared" si="9865"/>
        <v>70</v>
      </c>
      <c r="AM5078" s="43">
        <f t="shared" si="9866"/>
        <v>-70</v>
      </c>
      <c r="AN5078" s="19"/>
      <c r="AR5078" s="1"/>
      <c r="AS5078" s="1"/>
    </row>
    <row r="5079" ht="63">
      <c r="B5079" s="41" t="s">
        <v>1385</v>
      </c>
      <c r="C5079" s="41" t="s">
        <v>117</v>
      </c>
      <c r="D5079" s="41" t="s">
        <v>446</v>
      </c>
      <c r="E5079" s="26" t="str">
        <f t="shared" si="9893"/>
        <v>0310</v>
      </c>
      <c r="F5079" s="41" t="s">
        <v>105</v>
      </c>
      <c r="G5079" s="41"/>
      <c r="H5079" s="42" t="s">
        <v>106</v>
      </c>
      <c r="I5079" s="43"/>
      <c r="J5079" s="43"/>
      <c r="K5079" s="43"/>
      <c r="L5079" s="43"/>
      <c r="M5079" s="43"/>
      <c r="N5079" s="43"/>
      <c r="O5079" s="43">
        <f t="shared" si="9901"/>
        <v>0</v>
      </c>
      <c r="P5079" s="43">
        <f t="shared" si="9902"/>
        <v>0</v>
      </c>
      <c r="Q5079" s="43"/>
      <c r="R5079" s="43"/>
      <c r="S5079" s="43"/>
      <c r="T5079" s="43"/>
      <c r="U5079" s="43"/>
      <c r="V5079" s="43">
        <f t="shared" si="9894"/>
        <v>0</v>
      </c>
      <c r="W5079" s="43"/>
      <c r="X5079" s="43"/>
      <c r="Y5079" s="43"/>
      <c r="Z5079" s="43"/>
      <c r="AA5079" s="43"/>
      <c r="AB5079" s="43">
        <f t="shared" si="9912"/>
        <v>70</v>
      </c>
      <c r="AC5079" s="44">
        <f t="shared" si="9913"/>
        <v>91.441000000000003</v>
      </c>
      <c r="AD5079" s="44">
        <f t="shared" si="9914"/>
        <v>91.441000000000003</v>
      </c>
      <c r="AE5079" s="45">
        <f t="shared" si="9864"/>
        <v>100</v>
      </c>
      <c r="AF5079" s="43">
        <f t="shared" si="9915"/>
        <v>70</v>
      </c>
      <c r="AG5079" s="43">
        <f t="shared" si="9916"/>
        <v>0</v>
      </c>
      <c r="AH5079" s="43">
        <f t="shared" si="9917"/>
        <v>0</v>
      </c>
      <c r="AI5079" s="43">
        <f t="shared" si="9918"/>
        <v>0</v>
      </c>
      <c r="AJ5079" s="43">
        <f t="shared" si="9919"/>
        <v>0</v>
      </c>
      <c r="AK5079" s="43">
        <f t="shared" si="9920"/>
        <v>0</v>
      </c>
      <c r="AL5079" s="43">
        <f t="shared" si="9865"/>
        <v>70</v>
      </c>
      <c r="AM5079" s="43">
        <f t="shared" si="9866"/>
        <v>-70</v>
      </c>
      <c r="AN5079" s="19"/>
      <c r="AO5079" s="1"/>
      <c r="AP5079" s="1"/>
      <c r="AQ5079" s="1"/>
      <c r="AR5079" s="1"/>
      <c r="AS5079" s="1"/>
    </row>
    <row r="5080" ht="63">
      <c r="B5080" s="41" t="s">
        <v>1385</v>
      </c>
      <c r="C5080" s="41" t="s">
        <v>117</v>
      </c>
      <c r="D5080" s="41" t="s">
        <v>446</v>
      </c>
      <c r="E5080" s="26" t="str">
        <f t="shared" si="9893"/>
        <v>0310</v>
      </c>
      <c r="F5080" s="41" t="s">
        <v>105</v>
      </c>
      <c r="G5080" s="41" t="s">
        <v>59</v>
      </c>
      <c r="H5080" s="42" t="s">
        <v>60</v>
      </c>
      <c r="I5080" s="43"/>
      <c r="J5080" s="43"/>
      <c r="K5080" s="43"/>
      <c r="L5080" s="43"/>
      <c r="M5080" s="43"/>
      <c r="N5080" s="43"/>
      <c r="O5080" s="43">
        <f t="shared" si="9901"/>
        <v>0</v>
      </c>
      <c r="P5080" s="43">
        <f t="shared" si="9902"/>
        <v>0</v>
      </c>
      <c r="Q5080" s="43"/>
      <c r="R5080" s="43"/>
      <c r="S5080" s="43"/>
      <c r="T5080" s="43"/>
      <c r="U5080" s="43"/>
      <c r="V5080" s="43">
        <f t="shared" si="9894"/>
        <v>0</v>
      </c>
      <c r="W5080" s="43"/>
      <c r="X5080" s="43"/>
      <c r="Y5080" s="43"/>
      <c r="Z5080" s="43"/>
      <c r="AA5080" s="43"/>
      <c r="AB5080" s="43">
        <f t="shared" si="9912"/>
        <v>70</v>
      </c>
      <c r="AC5080" s="44">
        <f t="shared" si="9913"/>
        <v>91.441000000000003</v>
      </c>
      <c r="AD5080" s="44">
        <f t="shared" si="9914"/>
        <v>91.441000000000003</v>
      </c>
      <c r="AE5080" s="45">
        <f t="shared" si="9864"/>
        <v>100</v>
      </c>
      <c r="AF5080" s="43">
        <f t="shared" si="9915"/>
        <v>70</v>
      </c>
      <c r="AG5080" s="43">
        <f t="shared" si="9916"/>
        <v>0</v>
      </c>
      <c r="AH5080" s="43">
        <f t="shared" si="9917"/>
        <v>0</v>
      </c>
      <c r="AI5080" s="43">
        <f t="shared" si="9918"/>
        <v>0</v>
      </c>
      <c r="AJ5080" s="43">
        <f t="shared" si="9919"/>
        <v>0</v>
      </c>
      <c r="AK5080" s="43">
        <f t="shared" si="9920"/>
        <v>0</v>
      </c>
      <c r="AL5080" s="43">
        <f t="shared" si="9865"/>
        <v>70</v>
      </c>
      <c r="AM5080" s="43">
        <f t="shared" si="9866"/>
        <v>-70</v>
      </c>
      <c r="AN5080" s="19"/>
      <c r="AO5080" s="1"/>
      <c r="AP5080" s="1"/>
      <c r="AQ5080" s="1"/>
      <c r="AR5080" s="1"/>
      <c r="AS5080" s="1"/>
    </row>
    <row r="5081" ht="63">
      <c r="B5081" s="41" t="s">
        <v>1385</v>
      </c>
      <c r="C5081" s="41" t="s">
        <v>117</v>
      </c>
      <c r="D5081" s="41" t="s">
        <v>446</v>
      </c>
      <c r="E5081" s="26" t="str">
        <f t="shared" si="9893"/>
        <v>0310</v>
      </c>
      <c r="F5081" s="41" t="s">
        <v>105</v>
      </c>
      <c r="G5081" s="41" t="s">
        <v>61</v>
      </c>
      <c r="H5081" s="42" t="s">
        <v>62</v>
      </c>
      <c r="I5081" s="43"/>
      <c r="J5081" s="43"/>
      <c r="K5081" s="43"/>
      <c r="L5081" s="43"/>
      <c r="M5081" s="43"/>
      <c r="N5081" s="43"/>
      <c r="O5081" s="43">
        <v>0</v>
      </c>
      <c r="P5081" s="43">
        <v>0</v>
      </c>
      <c r="Q5081" s="43"/>
      <c r="R5081" s="43"/>
      <c r="S5081" s="43"/>
      <c r="T5081" s="43"/>
      <c r="U5081" s="43"/>
      <c r="V5081" s="43">
        <f t="shared" si="9894"/>
        <v>0</v>
      </c>
      <c r="W5081" s="43"/>
      <c r="X5081" s="43"/>
      <c r="Y5081" s="43"/>
      <c r="Z5081" s="43"/>
      <c r="AA5081" s="43"/>
      <c r="AB5081" s="43">
        <v>70</v>
      </c>
      <c r="AC5081" s="44">
        <v>91.441000000000003</v>
      </c>
      <c r="AD5081" s="44">
        <v>91.441000000000003</v>
      </c>
      <c r="AE5081" s="45">
        <f t="shared" si="9864"/>
        <v>100</v>
      </c>
      <c r="AF5081" s="43">
        <v>70</v>
      </c>
      <c r="AG5081" s="43">
        <v>0</v>
      </c>
      <c r="AH5081" s="43">
        <v>0</v>
      </c>
      <c r="AI5081" s="43">
        <v>0</v>
      </c>
      <c r="AJ5081" s="43">
        <v>0</v>
      </c>
      <c r="AK5081" s="43">
        <v>0</v>
      </c>
      <c r="AL5081" s="43">
        <f t="shared" si="9865"/>
        <v>70</v>
      </c>
      <c r="AM5081" s="43">
        <f t="shared" si="9866"/>
        <v>-70</v>
      </c>
      <c r="AN5081" s="19"/>
      <c r="AO5081" s="1"/>
      <c r="AP5081" s="1"/>
      <c r="AQ5081" s="1"/>
      <c r="AR5081" s="1"/>
      <c r="AS5081" s="1"/>
    </row>
    <row r="5082" s="33" customFormat="1" ht="31.5">
      <c r="B5082" s="34" t="s">
        <v>1385</v>
      </c>
      <c r="C5082" s="34" t="s">
        <v>117</v>
      </c>
      <c r="D5082" s="34" t="s">
        <v>200</v>
      </c>
      <c r="E5082" s="35" t="str">
        <f t="shared" si="9893"/>
        <v>0314</v>
      </c>
      <c r="F5082" s="34"/>
      <c r="G5082" s="34"/>
      <c r="H5082" s="36" t="s">
        <v>201</v>
      </c>
      <c r="I5082" s="37">
        <f>I5083+I5105+I5093</f>
        <v>25388.5</v>
      </c>
      <c r="J5082" s="37">
        <f>J5083+J5105+J5093</f>
        <v>25228.599999999999</v>
      </c>
      <c r="K5082" s="37">
        <f>K5083+K5105+K5093</f>
        <v>25228.599999999999</v>
      </c>
      <c r="L5082" s="37">
        <f>L5083+L5105+L5093</f>
        <v>40.100000000000023</v>
      </c>
      <c r="M5082" s="37">
        <f>M5083+M5105+M5093</f>
        <v>-259.89999999999998</v>
      </c>
      <c r="N5082" s="37">
        <f>N5083+N5105+N5093</f>
        <v>-259.89999999999998</v>
      </c>
      <c r="O5082" s="37">
        <f>O5083+O5105+O5093</f>
        <v>-15</v>
      </c>
      <c r="P5082" s="37">
        <f>P5083+P5105+P5093</f>
        <v>-255</v>
      </c>
      <c r="Q5082" s="37">
        <f>Q5083+Q5105+Q5093</f>
        <v>0</v>
      </c>
      <c r="R5082" s="37">
        <f>R5083+R5105+R5093</f>
        <v>154.78700000000001</v>
      </c>
      <c r="S5082" s="37">
        <f>S5083+S5105+S5093</f>
        <v>0</v>
      </c>
      <c r="T5082" s="37">
        <f>T5083+T5105+T5093</f>
        <v>0</v>
      </c>
      <c r="U5082" s="37">
        <v>0</v>
      </c>
      <c r="V5082" s="37">
        <f t="shared" si="9894"/>
        <v>25313.386999999999</v>
      </c>
      <c r="W5082" s="37">
        <f>W5083+W5105+W5093</f>
        <v>0</v>
      </c>
      <c r="X5082" s="37">
        <f>X5083+X5105+X5093</f>
        <v>0</v>
      </c>
      <c r="Y5082" s="37">
        <f>Y5083+Y5105+Y5093</f>
        <v>0</v>
      </c>
      <c r="Z5082" s="37">
        <f>Z5083+Z5105+Z5093</f>
        <v>0</v>
      </c>
      <c r="AA5082" s="37">
        <f>AA5083+AA5105+AA5093</f>
        <v>0</v>
      </c>
      <c r="AB5082" s="37">
        <f>AB5083+AB5105+AB5093</f>
        <v>19446.96269</v>
      </c>
      <c r="AC5082" s="38">
        <f>AC5083+AC5105+AC5093</f>
        <v>25505.687000000002</v>
      </c>
      <c r="AD5082" s="38">
        <f>AD5083+AD5105+AD5093</f>
        <v>25490.12902</v>
      </c>
      <c r="AE5082" s="39">
        <f t="shared" si="9864"/>
        <v>99.939001917493925</v>
      </c>
      <c r="AF5082" s="37">
        <f>AF5083+AF5105+AF5093</f>
        <v>25360.687000000002</v>
      </c>
      <c r="AG5082" s="37">
        <f>AG5083+AG5105+AG5093</f>
        <v>-15</v>
      </c>
      <c r="AH5082" s="37">
        <f>AH5083+AH5105+AH5093</f>
        <v>0</v>
      </c>
      <c r="AI5082" s="37">
        <f>AI5083+AI5105+AI5093</f>
        <v>0</v>
      </c>
      <c r="AJ5082" s="37">
        <f>AJ5083+AJ5105+AJ5093</f>
        <v>0</v>
      </c>
      <c r="AK5082" s="37">
        <f>AK5083+AK5105+AK5093</f>
        <v>0</v>
      </c>
      <c r="AL5082" s="37">
        <f t="shared" si="9865"/>
        <v>25345.687000000002</v>
      </c>
      <c r="AM5082" s="37">
        <f t="shared" si="9866"/>
        <v>-32.30000000000291</v>
      </c>
      <c r="AN5082" s="40"/>
      <c r="AO5082" s="33"/>
      <c r="AP5082" s="33"/>
      <c r="AQ5082" s="33"/>
      <c r="AR5082" s="33"/>
      <c r="AS5082" s="33"/>
    </row>
    <row r="5083">
      <c r="B5083" s="41" t="s">
        <v>1385</v>
      </c>
      <c r="C5083" s="41" t="s">
        <v>117</v>
      </c>
      <c r="D5083" s="41" t="s">
        <v>200</v>
      </c>
      <c r="E5083" s="26" t="str">
        <f t="shared" si="9893"/>
        <v>0314</v>
      </c>
      <c r="F5083" s="41" t="s">
        <v>351</v>
      </c>
      <c r="G5083" s="41"/>
      <c r="H5083" s="42" t="s">
        <v>352</v>
      </c>
      <c r="I5083" s="43">
        <f>I5084</f>
        <v>5957.2999999999993</v>
      </c>
      <c r="J5083" s="43">
        <f>J5084</f>
        <v>5957.2999999999993</v>
      </c>
      <c r="K5083" s="43">
        <f>K5084</f>
        <v>5957.2999999999993</v>
      </c>
      <c r="L5083" s="43">
        <f>L5084</f>
        <v>0</v>
      </c>
      <c r="M5083" s="43">
        <f>M5084</f>
        <v>0</v>
      </c>
      <c r="N5083" s="43">
        <f>N5084</f>
        <v>0</v>
      </c>
      <c r="O5083" s="43">
        <f>O5084</f>
        <v>0</v>
      </c>
      <c r="P5083" s="43">
        <f>P5084</f>
        <v>0</v>
      </c>
      <c r="Q5083" s="43">
        <f>Q5084</f>
        <v>0</v>
      </c>
      <c r="R5083" s="43">
        <f>R5084</f>
        <v>0</v>
      </c>
      <c r="S5083" s="43">
        <f>S5084</f>
        <v>0</v>
      </c>
      <c r="T5083" s="43">
        <f>T5084</f>
        <v>0</v>
      </c>
      <c r="U5083" s="43">
        <v>0</v>
      </c>
      <c r="V5083" s="43">
        <f t="shared" si="9894"/>
        <v>5957.2999999999993</v>
      </c>
      <c r="W5083" s="43">
        <f>W5084</f>
        <v>0</v>
      </c>
      <c r="X5083" s="43">
        <f>X5084</f>
        <v>0</v>
      </c>
      <c r="Y5083" s="43">
        <f>Y5084</f>
        <v>0</v>
      </c>
      <c r="Z5083" s="43">
        <f>Z5084</f>
        <v>0</v>
      </c>
      <c r="AA5083" s="43">
        <f>AA5084</f>
        <v>0</v>
      </c>
      <c r="AB5083" s="43">
        <f>AB5084</f>
        <v>4709.0403999999999</v>
      </c>
      <c r="AC5083" s="44">
        <f>AC5084</f>
        <v>5989.6000000000004</v>
      </c>
      <c r="AD5083" s="44">
        <f>AD5084</f>
        <v>5989.6000000000004</v>
      </c>
      <c r="AE5083" s="45">
        <f t="shared" si="9864"/>
        <v>100</v>
      </c>
      <c r="AF5083" s="43">
        <f>AF5084</f>
        <v>5989.6000000000004</v>
      </c>
      <c r="AG5083" s="43">
        <f>AG5084</f>
        <v>0</v>
      </c>
      <c r="AH5083" s="43">
        <f>AH5084</f>
        <v>0</v>
      </c>
      <c r="AI5083" s="43">
        <f>AI5084</f>
        <v>0</v>
      </c>
      <c r="AJ5083" s="43">
        <f>AJ5084</f>
        <v>0</v>
      </c>
      <c r="AK5083" s="43">
        <f>AK5084</f>
        <v>0</v>
      </c>
      <c r="AL5083" s="43">
        <f t="shared" si="9865"/>
        <v>5989.6000000000004</v>
      </c>
      <c r="AM5083" s="43">
        <f t="shared" si="9866"/>
        <v>-32.300000000001091</v>
      </c>
      <c r="AN5083" s="2"/>
      <c r="AO5083" s="1"/>
      <c r="AP5083" s="1"/>
      <c r="AQ5083" s="1"/>
      <c r="AR5083" s="1"/>
      <c r="AS5083" s="1"/>
    </row>
    <row r="5084" ht="31.5">
      <c r="B5084" s="41" t="s">
        <v>1385</v>
      </c>
      <c r="C5084" s="41" t="s">
        <v>117</v>
      </c>
      <c r="D5084" s="41" t="s">
        <v>200</v>
      </c>
      <c r="E5084" s="26" t="str">
        <f t="shared" si="9893"/>
        <v>0314</v>
      </c>
      <c r="F5084" s="41" t="s">
        <v>353</v>
      </c>
      <c r="G5084" s="41"/>
      <c r="H5084" s="42" t="s">
        <v>354</v>
      </c>
      <c r="I5084" s="43">
        <f>I5085+I5089</f>
        <v>5957.2999999999993</v>
      </c>
      <c r="J5084" s="43">
        <f>J5085+J5089</f>
        <v>5957.2999999999993</v>
      </c>
      <c r="K5084" s="43">
        <f>K5085+K5089</f>
        <v>5957.2999999999993</v>
      </c>
      <c r="L5084" s="43">
        <f>L5085+L5089</f>
        <v>0</v>
      </c>
      <c r="M5084" s="43">
        <f>M5085+M5089</f>
        <v>0</v>
      </c>
      <c r="N5084" s="43">
        <f>N5085+N5089</f>
        <v>0</v>
      </c>
      <c r="O5084" s="43">
        <f>O5085+O5089</f>
        <v>0</v>
      </c>
      <c r="P5084" s="43">
        <f>P5085+P5089</f>
        <v>0</v>
      </c>
      <c r="Q5084" s="43">
        <f>Q5085+Q5089</f>
        <v>0</v>
      </c>
      <c r="R5084" s="43">
        <f>R5085+R5089</f>
        <v>0</v>
      </c>
      <c r="S5084" s="43">
        <f>S5085+S5089</f>
        <v>0</v>
      </c>
      <c r="T5084" s="43">
        <f>T5085+T5089</f>
        <v>0</v>
      </c>
      <c r="U5084" s="43">
        <v>0</v>
      </c>
      <c r="V5084" s="43">
        <f t="shared" si="9894"/>
        <v>5957.2999999999993</v>
      </c>
      <c r="W5084" s="43">
        <f>W5085+W5089</f>
        <v>0</v>
      </c>
      <c r="X5084" s="43">
        <f>X5085+X5089</f>
        <v>0</v>
      </c>
      <c r="Y5084" s="43">
        <f>Y5085+Y5089</f>
        <v>0</v>
      </c>
      <c r="Z5084" s="43">
        <f>Z5085+Z5089</f>
        <v>0</v>
      </c>
      <c r="AA5084" s="43">
        <f>AA5085+AA5089</f>
        <v>0</v>
      </c>
      <c r="AB5084" s="43">
        <f>AB5085+AB5089</f>
        <v>4709.0403999999999</v>
      </c>
      <c r="AC5084" s="44">
        <f>AC5085+AC5089</f>
        <v>5989.6000000000004</v>
      </c>
      <c r="AD5084" s="44">
        <f>AD5085+AD5089</f>
        <v>5989.6000000000004</v>
      </c>
      <c r="AE5084" s="45">
        <f t="shared" si="9864"/>
        <v>100</v>
      </c>
      <c r="AF5084" s="43">
        <f>AF5085+AF5089</f>
        <v>5989.6000000000004</v>
      </c>
      <c r="AG5084" s="43">
        <f>AG5085+AG5089</f>
        <v>0</v>
      </c>
      <c r="AH5084" s="43">
        <f>AH5085+AH5089</f>
        <v>0</v>
      </c>
      <c r="AI5084" s="43">
        <f>AI5085+AI5089</f>
        <v>0</v>
      </c>
      <c r="AJ5084" s="43">
        <f>AJ5085+AJ5089</f>
        <v>0</v>
      </c>
      <c r="AK5084" s="43">
        <f>AK5085+AK5089</f>
        <v>0</v>
      </c>
      <c r="AL5084" s="43">
        <f t="shared" si="9865"/>
        <v>5989.6000000000004</v>
      </c>
      <c r="AM5084" s="43">
        <f t="shared" si="9866"/>
        <v>-32.300000000001091</v>
      </c>
      <c r="AN5084" s="2"/>
      <c r="AO5084" s="1"/>
      <c r="AP5084" s="1"/>
      <c r="AQ5084" s="1"/>
      <c r="AR5084" s="1"/>
      <c r="AS5084" s="1"/>
    </row>
    <row r="5085" ht="47.25">
      <c r="B5085" s="41" t="s">
        <v>1385</v>
      </c>
      <c r="C5085" s="41" t="s">
        <v>117</v>
      </c>
      <c r="D5085" s="41" t="s">
        <v>200</v>
      </c>
      <c r="E5085" s="26" t="str">
        <f t="shared" si="9893"/>
        <v>0314</v>
      </c>
      <c r="F5085" s="41" t="s">
        <v>1398</v>
      </c>
      <c r="G5085" s="41"/>
      <c r="H5085" s="42" t="s">
        <v>1399</v>
      </c>
      <c r="I5085" s="43">
        <f t="shared" ref="I5085:I5093" si="9922">I5086</f>
        <v>5857.2999999999993</v>
      </c>
      <c r="J5085" s="43">
        <f t="shared" ref="J5085:J5093" si="9923">J5086</f>
        <v>5857.2999999999993</v>
      </c>
      <c r="K5085" s="43">
        <f t="shared" ref="K5085:K5093" si="9924">K5086</f>
        <v>5857.2999999999993</v>
      </c>
      <c r="L5085" s="43">
        <f t="shared" ref="L5085:L5093" si="9925">L5086</f>
        <v>0</v>
      </c>
      <c r="M5085" s="43">
        <f t="shared" ref="M5085:M5093" si="9926">M5086</f>
        <v>0</v>
      </c>
      <c r="N5085" s="43">
        <f t="shared" ref="N5085:N5093" si="9927">N5086</f>
        <v>0</v>
      </c>
      <c r="O5085" s="43">
        <f t="shared" ref="O5085:O5093" si="9928">O5086</f>
        <v>0</v>
      </c>
      <c r="P5085" s="43">
        <f t="shared" ref="P5085:P5093" si="9929">P5086</f>
        <v>0</v>
      </c>
      <c r="Q5085" s="43">
        <f t="shared" ref="Q5085:Q5093" si="9930">Q5086</f>
        <v>0</v>
      </c>
      <c r="R5085" s="43">
        <f t="shared" ref="R5085:R5093" si="9931">R5086</f>
        <v>0</v>
      </c>
      <c r="S5085" s="43">
        <f t="shared" ref="S5085:S5093" si="9932">S5086</f>
        <v>0</v>
      </c>
      <c r="T5085" s="43">
        <f t="shared" ref="T5085:T5093" si="9933">T5086</f>
        <v>0</v>
      </c>
      <c r="U5085" s="43">
        <v>0</v>
      </c>
      <c r="V5085" s="43">
        <f t="shared" si="9894"/>
        <v>5857.2999999999993</v>
      </c>
      <c r="W5085" s="43">
        <f t="shared" ref="W5085:W5093" si="9934">W5086</f>
        <v>0</v>
      </c>
      <c r="X5085" s="43">
        <f t="shared" ref="X5085:X5093" si="9935">X5086</f>
        <v>0</v>
      </c>
      <c r="Y5085" s="43">
        <f t="shared" ref="Y5085:Y5093" si="9936">Y5086</f>
        <v>0</v>
      </c>
      <c r="Z5085" s="43">
        <f t="shared" ref="Z5085:Z5093" si="9937">Z5086</f>
        <v>0</v>
      </c>
      <c r="AA5085" s="43">
        <f t="shared" ref="AA5085:AA5093" si="9938">AA5086</f>
        <v>0</v>
      </c>
      <c r="AB5085" s="43">
        <f t="shared" ref="AB5085:AB5093" si="9939">AB5086</f>
        <v>4609.0403999999999</v>
      </c>
      <c r="AC5085" s="44">
        <f t="shared" ref="AC5085:AC5093" si="9940">AC5086</f>
        <v>5889.6000000000004</v>
      </c>
      <c r="AD5085" s="44">
        <f t="shared" ref="AD5085:AD5093" si="9941">AD5086</f>
        <v>5889.6000000000004</v>
      </c>
      <c r="AE5085" s="45">
        <f t="shared" si="9864"/>
        <v>100</v>
      </c>
      <c r="AF5085" s="43">
        <f t="shared" ref="AF5085:AF5093" si="9942">AF5086</f>
        <v>5889.6000000000004</v>
      </c>
      <c r="AG5085" s="43">
        <f t="shared" ref="AG5085:AG5093" si="9943">AG5086</f>
        <v>0</v>
      </c>
      <c r="AH5085" s="43">
        <f t="shared" ref="AH5085:AH5093" si="9944">AH5086</f>
        <v>0</v>
      </c>
      <c r="AI5085" s="43">
        <f t="shared" ref="AI5085:AI5093" si="9945">AI5086</f>
        <v>0</v>
      </c>
      <c r="AJ5085" s="43">
        <f t="shared" ref="AJ5085:AJ5093" si="9946">AJ5086</f>
        <v>0</v>
      </c>
      <c r="AK5085" s="43">
        <f t="shared" ref="AK5085:AK5093" si="9947">AK5086</f>
        <v>0</v>
      </c>
      <c r="AL5085" s="43">
        <f t="shared" si="9865"/>
        <v>5889.6000000000004</v>
      </c>
      <c r="AM5085" s="43">
        <f t="shared" si="9866"/>
        <v>-32.300000000001091</v>
      </c>
      <c r="AN5085" s="2"/>
      <c r="AR5085" s="1"/>
      <c r="AS5085" s="1"/>
    </row>
    <row r="5086" ht="47.25">
      <c r="B5086" s="41" t="s">
        <v>1385</v>
      </c>
      <c r="C5086" s="41" t="s">
        <v>117</v>
      </c>
      <c r="D5086" s="41" t="s">
        <v>200</v>
      </c>
      <c r="E5086" s="26" t="str">
        <f t="shared" si="9893"/>
        <v>0314</v>
      </c>
      <c r="F5086" s="41" t="s">
        <v>1400</v>
      </c>
      <c r="G5086" s="41"/>
      <c r="H5086" s="42" t="s">
        <v>1401</v>
      </c>
      <c r="I5086" s="43">
        <f t="shared" si="9922"/>
        <v>5857.2999999999993</v>
      </c>
      <c r="J5086" s="43">
        <f t="shared" si="9923"/>
        <v>5857.2999999999993</v>
      </c>
      <c r="K5086" s="43">
        <f t="shared" si="9924"/>
        <v>5857.2999999999993</v>
      </c>
      <c r="L5086" s="43">
        <f t="shared" si="9925"/>
        <v>0</v>
      </c>
      <c r="M5086" s="43">
        <f t="shared" si="9926"/>
        <v>0</v>
      </c>
      <c r="N5086" s="43">
        <f t="shared" si="9927"/>
        <v>0</v>
      </c>
      <c r="O5086" s="43">
        <f t="shared" si="9928"/>
        <v>0</v>
      </c>
      <c r="P5086" s="43">
        <f t="shared" si="9929"/>
        <v>0</v>
      </c>
      <c r="Q5086" s="43">
        <f t="shared" si="9930"/>
        <v>0</v>
      </c>
      <c r="R5086" s="43">
        <f t="shared" si="9931"/>
        <v>0</v>
      </c>
      <c r="S5086" s="43">
        <f t="shared" si="9932"/>
        <v>0</v>
      </c>
      <c r="T5086" s="43">
        <f t="shared" si="9933"/>
        <v>0</v>
      </c>
      <c r="U5086" s="43">
        <v>0</v>
      </c>
      <c r="V5086" s="43">
        <f t="shared" si="9894"/>
        <v>5857.2999999999993</v>
      </c>
      <c r="W5086" s="43">
        <f t="shared" si="9934"/>
        <v>0</v>
      </c>
      <c r="X5086" s="43">
        <f t="shared" si="9935"/>
        <v>0</v>
      </c>
      <c r="Y5086" s="43">
        <f t="shared" si="9936"/>
        <v>0</v>
      </c>
      <c r="Z5086" s="43">
        <f t="shared" si="9937"/>
        <v>0</v>
      </c>
      <c r="AA5086" s="43">
        <f t="shared" si="9938"/>
        <v>0</v>
      </c>
      <c r="AB5086" s="43">
        <f t="shared" si="9939"/>
        <v>4609.0403999999999</v>
      </c>
      <c r="AC5086" s="44">
        <f t="shared" si="9940"/>
        <v>5889.6000000000004</v>
      </c>
      <c r="AD5086" s="44">
        <f t="shared" si="9941"/>
        <v>5889.6000000000004</v>
      </c>
      <c r="AE5086" s="45">
        <f t="shared" si="9864"/>
        <v>100</v>
      </c>
      <c r="AF5086" s="43">
        <f t="shared" si="9942"/>
        <v>5889.6000000000004</v>
      </c>
      <c r="AG5086" s="43">
        <f t="shared" si="9943"/>
        <v>0</v>
      </c>
      <c r="AH5086" s="43">
        <f t="shared" si="9944"/>
        <v>0</v>
      </c>
      <c r="AI5086" s="43">
        <f t="shared" si="9945"/>
        <v>0</v>
      </c>
      <c r="AJ5086" s="43">
        <f t="shared" si="9946"/>
        <v>0</v>
      </c>
      <c r="AK5086" s="43">
        <f t="shared" si="9947"/>
        <v>0</v>
      </c>
      <c r="AL5086" s="43">
        <f t="shared" si="9865"/>
        <v>5889.6000000000004</v>
      </c>
      <c r="AM5086" s="43">
        <f t="shared" si="9866"/>
        <v>-32.300000000001091</v>
      </c>
      <c r="AN5086" s="2"/>
      <c r="AO5086" s="1"/>
      <c r="AP5086" s="1"/>
      <c r="AQ5086" s="1"/>
      <c r="AR5086" s="1"/>
      <c r="AS5086" s="1"/>
    </row>
    <row r="5087" ht="31.5">
      <c r="B5087" s="41" t="s">
        <v>1385</v>
      </c>
      <c r="C5087" s="41" t="s">
        <v>117</v>
      </c>
      <c r="D5087" s="41" t="s">
        <v>200</v>
      </c>
      <c r="E5087" s="26" t="str">
        <f t="shared" si="9893"/>
        <v>0314</v>
      </c>
      <c r="F5087" s="41" t="s">
        <v>1400</v>
      </c>
      <c r="G5087" s="41" t="s">
        <v>177</v>
      </c>
      <c r="H5087" s="42" t="s">
        <v>178</v>
      </c>
      <c r="I5087" s="43">
        <f t="shared" si="9922"/>
        <v>5857.2999999999993</v>
      </c>
      <c r="J5087" s="43">
        <f t="shared" si="9923"/>
        <v>5857.2999999999993</v>
      </c>
      <c r="K5087" s="43">
        <f t="shared" si="9924"/>
        <v>5857.2999999999993</v>
      </c>
      <c r="L5087" s="43">
        <f t="shared" si="9925"/>
        <v>0</v>
      </c>
      <c r="M5087" s="43">
        <f t="shared" si="9926"/>
        <v>0</v>
      </c>
      <c r="N5087" s="43">
        <f t="shared" si="9927"/>
        <v>0</v>
      </c>
      <c r="O5087" s="43">
        <f t="shared" si="9928"/>
        <v>0</v>
      </c>
      <c r="P5087" s="43">
        <f t="shared" si="9929"/>
        <v>0</v>
      </c>
      <c r="Q5087" s="43">
        <f t="shared" si="9930"/>
        <v>0</v>
      </c>
      <c r="R5087" s="43">
        <f t="shared" si="9931"/>
        <v>0</v>
      </c>
      <c r="S5087" s="43">
        <f t="shared" si="9932"/>
        <v>0</v>
      </c>
      <c r="T5087" s="43">
        <f t="shared" si="9933"/>
        <v>0</v>
      </c>
      <c r="U5087" s="43">
        <v>0</v>
      </c>
      <c r="V5087" s="43">
        <f t="shared" si="9894"/>
        <v>5857.2999999999993</v>
      </c>
      <c r="W5087" s="43">
        <f t="shared" si="9934"/>
        <v>0</v>
      </c>
      <c r="X5087" s="43">
        <f t="shared" si="9935"/>
        <v>0</v>
      </c>
      <c r="Y5087" s="43">
        <f t="shared" si="9936"/>
        <v>0</v>
      </c>
      <c r="Z5087" s="43">
        <f t="shared" si="9937"/>
        <v>0</v>
      </c>
      <c r="AA5087" s="43">
        <f t="shared" si="9938"/>
        <v>0</v>
      </c>
      <c r="AB5087" s="43">
        <f t="shared" si="9939"/>
        <v>4609.0403999999999</v>
      </c>
      <c r="AC5087" s="44">
        <f t="shared" si="9940"/>
        <v>5889.6000000000004</v>
      </c>
      <c r="AD5087" s="44">
        <f t="shared" si="9941"/>
        <v>5889.6000000000004</v>
      </c>
      <c r="AE5087" s="45">
        <f t="shared" si="9864"/>
        <v>100</v>
      </c>
      <c r="AF5087" s="43">
        <f t="shared" si="9942"/>
        <v>5889.6000000000004</v>
      </c>
      <c r="AG5087" s="43">
        <f t="shared" si="9943"/>
        <v>0</v>
      </c>
      <c r="AH5087" s="43">
        <f t="shared" si="9944"/>
        <v>0</v>
      </c>
      <c r="AI5087" s="43">
        <f t="shared" si="9945"/>
        <v>0</v>
      </c>
      <c r="AJ5087" s="43">
        <f t="shared" si="9946"/>
        <v>0</v>
      </c>
      <c r="AK5087" s="43">
        <f t="shared" si="9947"/>
        <v>0</v>
      </c>
      <c r="AL5087" s="43">
        <f t="shared" si="9865"/>
        <v>5889.6000000000004</v>
      </c>
      <c r="AM5087" s="43">
        <f t="shared" si="9866"/>
        <v>-32.300000000001091</v>
      </c>
      <c r="AN5087" s="2"/>
      <c r="AO5087" s="1"/>
      <c r="AP5087" s="1"/>
      <c r="AQ5087" s="1"/>
      <c r="AR5087" s="1"/>
      <c r="AS5087" s="1"/>
    </row>
    <row r="5088" ht="63">
      <c r="B5088" s="41" t="s">
        <v>1385</v>
      </c>
      <c r="C5088" s="41" t="s">
        <v>117</v>
      </c>
      <c r="D5088" s="41" t="s">
        <v>200</v>
      </c>
      <c r="E5088" s="26" t="str">
        <f t="shared" si="9893"/>
        <v>0314</v>
      </c>
      <c r="F5088" s="41" t="s">
        <v>1400</v>
      </c>
      <c r="G5088" s="41" t="s">
        <v>373</v>
      </c>
      <c r="H5088" s="42" t="s">
        <v>374</v>
      </c>
      <c r="I5088" s="43">
        <v>5857.2999999999993</v>
      </c>
      <c r="J5088" s="43">
        <v>5857.2999999999993</v>
      </c>
      <c r="K5088" s="43">
        <v>5857.2999999999993</v>
      </c>
      <c r="L5088" s="43"/>
      <c r="M5088" s="43"/>
      <c r="N5088" s="43"/>
      <c r="O5088" s="43">
        <v>0</v>
      </c>
      <c r="P5088" s="43">
        <v>0</v>
      </c>
      <c r="Q5088" s="43">
        <v>0</v>
      </c>
      <c r="R5088" s="43">
        <v>0</v>
      </c>
      <c r="S5088" s="43">
        <v>0</v>
      </c>
      <c r="T5088" s="43">
        <v>0</v>
      </c>
      <c r="U5088" s="43">
        <v>0</v>
      </c>
      <c r="V5088" s="43">
        <f t="shared" si="9894"/>
        <v>5857.2999999999993</v>
      </c>
      <c r="W5088" s="43"/>
      <c r="X5088" s="43"/>
      <c r="Y5088" s="43"/>
      <c r="Z5088" s="43"/>
      <c r="AA5088" s="43"/>
      <c r="AB5088" s="43">
        <v>4609.0403999999999</v>
      </c>
      <c r="AC5088" s="44">
        <v>5889.6000000000004</v>
      </c>
      <c r="AD5088" s="44">
        <v>5889.6000000000004</v>
      </c>
      <c r="AE5088" s="45">
        <f t="shared" si="9864"/>
        <v>100</v>
      </c>
      <c r="AF5088" s="43">
        <v>5889.6000000000004</v>
      </c>
      <c r="AG5088" s="43">
        <v>0</v>
      </c>
      <c r="AH5088" s="43">
        <v>0</v>
      </c>
      <c r="AI5088" s="43">
        <v>0</v>
      </c>
      <c r="AJ5088" s="43">
        <v>0</v>
      </c>
      <c r="AK5088" s="43">
        <v>0</v>
      </c>
      <c r="AL5088" s="43">
        <f t="shared" si="9865"/>
        <v>5889.6000000000004</v>
      </c>
      <c r="AM5088" s="43">
        <f t="shared" si="9866"/>
        <v>-32.300000000001091</v>
      </c>
      <c r="AN5088" s="19"/>
      <c r="AO5088" s="1"/>
      <c r="AP5088" s="1"/>
      <c r="AQ5088" s="1"/>
      <c r="AR5088" s="1"/>
      <c r="AS5088" s="1"/>
    </row>
    <row r="5089" ht="63">
      <c r="B5089" s="41" t="s">
        <v>1385</v>
      </c>
      <c r="C5089" s="41" t="s">
        <v>117</v>
      </c>
      <c r="D5089" s="41" t="s">
        <v>200</v>
      </c>
      <c r="E5089" s="26" t="str">
        <f t="shared" si="9893"/>
        <v>0314</v>
      </c>
      <c r="F5089" s="41" t="s">
        <v>1402</v>
      </c>
      <c r="G5089" s="41"/>
      <c r="H5089" s="42" t="s">
        <v>1403</v>
      </c>
      <c r="I5089" s="43">
        <f t="shared" si="9922"/>
        <v>100</v>
      </c>
      <c r="J5089" s="43">
        <f t="shared" si="9923"/>
        <v>100</v>
      </c>
      <c r="K5089" s="43">
        <f t="shared" si="9924"/>
        <v>100</v>
      </c>
      <c r="L5089" s="43">
        <f t="shared" si="9925"/>
        <v>0</v>
      </c>
      <c r="M5089" s="43">
        <f t="shared" si="9926"/>
        <v>0</v>
      </c>
      <c r="N5089" s="43">
        <f t="shared" si="9927"/>
        <v>0</v>
      </c>
      <c r="O5089" s="43">
        <f t="shared" si="9928"/>
        <v>0</v>
      </c>
      <c r="P5089" s="43">
        <f t="shared" si="9929"/>
        <v>0</v>
      </c>
      <c r="Q5089" s="43">
        <f t="shared" si="9930"/>
        <v>0</v>
      </c>
      <c r="R5089" s="43">
        <f t="shared" si="9931"/>
        <v>0</v>
      </c>
      <c r="S5089" s="43">
        <f t="shared" si="9932"/>
        <v>0</v>
      </c>
      <c r="T5089" s="43">
        <f t="shared" si="9933"/>
        <v>0</v>
      </c>
      <c r="U5089" s="43">
        <v>0</v>
      </c>
      <c r="V5089" s="43">
        <f t="shared" si="9894"/>
        <v>100</v>
      </c>
      <c r="W5089" s="43">
        <f t="shared" si="9934"/>
        <v>0</v>
      </c>
      <c r="X5089" s="43">
        <f t="shared" si="9935"/>
        <v>0</v>
      </c>
      <c r="Y5089" s="43">
        <f t="shared" si="9936"/>
        <v>0</v>
      </c>
      <c r="Z5089" s="43">
        <f t="shared" si="9937"/>
        <v>0</v>
      </c>
      <c r="AA5089" s="43">
        <f t="shared" si="9938"/>
        <v>0</v>
      </c>
      <c r="AB5089" s="43">
        <f t="shared" si="9939"/>
        <v>100</v>
      </c>
      <c r="AC5089" s="44">
        <f t="shared" si="9940"/>
        <v>100</v>
      </c>
      <c r="AD5089" s="44">
        <f t="shared" si="9941"/>
        <v>100</v>
      </c>
      <c r="AE5089" s="45">
        <f t="shared" si="9864"/>
        <v>100</v>
      </c>
      <c r="AF5089" s="43">
        <f t="shared" si="9942"/>
        <v>100</v>
      </c>
      <c r="AG5089" s="43">
        <f t="shared" si="9943"/>
        <v>0</v>
      </c>
      <c r="AH5089" s="43">
        <f t="shared" si="9944"/>
        <v>0</v>
      </c>
      <c r="AI5089" s="43">
        <f t="shared" si="9945"/>
        <v>0</v>
      </c>
      <c r="AJ5089" s="43">
        <f t="shared" si="9946"/>
        <v>0</v>
      </c>
      <c r="AK5089" s="43">
        <f t="shared" si="9947"/>
        <v>0</v>
      </c>
      <c r="AL5089" s="43">
        <f t="shared" si="9865"/>
        <v>100</v>
      </c>
      <c r="AM5089" s="43">
        <f t="shared" si="9866"/>
        <v>0</v>
      </c>
      <c r="AN5089" s="2"/>
      <c r="AR5089" s="1"/>
      <c r="AS5089" s="1"/>
    </row>
    <row r="5090" ht="31.5">
      <c r="B5090" s="41" t="s">
        <v>1385</v>
      </c>
      <c r="C5090" s="41" t="s">
        <v>117</v>
      </c>
      <c r="D5090" s="41" t="s">
        <v>200</v>
      </c>
      <c r="E5090" s="26" t="str">
        <f t="shared" si="9893"/>
        <v>0314</v>
      </c>
      <c r="F5090" s="41" t="s">
        <v>1404</v>
      </c>
      <c r="G5090" s="41"/>
      <c r="H5090" s="42" t="s">
        <v>1405</v>
      </c>
      <c r="I5090" s="43">
        <f t="shared" si="9922"/>
        <v>100</v>
      </c>
      <c r="J5090" s="43">
        <f t="shared" si="9923"/>
        <v>100</v>
      </c>
      <c r="K5090" s="43">
        <f t="shared" si="9924"/>
        <v>100</v>
      </c>
      <c r="L5090" s="43">
        <f t="shared" si="9925"/>
        <v>0</v>
      </c>
      <c r="M5090" s="43">
        <f t="shared" si="9926"/>
        <v>0</v>
      </c>
      <c r="N5090" s="43">
        <f t="shared" si="9927"/>
        <v>0</v>
      </c>
      <c r="O5090" s="43">
        <f t="shared" si="9928"/>
        <v>0</v>
      </c>
      <c r="P5090" s="43">
        <f t="shared" si="9929"/>
        <v>0</v>
      </c>
      <c r="Q5090" s="43">
        <f t="shared" si="9930"/>
        <v>0</v>
      </c>
      <c r="R5090" s="43">
        <f t="shared" si="9931"/>
        <v>0</v>
      </c>
      <c r="S5090" s="43">
        <f t="shared" si="9932"/>
        <v>0</v>
      </c>
      <c r="T5090" s="43">
        <f t="shared" si="9933"/>
        <v>0</v>
      </c>
      <c r="U5090" s="43">
        <v>0</v>
      </c>
      <c r="V5090" s="43">
        <f t="shared" si="9894"/>
        <v>100</v>
      </c>
      <c r="W5090" s="43">
        <f t="shared" si="9934"/>
        <v>0</v>
      </c>
      <c r="X5090" s="43">
        <f t="shared" si="9935"/>
        <v>0</v>
      </c>
      <c r="Y5090" s="43">
        <f t="shared" si="9936"/>
        <v>0</v>
      </c>
      <c r="Z5090" s="43">
        <f t="shared" si="9937"/>
        <v>0</v>
      </c>
      <c r="AA5090" s="43">
        <f t="shared" si="9938"/>
        <v>0</v>
      </c>
      <c r="AB5090" s="43">
        <f t="shared" si="9939"/>
        <v>100</v>
      </c>
      <c r="AC5090" s="44">
        <f t="shared" si="9940"/>
        <v>100</v>
      </c>
      <c r="AD5090" s="44">
        <f t="shared" si="9941"/>
        <v>100</v>
      </c>
      <c r="AE5090" s="45">
        <f t="shared" si="9864"/>
        <v>100</v>
      </c>
      <c r="AF5090" s="43">
        <f t="shared" si="9942"/>
        <v>100</v>
      </c>
      <c r="AG5090" s="43">
        <f t="shared" si="9943"/>
        <v>0</v>
      </c>
      <c r="AH5090" s="43">
        <f t="shared" si="9944"/>
        <v>0</v>
      </c>
      <c r="AI5090" s="43">
        <f t="shared" si="9945"/>
        <v>0</v>
      </c>
      <c r="AJ5090" s="43">
        <f t="shared" si="9946"/>
        <v>0</v>
      </c>
      <c r="AK5090" s="43">
        <f t="shared" si="9947"/>
        <v>0</v>
      </c>
      <c r="AL5090" s="43">
        <f t="shared" si="9865"/>
        <v>100</v>
      </c>
      <c r="AM5090" s="43">
        <f t="shared" si="9866"/>
        <v>0</v>
      </c>
      <c r="AN5090" s="2"/>
      <c r="AO5090" s="1"/>
      <c r="AP5090" s="1"/>
      <c r="AQ5090" s="1"/>
      <c r="AR5090" s="1"/>
      <c r="AS5090" s="1"/>
    </row>
    <row r="5091" ht="31.5">
      <c r="B5091" s="41" t="s">
        <v>1385</v>
      </c>
      <c r="C5091" s="41" t="s">
        <v>117</v>
      </c>
      <c r="D5091" s="41" t="s">
        <v>200</v>
      </c>
      <c r="E5091" s="26" t="str">
        <f t="shared" si="9893"/>
        <v>0314</v>
      </c>
      <c r="F5091" s="41" t="s">
        <v>1404</v>
      </c>
      <c r="G5091" s="41" t="s">
        <v>53</v>
      </c>
      <c r="H5091" s="42" t="s">
        <v>54</v>
      </c>
      <c r="I5091" s="43">
        <f t="shared" si="9922"/>
        <v>100</v>
      </c>
      <c r="J5091" s="43">
        <f t="shared" si="9923"/>
        <v>100</v>
      </c>
      <c r="K5091" s="43">
        <f t="shared" si="9924"/>
        <v>100</v>
      </c>
      <c r="L5091" s="43">
        <f t="shared" si="9925"/>
        <v>0</v>
      </c>
      <c r="M5091" s="43">
        <f t="shared" si="9926"/>
        <v>0</v>
      </c>
      <c r="N5091" s="43">
        <f t="shared" si="9927"/>
        <v>0</v>
      </c>
      <c r="O5091" s="43">
        <f t="shared" si="9928"/>
        <v>0</v>
      </c>
      <c r="P5091" s="43">
        <f t="shared" si="9929"/>
        <v>0</v>
      </c>
      <c r="Q5091" s="43">
        <f t="shared" si="9930"/>
        <v>0</v>
      </c>
      <c r="R5091" s="43">
        <f t="shared" si="9931"/>
        <v>0</v>
      </c>
      <c r="S5091" s="43">
        <f t="shared" si="9932"/>
        <v>0</v>
      </c>
      <c r="T5091" s="43">
        <f t="shared" si="9933"/>
        <v>0</v>
      </c>
      <c r="U5091" s="43">
        <v>0</v>
      </c>
      <c r="V5091" s="43">
        <f t="shared" si="9894"/>
        <v>100</v>
      </c>
      <c r="W5091" s="43">
        <f t="shared" si="9934"/>
        <v>0</v>
      </c>
      <c r="X5091" s="43">
        <f t="shared" si="9935"/>
        <v>0</v>
      </c>
      <c r="Y5091" s="43">
        <f t="shared" si="9936"/>
        <v>0</v>
      </c>
      <c r="Z5091" s="43">
        <f t="shared" si="9937"/>
        <v>0</v>
      </c>
      <c r="AA5091" s="43">
        <f t="shared" si="9938"/>
        <v>0</v>
      </c>
      <c r="AB5091" s="43">
        <f t="shared" si="9939"/>
        <v>100</v>
      </c>
      <c r="AC5091" s="44">
        <f t="shared" si="9940"/>
        <v>100</v>
      </c>
      <c r="AD5091" s="44">
        <f t="shared" si="9941"/>
        <v>100</v>
      </c>
      <c r="AE5091" s="45">
        <f t="shared" si="9864"/>
        <v>100</v>
      </c>
      <c r="AF5091" s="43">
        <f t="shared" si="9942"/>
        <v>100</v>
      </c>
      <c r="AG5091" s="43">
        <f t="shared" si="9943"/>
        <v>0</v>
      </c>
      <c r="AH5091" s="43">
        <f t="shared" si="9944"/>
        <v>0</v>
      </c>
      <c r="AI5091" s="43">
        <f t="shared" si="9945"/>
        <v>0</v>
      </c>
      <c r="AJ5091" s="43">
        <f t="shared" si="9946"/>
        <v>0</v>
      </c>
      <c r="AK5091" s="43">
        <f t="shared" si="9947"/>
        <v>0</v>
      </c>
      <c r="AL5091" s="43">
        <f t="shared" si="9865"/>
        <v>100</v>
      </c>
      <c r="AM5091" s="43">
        <f t="shared" si="9866"/>
        <v>0</v>
      </c>
      <c r="AN5091" s="2"/>
      <c r="AO5091" s="1"/>
      <c r="AP5091" s="1"/>
      <c r="AQ5091" s="1"/>
      <c r="AR5091" s="1"/>
      <c r="AS5091" s="1"/>
    </row>
    <row r="5092" ht="31.5">
      <c r="B5092" s="41" t="s">
        <v>1385</v>
      </c>
      <c r="C5092" s="41" t="s">
        <v>117</v>
      </c>
      <c r="D5092" s="41" t="s">
        <v>200</v>
      </c>
      <c r="E5092" s="26" t="str">
        <f t="shared" si="9893"/>
        <v>0314</v>
      </c>
      <c r="F5092" s="41" t="s">
        <v>1404</v>
      </c>
      <c r="G5092" s="41" t="s">
        <v>55</v>
      </c>
      <c r="H5092" s="42" t="s">
        <v>56</v>
      </c>
      <c r="I5092" s="43">
        <v>100</v>
      </c>
      <c r="J5092" s="43">
        <v>100</v>
      </c>
      <c r="K5092" s="43">
        <v>100</v>
      </c>
      <c r="L5092" s="43"/>
      <c r="M5092" s="43"/>
      <c r="N5092" s="43"/>
      <c r="O5092" s="43">
        <v>0</v>
      </c>
      <c r="P5092" s="43">
        <v>0</v>
      </c>
      <c r="Q5092" s="43">
        <v>0</v>
      </c>
      <c r="R5092" s="43">
        <v>0</v>
      </c>
      <c r="S5092" s="43">
        <v>0</v>
      </c>
      <c r="T5092" s="43">
        <v>0</v>
      </c>
      <c r="U5092" s="43">
        <v>0</v>
      </c>
      <c r="V5092" s="43">
        <f t="shared" si="9894"/>
        <v>100</v>
      </c>
      <c r="W5092" s="43"/>
      <c r="X5092" s="43"/>
      <c r="Y5092" s="43"/>
      <c r="Z5092" s="43"/>
      <c r="AA5092" s="43"/>
      <c r="AB5092" s="43">
        <v>100</v>
      </c>
      <c r="AC5092" s="44">
        <v>100</v>
      </c>
      <c r="AD5092" s="44">
        <v>100</v>
      </c>
      <c r="AE5092" s="45">
        <f t="shared" si="9864"/>
        <v>100</v>
      </c>
      <c r="AF5092" s="43">
        <v>100</v>
      </c>
      <c r="AG5092" s="43">
        <v>0</v>
      </c>
      <c r="AH5092" s="43">
        <v>0</v>
      </c>
      <c r="AI5092" s="43">
        <v>0</v>
      </c>
      <c r="AJ5092" s="43">
        <v>0</v>
      </c>
      <c r="AK5092" s="43">
        <v>0</v>
      </c>
      <c r="AL5092" s="43">
        <f t="shared" si="9865"/>
        <v>100</v>
      </c>
      <c r="AM5092" s="43">
        <f t="shared" si="9866"/>
        <v>0</v>
      </c>
      <c r="AN5092" s="19"/>
      <c r="AO5092" s="1"/>
      <c r="AP5092" s="1"/>
      <c r="AQ5092" s="1"/>
      <c r="AR5092" s="1"/>
      <c r="AS5092" s="1"/>
    </row>
    <row r="5093" ht="31.5">
      <c r="B5093" s="41" t="s">
        <v>1385</v>
      </c>
      <c r="C5093" s="41" t="s">
        <v>117</v>
      </c>
      <c r="D5093" s="41" t="s">
        <v>200</v>
      </c>
      <c r="E5093" s="26" t="str">
        <f t="shared" si="9893"/>
        <v>0314</v>
      </c>
      <c r="F5093" s="41" t="s">
        <v>81</v>
      </c>
      <c r="G5093" s="41"/>
      <c r="H5093" s="42" t="s">
        <v>82</v>
      </c>
      <c r="I5093" s="43">
        <f t="shared" si="9922"/>
        <v>3046.9000000000001</v>
      </c>
      <c r="J5093" s="43">
        <f t="shared" si="9923"/>
        <v>3072.9000000000001</v>
      </c>
      <c r="K5093" s="43">
        <f t="shared" si="9924"/>
        <v>3072.9000000000001</v>
      </c>
      <c r="L5093" s="43">
        <f t="shared" si="9925"/>
        <v>40.100000000000023</v>
      </c>
      <c r="M5093" s="43">
        <f t="shared" si="9926"/>
        <v>-259.89999999999998</v>
      </c>
      <c r="N5093" s="43">
        <f t="shared" si="9927"/>
        <v>-259.89999999999998</v>
      </c>
      <c r="O5093" s="43">
        <f t="shared" si="9928"/>
        <v>-15</v>
      </c>
      <c r="P5093" s="43">
        <f t="shared" si="9929"/>
        <v>-255</v>
      </c>
      <c r="Q5093" s="43">
        <f t="shared" si="9930"/>
        <v>0</v>
      </c>
      <c r="R5093" s="43">
        <f t="shared" si="9931"/>
        <v>154.78700000000001</v>
      </c>
      <c r="S5093" s="43">
        <f t="shared" si="9932"/>
        <v>0</v>
      </c>
      <c r="T5093" s="43">
        <f t="shared" si="9933"/>
        <v>0</v>
      </c>
      <c r="U5093" s="43">
        <v>0</v>
      </c>
      <c r="V5093" s="43">
        <f t="shared" si="9894"/>
        <v>2971.7869999999998</v>
      </c>
      <c r="W5093" s="43">
        <f t="shared" si="9934"/>
        <v>0</v>
      </c>
      <c r="X5093" s="43">
        <f t="shared" si="9935"/>
        <v>0</v>
      </c>
      <c r="Y5093" s="43">
        <f t="shared" si="9936"/>
        <v>0</v>
      </c>
      <c r="Z5093" s="43">
        <f t="shared" si="9937"/>
        <v>0</v>
      </c>
      <c r="AA5093" s="43">
        <f t="shared" si="9938"/>
        <v>0</v>
      </c>
      <c r="AB5093" s="43">
        <f t="shared" si="9939"/>
        <v>2331.6788699999997</v>
      </c>
      <c r="AC5093" s="44">
        <f t="shared" si="9940"/>
        <v>2971.7869999999998</v>
      </c>
      <c r="AD5093" s="44">
        <f t="shared" si="9941"/>
        <v>2958.3243200000002</v>
      </c>
      <c r="AE5093" s="45">
        <f t="shared" si="9864"/>
        <v>99.546983683554728</v>
      </c>
      <c r="AF5093" s="43">
        <f t="shared" si="9942"/>
        <v>2986.7869999999998</v>
      </c>
      <c r="AG5093" s="43">
        <f t="shared" si="9943"/>
        <v>-15</v>
      </c>
      <c r="AH5093" s="43">
        <f t="shared" si="9944"/>
        <v>0</v>
      </c>
      <c r="AI5093" s="43">
        <f t="shared" si="9945"/>
        <v>0</v>
      </c>
      <c r="AJ5093" s="43">
        <f t="shared" si="9946"/>
        <v>0</v>
      </c>
      <c r="AK5093" s="43">
        <f t="shared" si="9947"/>
        <v>0</v>
      </c>
      <c r="AL5093" s="43">
        <f t="shared" si="9865"/>
        <v>2971.7869999999998</v>
      </c>
      <c r="AM5093" s="43">
        <f t="shared" si="9866"/>
        <v>0</v>
      </c>
      <c r="AN5093" s="2"/>
      <c r="AO5093" s="1"/>
      <c r="AP5093" s="1"/>
      <c r="AQ5093" s="1"/>
      <c r="AR5093" s="1"/>
      <c r="AS5093" s="1"/>
    </row>
    <row r="5094">
      <c r="B5094" s="41" t="s">
        <v>1385</v>
      </c>
      <c r="C5094" s="41" t="s">
        <v>117</v>
      </c>
      <c r="D5094" s="41" t="s">
        <v>200</v>
      </c>
      <c r="E5094" s="26" t="str">
        <f t="shared" si="9893"/>
        <v>0314</v>
      </c>
      <c r="F5094" s="41" t="s">
        <v>83</v>
      </c>
      <c r="G5094" s="41"/>
      <c r="H5094" s="42" t="s">
        <v>84</v>
      </c>
      <c r="I5094" s="43">
        <f>I5098</f>
        <v>3046.9000000000001</v>
      </c>
      <c r="J5094" s="43">
        <f>J5098</f>
        <v>3072.9000000000001</v>
      </c>
      <c r="K5094" s="43">
        <f>K5098</f>
        <v>3072.9000000000001</v>
      </c>
      <c r="L5094" s="43">
        <f>L5098+L5095</f>
        <v>40.100000000000023</v>
      </c>
      <c r="M5094" s="43">
        <f>M5098+M5095</f>
        <v>-259.89999999999998</v>
      </c>
      <c r="N5094" s="43">
        <f>N5098+N5095</f>
        <v>-259.89999999999998</v>
      </c>
      <c r="O5094" s="43">
        <f>O5098+O5095</f>
        <v>-15</v>
      </c>
      <c r="P5094" s="43">
        <f>P5098+P5095</f>
        <v>-255</v>
      </c>
      <c r="Q5094" s="43">
        <f>Q5098+Q5095</f>
        <v>0</v>
      </c>
      <c r="R5094" s="43">
        <f>R5098+R5095</f>
        <v>154.78700000000001</v>
      </c>
      <c r="S5094" s="43">
        <f>S5098+S5095</f>
        <v>0</v>
      </c>
      <c r="T5094" s="43">
        <f>T5098+T5095</f>
        <v>0</v>
      </c>
      <c r="U5094" s="43">
        <v>0</v>
      </c>
      <c r="V5094" s="43">
        <f t="shared" si="9894"/>
        <v>2971.7869999999998</v>
      </c>
      <c r="W5094" s="43">
        <f>W5098+W5095</f>
        <v>0</v>
      </c>
      <c r="X5094" s="43">
        <f>X5098+X5095</f>
        <v>0</v>
      </c>
      <c r="Y5094" s="43">
        <f>Y5098+Y5095</f>
        <v>0</v>
      </c>
      <c r="Z5094" s="43">
        <f>Z5098+Z5095</f>
        <v>0</v>
      </c>
      <c r="AA5094" s="43">
        <f>AA5098+AA5095</f>
        <v>0</v>
      </c>
      <c r="AB5094" s="43">
        <f>AB5098+AB5095</f>
        <v>2331.6788699999997</v>
      </c>
      <c r="AC5094" s="44">
        <f>AC5098+AC5095</f>
        <v>2971.7869999999998</v>
      </c>
      <c r="AD5094" s="44">
        <f>AD5098+AD5095</f>
        <v>2958.3243200000002</v>
      </c>
      <c r="AE5094" s="45">
        <f t="shared" si="9864"/>
        <v>99.546983683554728</v>
      </c>
      <c r="AF5094" s="43">
        <f>AF5098+AF5095</f>
        <v>2986.7869999999998</v>
      </c>
      <c r="AG5094" s="43">
        <f>AG5098+AG5095</f>
        <v>-15</v>
      </c>
      <c r="AH5094" s="43">
        <f>AH5098+AH5095</f>
        <v>0</v>
      </c>
      <c r="AI5094" s="43">
        <f>AI5098+AI5095</f>
        <v>0</v>
      </c>
      <c r="AJ5094" s="43">
        <f>AJ5098+AJ5095</f>
        <v>0</v>
      </c>
      <c r="AK5094" s="43">
        <f>AK5098+AK5095</f>
        <v>0</v>
      </c>
      <c r="AL5094" s="43">
        <f t="shared" si="9865"/>
        <v>2971.7869999999998</v>
      </c>
      <c r="AM5094" s="43">
        <f t="shared" si="9866"/>
        <v>0</v>
      </c>
      <c r="AN5094" s="2"/>
      <c r="AR5094" s="1"/>
      <c r="AS5094" s="1"/>
    </row>
    <row r="5095" ht="94.5">
      <c r="B5095" s="41" t="s">
        <v>1385</v>
      </c>
      <c r="C5095" s="41" t="s">
        <v>117</v>
      </c>
      <c r="D5095" s="41" t="s">
        <v>200</v>
      </c>
      <c r="E5095" s="26" t="str">
        <f t="shared" si="9893"/>
        <v>0314</v>
      </c>
      <c r="F5095" s="41" t="s">
        <v>1406</v>
      </c>
      <c r="G5095" s="41"/>
      <c r="H5095" s="42" t="s">
        <v>1407</v>
      </c>
      <c r="I5095" s="43"/>
      <c r="J5095" s="43"/>
      <c r="K5095" s="43"/>
      <c r="L5095" s="43">
        <f t="shared" ref="L5095:L5096" si="9948">L5096</f>
        <v>300</v>
      </c>
      <c r="M5095" s="43">
        <f t="shared" ref="M5095:M5096" si="9949">M5096</f>
        <v>0</v>
      </c>
      <c r="N5095" s="43">
        <f t="shared" ref="N5095:N5096" si="9950">N5096</f>
        <v>0</v>
      </c>
      <c r="O5095" s="43">
        <f t="shared" ref="O5095:O5096" si="9951">O5096</f>
        <v>-15</v>
      </c>
      <c r="P5095" s="43">
        <f t="shared" ref="P5095:P5096" si="9952">P5096</f>
        <v>-255</v>
      </c>
      <c r="Q5095" s="43">
        <f t="shared" ref="Q5095:Q5096" si="9953">Q5096</f>
        <v>0</v>
      </c>
      <c r="R5095" s="43">
        <f t="shared" ref="R5095:R5096" si="9954">R5096</f>
        <v>0</v>
      </c>
      <c r="S5095" s="43">
        <f t="shared" ref="S5095:S5096" si="9955">S5096</f>
        <v>0</v>
      </c>
      <c r="T5095" s="43">
        <f t="shared" ref="T5095:T5096" si="9956">T5096</f>
        <v>0</v>
      </c>
      <c r="U5095" s="43">
        <v>0</v>
      </c>
      <c r="V5095" s="43">
        <f t="shared" si="9894"/>
        <v>30</v>
      </c>
      <c r="W5095" s="43">
        <f t="shared" ref="W5095:W5096" si="9957">W5096</f>
        <v>0</v>
      </c>
      <c r="X5095" s="43">
        <f t="shared" ref="X5095:X5096" si="9958">X5096</f>
        <v>0</v>
      </c>
      <c r="Y5095" s="43">
        <f t="shared" ref="Y5095:Y5096" si="9959">Y5096</f>
        <v>0</v>
      </c>
      <c r="Z5095" s="43">
        <f t="shared" ref="Z5095:Z5096" si="9960">Z5096</f>
        <v>0</v>
      </c>
      <c r="AA5095" s="43">
        <f t="shared" ref="AA5095:AA5096" si="9961">AA5096</f>
        <v>0</v>
      </c>
      <c r="AB5095" s="43">
        <f t="shared" ref="AB5095:AB5096" si="9962">AB5096</f>
        <v>15</v>
      </c>
      <c r="AC5095" s="44">
        <f t="shared" ref="AC5095:AC5096" si="9963">AC5096</f>
        <v>30</v>
      </c>
      <c r="AD5095" s="44">
        <f t="shared" ref="AD5095:AD5096" si="9964">AD5096</f>
        <v>30</v>
      </c>
      <c r="AE5095" s="45">
        <f t="shared" si="9864"/>
        <v>100</v>
      </c>
      <c r="AF5095" s="43">
        <f t="shared" ref="AF5095:AF5096" si="9965">AF5096</f>
        <v>45</v>
      </c>
      <c r="AG5095" s="43">
        <f t="shared" ref="AG5095:AG5096" si="9966">AG5096</f>
        <v>-15</v>
      </c>
      <c r="AH5095" s="43">
        <f t="shared" ref="AH5095:AH5096" si="9967">AH5096</f>
        <v>0</v>
      </c>
      <c r="AI5095" s="43">
        <f t="shared" ref="AI5095:AI5096" si="9968">AI5096</f>
        <v>0</v>
      </c>
      <c r="AJ5095" s="43">
        <f t="shared" ref="AJ5095:AJ5096" si="9969">AJ5096</f>
        <v>0</v>
      </c>
      <c r="AK5095" s="43">
        <f t="shared" ref="AK5095:AK5096" si="9970">AK5096</f>
        <v>0</v>
      </c>
      <c r="AL5095" s="43">
        <f t="shared" si="9865"/>
        <v>30</v>
      </c>
      <c r="AM5095" s="43">
        <f t="shared" si="9866"/>
        <v>0</v>
      </c>
      <c r="AN5095" s="2"/>
      <c r="AO5095" s="1"/>
      <c r="AP5095" s="1"/>
      <c r="AQ5095" s="1"/>
      <c r="AR5095" s="1"/>
      <c r="AS5095" s="1"/>
    </row>
    <row r="5096">
      <c r="B5096" s="41" t="s">
        <v>1385</v>
      </c>
      <c r="C5096" s="41" t="s">
        <v>117</v>
      </c>
      <c r="D5096" s="41" t="s">
        <v>200</v>
      </c>
      <c r="E5096" s="26" t="str">
        <f t="shared" si="9893"/>
        <v>0314</v>
      </c>
      <c r="F5096" s="41" t="s">
        <v>1406</v>
      </c>
      <c r="G5096" s="41" t="s">
        <v>95</v>
      </c>
      <c r="H5096" s="42" t="s">
        <v>96</v>
      </c>
      <c r="I5096" s="43"/>
      <c r="J5096" s="43"/>
      <c r="K5096" s="43"/>
      <c r="L5096" s="43">
        <f t="shared" si="9948"/>
        <v>300</v>
      </c>
      <c r="M5096" s="43">
        <f t="shared" si="9949"/>
        <v>0</v>
      </c>
      <c r="N5096" s="43">
        <f t="shared" si="9950"/>
        <v>0</v>
      </c>
      <c r="O5096" s="43">
        <f t="shared" si="9951"/>
        <v>-15</v>
      </c>
      <c r="P5096" s="43">
        <f t="shared" si="9952"/>
        <v>-255</v>
      </c>
      <c r="Q5096" s="43">
        <f t="shared" si="9953"/>
        <v>0</v>
      </c>
      <c r="R5096" s="43">
        <f t="shared" si="9954"/>
        <v>0</v>
      </c>
      <c r="S5096" s="43">
        <f t="shared" si="9955"/>
        <v>0</v>
      </c>
      <c r="T5096" s="43">
        <f t="shared" si="9956"/>
        <v>0</v>
      </c>
      <c r="U5096" s="43">
        <v>0</v>
      </c>
      <c r="V5096" s="43">
        <f t="shared" si="9894"/>
        <v>30</v>
      </c>
      <c r="W5096" s="43">
        <f t="shared" si="9957"/>
        <v>0</v>
      </c>
      <c r="X5096" s="43">
        <f t="shared" si="9958"/>
        <v>0</v>
      </c>
      <c r="Y5096" s="43">
        <f t="shared" si="9959"/>
        <v>0</v>
      </c>
      <c r="Z5096" s="43">
        <f t="shared" si="9960"/>
        <v>0</v>
      </c>
      <c r="AA5096" s="43">
        <f t="shared" si="9961"/>
        <v>0</v>
      </c>
      <c r="AB5096" s="43">
        <f t="shared" si="9962"/>
        <v>15</v>
      </c>
      <c r="AC5096" s="44">
        <f t="shared" si="9963"/>
        <v>30</v>
      </c>
      <c r="AD5096" s="44">
        <f t="shared" si="9964"/>
        <v>30</v>
      </c>
      <c r="AE5096" s="45">
        <f t="shared" ref="AE5096:AE5159" si="9971">AD5096/AC5096*100</f>
        <v>100</v>
      </c>
      <c r="AF5096" s="43">
        <f t="shared" si="9965"/>
        <v>45</v>
      </c>
      <c r="AG5096" s="43">
        <f t="shared" si="9966"/>
        <v>-15</v>
      </c>
      <c r="AH5096" s="43">
        <f t="shared" si="9967"/>
        <v>0</v>
      </c>
      <c r="AI5096" s="43">
        <f t="shared" si="9968"/>
        <v>0</v>
      </c>
      <c r="AJ5096" s="43">
        <f t="shared" si="9969"/>
        <v>0</v>
      </c>
      <c r="AK5096" s="43">
        <f t="shared" si="9970"/>
        <v>0</v>
      </c>
      <c r="AL5096" s="43">
        <f t="shared" ref="AL5096:AL5159" si="9972">AF5096+AH5096+AK5096+AI5096+AJ5096+AG5096</f>
        <v>30</v>
      </c>
      <c r="AM5096" s="43">
        <f t="shared" ref="AM5096:AM5159" si="9973">V5096-AL5096</f>
        <v>0</v>
      </c>
      <c r="AN5096" s="2"/>
      <c r="AO5096" s="1"/>
      <c r="AP5096" s="1"/>
      <c r="AQ5096" s="1"/>
      <c r="AR5096" s="1"/>
      <c r="AS5096" s="1"/>
    </row>
    <row r="5097">
      <c r="B5097" s="41" t="s">
        <v>1385</v>
      </c>
      <c r="C5097" s="41" t="s">
        <v>117</v>
      </c>
      <c r="D5097" s="41" t="s">
        <v>200</v>
      </c>
      <c r="E5097" s="26" t="str">
        <f t="shared" si="9893"/>
        <v>0314</v>
      </c>
      <c r="F5097" s="41" t="s">
        <v>1406</v>
      </c>
      <c r="G5097" s="41" t="s">
        <v>197</v>
      </c>
      <c r="H5097" s="42" t="s">
        <v>198</v>
      </c>
      <c r="I5097" s="43"/>
      <c r="J5097" s="43"/>
      <c r="K5097" s="43"/>
      <c r="L5097" s="43">
        <v>300</v>
      </c>
      <c r="M5097" s="43"/>
      <c r="N5097" s="43"/>
      <c r="O5097" s="43">
        <v>-15</v>
      </c>
      <c r="P5097" s="43">
        <v>-255</v>
      </c>
      <c r="Q5097" s="43">
        <v>0</v>
      </c>
      <c r="R5097" s="43">
        <v>0</v>
      </c>
      <c r="S5097" s="43">
        <v>0</v>
      </c>
      <c r="T5097" s="43">
        <v>0</v>
      </c>
      <c r="U5097" s="43">
        <v>0</v>
      </c>
      <c r="V5097" s="43">
        <f t="shared" si="9894"/>
        <v>30</v>
      </c>
      <c r="W5097" s="43"/>
      <c r="X5097" s="43"/>
      <c r="Y5097" s="43"/>
      <c r="Z5097" s="43"/>
      <c r="AA5097" s="43"/>
      <c r="AB5097" s="43">
        <v>15</v>
      </c>
      <c r="AC5097" s="44">
        <v>30</v>
      </c>
      <c r="AD5097" s="44">
        <v>30</v>
      </c>
      <c r="AE5097" s="45">
        <f t="shared" si="9971"/>
        <v>100</v>
      </c>
      <c r="AF5097" s="43">
        <v>45</v>
      </c>
      <c r="AG5097" s="43">
        <v>-15</v>
      </c>
      <c r="AH5097" s="43">
        <v>0</v>
      </c>
      <c r="AI5097" s="43">
        <v>0</v>
      </c>
      <c r="AJ5097" s="43">
        <v>0</v>
      </c>
      <c r="AK5097" s="43">
        <v>0</v>
      </c>
      <c r="AL5097" s="43">
        <f t="shared" si="9972"/>
        <v>30</v>
      </c>
      <c r="AM5097" s="43">
        <f t="shared" si="9973"/>
        <v>0</v>
      </c>
      <c r="AN5097" s="19"/>
      <c r="AR5097" s="1"/>
      <c r="AS5097" s="1"/>
    </row>
    <row r="5098" ht="47.25">
      <c r="B5098" s="41" t="s">
        <v>1385</v>
      </c>
      <c r="C5098" s="41" t="s">
        <v>117</v>
      </c>
      <c r="D5098" s="41" t="s">
        <v>200</v>
      </c>
      <c r="E5098" s="26" t="str">
        <f t="shared" si="9893"/>
        <v>0314</v>
      </c>
      <c r="F5098" s="41" t="s">
        <v>677</v>
      </c>
      <c r="G5098" s="41"/>
      <c r="H5098" s="42" t="s">
        <v>678</v>
      </c>
      <c r="I5098" s="43">
        <f>I5099+I5101+I5103</f>
        <v>3046.9000000000001</v>
      </c>
      <c r="J5098" s="43">
        <f>J5099+J5101+J5103</f>
        <v>3072.9000000000001</v>
      </c>
      <c r="K5098" s="43">
        <f>K5099+K5101+K5103</f>
        <v>3072.9000000000001</v>
      </c>
      <c r="L5098" s="43">
        <f>L5099+L5101+L5103</f>
        <v>-259.89999999999998</v>
      </c>
      <c r="M5098" s="43">
        <f>M5099+M5101+M5103</f>
        <v>-259.89999999999998</v>
      </c>
      <c r="N5098" s="43">
        <f>N5099+N5101+N5103</f>
        <v>-259.89999999999998</v>
      </c>
      <c r="O5098" s="43">
        <f>O5099+O5101+O5103</f>
        <v>0</v>
      </c>
      <c r="P5098" s="43">
        <f>P5099+P5101+P5103</f>
        <v>0</v>
      </c>
      <c r="Q5098" s="43">
        <f>Q5099+Q5101+Q5103</f>
        <v>0</v>
      </c>
      <c r="R5098" s="43">
        <f>R5099+R5101+R5103</f>
        <v>154.78700000000001</v>
      </c>
      <c r="S5098" s="43">
        <f>S5099+S5101+S5103</f>
        <v>0</v>
      </c>
      <c r="T5098" s="43">
        <f>T5099+T5101+T5103</f>
        <v>0</v>
      </c>
      <c r="U5098" s="43">
        <v>0</v>
      </c>
      <c r="V5098" s="43">
        <f t="shared" si="9894"/>
        <v>2941.7869999999998</v>
      </c>
      <c r="W5098" s="43">
        <f>W5099+W5101+W5103</f>
        <v>0</v>
      </c>
      <c r="X5098" s="43">
        <f>X5099+X5101+X5103</f>
        <v>0</v>
      </c>
      <c r="Y5098" s="43">
        <f>Y5099+Y5101+Y5103</f>
        <v>0</v>
      </c>
      <c r="Z5098" s="43">
        <f>Z5099+Z5101+Z5103</f>
        <v>0</v>
      </c>
      <c r="AA5098" s="43">
        <f>AA5099+AA5101+AA5103</f>
        <v>0</v>
      </c>
      <c r="AB5098" s="43">
        <f>AB5099+AB5101+AB5103</f>
        <v>2316.6788699999997</v>
      </c>
      <c r="AC5098" s="44">
        <f>AC5099+AC5101+AC5103</f>
        <v>2941.7869999999998</v>
      </c>
      <c r="AD5098" s="44">
        <f>AD5099+AD5101+AD5103</f>
        <v>2928.3243200000002</v>
      </c>
      <c r="AE5098" s="45">
        <f t="shared" si="9971"/>
        <v>99.542363876106606</v>
      </c>
      <c r="AF5098" s="43">
        <f>AF5099+AF5101+AF5103</f>
        <v>2941.7869999999998</v>
      </c>
      <c r="AG5098" s="43">
        <f>AG5099+AG5101+AG5103</f>
        <v>0</v>
      </c>
      <c r="AH5098" s="43">
        <f>AH5099+AH5101+AH5103</f>
        <v>0</v>
      </c>
      <c r="AI5098" s="43">
        <f>AI5099+AI5101+AI5103</f>
        <v>0</v>
      </c>
      <c r="AJ5098" s="43">
        <f>AJ5099+AJ5101+AJ5103</f>
        <v>0</v>
      </c>
      <c r="AK5098" s="43">
        <f>AK5099+AK5101+AK5103</f>
        <v>0</v>
      </c>
      <c r="AL5098" s="43">
        <f t="shared" si="9972"/>
        <v>2941.7869999999998</v>
      </c>
      <c r="AM5098" s="43">
        <f t="shared" si="9973"/>
        <v>0</v>
      </c>
      <c r="AN5098" s="2"/>
      <c r="AO5098" s="1"/>
      <c r="AP5098" s="1"/>
      <c r="AQ5098" s="1"/>
      <c r="AR5098" s="1"/>
      <c r="AS5098" s="1"/>
    </row>
    <row r="5099" ht="78.75">
      <c r="B5099" s="41" t="s">
        <v>1385</v>
      </c>
      <c r="C5099" s="41" t="s">
        <v>117</v>
      </c>
      <c r="D5099" s="41" t="s">
        <v>200</v>
      </c>
      <c r="E5099" s="26" t="str">
        <f t="shared" si="9893"/>
        <v>0314</v>
      </c>
      <c r="F5099" s="41" t="s">
        <v>677</v>
      </c>
      <c r="G5099" s="41" t="s">
        <v>71</v>
      </c>
      <c r="H5099" s="42" t="s">
        <v>72</v>
      </c>
      <c r="I5099" s="43">
        <f>I5100</f>
        <v>717.39999999999998</v>
      </c>
      <c r="J5099" s="43">
        <f>J5100</f>
        <v>743.39999999999998</v>
      </c>
      <c r="K5099" s="43">
        <f>K5100</f>
        <v>743.39999999999998</v>
      </c>
      <c r="L5099" s="43">
        <f>L5100</f>
        <v>0</v>
      </c>
      <c r="M5099" s="43">
        <f>M5100</f>
        <v>0</v>
      </c>
      <c r="N5099" s="43">
        <f>N5100</f>
        <v>0</v>
      </c>
      <c r="O5099" s="43">
        <f>O5100</f>
        <v>0</v>
      </c>
      <c r="P5099" s="43">
        <f>P5100</f>
        <v>0</v>
      </c>
      <c r="Q5099" s="43">
        <f>Q5100</f>
        <v>0</v>
      </c>
      <c r="R5099" s="43">
        <f>R5100</f>
        <v>154.78700000000001</v>
      </c>
      <c r="S5099" s="43">
        <f>S5100</f>
        <v>0</v>
      </c>
      <c r="T5099" s="43">
        <f>T5100</f>
        <v>0</v>
      </c>
      <c r="U5099" s="43">
        <v>0</v>
      </c>
      <c r="V5099" s="43">
        <f t="shared" si="9894"/>
        <v>872.18700000000001</v>
      </c>
      <c r="W5099" s="43">
        <f>W5100</f>
        <v>0</v>
      </c>
      <c r="X5099" s="43">
        <f>X5100</f>
        <v>0</v>
      </c>
      <c r="Y5099" s="43">
        <f>Y5100</f>
        <v>0</v>
      </c>
      <c r="Z5099" s="43">
        <f>Z5100</f>
        <v>0</v>
      </c>
      <c r="AA5099" s="43">
        <f>AA5100</f>
        <v>0</v>
      </c>
      <c r="AB5099" s="43">
        <f>AB5100</f>
        <v>751.04683999999997</v>
      </c>
      <c r="AC5099" s="44">
        <f>AC5100</f>
        <v>1057.8310300000001</v>
      </c>
      <c r="AD5099" s="44">
        <f>AD5100</f>
        <v>1057.4583700000001</v>
      </c>
      <c r="AE5099" s="45">
        <f t="shared" si="9971"/>
        <v>99.964771311350162</v>
      </c>
      <c r="AF5099" s="43">
        <f>AF5100</f>
        <v>1046.02</v>
      </c>
      <c r="AG5099" s="43">
        <f>AG5100</f>
        <v>0</v>
      </c>
      <c r="AH5099" s="43">
        <f>AH5100</f>
        <v>0</v>
      </c>
      <c r="AI5099" s="43">
        <f>AI5100</f>
        <v>0</v>
      </c>
      <c r="AJ5099" s="43">
        <f>AJ5100</f>
        <v>0</v>
      </c>
      <c r="AK5099" s="43">
        <f>AK5100</f>
        <v>0</v>
      </c>
      <c r="AL5099" s="43">
        <f t="shared" si="9972"/>
        <v>1046.02</v>
      </c>
      <c r="AM5099" s="43">
        <f t="shared" si="9973"/>
        <v>-173.83299999999997</v>
      </c>
      <c r="AN5099" s="2"/>
      <c r="AR5099" s="1"/>
      <c r="AS5099" s="1"/>
    </row>
    <row r="5100">
      <c r="B5100" s="41" t="s">
        <v>1385</v>
      </c>
      <c r="C5100" s="41" t="s">
        <v>117</v>
      </c>
      <c r="D5100" s="41" t="s">
        <v>200</v>
      </c>
      <c r="E5100" s="26" t="str">
        <f t="shared" si="9893"/>
        <v>0314</v>
      </c>
      <c r="F5100" s="41" t="s">
        <v>677</v>
      </c>
      <c r="G5100" s="41" t="s">
        <v>73</v>
      </c>
      <c r="H5100" s="42" t="s">
        <v>74</v>
      </c>
      <c r="I5100" s="43">
        <v>717.39999999999998</v>
      </c>
      <c r="J5100" s="43">
        <v>743.39999999999998</v>
      </c>
      <c r="K5100" s="43">
        <v>743.39999999999998</v>
      </c>
      <c r="L5100" s="43"/>
      <c r="M5100" s="43"/>
      <c r="N5100" s="43"/>
      <c r="O5100" s="43">
        <v>0</v>
      </c>
      <c r="P5100" s="43">
        <v>0</v>
      </c>
      <c r="Q5100" s="43">
        <v>0</v>
      </c>
      <c r="R5100" s="43">
        <v>154.78700000000001</v>
      </c>
      <c r="S5100" s="43">
        <v>0</v>
      </c>
      <c r="T5100" s="43">
        <v>0</v>
      </c>
      <c r="U5100" s="43">
        <v>0</v>
      </c>
      <c r="V5100" s="43">
        <f t="shared" si="9894"/>
        <v>872.18700000000001</v>
      </c>
      <c r="W5100" s="43"/>
      <c r="X5100" s="43"/>
      <c r="Y5100" s="43"/>
      <c r="Z5100" s="43"/>
      <c r="AA5100" s="43"/>
      <c r="AB5100" s="43">
        <v>751.04683999999997</v>
      </c>
      <c r="AC5100" s="44">
        <v>1057.8310300000001</v>
      </c>
      <c r="AD5100" s="44">
        <v>1057.4583700000001</v>
      </c>
      <c r="AE5100" s="45">
        <f t="shared" si="9971"/>
        <v>99.964771311350162</v>
      </c>
      <c r="AF5100" s="43">
        <v>1046.02</v>
      </c>
      <c r="AG5100" s="43">
        <v>0</v>
      </c>
      <c r="AH5100" s="43">
        <v>0</v>
      </c>
      <c r="AI5100" s="43">
        <v>0</v>
      </c>
      <c r="AJ5100" s="43">
        <v>0</v>
      </c>
      <c r="AK5100" s="43">
        <v>0</v>
      </c>
      <c r="AL5100" s="43">
        <f t="shared" si="9972"/>
        <v>1046.02</v>
      </c>
      <c r="AM5100" s="43">
        <f t="shared" si="9973"/>
        <v>-173.83299999999997</v>
      </c>
      <c r="AN5100" s="19"/>
      <c r="AO5100" s="1"/>
      <c r="AP5100" s="1"/>
      <c r="AQ5100" s="1"/>
      <c r="AR5100" s="1"/>
      <c r="AS5100" s="1"/>
    </row>
    <row r="5101" ht="31.5">
      <c r="B5101" s="41" t="s">
        <v>1385</v>
      </c>
      <c r="C5101" s="41" t="s">
        <v>117</v>
      </c>
      <c r="D5101" s="41" t="s">
        <v>200</v>
      </c>
      <c r="E5101" s="26" t="str">
        <f t="shared" si="9893"/>
        <v>0314</v>
      </c>
      <c r="F5101" s="41" t="s">
        <v>677</v>
      </c>
      <c r="G5101" s="41" t="s">
        <v>53</v>
      </c>
      <c r="H5101" s="42" t="s">
        <v>54</v>
      </c>
      <c r="I5101" s="43">
        <f>I5102</f>
        <v>2310.0999999999999</v>
      </c>
      <c r="J5101" s="43">
        <f>J5102</f>
        <v>2310.0999999999999</v>
      </c>
      <c r="K5101" s="43">
        <f>K5102</f>
        <v>2310.0999999999999</v>
      </c>
      <c r="L5101" s="43">
        <f>L5102</f>
        <v>-259.89999999999998</v>
      </c>
      <c r="M5101" s="43">
        <f>M5102</f>
        <v>-259.89999999999998</v>
      </c>
      <c r="N5101" s="43">
        <f>N5102</f>
        <v>-259.89999999999998</v>
      </c>
      <c r="O5101" s="43">
        <f>O5102</f>
        <v>0</v>
      </c>
      <c r="P5101" s="43">
        <f>P5102</f>
        <v>0</v>
      </c>
      <c r="Q5101" s="43">
        <f>Q5102</f>
        <v>0</v>
      </c>
      <c r="R5101" s="43">
        <f>R5102</f>
        <v>0</v>
      </c>
      <c r="S5101" s="43">
        <f>S5102</f>
        <v>0</v>
      </c>
      <c r="T5101" s="43">
        <f>T5102</f>
        <v>0</v>
      </c>
      <c r="U5101" s="43">
        <v>0</v>
      </c>
      <c r="V5101" s="43">
        <f t="shared" si="9894"/>
        <v>2050.1999999999998</v>
      </c>
      <c r="W5101" s="43">
        <f>W5102</f>
        <v>0</v>
      </c>
      <c r="X5101" s="43">
        <f>X5102</f>
        <v>0</v>
      </c>
      <c r="Y5101" s="43">
        <f>Y5102</f>
        <v>0</v>
      </c>
      <c r="Z5101" s="43">
        <f>Z5102</f>
        <v>0</v>
      </c>
      <c r="AA5101" s="43">
        <f>AA5102</f>
        <v>0</v>
      </c>
      <c r="AB5101" s="43">
        <f>AB5102</f>
        <v>1543.35403</v>
      </c>
      <c r="AC5101" s="44">
        <f>AC5102</f>
        <v>1861.67797</v>
      </c>
      <c r="AD5101" s="44">
        <f>AD5102</f>
        <v>1848.5879500000001</v>
      </c>
      <c r="AE5101" s="45">
        <f t="shared" si="9971"/>
        <v>99.296869801816484</v>
      </c>
      <c r="AF5101" s="43">
        <f>AF5102</f>
        <v>1873.489</v>
      </c>
      <c r="AG5101" s="43">
        <f>AG5102</f>
        <v>0</v>
      </c>
      <c r="AH5101" s="43">
        <f>AH5102</f>
        <v>0</v>
      </c>
      <c r="AI5101" s="43">
        <f>AI5102</f>
        <v>0</v>
      </c>
      <c r="AJ5101" s="43">
        <f>AJ5102</f>
        <v>0</v>
      </c>
      <c r="AK5101" s="43">
        <f>AK5102</f>
        <v>0</v>
      </c>
      <c r="AL5101" s="43">
        <f t="shared" si="9972"/>
        <v>1873.489</v>
      </c>
      <c r="AM5101" s="43">
        <f t="shared" si="9973"/>
        <v>176.71099999999979</v>
      </c>
      <c r="AN5101" s="2"/>
      <c r="AR5101" s="1"/>
      <c r="AS5101" s="1"/>
    </row>
    <row r="5102" ht="31.5">
      <c r="B5102" s="41" t="s">
        <v>1385</v>
      </c>
      <c r="C5102" s="41" t="s">
        <v>117</v>
      </c>
      <c r="D5102" s="41" t="s">
        <v>200</v>
      </c>
      <c r="E5102" s="26" t="str">
        <f t="shared" si="9893"/>
        <v>0314</v>
      </c>
      <c r="F5102" s="41" t="s">
        <v>677</v>
      </c>
      <c r="G5102" s="41" t="s">
        <v>55</v>
      </c>
      <c r="H5102" s="42" t="s">
        <v>56</v>
      </c>
      <c r="I5102" s="43">
        <v>2310.0999999999999</v>
      </c>
      <c r="J5102" s="43">
        <v>2310.0999999999999</v>
      </c>
      <c r="K5102" s="43">
        <v>2310.0999999999999</v>
      </c>
      <c r="L5102" s="43">
        <v>-259.89999999999998</v>
      </c>
      <c r="M5102" s="43">
        <v>-259.89999999999998</v>
      </c>
      <c r="N5102" s="43">
        <v>-259.89999999999998</v>
      </c>
      <c r="O5102" s="43">
        <v>0</v>
      </c>
      <c r="P5102" s="43">
        <v>0</v>
      </c>
      <c r="Q5102" s="43">
        <v>0</v>
      </c>
      <c r="R5102" s="43">
        <v>0</v>
      </c>
      <c r="S5102" s="43">
        <v>0</v>
      </c>
      <c r="T5102" s="43">
        <v>0</v>
      </c>
      <c r="U5102" s="43">
        <v>0</v>
      </c>
      <c r="V5102" s="43">
        <f t="shared" si="9894"/>
        <v>2050.1999999999998</v>
      </c>
      <c r="W5102" s="43"/>
      <c r="X5102" s="43"/>
      <c r="Y5102" s="43"/>
      <c r="Z5102" s="43"/>
      <c r="AA5102" s="43"/>
      <c r="AB5102" s="43">
        <v>1543.35403</v>
      </c>
      <c r="AC5102" s="44">
        <v>1861.67797</v>
      </c>
      <c r="AD5102" s="44">
        <v>1848.5879500000001</v>
      </c>
      <c r="AE5102" s="45">
        <f t="shared" si="9971"/>
        <v>99.296869801816484</v>
      </c>
      <c r="AF5102" s="43">
        <v>1873.489</v>
      </c>
      <c r="AG5102" s="43">
        <v>0</v>
      </c>
      <c r="AH5102" s="43">
        <v>0</v>
      </c>
      <c r="AI5102" s="43">
        <v>0</v>
      </c>
      <c r="AJ5102" s="43">
        <v>0</v>
      </c>
      <c r="AK5102" s="43">
        <v>0</v>
      </c>
      <c r="AL5102" s="43">
        <f t="shared" si="9972"/>
        <v>1873.489</v>
      </c>
      <c r="AM5102" s="43">
        <f t="shared" si="9973"/>
        <v>176.71099999999979</v>
      </c>
      <c r="AN5102" s="19"/>
      <c r="AO5102" s="1"/>
      <c r="AP5102" s="1"/>
      <c r="AQ5102" s="1"/>
      <c r="AR5102" s="1"/>
      <c r="AS5102" s="1"/>
    </row>
    <row r="5103">
      <c r="B5103" s="41" t="s">
        <v>1385</v>
      </c>
      <c r="C5103" s="41" t="s">
        <v>117</v>
      </c>
      <c r="D5103" s="41" t="s">
        <v>200</v>
      </c>
      <c r="E5103" s="26" t="str">
        <f t="shared" ref="E5103:E5166" si="9974">CONCATENATE(C5103,D5103)</f>
        <v>0314</v>
      </c>
      <c r="F5103" s="41" t="s">
        <v>677</v>
      </c>
      <c r="G5103" s="41" t="s">
        <v>59</v>
      </c>
      <c r="H5103" s="42" t="s">
        <v>60</v>
      </c>
      <c r="I5103" s="43">
        <f>I5104</f>
        <v>19.399999999999999</v>
      </c>
      <c r="J5103" s="43">
        <f>J5104</f>
        <v>19.399999999999999</v>
      </c>
      <c r="K5103" s="43">
        <f>K5104</f>
        <v>19.399999999999999</v>
      </c>
      <c r="L5103" s="43">
        <f>L5104</f>
        <v>0</v>
      </c>
      <c r="M5103" s="43">
        <f>M5104</f>
        <v>0</v>
      </c>
      <c r="N5103" s="43">
        <f>N5104</f>
        <v>0</v>
      </c>
      <c r="O5103" s="43">
        <f>O5104</f>
        <v>0</v>
      </c>
      <c r="P5103" s="43">
        <f>P5104</f>
        <v>0</v>
      </c>
      <c r="Q5103" s="43">
        <f>Q5104</f>
        <v>0</v>
      </c>
      <c r="R5103" s="43">
        <f>R5104</f>
        <v>0</v>
      </c>
      <c r="S5103" s="43">
        <f>S5104</f>
        <v>0</v>
      </c>
      <c r="T5103" s="43">
        <f>T5104</f>
        <v>0</v>
      </c>
      <c r="U5103" s="43">
        <v>0</v>
      </c>
      <c r="V5103" s="43">
        <f t="shared" ref="V5103:V5166" si="9975">I5103+L5103+U5103+T5103+S5103+R5103+Q5103+P5103+O5103</f>
        <v>19.399999999999999</v>
      </c>
      <c r="W5103" s="43">
        <f>W5104</f>
        <v>0</v>
      </c>
      <c r="X5103" s="43">
        <f>X5104</f>
        <v>0</v>
      </c>
      <c r="Y5103" s="43">
        <f>Y5104</f>
        <v>0</v>
      </c>
      <c r="Z5103" s="43">
        <f>Z5104</f>
        <v>0</v>
      </c>
      <c r="AA5103" s="43">
        <f>AA5104</f>
        <v>0</v>
      </c>
      <c r="AB5103" s="43">
        <f>AB5104</f>
        <v>22.277999999999999</v>
      </c>
      <c r="AC5103" s="44">
        <f>AC5104</f>
        <v>22.277999999999999</v>
      </c>
      <c r="AD5103" s="44">
        <f>AD5104</f>
        <v>22.277999999999999</v>
      </c>
      <c r="AE5103" s="45">
        <f t="shared" si="9971"/>
        <v>100</v>
      </c>
      <c r="AF5103" s="43">
        <f>AF5104</f>
        <v>22.277999999999999</v>
      </c>
      <c r="AG5103" s="43">
        <f>AG5104</f>
        <v>0</v>
      </c>
      <c r="AH5103" s="43">
        <f>AH5104</f>
        <v>0</v>
      </c>
      <c r="AI5103" s="43">
        <f>AI5104</f>
        <v>0</v>
      </c>
      <c r="AJ5103" s="43">
        <f>AJ5104</f>
        <v>0</v>
      </c>
      <c r="AK5103" s="43">
        <f>AK5104</f>
        <v>0</v>
      </c>
      <c r="AL5103" s="43">
        <f t="shared" si="9972"/>
        <v>22.277999999999999</v>
      </c>
      <c r="AM5103" s="43">
        <f t="shared" si="9973"/>
        <v>-2.8780000000000001</v>
      </c>
      <c r="AN5103" s="2"/>
      <c r="AO5103" s="1"/>
      <c r="AP5103" s="1"/>
      <c r="AQ5103" s="1"/>
      <c r="AR5103" s="1"/>
      <c r="AS5103" s="1"/>
    </row>
    <row r="5104">
      <c r="B5104" s="41" t="s">
        <v>1385</v>
      </c>
      <c r="C5104" s="41" t="s">
        <v>117</v>
      </c>
      <c r="D5104" s="41" t="s">
        <v>200</v>
      </c>
      <c r="E5104" s="26" t="str">
        <f t="shared" si="9974"/>
        <v>0314</v>
      </c>
      <c r="F5104" s="41" t="s">
        <v>677</v>
      </c>
      <c r="G5104" s="41" t="s">
        <v>63</v>
      </c>
      <c r="H5104" s="42" t="s">
        <v>64</v>
      </c>
      <c r="I5104" s="43">
        <v>19.399999999999999</v>
      </c>
      <c r="J5104" s="43">
        <v>19.399999999999999</v>
      </c>
      <c r="K5104" s="43">
        <v>19.399999999999999</v>
      </c>
      <c r="L5104" s="43"/>
      <c r="M5104" s="43"/>
      <c r="N5104" s="43"/>
      <c r="O5104" s="43">
        <v>0</v>
      </c>
      <c r="P5104" s="43">
        <v>0</v>
      </c>
      <c r="Q5104" s="43">
        <v>0</v>
      </c>
      <c r="R5104" s="43">
        <v>0</v>
      </c>
      <c r="S5104" s="43">
        <v>0</v>
      </c>
      <c r="T5104" s="43">
        <v>0</v>
      </c>
      <c r="U5104" s="43">
        <v>0</v>
      </c>
      <c r="V5104" s="43">
        <f t="shared" si="9975"/>
        <v>19.399999999999999</v>
      </c>
      <c r="W5104" s="43"/>
      <c r="X5104" s="43"/>
      <c r="Y5104" s="43"/>
      <c r="Z5104" s="43"/>
      <c r="AA5104" s="43"/>
      <c r="AB5104" s="43">
        <v>22.277999999999999</v>
      </c>
      <c r="AC5104" s="44">
        <v>22.277999999999999</v>
      </c>
      <c r="AD5104" s="44">
        <v>22.277999999999999</v>
      </c>
      <c r="AE5104" s="45">
        <f t="shared" si="9971"/>
        <v>100</v>
      </c>
      <c r="AF5104" s="43">
        <v>22.277999999999999</v>
      </c>
      <c r="AG5104" s="43">
        <v>0</v>
      </c>
      <c r="AH5104" s="43">
        <v>0</v>
      </c>
      <c r="AI5104" s="43">
        <v>0</v>
      </c>
      <c r="AJ5104" s="43">
        <v>0</v>
      </c>
      <c r="AK5104" s="43">
        <v>0</v>
      </c>
      <c r="AL5104" s="43">
        <f t="shared" si="9972"/>
        <v>22.277999999999999</v>
      </c>
      <c r="AM5104" s="43">
        <f t="shared" si="9973"/>
        <v>-2.8780000000000001</v>
      </c>
      <c r="AN5104" s="19"/>
      <c r="AO5104" s="1"/>
      <c r="AP5104" s="1"/>
      <c r="AQ5104" s="1"/>
      <c r="AR5104" s="1"/>
      <c r="AS5104" s="1"/>
    </row>
    <row r="5105" ht="31.5">
      <c r="B5105" s="41" t="s">
        <v>1385</v>
      </c>
      <c r="C5105" s="41" t="s">
        <v>117</v>
      </c>
      <c r="D5105" s="41" t="s">
        <v>200</v>
      </c>
      <c r="E5105" s="26" t="str">
        <f t="shared" si="9974"/>
        <v>0314</v>
      </c>
      <c r="F5105" s="41" t="s">
        <v>87</v>
      </c>
      <c r="G5105" s="41"/>
      <c r="H5105" s="42" t="s">
        <v>88</v>
      </c>
      <c r="I5105" s="43">
        <f>I5106</f>
        <v>16384.299999999999</v>
      </c>
      <c r="J5105" s="43">
        <f>J5106</f>
        <v>16198.4</v>
      </c>
      <c r="K5105" s="43">
        <f>K5106</f>
        <v>16198.4</v>
      </c>
      <c r="L5105" s="43">
        <f>L5106</f>
        <v>0</v>
      </c>
      <c r="M5105" s="43">
        <f>M5106</f>
        <v>0</v>
      </c>
      <c r="N5105" s="43">
        <f>N5106</f>
        <v>0</v>
      </c>
      <c r="O5105" s="43">
        <f>O5106</f>
        <v>0</v>
      </c>
      <c r="P5105" s="43">
        <f>P5106</f>
        <v>0</v>
      </c>
      <c r="Q5105" s="43">
        <f>Q5106</f>
        <v>0</v>
      </c>
      <c r="R5105" s="43">
        <f>R5106</f>
        <v>0</v>
      </c>
      <c r="S5105" s="43">
        <f>S5106</f>
        <v>0</v>
      </c>
      <c r="T5105" s="43">
        <f>T5106</f>
        <v>0</v>
      </c>
      <c r="U5105" s="43">
        <v>0</v>
      </c>
      <c r="V5105" s="43">
        <f t="shared" si="9975"/>
        <v>16384.299999999999</v>
      </c>
      <c r="W5105" s="43">
        <f>W5106</f>
        <v>0</v>
      </c>
      <c r="X5105" s="43">
        <f>X5106</f>
        <v>0</v>
      </c>
      <c r="Y5105" s="43">
        <f>Y5106</f>
        <v>0</v>
      </c>
      <c r="Z5105" s="43">
        <f>Z5106</f>
        <v>0</v>
      </c>
      <c r="AA5105" s="43">
        <f>AA5106</f>
        <v>0</v>
      </c>
      <c r="AB5105" s="43">
        <f>AB5106</f>
        <v>12406.243420000001</v>
      </c>
      <c r="AC5105" s="44">
        <f>AC5106</f>
        <v>16544.299999999999</v>
      </c>
      <c r="AD5105" s="44">
        <f>AD5106</f>
        <v>16542.204700000002</v>
      </c>
      <c r="AE5105" s="45">
        <f t="shared" si="9971"/>
        <v>99.987335215149642</v>
      </c>
      <c r="AF5105" s="43">
        <f>AF5106</f>
        <v>16384.299999999999</v>
      </c>
      <c r="AG5105" s="43">
        <f>AG5106</f>
        <v>0</v>
      </c>
      <c r="AH5105" s="43">
        <f>AH5106</f>
        <v>0</v>
      </c>
      <c r="AI5105" s="43">
        <f>AI5106</f>
        <v>0</v>
      </c>
      <c r="AJ5105" s="43">
        <f>AJ5106</f>
        <v>0</v>
      </c>
      <c r="AK5105" s="43">
        <f>AK5106</f>
        <v>0</v>
      </c>
      <c r="AL5105" s="43">
        <f t="shared" si="9972"/>
        <v>16384.299999999999</v>
      </c>
      <c r="AM5105" s="43">
        <f t="shared" si="9973"/>
        <v>0</v>
      </c>
      <c r="AN5105" s="2"/>
      <c r="AO5105" s="1"/>
      <c r="AP5105" s="1"/>
      <c r="AQ5105" s="1"/>
      <c r="AR5105" s="1"/>
      <c r="AS5105" s="1"/>
    </row>
    <row r="5106">
      <c r="B5106" s="41" t="s">
        <v>1385</v>
      </c>
      <c r="C5106" s="41" t="s">
        <v>117</v>
      </c>
      <c r="D5106" s="41" t="s">
        <v>200</v>
      </c>
      <c r="E5106" s="26" t="str">
        <f t="shared" si="9974"/>
        <v>0314</v>
      </c>
      <c r="F5106" s="41" t="s">
        <v>89</v>
      </c>
      <c r="G5106" s="41"/>
      <c r="H5106" s="42" t="s">
        <v>90</v>
      </c>
      <c r="I5106" s="43">
        <f>I5107+I5110</f>
        <v>16384.299999999999</v>
      </c>
      <c r="J5106" s="43">
        <f>J5107+J5110</f>
        <v>16198.4</v>
      </c>
      <c r="K5106" s="43">
        <f>K5107+K5110</f>
        <v>16198.4</v>
      </c>
      <c r="L5106" s="43">
        <f>L5107+L5110</f>
        <v>0</v>
      </c>
      <c r="M5106" s="43">
        <f>M5107+M5110</f>
        <v>0</v>
      </c>
      <c r="N5106" s="43">
        <f>N5107+N5110</f>
        <v>0</v>
      </c>
      <c r="O5106" s="43">
        <f>O5107+O5110</f>
        <v>0</v>
      </c>
      <c r="P5106" s="43">
        <f>P5107+P5110</f>
        <v>0</v>
      </c>
      <c r="Q5106" s="43">
        <f>Q5107+Q5110</f>
        <v>0</v>
      </c>
      <c r="R5106" s="43">
        <f>R5107+R5110</f>
        <v>0</v>
      </c>
      <c r="S5106" s="43">
        <f>S5107+S5110</f>
        <v>0</v>
      </c>
      <c r="T5106" s="43">
        <f>T5107+T5110</f>
        <v>0</v>
      </c>
      <c r="U5106" s="43">
        <v>0</v>
      </c>
      <c r="V5106" s="43">
        <f t="shared" si="9975"/>
        <v>16384.299999999999</v>
      </c>
      <c r="W5106" s="43">
        <f>W5107+W5110</f>
        <v>0</v>
      </c>
      <c r="X5106" s="43">
        <f>X5107+X5110</f>
        <v>0</v>
      </c>
      <c r="Y5106" s="43">
        <f>Y5107+Y5110</f>
        <v>0</v>
      </c>
      <c r="Z5106" s="43">
        <f>Z5107+Z5110</f>
        <v>0</v>
      </c>
      <c r="AA5106" s="43">
        <f>AA5107+AA5110</f>
        <v>0</v>
      </c>
      <c r="AB5106" s="43">
        <f>AB5107+AB5110</f>
        <v>12406.243420000001</v>
      </c>
      <c r="AC5106" s="44">
        <f>AC5107+AC5110</f>
        <v>16544.299999999999</v>
      </c>
      <c r="AD5106" s="44">
        <f>AD5107+AD5110</f>
        <v>16542.204700000002</v>
      </c>
      <c r="AE5106" s="45">
        <f t="shared" si="9971"/>
        <v>99.987335215149642</v>
      </c>
      <c r="AF5106" s="43">
        <f>AF5107+AF5110</f>
        <v>16384.299999999999</v>
      </c>
      <c r="AG5106" s="43">
        <f>AG5107+AG5110</f>
        <v>0</v>
      </c>
      <c r="AH5106" s="43">
        <f>AH5107+AH5110</f>
        <v>0</v>
      </c>
      <c r="AI5106" s="43">
        <f>AI5107+AI5110</f>
        <v>0</v>
      </c>
      <c r="AJ5106" s="43">
        <f>AJ5107+AJ5110</f>
        <v>0</v>
      </c>
      <c r="AK5106" s="43">
        <f>AK5107+AK5110</f>
        <v>0</v>
      </c>
      <c r="AL5106" s="43">
        <f t="shared" si="9972"/>
        <v>16384.299999999999</v>
      </c>
      <c r="AM5106" s="43">
        <f t="shared" si="9973"/>
        <v>0</v>
      </c>
      <c r="AN5106" s="2"/>
      <c r="AR5106" s="1"/>
      <c r="AS5106" s="1"/>
    </row>
    <row r="5107" ht="31.5">
      <c r="B5107" s="41" t="s">
        <v>1385</v>
      </c>
      <c r="C5107" s="41" t="s">
        <v>117</v>
      </c>
      <c r="D5107" s="41" t="s">
        <v>200</v>
      </c>
      <c r="E5107" s="26" t="str">
        <f t="shared" si="9974"/>
        <v>0314</v>
      </c>
      <c r="F5107" s="41" t="s">
        <v>91</v>
      </c>
      <c r="G5107" s="41"/>
      <c r="H5107" s="42" t="s">
        <v>92</v>
      </c>
      <c r="I5107" s="43">
        <f t="shared" ref="I5107:I5113" si="9976">I5108</f>
        <v>15369.799999999999</v>
      </c>
      <c r="J5107" s="43">
        <f t="shared" ref="J5107:J5113" si="9977">J5108</f>
        <v>15183.9</v>
      </c>
      <c r="K5107" s="43">
        <f t="shared" ref="K5107:K5113" si="9978">K5108</f>
        <v>15183.9</v>
      </c>
      <c r="L5107" s="43">
        <f t="shared" ref="L5107:L5113" si="9979">L5108</f>
        <v>0</v>
      </c>
      <c r="M5107" s="43">
        <f t="shared" ref="M5107:M5113" si="9980">M5108</f>
        <v>0</v>
      </c>
      <c r="N5107" s="43">
        <f t="shared" ref="N5107:N5113" si="9981">N5108</f>
        <v>0</v>
      </c>
      <c r="O5107" s="43">
        <f t="shared" ref="O5107:O5108" si="9982">O5108</f>
        <v>0</v>
      </c>
      <c r="P5107" s="43">
        <f t="shared" ref="P5107:P5108" si="9983">P5108</f>
        <v>0</v>
      </c>
      <c r="Q5107" s="43">
        <f t="shared" ref="Q5107:Q5108" si="9984">Q5108</f>
        <v>0</v>
      </c>
      <c r="R5107" s="43">
        <f t="shared" ref="R5107:R5108" si="9985">R5108</f>
        <v>0</v>
      </c>
      <c r="S5107" s="43">
        <f t="shared" ref="S5107:S5108" si="9986">S5108</f>
        <v>0</v>
      </c>
      <c r="T5107" s="43">
        <f t="shared" ref="T5107:T5108" si="9987">T5108</f>
        <v>0</v>
      </c>
      <c r="U5107" s="43">
        <v>0</v>
      </c>
      <c r="V5107" s="43">
        <f t="shared" si="9975"/>
        <v>15369.799999999999</v>
      </c>
      <c r="W5107" s="43">
        <f t="shared" ref="W5107:W5108" si="9988">W5108</f>
        <v>0</v>
      </c>
      <c r="X5107" s="43">
        <f t="shared" ref="X5107:X5108" si="9989">X5108</f>
        <v>0</v>
      </c>
      <c r="Y5107" s="43">
        <f t="shared" ref="Y5107:Y5108" si="9990">Y5108</f>
        <v>0</v>
      </c>
      <c r="Z5107" s="43">
        <f t="shared" ref="Z5107:Z5108" si="9991">Z5108</f>
        <v>0</v>
      </c>
      <c r="AA5107" s="43">
        <f t="shared" ref="AA5107:AA5108" si="9992">AA5108</f>
        <v>0</v>
      </c>
      <c r="AB5107" s="43">
        <f t="shared" ref="AB5107:AB5108" si="9993">AB5108</f>
        <v>11671.63328</v>
      </c>
      <c r="AC5107" s="44">
        <f t="shared" ref="AC5107:AC5108" si="9994">AC5108</f>
        <v>15408.44255</v>
      </c>
      <c r="AD5107" s="44">
        <f t="shared" ref="AD5107:AD5108" si="9995">AD5108</f>
        <v>15408.442510000001</v>
      </c>
      <c r="AE5107" s="45">
        <f t="shared" si="9971"/>
        <v>99.999999740402075</v>
      </c>
      <c r="AF5107" s="43">
        <f t="shared" ref="AF5107:AF5108" si="9996">AF5108</f>
        <v>15369.799999999999</v>
      </c>
      <c r="AG5107" s="43">
        <f t="shared" ref="AG5107:AG5108" si="9997">AG5108</f>
        <v>0</v>
      </c>
      <c r="AH5107" s="43">
        <f t="shared" ref="AH5107:AH5108" si="9998">AH5108</f>
        <v>0</v>
      </c>
      <c r="AI5107" s="43">
        <f t="shared" ref="AI5107:AI5108" si="9999">AI5108</f>
        <v>0</v>
      </c>
      <c r="AJ5107" s="43">
        <f t="shared" ref="AJ5107:AJ5108" si="10000">AJ5108</f>
        <v>0</v>
      </c>
      <c r="AK5107" s="43">
        <f t="shared" ref="AK5107:AK5108" si="10001">AK5108</f>
        <v>0</v>
      </c>
      <c r="AL5107" s="43">
        <f t="shared" si="9972"/>
        <v>15369.799999999999</v>
      </c>
      <c r="AM5107" s="43">
        <f t="shared" si="9973"/>
        <v>0</v>
      </c>
      <c r="AN5107" s="2"/>
      <c r="AO5107" s="1"/>
      <c r="AP5107" s="1"/>
      <c r="AQ5107" s="1"/>
      <c r="AR5107" s="1"/>
      <c r="AS5107" s="1"/>
    </row>
    <row r="5108" ht="78.75">
      <c r="B5108" s="41" t="s">
        <v>1385</v>
      </c>
      <c r="C5108" s="41" t="s">
        <v>117</v>
      </c>
      <c r="D5108" s="41" t="s">
        <v>200</v>
      </c>
      <c r="E5108" s="26" t="str">
        <f t="shared" si="9974"/>
        <v>0314</v>
      </c>
      <c r="F5108" s="41" t="s">
        <v>91</v>
      </c>
      <c r="G5108" s="41" t="s">
        <v>71</v>
      </c>
      <c r="H5108" s="42" t="s">
        <v>72</v>
      </c>
      <c r="I5108" s="43">
        <f t="shared" si="9976"/>
        <v>15369.799999999999</v>
      </c>
      <c r="J5108" s="43">
        <f t="shared" si="9977"/>
        <v>15183.9</v>
      </c>
      <c r="K5108" s="43">
        <f t="shared" si="9978"/>
        <v>15183.9</v>
      </c>
      <c r="L5108" s="43">
        <f t="shared" si="9979"/>
        <v>0</v>
      </c>
      <c r="M5108" s="43">
        <f t="shared" si="9980"/>
        <v>0</v>
      </c>
      <c r="N5108" s="43">
        <f t="shared" si="9981"/>
        <v>0</v>
      </c>
      <c r="O5108" s="43">
        <f t="shared" si="9982"/>
        <v>0</v>
      </c>
      <c r="P5108" s="43">
        <f t="shared" si="9983"/>
        <v>0</v>
      </c>
      <c r="Q5108" s="43">
        <f t="shared" si="9984"/>
        <v>0</v>
      </c>
      <c r="R5108" s="43">
        <f t="shared" si="9985"/>
        <v>0</v>
      </c>
      <c r="S5108" s="43">
        <f t="shared" si="9986"/>
        <v>0</v>
      </c>
      <c r="T5108" s="43">
        <f t="shared" si="9987"/>
        <v>0</v>
      </c>
      <c r="U5108" s="43">
        <v>0</v>
      </c>
      <c r="V5108" s="43">
        <f t="shared" si="9975"/>
        <v>15369.799999999999</v>
      </c>
      <c r="W5108" s="43">
        <f t="shared" si="9988"/>
        <v>0</v>
      </c>
      <c r="X5108" s="43">
        <f t="shared" si="9989"/>
        <v>0</v>
      </c>
      <c r="Y5108" s="43">
        <f t="shared" si="9990"/>
        <v>0</v>
      </c>
      <c r="Z5108" s="43">
        <f t="shared" si="9991"/>
        <v>0</v>
      </c>
      <c r="AA5108" s="43">
        <f t="shared" si="9992"/>
        <v>0</v>
      </c>
      <c r="AB5108" s="43">
        <f t="shared" si="9993"/>
        <v>11671.63328</v>
      </c>
      <c r="AC5108" s="44">
        <f t="shared" si="9994"/>
        <v>15408.44255</v>
      </c>
      <c r="AD5108" s="44">
        <f t="shared" si="9995"/>
        <v>15408.442510000001</v>
      </c>
      <c r="AE5108" s="45">
        <f t="shared" si="9971"/>
        <v>99.999999740402075</v>
      </c>
      <c r="AF5108" s="43">
        <f t="shared" si="9996"/>
        <v>15369.799999999999</v>
      </c>
      <c r="AG5108" s="43">
        <f t="shared" si="9997"/>
        <v>0</v>
      </c>
      <c r="AH5108" s="43">
        <f t="shared" si="9998"/>
        <v>0</v>
      </c>
      <c r="AI5108" s="43">
        <f t="shared" si="9999"/>
        <v>0</v>
      </c>
      <c r="AJ5108" s="43">
        <f t="shared" si="10000"/>
        <v>0</v>
      </c>
      <c r="AK5108" s="43">
        <f t="shared" si="10001"/>
        <v>0</v>
      </c>
      <c r="AL5108" s="43">
        <f t="shared" si="9972"/>
        <v>15369.799999999999</v>
      </c>
      <c r="AM5108" s="43">
        <f t="shared" si="9973"/>
        <v>0</v>
      </c>
      <c r="AN5108" s="2"/>
      <c r="AO5108" s="1"/>
      <c r="AP5108" s="1"/>
      <c r="AQ5108" s="1"/>
      <c r="AR5108" s="1"/>
      <c r="AS5108" s="1"/>
    </row>
    <row r="5109" ht="31.5">
      <c r="B5109" s="41" t="s">
        <v>1385</v>
      </c>
      <c r="C5109" s="41" t="s">
        <v>117</v>
      </c>
      <c r="D5109" s="41" t="s">
        <v>200</v>
      </c>
      <c r="E5109" s="26" t="str">
        <f t="shared" si="9974"/>
        <v>0314</v>
      </c>
      <c r="F5109" s="41" t="s">
        <v>91</v>
      </c>
      <c r="G5109" s="41" t="s">
        <v>93</v>
      </c>
      <c r="H5109" s="42" t="s">
        <v>94</v>
      </c>
      <c r="I5109" s="43">
        <v>15369.799999999999</v>
      </c>
      <c r="J5109" s="43">
        <v>15183.9</v>
      </c>
      <c r="K5109" s="43">
        <v>15183.9</v>
      </c>
      <c r="L5109" s="43"/>
      <c r="M5109" s="43"/>
      <c r="N5109" s="43"/>
      <c r="O5109" s="43">
        <v>0</v>
      </c>
      <c r="P5109" s="43">
        <v>0</v>
      </c>
      <c r="Q5109" s="43">
        <v>0</v>
      </c>
      <c r="R5109" s="43">
        <v>0</v>
      </c>
      <c r="S5109" s="43">
        <v>0</v>
      </c>
      <c r="T5109" s="43">
        <v>0</v>
      </c>
      <c r="U5109" s="43">
        <v>0</v>
      </c>
      <c r="V5109" s="43">
        <f t="shared" si="9975"/>
        <v>15369.799999999999</v>
      </c>
      <c r="W5109" s="43"/>
      <c r="X5109" s="43"/>
      <c r="Y5109" s="43"/>
      <c r="Z5109" s="43"/>
      <c r="AA5109" s="43"/>
      <c r="AB5109" s="43">
        <v>11671.63328</v>
      </c>
      <c r="AC5109" s="44">
        <v>15408.44255</v>
      </c>
      <c r="AD5109" s="44">
        <v>15408.442510000001</v>
      </c>
      <c r="AE5109" s="45">
        <f t="shared" si="9971"/>
        <v>99.999999740402075</v>
      </c>
      <c r="AF5109" s="43">
        <v>15369.799999999999</v>
      </c>
      <c r="AG5109" s="43">
        <v>0</v>
      </c>
      <c r="AH5109" s="43">
        <v>0</v>
      </c>
      <c r="AI5109" s="43">
        <v>0</v>
      </c>
      <c r="AJ5109" s="43">
        <v>0</v>
      </c>
      <c r="AK5109" s="43">
        <v>0</v>
      </c>
      <c r="AL5109" s="43">
        <f t="shared" si="9972"/>
        <v>15369.799999999999</v>
      </c>
      <c r="AM5109" s="43">
        <f t="shared" si="9973"/>
        <v>0</v>
      </c>
      <c r="AN5109" s="19"/>
      <c r="AR5109" s="1"/>
      <c r="AS5109" s="1"/>
    </row>
    <row r="5110" ht="31.5">
      <c r="B5110" s="41" t="s">
        <v>1385</v>
      </c>
      <c r="C5110" s="41" t="s">
        <v>117</v>
      </c>
      <c r="D5110" s="41" t="s">
        <v>200</v>
      </c>
      <c r="E5110" s="26" t="str">
        <f t="shared" si="9974"/>
        <v>0314</v>
      </c>
      <c r="F5110" s="41" t="s">
        <v>99</v>
      </c>
      <c r="G5110" s="41"/>
      <c r="H5110" s="42" t="s">
        <v>100</v>
      </c>
      <c r="I5110" s="43">
        <f>I5113</f>
        <v>1014.5</v>
      </c>
      <c r="J5110" s="43">
        <f>J5113</f>
        <v>1014.5</v>
      </c>
      <c r="K5110" s="43">
        <f>K5113</f>
        <v>1014.5</v>
      </c>
      <c r="L5110" s="43">
        <f>L5113</f>
        <v>0</v>
      </c>
      <c r="M5110" s="43">
        <f>M5113</f>
        <v>0</v>
      </c>
      <c r="N5110" s="43">
        <f>N5113</f>
        <v>0</v>
      </c>
      <c r="O5110" s="43">
        <f>O5113+O5111</f>
        <v>0</v>
      </c>
      <c r="P5110" s="43">
        <f>P5113</f>
        <v>0</v>
      </c>
      <c r="Q5110" s="43">
        <f>Q5113</f>
        <v>0</v>
      </c>
      <c r="R5110" s="43">
        <f>R5113</f>
        <v>0</v>
      </c>
      <c r="S5110" s="43">
        <f>S5113</f>
        <v>0</v>
      </c>
      <c r="T5110" s="43">
        <f>T5113</f>
        <v>0</v>
      </c>
      <c r="U5110" s="43">
        <v>0</v>
      </c>
      <c r="V5110" s="43">
        <f t="shared" si="9975"/>
        <v>1014.5</v>
      </c>
      <c r="W5110" s="43">
        <f>W5113</f>
        <v>0</v>
      </c>
      <c r="X5110" s="43">
        <f>X5113</f>
        <v>0</v>
      </c>
      <c r="Y5110" s="43">
        <f>Y5113</f>
        <v>0</v>
      </c>
      <c r="Z5110" s="43">
        <f>Z5113</f>
        <v>0</v>
      </c>
      <c r="AA5110" s="43">
        <f>AA5113</f>
        <v>0</v>
      </c>
      <c r="AB5110" s="43">
        <f>AB5113+AB5111</f>
        <v>734.61014</v>
      </c>
      <c r="AC5110" s="44">
        <f>AC5113+AC5111+AC5115</f>
        <v>1135.85745</v>
      </c>
      <c r="AD5110" s="44">
        <f>AD5113+AD5111+AD5115</f>
        <v>1133.7621899999999</v>
      </c>
      <c r="AE5110" s="45">
        <f t="shared" si="9971"/>
        <v>99.815534951150781</v>
      </c>
      <c r="AF5110" s="43">
        <f>AF5113+AF5111</f>
        <v>1014.5</v>
      </c>
      <c r="AG5110" s="43">
        <f>AG5113+AG5111</f>
        <v>0</v>
      </c>
      <c r="AH5110" s="43">
        <f>AH5113+AH5111</f>
        <v>0</v>
      </c>
      <c r="AI5110" s="43">
        <f>AI5113+AI5111</f>
        <v>0</v>
      </c>
      <c r="AJ5110" s="43">
        <f>AJ5113+AJ5111</f>
        <v>0</v>
      </c>
      <c r="AK5110" s="43">
        <f>AK5113+AK5111</f>
        <v>0</v>
      </c>
      <c r="AL5110" s="43">
        <f t="shared" si="9972"/>
        <v>1014.5</v>
      </c>
      <c r="AM5110" s="43">
        <f t="shared" si="9973"/>
        <v>0</v>
      </c>
      <c r="AN5110" s="2"/>
      <c r="AO5110" s="1"/>
      <c r="AP5110" s="1"/>
      <c r="AQ5110" s="1"/>
      <c r="AR5110" s="1"/>
      <c r="AS5110" s="1"/>
    </row>
    <row r="5111" ht="31.5">
      <c r="B5111" s="41" t="s">
        <v>1385</v>
      </c>
      <c r="C5111" s="41" t="s">
        <v>117</v>
      </c>
      <c r="D5111" s="41" t="s">
        <v>200</v>
      </c>
      <c r="E5111" s="26" t="str">
        <f t="shared" si="9974"/>
        <v>0314</v>
      </c>
      <c r="F5111" s="41" t="s">
        <v>99</v>
      </c>
      <c r="G5111" s="41" t="s">
        <v>71</v>
      </c>
      <c r="H5111" s="42" t="s">
        <v>72</v>
      </c>
      <c r="I5111" s="43"/>
      <c r="J5111" s="43"/>
      <c r="K5111" s="43"/>
      <c r="L5111" s="43"/>
      <c r="M5111" s="43"/>
      <c r="N5111" s="43"/>
      <c r="O5111" s="43">
        <f>O5112</f>
        <v>0</v>
      </c>
      <c r="P5111" s="43"/>
      <c r="Q5111" s="43"/>
      <c r="R5111" s="43"/>
      <c r="S5111" s="43"/>
      <c r="T5111" s="43"/>
      <c r="U5111" s="43"/>
      <c r="V5111" s="43">
        <f t="shared" si="9975"/>
        <v>0</v>
      </c>
      <c r="W5111" s="43"/>
      <c r="X5111" s="43"/>
      <c r="Y5111" s="43"/>
      <c r="Z5111" s="43"/>
      <c r="AA5111" s="43"/>
      <c r="AB5111" s="43">
        <f>AB5112</f>
        <v>43.5</v>
      </c>
      <c r="AC5111" s="44">
        <f>AC5112</f>
        <v>63.520000000000003</v>
      </c>
      <c r="AD5111" s="44">
        <f>AD5112</f>
        <v>63.520000000000003</v>
      </c>
      <c r="AE5111" s="45">
        <f t="shared" si="9971"/>
        <v>100</v>
      </c>
      <c r="AF5111" s="43">
        <f>AF5112</f>
        <v>99.299999999999997</v>
      </c>
      <c r="AG5111" s="43">
        <f>AG5112</f>
        <v>0</v>
      </c>
      <c r="AH5111" s="43">
        <f>AH5112</f>
        <v>0</v>
      </c>
      <c r="AI5111" s="43">
        <f>AI5112</f>
        <v>0</v>
      </c>
      <c r="AJ5111" s="43">
        <f>AJ5112</f>
        <v>0</v>
      </c>
      <c r="AK5111" s="43">
        <f>AK5112</f>
        <v>0</v>
      </c>
      <c r="AL5111" s="43">
        <f t="shared" si="9972"/>
        <v>99.299999999999997</v>
      </c>
      <c r="AM5111" s="43">
        <f t="shared" si="9973"/>
        <v>-99.299999999999997</v>
      </c>
      <c r="AN5111" s="2"/>
      <c r="AR5111" s="1"/>
      <c r="AS5111" s="1"/>
    </row>
    <row r="5112" ht="31.5">
      <c r="B5112" s="41" t="s">
        <v>1385</v>
      </c>
      <c r="C5112" s="41" t="s">
        <v>117</v>
      </c>
      <c r="D5112" s="41" t="s">
        <v>200</v>
      </c>
      <c r="E5112" s="26" t="str">
        <f t="shared" si="9974"/>
        <v>0314</v>
      </c>
      <c r="F5112" s="41" t="s">
        <v>99</v>
      </c>
      <c r="G5112" s="41" t="s">
        <v>93</v>
      </c>
      <c r="H5112" s="42" t="s">
        <v>94</v>
      </c>
      <c r="I5112" s="43"/>
      <c r="J5112" s="43"/>
      <c r="K5112" s="43"/>
      <c r="L5112" s="43"/>
      <c r="M5112" s="43"/>
      <c r="N5112" s="43"/>
      <c r="O5112" s="43">
        <v>0</v>
      </c>
      <c r="P5112" s="43"/>
      <c r="Q5112" s="43"/>
      <c r="R5112" s="43"/>
      <c r="S5112" s="43"/>
      <c r="T5112" s="43"/>
      <c r="U5112" s="43"/>
      <c r="V5112" s="43">
        <f t="shared" si="9975"/>
        <v>0</v>
      </c>
      <c r="W5112" s="43"/>
      <c r="X5112" s="43"/>
      <c r="Y5112" s="43"/>
      <c r="Z5112" s="43"/>
      <c r="AA5112" s="43"/>
      <c r="AB5112" s="43">
        <v>43.5</v>
      </c>
      <c r="AC5112" s="44">
        <v>63.520000000000003</v>
      </c>
      <c r="AD5112" s="44">
        <v>63.520000000000003</v>
      </c>
      <c r="AE5112" s="45">
        <f t="shared" si="9971"/>
        <v>100</v>
      </c>
      <c r="AF5112" s="43">
        <v>99.299999999999997</v>
      </c>
      <c r="AG5112" s="43">
        <v>0</v>
      </c>
      <c r="AH5112" s="43">
        <v>0</v>
      </c>
      <c r="AI5112" s="43">
        <v>0</v>
      </c>
      <c r="AJ5112" s="43">
        <v>0</v>
      </c>
      <c r="AK5112" s="43">
        <v>0</v>
      </c>
      <c r="AL5112" s="43">
        <f t="shared" si="9972"/>
        <v>99.299999999999997</v>
      </c>
      <c r="AM5112" s="43">
        <f t="shared" si="9973"/>
        <v>-99.299999999999997</v>
      </c>
      <c r="AN5112" s="2"/>
    </row>
    <row r="5113" ht="31.5">
      <c r="B5113" s="41" t="s">
        <v>1385</v>
      </c>
      <c r="C5113" s="41" t="s">
        <v>117</v>
      </c>
      <c r="D5113" s="41" t="s">
        <v>200</v>
      </c>
      <c r="E5113" s="26" t="str">
        <f t="shared" si="9974"/>
        <v>0314</v>
      </c>
      <c r="F5113" s="41" t="s">
        <v>99</v>
      </c>
      <c r="G5113" s="41" t="s">
        <v>53</v>
      </c>
      <c r="H5113" s="42" t="s">
        <v>54</v>
      </c>
      <c r="I5113" s="43">
        <f t="shared" si="9976"/>
        <v>1014.5</v>
      </c>
      <c r="J5113" s="43">
        <f t="shared" si="9977"/>
        <v>1014.5</v>
      </c>
      <c r="K5113" s="43">
        <f t="shared" si="9978"/>
        <v>1014.5</v>
      </c>
      <c r="L5113" s="43">
        <f t="shared" si="9979"/>
        <v>0</v>
      </c>
      <c r="M5113" s="43">
        <f t="shared" si="9980"/>
        <v>0</v>
      </c>
      <c r="N5113" s="43">
        <f t="shared" si="9981"/>
        <v>0</v>
      </c>
      <c r="O5113" s="43">
        <f>O5114</f>
        <v>0</v>
      </c>
      <c r="P5113" s="43">
        <f>P5114</f>
        <v>0</v>
      </c>
      <c r="Q5113" s="43">
        <f>Q5114</f>
        <v>0</v>
      </c>
      <c r="R5113" s="43">
        <f>R5114</f>
        <v>0</v>
      </c>
      <c r="S5113" s="43">
        <f>S5114</f>
        <v>0</v>
      </c>
      <c r="T5113" s="43">
        <f>T5114</f>
        <v>0</v>
      </c>
      <c r="U5113" s="43">
        <v>0</v>
      </c>
      <c r="V5113" s="43">
        <f t="shared" si="9975"/>
        <v>1014.5</v>
      </c>
      <c r="W5113" s="43">
        <f>W5114</f>
        <v>0</v>
      </c>
      <c r="X5113" s="43">
        <f>X5114</f>
        <v>0</v>
      </c>
      <c r="Y5113" s="43">
        <f>Y5114</f>
        <v>0</v>
      </c>
      <c r="Z5113" s="43">
        <f>Z5114</f>
        <v>0</v>
      </c>
      <c r="AA5113" s="43">
        <f>AA5114</f>
        <v>0</v>
      </c>
      <c r="AB5113" s="43">
        <f>AB5114</f>
        <v>691.11014</v>
      </c>
      <c r="AC5113" s="44">
        <f>AC5114</f>
        <v>912.33744999999999</v>
      </c>
      <c r="AD5113" s="44">
        <f>AD5114</f>
        <v>910.24219000000005</v>
      </c>
      <c r="AE5113" s="45">
        <f t="shared" si="9971"/>
        <v>99.770341555090184</v>
      </c>
      <c r="AF5113" s="43">
        <f>AF5114</f>
        <v>915.20000000000005</v>
      </c>
      <c r="AG5113" s="43">
        <f>AG5114</f>
        <v>0</v>
      </c>
      <c r="AH5113" s="43">
        <f>AH5114</f>
        <v>0</v>
      </c>
      <c r="AI5113" s="43">
        <f>AI5114</f>
        <v>0</v>
      </c>
      <c r="AJ5113" s="43">
        <f>AJ5114</f>
        <v>0</v>
      </c>
      <c r="AK5113" s="43">
        <f>AK5114</f>
        <v>0</v>
      </c>
      <c r="AL5113" s="43">
        <f t="shared" si="9972"/>
        <v>915.20000000000005</v>
      </c>
      <c r="AM5113" s="43">
        <f t="shared" si="9973"/>
        <v>99.299999999999955</v>
      </c>
      <c r="AN5113" s="2"/>
    </row>
    <row r="5114" ht="31.5">
      <c r="B5114" s="41" t="s">
        <v>1385</v>
      </c>
      <c r="C5114" s="41" t="s">
        <v>117</v>
      </c>
      <c r="D5114" s="41" t="s">
        <v>200</v>
      </c>
      <c r="E5114" s="26" t="str">
        <f t="shared" si="9974"/>
        <v>0314</v>
      </c>
      <c r="F5114" s="41" t="s">
        <v>99</v>
      </c>
      <c r="G5114" s="41" t="s">
        <v>55</v>
      </c>
      <c r="H5114" s="42" t="s">
        <v>56</v>
      </c>
      <c r="I5114" s="43">
        <v>1014.5</v>
      </c>
      <c r="J5114" s="43">
        <v>1014.5</v>
      </c>
      <c r="K5114" s="43">
        <v>1014.5</v>
      </c>
      <c r="L5114" s="43"/>
      <c r="M5114" s="43"/>
      <c r="N5114" s="43"/>
      <c r="O5114" s="43">
        <v>0</v>
      </c>
      <c r="P5114" s="43">
        <v>0</v>
      </c>
      <c r="Q5114" s="43">
        <v>0</v>
      </c>
      <c r="R5114" s="43">
        <v>0</v>
      </c>
      <c r="S5114" s="43">
        <v>0</v>
      </c>
      <c r="T5114" s="43">
        <v>0</v>
      </c>
      <c r="U5114" s="43">
        <v>0</v>
      </c>
      <c r="V5114" s="43">
        <f t="shared" si="9975"/>
        <v>1014.5</v>
      </c>
      <c r="W5114" s="43"/>
      <c r="X5114" s="43"/>
      <c r="Y5114" s="43"/>
      <c r="Z5114" s="43"/>
      <c r="AA5114" s="43"/>
      <c r="AB5114" s="43">
        <v>691.11014</v>
      </c>
      <c r="AC5114" s="44">
        <v>912.33744999999999</v>
      </c>
      <c r="AD5114" s="44">
        <v>910.24219000000005</v>
      </c>
      <c r="AE5114" s="45">
        <f t="shared" si="9971"/>
        <v>99.770341555090184</v>
      </c>
      <c r="AF5114" s="43">
        <v>915.20000000000005</v>
      </c>
      <c r="AG5114" s="43">
        <v>0</v>
      </c>
      <c r="AH5114" s="43">
        <v>0</v>
      </c>
      <c r="AI5114" s="43">
        <v>0</v>
      </c>
      <c r="AJ5114" s="43">
        <v>0</v>
      </c>
      <c r="AK5114" s="43">
        <v>0</v>
      </c>
      <c r="AL5114" s="43">
        <f t="shared" si="9972"/>
        <v>915.20000000000005</v>
      </c>
      <c r="AM5114" s="43">
        <f t="shared" si="9973"/>
        <v>99.299999999999955</v>
      </c>
      <c r="AN5114" s="19"/>
      <c r="AO5114" s="1"/>
      <c r="AP5114" s="1"/>
      <c r="AQ5114" s="1"/>
      <c r="AR5114" s="1"/>
      <c r="AS5114" s="1"/>
    </row>
    <row r="5115" ht="31.5">
      <c r="B5115" s="41" t="s">
        <v>1385</v>
      </c>
      <c r="C5115" s="41" t="s">
        <v>117</v>
      </c>
      <c r="D5115" s="41" t="s">
        <v>200</v>
      </c>
      <c r="E5115" s="26" t="str">
        <f t="shared" si="9974"/>
        <v>0314</v>
      </c>
      <c r="F5115" s="41" t="s">
        <v>99</v>
      </c>
      <c r="G5115" s="41" t="s">
        <v>59</v>
      </c>
      <c r="H5115" s="42" t="s">
        <v>60</v>
      </c>
      <c r="I5115" s="43"/>
      <c r="J5115" s="43"/>
      <c r="K5115" s="43"/>
      <c r="L5115" s="43"/>
      <c r="M5115" s="43"/>
      <c r="N5115" s="43"/>
      <c r="O5115" s="43"/>
      <c r="P5115" s="43"/>
      <c r="Q5115" s="43"/>
      <c r="R5115" s="43"/>
      <c r="S5115" s="43"/>
      <c r="T5115" s="43"/>
      <c r="U5115" s="43"/>
      <c r="V5115" s="43">
        <f>V5116</f>
        <v>0</v>
      </c>
      <c r="W5115" s="43"/>
      <c r="X5115" s="43"/>
      <c r="Y5115" s="43"/>
      <c r="Z5115" s="43"/>
      <c r="AA5115" s="43"/>
      <c r="AB5115" s="43"/>
      <c r="AC5115" s="44">
        <f>AC5116</f>
        <v>160</v>
      </c>
      <c r="AD5115" s="44">
        <f>AD5116</f>
        <v>160</v>
      </c>
      <c r="AE5115" s="45">
        <f t="shared" si="9971"/>
        <v>100</v>
      </c>
      <c r="AF5115" s="43"/>
      <c r="AG5115" s="43"/>
      <c r="AH5115" s="43"/>
      <c r="AI5115" s="43"/>
      <c r="AJ5115" s="43"/>
      <c r="AK5115" s="43"/>
      <c r="AL5115" s="43"/>
      <c r="AM5115" s="43"/>
      <c r="AN5115" s="19"/>
      <c r="AO5115" s="1"/>
      <c r="AP5115" s="1"/>
      <c r="AQ5115" s="1"/>
      <c r="AR5115" s="1"/>
      <c r="AS5115" s="1"/>
    </row>
    <row r="5116" ht="31.5">
      <c r="B5116" s="41" t="s">
        <v>1385</v>
      </c>
      <c r="C5116" s="41" t="s">
        <v>117</v>
      </c>
      <c r="D5116" s="41" t="s">
        <v>200</v>
      </c>
      <c r="E5116" s="26" t="str">
        <f t="shared" si="9974"/>
        <v>0314</v>
      </c>
      <c r="F5116" s="41" t="s">
        <v>99</v>
      </c>
      <c r="G5116" s="41" t="s">
        <v>63</v>
      </c>
      <c r="H5116" s="42" t="s">
        <v>64</v>
      </c>
      <c r="I5116" s="43"/>
      <c r="J5116" s="43"/>
      <c r="K5116" s="43"/>
      <c r="L5116" s="43"/>
      <c r="M5116" s="43"/>
      <c r="N5116" s="43"/>
      <c r="O5116" s="43"/>
      <c r="P5116" s="43"/>
      <c r="Q5116" s="43"/>
      <c r="R5116" s="43"/>
      <c r="S5116" s="43"/>
      <c r="T5116" s="43"/>
      <c r="U5116" s="43"/>
      <c r="V5116" s="43">
        <v>0</v>
      </c>
      <c r="W5116" s="43"/>
      <c r="X5116" s="43"/>
      <c r="Y5116" s="43"/>
      <c r="Z5116" s="43"/>
      <c r="AA5116" s="43"/>
      <c r="AB5116" s="43"/>
      <c r="AC5116" s="44">
        <v>160</v>
      </c>
      <c r="AD5116" s="44">
        <v>160</v>
      </c>
      <c r="AE5116" s="45">
        <f t="shared" si="9971"/>
        <v>100</v>
      </c>
      <c r="AF5116" s="43"/>
      <c r="AG5116" s="43"/>
      <c r="AH5116" s="43"/>
      <c r="AI5116" s="43"/>
      <c r="AJ5116" s="43"/>
      <c r="AK5116" s="43"/>
      <c r="AL5116" s="43"/>
      <c r="AM5116" s="43"/>
      <c r="AN5116" s="19"/>
      <c r="AO5116" s="1"/>
      <c r="AP5116" s="1"/>
      <c r="AQ5116" s="1"/>
      <c r="AR5116" s="1"/>
      <c r="AS5116" s="1"/>
    </row>
    <row r="5117" s="24" customFormat="1">
      <c r="B5117" s="25" t="s">
        <v>1408</v>
      </c>
      <c r="C5117" s="25"/>
      <c r="D5117" s="25"/>
      <c r="E5117" s="26" t="str">
        <f t="shared" si="9974"/>
        <v/>
      </c>
      <c r="F5117" s="25"/>
      <c r="G5117" s="25"/>
      <c r="H5117" s="27" t="s">
        <v>1409</v>
      </c>
      <c r="I5117" s="28">
        <f>I5118+I5257+I5272+I5250+I5265</f>
        <v>972808.49999999988</v>
      </c>
      <c r="J5117" s="28">
        <f>J5118+J5257+J5272+J5250+J5265</f>
        <v>912610.79999999993</v>
      </c>
      <c r="K5117" s="28">
        <f>K5118+K5257+K5272+K5250+K5265</f>
        <v>1012498.6999999998</v>
      </c>
      <c r="L5117" s="28">
        <f>L5118+L5257+L5272+L5250+L5265</f>
        <v>3854.5</v>
      </c>
      <c r="M5117" s="28">
        <f>M5118+M5257+M5272+M5250+M5265</f>
        <v>3854.5</v>
      </c>
      <c r="N5117" s="28">
        <f>N5118+N5257+N5272+N5250+N5265</f>
        <v>3854.5</v>
      </c>
      <c r="O5117" s="28">
        <f>O5118+O5257+O5272+O5250+O5265</f>
        <v>2730.1000000000004</v>
      </c>
      <c r="P5117" s="28">
        <f>P5118+P5257+P5272+P5250+P5265</f>
        <v>831.50800000000004</v>
      </c>
      <c r="Q5117" s="28">
        <f>Q5118+Q5257+Q5272+Q5250+Q5265</f>
        <v>5587.7000000000007</v>
      </c>
      <c r="R5117" s="28">
        <f>R5118+R5257+R5272+R5250+R5265</f>
        <v>10589.056</v>
      </c>
      <c r="S5117" s="28">
        <f>S5118+S5257+S5272+S5250+S5265</f>
        <v>2122.982</v>
      </c>
      <c r="T5117" s="28">
        <f>T5118+T5257+T5272+T5250+T5265</f>
        <v>0</v>
      </c>
      <c r="U5117" s="28">
        <v>19993.127</v>
      </c>
      <c r="V5117" s="28">
        <f t="shared" si="9975"/>
        <v>1018517.4729999998</v>
      </c>
      <c r="W5117" s="28" t="e">
        <f>W5118+W5257+W5272+W5250+W5265</f>
        <v>#REF!</v>
      </c>
      <c r="X5117" s="28" t="e">
        <f>X5118+X5257+X5272+X5250+X5265</f>
        <v>#REF!</v>
      </c>
      <c r="Y5117" s="28" t="e">
        <f>Y5118+Y5257+Y5272+Y5250+Y5265</f>
        <v>#REF!</v>
      </c>
      <c r="Z5117" s="28" t="e">
        <f>Z5118+Z5257+Z5272+Z5250+Z5265</f>
        <v>#REF!</v>
      </c>
      <c r="AA5117" s="28" t="e">
        <f>AA5118+AA5257+AA5272+AA5250+AA5265</f>
        <v>#REF!</v>
      </c>
      <c r="AB5117" s="28">
        <f>AB5118+AB5257+AB5272+AB5250+AB5265</f>
        <v>660448.08476999996</v>
      </c>
      <c r="AC5117" s="29">
        <f>AC5118+AC5257+AC5272+AC5250+AC5265</f>
        <v>895101.92749999999</v>
      </c>
      <c r="AD5117" s="29">
        <f>AD5118+AD5257+AD5272+AD5250+AD5265</f>
        <v>882986.08073999989</v>
      </c>
      <c r="AE5117" s="30">
        <f t="shared" si="9971"/>
        <v>98.646428257188617</v>
      </c>
      <c r="AF5117" s="28">
        <f>AF5118+AF5257+AF5272+AF5250+AF5265</f>
        <v>884038.02749999985</v>
      </c>
      <c r="AG5117" s="28">
        <f>AG5118+AG5257+AG5272+AG5250+AG5265</f>
        <v>2730.1000000000004</v>
      </c>
      <c r="AH5117" s="28">
        <f>AH5118+AH5257+AH5272+AH5250+AH5265</f>
        <v>0</v>
      </c>
      <c r="AI5117" s="28">
        <f>AI5118+AI5257+AI5272+AI5250+AI5265</f>
        <v>0</v>
      </c>
      <c r="AJ5117" s="28">
        <f>AJ5118+AJ5257+AJ5272+AJ5250+AJ5265</f>
        <v>0</v>
      </c>
      <c r="AK5117" s="28">
        <f>AK5118+AK5257+AK5272+AK5250+AK5265</f>
        <v>0</v>
      </c>
      <c r="AL5117" s="28">
        <f t="shared" si="9972"/>
        <v>886768.12749999983</v>
      </c>
      <c r="AM5117" s="28">
        <f t="shared" si="9973"/>
        <v>131749.34549999994</v>
      </c>
      <c r="AN5117" s="31"/>
      <c r="AO5117" s="24"/>
      <c r="AP5117" s="24"/>
      <c r="AQ5117" s="24"/>
      <c r="AR5117" s="24"/>
      <c r="AS5117" s="24"/>
    </row>
    <row r="5118" s="24" customFormat="1">
      <c r="B5118" s="25" t="s">
        <v>1408</v>
      </c>
      <c r="C5118" s="25" t="s">
        <v>41</v>
      </c>
      <c r="D5118" s="25"/>
      <c r="E5118" s="32" t="str">
        <f t="shared" si="9974"/>
        <v>01</v>
      </c>
      <c r="F5118" s="25"/>
      <c r="G5118" s="25"/>
      <c r="H5118" s="27" t="s">
        <v>42</v>
      </c>
      <c r="I5118" s="28">
        <f>I5119+I5125+I5144+I5138</f>
        <v>957791.09999999998</v>
      </c>
      <c r="J5118" s="28">
        <f>J5119+J5125+J5144+J5138</f>
        <v>896992.79999999993</v>
      </c>
      <c r="K5118" s="28">
        <f>K5119+K5125+K5144+K5138</f>
        <v>996212.89999999991</v>
      </c>
      <c r="L5118" s="28">
        <f>L5119+L5125+L5144+L5138</f>
        <v>3854.5</v>
      </c>
      <c r="M5118" s="28">
        <f>M5119+M5125+M5144+M5138</f>
        <v>3854.5</v>
      </c>
      <c r="N5118" s="28">
        <f>N5119+N5125+N5144+N5138</f>
        <v>3854.5</v>
      </c>
      <c r="O5118" s="28">
        <f>O5119+O5125+O5144+O5138</f>
        <v>3075.0170000000003</v>
      </c>
      <c r="P5118" s="28">
        <f>P5119+P5125+P5144+P5138</f>
        <v>831.50800000000004</v>
      </c>
      <c r="Q5118" s="28">
        <f>Q5119+Q5125+Q5144+Q5138</f>
        <v>5592.9000000000005</v>
      </c>
      <c r="R5118" s="28">
        <f>R5119+R5125+R5144+R5138</f>
        <v>10589.056</v>
      </c>
      <c r="S5118" s="28">
        <f>S5119+S5125+S5144+S5138</f>
        <v>2122.982</v>
      </c>
      <c r="T5118" s="28">
        <f>T5119+T5125+T5144+T5138</f>
        <v>0</v>
      </c>
      <c r="U5118" s="28">
        <v>19993.127</v>
      </c>
      <c r="V5118" s="28">
        <f t="shared" si="9975"/>
        <v>1003850.1899999999</v>
      </c>
      <c r="W5118" s="28" t="e">
        <f>W5119+W5125+W5144+W5138</f>
        <v>#REF!</v>
      </c>
      <c r="X5118" s="28" t="e">
        <f>X5119+X5125+X5144+X5138</f>
        <v>#REF!</v>
      </c>
      <c r="Y5118" s="28" t="e">
        <f>Y5119+Y5125+Y5144+Y5138</f>
        <v>#REF!</v>
      </c>
      <c r="Z5118" s="28" t="e">
        <f>Z5119+Z5125+Z5144+Z5138</f>
        <v>#REF!</v>
      </c>
      <c r="AA5118" s="28" t="e">
        <f>AA5119+AA5125+AA5144+AA5138</f>
        <v>#REF!</v>
      </c>
      <c r="AB5118" s="28">
        <f>AB5119+AB5125+AB5144+AB5138</f>
        <v>646921.41616999998</v>
      </c>
      <c r="AC5118" s="29">
        <f>AC5119+AC5125+AC5144+AC5138</f>
        <v>880434.64449999994</v>
      </c>
      <c r="AD5118" s="29">
        <f>AD5119+AD5125+AD5144+AD5138</f>
        <v>868318.7983299999</v>
      </c>
      <c r="AE5118" s="30">
        <f t="shared" si="9971"/>
        <v>98.62387898458033</v>
      </c>
      <c r="AF5118" s="28">
        <f>AF5119+AF5125+AF5144+AF5138</f>
        <v>869025.8274999999</v>
      </c>
      <c r="AG5118" s="28">
        <f>AG5119+AG5125+AG5144+AG5138</f>
        <v>3075.0170000000003</v>
      </c>
      <c r="AH5118" s="28">
        <f>AH5119+AH5125+AH5144+AH5138</f>
        <v>0</v>
      </c>
      <c r="AI5118" s="28">
        <f>AI5119+AI5125+AI5144+AI5138</f>
        <v>0</v>
      </c>
      <c r="AJ5118" s="28">
        <f>AJ5119+AJ5125+AJ5144+AJ5138</f>
        <v>0</v>
      </c>
      <c r="AK5118" s="28">
        <f>AK5119+AK5125+AK5144+AK5138</f>
        <v>0</v>
      </c>
      <c r="AL5118" s="28">
        <f t="shared" si="9972"/>
        <v>872100.84449999989</v>
      </c>
      <c r="AM5118" s="28">
        <f t="shared" si="9973"/>
        <v>131749.34550000005</v>
      </c>
      <c r="AN5118" s="31"/>
      <c r="AO5118" s="24"/>
      <c r="AP5118" s="24"/>
      <c r="AQ5118" s="24"/>
      <c r="AR5118" s="24"/>
      <c r="AS5118" s="24"/>
    </row>
    <row r="5119" s="33" customFormat="1" ht="47.25">
      <c r="B5119" s="34" t="s">
        <v>1408</v>
      </c>
      <c r="C5119" s="34" t="s">
        <v>41</v>
      </c>
      <c r="D5119" s="34" t="s">
        <v>505</v>
      </c>
      <c r="E5119" s="35" t="str">
        <f t="shared" si="9974"/>
        <v>0102</v>
      </c>
      <c r="F5119" s="34"/>
      <c r="G5119" s="34"/>
      <c r="H5119" s="36" t="s">
        <v>1410</v>
      </c>
      <c r="I5119" s="37">
        <f t="shared" ref="I5119:I5126" si="10002">I5120</f>
        <v>6267.3000000000002</v>
      </c>
      <c r="J5119" s="37">
        <f t="shared" ref="J5119:J5126" si="10003">J5120</f>
        <v>6191.6000000000004</v>
      </c>
      <c r="K5119" s="37">
        <f t="shared" ref="K5119:K5126" si="10004">K5120</f>
        <v>6191.6000000000004</v>
      </c>
      <c r="L5119" s="37">
        <f t="shared" ref="L5119:L5126" si="10005">L5120</f>
        <v>0</v>
      </c>
      <c r="M5119" s="37">
        <f t="shared" ref="M5119:M5126" si="10006">M5120</f>
        <v>0</v>
      </c>
      <c r="N5119" s="37">
        <f t="shared" ref="N5119:N5126" si="10007">N5120</f>
        <v>0</v>
      </c>
      <c r="O5119" s="37">
        <f t="shared" ref="O5119:O5126" si="10008">O5120</f>
        <v>0</v>
      </c>
      <c r="P5119" s="37">
        <f t="shared" ref="P5119:P5126" si="10009">P5120</f>
        <v>0</v>
      </c>
      <c r="Q5119" s="37">
        <f t="shared" ref="Q5119:Q5126" si="10010">Q5120</f>
        <v>0</v>
      </c>
      <c r="R5119" s="37">
        <f t="shared" ref="R5119:R5126" si="10011">R5120</f>
        <v>0</v>
      </c>
      <c r="S5119" s="37">
        <f t="shared" ref="S5119:S5126" si="10012">S5120</f>
        <v>0</v>
      </c>
      <c r="T5119" s="37">
        <f t="shared" ref="T5119:T5126" si="10013">T5120</f>
        <v>0</v>
      </c>
      <c r="U5119" s="37">
        <v>0</v>
      </c>
      <c r="V5119" s="37">
        <f t="shared" si="9975"/>
        <v>6267.3000000000002</v>
      </c>
      <c r="W5119" s="37">
        <f t="shared" ref="W5119:W5126" si="10014">W5120</f>
        <v>0</v>
      </c>
      <c r="X5119" s="37">
        <f t="shared" ref="X5119:X5126" si="10015">X5120</f>
        <v>0</v>
      </c>
      <c r="Y5119" s="37">
        <f t="shared" ref="Y5119:Y5126" si="10016">Y5120</f>
        <v>0</v>
      </c>
      <c r="Z5119" s="37">
        <f t="shared" ref="Z5119:Z5126" si="10017">Z5120</f>
        <v>0</v>
      </c>
      <c r="AA5119" s="37">
        <f t="shared" ref="AA5119:AA5126" si="10018">AA5120</f>
        <v>0</v>
      </c>
      <c r="AB5119" s="37">
        <f t="shared" ref="AB5119:AB5126" si="10019">AB5120</f>
        <v>4504.5221000000001</v>
      </c>
      <c r="AC5119" s="38">
        <f t="shared" ref="AC5119:AC5126" si="10020">AC5120</f>
        <v>6701.6186600000001</v>
      </c>
      <c r="AD5119" s="38">
        <f t="shared" ref="AD5119:AD5126" si="10021">AD5120</f>
        <v>6701.6186600000001</v>
      </c>
      <c r="AE5119" s="39">
        <f t="shared" si="9971"/>
        <v>100</v>
      </c>
      <c r="AF5119" s="37">
        <f t="shared" ref="AF5119:AF5126" si="10022">AF5120</f>
        <v>6267.3000000000002</v>
      </c>
      <c r="AG5119" s="37">
        <f t="shared" ref="AG5119:AG5126" si="10023">AG5120</f>
        <v>0</v>
      </c>
      <c r="AH5119" s="37">
        <f t="shared" ref="AH5119:AH5126" si="10024">AH5120</f>
        <v>0</v>
      </c>
      <c r="AI5119" s="37">
        <f t="shared" ref="AI5119:AI5126" si="10025">AI5120</f>
        <v>0</v>
      </c>
      <c r="AJ5119" s="37">
        <f t="shared" ref="AJ5119:AJ5126" si="10026">AJ5120</f>
        <v>0</v>
      </c>
      <c r="AK5119" s="37">
        <f t="shared" ref="AK5119:AK5126" si="10027">AK5120</f>
        <v>0</v>
      </c>
      <c r="AL5119" s="37">
        <f t="shared" si="9972"/>
        <v>6267.3000000000002</v>
      </c>
      <c r="AM5119" s="37">
        <f t="shared" si="9973"/>
        <v>0</v>
      </c>
      <c r="AN5119" s="2"/>
      <c r="AO5119" s="33"/>
      <c r="AP5119" s="33"/>
      <c r="AQ5119" s="33"/>
      <c r="AR5119" s="33"/>
      <c r="AS5119" s="33"/>
    </row>
    <row r="5120" ht="31.5">
      <c r="B5120" s="41" t="s">
        <v>1408</v>
      </c>
      <c r="C5120" s="41" t="s">
        <v>41</v>
      </c>
      <c r="D5120" s="41" t="s">
        <v>505</v>
      </c>
      <c r="E5120" s="26" t="str">
        <f t="shared" si="9974"/>
        <v>0102</v>
      </c>
      <c r="F5120" s="41" t="s">
        <v>87</v>
      </c>
      <c r="G5120" s="41"/>
      <c r="H5120" s="42" t="s">
        <v>88</v>
      </c>
      <c r="I5120" s="43">
        <f t="shared" si="10002"/>
        <v>6267.3000000000002</v>
      </c>
      <c r="J5120" s="43">
        <f t="shared" si="10003"/>
        <v>6191.6000000000004</v>
      </c>
      <c r="K5120" s="43">
        <f t="shared" si="10004"/>
        <v>6191.6000000000004</v>
      </c>
      <c r="L5120" s="43">
        <f t="shared" si="10005"/>
        <v>0</v>
      </c>
      <c r="M5120" s="43">
        <f t="shared" si="10006"/>
        <v>0</v>
      </c>
      <c r="N5120" s="43">
        <f t="shared" si="10007"/>
        <v>0</v>
      </c>
      <c r="O5120" s="43">
        <f t="shared" si="10008"/>
        <v>0</v>
      </c>
      <c r="P5120" s="43">
        <f t="shared" si="10009"/>
        <v>0</v>
      </c>
      <c r="Q5120" s="43">
        <f t="shared" si="10010"/>
        <v>0</v>
      </c>
      <c r="R5120" s="43">
        <f t="shared" si="10011"/>
        <v>0</v>
      </c>
      <c r="S5120" s="43">
        <f t="shared" si="10012"/>
        <v>0</v>
      </c>
      <c r="T5120" s="43">
        <f t="shared" si="10013"/>
        <v>0</v>
      </c>
      <c r="U5120" s="43">
        <v>0</v>
      </c>
      <c r="V5120" s="43">
        <f t="shared" si="9975"/>
        <v>6267.3000000000002</v>
      </c>
      <c r="W5120" s="43">
        <f t="shared" si="10014"/>
        <v>0</v>
      </c>
      <c r="X5120" s="43">
        <f t="shared" si="10015"/>
        <v>0</v>
      </c>
      <c r="Y5120" s="43">
        <f t="shared" si="10016"/>
        <v>0</v>
      </c>
      <c r="Z5120" s="43">
        <f t="shared" si="10017"/>
        <v>0</v>
      </c>
      <c r="AA5120" s="43">
        <f t="shared" si="10018"/>
        <v>0</v>
      </c>
      <c r="AB5120" s="43">
        <f t="shared" si="10019"/>
        <v>4504.5221000000001</v>
      </c>
      <c r="AC5120" s="44">
        <f t="shared" si="10020"/>
        <v>6701.6186600000001</v>
      </c>
      <c r="AD5120" s="44">
        <f t="shared" si="10021"/>
        <v>6701.6186600000001</v>
      </c>
      <c r="AE5120" s="45">
        <f t="shared" si="9971"/>
        <v>100</v>
      </c>
      <c r="AF5120" s="43">
        <f t="shared" si="10022"/>
        <v>6267.3000000000002</v>
      </c>
      <c r="AG5120" s="43">
        <f t="shared" si="10023"/>
        <v>0</v>
      </c>
      <c r="AH5120" s="43">
        <f t="shared" si="10024"/>
        <v>0</v>
      </c>
      <c r="AI5120" s="43">
        <f t="shared" si="10025"/>
        <v>0</v>
      </c>
      <c r="AJ5120" s="43">
        <f t="shared" si="10026"/>
        <v>0</v>
      </c>
      <c r="AK5120" s="43">
        <f t="shared" si="10027"/>
        <v>0</v>
      </c>
      <c r="AL5120" s="43">
        <f t="shared" si="9972"/>
        <v>6267.3000000000002</v>
      </c>
      <c r="AM5120" s="43">
        <f t="shared" si="9973"/>
        <v>0</v>
      </c>
      <c r="AN5120" s="2"/>
      <c r="AO5120" s="1"/>
      <c r="AP5120" s="1"/>
      <c r="AQ5120" s="1"/>
      <c r="AR5120" s="1"/>
      <c r="AS5120" s="1"/>
    </row>
    <row r="5121">
      <c r="B5121" s="41" t="s">
        <v>1408</v>
      </c>
      <c r="C5121" s="41" t="s">
        <v>41</v>
      </c>
      <c r="D5121" s="41" t="s">
        <v>505</v>
      </c>
      <c r="E5121" s="26" t="str">
        <f t="shared" si="9974"/>
        <v>0102</v>
      </c>
      <c r="F5121" s="41" t="s">
        <v>1411</v>
      </c>
      <c r="G5121" s="41"/>
      <c r="H5121" s="42" t="s">
        <v>1412</v>
      </c>
      <c r="I5121" s="43">
        <f t="shared" si="10002"/>
        <v>6267.3000000000002</v>
      </c>
      <c r="J5121" s="43">
        <f t="shared" si="10003"/>
        <v>6191.6000000000004</v>
      </c>
      <c r="K5121" s="43">
        <f t="shared" si="10004"/>
        <v>6191.6000000000004</v>
      </c>
      <c r="L5121" s="43">
        <f t="shared" si="10005"/>
        <v>0</v>
      </c>
      <c r="M5121" s="43">
        <f t="shared" si="10006"/>
        <v>0</v>
      </c>
      <c r="N5121" s="43">
        <f t="shared" si="10007"/>
        <v>0</v>
      </c>
      <c r="O5121" s="43">
        <f t="shared" si="10008"/>
        <v>0</v>
      </c>
      <c r="P5121" s="43">
        <f t="shared" si="10009"/>
        <v>0</v>
      </c>
      <c r="Q5121" s="43">
        <f t="shared" si="10010"/>
        <v>0</v>
      </c>
      <c r="R5121" s="43">
        <f t="shared" si="10011"/>
        <v>0</v>
      </c>
      <c r="S5121" s="43">
        <f t="shared" si="10012"/>
        <v>0</v>
      </c>
      <c r="T5121" s="43">
        <f t="shared" si="10013"/>
        <v>0</v>
      </c>
      <c r="U5121" s="43">
        <v>0</v>
      </c>
      <c r="V5121" s="43">
        <f t="shared" si="9975"/>
        <v>6267.3000000000002</v>
      </c>
      <c r="W5121" s="43">
        <f t="shared" si="10014"/>
        <v>0</v>
      </c>
      <c r="X5121" s="43">
        <f t="shared" si="10015"/>
        <v>0</v>
      </c>
      <c r="Y5121" s="43">
        <f t="shared" si="10016"/>
        <v>0</v>
      </c>
      <c r="Z5121" s="43">
        <f t="shared" si="10017"/>
        <v>0</v>
      </c>
      <c r="AA5121" s="43">
        <f t="shared" si="10018"/>
        <v>0</v>
      </c>
      <c r="AB5121" s="43">
        <f t="shared" si="10019"/>
        <v>4504.5221000000001</v>
      </c>
      <c r="AC5121" s="44">
        <f t="shared" si="10020"/>
        <v>6701.6186600000001</v>
      </c>
      <c r="AD5121" s="44">
        <f t="shared" si="10021"/>
        <v>6701.6186600000001</v>
      </c>
      <c r="AE5121" s="45">
        <f t="shared" si="9971"/>
        <v>100</v>
      </c>
      <c r="AF5121" s="43">
        <f t="shared" si="10022"/>
        <v>6267.3000000000002</v>
      </c>
      <c r="AG5121" s="43">
        <f t="shared" si="10023"/>
        <v>0</v>
      </c>
      <c r="AH5121" s="43">
        <f t="shared" si="10024"/>
        <v>0</v>
      </c>
      <c r="AI5121" s="43">
        <f t="shared" si="10025"/>
        <v>0</v>
      </c>
      <c r="AJ5121" s="43">
        <f t="shared" si="10026"/>
        <v>0</v>
      </c>
      <c r="AK5121" s="43">
        <f t="shared" si="10027"/>
        <v>0</v>
      </c>
      <c r="AL5121" s="43">
        <f t="shared" si="9972"/>
        <v>6267.3000000000002</v>
      </c>
      <c r="AM5121" s="43">
        <f t="shared" si="9973"/>
        <v>0</v>
      </c>
      <c r="AN5121" s="2"/>
      <c r="AR5121" s="1"/>
      <c r="AS5121" s="1"/>
    </row>
    <row r="5122" ht="31.5">
      <c r="B5122" s="41" t="s">
        <v>1408</v>
      </c>
      <c r="C5122" s="41" t="s">
        <v>41</v>
      </c>
      <c r="D5122" s="41" t="s">
        <v>505</v>
      </c>
      <c r="E5122" s="26" t="str">
        <f t="shared" si="9974"/>
        <v>0102</v>
      </c>
      <c r="F5122" s="41" t="s">
        <v>1413</v>
      </c>
      <c r="G5122" s="41"/>
      <c r="H5122" s="42" t="s">
        <v>92</v>
      </c>
      <c r="I5122" s="43">
        <f t="shared" si="10002"/>
        <v>6267.3000000000002</v>
      </c>
      <c r="J5122" s="43">
        <f t="shared" si="10003"/>
        <v>6191.6000000000004</v>
      </c>
      <c r="K5122" s="43">
        <f t="shared" si="10004"/>
        <v>6191.6000000000004</v>
      </c>
      <c r="L5122" s="43">
        <f t="shared" si="10005"/>
        <v>0</v>
      </c>
      <c r="M5122" s="43">
        <f t="shared" si="10006"/>
        <v>0</v>
      </c>
      <c r="N5122" s="43">
        <f t="shared" si="10007"/>
        <v>0</v>
      </c>
      <c r="O5122" s="43">
        <f t="shared" si="10008"/>
        <v>0</v>
      </c>
      <c r="P5122" s="43">
        <f t="shared" si="10009"/>
        <v>0</v>
      </c>
      <c r="Q5122" s="43">
        <f t="shared" si="10010"/>
        <v>0</v>
      </c>
      <c r="R5122" s="43">
        <f t="shared" si="10011"/>
        <v>0</v>
      </c>
      <c r="S5122" s="43">
        <f t="shared" si="10012"/>
        <v>0</v>
      </c>
      <c r="T5122" s="43">
        <f t="shared" si="10013"/>
        <v>0</v>
      </c>
      <c r="U5122" s="43">
        <v>0</v>
      </c>
      <c r="V5122" s="43">
        <f t="shared" si="9975"/>
        <v>6267.3000000000002</v>
      </c>
      <c r="W5122" s="43">
        <f t="shared" si="10014"/>
        <v>0</v>
      </c>
      <c r="X5122" s="43">
        <f t="shared" si="10015"/>
        <v>0</v>
      </c>
      <c r="Y5122" s="43">
        <f t="shared" si="10016"/>
        <v>0</v>
      </c>
      <c r="Z5122" s="43">
        <f t="shared" si="10017"/>
        <v>0</v>
      </c>
      <c r="AA5122" s="43">
        <f t="shared" si="10018"/>
        <v>0</v>
      </c>
      <c r="AB5122" s="43">
        <f t="shared" si="10019"/>
        <v>4504.5221000000001</v>
      </c>
      <c r="AC5122" s="44">
        <f t="shared" si="10020"/>
        <v>6701.6186600000001</v>
      </c>
      <c r="AD5122" s="44">
        <f t="shared" si="10021"/>
        <v>6701.6186600000001</v>
      </c>
      <c r="AE5122" s="45">
        <f t="shared" si="9971"/>
        <v>100</v>
      </c>
      <c r="AF5122" s="43">
        <f t="shared" si="10022"/>
        <v>6267.3000000000002</v>
      </c>
      <c r="AG5122" s="43">
        <f t="shared" si="10023"/>
        <v>0</v>
      </c>
      <c r="AH5122" s="43">
        <f t="shared" si="10024"/>
        <v>0</v>
      </c>
      <c r="AI5122" s="43">
        <f t="shared" si="10025"/>
        <v>0</v>
      </c>
      <c r="AJ5122" s="43">
        <f t="shared" si="10026"/>
        <v>0</v>
      </c>
      <c r="AK5122" s="43">
        <f t="shared" si="10027"/>
        <v>0</v>
      </c>
      <c r="AL5122" s="43">
        <f t="shared" si="9972"/>
        <v>6267.3000000000002</v>
      </c>
      <c r="AM5122" s="43">
        <f t="shared" si="9973"/>
        <v>0</v>
      </c>
      <c r="AN5122" s="2"/>
      <c r="AO5122" s="1"/>
      <c r="AP5122" s="1"/>
      <c r="AQ5122" s="1"/>
      <c r="AR5122" s="1"/>
      <c r="AS5122" s="1"/>
    </row>
    <row r="5123" ht="78.75">
      <c r="B5123" s="41" t="s">
        <v>1408</v>
      </c>
      <c r="C5123" s="41" t="s">
        <v>41</v>
      </c>
      <c r="D5123" s="41" t="s">
        <v>505</v>
      </c>
      <c r="E5123" s="26" t="str">
        <f t="shared" si="9974"/>
        <v>0102</v>
      </c>
      <c r="F5123" s="41" t="s">
        <v>1413</v>
      </c>
      <c r="G5123" s="41" t="s">
        <v>71</v>
      </c>
      <c r="H5123" s="42" t="s">
        <v>72</v>
      </c>
      <c r="I5123" s="43">
        <f t="shared" si="10002"/>
        <v>6267.3000000000002</v>
      </c>
      <c r="J5123" s="43">
        <f t="shared" si="10003"/>
        <v>6191.6000000000004</v>
      </c>
      <c r="K5123" s="43">
        <f t="shared" si="10004"/>
        <v>6191.6000000000004</v>
      </c>
      <c r="L5123" s="43">
        <f t="shared" si="10005"/>
        <v>0</v>
      </c>
      <c r="M5123" s="43">
        <f t="shared" si="10006"/>
        <v>0</v>
      </c>
      <c r="N5123" s="43">
        <f t="shared" si="10007"/>
        <v>0</v>
      </c>
      <c r="O5123" s="43">
        <f t="shared" si="10008"/>
        <v>0</v>
      </c>
      <c r="P5123" s="43">
        <f t="shared" si="10009"/>
        <v>0</v>
      </c>
      <c r="Q5123" s="43">
        <f t="shared" si="10010"/>
        <v>0</v>
      </c>
      <c r="R5123" s="43">
        <f t="shared" si="10011"/>
        <v>0</v>
      </c>
      <c r="S5123" s="43">
        <f t="shared" si="10012"/>
        <v>0</v>
      </c>
      <c r="T5123" s="43">
        <f t="shared" si="10013"/>
        <v>0</v>
      </c>
      <c r="U5123" s="43">
        <v>0</v>
      </c>
      <c r="V5123" s="43">
        <f t="shared" si="9975"/>
        <v>6267.3000000000002</v>
      </c>
      <c r="W5123" s="43">
        <f t="shared" si="10014"/>
        <v>0</v>
      </c>
      <c r="X5123" s="43">
        <f t="shared" si="10015"/>
        <v>0</v>
      </c>
      <c r="Y5123" s="43">
        <f t="shared" si="10016"/>
        <v>0</v>
      </c>
      <c r="Z5123" s="43">
        <f t="shared" si="10017"/>
        <v>0</v>
      </c>
      <c r="AA5123" s="43">
        <f t="shared" si="10018"/>
        <v>0</v>
      </c>
      <c r="AB5123" s="43">
        <f t="shared" si="10019"/>
        <v>4504.5221000000001</v>
      </c>
      <c r="AC5123" s="44">
        <f t="shared" si="10020"/>
        <v>6701.6186600000001</v>
      </c>
      <c r="AD5123" s="44">
        <f t="shared" si="10021"/>
        <v>6701.6186600000001</v>
      </c>
      <c r="AE5123" s="45">
        <f t="shared" si="9971"/>
        <v>100</v>
      </c>
      <c r="AF5123" s="43">
        <f t="shared" si="10022"/>
        <v>6267.3000000000002</v>
      </c>
      <c r="AG5123" s="43">
        <f t="shared" si="10023"/>
        <v>0</v>
      </c>
      <c r="AH5123" s="43">
        <f t="shared" si="10024"/>
        <v>0</v>
      </c>
      <c r="AI5123" s="43">
        <f t="shared" si="10025"/>
        <v>0</v>
      </c>
      <c r="AJ5123" s="43">
        <f t="shared" si="10026"/>
        <v>0</v>
      </c>
      <c r="AK5123" s="43">
        <f t="shared" si="10027"/>
        <v>0</v>
      </c>
      <c r="AL5123" s="43">
        <f t="shared" si="9972"/>
        <v>6267.3000000000002</v>
      </c>
      <c r="AM5123" s="43">
        <f t="shared" si="9973"/>
        <v>0</v>
      </c>
      <c r="AN5123" s="2"/>
      <c r="AO5123" s="1"/>
      <c r="AP5123" s="1"/>
      <c r="AQ5123" s="1"/>
      <c r="AR5123" s="1"/>
      <c r="AS5123" s="1"/>
    </row>
    <row r="5124" ht="31.5">
      <c r="B5124" s="41" t="s">
        <v>1408</v>
      </c>
      <c r="C5124" s="41" t="s">
        <v>41</v>
      </c>
      <c r="D5124" s="41" t="s">
        <v>505</v>
      </c>
      <c r="E5124" s="26" t="str">
        <f t="shared" si="9974"/>
        <v>0102</v>
      </c>
      <c r="F5124" s="41" t="s">
        <v>1413</v>
      </c>
      <c r="G5124" s="41" t="s">
        <v>93</v>
      </c>
      <c r="H5124" s="42" t="s">
        <v>94</v>
      </c>
      <c r="I5124" s="43">
        <v>6267.3000000000002</v>
      </c>
      <c r="J5124" s="43">
        <v>6191.6000000000004</v>
      </c>
      <c r="K5124" s="43">
        <v>6191.6000000000004</v>
      </c>
      <c r="L5124" s="43"/>
      <c r="M5124" s="43"/>
      <c r="N5124" s="43"/>
      <c r="O5124" s="43">
        <v>0</v>
      </c>
      <c r="P5124" s="43">
        <v>0</v>
      </c>
      <c r="Q5124" s="43">
        <v>0</v>
      </c>
      <c r="R5124" s="43">
        <v>0</v>
      </c>
      <c r="S5124" s="43">
        <v>0</v>
      </c>
      <c r="T5124" s="43">
        <v>0</v>
      </c>
      <c r="U5124" s="43">
        <v>0</v>
      </c>
      <c r="V5124" s="43">
        <f t="shared" si="9975"/>
        <v>6267.3000000000002</v>
      </c>
      <c r="W5124" s="43"/>
      <c r="X5124" s="43"/>
      <c r="Y5124" s="43"/>
      <c r="Z5124" s="43"/>
      <c r="AA5124" s="43"/>
      <c r="AB5124" s="43">
        <v>4504.5221000000001</v>
      </c>
      <c r="AC5124" s="44">
        <v>6701.6186600000001</v>
      </c>
      <c r="AD5124" s="44">
        <v>6701.6186600000001</v>
      </c>
      <c r="AE5124" s="45">
        <f t="shared" si="9971"/>
        <v>100</v>
      </c>
      <c r="AF5124" s="43">
        <v>6267.3000000000002</v>
      </c>
      <c r="AG5124" s="43">
        <v>0</v>
      </c>
      <c r="AH5124" s="43">
        <v>0</v>
      </c>
      <c r="AI5124" s="43">
        <v>0</v>
      </c>
      <c r="AJ5124" s="43">
        <v>0</v>
      </c>
      <c r="AK5124" s="43">
        <v>0</v>
      </c>
      <c r="AL5124" s="43">
        <f t="shared" si="9972"/>
        <v>6267.3000000000002</v>
      </c>
      <c r="AM5124" s="43">
        <f t="shared" si="9973"/>
        <v>0</v>
      </c>
      <c r="AN5124" s="19"/>
      <c r="AO5124" s="1"/>
      <c r="AP5124" s="1"/>
      <c r="AQ5124" s="1"/>
      <c r="AR5124" s="1"/>
      <c r="AS5124" s="1"/>
    </row>
    <row r="5125" s="33" customFormat="1" ht="63">
      <c r="B5125" s="34" t="s">
        <v>1408</v>
      </c>
      <c r="C5125" s="34" t="s">
        <v>41</v>
      </c>
      <c r="D5125" s="34" t="s">
        <v>107</v>
      </c>
      <c r="E5125" s="35" t="str">
        <f t="shared" si="9974"/>
        <v>0104</v>
      </c>
      <c r="F5125" s="34"/>
      <c r="G5125" s="34"/>
      <c r="H5125" s="36" t="s">
        <v>672</v>
      </c>
      <c r="I5125" s="37">
        <f t="shared" si="10002"/>
        <v>405560.70000000001</v>
      </c>
      <c r="J5125" s="37">
        <f t="shared" si="10003"/>
        <v>400986</v>
      </c>
      <c r="K5125" s="37">
        <f t="shared" si="10004"/>
        <v>400318.19999999995</v>
      </c>
      <c r="L5125" s="37">
        <f t="shared" si="10005"/>
        <v>0</v>
      </c>
      <c r="M5125" s="37">
        <f t="shared" si="10006"/>
        <v>0</v>
      </c>
      <c r="N5125" s="37">
        <f t="shared" si="10007"/>
        <v>0</v>
      </c>
      <c r="O5125" s="37">
        <f t="shared" si="10008"/>
        <v>3458.6840000000002</v>
      </c>
      <c r="P5125" s="37">
        <f t="shared" si="10009"/>
        <v>0</v>
      </c>
      <c r="Q5125" s="37">
        <f t="shared" si="10010"/>
        <v>0</v>
      </c>
      <c r="R5125" s="37">
        <f t="shared" si="10011"/>
        <v>2566.1999999999998</v>
      </c>
      <c r="S5125" s="37">
        <f t="shared" si="10012"/>
        <v>0</v>
      </c>
      <c r="T5125" s="37">
        <f t="shared" si="10013"/>
        <v>0</v>
      </c>
      <c r="U5125" s="37">
        <v>0</v>
      </c>
      <c r="V5125" s="37">
        <f t="shared" si="9975"/>
        <v>411585.58400000003</v>
      </c>
      <c r="W5125" s="37">
        <f t="shared" si="10014"/>
        <v>0</v>
      </c>
      <c r="X5125" s="37">
        <f t="shared" si="10015"/>
        <v>0</v>
      </c>
      <c r="Y5125" s="37">
        <f t="shared" si="10016"/>
        <v>0</v>
      </c>
      <c r="Z5125" s="37">
        <f t="shared" si="10017"/>
        <v>0</v>
      </c>
      <c r="AA5125" s="37">
        <f t="shared" si="10018"/>
        <v>0</v>
      </c>
      <c r="AB5125" s="43">
        <f t="shared" si="10019"/>
        <v>307811.15867999999</v>
      </c>
      <c r="AC5125" s="38">
        <f t="shared" si="10020"/>
        <v>427094.11533999996</v>
      </c>
      <c r="AD5125" s="44">
        <f t="shared" si="10021"/>
        <v>427094.11494</v>
      </c>
      <c r="AE5125" s="39">
        <f t="shared" si="9971"/>
        <v>99.999999906343845</v>
      </c>
      <c r="AF5125" s="37">
        <f t="shared" si="10022"/>
        <v>415735.95000000001</v>
      </c>
      <c r="AG5125" s="37">
        <f t="shared" si="10023"/>
        <v>3458.6840000000002</v>
      </c>
      <c r="AH5125" s="37">
        <f t="shared" si="10024"/>
        <v>0</v>
      </c>
      <c r="AI5125" s="37">
        <f t="shared" si="10025"/>
        <v>0</v>
      </c>
      <c r="AJ5125" s="37">
        <f t="shared" si="10026"/>
        <v>0</v>
      </c>
      <c r="AK5125" s="37">
        <f t="shared" si="10027"/>
        <v>0</v>
      </c>
      <c r="AL5125" s="37">
        <f t="shared" si="9972"/>
        <v>419194.63400000002</v>
      </c>
      <c r="AM5125" s="37">
        <f t="shared" si="9973"/>
        <v>-7609.0499999999884</v>
      </c>
      <c r="AN5125" s="2"/>
      <c r="AO5125" s="33"/>
      <c r="AP5125" s="33"/>
      <c r="AQ5125" s="33"/>
      <c r="AR5125" s="33"/>
      <c r="AS5125" s="33"/>
    </row>
    <row r="5126" ht="31.5">
      <c r="B5126" s="41" t="s">
        <v>1408</v>
      </c>
      <c r="C5126" s="41" t="s">
        <v>41</v>
      </c>
      <c r="D5126" s="41" t="s">
        <v>107</v>
      </c>
      <c r="E5126" s="26" t="str">
        <f t="shared" si="9974"/>
        <v>0104</v>
      </c>
      <c r="F5126" s="41" t="s">
        <v>87</v>
      </c>
      <c r="G5126" s="41"/>
      <c r="H5126" s="42" t="s">
        <v>88</v>
      </c>
      <c r="I5126" s="43">
        <f t="shared" si="10002"/>
        <v>405560.70000000001</v>
      </c>
      <c r="J5126" s="43">
        <f t="shared" si="10003"/>
        <v>400986</v>
      </c>
      <c r="K5126" s="43">
        <f t="shared" si="10004"/>
        <v>400318.19999999995</v>
      </c>
      <c r="L5126" s="43">
        <f t="shared" si="10005"/>
        <v>0</v>
      </c>
      <c r="M5126" s="43">
        <f t="shared" si="10006"/>
        <v>0</v>
      </c>
      <c r="N5126" s="43">
        <f t="shared" si="10007"/>
        <v>0</v>
      </c>
      <c r="O5126" s="43">
        <f t="shared" si="10008"/>
        <v>3458.6840000000002</v>
      </c>
      <c r="P5126" s="43">
        <f t="shared" si="10009"/>
        <v>0</v>
      </c>
      <c r="Q5126" s="43">
        <f t="shared" si="10010"/>
        <v>0</v>
      </c>
      <c r="R5126" s="43">
        <f t="shared" si="10011"/>
        <v>2566.1999999999998</v>
      </c>
      <c r="S5126" s="43">
        <f t="shared" si="10012"/>
        <v>0</v>
      </c>
      <c r="T5126" s="43">
        <f t="shared" si="10013"/>
        <v>0</v>
      </c>
      <c r="U5126" s="43">
        <v>0</v>
      </c>
      <c r="V5126" s="43">
        <f t="shared" si="9975"/>
        <v>411585.58400000003</v>
      </c>
      <c r="W5126" s="43">
        <f t="shared" si="10014"/>
        <v>0</v>
      </c>
      <c r="X5126" s="43">
        <f t="shared" si="10015"/>
        <v>0</v>
      </c>
      <c r="Y5126" s="43">
        <f t="shared" si="10016"/>
        <v>0</v>
      </c>
      <c r="Z5126" s="43">
        <f t="shared" si="10017"/>
        <v>0</v>
      </c>
      <c r="AA5126" s="43">
        <f t="shared" si="10018"/>
        <v>0</v>
      </c>
      <c r="AB5126" s="43">
        <f t="shared" si="10019"/>
        <v>307811.15867999999</v>
      </c>
      <c r="AC5126" s="44">
        <f t="shared" si="10020"/>
        <v>427094.11533999996</v>
      </c>
      <c r="AD5126" s="44">
        <f t="shared" si="10021"/>
        <v>427094.11494</v>
      </c>
      <c r="AE5126" s="45">
        <f t="shared" si="9971"/>
        <v>99.999999906343845</v>
      </c>
      <c r="AF5126" s="43">
        <f t="shared" si="10022"/>
        <v>415735.95000000001</v>
      </c>
      <c r="AG5126" s="43">
        <f t="shared" si="10023"/>
        <v>3458.6840000000002</v>
      </c>
      <c r="AH5126" s="43">
        <f t="shared" si="10024"/>
        <v>0</v>
      </c>
      <c r="AI5126" s="43">
        <f t="shared" si="10025"/>
        <v>0</v>
      </c>
      <c r="AJ5126" s="43">
        <f t="shared" si="10026"/>
        <v>0</v>
      </c>
      <c r="AK5126" s="43">
        <f t="shared" si="10027"/>
        <v>0</v>
      </c>
      <c r="AL5126" s="43">
        <f t="shared" si="9972"/>
        <v>419194.63400000002</v>
      </c>
      <c r="AM5126" s="43">
        <f t="shared" si="9973"/>
        <v>-7609.0499999999884</v>
      </c>
      <c r="AN5126" s="2"/>
      <c r="AO5126" s="1"/>
      <c r="AP5126" s="1"/>
      <c r="AQ5126" s="1"/>
      <c r="AR5126" s="1"/>
      <c r="AS5126" s="1"/>
    </row>
    <row r="5127">
      <c r="B5127" s="41" t="s">
        <v>1408</v>
      </c>
      <c r="C5127" s="41" t="s">
        <v>41</v>
      </c>
      <c r="D5127" s="41" t="s">
        <v>107</v>
      </c>
      <c r="E5127" s="26" t="str">
        <f t="shared" si="9974"/>
        <v>0104</v>
      </c>
      <c r="F5127" s="41" t="s">
        <v>1414</v>
      </c>
      <c r="G5127" s="41"/>
      <c r="H5127" s="42" t="s">
        <v>1415</v>
      </c>
      <c r="I5127" s="43">
        <f>I5128+I5131</f>
        <v>405560.70000000001</v>
      </c>
      <c r="J5127" s="43">
        <f>J5128+J5131</f>
        <v>400986</v>
      </c>
      <c r="K5127" s="43">
        <f>K5128+K5131</f>
        <v>400318.19999999995</v>
      </c>
      <c r="L5127" s="43">
        <f>L5128+L5131</f>
        <v>0</v>
      </c>
      <c r="M5127" s="43">
        <f>M5128+M5131</f>
        <v>0</v>
      </c>
      <c r="N5127" s="43">
        <f>N5128+N5131</f>
        <v>0</v>
      </c>
      <c r="O5127" s="43">
        <f>O5128+O5131</f>
        <v>3458.6840000000002</v>
      </c>
      <c r="P5127" s="43">
        <f>P5128+P5131</f>
        <v>0</v>
      </c>
      <c r="Q5127" s="43">
        <f>Q5128+Q5131</f>
        <v>0</v>
      </c>
      <c r="R5127" s="43">
        <f>R5128+R5131</f>
        <v>2566.1999999999998</v>
      </c>
      <c r="S5127" s="43">
        <f>S5128+S5131</f>
        <v>0</v>
      </c>
      <c r="T5127" s="43">
        <f>T5128+T5131</f>
        <v>0</v>
      </c>
      <c r="U5127" s="43">
        <v>0</v>
      </c>
      <c r="V5127" s="43">
        <f t="shared" si="9975"/>
        <v>411585.58400000003</v>
      </c>
      <c r="W5127" s="43">
        <f>W5128+W5131</f>
        <v>0</v>
      </c>
      <c r="X5127" s="43">
        <f>X5128+X5131</f>
        <v>0</v>
      </c>
      <c r="Y5127" s="43">
        <f>Y5128+Y5131</f>
        <v>0</v>
      </c>
      <c r="Z5127" s="43">
        <f>Z5128+Z5131</f>
        <v>0</v>
      </c>
      <c r="AA5127" s="43">
        <f>AA5128+AA5131</f>
        <v>0</v>
      </c>
      <c r="AB5127" s="43">
        <f>AB5128+AB5131</f>
        <v>307811.15867999999</v>
      </c>
      <c r="AC5127" s="44">
        <f>AC5128+AC5131</f>
        <v>427094.11533999996</v>
      </c>
      <c r="AD5127" s="44">
        <f>AD5128+AD5131</f>
        <v>427094.11494</v>
      </c>
      <c r="AE5127" s="45">
        <f t="shared" si="9971"/>
        <v>99.999999906343845</v>
      </c>
      <c r="AF5127" s="43">
        <f>AF5128+AF5131</f>
        <v>415735.95000000001</v>
      </c>
      <c r="AG5127" s="43">
        <f>AG5128+AG5131</f>
        <v>3458.6840000000002</v>
      </c>
      <c r="AH5127" s="43">
        <f>AH5128+AH5131</f>
        <v>0</v>
      </c>
      <c r="AI5127" s="43">
        <f>AI5128+AI5131</f>
        <v>0</v>
      </c>
      <c r="AJ5127" s="43">
        <f>AJ5128+AJ5131</f>
        <v>0</v>
      </c>
      <c r="AK5127" s="43">
        <f>AK5128+AK5131</f>
        <v>0</v>
      </c>
      <c r="AL5127" s="43">
        <f t="shared" si="9972"/>
        <v>419194.63400000002</v>
      </c>
      <c r="AM5127" s="43">
        <f t="shared" si="9973"/>
        <v>-7609.0499999999884</v>
      </c>
      <c r="AN5127" s="2"/>
      <c r="AR5127" s="1"/>
      <c r="AS5127" s="1"/>
    </row>
    <row r="5128" ht="31.5">
      <c r="B5128" s="41" t="s">
        <v>1408</v>
      </c>
      <c r="C5128" s="41" t="s">
        <v>41</v>
      </c>
      <c r="D5128" s="41" t="s">
        <v>107</v>
      </c>
      <c r="E5128" s="26" t="str">
        <f t="shared" si="9974"/>
        <v>0104</v>
      </c>
      <c r="F5128" s="41" t="s">
        <v>1416</v>
      </c>
      <c r="G5128" s="41"/>
      <c r="H5128" s="42" t="s">
        <v>92</v>
      </c>
      <c r="I5128" s="43">
        <f t="shared" ref="I5128:I5129" si="10028">I5129</f>
        <v>374152.40000000002</v>
      </c>
      <c r="J5128" s="43">
        <f t="shared" ref="J5128:J5129" si="10029">J5129</f>
        <v>369623.59999999998</v>
      </c>
      <c r="K5128" s="43">
        <f t="shared" ref="K5128:K5129" si="10030">K5129</f>
        <v>369623.59999999998</v>
      </c>
      <c r="L5128" s="43">
        <f t="shared" ref="L5128:L5129" si="10031">L5129</f>
        <v>0</v>
      </c>
      <c r="M5128" s="43">
        <f t="shared" ref="M5128:M5129" si="10032">M5129</f>
        <v>0</v>
      </c>
      <c r="N5128" s="43">
        <f t="shared" ref="N5128:N5129" si="10033">N5129</f>
        <v>0</v>
      </c>
      <c r="O5128" s="43">
        <f t="shared" ref="O5128:O5129" si="10034">O5129</f>
        <v>2763.4000000000001</v>
      </c>
      <c r="P5128" s="43">
        <f t="shared" ref="P5128:P5129" si="10035">P5129</f>
        <v>0</v>
      </c>
      <c r="Q5128" s="43">
        <f t="shared" ref="Q5128:Q5129" si="10036">Q5129</f>
        <v>0</v>
      </c>
      <c r="R5128" s="43">
        <f t="shared" ref="R5128:R5129" si="10037">R5129</f>
        <v>775.60000000000002</v>
      </c>
      <c r="S5128" s="43">
        <f t="shared" ref="S5128:S5129" si="10038">S5129</f>
        <v>0</v>
      </c>
      <c r="T5128" s="43">
        <f t="shared" ref="T5128:T5129" si="10039">T5129</f>
        <v>0</v>
      </c>
      <c r="U5128" s="43">
        <v>0</v>
      </c>
      <c r="V5128" s="43">
        <f t="shared" si="9975"/>
        <v>377691.40000000002</v>
      </c>
      <c r="W5128" s="43">
        <f t="shared" ref="W5128:W5129" si="10040">W5129</f>
        <v>0</v>
      </c>
      <c r="X5128" s="43">
        <f t="shared" ref="X5128:X5129" si="10041">X5129</f>
        <v>0</v>
      </c>
      <c r="Y5128" s="43">
        <f t="shared" ref="Y5128:Y5129" si="10042">Y5129</f>
        <v>0</v>
      </c>
      <c r="Z5128" s="43">
        <f t="shared" ref="Z5128:Z5129" si="10043">Z5129</f>
        <v>0</v>
      </c>
      <c r="AA5128" s="43">
        <f t="shared" ref="AA5128:AA5129" si="10044">AA5129</f>
        <v>0</v>
      </c>
      <c r="AB5128" s="43">
        <f t="shared" ref="AB5128:AB5129" si="10045">AB5129</f>
        <v>283364.40866999998</v>
      </c>
      <c r="AC5128" s="44">
        <f t="shared" ref="AC5128:AC5129" si="10046">AC5129</f>
        <v>398946.61463999999</v>
      </c>
      <c r="AD5128" s="44">
        <f t="shared" ref="AD5128:AD5129" si="10047">AD5129</f>
        <v>398946.61463999999</v>
      </c>
      <c r="AE5128" s="45">
        <f t="shared" si="9971"/>
        <v>100</v>
      </c>
      <c r="AF5128" s="43">
        <f t="shared" ref="AF5128:AF5129" si="10048">AF5129</f>
        <v>382442.79999999999</v>
      </c>
      <c r="AG5128" s="43">
        <f t="shared" ref="AG5128:AG5129" si="10049">AG5129</f>
        <v>2763.4000000000001</v>
      </c>
      <c r="AH5128" s="43">
        <f t="shared" ref="AH5128:AH5129" si="10050">AH5129</f>
        <v>0</v>
      </c>
      <c r="AI5128" s="43">
        <f t="shared" ref="AI5128:AI5129" si="10051">AI5129</f>
        <v>0</v>
      </c>
      <c r="AJ5128" s="43">
        <f t="shared" ref="AJ5128:AJ5129" si="10052">AJ5129</f>
        <v>0</v>
      </c>
      <c r="AK5128" s="43">
        <f t="shared" ref="AK5128:AK5129" si="10053">AK5129</f>
        <v>0</v>
      </c>
      <c r="AL5128" s="43">
        <f t="shared" si="9972"/>
        <v>385206.20000000001</v>
      </c>
      <c r="AM5128" s="43">
        <f t="shared" si="9973"/>
        <v>-7514.7999999999884</v>
      </c>
      <c r="AN5128" s="2"/>
      <c r="AO5128" s="1"/>
      <c r="AP5128" s="1"/>
      <c r="AQ5128" s="1"/>
      <c r="AR5128" s="1"/>
      <c r="AS5128" s="1"/>
    </row>
    <row r="5129" ht="78.75">
      <c r="B5129" s="41" t="s">
        <v>1408</v>
      </c>
      <c r="C5129" s="41" t="s">
        <v>41</v>
      </c>
      <c r="D5129" s="41" t="s">
        <v>107</v>
      </c>
      <c r="E5129" s="26" t="str">
        <f t="shared" si="9974"/>
        <v>0104</v>
      </c>
      <c r="F5129" s="41" t="s">
        <v>1416</v>
      </c>
      <c r="G5129" s="41" t="s">
        <v>71</v>
      </c>
      <c r="H5129" s="42" t="s">
        <v>72</v>
      </c>
      <c r="I5129" s="43">
        <f t="shared" si="10028"/>
        <v>374152.40000000002</v>
      </c>
      <c r="J5129" s="43">
        <f t="shared" si="10029"/>
        <v>369623.59999999998</v>
      </c>
      <c r="K5129" s="43">
        <f t="shared" si="10030"/>
        <v>369623.59999999998</v>
      </c>
      <c r="L5129" s="43">
        <f t="shared" si="10031"/>
        <v>0</v>
      </c>
      <c r="M5129" s="43">
        <f t="shared" si="10032"/>
        <v>0</v>
      </c>
      <c r="N5129" s="43">
        <f t="shared" si="10033"/>
        <v>0</v>
      </c>
      <c r="O5129" s="43">
        <f t="shared" si="10034"/>
        <v>2763.4000000000001</v>
      </c>
      <c r="P5129" s="43">
        <f t="shared" si="10035"/>
        <v>0</v>
      </c>
      <c r="Q5129" s="43">
        <f t="shared" si="10036"/>
        <v>0</v>
      </c>
      <c r="R5129" s="43">
        <f t="shared" si="10037"/>
        <v>775.60000000000002</v>
      </c>
      <c r="S5129" s="43">
        <f t="shared" si="10038"/>
        <v>0</v>
      </c>
      <c r="T5129" s="43">
        <f t="shared" si="10039"/>
        <v>0</v>
      </c>
      <c r="U5129" s="43">
        <v>0</v>
      </c>
      <c r="V5129" s="43">
        <f t="shared" si="9975"/>
        <v>377691.40000000002</v>
      </c>
      <c r="W5129" s="43">
        <f t="shared" si="10040"/>
        <v>0</v>
      </c>
      <c r="X5129" s="43">
        <f t="shared" si="10041"/>
        <v>0</v>
      </c>
      <c r="Y5129" s="43">
        <f t="shared" si="10042"/>
        <v>0</v>
      </c>
      <c r="Z5129" s="43">
        <f t="shared" si="10043"/>
        <v>0</v>
      </c>
      <c r="AA5129" s="43">
        <f t="shared" si="10044"/>
        <v>0</v>
      </c>
      <c r="AB5129" s="43">
        <f t="shared" si="10045"/>
        <v>283364.40866999998</v>
      </c>
      <c r="AC5129" s="44">
        <f t="shared" si="10046"/>
        <v>398946.61463999999</v>
      </c>
      <c r="AD5129" s="44">
        <f t="shared" si="10047"/>
        <v>398946.61463999999</v>
      </c>
      <c r="AE5129" s="45">
        <f t="shared" si="9971"/>
        <v>100</v>
      </c>
      <c r="AF5129" s="43">
        <f t="shared" si="10048"/>
        <v>382442.79999999999</v>
      </c>
      <c r="AG5129" s="43">
        <f t="shared" si="10049"/>
        <v>2763.4000000000001</v>
      </c>
      <c r="AH5129" s="43">
        <f t="shared" si="10050"/>
        <v>0</v>
      </c>
      <c r="AI5129" s="43">
        <f t="shared" si="10051"/>
        <v>0</v>
      </c>
      <c r="AJ5129" s="43">
        <f t="shared" si="10052"/>
        <v>0</v>
      </c>
      <c r="AK5129" s="43">
        <f t="shared" si="10053"/>
        <v>0</v>
      </c>
      <c r="AL5129" s="43">
        <f t="shared" si="9972"/>
        <v>385206.20000000001</v>
      </c>
      <c r="AM5129" s="43">
        <f t="shared" si="9973"/>
        <v>-7514.7999999999884</v>
      </c>
      <c r="AN5129" s="2"/>
      <c r="AO5129" s="1"/>
      <c r="AP5129" s="1"/>
      <c r="AQ5129" s="1"/>
      <c r="AR5129" s="1"/>
      <c r="AS5129" s="1"/>
    </row>
    <row r="5130" ht="31.5">
      <c r="B5130" s="41" t="s">
        <v>1408</v>
      </c>
      <c r="C5130" s="41" t="s">
        <v>41</v>
      </c>
      <c r="D5130" s="41" t="s">
        <v>107</v>
      </c>
      <c r="E5130" s="26" t="str">
        <f t="shared" si="9974"/>
        <v>0104</v>
      </c>
      <c r="F5130" s="41" t="s">
        <v>1416</v>
      </c>
      <c r="G5130" s="41" t="s">
        <v>93</v>
      </c>
      <c r="H5130" s="42" t="s">
        <v>94</v>
      </c>
      <c r="I5130" s="43">
        <v>374152.40000000002</v>
      </c>
      <c r="J5130" s="43">
        <v>369623.59999999998</v>
      </c>
      <c r="K5130" s="43">
        <v>369623.59999999998</v>
      </c>
      <c r="L5130" s="43"/>
      <c r="M5130" s="43"/>
      <c r="N5130" s="43"/>
      <c r="O5130" s="43">
        <v>2763.4000000000001</v>
      </c>
      <c r="P5130" s="43">
        <v>0</v>
      </c>
      <c r="Q5130" s="43">
        <v>0</v>
      </c>
      <c r="R5130" s="43">
        <v>775.60000000000002</v>
      </c>
      <c r="S5130" s="43">
        <v>0</v>
      </c>
      <c r="T5130" s="43">
        <v>0</v>
      </c>
      <c r="U5130" s="43">
        <v>0</v>
      </c>
      <c r="V5130" s="43">
        <f t="shared" si="9975"/>
        <v>377691.40000000002</v>
      </c>
      <c r="W5130" s="43"/>
      <c r="X5130" s="43"/>
      <c r="Y5130" s="43"/>
      <c r="Z5130" s="43"/>
      <c r="AA5130" s="43"/>
      <c r="AB5130" s="43">
        <v>283364.40866999998</v>
      </c>
      <c r="AC5130" s="44">
        <v>398946.61463999999</v>
      </c>
      <c r="AD5130" s="44">
        <v>398946.61463999999</v>
      </c>
      <c r="AE5130" s="45">
        <f t="shared" si="9971"/>
        <v>100</v>
      </c>
      <c r="AF5130" s="43">
        <v>382442.79999999999</v>
      </c>
      <c r="AG5130" s="43">
        <v>2763.4000000000001</v>
      </c>
      <c r="AH5130" s="43">
        <v>0</v>
      </c>
      <c r="AI5130" s="43">
        <v>0</v>
      </c>
      <c r="AJ5130" s="43">
        <v>0</v>
      </c>
      <c r="AK5130" s="43">
        <v>0</v>
      </c>
      <c r="AL5130" s="43">
        <f t="shared" si="9972"/>
        <v>385206.20000000001</v>
      </c>
      <c r="AM5130" s="43">
        <f t="shared" si="9973"/>
        <v>-7514.7999999999884</v>
      </c>
      <c r="AN5130" s="19"/>
      <c r="AR5130" s="1"/>
      <c r="AS5130" s="1"/>
    </row>
    <row r="5131" ht="31.5">
      <c r="B5131" s="41" t="s">
        <v>1408</v>
      </c>
      <c r="C5131" s="41" t="s">
        <v>41</v>
      </c>
      <c r="D5131" s="41" t="s">
        <v>107</v>
      </c>
      <c r="E5131" s="26" t="str">
        <f t="shared" si="9974"/>
        <v>0104</v>
      </c>
      <c r="F5131" s="41" t="s">
        <v>1417</v>
      </c>
      <c r="G5131" s="41"/>
      <c r="H5131" s="42" t="s">
        <v>100</v>
      </c>
      <c r="I5131" s="43">
        <f>I5132+I5134+I5136</f>
        <v>31408.299999999999</v>
      </c>
      <c r="J5131" s="43">
        <f>J5132+J5134+J5136</f>
        <v>31362.400000000001</v>
      </c>
      <c r="K5131" s="43">
        <f>K5132+K5134+K5136</f>
        <v>30694.599999999999</v>
      </c>
      <c r="L5131" s="43">
        <f>L5132+L5134+L5136</f>
        <v>0</v>
      </c>
      <c r="M5131" s="43">
        <f>M5132+M5134+M5136</f>
        <v>0</v>
      </c>
      <c r="N5131" s="43">
        <f>N5132+N5134+N5136</f>
        <v>0</v>
      </c>
      <c r="O5131" s="43">
        <f>O5132+O5134+O5136</f>
        <v>695.28399999999999</v>
      </c>
      <c r="P5131" s="43">
        <f>P5132+P5134+P5136</f>
        <v>0</v>
      </c>
      <c r="Q5131" s="43">
        <f>Q5132+Q5134+Q5136</f>
        <v>0</v>
      </c>
      <c r="R5131" s="43">
        <f>R5132+R5134+R5136</f>
        <v>1790.5999999999999</v>
      </c>
      <c r="S5131" s="43">
        <f>S5132+S5134+S5136</f>
        <v>0</v>
      </c>
      <c r="T5131" s="43">
        <f>T5132+T5134+T5136</f>
        <v>0</v>
      </c>
      <c r="U5131" s="43">
        <v>0</v>
      </c>
      <c r="V5131" s="43">
        <f t="shared" si="9975"/>
        <v>33894.184000000001</v>
      </c>
      <c r="W5131" s="43">
        <f>W5132+W5134+W5136</f>
        <v>0</v>
      </c>
      <c r="X5131" s="43">
        <f>X5132+X5134+X5136</f>
        <v>0</v>
      </c>
      <c r="Y5131" s="43">
        <f>Y5132+Y5134+Y5136</f>
        <v>0</v>
      </c>
      <c r="Z5131" s="43">
        <f>Z5132+Z5134+Z5136</f>
        <v>0</v>
      </c>
      <c r="AA5131" s="43">
        <f>AA5132+AA5134+AA5136</f>
        <v>0</v>
      </c>
      <c r="AB5131" s="43">
        <f>AB5132+AB5134+AB5136</f>
        <v>24446.75001</v>
      </c>
      <c r="AC5131" s="44">
        <f>AC5132+AC5134+AC5136</f>
        <v>28147.500699999997</v>
      </c>
      <c r="AD5131" s="44">
        <f>AD5132+AD5134+AD5136</f>
        <v>28147.5003</v>
      </c>
      <c r="AE5131" s="45">
        <f t="shared" si="9971"/>
        <v>99.999998578914699</v>
      </c>
      <c r="AF5131" s="43">
        <f>AF5132+AF5134+AF5136</f>
        <v>33293.150000000001</v>
      </c>
      <c r="AG5131" s="43">
        <f>AG5132+AG5134+AG5136</f>
        <v>695.28399999999999</v>
      </c>
      <c r="AH5131" s="43">
        <f>AH5132+AH5134+AH5136</f>
        <v>0</v>
      </c>
      <c r="AI5131" s="43">
        <f>AI5132+AI5134+AI5136</f>
        <v>0</v>
      </c>
      <c r="AJ5131" s="43">
        <f>AJ5132+AJ5134+AJ5136</f>
        <v>0</v>
      </c>
      <c r="AK5131" s="43">
        <f>AK5132+AK5134+AK5136</f>
        <v>0</v>
      </c>
      <c r="AL5131" s="43">
        <f t="shared" si="9972"/>
        <v>33988.434000000001</v>
      </c>
      <c r="AM5131" s="43">
        <f t="shared" si="9973"/>
        <v>-94.25</v>
      </c>
      <c r="AN5131" s="2"/>
      <c r="AO5131" s="1"/>
      <c r="AP5131" s="1"/>
      <c r="AQ5131" s="1"/>
      <c r="AR5131" s="1"/>
      <c r="AS5131" s="1"/>
    </row>
    <row r="5132" ht="78.75">
      <c r="B5132" s="41" t="s">
        <v>1408</v>
      </c>
      <c r="C5132" s="41" t="s">
        <v>41</v>
      </c>
      <c r="D5132" s="41" t="s">
        <v>107</v>
      </c>
      <c r="E5132" s="26" t="str">
        <f t="shared" si="9974"/>
        <v>0104</v>
      </c>
      <c r="F5132" s="41" t="s">
        <v>1417</v>
      </c>
      <c r="G5132" s="41" t="s">
        <v>71</v>
      </c>
      <c r="H5132" s="42" t="s">
        <v>72</v>
      </c>
      <c r="I5132" s="43">
        <f>I5133</f>
        <v>5900</v>
      </c>
      <c r="J5132" s="43">
        <f>J5133</f>
        <v>5900</v>
      </c>
      <c r="K5132" s="43">
        <f>K5133</f>
        <v>5900</v>
      </c>
      <c r="L5132" s="43">
        <f>L5133</f>
        <v>0</v>
      </c>
      <c r="M5132" s="43">
        <f>M5133</f>
        <v>0</v>
      </c>
      <c r="N5132" s="43">
        <f>N5133</f>
        <v>0</v>
      </c>
      <c r="O5132" s="43">
        <f>O5133</f>
        <v>0</v>
      </c>
      <c r="P5132" s="43">
        <f>P5133</f>
        <v>0</v>
      </c>
      <c r="Q5132" s="43">
        <f>Q5133</f>
        <v>0</v>
      </c>
      <c r="R5132" s="43">
        <f>R5133</f>
        <v>0</v>
      </c>
      <c r="S5132" s="43">
        <f>S5133</f>
        <v>0</v>
      </c>
      <c r="T5132" s="43">
        <f>T5133</f>
        <v>0</v>
      </c>
      <c r="U5132" s="43">
        <v>0</v>
      </c>
      <c r="V5132" s="43">
        <f t="shared" si="9975"/>
        <v>5900</v>
      </c>
      <c r="W5132" s="43">
        <f>W5133</f>
        <v>0</v>
      </c>
      <c r="X5132" s="43">
        <f>X5133</f>
        <v>0</v>
      </c>
      <c r="Y5132" s="43">
        <f>Y5133</f>
        <v>0</v>
      </c>
      <c r="Z5132" s="43">
        <f>Z5133</f>
        <v>0</v>
      </c>
      <c r="AA5132" s="43">
        <f>AA5133</f>
        <v>0</v>
      </c>
      <c r="AB5132" s="43">
        <f>AB5133</f>
        <v>5421.0290400000004</v>
      </c>
      <c r="AC5132" s="44">
        <f>AC5133</f>
        <v>5984.1453600000004</v>
      </c>
      <c r="AD5132" s="44">
        <f>AD5133</f>
        <v>5984.1449599999996</v>
      </c>
      <c r="AE5132" s="45">
        <f t="shared" si="9971"/>
        <v>99.99999331567038</v>
      </c>
      <c r="AF5132" s="43">
        <f>AF5133</f>
        <v>5900</v>
      </c>
      <c r="AG5132" s="43">
        <f>AG5133</f>
        <v>0</v>
      </c>
      <c r="AH5132" s="43">
        <f>AH5133</f>
        <v>0</v>
      </c>
      <c r="AI5132" s="43">
        <f>AI5133</f>
        <v>0</v>
      </c>
      <c r="AJ5132" s="43">
        <f>AJ5133</f>
        <v>0</v>
      </c>
      <c r="AK5132" s="43">
        <f>AK5133</f>
        <v>0</v>
      </c>
      <c r="AL5132" s="43">
        <f t="shared" si="9972"/>
        <v>5900</v>
      </c>
      <c r="AM5132" s="43">
        <f t="shared" si="9973"/>
        <v>0</v>
      </c>
      <c r="AN5132" s="2"/>
      <c r="AR5132" s="1"/>
      <c r="AS5132" s="1"/>
    </row>
    <row r="5133" ht="31.5">
      <c r="B5133" s="41" t="s">
        <v>1408</v>
      </c>
      <c r="C5133" s="41" t="s">
        <v>41</v>
      </c>
      <c r="D5133" s="41" t="s">
        <v>107</v>
      </c>
      <c r="E5133" s="26" t="str">
        <f t="shared" si="9974"/>
        <v>0104</v>
      </c>
      <c r="F5133" s="41" t="s">
        <v>1417</v>
      </c>
      <c r="G5133" s="41" t="s">
        <v>93</v>
      </c>
      <c r="H5133" s="42" t="s">
        <v>94</v>
      </c>
      <c r="I5133" s="43">
        <v>5900</v>
      </c>
      <c r="J5133" s="43">
        <v>5900</v>
      </c>
      <c r="K5133" s="43">
        <v>5900</v>
      </c>
      <c r="L5133" s="43"/>
      <c r="M5133" s="43"/>
      <c r="N5133" s="43"/>
      <c r="O5133" s="43">
        <v>0</v>
      </c>
      <c r="P5133" s="43">
        <v>0</v>
      </c>
      <c r="Q5133" s="43">
        <v>0</v>
      </c>
      <c r="R5133" s="43">
        <v>0</v>
      </c>
      <c r="S5133" s="43">
        <v>0</v>
      </c>
      <c r="T5133" s="43">
        <v>0</v>
      </c>
      <c r="U5133" s="43">
        <v>0</v>
      </c>
      <c r="V5133" s="43">
        <f t="shared" si="9975"/>
        <v>5900</v>
      </c>
      <c r="W5133" s="43"/>
      <c r="X5133" s="43"/>
      <c r="Y5133" s="43"/>
      <c r="Z5133" s="43"/>
      <c r="AA5133" s="43"/>
      <c r="AB5133" s="43">
        <v>5421.0290400000004</v>
      </c>
      <c r="AC5133" s="44">
        <v>5984.1453600000004</v>
      </c>
      <c r="AD5133" s="44">
        <v>5984.1449599999996</v>
      </c>
      <c r="AE5133" s="45">
        <f t="shared" si="9971"/>
        <v>99.99999331567038</v>
      </c>
      <c r="AF5133" s="43">
        <v>5900</v>
      </c>
      <c r="AG5133" s="43">
        <v>0</v>
      </c>
      <c r="AH5133" s="43">
        <v>0</v>
      </c>
      <c r="AI5133" s="43">
        <v>0</v>
      </c>
      <c r="AJ5133" s="43">
        <v>0</v>
      </c>
      <c r="AK5133" s="43">
        <v>0</v>
      </c>
      <c r="AL5133" s="43">
        <f t="shared" si="9972"/>
        <v>5900</v>
      </c>
      <c r="AM5133" s="43">
        <f t="shared" si="9973"/>
        <v>0</v>
      </c>
      <c r="AN5133" s="19"/>
      <c r="AO5133" s="1"/>
      <c r="AP5133" s="1"/>
      <c r="AQ5133" s="1"/>
      <c r="AR5133" s="1"/>
      <c r="AS5133" s="1"/>
    </row>
    <row r="5134" ht="31.5">
      <c r="B5134" s="41" t="s">
        <v>1408</v>
      </c>
      <c r="C5134" s="41" t="s">
        <v>41</v>
      </c>
      <c r="D5134" s="41" t="s">
        <v>107</v>
      </c>
      <c r="E5134" s="26" t="str">
        <f t="shared" si="9974"/>
        <v>0104</v>
      </c>
      <c r="F5134" s="41" t="s">
        <v>1417</v>
      </c>
      <c r="G5134" s="41" t="s">
        <v>53</v>
      </c>
      <c r="H5134" s="42" t="s">
        <v>54</v>
      </c>
      <c r="I5134" s="43">
        <f>I5135</f>
        <v>24908.299999999999</v>
      </c>
      <c r="J5134" s="43">
        <f>J5135</f>
        <v>24862.400000000001</v>
      </c>
      <c r="K5134" s="43">
        <f>K5135</f>
        <v>24194.599999999999</v>
      </c>
      <c r="L5134" s="43">
        <f>L5135</f>
        <v>0</v>
      </c>
      <c r="M5134" s="43">
        <f>M5135</f>
        <v>0</v>
      </c>
      <c r="N5134" s="43">
        <f>N5135</f>
        <v>0</v>
      </c>
      <c r="O5134" s="43">
        <f>O5135</f>
        <v>695.28399999999999</v>
      </c>
      <c r="P5134" s="43">
        <f>P5135</f>
        <v>0</v>
      </c>
      <c r="Q5134" s="43">
        <f>Q5135</f>
        <v>0</v>
      </c>
      <c r="R5134" s="43">
        <f>R5135</f>
        <v>1790.5999999999999</v>
      </c>
      <c r="S5134" s="43">
        <f>S5135</f>
        <v>0</v>
      </c>
      <c r="T5134" s="43">
        <f>T5135</f>
        <v>0</v>
      </c>
      <c r="U5134" s="43">
        <v>0</v>
      </c>
      <c r="V5134" s="43">
        <f t="shared" si="9975"/>
        <v>27394.183999999997</v>
      </c>
      <c r="W5134" s="43">
        <f>W5135</f>
        <v>0</v>
      </c>
      <c r="X5134" s="43">
        <f>X5135</f>
        <v>0</v>
      </c>
      <c r="Y5134" s="43">
        <f>Y5135</f>
        <v>0</v>
      </c>
      <c r="Z5134" s="43">
        <f>Z5135</f>
        <v>0</v>
      </c>
      <c r="AA5134" s="43">
        <f>AA5135</f>
        <v>0</v>
      </c>
      <c r="AB5134" s="43">
        <f>AB5135</f>
        <v>18725.720969999998</v>
      </c>
      <c r="AC5134" s="44">
        <f>AC5135</f>
        <v>21863.355339999998</v>
      </c>
      <c r="AD5134" s="44">
        <f>AD5135</f>
        <v>21863.355339999998</v>
      </c>
      <c r="AE5134" s="45">
        <f t="shared" si="9971"/>
        <v>100</v>
      </c>
      <c r="AF5134" s="43">
        <f>AF5135</f>
        <v>26793.150000000001</v>
      </c>
      <c r="AG5134" s="43">
        <f>AG5135</f>
        <v>695.28399999999999</v>
      </c>
      <c r="AH5134" s="43">
        <f>AH5135</f>
        <v>0</v>
      </c>
      <c r="AI5134" s="43">
        <f>AI5135</f>
        <v>0</v>
      </c>
      <c r="AJ5134" s="43">
        <f>AJ5135</f>
        <v>0</v>
      </c>
      <c r="AK5134" s="43">
        <f>AK5135</f>
        <v>0</v>
      </c>
      <c r="AL5134" s="43">
        <f t="shared" si="9972"/>
        <v>27488.434000000001</v>
      </c>
      <c r="AM5134" s="43">
        <f t="shared" si="9973"/>
        <v>-94.250000000003638</v>
      </c>
      <c r="AN5134" s="2"/>
      <c r="AR5134" s="1"/>
      <c r="AS5134" s="1"/>
    </row>
    <row r="5135" ht="31.5">
      <c r="B5135" s="41" t="s">
        <v>1408</v>
      </c>
      <c r="C5135" s="41" t="s">
        <v>41</v>
      </c>
      <c r="D5135" s="41" t="s">
        <v>107</v>
      </c>
      <c r="E5135" s="26" t="str">
        <f t="shared" si="9974"/>
        <v>0104</v>
      </c>
      <c r="F5135" s="41" t="s">
        <v>1417</v>
      </c>
      <c r="G5135" s="41" t="s">
        <v>55</v>
      </c>
      <c r="H5135" s="42" t="s">
        <v>56</v>
      </c>
      <c r="I5135" s="43">
        <f>24908.3</f>
        <v>24908.299999999999</v>
      </c>
      <c r="J5135" s="43">
        <f>24862.4</f>
        <v>24862.400000000001</v>
      </c>
      <c r="K5135" s="43">
        <f>24194.6</f>
        <v>24194.599999999999</v>
      </c>
      <c r="L5135" s="43"/>
      <c r="M5135" s="43"/>
      <c r="N5135" s="43"/>
      <c r="O5135" s="43">
        <v>695.28399999999999</v>
      </c>
      <c r="P5135" s="43">
        <v>0</v>
      </c>
      <c r="Q5135" s="43">
        <v>0</v>
      </c>
      <c r="R5135" s="43">
        <v>1790.5999999999999</v>
      </c>
      <c r="S5135" s="43">
        <v>0</v>
      </c>
      <c r="T5135" s="43">
        <v>0</v>
      </c>
      <c r="U5135" s="43">
        <v>0</v>
      </c>
      <c r="V5135" s="43">
        <f t="shared" si="9975"/>
        <v>27394.183999999997</v>
      </c>
      <c r="W5135" s="43"/>
      <c r="X5135" s="43"/>
      <c r="Y5135" s="43"/>
      <c r="Z5135" s="43"/>
      <c r="AA5135" s="43"/>
      <c r="AB5135" s="43">
        <v>18725.720969999998</v>
      </c>
      <c r="AC5135" s="44">
        <v>21863.355339999998</v>
      </c>
      <c r="AD5135" s="44">
        <v>21863.355339999998</v>
      </c>
      <c r="AE5135" s="45">
        <f t="shared" si="9971"/>
        <v>100</v>
      </c>
      <c r="AF5135" s="43">
        <v>26793.150000000001</v>
      </c>
      <c r="AG5135" s="43">
        <v>695.28399999999999</v>
      </c>
      <c r="AH5135" s="43">
        <v>0</v>
      </c>
      <c r="AI5135" s="43">
        <v>0</v>
      </c>
      <c r="AJ5135" s="43">
        <v>0</v>
      </c>
      <c r="AK5135" s="43">
        <v>0</v>
      </c>
      <c r="AL5135" s="43">
        <f t="shared" si="9972"/>
        <v>27488.434000000001</v>
      </c>
      <c r="AM5135" s="43">
        <f t="shared" si="9973"/>
        <v>-94.250000000003638</v>
      </c>
      <c r="AN5135" s="19"/>
      <c r="AO5135" s="1"/>
      <c r="AP5135" s="1"/>
      <c r="AQ5135" s="1"/>
      <c r="AR5135" s="1"/>
      <c r="AS5135" s="1"/>
    </row>
    <row r="5136">
      <c r="B5136" s="41" t="s">
        <v>1408</v>
      </c>
      <c r="C5136" s="41" t="s">
        <v>41</v>
      </c>
      <c r="D5136" s="41" t="s">
        <v>107</v>
      </c>
      <c r="E5136" s="26" t="str">
        <f t="shared" si="9974"/>
        <v>0104</v>
      </c>
      <c r="F5136" s="41" t="s">
        <v>1417</v>
      </c>
      <c r="G5136" s="41" t="s">
        <v>95</v>
      </c>
      <c r="H5136" s="42" t="s">
        <v>96</v>
      </c>
      <c r="I5136" s="43">
        <f>I5137</f>
        <v>600</v>
      </c>
      <c r="J5136" s="43">
        <f>J5137</f>
        <v>600</v>
      </c>
      <c r="K5136" s="43">
        <f>K5137</f>
        <v>600</v>
      </c>
      <c r="L5136" s="43">
        <f>L5137</f>
        <v>0</v>
      </c>
      <c r="M5136" s="43">
        <f>M5137</f>
        <v>0</v>
      </c>
      <c r="N5136" s="43">
        <f>N5137</f>
        <v>0</v>
      </c>
      <c r="O5136" s="43">
        <f>O5137</f>
        <v>0</v>
      </c>
      <c r="P5136" s="43">
        <f>P5137</f>
        <v>0</v>
      </c>
      <c r="Q5136" s="43">
        <f>Q5137</f>
        <v>0</v>
      </c>
      <c r="R5136" s="43">
        <f>R5137</f>
        <v>0</v>
      </c>
      <c r="S5136" s="43">
        <f>S5137</f>
        <v>0</v>
      </c>
      <c r="T5136" s="43">
        <f>T5137</f>
        <v>0</v>
      </c>
      <c r="U5136" s="43">
        <v>0</v>
      </c>
      <c r="V5136" s="43">
        <f t="shared" si="9975"/>
        <v>600</v>
      </c>
      <c r="W5136" s="43">
        <f>W5137</f>
        <v>0</v>
      </c>
      <c r="X5136" s="43">
        <f>X5137</f>
        <v>0</v>
      </c>
      <c r="Y5136" s="43">
        <f>Y5137</f>
        <v>0</v>
      </c>
      <c r="Z5136" s="43">
        <f>Z5137</f>
        <v>0</v>
      </c>
      <c r="AA5136" s="43">
        <f>AA5137</f>
        <v>0</v>
      </c>
      <c r="AB5136" s="43">
        <f>AB5137</f>
        <v>300</v>
      </c>
      <c r="AC5136" s="44">
        <f>AC5137</f>
        <v>300</v>
      </c>
      <c r="AD5136" s="44">
        <f>AD5137</f>
        <v>300</v>
      </c>
      <c r="AE5136" s="45">
        <f t="shared" si="9971"/>
        <v>100</v>
      </c>
      <c r="AF5136" s="43">
        <f>AF5137</f>
        <v>600</v>
      </c>
      <c r="AG5136" s="43">
        <f>AG5137</f>
        <v>0</v>
      </c>
      <c r="AH5136" s="43">
        <f>AH5137</f>
        <v>0</v>
      </c>
      <c r="AI5136" s="43">
        <f>AI5137</f>
        <v>0</v>
      </c>
      <c r="AJ5136" s="43">
        <f>AJ5137</f>
        <v>0</v>
      </c>
      <c r="AK5136" s="43">
        <f>AK5137</f>
        <v>0</v>
      </c>
      <c r="AL5136" s="43">
        <f t="shared" si="9972"/>
        <v>600</v>
      </c>
      <c r="AM5136" s="43">
        <f t="shared" si="9973"/>
        <v>0</v>
      </c>
      <c r="AN5136" s="2"/>
      <c r="AO5136" s="1"/>
      <c r="AP5136" s="1"/>
      <c r="AQ5136" s="1"/>
      <c r="AR5136" s="1"/>
      <c r="AS5136" s="1"/>
    </row>
    <row r="5137">
      <c r="B5137" s="41" t="s">
        <v>1408</v>
      </c>
      <c r="C5137" s="41" t="s">
        <v>41</v>
      </c>
      <c r="D5137" s="41" t="s">
        <v>107</v>
      </c>
      <c r="E5137" s="26" t="str">
        <f t="shared" si="9974"/>
        <v>0104</v>
      </c>
      <c r="F5137" s="41" t="s">
        <v>1417</v>
      </c>
      <c r="G5137" s="41" t="s">
        <v>197</v>
      </c>
      <c r="H5137" s="42" t="s">
        <v>198</v>
      </c>
      <c r="I5137" s="43">
        <v>600</v>
      </c>
      <c r="J5137" s="43">
        <v>600</v>
      </c>
      <c r="K5137" s="43">
        <v>600</v>
      </c>
      <c r="L5137" s="43"/>
      <c r="M5137" s="43"/>
      <c r="N5137" s="43"/>
      <c r="O5137" s="43">
        <v>0</v>
      </c>
      <c r="P5137" s="43">
        <v>0</v>
      </c>
      <c r="Q5137" s="43">
        <v>0</v>
      </c>
      <c r="R5137" s="43">
        <v>0</v>
      </c>
      <c r="S5137" s="43">
        <v>0</v>
      </c>
      <c r="T5137" s="43">
        <v>0</v>
      </c>
      <c r="U5137" s="43">
        <v>0</v>
      </c>
      <c r="V5137" s="43">
        <f t="shared" si="9975"/>
        <v>600</v>
      </c>
      <c r="W5137" s="43"/>
      <c r="X5137" s="43"/>
      <c r="Y5137" s="43"/>
      <c r="Z5137" s="43"/>
      <c r="AA5137" s="43"/>
      <c r="AB5137" s="43">
        <v>300</v>
      </c>
      <c r="AC5137" s="44">
        <v>300</v>
      </c>
      <c r="AD5137" s="44">
        <v>300</v>
      </c>
      <c r="AE5137" s="45">
        <f t="shared" si="9971"/>
        <v>100</v>
      </c>
      <c r="AF5137" s="43">
        <v>600</v>
      </c>
      <c r="AG5137" s="43">
        <v>0</v>
      </c>
      <c r="AH5137" s="43">
        <v>0</v>
      </c>
      <c r="AI5137" s="43">
        <v>0</v>
      </c>
      <c r="AJ5137" s="43">
        <v>0</v>
      </c>
      <c r="AK5137" s="43">
        <v>0</v>
      </c>
      <c r="AL5137" s="43">
        <f t="shared" si="9972"/>
        <v>600</v>
      </c>
      <c r="AM5137" s="43">
        <f t="shared" si="9973"/>
        <v>0</v>
      </c>
      <c r="AN5137" s="19"/>
      <c r="AO5137" s="1"/>
      <c r="AP5137" s="1"/>
      <c r="AQ5137" s="1"/>
      <c r="AR5137" s="1"/>
      <c r="AS5137" s="1"/>
    </row>
    <row r="5138" s="33" customFormat="1" hidden="1">
      <c r="B5138" s="34" t="s">
        <v>1408</v>
      </c>
      <c r="C5138" s="34" t="s">
        <v>41</v>
      </c>
      <c r="D5138" s="34" t="s">
        <v>227</v>
      </c>
      <c r="E5138" s="35" t="str">
        <f t="shared" si="9974"/>
        <v>0107</v>
      </c>
      <c r="F5138" s="34"/>
      <c r="G5138" s="34"/>
      <c r="H5138" s="36" t="s">
        <v>1418</v>
      </c>
      <c r="I5138" s="37">
        <f t="shared" ref="I5138:I5142" si="10054">I5139</f>
        <v>0</v>
      </c>
      <c r="J5138" s="37">
        <f t="shared" ref="J5138:J5142" si="10055">J5139</f>
        <v>0</v>
      </c>
      <c r="K5138" s="37">
        <f t="shared" ref="K5138:K5142" si="10056">K5139</f>
        <v>100787.8</v>
      </c>
      <c r="L5138" s="37">
        <f t="shared" ref="L5138:L5142" si="10057">L5139</f>
        <v>0</v>
      </c>
      <c r="M5138" s="37">
        <f t="shared" ref="M5138:M5142" si="10058">M5139</f>
        <v>0</v>
      </c>
      <c r="N5138" s="37">
        <f t="shared" ref="N5138:N5142" si="10059">N5139</f>
        <v>0</v>
      </c>
      <c r="O5138" s="37">
        <f t="shared" ref="O5138:O5142" si="10060">O5139</f>
        <v>0</v>
      </c>
      <c r="P5138" s="37">
        <f t="shared" ref="P5138:P5142" si="10061">P5139</f>
        <v>0</v>
      </c>
      <c r="Q5138" s="37">
        <f t="shared" ref="Q5138:Q5142" si="10062">Q5139</f>
        <v>0</v>
      </c>
      <c r="R5138" s="37">
        <f t="shared" ref="R5138:R5142" si="10063">R5139</f>
        <v>0</v>
      </c>
      <c r="S5138" s="37">
        <f t="shared" ref="S5138:S5142" si="10064">S5139</f>
        <v>0</v>
      </c>
      <c r="T5138" s="37">
        <f t="shared" ref="T5138:T5142" si="10065">T5139</f>
        <v>0</v>
      </c>
      <c r="U5138" s="37">
        <v>0</v>
      </c>
      <c r="V5138" s="37">
        <f t="shared" si="9975"/>
        <v>0</v>
      </c>
      <c r="W5138" s="37">
        <f t="shared" ref="W5138:W5142" si="10066">W5139</f>
        <v>0</v>
      </c>
      <c r="X5138" s="37">
        <f t="shared" ref="X5138:X5142" si="10067">X5139</f>
        <v>0</v>
      </c>
      <c r="Y5138" s="37">
        <f t="shared" ref="Y5138:Y5142" si="10068">Y5139</f>
        <v>0</v>
      </c>
      <c r="Z5138" s="37">
        <f t="shared" ref="Z5138:Z5142" si="10069">Z5139</f>
        <v>0</v>
      </c>
      <c r="AA5138" s="37">
        <f t="shared" ref="AA5138:AA5142" si="10070">AA5139</f>
        <v>0</v>
      </c>
      <c r="AB5138" s="43">
        <f t="shared" ref="AB5138:AB5142" si="10071">AB5139</f>
        <v>0</v>
      </c>
      <c r="AC5138" s="38">
        <f t="shared" ref="AC5138:AC5142" si="10072">AC5139</f>
        <v>0</v>
      </c>
      <c r="AD5138" s="44">
        <f t="shared" ref="AD5138:AD5142" si="10073">AD5139</f>
        <v>0</v>
      </c>
      <c r="AE5138" s="39" t="e">
        <f t="shared" si="9971"/>
        <v>#DIV/0!</v>
      </c>
      <c r="AF5138" s="53">
        <f t="shared" ref="AF5138:AF5142" si="10074">AF5139</f>
        <v>0</v>
      </c>
      <c r="AG5138" s="53">
        <f t="shared" ref="AG5138:AG5142" si="10075">AG5139</f>
        <v>0</v>
      </c>
      <c r="AH5138" s="54">
        <f t="shared" ref="AH5138:AH5142" si="10076">AH5139</f>
        <v>0</v>
      </c>
      <c r="AI5138" s="54">
        <f t="shared" ref="AI5138:AI5142" si="10077">AI5139</f>
        <v>0</v>
      </c>
      <c r="AJ5138" s="54">
        <f t="shared" ref="AJ5138:AJ5142" si="10078">AJ5139</f>
        <v>0</v>
      </c>
      <c r="AK5138" s="54">
        <f t="shared" ref="AK5138:AK5142" si="10079">AK5139</f>
        <v>0</v>
      </c>
      <c r="AL5138" s="54">
        <f t="shared" si="9972"/>
        <v>0</v>
      </c>
      <c r="AM5138" s="54">
        <f t="shared" si="9973"/>
        <v>0</v>
      </c>
      <c r="AN5138" s="48" t="s">
        <v>36</v>
      </c>
      <c r="AO5138" s="33"/>
      <c r="AP5138" s="33"/>
      <c r="AQ5138" s="33"/>
      <c r="AR5138" s="33"/>
      <c r="AS5138" s="33"/>
    </row>
    <row r="5139" ht="31.5" hidden="1">
      <c r="B5139" s="41" t="s">
        <v>1408</v>
      </c>
      <c r="C5139" s="41" t="s">
        <v>41</v>
      </c>
      <c r="D5139" s="41" t="s">
        <v>227</v>
      </c>
      <c r="E5139" s="26" t="str">
        <f t="shared" si="9974"/>
        <v>0107</v>
      </c>
      <c r="F5139" s="41" t="s">
        <v>81</v>
      </c>
      <c r="G5139" s="41"/>
      <c r="H5139" s="42" t="s">
        <v>82</v>
      </c>
      <c r="I5139" s="43">
        <f t="shared" si="10054"/>
        <v>0</v>
      </c>
      <c r="J5139" s="43">
        <f t="shared" si="10055"/>
        <v>0</v>
      </c>
      <c r="K5139" s="43">
        <f t="shared" si="10056"/>
        <v>100787.8</v>
      </c>
      <c r="L5139" s="43">
        <f t="shared" si="10057"/>
        <v>0</v>
      </c>
      <c r="M5139" s="43">
        <f t="shared" si="10058"/>
        <v>0</v>
      </c>
      <c r="N5139" s="43">
        <f t="shared" si="10059"/>
        <v>0</v>
      </c>
      <c r="O5139" s="43">
        <f t="shared" si="10060"/>
        <v>0</v>
      </c>
      <c r="P5139" s="43">
        <f t="shared" si="10061"/>
        <v>0</v>
      </c>
      <c r="Q5139" s="43">
        <f t="shared" si="10062"/>
        <v>0</v>
      </c>
      <c r="R5139" s="43">
        <f t="shared" si="10063"/>
        <v>0</v>
      </c>
      <c r="S5139" s="43">
        <f t="shared" si="10064"/>
        <v>0</v>
      </c>
      <c r="T5139" s="43">
        <f t="shared" si="10065"/>
        <v>0</v>
      </c>
      <c r="U5139" s="43">
        <v>0</v>
      </c>
      <c r="V5139" s="43">
        <f t="shared" si="9975"/>
        <v>0</v>
      </c>
      <c r="W5139" s="43">
        <f t="shared" si="10066"/>
        <v>0</v>
      </c>
      <c r="X5139" s="43">
        <f t="shared" si="10067"/>
        <v>0</v>
      </c>
      <c r="Y5139" s="43">
        <f t="shared" si="10068"/>
        <v>0</v>
      </c>
      <c r="Z5139" s="43">
        <f t="shared" si="10069"/>
        <v>0</v>
      </c>
      <c r="AA5139" s="43">
        <f t="shared" si="10070"/>
        <v>0</v>
      </c>
      <c r="AB5139" s="43">
        <f t="shared" si="10071"/>
        <v>0</v>
      </c>
      <c r="AC5139" s="44">
        <f t="shared" si="10072"/>
        <v>0</v>
      </c>
      <c r="AD5139" s="44">
        <f t="shared" si="10073"/>
        <v>0</v>
      </c>
      <c r="AE5139" s="45" t="e">
        <f t="shared" si="9971"/>
        <v>#DIV/0!</v>
      </c>
      <c r="AF5139" s="46">
        <f t="shared" si="10074"/>
        <v>0</v>
      </c>
      <c r="AG5139" s="46">
        <f t="shared" si="10075"/>
        <v>0</v>
      </c>
      <c r="AH5139" s="47">
        <f t="shared" si="10076"/>
        <v>0</v>
      </c>
      <c r="AI5139" s="47">
        <f t="shared" si="10077"/>
        <v>0</v>
      </c>
      <c r="AJ5139" s="47">
        <f t="shared" si="10078"/>
        <v>0</v>
      </c>
      <c r="AK5139" s="47">
        <f t="shared" si="10079"/>
        <v>0</v>
      </c>
      <c r="AL5139" s="47">
        <f t="shared" si="9972"/>
        <v>0</v>
      </c>
      <c r="AM5139" s="47">
        <f t="shared" si="9973"/>
        <v>0</v>
      </c>
      <c r="AN5139" s="48" t="s">
        <v>36</v>
      </c>
      <c r="AO5139" s="1"/>
      <c r="AP5139" s="1"/>
      <c r="AQ5139" s="1"/>
      <c r="AR5139" s="1"/>
      <c r="AS5139" s="1"/>
    </row>
    <row r="5140" hidden="1">
      <c r="B5140" s="41" t="s">
        <v>1408</v>
      </c>
      <c r="C5140" s="41" t="s">
        <v>41</v>
      </c>
      <c r="D5140" s="41" t="s">
        <v>227</v>
      </c>
      <c r="E5140" s="26" t="str">
        <f t="shared" si="9974"/>
        <v>0107</v>
      </c>
      <c r="F5140" s="41" t="s">
        <v>83</v>
      </c>
      <c r="G5140" s="41"/>
      <c r="H5140" s="42" t="s">
        <v>84</v>
      </c>
      <c r="I5140" s="43">
        <f t="shared" si="10054"/>
        <v>0</v>
      </c>
      <c r="J5140" s="43">
        <f t="shared" si="10055"/>
        <v>0</v>
      </c>
      <c r="K5140" s="43">
        <f t="shared" si="10056"/>
        <v>100787.8</v>
      </c>
      <c r="L5140" s="43">
        <f t="shared" si="10057"/>
        <v>0</v>
      </c>
      <c r="M5140" s="43">
        <f t="shared" si="10058"/>
        <v>0</v>
      </c>
      <c r="N5140" s="43">
        <f t="shared" si="10059"/>
        <v>0</v>
      </c>
      <c r="O5140" s="43">
        <f t="shared" si="10060"/>
        <v>0</v>
      </c>
      <c r="P5140" s="43">
        <f t="shared" si="10061"/>
        <v>0</v>
      </c>
      <c r="Q5140" s="43">
        <f t="shared" si="10062"/>
        <v>0</v>
      </c>
      <c r="R5140" s="43">
        <f t="shared" si="10063"/>
        <v>0</v>
      </c>
      <c r="S5140" s="43">
        <f t="shared" si="10064"/>
        <v>0</v>
      </c>
      <c r="T5140" s="43">
        <f t="shared" si="10065"/>
        <v>0</v>
      </c>
      <c r="U5140" s="43">
        <v>0</v>
      </c>
      <c r="V5140" s="43">
        <f t="shared" si="9975"/>
        <v>0</v>
      </c>
      <c r="W5140" s="43">
        <f t="shared" si="10066"/>
        <v>0</v>
      </c>
      <c r="X5140" s="43">
        <f t="shared" si="10067"/>
        <v>0</v>
      </c>
      <c r="Y5140" s="43">
        <f t="shared" si="10068"/>
        <v>0</v>
      </c>
      <c r="Z5140" s="43">
        <f t="shared" si="10069"/>
        <v>0</v>
      </c>
      <c r="AA5140" s="43">
        <f t="shared" si="10070"/>
        <v>0</v>
      </c>
      <c r="AB5140" s="43">
        <f t="shared" si="10071"/>
        <v>0</v>
      </c>
      <c r="AC5140" s="44">
        <f t="shared" si="10072"/>
        <v>0</v>
      </c>
      <c r="AD5140" s="44">
        <f t="shared" si="10073"/>
        <v>0</v>
      </c>
      <c r="AE5140" s="45" t="e">
        <f t="shared" si="9971"/>
        <v>#DIV/0!</v>
      </c>
      <c r="AF5140" s="46">
        <f t="shared" si="10074"/>
        <v>0</v>
      </c>
      <c r="AG5140" s="46">
        <f t="shared" si="10075"/>
        <v>0</v>
      </c>
      <c r="AH5140" s="47">
        <f t="shared" si="10076"/>
        <v>0</v>
      </c>
      <c r="AI5140" s="47">
        <f t="shared" si="10077"/>
        <v>0</v>
      </c>
      <c r="AJ5140" s="47">
        <f t="shared" si="10078"/>
        <v>0</v>
      </c>
      <c r="AK5140" s="47">
        <f t="shared" si="10079"/>
        <v>0</v>
      </c>
      <c r="AL5140" s="47">
        <f t="shared" si="9972"/>
        <v>0</v>
      </c>
      <c r="AM5140" s="47">
        <f t="shared" si="9973"/>
        <v>0</v>
      </c>
      <c r="AN5140" s="48" t="s">
        <v>36</v>
      </c>
      <c r="AR5140" s="1"/>
      <c r="AS5140" s="1"/>
    </row>
    <row r="5141" ht="31.5" hidden="1">
      <c r="B5141" s="41" t="s">
        <v>1408</v>
      </c>
      <c r="C5141" s="41" t="s">
        <v>41</v>
      </c>
      <c r="D5141" s="41" t="s">
        <v>227</v>
      </c>
      <c r="E5141" s="26" t="str">
        <f t="shared" si="9974"/>
        <v>0107</v>
      </c>
      <c r="F5141" s="41" t="s">
        <v>1419</v>
      </c>
      <c r="G5141" s="41"/>
      <c r="H5141" s="42" t="s">
        <v>1420</v>
      </c>
      <c r="I5141" s="43">
        <f t="shared" si="10054"/>
        <v>0</v>
      </c>
      <c r="J5141" s="43">
        <f t="shared" si="10055"/>
        <v>0</v>
      </c>
      <c r="K5141" s="43">
        <f t="shared" si="10056"/>
        <v>100787.8</v>
      </c>
      <c r="L5141" s="43">
        <f t="shared" si="10057"/>
        <v>0</v>
      </c>
      <c r="M5141" s="43">
        <f t="shared" si="10058"/>
        <v>0</v>
      </c>
      <c r="N5141" s="43">
        <f t="shared" si="10059"/>
        <v>0</v>
      </c>
      <c r="O5141" s="43">
        <f t="shared" si="10060"/>
        <v>0</v>
      </c>
      <c r="P5141" s="43">
        <f t="shared" si="10061"/>
        <v>0</v>
      </c>
      <c r="Q5141" s="43">
        <f t="shared" si="10062"/>
        <v>0</v>
      </c>
      <c r="R5141" s="43">
        <f t="shared" si="10063"/>
        <v>0</v>
      </c>
      <c r="S5141" s="43">
        <f t="shared" si="10064"/>
        <v>0</v>
      </c>
      <c r="T5141" s="43">
        <f t="shared" si="10065"/>
        <v>0</v>
      </c>
      <c r="U5141" s="43">
        <v>0</v>
      </c>
      <c r="V5141" s="43">
        <f t="shared" si="9975"/>
        <v>0</v>
      </c>
      <c r="W5141" s="43">
        <f t="shared" si="10066"/>
        <v>0</v>
      </c>
      <c r="X5141" s="43">
        <f t="shared" si="10067"/>
        <v>0</v>
      </c>
      <c r="Y5141" s="43">
        <f t="shared" si="10068"/>
        <v>0</v>
      </c>
      <c r="Z5141" s="43">
        <f t="shared" si="10069"/>
        <v>0</v>
      </c>
      <c r="AA5141" s="43">
        <f t="shared" si="10070"/>
        <v>0</v>
      </c>
      <c r="AB5141" s="43">
        <f t="shared" si="10071"/>
        <v>0</v>
      </c>
      <c r="AC5141" s="44">
        <f t="shared" si="10072"/>
        <v>0</v>
      </c>
      <c r="AD5141" s="44">
        <f t="shared" si="10073"/>
        <v>0</v>
      </c>
      <c r="AE5141" s="45" t="e">
        <f t="shared" si="9971"/>
        <v>#DIV/0!</v>
      </c>
      <c r="AF5141" s="46">
        <f t="shared" si="10074"/>
        <v>0</v>
      </c>
      <c r="AG5141" s="46">
        <f t="shared" si="10075"/>
        <v>0</v>
      </c>
      <c r="AH5141" s="47">
        <f t="shared" si="10076"/>
        <v>0</v>
      </c>
      <c r="AI5141" s="47">
        <f t="shared" si="10077"/>
        <v>0</v>
      </c>
      <c r="AJ5141" s="47">
        <f t="shared" si="10078"/>
        <v>0</v>
      </c>
      <c r="AK5141" s="47">
        <f t="shared" si="10079"/>
        <v>0</v>
      </c>
      <c r="AL5141" s="47">
        <f t="shared" si="9972"/>
        <v>0</v>
      </c>
      <c r="AM5141" s="47">
        <f t="shared" si="9973"/>
        <v>0</v>
      </c>
      <c r="AN5141" s="48" t="s">
        <v>36</v>
      </c>
      <c r="AO5141" s="1"/>
      <c r="AP5141" s="1"/>
      <c r="AQ5141" s="1"/>
      <c r="AR5141" s="1"/>
      <c r="AS5141" s="1"/>
    </row>
    <row r="5142" hidden="1">
      <c r="B5142" s="41" t="s">
        <v>1408</v>
      </c>
      <c r="C5142" s="41" t="s">
        <v>41</v>
      </c>
      <c r="D5142" s="41" t="s">
        <v>227</v>
      </c>
      <c r="E5142" s="26" t="str">
        <f t="shared" si="9974"/>
        <v>0107</v>
      </c>
      <c r="F5142" s="41" t="s">
        <v>1419</v>
      </c>
      <c r="G5142" s="41" t="s">
        <v>59</v>
      </c>
      <c r="H5142" s="42" t="s">
        <v>60</v>
      </c>
      <c r="I5142" s="43">
        <f t="shared" si="10054"/>
        <v>0</v>
      </c>
      <c r="J5142" s="43">
        <f t="shared" si="10055"/>
        <v>0</v>
      </c>
      <c r="K5142" s="43">
        <f t="shared" si="10056"/>
        <v>100787.8</v>
      </c>
      <c r="L5142" s="43">
        <f t="shared" si="10057"/>
        <v>0</v>
      </c>
      <c r="M5142" s="43">
        <f t="shared" si="10058"/>
        <v>0</v>
      </c>
      <c r="N5142" s="43">
        <f t="shared" si="10059"/>
        <v>0</v>
      </c>
      <c r="O5142" s="43">
        <f t="shared" si="10060"/>
        <v>0</v>
      </c>
      <c r="P5142" s="43">
        <f t="shared" si="10061"/>
        <v>0</v>
      </c>
      <c r="Q5142" s="43">
        <f t="shared" si="10062"/>
        <v>0</v>
      </c>
      <c r="R5142" s="43">
        <f t="shared" si="10063"/>
        <v>0</v>
      </c>
      <c r="S5142" s="43">
        <f t="shared" si="10064"/>
        <v>0</v>
      </c>
      <c r="T5142" s="43">
        <f t="shared" si="10065"/>
        <v>0</v>
      </c>
      <c r="U5142" s="43">
        <v>0</v>
      </c>
      <c r="V5142" s="43">
        <f t="shared" si="9975"/>
        <v>0</v>
      </c>
      <c r="W5142" s="43">
        <f t="shared" si="10066"/>
        <v>0</v>
      </c>
      <c r="X5142" s="43">
        <f t="shared" si="10067"/>
        <v>0</v>
      </c>
      <c r="Y5142" s="43">
        <f t="shared" si="10068"/>
        <v>0</v>
      </c>
      <c r="Z5142" s="43">
        <f t="shared" si="10069"/>
        <v>0</v>
      </c>
      <c r="AA5142" s="43">
        <f t="shared" si="10070"/>
        <v>0</v>
      </c>
      <c r="AB5142" s="43">
        <f t="shared" si="10071"/>
        <v>0</v>
      </c>
      <c r="AC5142" s="44">
        <f t="shared" si="10072"/>
        <v>0</v>
      </c>
      <c r="AD5142" s="44">
        <f t="shared" si="10073"/>
        <v>0</v>
      </c>
      <c r="AE5142" s="45" t="e">
        <f t="shared" si="9971"/>
        <v>#DIV/0!</v>
      </c>
      <c r="AF5142" s="46">
        <f t="shared" si="10074"/>
        <v>0</v>
      </c>
      <c r="AG5142" s="46">
        <f t="shared" si="10075"/>
        <v>0</v>
      </c>
      <c r="AH5142" s="47">
        <f t="shared" si="10076"/>
        <v>0</v>
      </c>
      <c r="AI5142" s="47">
        <f t="shared" si="10077"/>
        <v>0</v>
      </c>
      <c r="AJ5142" s="47">
        <f t="shared" si="10078"/>
        <v>0</v>
      </c>
      <c r="AK5142" s="47">
        <f t="shared" si="10079"/>
        <v>0</v>
      </c>
      <c r="AL5142" s="47">
        <f t="shared" si="9972"/>
        <v>0</v>
      </c>
      <c r="AM5142" s="47">
        <f t="shared" si="9973"/>
        <v>0</v>
      </c>
      <c r="AN5142" s="48" t="s">
        <v>36</v>
      </c>
      <c r="AO5142" s="1"/>
      <c r="AP5142" s="1"/>
      <c r="AQ5142" s="1"/>
      <c r="AR5142" s="1"/>
      <c r="AS5142" s="1"/>
    </row>
    <row r="5143" hidden="1">
      <c r="B5143" s="41" t="s">
        <v>1408</v>
      </c>
      <c r="C5143" s="41" t="s">
        <v>41</v>
      </c>
      <c r="D5143" s="41" t="s">
        <v>227</v>
      </c>
      <c r="E5143" s="26" t="str">
        <f t="shared" si="9974"/>
        <v>0107</v>
      </c>
      <c r="F5143" s="41" t="s">
        <v>1419</v>
      </c>
      <c r="G5143" s="41" t="s">
        <v>1421</v>
      </c>
      <c r="H5143" s="42" t="s">
        <v>1422</v>
      </c>
      <c r="I5143" s="43"/>
      <c r="J5143" s="43"/>
      <c r="K5143" s="43">
        <v>100787.8</v>
      </c>
      <c r="L5143" s="43"/>
      <c r="M5143" s="43"/>
      <c r="N5143" s="43"/>
      <c r="O5143" s="43">
        <v>0</v>
      </c>
      <c r="P5143" s="43">
        <v>0</v>
      </c>
      <c r="Q5143" s="43">
        <v>0</v>
      </c>
      <c r="R5143" s="43">
        <v>0</v>
      </c>
      <c r="S5143" s="43">
        <v>0</v>
      </c>
      <c r="T5143" s="43">
        <v>0</v>
      </c>
      <c r="U5143" s="43">
        <v>0</v>
      </c>
      <c r="V5143" s="43">
        <f t="shared" si="9975"/>
        <v>0</v>
      </c>
      <c r="W5143" s="43"/>
      <c r="X5143" s="43"/>
      <c r="Y5143" s="43"/>
      <c r="Z5143" s="43"/>
      <c r="AA5143" s="43"/>
      <c r="AB5143" s="43">
        <v>0</v>
      </c>
      <c r="AC5143" s="44">
        <v>0</v>
      </c>
      <c r="AD5143" s="44">
        <v>0</v>
      </c>
      <c r="AE5143" s="45" t="e">
        <f t="shared" si="9971"/>
        <v>#DIV/0!</v>
      </c>
      <c r="AF5143" s="46">
        <v>0</v>
      </c>
      <c r="AG5143" s="46">
        <v>0</v>
      </c>
      <c r="AH5143" s="47">
        <v>0</v>
      </c>
      <c r="AI5143" s="47">
        <v>0</v>
      </c>
      <c r="AJ5143" s="47">
        <v>0</v>
      </c>
      <c r="AK5143" s="47">
        <v>0</v>
      </c>
      <c r="AL5143" s="47">
        <f t="shared" si="9972"/>
        <v>0</v>
      </c>
      <c r="AM5143" s="47">
        <f t="shared" si="9973"/>
        <v>0</v>
      </c>
      <c r="AN5143" s="48" t="s">
        <v>36</v>
      </c>
      <c r="AO5143" s="1"/>
      <c r="AP5143" s="1"/>
      <c r="AQ5143" s="1"/>
      <c r="AR5143" s="1"/>
      <c r="AS5143" s="1"/>
    </row>
    <row r="5144" s="33" customFormat="1">
      <c r="B5144" s="34" t="s">
        <v>1408</v>
      </c>
      <c r="C5144" s="34" t="s">
        <v>41</v>
      </c>
      <c r="D5144" s="34" t="s">
        <v>43</v>
      </c>
      <c r="E5144" s="35" t="str">
        <f t="shared" si="9974"/>
        <v>0113</v>
      </c>
      <c r="F5144" s="34"/>
      <c r="G5144" s="34"/>
      <c r="H5144" s="36" t="s">
        <v>44</v>
      </c>
      <c r="I5144" s="37">
        <f>I5145+I5185</f>
        <v>545963.09999999998</v>
      </c>
      <c r="J5144" s="37">
        <f>J5145+J5185</f>
        <v>489815.19999999995</v>
      </c>
      <c r="K5144" s="37">
        <f>K5145+K5185</f>
        <v>488915.29999999999</v>
      </c>
      <c r="L5144" s="37">
        <f>L5145+L5185+L5179</f>
        <v>3854.5</v>
      </c>
      <c r="M5144" s="37">
        <f>M5145+M5185+M5179</f>
        <v>3854.5</v>
      </c>
      <c r="N5144" s="37">
        <f>N5145+N5185+N5179</f>
        <v>3854.5</v>
      </c>
      <c r="O5144" s="37">
        <f>O5145+O5185+O5179</f>
        <v>-383.66700000000003</v>
      </c>
      <c r="P5144" s="37">
        <f>P5145+P5185+P5179</f>
        <v>831.50800000000004</v>
      </c>
      <c r="Q5144" s="37">
        <f>Q5145+Q5185+Q5179</f>
        <v>5592.9000000000005</v>
      </c>
      <c r="R5144" s="37">
        <f>R5145+R5185+R5179</f>
        <v>8022.8559999999998</v>
      </c>
      <c r="S5144" s="37">
        <f>S5145+S5185+S5179</f>
        <v>2122.982</v>
      </c>
      <c r="T5144" s="37">
        <f>T5145+T5185+T5179</f>
        <v>0</v>
      </c>
      <c r="U5144" s="37">
        <v>19993.127</v>
      </c>
      <c r="V5144" s="37">
        <f t="shared" si="9975"/>
        <v>585997.30599999998</v>
      </c>
      <c r="W5144" s="37" t="e">
        <f>W5145+W5185+W5179</f>
        <v>#REF!</v>
      </c>
      <c r="X5144" s="37" t="e">
        <f>X5145+X5185+X5179</f>
        <v>#REF!</v>
      </c>
      <c r="Y5144" s="37" t="e">
        <f>Y5145+Y5185+Y5179</f>
        <v>#REF!</v>
      </c>
      <c r="Z5144" s="37" t="e">
        <f>Z5145+Z5185+Z5179</f>
        <v>#REF!</v>
      </c>
      <c r="AA5144" s="37" t="e">
        <f>AA5145+AA5185+AA5179</f>
        <v>#REF!</v>
      </c>
      <c r="AB5144" s="37">
        <f>AB5145+AB5185+AB5179</f>
        <v>334605.73538999999</v>
      </c>
      <c r="AC5144" s="38">
        <f>AC5145+AC5185+AC5179</f>
        <v>446638.91049999994</v>
      </c>
      <c r="AD5144" s="38">
        <f>AD5145+AD5185+AD5179</f>
        <v>434523.06472999998</v>
      </c>
      <c r="AE5144" s="39">
        <f t="shared" si="9971"/>
        <v>97.287328648451918</v>
      </c>
      <c r="AF5144" s="37">
        <f>AF5145+AF5185+AF5179</f>
        <v>447022.57749999996</v>
      </c>
      <c r="AG5144" s="37">
        <f>AG5145+AG5185+AG5179</f>
        <v>-383.66700000000003</v>
      </c>
      <c r="AH5144" s="37">
        <f>AH5145+AH5185+AH5179</f>
        <v>0</v>
      </c>
      <c r="AI5144" s="37">
        <f>AI5145+AI5185+AI5179</f>
        <v>0</v>
      </c>
      <c r="AJ5144" s="37">
        <f>AJ5145+AJ5185+AJ5179</f>
        <v>0</v>
      </c>
      <c r="AK5144" s="37">
        <f>AK5145+AK5185+AK5179</f>
        <v>0</v>
      </c>
      <c r="AL5144" s="37">
        <f t="shared" si="9972"/>
        <v>446638.91049999994</v>
      </c>
      <c r="AM5144" s="37">
        <f t="shared" si="9973"/>
        <v>139358.39550000004</v>
      </c>
      <c r="AN5144" s="40"/>
      <c r="AO5144" s="33"/>
      <c r="AP5144" s="33"/>
      <c r="AQ5144" s="33"/>
      <c r="AR5144" s="33"/>
      <c r="AS5144" s="33"/>
    </row>
    <row r="5145">
      <c r="B5145" s="41" t="s">
        <v>1408</v>
      </c>
      <c r="C5145" s="41" t="s">
        <v>41</v>
      </c>
      <c r="D5145" s="41" t="s">
        <v>43</v>
      </c>
      <c r="E5145" s="26" t="str">
        <f t="shared" si="9974"/>
        <v>0113</v>
      </c>
      <c r="F5145" s="41" t="s">
        <v>337</v>
      </c>
      <c r="G5145" s="41"/>
      <c r="H5145" s="42" t="s">
        <v>338</v>
      </c>
      <c r="I5145" s="43">
        <f>I5146+I5164</f>
        <v>38079</v>
      </c>
      <c r="J5145" s="43">
        <f>J5146+J5164</f>
        <v>37679</v>
      </c>
      <c r="K5145" s="43">
        <f>K5146+K5164</f>
        <v>37679</v>
      </c>
      <c r="L5145" s="43">
        <f>L5146+L5164</f>
        <v>2500</v>
      </c>
      <c r="M5145" s="43">
        <f>M5146+M5164</f>
        <v>2500</v>
      </c>
      <c r="N5145" s="43">
        <f>N5146+N5164</f>
        <v>2500</v>
      </c>
      <c r="O5145" s="43">
        <f>O5146+O5164</f>
        <v>-33.299999999999997</v>
      </c>
      <c r="P5145" s="43">
        <f>P5146+P5164</f>
        <v>0</v>
      </c>
      <c r="Q5145" s="43">
        <f>Q5146+Q5164</f>
        <v>0</v>
      </c>
      <c r="R5145" s="43">
        <f>R5146+R5164</f>
        <v>-400</v>
      </c>
      <c r="S5145" s="43">
        <f>S5146+S5164</f>
        <v>310.72199999999998</v>
      </c>
      <c r="T5145" s="43">
        <f>T5146+T5164</f>
        <v>0</v>
      </c>
      <c r="U5145" s="43">
        <v>0</v>
      </c>
      <c r="V5145" s="43">
        <f t="shared" si="9975"/>
        <v>40456.421999999999</v>
      </c>
      <c r="W5145" s="43">
        <f>W5146+W5164</f>
        <v>0</v>
      </c>
      <c r="X5145" s="43">
        <f>X5146+X5164</f>
        <v>0</v>
      </c>
      <c r="Y5145" s="43">
        <f>Y5146+Y5164</f>
        <v>0</v>
      </c>
      <c r="Z5145" s="43">
        <f>Z5146+Z5164</f>
        <v>0</v>
      </c>
      <c r="AA5145" s="43">
        <f>AA5146+AA5164</f>
        <v>0</v>
      </c>
      <c r="AB5145" s="43">
        <f>AB5146+AB5164</f>
        <v>37573.141430000003</v>
      </c>
      <c r="AC5145" s="44">
        <f>AC5146+AC5164</f>
        <v>40289.721999999994</v>
      </c>
      <c r="AD5145" s="44">
        <f>AD5146+AD5164</f>
        <v>40289.721429999998</v>
      </c>
      <c r="AE5145" s="45">
        <f t="shared" si="9971"/>
        <v>99.999998585247127</v>
      </c>
      <c r="AF5145" s="43">
        <f>AF5146+AF5164</f>
        <v>40323.021999999997</v>
      </c>
      <c r="AG5145" s="43">
        <f>AG5146+AG5164</f>
        <v>-33.299999999999997</v>
      </c>
      <c r="AH5145" s="43">
        <f>AH5146+AH5164</f>
        <v>0</v>
      </c>
      <c r="AI5145" s="43">
        <f>AI5146+AI5164</f>
        <v>0</v>
      </c>
      <c r="AJ5145" s="43">
        <f>AJ5146+AJ5164</f>
        <v>0</v>
      </c>
      <c r="AK5145" s="43">
        <f>AK5146+AK5164</f>
        <v>0</v>
      </c>
      <c r="AL5145" s="43">
        <f t="shared" si="9972"/>
        <v>40289.721999999994</v>
      </c>
      <c r="AM5145" s="43">
        <f t="shared" si="9973"/>
        <v>166.70000000000437</v>
      </c>
      <c r="AN5145" s="2"/>
      <c r="AO5145" s="1"/>
      <c r="AP5145" s="1"/>
      <c r="AQ5145" s="1"/>
      <c r="AR5145" s="1"/>
      <c r="AS5145" s="1"/>
    </row>
    <row r="5146" ht="31.5">
      <c r="B5146" s="41" t="s">
        <v>1408</v>
      </c>
      <c r="C5146" s="41" t="s">
        <v>41</v>
      </c>
      <c r="D5146" s="41" t="s">
        <v>43</v>
      </c>
      <c r="E5146" s="26" t="str">
        <f t="shared" si="9974"/>
        <v>0113</v>
      </c>
      <c r="F5146" s="41" t="s">
        <v>339</v>
      </c>
      <c r="G5146" s="41"/>
      <c r="H5146" s="42" t="s">
        <v>340</v>
      </c>
      <c r="I5146" s="43">
        <f>I5147</f>
        <v>32453.300000000003</v>
      </c>
      <c r="J5146" s="43">
        <f>J5147</f>
        <v>32053.300000000003</v>
      </c>
      <c r="K5146" s="43">
        <f>K5147</f>
        <v>32053.300000000003</v>
      </c>
      <c r="L5146" s="43">
        <f>L5147</f>
        <v>2500</v>
      </c>
      <c r="M5146" s="43">
        <f>M5147</f>
        <v>2500</v>
      </c>
      <c r="N5146" s="43">
        <f>N5147</f>
        <v>2500</v>
      </c>
      <c r="O5146" s="43">
        <f>O5147</f>
        <v>-33.299999999999997</v>
      </c>
      <c r="P5146" s="43">
        <f>P5147</f>
        <v>0</v>
      </c>
      <c r="Q5146" s="43">
        <f>Q5147</f>
        <v>0</v>
      </c>
      <c r="R5146" s="43">
        <f>R5147</f>
        <v>-400</v>
      </c>
      <c r="S5146" s="43">
        <f>S5147</f>
        <v>0</v>
      </c>
      <c r="T5146" s="43">
        <f>T5147</f>
        <v>0</v>
      </c>
      <c r="U5146" s="43">
        <v>0</v>
      </c>
      <c r="V5146" s="43">
        <f t="shared" si="9975"/>
        <v>34520</v>
      </c>
      <c r="W5146" s="43">
        <f>W5147</f>
        <v>0</v>
      </c>
      <c r="X5146" s="43">
        <f>X5147</f>
        <v>0</v>
      </c>
      <c r="Y5146" s="43">
        <f>Y5147</f>
        <v>0</v>
      </c>
      <c r="Z5146" s="43">
        <f>Z5147</f>
        <v>0</v>
      </c>
      <c r="AA5146" s="43">
        <f>AA5147</f>
        <v>0</v>
      </c>
      <c r="AB5146" s="43">
        <f>AB5147</f>
        <v>32787.141430000003</v>
      </c>
      <c r="AC5146" s="44">
        <f>AC5147</f>
        <v>34353.299999999996</v>
      </c>
      <c r="AD5146" s="44">
        <f>AD5147</f>
        <v>34353.299429999999</v>
      </c>
      <c r="AE5146" s="45">
        <f t="shared" si="9971"/>
        <v>99.999998340770773</v>
      </c>
      <c r="AF5146" s="43">
        <f>AF5147</f>
        <v>34386.599999999999</v>
      </c>
      <c r="AG5146" s="43">
        <f>AG5147</f>
        <v>-33.299999999999997</v>
      </c>
      <c r="AH5146" s="43">
        <f>AH5147</f>
        <v>0</v>
      </c>
      <c r="AI5146" s="43">
        <f>AI5147</f>
        <v>0</v>
      </c>
      <c r="AJ5146" s="43">
        <f>AJ5147</f>
        <v>0</v>
      </c>
      <c r="AK5146" s="43">
        <f>AK5147</f>
        <v>0</v>
      </c>
      <c r="AL5146" s="43">
        <f t="shared" si="9972"/>
        <v>34353.299999999996</v>
      </c>
      <c r="AM5146" s="43">
        <f t="shared" si="9973"/>
        <v>166.70000000000437</v>
      </c>
      <c r="AN5146" s="2"/>
      <c r="AO5146" s="1"/>
      <c r="AP5146" s="1"/>
      <c r="AQ5146" s="1"/>
      <c r="AR5146" s="1"/>
      <c r="AS5146" s="1"/>
    </row>
    <row r="5147" ht="63">
      <c r="B5147" s="41" t="s">
        <v>1408</v>
      </c>
      <c r="C5147" s="41" t="s">
        <v>41</v>
      </c>
      <c r="D5147" s="41" t="s">
        <v>43</v>
      </c>
      <c r="E5147" s="26" t="str">
        <f t="shared" si="9974"/>
        <v>0113</v>
      </c>
      <c r="F5147" s="41" t="s">
        <v>341</v>
      </c>
      <c r="G5147" s="41"/>
      <c r="H5147" s="42" t="s">
        <v>342</v>
      </c>
      <c r="I5147" s="43">
        <f>I5148+I5153+I5156+I5159</f>
        <v>32453.300000000003</v>
      </c>
      <c r="J5147" s="43">
        <f>J5148+J5153+J5156+J5159</f>
        <v>32053.300000000003</v>
      </c>
      <c r="K5147" s="43">
        <f>K5148+K5153+K5156+K5159</f>
        <v>32053.300000000003</v>
      </c>
      <c r="L5147" s="43">
        <f>L5148+L5153+L5156+L5159</f>
        <v>2500</v>
      </c>
      <c r="M5147" s="43">
        <f>M5148+M5153+M5156+M5159</f>
        <v>2500</v>
      </c>
      <c r="N5147" s="43">
        <f>N5148+N5153+N5156+N5159</f>
        <v>2500</v>
      </c>
      <c r="O5147" s="43">
        <f>O5148+O5153+O5156+O5159</f>
        <v>-33.299999999999997</v>
      </c>
      <c r="P5147" s="43">
        <f>P5148+P5153+P5156+P5159</f>
        <v>0</v>
      </c>
      <c r="Q5147" s="43">
        <f>Q5148+Q5153+Q5156+Q5159</f>
        <v>0</v>
      </c>
      <c r="R5147" s="43">
        <f>R5148+R5153+R5156+R5159</f>
        <v>-400</v>
      </c>
      <c r="S5147" s="43">
        <f>S5148+S5153+S5156+S5159</f>
        <v>0</v>
      </c>
      <c r="T5147" s="43">
        <f>T5148+T5153+T5156+T5159</f>
        <v>0</v>
      </c>
      <c r="U5147" s="43">
        <v>0</v>
      </c>
      <c r="V5147" s="43">
        <f t="shared" si="9975"/>
        <v>34520</v>
      </c>
      <c r="W5147" s="43">
        <f>W5148+W5153+W5156+W5159</f>
        <v>0</v>
      </c>
      <c r="X5147" s="43">
        <f>X5148+X5153+X5156+X5159</f>
        <v>0</v>
      </c>
      <c r="Y5147" s="43">
        <f>Y5148+Y5153+Y5156+Y5159</f>
        <v>0</v>
      </c>
      <c r="Z5147" s="43">
        <f>Z5148+Z5153+Z5156+Z5159</f>
        <v>0</v>
      </c>
      <c r="AA5147" s="43">
        <f>AA5148+AA5153+AA5156+AA5159</f>
        <v>0</v>
      </c>
      <c r="AB5147" s="43">
        <f>AB5148+AB5153+AB5156+AB5159</f>
        <v>32787.141430000003</v>
      </c>
      <c r="AC5147" s="44">
        <f>AC5148+AC5153+AC5156+AC5159</f>
        <v>34353.299999999996</v>
      </c>
      <c r="AD5147" s="44">
        <f>AD5148+AD5153+AD5156+AD5159</f>
        <v>34353.299429999999</v>
      </c>
      <c r="AE5147" s="45">
        <f t="shared" si="9971"/>
        <v>99.999998340770773</v>
      </c>
      <c r="AF5147" s="43">
        <f>AF5148+AF5153+AF5156+AF5159</f>
        <v>34386.599999999999</v>
      </c>
      <c r="AG5147" s="43">
        <f>AG5148+AG5153+AG5156+AG5159</f>
        <v>-33.299999999999997</v>
      </c>
      <c r="AH5147" s="43">
        <f>AH5148+AH5153+AH5156+AH5159</f>
        <v>0</v>
      </c>
      <c r="AI5147" s="43">
        <f>AI5148+AI5153+AI5156+AI5159</f>
        <v>0</v>
      </c>
      <c r="AJ5147" s="43">
        <f>AJ5148+AJ5153+AJ5156+AJ5159</f>
        <v>0</v>
      </c>
      <c r="AK5147" s="43">
        <f>AK5148+AK5153+AK5156+AK5159</f>
        <v>0</v>
      </c>
      <c r="AL5147" s="43">
        <f t="shared" si="9972"/>
        <v>34353.299999999996</v>
      </c>
      <c r="AM5147" s="43">
        <f t="shared" si="9973"/>
        <v>166.70000000000437</v>
      </c>
      <c r="AN5147" s="2"/>
      <c r="AR5147" s="1"/>
      <c r="AS5147" s="1"/>
    </row>
    <row r="5148" ht="63">
      <c r="B5148" s="41" t="s">
        <v>1408</v>
      </c>
      <c r="C5148" s="41" t="s">
        <v>41</v>
      </c>
      <c r="D5148" s="41" t="s">
        <v>43</v>
      </c>
      <c r="E5148" s="26" t="str">
        <f t="shared" si="9974"/>
        <v>0113</v>
      </c>
      <c r="F5148" s="41" t="s">
        <v>343</v>
      </c>
      <c r="G5148" s="41"/>
      <c r="H5148" s="42" t="s">
        <v>344</v>
      </c>
      <c r="I5148" s="43">
        <f>I5149+I5151</f>
        <v>250</v>
      </c>
      <c r="J5148" s="43">
        <f>J5149+J5151</f>
        <v>250</v>
      </c>
      <c r="K5148" s="43">
        <f>K5149+K5151</f>
        <v>250</v>
      </c>
      <c r="L5148" s="43">
        <f>L5149+L5151</f>
        <v>0</v>
      </c>
      <c r="M5148" s="43">
        <f>M5149+M5151</f>
        <v>0</v>
      </c>
      <c r="N5148" s="43">
        <f>N5149+N5151</f>
        <v>0</v>
      </c>
      <c r="O5148" s="43">
        <f>O5149+O5151</f>
        <v>0</v>
      </c>
      <c r="P5148" s="43">
        <f>P5149+P5151</f>
        <v>0</v>
      </c>
      <c r="Q5148" s="43">
        <f>Q5149+Q5151</f>
        <v>-100</v>
      </c>
      <c r="R5148" s="43">
        <f>R5149+R5151</f>
        <v>0</v>
      </c>
      <c r="S5148" s="43">
        <f>S5149+S5151</f>
        <v>0</v>
      </c>
      <c r="T5148" s="43">
        <f>T5149+T5151</f>
        <v>0</v>
      </c>
      <c r="U5148" s="43">
        <v>0</v>
      </c>
      <c r="V5148" s="43">
        <f t="shared" si="9975"/>
        <v>150</v>
      </c>
      <c r="W5148" s="43">
        <f>W5149+W5151</f>
        <v>0</v>
      </c>
      <c r="X5148" s="43">
        <f>X5149+X5151</f>
        <v>0</v>
      </c>
      <c r="Y5148" s="43">
        <f>Y5149+Y5151</f>
        <v>0</v>
      </c>
      <c r="Z5148" s="43">
        <f>Z5149+Z5151</f>
        <v>0</v>
      </c>
      <c r="AA5148" s="43">
        <f>AA5149+AA5151</f>
        <v>0</v>
      </c>
      <c r="AB5148" s="43">
        <f>AB5149+AB5151</f>
        <v>69.989999999999995</v>
      </c>
      <c r="AC5148" s="44">
        <f>AC5149+AC5151</f>
        <v>150</v>
      </c>
      <c r="AD5148" s="44">
        <f>AD5149+AD5151</f>
        <v>150</v>
      </c>
      <c r="AE5148" s="45">
        <f t="shared" si="9971"/>
        <v>100</v>
      </c>
      <c r="AF5148" s="43">
        <f>AF5149+AF5151</f>
        <v>150</v>
      </c>
      <c r="AG5148" s="43">
        <f>AG5149+AG5151</f>
        <v>0</v>
      </c>
      <c r="AH5148" s="43">
        <f>AH5149+AH5151</f>
        <v>0</v>
      </c>
      <c r="AI5148" s="43">
        <f>AI5149+AI5151</f>
        <v>0</v>
      </c>
      <c r="AJ5148" s="43">
        <f>AJ5149+AJ5151</f>
        <v>0</v>
      </c>
      <c r="AK5148" s="43">
        <f>AK5149+AK5151</f>
        <v>0</v>
      </c>
      <c r="AL5148" s="43">
        <f t="shared" si="9972"/>
        <v>150</v>
      </c>
      <c r="AM5148" s="43">
        <f t="shared" si="9973"/>
        <v>0</v>
      </c>
      <c r="AN5148" s="2"/>
      <c r="AO5148" s="1"/>
      <c r="AP5148" s="1"/>
      <c r="AQ5148" s="1"/>
      <c r="AR5148" s="1"/>
      <c r="AS5148" s="1"/>
    </row>
    <row r="5149" ht="31.5">
      <c r="B5149" s="41" t="s">
        <v>1408</v>
      </c>
      <c r="C5149" s="41" t="s">
        <v>41</v>
      </c>
      <c r="D5149" s="41" t="s">
        <v>43</v>
      </c>
      <c r="E5149" s="26" t="str">
        <f t="shared" si="9974"/>
        <v>0113</v>
      </c>
      <c r="F5149" s="41" t="s">
        <v>343</v>
      </c>
      <c r="G5149" s="41" t="s">
        <v>53</v>
      </c>
      <c r="H5149" s="42" t="s">
        <v>54</v>
      </c>
      <c r="I5149" s="43">
        <f>I5150</f>
        <v>150</v>
      </c>
      <c r="J5149" s="43">
        <f>J5150</f>
        <v>150</v>
      </c>
      <c r="K5149" s="43">
        <f>K5150</f>
        <v>150</v>
      </c>
      <c r="L5149" s="43">
        <f>L5150</f>
        <v>0</v>
      </c>
      <c r="M5149" s="43">
        <f>M5150</f>
        <v>0</v>
      </c>
      <c r="N5149" s="43">
        <f>N5150</f>
        <v>0</v>
      </c>
      <c r="O5149" s="43">
        <f>O5150</f>
        <v>0</v>
      </c>
      <c r="P5149" s="43">
        <f>P5150</f>
        <v>0</v>
      </c>
      <c r="Q5149" s="43">
        <f>Q5150</f>
        <v>0</v>
      </c>
      <c r="R5149" s="43">
        <f>R5150</f>
        <v>0</v>
      </c>
      <c r="S5149" s="43">
        <f>S5150</f>
        <v>0</v>
      </c>
      <c r="T5149" s="43">
        <f>T5150</f>
        <v>0</v>
      </c>
      <c r="U5149" s="43">
        <v>0</v>
      </c>
      <c r="V5149" s="43">
        <f t="shared" si="9975"/>
        <v>150</v>
      </c>
      <c r="W5149" s="43">
        <f>W5150</f>
        <v>0</v>
      </c>
      <c r="X5149" s="43">
        <f>X5150</f>
        <v>0</v>
      </c>
      <c r="Y5149" s="43">
        <f>Y5150</f>
        <v>0</v>
      </c>
      <c r="Z5149" s="43">
        <f>Z5150</f>
        <v>0</v>
      </c>
      <c r="AA5149" s="43">
        <f>AA5150</f>
        <v>0</v>
      </c>
      <c r="AB5149" s="43">
        <f>AB5150</f>
        <v>69.989999999999995</v>
      </c>
      <c r="AC5149" s="44">
        <f>AC5150</f>
        <v>150</v>
      </c>
      <c r="AD5149" s="44">
        <f>AD5150</f>
        <v>150</v>
      </c>
      <c r="AE5149" s="45">
        <f t="shared" si="9971"/>
        <v>100</v>
      </c>
      <c r="AF5149" s="43">
        <f>AF5150</f>
        <v>150</v>
      </c>
      <c r="AG5149" s="43">
        <f>AG5150</f>
        <v>0</v>
      </c>
      <c r="AH5149" s="43">
        <f>AH5150</f>
        <v>0</v>
      </c>
      <c r="AI5149" s="43">
        <f>AI5150</f>
        <v>0</v>
      </c>
      <c r="AJ5149" s="43">
        <f>AJ5150</f>
        <v>0</v>
      </c>
      <c r="AK5149" s="43">
        <f>AK5150</f>
        <v>0</v>
      </c>
      <c r="AL5149" s="43">
        <f t="shared" si="9972"/>
        <v>150</v>
      </c>
      <c r="AM5149" s="43">
        <f t="shared" si="9973"/>
        <v>0</v>
      </c>
      <c r="AN5149" s="2"/>
      <c r="AR5149" s="1"/>
      <c r="AS5149" s="1"/>
    </row>
    <row r="5150" ht="31.5">
      <c r="B5150" s="41" t="s">
        <v>1408</v>
      </c>
      <c r="C5150" s="41" t="s">
        <v>41</v>
      </c>
      <c r="D5150" s="41" t="s">
        <v>43</v>
      </c>
      <c r="E5150" s="26" t="str">
        <f t="shared" si="9974"/>
        <v>0113</v>
      </c>
      <c r="F5150" s="41" t="s">
        <v>343</v>
      </c>
      <c r="G5150" s="41" t="s">
        <v>55</v>
      </c>
      <c r="H5150" s="42" t="s">
        <v>56</v>
      </c>
      <c r="I5150" s="43">
        <v>150</v>
      </c>
      <c r="J5150" s="43">
        <v>150</v>
      </c>
      <c r="K5150" s="43">
        <v>150</v>
      </c>
      <c r="L5150" s="43"/>
      <c r="M5150" s="43"/>
      <c r="N5150" s="43"/>
      <c r="O5150" s="43">
        <v>0</v>
      </c>
      <c r="P5150" s="43">
        <v>0</v>
      </c>
      <c r="Q5150" s="43">
        <v>0</v>
      </c>
      <c r="R5150" s="43">
        <v>0</v>
      </c>
      <c r="S5150" s="43">
        <v>0</v>
      </c>
      <c r="T5150" s="43">
        <v>0</v>
      </c>
      <c r="U5150" s="43">
        <v>0</v>
      </c>
      <c r="V5150" s="43">
        <f t="shared" si="9975"/>
        <v>150</v>
      </c>
      <c r="W5150" s="43"/>
      <c r="X5150" s="43"/>
      <c r="Y5150" s="43"/>
      <c r="Z5150" s="43"/>
      <c r="AA5150" s="43"/>
      <c r="AB5150" s="43">
        <v>69.989999999999995</v>
      </c>
      <c r="AC5150" s="44">
        <v>150</v>
      </c>
      <c r="AD5150" s="44">
        <v>150</v>
      </c>
      <c r="AE5150" s="45">
        <f t="shared" si="9971"/>
        <v>100</v>
      </c>
      <c r="AF5150" s="43">
        <v>150</v>
      </c>
      <c r="AG5150" s="43">
        <v>0</v>
      </c>
      <c r="AH5150" s="43">
        <v>0</v>
      </c>
      <c r="AI5150" s="43">
        <v>0</v>
      </c>
      <c r="AJ5150" s="43">
        <v>0</v>
      </c>
      <c r="AK5150" s="43">
        <v>0</v>
      </c>
      <c r="AL5150" s="43">
        <f t="shared" si="9972"/>
        <v>150</v>
      </c>
      <c r="AM5150" s="43">
        <f t="shared" si="9973"/>
        <v>0</v>
      </c>
      <c r="AN5150" s="19"/>
      <c r="AO5150" s="1"/>
      <c r="AP5150" s="1"/>
      <c r="AQ5150" s="1"/>
      <c r="AR5150" s="1"/>
      <c r="AS5150" s="1"/>
    </row>
    <row r="5151" ht="31.5" hidden="1">
      <c r="B5151" s="41" t="s">
        <v>1408</v>
      </c>
      <c r="C5151" s="41" t="s">
        <v>41</v>
      </c>
      <c r="D5151" s="41" t="s">
        <v>43</v>
      </c>
      <c r="E5151" s="26" t="str">
        <f t="shared" si="9974"/>
        <v>0113</v>
      </c>
      <c r="F5151" s="41" t="s">
        <v>343</v>
      </c>
      <c r="G5151" s="41" t="s">
        <v>177</v>
      </c>
      <c r="H5151" s="42" t="s">
        <v>178</v>
      </c>
      <c r="I5151" s="43">
        <f>I5152</f>
        <v>100</v>
      </c>
      <c r="J5151" s="43">
        <f>J5152</f>
        <v>100</v>
      </c>
      <c r="K5151" s="43">
        <f>K5152</f>
        <v>100</v>
      </c>
      <c r="L5151" s="43">
        <f>L5152</f>
        <v>0</v>
      </c>
      <c r="M5151" s="43">
        <f>M5152</f>
        <v>0</v>
      </c>
      <c r="N5151" s="43">
        <f>N5152</f>
        <v>0</v>
      </c>
      <c r="O5151" s="43">
        <f>O5152</f>
        <v>0</v>
      </c>
      <c r="P5151" s="43">
        <f>P5152</f>
        <v>0</v>
      </c>
      <c r="Q5151" s="43">
        <f>Q5152</f>
        <v>-100</v>
      </c>
      <c r="R5151" s="43">
        <f>R5152</f>
        <v>0</v>
      </c>
      <c r="S5151" s="43">
        <f>S5152</f>
        <v>0</v>
      </c>
      <c r="T5151" s="43">
        <f>T5152</f>
        <v>0</v>
      </c>
      <c r="U5151" s="43">
        <v>0</v>
      </c>
      <c r="V5151" s="43">
        <f t="shared" si="9975"/>
        <v>0</v>
      </c>
      <c r="W5151" s="43">
        <f>W5152</f>
        <v>0</v>
      </c>
      <c r="X5151" s="43">
        <f>X5152</f>
        <v>0</v>
      </c>
      <c r="Y5151" s="43">
        <f>Y5152</f>
        <v>0</v>
      </c>
      <c r="Z5151" s="43">
        <f>Z5152</f>
        <v>0</v>
      </c>
      <c r="AA5151" s="43">
        <f>AA5152</f>
        <v>0</v>
      </c>
      <c r="AB5151" s="43">
        <f>AB5152</f>
        <v>0</v>
      </c>
      <c r="AC5151" s="44">
        <f>AC5152</f>
        <v>0</v>
      </c>
      <c r="AD5151" s="44">
        <f>AD5152</f>
        <v>0</v>
      </c>
      <c r="AE5151" s="45" t="e">
        <f t="shared" si="9971"/>
        <v>#DIV/0!</v>
      </c>
      <c r="AF5151" s="46">
        <f>AF5152</f>
        <v>0</v>
      </c>
      <c r="AG5151" s="46">
        <f>AG5152</f>
        <v>0</v>
      </c>
      <c r="AH5151" s="47">
        <f>AH5152</f>
        <v>0</v>
      </c>
      <c r="AI5151" s="47">
        <f>AI5152</f>
        <v>0</v>
      </c>
      <c r="AJ5151" s="47">
        <f>AJ5152</f>
        <v>0</v>
      </c>
      <c r="AK5151" s="47">
        <f>AK5152</f>
        <v>0</v>
      </c>
      <c r="AL5151" s="47">
        <f t="shared" si="9972"/>
        <v>0</v>
      </c>
      <c r="AM5151" s="47">
        <f t="shared" si="9973"/>
        <v>0</v>
      </c>
      <c r="AN5151" s="19" t="s">
        <v>36</v>
      </c>
      <c r="AO5151" s="1"/>
      <c r="AP5151" s="1"/>
      <c r="AQ5151" s="1"/>
      <c r="AR5151" s="1"/>
      <c r="AS5151" s="1"/>
    </row>
    <row r="5152" ht="63" hidden="1">
      <c r="B5152" s="41" t="s">
        <v>1408</v>
      </c>
      <c r="C5152" s="41" t="s">
        <v>41</v>
      </c>
      <c r="D5152" s="41" t="s">
        <v>43</v>
      </c>
      <c r="E5152" s="26" t="str">
        <f t="shared" si="9974"/>
        <v>0113</v>
      </c>
      <c r="F5152" s="41" t="s">
        <v>343</v>
      </c>
      <c r="G5152" s="41" t="s">
        <v>373</v>
      </c>
      <c r="H5152" s="42" t="s">
        <v>374</v>
      </c>
      <c r="I5152" s="43">
        <v>100</v>
      </c>
      <c r="J5152" s="43">
        <v>100</v>
      </c>
      <c r="K5152" s="43">
        <v>100</v>
      </c>
      <c r="L5152" s="43"/>
      <c r="M5152" s="43"/>
      <c r="N5152" s="43"/>
      <c r="O5152" s="43">
        <v>0</v>
      </c>
      <c r="P5152" s="43">
        <v>0</v>
      </c>
      <c r="Q5152" s="43">
        <v>-100</v>
      </c>
      <c r="R5152" s="43">
        <v>0</v>
      </c>
      <c r="S5152" s="43">
        <v>0</v>
      </c>
      <c r="T5152" s="43">
        <v>0</v>
      </c>
      <c r="U5152" s="43">
        <v>0</v>
      </c>
      <c r="V5152" s="43">
        <f t="shared" si="9975"/>
        <v>0</v>
      </c>
      <c r="W5152" s="43"/>
      <c r="X5152" s="43"/>
      <c r="Y5152" s="43"/>
      <c r="Z5152" s="43"/>
      <c r="AA5152" s="43"/>
      <c r="AB5152" s="43">
        <v>0</v>
      </c>
      <c r="AC5152" s="44">
        <v>0</v>
      </c>
      <c r="AD5152" s="44">
        <v>0</v>
      </c>
      <c r="AE5152" s="45" t="e">
        <f t="shared" si="9971"/>
        <v>#DIV/0!</v>
      </c>
      <c r="AF5152" s="74">
        <v>0</v>
      </c>
      <c r="AG5152" s="64">
        <v>0</v>
      </c>
      <c r="AH5152" s="43">
        <v>0</v>
      </c>
      <c r="AI5152" s="46">
        <v>0</v>
      </c>
      <c r="AJ5152" s="47">
        <v>0</v>
      </c>
      <c r="AK5152" s="47">
        <v>0</v>
      </c>
      <c r="AL5152" s="47">
        <f t="shared" si="9972"/>
        <v>0</v>
      </c>
      <c r="AM5152" s="47">
        <f t="shared" si="9973"/>
        <v>0</v>
      </c>
      <c r="AN5152" s="19" t="s">
        <v>36</v>
      </c>
      <c r="AR5152" s="1"/>
      <c r="AS5152" s="1"/>
    </row>
    <row r="5153" ht="47.25" hidden="1">
      <c r="B5153" s="41" t="s">
        <v>1408</v>
      </c>
      <c r="C5153" s="41" t="s">
        <v>41</v>
      </c>
      <c r="D5153" s="41" t="s">
        <v>43</v>
      </c>
      <c r="E5153" s="26" t="str">
        <f t="shared" si="9974"/>
        <v>0113</v>
      </c>
      <c r="F5153" s="41" t="s">
        <v>1423</v>
      </c>
      <c r="G5153" s="41"/>
      <c r="H5153" s="42" t="s">
        <v>1424</v>
      </c>
      <c r="I5153" s="43">
        <f t="shared" ref="I5153:I5159" si="10080">I5154</f>
        <v>200</v>
      </c>
      <c r="J5153" s="43">
        <f t="shared" ref="J5153:J5159" si="10081">J5154</f>
        <v>200</v>
      </c>
      <c r="K5153" s="43">
        <f t="shared" ref="K5153:K5159" si="10082">K5154</f>
        <v>200</v>
      </c>
      <c r="L5153" s="43">
        <f t="shared" ref="L5153:L5159" si="10083">L5154</f>
        <v>0</v>
      </c>
      <c r="M5153" s="43">
        <f t="shared" ref="M5153:M5159" si="10084">M5154</f>
        <v>0</v>
      </c>
      <c r="N5153" s="43">
        <f t="shared" ref="N5153:N5159" si="10085">N5154</f>
        <v>0</v>
      </c>
      <c r="O5153" s="43">
        <f t="shared" ref="O5153:O5159" si="10086">O5154</f>
        <v>-33.299999999999997</v>
      </c>
      <c r="P5153" s="43">
        <f t="shared" ref="P5153:P5159" si="10087">P5154</f>
        <v>0</v>
      </c>
      <c r="Q5153" s="43">
        <f t="shared" ref="Q5153:Q5159" si="10088">Q5154</f>
        <v>0</v>
      </c>
      <c r="R5153" s="43">
        <f t="shared" ref="R5153:R5159" si="10089">R5154</f>
        <v>0</v>
      </c>
      <c r="S5153" s="43">
        <f t="shared" ref="S5153:S5159" si="10090">S5154</f>
        <v>0</v>
      </c>
      <c r="T5153" s="43">
        <f t="shared" ref="T5153:T5159" si="10091">T5154</f>
        <v>0</v>
      </c>
      <c r="U5153" s="43">
        <v>0</v>
      </c>
      <c r="V5153" s="43">
        <f t="shared" si="9975"/>
        <v>166.69999999999999</v>
      </c>
      <c r="W5153" s="43">
        <f t="shared" ref="W5153:W5159" si="10092">W5154</f>
        <v>0</v>
      </c>
      <c r="X5153" s="43">
        <f t="shared" ref="X5153:X5159" si="10093">X5154</f>
        <v>0</v>
      </c>
      <c r="Y5153" s="43">
        <f t="shared" ref="Y5153:Y5159" si="10094">Y5154</f>
        <v>0</v>
      </c>
      <c r="Z5153" s="43">
        <f t="shared" ref="Z5153:Z5159" si="10095">Z5154</f>
        <v>0</v>
      </c>
      <c r="AA5153" s="43">
        <f t="shared" ref="AA5153:AA5159" si="10096">AA5154</f>
        <v>0</v>
      </c>
      <c r="AB5153" s="43">
        <f t="shared" ref="AB5153:AB5159" si="10097">AB5154</f>
        <v>0</v>
      </c>
      <c r="AC5153" s="44">
        <f t="shared" ref="AC5153:AC5159" si="10098">AC5154</f>
        <v>0</v>
      </c>
      <c r="AD5153" s="44">
        <f t="shared" ref="AD5153:AD5159" si="10099">AD5154</f>
        <v>0</v>
      </c>
      <c r="AE5153" s="45" t="e">
        <f t="shared" si="9971"/>
        <v>#DIV/0!</v>
      </c>
      <c r="AF5153" s="43">
        <f t="shared" ref="AF5153:AF5159" si="10100">AF5154</f>
        <v>33.299999999999997</v>
      </c>
      <c r="AG5153" s="43">
        <f t="shared" ref="AG5153:AG5159" si="10101">AG5154</f>
        <v>-33.299999999999997</v>
      </c>
      <c r="AH5153" s="43">
        <f t="shared" ref="AH5153:AH5159" si="10102">AH5154</f>
        <v>0</v>
      </c>
      <c r="AI5153" s="43">
        <f t="shared" ref="AI5153:AI5159" si="10103">AI5154</f>
        <v>0</v>
      </c>
      <c r="AJ5153" s="43">
        <f t="shared" ref="AJ5153:AJ5159" si="10104">AJ5154</f>
        <v>0</v>
      </c>
      <c r="AK5153" s="43">
        <f t="shared" ref="AK5153:AK5159" si="10105">AK5154</f>
        <v>0</v>
      </c>
      <c r="AL5153" s="43">
        <f t="shared" si="9972"/>
        <v>0</v>
      </c>
      <c r="AM5153" s="43">
        <f t="shared" si="9973"/>
        <v>166.69999999999999</v>
      </c>
      <c r="AN5153" s="19" t="s">
        <v>36</v>
      </c>
      <c r="AO5153" s="1"/>
      <c r="AP5153" s="1"/>
      <c r="AQ5153" s="1"/>
      <c r="AR5153" s="1"/>
      <c r="AS5153" s="1"/>
    </row>
    <row r="5154" hidden="1">
      <c r="B5154" s="41" t="s">
        <v>1408</v>
      </c>
      <c r="C5154" s="41" t="s">
        <v>41</v>
      </c>
      <c r="D5154" s="41" t="s">
        <v>43</v>
      </c>
      <c r="E5154" s="26" t="str">
        <f t="shared" si="9974"/>
        <v>0113</v>
      </c>
      <c r="F5154" s="41" t="s">
        <v>1423</v>
      </c>
      <c r="G5154" s="41" t="s">
        <v>59</v>
      </c>
      <c r="H5154" s="42" t="s">
        <v>60</v>
      </c>
      <c r="I5154" s="43">
        <f t="shared" si="10080"/>
        <v>200</v>
      </c>
      <c r="J5154" s="43">
        <f t="shared" si="10081"/>
        <v>200</v>
      </c>
      <c r="K5154" s="43">
        <f t="shared" si="10082"/>
        <v>200</v>
      </c>
      <c r="L5154" s="43">
        <f t="shared" si="10083"/>
        <v>0</v>
      </c>
      <c r="M5154" s="43">
        <f t="shared" si="10084"/>
        <v>0</v>
      </c>
      <c r="N5154" s="43">
        <f t="shared" si="10085"/>
        <v>0</v>
      </c>
      <c r="O5154" s="43">
        <f t="shared" si="10086"/>
        <v>-33.299999999999997</v>
      </c>
      <c r="P5154" s="43">
        <f t="shared" si="10087"/>
        <v>0</v>
      </c>
      <c r="Q5154" s="43">
        <f t="shared" si="10088"/>
        <v>0</v>
      </c>
      <c r="R5154" s="43">
        <f t="shared" si="10089"/>
        <v>0</v>
      </c>
      <c r="S5154" s="43">
        <f t="shared" si="10090"/>
        <v>0</v>
      </c>
      <c r="T5154" s="43">
        <f t="shared" si="10091"/>
        <v>0</v>
      </c>
      <c r="U5154" s="43">
        <v>0</v>
      </c>
      <c r="V5154" s="43">
        <f t="shared" si="9975"/>
        <v>166.69999999999999</v>
      </c>
      <c r="W5154" s="43">
        <f t="shared" si="10092"/>
        <v>0</v>
      </c>
      <c r="X5154" s="43">
        <f t="shared" si="10093"/>
        <v>0</v>
      </c>
      <c r="Y5154" s="43">
        <f t="shared" si="10094"/>
        <v>0</v>
      </c>
      <c r="Z5154" s="43">
        <f t="shared" si="10095"/>
        <v>0</v>
      </c>
      <c r="AA5154" s="43">
        <f t="shared" si="10096"/>
        <v>0</v>
      </c>
      <c r="AB5154" s="43">
        <f t="shared" si="10097"/>
        <v>0</v>
      </c>
      <c r="AC5154" s="44">
        <f t="shared" si="10098"/>
        <v>0</v>
      </c>
      <c r="AD5154" s="44">
        <f t="shared" si="10099"/>
        <v>0</v>
      </c>
      <c r="AE5154" s="45" t="e">
        <f t="shared" si="9971"/>
        <v>#DIV/0!</v>
      </c>
      <c r="AF5154" s="43">
        <f t="shared" si="10100"/>
        <v>33.299999999999997</v>
      </c>
      <c r="AG5154" s="43">
        <f t="shared" si="10101"/>
        <v>-33.299999999999997</v>
      </c>
      <c r="AH5154" s="43">
        <f t="shared" si="10102"/>
        <v>0</v>
      </c>
      <c r="AI5154" s="43">
        <f t="shared" si="10103"/>
        <v>0</v>
      </c>
      <c r="AJ5154" s="43">
        <f t="shared" si="10104"/>
        <v>0</v>
      </c>
      <c r="AK5154" s="43">
        <f t="shared" si="10105"/>
        <v>0</v>
      </c>
      <c r="AL5154" s="43">
        <f t="shared" si="9972"/>
        <v>0</v>
      </c>
      <c r="AM5154" s="43">
        <f t="shared" si="9973"/>
        <v>166.69999999999999</v>
      </c>
      <c r="AN5154" s="19" t="s">
        <v>36</v>
      </c>
      <c r="AO5154" s="1"/>
      <c r="AP5154" s="1"/>
      <c r="AQ5154" s="1"/>
      <c r="AR5154" s="1"/>
      <c r="AS5154" s="1"/>
    </row>
    <row r="5155" hidden="1">
      <c r="B5155" s="41" t="s">
        <v>1408</v>
      </c>
      <c r="C5155" s="41" t="s">
        <v>41</v>
      </c>
      <c r="D5155" s="41" t="s">
        <v>43</v>
      </c>
      <c r="E5155" s="26" t="str">
        <f t="shared" si="9974"/>
        <v>0113</v>
      </c>
      <c r="F5155" s="41" t="s">
        <v>1423</v>
      </c>
      <c r="G5155" s="41" t="s">
        <v>139</v>
      </c>
      <c r="H5155" s="42" t="s">
        <v>140</v>
      </c>
      <c r="I5155" s="43">
        <v>200</v>
      </c>
      <c r="J5155" s="43">
        <v>200</v>
      </c>
      <c r="K5155" s="43">
        <v>200</v>
      </c>
      <c r="L5155" s="43"/>
      <c r="M5155" s="43"/>
      <c r="N5155" s="43"/>
      <c r="O5155" s="43">
        <v>-33.299999999999997</v>
      </c>
      <c r="P5155" s="43">
        <v>0</v>
      </c>
      <c r="Q5155" s="43">
        <v>0</v>
      </c>
      <c r="R5155" s="43">
        <v>0</v>
      </c>
      <c r="S5155" s="43">
        <v>0</v>
      </c>
      <c r="T5155" s="43">
        <v>0</v>
      </c>
      <c r="U5155" s="43">
        <v>0</v>
      </c>
      <c r="V5155" s="43">
        <f t="shared" si="9975"/>
        <v>166.69999999999999</v>
      </c>
      <c r="W5155" s="43"/>
      <c r="X5155" s="43"/>
      <c r="Y5155" s="43"/>
      <c r="Z5155" s="43"/>
      <c r="AA5155" s="43"/>
      <c r="AB5155" s="43">
        <v>0</v>
      </c>
      <c r="AC5155" s="44">
        <v>0</v>
      </c>
      <c r="AD5155" s="44">
        <v>0</v>
      </c>
      <c r="AE5155" s="45" t="e">
        <f t="shared" si="9971"/>
        <v>#DIV/0!</v>
      </c>
      <c r="AF5155" s="43">
        <v>33.299999999999997</v>
      </c>
      <c r="AG5155" s="43">
        <v>-33.299999999999997</v>
      </c>
      <c r="AH5155" s="43">
        <v>0</v>
      </c>
      <c r="AI5155" s="43">
        <v>0</v>
      </c>
      <c r="AJ5155" s="43">
        <v>0</v>
      </c>
      <c r="AK5155" s="43">
        <v>0</v>
      </c>
      <c r="AL5155" s="43">
        <f t="shared" si="9972"/>
        <v>0</v>
      </c>
      <c r="AM5155" s="43">
        <f t="shared" si="9973"/>
        <v>166.69999999999999</v>
      </c>
      <c r="AN5155" s="19" t="s">
        <v>36</v>
      </c>
      <c r="AR5155" s="1"/>
      <c r="AS5155" s="1"/>
    </row>
    <row r="5156" ht="47.25">
      <c r="B5156" s="41" t="s">
        <v>1408</v>
      </c>
      <c r="C5156" s="41" t="s">
        <v>41</v>
      </c>
      <c r="D5156" s="41" t="s">
        <v>43</v>
      </c>
      <c r="E5156" s="26" t="str">
        <f t="shared" si="9974"/>
        <v>0113</v>
      </c>
      <c r="F5156" s="41" t="s">
        <v>686</v>
      </c>
      <c r="G5156" s="41"/>
      <c r="H5156" s="42" t="s">
        <v>687</v>
      </c>
      <c r="I5156" s="43">
        <f t="shared" si="10080"/>
        <v>5922.6000000000004</v>
      </c>
      <c r="J5156" s="43">
        <f t="shared" si="10081"/>
        <v>5922.6000000000004</v>
      </c>
      <c r="K5156" s="43">
        <f t="shared" si="10082"/>
        <v>5922.6000000000004</v>
      </c>
      <c r="L5156" s="43">
        <f t="shared" si="10083"/>
        <v>0</v>
      </c>
      <c r="M5156" s="43">
        <f t="shared" si="10084"/>
        <v>0</v>
      </c>
      <c r="N5156" s="43">
        <f t="shared" si="10085"/>
        <v>0</v>
      </c>
      <c r="O5156" s="43">
        <f t="shared" si="10086"/>
        <v>0</v>
      </c>
      <c r="P5156" s="43">
        <f t="shared" si="10087"/>
        <v>0</v>
      </c>
      <c r="Q5156" s="43">
        <f t="shared" si="10088"/>
        <v>0</v>
      </c>
      <c r="R5156" s="43">
        <f t="shared" si="10089"/>
        <v>0</v>
      </c>
      <c r="S5156" s="43">
        <f t="shared" si="10090"/>
        <v>0</v>
      </c>
      <c r="T5156" s="43">
        <f t="shared" si="10091"/>
        <v>0</v>
      </c>
      <c r="U5156" s="43">
        <v>0</v>
      </c>
      <c r="V5156" s="43">
        <f t="shared" si="9975"/>
        <v>5922.6000000000004</v>
      </c>
      <c r="W5156" s="43">
        <f t="shared" si="10092"/>
        <v>0</v>
      </c>
      <c r="X5156" s="43">
        <f t="shared" si="10093"/>
        <v>0</v>
      </c>
      <c r="Y5156" s="43">
        <f t="shared" si="10094"/>
        <v>0</v>
      </c>
      <c r="Z5156" s="43">
        <f t="shared" si="10095"/>
        <v>0</v>
      </c>
      <c r="AA5156" s="43">
        <f t="shared" si="10096"/>
        <v>0</v>
      </c>
      <c r="AB5156" s="43">
        <f t="shared" si="10097"/>
        <v>5922.6000000000004</v>
      </c>
      <c r="AC5156" s="44">
        <f t="shared" si="10098"/>
        <v>5922.6000000000004</v>
      </c>
      <c r="AD5156" s="44">
        <f t="shared" si="10099"/>
        <v>5922.6000000000004</v>
      </c>
      <c r="AE5156" s="45">
        <f t="shared" si="9971"/>
        <v>100</v>
      </c>
      <c r="AF5156" s="43">
        <f t="shared" si="10100"/>
        <v>5922.6000000000004</v>
      </c>
      <c r="AG5156" s="43">
        <f t="shared" si="10101"/>
        <v>0</v>
      </c>
      <c r="AH5156" s="43">
        <f t="shared" si="10102"/>
        <v>0</v>
      </c>
      <c r="AI5156" s="43">
        <f t="shared" si="10103"/>
        <v>0</v>
      </c>
      <c r="AJ5156" s="43">
        <f t="shared" si="10104"/>
        <v>0</v>
      </c>
      <c r="AK5156" s="43">
        <f t="shared" si="10105"/>
        <v>0</v>
      </c>
      <c r="AL5156" s="43">
        <f t="shared" si="9972"/>
        <v>5922.6000000000004</v>
      </c>
      <c r="AM5156" s="43">
        <f t="shared" si="9973"/>
        <v>0</v>
      </c>
      <c r="AN5156" s="2"/>
      <c r="AO5156" s="1"/>
      <c r="AP5156" s="1"/>
      <c r="AQ5156" s="1"/>
      <c r="AR5156" s="1"/>
      <c r="AS5156" s="1"/>
    </row>
    <row r="5157" ht="31.5">
      <c r="B5157" s="41" t="s">
        <v>1408</v>
      </c>
      <c r="C5157" s="41" t="s">
        <v>41</v>
      </c>
      <c r="D5157" s="41" t="s">
        <v>43</v>
      </c>
      <c r="E5157" s="26" t="str">
        <f t="shared" si="9974"/>
        <v>0113</v>
      </c>
      <c r="F5157" s="41" t="s">
        <v>686</v>
      </c>
      <c r="G5157" s="41" t="s">
        <v>177</v>
      </c>
      <c r="H5157" s="42" t="s">
        <v>178</v>
      </c>
      <c r="I5157" s="43">
        <f t="shared" si="10080"/>
        <v>5922.6000000000004</v>
      </c>
      <c r="J5157" s="43">
        <f t="shared" si="10081"/>
        <v>5922.6000000000004</v>
      </c>
      <c r="K5157" s="43">
        <f t="shared" si="10082"/>
        <v>5922.6000000000004</v>
      </c>
      <c r="L5157" s="43">
        <f t="shared" si="10083"/>
        <v>0</v>
      </c>
      <c r="M5157" s="43">
        <f t="shared" si="10084"/>
        <v>0</v>
      </c>
      <c r="N5157" s="43">
        <f t="shared" si="10085"/>
        <v>0</v>
      </c>
      <c r="O5157" s="43">
        <f t="shared" si="10086"/>
        <v>0</v>
      </c>
      <c r="P5157" s="43">
        <f t="shared" si="10087"/>
        <v>0</v>
      </c>
      <c r="Q5157" s="43">
        <f t="shared" si="10088"/>
        <v>0</v>
      </c>
      <c r="R5157" s="43">
        <f t="shared" si="10089"/>
        <v>0</v>
      </c>
      <c r="S5157" s="43">
        <f t="shared" si="10090"/>
        <v>0</v>
      </c>
      <c r="T5157" s="43">
        <f t="shared" si="10091"/>
        <v>0</v>
      </c>
      <c r="U5157" s="43">
        <v>0</v>
      </c>
      <c r="V5157" s="43">
        <f t="shared" si="9975"/>
        <v>5922.6000000000004</v>
      </c>
      <c r="W5157" s="43">
        <f t="shared" si="10092"/>
        <v>0</v>
      </c>
      <c r="X5157" s="43">
        <f t="shared" si="10093"/>
        <v>0</v>
      </c>
      <c r="Y5157" s="43">
        <f t="shared" si="10094"/>
        <v>0</v>
      </c>
      <c r="Z5157" s="43">
        <f t="shared" si="10095"/>
        <v>0</v>
      </c>
      <c r="AA5157" s="43">
        <f t="shared" si="10096"/>
        <v>0</v>
      </c>
      <c r="AB5157" s="43">
        <f t="shared" si="10097"/>
        <v>5922.6000000000004</v>
      </c>
      <c r="AC5157" s="44">
        <f t="shared" si="10098"/>
        <v>5922.6000000000004</v>
      </c>
      <c r="AD5157" s="44">
        <f t="shared" si="10099"/>
        <v>5922.6000000000004</v>
      </c>
      <c r="AE5157" s="45">
        <f t="shared" si="9971"/>
        <v>100</v>
      </c>
      <c r="AF5157" s="43">
        <f t="shared" si="10100"/>
        <v>5922.6000000000004</v>
      </c>
      <c r="AG5157" s="43">
        <f t="shared" si="10101"/>
        <v>0</v>
      </c>
      <c r="AH5157" s="43">
        <f t="shared" si="10102"/>
        <v>0</v>
      </c>
      <c r="AI5157" s="43">
        <f t="shared" si="10103"/>
        <v>0</v>
      </c>
      <c r="AJ5157" s="43">
        <f t="shared" si="10104"/>
        <v>0</v>
      </c>
      <c r="AK5157" s="43">
        <f t="shared" si="10105"/>
        <v>0</v>
      </c>
      <c r="AL5157" s="43">
        <f t="shared" si="9972"/>
        <v>5922.6000000000004</v>
      </c>
      <c r="AM5157" s="43">
        <f t="shared" si="9973"/>
        <v>0</v>
      </c>
      <c r="AN5157" s="2"/>
      <c r="AO5157" s="1"/>
      <c r="AP5157" s="1"/>
      <c r="AQ5157" s="1"/>
      <c r="AR5157" s="1"/>
      <c r="AS5157" s="1"/>
    </row>
    <row r="5158" ht="63">
      <c r="B5158" s="41" t="s">
        <v>1408</v>
      </c>
      <c r="C5158" s="41" t="s">
        <v>41</v>
      </c>
      <c r="D5158" s="41" t="s">
        <v>43</v>
      </c>
      <c r="E5158" s="26" t="str">
        <f t="shared" si="9974"/>
        <v>0113</v>
      </c>
      <c r="F5158" s="41" t="s">
        <v>686</v>
      </c>
      <c r="G5158" s="41" t="s">
        <v>373</v>
      </c>
      <c r="H5158" s="42" t="s">
        <v>374</v>
      </c>
      <c r="I5158" s="43">
        <v>5922.6000000000004</v>
      </c>
      <c r="J5158" s="43">
        <v>5922.6000000000004</v>
      </c>
      <c r="K5158" s="43">
        <v>5922.6000000000004</v>
      </c>
      <c r="L5158" s="43"/>
      <c r="M5158" s="43"/>
      <c r="N5158" s="43"/>
      <c r="O5158" s="43">
        <v>0</v>
      </c>
      <c r="P5158" s="43">
        <v>0</v>
      </c>
      <c r="Q5158" s="43">
        <v>0</v>
      </c>
      <c r="R5158" s="43">
        <v>0</v>
      </c>
      <c r="S5158" s="43">
        <v>0</v>
      </c>
      <c r="T5158" s="43">
        <v>0</v>
      </c>
      <c r="U5158" s="43">
        <v>0</v>
      </c>
      <c r="V5158" s="43">
        <f t="shared" si="9975"/>
        <v>5922.6000000000004</v>
      </c>
      <c r="W5158" s="43"/>
      <c r="X5158" s="43"/>
      <c r="Y5158" s="43"/>
      <c r="Z5158" s="43"/>
      <c r="AA5158" s="43"/>
      <c r="AB5158" s="43">
        <v>5922.6000000000004</v>
      </c>
      <c r="AC5158" s="44">
        <v>5922.6000000000004</v>
      </c>
      <c r="AD5158" s="44">
        <v>5922.6000000000004</v>
      </c>
      <c r="AE5158" s="45">
        <f t="shared" si="9971"/>
        <v>100</v>
      </c>
      <c r="AF5158" s="43">
        <v>5922.6000000000004</v>
      </c>
      <c r="AG5158" s="43">
        <v>0</v>
      </c>
      <c r="AH5158" s="43">
        <v>0</v>
      </c>
      <c r="AI5158" s="43">
        <v>0</v>
      </c>
      <c r="AJ5158" s="43">
        <v>0</v>
      </c>
      <c r="AK5158" s="43">
        <v>0</v>
      </c>
      <c r="AL5158" s="43">
        <f t="shared" si="9972"/>
        <v>5922.6000000000004</v>
      </c>
      <c r="AM5158" s="43">
        <f t="shared" si="9973"/>
        <v>0</v>
      </c>
      <c r="AN5158" s="19"/>
      <c r="AR5158" s="1"/>
      <c r="AS5158" s="1"/>
    </row>
    <row r="5159" ht="63">
      <c r="B5159" s="41" t="s">
        <v>1408</v>
      </c>
      <c r="C5159" s="41" t="s">
        <v>41</v>
      </c>
      <c r="D5159" s="41" t="s">
        <v>43</v>
      </c>
      <c r="E5159" s="26" t="str">
        <f t="shared" si="9974"/>
        <v>0113</v>
      </c>
      <c r="F5159" s="41" t="s">
        <v>688</v>
      </c>
      <c r="G5159" s="41"/>
      <c r="H5159" s="42" t="s">
        <v>689</v>
      </c>
      <c r="I5159" s="43">
        <f t="shared" si="10080"/>
        <v>26080.700000000001</v>
      </c>
      <c r="J5159" s="43">
        <f t="shared" si="10081"/>
        <v>25680.700000000001</v>
      </c>
      <c r="K5159" s="43">
        <f t="shared" si="10082"/>
        <v>25680.700000000001</v>
      </c>
      <c r="L5159" s="43">
        <f t="shared" si="10083"/>
        <v>2500</v>
      </c>
      <c r="M5159" s="43">
        <f t="shared" si="10084"/>
        <v>2500</v>
      </c>
      <c r="N5159" s="43">
        <f t="shared" si="10085"/>
        <v>2500</v>
      </c>
      <c r="O5159" s="43">
        <f t="shared" si="10086"/>
        <v>0</v>
      </c>
      <c r="P5159" s="43">
        <f t="shared" si="10087"/>
        <v>0</v>
      </c>
      <c r="Q5159" s="43">
        <f t="shared" si="10088"/>
        <v>100</v>
      </c>
      <c r="R5159" s="43">
        <f t="shared" si="10089"/>
        <v>-400</v>
      </c>
      <c r="S5159" s="43">
        <f t="shared" si="10090"/>
        <v>0</v>
      </c>
      <c r="T5159" s="43">
        <f t="shared" si="10091"/>
        <v>0</v>
      </c>
      <c r="U5159" s="43">
        <v>0</v>
      </c>
      <c r="V5159" s="43">
        <f t="shared" si="9975"/>
        <v>28280.700000000001</v>
      </c>
      <c r="W5159" s="43">
        <f t="shared" si="10092"/>
        <v>0</v>
      </c>
      <c r="X5159" s="43">
        <f t="shared" si="10093"/>
        <v>0</v>
      </c>
      <c r="Y5159" s="43">
        <f t="shared" si="10094"/>
        <v>0</v>
      </c>
      <c r="Z5159" s="43">
        <f t="shared" si="10095"/>
        <v>0</v>
      </c>
      <c r="AA5159" s="43">
        <f t="shared" si="10096"/>
        <v>0</v>
      </c>
      <c r="AB5159" s="43">
        <f t="shared" si="10097"/>
        <v>26794.55143</v>
      </c>
      <c r="AC5159" s="44">
        <f t="shared" si="10098"/>
        <v>28280.699999999997</v>
      </c>
      <c r="AD5159" s="44">
        <f t="shared" si="10099"/>
        <v>28280.699429999997</v>
      </c>
      <c r="AE5159" s="45">
        <f t="shared" si="9971"/>
        <v>99.999997984491188</v>
      </c>
      <c r="AF5159" s="43">
        <f t="shared" si="10100"/>
        <v>28280.699999999997</v>
      </c>
      <c r="AG5159" s="43">
        <f t="shared" si="10101"/>
        <v>0</v>
      </c>
      <c r="AH5159" s="43">
        <f t="shared" si="10102"/>
        <v>0</v>
      </c>
      <c r="AI5159" s="43">
        <f t="shared" si="10103"/>
        <v>0</v>
      </c>
      <c r="AJ5159" s="43">
        <f t="shared" si="10104"/>
        <v>0</v>
      </c>
      <c r="AK5159" s="43">
        <f t="shared" si="10105"/>
        <v>0</v>
      </c>
      <c r="AL5159" s="43">
        <f t="shared" si="9972"/>
        <v>28280.699999999997</v>
      </c>
      <c r="AM5159" s="43">
        <f t="shared" si="9973"/>
        <v>3.637978807091713e-12</v>
      </c>
      <c r="AN5159" s="2"/>
      <c r="AR5159" s="1"/>
      <c r="AS5159" s="1"/>
    </row>
    <row r="5160" ht="31.5">
      <c r="B5160" s="41" t="s">
        <v>1408</v>
      </c>
      <c r="C5160" s="41" t="s">
        <v>41</v>
      </c>
      <c r="D5160" s="41" t="s">
        <v>43</v>
      </c>
      <c r="E5160" s="26" t="str">
        <f t="shared" si="9974"/>
        <v>0113</v>
      </c>
      <c r="F5160" s="41" t="s">
        <v>688</v>
      </c>
      <c r="G5160" s="41" t="s">
        <v>177</v>
      </c>
      <c r="H5160" s="42" t="s">
        <v>178</v>
      </c>
      <c r="I5160" s="43">
        <f>I5163</f>
        <v>26080.700000000001</v>
      </c>
      <c r="J5160" s="43">
        <f>J5163</f>
        <v>25680.700000000001</v>
      </c>
      <c r="K5160" s="43">
        <f>K5163</f>
        <v>25680.700000000001</v>
      </c>
      <c r="L5160" s="43">
        <f>L5163</f>
        <v>2500</v>
      </c>
      <c r="M5160" s="43">
        <f>M5163</f>
        <v>2500</v>
      </c>
      <c r="N5160" s="43">
        <f>N5163</f>
        <v>2500</v>
      </c>
      <c r="O5160" s="43">
        <f>O5163+O5161+O5162</f>
        <v>0</v>
      </c>
      <c r="P5160" s="43">
        <f>P5163+P5161+P5162</f>
        <v>0</v>
      </c>
      <c r="Q5160" s="43">
        <f>Q5163+Q5161+Q5162</f>
        <v>100</v>
      </c>
      <c r="R5160" s="43">
        <f>R5163+R5161+R5162</f>
        <v>-400</v>
      </c>
      <c r="S5160" s="43">
        <f>S5163</f>
        <v>0</v>
      </c>
      <c r="T5160" s="43">
        <f>T5163</f>
        <v>0</v>
      </c>
      <c r="U5160" s="43">
        <v>0</v>
      </c>
      <c r="V5160" s="43">
        <f t="shared" si="9975"/>
        <v>28280.700000000001</v>
      </c>
      <c r="W5160" s="43">
        <f>W5163</f>
        <v>0</v>
      </c>
      <c r="X5160" s="43">
        <f>X5163</f>
        <v>0</v>
      </c>
      <c r="Y5160" s="43">
        <f>Y5163</f>
        <v>0</v>
      </c>
      <c r="Z5160" s="43">
        <f>Z5163</f>
        <v>0</v>
      </c>
      <c r="AA5160" s="43">
        <f>AA5163</f>
        <v>0</v>
      </c>
      <c r="AB5160" s="43">
        <f>AB5163+AB5161+AB5162</f>
        <v>26794.55143</v>
      </c>
      <c r="AC5160" s="44">
        <f>AC5163+AC5161+AC5162</f>
        <v>28280.699999999997</v>
      </c>
      <c r="AD5160" s="44">
        <f>AD5163+AD5161+AD5162</f>
        <v>28280.699429999997</v>
      </c>
      <c r="AE5160" s="45">
        <f t="shared" ref="AE5160:AE5223" si="10106">AD5160/AC5160*100</f>
        <v>99.999997984491188</v>
      </c>
      <c r="AF5160" s="43">
        <f>AF5163+AF5161+AF5162</f>
        <v>28280.699999999997</v>
      </c>
      <c r="AG5160" s="43">
        <f>AG5163+AG5161+AG5162</f>
        <v>0</v>
      </c>
      <c r="AH5160" s="43">
        <f>AH5163+AH5161+AH5162</f>
        <v>0</v>
      </c>
      <c r="AI5160" s="43">
        <f>AI5163+AI5161+AI5162</f>
        <v>0</v>
      </c>
      <c r="AJ5160" s="43">
        <f>AJ5163+AJ5161+AJ5162</f>
        <v>0</v>
      </c>
      <c r="AK5160" s="43">
        <f>AK5163+AK5161+AK5162</f>
        <v>0</v>
      </c>
      <c r="AL5160" s="43">
        <f t="shared" ref="AL5160:AL5223" si="10107">AF5160+AH5160+AK5160+AI5160+AJ5160+AG5160</f>
        <v>28280.699999999997</v>
      </c>
      <c r="AM5160" s="43">
        <f t="shared" ref="AM5160:AM5223" si="10108">V5160-AL5160</f>
        <v>3.637978807091713e-12</v>
      </c>
      <c r="AN5160" s="2"/>
      <c r="AR5160" s="1"/>
      <c r="AS5160" s="1"/>
    </row>
    <row r="5161">
      <c r="B5161" s="41" t="s">
        <v>1408</v>
      </c>
      <c r="C5161" s="41" t="s">
        <v>41</v>
      </c>
      <c r="D5161" s="41" t="s">
        <v>43</v>
      </c>
      <c r="E5161" s="26" t="str">
        <f t="shared" si="9974"/>
        <v>0113</v>
      </c>
      <c r="F5161" s="41" t="s">
        <v>688</v>
      </c>
      <c r="G5161" s="41" t="s">
        <v>179</v>
      </c>
      <c r="H5161" s="42" t="s">
        <v>180</v>
      </c>
      <c r="I5161" s="43"/>
      <c r="J5161" s="43"/>
      <c r="K5161" s="43"/>
      <c r="L5161" s="43"/>
      <c r="M5161" s="43"/>
      <c r="N5161" s="43"/>
      <c r="O5161" s="43">
        <v>0</v>
      </c>
      <c r="P5161" s="43">
        <v>0</v>
      </c>
      <c r="Q5161" s="43">
        <v>0</v>
      </c>
      <c r="R5161" s="43">
        <v>0</v>
      </c>
      <c r="S5161" s="43"/>
      <c r="T5161" s="43"/>
      <c r="U5161" s="43"/>
      <c r="V5161" s="43">
        <f t="shared" si="9975"/>
        <v>0</v>
      </c>
      <c r="W5161" s="43"/>
      <c r="X5161" s="43"/>
      <c r="Y5161" s="43"/>
      <c r="Z5161" s="43"/>
      <c r="AA5161" s="43"/>
      <c r="AB5161" s="43">
        <v>298</v>
      </c>
      <c r="AC5161" s="44">
        <v>298</v>
      </c>
      <c r="AD5161" s="44">
        <v>298</v>
      </c>
      <c r="AE5161" s="45">
        <f t="shared" si="10106"/>
        <v>100</v>
      </c>
      <c r="AF5161" s="43">
        <v>298</v>
      </c>
      <c r="AG5161" s="43">
        <v>0</v>
      </c>
      <c r="AH5161" s="43">
        <v>0</v>
      </c>
      <c r="AI5161" s="43">
        <v>0</v>
      </c>
      <c r="AJ5161" s="43">
        <v>0</v>
      </c>
      <c r="AK5161" s="43">
        <v>0</v>
      </c>
      <c r="AL5161" s="43">
        <f t="shared" si="10107"/>
        <v>298</v>
      </c>
      <c r="AM5161" s="43">
        <f t="shared" si="10108"/>
        <v>-298</v>
      </c>
      <c r="AN5161" s="2"/>
      <c r="AO5161" s="1"/>
      <c r="AP5161" s="1"/>
      <c r="AQ5161" s="1"/>
      <c r="AR5161" s="1"/>
      <c r="AS5161" s="1"/>
    </row>
    <row r="5162">
      <c r="B5162" s="41" t="s">
        <v>1408</v>
      </c>
      <c r="C5162" s="41" t="s">
        <v>41</v>
      </c>
      <c r="D5162" s="41" t="s">
        <v>43</v>
      </c>
      <c r="E5162" s="26" t="str">
        <f t="shared" si="9974"/>
        <v>0113</v>
      </c>
      <c r="F5162" s="41" t="s">
        <v>688</v>
      </c>
      <c r="G5162" s="41" t="s">
        <v>305</v>
      </c>
      <c r="H5162" s="42" t="s">
        <v>306</v>
      </c>
      <c r="I5162" s="43"/>
      <c r="J5162" s="43"/>
      <c r="K5162" s="43"/>
      <c r="L5162" s="43"/>
      <c r="M5162" s="43"/>
      <c r="N5162" s="43"/>
      <c r="O5162" s="43">
        <v>0</v>
      </c>
      <c r="P5162" s="43">
        <v>0</v>
      </c>
      <c r="Q5162" s="43">
        <v>0</v>
      </c>
      <c r="R5162" s="43">
        <v>0</v>
      </c>
      <c r="S5162" s="43"/>
      <c r="T5162" s="43"/>
      <c r="U5162" s="43"/>
      <c r="V5162" s="43">
        <f t="shared" si="9975"/>
        <v>0</v>
      </c>
      <c r="W5162" s="43"/>
      <c r="X5162" s="43"/>
      <c r="Y5162" s="43"/>
      <c r="Z5162" s="43"/>
      <c r="AA5162" s="43"/>
      <c r="AB5162" s="43">
        <v>3045.3115499999999</v>
      </c>
      <c r="AC5162" s="44">
        <v>3045.3115499999999</v>
      </c>
      <c r="AD5162" s="44">
        <v>3045.3115499999999</v>
      </c>
      <c r="AE5162" s="45">
        <f t="shared" si="10106"/>
        <v>100</v>
      </c>
      <c r="AF5162" s="43">
        <v>3045.3115499999999</v>
      </c>
      <c r="AG5162" s="43">
        <v>0</v>
      </c>
      <c r="AH5162" s="43">
        <v>0</v>
      </c>
      <c r="AI5162" s="43">
        <v>0</v>
      </c>
      <c r="AJ5162" s="43">
        <v>0</v>
      </c>
      <c r="AK5162" s="43">
        <v>0</v>
      </c>
      <c r="AL5162" s="43">
        <f t="shared" si="10107"/>
        <v>3045.3115499999999</v>
      </c>
      <c r="AM5162" s="43">
        <f t="shared" si="10108"/>
        <v>-3045.3115499999999</v>
      </c>
      <c r="AN5162" s="2"/>
      <c r="AO5162" s="1"/>
      <c r="AP5162" s="1"/>
      <c r="AQ5162" s="1"/>
      <c r="AR5162" s="1"/>
      <c r="AS5162" s="1"/>
    </row>
    <row r="5163" ht="63">
      <c r="B5163" s="41" t="s">
        <v>1408</v>
      </c>
      <c r="C5163" s="41" t="s">
        <v>41</v>
      </c>
      <c r="D5163" s="41" t="s">
        <v>43</v>
      </c>
      <c r="E5163" s="26" t="str">
        <f t="shared" si="9974"/>
        <v>0113</v>
      </c>
      <c r="F5163" s="41" t="s">
        <v>688</v>
      </c>
      <c r="G5163" s="41" t="s">
        <v>373</v>
      </c>
      <c r="H5163" s="42" t="s">
        <v>374</v>
      </c>
      <c r="I5163" s="43">
        <v>26080.700000000001</v>
      </c>
      <c r="J5163" s="43">
        <v>25680.700000000001</v>
      </c>
      <c r="K5163" s="43">
        <v>25680.700000000001</v>
      </c>
      <c r="L5163" s="43">
        <v>2500</v>
      </c>
      <c r="M5163" s="43">
        <v>2500</v>
      </c>
      <c r="N5163" s="43">
        <v>2500</v>
      </c>
      <c r="O5163" s="43">
        <v>0</v>
      </c>
      <c r="P5163" s="43">
        <v>0</v>
      </c>
      <c r="Q5163" s="43">
        <v>100</v>
      </c>
      <c r="R5163" s="43">
        <v>-400</v>
      </c>
      <c r="S5163" s="43">
        <v>0</v>
      </c>
      <c r="T5163" s="43">
        <v>0</v>
      </c>
      <c r="U5163" s="43">
        <v>0</v>
      </c>
      <c r="V5163" s="43">
        <f t="shared" si="9975"/>
        <v>28280.700000000001</v>
      </c>
      <c r="W5163" s="43"/>
      <c r="X5163" s="43"/>
      <c r="Y5163" s="43"/>
      <c r="Z5163" s="43"/>
      <c r="AA5163" s="43"/>
      <c r="AB5163" s="43">
        <v>23451.239880000001</v>
      </c>
      <c r="AC5163" s="44">
        <v>24937.388449999999</v>
      </c>
      <c r="AD5163" s="44">
        <v>24937.387879999998</v>
      </c>
      <c r="AE5163" s="45">
        <f t="shared" si="10106"/>
        <v>99.999997714275494</v>
      </c>
      <c r="AF5163" s="43">
        <v>24937.388449999999</v>
      </c>
      <c r="AG5163" s="43">
        <v>0</v>
      </c>
      <c r="AH5163" s="43">
        <v>0</v>
      </c>
      <c r="AI5163" s="43">
        <v>0</v>
      </c>
      <c r="AJ5163" s="43">
        <v>0</v>
      </c>
      <c r="AK5163" s="43">
        <v>0</v>
      </c>
      <c r="AL5163" s="43">
        <f t="shared" si="10107"/>
        <v>24937.388449999999</v>
      </c>
      <c r="AM5163" s="43">
        <f t="shared" si="10108"/>
        <v>3343.3115500000022</v>
      </c>
      <c r="AN5163" s="19"/>
      <c r="AO5163" s="1"/>
      <c r="AP5163" s="1"/>
      <c r="AQ5163" s="1"/>
      <c r="AR5163" s="1"/>
      <c r="AS5163" s="1"/>
    </row>
    <row r="5164" ht="31.5">
      <c r="B5164" s="41" t="s">
        <v>1408</v>
      </c>
      <c r="C5164" s="41" t="s">
        <v>41</v>
      </c>
      <c r="D5164" s="41" t="s">
        <v>43</v>
      </c>
      <c r="E5164" s="26" t="str">
        <f t="shared" si="9974"/>
        <v>0113</v>
      </c>
      <c r="F5164" s="41" t="s">
        <v>345</v>
      </c>
      <c r="G5164" s="41"/>
      <c r="H5164" s="42" t="s">
        <v>346</v>
      </c>
      <c r="I5164" s="43">
        <f>I5165</f>
        <v>5625.6999999999998</v>
      </c>
      <c r="J5164" s="43">
        <f>J5165</f>
        <v>5625.6999999999998</v>
      </c>
      <c r="K5164" s="43">
        <f>K5165</f>
        <v>5625.6999999999998</v>
      </c>
      <c r="L5164" s="43">
        <f>L5165</f>
        <v>0</v>
      </c>
      <c r="M5164" s="43">
        <f>M5165</f>
        <v>0</v>
      </c>
      <c r="N5164" s="43">
        <f>N5165</f>
        <v>0</v>
      </c>
      <c r="O5164" s="43">
        <f>O5165</f>
        <v>0</v>
      </c>
      <c r="P5164" s="43">
        <f>P5165</f>
        <v>0</v>
      </c>
      <c r="Q5164" s="43">
        <f>Q5165</f>
        <v>0</v>
      </c>
      <c r="R5164" s="43">
        <f>R5165</f>
        <v>0</v>
      </c>
      <c r="S5164" s="43">
        <f>S5165</f>
        <v>310.72199999999998</v>
      </c>
      <c r="T5164" s="43">
        <f>T5165</f>
        <v>0</v>
      </c>
      <c r="U5164" s="43">
        <v>0</v>
      </c>
      <c r="V5164" s="43">
        <f t="shared" si="9975"/>
        <v>5936.4219999999996</v>
      </c>
      <c r="W5164" s="43">
        <f>W5165</f>
        <v>0</v>
      </c>
      <c r="X5164" s="43">
        <f>X5165</f>
        <v>0</v>
      </c>
      <c r="Y5164" s="43">
        <f>Y5165</f>
        <v>0</v>
      </c>
      <c r="Z5164" s="43">
        <f>Z5165</f>
        <v>0</v>
      </c>
      <c r="AA5164" s="43">
        <f>AA5165</f>
        <v>0</v>
      </c>
      <c r="AB5164" s="43">
        <f>AB5165</f>
        <v>4786</v>
      </c>
      <c r="AC5164" s="44">
        <f>AC5165</f>
        <v>5936.4220000000005</v>
      </c>
      <c r="AD5164" s="44">
        <f>AD5165</f>
        <v>5936.4220000000005</v>
      </c>
      <c r="AE5164" s="45">
        <f t="shared" si="10106"/>
        <v>100</v>
      </c>
      <c r="AF5164" s="43">
        <f>AF5165</f>
        <v>5936.4220000000005</v>
      </c>
      <c r="AG5164" s="43">
        <f>AG5165</f>
        <v>0</v>
      </c>
      <c r="AH5164" s="43">
        <f>AH5165</f>
        <v>0</v>
      </c>
      <c r="AI5164" s="43">
        <f>AI5165</f>
        <v>0</v>
      </c>
      <c r="AJ5164" s="43">
        <f>AJ5165</f>
        <v>0</v>
      </c>
      <c r="AK5164" s="43">
        <f>AK5165</f>
        <v>0</v>
      </c>
      <c r="AL5164" s="43">
        <f t="shared" si="10107"/>
        <v>5936.4220000000005</v>
      </c>
      <c r="AM5164" s="43">
        <f t="shared" si="10108"/>
        <v>-9.0949470177292824e-13</v>
      </c>
      <c r="AN5164" s="2"/>
      <c r="AO5164" s="1"/>
      <c r="AP5164" s="1"/>
      <c r="AQ5164" s="1"/>
      <c r="AR5164" s="1"/>
      <c r="AS5164" s="1"/>
    </row>
    <row r="5165" ht="63">
      <c r="B5165" s="41" t="s">
        <v>1408</v>
      </c>
      <c r="C5165" s="41" t="s">
        <v>41</v>
      </c>
      <c r="D5165" s="41" t="s">
        <v>43</v>
      </c>
      <c r="E5165" s="26" t="str">
        <f t="shared" si="9974"/>
        <v>0113</v>
      </c>
      <c r="F5165" s="41" t="s">
        <v>347</v>
      </c>
      <c r="G5165" s="41"/>
      <c r="H5165" s="42" t="s">
        <v>348</v>
      </c>
      <c r="I5165" s="43">
        <f>I5169+I5174+I5166</f>
        <v>5625.6999999999998</v>
      </c>
      <c r="J5165" s="43">
        <f>J5169+J5174+J5166</f>
        <v>5625.6999999999998</v>
      </c>
      <c r="K5165" s="43">
        <f>K5169+K5174+K5166</f>
        <v>5625.6999999999998</v>
      </c>
      <c r="L5165" s="43">
        <f>L5169+L5174+L5166</f>
        <v>0</v>
      </c>
      <c r="M5165" s="43">
        <f>M5169+M5174+M5166</f>
        <v>0</v>
      </c>
      <c r="N5165" s="43">
        <f>N5169+N5174+N5166</f>
        <v>0</v>
      </c>
      <c r="O5165" s="43">
        <f>O5169+O5174+O5166</f>
        <v>0</v>
      </c>
      <c r="P5165" s="43">
        <f>P5169+P5174+P5166</f>
        <v>0</v>
      </c>
      <c r="Q5165" s="43">
        <f>Q5169+Q5174+Q5166</f>
        <v>0</v>
      </c>
      <c r="R5165" s="43">
        <f>R5169+R5174+R5166</f>
        <v>0</v>
      </c>
      <c r="S5165" s="43">
        <f>S5169+S5174+S5166</f>
        <v>310.72199999999998</v>
      </c>
      <c r="T5165" s="43">
        <f>T5169+T5174+T5166</f>
        <v>0</v>
      </c>
      <c r="U5165" s="43">
        <v>0</v>
      </c>
      <c r="V5165" s="43">
        <f t="shared" si="9975"/>
        <v>5936.4219999999996</v>
      </c>
      <c r="W5165" s="43">
        <f>W5169+W5174+W5166</f>
        <v>0</v>
      </c>
      <c r="X5165" s="43">
        <f>X5169+X5174+X5166</f>
        <v>0</v>
      </c>
      <c r="Y5165" s="43">
        <f>Y5169+Y5174+Y5166</f>
        <v>0</v>
      </c>
      <c r="Z5165" s="43">
        <f>Z5169+Z5174+Z5166</f>
        <v>0</v>
      </c>
      <c r="AA5165" s="43">
        <f>AA5169+AA5174+AA5166</f>
        <v>0</v>
      </c>
      <c r="AB5165" s="43">
        <f>AB5169+AB5174+AB5166</f>
        <v>4786</v>
      </c>
      <c r="AC5165" s="44">
        <f>AC5169+AC5174+AC5166</f>
        <v>5936.4220000000005</v>
      </c>
      <c r="AD5165" s="44">
        <f>AD5169+AD5174+AD5166</f>
        <v>5936.4220000000005</v>
      </c>
      <c r="AE5165" s="45">
        <f t="shared" si="10106"/>
        <v>100</v>
      </c>
      <c r="AF5165" s="43">
        <f>AF5169+AF5174+AF5166</f>
        <v>5936.4220000000005</v>
      </c>
      <c r="AG5165" s="43">
        <f>AG5169+AG5174+AG5166</f>
        <v>0</v>
      </c>
      <c r="AH5165" s="43">
        <f>AH5169+AH5174+AH5166</f>
        <v>0</v>
      </c>
      <c r="AI5165" s="43">
        <f>AI5169+AI5174+AI5166</f>
        <v>0</v>
      </c>
      <c r="AJ5165" s="43">
        <f>AJ5169+AJ5174+AJ5166</f>
        <v>0</v>
      </c>
      <c r="AK5165" s="43">
        <f>AK5169+AK5174+AK5166</f>
        <v>0</v>
      </c>
      <c r="AL5165" s="43">
        <f t="shared" si="10107"/>
        <v>5936.4220000000005</v>
      </c>
      <c r="AM5165" s="43">
        <f t="shared" si="10108"/>
        <v>-9.0949470177292824e-13</v>
      </c>
      <c r="AN5165" s="2"/>
      <c r="AR5165" s="1"/>
      <c r="AS5165" s="1"/>
    </row>
    <row r="5166" ht="63">
      <c r="B5166" s="41" t="s">
        <v>1408</v>
      </c>
      <c r="C5166" s="41" t="s">
        <v>41</v>
      </c>
      <c r="D5166" s="41" t="s">
        <v>43</v>
      </c>
      <c r="E5166" s="26" t="str">
        <f t="shared" si="9974"/>
        <v>0113</v>
      </c>
      <c r="F5166" s="41" t="s">
        <v>1425</v>
      </c>
      <c r="G5166" s="41"/>
      <c r="H5166" s="42" t="s">
        <v>1426</v>
      </c>
      <c r="I5166" s="43">
        <f t="shared" ref="I5166:I5167" si="10109">I5167</f>
        <v>940</v>
      </c>
      <c r="J5166" s="43">
        <f t="shared" ref="J5166:J5167" si="10110">J5167</f>
        <v>940</v>
      </c>
      <c r="K5166" s="43">
        <f t="shared" ref="K5166:K5167" si="10111">K5167</f>
        <v>940</v>
      </c>
      <c r="L5166" s="43">
        <f t="shared" ref="L5166:L5167" si="10112">L5167</f>
        <v>0</v>
      </c>
      <c r="M5166" s="43">
        <f t="shared" ref="M5166:M5167" si="10113">M5167</f>
        <v>0</v>
      </c>
      <c r="N5166" s="43">
        <f t="shared" ref="N5166:N5167" si="10114">N5167</f>
        <v>0</v>
      </c>
      <c r="O5166" s="43">
        <f t="shared" ref="O5166:O5167" si="10115">O5167</f>
        <v>0</v>
      </c>
      <c r="P5166" s="43">
        <f t="shared" ref="P5166:P5167" si="10116">P5167</f>
        <v>0</v>
      </c>
      <c r="Q5166" s="43">
        <f t="shared" ref="Q5166:Q5167" si="10117">Q5167</f>
        <v>-100</v>
      </c>
      <c r="R5166" s="43">
        <f t="shared" ref="R5166:R5167" si="10118">R5167</f>
        <v>0</v>
      </c>
      <c r="S5166" s="43">
        <f t="shared" ref="S5166:S5167" si="10119">S5167</f>
        <v>0</v>
      </c>
      <c r="T5166" s="43">
        <f t="shared" ref="T5166:T5167" si="10120">T5167</f>
        <v>0</v>
      </c>
      <c r="U5166" s="43">
        <v>0</v>
      </c>
      <c r="V5166" s="43">
        <f t="shared" si="9975"/>
        <v>840</v>
      </c>
      <c r="W5166" s="43">
        <f t="shared" ref="W5166:W5167" si="10121">W5167</f>
        <v>0</v>
      </c>
      <c r="X5166" s="43">
        <f t="shared" ref="X5166:X5167" si="10122">X5167</f>
        <v>0</v>
      </c>
      <c r="Y5166" s="43">
        <f t="shared" ref="Y5166:Y5167" si="10123">Y5167</f>
        <v>0</v>
      </c>
      <c r="Z5166" s="43">
        <f t="shared" ref="Z5166:Z5167" si="10124">Z5167</f>
        <v>0</v>
      </c>
      <c r="AA5166" s="43">
        <f t="shared" ref="AA5166:AA5167" si="10125">AA5167</f>
        <v>0</v>
      </c>
      <c r="AB5166" s="43">
        <f t="shared" ref="AB5166:AB5167" si="10126">AB5167</f>
        <v>840</v>
      </c>
      <c r="AC5166" s="44">
        <f t="shared" ref="AC5166:AC5167" si="10127">AC5167</f>
        <v>840</v>
      </c>
      <c r="AD5166" s="44">
        <f t="shared" ref="AD5166:AD5167" si="10128">AD5167</f>
        <v>840</v>
      </c>
      <c r="AE5166" s="45">
        <f t="shared" si="10106"/>
        <v>100</v>
      </c>
      <c r="AF5166" s="43">
        <f t="shared" ref="AF5166:AF5167" si="10129">AF5167</f>
        <v>840</v>
      </c>
      <c r="AG5166" s="43">
        <f t="shared" ref="AG5166:AG5167" si="10130">AG5167</f>
        <v>0</v>
      </c>
      <c r="AH5166" s="43">
        <f t="shared" ref="AH5166:AH5167" si="10131">AH5167</f>
        <v>0</v>
      </c>
      <c r="AI5166" s="43">
        <f t="shared" ref="AI5166:AI5167" si="10132">AI5167</f>
        <v>0</v>
      </c>
      <c r="AJ5166" s="43">
        <f t="shared" ref="AJ5166:AJ5167" si="10133">AJ5167</f>
        <v>0</v>
      </c>
      <c r="AK5166" s="43">
        <f t="shared" ref="AK5166:AK5167" si="10134">AK5167</f>
        <v>0</v>
      </c>
      <c r="AL5166" s="43">
        <f t="shared" si="10107"/>
        <v>840</v>
      </c>
      <c r="AM5166" s="43">
        <f t="shared" si="10108"/>
        <v>0</v>
      </c>
      <c r="AN5166" s="2"/>
      <c r="AO5166" s="1"/>
      <c r="AP5166" s="1"/>
      <c r="AQ5166" s="1"/>
      <c r="AR5166" s="1"/>
      <c r="AS5166" s="1"/>
    </row>
    <row r="5167" ht="31.5">
      <c r="B5167" s="41" t="s">
        <v>1408</v>
      </c>
      <c r="C5167" s="41" t="s">
        <v>41</v>
      </c>
      <c r="D5167" s="41" t="s">
        <v>43</v>
      </c>
      <c r="E5167" s="26" t="str">
        <f t="shared" ref="E5167:E5230" si="10135">CONCATENATE(C5167,D5167)</f>
        <v>0113</v>
      </c>
      <c r="F5167" s="41" t="s">
        <v>1425</v>
      </c>
      <c r="G5167" s="41" t="s">
        <v>177</v>
      </c>
      <c r="H5167" s="42" t="s">
        <v>178</v>
      </c>
      <c r="I5167" s="43">
        <f t="shared" si="10109"/>
        <v>940</v>
      </c>
      <c r="J5167" s="43">
        <f t="shared" si="10110"/>
        <v>940</v>
      </c>
      <c r="K5167" s="43">
        <f t="shared" si="10111"/>
        <v>940</v>
      </c>
      <c r="L5167" s="43">
        <f t="shared" si="10112"/>
        <v>0</v>
      </c>
      <c r="M5167" s="43">
        <f t="shared" si="10113"/>
        <v>0</v>
      </c>
      <c r="N5167" s="43">
        <f t="shared" si="10114"/>
        <v>0</v>
      </c>
      <c r="O5167" s="43">
        <f t="shared" si="10115"/>
        <v>0</v>
      </c>
      <c r="P5167" s="43">
        <f t="shared" si="10116"/>
        <v>0</v>
      </c>
      <c r="Q5167" s="43">
        <f t="shared" si="10117"/>
        <v>-100</v>
      </c>
      <c r="R5167" s="43">
        <f t="shared" si="10118"/>
        <v>0</v>
      </c>
      <c r="S5167" s="43">
        <f t="shared" si="10119"/>
        <v>0</v>
      </c>
      <c r="T5167" s="43">
        <f t="shared" si="10120"/>
        <v>0</v>
      </c>
      <c r="U5167" s="43">
        <v>0</v>
      </c>
      <c r="V5167" s="43">
        <f t="shared" ref="V5167:V5230" si="10136">I5167+L5167+U5167+T5167+S5167+R5167+Q5167+P5167+O5167</f>
        <v>840</v>
      </c>
      <c r="W5167" s="43">
        <f t="shared" si="10121"/>
        <v>0</v>
      </c>
      <c r="X5167" s="43">
        <f t="shared" si="10122"/>
        <v>0</v>
      </c>
      <c r="Y5167" s="43">
        <f t="shared" si="10123"/>
        <v>0</v>
      </c>
      <c r="Z5167" s="43">
        <f t="shared" si="10124"/>
        <v>0</v>
      </c>
      <c r="AA5167" s="43">
        <f t="shared" si="10125"/>
        <v>0</v>
      </c>
      <c r="AB5167" s="43">
        <f t="shared" si="10126"/>
        <v>840</v>
      </c>
      <c r="AC5167" s="44">
        <f t="shared" si="10127"/>
        <v>840</v>
      </c>
      <c r="AD5167" s="44">
        <f t="shared" si="10128"/>
        <v>840</v>
      </c>
      <c r="AE5167" s="45">
        <f t="shared" si="10106"/>
        <v>100</v>
      </c>
      <c r="AF5167" s="43">
        <f t="shared" si="10129"/>
        <v>840</v>
      </c>
      <c r="AG5167" s="43">
        <f t="shared" si="10130"/>
        <v>0</v>
      </c>
      <c r="AH5167" s="43">
        <f t="shared" si="10131"/>
        <v>0</v>
      </c>
      <c r="AI5167" s="43">
        <f t="shared" si="10132"/>
        <v>0</v>
      </c>
      <c r="AJ5167" s="43">
        <f t="shared" si="10133"/>
        <v>0</v>
      </c>
      <c r="AK5167" s="43">
        <f t="shared" si="10134"/>
        <v>0</v>
      </c>
      <c r="AL5167" s="43">
        <f t="shared" si="10107"/>
        <v>840</v>
      </c>
      <c r="AM5167" s="43">
        <f t="shared" si="10108"/>
        <v>0</v>
      </c>
      <c r="AN5167" s="2"/>
      <c r="AO5167" s="1"/>
      <c r="AP5167" s="1"/>
      <c r="AQ5167" s="1"/>
      <c r="AR5167" s="1"/>
      <c r="AS5167" s="1"/>
    </row>
    <row r="5168" ht="63">
      <c r="B5168" s="41" t="s">
        <v>1408</v>
      </c>
      <c r="C5168" s="41" t="s">
        <v>41</v>
      </c>
      <c r="D5168" s="41" t="s">
        <v>43</v>
      </c>
      <c r="E5168" s="26" t="str">
        <f t="shared" si="10135"/>
        <v>0113</v>
      </c>
      <c r="F5168" s="41" t="s">
        <v>1425</v>
      </c>
      <c r="G5168" s="41" t="s">
        <v>373</v>
      </c>
      <c r="H5168" s="42" t="s">
        <v>374</v>
      </c>
      <c r="I5168" s="43">
        <v>940</v>
      </c>
      <c r="J5168" s="43">
        <v>940</v>
      </c>
      <c r="K5168" s="43">
        <v>940</v>
      </c>
      <c r="L5168" s="43"/>
      <c r="M5168" s="43"/>
      <c r="N5168" s="43"/>
      <c r="O5168" s="43">
        <v>0</v>
      </c>
      <c r="P5168" s="43">
        <v>0</v>
      </c>
      <c r="Q5168" s="43">
        <v>-100</v>
      </c>
      <c r="R5168" s="43">
        <v>0</v>
      </c>
      <c r="S5168" s="43">
        <v>0</v>
      </c>
      <c r="T5168" s="43">
        <v>0</v>
      </c>
      <c r="U5168" s="43">
        <v>0</v>
      </c>
      <c r="V5168" s="43">
        <f t="shared" si="10136"/>
        <v>840</v>
      </c>
      <c r="W5168" s="43"/>
      <c r="X5168" s="43"/>
      <c r="Y5168" s="43"/>
      <c r="Z5168" s="43"/>
      <c r="AA5168" s="43"/>
      <c r="AB5168" s="43">
        <v>840</v>
      </c>
      <c r="AC5168" s="44">
        <v>840</v>
      </c>
      <c r="AD5168" s="44">
        <v>840</v>
      </c>
      <c r="AE5168" s="45">
        <f t="shared" si="10106"/>
        <v>100</v>
      </c>
      <c r="AF5168" s="43">
        <v>840</v>
      </c>
      <c r="AG5168" s="43">
        <v>0</v>
      </c>
      <c r="AH5168" s="43">
        <v>0</v>
      </c>
      <c r="AI5168" s="43">
        <v>0</v>
      </c>
      <c r="AJ5168" s="43">
        <v>0</v>
      </c>
      <c r="AK5168" s="43">
        <v>0</v>
      </c>
      <c r="AL5168" s="43">
        <f t="shared" si="10107"/>
        <v>840</v>
      </c>
      <c r="AM5168" s="43">
        <f t="shared" si="10108"/>
        <v>0</v>
      </c>
      <c r="AN5168" s="19"/>
      <c r="AR5168" s="1"/>
      <c r="AS5168" s="1"/>
    </row>
    <row r="5169" ht="78.75">
      <c r="B5169" s="41" t="s">
        <v>1408</v>
      </c>
      <c r="C5169" s="41" t="s">
        <v>41</v>
      </c>
      <c r="D5169" s="41" t="s">
        <v>43</v>
      </c>
      <c r="E5169" s="26" t="str">
        <f t="shared" si="10135"/>
        <v>0113</v>
      </c>
      <c r="F5169" s="41" t="s">
        <v>398</v>
      </c>
      <c r="G5169" s="41"/>
      <c r="H5169" s="42" t="s">
        <v>399</v>
      </c>
      <c r="I5169" s="43">
        <f>I5170+I5172</f>
        <v>1533.7</v>
      </c>
      <c r="J5169" s="43">
        <f>J5170+J5172</f>
        <v>1533.7</v>
      </c>
      <c r="K5169" s="43">
        <f>K5170+K5172</f>
        <v>1533.7</v>
      </c>
      <c r="L5169" s="43">
        <f>L5170+L5172</f>
        <v>0</v>
      </c>
      <c r="M5169" s="43">
        <f>M5170+M5172</f>
        <v>0</v>
      </c>
      <c r="N5169" s="43">
        <f>N5170+N5172</f>
        <v>0</v>
      </c>
      <c r="O5169" s="43">
        <f>O5170+O5172</f>
        <v>0</v>
      </c>
      <c r="P5169" s="43">
        <f>P5170+P5172</f>
        <v>0</v>
      </c>
      <c r="Q5169" s="43">
        <f>Q5170+Q5172</f>
        <v>0</v>
      </c>
      <c r="R5169" s="43">
        <f>R5170+R5172</f>
        <v>0</v>
      </c>
      <c r="S5169" s="43">
        <f>S5170+S5172</f>
        <v>254</v>
      </c>
      <c r="T5169" s="43">
        <f>T5170+T5172</f>
        <v>0</v>
      </c>
      <c r="U5169" s="43">
        <v>0</v>
      </c>
      <c r="V5169" s="43">
        <f t="shared" si="10136"/>
        <v>1787.7</v>
      </c>
      <c r="W5169" s="43">
        <f>W5170+W5172</f>
        <v>0</v>
      </c>
      <c r="X5169" s="43">
        <f>X5170+X5172</f>
        <v>0</v>
      </c>
      <c r="Y5169" s="43">
        <f>Y5170+Y5172</f>
        <v>0</v>
      </c>
      <c r="Z5169" s="43">
        <f>Z5170+Z5172</f>
        <v>0</v>
      </c>
      <c r="AA5169" s="43">
        <f>AA5170+AA5172</f>
        <v>0</v>
      </c>
      <c r="AB5169" s="43">
        <f>AB5170+AB5172</f>
        <v>1244</v>
      </c>
      <c r="AC5169" s="44">
        <f>AC5170+AC5172</f>
        <v>1787.7</v>
      </c>
      <c r="AD5169" s="44">
        <f>AD5170+AD5172</f>
        <v>1787.7</v>
      </c>
      <c r="AE5169" s="45">
        <f t="shared" si="10106"/>
        <v>100</v>
      </c>
      <c r="AF5169" s="43">
        <f>AF5170+AF5172</f>
        <v>1787.7</v>
      </c>
      <c r="AG5169" s="43">
        <f>AG5170+AG5172</f>
        <v>0</v>
      </c>
      <c r="AH5169" s="43">
        <f>AH5170+AH5172</f>
        <v>0</v>
      </c>
      <c r="AI5169" s="43">
        <f>AI5170+AI5172</f>
        <v>0</v>
      </c>
      <c r="AJ5169" s="43">
        <f>AJ5170+AJ5172</f>
        <v>0</v>
      </c>
      <c r="AK5169" s="43">
        <f>AK5170+AK5172</f>
        <v>0</v>
      </c>
      <c r="AL5169" s="43">
        <f t="shared" si="10107"/>
        <v>1787.7</v>
      </c>
      <c r="AM5169" s="43">
        <f t="shared" si="10108"/>
        <v>0</v>
      </c>
      <c r="AN5169" s="2"/>
      <c r="AO5169" s="1"/>
      <c r="AP5169" s="1"/>
      <c r="AQ5169" s="1"/>
      <c r="AR5169" s="1"/>
      <c r="AS5169" s="1"/>
    </row>
    <row r="5170" ht="31.5" hidden="1">
      <c r="B5170" s="41" t="s">
        <v>1408</v>
      </c>
      <c r="C5170" s="41" t="s">
        <v>41</v>
      </c>
      <c r="D5170" s="41" t="s">
        <v>43</v>
      </c>
      <c r="E5170" s="26" t="str">
        <f t="shared" si="10135"/>
        <v>0113</v>
      </c>
      <c r="F5170" s="41" t="s">
        <v>398</v>
      </c>
      <c r="G5170" s="41" t="s">
        <v>53</v>
      </c>
      <c r="H5170" s="42" t="s">
        <v>54</v>
      </c>
      <c r="I5170" s="43">
        <f>I5171</f>
        <v>0</v>
      </c>
      <c r="J5170" s="43">
        <f>J5171</f>
        <v>0</v>
      </c>
      <c r="K5170" s="43">
        <f>K5171</f>
        <v>0</v>
      </c>
      <c r="L5170" s="43">
        <f>L5171</f>
        <v>0</v>
      </c>
      <c r="M5170" s="43">
        <f>M5171</f>
        <v>0</v>
      </c>
      <c r="N5170" s="43">
        <f>N5171</f>
        <v>0</v>
      </c>
      <c r="O5170" s="43">
        <f>O5171</f>
        <v>0</v>
      </c>
      <c r="P5170" s="43">
        <f>P5171</f>
        <v>0</v>
      </c>
      <c r="Q5170" s="43">
        <f>Q5171</f>
        <v>0</v>
      </c>
      <c r="R5170" s="43">
        <f>R5171</f>
        <v>0</v>
      </c>
      <c r="S5170" s="43">
        <f>S5171</f>
        <v>0</v>
      </c>
      <c r="T5170" s="43">
        <f>T5171</f>
        <v>0</v>
      </c>
      <c r="U5170" s="43">
        <v>0</v>
      </c>
      <c r="V5170" s="43">
        <f t="shared" si="10136"/>
        <v>0</v>
      </c>
      <c r="W5170" s="43">
        <f>W5171</f>
        <v>0</v>
      </c>
      <c r="X5170" s="43">
        <f>X5171</f>
        <v>0</v>
      </c>
      <c r="Y5170" s="43">
        <f>Y5171</f>
        <v>0</v>
      </c>
      <c r="Z5170" s="43">
        <f>Z5171</f>
        <v>0</v>
      </c>
      <c r="AA5170" s="43">
        <f>AA5171</f>
        <v>0</v>
      </c>
      <c r="AB5170" s="43">
        <f>AB5171</f>
        <v>0</v>
      </c>
      <c r="AC5170" s="44">
        <f>AC5171</f>
        <v>0</v>
      </c>
      <c r="AD5170" s="44">
        <f>AD5171</f>
        <v>0</v>
      </c>
      <c r="AE5170" s="45" t="e">
        <f t="shared" si="10106"/>
        <v>#DIV/0!</v>
      </c>
      <c r="AF5170" s="46">
        <f>AF5171</f>
        <v>0</v>
      </c>
      <c r="AG5170" s="46">
        <f>AG5171</f>
        <v>0</v>
      </c>
      <c r="AH5170" s="47">
        <f>AH5171</f>
        <v>0</v>
      </c>
      <c r="AI5170" s="47">
        <f>AI5171</f>
        <v>0</v>
      </c>
      <c r="AJ5170" s="47">
        <f>AJ5171</f>
        <v>0</v>
      </c>
      <c r="AK5170" s="47">
        <f>AK5171</f>
        <v>0</v>
      </c>
      <c r="AL5170" s="47">
        <f t="shared" si="10107"/>
        <v>0</v>
      </c>
      <c r="AM5170" s="47">
        <f t="shared" si="10108"/>
        <v>0</v>
      </c>
      <c r="AN5170" s="48" t="s">
        <v>36</v>
      </c>
      <c r="AR5170" s="1"/>
      <c r="AS5170" s="1"/>
    </row>
    <row r="5171" ht="31.5" hidden="1">
      <c r="B5171" s="41" t="s">
        <v>1408</v>
      </c>
      <c r="C5171" s="41" t="s">
        <v>41</v>
      </c>
      <c r="D5171" s="41" t="s">
        <v>43</v>
      </c>
      <c r="E5171" s="26" t="str">
        <f t="shared" si="10135"/>
        <v>0113</v>
      </c>
      <c r="F5171" s="41" t="s">
        <v>398</v>
      </c>
      <c r="G5171" s="41" t="s">
        <v>55</v>
      </c>
      <c r="H5171" s="42" t="s">
        <v>56</v>
      </c>
      <c r="I5171" s="43"/>
      <c r="J5171" s="43"/>
      <c r="K5171" s="43"/>
      <c r="L5171" s="43"/>
      <c r="M5171" s="43"/>
      <c r="N5171" s="43"/>
      <c r="O5171" s="43">
        <v>0</v>
      </c>
      <c r="P5171" s="43">
        <v>0</v>
      </c>
      <c r="Q5171" s="43">
        <v>0</v>
      </c>
      <c r="R5171" s="43">
        <v>0</v>
      </c>
      <c r="S5171" s="43">
        <v>0</v>
      </c>
      <c r="T5171" s="43">
        <v>0</v>
      </c>
      <c r="U5171" s="43">
        <v>0</v>
      </c>
      <c r="V5171" s="43">
        <f t="shared" si="10136"/>
        <v>0</v>
      </c>
      <c r="W5171" s="43"/>
      <c r="X5171" s="43"/>
      <c r="Y5171" s="43"/>
      <c r="Z5171" s="43"/>
      <c r="AA5171" s="43"/>
      <c r="AB5171" s="43">
        <v>0</v>
      </c>
      <c r="AC5171" s="44">
        <v>0</v>
      </c>
      <c r="AD5171" s="44">
        <v>0</v>
      </c>
      <c r="AE5171" s="45" t="e">
        <f t="shared" si="10106"/>
        <v>#DIV/0!</v>
      </c>
      <c r="AF5171" s="46">
        <v>0</v>
      </c>
      <c r="AG5171" s="46">
        <v>0</v>
      </c>
      <c r="AH5171" s="47">
        <v>0</v>
      </c>
      <c r="AI5171" s="47">
        <v>0</v>
      </c>
      <c r="AJ5171" s="47">
        <v>0</v>
      </c>
      <c r="AK5171" s="47">
        <v>0</v>
      </c>
      <c r="AL5171" s="47">
        <f t="shared" si="10107"/>
        <v>0</v>
      </c>
      <c r="AM5171" s="47">
        <f t="shared" si="10108"/>
        <v>0</v>
      </c>
      <c r="AN5171" s="48" t="s">
        <v>36</v>
      </c>
      <c r="AO5171" s="1"/>
      <c r="AP5171" s="1"/>
      <c r="AQ5171" s="1"/>
      <c r="AR5171" s="1"/>
      <c r="AS5171" s="1"/>
    </row>
    <row r="5172" ht="31.5">
      <c r="B5172" s="41" t="s">
        <v>1408</v>
      </c>
      <c r="C5172" s="41" t="s">
        <v>41</v>
      </c>
      <c r="D5172" s="41" t="s">
        <v>43</v>
      </c>
      <c r="E5172" s="26" t="str">
        <f t="shared" si="10135"/>
        <v>0113</v>
      </c>
      <c r="F5172" s="41" t="s">
        <v>398</v>
      </c>
      <c r="G5172" s="41" t="s">
        <v>177</v>
      </c>
      <c r="H5172" s="42" t="s">
        <v>178</v>
      </c>
      <c r="I5172" s="43">
        <f>I5173</f>
        <v>1533.7</v>
      </c>
      <c r="J5172" s="43">
        <f>J5173</f>
        <v>1533.7</v>
      </c>
      <c r="K5172" s="43">
        <f>K5173</f>
        <v>1533.7</v>
      </c>
      <c r="L5172" s="43">
        <f>L5173</f>
        <v>0</v>
      </c>
      <c r="M5172" s="43">
        <f>M5173</f>
        <v>0</v>
      </c>
      <c r="N5172" s="43">
        <f>N5173</f>
        <v>0</v>
      </c>
      <c r="O5172" s="43">
        <f>O5173</f>
        <v>0</v>
      </c>
      <c r="P5172" s="43">
        <f>P5173</f>
        <v>0</v>
      </c>
      <c r="Q5172" s="43">
        <f>Q5173</f>
        <v>0</v>
      </c>
      <c r="R5172" s="43">
        <f>R5173</f>
        <v>0</v>
      </c>
      <c r="S5172" s="43">
        <f>S5173</f>
        <v>254</v>
      </c>
      <c r="T5172" s="43">
        <f>T5173</f>
        <v>0</v>
      </c>
      <c r="U5172" s="43">
        <v>0</v>
      </c>
      <c r="V5172" s="43">
        <f t="shared" si="10136"/>
        <v>1787.7</v>
      </c>
      <c r="W5172" s="43">
        <f>W5173</f>
        <v>0</v>
      </c>
      <c r="X5172" s="43">
        <f>X5173</f>
        <v>0</v>
      </c>
      <c r="Y5172" s="43">
        <f>Y5173</f>
        <v>0</v>
      </c>
      <c r="Z5172" s="43">
        <f>Z5173</f>
        <v>0</v>
      </c>
      <c r="AA5172" s="43">
        <f>AA5173</f>
        <v>0</v>
      </c>
      <c r="AB5172" s="43">
        <f>AB5173</f>
        <v>1244</v>
      </c>
      <c r="AC5172" s="44">
        <f>AC5173</f>
        <v>1787.7</v>
      </c>
      <c r="AD5172" s="44">
        <f>AD5173</f>
        <v>1787.7</v>
      </c>
      <c r="AE5172" s="45">
        <f t="shared" si="10106"/>
        <v>100</v>
      </c>
      <c r="AF5172" s="43">
        <f>AF5173</f>
        <v>1787.7</v>
      </c>
      <c r="AG5172" s="43">
        <f>AG5173</f>
        <v>0</v>
      </c>
      <c r="AH5172" s="43">
        <f>AH5173</f>
        <v>0</v>
      </c>
      <c r="AI5172" s="43">
        <f>AI5173</f>
        <v>0</v>
      </c>
      <c r="AJ5172" s="43">
        <f>AJ5173</f>
        <v>0</v>
      </c>
      <c r="AK5172" s="43">
        <f>AK5173</f>
        <v>0</v>
      </c>
      <c r="AL5172" s="43">
        <f t="shared" si="10107"/>
        <v>1787.7</v>
      </c>
      <c r="AM5172" s="43">
        <f t="shared" si="10108"/>
        <v>0</v>
      </c>
      <c r="AN5172" s="2"/>
      <c r="AO5172" s="1"/>
      <c r="AP5172" s="1"/>
      <c r="AQ5172" s="1"/>
      <c r="AR5172" s="1"/>
      <c r="AS5172" s="1"/>
    </row>
    <row r="5173" ht="63">
      <c r="B5173" s="41" t="s">
        <v>1408</v>
      </c>
      <c r="C5173" s="41" t="s">
        <v>41</v>
      </c>
      <c r="D5173" s="41" t="s">
        <v>43</v>
      </c>
      <c r="E5173" s="26" t="str">
        <f t="shared" si="10135"/>
        <v>0113</v>
      </c>
      <c r="F5173" s="41" t="s">
        <v>398</v>
      </c>
      <c r="G5173" s="41" t="s">
        <v>373</v>
      </c>
      <c r="H5173" s="42" t="s">
        <v>374</v>
      </c>
      <c r="I5173" s="43">
        <v>1533.7</v>
      </c>
      <c r="J5173" s="43">
        <v>1533.7</v>
      </c>
      <c r="K5173" s="43">
        <v>1533.7</v>
      </c>
      <c r="L5173" s="43"/>
      <c r="M5173" s="43"/>
      <c r="N5173" s="43"/>
      <c r="O5173" s="43">
        <v>0</v>
      </c>
      <c r="P5173" s="43">
        <v>0</v>
      </c>
      <c r="Q5173" s="43">
        <v>0</v>
      </c>
      <c r="R5173" s="43">
        <v>0</v>
      </c>
      <c r="S5173" s="43">
        <v>254</v>
      </c>
      <c r="T5173" s="43">
        <v>0</v>
      </c>
      <c r="U5173" s="43">
        <v>0</v>
      </c>
      <c r="V5173" s="43">
        <f t="shared" si="10136"/>
        <v>1787.7</v>
      </c>
      <c r="W5173" s="43"/>
      <c r="X5173" s="43"/>
      <c r="Y5173" s="43"/>
      <c r="Z5173" s="43"/>
      <c r="AA5173" s="43"/>
      <c r="AB5173" s="43">
        <v>1244</v>
      </c>
      <c r="AC5173" s="44">
        <v>1787.7</v>
      </c>
      <c r="AD5173" s="44">
        <v>1787.7</v>
      </c>
      <c r="AE5173" s="45">
        <f t="shared" si="10106"/>
        <v>100</v>
      </c>
      <c r="AF5173" s="43">
        <v>1787.7</v>
      </c>
      <c r="AG5173" s="43">
        <v>0</v>
      </c>
      <c r="AH5173" s="43">
        <v>0</v>
      </c>
      <c r="AI5173" s="43">
        <v>0</v>
      </c>
      <c r="AJ5173" s="43">
        <v>0</v>
      </c>
      <c r="AK5173" s="43">
        <v>0</v>
      </c>
      <c r="AL5173" s="43">
        <f t="shared" si="10107"/>
        <v>1787.7</v>
      </c>
      <c r="AM5173" s="43">
        <f t="shared" si="10108"/>
        <v>0</v>
      </c>
      <c r="AN5173" s="19"/>
      <c r="AR5173" s="1"/>
      <c r="AS5173" s="1"/>
    </row>
    <row r="5174" ht="63">
      <c r="B5174" s="41" t="s">
        <v>1408</v>
      </c>
      <c r="C5174" s="41" t="s">
        <v>41</v>
      </c>
      <c r="D5174" s="41" t="s">
        <v>43</v>
      </c>
      <c r="E5174" s="26" t="str">
        <f t="shared" si="10135"/>
        <v>0113</v>
      </c>
      <c r="F5174" s="41" t="s">
        <v>349</v>
      </c>
      <c r="G5174" s="41"/>
      <c r="H5174" s="42" t="s">
        <v>350</v>
      </c>
      <c r="I5174" s="43">
        <f>I5175+I5177</f>
        <v>3152</v>
      </c>
      <c r="J5174" s="43">
        <f>J5175+J5177</f>
        <v>3152</v>
      </c>
      <c r="K5174" s="43">
        <f>K5175+K5177</f>
        <v>3152</v>
      </c>
      <c r="L5174" s="43">
        <f>L5175+L5177</f>
        <v>0</v>
      </c>
      <c r="M5174" s="43">
        <f>M5175+M5177</f>
        <v>0</v>
      </c>
      <c r="N5174" s="43">
        <f>N5175+N5177</f>
        <v>0</v>
      </c>
      <c r="O5174" s="43">
        <f>O5175+O5177</f>
        <v>0</v>
      </c>
      <c r="P5174" s="43">
        <f>P5175+P5177</f>
        <v>0</v>
      </c>
      <c r="Q5174" s="43">
        <f>Q5175+Q5177</f>
        <v>100</v>
      </c>
      <c r="R5174" s="43">
        <f>R5175+R5177</f>
        <v>0</v>
      </c>
      <c r="S5174" s="43">
        <f>S5175+S5177</f>
        <v>56.722000000000001</v>
      </c>
      <c r="T5174" s="43">
        <f>T5175+T5177</f>
        <v>0</v>
      </c>
      <c r="U5174" s="43">
        <v>0</v>
      </c>
      <c r="V5174" s="43">
        <f t="shared" si="10136"/>
        <v>3308.7220000000002</v>
      </c>
      <c r="W5174" s="43">
        <f>W5175+W5177</f>
        <v>0</v>
      </c>
      <c r="X5174" s="43">
        <f>X5175+X5177</f>
        <v>0</v>
      </c>
      <c r="Y5174" s="43">
        <f>Y5175+Y5177</f>
        <v>0</v>
      </c>
      <c r="Z5174" s="43">
        <f>Z5175+Z5177</f>
        <v>0</v>
      </c>
      <c r="AA5174" s="43">
        <f>AA5175+AA5177</f>
        <v>0</v>
      </c>
      <c r="AB5174" s="43">
        <f>AB5175+AB5177</f>
        <v>2702</v>
      </c>
      <c r="AC5174" s="44">
        <f>AC5175+AC5177</f>
        <v>3308.7220000000002</v>
      </c>
      <c r="AD5174" s="44">
        <f>AD5175+AD5177</f>
        <v>3308.7220000000002</v>
      </c>
      <c r="AE5174" s="45">
        <f t="shared" si="10106"/>
        <v>100</v>
      </c>
      <c r="AF5174" s="43">
        <f>AF5175+AF5177</f>
        <v>3308.7220000000002</v>
      </c>
      <c r="AG5174" s="43">
        <f>AG5175+AG5177</f>
        <v>0</v>
      </c>
      <c r="AH5174" s="43">
        <f>AH5175+AH5177</f>
        <v>0</v>
      </c>
      <c r="AI5174" s="43">
        <f>AI5175+AI5177</f>
        <v>0</v>
      </c>
      <c r="AJ5174" s="43">
        <f>AJ5175+AJ5177</f>
        <v>0</v>
      </c>
      <c r="AK5174" s="43">
        <f>AK5175+AK5177</f>
        <v>0</v>
      </c>
      <c r="AL5174" s="43">
        <f t="shared" si="10107"/>
        <v>3308.7220000000002</v>
      </c>
      <c r="AM5174" s="43">
        <f t="shared" si="10108"/>
        <v>0</v>
      </c>
      <c r="AN5174" s="2"/>
      <c r="AO5174" s="1"/>
      <c r="AP5174" s="1"/>
      <c r="AQ5174" s="1"/>
      <c r="AR5174" s="1"/>
      <c r="AS5174" s="1"/>
    </row>
    <row r="5175" ht="31.5" hidden="1">
      <c r="B5175" s="41" t="s">
        <v>1408</v>
      </c>
      <c r="C5175" s="41" t="s">
        <v>41</v>
      </c>
      <c r="D5175" s="41" t="s">
        <v>43</v>
      </c>
      <c r="E5175" s="26" t="str">
        <f t="shared" si="10135"/>
        <v>0113</v>
      </c>
      <c r="F5175" s="41" t="s">
        <v>349</v>
      </c>
      <c r="G5175" s="41" t="s">
        <v>53</v>
      </c>
      <c r="H5175" s="42" t="s">
        <v>54</v>
      </c>
      <c r="I5175" s="43">
        <f>I5176</f>
        <v>0</v>
      </c>
      <c r="J5175" s="43">
        <f>J5176</f>
        <v>0</v>
      </c>
      <c r="K5175" s="43">
        <f>K5176</f>
        <v>0</v>
      </c>
      <c r="L5175" s="43">
        <f>L5176</f>
        <v>0</v>
      </c>
      <c r="M5175" s="43">
        <f>M5176</f>
        <v>0</v>
      </c>
      <c r="N5175" s="43">
        <f>N5176</f>
        <v>0</v>
      </c>
      <c r="O5175" s="43">
        <f>O5176</f>
        <v>0</v>
      </c>
      <c r="P5175" s="43">
        <f>P5176</f>
        <v>0</v>
      </c>
      <c r="Q5175" s="43">
        <f>Q5176</f>
        <v>0</v>
      </c>
      <c r="R5175" s="43">
        <f>R5176</f>
        <v>0</v>
      </c>
      <c r="S5175" s="43">
        <f>S5176</f>
        <v>0</v>
      </c>
      <c r="T5175" s="43">
        <f>T5176</f>
        <v>0</v>
      </c>
      <c r="U5175" s="43">
        <v>0</v>
      </c>
      <c r="V5175" s="43">
        <f t="shared" si="10136"/>
        <v>0</v>
      </c>
      <c r="W5175" s="43">
        <f>W5176</f>
        <v>0</v>
      </c>
      <c r="X5175" s="43">
        <f>X5176</f>
        <v>0</v>
      </c>
      <c r="Y5175" s="43">
        <f>Y5176</f>
        <v>0</v>
      </c>
      <c r="Z5175" s="43">
        <f>Z5176</f>
        <v>0</v>
      </c>
      <c r="AA5175" s="43">
        <f>AA5176</f>
        <v>0</v>
      </c>
      <c r="AB5175" s="43">
        <f>AB5176</f>
        <v>0</v>
      </c>
      <c r="AC5175" s="44">
        <f>AC5176</f>
        <v>0</v>
      </c>
      <c r="AD5175" s="44">
        <f>AD5176</f>
        <v>0</v>
      </c>
      <c r="AE5175" s="45" t="e">
        <f t="shared" si="10106"/>
        <v>#DIV/0!</v>
      </c>
      <c r="AF5175" s="46">
        <f>AF5176</f>
        <v>0</v>
      </c>
      <c r="AG5175" s="46">
        <f>AG5176</f>
        <v>0</v>
      </c>
      <c r="AH5175" s="47">
        <f>AH5176</f>
        <v>0</v>
      </c>
      <c r="AI5175" s="47">
        <f>AI5176</f>
        <v>0</v>
      </c>
      <c r="AJ5175" s="47">
        <f>AJ5176</f>
        <v>0</v>
      </c>
      <c r="AK5175" s="47">
        <f>AK5176</f>
        <v>0</v>
      </c>
      <c r="AL5175" s="47">
        <f t="shared" si="10107"/>
        <v>0</v>
      </c>
      <c r="AM5175" s="47">
        <f t="shared" si="10108"/>
        <v>0</v>
      </c>
      <c r="AN5175" s="48" t="s">
        <v>36</v>
      </c>
      <c r="AR5175" s="1"/>
      <c r="AS5175" s="1"/>
    </row>
    <row r="5176" ht="31.5" hidden="1">
      <c r="B5176" s="41" t="s">
        <v>1408</v>
      </c>
      <c r="C5176" s="41" t="s">
        <v>41</v>
      </c>
      <c r="D5176" s="41" t="s">
        <v>43</v>
      </c>
      <c r="E5176" s="26" t="str">
        <f t="shared" si="10135"/>
        <v>0113</v>
      </c>
      <c r="F5176" s="41" t="s">
        <v>349</v>
      </c>
      <c r="G5176" s="41" t="s">
        <v>55</v>
      </c>
      <c r="H5176" s="42" t="s">
        <v>56</v>
      </c>
      <c r="I5176" s="43"/>
      <c r="J5176" s="43"/>
      <c r="K5176" s="43"/>
      <c r="L5176" s="43"/>
      <c r="M5176" s="43"/>
      <c r="N5176" s="43"/>
      <c r="O5176" s="43">
        <v>0</v>
      </c>
      <c r="P5176" s="43">
        <v>0</v>
      </c>
      <c r="Q5176" s="43">
        <v>0</v>
      </c>
      <c r="R5176" s="43">
        <v>0</v>
      </c>
      <c r="S5176" s="43">
        <v>0</v>
      </c>
      <c r="T5176" s="43">
        <v>0</v>
      </c>
      <c r="U5176" s="43">
        <v>0</v>
      </c>
      <c r="V5176" s="43">
        <f t="shared" si="10136"/>
        <v>0</v>
      </c>
      <c r="W5176" s="43"/>
      <c r="X5176" s="43"/>
      <c r="Y5176" s="43"/>
      <c r="Z5176" s="43"/>
      <c r="AA5176" s="43"/>
      <c r="AB5176" s="43">
        <v>0</v>
      </c>
      <c r="AC5176" s="44">
        <v>0</v>
      </c>
      <c r="AD5176" s="44">
        <v>0</v>
      </c>
      <c r="AE5176" s="45" t="e">
        <f t="shared" si="10106"/>
        <v>#DIV/0!</v>
      </c>
      <c r="AF5176" s="46">
        <v>0</v>
      </c>
      <c r="AG5176" s="46">
        <v>0</v>
      </c>
      <c r="AH5176" s="47">
        <v>0</v>
      </c>
      <c r="AI5176" s="47">
        <v>0</v>
      </c>
      <c r="AJ5176" s="47">
        <v>0</v>
      </c>
      <c r="AK5176" s="47">
        <v>0</v>
      </c>
      <c r="AL5176" s="47">
        <f t="shared" si="10107"/>
        <v>0</v>
      </c>
      <c r="AM5176" s="47">
        <f t="shared" si="10108"/>
        <v>0</v>
      </c>
      <c r="AN5176" s="48" t="s">
        <v>36</v>
      </c>
      <c r="AO5176" s="1"/>
      <c r="AP5176" s="1"/>
      <c r="AQ5176" s="1"/>
      <c r="AR5176" s="1"/>
      <c r="AS5176" s="1"/>
    </row>
    <row r="5177" ht="31.5">
      <c r="B5177" s="41" t="s">
        <v>1408</v>
      </c>
      <c r="C5177" s="41" t="s">
        <v>41</v>
      </c>
      <c r="D5177" s="41" t="s">
        <v>43</v>
      </c>
      <c r="E5177" s="26" t="str">
        <f t="shared" si="10135"/>
        <v>0113</v>
      </c>
      <c r="F5177" s="41" t="s">
        <v>349</v>
      </c>
      <c r="G5177" s="41" t="s">
        <v>177</v>
      </c>
      <c r="H5177" s="42" t="s">
        <v>178</v>
      </c>
      <c r="I5177" s="43">
        <f>I5178</f>
        <v>3152</v>
      </c>
      <c r="J5177" s="43">
        <f>J5178</f>
        <v>3152</v>
      </c>
      <c r="K5177" s="43">
        <f>K5178</f>
        <v>3152</v>
      </c>
      <c r="L5177" s="43">
        <f>L5178</f>
        <v>0</v>
      </c>
      <c r="M5177" s="43">
        <f>M5178</f>
        <v>0</v>
      </c>
      <c r="N5177" s="43">
        <f>N5178</f>
        <v>0</v>
      </c>
      <c r="O5177" s="43">
        <f>O5178</f>
        <v>0</v>
      </c>
      <c r="P5177" s="43">
        <f>P5178</f>
        <v>0</v>
      </c>
      <c r="Q5177" s="43">
        <f>Q5178</f>
        <v>100</v>
      </c>
      <c r="R5177" s="43">
        <f>R5178</f>
        <v>0</v>
      </c>
      <c r="S5177" s="43">
        <f>S5178</f>
        <v>56.722000000000001</v>
      </c>
      <c r="T5177" s="43">
        <f>T5178</f>
        <v>0</v>
      </c>
      <c r="U5177" s="43">
        <v>0</v>
      </c>
      <c r="V5177" s="43">
        <f t="shared" si="10136"/>
        <v>3308.7220000000002</v>
      </c>
      <c r="W5177" s="43">
        <f>W5178</f>
        <v>0</v>
      </c>
      <c r="X5177" s="43">
        <f>X5178</f>
        <v>0</v>
      </c>
      <c r="Y5177" s="43">
        <f>Y5178</f>
        <v>0</v>
      </c>
      <c r="Z5177" s="43">
        <f>Z5178</f>
        <v>0</v>
      </c>
      <c r="AA5177" s="43">
        <f>AA5178</f>
        <v>0</v>
      </c>
      <c r="AB5177" s="43">
        <f>AB5178</f>
        <v>2702</v>
      </c>
      <c r="AC5177" s="44">
        <f>AC5178</f>
        <v>3308.7220000000002</v>
      </c>
      <c r="AD5177" s="44">
        <f>AD5178</f>
        <v>3308.7220000000002</v>
      </c>
      <c r="AE5177" s="45">
        <f t="shared" si="10106"/>
        <v>100</v>
      </c>
      <c r="AF5177" s="43">
        <f>AF5178</f>
        <v>3308.7220000000002</v>
      </c>
      <c r="AG5177" s="43">
        <f>AG5178</f>
        <v>0</v>
      </c>
      <c r="AH5177" s="43">
        <f>AH5178</f>
        <v>0</v>
      </c>
      <c r="AI5177" s="43">
        <f>AI5178</f>
        <v>0</v>
      </c>
      <c r="AJ5177" s="43">
        <f>AJ5178</f>
        <v>0</v>
      </c>
      <c r="AK5177" s="43">
        <f>AK5178</f>
        <v>0</v>
      </c>
      <c r="AL5177" s="43">
        <f t="shared" si="10107"/>
        <v>3308.7220000000002</v>
      </c>
      <c r="AM5177" s="43">
        <f t="shared" si="10108"/>
        <v>0</v>
      </c>
      <c r="AN5177" s="2"/>
      <c r="AO5177" s="1"/>
      <c r="AP5177" s="1"/>
      <c r="AQ5177" s="1"/>
      <c r="AR5177" s="1"/>
      <c r="AS5177" s="1"/>
    </row>
    <row r="5178" ht="63">
      <c r="B5178" s="41" t="s">
        <v>1408</v>
      </c>
      <c r="C5178" s="41" t="s">
        <v>41</v>
      </c>
      <c r="D5178" s="41" t="s">
        <v>43</v>
      </c>
      <c r="E5178" s="26" t="str">
        <f t="shared" si="10135"/>
        <v>0113</v>
      </c>
      <c r="F5178" s="41" t="s">
        <v>349</v>
      </c>
      <c r="G5178" s="41" t="s">
        <v>373</v>
      </c>
      <c r="H5178" s="42" t="s">
        <v>374</v>
      </c>
      <c r="I5178" s="43">
        <v>3152</v>
      </c>
      <c r="J5178" s="43">
        <v>3152</v>
      </c>
      <c r="K5178" s="43">
        <v>3152</v>
      </c>
      <c r="L5178" s="43"/>
      <c r="M5178" s="43"/>
      <c r="N5178" s="43"/>
      <c r="O5178" s="43">
        <v>0</v>
      </c>
      <c r="P5178" s="43">
        <v>0</v>
      </c>
      <c r="Q5178" s="43">
        <v>100</v>
      </c>
      <c r="R5178" s="43">
        <v>0</v>
      </c>
      <c r="S5178" s="43">
        <v>56.722000000000001</v>
      </c>
      <c r="T5178" s="43">
        <v>0</v>
      </c>
      <c r="U5178" s="43">
        <v>0</v>
      </c>
      <c r="V5178" s="43">
        <f t="shared" si="10136"/>
        <v>3308.7220000000002</v>
      </c>
      <c r="W5178" s="43"/>
      <c r="X5178" s="43"/>
      <c r="Y5178" s="43"/>
      <c r="Z5178" s="43"/>
      <c r="AA5178" s="43"/>
      <c r="AB5178" s="43">
        <v>2702</v>
      </c>
      <c r="AC5178" s="44">
        <v>3308.7220000000002</v>
      </c>
      <c r="AD5178" s="44">
        <v>3308.7220000000002</v>
      </c>
      <c r="AE5178" s="45">
        <f t="shared" si="10106"/>
        <v>100</v>
      </c>
      <c r="AF5178" s="43">
        <v>3308.7220000000002</v>
      </c>
      <c r="AG5178" s="43">
        <v>0</v>
      </c>
      <c r="AH5178" s="43">
        <v>0</v>
      </c>
      <c r="AI5178" s="43">
        <v>0</v>
      </c>
      <c r="AJ5178" s="43">
        <v>0</v>
      </c>
      <c r="AK5178" s="43">
        <v>0</v>
      </c>
      <c r="AL5178" s="43">
        <f t="shared" si="10107"/>
        <v>3308.7220000000002</v>
      </c>
      <c r="AM5178" s="43">
        <f t="shared" si="10108"/>
        <v>0</v>
      </c>
      <c r="AN5178" s="19"/>
      <c r="AO5178" s="1"/>
      <c r="AP5178" s="1"/>
      <c r="AQ5178" s="1"/>
      <c r="AR5178" s="1"/>
      <c r="AS5178" s="1"/>
    </row>
    <row r="5179" ht="31.5">
      <c r="B5179" s="41" t="s">
        <v>1408</v>
      </c>
      <c r="C5179" s="41" t="s">
        <v>41</v>
      </c>
      <c r="D5179" s="41" t="s">
        <v>43</v>
      </c>
      <c r="E5179" s="26" t="str">
        <f t="shared" si="10135"/>
        <v>0113</v>
      </c>
      <c r="F5179" s="41" t="s">
        <v>1276</v>
      </c>
      <c r="G5179" s="41"/>
      <c r="H5179" s="42" t="s">
        <v>1277</v>
      </c>
      <c r="I5179" s="43"/>
      <c r="J5179" s="43"/>
      <c r="K5179" s="43"/>
      <c r="L5179" s="43">
        <f t="shared" ref="L5179:L5183" si="10137">L5180</f>
        <v>1354.5</v>
      </c>
      <c r="M5179" s="43">
        <f t="shared" ref="M5179:M5183" si="10138">M5180</f>
        <v>1354.5</v>
      </c>
      <c r="N5179" s="43">
        <f t="shared" ref="N5179:N5183" si="10139">N5180</f>
        <v>1354.5</v>
      </c>
      <c r="O5179" s="43">
        <f t="shared" ref="O5179:O5183" si="10140">O5180</f>
        <v>0</v>
      </c>
      <c r="P5179" s="43">
        <f t="shared" ref="P5179:P5183" si="10141">P5180</f>
        <v>0</v>
      </c>
      <c r="Q5179" s="43">
        <f t="shared" ref="Q5179:Q5183" si="10142">Q5180</f>
        <v>-2.7909999999999999</v>
      </c>
      <c r="R5179" s="43">
        <f t="shared" ref="R5179:R5183" si="10143">R5180</f>
        <v>0</v>
      </c>
      <c r="S5179" s="43">
        <f t="shared" ref="S5179:S5183" si="10144">S5180</f>
        <v>0</v>
      </c>
      <c r="T5179" s="43">
        <f t="shared" ref="T5179:T5183" si="10145">T5180</f>
        <v>0</v>
      </c>
      <c r="U5179" s="43">
        <v>0</v>
      </c>
      <c r="V5179" s="43">
        <f t="shared" si="10136"/>
        <v>1351.7090000000001</v>
      </c>
      <c r="W5179" s="43">
        <f t="shared" ref="W5179:W5183" si="10146">W5180</f>
        <v>0</v>
      </c>
      <c r="X5179" s="43">
        <f t="shared" ref="X5179:X5183" si="10147">X5180</f>
        <v>0</v>
      </c>
      <c r="Y5179" s="43">
        <f t="shared" ref="Y5179:Y5183" si="10148">Y5180</f>
        <v>0</v>
      </c>
      <c r="Z5179" s="43">
        <f t="shared" ref="Z5179:Z5183" si="10149">Z5180</f>
        <v>0</v>
      </c>
      <c r="AA5179" s="43">
        <f t="shared" ref="AA5179:AA5183" si="10150">AA5180</f>
        <v>0</v>
      </c>
      <c r="AB5179" s="43">
        <f t="shared" ref="AB5179:AB5183" si="10151">AB5180</f>
        <v>1093.3750199999999</v>
      </c>
      <c r="AC5179" s="44">
        <f t="shared" ref="AC5179:AC5183" si="10152">AC5180</f>
        <v>1351.7090000000001</v>
      </c>
      <c r="AD5179" s="44">
        <f t="shared" ref="AD5179:AD5183" si="10153">AD5180</f>
        <v>1351.7083600000001</v>
      </c>
      <c r="AE5179" s="45">
        <f t="shared" si="10106"/>
        <v>99.999952652530993</v>
      </c>
      <c r="AF5179" s="43">
        <f t="shared" ref="AF5179:AF5183" si="10154">AF5180</f>
        <v>1351.7090000000001</v>
      </c>
      <c r="AG5179" s="43">
        <f t="shared" ref="AG5179:AG5183" si="10155">AG5180</f>
        <v>0</v>
      </c>
      <c r="AH5179" s="43">
        <f t="shared" ref="AH5179:AH5183" si="10156">AH5180</f>
        <v>0</v>
      </c>
      <c r="AI5179" s="43">
        <f t="shared" ref="AI5179:AI5183" si="10157">AI5180</f>
        <v>0</v>
      </c>
      <c r="AJ5179" s="43">
        <f t="shared" ref="AJ5179:AJ5183" si="10158">AJ5180</f>
        <v>0</v>
      </c>
      <c r="AK5179" s="43">
        <f t="shared" ref="AK5179:AK5183" si="10159">AK5180</f>
        <v>0</v>
      </c>
      <c r="AL5179" s="43">
        <f t="shared" si="10107"/>
        <v>1351.7090000000001</v>
      </c>
      <c r="AM5179" s="43">
        <f t="shared" si="10108"/>
        <v>0</v>
      </c>
      <c r="AN5179" s="2"/>
      <c r="AO5179" s="1"/>
      <c r="AP5179" s="1"/>
      <c r="AQ5179" s="1"/>
      <c r="AR5179" s="1"/>
      <c r="AS5179" s="1"/>
    </row>
    <row r="5180">
      <c r="B5180" s="41" t="s">
        <v>1408</v>
      </c>
      <c r="C5180" s="41" t="s">
        <v>41</v>
      </c>
      <c r="D5180" s="41" t="s">
        <v>43</v>
      </c>
      <c r="E5180" s="26" t="str">
        <f t="shared" si="10135"/>
        <v>0113</v>
      </c>
      <c r="F5180" s="41" t="s">
        <v>1278</v>
      </c>
      <c r="G5180" s="41"/>
      <c r="H5180" s="42" t="s">
        <v>1279</v>
      </c>
      <c r="I5180" s="43"/>
      <c r="J5180" s="43"/>
      <c r="K5180" s="43"/>
      <c r="L5180" s="43">
        <f t="shared" si="10137"/>
        <v>1354.5</v>
      </c>
      <c r="M5180" s="43">
        <f t="shared" si="10138"/>
        <v>1354.5</v>
      </c>
      <c r="N5180" s="43">
        <f t="shared" si="10139"/>
        <v>1354.5</v>
      </c>
      <c r="O5180" s="43">
        <f t="shared" si="10140"/>
        <v>0</v>
      </c>
      <c r="P5180" s="43">
        <f t="shared" si="10141"/>
        <v>0</v>
      </c>
      <c r="Q5180" s="43">
        <f t="shared" si="10142"/>
        <v>-2.7909999999999999</v>
      </c>
      <c r="R5180" s="43">
        <f t="shared" si="10143"/>
        <v>0</v>
      </c>
      <c r="S5180" s="43">
        <f t="shared" si="10144"/>
        <v>0</v>
      </c>
      <c r="T5180" s="43">
        <f t="shared" si="10145"/>
        <v>0</v>
      </c>
      <c r="U5180" s="43">
        <v>0</v>
      </c>
      <c r="V5180" s="43">
        <f t="shared" si="10136"/>
        <v>1351.7090000000001</v>
      </c>
      <c r="W5180" s="43">
        <f t="shared" si="10146"/>
        <v>0</v>
      </c>
      <c r="X5180" s="43">
        <f t="shared" si="10147"/>
        <v>0</v>
      </c>
      <c r="Y5180" s="43">
        <f t="shared" si="10148"/>
        <v>0</v>
      </c>
      <c r="Z5180" s="43">
        <f t="shared" si="10149"/>
        <v>0</v>
      </c>
      <c r="AA5180" s="43">
        <f t="shared" si="10150"/>
        <v>0</v>
      </c>
      <c r="AB5180" s="43">
        <f t="shared" si="10151"/>
        <v>1093.3750199999999</v>
      </c>
      <c r="AC5180" s="44">
        <f t="shared" si="10152"/>
        <v>1351.7090000000001</v>
      </c>
      <c r="AD5180" s="44">
        <f t="shared" si="10153"/>
        <v>1351.7083600000001</v>
      </c>
      <c r="AE5180" s="45">
        <f t="shared" si="10106"/>
        <v>99.999952652530993</v>
      </c>
      <c r="AF5180" s="43">
        <f t="shared" si="10154"/>
        <v>1351.7090000000001</v>
      </c>
      <c r="AG5180" s="43">
        <f t="shared" si="10155"/>
        <v>0</v>
      </c>
      <c r="AH5180" s="43">
        <f t="shared" si="10156"/>
        <v>0</v>
      </c>
      <c r="AI5180" s="43">
        <f t="shared" si="10157"/>
        <v>0</v>
      </c>
      <c r="AJ5180" s="43">
        <f t="shared" si="10158"/>
        <v>0</v>
      </c>
      <c r="AK5180" s="43">
        <f t="shared" si="10159"/>
        <v>0</v>
      </c>
      <c r="AL5180" s="43">
        <f t="shared" si="10107"/>
        <v>1351.7090000000001</v>
      </c>
      <c r="AM5180" s="43">
        <f t="shared" si="10108"/>
        <v>0</v>
      </c>
      <c r="AN5180" s="2"/>
      <c r="AO5180" s="1"/>
      <c r="AP5180" s="1"/>
      <c r="AQ5180" s="1"/>
      <c r="AR5180" s="1"/>
      <c r="AS5180" s="1"/>
    </row>
    <row r="5181" ht="47.25">
      <c r="B5181" s="41" t="s">
        <v>1408</v>
      </c>
      <c r="C5181" s="41" t="s">
        <v>41</v>
      </c>
      <c r="D5181" s="41" t="s">
        <v>43</v>
      </c>
      <c r="E5181" s="26" t="str">
        <f t="shared" si="10135"/>
        <v>0113</v>
      </c>
      <c r="F5181" s="41" t="s">
        <v>1280</v>
      </c>
      <c r="G5181" s="41"/>
      <c r="H5181" s="42" t="s">
        <v>1281</v>
      </c>
      <c r="I5181" s="43"/>
      <c r="J5181" s="43"/>
      <c r="K5181" s="43"/>
      <c r="L5181" s="43">
        <f t="shared" si="10137"/>
        <v>1354.5</v>
      </c>
      <c r="M5181" s="43">
        <f t="shared" si="10138"/>
        <v>1354.5</v>
      </c>
      <c r="N5181" s="43">
        <f t="shared" si="10139"/>
        <v>1354.5</v>
      </c>
      <c r="O5181" s="43">
        <f t="shared" si="10140"/>
        <v>0</v>
      </c>
      <c r="P5181" s="43">
        <f t="shared" si="10141"/>
        <v>0</v>
      </c>
      <c r="Q5181" s="43">
        <f t="shared" si="10142"/>
        <v>-2.7909999999999999</v>
      </c>
      <c r="R5181" s="43">
        <f t="shared" si="10143"/>
        <v>0</v>
      </c>
      <c r="S5181" s="43">
        <f t="shared" si="10144"/>
        <v>0</v>
      </c>
      <c r="T5181" s="43">
        <f t="shared" si="10145"/>
        <v>0</v>
      </c>
      <c r="U5181" s="43">
        <v>0</v>
      </c>
      <c r="V5181" s="43">
        <f t="shared" si="10136"/>
        <v>1351.7090000000001</v>
      </c>
      <c r="W5181" s="43">
        <f t="shared" si="10146"/>
        <v>0</v>
      </c>
      <c r="X5181" s="43">
        <f t="shared" si="10147"/>
        <v>0</v>
      </c>
      <c r="Y5181" s="43">
        <f t="shared" si="10148"/>
        <v>0</v>
      </c>
      <c r="Z5181" s="43">
        <f t="shared" si="10149"/>
        <v>0</v>
      </c>
      <c r="AA5181" s="43">
        <f t="shared" si="10150"/>
        <v>0</v>
      </c>
      <c r="AB5181" s="43">
        <f t="shared" si="10151"/>
        <v>1093.3750199999999</v>
      </c>
      <c r="AC5181" s="44">
        <f t="shared" si="10152"/>
        <v>1351.7090000000001</v>
      </c>
      <c r="AD5181" s="44">
        <f t="shared" si="10153"/>
        <v>1351.7083600000001</v>
      </c>
      <c r="AE5181" s="45">
        <f t="shared" si="10106"/>
        <v>99.999952652530993</v>
      </c>
      <c r="AF5181" s="43">
        <f t="shared" si="10154"/>
        <v>1351.7090000000001</v>
      </c>
      <c r="AG5181" s="43">
        <f t="shared" si="10155"/>
        <v>0</v>
      </c>
      <c r="AH5181" s="43">
        <f t="shared" si="10156"/>
        <v>0</v>
      </c>
      <c r="AI5181" s="43">
        <f t="shared" si="10157"/>
        <v>0</v>
      </c>
      <c r="AJ5181" s="43">
        <f t="shared" si="10158"/>
        <v>0</v>
      </c>
      <c r="AK5181" s="43">
        <f t="shared" si="10159"/>
        <v>0</v>
      </c>
      <c r="AL5181" s="43">
        <f t="shared" si="10107"/>
        <v>1351.7090000000001</v>
      </c>
      <c r="AM5181" s="43">
        <f t="shared" si="10108"/>
        <v>0</v>
      </c>
      <c r="AN5181" s="2"/>
      <c r="AR5181" s="1"/>
      <c r="AS5181" s="1"/>
    </row>
    <row r="5182">
      <c r="B5182" s="41" t="s">
        <v>1408</v>
      </c>
      <c r="C5182" s="41" t="s">
        <v>41</v>
      </c>
      <c r="D5182" s="41" t="s">
        <v>43</v>
      </c>
      <c r="E5182" s="26" t="str">
        <f t="shared" si="10135"/>
        <v>0113</v>
      </c>
      <c r="F5182" s="41" t="s">
        <v>1282</v>
      </c>
      <c r="G5182" s="41"/>
      <c r="H5182" s="42" t="s">
        <v>1283</v>
      </c>
      <c r="I5182" s="43"/>
      <c r="J5182" s="43"/>
      <c r="K5182" s="43"/>
      <c r="L5182" s="43">
        <f t="shared" si="10137"/>
        <v>1354.5</v>
      </c>
      <c r="M5182" s="43">
        <f t="shared" si="10138"/>
        <v>1354.5</v>
      </c>
      <c r="N5182" s="43">
        <f t="shared" si="10139"/>
        <v>1354.5</v>
      </c>
      <c r="O5182" s="43">
        <f t="shared" si="10140"/>
        <v>0</v>
      </c>
      <c r="P5182" s="43">
        <f t="shared" si="10141"/>
        <v>0</v>
      </c>
      <c r="Q5182" s="43">
        <f t="shared" si="10142"/>
        <v>-2.7909999999999999</v>
      </c>
      <c r="R5182" s="43">
        <f t="shared" si="10143"/>
        <v>0</v>
      </c>
      <c r="S5182" s="43">
        <f t="shared" si="10144"/>
        <v>0</v>
      </c>
      <c r="T5182" s="43">
        <f t="shared" si="10145"/>
        <v>0</v>
      </c>
      <c r="U5182" s="43">
        <v>0</v>
      </c>
      <c r="V5182" s="43">
        <f t="shared" si="10136"/>
        <v>1351.7090000000001</v>
      </c>
      <c r="W5182" s="43">
        <f t="shared" si="10146"/>
        <v>0</v>
      </c>
      <c r="X5182" s="43">
        <f t="shared" si="10147"/>
        <v>0</v>
      </c>
      <c r="Y5182" s="43">
        <f t="shared" si="10148"/>
        <v>0</v>
      </c>
      <c r="Z5182" s="43">
        <f t="shared" si="10149"/>
        <v>0</v>
      </c>
      <c r="AA5182" s="43">
        <f t="shared" si="10150"/>
        <v>0</v>
      </c>
      <c r="AB5182" s="43">
        <f t="shared" si="10151"/>
        <v>1093.3750199999999</v>
      </c>
      <c r="AC5182" s="44">
        <f t="shared" si="10152"/>
        <v>1351.7090000000001</v>
      </c>
      <c r="AD5182" s="44">
        <f t="shared" si="10153"/>
        <v>1351.7083600000001</v>
      </c>
      <c r="AE5182" s="45">
        <f t="shared" si="10106"/>
        <v>99.999952652530993</v>
      </c>
      <c r="AF5182" s="43">
        <f t="shared" si="10154"/>
        <v>1351.7090000000001</v>
      </c>
      <c r="AG5182" s="43">
        <f t="shared" si="10155"/>
        <v>0</v>
      </c>
      <c r="AH5182" s="43">
        <f t="shared" si="10156"/>
        <v>0</v>
      </c>
      <c r="AI5182" s="43">
        <f t="shared" si="10157"/>
        <v>0</v>
      </c>
      <c r="AJ5182" s="43">
        <f t="shared" si="10158"/>
        <v>0</v>
      </c>
      <c r="AK5182" s="43">
        <f t="shared" si="10159"/>
        <v>0</v>
      </c>
      <c r="AL5182" s="43">
        <f t="shared" si="10107"/>
        <v>1351.7090000000001</v>
      </c>
      <c r="AM5182" s="43">
        <f t="shared" si="10108"/>
        <v>0</v>
      </c>
      <c r="AN5182" s="2"/>
      <c r="AO5182" s="1"/>
      <c r="AP5182" s="1"/>
      <c r="AQ5182" s="1"/>
      <c r="AR5182" s="1"/>
      <c r="AS5182" s="1"/>
    </row>
    <row r="5183" ht="31.5">
      <c r="B5183" s="41" t="s">
        <v>1408</v>
      </c>
      <c r="C5183" s="41" t="s">
        <v>41</v>
      </c>
      <c r="D5183" s="41" t="s">
        <v>43</v>
      </c>
      <c r="E5183" s="26" t="str">
        <f t="shared" si="10135"/>
        <v>0113</v>
      </c>
      <c r="F5183" s="41" t="s">
        <v>1282</v>
      </c>
      <c r="G5183" s="41" t="s">
        <v>53</v>
      </c>
      <c r="H5183" s="42" t="s">
        <v>54</v>
      </c>
      <c r="I5183" s="43"/>
      <c r="J5183" s="43"/>
      <c r="K5183" s="43"/>
      <c r="L5183" s="43">
        <f t="shared" si="10137"/>
        <v>1354.5</v>
      </c>
      <c r="M5183" s="43">
        <f t="shared" si="10138"/>
        <v>1354.5</v>
      </c>
      <c r="N5183" s="43">
        <f t="shared" si="10139"/>
        <v>1354.5</v>
      </c>
      <c r="O5183" s="43">
        <f t="shared" si="10140"/>
        <v>0</v>
      </c>
      <c r="P5183" s="43">
        <f t="shared" si="10141"/>
        <v>0</v>
      </c>
      <c r="Q5183" s="43">
        <f t="shared" si="10142"/>
        <v>-2.7909999999999999</v>
      </c>
      <c r="R5183" s="43">
        <f t="shared" si="10143"/>
        <v>0</v>
      </c>
      <c r="S5183" s="43">
        <f t="shared" si="10144"/>
        <v>0</v>
      </c>
      <c r="T5183" s="43">
        <f t="shared" si="10145"/>
        <v>0</v>
      </c>
      <c r="U5183" s="43">
        <v>0</v>
      </c>
      <c r="V5183" s="43">
        <f t="shared" si="10136"/>
        <v>1351.7090000000001</v>
      </c>
      <c r="W5183" s="43">
        <f t="shared" si="10146"/>
        <v>0</v>
      </c>
      <c r="X5183" s="43">
        <f t="shared" si="10147"/>
        <v>0</v>
      </c>
      <c r="Y5183" s="43">
        <f t="shared" si="10148"/>
        <v>0</v>
      </c>
      <c r="Z5183" s="43">
        <f t="shared" si="10149"/>
        <v>0</v>
      </c>
      <c r="AA5183" s="43">
        <f t="shared" si="10150"/>
        <v>0</v>
      </c>
      <c r="AB5183" s="43">
        <f t="shared" si="10151"/>
        <v>1093.3750199999999</v>
      </c>
      <c r="AC5183" s="44">
        <f t="shared" si="10152"/>
        <v>1351.7090000000001</v>
      </c>
      <c r="AD5183" s="44">
        <f t="shared" si="10153"/>
        <v>1351.7083600000001</v>
      </c>
      <c r="AE5183" s="45">
        <f t="shared" si="10106"/>
        <v>99.999952652530993</v>
      </c>
      <c r="AF5183" s="43">
        <f t="shared" si="10154"/>
        <v>1351.7090000000001</v>
      </c>
      <c r="AG5183" s="43">
        <f t="shared" si="10155"/>
        <v>0</v>
      </c>
      <c r="AH5183" s="43">
        <f t="shared" si="10156"/>
        <v>0</v>
      </c>
      <c r="AI5183" s="43">
        <f t="shared" si="10157"/>
        <v>0</v>
      </c>
      <c r="AJ5183" s="43">
        <f t="shared" si="10158"/>
        <v>0</v>
      </c>
      <c r="AK5183" s="43">
        <f t="shared" si="10159"/>
        <v>0</v>
      </c>
      <c r="AL5183" s="43">
        <f t="shared" si="10107"/>
        <v>1351.7090000000001</v>
      </c>
      <c r="AM5183" s="43">
        <f t="shared" si="10108"/>
        <v>0</v>
      </c>
      <c r="AN5183" s="2"/>
      <c r="AO5183" s="1"/>
      <c r="AP5183" s="1"/>
      <c r="AQ5183" s="1"/>
      <c r="AR5183" s="1"/>
      <c r="AS5183" s="1"/>
    </row>
    <row r="5184" ht="31.5">
      <c r="B5184" s="41" t="s">
        <v>1408</v>
      </c>
      <c r="C5184" s="41" t="s">
        <v>41</v>
      </c>
      <c r="D5184" s="41" t="s">
        <v>43</v>
      </c>
      <c r="E5184" s="26" t="str">
        <f t="shared" si="10135"/>
        <v>0113</v>
      </c>
      <c r="F5184" s="41" t="s">
        <v>1282</v>
      </c>
      <c r="G5184" s="41" t="s">
        <v>55</v>
      </c>
      <c r="H5184" s="42" t="s">
        <v>56</v>
      </c>
      <c r="I5184" s="43"/>
      <c r="J5184" s="43"/>
      <c r="K5184" s="43"/>
      <c r="L5184" s="43">
        <v>1354.5</v>
      </c>
      <c r="M5184" s="43">
        <v>1354.5</v>
      </c>
      <c r="N5184" s="43">
        <v>1354.5</v>
      </c>
      <c r="O5184" s="43">
        <v>0</v>
      </c>
      <c r="P5184" s="43">
        <v>0</v>
      </c>
      <c r="Q5184" s="43">
        <v>-2.7909999999999999</v>
      </c>
      <c r="R5184" s="43">
        <v>0</v>
      </c>
      <c r="S5184" s="43">
        <v>0</v>
      </c>
      <c r="T5184" s="43">
        <v>0</v>
      </c>
      <c r="U5184" s="43">
        <v>0</v>
      </c>
      <c r="V5184" s="43">
        <f t="shared" si="10136"/>
        <v>1351.7090000000001</v>
      </c>
      <c r="W5184" s="43"/>
      <c r="X5184" s="43"/>
      <c r="Y5184" s="43"/>
      <c r="Z5184" s="43"/>
      <c r="AA5184" s="43"/>
      <c r="AB5184" s="43">
        <v>1093.3750199999999</v>
      </c>
      <c r="AC5184" s="44">
        <v>1351.7090000000001</v>
      </c>
      <c r="AD5184" s="44">
        <v>1351.7083600000001</v>
      </c>
      <c r="AE5184" s="45">
        <f t="shared" si="10106"/>
        <v>99.999952652530993</v>
      </c>
      <c r="AF5184" s="43">
        <v>1351.7090000000001</v>
      </c>
      <c r="AG5184" s="43">
        <v>0</v>
      </c>
      <c r="AH5184" s="43">
        <v>0</v>
      </c>
      <c r="AI5184" s="43">
        <v>0</v>
      </c>
      <c r="AJ5184" s="43">
        <v>0</v>
      </c>
      <c r="AK5184" s="43">
        <v>0</v>
      </c>
      <c r="AL5184" s="43">
        <f t="shared" si="10107"/>
        <v>1351.7090000000001</v>
      </c>
      <c r="AM5184" s="43">
        <f t="shared" si="10108"/>
        <v>0</v>
      </c>
      <c r="AN5184" s="19"/>
      <c r="AO5184" s="1"/>
      <c r="AP5184" s="1"/>
      <c r="AQ5184" s="1"/>
      <c r="AR5184" s="1"/>
      <c r="AS5184" s="1"/>
    </row>
    <row r="5185" ht="31.5">
      <c r="B5185" s="41" t="s">
        <v>1408</v>
      </c>
      <c r="C5185" s="41" t="s">
        <v>41</v>
      </c>
      <c r="D5185" s="41" t="s">
        <v>43</v>
      </c>
      <c r="E5185" s="26" t="str">
        <f t="shared" si="10135"/>
        <v>0113</v>
      </c>
      <c r="F5185" s="41" t="s">
        <v>81</v>
      </c>
      <c r="G5185" s="41"/>
      <c r="H5185" s="42" t="s">
        <v>82</v>
      </c>
      <c r="I5185" s="43">
        <f>I5186+I5202+I5209+I5212</f>
        <v>507884.09999999998</v>
      </c>
      <c r="J5185" s="43">
        <f>J5186+J5202+J5209+J5212</f>
        <v>452136.19999999995</v>
      </c>
      <c r="K5185" s="43">
        <f>K5186+K5202+K5209+K5212</f>
        <v>451236.29999999999</v>
      </c>
      <c r="L5185" s="43">
        <f>L5186+L5202+L5209+L5212</f>
        <v>0</v>
      </c>
      <c r="M5185" s="43">
        <f>M5186+M5202+M5209+M5212</f>
        <v>0</v>
      </c>
      <c r="N5185" s="43">
        <f>N5186+N5202+N5209+N5212</f>
        <v>0</v>
      </c>
      <c r="O5185" s="43">
        <f>O5186+O5202+O5209+O5212</f>
        <v>-350.36700000000002</v>
      </c>
      <c r="P5185" s="43">
        <f>P5186+P5202+P5209+P5212</f>
        <v>831.50800000000004</v>
      </c>
      <c r="Q5185" s="43">
        <f>Q5186+Q5202+Q5209+Q5212</f>
        <v>5595.6910000000007</v>
      </c>
      <c r="R5185" s="43">
        <f>R5186+R5202+R5209+R5212</f>
        <v>8422.8559999999998</v>
      </c>
      <c r="S5185" s="43">
        <f>S5186+S5202+S5209+S5212</f>
        <v>1812.26</v>
      </c>
      <c r="T5185" s="43">
        <f>T5186+T5202+T5209+T5212</f>
        <v>0</v>
      </c>
      <c r="U5185" s="43">
        <v>19993.127</v>
      </c>
      <c r="V5185" s="43">
        <f t="shared" si="10136"/>
        <v>544189.17500000005</v>
      </c>
      <c r="W5185" s="43" t="e">
        <f>W5186+W5202+W5209+W5212</f>
        <v>#REF!</v>
      </c>
      <c r="X5185" s="43" t="e">
        <f>X5186+X5202+X5209+X5212</f>
        <v>#REF!</v>
      </c>
      <c r="Y5185" s="43" t="e">
        <f>Y5186+Y5202+Y5209+Y5212</f>
        <v>#REF!</v>
      </c>
      <c r="Z5185" s="43" t="e">
        <f>Z5186+Z5202+Z5209+Z5212</f>
        <v>#REF!</v>
      </c>
      <c r="AA5185" s="43" t="e">
        <f>AA5186+AA5202+AA5209+AA5212</f>
        <v>#REF!</v>
      </c>
      <c r="AB5185" s="43">
        <f>AB5186+AB5202+AB5209+AB5212</f>
        <v>295939.21893999999</v>
      </c>
      <c r="AC5185" s="44">
        <f>AC5186+AC5202+AC5209+AC5212</f>
        <v>404997.47949999996</v>
      </c>
      <c r="AD5185" s="44">
        <f>AD5186+AD5202+AD5209+AD5212</f>
        <v>392881.63494000002</v>
      </c>
      <c r="AE5185" s="45">
        <f t="shared" si="10106"/>
        <v>97.008414823974249</v>
      </c>
      <c r="AF5185" s="43">
        <f>AF5186+AF5202+AF5209+AF5212</f>
        <v>405347.84649999999</v>
      </c>
      <c r="AG5185" s="43">
        <f>AG5186+AG5202+AG5209+AG5212</f>
        <v>-350.36700000000002</v>
      </c>
      <c r="AH5185" s="43">
        <f>AH5186+AH5202+AH5209+AH5212</f>
        <v>0</v>
      </c>
      <c r="AI5185" s="43">
        <f>AI5186+AI5202+AI5209+AI5212</f>
        <v>0</v>
      </c>
      <c r="AJ5185" s="43">
        <f>AJ5186+AJ5202+AJ5209+AJ5212</f>
        <v>0</v>
      </c>
      <c r="AK5185" s="43">
        <f>AK5186+AK5202+AK5209+AK5212</f>
        <v>0</v>
      </c>
      <c r="AL5185" s="43">
        <f t="shared" si="10107"/>
        <v>404997.47949999996</v>
      </c>
      <c r="AM5185" s="43">
        <f t="shared" si="10108"/>
        <v>139191.69550000009</v>
      </c>
      <c r="AN5185" s="2"/>
      <c r="AO5185" s="1"/>
      <c r="AP5185" s="1"/>
      <c r="AQ5185" s="1"/>
      <c r="AR5185" s="1"/>
      <c r="AS5185" s="1"/>
    </row>
    <row r="5186" ht="47.25">
      <c r="B5186" s="41" t="s">
        <v>1408</v>
      </c>
      <c r="C5186" s="41" t="s">
        <v>41</v>
      </c>
      <c r="D5186" s="41" t="s">
        <v>43</v>
      </c>
      <c r="E5186" s="26" t="str">
        <f t="shared" si="10135"/>
        <v>0113</v>
      </c>
      <c r="F5186" s="41" t="s">
        <v>1427</v>
      </c>
      <c r="G5186" s="41"/>
      <c r="H5186" s="42" t="s">
        <v>1428</v>
      </c>
      <c r="I5186" s="43">
        <f>I5187+I5194+I5199</f>
        <v>226593.29999999999</v>
      </c>
      <c r="J5186" s="43">
        <f>J5187+J5194+J5199</f>
        <v>186667.30000000002</v>
      </c>
      <c r="K5186" s="43">
        <f>K5187+K5194+K5199</f>
        <v>185767.40000000002</v>
      </c>
      <c r="L5186" s="43">
        <f>L5187+L5194+L5199</f>
        <v>0</v>
      </c>
      <c r="M5186" s="43">
        <f>M5187+M5194+M5199</f>
        <v>0</v>
      </c>
      <c r="N5186" s="43">
        <f>N5187+N5194+N5199</f>
        <v>0</v>
      </c>
      <c r="O5186" s="43">
        <f>O5187+O5194+O5199</f>
        <v>0</v>
      </c>
      <c r="P5186" s="43">
        <f>P5187+P5194+P5199</f>
        <v>838.90800000000002</v>
      </c>
      <c r="Q5186" s="43">
        <f>Q5187+Q5194+Q5199</f>
        <v>9619.6440000000002</v>
      </c>
      <c r="R5186" s="43">
        <f>R5187+R5194+R5199</f>
        <v>10219.909</v>
      </c>
      <c r="S5186" s="43">
        <f>S5187+S5194+S5199</f>
        <v>0</v>
      </c>
      <c r="T5186" s="43">
        <f>T5187+T5194+T5199</f>
        <v>0</v>
      </c>
      <c r="U5186" s="43">
        <v>19993.127</v>
      </c>
      <c r="V5186" s="43">
        <f t="shared" si="10136"/>
        <v>267264.88799999998</v>
      </c>
      <c r="W5186" s="43">
        <f>W5187+W5194+W5199</f>
        <v>19993.127</v>
      </c>
      <c r="X5186" s="43">
        <f>X5187+X5194+X5199</f>
        <v>0</v>
      </c>
      <c r="Y5186" s="43">
        <f>Y5187+Y5194+Y5199</f>
        <v>0</v>
      </c>
      <c r="Z5186" s="43">
        <f>Z5187+Z5194+Z5199</f>
        <v>0</v>
      </c>
      <c r="AA5186" s="43">
        <f>AA5187+AA5194+AA5199</f>
        <v>0</v>
      </c>
      <c r="AB5186" s="43">
        <f>AB5187+AB5194+AB5199</f>
        <v>190063.83537999997</v>
      </c>
      <c r="AC5186" s="44">
        <f>AC5187+AC5194+AC5199</f>
        <v>267264.88799999998</v>
      </c>
      <c r="AD5186" s="44">
        <f>AD5187+AD5194+AD5199</f>
        <v>255164.29867000002</v>
      </c>
      <c r="AE5186" s="45">
        <f t="shared" si="10106"/>
        <v>95.472435821797902</v>
      </c>
      <c r="AF5186" s="43">
        <f>AF5187+AF5194+AF5199</f>
        <v>267264.88799999998</v>
      </c>
      <c r="AG5186" s="43">
        <f>AG5187+AG5194+AG5199</f>
        <v>0</v>
      </c>
      <c r="AH5186" s="43">
        <f>AH5187+AH5194+AH5199</f>
        <v>0</v>
      </c>
      <c r="AI5186" s="43">
        <f>AI5187+AI5194+AI5199</f>
        <v>0</v>
      </c>
      <c r="AJ5186" s="43">
        <f>AJ5187+AJ5194+AJ5199</f>
        <v>0</v>
      </c>
      <c r="AK5186" s="43">
        <f>AK5187+AK5194+AK5199</f>
        <v>0</v>
      </c>
      <c r="AL5186" s="43">
        <f t="shared" si="10107"/>
        <v>267264.88799999998</v>
      </c>
      <c r="AM5186" s="43">
        <f t="shared" si="10108"/>
        <v>0</v>
      </c>
      <c r="AN5186" s="2"/>
      <c r="AR5186" s="1"/>
      <c r="AS5186" s="1"/>
    </row>
    <row r="5187" ht="47.25">
      <c r="B5187" s="41" t="s">
        <v>1408</v>
      </c>
      <c r="C5187" s="41" t="s">
        <v>41</v>
      </c>
      <c r="D5187" s="41" t="s">
        <v>43</v>
      </c>
      <c r="E5187" s="26" t="str">
        <f t="shared" si="10135"/>
        <v>0113</v>
      </c>
      <c r="F5187" s="41" t="s">
        <v>1429</v>
      </c>
      <c r="G5187" s="41"/>
      <c r="H5187" s="42" t="s">
        <v>70</v>
      </c>
      <c r="I5187" s="43">
        <f>I5188+I5190+I5192</f>
        <v>87506.899999999994</v>
      </c>
      <c r="J5187" s="43">
        <f>J5188+J5190+J5192</f>
        <v>90221.200000000012</v>
      </c>
      <c r="K5187" s="43">
        <f>K5188+K5190+K5192</f>
        <v>84221.200000000012</v>
      </c>
      <c r="L5187" s="43">
        <f>L5188+L5190+L5192</f>
        <v>0</v>
      </c>
      <c r="M5187" s="43">
        <f>M5188+M5190+M5192</f>
        <v>0</v>
      </c>
      <c r="N5187" s="43">
        <f>N5188+N5190+N5192</f>
        <v>0</v>
      </c>
      <c r="O5187" s="43">
        <f>O5188+O5190+O5192</f>
        <v>0</v>
      </c>
      <c r="P5187" s="43">
        <f>P5188+P5190+P5192</f>
        <v>838.90800000000002</v>
      </c>
      <c r="Q5187" s="43">
        <f>Q5188+Q5190+Q5192</f>
        <v>906.88999999999999</v>
      </c>
      <c r="R5187" s="43">
        <f>R5188+R5190+R5192</f>
        <v>8702.6000000000004</v>
      </c>
      <c r="S5187" s="43">
        <f>S5188+S5190+S5192</f>
        <v>0</v>
      </c>
      <c r="T5187" s="43">
        <f>T5188+T5190+T5192</f>
        <v>0</v>
      </c>
      <c r="U5187" s="43">
        <v>808.29999999999995</v>
      </c>
      <c r="V5187" s="43">
        <f t="shared" si="10136"/>
        <v>98763.597999999998</v>
      </c>
      <c r="W5187" s="43">
        <f>W5188+W5190+W5192</f>
        <v>808.29999999999995</v>
      </c>
      <c r="X5187" s="43">
        <f>X5188+X5190+X5192</f>
        <v>0</v>
      </c>
      <c r="Y5187" s="43">
        <f>Y5188+Y5190+Y5192</f>
        <v>0</v>
      </c>
      <c r="Z5187" s="43">
        <f>Z5188+Z5190+Z5192</f>
        <v>0</v>
      </c>
      <c r="AA5187" s="43">
        <f>AA5188+AA5190+AA5192</f>
        <v>0</v>
      </c>
      <c r="AB5187" s="43">
        <f>AB5188+AB5190+AB5192</f>
        <v>74556.537129999997</v>
      </c>
      <c r="AC5187" s="44">
        <f>AC5188+AC5190+AC5192</f>
        <v>98763.597999999998</v>
      </c>
      <c r="AD5187" s="44">
        <f>AD5188+AD5190+AD5192</f>
        <v>98744.420670000007</v>
      </c>
      <c r="AE5187" s="45">
        <f t="shared" si="10106"/>
        <v>99.980582592788906</v>
      </c>
      <c r="AF5187" s="43">
        <f>AF5188+AF5190+AF5192</f>
        <v>98763.597999999998</v>
      </c>
      <c r="AG5187" s="43">
        <f>AG5188+AG5190+AG5192</f>
        <v>0</v>
      </c>
      <c r="AH5187" s="43">
        <f>AH5188+AH5190+AH5192</f>
        <v>0</v>
      </c>
      <c r="AI5187" s="43">
        <f>AI5188+AI5190+AI5192</f>
        <v>0</v>
      </c>
      <c r="AJ5187" s="43">
        <f>AJ5188+AJ5190+AJ5192</f>
        <v>0</v>
      </c>
      <c r="AK5187" s="43">
        <f>AK5188+AK5190+AK5192</f>
        <v>0</v>
      </c>
      <c r="AL5187" s="43">
        <f t="shared" si="10107"/>
        <v>98763.597999999998</v>
      </c>
      <c r="AM5187" s="43">
        <f t="shared" si="10108"/>
        <v>0</v>
      </c>
      <c r="AN5187" s="2"/>
      <c r="AO5187" s="1"/>
      <c r="AP5187" s="1"/>
      <c r="AQ5187" s="1"/>
      <c r="AR5187" s="1"/>
      <c r="AS5187" s="1"/>
    </row>
    <row r="5188" ht="78.75">
      <c r="B5188" s="41" t="s">
        <v>1408</v>
      </c>
      <c r="C5188" s="41" t="s">
        <v>41</v>
      </c>
      <c r="D5188" s="41" t="s">
        <v>43</v>
      </c>
      <c r="E5188" s="26" t="str">
        <f t="shared" si="10135"/>
        <v>0113</v>
      </c>
      <c r="F5188" s="41" t="s">
        <v>1429</v>
      </c>
      <c r="G5188" s="41" t="s">
        <v>71</v>
      </c>
      <c r="H5188" s="42" t="s">
        <v>72</v>
      </c>
      <c r="I5188" s="43">
        <f>I5189</f>
        <v>74865.799999999988</v>
      </c>
      <c r="J5188" s="43">
        <f>J5189</f>
        <v>77580.100000000006</v>
      </c>
      <c r="K5188" s="43">
        <f>K5189</f>
        <v>77580.100000000006</v>
      </c>
      <c r="L5188" s="43">
        <f>L5189</f>
        <v>0</v>
      </c>
      <c r="M5188" s="43">
        <f>M5189</f>
        <v>0</v>
      </c>
      <c r="N5188" s="43">
        <f>N5189</f>
        <v>0</v>
      </c>
      <c r="O5188" s="43">
        <f>O5189</f>
        <v>0</v>
      </c>
      <c r="P5188" s="43">
        <f>P5189</f>
        <v>0</v>
      </c>
      <c r="Q5188" s="43">
        <f>Q5189</f>
        <v>0</v>
      </c>
      <c r="R5188" s="43">
        <f>R5189</f>
        <v>8702.6000000000004</v>
      </c>
      <c r="S5188" s="43">
        <f>S5189</f>
        <v>0</v>
      </c>
      <c r="T5188" s="43">
        <f>T5189</f>
        <v>0</v>
      </c>
      <c r="U5188" s="43">
        <v>808.29999999999995</v>
      </c>
      <c r="V5188" s="43">
        <f t="shared" si="10136"/>
        <v>84376.699999999997</v>
      </c>
      <c r="W5188" s="43">
        <f>W5189</f>
        <v>808.29999999999995</v>
      </c>
      <c r="X5188" s="43">
        <f>X5189</f>
        <v>0</v>
      </c>
      <c r="Y5188" s="43">
        <f>Y5189</f>
        <v>0</v>
      </c>
      <c r="Z5188" s="43">
        <f>Z5189</f>
        <v>0</v>
      </c>
      <c r="AA5188" s="43">
        <f>AA5189</f>
        <v>0</v>
      </c>
      <c r="AB5188" s="43">
        <f>AB5189</f>
        <v>63134.564659999996</v>
      </c>
      <c r="AC5188" s="44">
        <f>AC5189</f>
        <v>84462.686669999996</v>
      </c>
      <c r="AD5188" s="44">
        <f>AD5189</f>
        <v>84445.290770000007</v>
      </c>
      <c r="AE5188" s="45">
        <f t="shared" si="10106"/>
        <v>99.979404041375147</v>
      </c>
      <c r="AF5188" s="43">
        <f>AF5189</f>
        <v>84376.699999999997</v>
      </c>
      <c r="AG5188" s="43">
        <f>AG5189</f>
        <v>0</v>
      </c>
      <c r="AH5188" s="43">
        <f>AH5189</f>
        <v>0</v>
      </c>
      <c r="AI5188" s="43">
        <f>AI5189</f>
        <v>0</v>
      </c>
      <c r="AJ5188" s="43">
        <f>AJ5189</f>
        <v>0</v>
      </c>
      <c r="AK5188" s="43">
        <f>AK5189</f>
        <v>0</v>
      </c>
      <c r="AL5188" s="43">
        <f t="shared" si="10107"/>
        <v>84376.699999999997</v>
      </c>
      <c r="AM5188" s="43">
        <f t="shared" si="10108"/>
        <v>0</v>
      </c>
      <c r="AN5188" s="2"/>
      <c r="AR5188" s="1"/>
      <c r="AS5188" s="1"/>
    </row>
    <row r="5189">
      <c r="B5189" s="41" t="s">
        <v>1408</v>
      </c>
      <c r="C5189" s="41" t="s">
        <v>41</v>
      </c>
      <c r="D5189" s="41" t="s">
        <v>43</v>
      </c>
      <c r="E5189" s="26" t="str">
        <f t="shared" si="10135"/>
        <v>0113</v>
      </c>
      <c r="F5189" s="41" t="s">
        <v>1429</v>
      </c>
      <c r="G5189" s="41" t="s">
        <v>73</v>
      </c>
      <c r="H5189" s="42" t="s">
        <v>74</v>
      </c>
      <c r="I5189" s="43">
        <v>74865.799999999988</v>
      </c>
      <c r="J5189" s="43">
        <v>77580.100000000006</v>
      </c>
      <c r="K5189" s="43">
        <v>77580.100000000006</v>
      </c>
      <c r="L5189" s="43"/>
      <c r="M5189" s="43"/>
      <c r="N5189" s="43"/>
      <c r="O5189" s="43">
        <v>0</v>
      </c>
      <c r="P5189" s="43">
        <v>0</v>
      </c>
      <c r="Q5189" s="43">
        <v>0</v>
      </c>
      <c r="R5189" s="43">
        <v>8702.6000000000004</v>
      </c>
      <c r="S5189" s="43">
        <v>0</v>
      </c>
      <c r="T5189" s="43">
        <v>0</v>
      </c>
      <c r="U5189" s="43">
        <v>808.29999999999995</v>
      </c>
      <c r="V5189" s="43">
        <f t="shared" si="10136"/>
        <v>84376.699999999997</v>
      </c>
      <c r="W5189" s="43">
        <v>808.29999999999995</v>
      </c>
      <c r="X5189" s="43"/>
      <c r="Y5189" s="43"/>
      <c r="Z5189" s="43"/>
      <c r="AA5189" s="43"/>
      <c r="AB5189" s="43">
        <v>63134.564659999996</v>
      </c>
      <c r="AC5189" s="44">
        <v>84462.686669999996</v>
      </c>
      <c r="AD5189" s="44">
        <v>84445.290770000007</v>
      </c>
      <c r="AE5189" s="45">
        <f t="shared" si="10106"/>
        <v>99.979404041375147</v>
      </c>
      <c r="AF5189" s="43">
        <v>84376.699999999997</v>
      </c>
      <c r="AG5189" s="43">
        <v>0</v>
      </c>
      <c r="AH5189" s="43">
        <v>0</v>
      </c>
      <c r="AI5189" s="43">
        <v>0</v>
      </c>
      <c r="AJ5189" s="43">
        <v>0</v>
      </c>
      <c r="AK5189" s="43">
        <v>0</v>
      </c>
      <c r="AL5189" s="43">
        <f t="shared" si="10107"/>
        <v>84376.699999999997</v>
      </c>
      <c r="AM5189" s="43">
        <f t="shared" si="10108"/>
        <v>0</v>
      </c>
      <c r="AN5189" s="2"/>
      <c r="AO5189" s="1"/>
      <c r="AP5189" s="1"/>
      <c r="AQ5189" s="1"/>
      <c r="AR5189" s="1"/>
      <c r="AS5189" s="1"/>
    </row>
    <row r="5190" ht="31.5">
      <c r="B5190" s="41" t="s">
        <v>1408</v>
      </c>
      <c r="C5190" s="41" t="s">
        <v>41</v>
      </c>
      <c r="D5190" s="41" t="s">
        <v>43</v>
      </c>
      <c r="E5190" s="26" t="str">
        <f t="shared" si="10135"/>
        <v>0113</v>
      </c>
      <c r="F5190" s="41" t="s">
        <v>1429</v>
      </c>
      <c r="G5190" s="41" t="s">
        <v>53</v>
      </c>
      <c r="H5190" s="42" t="s">
        <v>54</v>
      </c>
      <c r="I5190" s="43">
        <f>I5191</f>
        <v>12530.1</v>
      </c>
      <c r="J5190" s="43">
        <f>J5191</f>
        <v>12530.1</v>
      </c>
      <c r="K5190" s="43">
        <f>K5191</f>
        <v>6530.1000000000004</v>
      </c>
      <c r="L5190" s="43">
        <f>L5191</f>
        <v>0</v>
      </c>
      <c r="M5190" s="43">
        <f>M5191</f>
        <v>0</v>
      </c>
      <c r="N5190" s="43">
        <f>N5191</f>
        <v>0</v>
      </c>
      <c r="O5190" s="43">
        <f>O5191</f>
        <v>0</v>
      </c>
      <c r="P5190" s="43">
        <f>P5191</f>
        <v>838.90800000000002</v>
      </c>
      <c r="Q5190" s="43">
        <f>Q5191</f>
        <v>891.32799999999997</v>
      </c>
      <c r="R5190" s="43">
        <f>R5191</f>
        <v>0</v>
      </c>
      <c r="S5190" s="43">
        <f>S5191</f>
        <v>0</v>
      </c>
      <c r="T5190" s="43">
        <f>T5191</f>
        <v>0</v>
      </c>
      <c r="U5190" s="43">
        <v>0</v>
      </c>
      <c r="V5190" s="43">
        <f t="shared" si="10136"/>
        <v>14260.335999999999</v>
      </c>
      <c r="W5190" s="43">
        <f>W5191</f>
        <v>0</v>
      </c>
      <c r="X5190" s="43">
        <f>X5191</f>
        <v>0</v>
      </c>
      <c r="Y5190" s="43">
        <f>Y5191</f>
        <v>0</v>
      </c>
      <c r="Z5190" s="43">
        <f>Z5191</f>
        <v>0</v>
      </c>
      <c r="AA5190" s="43">
        <f>AA5191</f>
        <v>0</v>
      </c>
      <c r="AB5190" s="43">
        <f>AB5191</f>
        <v>11295.410470000001</v>
      </c>
      <c r="AC5190" s="44">
        <f>AC5191</f>
        <v>14172.64933</v>
      </c>
      <c r="AD5190" s="44">
        <f>AD5191</f>
        <v>14170.867899999999</v>
      </c>
      <c r="AE5190" s="45">
        <f t="shared" si="10106"/>
        <v>99.987430508167378</v>
      </c>
      <c r="AF5190" s="43">
        <f>AF5191</f>
        <v>14260.335999999999</v>
      </c>
      <c r="AG5190" s="43">
        <f>AG5191</f>
        <v>0</v>
      </c>
      <c r="AH5190" s="43">
        <f>AH5191</f>
        <v>0</v>
      </c>
      <c r="AI5190" s="43">
        <f>AI5191</f>
        <v>0</v>
      </c>
      <c r="AJ5190" s="43">
        <f>AJ5191</f>
        <v>0</v>
      </c>
      <c r="AK5190" s="43">
        <f>AK5191</f>
        <v>0</v>
      </c>
      <c r="AL5190" s="43">
        <f t="shared" si="10107"/>
        <v>14260.335999999999</v>
      </c>
      <c r="AM5190" s="43">
        <f t="shared" si="10108"/>
        <v>0</v>
      </c>
      <c r="AN5190" s="2"/>
      <c r="AR5190" s="1"/>
      <c r="AS5190" s="1"/>
    </row>
    <row r="5191" ht="31.5">
      <c r="B5191" s="41" t="s">
        <v>1408</v>
      </c>
      <c r="C5191" s="41" t="s">
        <v>41</v>
      </c>
      <c r="D5191" s="41" t="s">
        <v>43</v>
      </c>
      <c r="E5191" s="26" t="str">
        <f t="shared" si="10135"/>
        <v>0113</v>
      </c>
      <c r="F5191" s="41" t="s">
        <v>1429</v>
      </c>
      <c r="G5191" s="41" t="s">
        <v>55</v>
      </c>
      <c r="H5191" s="42" t="s">
        <v>56</v>
      </c>
      <c r="I5191" s="43">
        <v>12530.1</v>
      </c>
      <c r="J5191" s="43">
        <v>12530.1</v>
      </c>
      <c r="K5191" s="43">
        <v>6530.1000000000004</v>
      </c>
      <c r="L5191" s="43"/>
      <c r="M5191" s="43"/>
      <c r="N5191" s="43"/>
      <c r="O5191" s="43">
        <v>0</v>
      </c>
      <c r="P5191" s="43">
        <v>838.90800000000002</v>
      </c>
      <c r="Q5191" s="43">
        <v>891.32799999999997</v>
      </c>
      <c r="R5191" s="43">
        <v>0</v>
      </c>
      <c r="S5191" s="43">
        <v>0</v>
      </c>
      <c r="T5191" s="43">
        <v>0</v>
      </c>
      <c r="U5191" s="43">
        <v>0</v>
      </c>
      <c r="V5191" s="43">
        <f t="shared" si="10136"/>
        <v>14260.335999999999</v>
      </c>
      <c r="W5191" s="43"/>
      <c r="X5191" s="43"/>
      <c r="Y5191" s="43"/>
      <c r="Z5191" s="43"/>
      <c r="AA5191" s="43"/>
      <c r="AB5191" s="43">
        <v>11295.410470000001</v>
      </c>
      <c r="AC5191" s="44">
        <v>14172.64933</v>
      </c>
      <c r="AD5191" s="44">
        <v>14170.867899999999</v>
      </c>
      <c r="AE5191" s="45">
        <f t="shared" si="10106"/>
        <v>99.987430508167378</v>
      </c>
      <c r="AF5191" s="43">
        <v>14260.335999999999</v>
      </c>
      <c r="AG5191" s="43">
        <v>0</v>
      </c>
      <c r="AH5191" s="43">
        <v>0</v>
      </c>
      <c r="AI5191" s="43">
        <v>0</v>
      </c>
      <c r="AJ5191" s="43">
        <v>0</v>
      </c>
      <c r="AK5191" s="43">
        <v>0</v>
      </c>
      <c r="AL5191" s="43">
        <f t="shared" si="10107"/>
        <v>14260.335999999999</v>
      </c>
      <c r="AM5191" s="43">
        <f t="shared" si="10108"/>
        <v>0</v>
      </c>
      <c r="AN5191" s="19"/>
      <c r="AO5191" s="1"/>
      <c r="AP5191" s="1"/>
      <c r="AQ5191" s="1"/>
      <c r="AR5191" s="1"/>
      <c r="AS5191" s="1"/>
    </row>
    <row r="5192">
      <c r="B5192" s="41" t="s">
        <v>1408</v>
      </c>
      <c r="C5192" s="41" t="s">
        <v>41</v>
      </c>
      <c r="D5192" s="41" t="s">
        <v>43</v>
      </c>
      <c r="E5192" s="26" t="str">
        <f t="shared" si="10135"/>
        <v>0113</v>
      </c>
      <c r="F5192" s="41" t="s">
        <v>1429</v>
      </c>
      <c r="G5192" s="41" t="s">
        <v>59</v>
      </c>
      <c r="H5192" s="42" t="s">
        <v>60</v>
      </c>
      <c r="I5192" s="43">
        <f>I5193</f>
        <v>111</v>
      </c>
      <c r="J5192" s="43">
        <f>J5193</f>
        <v>111</v>
      </c>
      <c r="K5192" s="43">
        <f>K5193</f>
        <v>111</v>
      </c>
      <c r="L5192" s="43">
        <f>L5193</f>
        <v>0</v>
      </c>
      <c r="M5192" s="43">
        <f>M5193</f>
        <v>0</v>
      </c>
      <c r="N5192" s="43">
        <f>N5193</f>
        <v>0</v>
      </c>
      <c r="O5192" s="43">
        <f>O5193</f>
        <v>0</v>
      </c>
      <c r="P5192" s="43">
        <f>P5193</f>
        <v>0</v>
      </c>
      <c r="Q5192" s="43">
        <f>Q5193</f>
        <v>15.561999999999999</v>
      </c>
      <c r="R5192" s="43">
        <f>R5193</f>
        <v>0</v>
      </c>
      <c r="S5192" s="43">
        <f>S5193</f>
        <v>0</v>
      </c>
      <c r="T5192" s="43">
        <f>T5193</f>
        <v>0</v>
      </c>
      <c r="U5192" s="43">
        <v>0</v>
      </c>
      <c r="V5192" s="43">
        <f t="shared" si="10136"/>
        <v>126.562</v>
      </c>
      <c r="W5192" s="43">
        <f>W5193</f>
        <v>0</v>
      </c>
      <c r="X5192" s="43">
        <f>X5193</f>
        <v>0</v>
      </c>
      <c r="Y5192" s="43">
        <f>Y5193</f>
        <v>0</v>
      </c>
      <c r="Z5192" s="43">
        <f>Z5193</f>
        <v>0</v>
      </c>
      <c r="AA5192" s="43">
        <f>AA5193</f>
        <v>0</v>
      </c>
      <c r="AB5192" s="43">
        <f>AB5193</f>
        <v>126.562</v>
      </c>
      <c r="AC5192" s="44">
        <f>AC5193</f>
        <v>128.262</v>
      </c>
      <c r="AD5192" s="44">
        <f>AD5193</f>
        <v>128.262</v>
      </c>
      <c r="AE5192" s="45">
        <f t="shared" si="10106"/>
        <v>100</v>
      </c>
      <c r="AF5192" s="43">
        <f>AF5193</f>
        <v>126.562</v>
      </c>
      <c r="AG5192" s="43">
        <f>AG5193</f>
        <v>0</v>
      </c>
      <c r="AH5192" s="43">
        <f>AH5193</f>
        <v>0</v>
      </c>
      <c r="AI5192" s="43">
        <f>AI5193</f>
        <v>0</v>
      </c>
      <c r="AJ5192" s="43">
        <f>AJ5193</f>
        <v>0</v>
      </c>
      <c r="AK5192" s="43">
        <f>AK5193</f>
        <v>0</v>
      </c>
      <c r="AL5192" s="43">
        <f t="shared" si="10107"/>
        <v>126.562</v>
      </c>
      <c r="AM5192" s="43">
        <f t="shared" si="10108"/>
        <v>0</v>
      </c>
      <c r="AN5192" s="2"/>
      <c r="AO5192" s="1"/>
      <c r="AP5192" s="1"/>
      <c r="AQ5192" s="1"/>
      <c r="AR5192" s="1"/>
      <c r="AS5192" s="1"/>
    </row>
    <row r="5193">
      <c r="B5193" s="41" t="s">
        <v>1408</v>
      </c>
      <c r="C5193" s="41" t="s">
        <v>41</v>
      </c>
      <c r="D5193" s="41" t="s">
        <v>43</v>
      </c>
      <c r="E5193" s="26" t="str">
        <f t="shared" si="10135"/>
        <v>0113</v>
      </c>
      <c r="F5193" s="41" t="s">
        <v>1429</v>
      </c>
      <c r="G5193" s="41" t="s">
        <v>63</v>
      </c>
      <c r="H5193" s="42" t="s">
        <v>64</v>
      </c>
      <c r="I5193" s="43">
        <v>111</v>
      </c>
      <c r="J5193" s="43">
        <v>111</v>
      </c>
      <c r="K5193" s="43">
        <v>111</v>
      </c>
      <c r="L5193" s="43"/>
      <c r="M5193" s="43"/>
      <c r="N5193" s="43"/>
      <c r="O5193" s="43">
        <v>0</v>
      </c>
      <c r="P5193" s="43">
        <v>0</v>
      </c>
      <c r="Q5193" s="43">
        <v>15.561999999999999</v>
      </c>
      <c r="R5193" s="43">
        <v>0</v>
      </c>
      <c r="S5193" s="43">
        <v>0</v>
      </c>
      <c r="T5193" s="43">
        <v>0</v>
      </c>
      <c r="U5193" s="43">
        <v>0</v>
      </c>
      <c r="V5193" s="43">
        <f t="shared" si="10136"/>
        <v>126.562</v>
      </c>
      <c r="W5193" s="43"/>
      <c r="X5193" s="43"/>
      <c r="Y5193" s="43"/>
      <c r="Z5193" s="43"/>
      <c r="AA5193" s="43"/>
      <c r="AB5193" s="43">
        <v>126.562</v>
      </c>
      <c r="AC5193" s="44">
        <v>128.262</v>
      </c>
      <c r="AD5193" s="44">
        <v>128.262</v>
      </c>
      <c r="AE5193" s="45">
        <f t="shared" si="10106"/>
        <v>100</v>
      </c>
      <c r="AF5193" s="43">
        <v>126.562</v>
      </c>
      <c r="AG5193" s="43">
        <v>0</v>
      </c>
      <c r="AH5193" s="43">
        <v>0</v>
      </c>
      <c r="AI5193" s="43">
        <v>0</v>
      </c>
      <c r="AJ5193" s="43">
        <v>0</v>
      </c>
      <c r="AK5193" s="43">
        <v>0</v>
      </c>
      <c r="AL5193" s="43">
        <f t="shared" si="10107"/>
        <v>126.562</v>
      </c>
      <c r="AM5193" s="43">
        <f t="shared" si="10108"/>
        <v>0</v>
      </c>
      <c r="AN5193" s="19"/>
      <c r="AR5193" s="1"/>
      <c r="AS5193" s="1"/>
    </row>
    <row r="5194" ht="31.5">
      <c r="B5194" s="41" t="s">
        <v>1408</v>
      </c>
      <c r="C5194" s="41" t="s">
        <v>41</v>
      </c>
      <c r="D5194" s="41" t="s">
        <v>43</v>
      </c>
      <c r="E5194" s="26" t="str">
        <f t="shared" si="10135"/>
        <v>0113</v>
      </c>
      <c r="F5194" s="41" t="s">
        <v>1430</v>
      </c>
      <c r="G5194" s="41"/>
      <c r="H5194" s="42" t="s">
        <v>1431</v>
      </c>
      <c r="I5194" s="43">
        <f>I5195+I5197</f>
        <v>123738.89999999999</v>
      </c>
      <c r="J5194" s="43">
        <f>J5195+J5197</f>
        <v>96446.100000000006</v>
      </c>
      <c r="K5194" s="43">
        <f>K5195+K5197</f>
        <v>101546.20000000001</v>
      </c>
      <c r="L5194" s="43">
        <f>L5195+L5197</f>
        <v>0</v>
      </c>
      <c r="M5194" s="43">
        <f>M5195+M5197</f>
        <v>0</v>
      </c>
      <c r="N5194" s="43">
        <f>N5195+N5197</f>
        <v>0</v>
      </c>
      <c r="O5194" s="43">
        <f>O5195+O5197</f>
        <v>0</v>
      </c>
      <c r="P5194" s="43">
        <f>P5195+P5197</f>
        <v>0</v>
      </c>
      <c r="Q5194" s="43">
        <f>Q5195+Q5197</f>
        <v>13001.934999999999</v>
      </c>
      <c r="R5194" s="43">
        <f>R5195+R5197</f>
        <v>1517.309</v>
      </c>
      <c r="S5194" s="43">
        <f>S5195+S5197</f>
        <v>0</v>
      </c>
      <c r="T5194" s="43">
        <f>T5195+T5197</f>
        <v>0</v>
      </c>
      <c r="U5194" s="43">
        <v>14852.513000000001</v>
      </c>
      <c r="V5194" s="43">
        <f t="shared" si="10136"/>
        <v>153110.65700000001</v>
      </c>
      <c r="W5194" s="43">
        <f>W5195+W5197</f>
        <v>14852.513000000001</v>
      </c>
      <c r="X5194" s="43">
        <f>X5195+X5197</f>
        <v>0</v>
      </c>
      <c r="Y5194" s="43">
        <f>Y5195+Y5197</f>
        <v>0</v>
      </c>
      <c r="Z5194" s="43">
        <f>Z5195+Z5197</f>
        <v>0</v>
      </c>
      <c r="AA5194" s="43">
        <f>AA5195+AA5197</f>
        <v>0</v>
      </c>
      <c r="AB5194" s="43">
        <f>AB5195+AB5197</f>
        <v>111763.9258</v>
      </c>
      <c r="AC5194" s="44">
        <f>AC5195+AC5197</f>
        <v>153110.65700000001</v>
      </c>
      <c r="AD5194" s="44">
        <f>AD5195+AD5197</f>
        <v>152435.18695</v>
      </c>
      <c r="AE5194" s="45">
        <f t="shared" si="10106"/>
        <v>99.558835378780969</v>
      </c>
      <c r="AF5194" s="43">
        <f>AF5195+AF5197</f>
        <v>153110.65700000001</v>
      </c>
      <c r="AG5194" s="43">
        <f>AG5195+AG5197</f>
        <v>0</v>
      </c>
      <c r="AH5194" s="43">
        <f>AH5195+AH5197</f>
        <v>0</v>
      </c>
      <c r="AI5194" s="43">
        <f>AI5195+AI5197</f>
        <v>0</v>
      </c>
      <c r="AJ5194" s="43">
        <f>AJ5195+AJ5197</f>
        <v>0</v>
      </c>
      <c r="AK5194" s="43">
        <f>AK5195+AK5197</f>
        <v>0</v>
      </c>
      <c r="AL5194" s="43">
        <f t="shared" si="10107"/>
        <v>153110.65700000001</v>
      </c>
      <c r="AM5194" s="43">
        <f t="shared" si="10108"/>
        <v>0</v>
      </c>
      <c r="AN5194" s="2"/>
      <c r="AO5194" s="1"/>
      <c r="AP5194" s="1"/>
      <c r="AQ5194" s="1"/>
      <c r="AR5194" s="1"/>
      <c r="AS5194" s="1"/>
    </row>
    <row r="5195" ht="31.5">
      <c r="B5195" s="41" t="s">
        <v>1408</v>
      </c>
      <c r="C5195" s="41" t="s">
        <v>41</v>
      </c>
      <c r="D5195" s="41" t="s">
        <v>43</v>
      </c>
      <c r="E5195" s="26" t="str">
        <f t="shared" si="10135"/>
        <v>0113</v>
      </c>
      <c r="F5195" s="41" t="s">
        <v>1430</v>
      </c>
      <c r="G5195" s="41" t="s">
        <v>53</v>
      </c>
      <c r="H5195" s="42" t="s">
        <v>54</v>
      </c>
      <c r="I5195" s="43">
        <f>I5196</f>
        <v>118813.29999999999</v>
      </c>
      <c r="J5195" s="43">
        <f>J5196</f>
        <v>91611.200000000012</v>
      </c>
      <c r="K5195" s="43">
        <f>K5196</f>
        <v>96801.600000000006</v>
      </c>
      <c r="L5195" s="43">
        <f>L5196</f>
        <v>0</v>
      </c>
      <c r="M5195" s="43">
        <f>M5196</f>
        <v>0</v>
      </c>
      <c r="N5195" s="43">
        <f>N5196</f>
        <v>0</v>
      </c>
      <c r="O5195" s="43">
        <f>O5196</f>
        <v>0</v>
      </c>
      <c r="P5195" s="43">
        <f>P5196</f>
        <v>0</v>
      </c>
      <c r="Q5195" s="43">
        <f>Q5196</f>
        <v>13001.934999999999</v>
      </c>
      <c r="R5195" s="43">
        <f>R5196</f>
        <v>1517.309</v>
      </c>
      <c r="S5195" s="43">
        <f>S5196</f>
        <v>0</v>
      </c>
      <c r="T5195" s="43">
        <f>T5196</f>
        <v>0</v>
      </c>
      <c r="U5195" s="43">
        <v>14852.513000000001</v>
      </c>
      <c r="V5195" s="43">
        <f t="shared" si="10136"/>
        <v>148185.057</v>
      </c>
      <c r="W5195" s="43">
        <f>W5196</f>
        <v>14852.513000000001</v>
      </c>
      <c r="X5195" s="43">
        <f>X5196</f>
        <v>0</v>
      </c>
      <c r="Y5195" s="43">
        <f>Y5196</f>
        <v>0</v>
      </c>
      <c r="Z5195" s="43">
        <f>Z5196</f>
        <v>0</v>
      </c>
      <c r="AA5195" s="43">
        <f>AA5196</f>
        <v>0</v>
      </c>
      <c r="AB5195" s="43">
        <f>AB5196</f>
        <v>106767.3628</v>
      </c>
      <c r="AC5195" s="44">
        <f>AC5196</f>
        <v>148113.71400000001</v>
      </c>
      <c r="AD5195" s="44">
        <f>AD5196</f>
        <v>147440.32394999999</v>
      </c>
      <c r="AE5195" s="45">
        <f t="shared" si="10106"/>
        <v>99.545356043127782</v>
      </c>
      <c r="AF5195" s="43">
        <f>AF5196</f>
        <v>148113.71400000001</v>
      </c>
      <c r="AG5195" s="43">
        <f>AG5196</f>
        <v>0</v>
      </c>
      <c r="AH5195" s="43">
        <f>AH5196</f>
        <v>0</v>
      </c>
      <c r="AI5195" s="43">
        <f>AI5196</f>
        <v>0</v>
      </c>
      <c r="AJ5195" s="43">
        <f>AJ5196</f>
        <v>0</v>
      </c>
      <c r="AK5195" s="43">
        <f>AK5196</f>
        <v>0</v>
      </c>
      <c r="AL5195" s="43">
        <f t="shared" si="10107"/>
        <v>148113.71400000001</v>
      </c>
      <c r="AM5195" s="43">
        <f t="shared" si="10108"/>
        <v>71.342999999993481</v>
      </c>
      <c r="AN5195" s="2"/>
      <c r="AR5195" s="1"/>
      <c r="AS5195" s="1"/>
    </row>
    <row r="5196" ht="31.5">
      <c r="B5196" s="41" t="s">
        <v>1408</v>
      </c>
      <c r="C5196" s="41" t="s">
        <v>41</v>
      </c>
      <c r="D5196" s="41" t="s">
        <v>43</v>
      </c>
      <c r="E5196" s="26" t="str">
        <f t="shared" si="10135"/>
        <v>0113</v>
      </c>
      <c r="F5196" s="41" t="s">
        <v>1430</v>
      </c>
      <c r="G5196" s="41" t="s">
        <v>55</v>
      </c>
      <c r="H5196" s="42" t="s">
        <v>56</v>
      </c>
      <c r="I5196" s="43">
        <f>118813.4-0.1</f>
        <v>118813.29999999999</v>
      </c>
      <c r="J5196" s="43">
        <v>91611.200000000012</v>
      </c>
      <c r="K5196" s="43">
        <v>96801.600000000006</v>
      </c>
      <c r="L5196" s="43"/>
      <c r="M5196" s="43"/>
      <c r="N5196" s="43"/>
      <c r="O5196" s="43">
        <v>0</v>
      </c>
      <c r="P5196" s="43">
        <v>0</v>
      </c>
      <c r="Q5196" s="43">
        <f>5498.227+4289.181+3214.527</f>
        <v>13001.934999999999</v>
      </c>
      <c r="R5196" s="43">
        <v>1517.309</v>
      </c>
      <c r="S5196" s="43">
        <v>0</v>
      </c>
      <c r="T5196" s="43">
        <v>0</v>
      </c>
      <c r="U5196" s="43">
        <v>14852.513000000001</v>
      </c>
      <c r="V5196" s="43">
        <f t="shared" si="10136"/>
        <v>148185.057</v>
      </c>
      <c r="W5196" s="43">
        <v>14852.513000000001</v>
      </c>
      <c r="X5196" s="43"/>
      <c r="Y5196" s="43"/>
      <c r="Z5196" s="43"/>
      <c r="AA5196" s="43"/>
      <c r="AB5196" s="43">
        <v>106767.3628</v>
      </c>
      <c r="AC5196" s="44">
        <v>148113.71400000001</v>
      </c>
      <c r="AD5196" s="44">
        <v>147440.32394999999</v>
      </c>
      <c r="AE5196" s="45">
        <f t="shared" si="10106"/>
        <v>99.545356043127782</v>
      </c>
      <c r="AF5196" s="43">
        <v>148113.71400000001</v>
      </c>
      <c r="AG5196" s="43">
        <v>0</v>
      </c>
      <c r="AH5196" s="43">
        <v>0</v>
      </c>
      <c r="AI5196" s="43">
        <v>0</v>
      </c>
      <c r="AJ5196" s="43">
        <v>0</v>
      </c>
      <c r="AK5196" s="43">
        <v>0</v>
      </c>
      <c r="AL5196" s="43">
        <f t="shared" si="10107"/>
        <v>148113.71400000001</v>
      </c>
      <c r="AM5196" s="43">
        <f t="shared" si="10108"/>
        <v>71.342999999993481</v>
      </c>
      <c r="AN5196" s="2"/>
      <c r="AO5196" s="1"/>
      <c r="AP5196" s="1"/>
      <c r="AQ5196" s="1"/>
      <c r="AR5196" s="1"/>
      <c r="AS5196" s="1"/>
    </row>
    <row r="5197">
      <c r="B5197" s="41" t="s">
        <v>1408</v>
      </c>
      <c r="C5197" s="41" t="s">
        <v>41</v>
      </c>
      <c r="D5197" s="41" t="s">
        <v>43</v>
      </c>
      <c r="E5197" s="26" t="str">
        <f t="shared" si="10135"/>
        <v>0113</v>
      </c>
      <c r="F5197" s="41" t="s">
        <v>1430</v>
      </c>
      <c r="G5197" s="41" t="s">
        <v>59</v>
      </c>
      <c r="H5197" s="42" t="s">
        <v>60</v>
      </c>
      <c r="I5197" s="43">
        <f>I5198</f>
        <v>4925.6000000000004</v>
      </c>
      <c r="J5197" s="43">
        <f>J5198</f>
        <v>4834.8999999999996</v>
      </c>
      <c r="K5197" s="43">
        <f>K5198</f>
        <v>4744.6000000000004</v>
      </c>
      <c r="L5197" s="43">
        <f>L5198</f>
        <v>0</v>
      </c>
      <c r="M5197" s="43">
        <f>M5198</f>
        <v>0</v>
      </c>
      <c r="N5197" s="43">
        <f>N5198</f>
        <v>0</v>
      </c>
      <c r="O5197" s="43">
        <f>O5198</f>
        <v>0</v>
      </c>
      <c r="P5197" s="43">
        <f>P5198</f>
        <v>0</v>
      </c>
      <c r="Q5197" s="43">
        <f>Q5198</f>
        <v>0</v>
      </c>
      <c r="R5197" s="43">
        <f>R5198</f>
        <v>0</v>
      </c>
      <c r="S5197" s="43">
        <f>S5198</f>
        <v>0</v>
      </c>
      <c r="T5197" s="43">
        <f>T5198</f>
        <v>0</v>
      </c>
      <c r="U5197" s="43">
        <v>0</v>
      </c>
      <c r="V5197" s="43">
        <f t="shared" si="10136"/>
        <v>4925.6000000000004</v>
      </c>
      <c r="W5197" s="43">
        <f>W5198</f>
        <v>0</v>
      </c>
      <c r="X5197" s="43">
        <f>X5198</f>
        <v>0</v>
      </c>
      <c r="Y5197" s="43">
        <f>Y5198</f>
        <v>0</v>
      </c>
      <c r="Z5197" s="43">
        <f>Z5198</f>
        <v>0</v>
      </c>
      <c r="AA5197" s="43">
        <f>AA5198</f>
        <v>0</v>
      </c>
      <c r="AB5197" s="43">
        <f>AB5198</f>
        <v>4996.5630000000001</v>
      </c>
      <c r="AC5197" s="44">
        <f>AC5198</f>
        <v>4996.9430000000002</v>
      </c>
      <c r="AD5197" s="44">
        <f>AD5198</f>
        <v>4994.8630000000003</v>
      </c>
      <c r="AE5197" s="45">
        <f t="shared" si="10106"/>
        <v>99.958374550199991</v>
      </c>
      <c r="AF5197" s="43">
        <f>AF5198</f>
        <v>4996.9430000000002</v>
      </c>
      <c r="AG5197" s="43">
        <f>AG5198</f>
        <v>0</v>
      </c>
      <c r="AH5197" s="43">
        <f>AH5198</f>
        <v>0</v>
      </c>
      <c r="AI5197" s="43">
        <f>AI5198</f>
        <v>0</v>
      </c>
      <c r="AJ5197" s="43">
        <f>AJ5198</f>
        <v>0</v>
      </c>
      <c r="AK5197" s="43">
        <f>AK5198</f>
        <v>0</v>
      </c>
      <c r="AL5197" s="43">
        <f t="shared" si="10107"/>
        <v>4996.9430000000002</v>
      </c>
      <c r="AM5197" s="43">
        <f t="shared" si="10108"/>
        <v>-71.342999999999847</v>
      </c>
      <c r="AN5197" s="2"/>
      <c r="AO5197" s="1"/>
      <c r="AP5197" s="1"/>
      <c r="AQ5197" s="1"/>
      <c r="AR5197" s="1"/>
      <c r="AS5197" s="1"/>
    </row>
    <row r="5198">
      <c r="B5198" s="41" t="s">
        <v>1408</v>
      </c>
      <c r="C5198" s="41" t="s">
        <v>41</v>
      </c>
      <c r="D5198" s="41" t="s">
        <v>43</v>
      </c>
      <c r="E5198" s="26" t="str">
        <f t="shared" si="10135"/>
        <v>0113</v>
      </c>
      <c r="F5198" s="41" t="s">
        <v>1430</v>
      </c>
      <c r="G5198" s="41" t="s">
        <v>63</v>
      </c>
      <c r="H5198" s="42" t="s">
        <v>64</v>
      </c>
      <c r="I5198" s="43">
        <v>4925.6000000000004</v>
      </c>
      <c r="J5198" s="43">
        <v>4834.8999999999996</v>
      </c>
      <c r="K5198" s="43">
        <v>4744.6000000000004</v>
      </c>
      <c r="L5198" s="43"/>
      <c r="M5198" s="43"/>
      <c r="N5198" s="43"/>
      <c r="O5198" s="43">
        <v>0</v>
      </c>
      <c r="P5198" s="43">
        <v>0</v>
      </c>
      <c r="Q5198" s="43">
        <v>0</v>
      </c>
      <c r="R5198" s="43">
        <v>0</v>
      </c>
      <c r="S5198" s="43">
        <v>0</v>
      </c>
      <c r="T5198" s="43">
        <v>0</v>
      </c>
      <c r="U5198" s="43">
        <v>0</v>
      </c>
      <c r="V5198" s="43">
        <f t="shared" si="10136"/>
        <v>4925.6000000000004</v>
      </c>
      <c r="W5198" s="43"/>
      <c r="X5198" s="43"/>
      <c r="Y5198" s="43"/>
      <c r="Z5198" s="43"/>
      <c r="AA5198" s="43"/>
      <c r="AB5198" s="43">
        <v>4996.5630000000001</v>
      </c>
      <c r="AC5198" s="44">
        <v>4996.9430000000002</v>
      </c>
      <c r="AD5198" s="44">
        <v>4994.8630000000003</v>
      </c>
      <c r="AE5198" s="45">
        <f t="shared" si="10106"/>
        <v>99.958374550199991</v>
      </c>
      <c r="AF5198" s="43">
        <v>4996.9430000000002</v>
      </c>
      <c r="AG5198" s="43">
        <v>0</v>
      </c>
      <c r="AH5198" s="43">
        <v>0</v>
      </c>
      <c r="AI5198" s="43">
        <v>0</v>
      </c>
      <c r="AJ5198" s="43">
        <v>0</v>
      </c>
      <c r="AK5198" s="43">
        <v>0</v>
      </c>
      <c r="AL5198" s="43">
        <f t="shared" si="10107"/>
        <v>4996.9430000000002</v>
      </c>
      <c r="AM5198" s="43">
        <f t="shared" si="10108"/>
        <v>-71.342999999999847</v>
      </c>
      <c r="AN5198" s="19"/>
      <c r="AR5198" s="1"/>
      <c r="AS5198" s="1"/>
    </row>
    <row r="5199" ht="31.5">
      <c r="B5199" s="41" t="s">
        <v>1408</v>
      </c>
      <c r="C5199" s="41" t="s">
        <v>41</v>
      </c>
      <c r="D5199" s="41" t="s">
        <v>43</v>
      </c>
      <c r="E5199" s="26" t="str">
        <f t="shared" si="10135"/>
        <v>0113</v>
      </c>
      <c r="F5199" s="41" t="s">
        <v>1432</v>
      </c>
      <c r="G5199" s="41"/>
      <c r="H5199" s="42" t="s">
        <v>1433</v>
      </c>
      <c r="I5199" s="43">
        <f t="shared" ref="I5199:I5200" si="10160">I5200</f>
        <v>15347.5</v>
      </c>
      <c r="J5199" s="43">
        <f t="shared" ref="J5199:J5200" si="10161">J5200</f>
        <v>0</v>
      </c>
      <c r="K5199" s="43">
        <f t="shared" ref="K5199:K5200" si="10162">K5200</f>
        <v>0</v>
      </c>
      <c r="L5199" s="43">
        <f t="shared" ref="L5199:L5200" si="10163">L5200</f>
        <v>0</v>
      </c>
      <c r="M5199" s="43">
        <f t="shared" ref="M5199:M5200" si="10164">M5200</f>
        <v>0</v>
      </c>
      <c r="N5199" s="43">
        <f t="shared" ref="N5199:N5200" si="10165">N5200</f>
        <v>0</v>
      </c>
      <c r="O5199" s="43">
        <f t="shared" ref="O5199:O5200" si="10166">O5200</f>
        <v>0</v>
      </c>
      <c r="P5199" s="43">
        <f t="shared" ref="P5199:P5200" si="10167">P5200</f>
        <v>0</v>
      </c>
      <c r="Q5199" s="43">
        <f t="shared" ref="Q5199:Q5200" si="10168">Q5200</f>
        <v>-4289.1809999999996</v>
      </c>
      <c r="R5199" s="43">
        <f t="shared" ref="R5199:R5200" si="10169">R5200</f>
        <v>0</v>
      </c>
      <c r="S5199" s="43">
        <f t="shared" ref="S5199:S5200" si="10170">S5200</f>
        <v>0</v>
      </c>
      <c r="T5199" s="43">
        <f t="shared" ref="T5199:T5200" si="10171">T5200</f>
        <v>0</v>
      </c>
      <c r="U5199" s="43">
        <v>4332.3140000000003</v>
      </c>
      <c r="V5199" s="43">
        <f t="shared" si="10136"/>
        <v>15390.632999999998</v>
      </c>
      <c r="W5199" s="43">
        <f t="shared" ref="W5199:W5200" si="10172">W5200</f>
        <v>4332.3140000000003</v>
      </c>
      <c r="X5199" s="43">
        <f t="shared" ref="X5199:X5200" si="10173">X5200</f>
        <v>0</v>
      </c>
      <c r="Y5199" s="43">
        <f t="shared" ref="Y5199:Y5200" si="10174">Y5200</f>
        <v>0</v>
      </c>
      <c r="Z5199" s="43">
        <f t="shared" ref="Z5199:Z5200" si="10175">Z5200</f>
        <v>0</v>
      </c>
      <c r="AA5199" s="43">
        <f t="shared" ref="AA5199:AA5200" si="10176">AA5200</f>
        <v>0</v>
      </c>
      <c r="AB5199" s="43">
        <f t="shared" ref="AB5199:AB5200" si="10177">AB5200</f>
        <v>3743.3724499999998</v>
      </c>
      <c r="AC5199" s="44">
        <f t="shared" ref="AC5199:AC5200" si="10178">AC5200</f>
        <v>15390.633</v>
      </c>
      <c r="AD5199" s="44">
        <f t="shared" ref="AD5199:AD5200" si="10179">AD5200</f>
        <v>3984.6910499999999</v>
      </c>
      <c r="AE5199" s="45">
        <f t="shared" si="10106"/>
        <v>25.890364938206247</v>
      </c>
      <c r="AF5199" s="43">
        <f t="shared" ref="AF5199:AF5200" si="10180">AF5200</f>
        <v>15390.633</v>
      </c>
      <c r="AG5199" s="43">
        <f t="shared" ref="AG5199:AG5200" si="10181">AG5200</f>
        <v>0</v>
      </c>
      <c r="AH5199" s="43">
        <f t="shared" ref="AH5199:AH5200" si="10182">AH5200</f>
        <v>0</v>
      </c>
      <c r="AI5199" s="43">
        <f t="shared" ref="AI5199:AI5200" si="10183">AI5200</f>
        <v>0</v>
      </c>
      <c r="AJ5199" s="43">
        <f t="shared" ref="AJ5199:AJ5200" si="10184">AJ5200</f>
        <v>0</v>
      </c>
      <c r="AK5199" s="43">
        <f t="shared" ref="AK5199:AK5200" si="10185">AK5200</f>
        <v>0</v>
      </c>
      <c r="AL5199" s="43">
        <f t="shared" si="10107"/>
        <v>15390.633</v>
      </c>
      <c r="AM5199" s="43">
        <f t="shared" si="10108"/>
        <v>-1.8189894035458565e-12</v>
      </c>
      <c r="AN5199" s="2"/>
      <c r="AO5199" s="1"/>
      <c r="AP5199" s="1"/>
      <c r="AQ5199" s="1"/>
      <c r="AR5199" s="1"/>
      <c r="AS5199" s="1"/>
    </row>
    <row r="5200" ht="31.5">
      <c r="B5200" s="41" t="s">
        <v>1408</v>
      </c>
      <c r="C5200" s="41" t="s">
        <v>41</v>
      </c>
      <c r="D5200" s="41" t="s">
        <v>43</v>
      </c>
      <c r="E5200" s="26" t="str">
        <f t="shared" si="10135"/>
        <v>0113</v>
      </c>
      <c r="F5200" s="41" t="s">
        <v>1432</v>
      </c>
      <c r="G5200" s="41" t="s">
        <v>53</v>
      </c>
      <c r="H5200" s="42" t="s">
        <v>54</v>
      </c>
      <c r="I5200" s="43">
        <f t="shared" si="10160"/>
        <v>15347.5</v>
      </c>
      <c r="J5200" s="43">
        <f t="shared" si="10161"/>
        <v>0</v>
      </c>
      <c r="K5200" s="43">
        <f t="shared" si="10162"/>
        <v>0</v>
      </c>
      <c r="L5200" s="43">
        <f t="shared" si="10163"/>
        <v>0</v>
      </c>
      <c r="M5200" s="43">
        <f t="shared" si="10164"/>
        <v>0</v>
      </c>
      <c r="N5200" s="43">
        <f t="shared" si="10165"/>
        <v>0</v>
      </c>
      <c r="O5200" s="43">
        <f t="shared" si="10166"/>
        <v>0</v>
      </c>
      <c r="P5200" s="43">
        <f t="shared" si="10167"/>
        <v>0</v>
      </c>
      <c r="Q5200" s="43">
        <f t="shared" si="10168"/>
        <v>-4289.1809999999996</v>
      </c>
      <c r="R5200" s="43">
        <f t="shared" si="10169"/>
        <v>0</v>
      </c>
      <c r="S5200" s="43">
        <f t="shared" si="10170"/>
        <v>0</v>
      </c>
      <c r="T5200" s="43">
        <f t="shared" si="10171"/>
        <v>0</v>
      </c>
      <c r="U5200" s="43">
        <v>4332.3140000000003</v>
      </c>
      <c r="V5200" s="43">
        <f t="shared" si="10136"/>
        <v>15390.632999999998</v>
      </c>
      <c r="W5200" s="43">
        <f t="shared" si="10172"/>
        <v>4332.3140000000003</v>
      </c>
      <c r="X5200" s="43">
        <f t="shared" si="10173"/>
        <v>0</v>
      </c>
      <c r="Y5200" s="43">
        <f t="shared" si="10174"/>
        <v>0</v>
      </c>
      <c r="Z5200" s="43">
        <f t="shared" si="10175"/>
        <v>0</v>
      </c>
      <c r="AA5200" s="43">
        <f t="shared" si="10176"/>
        <v>0</v>
      </c>
      <c r="AB5200" s="43">
        <f t="shared" si="10177"/>
        <v>3743.3724499999998</v>
      </c>
      <c r="AC5200" s="44">
        <f t="shared" si="10178"/>
        <v>15390.633</v>
      </c>
      <c r="AD5200" s="44">
        <f t="shared" si="10179"/>
        <v>3984.6910499999999</v>
      </c>
      <c r="AE5200" s="45">
        <f t="shared" si="10106"/>
        <v>25.890364938206247</v>
      </c>
      <c r="AF5200" s="43">
        <f t="shared" si="10180"/>
        <v>15390.633</v>
      </c>
      <c r="AG5200" s="43">
        <f t="shared" si="10181"/>
        <v>0</v>
      </c>
      <c r="AH5200" s="43">
        <f t="shared" si="10182"/>
        <v>0</v>
      </c>
      <c r="AI5200" s="43">
        <f t="shared" si="10183"/>
        <v>0</v>
      </c>
      <c r="AJ5200" s="43">
        <f t="shared" si="10184"/>
        <v>0</v>
      </c>
      <c r="AK5200" s="43">
        <f t="shared" si="10185"/>
        <v>0</v>
      </c>
      <c r="AL5200" s="43">
        <f t="shared" si="10107"/>
        <v>15390.633</v>
      </c>
      <c r="AM5200" s="43">
        <f t="shared" si="10108"/>
        <v>-1.8189894035458565e-12</v>
      </c>
      <c r="AN5200" s="2"/>
      <c r="AO5200" s="1"/>
      <c r="AP5200" s="1"/>
      <c r="AQ5200" s="1"/>
      <c r="AR5200" s="1"/>
      <c r="AS5200" s="1"/>
    </row>
    <row r="5201" ht="31.5">
      <c r="B5201" s="41" t="s">
        <v>1408</v>
      </c>
      <c r="C5201" s="41" t="s">
        <v>41</v>
      </c>
      <c r="D5201" s="41" t="s">
        <v>43</v>
      </c>
      <c r="E5201" s="26" t="str">
        <f t="shared" si="10135"/>
        <v>0113</v>
      </c>
      <c r="F5201" s="41" t="s">
        <v>1432</v>
      </c>
      <c r="G5201" s="41" t="s">
        <v>55</v>
      </c>
      <c r="H5201" s="42" t="s">
        <v>56</v>
      </c>
      <c r="I5201" s="43">
        <f>15347.4+0.1</f>
        <v>15347.5</v>
      </c>
      <c r="J5201" s="43"/>
      <c r="K5201" s="43"/>
      <c r="L5201" s="43"/>
      <c r="M5201" s="43"/>
      <c r="N5201" s="43"/>
      <c r="O5201" s="43">
        <v>0</v>
      </c>
      <c r="P5201" s="43">
        <v>0</v>
      </c>
      <c r="Q5201" s="43">
        <v>-4289.1809999999996</v>
      </c>
      <c r="R5201" s="43">
        <v>0</v>
      </c>
      <c r="S5201" s="43">
        <v>0</v>
      </c>
      <c r="T5201" s="43">
        <v>0</v>
      </c>
      <c r="U5201" s="43">
        <v>4332.3140000000003</v>
      </c>
      <c r="V5201" s="43">
        <f t="shared" si="10136"/>
        <v>15390.632999999998</v>
      </c>
      <c r="W5201" s="43">
        <v>4332.3140000000003</v>
      </c>
      <c r="X5201" s="43"/>
      <c r="Y5201" s="43"/>
      <c r="Z5201" s="43"/>
      <c r="AA5201" s="43"/>
      <c r="AB5201" s="43">
        <v>3743.3724499999998</v>
      </c>
      <c r="AC5201" s="44">
        <v>15390.633</v>
      </c>
      <c r="AD5201" s="44">
        <v>3984.6910499999999</v>
      </c>
      <c r="AE5201" s="45">
        <f t="shared" si="10106"/>
        <v>25.890364938206247</v>
      </c>
      <c r="AF5201" s="43">
        <v>15390.633</v>
      </c>
      <c r="AG5201" s="43">
        <v>0</v>
      </c>
      <c r="AH5201" s="43">
        <v>0</v>
      </c>
      <c r="AI5201" s="43">
        <v>0</v>
      </c>
      <c r="AJ5201" s="43">
        <v>0</v>
      </c>
      <c r="AK5201" s="43">
        <v>0</v>
      </c>
      <c r="AL5201" s="43">
        <f t="shared" si="10107"/>
        <v>15390.633</v>
      </c>
      <c r="AM5201" s="43">
        <f t="shared" si="10108"/>
        <v>-1.8189894035458565e-12</v>
      </c>
      <c r="AN5201" s="2"/>
      <c r="AO5201" s="1"/>
      <c r="AP5201" s="1"/>
      <c r="AQ5201" s="1"/>
      <c r="AR5201" s="1"/>
      <c r="AS5201" s="1"/>
    </row>
    <row r="5202">
      <c r="B5202" s="41" t="s">
        <v>1408</v>
      </c>
      <c r="C5202" s="41" t="s">
        <v>41</v>
      </c>
      <c r="D5202" s="41" t="s">
        <v>43</v>
      </c>
      <c r="E5202" s="26" t="str">
        <f t="shared" si="10135"/>
        <v>0113</v>
      </c>
      <c r="F5202" s="41" t="s">
        <v>1434</v>
      </c>
      <c r="G5202" s="41"/>
      <c r="H5202" s="42" t="s">
        <v>1435</v>
      </c>
      <c r="I5202" s="43">
        <f>I5203+I5206</f>
        <v>16715.299999999999</v>
      </c>
      <c r="J5202" s="43">
        <f>J5203+J5206</f>
        <v>17279.299999999999</v>
      </c>
      <c r="K5202" s="43">
        <f>K5203+K5206</f>
        <v>17279.299999999999</v>
      </c>
      <c r="L5202" s="43">
        <f>L5203+L5206</f>
        <v>0</v>
      </c>
      <c r="M5202" s="43">
        <f>M5203+M5206</f>
        <v>0</v>
      </c>
      <c r="N5202" s="43">
        <f>N5203+N5206</f>
        <v>0</v>
      </c>
      <c r="O5202" s="43">
        <f>O5203+O5206</f>
        <v>0</v>
      </c>
      <c r="P5202" s="43">
        <f>P5203+P5206</f>
        <v>0</v>
      </c>
      <c r="Q5202" s="43">
        <f>Q5203+Q5206</f>
        <v>0</v>
      </c>
      <c r="R5202" s="43">
        <f>R5203+R5206</f>
        <v>0</v>
      </c>
      <c r="S5202" s="43">
        <f>S5203+S5206</f>
        <v>0</v>
      </c>
      <c r="T5202" s="43">
        <f>T5203+T5206</f>
        <v>0</v>
      </c>
      <c r="U5202" s="43">
        <v>0</v>
      </c>
      <c r="V5202" s="43">
        <f t="shared" si="10136"/>
        <v>16715.299999999999</v>
      </c>
      <c r="W5202" s="43">
        <f>W5203+W5206</f>
        <v>0</v>
      </c>
      <c r="X5202" s="43">
        <f>X5203+X5206</f>
        <v>0</v>
      </c>
      <c r="Y5202" s="43">
        <f>Y5203+Y5206</f>
        <v>0</v>
      </c>
      <c r="Z5202" s="43">
        <f>Z5203+Z5206</f>
        <v>0</v>
      </c>
      <c r="AA5202" s="43">
        <f>AA5203+AA5206</f>
        <v>0</v>
      </c>
      <c r="AB5202" s="43">
        <f>AB5203+AB5206</f>
        <v>13032.48409</v>
      </c>
      <c r="AC5202" s="44">
        <f>AC5203+AC5206</f>
        <v>16715.299999999999</v>
      </c>
      <c r="AD5202" s="44">
        <f>AD5203+AD5206</f>
        <v>16715.299999999999</v>
      </c>
      <c r="AE5202" s="45">
        <f t="shared" si="10106"/>
        <v>100</v>
      </c>
      <c r="AF5202" s="43">
        <f>AF5203+AF5206</f>
        <v>16715.299999999999</v>
      </c>
      <c r="AG5202" s="43">
        <f>AG5203+AG5206</f>
        <v>0</v>
      </c>
      <c r="AH5202" s="43">
        <f>AH5203+AH5206</f>
        <v>0</v>
      </c>
      <c r="AI5202" s="43">
        <f>AI5203+AI5206</f>
        <v>0</v>
      </c>
      <c r="AJ5202" s="43">
        <f>AJ5203+AJ5206</f>
        <v>0</v>
      </c>
      <c r="AK5202" s="43">
        <f>AK5203+AK5206</f>
        <v>0</v>
      </c>
      <c r="AL5202" s="43">
        <f t="shared" si="10107"/>
        <v>16715.299999999999</v>
      </c>
      <c r="AM5202" s="43">
        <f t="shared" si="10108"/>
        <v>0</v>
      </c>
      <c r="AN5202" s="2"/>
      <c r="AR5202" s="1"/>
      <c r="AS5202" s="1"/>
    </row>
    <row r="5203" ht="47.25">
      <c r="B5203" s="41" t="s">
        <v>1408</v>
      </c>
      <c r="C5203" s="41" t="s">
        <v>41</v>
      </c>
      <c r="D5203" s="41" t="s">
        <v>43</v>
      </c>
      <c r="E5203" s="26" t="str">
        <f t="shared" si="10135"/>
        <v>0113</v>
      </c>
      <c r="F5203" s="41" t="s">
        <v>1436</v>
      </c>
      <c r="G5203" s="41"/>
      <c r="H5203" s="42" t="s">
        <v>70</v>
      </c>
      <c r="I5203" s="43">
        <f t="shared" ref="I5203:I5210" si="10186">I5204</f>
        <v>16527.299999999999</v>
      </c>
      <c r="J5203" s="43">
        <f t="shared" ref="J5203:J5210" si="10187">J5204</f>
        <v>17279.299999999999</v>
      </c>
      <c r="K5203" s="43">
        <f t="shared" ref="K5203:K5210" si="10188">K5204</f>
        <v>17279.299999999999</v>
      </c>
      <c r="L5203" s="43">
        <f t="shared" ref="L5203:L5210" si="10189">L5204</f>
        <v>0</v>
      </c>
      <c r="M5203" s="43">
        <f t="shared" ref="M5203:M5210" si="10190">M5204</f>
        <v>0</v>
      </c>
      <c r="N5203" s="43">
        <f t="shared" ref="N5203:N5210" si="10191">N5204</f>
        <v>0</v>
      </c>
      <c r="O5203" s="43">
        <f t="shared" ref="O5203:O5210" si="10192">O5204</f>
        <v>0</v>
      </c>
      <c r="P5203" s="43">
        <f t="shared" ref="P5203:P5210" si="10193">P5204</f>
        <v>0</v>
      </c>
      <c r="Q5203" s="43">
        <f t="shared" ref="Q5203:Q5210" si="10194">Q5204</f>
        <v>0</v>
      </c>
      <c r="R5203" s="43">
        <f t="shared" ref="R5203:R5210" si="10195">R5204</f>
        <v>0</v>
      </c>
      <c r="S5203" s="43">
        <f t="shared" ref="S5203:S5210" si="10196">S5204</f>
        <v>0</v>
      </c>
      <c r="T5203" s="43">
        <f t="shared" ref="T5203:T5210" si="10197">T5204</f>
        <v>0</v>
      </c>
      <c r="U5203" s="43">
        <v>0</v>
      </c>
      <c r="V5203" s="43">
        <f t="shared" si="10136"/>
        <v>16527.299999999999</v>
      </c>
      <c r="W5203" s="43">
        <f t="shared" ref="W5203:W5210" si="10198">W5204</f>
        <v>0</v>
      </c>
      <c r="X5203" s="43">
        <f t="shared" ref="X5203:X5210" si="10199">X5204</f>
        <v>0</v>
      </c>
      <c r="Y5203" s="43">
        <f t="shared" ref="Y5203:Y5210" si="10200">Y5204</f>
        <v>0</v>
      </c>
      <c r="Z5203" s="43">
        <f t="shared" ref="Z5203:Z5210" si="10201">Z5204</f>
        <v>0</v>
      </c>
      <c r="AA5203" s="43">
        <f t="shared" ref="AA5203:AA5210" si="10202">AA5204</f>
        <v>0</v>
      </c>
      <c r="AB5203" s="43">
        <f t="shared" ref="AB5203:AB5210" si="10203">AB5204</f>
        <v>12984.34021</v>
      </c>
      <c r="AC5203" s="44">
        <f t="shared" ref="AC5203:AC5210" si="10204">AC5204</f>
        <v>16527.299999999999</v>
      </c>
      <c r="AD5203" s="44">
        <f t="shared" ref="AD5203:AD5210" si="10205">AD5204</f>
        <v>16527.299999999999</v>
      </c>
      <c r="AE5203" s="45">
        <f t="shared" si="10106"/>
        <v>100</v>
      </c>
      <c r="AF5203" s="43">
        <f t="shared" ref="AF5203:AF5210" si="10206">AF5204</f>
        <v>16527.299999999999</v>
      </c>
      <c r="AG5203" s="43">
        <f t="shared" ref="AG5203:AG5210" si="10207">AG5204</f>
        <v>0</v>
      </c>
      <c r="AH5203" s="43">
        <f t="shared" ref="AH5203:AH5210" si="10208">AH5204</f>
        <v>0</v>
      </c>
      <c r="AI5203" s="43">
        <f t="shared" ref="AI5203:AI5210" si="10209">AI5204</f>
        <v>0</v>
      </c>
      <c r="AJ5203" s="43">
        <f t="shared" ref="AJ5203:AJ5210" si="10210">AJ5204</f>
        <v>0</v>
      </c>
      <c r="AK5203" s="43">
        <f t="shared" ref="AK5203:AK5210" si="10211">AK5204</f>
        <v>0</v>
      </c>
      <c r="AL5203" s="43">
        <f t="shared" si="10107"/>
        <v>16527.299999999999</v>
      </c>
      <c r="AM5203" s="43">
        <f t="shared" si="10108"/>
        <v>0</v>
      </c>
      <c r="AN5203" s="2"/>
      <c r="AO5203" s="1"/>
      <c r="AP5203" s="1"/>
      <c r="AQ5203" s="1"/>
      <c r="AR5203" s="1"/>
      <c r="AS5203" s="1"/>
    </row>
    <row r="5204" ht="31.5">
      <c r="B5204" s="41" t="s">
        <v>1408</v>
      </c>
      <c r="C5204" s="41" t="s">
        <v>41</v>
      </c>
      <c r="D5204" s="41" t="s">
        <v>43</v>
      </c>
      <c r="E5204" s="26" t="str">
        <f t="shared" si="10135"/>
        <v>0113</v>
      </c>
      <c r="F5204" s="41" t="s">
        <v>1436</v>
      </c>
      <c r="G5204" s="41" t="s">
        <v>177</v>
      </c>
      <c r="H5204" s="42" t="s">
        <v>178</v>
      </c>
      <c r="I5204" s="43">
        <f t="shared" si="10186"/>
        <v>16527.299999999999</v>
      </c>
      <c r="J5204" s="43">
        <f t="shared" si="10187"/>
        <v>17279.299999999999</v>
      </c>
      <c r="K5204" s="43">
        <f t="shared" si="10188"/>
        <v>17279.299999999999</v>
      </c>
      <c r="L5204" s="43">
        <f t="shared" si="10189"/>
        <v>0</v>
      </c>
      <c r="M5204" s="43">
        <f t="shared" si="10190"/>
        <v>0</v>
      </c>
      <c r="N5204" s="43">
        <f t="shared" si="10191"/>
        <v>0</v>
      </c>
      <c r="O5204" s="43">
        <f t="shared" si="10192"/>
        <v>0</v>
      </c>
      <c r="P5204" s="43">
        <f t="shared" si="10193"/>
        <v>0</v>
      </c>
      <c r="Q5204" s="43">
        <f t="shared" si="10194"/>
        <v>0</v>
      </c>
      <c r="R5204" s="43">
        <f t="shared" si="10195"/>
        <v>0</v>
      </c>
      <c r="S5204" s="43">
        <f t="shared" si="10196"/>
        <v>0</v>
      </c>
      <c r="T5204" s="43">
        <f t="shared" si="10197"/>
        <v>0</v>
      </c>
      <c r="U5204" s="43">
        <v>0</v>
      </c>
      <c r="V5204" s="43">
        <f t="shared" si="10136"/>
        <v>16527.299999999999</v>
      </c>
      <c r="W5204" s="43">
        <f t="shared" si="10198"/>
        <v>0</v>
      </c>
      <c r="X5204" s="43">
        <f t="shared" si="10199"/>
        <v>0</v>
      </c>
      <c r="Y5204" s="43">
        <f t="shared" si="10200"/>
        <v>0</v>
      </c>
      <c r="Z5204" s="43">
        <f t="shared" si="10201"/>
        <v>0</v>
      </c>
      <c r="AA5204" s="43">
        <f t="shared" si="10202"/>
        <v>0</v>
      </c>
      <c r="AB5204" s="43">
        <f t="shared" si="10203"/>
        <v>12984.34021</v>
      </c>
      <c r="AC5204" s="44">
        <f t="shared" si="10204"/>
        <v>16527.299999999999</v>
      </c>
      <c r="AD5204" s="44">
        <f t="shared" si="10205"/>
        <v>16527.299999999999</v>
      </c>
      <c r="AE5204" s="45">
        <f t="shared" si="10106"/>
        <v>100</v>
      </c>
      <c r="AF5204" s="43">
        <f t="shared" si="10206"/>
        <v>16527.299999999999</v>
      </c>
      <c r="AG5204" s="43">
        <f t="shared" si="10207"/>
        <v>0</v>
      </c>
      <c r="AH5204" s="43">
        <f t="shared" si="10208"/>
        <v>0</v>
      </c>
      <c r="AI5204" s="43">
        <f t="shared" si="10209"/>
        <v>0</v>
      </c>
      <c r="AJ5204" s="43">
        <f t="shared" si="10210"/>
        <v>0</v>
      </c>
      <c r="AK5204" s="43">
        <f t="shared" si="10211"/>
        <v>0</v>
      </c>
      <c r="AL5204" s="43">
        <f t="shared" si="10107"/>
        <v>16527.299999999999</v>
      </c>
      <c r="AM5204" s="43">
        <f t="shared" si="10108"/>
        <v>0</v>
      </c>
      <c r="AN5204" s="2"/>
      <c r="AO5204" s="1"/>
      <c r="AP5204" s="1"/>
      <c r="AQ5204" s="1"/>
      <c r="AR5204" s="1"/>
      <c r="AS5204" s="1"/>
    </row>
    <row r="5205">
      <c r="B5205" s="41" t="s">
        <v>1408</v>
      </c>
      <c r="C5205" s="41" t="s">
        <v>41</v>
      </c>
      <c r="D5205" s="41" t="s">
        <v>43</v>
      </c>
      <c r="E5205" s="26" t="str">
        <f t="shared" si="10135"/>
        <v>0113</v>
      </c>
      <c r="F5205" s="41" t="s">
        <v>1436</v>
      </c>
      <c r="G5205" s="41" t="s">
        <v>179</v>
      </c>
      <c r="H5205" s="42" t="s">
        <v>180</v>
      </c>
      <c r="I5205" s="43">
        <v>16527.299999999999</v>
      </c>
      <c r="J5205" s="43">
        <v>17279.299999999999</v>
      </c>
      <c r="K5205" s="43">
        <v>17279.299999999999</v>
      </c>
      <c r="L5205" s="43"/>
      <c r="M5205" s="43"/>
      <c r="N5205" s="43"/>
      <c r="O5205" s="43">
        <v>0</v>
      </c>
      <c r="P5205" s="43">
        <v>0</v>
      </c>
      <c r="Q5205" s="43">
        <v>0</v>
      </c>
      <c r="R5205" s="43">
        <v>0</v>
      </c>
      <c r="S5205" s="43">
        <v>0</v>
      </c>
      <c r="T5205" s="43">
        <v>0</v>
      </c>
      <c r="U5205" s="43">
        <v>0</v>
      </c>
      <c r="V5205" s="43">
        <f t="shared" si="10136"/>
        <v>16527.299999999999</v>
      </c>
      <c r="W5205" s="43"/>
      <c r="X5205" s="43"/>
      <c r="Y5205" s="43"/>
      <c r="Z5205" s="43"/>
      <c r="AA5205" s="43"/>
      <c r="AB5205" s="43">
        <v>12984.34021</v>
      </c>
      <c r="AC5205" s="44">
        <v>16527.299999999999</v>
      </c>
      <c r="AD5205" s="44">
        <v>16527.299999999999</v>
      </c>
      <c r="AE5205" s="45">
        <f t="shared" si="10106"/>
        <v>100</v>
      </c>
      <c r="AF5205" s="43">
        <v>16527.299999999999</v>
      </c>
      <c r="AG5205" s="43">
        <v>0</v>
      </c>
      <c r="AH5205" s="43">
        <v>0</v>
      </c>
      <c r="AI5205" s="43">
        <v>0</v>
      </c>
      <c r="AJ5205" s="43">
        <v>0</v>
      </c>
      <c r="AK5205" s="43">
        <v>0</v>
      </c>
      <c r="AL5205" s="43">
        <f t="shared" si="10107"/>
        <v>16527.299999999999</v>
      </c>
      <c r="AM5205" s="43">
        <f t="shared" si="10108"/>
        <v>0</v>
      </c>
      <c r="AN5205" s="19"/>
      <c r="AR5205" s="1"/>
      <c r="AS5205" s="1"/>
    </row>
    <row r="5206">
      <c r="B5206" s="41" t="s">
        <v>1408</v>
      </c>
      <c r="C5206" s="41" t="s">
        <v>41</v>
      </c>
      <c r="D5206" s="41" t="s">
        <v>43</v>
      </c>
      <c r="E5206" s="26" t="str">
        <f t="shared" si="10135"/>
        <v>0113</v>
      </c>
      <c r="F5206" s="41" t="s">
        <v>1437</v>
      </c>
      <c r="G5206" s="41"/>
      <c r="H5206" s="42" t="s">
        <v>315</v>
      </c>
      <c r="I5206" s="43">
        <f t="shared" si="10186"/>
        <v>188</v>
      </c>
      <c r="J5206" s="43">
        <f t="shared" si="10187"/>
        <v>0</v>
      </c>
      <c r="K5206" s="43">
        <f t="shared" si="10188"/>
        <v>0</v>
      </c>
      <c r="L5206" s="43">
        <f t="shared" si="10189"/>
        <v>0</v>
      </c>
      <c r="M5206" s="43">
        <f t="shared" si="10190"/>
        <v>0</v>
      </c>
      <c r="N5206" s="43">
        <f t="shared" si="10191"/>
        <v>0</v>
      </c>
      <c r="O5206" s="43">
        <f t="shared" si="10192"/>
        <v>0</v>
      </c>
      <c r="P5206" s="43">
        <f t="shared" si="10193"/>
        <v>0</v>
      </c>
      <c r="Q5206" s="43">
        <f t="shared" si="10194"/>
        <v>0</v>
      </c>
      <c r="R5206" s="43">
        <f t="shared" si="10195"/>
        <v>0</v>
      </c>
      <c r="S5206" s="43">
        <f t="shared" si="10196"/>
        <v>0</v>
      </c>
      <c r="T5206" s="43">
        <f t="shared" si="10197"/>
        <v>0</v>
      </c>
      <c r="U5206" s="43">
        <v>0</v>
      </c>
      <c r="V5206" s="43">
        <f t="shared" si="10136"/>
        <v>188</v>
      </c>
      <c r="W5206" s="43">
        <f t="shared" si="10198"/>
        <v>0</v>
      </c>
      <c r="X5206" s="43">
        <f t="shared" si="10199"/>
        <v>0</v>
      </c>
      <c r="Y5206" s="43">
        <f t="shared" si="10200"/>
        <v>0</v>
      </c>
      <c r="Z5206" s="43">
        <f t="shared" si="10201"/>
        <v>0</v>
      </c>
      <c r="AA5206" s="43">
        <f t="shared" si="10202"/>
        <v>0</v>
      </c>
      <c r="AB5206" s="43">
        <f t="shared" si="10203"/>
        <v>48.143880000000003</v>
      </c>
      <c r="AC5206" s="44">
        <f t="shared" si="10204"/>
        <v>188</v>
      </c>
      <c r="AD5206" s="44">
        <f t="shared" si="10205"/>
        <v>188</v>
      </c>
      <c r="AE5206" s="45">
        <f t="shared" si="10106"/>
        <v>100</v>
      </c>
      <c r="AF5206" s="43">
        <f t="shared" si="10206"/>
        <v>188</v>
      </c>
      <c r="AG5206" s="43">
        <f t="shared" si="10207"/>
        <v>0</v>
      </c>
      <c r="AH5206" s="43">
        <f t="shared" si="10208"/>
        <v>0</v>
      </c>
      <c r="AI5206" s="43">
        <f t="shared" si="10209"/>
        <v>0</v>
      </c>
      <c r="AJ5206" s="43">
        <f t="shared" si="10210"/>
        <v>0</v>
      </c>
      <c r="AK5206" s="43">
        <f t="shared" si="10211"/>
        <v>0</v>
      </c>
      <c r="AL5206" s="43">
        <f t="shared" si="10107"/>
        <v>188</v>
      </c>
      <c r="AM5206" s="43">
        <f t="shared" si="10108"/>
        <v>0</v>
      </c>
      <c r="AN5206" s="2"/>
      <c r="AO5206" s="1"/>
      <c r="AP5206" s="1"/>
      <c r="AQ5206" s="1"/>
      <c r="AR5206" s="1"/>
      <c r="AS5206" s="1"/>
    </row>
    <row r="5207" ht="31.5">
      <c r="B5207" s="41" t="s">
        <v>1408</v>
      </c>
      <c r="C5207" s="41" t="s">
        <v>41</v>
      </c>
      <c r="D5207" s="41" t="s">
        <v>43</v>
      </c>
      <c r="E5207" s="26" t="str">
        <f t="shared" si="10135"/>
        <v>0113</v>
      </c>
      <c r="F5207" s="41" t="s">
        <v>1437</v>
      </c>
      <c r="G5207" s="41" t="s">
        <v>177</v>
      </c>
      <c r="H5207" s="42" t="s">
        <v>178</v>
      </c>
      <c r="I5207" s="43">
        <f t="shared" si="10186"/>
        <v>188</v>
      </c>
      <c r="J5207" s="43">
        <f t="shared" si="10187"/>
        <v>0</v>
      </c>
      <c r="K5207" s="43">
        <f t="shared" si="10188"/>
        <v>0</v>
      </c>
      <c r="L5207" s="43">
        <f t="shared" si="10189"/>
        <v>0</v>
      </c>
      <c r="M5207" s="43">
        <f t="shared" si="10190"/>
        <v>0</v>
      </c>
      <c r="N5207" s="43">
        <f t="shared" si="10191"/>
        <v>0</v>
      </c>
      <c r="O5207" s="43">
        <f t="shared" si="10192"/>
        <v>0</v>
      </c>
      <c r="P5207" s="43">
        <f t="shared" si="10193"/>
        <v>0</v>
      </c>
      <c r="Q5207" s="43">
        <f t="shared" si="10194"/>
        <v>0</v>
      </c>
      <c r="R5207" s="43">
        <f t="shared" si="10195"/>
        <v>0</v>
      </c>
      <c r="S5207" s="43">
        <f t="shared" si="10196"/>
        <v>0</v>
      </c>
      <c r="T5207" s="43">
        <f t="shared" si="10197"/>
        <v>0</v>
      </c>
      <c r="U5207" s="43">
        <v>0</v>
      </c>
      <c r="V5207" s="43">
        <f t="shared" si="10136"/>
        <v>188</v>
      </c>
      <c r="W5207" s="43">
        <f t="shared" si="10198"/>
        <v>0</v>
      </c>
      <c r="X5207" s="43">
        <f t="shared" si="10199"/>
        <v>0</v>
      </c>
      <c r="Y5207" s="43">
        <f t="shared" si="10200"/>
        <v>0</v>
      </c>
      <c r="Z5207" s="43">
        <f t="shared" si="10201"/>
        <v>0</v>
      </c>
      <c r="AA5207" s="43">
        <f t="shared" si="10202"/>
        <v>0</v>
      </c>
      <c r="AB5207" s="43">
        <f t="shared" si="10203"/>
        <v>48.143880000000003</v>
      </c>
      <c r="AC5207" s="44">
        <f t="shared" si="10204"/>
        <v>188</v>
      </c>
      <c r="AD5207" s="44">
        <f t="shared" si="10205"/>
        <v>188</v>
      </c>
      <c r="AE5207" s="45">
        <f t="shared" si="10106"/>
        <v>100</v>
      </c>
      <c r="AF5207" s="43">
        <f t="shared" si="10206"/>
        <v>188</v>
      </c>
      <c r="AG5207" s="43">
        <f t="shared" si="10207"/>
        <v>0</v>
      </c>
      <c r="AH5207" s="43">
        <f t="shared" si="10208"/>
        <v>0</v>
      </c>
      <c r="AI5207" s="43">
        <f t="shared" si="10209"/>
        <v>0</v>
      </c>
      <c r="AJ5207" s="43">
        <f t="shared" si="10210"/>
        <v>0</v>
      </c>
      <c r="AK5207" s="43">
        <f t="shared" si="10211"/>
        <v>0</v>
      </c>
      <c r="AL5207" s="43">
        <f t="shared" si="10107"/>
        <v>188</v>
      </c>
      <c r="AM5207" s="43">
        <f t="shared" si="10108"/>
        <v>0</v>
      </c>
      <c r="AN5207" s="2"/>
      <c r="AO5207" s="1"/>
      <c r="AP5207" s="1"/>
      <c r="AQ5207" s="1"/>
      <c r="AR5207" s="1"/>
      <c r="AS5207" s="1"/>
    </row>
    <row r="5208">
      <c r="B5208" s="41" t="s">
        <v>1408</v>
      </c>
      <c r="C5208" s="41" t="s">
        <v>41</v>
      </c>
      <c r="D5208" s="41" t="s">
        <v>43</v>
      </c>
      <c r="E5208" s="26" t="str">
        <f t="shared" si="10135"/>
        <v>0113</v>
      </c>
      <c r="F5208" s="41" t="s">
        <v>1437</v>
      </c>
      <c r="G5208" s="41" t="s">
        <v>179</v>
      </c>
      <c r="H5208" s="42" t="s">
        <v>180</v>
      </c>
      <c r="I5208" s="43">
        <v>188</v>
      </c>
      <c r="J5208" s="43"/>
      <c r="K5208" s="43"/>
      <c r="L5208" s="43"/>
      <c r="M5208" s="43"/>
      <c r="N5208" s="43"/>
      <c r="O5208" s="43">
        <v>0</v>
      </c>
      <c r="P5208" s="43">
        <v>0</v>
      </c>
      <c r="Q5208" s="43">
        <v>0</v>
      </c>
      <c r="R5208" s="43">
        <v>0</v>
      </c>
      <c r="S5208" s="43">
        <v>0</v>
      </c>
      <c r="T5208" s="43">
        <v>0</v>
      </c>
      <c r="U5208" s="43">
        <v>0</v>
      </c>
      <c r="V5208" s="43">
        <f t="shared" si="10136"/>
        <v>188</v>
      </c>
      <c r="W5208" s="43"/>
      <c r="X5208" s="43"/>
      <c r="Y5208" s="43"/>
      <c r="Z5208" s="43"/>
      <c r="AA5208" s="43"/>
      <c r="AB5208" s="43">
        <v>48.143880000000003</v>
      </c>
      <c r="AC5208" s="44">
        <v>188</v>
      </c>
      <c r="AD5208" s="44">
        <v>188</v>
      </c>
      <c r="AE5208" s="45">
        <f t="shared" si="10106"/>
        <v>100</v>
      </c>
      <c r="AF5208" s="43">
        <v>188</v>
      </c>
      <c r="AG5208" s="43">
        <v>0</v>
      </c>
      <c r="AH5208" s="43">
        <v>0</v>
      </c>
      <c r="AI5208" s="43">
        <v>0</v>
      </c>
      <c r="AJ5208" s="43">
        <v>0</v>
      </c>
      <c r="AK5208" s="43">
        <v>0</v>
      </c>
      <c r="AL5208" s="43">
        <f t="shared" si="10107"/>
        <v>188</v>
      </c>
      <c r="AM5208" s="43">
        <f t="shared" si="10108"/>
        <v>0</v>
      </c>
      <c r="AN5208" s="19"/>
      <c r="AR5208" s="1"/>
      <c r="AS5208" s="1"/>
    </row>
    <row r="5209" ht="47.25" hidden="1">
      <c r="B5209" s="41" t="s">
        <v>1408</v>
      </c>
      <c r="C5209" s="41" t="s">
        <v>41</v>
      </c>
      <c r="D5209" s="41" t="s">
        <v>43</v>
      </c>
      <c r="E5209" s="26" t="str">
        <f t="shared" si="10135"/>
        <v>0113</v>
      </c>
      <c r="F5209" s="41" t="s">
        <v>381</v>
      </c>
      <c r="G5209" s="41"/>
      <c r="H5209" s="42" t="s">
        <v>382</v>
      </c>
      <c r="I5209" s="43">
        <f t="shared" si="10186"/>
        <v>141000</v>
      </c>
      <c r="J5209" s="43">
        <f t="shared" si="10187"/>
        <v>141000</v>
      </c>
      <c r="K5209" s="43">
        <f t="shared" si="10188"/>
        <v>141000</v>
      </c>
      <c r="L5209" s="43">
        <f t="shared" si="10189"/>
        <v>0</v>
      </c>
      <c r="M5209" s="43">
        <f t="shared" si="10190"/>
        <v>0</v>
      </c>
      <c r="N5209" s="43">
        <f t="shared" si="10191"/>
        <v>0</v>
      </c>
      <c r="O5209" s="43">
        <f t="shared" si="10192"/>
        <v>0</v>
      </c>
      <c r="P5209" s="43">
        <f t="shared" si="10193"/>
        <v>0</v>
      </c>
      <c r="Q5209" s="43">
        <f t="shared" si="10194"/>
        <v>0</v>
      </c>
      <c r="R5209" s="43">
        <f t="shared" si="10195"/>
        <v>0</v>
      </c>
      <c r="S5209" s="43">
        <f t="shared" si="10196"/>
        <v>0</v>
      </c>
      <c r="T5209" s="43">
        <f t="shared" si="10197"/>
        <v>0</v>
      </c>
      <c r="U5209" s="43">
        <v>0</v>
      </c>
      <c r="V5209" s="43">
        <f t="shared" si="10136"/>
        <v>141000</v>
      </c>
      <c r="W5209" s="43">
        <f t="shared" si="10198"/>
        <v>0</v>
      </c>
      <c r="X5209" s="43">
        <f t="shared" si="10199"/>
        <v>0</v>
      </c>
      <c r="Y5209" s="43">
        <f t="shared" si="10200"/>
        <v>0</v>
      </c>
      <c r="Z5209" s="43">
        <f t="shared" si="10201"/>
        <v>0</v>
      </c>
      <c r="AA5209" s="43">
        <f t="shared" si="10202"/>
        <v>0</v>
      </c>
      <c r="AB5209" s="43">
        <f t="shared" si="10203"/>
        <v>0</v>
      </c>
      <c r="AC5209" s="44">
        <f t="shared" si="10204"/>
        <v>0</v>
      </c>
      <c r="AD5209" s="44">
        <f t="shared" si="10205"/>
        <v>0</v>
      </c>
      <c r="AE5209" s="45" t="e">
        <f t="shared" si="10106"/>
        <v>#DIV/0!</v>
      </c>
      <c r="AF5209" s="43">
        <f t="shared" si="10206"/>
        <v>0</v>
      </c>
      <c r="AG5209" s="43">
        <f t="shared" si="10207"/>
        <v>0</v>
      </c>
      <c r="AH5209" s="43">
        <f t="shared" si="10208"/>
        <v>0</v>
      </c>
      <c r="AI5209" s="43">
        <f t="shared" si="10209"/>
        <v>0</v>
      </c>
      <c r="AJ5209" s="43">
        <f t="shared" si="10210"/>
        <v>0</v>
      </c>
      <c r="AK5209" s="43">
        <f t="shared" si="10211"/>
        <v>0</v>
      </c>
      <c r="AL5209" s="43">
        <f t="shared" si="10107"/>
        <v>0</v>
      </c>
      <c r="AM5209" s="43">
        <f t="shared" si="10108"/>
        <v>141000</v>
      </c>
      <c r="AN5209" s="19" t="s">
        <v>36</v>
      </c>
      <c r="AO5209" s="1"/>
      <c r="AP5209" s="1"/>
      <c r="AQ5209" s="1"/>
      <c r="AR5209" s="1"/>
      <c r="AS5209" s="1"/>
    </row>
    <row r="5210" hidden="1">
      <c r="B5210" s="41" t="s">
        <v>1408</v>
      </c>
      <c r="C5210" s="41" t="s">
        <v>41</v>
      </c>
      <c r="D5210" s="41" t="s">
        <v>43</v>
      </c>
      <c r="E5210" s="26" t="str">
        <f t="shared" si="10135"/>
        <v>0113</v>
      </c>
      <c r="F5210" s="41" t="s">
        <v>381</v>
      </c>
      <c r="G5210" s="41" t="s">
        <v>59</v>
      </c>
      <c r="H5210" s="42" t="s">
        <v>60</v>
      </c>
      <c r="I5210" s="43">
        <f t="shared" si="10186"/>
        <v>141000</v>
      </c>
      <c r="J5210" s="43">
        <f t="shared" si="10187"/>
        <v>141000</v>
      </c>
      <c r="K5210" s="43">
        <f t="shared" si="10188"/>
        <v>141000</v>
      </c>
      <c r="L5210" s="43">
        <f t="shared" si="10189"/>
        <v>0</v>
      </c>
      <c r="M5210" s="43">
        <f t="shared" si="10190"/>
        <v>0</v>
      </c>
      <c r="N5210" s="43">
        <f t="shared" si="10191"/>
        <v>0</v>
      </c>
      <c r="O5210" s="43">
        <f t="shared" si="10192"/>
        <v>0</v>
      </c>
      <c r="P5210" s="43">
        <f t="shared" si="10193"/>
        <v>0</v>
      </c>
      <c r="Q5210" s="43">
        <f t="shared" si="10194"/>
        <v>0</v>
      </c>
      <c r="R5210" s="43">
        <f t="shared" si="10195"/>
        <v>0</v>
      </c>
      <c r="S5210" s="43">
        <f t="shared" si="10196"/>
        <v>0</v>
      </c>
      <c r="T5210" s="43">
        <f t="shared" si="10197"/>
        <v>0</v>
      </c>
      <c r="U5210" s="43">
        <v>0</v>
      </c>
      <c r="V5210" s="43">
        <f t="shared" si="10136"/>
        <v>141000</v>
      </c>
      <c r="W5210" s="43">
        <f t="shared" si="10198"/>
        <v>0</v>
      </c>
      <c r="X5210" s="43">
        <f t="shared" si="10199"/>
        <v>0</v>
      </c>
      <c r="Y5210" s="43">
        <f t="shared" si="10200"/>
        <v>0</v>
      </c>
      <c r="Z5210" s="43">
        <f t="shared" si="10201"/>
        <v>0</v>
      </c>
      <c r="AA5210" s="43">
        <f t="shared" si="10202"/>
        <v>0</v>
      </c>
      <c r="AB5210" s="43">
        <f t="shared" si="10203"/>
        <v>0</v>
      </c>
      <c r="AC5210" s="44">
        <f t="shared" si="10204"/>
        <v>0</v>
      </c>
      <c r="AD5210" s="44">
        <f t="shared" si="10205"/>
        <v>0</v>
      </c>
      <c r="AE5210" s="45" t="e">
        <f t="shared" si="10106"/>
        <v>#DIV/0!</v>
      </c>
      <c r="AF5210" s="43">
        <f t="shared" si="10206"/>
        <v>0</v>
      </c>
      <c r="AG5210" s="43">
        <f t="shared" si="10207"/>
        <v>0</v>
      </c>
      <c r="AH5210" s="43">
        <f t="shared" si="10208"/>
        <v>0</v>
      </c>
      <c r="AI5210" s="43">
        <f t="shared" si="10209"/>
        <v>0</v>
      </c>
      <c r="AJ5210" s="43">
        <f t="shared" si="10210"/>
        <v>0</v>
      </c>
      <c r="AK5210" s="43">
        <f t="shared" si="10211"/>
        <v>0</v>
      </c>
      <c r="AL5210" s="43">
        <f t="shared" si="10107"/>
        <v>0</v>
      </c>
      <c r="AM5210" s="43">
        <f t="shared" si="10108"/>
        <v>141000</v>
      </c>
      <c r="AN5210" s="19" t="s">
        <v>36</v>
      </c>
      <c r="AO5210" s="1"/>
      <c r="AP5210" s="1"/>
      <c r="AQ5210" s="1"/>
      <c r="AR5210" s="1"/>
      <c r="AS5210" s="1"/>
    </row>
    <row r="5211" hidden="1">
      <c r="B5211" s="41" t="s">
        <v>1408</v>
      </c>
      <c r="C5211" s="41" t="s">
        <v>41</v>
      </c>
      <c r="D5211" s="41" t="s">
        <v>43</v>
      </c>
      <c r="E5211" s="26" t="str">
        <f t="shared" si="10135"/>
        <v>0113</v>
      </c>
      <c r="F5211" s="41" t="s">
        <v>381</v>
      </c>
      <c r="G5211" s="41" t="s">
        <v>139</v>
      </c>
      <c r="H5211" s="42" t="s">
        <v>140</v>
      </c>
      <c r="I5211" s="43">
        <v>141000</v>
      </c>
      <c r="J5211" s="43">
        <v>141000</v>
      </c>
      <c r="K5211" s="43">
        <v>141000</v>
      </c>
      <c r="L5211" s="43"/>
      <c r="M5211" s="43"/>
      <c r="N5211" s="43"/>
      <c r="O5211" s="43">
        <v>0</v>
      </c>
      <c r="P5211" s="43">
        <v>0</v>
      </c>
      <c r="Q5211" s="43">
        <v>0</v>
      </c>
      <c r="R5211" s="43">
        <v>0</v>
      </c>
      <c r="S5211" s="43">
        <v>0</v>
      </c>
      <c r="T5211" s="43">
        <v>0</v>
      </c>
      <c r="U5211" s="43">
        <v>0</v>
      </c>
      <c r="V5211" s="43">
        <f t="shared" si="10136"/>
        <v>141000</v>
      </c>
      <c r="W5211" s="43"/>
      <c r="X5211" s="43"/>
      <c r="Y5211" s="43"/>
      <c r="Z5211" s="43"/>
      <c r="AA5211" s="43"/>
      <c r="AB5211" s="43">
        <v>0</v>
      </c>
      <c r="AC5211" s="44">
        <v>0</v>
      </c>
      <c r="AD5211" s="44">
        <v>0</v>
      </c>
      <c r="AE5211" s="45" t="e">
        <f t="shared" si="10106"/>
        <v>#DIV/0!</v>
      </c>
      <c r="AF5211" s="43">
        <v>0</v>
      </c>
      <c r="AG5211" s="43">
        <v>0</v>
      </c>
      <c r="AH5211" s="43">
        <v>0</v>
      </c>
      <c r="AI5211" s="43">
        <v>0</v>
      </c>
      <c r="AJ5211" s="43">
        <v>0</v>
      </c>
      <c r="AK5211" s="43">
        <v>0</v>
      </c>
      <c r="AL5211" s="43">
        <f t="shared" si="10107"/>
        <v>0</v>
      </c>
      <c r="AM5211" s="43">
        <f t="shared" si="10108"/>
        <v>141000</v>
      </c>
      <c r="AN5211" s="19" t="s">
        <v>36</v>
      </c>
      <c r="AO5211" s="1"/>
      <c r="AP5211" s="1"/>
      <c r="AQ5211" s="1"/>
      <c r="AR5211" s="1"/>
      <c r="AS5211" s="1"/>
    </row>
    <row r="5212">
      <c r="B5212" s="41" t="s">
        <v>1408</v>
      </c>
      <c r="C5212" s="41" t="s">
        <v>41</v>
      </c>
      <c r="D5212" s="41" t="s">
        <v>43</v>
      </c>
      <c r="E5212" s="26" t="str">
        <f t="shared" si="10135"/>
        <v>0113</v>
      </c>
      <c r="F5212" s="41" t="s">
        <v>83</v>
      </c>
      <c r="G5212" s="41"/>
      <c r="H5212" s="42" t="s">
        <v>84</v>
      </c>
      <c r="I5212" s="43">
        <f>I5213+I5216+I5222+I5225+I5228+I5234+I5244+I5247+I5231+I5219</f>
        <v>123575.5</v>
      </c>
      <c r="J5212" s="43">
        <f>J5213+J5216+J5222+J5225+J5228+J5234+J5244+J5247+J5231+J5219</f>
        <v>107189.59999999999</v>
      </c>
      <c r="K5212" s="43">
        <f>K5213+K5216+K5222+K5225+K5228+K5234+K5244+K5247+K5231+K5219</f>
        <v>107189.59999999999</v>
      </c>
      <c r="L5212" s="43">
        <f>L5213+L5216+L5222+L5225+L5228+L5234+L5244+L5247+L5231+L5219</f>
        <v>0</v>
      </c>
      <c r="M5212" s="43">
        <f>M5213+M5216+M5222+M5225+M5228+M5234+M5244+M5247+M5231+M5219</f>
        <v>0</v>
      </c>
      <c r="N5212" s="43">
        <f>N5213+N5216+N5222+N5225+N5228+N5234+N5244+N5247+N5231+N5219</f>
        <v>0</v>
      </c>
      <c r="O5212" s="43">
        <f>O5213+O5216+O5222+O5225+O5228+O5234+O5244+O5247+O5231+O5219+O5238+O5241</f>
        <v>-350.36700000000002</v>
      </c>
      <c r="P5212" s="43">
        <f>P5213+P5216+P5222+P5225+P5228+P5234+P5244+P5247+P5231+P5219+P5238</f>
        <v>-7.4000000000000004</v>
      </c>
      <c r="Q5212" s="43">
        <f>Q5213+Q5216+Q5222+Q5225+Q5228+Q5234+Q5244+Q5247+Q5231+Q5219+Q5238</f>
        <v>-4023.9529999999995</v>
      </c>
      <c r="R5212" s="43">
        <f>R5213+R5216+R5222+R5225+R5228+R5234+R5244+R5247+R5231+R5219+R5238</f>
        <v>-1797.0529999999999</v>
      </c>
      <c r="S5212" s="43">
        <f>S5213+S5216+S5222+S5225+S5228+S5234+S5244+S5247+S5231+S5219</f>
        <v>1812.26</v>
      </c>
      <c r="T5212" s="43">
        <f>T5213+T5216+T5222+T5225+T5228+T5234+T5244+T5247+T5231+T5219</f>
        <v>0</v>
      </c>
      <c r="U5212" s="43">
        <v>0</v>
      </c>
      <c r="V5212" s="43">
        <f t="shared" si="10136"/>
        <v>119208.98700000001</v>
      </c>
      <c r="W5212" s="43" t="e">
        <f>W5213+W5216+W5222+W5225+W5228+W5234+W5244+W5247+W5231+W5219</f>
        <v>#REF!</v>
      </c>
      <c r="X5212" s="43" t="e">
        <f>X5213+X5216+X5222+X5225+X5228+X5234+X5244+X5247+X5231+X5219</f>
        <v>#REF!</v>
      </c>
      <c r="Y5212" s="43" t="e">
        <f>Y5213+Y5216+Y5222+Y5225+Y5228+Y5234+Y5244+Y5247+Y5231+Y5219</f>
        <v>#REF!</v>
      </c>
      <c r="Z5212" s="43" t="e">
        <f>Z5213+Z5216+Z5222+Z5225+Z5228+Z5234+Z5244+Z5247+Z5231+Z5219</f>
        <v>#REF!</v>
      </c>
      <c r="AA5212" s="43" t="e">
        <f>AA5213+AA5216+AA5222+AA5225+AA5228+AA5234+AA5244+AA5247+AA5231+AA5219</f>
        <v>#REF!</v>
      </c>
      <c r="AB5212" s="43">
        <f>AB5213+AB5216+AB5222+AB5225+AB5228+AB5234+AB5244+AB5247+AB5231+AB5219+AB5238+AB5241</f>
        <v>92842.899470000004</v>
      </c>
      <c r="AC5212" s="44">
        <f>AC5213+AC5216+AC5222+AC5225+AC5228+AC5234+AC5244+AC5247+AC5231+AC5219+AC5238+AC5241</f>
        <v>121017.29150000001</v>
      </c>
      <c r="AD5212" s="44">
        <f>AD5213+AD5216+AD5222+AD5225+AD5228+AD5234+AD5244+AD5247+AD5231+AD5219+AD5238+AD5241</f>
        <v>121002.03627</v>
      </c>
      <c r="AE5212" s="45">
        <f t="shared" si="10106"/>
        <v>99.987394173335957</v>
      </c>
      <c r="AF5212" s="43">
        <f>AF5213+AF5216+AF5222+AF5225+AF5228+AF5234+AF5244+AF5247+AF5231+AF5219+AF5238+AF5241</f>
        <v>121367.65850000001</v>
      </c>
      <c r="AG5212" s="43">
        <f>AG5213+AG5216+AG5222+AG5225+AG5228+AG5234+AG5244+AG5247+AG5231+AG5219+AG5238+AG5241</f>
        <v>-350.36700000000002</v>
      </c>
      <c r="AH5212" s="43">
        <f>AH5213+AH5216+AH5222+AH5225+AH5228+AH5234+AH5244+AH5247+AH5231+AH5219+AH5238+AH5241</f>
        <v>0</v>
      </c>
      <c r="AI5212" s="43">
        <f>AI5213+AI5216+AI5222+AI5225+AI5228+AI5234+AI5244+AI5247+AI5231+AI5219+AI5238+AI5241</f>
        <v>0</v>
      </c>
      <c r="AJ5212" s="43">
        <f>AJ5213+AJ5216+AJ5222+AJ5225+AJ5228+AJ5234+AJ5244+AJ5247+AJ5231+AJ5219+AJ5238+AJ5241</f>
        <v>0</v>
      </c>
      <c r="AK5212" s="43">
        <f>AK5213+AK5216+AK5222+AK5225+AK5228+AK5234+AK5244+AK5247+AK5231+AK5219+AK5238+AK5241</f>
        <v>0</v>
      </c>
      <c r="AL5212" s="43">
        <f t="shared" si="10107"/>
        <v>121017.29150000001</v>
      </c>
      <c r="AM5212" s="43">
        <f t="shared" si="10108"/>
        <v>-1808.3044999999984</v>
      </c>
      <c r="AN5212" s="2"/>
      <c r="AR5212" s="1"/>
      <c r="AS5212" s="1"/>
    </row>
    <row r="5213" ht="31.5" hidden="1">
      <c r="B5213" s="41" t="s">
        <v>1408</v>
      </c>
      <c r="C5213" s="41" t="s">
        <v>41</v>
      </c>
      <c r="D5213" s="41" t="s">
        <v>43</v>
      </c>
      <c r="E5213" s="26" t="str">
        <f t="shared" si="10135"/>
        <v>0113</v>
      </c>
      <c r="F5213" s="41" t="s">
        <v>1438</v>
      </c>
      <c r="G5213" s="41"/>
      <c r="H5213" s="42" t="s">
        <v>1439</v>
      </c>
      <c r="I5213" s="43">
        <f t="shared" ref="I5213:I5226" si="10212">I5214</f>
        <v>0</v>
      </c>
      <c r="J5213" s="43">
        <f t="shared" ref="J5213:J5226" si="10213">J5214</f>
        <v>0</v>
      </c>
      <c r="K5213" s="43">
        <f t="shared" ref="K5213:K5226" si="10214">K5214</f>
        <v>0</v>
      </c>
      <c r="L5213" s="43">
        <f t="shared" ref="L5213:L5234" si="10215">L5214</f>
        <v>0</v>
      </c>
      <c r="M5213" s="43">
        <f t="shared" ref="M5213:M5234" si="10216">M5214</f>
        <v>0</v>
      </c>
      <c r="N5213" s="43">
        <f t="shared" ref="N5213:N5234" si="10217">N5214</f>
        <v>0</v>
      </c>
      <c r="O5213" s="43">
        <f t="shared" ref="O5213:O5234" si="10218">O5214</f>
        <v>0</v>
      </c>
      <c r="P5213" s="43">
        <f t="shared" ref="P5213:P5234" si="10219">P5214</f>
        <v>0</v>
      </c>
      <c r="Q5213" s="43">
        <f t="shared" ref="Q5213:Q5234" si="10220">Q5214</f>
        <v>0</v>
      </c>
      <c r="R5213" s="43">
        <f t="shared" ref="R5213:R5217" si="10221">R5214</f>
        <v>0</v>
      </c>
      <c r="S5213" s="43">
        <f t="shared" ref="S5213:S5234" si="10222">S5214</f>
        <v>0</v>
      </c>
      <c r="T5213" s="43">
        <f t="shared" ref="T5213:T5234" si="10223">T5214</f>
        <v>0</v>
      </c>
      <c r="U5213" s="43">
        <v>0</v>
      </c>
      <c r="V5213" s="43">
        <f t="shared" si="10136"/>
        <v>0</v>
      </c>
      <c r="W5213" s="43">
        <f t="shared" ref="W5213:W5234" si="10224">W5214</f>
        <v>0</v>
      </c>
      <c r="X5213" s="43">
        <f t="shared" ref="X5213:X5234" si="10225">X5214</f>
        <v>0</v>
      </c>
      <c r="Y5213" s="43">
        <f t="shared" ref="Y5213:Y5234" si="10226">Y5214</f>
        <v>0</v>
      </c>
      <c r="Z5213" s="43">
        <f t="shared" ref="Z5213:Z5234" si="10227">Z5214</f>
        <v>0</v>
      </c>
      <c r="AA5213" s="43">
        <f t="shared" ref="AA5213:AA5234" si="10228">AA5214</f>
        <v>0</v>
      </c>
      <c r="AB5213" s="43">
        <f t="shared" ref="AB5213:AB5234" si="10229">AB5214</f>
        <v>0</v>
      </c>
      <c r="AC5213" s="44">
        <f t="shared" ref="AC5213:AC5234" si="10230">AC5214</f>
        <v>0</v>
      </c>
      <c r="AD5213" s="44">
        <f t="shared" ref="AD5213:AD5234" si="10231">AD5214</f>
        <v>0</v>
      </c>
      <c r="AE5213" s="45" t="e">
        <f t="shared" si="10106"/>
        <v>#DIV/0!</v>
      </c>
      <c r="AF5213" s="46">
        <f t="shared" ref="AF5213:AF5234" si="10232">AF5214</f>
        <v>0</v>
      </c>
      <c r="AG5213" s="46">
        <f t="shared" ref="AG5213:AG5234" si="10233">AG5214</f>
        <v>0</v>
      </c>
      <c r="AH5213" s="47">
        <f t="shared" ref="AH5213:AH5234" si="10234">AH5214</f>
        <v>0</v>
      </c>
      <c r="AI5213" s="47">
        <f t="shared" ref="AI5213:AI5234" si="10235">AI5214</f>
        <v>0</v>
      </c>
      <c r="AJ5213" s="47">
        <f t="shared" ref="AJ5213:AJ5234" si="10236">AJ5214</f>
        <v>0</v>
      </c>
      <c r="AK5213" s="47">
        <f t="shared" ref="AK5213:AK5234" si="10237">AK5214</f>
        <v>0</v>
      </c>
      <c r="AL5213" s="47">
        <f t="shared" si="10107"/>
        <v>0</v>
      </c>
      <c r="AM5213" s="47">
        <f t="shared" si="10108"/>
        <v>0</v>
      </c>
      <c r="AN5213" s="48" t="s">
        <v>36</v>
      </c>
      <c r="AO5213" s="1"/>
      <c r="AP5213" s="1"/>
      <c r="AQ5213" s="1"/>
      <c r="AR5213" s="1"/>
      <c r="AS5213" s="1"/>
    </row>
    <row r="5214" ht="31.5" hidden="1">
      <c r="B5214" s="41" t="s">
        <v>1408</v>
      </c>
      <c r="C5214" s="41" t="s">
        <v>41</v>
      </c>
      <c r="D5214" s="41" t="s">
        <v>43</v>
      </c>
      <c r="E5214" s="26" t="str">
        <f t="shared" si="10135"/>
        <v>0113</v>
      </c>
      <c r="F5214" s="41" t="s">
        <v>1438</v>
      </c>
      <c r="G5214" s="41" t="s">
        <v>53</v>
      </c>
      <c r="H5214" s="42" t="s">
        <v>54</v>
      </c>
      <c r="I5214" s="43">
        <f t="shared" si="10212"/>
        <v>0</v>
      </c>
      <c r="J5214" s="43">
        <f t="shared" si="10213"/>
        <v>0</v>
      </c>
      <c r="K5214" s="43">
        <f t="shared" si="10214"/>
        <v>0</v>
      </c>
      <c r="L5214" s="43">
        <f t="shared" si="10215"/>
        <v>0</v>
      </c>
      <c r="M5214" s="43">
        <f t="shared" si="10216"/>
        <v>0</v>
      </c>
      <c r="N5214" s="43">
        <f t="shared" si="10217"/>
        <v>0</v>
      </c>
      <c r="O5214" s="43">
        <f t="shared" si="10218"/>
        <v>0</v>
      </c>
      <c r="P5214" s="43">
        <f t="shared" si="10219"/>
        <v>0</v>
      </c>
      <c r="Q5214" s="43">
        <f t="shared" si="10220"/>
        <v>0</v>
      </c>
      <c r="R5214" s="43">
        <f t="shared" si="10221"/>
        <v>0</v>
      </c>
      <c r="S5214" s="43">
        <f t="shared" si="10222"/>
        <v>0</v>
      </c>
      <c r="T5214" s="43">
        <f t="shared" si="10223"/>
        <v>0</v>
      </c>
      <c r="U5214" s="43">
        <v>0</v>
      </c>
      <c r="V5214" s="43">
        <f t="shared" si="10136"/>
        <v>0</v>
      </c>
      <c r="W5214" s="43">
        <f t="shared" si="10224"/>
        <v>0</v>
      </c>
      <c r="X5214" s="43">
        <f t="shared" si="10225"/>
        <v>0</v>
      </c>
      <c r="Y5214" s="43">
        <f t="shared" si="10226"/>
        <v>0</v>
      </c>
      <c r="Z5214" s="43">
        <f t="shared" si="10227"/>
        <v>0</v>
      </c>
      <c r="AA5214" s="43">
        <f t="shared" si="10228"/>
        <v>0</v>
      </c>
      <c r="AB5214" s="43">
        <f t="shared" si="10229"/>
        <v>0</v>
      </c>
      <c r="AC5214" s="44">
        <f t="shared" si="10230"/>
        <v>0</v>
      </c>
      <c r="AD5214" s="44">
        <f t="shared" si="10231"/>
        <v>0</v>
      </c>
      <c r="AE5214" s="45" t="e">
        <f t="shared" si="10106"/>
        <v>#DIV/0!</v>
      </c>
      <c r="AF5214" s="46">
        <f t="shared" si="10232"/>
        <v>0</v>
      </c>
      <c r="AG5214" s="46">
        <f t="shared" si="10233"/>
        <v>0</v>
      </c>
      <c r="AH5214" s="47">
        <f t="shared" si="10234"/>
        <v>0</v>
      </c>
      <c r="AI5214" s="47">
        <f t="shared" si="10235"/>
        <v>0</v>
      </c>
      <c r="AJ5214" s="47">
        <f t="shared" si="10236"/>
        <v>0</v>
      </c>
      <c r="AK5214" s="47">
        <f t="shared" si="10237"/>
        <v>0</v>
      </c>
      <c r="AL5214" s="47">
        <f t="shared" si="10107"/>
        <v>0</v>
      </c>
      <c r="AM5214" s="47">
        <f t="shared" si="10108"/>
        <v>0</v>
      </c>
      <c r="AN5214" s="48" t="s">
        <v>36</v>
      </c>
      <c r="AO5214" s="1"/>
      <c r="AP5214" s="1"/>
      <c r="AQ5214" s="1"/>
      <c r="AR5214" s="1"/>
      <c r="AS5214" s="1"/>
    </row>
    <row r="5215" ht="31.5" hidden="1">
      <c r="B5215" s="41" t="s">
        <v>1408</v>
      </c>
      <c r="C5215" s="41" t="s">
        <v>41</v>
      </c>
      <c r="D5215" s="41" t="s">
        <v>43</v>
      </c>
      <c r="E5215" s="26" t="str">
        <f t="shared" si="10135"/>
        <v>0113</v>
      </c>
      <c r="F5215" s="41" t="s">
        <v>1438</v>
      </c>
      <c r="G5215" s="41" t="s">
        <v>55</v>
      </c>
      <c r="H5215" s="42" t="s">
        <v>56</v>
      </c>
      <c r="I5215" s="43"/>
      <c r="J5215" s="43"/>
      <c r="K5215" s="43"/>
      <c r="L5215" s="43"/>
      <c r="M5215" s="43"/>
      <c r="N5215" s="43"/>
      <c r="O5215" s="43">
        <v>0</v>
      </c>
      <c r="P5215" s="43">
        <v>0</v>
      </c>
      <c r="Q5215" s="43">
        <v>0</v>
      </c>
      <c r="R5215" s="43">
        <v>0</v>
      </c>
      <c r="S5215" s="43">
        <v>0</v>
      </c>
      <c r="T5215" s="43">
        <v>0</v>
      </c>
      <c r="U5215" s="43">
        <v>0</v>
      </c>
      <c r="V5215" s="43">
        <f t="shared" si="10136"/>
        <v>0</v>
      </c>
      <c r="W5215" s="43"/>
      <c r="X5215" s="43"/>
      <c r="Y5215" s="43"/>
      <c r="Z5215" s="43"/>
      <c r="AA5215" s="43"/>
      <c r="AB5215" s="43">
        <v>0</v>
      </c>
      <c r="AC5215" s="44">
        <v>0</v>
      </c>
      <c r="AD5215" s="44">
        <v>0</v>
      </c>
      <c r="AE5215" s="45" t="e">
        <f t="shared" si="10106"/>
        <v>#DIV/0!</v>
      </c>
      <c r="AF5215" s="46">
        <v>0</v>
      </c>
      <c r="AG5215" s="46">
        <v>0</v>
      </c>
      <c r="AH5215" s="47">
        <v>0</v>
      </c>
      <c r="AI5215" s="47">
        <v>0</v>
      </c>
      <c r="AJ5215" s="47">
        <v>0</v>
      </c>
      <c r="AK5215" s="47">
        <v>0</v>
      </c>
      <c r="AL5215" s="47">
        <f t="shared" si="10107"/>
        <v>0</v>
      </c>
      <c r="AM5215" s="47">
        <f t="shared" si="10108"/>
        <v>0</v>
      </c>
      <c r="AN5215" s="48" t="s">
        <v>36</v>
      </c>
      <c r="AR5215" s="1"/>
      <c r="AS5215" s="1"/>
    </row>
    <row r="5216" ht="31.5">
      <c r="B5216" s="41" t="s">
        <v>1408</v>
      </c>
      <c r="C5216" s="41" t="s">
        <v>41</v>
      </c>
      <c r="D5216" s="41" t="s">
        <v>43</v>
      </c>
      <c r="E5216" s="26" t="str">
        <f t="shared" si="10135"/>
        <v>0113</v>
      </c>
      <c r="F5216" s="41" t="s">
        <v>144</v>
      </c>
      <c r="G5216" s="41"/>
      <c r="H5216" s="42" t="s">
        <v>145</v>
      </c>
      <c r="I5216" s="43">
        <f t="shared" si="10212"/>
        <v>47300.5</v>
      </c>
      <c r="J5216" s="43">
        <f t="shared" si="10213"/>
        <v>31644</v>
      </c>
      <c r="K5216" s="43">
        <f t="shared" si="10214"/>
        <v>31644</v>
      </c>
      <c r="L5216" s="43">
        <f t="shared" si="10215"/>
        <v>0</v>
      </c>
      <c r="M5216" s="43">
        <f t="shared" si="10216"/>
        <v>0</v>
      </c>
      <c r="N5216" s="43">
        <f t="shared" si="10217"/>
        <v>0</v>
      </c>
      <c r="O5216" s="43">
        <f t="shared" si="10218"/>
        <v>0</v>
      </c>
      <c r="P5216" s="43">
        <f t="shared" si="10219"/>
        <v>0</v>
      </c>
      <c r="Q5216" s="43">
        <f t="shared" si="10220"/>
        <v>-3113.4259999999999</v>
      </c>
      <c r="R5216" s="43">
        <f t="shared" si="10221"/>
        <v>-1793.5999999999999</v>
      </c>
      <c r="S5216" s="43">
        <f t="shared" si="10222"/>
        <v>2319.5</v>
      </c>
      <c r="T5216" s="43">
        <f t="shared" si="10223"/>
        <v>0</v>
      </c>
      <c r="U5216" s="43">
        <v>0</v>
      </c>
      <c r="V5216" s="43">
        <f t="shared" si="10136"/>
        <v>44712.974000000002</v>
      </c>
      <c r="W5216" s="43">
        <f t="shared" si="10224"/>
        <v>0</v>
      </c>
      <c r="X5216" s="43">
        <f t="shared" si="10225"/>
        <v>0</v>
      </c>
      <c r="Y5216" s="43">
        <f t="shared" si="10226"/>
        <v>0</v>
      </c>
      <c r="Z5216" s="43">
        <f t="shared" si="10227"/>
        <v>0</v>
      </c>
      <c r="AA5216" s="43">
        <f t="shared" si="10228"/>
        <v>0</v>
      </c>
      <c r="AB5216" s="43">
        <f t="shared" si="10229"/>
        <v>39224.090579999996</v>
      </c>
      <c r="AC5216" s="44">
        <f t="shared" si="10230"/>
        <v>44712.974000000002</v>
      </c>
      <c r="AD5216" s="44">
        <f t="shared" si="10231"/>
        <v>44712.269010000004</v>
      </c>
      <c r="AE5216" s="45">
        <f t="shared" si="10106"/>
        <v>99.998423298794677</v>
      </c>
      <c r="AF5216" s="43">
        <f t="shared" si="10232"/>
        <v>44712.974000000002</v>
      </c>
      <c r="AG5216" s="43">
        <f t="shared" si="10233"/>
        <v>0</v>
      </c>
      <c r="AH5216" s="43">
        <f t="shared" si="10234"/>
        <v>0</v>
      </c>
      <c r="AI5216" s="43">
        <f t="shared" si="10235"/>
        <v>0</v>
      </c>
      <c r="AJ5216" s="43">
        <f t="shared" si="10236"/>
        <v>0</v>
      </c>
      <c r="AK5216" s="43">
        <f t="shared" si="10237"/>
        <v>0</v>
      </c>
      <c r="AL5216" s="43">
        <f t="shared" si="10107"/>
        <v>44712.974000000002</v>
      </c>
      <c r="AM5216" s="43">
        <f t="shared" si="10108"/>
        <v>0</v>
      </c>
      <c r="AN5216" s="2"/>
      <c r="AO5216" s="1"/>
      <c r="AP5216" s="1"/>
      <c r="AQ5216" s="1"/>
      <c r="AR5216" s="1"/>
      <c r="AS5216" s="1"/>
    </row>
    <row r="5217" ht="31.5">
      <c r="B5217" s="41" t="s">
        <v>1408</v>
      </c>
      <c r="C5217" s="41" t="s">
        <v>41</v>
      </c>
      <c r="D5217" s="41" t="s">
        <v>43</v>
      </c>
      <c r="E5217" s="26" t="str">
        <f t="shared" si="10135"/>
        <v>0113</v>
      </c>
      <c r="F5217" s="41" t="s">
        <v>144</v>
      </c>
      <c r="G5217" s="41" t="s">
        <v>53</v>
      </c>
      <c r="H5217" s="42" t="s">
        <v>54</v>
      </c>
      <c r="I5217" s="43">
        <f t="shared" si="10212"/>
        <v>47300.5</v>
      </c>
      <c r="J5217" s="43">
        <f t="shared" si="10213"/>
        <v>31644</v>
      </c>
      <c r="K5217" s="43">
        <f t="shared" si="10214"/>
        <v>31644</v>
      </c>
      <c r="L5217" s="43">
        <f t="shared" si="10215"/>
        <v>0</v>
      </c>
      <c r="M5217" s="43">
        <f t="shared" si="10216"/>
        <v>0</v>
      </c>
      <c r="N5217" s="43">
        <f t="shared" si="10217"/>
        <v>0</v>
      </c>
      <c r="O5217" s="43">
        <f t="shared" si="10218"/>
        <v>0</v>
      </c>
      <c r="P5217" s="43">
        <f t="shared" si="10219"/>
        <v>0</v>
      </c>
      <c r="Q5217" s="43">
        <f t="shared" si="10220"/>
        <v>-3113.4259999999999</v>
      </c>
      <c r="R5217" s="43">
        <f t="shared" si="10221"/>
        <v>-1793.5999999999999</v>
      </c>
      <c r="S5217" s="43">
        <f t="shared" si="10222"/>
        <v>2319.5</v>
      </c>
      <c r="T5217" s="43">
        <f t="shared" si="10223"/>
        <v>0</v>
      </c>
      <c r="U5217" s="43">
        <v>0</v>
      </c>
      <c r="V5217" s="43">
        <f t="shared" si="10136"/>
        <v>44712.974000000002</v>
      </c>
      <c r="W5217" s="43">
        <f t="shared" si="10224"/>
        <v>0</v>
      </c>
      <c r="X5217" s="43">
        <f t="shared" si="10225"/>
        <v>0</v>
      </c>
      <c r="Y5217" s="43">
        <f t="shared" si="10226"/>
        <v>0</v>
      </c>
      <c r="Z5217" s="43">
        <f t="shared" si="10227"/>
        <v>0</v>
      </c>
      <c r="AA5217" s="43">
        <f t="shared" si="10228"/>
        <v>0</v>
      </c>
      <c r="AB5217" s="43">
        <f t="shared" si="10229"/>
        <v>39224.090579999996</v>
      </c>
      <c r="AC5217" s="44">
        <f t="shared" si="10230"/>
        <v>44712.974000000002</v>
      </c>
      <c r="AD5217" s="44">
        <f t="shared" si="10231"/>
        <v>44712.269010000004</v>
      </c>
      <c r="AE5217" s="45">
        <f t="shared" si="10106"/>
        <v>99.998423298794677</v>
      </c>
      <c r="AF5217" s="43">
        <f t="shared" si="10232"/>
        <v>44712.974000000002</v>
      </c>
      <c r="AG5217" s="43">
        <f t="shared" si="10233"/>
        <v>0</v>
      </c>
      <c r="AH5217" s="43">
        <f t="shared" si="10234"/>
        <v>0</v>
      </c>
      <c r="AI5217" s="43">
        <f t="shared" si="10235"/>
        <v>0</v>
      </c>
      <c r="AJ5217" s="43">
        <f t="shared" si="10236"/>
        <v>0</v>
      </c>
      <c r="AK5217" s="43">
        <f t="shared" si="10237"/>
        <v>0</v>
      </c>
      <c r="AL5217" s="43">
        <f t="shared" si="10107"/>
        <v>44712.974000000002</v>
      </c>
      <c r="AM5217" s="43">
        <f t="shared" si="10108"/>
        <v>0</v>
      </c>
      <c r="AN5217" s="2"/>
      <c r="AO5217" s="1"/>
      <c r="AP5217" s="1"/>
      <c r="AQ5217" s="1"/>
      <c r="AR5217" s="1"/>
      <c r="AS5217" s="1"/>
    </row>
    <row r="5218" ht="31.5">
      <c r="B5218" s="41" t="s">
        <v>1408</v>
      </c>
      <c r="C5218" s="41" t="s">
        <v>41</v>
      </c>
      <c r="D5218" s="41" t="s">
        <v>43</v>
      </c>
      <c r="E5218" s="26" t="str">
        <f t="shared" si="10135"/>
        <v>0113</v>
      </c>
      <c r="F5218" s="41" t="s">
        <v>144</v>
      </c>
      <c r="G5218" s="41" t="s">
        <v>55</v>
      </c>
      <c r="H5218" s="42" t="s">
        <v>56</v>
      </c>
      <c r="I5218" s="43">
        <v>47300.5</v>
      </c>
      <c r="J5218" s="43">
        <v>31644</v>
      </c>
      <c r="K5218" s="43">
        <v>31644</v>
      </c>
      <c r="L5218" s="43"/>
      <c r="M5218" s="43"/>
      <c r="N5218" s="43"/>
      <c r="O5218" s="43">
        <v>0</v>
      </c>
      <c r="P5218" s="43">
        <v>0</v>
      </c>
      <c r="Q5218" s="43">
        <v>-3113.4259999999999</v>
      </c>
      <c r="R5218" s="43">
        <f>-1790.6-3</f>
        <v>-1793.5999999999999</v>
      </c>
      <c r="S5218" s="43">
        <v>2319.5</v>
      </c>
      <c r="T5218" s="43">
        <v>0</v>
      </c>
      <c r="U5218" s="43">
        <v>0</v>
      </c>
      <c r="V5218" s="43">
        <f t="shared" si="10136"/>
        <v>44712.974000000002</v>
      </c>
      <c r="W5218" s="43"/>
      <c r="X5218" s="43"/>
      <c r="Y5218" s="43"/>
      <c r="Z5218" s="43"/>
      <c r="AA5218" s="43"/>
      <c r="AB5218" s="43">
        <v>39224.090579999996</v>
      </c>
      <c r="AC5218" s="44">
        <v>44712.974000000002</v>
      </c>
      <c r="AD5218" s="44">
        <v>44712.269010000004</v>
      </c>
      <c r="AE5218" s="45">
        <f t="shared" si="10106"/>
        <v>99.998423298794677</v>
      </c>
      <c r="AF5218" s="43">
        <v>44712.974000000002</v>
      </c>
      <c r="AG5218" s="43">
        <v>0</v>
      </c>
      <c r="AH5218" s="43">
        <v>0</v>
      </c>
      <c r="AI5218" s="43">
        <v>0</v>
      </c>
      <c r="AJ5218" s="43">
        <v>0</v>
      </c>
      <c r="AK5218" s="43">
        <v>0</v>
      </c>
      <c r="AL5218" s="43">
        <f t="shared" si="10107"/>
        <v>44712.974000000002</v>
      </c>
      <c r="AM5218" s="43">
        <f t="shared" si="10108"/>
        <v>0</v>
      </c>
      <c r="AN5218" s="19"/>
      <c r="AR5218" s="1"/>
      <c r="AS5218" s="1"/>
    </row>
    <row r="5219" ht="47.25">
      <c r="B5219" s="41" t="s">
        <v>1408</v>
      </c>
      <c r="C5219" s="41" t="s">
        <v>41</v>
      </c>
      <c r="D5219" s="41" t="s">
        <v>43</v>
      </c>
      <c r="E5219" s="26" t="str">
        <f t="shared" si="10135"/>
        <v>0113</v>
      </c>
      <c r="F5219" s="41" t="s">
        <v>1440</v>
      </c>
      <c r="G5219" s="41"/>
      <c r="H5219" s="42" t="s">
        <v>1441</v>
      </c>
      <c r="I5219" s="43">
        <f t="shared" si="10212"/>
        <v>172.5</v>
      </c>
      <c r="J5219" s="43">
        <f t="shared" si="10213"/>
        <v>172.5</v>
      </c>
      <c r="K5219" s="43">
        <f t="shared" si="10214"/>
        <v>172.5</v>
      </c>
      <c r="L5219" s="43">
        <f t="shared" si="10215"/>
        <v>0</v>
      </c>
      <c r="M5219" s="43">
        <f t="shared" si="10216"/>
        <v>0</v>
      </c>
      <c r="N5219" s="43">
        <f t="shared" si="10217"/>
        <v>0</v>
      </c>
      <c r="O5219" s="43">
        <f t="shared" si="10218"/>
        <v>0</v>
      </c>
      <c r="P5219" s="43">
        <f t="shared" si="10219"/>
        <v>0</v>
      </c>
      <c r="Q5219" s="43">
        <f t="shared" si="10220"/>
        <v>0</v>
      </c>
      <c r="R5219" s="43">
        <f t="shared" ref="R5219:R5234" si="10238">R5220</f>
        <v>0</v>
      </c>
      <c r="S5219" s="43">
        <f t="shared" si="10222"/>
        <v>0</v>
      </c>
      <c r="T5219" s="43">
        <f t="shared" si="10223"/>
        <v>0</v>
      </c>
      <c r="U5219" s="43">
        <v>0</v>
      </c>
      <c r="V5219" s="43">
        <f t="shared" si="10136"/>
        <v>172.5</v>
      </c>
      <c r="W5219" s="43">
        <f t="shared" si="10224"/>
        <v>0</v>
      </c>
      <c r="X5219" s="43">
        <f t="shared" si="10225"/>
        <v>0</v>
      </c>
      <c r="Y5219" s="43">
        <f t="shared" si="10226"/>
        <v>0</v>
      </c>
      <c r="Z5219" s="43">
        <f t="shared" si="10227"/>
        <v>0</v>
      </c>
      <c r="AA5219" s="43">
        <f t="shared" si="10228"/>
        <v>0</v>
      </c>
      <c r="AB5219" s="43">
        <f t="shared" si="10229"/>
        <v>0</v>
      </c>
      <c r="AC5219" s="44">
        <f t="shared" si="10230"/>
        <v>172.5</v>
      </c>
      <c r="AD5219" s="44">
        <f t="shared" si="10231"/>
        <v>172.49994000000001</v>
      </c>
      <c r="AE5219" s="45">
        <f t="shared" si="10106"/>
        <v>99.999965217391306</v>
      </c>
      <c r="AF5219" s="43">
        <f t="shared" si="10232"/>
        <v>172.5</v>
      </c>
      <c r="AG5219" s="43">
        <f t="shared" si="10233"/>
        <v>0</v>
      </c>
      <c r="AH5219" s="43">
        <f t="shared" si="10234"/>
        <v>0</v>
      </c>
      <c r="AI5219" s="43">
        <f t="shared" si="10235"/>
        <v>0</v>
      </c>
      <c r="AJ5219" s="43">
        <f t="shared" si="10236"/>
        <v>0</v>
      </c>
      <c r="AK5219" s="43">
        <f t="shared" si="10237"/>
        <v>0</v>
      </c>
      <c r="AL5219" s="43">
        <f t="shared" si="10107"/>
        <v>172.5</v>
      </c>
      <c r="AM5219" s="43">
        <f t="shared" si="10108"/>
        <v>0</v>
      </c>
      <c r="AN5219" s="2"/>
      <c r="AO5219" s="1"/>
      <c r="AP5219" s="1"/>
      <c r="AQ5219" s="1"/>
      <c r="AR5219" s="1"/>
      <c r="AS5219" s="1"/>
    </row>
    <row r="5220">
      <c r="B5220" s="41" t="s">
        <v>1408</v>
      </c>
      <c r="C5220" s="41" t="s">
        <v>41</v>
      </c>
      <c r="D5220" s="41" t="s">
        <v>43</v>
      </c>
      <c r="E5220" s="26" t="str">
        <f t="shared" si="10135"/>
        <v>0113</v>
      </c>
      <c r="F5220" s="41" t="s">
        <v>1440</v>
      </c>
      <c r="G5220" s="41" t="s">
        <v>95</v>
      </c>
      <c r="H5220" s="42" t="s">
        <v>96</v>
      </c>
      <c r="I5220" s="43">
        <f t="shared" si="10212"/>
        <v>172.5</v>
      </c>
      <c r="J5220" s="43">
        <f t="shared" si="10213"/>
        <v>172.5</v>
      </c>
      <c r="K5220" s="43">
        <f t="shared" si="10214"/>
        <v>172.5</v>
      </c>
      <c r="L5220" s="43">
        <f t="shared" si="10215"/>
        <v>0</v>
      </c>
      <c r="M5220" s="43">
        <f t="shared" si="10216"/>
        <v>0</v>
      </c>
      <c r="N5220" s="43">
        <f t="shared" si="10217"/>
        <v>0</v>
      </c>
      <c r="O5220" s="43">
        <f t="shared" si="10218"/>
        <v>0</v>
      </c>
      <c r="P5220" s="43">
        <f t="shared" si="10219"/>
        <v>0</v>
      </c>
      <c r="Q5220" s="43">
        <f t="shared" si="10220"/>
        <v>0</v>
      </c>
      <c r="R5220" s="43">
        <f t="shared" si="10238"/>
        <v>0</v>
      </c>
      <c r="S5220" s="43">
        <f t="shared" si="10222"/>
        <v>0</v>
      </c>
      <c r="T5220" s="43">
        <f t="shared" si="10223"/>
        <v>0</v>
      </c>
      <c r="U5220" s="43">
        <v>0</v>
      </c>
      <c r="V5220" s="43">
        <f t="shared" si="10136"/>
        <v>172.5</v>
      </c>
      <c r="W5220" s="43">
        <f t="shared" si="10224"/>
        <v>0</v>
      </c>
      <c r="X5220" s="43">
        <f t="shared" si="10225"/>
        <v>0</v>
      </c>
      <c r="Y5220" s="43">
        <f t="shared" si="10226"/>
        <v>0</v>
      </c>
      <c r="Z5220" s="43">
        <f t="shared" si="10227"/>
        <v>0</v>
      </c>
      <c r="AA5220" s="43">
        <f t="shared" si="10228"/>
        <v>0</v>
      </c>
      <c r="AB5220" s="43">
        <f t="shared" si="10229"/>
        <v>0</v>
      </c>
      <c r="AC5220" s="44">
        <f t="shared" si="10230"/>
        <v>172.5</v>
      </c>
      <c r="AD5220" s="44">
        <f t="shared" si="10231"/>
        <v>172.49994000000001</v>
      </c>
      <c r="AE5220" s="45">
        <f t="shared" si="10106"/>
        <v>99.999965217391306</v>
      </c>
      <c r="AF5220" s="43">
        <f t="shared" si="10232"/>
        <v>172.5</v>
      </c>
      <c r="AG5220" s="43">
        <f t="shared" si="10233"/>
        <v>0</v>
      </c>
      <c r="AH5220" s="43">
        <f t="shared" si="10234"/>
        <v>0</v>
      </c>
      <c r="AI5220" s="43">
        <f t="shared" si="10235"/>
        <v>0</v>
      </c>
      <c r="AJ5220" s="43">
        <f t="shared" si="10236"/>
        <v>0</v>
      </c>
      <c r="AK5220" s="43">
        <f t="shared" si="10237"/>
        <v>0</v>
      </c>
      <c r="AL5220" s="43">
        <f t="shared" si="10107"/>
        <v>172.5</v>
      </c>
      <c r="AM5220" s="43">
        <f t="shared" si="10108"/>
        <v>0</v>
      </c>
      <c r="AN5220" s="2"/>
      <c r="AO5220" s="1"/>
      <c r="AP5220" s="1"/>
      <c r="AQ5220" s="1"/>
      <c r="AR5220" s="1"/>
      <c r="AS5220" s="1"/>
    </row>
    <row r="5221">
      <c r="B5221" s="41" t="s">
        <v>1408</v>
      </c>
      <c r="C5221" s="41" t="s">
        <v>41</v>
      </c>
      <c r="D5221" s="41" t="s">
        <v>43</v>
      </c>
      <c r="E5221" s="26" t="str">
        <f t="shared" si="10135"/>
        <v>0113</v>
      </c>
      <c r="F5221" s="41" t="s">
        <v>1440</v>
      </c>
      <c r="G5221" s="41" t="s">
        <v>197</v>
      </c>
      <c r="H5221" s="42" t="s">
        <v>198</v>
      </c>
      <c r="I5221" s="43">
        <v>172.5</v>
      </c>
      <c r="J5221" s="43">
        <v>172.5</v>
      </c>
      <c r="K5221" s="43">
        <v>172.5</v>
      </c>
      <c r="L5221" s="43"/>
      <c r="M5221" s="43"/>
      <c r="N5221" s="43"/>
      <c r="O5221" s="43">
        <v>0</v>
      </c>
      <c r="P5221" s="43">
        <v>0</v>
      </c>
      <c r="Q5221" s="43">
        <v>0</v>
      </c>
      <c r="R5221" s="43">
        <v>0</v>
      </c>
      <c r="S5221" s="43">
        <v>0</v>
      </c>
      <c r="T5221" s="43">
        <v>0</v>
      </c>
      <c r="U5221" s="43">
        <v>0</v>
      </c>
      <c r="V5221" s="43">
        <f t="shared" si="10136"/>
        <v>172.5</v>
      </c>
      <c r="W5221" s="43"/>
      <c r="X5221" s="43"/>
      <c r="Y5221" s="43"/>
      <c r="Z5221" s="43"/>
      <c r="AA5221" s="43"/>
      <c r="AB5221" s="43">
        <v>0</v>
      </c>
      <c r="AC5221" s="44">
        <v>172.5</v>
      </c>
      <c r="AD5221" s="44">
        <v>172.49994000000001</v>
      </c>
      <c r="AE5221" s="45">
        <f t="shared" si="10106"/>
        <v>99.999965217391306</v>
      </c>
      <c r="AF5221" s="43">
        <v>172.5</v>
      </c>
      <c r="AG5221" s="43">
        <v>0</v>
      </c>
      <c r="AH5221" s="43">
        <v>0</v>
      </c>
      <c r="AI5221" s="43">
        <v>0</v>
      </c>
      <c r="AJ5221" s="43">
        <v>0</v>
      </c>
      <c r="AK5221" s="43">
        <v>0</v>
      </c>
      <c r="AL5221" s="43">
        <f t="shared" si="10107"/>
        <v>172.5</v>
      </c>
      <c r="AM5221" s="43">
        <f t="shared" si="10108"/>
        <v>0</v>
      </c>
      <c r="AN5221" s="19"/>
      <c r="AR5221" s="1"/>
      <c r="AS5221" s="1"/>
    </row>
    <row r="5222" ht="47.25">
      <c r="B5222" s="41" t="s">
        <v>1408</v>
      </c>
      <c r="C5222" s="41" t="s">
        <v>41</v>
      </c>
      <c r="D5222" s="41" t="s">
        <v>43</v>
      </c>
      <c r="E5222" s="26" t="str">
        <f t="shared" si="10135"/>
        <v>0113</v>
      </c>
      <c r="F5222" s="41" t="s">
        <v>1442</v>
      </c>
      <c r="G5222" s="41"/>
      <c r="H5222" s="42" t="s">
        <v>1443</v>
      </c>
      <c r="I5222" s="43">
        <f t="shared" si="10212"/>
        <v>46</v>
      </c>
      <c r="J5222" s="43">
        <f t="shared" si="10213"/>
        <v>46</v>
      </c>
      <c r="K5222" s="43">
        <f t="shared" si="10214"/>
        <v>46</v>
      </c>
      <c r="L5222" s="43">
        <f t="shared" si="10215"/>
        <v>0</v>
      </c>
      <c r="M5222" s="43">
        <f t="shared" si="10216"/>
        <v>0</v>
      </c>
      <c r="N5222" s="43">
        <f t="shared" si="10217"/>
        <v>0</v>
      </c>
      <c r="O5222" s="43">
        <f t="shared" si="10218"/>
        <v>0</v>
      </c>
      <c r="P5222" s="43">
        <f t="shared" si="10219"/>
        <v>0</v>
      </c>
      <c r="Q5222" s="43">
        <f t="shared" si="10220"/>
        <v>0</v>
      </c>
      <c r="R5222" s="43">
        <f t="shared" si="10238"/>
        <v>0</v>
      </c>
      <c r="S5222" s="43">
        <f t="shared" si="10222"/>
        <v>0</v>
      </c>
      <c r="T5222" s="43">
        <f t="shared" si="10223"/>
        <v>0</v>
      </c>
      <c r="U5222" s="43">
        <v>0</v>
      </c>
      <c r="V5222" s="43">
        <f t="shared" si="10136"/>
        <v>46</v>
      </c>
      <c r="W5222" s="43">
        <f t="shared" si="10224"/>
        <v>0</v>
      </c>
      <c r="X5222" s="43">
        <f t="shared" si="10225"/>
        <v>0</v>
      </c>
      <c r="Y5222" s="43">
        <f t="shared" si="10226"/>
        <v>0</v>
      </c>
      <c r="Z5222" s="43">
        <f t="shared" si="10227"/>
        <v>0</v>
      </c>
      <c r="AA5222" s="43">
        <f t="shared" si="10228"/>
        <v>0</v>
      </c>
      <c r="AB5222" s="43">
        <f t="shared" si="10229"/>
        <v>46</v>
      </c>
      <c r="AC5222" s="44">
        <f t="shared" si="10230"/>
        <v>46</v>
      </c>
      <c r="AD5222" s="44">
        <f t="shared" si="10231"/>
        <v>46</v>
      </c>
      <c r="AE5222" s="45">
        <f t="shared" si="10106"/>
        <v>100</v>
      </c>
      <c r="AF5222" s="43">
        <f t="shared" si="10232"/>
        <v>46</v>
      </c>
      <c r="AG5222" s="43">
        <f t="shared" si="10233"/>
        <v>0</v>
      </c>
      <c r="AH5222" s="43">
        <f t="shared" si="10234"/>
        <v>0</v>
      </c>
      <c r="AI5222" s="43">
        <f t="shared" si="10235"/>
        <v>0</v>
      </c>
      <c r="AJ5222" s="43">
        <f t="shared" si="10236"/>
        <v>0</v>
      </c>
      <c r="AK5222" s="43">
        <f t="shared" si="10237"/>
        <v>0</v>
      </c>
      <c r="AL5222" s="43">
        <f t="shared" si="10107"/>
        <v>46</v>
      </c>
      <c r="AM5222" s="43">
        <f t="shared" si="10108"/>
        <v>0</v>
      </c>
      <c r="AN5222" s="2"/>
      <c r="AO5222" s="1"/>
      <c r="AP5222" s="1"/>
      <c r="AQ5222" s="1"/>
      <c r="AR5222" s="1"/>
      <c r="AS5222" s="1"/>
    </row>
    <row r="5223">
      <c r="B5223" s="41" t="s">
        <v>1408</v>
      </c>
      <c r="C5223" s="41" t="s">
        <v>41</v>
      </c>
      <c r="D5223" s="41" t="s">
        <v>43</v>
      </c>
      <c r="E5223" s="26" t="str">
        <f t="shared" si="10135"/>
        <v>0113</v>
      </c>
      <c r="F5223" s="41" t="s">
        <v>1442</v>
      </c>
      <c r="G5223" s="41" t="s">
        <v>95</v>
      </c>
      <c r="H5223" s="42" t="s">
        <v>96</v>
      </c>
      <c r="I5223" s="43">
        <f t="shared" si="10212"/>
        <v>46</v>
      </c>
      <c r="J5223" s="43">
        <f t="shared" si="10213"/>
        <v>46</v>
      </c>
      <c r="K5223" s="43">
        <f t="shared" si="10214"/>
        <v>46</v>
      </c>
      <c r="L5223" s="43">
        <f t="shared" si="10215"/>
        <v>0</v>
      </c>
      <c r="M5223" s="43">
        <f t="shared" si="10216"/>
        <v>0</v>
      </c>
      <c r="N5223" s="43">
        <f t="shared" si="10217"/>
        <v>0</v>
      </c>
      <c r="O5223" s="43">
        <f t="shared" si="10218"/>
        <v>0</v>
      </c>
      <c r="P5223" s="43">
        <f t="shared" si="10219"/>
        <v>0</v>
      </c>
      <c r="Q5223" s="43">
        <f t="shared" si="10220"/>
        <v>0</v>
      </c>
      <c r="R5223" s="43">
        <f t="shared" si="10238"/>
        <v>0</v>
      </c>
      <c r="S5223" s="43">
        <f t="shared" si="10222"/>
        <v>0</v>
      </c>
      <c r="T5223" s="43">
        <f t="shared" si="10223"/>
        <v>0</v>
      </c>
      <c r="U5223" s="43">
        <v>0</v>
      </c>
      <c r="V5223" s="43">
        <f t="shared" si="10136"/>
        <v>46</v>
      </c>
      <c r="W5223" s="43">
        <f t="shared" si="10224"/>
        <v>0</v>
      </c>
      <c r="X5223" s="43">
        <f t="shared" si="10225"/>
        <v>0</v>
      </c>
      <c r="Y5223" s="43">
        <f t="shared" si="10226"/>
        <v>0</v>
      </c>
      <c r="Z5223" s="43">
        <f t="shared" si="10227"/>
        <v>0</v>
      </c>
      <c r="AA5223" s="43">
        <f t="shared" si="10228"/>
        <v>0</v>
      </c>
      <c r="AB5223" s="43">
        <f t="shared" si="10229"/>
        <v>46</v>
      </c>
      <c r="AC5223" s="44">
        <f t="shared" si="10230"/>
        <v>46</v>
      </c>
      <c r="AD5223" s="44">
        <f t="shared" si="10231"/>
        <v>46</v>
      </c>
      <c r="AE5223" s="45">
        <f t="shared" si="10106"/>
        <v>100</v>
      </c>
      <c r="AF5223" s="43">
        <f t="shared" si="10232"/>
        <v>46</v>
      </c>
      <c r="AG5223" s="43">
        <f t="shared" si="10233"/>
        <v>0</v>
      </c>
      <c r="AH5223" s="43">
        <f t="shared" si="10234"/>
        <v>0</v>
      </c>
      <c r="AI5223" s="43">
        <f t="shared" si="10235"/>
        <v>0</v>
      </c>
      <c r="AJ5223" s="43">
        <f t="shared" si="10236"/>
        <v>0</v>
      </c>
      <c r="AK5223" s="43">
        <f t="shared" si="10237"/>
        <v>0</v>
      </c>
      <c r="AL5223" s="43">
        <f t="shared" si="10107"/>
        <v>46</v>
      </c>
      <c r="AM5223" s="43">
        <f t="shared" si="10108"/>
        <v>0</v>
      </c>
      <c r="AN5223" s="2"/>
      <c r="AO5223" s="1"/>
      <c r="AP5223" s="1"/>
      <c r="AQ5223" s="1"/>
      <c r="AR5223" s="1"/>
      <c r="AS5223" s="1"/>
    </row>
    <row r="5224">
      <c r="B5224" s="41" t="s">
        <v>1408</v>
      </c>
      <c r="C5224" s="41" t="s">
        <v>41</v>
      </c>
      <c r="D5224" s="41" t="s">
        <v>43</v>
      </c>
      <c r="E5224" s="26" t="str">
        <f t="shared" si="10135"/>
        <v>0113</v>
      </c>
      <c r="F5224" s="41" t="s">
        <v>1442</v>
      </c>
      <c r="G5224" s="41" t="s">
        <v>197</v>
      </c>
      <c r="H5224" s="42" t="s">
        <v>198</v>
      </c>
      <c r="I5224" s="43">
        <v>46</v>
      </c>
      <c r="J5224" s="43">
        <v>46</v>
      </c>
      <c r="K5224" s="43">
        <v>46</v>
      </c>
      <c r="L5224" s="43"/>
      <c r="M5224" s="43"/>
      <c r="N5224" s="43"/>
      <c r="O5224" s="43">
        <v>0</v>
      </c>
      <c r="P5224" s="43">
        <v>0</v>
      </c>
      <c r="Q5224" s="43">
        <v>0</v>
      </c>
      <c r="R5224" s="43">
        <v>0</v>
      </c>
      <c r="S5224" s="43">
        <v>0</v>
      </c>
      <c r="T5224" s="43">
        <v>0</v>
      </c>
      <c r="U5224" s="43">
        <v>0</v>
      </c>
      <c r="V5224" s="43">
        <f t="shared" si="10136"/>
        <v>46</v>
      </c>
      <c r="W5224" s="43"/>
      <c r="X5224" s="43"/>
      <c r="Y5224" s="43"/>
      <c r="Z5224" s="43"/>
      <c r="AA5224" s="43"/>
      <c r="AB5224" s="43">
        <v>46</v>
      </c>
      <c r="AC5224" s="44">
        <v>46</v>
      </c>
      <c r="AD5224" s="44">
        <v>46</v>
      </c>
      <c r="AE5224" s="45">
        <f t="shared" ref="AE5224:AE5287" si="10239">AD5224/AC5224*100</f>
        <v>100</v>
      </c>
      <c r="AF5224" s="43">
        <v>46</v>
      </c>
      <c r="AG5224" s="43">
        <v>0</v>
      </c>
      <c r="AH5224" s="43">
        <v>0</v>
      </c>
      <c r="AI5224" s="43">
        <v>0</v>
      </c>
      <c r="AJ5224" s="43">
        <v>0</v>
      </c>
      <c r="AK5224" s="43">
        <v>0</v>
      </c>
      <c r="AL5224" s="43">
        <f t="shared" ref="AL5224:AL5287" si="10240">AF5224+AH5224+AK5224+AI5224+AJ5224+AG5224</f>
        <v>46</v>
      </c>
      <c r="AM5224" s="43">
        <f t="shared" ref="AM5224:AM5287" si="10241">V5224-AL5224</f>
        <v>0</v>
      </c>
      <c r="AN5224" s="19"/>
      <c r="AR5224" s="1"/>
      <c r="AS5224" s="1"/>
    </row>
    <row r="5225" ht="31.5">
      <c r="B5225" s="41" t="s">
        <v>1408</v>
      </c>
      <c r="C5225" s="41" t="s">
        <v>41</v>
      </c>
      <c r="D5225" s="41" t="s">
        <v>43</v>
      </c>
      <c r="E5225" s="26" t="str">
        <f t="shared" si="10135"/>
        <v>0113</v>
      </c>
      <c r="F5225" s="41" t="s">
        <v>1444</v>
      </c>
      <c r="G5225" s="41"/>
      <c r="H5225" s="42" t="s">
        <v>1445</v>
      </c>
      <c r="I5225" s="43">
        <f t="shared" si="10212"/>
        <v>60148.300000000003</v>
      </c>
      <c r="J5225" s="43">
        <f t="shared" si="10213"/>
        <v>59418.900000000001</v>
      </c>
      <c r="K5225" s="43">
        <f t="shared" si="10214"/>
        <v>59418.900000000001</v>
      </c>
      <c r="L5225" s="43">
        <f t="shared" si="10215"/>
        <v>0</v>
      </c>
      <c r="M5225" s="43">
        <f t="shared" si="10216"/>
        <v>0</v>
      </c>
      <c r="N5225" s="43">
        <f t="shared" si="10217"/>
        <v>0</v>
      </c>
      <c r="O5225" s="43">
        <f t="shared" si="10218"/>
        <v>0</v>
      </c>
      <c r="P5225" s="43">
        <f t="shared" si="10219"/>
        <v>-7.4000000000000004</v>
      </c>
      <c r="Q5225" s="43">
        <f t="shared" si="10220"/>
        <v>0</v>
      </c>
      <c r="R5225" s="43">
        <f t="shared" si="10238"/>
        <v>0</v>
      </c>
      <c r="S5225" s="43">
        <f t="shared" si="10222"/>
        <v>0</v>
      </c>
      <c r="T5225" s="43">
        <f t="shared" si="10223"/>
        <v>0</v>
      </c>
      <c r="U5225" s="43">
        <v>0</v>
      </c>
      <c r="V5225" s="43">
        <f t="shared" si="10136"/>
        <v>60140.900000000001</v>
      </c>
      <c r="W5225" s="43">
        <f t="shared" si="10224"/>
        <v>0</v>
      </c>
      <c r="X5225" s="43">
        <f t="shared" si="10225"/>
        <v>0</v>
      </c>
      <c r="Y5225" s="43">
        <f t="shared" si="10226"/>
        <v>0</v>
      </c>
      <c r="Z5225" s="43">
        <f t="shared" si="10227"/>
        <v>0</v>
      </c>
      <c r="AA5225" s="43">
        <f t="shared" si="10228"/>
        <v>0</v>
      </c>
      <c r="AB5225" s="43">
        <f t="shared" si="10229"/>
        <v>41265.948400000001</v>
      </c>
      <c r="AC5225" s="44">
        <f t="shared" si="10230"/>
        <v>60140.900000000001</v>
      </c>
      <c r="AD5225" s="44">
        <f t="shared" si="10231"/>
        <v>60126.360000000001</v>
      </c>
      <c r="AE5225" s="45">
        <f t="shared" si="10239"/>
        <v>99.975823441285385</v>
      </c>
      <c r="AF5225" s="43">
        <f t="shared" si="10232"/>
        <v>60140.900000000001</v>
      </c>
      <c r="AG5225" s="43">
        <f t="shared" si="10233"/>
        <v>0</v>
      </c>
      <c r="AH5225" s="43">
        <f t="shared" si="10234"/>
        <v>0</v>
      </c>
      <c r="AI5225" s="43">
        <f t="shared" si="10235"/>
        <v>0</v>
      </c>
      <c r="AJ5225" s="43">
        <f t="shared" si="10236"/>
        <v>0</v>
      </c>
      <c r="AK5225" s="43">
        <f t="shared" si="10237"/>
        <v>0</v>
      </c>
      <c r="AL5225" s="43">
        <f t="shared" si="10240"/>
        <v>60140.900000000001</v>
      </c>
      <c r="AM5225" s="43">
        <f t="shared" si="10241"/>
        <v>0</v>
      </c>
      <c r="AN5225" s="2"/>
      <c r="AO5225" s="1"/>
      <c r="AP5225" s="1"/>
      <c r="AQ5225" s="1"/>
      <c r="AR5225" s="1"/>
      <c r="AS5225" s="1"/>
    </row>
    <row r="5226" ht="31.5">
      <c r="B5226" s="41" t="s">
        <v>1408</v>
      </c>
      <c r="C5226" s="41" t="s">
        <v>41</v>
      </c>
      <c r="D5226" s="41" t="s">
        <v>43</v>
      </c>
      <c r="E5226" s="26" t="str">
        <f t="shared" si="10135"/>
        <v>0113</v>
      </c>
      <c r="F5226" s="41" t="s">
        <v>1444</v>
      </c>
      <c r="G5226" s="41" t="s">
        <v>53</v>
      </c>
      <c r="H5226" s="42" t="s">
        <v>54</v>
      </c>
      <c r="I5226" s="43">
        <f t="shared" si="10212"/>
        <v>60148.300000000003</v>
      </c>
      <c r="J5226" s="43">
        <f t="shared" si="10213"/>
        <v>59418.900000000001</v>
      </c>
      <c r="K5226" s="43">
        <f t="shared" si="10214"/>
        <v>59418.900000000001</v>
      </c>
      <c r="L5226" s="43">
        <f t="shared" si="10215"/>
        <v>0</v>
      </c>
      <c r="M5226" s="43">
        <f t="shared" si="10216"/>
        <v>0</v>
      </c>
      <c r="N5226" s="43">
        <f t="shared" si="10217"/>
        <v>0</v>
      </c>
      <c r="O5226" s="43">
        <f t="shared" si="10218"/>
        <v>0</v>
      </c>
      <c r="P5226" s="43">
        <f t="shared" si="10219"/>
        <v>-7.4000000000000004</v>
      </c>
      <c r="Q5226" s="43">
        <f t="shared" si="10220"/>
        <v>0</v>
      </c>
      <c r="R5226" s="43">
        <f t="shared" si="10238"/>
        <v>0</v>
      </c>
      <c r="S5226" s="43">
        <f t="shared" si="10222"/>
        <v>0</v>
      </c>
      <c r="T5226" s="43">
        <f t="shared" si="10223"/>
        <v>0</v>
      </c>
      <c r="U5226" s="43">
        <v>0</v>
      </c>
      <c r="V5226" s="43">
        <f t="shared" si="10136"/>
        <v>60140.900000000001</v>
      </c>
      <c r="W5226" s="43">
        <f t="shared" si="10224"/>
        <v>0</v>
      </c>
      <c r="X5226" s="43">
        <f t="shared" si="10225"/>
        <v>0</v>
      </c>
      <c r="Y5226" s="43">
        <f t="shared" si="10226"/>
        <v>0</v>
      </c>
      <c r="Z5226" s="43">
        <f t="shared" si="10227"/>
        <v>0</v>
      </c>
      <c r="AA5226" s="43">
        <f t="shared" si="10228"/>
        <v>0</v>
      </c>
      <c r="AB5226" s="43">
        <f t="shared" si="10229"/>
        <v>41265.948400000001</v>
      </c>
      <c r="AC5226" s="44">
        <f t="shared" si="10230"/>
        <v>60140.900000000001</v>
      </c>
      <c r="AD5226" s="44">
        <f t="shared" si="10231"/>
        <v>60126.360000000001</v>
      </c>
      <c r="AE5226" s="45">
        <f t="shared" si="10239"/>
        <v>99.975823441285385</v>
      </c>
      <c r="AF5226" s="43">
        <f t="shared" si="10232"/>
        <v>60140.900000000001</v>
      </c>
      <c r="AG5226" s="43">
        <f t="shared" si="10233"/>
        <v>0</v>
      </c>
      <c r="AH5226" s="43">
        <f t="shared" si="10234"/>
        <v>0</v>
      </c>
      <c r="AI5226" s="43">
        <f t="shared" si="10235"/>
        <v>0</v>
      </c>
      <c r="AJ5226" s="43">
        <f t="shared" si="10236"/>
        <v>0</v>
      </c>
      <c r="AK5226" s="43">
        <f t="shared" si="10237"/>
        <v>0</v>
      </c>
      <c r="AL5226" s="43">
        <f t="shared" si="10240"/>
        <v>60140.900000000001</v>
      </c>
      <c r="AM5226" s="43">
        <f t="shared" si="10241"/>
        <v>0</v>
      </c>
      <c r="AN5226" s="2"/>
      <c r="AO5226" s="1"/>
      <c r="AP5226" s="1"/>
      <c r="AQ5226" s="1"/>
      <c r="AR5226" s="1"/>
      <c r="AS5226" s="1"/>
    </row>
    <row r="5227" ht="31.5">
      <c r="B5227" s="41" t="s">
        <v>1408</v>
      </c>
      <c r="C5227" s="41" t="s">
        <v>41</v>
      </c>
      <c r="D5227" s="41" t="s">
        <v>43</v>
      </c>
      <c r="E5227" s="26" t="str">
        <f t="shared" si="10135"/>
        <v>0113</v>
      </c>
      <c r="F5227" s="41" t="s">
        <v>1444</v>
      </c>
      <c r="G5227" s="41" t="s">
        <v>55</v>
      </c>
      <c r="H5227" s="42" t="s">
        <v>56</v>
      </c>
      <c r="I5227" s="43">
        <f>58128.9+1290+329.5+384.9+15</f>
        <v>60148.300000000003</v>
      </c>
      <c r="J5227" s="43">
        <f>58128.9+1290</f>
        <v>59418.900000000001</v>
      </c>
      <c r="K5227" s="43">
        <f>58128.9+1290</f>
        <v>59418.900000000001</v>
      </c>
      <c r="L5227" s="43"/>
      <c r="M5227" s="43"/>
      <c r="N5227" s="43"/>
      <c r="O5227" s="43">
        <v>0</v>
      </c>
      <c r="P5227" s="43">
        <v>-7.4000000000000004</v>
      </c>
      <c r="Q5227" s="43">
        <v>0</v>
      </c>
      <c r="R5227" s="43">
        <v>0</v>
      </c>
      <c r="S5227" s="43">
        <v>0</v>
      </c>
      <c r="T5227" s="43">
        <v>0</v>
      </c>
      <c r="U5227" s="43">
        <v>0</v>
      </c>
      <c r="V5227" s="43">
        <f t="shared" si="10136"/>
        <v>60140.900000000001</v>
      </c>
      <c r="W5227" s="43"/>
      <c r="X5227" s="43"/>
      <c r="Y5227" s="43"/>
      <c r="Z5227" s="43"/>
      <c r="AA5227" s="43"/>
      <c r="AB5227" s="43">
        <v>41265.948400000001</v>
      </c>
      <c r="AC5227" s="44">
        <v>60140.900000000001</v>
      </c>
      <c r="AD5227" s="44">
        <v>60126.360000000001</v>
      </c>
      <c r="AE5227" s="45">
        <f t="shared" si="10239"/>
        <v>99.975823441285385</v>
      </c>
      <c r="AF5227" s="43">
        <v>60140.900000000001</v>
      </c>
      <c r="AG5227" s="43">
        <v>0</v>
      </c>
      <c r="AH5227" s="43">
        <v>0</v>
      </c>
      <c r="AI5227" s="43">
        <v>0</v>
      </c>
      <c r="AJ5227" s="43">
        <v>0</v>
      </c>
      <c r="AK5227" s="43">
        <v>0</v>
      </c>
      <c r="AL5227" s="43">
        <f t="shared" si="10240"/>
        <v>60140.900000000001</v>
      </c>
      <c r="AM5227" s="43">
        <f t="shared" si="10241"/>
        <v>0</v>
      </c>
      <c r="AN5227" s="19"/>
      <c r="AR5227" s="1"/>
      <c r="AS5227" s="1"/>
    </row>
    <row r="5228" ht="63">
      <c r="B5228" s="41" t="s">
        <v>1408</v>
      </c>
      <c r="C5228" s="41" t="s">
        <v>41</v>
      </c>
      <c r="D5228" s="41" t="s">
        <v>43</v>
      </c>
      <c r="E5228" s="26" t="str">
        <f t="shared" si="10135"/>
        <v>0113</v>
      </c>
      <c r="F5228" s="41" t="s">
        <v>1446</v>
      </c>
      <c r="G5228" s="41"/>
      <c r="H5228" s="42" t="s">
        <v>1447</v>
      </c>
      <c r="I5228" s="43">
        <f t="shared" ref="I5228:I5234" si="10242">I5229</f>
        <v>2202.5</v>
      </c>
      <c r="J5228" s="43">
        <f t="shared" ref="J5228:J5234" si="10243">J5229</f>
        <v>2202.5</v>
      </c>
      <c r="K5228" s="43">
        <f t="shared" ref="K5228:K5234" si="10244">K5229</f>
        <v>2202.5</v>
      </c>
      <c r="L5228" s="43">
        <f t="shared" si="10215"/>
        <v>0</v>
      </c>
      <c r="M5228" s="43">
        <f t="shared" si="10216"/>
        <v>0</v>
      </c>
      <c r="N5228" s="43">
        <f t="shared" si="10217"/>
        <v>0</v>
      </c>
      <c r="O5228" s="43">
        <f t="shared" si="10218"/>
        <v>-315.86700000000002</v>
      </c>
      <c r="P5228" s="43">
        <f t="shared" si="10219"/>
        <v>0</v>
      </c>
      <c r="Q5228" s="43">
        <f t="shared" si="10220"/>
        <v>-1000</v>
      </c>
      <c r="R5228" s="43">
        <f t="shared" si="10238"/>
        <v>0</v>
      </c>
      <c r="S5228" s="43">
        <f t="shared" si="10222"/>
        <v>0</v>
      </c>
      <c r="T5228" s="43">
        <f t="shared" si="10223"/>
        <v>0</v>
      </c>
      <c r="U5228" s="43">
        <v>0</v>
      </c>
      <c r="V5228" s="43">
        <f t="shared" si="10136"/>
        <v>886.63300000000004</v>
      </c>
      <c r="W5228" s="43">
        <f t="shared" si="10224"/>
        <v>0</v>
      </c>
      <c r="X5228" s="43">
        <f t="shared" si="10225"/>
        <v>0</v>
      </c>
      <c r="Y5228" s="43">
        <f t="shared" si="10226"/>
        <v>0</v>
      </c>
      <c r="Z5228" s="43">
        <f t="shared" si="10227"/>
        <v>0</v>
      </c>
      <c r="AA5228" s="43">
        <f t="shared" si="10228"/>
        <v>0</v>
      </c>
      <c r="AB5228" s="43">
        <f t="shared" si="10229"/>
        <v>684.66650000000004</v>
      </c>
      <c r="AC5228" s="44">
        <f t="shared" si="10230"/>
        <v>886.63300000000004</v>
      </c>
      <c r="AD5228" s="44">
        <f t="shared" si="10231"/>
        <v>886.625</v>
      </c>
      <c r="AE5228" s="45">
        <f t="shared" si="10239"/>
        <v>99.999097710101012</v>
      </c>
      <c r="AF5228" s="43">
        <f t="shared" si="10232"/>
        <v>1202.5</v>
      </c>
      <c r="AG5228" s="43">
        <f t="shared" si="10233"/>
        <v>-315.86700000000002</v>
      </c>
      <c r="AH5228" s="43">
        <f t="shared" si="10234"/>
        <v>0</v>
      </c>
      <c r="AI5228" s="43">
        <f t="shared" si="10235"/>
        <v>0</v>
      </c>
      <c r="AJ5228" s="43">
        <f t="shared" si="10236"/>
        <v>0</v>
      </c>
      <c r="AK5228" s="43">
        <f t="shared" si="10237"/>
        <v>0</v>
      </c>
      <c r="AL5228" s="43">
        <f t="shared" si="10240"/>
        <v>886.63300000000004</v>
      </c>
      <c r="AM5228" s="43">
        <f t="shared" si="10241"/>
        <v>0</v>
      </c>
      <c r="AN5228" s="2"/>
      <c r="AO5228" s="1"/>
      <c r="AP5228" s="1"/>
      <c r="AQ5228" s="1"/>
      <c r="AR5228" s="1"/>
      <c r="AS5228" s="1"/>
    </row>
    <row r="5229" ht="31.5">
      <c r="B5229" s="41" t="s">
        <v>1408</v>
      </c>
      <c r="C5229" s="41" t="s">
        <v>41</v>
      </c>
      <c r="D5229" s="41" t="s">
        <v>43</v>
      </c>
      <c r="E5229" s="26" t="str">
        <f t="shared" si="10135"/>
        <v>0113</v>
      </c>
      <c r="F5229" s="41" t="s">
        <v>1446</v>
      </c>
      <c r="G5229" s="41" t="s">
        <v>53</v>
      </c>
      <c r="H5229" s="42" t="s">
        <v>54</v>
      </c>
      <c r="I5229" s="43">
        <f t="shared" si="10242"/>
        <v>2202.5</v>
      </c>
      <c r="J5229" s="43">
        <f t="shared" si="10243"/>
        <v>2202.5</v>
      </c>
      <c r="K5229" s="43">
        <f t="shared" si="10244"/>
        <v>2202.5</v>
      </c>
      <c r="L5229" s="43">
        <f t="shared" si="10215"/>
        <v>0</v>
      </c>
      <c r="M5229" s="43">
        <f t="shared" si="10216"/>
        <v>0</v>
      </c>
      <c r="N5229" s="43">
        <f t="shared" si="10217"/>
        <v>0</v>
      </c>
      <c r="O5229" s="43">
        <f t="shared" si="10218"/>
        <v>-315.86700000000002</v>
      </c>
      <c r="P5229" s="43">
        <f t="shared" si="10219"/>
        <v>0</v>
      </c>
      <c r="Q5229" s="43">
        <f t="shared" si="10220"/>
        <v>-1000</v>
      </c>
      <c r="R5229" s="43">
        <f t="shared" si="10238"/>
        <v>0</v>
      </c>
      <c r="S5229" s="43">
        <f t="shared" si="10222"/>
        <v>0</v>
      </c>
      <c r="T5229" s="43">
        <f t="shared" si="10223"/>
        <v>0</v>
      </c>
      <c r="U5229" s="43">
        <v>0</v>
      </c>
      <c r="V5229" s="43">
        <f t="shared" si="10136"/>
        <v>886.63300000000004</v>
      </c>
      <c r="W5229" s="43">
        <f t="shared" si="10224"/>
        <v>0</v>
      </c>
      <c r="X5229" s="43">
        <f t="shared" si="10225"/>
        <v>0</v>
      </c>
      <c r="Y5229" s="43">
        <f t="shared" si="10226"/>
        <v>0</v>
      </c>
      <c r="Z5229" s="43">
        <f t="shared" si="10227"/>
        <v>0</v>
      </c>
      <c r="AA5229" s="43">
        <f t="shared" si="10228"/>
        <v>0</v>
      </c>
      <c r="AB5229" s="43">
        <f t="shared" si="10229"/>
        <v>684.66650000000004</v>
      </c>
      <c r="AC5229" s="44">
        <f t="shared" si="10230"/>
        <v>886.63300000000004</v>
      </c>
      <c r="AD5229" s="44">
        <f t="shared" si="10231"/>
        <v>886.625</v>
      </c>
      <c r="AE5229" s="45">
        <f t="shared" si="10239"/>
        <v>99.999097710101012</v>
      </c>
      <c r="AF5229" s="43">
        <f t="shared" si="10232"/>
        <v>1202.5</v>
      </c>
      <c r="AG5229" s="43">
        <f t="shared" si="10233"/>
        <v>-315.86700000000002</v>
      </c>
      <c r="AH5229" s="43">
        <f t="shared" si="10234"/>
        <v>0</v>
      </c>
      <c r="AI5229" s="43">
        <f t="shared" si="10235"/>
        <v>0</v>
      </c>
      <c r="AJ5229" s="43">
        <f t="shared" si="10236"/>
        <v>0</v>
      </c>
      <c r="AK5229" s="43">
        <f t="shared" si="10237"/>
        <v>0</v>
      </c>
      <c r="AL5229" s="43">
        <f t="shared" si="10240"/>
        <v>886.63300000000004</v>
      </c>
      <c r="AM5229" s="43">
        <f t="shared" si="10241"/>
        <v>0</v>
      </c>
      <c r="AN5229" s="2"/>
      <c r="AO5229" s="1"/>
      <c r="AP5229" s="1"/>
      <c r="AQ5229" s="1"/>
      <c r="AR5229" s="1"/>
      <c r="AS5229" s="1"/>
    </row>
    <row r="5230" ht="31.5">
      <c r="B5230" s="41" t="s">
        <v>1408</v>
      </c>
      <c r="C5230" s="41" t="s">
        <v>41</v>
      </c>
      <c r="D5230" s="41" t="s">
        <v>43</v>
      </c>
      <c r="E5230" s="26" t="str">
        <f t="shared" si="10135"/>
        <v>0113</v>
      </c>
      <c r="F5230" s="41" t="s">
        <v>1446</v>
      </c>
      <c r="G5230" s="41" t="s">
        <v>55</v>
      </c>
      <c r="H5230" s="42" t="s">
        <v>56</v>
      </c>
      <c r="I5230" s="43">
        <v>2202.5</v>
      </c>
      <c r="J5230" s="43">
        <v>2202.5</v>
      </c>
      <c r="K5230" s="43">
        <v>2202.5</v>
      </c>
      <c r="L5230" s="43"/>
      <c r="M5230" s="43"/>
      <c r="N5230" s="43"/>
      <c r="O5230" s="43">
        <v>-315.86700000000002</v>
      </c>
      <c r="P5230" s="43">
        <v>0</v>
      </c>
      <c r="Q5230" s="43">
        <v>-1000</v>
      </c>
      <c r="R5230" s="43">
        <v>0</v>
      </c>
      <c r="S5230" s="43">
        <v>0</v>
      </c>
      <c r="T5230" s="43">
        <v>0</v>
      </c>
      <c r="U5230" s="43">
        <v>0</v>
      </c>
      <c r="V5230" s="43">
        <f t="shared" si="10136"/>
        <v>886.63300000000004</v>
      </c>
      <c r="W5230" s="43"/>
      <c r="X5230" s="43"/>
      <c r="Y5230" s="43"/>
      <c r="Z5230" s="43"/>
      <c r="AA5230" s="43"/>
      <c r="AB5230" s="43">
        <v>684.66650000000004</v>
      </c>
      <c r="AC5230" s="44">
        <v>886.63300000000004</v>
      </c>
      <c r="AD5230" s="44">
        <v>886.625</v>
      </c>
      <c r="AE5230" s="45">
        <f t="shared" si="10239"/>
        <v>99.999097710101012</v>
      </c>
      <c r="AF5230" s="43">
        <v>1202.5</v>
      </c>
      <c r="AG5230" s="43">
        <v>-315.86700000000002</v>
      </c>
      <c r="AH5230" s="43">
        <v>0</v>
      </c>
      <c r="AI5230" s="43">
        <v>0</v>
      </c>
      <c r="AJ5230" s="43">
        <v>0</v>
      </c>
      <c r="AK5230" s="43">
        <v>0</v>
      </c>
      <c r="AL5230" s="43">
        <f t="shared" si="10240"/>
        <v>886.63300000000004</v>
      </c>
      <c r="AM5230" s="43">
        <f t="shared" si="10241"/>
        <v>0</v>
      </c>
      <c r="AN5230" s="19"/>
      <c r="AR5230" s="1"/>
      <c r="AS5230" s="1"/>
    </row>
    <row r="5231" ht="47.25">
      <c r="B5231" s="41" t="s">
        <v>1408</v>
      </c>
      <c r="C5231" s="41" t="s">
        <v>41</v>
      </c>
      <c r="D5231" s="41" t="s">
        <v>43</v>
      </c>
      <c r="E5231" s="26" t="str">
        <f t="shared" ref="E5231:E5294" si="10245">CONCATENATE(C5231,D5231)</f>
        <v>0113</v>
      </c>
      <c r="F5231" s="41" t="s">
        <v>1448</v>
      </c>
      <c r="G5231" s="41"/>
      <c r="H5231" s="42" t="s">
        <v>1449</v>
      </c>
      <c r="I5231" s="43">
        <f t="shared" si="10242"/>
        <v>9868.2000000000007</v>
      </c>
      <c r="J5231" s="43">
        <f t="shared" si="10243"/>
        <v>9868.2000000000007</v>
      </c>
      <c r="K5231" s="43">
        <f t="shared" si="10244"/>
        <v>9868.2000000000007</v>
      </c>
      <c r="L5231" s="43">
        <f t="shared" si="10215"/>
        <v>0</v>
      </c>
      <c r="M5231" s="43">
        <f t="shared" si="10216"/>
        <v>0</v>
      </c>
      <c r="N5231" s="43">
        <f t="shared" si="10217"/>
        <v>0</v>
      </c>
      <c r="O5231" s="43">
        <f t="shared" si="10218"/>
        <v>0</v>
      </c>
      <c r="P5231" s="43">
        <f t="shared" si="10219"/>
        <v>0</v>
      </c>
      <c r="Q5231" s="43">
        <f t="shared" si="10220"/>
        <v>0</v>
      </c>
      <c r="R5231" s="43">
        <f t="shared" si="10238"/>
        <v>-3.4529999999999998</v>
      </c>
      <c r="S5231" s="43">
        <f t="shared" si="10222"/>
        <v>-507.24000000000001</v>
      </c>
      <c r="T5231" s="43">
        <f t="shared" si="10223"/>
        <v>0</v>
      </c>
      <c r="U5231" s="43">
        <v>0</v>
      </c>
      <c r="V5231" s="43">
        <f t="shared" ref="V5231:V5294" si="10246">I5231+L5231+U5231+T5231+S5231+R5231+Q5231+P5231+O5231</f>
        <v>9357.5070000000014</v>
      </c>
      <c r="W5231" s="43">
        <f t="shared" si="10224"/>
        <v>0</v>
      </c>
      <c r="X5231" s="43">
        <f t="shared" si="10225"/>
        <v>0</v>
      </c>
      <c r="Y5231" s="43">
        <f t="shared" si="10226"/>
        <v>0</v>
      </c>
      <c r="Z5231" s="43">
        <f t="shared" si="10227"/>
        <v>0</v>
      </c>
      <c r="AA5231" s="43">
        <f t="shared" si="10228"/>
        <v>0</v>
      </c>
      <c r="AB5231" s="43">
        <f t="shared" si="10229"/>
        <v>7663.2212900000004</v>
      </c>
      <c r="AC5231" s="44">
        <f t="shared" si="10230"/>
        <v>9357.5069999999996</v>
      </c>
      <c r="AD5231" s="44">
        <f t="shared" si="10231"/>
        <v>9357.5051199999998</v>
      </c>
      <c r="AE5231" s="45">
        <f t="shared" si="10239"/>
        <v>99.999979909178805</v>
      </c>
      <c r="AF5231" s="43">
        <f t="shared" si="10232"/>
        <v>9357.5069999999996</v>
      </c>
      <c r="AG5231" s="43">
        <f t="shared" si="10233"/>
        <v>0</v>
      </c>
      <c r="AH5231" s="43">
        <f t="shared" si="10234"/>
        <v>0</v>
      </c>
      <c r="AI5231" s="43">
        <f t="shared" si="10235"/>
        <v>0</v>
      </c>
      <c r="AJ5231" s="43">
        <f t="shared" si="10236"/>
        <v>0</v>
      </c>
      <c r="AK5231" s="43">
        <f t="shared" si="10237"/>
        <v>0</v>
      </c>
      <c r="AL5231" s="43">
        <f t="shared" si="10240"/>
        <v>9357.5069999999996</v>
      </c>
      <c r="AM5231" s="43">
        <f t="shared" si="10241"/>
        <v>1.8189894035458565e-12</v>
      </c>
      <c r="AN5231" s="2"/>
      <c r="AO5231" s="1"/>
      <c r="AP5231" s="1"/>
      <c r="AQ5231" s="1"/>
      <c r="AR5231" s="1"/>
      <c r="AS5231" s="1"/>
    </row>
    <row r="5232" ht="31.5">
      <c r="B5232" s="41" t="s">
        <v>1408</v>
      </c>
      <c r="C5232" s="41" t="s">
        <v>41</v>
      </c>
      <c r="D5232" s="41" t="s">
        <v>43</v>
      </c>
      <c r="E5232" s="26" t="str">
        <f t="shared" si="10245"/>
        <v>0113</v>
      </c>
      <c r="F5232" s="41" t="s">
        <v>1448</v>
      </c>
      <c r="G5232" s="41" t="s">
        <v>53</v>
      </c>
      <c r="H5232" s="42" t="s">
        <v>54</v>
      </c>
      <c r="I5232" s="43">
        <f t="shared" si="10242"/>
        <v>9868.2000000000007</v>
      </c>
      <c r="J5232" s="43">
        <f t="shared" si="10243"/>
        <v>9868.2000000000007</v>
      </c>
      <c r="K5232" s="43">
        <f t="shared" si="10244"/>
        <v>9868.2000000000007</v>
      </c>
      <c r="L5232" s="43">
        <f t="shared" si="10215"/>
        <v>0</v>
      </c>
      <c r="M5232" s="43">
        <f t="shared" si="10216"/>
        <v>0</v>
      </c>
      <c r="N5232" s="43">
        <f t="shared" si="10217"/>
        <v>0</v>
      </c>
      <c r="O5232" s="43">
        <f t="shared" si="10218"/>
        <v>0</v>
      </c>
      <c r="P5232" s="43">
        <f t="shared" si="10219"/>
        <v>0</v>
      </c>
      <c r="Q5232" s="43">
        <f t="shared" si="10220"/>
        <v>0</v>
      </c>
      <c r="R5232" s="43">
        <f t="shared" si="10238"/>
        <v>-3.4529999999999998</v>
      </c>
      <c r="S5232" s="43">
        <f t="shared" si="10222"/>
        <v>-507.24000000000001</v>
      </c>
      <c r="T5232" s="43">
        <f t="shared" si="10223"/>
        <v>0</v>
      </c>
      <c r="U5232" s="43">
        <v>0</v>
      </c>
      <c r="V5232" s="43">
        <f t="shared" si="10246"/>
        <v>9357.5070000000014</v>
      </c>
      <c r="W5232" s="43">
        <f t="shared" si="10224"/>
        <v>0</v>
      </c>
      <c r="X5232" s="43">
        <f t="shared" si="10225"/>
        <v>0</v>
      </c>
      <c r="Y5232" s="43">
        <f t="shared" si="10226"/>
        <v>0</v>
      </c>
      <c r="Z5232" s="43">
        <f t="shared" si="10227"/>
        <v>0</v>
      </c>
      <c r="AA5232" s="43">
        <f t="shared" si="10228"/>
        <v>0</v>
      </c>
      <c r="AB5232" s="43">
        <f t="shared" si="10229"/>
        <v>7663.2212900000004</v>
      </c>
      <c r="AC5232" s="44">
        <f t="shared" si="10230"/>
        <v>9357.5069999999996</v>
      </c>
      <c r="AD5232" s="44">
        <f t="shared" si="10231"/>
        <v>9357.5051199999998</v>
      </c>
      <c r="AE5232" s="45">
        <f t="shared" si="10239"/>
        <v>99.999979909178805</v>
      </c>
      <c r="AF5232" s="43">
        <f t="shared" si="10232"/>
        <v>9357.5069999999996</v>
      </c>
      <c r="AG5232" s="43">
        <f t="shared" si="10233"/>
        <v>0</v>
      </c>
      <c r="AH5232" s="43">
        <f t="shared" si="10234"/>
        <v>0</v>
      </c>
      <c r="AI5232" s="43">
        <f t="shared" si="10235"/>
        <v>0</v>
      </c>
      <c r="AJ5232" s="43">
        <f t="shared" si="10236"/>
        <v>0</v>
      </c>
      <c r="AK5232" s="43">
        <f t="shared" si="10237"/>
        <v>0</v>
      </c>
      <c r="AL5232" s="43">
        <f t="shared" si="10240"/>
        <v>9357.5069999999996</v>
      </c>
      <c r="AM5232" s="43">
        <f t="shared" si="10241"/>
        <v>1.8189894035458565e-12</v>
      </c>
      <c r="AN5232" s="2"/>
      <c r="AO5232" s="1"/>
      <c r="AP5232" s="1"/>
      <c r="AQ5232" s="1"/>
      <c r="AR5232" s="1"/>
      <c r="AS5232" s="1"/>
    </row>
    <row r="5233" ht="31.5">
      <c r="B5233" s="41" t="s">
        <v>1408</v>
      </c>
      <c r="C5233" s="41" t="s">
        <v>41</v>
      </c>
      <c r="D5233" s="41" t="s">
        <v>43</v>
      </c>
      <c r="E5233" s="26" t="str">
        <f t="shared" si="10245"/>
        <v>0113</v>
      </c>
      <c r="F5233" s="41" t="s">
        <v>1448</v>
      </c>
      <c r="G5233" s="41" t="s">
        <v>55</v>
      </c>
      <c r="H5233" s="42" t="s">
        <v>56</v>
      </c>
      <c r="I5233" s="43">
        <v>9868.2000000000007</v>
      </c>
      <c r="J5233" s="43">
        <v>9868.2000000000007</v>
      </c>
      <c r="K5233" s="43">
        <v>9868.2000000000007</v>
      </c>
      <c r="L5233" s="43"/>
      <c r="M5233" s="43"/>
      <c r="N5233" s="43"/>
      <c r="O5233" s="43">
        <v>0</v>
      </c>
      <c r="P5233" s="43">
        <v>0</v>
      </c>
      <c r="Q5233" s="43">
        <v>0</v>
      </c>
      <c r="R5233" s="43">
        <v>-3.4529999999999998</v>
      </c>
      <c r="S5233" s="43">
        <v>-507.24000000000001</v>
      </c>
      <c r="T5233" s="43">
        <v>0</v>
      </c>
      <c r="U5233" s="43">
        <v>0</v>
      </c>
      <c r="V5233" s="43">
        <f t="shared" si="10246"/>
        <v>9357.5070000000014</v>
      </c>
      <c r="W5233" s="43"/>
      <c r="X5233" s="43"/>
      <c r="Y5233" s="43"/>
      <c r="Z5233" s="43"/>
      <c r="AA5233" s="43"/>
      <c r="AB5233" s="43">
        <v>7663.2212900000004</v>
      </c>
      <c r="AC5233" s="44">
        <v>9357.5069999999996</v>
      </c>
      <c r="AD5233" s="44">
        <v>9357.5051199999998</v>
      </c>
      <c r="AE5233" s="45">
        <f t="shared" si="10239"/>
        <v>99.999979909178805</v>
      </c>
      <c r="AF5233" s="43">
        <v>9357.5069999999996</v>
      </c>
      <c r="AG5233" s="43">
        <v>0</v>
      </c>
      <c r="AH5233" s="43">
        <v>0</v>
      </c>
      <c r="AI5233" s="43">
        <v>0</v>
      </c>
      <c r="AJ5233" s="43">
        <v>0</v>
      </c>
      <c r="AK5233" s="43">
        <v>0</v>
      </c>
      <c r="AL5233" s="43">
        <f t="shared" si="10240"/>
        <v>9357.5069999999996</v>
      </c>
      <c r="AM5233" s="43">
        <f t="shared" si="10241"/>
        <v>1.8189894035458565e-12</v>
      </c>
      <c r="AN5233" s="19"/>
      <c r="AR5233" s="1"/>
      <c r="AS5233" s="1"/>
    </row>
    <row r="5234">
      <c r="B5234" s="41" t="s">
        <v>1408</v>
      </c>
      <c r="C5234" s="41" t="s">
        <v>41</v>
      </c>
      <c r="D5234" s="41" t="s">
        <v>43</v>
      </c>
      <c r="E5234" s="26" t="str">
        <f t="shared" si="10245"/>
        <v>0113</v>
      </c>
      <c r="F5234" s="41" t="s">
        <v>1450</v>
      </c>
      <c r="G5234" s="41"/>
      <c r="H5234" s="42" t="s">
        <v>1451</v>
      </c>
      <c r="I5234" s="43">
        <f t="shared" si="10242"/>
        <v>3504</v>
      </c>
      <c r="J5234" s="43">
        <f t="shared" si="10243"/>
        <v>3504</v>
      </c>
      <c r="K5234" s="43">
        <f t="shared" si="10244"/>
        <v>3504</v>
      </c>
      <c r="L5234" s="43">
        <f t="shared" si="10215"/>
        <v>0</v>
      </c>
      <c r="M5234" s="43">
        <f t="shared" si="10216"/>
        <v>0</v>
      </c>
      <c r="N5234" s="43">
        <f t="shared" si="10217"/>
        <v>0</v>
      </c>
      <c r="O5234" s="43">
        <f t="shared" si="10218"/>
        <v>0</v>
      </c>
      <c r="P5234" s="43">
        <f t="shared" si="10219"/>
        <v>0</v>
      </c>
      <c r="Q5234" s="43">
        <f t="shared" si="10220"/>
        <v>89.472999999999999</v>
      </c>
      <c r="R5234" s="43">
        <f t="shared" si="10238"/>
        <v>0</v>
      </c>
      <c r="S5234" s="43">
        <f t="shared" si="10222"/>
        <v>0</v>
      </c>
      <c r="T5234" s="43">
        <f t="shared" si="10223"/>
        <v>0</v>
      </c>
      <c r="U5234" s="43">
        <v>0</v>
      </c>
      <c r="V5234" s="43">
        <f t="shared" si="10246"/>
        <v>3593.473</v>
      </c>
      <c r="W5234" s="43" t="e">
        <f t="shared" si="10224"/>
        <v>#REF!</v>
      </c>
      <c r="X5234" s="43" t="e">
        <f t="shared" si="10225"/>
        <v>#REF!</v>
      </c>
      <c r="Y5234" s="43" t="e">
        <f t="shared" si="10226"/>
        <v>#REF!</v>
      </c>
      <c r="Z5234" s="43" t="e">
        <f t="shared" si="10227"/>
        <v>#REF!</v>
      </c>
      <c r="AA5234" s="43" t="e">
        <f t="shared" si="10228"/>
        <v>#REF!</v>
      </c>
      <c r="AB5234" s="43">
        <f t="shared" si="10229"/>
        <v>3593.4726999999998</v>
      </c>
      <c r="AC5234" s="44">
        <f t="shared" si="10230"/>
        <v>3593.473</v>
      </c>
      <c r="AD5234" s="44">
        <f t="shared" si="10231"/>
        <v>3593.4726999999998</v>
      </c>
      <c r="AE5234" s="45">
        <f t="shared" si="10239"/>
        <v>99.999991651530422</v>
      </c>
      <c r="AF5234" s="43">
        <f t="shared" si="10232"/>
        <v>3593.473</v>
      </c>
      <c r="AG5234" s="43">
        <f t="shared" si="10233"/>
        <v>0</v>
      </c>
      <c r="AH5234" s="43">
        <f t="shared" si="10234"/>
        <v>0</v>
      </c>
      <c r="AI5234" s="43">
        <f t="shared" si="10235"/>
        <v>0</v>
      </c>
      <c r="AJ5234" s="43">
        <f t="shared" si="10236"/>
        <v>0</v>
      </c>
      <c r="AK5234" s="43">
        <f t="shared" si="10237"/>
        <v>0</v>
      </c>
      <c r="AL5234" s="43">
        <f t="shared" si="10240"/>
        <v>3593.473</v>
      </c>
      <c r="AM5234" s="43">
        <f t="shared" si="10241"/>
        <v>0</v>
      </c>
      <c r="AN5234" s="2"/>
      <c r="AR5234" s="1"/>
      <c r="AS5234" s="1"/>
    </row>
    <row r="5235">
      <c r="B5235" s="41" t="s">
        <v>1408</v>
      </c>
      <c r="C5235" s="41" t="s">
        <v>41</v>
      </c>
      <c r="D5235" s="41" t="s">
        <v>43</v>
      </c>
      <c r="E5235" s="26" t="str">
        <f t="shared" si="10245"/>
        <v>0113</v>
      </c>
      <c r="F5235" s="41" t="s">
        <v>1450</v>
      </c>
      <c r="G5235" s="41" t="s">
        <v>59</v>
      </c>
      <c r="H5235" s="42" t="s">
        <v>60</v>
      </c>
      <c r="I5235" s="43">
        <f>I5236+I5237</f>
        <v>3504</v>
      </c>
      <c r="J5235" s="43">
        <f>J5236+J5237</f>
        <v>3504</v>
      </c>
      <c r="K5235" s="43">
        <f>K5236+K5237</f>
        <v>3504</v>
      </c>
      <c r="L5235" s="43">
        <f>L5236+L5237</f>
        <v>0</v>
      </c>
      <c r="M5235" s="43">
        <f>M5236+M5237</f>
        <v>0</v>
      </c>
      <c r="N5235" s="43">
        <f>N5236+N5237</f>
        <v>0</v>
      </c>
      <c r="O5235" s="43">
        <f>O5236+O5237</f>
        <v>0</v>
      </c>
      <c r="P5235" s="43">
        <f>P5236+P5237</f>
        <v>0</v>
      </c>
      <c r="Q5235" s="43">
        <f>Q5236+Q5237</f>
        <v>89.472999999999999</v>
      </c>
      <c r="R5235" s="43">
        <f>R5236+R5237</f>
        <v>0</v>
      </c>
      <c r="S5235" s="43">
        <f>S5236+S5237</f>
        <v>0</v>
      </c>
      <c r="T5235" s="43">
        <f>T5236+T5237</f>
        <v>0</v>
      </c>
      <c r="U5235" s="43">
        <f>U5236+U5237</f>
        <v>0</v>
      </c>
      <c r="V5235" s="43">
        <f t="shared" si="10246"/>
        <v>3593.473</v>
      </c>
      <c r="W5235" s="43" t="e">
        <f>W5236+#REF!</f>
        <v>#REF!</v>
      </c>
      <c r="X5235" s="43" t="e">
        <f>X5236+#REF!</f>
        <v>#REF!</v>
      </c>
      <c r="Y5235" s="43" t="e">
        <f>Y5236+#REF!</f>
        <v>#REF!</v>
      </c>
      <c r="Z5235" s="43" t="e">
        <f>Z5236+#REF!</f>
        <v>#REF!</v>
      </c>
      <c r="AA5235" s="43" t="e">
        <f>AA5236+#REF!</f>
        <v>#REF!</v>
      </c>
      <c r="AB5235" s="43">
        <f>AB5236+AB5237</f>
        <v>3593.4726999999998</v>
      </c>
      <c r="AC5235" s="44">
        <f>AC5236+AC5237</f>
        <v>3593.473</v>
      </c>
      <c r="AD5235" s="44">
        <f>AD5236+AD5237</f>
        <v>3593.4726999999998</v>
      </c>
      <c r="AE5235" s="45">
        <f t="shared" si="10239"/>
        <v>99.999991651530422</v>
      </c>
      <c r="AF5235" s="43">
        <f>AF5236+AF5237</f>
        <v>3593.473</v>
      </c>
      <c r="AG5235" s="43">
        <f>AG5236+AG5237</f>
        <v>0</v>
      </c>
      <c r="AH5235" s="43">
        <f>AH5236+AH5237</f>
        <v>0</v>
      </c>
      <c r="AI5235" s="43">
        <f>AI5236+AI5237</f>
        <v>0</v>
      </c>
      <c r="AJ5235" s="43">
        <f>AJ5236+AJ5237</f>
        <v>0</v>
      </c>
      <c r="AK5235" s="43">
        <f>AK5236+AK5237</f>
        <v>0</v>
      </c>
      <c r="AL5235" s="43">
        <f t="shared" si="10240"/>
        <v>3593.473</v>
      </c>
      <c r="AM5235" s="43">
        <f t="shared" si="10241"/>
        <v>0</v>
      </c>
      <c r="AN5235" s="2"/>
      <c r="AO5235" s="1"/>
      <c r="AP5235" s="1"/>
      <c r="AQ5235" s="1"/>
      <c r="AR5235" s="1"/>
      <c r="AS5235" s="1"/>
    </row>
    <row r="5236">
      <c r="B5236" s="41" t="s">
        <v>1408</v>
      </c>
      <c r="C5236" s="41" t="s">
        <v>41</v>
      </c>
      <c r="D5236" s="41" t="s">
        <v>43</v>
      </c>
      <c r="E5236" s="26" t="str">
        <f t="shared" si="10245"/>
        <v>0113</v>
      </c>
      <c r="F5236" s="41" t="s">
        <v>1450</v>
      </c>
      <c r="G5236" s="41" t="s">
        <v>63</v>
      </c>
      <c r="H5236" s="42" t="s">
        <v>64</v>
      </c>
      <c r="I5236" s="43">
        <v>2524.9000000000001</v>
      </c>
      <c r="J5236" s="43">
        <v>2524.9000000000001</v>
      </c>
      <c r="K5236" s="43">
        <v>2524.9000000000001</v>
      </c>
      <c r="L5236" s="43"/>
      <c r="M5236" s="43"/>
      <c r="N5236" s="43"/>
      <c r="O5236" s="43">
        <v>0</v>
      </c>
      <c r="P5236" s="43">
        <v>0</v>
      </c>
      <c r="Q5236" s="43">
        <v>89.472999999999999</v>
      </c>
      <c r="R5236" s="43">
        <v>0</v>
      </c>
      <c r="S5236" s="43">
        <v>0</v>
      </c>
      <c r="T5236" s="43">
        <v>0</v>
      </c>
      <c r="U5236" s="43">
        <v>0</v>
      </c>
      <c r="V5236" s="43">
        <f t="shared" si="10246"/>
        <v>2614.373</v>
      </c>
      <c r="W5236" s="43"/>
      <c r="X5236" s="43"/>
      <c r="Y5236" s="43"/>
      <c r="Z5236" s="43"/>
      <c r="AA5236" s="43"/>
      <c r="AB5236" s="43">
        <v>2729.8726999999999</v>
      </c>
      <c r="AC5236" s="44">
        <v>2729.873</v>
      </c>
      <c r="AD5236" s="44">
        <v>2729.8726999999999</v>
      </c>
      <c r="AE5236" s="45">
        <f t="shared" si="10239"/>
        <v>99.999989010477776</v>
      </c>
      <c r="AF5236" s="43">
        <v>2729.873</v>
      </c>
      <c r="AG5236" s="43">
        <v>0</v>
      </c>
      <c r="AH5236" s="43">
        <v>0</v>
      </c>
      <c r="AI5236" s="43">
        <v>0</v>
      </c>
      <c r="AJ5236" s="43">
        <v>0</v>
      </c>
      <c r="AK5236" s="43">
        <v>0</v>
      </c>
      <c r="AL5236" s="43">
        <f t="shared" si="10240"/>
        <v>2729.873</v>
      </c>
      <c r="AM5236" s="43">
        <f t="shared" si="10241"/>
        <v>-115.5</v>
      </c>
      <c r="AN5236" s="19"/>
      <c r="AO5236" s="1"/>
      <c r="AP5236" s="1"/>
      <c r="AQ5236" s="1"/>
      <c r="AR5236" s="1"/>
      <c r="AS5236" s="1"/>
    </row>
    <row r="5237" ht="31.5">
      <c r="B5237" s="41" t="s">
        <v>1408</v>
      </c>
      <c r="C5237" s="41" t="s">
        <v>41</v>
      </c>
      <c r="D5237" s="41" t="s">
        <v>43</v>
      </c>
      <c r="E5237" s="26" t="str">
        <f t="shared" si="10245"/>
        <v>0113</v>
      </c>
      <c r="F5237" s="41" t="s">
        <v>1450</v>
      </c>
      <c r="G5237" s="41" t="s">
        <v>1452</v>
      </c>
      <c r="H5237" s="42" t="s">
        <v>1453</v>
      </c>
      <c r="I5237" s="43">
        <v>979.10000000000002</v>
      </c>
      <c r="J5237" s="43">
        <v>979.10000000000002</v>
      </c>
      <c r="K5237" s="43">
        <v>979.10000000000002</v>
      </c>
      <c r="L5237" s="43"/>
      <c r="M5237" s="43"/>
      <c r="N5237" s="43"/>
      <c r="O5237" s="43">
        <v>0</v>
      </c>
      <c r="P5237" s="43">
        <v>0</v>
      </c>
      <c r="Q5237" s="43">
        <v>0</v>
      </c>
      <c r="R5237" s="43">
        <v>0</v>
      </c>
      <c r="S5237" s="43"/>
      <c r="T5237" s="43"/>
      <c r="U5237" s="43"/>
      <c r="V5237" s="43">
        <f t="shared" si="10246"/>
        <v>979.10000000000002</v>
      </c>
      <c r="W5237" s="43"/>
      <c r="X5237" s="43"/>
      <c r="Y5237" s="43"/>
      <c r="Z5237" s="43"/>
      <c r="AA5237" s="43"/>
      <c r="AB5237" s="43">
        <v>863.60000000000002</v>
      </c>
      <c r="AC5237" s="44">
        <v>863.60000000000002</v>
      </c>
      <c r="AD5237" s="44">
        <v>863.60000000000002</v>
      </c>
      <c r="AE5237" s="45">
        <f t="shared" si="10239"/>
        <v>100</v>
      </c>
      <c r="AF5237" s="43">
        <v>863.60000000000002</v>
      </c>
      <c r="AG5237" s="43">
        <v>0</v>
      </c>
      <c r="AH5237" s="43">
        <v>0</v>
      </c>
      <c r="AI5237" s="43">
        <v>0</v>
      </c>
      <c r="AJ5237" s="43">
        <v>0</v>
      </c>
      <c r="AK5237" s="43">
        <v>0</v>
      </c>
      <c r="AL5237" s="43">
        <f t="shared" si="10240"/>
        <v>863.60000000000002</v>
      </c>
      <c r="AM5237" s="43">
        <f t="shared" si="10241"/>
        <v>115.5</v>
      </c>
      <c r="AN5237" s="19"/>
      <c r="AR5237" s="1"/>
      <c r="AS5237" s="1"/>
    </row>
    <row r="5238" ht="63">
      <c r="B5238" s="41" t="s">
        <v>1408</v>
      </c>
      <c r="C5238" s="41" t="s">
        <v>41</v>
      </c>
      <c r="D5238" s="41" t="s">
        <v>43</v>
      </c>
      <c r="E5238" s="26" t="str">
        <f t="shared" si="10245"/>
        <v>0113</v>
      </c>
      <c r="F5238" s="55" t="s">
        <v>1454</v>
      </c>
      <c r="G5238" s="41"/>
      <c r="H5238" s="56" t="s">
        <v>1455</v>
      </c>
      <c r="I5238" s="43"/>
      <c r="J5238" s="43"/>
      <c r="K5238" s="43"/>
      <c r="L5238" s="43"/>
      <c r="M5238" s="43"/>
      <c r="N5238" s="43"/>
      <c r="O5238" s="43">
        <f t="shared" ref="O5238:O5277" si="10247">O5239</f>
        <v>0</v>
      </c>
      <c r="P5238" s="43">
        <f t="shared" ref="P5238:P5277" si="10248">P5239</f>
        <v>0</v>
      </c>
      <c r="Q5238" s="43">
        <f t="shared" ref="Q5238:Q5277" si="10249">Q5239</f>
        <v>0</v>
      </c>
      <c r="R5238" s="43">
        <f t="shared" ref="R5238:R5277" si="10250">R5239</f>
        <v>0</v>
      </c>
      <c r="S5238" s="43"/>
      <c r="T5238" s="43"/>
      <c r="U5238" s="43"/>
      <c r="V5238" s="43">
        <f t="shared" si="10246"/>
        <v>0</v>
      </c>
      <c r="W5238" s="43"/>
      <c r="X5238" s="43"/>
      <c r="Y5238" s="43"/>
      <c r="Z5238" s="43"/>
      <c r="AA5238" s="43"/>
      <c r="AB5238" s="43">
        <f t="shared" ref="AB5238:AB5277" si="10251">AB5239</f>
        <v>112.5</v>
      </c>
      <c r="AC5238" s="44">
        <f t="shared" ref="AC5238:AC5277" si="10252">AC5239</f>
        <v>112.5</v>
      </c>
      <c r="AD5238" s="44">
        <f t="shared" ref="AD5238:AD5277" si="10253">AD5239</f>
        <v>112.5</v>
      </c>
      <c r="AE5238" s="45">
        <f t="shared" si="10239"/>
        <v>100</v>
      </c>
      <c r="AF5238" s="43">
        <f t="shared" ref="AF5238:AF5277" si="10254">AF5239</f>
        <v>112.5</v>
      </c>
      <c r="AG5238" s="43">
        <f t="shared" ref="AG5238:AG5277" si="10255">AG5239</f>
        <v>0</v>
      </c>
      <c r="AH5238" s="43">
        <f t="shared" ref="AH5238:AH5277" si="10256">AH5239</f>
        <v>0</v>
      </c>
      <c r="AI5238" s="43">
        <f t="shared" ref="AI5238:AI5277" si="10257">AI5239</f>
        <v>0</v>
      </c>
      <c r="AJ5238" s="43">
        <f t="shared" ref="AJ5238:AJ5277" si="10258">AJ5239</f>
        <v>0</v>
      </c>
      <c r="AK5238" s="43">
        <f t="shared" ref="AK5238:AK5277" si="10259">AK5239</f>
        <v>0</v>
      </c>
      <c r="AL5238" s="43">
        <f t="shared" si="10240"/>
        <v>112.5</v>
      </c>
      <c r="AM5238" s="43">
        <f t="shared" si="10241"/>
        <v>-112.5</v>
      </c>
      <c r="AN5238" s="19"/>
      <c r="AO5238" s="1"/>
      <c r="AP5238" s="1"/>
      <c r="AQ5238" s="1"/>
      <c r="AR5238" s="1"/>
      <c r="AS5238" s="1"/>
    </row>
    <row r="5239" ht="78.75">
      <c r="B5239" s="41" t="s">
        <v>1408</v>
      </c>
      <c r="C5239" s="41" t="s">
        <v>41</v>
      </c>
      <c r="D5239" s="41" t="s">
        <v>43</v>
      </c>
      <c r="E5239" s="26" t="str">
        <f t="shared" si="10245"/>
        <v>0113</v>
      </c>
      <c r="F5239" s="55" t="s">
        <v>1454</v>
      </c>
      <c r="G5239" s="41" t="s">
        <v>71</v>
      </c>
      <c r="H5239" s="42" t="s">
        <v>72</v>
      </c>
      <c r="I5239" s="43"/>
      <c r="J5239" s="43"/>
      <c r="K5239" s="43"/>
      <c r="L5239" s="43"/>
      <c r="M5239" s="43"/>
      <c r="N5239" s="43"/>
      <c r="O5239" s="43">
        <f t="shared" si="10247"/>
        <v>0</v>
      </c>
      <c r="P5239" s="43">
        <f t="shared" si="10248"/>
        <v>0</v>
      </c>
      <c r="Q5239" s="43">
        <f t="shared" si="10249"/>
        <v>0</v>
      </c>
      <c r="R5239" s="43">
        <f t="shared" si="10250"/>
        <v>0</v>
      </c>
      <c r="S5239" s="43"/>
      <c r="T5239" s="43"/>
      <c r="U5239" s="43"/>
      <c r="V5239" s="43">
        <f t="shared" si="10246"/>
        <v>0</v>
      </c>
      <c r="W5239" s="43"/>
      <c r="X5239" s="43"/>
      <c r="Y5239" s="43"/>
      <c r="Z5239" s="43"/>
      <c r="AA5239" s="43"/>
      <c r="AB5239" s="43">
        <f t="shared" si="10251"/>
        <v>112.5</v>
      </c>
      <c r="AC5239" s="44">
        <f t="shared" si="10252"/>
        <v>112.5</v>
      </c>
      <c r="AD5239" s="44">
        <f t="shared" si="10253"/>
        <v>112.5</v>
      </c>
      <c r="AE5239" s="45">
        <f t="shared" si="10239"/>
        <v>100</v>
      </c>
      <c r="AF5239" s="43">
        <f t="shared" si="10254"/>
        <v>112.5</v>
      </c>
      <c r="AG5239" s="43">
        <f t="shared" si="10255"/>
        <v>0</v>
      </c>
      <c r="AH5239" s="43">
        <f t="shared" si="10256"/>
        <v>0</v>
      </c>
      <c r="AI5239" s="43">
        <f t="shared" si="10257"/>
        <v>0</v>
      </c>
      <c r="AJ5239" s="43">
        <f t="shared" si="10258"/>
        <v>0</v>
      </c>
      <c r="AK5239" s="43">
        <f t="shared" si="10259"/>
        <v>0</v>
      </c>
      <c r="AL5239" s="43">
        <f t="shared" si="10240"/>
        <v>112.5</v>
      </c>
      <c r="AM5239" s="43">
        <f t="shared" si="10241"/>
        <v>-112.5</v>
      </c>
      <c r="AN5239" s="19"/>
      <c r="AO5239" s="1"/>
      <c r="AP5239" s="1"/>
      <c r="AQ5239" s="1"/>
      <c r="AR5239" s="1"/>
      <c r="AS5239" s="1"/>
    </row>
    <row r="5240" ht="31.5">
      <c r="B5240" s="41" t="s">
        <v>1408</v>
      </c>
      <c r="C5240" s="41" t="s">
        <v>41</v>
      </c>
      <c r="D5240" s="41" t="s">
        <v>43</v>
      </c>
      <c r="E5240" s="26" t="str">
        <f t="shared" si="10245"/>
        <v>0113</v>
      </c>
      <c r="F5240" s="55" t="s">
        <v>1454</v>
      </c>
      <c r="G5240" s="41" t="s">
        <v>93</v>
      </c>
      <c r="H5240" s="42" t="s">
        <v>94</v>
      </c>
      <c r="I5240" s="43"/>
      <c r="J5240" s="43"/>
      <c r="K5240" s="43"/>
      <c r="L5240" s="43"/>
      <c r="M5240" s="43"/>
      <c r="N5240" s="43"/>
      <c r="O5240" s="43">
        <v>0</v>
      </c>
      <c r="P5240" s="43">
        <v>0</v>
      </c>
      <c r="Q5240" s="43">
        <v>0</v>
      </c>
      <c r="R5240" s="43">
        <v>0</v>
      </c>
      <c r="S5240" s="43"/>
      <c r="T5240" s="43"/>
      <c r="U5240" s="43"/>
      <c r="V5240" s="43">
        <f t="shared" si="10246"/>
        <v>0</v>
      </c>
      <c r="W5240" s="43"/>
      <c r="X5240" s="43"/>
      <c r="Y5240" s="43"/>
      <c r="Z5240" s="43"/>
      <c r="AA5240" s="43"/>
      <c r="AB5240" s="43">
        <v>112.5</v>
      </c>
      <c r="AC5240" s="44">
        <v>112.5</v>
      </c>
      <c r="AD5240" s="44">
        <v>112.5</v>
      </c>
      <c r="AE5240" s="45">
        <f t="shared" si="10239"/>
        <v>100</v>
      </c>
      <c r="AF5240" s="43">
        <v>112.5</v>
      </c>
      <c r="AG5240" s="43">
        <v>0</v>
      </c>
      <c r="AH5240" s="43">
        <v>0</v>
      </c>
      <c r="AI5240" s="43">
        <v>0</v>
      </c>
      <c r="AJ5240" s="43">
        <v>0</v>
      </c>
      <c r="AK5240" s="43">
        <v>0</v>
      </c>
      <c r="AL5240" s="43">
        <f t="shared" si="10240"/>
        <v>112.5</v>
      </c>
      <c r="AM5240" s="43">
        <f t="shared" si="10241"/>
        <v>-112.5</v>
      </c>
      <c r="AN5240" s="19"/>
      <c r="AR5240" s="1"/>
      <c r="AS5240" s="1"/>
    </row>
    <row r="5241" ht="31.5">
      <c r="B5241" s="41" t="s">
        <v>1408</v>
      </c>
      <c r="C5241" s="41" t="s">
        <v>41</v>
      </c>
      <c r="D5241" s="41" t="s">
        <v>43</v>
      </c>
      <c r="E5241" s="26" t="str">
        <f t="shared" si="10245"/>
        <v>0113</v>
      </c>
      <c r="F5241" s="55" t="s">
        <v>189</v>
      </c>
      <c r="G5241" s="41"/>
      <c r="H5241" s="42" t="s">
        <v>190</v>
      </c>
      <c r="I5241" s="43"/>
      <c r="J5241" s="43"/>
      <c r="K5241" s="43"/>
      <c r="L5241" s="43"/>
      <c r="M5241" s="43"/>
      <c r="N5241" s="43"/>
      <c r="O5241" s="43">
        <f t="shared" si="10247"/>
        <v>0</v>
      </c>
      <c r="P5241" s="43"/>
      <c r="Q5241" s="43"/>
      <c r="R5241" s="43"/>
      <c r="S5241" s="43"/>
      <c r="T5241" s="43"/>
      <c r="U5241" s="43"/>
      <c r="V5241" s="43">
        <f t="shared" si="10246"/>
        <v>0</v>
      </c>
      <c r="W5241" s="43"/>
      <c r="X5241" s="43"/>
      <c r="Y5241" s="43"/>
      <c r="Z5241" s="43"/>
      <c r="AA5241" s="43"/>
      <c r="AB5241" s="43">
        <f t="shared" si="10251"/>
        <v>0</v>
      </c>
      <c r="AC5241" s="44">
        <f t="shared" si="10252"/>
        <v>1695.8045</v>
      </c>
      <c r="AD5241" s="44">
        <f t="shared" si="10253"/>
        <v>1695.8045</v>
      </c>
      <c r="AE5241" s="45">
        <f t="shared" si="10239"/>
        <v>100</v>
      </c>
      <c r="AF5241" s="43">
        <f t="shared" si="10254"/>
        <v>1695.8045</v>
      </c>
      <c r="AG5241" s="43">
        <f t="shared" si="10255"/>
        <v>0</v>
      </c>
      <c r="AH5241" s="43">
        <f t="shared" si="10256"/>
        <v>0</v>
      </c>
      <c r="AI5241" s="43">
        <f t="shared" si="10257"/>
        <v>0</v>
      </c>
      <c r="AJ5241" s="43">
        <f t="shared" si="10258"/>
        <v>0</v>
      </c>
      <c r="AK5241" s="43">
        <f t="shared" si="10259"/>
        <v>0</v>
      </c>
      <c r="AL5241" s="43">
        <f t="shared" si="10240"/>
        <v>1695.8045</v>
      </c>
      <c r="AM5241" s="43">
        <f t="shared" si="10241"/>
        <v>-1695.8045</v>
      </c>
      <c r="AN5241" s="19"/>
      <c r="AO5241" s="1"/>
      <c r="AP5241" s="1"/>
      <c r="AQ5241" s="1"/>
      <c r="AR5241" s="1"/>
      <c r="AS5241" s="1"/>
    </row>
    <row r="5242" ht="31.5">
      <c r="B5242" s="41" t="s">
        <v>1408</v>
      </c>
      <c r="C5242" s="41" t="s">
        <v>41</v>
      </c>
      <c r="D5242" s="41" t="s">
        <v>43</v>
      </c>
      <c r="E5242" s="26" t="str">
        <f t="shared" si="10245"/>
        <v>0113</v>
      </c>
      <c r="F5242" s="55" t="s">
        <v>189</v>
      </c>
      <c r="G5242" s="41" t="s">
        <v>71</v>
      </c>
      <c r="H5242" s="42" t="s">
        <v>72</v>
      </c>
      <c r="I5242" s="43"/>
      <c r="J5242" s="43"/>
      <c r="K5242" s="43"/>
      <c r="L5242" s="43"/>
      <c r="M5242" s="43"/>
      <c r="N5242" s="43"/>
      <c r="O5242" s="43">
        <f t="shared" si="10247"/>
        <v>0</v>
      </c>
      <c r="P5242" s="43"/>
      <c r="Q5242" s="43"/>
      <c r="R5242" s="43"/>
      <c r="S5242" s="43"/>
      <c r="T5242" s="43"/>
      <c r="U5242" s="43"/>
      <c r="V5242" s="43">
        <f t="shared" si="10246"/>
        <v>0</v>
      </c>
      <c r="W5242" s="43"/>
      <c r="X5242" s="43"/>
      <c r="Y5242" s="43"/>
      <c r="Z5242" s="43"/>
      <c r="AA5242" s="43"/>
      <c r="AB5242" s="43">
        <f t="shared" si="10251"/>
        <v>0</v>
      </c>
      <c r="AC5242" s="44">
        <f t="shared" si="10252"/>
        <v>1695.8045</v>
      </c>
      <c r="AD5242" s="44">
        <f t="shared" si="10253"/>
        <v>1695.8045</v>
      </c>
      <c r="AE5242" s="45">
        <f t="shared" si="10239"/>
        <v>100</v>
      </c>
      <c r="AF5242" s="43">
        <f t="shared" si="10254"/>
        <v>1695.8045</v>
      </c>
      <c r="AG5242" s="43">
        <f t="shared" si="10255"/>
        <v>0</v>
      </c>
      <c r="AH5242" s="43">
        <f t="shared" si="10256"/>
        <v>0</v>
      </c>
      <c r="AI5242" s="43">
        <f t="shared" si="10257"/>
        <v>0</v>
      </c>
      <c r="AJ5242" s="43">
        <f t="shared" si="10258"/>
        <v>0</v>
      </c>
      <c r="AK5242" s="43">
        <f t="shared" si="10259"/>
        <v>0</v>
      </c>
      <c r="AL5242" s="43">
        <f t="shared" si="10240"/>
        <v>1695.8045</v>
      </c>
      <c r="AM5242" s="43">
        <f t="shared" si="10241"/>
        <v>-1695.8045</v>
      </c>
      <c r="AN5242" s="19"/>
      <c r="AO5242" s="1"/>
      <c r="AP5242" s="1"/>
      <c r="AQ5242" s="1"/>
      <c r="AR5242" s="1"/>
      <c r="AS5242" s="1"/>
    </row>
    <row r="5243" ht="31.5">
      <c r="B5243" s="41" t="s">
        <v>1408</v>
      </c>
      <c r="C5243" s="41" t="s">
        <v>41</v>
      </c>
      <c r="D5243" s="41" t="s">
        <v>43</v>
      </c>
      <c r="E5243" s="26" t="str">
        <f t="shared" si="10245"/>
        <v>0113</v>
      </c>
      <c r="F5243" s="55" t="s">
        <v>189</v>
      </c>
      <c r="G5243" s="41" t="s">
        <v>93</v>
      </c>
      <c r="H5243" s="42" t="s">
        <v>94</v>
      </c>
      <c r="I5243" s="43"/>
      <c r="J5243" s="43"/>
      <c r="K5243" s="43"/>
      <c r="L5243" s="43"/>
      <c r="M5243" s="43"/>
      <c r="N5243" s="43"/>
      <c r="O5243" s="43">
        <v>0</v>
      </c>
      <c r="P5243" s="43"/>
      <c r="Q5243" s="43"/>
      <c r="R5243" s="43"/>
      <c r="S5243" s="43"/>
      <c r="T5243" s="43"/>
      <c r="U5243" s="43"/>
      <c r="V5243" s="43">
        <f t="shared" si="10246"/>
        <v>0</v>
      </c>
      <c r="W5243" s="43"/>
      <c r="X5243" s="43"/>
      <c r="Y5243" s="43"/>
      <c r="Z5243" s="43"/>
      <c r="AA5243" s="43"/>
      <c r="AB5243" s="43">
        <v>0</v>
      </c>
      <c r="AC5243" s="44">
        <v>1695.8045</v>
      </c>
      <c r="AD5243" s="44">
        <v>1695.8045</v>
      </c>
      <c r="AE5243" s="45">
        <f t="shared" si="10239"/>
        <v>100</v>
      </c>
      <c r="AF5243" s="43">
        <v>1695.8045</v>
      </c>
      <c r="AG5243" s="43">
        <v>0</v>
      </c>
      <c r="AH5243" s="43">
        <v>0</v>
      </c>
      <c r="AI5243" s="43">
        <v>0</v>
      </c>
      <c r="AJ5243" s="43">
        <v>0</v>
      </c>
      <c r="AK5243" s="43">
        <v>0</v>
      </c>
      <c r="AL5243" s="43">
        <f t="shared" si="10240"/>
        <v>1695.8045</v>
      </c>
      <c r="AM5243" s="43">
        <f t="shared" si="10241"/>
        <v>-1695.8045</v>
      </c>
      <c r="AN5243" s="19"/>
      <c r="AR5243" s="1"/>
      <c r="AS5243" s="1"/>
    </row>
    <row r="5244" ht="47.25">
      <c r="B5244" s="41" t="s">
        <v>1408</v>
      </c>
      <c r="C5244" s="41" t="s">
        <v>41</v>
      </c>
      <c r="D5244" s="41" t="s">
        <v>43</v>
      </c>
      <c r="E5244" s="26" t="str">
        <f t="shared" si="10245"/>
        <v>0113</v>
      </c>
      <c r="F5244" s="41" t="s">
        <v>1456</v>
      </c>
      <c r="G5244" s="41"/>
      <c r="H5244" s="42" t="s">
        <v>1457</v>
      </c>
      <c r="I5244" s="43">
        <f t="shared" ref="I5244:I5270" si="10260">I5245</f>
        <v>57.5</v>
      </c>
      <c r="J5244" s="43">
        <f t="shared" ref="J5244:J5270" si="10261">J5245</f>
        <v>57.5</v>
      </c>
      <c r="K5244" s="43">
        <f t="shared" ref="K5244:K5270" si="10262">K5245</f>
        <v>57.5</v>
      </c>
      <c r="L5244" s="43">
        <f t="shared" ref="L5244:L5277" si="10263">L5245</f>
        <v>0</v>
      </c>
      <c r="M5244" s="43">
        <f t="shared" ref="M5244:M5277" si="10264">M5245</f>
        <v>0</v>
      </c>
      <c r="N5244" s="43">
        <f t="shared" ref="N5244:N5277" si="10265">N5245</f>
        <v>0</v>
      </c>
      <c r="O5244" s="43">
        <f t="shared" si="10247"/>
        <v>0</v>
      </c>
      <c r="P5244" s="43">
        <f t="shared" si="10248"/>
        <v>0</v>
      </c>
      <c r="Q5244" s="43">
        <f t="shared" si="10249"/>
        <v>0</v>
      </c>
      <c r="R5244" s="43">
        <f t="shared" si="10250"/>
        <v>0</v>
      </c>
      <c r="S5244" s="43">
        <f t="shared" ref="S5244:S5277" si="10266">S5245</f>
        <v>0</v>
      </c>
      <c r="T5244" s="43">
        <f t="shared" ref="T5244:T5277" si="10267">T5245</f>
        <v>0</v>
      </c>
      <c r="U5244" s="43">
        <v>0</v>
      </c>
      <c r="V5244" s="43">
        <f t="shared" si="10246"/>
        <v>57.5</v>
      </c>
      <c r="W5244" s="43">
        <f t="shared" ref="W5244:W5277" si="10268">W5245</f>
        <v>0</v>
      </c>
      <c r="X5244" s="43">
        <f t="shared" ref="X5244:X5277" si="10269">X5245</f>
        <v>0</v>
      </c>
      <c r="Y5244" s="43">
        <f t="shared" ref="Y5244:Y5277" si="10270">Y5245</f>
        <v>0</v>
      </c>
      <c r="Z5244" s="43">
        <f t="shared" ref="Z5244:Z5277" si="10271">Z5245</f>
        <v>0</v>
      </c>
      <c r="AA5244" s="43">
        <f t="shared" ref="AA5244:AA5277" si="10272">AA5245</f>
        <v>0</v>
      </c>
      <c r="AB5244" s="43">
        <f t="shared" si="10251"/>
        <v>46</v>
      </c>
      <c r="AC5244" s="44">
        <f t="shared" si="10252"/>
        <v>57.5</v>
      </c>
      <c r="AD5244" s="44">
        <f t="shared" si="10253"/>
        <v>57.5</v>
      </c>
      <c r="AE5244" s="45">
        <f t="shared" si="10239"/>
        <v>100</v>
      </c>
      <c r="AF5244" s="43">
        <f t="shared" si="10254"/>
        <v>57.5</v>
      </c>
      <c r="AG5244" s="43">
        <f t="shared" si="10255"/>
        <v>0</v>
      </c>
      <c r="AH5244" s="43">
        <f t="shared" si="10256"/>
        <v>0</v>
      </c>
      <c r="AI5244" s="43">
        <f t="shared" si="10257"/>
        <v>0</v>
      </c>
      <c r="AJ5244" s="43">
        <f t="shared" si="10258"/>
        <v>0</v>
      </c>
      <c r="AK5244" s="43">
        <f t="shared" si="10259"/>
        <v>0</v>
      </c>
      <c r="AL5244" s="43">
        <f t="shared" si="10240"/>
        <v>57.5</v>
      </c>
      <c r="AM5244" s="43">
        <f t="shared" si="10241"/>
        <v>0</v>
      </c>
      <c r="AN5244" s="2"/>
      <c r="AO5244" s="1"/>
      <c r="AP5244" s="1"/>
      <c r="AQ5244" s="1"/>
      <c r="AR5244" s="1"/>
      <c r="AS5244" s="1"/>
    </row>
    <row r="5245">
      <c r="B5245" s="41" t="s">
        <v>1408</v>
      </c>
      <c r="C5245" s="41" t="s">
        <v>41</v>
      </c>
      <c r="D5245" s="41" t="s">
        <v>43</v>
      </c>
      <c r="E5245" s="26" t="str">
        <f t="shared" si="10245"/>
        <v>0113</v>
      </c>
      <c r="F5245" s="41" t="s">
        <v>1456</v>
      </c>
      <c r="G5245" s="41" t="s">
        <v>95</v>
      </c>
      <c r="H5245" s="42" t="s">
        <v>96</v>
      </c>
      <c r="I5245" s="43">
        <f t="shared" si="10260"/>
        <v>57.5</v>
      </c>
      <c r="J5245" s="43">
        <f t="shared" si="10261"/>
        <v>57.5</v>
      </c>
      <c r="K5245" s="43">
        <f t="shared" si="10262"/>
        <v>57.5</v>
      </c>
      <c r="L5245" s="43">
        <f t="shared" si="10263"/>
        <v>0</v>
      </c>
      <c r="M5245" s="43">
        <f t="shared" si="10264"/>
        <v>0</v>
      </c>
      <c r="N5245" s="43">
        <f t="shared" si="10265"/>
        <v>0</v>
      </c>
      <c r="O5245" s="43">
        <f t="shared" si="10247"/>
        <v>0</v>
      </c>
      <c r="P5245" s="43">
        <f t="shared" si="10248"/>
        <v>0</v>
      </c>
      <c r="Q5245" s="43">
        <f t="shared" si="10249"/>
        <v>0</v>
      </c>
      <c r="R5245" s="43">
        <f t="shared" si="10250"/>
        <v>0</v>
      </c>
      <c r="S5245" s="43">
        <f t="shared" si="10266"/>
        <v>0</v>
      </c>
      <c r="T5245" s="43">
        <f t="shared" si="10267"/>
        <v>0</v>
      </c>
      <c r="U5245" s="43">
        <v>0</v>
      </c>
      <c r="V5245" s="43">
        <f t="shared" si="10246"/>
        <v>57.5</v>
      </c>
      <c r="W5245" s="43">
        <f t="shared" si="10268"/>
        <v>0</v>
      </c>
      <c r="X5245" s="43">
        <f t="shared" si="10269"/>
        <v>0</v>
      </c>
      <c r="Y5245" s="43">
        <f t="shared" si="10270"/>
        <v>0</v>
      </c>
      <c r="Z5245" s="43">
        <f t="shared" si="10271"/>
        <v>0</v>
      </c>
      <c r="AA5245" s="43">
        <f t="shared" si="10272"/>
        <v>0</v>
      </c>
      <c r="AB5245" s="43">
        <f t="shared" si="10251"/>
        <v>46</v>
      </c>
      <c r="AC5245" s="44">
        <f t="shared" si="10252"/>
        <v>57.5</v>
      </c>
      <c r="AD5245" s="44">
        <f t="shared" si="10253"/>
        <v>57.5</v>
      </c>
      <c r="AE5245" s="45">
        <f t="shared" si="10239"/>
        <v>100</v>
      </c>
      <c r="AF5245" s="43">
        <f t="shared" si="10254"/>
        <v>57.5</v>
      </c>
      <c r="AG5245" s="43">
        <f t="shared" si="10255"/>
        <v>0</v>
      </c>
      <c r="AH5245" s="43">
        <f t="shared" si="10256"/>
        <v>0</v>
      </c>
      <c r="AI5245" s="43">
        <f t="shared" si="10257"/>
        <v>0</v>
      </c>
      <c r="AJ5245" s="43">
        <f t="shared" si="10258"/>
        <v>0</v>
      </c>
      <c r="AK5245" s="43">
        <f t="shared" si="10259"/>
        <v>0</v>
      </c>
      <c r="AL5245" s="43">
        <f t="shared" si="10240"/>
        <v>57.5</v>
      </c>
      <c r="AM5245" s="43">
        <f t="shared" si="10241"/>
        <v>0</v>
      </c>
      <c r="AN5245" s="2"/>
      <c r="AO5245" s="1"/>
      <c r="AP5245" s="1"/>
      <c r="AQ5245" s="1"/>
      <c r="AR5245" s="1"/>
      <c r="AS5245" s="1"/>
    </row>
    <row r="5246">
      <c r="B5246" s="41" t="s">
        <v>1408</v>
      </c>
      <c r="C5246" s="41" t="s">
        <v>41</v>
      </c>
      <c r="D5246" s="41" t="s">
        <v>43</v>
      </c>
      <c r="E5246" s="26" t="str">
        <f t="shared" si="10245"/>
        <v>0113</v>
      </c>
      <c r="F5246" s="41" t="s">
        <v>1456</v>
      </c>
      <c r="G5246" s="41" t="s">
        <v>197</v>
      </c>
      <c r="H5246" s="42" t="s">
        <v>198</v>
      </c>
      <c r="I5246" s="43">
        <v>57.5</v>
      </c>
      <c r="J5246" s="43">
        <v>57.5</v>
      </c>
      <c r="K5246" s="43">
        <v>57.5</v>
      </c>
      <c r="L5246" s="43"/>
      <c r="M5246" s="43"/>
      <c r="N5246" s="43"/>
      <c r="O5246" s="43">
        <v>0</v>
      </c>
      <c r="P5246" s="43">
        <v>0</v>
      </c>
      <c r="Q5246" s="43">
        <v>0</v>
      </c>
      <c r="R5246" s="43">
        <v>0</v>
      </c>
      <c r="S5246" s="43">
        <v>0</v>
      </c>
      <c r="T5246" s="43">
        <v>0</v>
      </c>
      <c r="U5246" s="43">
        <v>0</v>
      </c>
      <c r="V5246" s="43">
        <f t="shared" si="10246"/>
        <v>57.5</v>
      </c>
      <c r="W5246" s="43"/>
      <c r="X5246" s="43"/>
      <c r="Y5246" s="43"/>
      <c r="Z5246" s="43"/>
      <c r="AA5246" s="43"/>
      <c r="AB5246" s="43">
        <v>46</v>
      </c>
      <c r="AC5246" s="44">
        <v>57.5</v>
      </c>
      <c r="AD5246" s="44">
        <v>57.5</v>
      </c>
      <c r="AE5246" s="45">
        <f t="shared" si="10239"/>
        <v>100</v>
      </c>
      <c r="AF5246" s="43">
        <v>57.5</v>
      </c>
      <c r="AG5246" s="43">
        <v>0</v>
      </c>
      <c r="AH5246" s="43">
        <v>0</v>
      </c>
      <c r="AI5246" s="43">
        <v>0</v>
      </c>
      <c r="AJ5246" s="43">
        <v>0</v>
      </c>
      <c r="AK5246" s="43">
        <v>0</v>
      </c>
      <c r="AL5246" s="43">
        <f t="shared" si="10240"/>
        <v>57.5</v>
      </c>
      <c r="AM5246" s="43">
        <f t="shared" si="10241"/>
        <v>0</v>
      </c>
      <c r="AN5246" s="19"/>
      <c r="AR5246" s="1"/>
      <c r="AS5246" s="1"/>
    </row>
    <row r="5247" ht="31.5">
      <c r="B5247" s="41" t="s">
        <v>1408</v>
      </c>
      <c r="C5247" s="41" t="s">
        <v>41</v>
      </c>
      <c r="D5247" s="41" t="s">
        <v>43</v>
      </c>
      <c r="E5247" s="26" t="str">
        <f t="shared" si="10245"/>
        <v>0113</v>
      </c>
      <c r="F5247" s="41" t="s">
        <v>1458</v>
      </c>
      <c r="G5247" s="41"/>
      <c r="H5247" s="42" t="s">
        <v>1459</v>
      </c>
      <c r="I5247" s="43">
        <f t="shared" si="10260"/>
        <v>276</v>
      </c>
      <c r="J5247" s="43">
        <f t="shared" si="10261"/>
        <v>276</v>
      </c>
      <c r="K5247" s="43">
        <f t="shared" si="10262"/>
        <v>276</v>
      </c>
      <c r="L5247" s="43">
        <f t="shared" si="10263"/>
        <v>0</v>
      </c>
      <c r="M5247" s="43">
        <f t="shared" si="10264"/>
        <v>0</v>
      </c>
      <c r="N5247" s="43">
        <f t="shared" si="10265"/>
        <v>0</v>
      </c>
      <c r="O5247" s="43">
        <f t="shared" si="10247"/>
        <v>-34.5</v>
      </c>
      <c r="P5247" s="43">
        <f t="shared" si="10248"/>
        <v>0</v>
      </c>
      <c r="Q5247" s="43">
        <f t="shared" si="10249"/>
        <v>0</v>
      </c>
      <c r="R5247" s="43">
        <f t="shared" si="10250"/>
        <v>0</v>
      </c>
      <c r="S5247" s="43">
        <f t="shared" si="10266"/>
        <v>0</v>
      </c>
      <c r="T5247" s="43">
        <f t="shared" si="10267"/>
        <v>0</v>
      </c>
      <c r="U5247" s="43">
        <v>0</v>
      </c>
      <c r="V5247" s="43">
        <f t="shared" si="10246"/>
        <v>241.5</v>
      </c>
      <c r="W5247" s="43">
        <f t="shared" si="10268"/>
        <v>0</v>
      </c>
      <c r="X5247" s="43">
        <f t="shared" si="10269"/>
        <v>0</v>
      </c>
      <c r="Y5247" s="43">
        <f t="shared" si="10270"/>
        <v>0</v>
      </c>
      <c r="Z5247" s="43">
        <f t="shared" si="10271"/>
        <v>0</v>
      </c>
      <c r="AA5247" s="43">
        <f t="shared" si="10272"/>
        <v>0</v>
      </c>
      <c r="AB5247" s="43">
        <f t="shared" si="10251"/>
        <v>207</v>
      </c>
      <c r="AC5247" s="44">
        <f t="shared" si="10252"/>
        <v>241.5</v>
      </c>
      <c r="AD5247" s="44">
        <f t="shared" si="10253"/>
        <v>241.5</v>
      </c>
      <c r="AE5247" s="45">
        <f t="shared" si="10239"/>
        <v>100</v>
      </c>
      <c r="AF5247" s="43">
        <f t="shared" si="10254"/>
        <v>276</v>
      </c>
      <c r="AG5247" s="43">
        <f t="shared" si="10255"/>
        <v>-34.5</v>
      </c>
      <c r="AH5247" s="43">
        <f t="shared" si="10256"/>
        <v>0</v>
      </c>
      <c r="AI5247" s="43">
        <f t="shared" si="10257"/>
        <v>0</v>
      </c>
      <c r="AJ5247" s="43">
        <f t="shared" si="10258"/>
        <v>0</v>
      </c>
      <c r="AK5247" s="43">
        <f t="shared" si="10259"/>
        <v>0</v>
      </c>
      <c r="AL5247" s="43">
        <f t="shared" si="10240"/>
        <v>241.5</v>
      </c>
      <c r="AM5247" s="43">
        <f t="shared" si="10241"/>
        <v>0</v>
      </c>
      <c r="AN5247" s="2"/>
      <c r="AO5247" s="1"/>
      <c r="AP5247" s="1"/>
      <c r="AQ5247" s="1"/>
      <c r="AR5247" s="1"/>
      <c r="AS5247" s="1"/>
    </row>
    <row r="5248">
      <c r="B5248" s="41" t="s">
        <v>1408</v>
      </c>
      <c r="C5248" s="41" t="s">
        <v>41</v>
      </c>
      <c r="D5248" s="41" t="s">
        <v>43</v>
      </c>
      <c r="E5248" s="26" t="str">
        <f t="shared" si="10245"/>
        <v>0113</v>
      </c>
      <c r="F5248" s="41" t="s">
        <v>1458</v>
      </c>
      <c r="G5248" s="41" t="s">
        <v>95</v>
      </c>
      <c r="H5248" s="42" t="s">
        <v>96</v>
      </c>
      <c r="I5248" s="43">
        <f t="shared" si="10260"/>
        <v>276</v>
      </c>
      <c r="J5248" s="43">
        <f t="shared" si="10261"/>
        <v>276</v>
      </c>
      <c r="K5248" s="43">
        <f t="shared" si="10262"/>
        <v>276</v>
      </c>
      <c r="L5248" s="43">
        <f t="shared" si="10263"/>
        <v>0</v>
      </c>
      <c r="M5248" s="43">
        <f t="shared" si="10264"/>
        <v>0</v>
      </c>
      <c r="N5248" s="43">
        <f t="shared" si="10265"/>
        <v>0</v>
      </c>
      <c r="O5248" s="43">
        <f t="shared" si="10247"/>
        <v>-34.5</v>
      </c>
      <c r="P5248" s="43">
        <f t="shared" si="10248"/>
        <v>0</v>
      </c>
      <c r="Q5248" s="43">
        <f t="shared" si="10249"/>
        <v>0</v>
      </c>
      <c r="R5248" s="43">
        <f t="shared" si="10250"/>
        <v>0</v>
      </c>
      <c r="S5248" s="43">
        <f t="shared" si="10266"/>
        <v>0</v>
      </c>
      <c r="T5248" s="43">
        <f t="shared" si="10267"/>
        <v>0</v>
      </c>
      <c r="U5248" s="43">
        <v>0</v>
      </c>
      <c r="V5248" s="43">
        <f t="shared" si="10246"/>
        <v>241.5</v>
      </c>
      <c r="W5248" s="43">
        <f t="shared" si="10268"/>
        <v>0</v>
      </c>
      <c r="X5248" s="43">
        <f t="shared" si="10269"/>
        <v>0</v>
      </c>
      <c r="Y5248" s="43">
        <f t="shared" si="10270"/>
        <v>0</v>
      </c>
      <c r="Z5248" s="43">
        <f t="shared" si="10271"/>
        <v>0</v>
      </c>
      <c r="AA5248" s="43">
        <f t="shared" si="10272"/>
        <v>0</v>
      </c>
      <c r="AB5248" s="43">
        <f t="shared" si="10251"/>
        <v>207</v>
      </c>
      <c r="AC5248" s="44">
        <f t="shared" si="10252"/>
        <v>241.5</v>
      </c>
      <c r="AD5248" s="44">
        <f t="shared" si="10253"/>
        <v>241.5</v>
      </c>
      <c r="AE5248" s="45">
        <f t="shared" si="10239"/>
        <v>100</v>
      </c>
      <c r="AF5248" s="43">
        <f t="shared" si="10254"/>
        <v>276</v>
      </c>
      <c r="AG5248" s="43">
        <f t="shared" si="10255"/>
        <v>-34.5</v>
      </c>
      <c r="AH5248" s="43">
        <f t="shared" si="10256"/>
        <v>0</v>
      </c>
      <c r="AI5248" s="43">
        <f t="shared" si="10257"/>
        <v>0</v>
      </c>
      <c r="AJ5248" s="43">
        <f t="shared" si="10258"/>
        <v>0</v>
      </c>
      <c r="AK5248" s="43">
        <f t="shared" si="10259"/>
        <v>0</v>
      </c>
      <c r="AL5248" s="43">
        <f t="shared" si="10240"/>
        <v>241.5</v>
      </c>
      <c r="AM5248" s="43">
        <f t="shared" si="10241"/>
        <v>0</v>
      </c>
      <c r="AN5248" s="2"/>
      <c r="AO5248" s="1"/>
      <c r="AP5248" s="1"/>
      <c r="AQ5248" s="1"/>
      <c r="AR5248" s="1"/>
      <c r="AS5248" s="1"/>
    </row>
    <row r="5249">
      <c r="B5249" s="41" t="s">
        <v>1408</v>
      </c>
      <c r="C5249" s="41" t="s">
        <v>41</v>
      </c>
      <c r="D5249" s="41" t="s">
        <v>43</v>
      </c>
      <c r="E5249" s="26" t="str">
        <f t="shared" si="10245"/>
        <v>0113</v>
      </c>
      <c r="F5249" s="41" t="s">
        <v>1458</v>
      </c>
      <c r="G5249" s="41" t="s">
        <v>197</v>
      </c>
      <c r="H5249" s="42" t="s">
        <v>198</v>
      </c>
      <c r="I5249" s="43">
        <v>276</v>
      </c>
      <c r="J5249" s="43">
        <v>276</v>
      </c>
      <c r="K5249" s="43">
        <v>276</v>
      </c>
      <c r="L5249" s="43"/>
      <c r="M5249" s="43"/>
      <c r="N5249" s="43"/>
      <c r="O5249" s="43">
        <v>-34.5</v>
      </c>
      <c r="P5249" s="43">
        <v>0</v>
      </c>
      <c r="Q5249" s="43">
        <v>0</v>
      </c>
      <c r="R5249" s="43">
        <v>0</v>
      </c>
      <c r="S5249" s="43">
        <v>0</v>
      </c>
      <c r="T5249" s="43">
        <v>0</v>
      </c>
      <c r="U5249" s="43">
        <v>0</v>
      </c>
      <c r="V5249" s="43">
        <f t="shared" si="10246"/>
        <v>241.5</v>
      </c>
      <c r="W5249" s="43"/>
      <c r="X5249" s="43"/>
      <c r="Y5249" s="43"/>
      <c r="Z5249" s="43"/>
      <c r="AA5249" s="43"/>
      <c r="AB5249" s="43">
        <v>207</v>
      </c>
      <c r="AC5249" s="44">
        <v>241.5</v>
      </c>
      <c r="AD5249" s="44">
        <v>241.5</v>
      </c>
      <c r="AE5249" s="45">
        <f t="shared" si="10239"/>
        <v>100</v>
      </c>
      <c r="AF5249" s="43">
        <v>276</v>
      </c>
      <c r="AG5249" s="43">
        <v>-34.5</v>
      </c>
      <c r="AH5249" s="43">
        <v>0</v>
      </c>
      <c r="AI5249" s="43">
        <v>0</v>
      </c>
      <c r="AJ5249" s="43">
        <v>0</v>
      </c>
      <c r="AK5249" s="43">
        <v>0</v>
      </c>
      <c r="AL5249" s="43">
        <f t="shared" si="10240"/>
        <v>241.5</v>
      </c>
      <c r="AM5249" s="43">
        <f t="shared" si="10241"/>
        <v>0</v>
      </c>
      <c r="AN5249" s="19"/>
      <c r="AO5249" s="1"/>
      <c r="AP5249" s="1"/>
      <c r="AQ5249" s="1"/>
      <c r="AR5249" s="1"/>
      <c r="AS5249" s="1"/>
    </row>
    <row r="5250" s="24" customFormat="1" ht="31.5">
      <c r="B5250" s="25" t="s">
        <v>1408</v>
      </c>
      <c r="C5250" s="25" t="s">
        <v>117</v>
      </c>
      <c r="D5250" s="25"/>
      <c r="E5250" s="32" t="str">
        <f t="shared" si="10245"/>
        <v>03</v>
      </c>
      <c r="F5250" s="25"/>
      <c r="G5250" s="25"/>
      <c r="H5250" s="27" t="s">
        <v>199</v>
      </c>
      <c r="I5250" s="28">
        <f t="shared" si="10260"/>
        <v>2139</v>
      </c>
      <c r="J5250" s="28">
        <f t="shared" si="10261"/>
        <v>2139</v>
      </c>
      <c r="K5250" s="28">
        <f t="shared" si="10262"/>
        <v>2139</v>
      </c>
      <c r="L5250" s="28">
        <f t="shared" si="10263"/>
        <v>0</v>
      </c>
      <c r="M5250" s="28">
        <f t="shared" si="10264"/>
        <v>0</v>
      </c>
      <c r="N5250" s="28">
        <f t="shared" si="10265"/>
        <v>0</v>
      </c>
      <c r="O5250" s="28">
        <f t="shared" si="10247"/>
        <v>0</v>
      </c>
      <c r="P5250" s="28">
        <f t="shared" si="10248"/>
        <v>0</v>
      </c>
      <c r="Q5250" s="28">
        <f t="shared" si="10249"/>
        <v>0</v>
      </c>
      <c r="R5250" s="28">
        <f t="shared" si="10250"/>
        <v>0</v>
      </c>
      <c r="S5250" s="28">
        <f t="shared" si="10266"/>
        <v>0</v>
      </c>
      <c r="T5250" s="28">
        <f t="shared" si="10267"/>
        <v>0</v>
      </c>
      <c r="U5250" s="28">
        <v>0</v>
      </c>
      <c r="V5250" s="28">
        <f t="shared" si="10246"/>
        <v>2139</v>
      </c>
      <c r="W5250" s="28">
        <f t="shared" si="10268"/>
        <v>0</v>
      </c>
      <c r="X5250" s="28">
        <f t="shared" si="10269"/>
        <v>0</v>
      </c>
      <c r="Y5250" s="28">
        <f t="shared" si="10270"/>
        <v>0</v>
      </c>
      <c r="Z5250" s="28">
        <f t="shared" si="10271"/>
        <v>0</v>
      </c>
      <c r="AA5250" s="28">
        <f t="shared" si="10272"/>
        <v>0</v>
      </c>
      <c r="AB5250" s="28">
        <f t="shared" si="10251"/>
        <v>1782.5</v>
      </c>
      <c r="AC5250" s="29">
        <f t="shared" si="10252"/>
        <v>2139</v>
      </c>
      <c r="AD5250" s="29">
        <f t="shared" si="10253"/>
        <v>2139</v>
      </c>
      <c r="AE5250" s="30">
        <f t="shared" si="10239"/>
        <v>100</v>
      </c>
      <c r="AF5250" s="28">
        <f t="shared" si="10254"/>
        <v>2139</v>
      </c>
      <c r="AG5250" s="28">
        <f t="shared" si="10255"/>
        <v>0</v>
      </c>
      <c r="AH5250" s="28">
        <f t="shared" si="10256"/>
        <v>0</v>
      </c>
      <c r="AI5250" s="28">
        <f t="shared" si="10257"/>
        <v>0</v>
      </c>
      <c r="AJ5250" s="28">
        <f t="shared" si="10258"/>
        <v>0</v>
      </c>
      <c r="AK5250" s="28">
        <f t="shared" si="10259"/>
        <v>0</v>
      </c>
      <c r="AL5250" s="28">
        <f t="shared" si="10240"/>
        <v>2139</v>
      </c>
      <c r="AM5250" s="28">
        <f t="shared" si="10241"/>
        <v>0</v>
      </c>
      <c r="AN5250" s="31"/>
      <c r="AO5250" s="24"/>
      <c r="AP5250" s="24"/>
      <c r="AQ5250" s="24"/>
      <c r="AR5250" s="24"/>
      <c r="AS5250" s="24"/>
    </row>
    <row r="5251" s="33" customFormat="1" ht="31.5">
      <c r="B5251" s="34" t="s">
        <v>1408</v>
      </c>
      <c r="C5251" s="34" t="s">
        <v>117</v>
      </c>
      <c r="D5251" s="34" t="s">
        <v>200</v>
      </c>
      <c r="E5251" s="35" t="str">
        <f t="shared" si="10245"/>
        <v>0314</v>
      </c>
      <c r="F5251" s="34"/>
      <c r="G5251" s="34"/>
      <c r="H5251" s="36" t="s">
        <v>201</v>
      </c>
      <c r="I5251" s="37">
        <f t="shared" si="10260"/>
        <v>2139</v>
      </c>
      <c r="J5251" s="37">
        <f t="shared" si="10261"/>
        <v>2139</v>
      </c>
      <c r="K5251" s="37">
        <f t="shared" si="10262"/>
        <v>2139</v>
      </c>
      <c r="L5251" s="37">
        <f t="shared" si="10263"/>
        <v>0</v>
      </c>
      <c r="M5251" s="37">
        <f t="shared" si="10264"/>
        <v>0</v>
      </c>
      <c r="N5251" s="37">
        <f t="shared" si="10265"/>
        <v>0</v>
      </c>
      <c r="O5251" s="37">
        <f t="shared" si="10247"/>
        <v>0</v>
      </c>
      <c r="P5251" s="37">
        <f t="shared" si="10248"/>
        <v>0</v>
      </c>
      <c r="Q5251" s="37">
        <f t="shared" si="10249"/>
        <v>0</v>
      </c>
      <c r="R5251" s="37">
        <f t="shared" si="10250"/>
        <v>0</v>
      </c>
      <c r="S5251" s="37">
        <f t="shared" si="10266"/>
        <v>0</v>
      </c>
      <c r="T5251" s="37">
        <f t="shared" si="10267"/>
        <v>0</v>
      </c>
      <c r="U5251" s="37">
        <v>0</v>
      </c>
      <c r="V5251" s="37">
        <f t="shared" si="10246"/>
        <v>2139</v>
      </c>
      <c r="W5251" s="37">
        <f t="shared" si="10268"/>
        <v>0</v>
      </c>
      <c r="X5251" s="37">
        <f t="shared" si="10269"/>
        <v>0</v>
      </c>
      <c r="Y5251" s="37">
        <f t="shared" si="10270"/>
        <v>0</v>
      </c>
      <c r="Z5251" s="37">
        <f t="shared" si="10271"/>
        <v>0</v>
      </c>
      <c r="AA5251" s="37">
        <f t="shared" si="10272"/>
        <v>0</v>
      </c>
      <c r="AB5251" s="37">
        <f t="shared" si="10251"/>
        <v>1782.5</v>
      </c>
      <c r="AC5251" s="38">
        <f t="shared" si="10252"/>
        <v>2139</v>
      </c>
      <c r="AD5251" s="38">
        <f t="shared" si="10253"/>
        <v>2139</v>
      </c>
      <c r="AE5251" s="39">
        <f t="shared" si="10239"/>
        <v>100</v>
      </c>
      <c r="AF5251" s="37">
        <f t="shared" si="10254"/>
        <v>2139</v>
      </c>
      <c r="AG5251" s="37">
        <f t="shared" si="10255"/>
        <v>0</v>
      </c>
      <c r="AH5251" s="37">
        <f t="shared" si="10256"/>
        <v>0</v>
      </c>
      <c r="AI5251" s="37">
        <f t="shared" si="10257"/>
        <v>0</v>
      </c>
      <c r="AJ5251" s="37">
        <f t="shared" si="10258"/>
        <v>0</v>
      </c>
      <c r="AK5251" s="37">
        <f t="shared" si="10259"/>
        <v>0</v>
      </c>
      <c r="AL5251" s="37">
        <f t="shared" si="10240"/>
        <v>2139</v>
      </c>
      <c r="AM5251" s="37">
        <f t="shared" si="10241"/>
        <v>0</v>
      </c>
      <c r="AN5251" s="40"/>
      <c r="AO5251" s="33"/>
      <c r="AP5251" s="33"/>
      <c r="AQ5251" s="33"/>
      <c r="AR5251" s="33"/>
      <c r="AS5251" s="33"/>
    </row>
    <row r="5252" ht="31.5">
      <c r="B5252" s="41" t="s">
        <v>1408</v>
      </c>
      <c r="C5252" s="41" t="s">
        <v>117</v>
      </c>
      <c r="D5252" s="41" t="s">
        <v>200</v>
      </c>
      <c r="E5252" s="26" t="str">
        <f t="shared" si="10245"/>
        <v>0314</v>
      </c>
      <c r="F5252" s="41" t="s">
        <v>81</v>
      </c>
      <c r="G5252" s="41"/>
      <c r="H5252" s="42" t="s">
        <v>82</v>
      </c>
      <c r="I5252" s="43">
        <f t="shared" si="10260"/>
        <v>2139</v>
      </c>
      <c r="J5252" s="43">
        <f t="shared" si="10261"/>
        <v>2139</v>
      </c>
      <c r="K5252" s="43">
        <f t="shared" si="10262"/>
        <v>2139</v>
      </c>
      <c r="L5252" s="43">
        <f t="shared" si="10263"/>
        <v>0</v>
      </c>
      <c r="M5252" s="43">
        <f t="shared" si="10264"/>
        <v>0</v>
      </c>
      <c r="N5252" s="43">
        <f t="shared" si="10265"/>
        <v>0</v>
      </c>
      <c r="O5252" s="43">
        <f t="shared" si="10247"/>
        <v>0</v>
      </c>
      <c r="P5252" s="43">
        <f t="shared" si="10248"/>
        <v>0</v>
      </c>
      <c r="Q5252" s="43">
        <f t="shared" si="10249"/>
        <v>0</v>
      </c>
      <c r="R5252" s="43">
        <f t="shared" si="10250"/>
        <v>0</v>
      </c>
      <c r="S5252" s="43">
        <f t="shared" si="10266"/>
        <v>0</v>
      </c>
      <c r="T5252" s="43">
        <f t="shared" si="10267"/>
        <v>0</v>
      </c>
      <c r="U5252" s="43">
        <v>0</v>
      </c>
      <c r="V5252" s="43">
        <f t="shared" si="10246"/>
        <v>2139</v>
      </c>
      <c r="W5252" s="43">
        <f t="shared" si="10268"/>
        <v>0</v>
      </c>
      <c r="X5252" s="43">
        <f t="shared" si="10269"/>
        <v>0</v>
      </c>
      <c r="Y5252" s="43">
        <f t="shared" si="10270"/>
        <v>0</v>
      </c>
      <c r="Z5252" s="43">
        <f t="shared" si="10271"/>
        <v>0</v>
      </c>
      <c r="AA5252" s="43">
        <f t="shared" si="10272"/>
        <v>0</v>
      </c>
      <c r="AB5252" s="43">
        <f t="shared" si="10251"/>
        <v>1782.5</v>
      </c>
      <c r="AC5252" s="44">
        <f t="shared" si="10252"/>
        <v>2139</v>
      </c>
      <c r="AD5252" s="44">
        <f t="shared" si="10253"/>
        <v>2139</v>
      </c>
      <c r="AE5252" s="45">
        <f t="shared" si="10239"/>
        <v>100</v>
      </c>
      <c r="AF5252" s="43">
        <f t="shared" si="10254"/>
        <v>2139</v>
      </c>
      <c r="AG5252" s="43">
        <f t="shared" si="10255"/>
        <v>0</v>
      </c>
      <c r="AH5252" s="43">
        <f t="shared" si="10256"/>
        <v>0</v>
      </c>
      <c r="AI5252" s="43">
        <f t="shared" si="10257"/>
        <v>0</v>
      </c>
      <c r="AJ5252" s="43">
        <f t="shared" si="10258"/>
        <v>0</v>
      </c>
      <c r="AK5252" s="43">
        <f t="shared" si="10259"/>
        <v>0</v>
      </c>
      <c r="AL5252" s="43">
        <f t="shared" si="10240"/>
        <v>2139</v>
      </c>
      <c r="AM5252" s="43">
        <f t="shared" si="10241"/>
        <v>0</v>
      </c>
      <c r="AN5252" s="2"/>
      <c r="AO5252" s="1"/>
      <c r="AP5252" s="1"/>
      <c r="AQ5252" s="1"/>
      <c r="AR5252" s="1"/>
      <c r="AS5252" s="1"/>
    </row>
    <row r="5253">
      <c r="B5253" s="41" t="s">
        <v>1408</v>
      </c>
      <c r="C5253" s="41" t="s">
        <v>117</v>
      </c>
      <c r="D5253" s="41" t="s">
        <v>200</v>
      </c>
      <c r="E5253" s="26" t="str">
        <f t="shared" si="10245"/>
        <v>0314</v>
      </c>
      <c r="F5253" s="41" t="s">
        <v>83</v>
      </c>
      <c r="G5253" s="41"/>
      <c r="H5253" s="42" t="s">
        <v>84</v>
      </c>
      <c r="I5253" s="43">
        <f t="shared" si="10260"/>
        <v>2139</v>
      </c>
      <c r="J5253" s="43">
        <f t="shared" si="10261"/>
        <v>2139</v>
      </c>
      <c r="K5253" s="43">
        <f t="shared" si="10262"/>
        <v>2139</v>
      </c>
      <c r="L5253" s="43">
        <f t="shared" si="10263"/>
        <v>0</v>
      </c>
      <c r="M5253" s="43">
        <f t="shared" si="10264"/>
        <v>0</v>
      </c>
      <c r="N5253" s="43">
        <f t="shared" si="10265"/>
        <v>0</v>
      </c>
      <c r="O5253" s="43">
        <f t="shared" si="10247"/>
        <v>0</v>
      </c>
      <c r="P5253" s="43">
        <f t="shared" si="10248"/>
        <v>0</v>
      </c>
      <c r="Q5253" s="43">
        <f t="shared" si="10249"/>
        <v>0</v>
      </c>
      <c r="R5253" s="43">
        <f t="shared" si="10250"/>
        <v>0</v>
      </c>
      <c r="S5253" s="43">
        <f t="shared" si="10266"/>
        <v>0</v>
      </c>
      <c r="T5253" s="43">
        <f t="shared" si="10267"/>
        <v>0</v>
      </c>
      <c r="U5253" s="43">
        <v>0</v>
      </c>
      <c r="V5253" s="43">
        <f t="shared" si="10246"/>
        <v>2139</v>
      </c>
      <c r="W5253" s="43">
        <f t="shared" si="10268"/>
        <v>0</v>
      </c>
      <c r="X5253" s="43">
        <f t="shared" si="10269"/>
        <v>0</v>
      </c>
      <c r="Y5253" s="43">
        <f t="shared" si="10270"/>
        <v>0</v>
      </c>
      <c r="Z5253" s="43">
        <f t="shared" si="10271"/>
        <v>0</v>
      </c>
      <c r="AA5253" s="43">
        <f t="shared" si="10272"/>
        <v>0</v>
      </c>
      <c r="AB5253" s="43">
        <f t="shared" si="10251"/>
        <v>1782.5</v>
      </c>
      <c r="AC5253" s="44">
        <f t="shared" si="10252"/>
        <v>2139</v>
      </c>
      <c r="AD5253" s="44">
        <f t="shared" si="10253"/>
        <v>2139</v>
      </c>
      <c r="AE5253" s="45">
        <f t="shared" si="10239"/>
        <v>100</v>
      </c>
      <c r="AF5253" s="43">
        <f t="shared" si="10254"/>
        <v>2139</v>
      </c>
      <c r="AG5253" s="43">
        <f t="shared" si="10255"/>
        <v>0</v>
      </c>
      <c r="AH5253" s="43">
        <f t="shared" si="10256"/>
        <v>0</v>
      </c>
      <c r="AI5253" s="43">
        <f t="shared" si="10257"/>
        <v>0</v>
      </c>
      <c r="AJ5253" s="43">
        <f t="shared" si="10258"/>
        <v>0</v>
      </c>
      <c r="AK5253" s="43">
        <f t="shared" si="10259"/>
        <v>0</v>
      </c>
      <c r="AL5253" s="43">
        <f t="shared" si="10240"/>
        <v>2139</v>
      </c>
      <c r="AM5253" s="43">
        <f t="shared" si="10241"/>
        <v>0</v>
      </c>
      <c r="AN5253" s="2"/>
      <c r="AR5253" s="1"/>
      <c r="AS5253" s="1"/>
    </row>
    <row r="5254" ht="63">
      <c r="B5254" s="41" t="s">
        <v>1408</v>
      </c>
      <c r="C5254" s="41" t="s">
        <v>117</v>
      </c>
      <c r="D5254" s="41" t="s">
        <v>200</v>
      </c>
      <c r="E5254" s="26" t="str">
        <f t="shared" si="10245"/>
        <v>0314</v>
      </c>
      <c r="F5254" s="41" t="s">
        <v>202</v>
      </c>
      <c r="G5254" s="41"/>
      <c r="H5254" s="42" t="s">
        <v>203</v>
      </c>
      <c r="I5254" s="43">
        <f t="shared" si="10260"/>
        <v>2139</v>
      </c>
      <c r="J5254" s="43">
        <f t="shared" si="10261"/>
        <v>2139</v>
      </c>
      <c r="K5254" s="43">
        <f t="shared" si="10262"/>
        <v>2139</v>
      </c>
      <c r="L5254" s="43">
        <f t="shared" si="10263"/>
        <v>0</v>
      </c>
      <c r="M5254" s="43">
        <f t="shared" si="10264"/>
        <v>0</v>
      </c>
      <c r="N5254" s="43">
        <f t="shared" si="10265"/>
        <v>0</v>
      </c>
      <c r="O5254" s="43">
        <f t="shared" si="10247"/>
        <v>0</v>
      </c>
      <c r="P5254" s="43">
        <f t="shared" si="10248"/>
        <v>0</v>
      </c>
      <c r="Q5254" s="43">
        <f t="shared" si="10249"/>
        <v>0</v>
      </c>
      <c r="R5254" s="43">
        <f t="shared" si="10250"/>
        <v>0</v>
      </c>
      <c r="S5254" s="43">
        <f t="shared" si="10266"/>
        <v>0</v>
      </c>
      <c r="T5254" s="43">
        <f t="shared" si="10267"/>
        <v>0</v>
      </c>
      <c r="U5254" s="43">
        <v>0</v>
      </c>
      <c r="V5254" s="43">
        <f t="shared" si="10246"/>
        <v>2139</v>
      </c>
      <c r="W5254" s="43">
        <f t="shared" si="10268"/>
        <v>0</v>
      </c>
      <c r="X5254" s="43">
        <f t="shared" si="10269"/>
        <v>0</v>
      </c>
      <c r="Y5254" s="43">
        <f t="shared" si="10270"/>
        <v>0</v>
      </c>
      <c r="Z5254" s="43">
        <f t="shared" si="10271"/>
        <v>0</v>
      </c>
      <c r="AA5254" s="43">
        <f t="shared" si="10272"/>
        <v>0</v>
      </c>
      <c r="AB5254" s="43">
        <f t="shared" si="10251"/>
        <v>1782.5</v>
      </c>
      <c r="AC5254" s="44">
        <f t="shared" si="10252"/>
        <v>2139</v>
      </c>
      <c r="AD5254" s="44">
        <f t="shared" si="10253"/>
        <v>2139</v>
      </c>
      <c r="AE5254" s="45">
        <f t="shared" si="10239"/>
        <v>100</v>
      </c>
      <c r="AF5254" s="43">
        <f t="shared" si="10254"/>
        <v>2139</v>
      </c>
      <c r="AG5254" s="43">
        <f t="shared" si="10255"/>
        <v>0</v>
      </c>
      <c r="AH5254" s="43">
        <f t="shared" si="10256"/>
        <v>0</v>
      </c>
      <c r="AI5254" s="43">
        <f t="shared" si="10257"/>
        <v>0</v>
      </c>
      <c r="AJ5254" s="43">
        <f t="shared" si="10258"/>
        <v>0</v>
      </c>
      <c r="AK5254" s="43">
        <f t="shared" si="10259"/>
        <v>0</v>
      </c>
      <c r="AL5254" s="43">
        <f t="shared" si="10240"/>
        <v>2139</v>
      </c>
      <c r="AM5254" s="43">
        <f t="shared" si="10241"/>
        <v>0</v>
      </c>
      <c r="AN5254" s="2"/>
      <c r="AO5254" s="1"/>
      <c r="AP5254" s="1"/>
      <c r="AQ5254" s="1"/>
      <c r="AR5254" s="1"/>
      <c r="AS5254" s="1"/>
    </row>
    <row r="5255" ht="31.5">
      <c r="B5255" s="41" t="s">
        <v>1408</v>
      </c>
      <c r="C5255" s="41" t="s">
        <v>117</v>
      </c>
      <c r="D5255" s="41" t="s">
        <v>200</v>
      </c>
      <c r="E5255" s="26" t="str">
        <f t="shared" si="10245"/>
        <v>0314</v>
      </c>
      <c r="F5255" s="41" t="s">
        <v>202</v>
      </c>
      <c r="G5255" s="41" t="s">
        <v>53</v>
      </c>
      <c r="H5255" s="42" t="s">
        <v>54</v>
      </c>
      <c r="I5255" s="43">
        <f t="shared" si="10260"/>
        <v>2139</v>
      </c>
      <c r="J5255" s="43">
        <f t="shared" si="10261"/>
        <v>2139</v>
      </c>
      <c r="K5255" s="43">
        <f t="shared" si="10262"/>
        <v>2139</v>
      </c>
      <c r="L5255" s="43">
        <f t="shared" si="10263"/>
        <v>0</v>
      </c>
      <c r="M5255" s="43">
        <f t="shared" si="10264"/>
        <v>0</v>
      </c>
      <c r="N5255" s="43">
        <f t="shared" si="10265"/>
        <v>0</v>
      </c>
      <c r="O5255" s="43">
        <f t="shared" si="10247"/>
        <v>0</v>
      </c>
      <c r="P5255" s="43">
        <f t="shared" si="10248"/>
        <v>0</v>
      </c>
      <c r="Q5255" s="43">
        <f t="shared" si="10249"/>
        <v>0</v>
      </c>
      <c r="R5255" s="43">
        <f t="shared" si="10250"/>
        <v>0</v>
      </c>
      <c r="S5255" s="43">
        <f t="shared" si="10266"/>
        <v>0</v>
      </c>
      <c r="T5255" s="43">
        <f t="shared" si="10267"/>
        <v>0</v>
      </c>
      <c r="U5255" s="43">
        <v>0</v>
      </c>
      <c r="V5255" s="43">
        <f t="shared" si="10246"/>
        <v>2139</v>
      </c>
      <c r="W5255" s="43">
        <f t="shared" si="10268"/>
        <v>0</v>
      </c>
      <c r="X5255" s="43">
        <f t="shared" si="10269"/>
        <v>0</v>
      </c>
      <c r="Y5255" s="43">
        <f t="shared" si="10270"/>
        <v>0</v>
      </c>
      <c r="Z5255" s="43">
        <f t="shared" si="10271"/>
        <v>0</v>
      </c>
      <c r="AA5255" s="43">
        <f t="shared" si="10272"/>
        <v>0</v>
      </c>
      <c r="AB5255" s="43">
        <f t="shared" si="10251"/>
        <v>1782.5</v>
      </c>
      <c r="AC5255" s="44">
        <f t="shared" si="10252"/>
        <v>2139</v>
      </c>
      <c r="AD5255" s="44">
        <f t="shared" si="10253"/>
        <v>2139</v>
      </c>
      <c r="AE5255" s="45">
        <f t="shared" si="10239"/>
        <v>100</v>
      </c>
      <c r="AF5255" s="43">
        <f t="shared" si="10254"/>
        <v>2139</v>
      </c>
      <c r="AG5255" s="43">
        <f t="shared" si="10255"/>
        <v>0</v>
      </c>
      <c r="AH5255" s="43">
        <f t="shared" si="10256"/>
        <v>0</v>
      </c>
      <c r="AI5255" s="43">
        <f t="shared" si="10257"/>
        <v>0</v>
      </c>
      <c r="AJ5255" s="43">
        <f t="shared" si="10258"/>
        <v>0</v>
      </c>
      <c r="AK5255" s="43">
        <f t="shared" si="10259"/>
        <v>0</v>
      </c>
      <c r="AL5255" s="43">
        <f t="shared" si="10240"/>
        <v>2139</v>
      </c>
      <c r="AM5255" s="43">
        <f t="shared" si="10241"/>
        <v>0</v>
      </c>
      <c r="AN5255" s="2"/>
      <c r="AO5255" s="1"/>
      <c r="AP5255" s="1"/>
      <c r="AQ5255" s="1"/>
      <c r="AR5255" s="1"/>
      <c r="AS5255" s="1"/>
    </row>
    <row r="5256" ht="31.5">
      <c r="B5256" s="41" t="s">
        <v>1408</v>
      </c>
      <c r="C5256" s="41" t="s">
        <v>117</v>
      </c>
      <c r="D5256" s="41" t="s">
        <v>200</v>
      </c>
      <c r="E5256" s="26" t="str">
        <f t="shared" si="10245"/>
        <v>0314</v>
      </c>
      <c r="F5256" s="41" t="s">
        <v>202</v>
      </c>
      <c r="G5256" s="41" t="s">
        <v>55</v>
      </c>
      <c r="H5256" s="42" t="s">
        <v>56</v>
      </c>
      <c r="I5256" s="43">
        <v>2139</v>
      </c>
      <c r="J5256" s="43">
        <v>2139</v>
      </c>
      <c r="K5256" s="43">
        <v>2139</v>
      </c>
      <c r="L5256" s="43"/>
      <c r="M5256" s="43"/>
      <c r="N5256" s="43"/>
      <c r="O5256" s="43">
        <v>0</v>
      </c>
      <c r="P5256" s="43">
        <v>0</v>
      </c>
      <c r="Q5256" s="43">
        <v>0</v>
      </c>
      <c r="R5256" s="43">
        <v>0</v>
      </c>
      <c r="S5256" s="43">
        <v>0</v>
      </c>
      <c r="T5256" s="43">
        <v>0</v>
      </c>
      <c r="U5256" s="43">
        <v>0</v>
      </c>
      <c r="V5256" s="43">
        <f t="shared" si="10246"/>
        <v>2139</v>
      </c>
      <c r="W5256" s="43"/>
      <c r="X5256" s="43"/>
      <c r="Y5256" s="43"/>
      <c r="Z5256" s="43"/>
      <c r="AA5256" s="43"/>
      <c r="AB5256" s="43">
        <v>1782.5</v>
      </c>
      <c r="AC5256" s="44">
        <v>2139</v>
      </c>
      <c r="AD5256" s="44">
        <v>2139</v>
      </c>
      <c r="AE5256" s="45">
        <f t="shared" si="10239"/>
        <v>100</v>
      </c>
      <c r="AF5256" s="43">
        <v>2139</v>
      </c>
      <c r="AG5256" s="43">
        <v>0</v>
      </c>
      <c r="AH5256" s="43">
        <v>0</v>
      </c>
      <c r="AI5256" s="43">
        <v>0</v>
      </c>
      <c r="AJ5256" s="43">
        <v>0</v>
      </c>
      <c r="AK5256" s="43">
        <v>0</v>
      </c>
      <c r="AL5256" s="43">
        <f t="shared" si="10240"/>
        <v>2139</v>
      </c>
      <c r="AM5256" s="43">
        <f t="shared" si="10241"/>
        <v>0</v>
      </c>
      <c r="AN5256" s="19"/>
      <c r="AO5256" s="1"/>
      <c r="AP5256" s="1"/>
      <c r="AQ5256" s="1"/>
      <c r="AR5256" s="1"/>
      <c r="AS5256" s="1"/>
    </row>
    <row r="5257" s="24" customFormat="1">
      <c r="B5257" s="25" t="s">
        <v>1408</v>
      </c>
      <c r="C5257" s="25" t="s">
        <v>115</v>
      </c>
      <c r="D5257" s="25"/>
      <c r="E5257" s="32" t="str">
        <f t="shared" si="10245"/>
        <v>05</v>
      </c>
      <c r="F5257" s="25"/>
      <c r="G5257" s="25"/>
      <c r="H5257" s="27" t="s">
        <v>116</v>
      </c>
      <c r="I5257" s="28">
        <f t="shared" si="10260"/>
        <v>1105.2</v>
      </c>
      <c r="J5257" s="28">
        <f t="shared" si="10261"/>
        <v>1105.2</v>
      </c>
      <c r="K5257" s="28">
        <f t="shared" si="10262"/>
        <v>1105.2</v>
      </c>
      <c r="L5257" s="28">
        <f t="shared" si="10263"/>
        <v>0</v>
      </c>
      <c r="M5257" s="28">
        <f t="shared" si="10264"/>
        <v>0</v>
      </c>
      <c r="N5257" s="28">
        <f t="shared" si="10265"/>
        <v>0</v>
      </c>
      <c r="O5257" s="28">
        <f t="shared" si="10247"/>
        <v>0</v>
      </c>
      <c r="P5257" s="28">
        <f t="shared" si="10248"/>
        <v>0</v>
      </c>
      <c r="Q5257" s="28">
        <f t="shared" si="10249"/>
        <v>-5.2000000000000002</v>
      </c>
      <c r="R5257" s="28">
        <f t="shared" si="10250"/>
        <v>0</v>
      </c>
      <c r="S5257" s="28">
        <f t="shared" si="10266"/>
        <v>0</v>
      </c>
      <c r="T5257" s="28">
        <f t="shared" si="10267"/>
        <v>0</v>
      </c>
      <c r="U5257" s="28">
        <v>0</v>
      </c>
      <c r="V5257" s="28">
        <f t="shared" si="10246"/>
        <v>1100</v>
      </c>
      <c r="W5257" s="28">
        <f t="shared" si="10268"/>
        <v>0</v>
      </c>
      <c r="X5257" s="28">
        <f t="shared" si="10269"/>
        <v>0</v>
      </c>
      <c r="Y5257" s="28">
        <f t="shared" si="10270"/>
        <v>0</v>
      </c>
      <c r="Z5257" s="28">
        <f t="shared" si="10271"/>
        <v>0</v>
      </c>
      <c r="AA5257" s="28">
        <f t="shared" si="10272"/>
        <v>0</v>
      </c>
      <c r="AB5257" s="28">
        <f t="shared" si="10251"/>
        <v>825</v>
      </c>
      <c r="AC5257" s="29">
        <f t="shared" si="10252"/>
        <v>1100</v>
      </c>
      <c r="AD5257" s="29">
        <f t="shared" si="10253"/>
        <v>1100</v>
      </c>
      <c r="AE5257" s="30">
        <f t="shared" si="10239"/>
        <v>100</v>
      </c>
      <c r="AF5257" s="28">
        <f t="shared" si="10254"/>
        <v>1100</v>
      </c>
      <c r="AG5257" s="28">
        <f t="shared" si="10255"/>
        <v>0</v>
      </c>
      <c r="AH5257" s="28">
        <f t="shared" si="10256"/>
        <v>0</v>
      </c>
      <c r="AI5257" s="28">
        <f t="shared" si="10257"/>
        <v>0</v>
      </c>
      <c r="AJ5257" s="28">
        <f t="shared" si="10258"/>
        <v>0</v>
      </c>
      <c r="AK5257" s="28">
        <f t="shared" si="10259"/>
        <v>0</v>
      </c>
      <c r="AL5257" s="28">
        <f t="shared" si="10240"/>
        <v>1100</v>
      </c>
      <c r="AM5257" s="28">
        <f t="shared" si="10241"/>
        <v>0</v>
      </c>
      <c r="AN5257" s="31"/>
      <c r="AO5257" s="24"/>
      <c r="AP5257" s="24"/>
      <c r="AQ5257" s="24"/>
      <c r="AR5257" s="24"/>
      <c r="AS5257" s="24"/>
    </row>
    <row r="5258" s="33" customFormat="1">
      <c r="B5258" s="34" t="s">
        <v>1408</v>
      </c>
      <c r="C5258" s="34" t="s">
        <v>115</v>
      </c>
      <c r="D5258" s="34" t="s">
        <v>41</v>
      </c>
      <c r="E5258" s="35" t="str">
        <f t="shared" si="10245"/>
        <v>0501</v>
      </c>
      <c r="F5258" s="34"/>
      <c r="G5258" s="34"/>
      <c r="H5258" s="36" t="s">
        <v>871</v>
      </c>
      <c r="I5258" s="37">
        <f t="shared" si="10260"/>
        <v>1105.2</v>
      </c>
      <c r="J5258" s="37">
        <f t="shared" si="10261"/>
        <v>1105.2</v>
      </c>
      <c r="K5258" s="37">
        <f t="shared" si="10262"/>
        <v>1105.2</v>
      </c>
      <c r="L5258" s="37">
        <f t="shared" si="10263"/>
        <v>0</v>
      </c>
      <c r="M5258" s="37">
        <f t="shared" si="10264"/>
        <v>0</v>
      </c>
      <c r="N5258" s="37">
        <f t="shared" si="10265"/>
        <v>0</v>
      </c>
      <c r="O5258" s="37">
        <f t="shared" si="10247"/>
        <v>0</v>
      </c>
      <c r="P5258" s="37">
        <f t="shared" si="10248"/>
        <v>0</v>
      </c>
      <c r="Q5258" s="37">
        <f t="shared" si="10249"/>
        <v>-5.2000000000000002</v>
      </c>
      <c r="R5258" s="37">
        <f t="shared" si="10250"/>
        <v>0</v>
      </c>
      <c r="S5258" s="37">
        <f t="shared" si="10266"/>
        <v>0</v>
      </c>
      <c r="T5258" s="37">
        <f t="shared" si="10267"/>
        <v>0</v>
      </c>
      <c r="U5258" s="37">
        <v>0</v>
      </c>
      <c r="V5258" s="37">
        <f t="shared" si="10246"/>
        <v>1100</v>
      </c>
      <c r="W5258" s="37">
        <f t="shared" si="10268"/>
        <v>0</v>
      </c>
      <c r="X5258" s="37">
        <f t="shared" si="10269"/>
        <v>0</v>
      </c>
      <c r="Y5258" s="37">
        <f t="shared" si="10270"/>
        <v>0</v>
      </c>
      <c r="Z5258" s="37">
        <f t="shared" si="10271"/>
        <v>0</v>
      </c>
      <c r="AA5258" s="37">
        <f t="shared" si="10272"/>
        <v>0</v>
      </c>
      <c r="AB5258" s="37">
        <f t="shared" si="10251"/>
        <v>825</v>
      </c>
      <c r="AC5258" s="38">
        <f t="shared" si="10252"/>
        <v>1100</v>
      </c>
      <c r="AD5258" s="38">
        <f t="shared" si="10253"/>
        <v>1100</v>
      </c>
      <c r="AE5258" s="39">
        <f t="shared" si="10239"/>
        <v>100</v>
      </c>
      <c r="AF5258" s="37">
        <f t="shared" si="10254"/>
        <v>1100</v>
      </c>
      <c r="AG5258" s="37">
        <f t="shared" si="10255"/>
        <v>0</v>
      </c>
      <c r="AH5258" s="37">
        <f t="shared" si="10256"/>
        <v>0</v>
      </c>
      <c r="AI5258" s="37">
        <f t="shared" si="10257"/>
        <v>0</v>
      </c>
      <c r="AJ5258" s="37">
        <f t="shared" si="10258"/>
        <v>0</v>
      </c>
      <c r="AK5258" s="37">
        <f t="shared" si="10259"/>
        <v>0</v>
      </c>
      <c r="AL5258" s="37">
        <f t="shared" si="10240"/>
        <v>1100</v>
      </c>
      <c r="AM5258" s="37">
        <f t="shared" si="10241"/>
        <v>0</v>
      </c>
      <c r="AN5258" s="40"/>
      <c r="AO5258" s="33"/>
      <c r="AP5258" s="33"/>
      <c r="AQ5258" s="33"/>
      <c r="AR5258" s="33"/>
      <c r="AS5258" s="33"/>
    </row>
    <row r="5259" ht="31.5">
      <c r="B5259" s="41" t="s">
        <v>1408</v>
      </c>
      <c r="C5259" s="41" t="s">
        <v>115</v>
      </c>
      <c r="D5259" s="41" t="s">
        <v>41</v>
      </c>
      <c r="E5259" s="26" t="str">
        <f t="shared" si="10245"/>
        <v>0501</v>
      </c>
      <c r="F5259" s="41" t="s">
        <v>962</v>
      </c>
      <c r="G5259" s="41"/>
      <c r="H5259" s="42" t="s">
        <v>963</v>
      </c>
      <c r="I5259" s="43">
        <f t="shared" si="10260"/>
        <v>1105.2</v>
      </c>
      <c r="J5259" s="43">
        <f t="shared" si="10261"/>
        <v>1105.2</v>
      </c>
      <c r="K5259" s="43">
        <f t="shared" si="10262"/>
        <v>1105.2</v>
      </c>
      <c r="L5259" s="43">
        <f t="shared" si="10263"/>
        <v>0</v>
      </c>
      <c r="M5259" s="43">
        <f t="shared" si="10264"/>
        <v>0</v>
      </c>
      <c r="N5259" s="43">
        <f t="shared" si="10265"/>
        <v>0</v>
      </c>
      <c r="O5259" s="43">
        <f t="shared" si="10247"/>
        <v>0</v>
      </c>
      <c r="P5259" s="43">
        <f t="shared" si="10248"/>
        <v>0</v>
      </c>
      <c r="Q5259" s="43">
        <f t="shared" si="10249"/>
        <v>-5.2000000000000002</v>
      </c>
      <c r="R5259" s="43">
        <f t="shared" si="10250"/>
        <v>0</v>
      </c>
      <c r="S5259" s="43">
        <f t="shared" si="10266"/>
        <v>0</v>
      </c>
      <c r="T5259" s="43">
        <f t="shared" si="10267"/>
        <v>0</v>
      </c>
      <c r="U5259" s="43">
        <v>0</v>
      </c>
      <c r="V5259" s="43">
        <f t="shared" si="10246"/>
        <v>1100</v>
      </c>
      <c r="W5259" s="43">
        <f t="shared" si="10268"/>
        <v>0</v>
      </c>
      <c r="X5259" s="43">
        <f t="shared" si="10269"/>
        <v>0</v>
      </c>
      <c r="Y5259" s="43">
        <f t="shared" si="10270"/>
        <v>0</v>
      </c>
      <c r="Z5259" s="43">
        <f t="shared" si="10271"/>
        <v>0</v>
      </c>
      <c r="AA5259" s="43">
        <f t="shared" si="10272"/>
        <v>0</v>
      </c>
      <c r="AB5259" s="43">
        <f t="shared" si="10251"/>
        <v>825</v>
      </c>
      <c r="AC5259" s="44">
        <f t="shared" si="10252"/>
        <v>1100</v>
      </c>
      <c r="AD5259" s="44">
        <f t="shared" si="10253"/>
        <v>1100</v>
      </c>
      <c r="AE5259" s="45">
        <f t="shared" si="10239"/>
        <v>100</v>
      </c>
      <c r="AF5259" s="43">
        <f t="shared" si="10254"/>
        <v>1100</v>
      </c>
      <c r="AG5259" s="43">
        <f t="shared" si="10255"/>
        <v>0</v>
      </c>
      <c r="AH5259" s="43">
        <f t="shared" si="10256"/>
        <v>0</v>
      </c>
      <c r="AI5259" s="43">
        <f t="shared" si="10257"/>
        <v>0</v>
      </c>
      <c r="AJ5259" s="43">
        <f t="shared" si="10258"/>
        <v>0</v>
      </c>
      <c r="AK5259" s="43">
        <f t="shared" si="10259"/>
        <v>0</v>
      </c>
      <c r="AL5259" s="43">
        <f t="shared" si="10240"/>
        <v>1100</v>
      </c>
      <c r="AM5259" s="43">
        <f t="shared" si="10241"/>
        <v>0</v>
      </c>
      <c r="AN5259" s="2"/>
      <c r="AO5259" s="1"/>
      <c r="AP5259" s="1"/>
      <c r="AQ5259" s="1"/>
      <c r="AR5259" s="1"/>
      <c r="AS5259" s="1"/>
    </row>
    <row r="5260" ht="31.5">
      <c r="B5260" s="41" t="s">
        <v>1408</v>
      </c>
      <c r="C5260" s="41" t="s">
        <v>115</v>
      </c>
      <c r="D5260" s="41" t="s">
        <v>41</v>
      </c>
      <c r="E5260" s="26" t="str">
        <f t="shared" si="10245"/>
        <v>0501</v>
      </c>
      <c r="F5260" s="41" t="s">
        <v>1460</v>
      </c>
      <c r="G5260" s="41"/>
      <c r="H5260" s="42" t="s">
        <v>1461</v>
      </c>
      <c r="I5260" s="43">
        <f t="shared" si="10260"/>
        <v>1105.2</v>
      </c>
      <c r="J5260" s="43">
        <f t="shared" si="10261"/>
        <v>1105.2</v>
      </c>
      <c r="K5260" s="43">
        <f t="shared" si="10262"/>
        <v>1105.2</v>
      </c>
      <c r="L5260" s="43">
        <f t="shared" si="10263"/>
        <v>0</v>
      </c>
      <c r="M5260" s="43">
        <f t="shared" si="10264"/>
        <v>0</v>
      </c>
      <c r="N5260" s="43">
        <f t="shared" si="10265"/>
        <v>0</v>
      </c>
      <c r="O5260" s="43">
        <f t="shared" si="10247"/>
        <v>0</v>
      </c>
      <c r="P5260" s="43">
        <f t="shared" si="10248"/>
        <v>0</v>
      </c>
      <c r="Q5260" s="43">
        <f t="shared" si="10249"/>
        <v>-5.2000000000000002</v>
      </c>
      <c r="R5260" s="43">
        <f t="shared" si="10250"/>
        <v>0</v>
      </c>
      <c r="S5260" s="43">
        <f t="shared" si="10266"/>
        <v>0</v>
      </c>
      <c r="T5260" s="43">
        <f t="shared" si="10267"/>
        <v>0</v>
      </c>
      <c r="U5260" s="43">
        <v>0</v>
      </c>
      <c r="V5260" s="43">
        <f t="shared" si="10246"/>
        <v>1100</v>
      </c>
      <c r="W5260" s="43">
        <f t="shared" si="10268"/>
        <v>0</v>
      </c>
      <c r="X5260" s="43">
        <f t="shared" si="10269"/>
        <v>0</v>
      </c>
      <c r="Y5260" s="43">
        <f t="shared" si="10270"/>
        <v>0</v>
      </c>
      <c r="Z5260" s="43">
        <f t="shared" si="10271"/>
        <v>0</v>
      </c>
      <c r="AA5260" s="43">
        <f t="shared" si="10272"/>
        <v>0</v>
      </c>
      <c r="AB5260" s="43">
        <f t="shared" si="10251"/>
        <v>825</v>
      </c>
      <c r="AC5260" s="44">
        <f t="shared" si="10252"/>
        <v>1100</v>
      </c>
      <c r="AD5260" s="44">
        <f t="shared" si="10253"/>
        <v>1100</v>
      </c>
      <c r="AE5260" s="45">
        <f t="shared" si="10239"/>
        <v>100</v>
      </c>
      <c r="AF5260" s="43">
        <f t="shared" si="10254"/>
        <v>1100</v>
      </c>
      <c r="AG5260" s="43">
        <f t="shared" si="10255"/>
        <v>0</v>
      </c>
      <c r="AH5260" s="43">
        <f t="shared" si="10256"/>
        <v>0</v>
      </c>
      <c r="AI5260" s="43">
        <f t="shared" si="10257"/>
        <v>0</v>
      </c>
      <c r="AJ5260" s="43">
        <f t="shared" si="10258"/>
        <v>0</v>
      </c>
      <c r="AK5260" s="43">
        <f t="shared" si="10259"/>
        <v>0</v>
      </c>
      <c r="AL5260" s="43">
        <f t="shared" si="10240"/>
        <v>1100</v>
      </c>
      <c r="AM5260" s="43">
        <f t="shared" si="10241"/>
        <v>0</v>
      </c>
      <c r="AN5260" s="2"/>
      <c r="AO5260" s="1"/>
      <c r="AP5260" s="1"/>
      <c r="AQ5260" s="1"/>
      <c r="AR5260" s="1"/>
      <c r="AS5260" s="1"/>
    </row>
    <row r="5261" ht="31.5">
      <c r="B5261" s="41" t="s">
        <v>1408</v>
      </c>
      <c r="C5261" s="41" t="s">
        <v>115</v>
      </c>
      <c r="D5261" s="41" t="s">
        <v>41</v>
      </c>
      <c r="E5261" s="26" t="str">
        <f t="shared" si="10245"/>
        <v>0501</v>
      </c>
      <c r="F5261" s="41" t="s">
        <v>1462</v>
      </c>
      <c r="G5261" s="41"/>
      <c r="H5261" s="42" t="s">
        <v>1463</v>
      </c>
      <c r="I5261" s="43">
        <f t="shared" si="10260"/>
        <v>1105.2</v>
      </c>
      <c r="J5261" s="43">
        <f t="shared" si="10261"/>
        <v>1105.2</v>
      </c>
      <c r="K5261" s="43">
        <f t="shared" si="10262"/>
        <v>1105.2</v>
      </c>
      <c r="L5261" s="43">
        <f t="shared" si="10263"/>
        <v>0</v>
      </c>
      <c r="M5261" s="43">
        <f t="shared" si="10264"/>
        <v>0</v>
      </c>
      <c r="N5261" s="43">
        <f t="shared" si="10265"/>
        <v>0</v>
      </c>
      <c r="O5261" s="43">
        <f t="shared" si="10247"/>
        <v>0</v>
      </c>
      <c r="P5261" s="43">
        <f t="shared" si="10248"/>
        <v>0</v>
      </c>
      <c r="Q5261" s="43">
        <f t="shared" si="10249"/>
        <v>-5.2000000000000002</v>
      </c>
      <c r="R5261" s="43">
        <f t="shared" si="10250"/>
        <v>0</v>
      </c>
      <c r="S5261" s="43">
        <f t="shared" si="10266"/>
        <v>0</v>
      </c>
      <c r="T5261" s="43">
        <f t="shared" si="10267"/>
        <v>0</v>
      </c>
      <c r="U5261" s="43">
        <v>0</v>
      </c>
      <c r="V5261" s="43">
        <f t="shared" si="10246"/>
        <v>1100</v>
      </c>
      <c r="W5261" s="43">
        <f t="shared" si="10268"/>
        <v>0</v>
      </c>
      <c r="X5261" s="43">
        <f t="shared" si="10269"/>
        <v>0</v>
      </c>
      <c r="Y5261" s="43">
        <f t="shared" si="10270"/>
        <v>0</v>
      </c>
      <c r="Z5261" s="43">
        <f t="shared" si="10271"/>
        <v>0</v>
      </c>
      <c r="AA5261" s="43">
        <f t="shared" si="10272"/>
        <v>0</v>
      </c>
      <c r="AB5261" s="43">
        <f t="shared" si="10251"/>
        <v>825</v>
      </c>
      <c r="AC5261" s="44">
        <f t="shared" si="10252"/>
        <v>1100</v>
      </c>
      <c r="AD5261" s="44">
        <f t="shared" si="10253"/>
        <v>1100</v>
      </c>
      <c r="AE5261" s="45">
        <f t="shared" si="10239"/>
        <v>100</v>
      </c>
      <c r="AF5261" s="43">
        <f t="shared" si="10254"/>
        <v>1100</v>
      </c>
      <c r="AG5261" s="43">
        <f t="shared" si="10255"/>
        <v>0</v>
      </c>
      <c r="AH5261" s="43">
        <f t="shared" si="10256"/>
        <v>0</v>
      </c>
      <c r="AI5261" s="43">
        <f t="shared" si="10257"/>
        <v>0</v>
      </c>
      <c r="AJ5261" s="43">
        <f t="shared" si="10258"/>
        <v>0</v>
      </c>
      <c r="AK5261" s="43">
        <f t="shared" si="10259"/>
        <v>0</v>
      </c>
      <c r="AL5261" s="43">
        <f t="shared" si="10240"/>
        <v>1100</v>
      </c>
      <c r="AM5261" s="43">
        <f t="shared" si="10241"/>
        <v>0</v>
      </c>
      <c r="AN5261" s="2"/>
      <c r="AR5261" s="1"/>
      <c r="AS5261" s="1"/>
    </row>
    <row r="5262" ht="31.5">
      <c r="B5262" s="41" t="s">
        <v>1408</v>
      </c>
      <c r="C5262" s="41" t="s">
        <v>115</v>
      </c>
      <c r="D5262" s="41" t="s">
        <v>41</v>
      </c>
      <c r="E5262" s="26" t="str">
        <f t="shared" si="10245"/>
        <v>0501</v>
      </c>
      <c r="F5262" s="41" t="s">
        <v>1464</v>
      </c>
      <c r="G5262" s="41"/>
      <c r="H5262" s="42" t="s">
        <v>1465</v>
      </c>
      <c r="I5262" s="43">
        <f t="shared" si="10260"/>
        <v>1105.2</v>
      </c>
      <c r="J5262" s="43">
        <f t="shared" si="10261"/>
        <v>1105.2</v>
      </c>
      <c r="K5262" s="43">
        <f t="shared" si="10262"/>
        <v>1105.2</v>
      </c>
      <c r="L5262" s="43">
        <f t="shared" si="10263"/>
        <v>0</v>
      </c>
      <c r="M5262" s="43">
        <f t="shared" si="10264"/>
        <v>0</v>
      </c>
      <c r="N5262" s="43">
        <f t="shared" si="10265"/>
        <v>0</v>
      </c>
      <c r="O5262" s="43">
        <f t="shared" si="10247"/>
        <v>0</v>
      </c>
      <c r="P5262" s="43">
        <f t="shared" si="10248"/>
        <v>0</v>
      </c>
      <c r="Q5262" s="43">
        <f t="shared" si="10249"/>
        <v>-5.2000000000000002</v>
      </c>
      <c r="R5262" s="43">
        <f t="shared" si="10250"/>
        <v>0</v>
      </c>
      <c r="S5262" s="43">
        <f t="shared" si="10266"/>
        <v>0</v>
      </c>
      <c r="T5262" s="43">
        <f t="shared" si="10267"/>
        <v>0</v>
      </c>
      <c r="U5262" s="43">
        <v>0</v>
      </c>
      <c r="V5262" s="43">
        <f t="shared" si="10246"/>
        <v>1100</v>
      </c>
      <c r="W5262" s="43">
        <f t="shared" si="10268"/>
        <v>0</v>
      </c>
      <c r="X5262" s="43">
        <f t="shared" si="10269"/>
        <v>0</v>
      </c>
      <c r="Y5262" s="43">
        <f t="shared" si="10270"/>
        <v>0</v>
      </c>
      <c r="Z5262" s="43">
        <f t="shared" si="10271"/>
        <v>0</v>
      </c>
      <c r="AA5262" s="43">
        <f t="shared" si="10272"/>
        <v>0</v>
      </c>
      <c r="AB5262" s="43">
        <f t="shared" si="10251"/>
        <v>825</v>
      </c>
      <c r="AC5262" s="44">
        <f t="shared" si="10252"/>
        <v>1100</v>
      </c>
      <c r="AD5262" s="44">
        <f t="shared" si="10253"/>
        <v>1100</v>
      </c>
      <c r="AE5262" s="45">
        <f t="shared" si="10239"/>
        <v>100</v>
      </c>
      <c r="AF5262" s="43">
        <f t="shared" si="10254"/>
        <v>1100</v>
      </c>
      <c r="AG5262" s="43">
        <f t="shared" si="10255"/>
        <v>0</v>
      </c>
      <c r="AH5262" s="43">
        <f t="shared" si="10256"/>
        <v>0</v>
      </c>
      <c r="AI5262" s="43">
        <f t="shared" si="10257"/>
        <v>0</v>
      </c>
      <c r="AJ5262" s="43">
        <f t="shared" si="10258"/>
        <v>0</v>
      </c>
      <c r="AK5262" s="43">
        <f t="shared" si="10259"/>
        <v>0</v>
      </c>
      <c r="AL5262" s="43">
        <f t="shared" si="10240"/>
        <v>1100</v>
      </c>
      <c r="AM5262" s="43">
        <f t="shared" si="10241"/>
        <v>0</v>
      </c>
      <c r="AN5262" s="2"/>
      <c r="AO5262" s="1"/>
      <c r="AP5262" s="1"/>
      <c r="AQ5262" s="1"/>
      <c r="AR5262" s="1"/>
      <c r="AS5262" s="1"/>
    </row>
    <row r="5263" ht="31.5">
      <c r="B5263" s="41" t="s">
        <v>1408</v>
      </c>
      <c r="C5263" s="41" t="s">
        <v>115</v>
      </c>
      <c r="D5263" s="41" t="s">
        <v>41</v>
      </c>
      <c r="E5263" s="26" t="str">
        <f t="shared" si="10245"/>
        <v>0501</v>
      </c>
      <c r="F5263" s="41" t="s">
        <v>1464</v>
      </c>
      <c r="G5263" s="41" t="s">
        <v>53</v>
      </c>
      <c r="H5263" s="42" t="s">
        <v>54</v>
      </c>
      <c r="I5263" s="43">
        <f t="shared" si="10260"/>
        <v>1105.2</v>
      </c>
      <c r="J5263" s="43">
        <f t="shared" si="10261"/>
        <v>1105.2</v>
      </c>
      <c r="K5263" s="43">
        <f t="shared" si="10262"/>
        <v>1105.2</v>
      </c>
      <c r="L5263" s="43">
        <f t="shared" si="10263"/>
        <v>0</v>
      </c>
      <c r="M5263" s="43">
        <f t="shared" si="10264"/>
        <v>0</v>
      </c>
      <c r="N5263" s="43">
        <f t="shared" si="10265"/>
        <v>0</v>
      </c>
      <c r="O5263" s="43">
        <f t="shared" si="10247"/>
        <v>0</v>
      </c>
      <c r="P5263" s="43">
        <f t="shared" si="10248"/>
        <v>0</v>
      </c>
      <c r="Q5263" s="43">
        <f t="shared" si="10249"/>
        <v>-5.2000000000000002</v>
      </c>
      <c r="R5263" s="43">
        <f t="shared" si="10250"/>
        <v>0</v>
      </c>
      <c r="S5263" s="43">
        <f t="shared" si="10266"/>
        <v>0</v>
      </c>
      <c r="T5263" s="43">
        <f t="shared" si="10267"/>
        <v>0</v>
      </c>
      <c r="U5263" s="43">
        <v>0</v>
      </c>
      <c r="V5263" s="43">
        <f t="shared" si="10246"/>
        <v>1100</v>
      </c>
      <c r="W5263" s="43">
        <f t="shared" si="10268"/>
        <v>0</v>
      </c>
      <c r="X5263" s="43">
        <f t="shared" si="10269"/>
        <v>0</v>
      </c>
      <c r="Y5263" s="43">
        <f t="shared" si="10270"/>
        <v>0</v>
      </c>
      <c r="Z5263" s="43">
        <f t="shared" si="10271"/>
        <v>0</v>
      </c>
      <c r="AA5263" s="43">
        <f t="shared" si="10272"/>
        <v>0</v>
      </c>
      <c r="AB5263" s="43">
        <f t="shared" si="10251"/>
        <v>825</v>
      </c>
      <c r="AC5263" s="44">
        <f t="shared" si="10252"/>
        <v>1100</v>
      </c>
      <c r="AD5263" s="44">
        <f t="shared" si="10253"/>
        <v>1100</v>
      </c>
      <c r="AE5263" s="45">
        <f t="shared" si="10239"/>
        <v>100</v>
      </c>
      <c r="AF5263" s="43">
        <f t="shared" si="10254"/>
        <v>1100</v>
      </c>
      <c r="AG5263" s="43">
        <f t="shared" si="10255"/>
        <v>0</v>
      </c>
      <c r="AH5263" s="43">
        <f t="shared" si="10256"/>
        <v>0</v>
      </c>
      <c r="AI5263" s="43">
        <f t="shared" si="10257"/>
        <v>0</v>
      </c>
      <c r="AJ5263" s="43">
        <f t="shared" si="10258"/>
        <v>0</v>
      </c>
      <c r="AK5263" s="43">
        <f t="shared" si="10259"/>
        <v>0</v>
      </c>
      <c r="AL5263" s="43">
        <f t="shared" si="10240"/>
        <v>1100</v>
      </c>
      <c r="AM5263" s="43">
        <f t="shared" si="10241"/>
        <v>0</v>
      </c>
      <c r="AN5263" s="2"/>
      <c r="AO5263" s="1"/>
      <c r="AP5263" s="1"/>
      <c r="AQ5263" s="1"/>
      <c r="AR5263" s="1"/>
      <c r="AS5263" s="1"/>
    </row>
    <row r="5264" ht="31.5">
      <c r="B5264" s="41" t="s">
        <v>1408</v>
      </c>
      <c r="C5264" s="41" t="s">
        <v>115</v>
      </c>
      <c r="D5264" s="41" t="s">
        <v>41</v>
      </c>
      <c r="E5264" s="26" t="str">
        <f t="shared" si="10245"/>
        <v>0501</v>
      </c>
      <c r="F5264" s="41" t="s">
        <v>1464</v>
      </c>
      <c r="G5264" s="41" t="s">
        <v>55</v>
      </c>
      <c r="H5264" s="42" t="s">
        <v>56</v>
      </c>
      <c r="I5264" s="43">
        <v>1105.2</v>
      </c>
      <c r="J5264" s="43">
        <v>1105.2</v>
      </c>
      <c r="K5264" s="43">
        <v>1105.2</v>
      </c>
      <c r="L5264" s="43"/>
      <c r="M5264" s="43"/>
      <c r="N5264" s="43"/>
      <c r="O5264" s="43">
        <v>0</v>
      </c>
      <c r="P5264" s="43">
        <v>0</v>
      </c>
      <c r="Q5264" s="43">
        <v>-5.2000000000000002</v>
      </c>
      <c r="R5264" s="43">
        <v>0</v>
      </c>
      <c r="S5264" s="43">
        <v>0</v>
      </c>
      <c r="T5264" s="43">
        <v>0</v>
      </c>
      <c r="U5264" s="43">
        <v>0</v>
      </c>
      <c r="V5264" s="43">
        <f t="shared" si="10246"/>
        <v>1100</v>
      </c>
      <c r="W5264" s="43"/>
      <c r="X5264" s="43"/>
      <c r="Y5264" s="43"/>
      <c r="Z5264" s="43"/>
      <c r="AA5264" s="43"/>
      <c r="AB5264" s="43">
        <v>825</v>
      </c>
      <c r="AC5264" s="44">
        <v>1100</v>
      </c>
      <c r="AD5264" s="44">
        <v>1100</v>
      </c>
      <c r="AE5264" s="45">
        <f t="shared" si="10239"/>
        <v>100</v>
      </c>
      <c r="AF5264" s="43">
        <v>1100</v>
      </c>
      <c r="AG5264" s="43">
        <v>0</v>
      </c>
      <c r="AH5264" s="43">
        <v>0</v>
      </c>
      <c r="AI5264" s="43">
        <v>0</v>
      </c>
      <c r="AJ5264" s="43">
        <v>0</v>
      </c>
      <c r="AK5264" s="43">
        <v>0</v>
      </c>
      <c r="AL5264" s="43">
        <f t="shared" si="10240"/>
        <v>1100</v>
      </c>
      <c r="AM5264" s="43">
        <f t="shared" si="10241"/>
        <v>0</v>
      </c>
      <c r="AN5264" s="19"/>
      <c r="AO5264" s="1"/>
      <c r="AP5264" s="1"/>
      <c r="AQ5264" s="1"/>
      <c r="AR5264" s="1"/>
      <c r="AS5264" s="1"/>
    </row>
    <row r="5265" s="24" customFormat="1">
      <c r="B5265" s="25" t="s">
        <v>1408</v>
      </c>
      <c r="C5265" s="25" t="s">
        <v>227</v>
      </c>
      <c r="D5265" s="25"/>
      <c r="E5265" s="32" t="str">
        <f t="shared" si="10245"/>
        <v>07</v>
      </c>
      <c r="F5265" s="25"/>
      <c r="G5265" s="25"/>
      <c r="H5265" s="27" t="s">
        <v>295</v>
      </c>
      <c r="I5265" s="28">
        <f t="shared" si="10260"/>
        <v>2347.6999999999998</v>
      </c>
      <c r="J5265" s="28">
        <f t="shared" si="10261"/>
        <v>2280.4000000000001</v>
      </c>
      <c r="K5265" s="28">
        <f t="shared" si="10262"/>
        <v>2280.4000000000001</v>
      </c>
      <c r="L5265" s="28">
        <f t="shared" si="10263"/>
        <v>0</v>
      </c>
      <c r="M5265" s="28">
        <f t="shared" si="10264"/>
        <v>0</v>
      </c>
      <c r="N5265" s="28">
        <f t="shared" si="10265"/>
        <v>0</v>
      </c>
      <c r="O5265" s="28">
        <f t="shared" si="10247"/>
        <v>-10.991</v>
      </c>
      <c r="P5265" s="28">
        <f t="shared" si="10248"/>
        <v>0</v>
      </c>
      <c r="Q5265" s="28">
        <f t="shared" si="10249"/>
        <v>0</v>
      </c>
      <c r="R5265" s="28">
        <f t="shared" si="10250"/>
        <v>0</v>
      </c>
      <c r="S5265" s="28">
        <f t="shared" si="10266"/>
        <v>0</v>
      </c>
      <c r="T5265" s="28">
        <f t="shared" si="10267"/>
        <v>0</v>
      </c>
      <c r="U5265" s="28">
        <v>0</v>
      </c>
      <c r="V5265" s="28">
        <f t="shared" si="10246"/>
        <v>2336.7089999999998</v>
      </c>
      <c r="W5265" s="28">
        <f t="shared" si="10268"/>
        <v>0</v>
      </c>
      <c r="X5265" s="28">
        <f t="shared" si="10269"/>
        <v>0</v>
      </c>
      <c r="Y5265" s="28">
        <f t="shared" si="10270"/>
        <v>0</v>
      </c>
      <c r="Z5265" s="28">
        <f t="shared" si="10271"/>
        <v>0</v>
      </c>
      <c r="AA5265" s="28">
        <f t="shared" si="10272"/>
        <v>0</v>
      </c>
      <c r="AB5265" s="28">
        <f t="shared" si="10251"/>
        <v>1827.5945999999999</v>
      </c>
      <c r="AC5265" s="29">
        <f t="shared" si="10252"/>
        <v>2336.7089999999998</v>
      </c>
      <c r="AD5265" s="29">
        <f t="shared" si="10253"/>
        <v>2336.7084100000002</v>
      </c>
      <c r="AE5265" s="30">
        <f t="shared" si="10239"/>
        <v>99.99997475081409</v>
      </c>
      <c r="AF5265" s="28">
        <f t="shared" si="10254"/>
        <v>2347.6999999999998</v>
      </c>
      <c r="AG5265" s="28">
        <f t="shared" si="10255"/>
        <v>-10.991</v>
      </c>
      <c r="AH5265" s="28">
        <f t="shared" si="10256"/>
        <v>0</v>
      </c>
      <c r="AI5265" s="28">
        <f t="shared" si="10257"/>
        <v>0</v>
      </c>
      <c r="AJ5265" s="28">
        <f t="shared" si="10258"/>
        <v>0</v>
      </c>
      <c r="AK5265" s="28">
        <f t="shared" si="10259"/>
        <v>0</v>
      </c>
      <c r="AL5265" s="28">
        <f t="shared" si="10240"/>
        <v>2336.7089999999998</v>
      </c>
      <c r="AM5265" s="28">
        <f t="shared" si="10241"/>
        <v>0</v>
      </c>
      <c r="AN5265" s="31"/>
      <c r="AO5265" s="24"/>
      <c r="AP5265" s="24"/>
      <c r="AQ5265" s="24"/>
      <c r="AR5265" s="24"/>
      <c r="AS5265" s="24"/>
    </row>
    <row r="5266" s="33" customFormat="1" ht="31.5">
      <c r="B5266" s="34" t="s">
        <v>1408</v>
      </c>
      <c r="C5266" s="34" t="s">
        <v>227</v>
      </c>
      <c r="D5266" s="34" t="s">
        <v>115</v>
      </c>
      <c r="E5266" s="35" t="str">
        <f t="shared" si="10245"/>
        <v>0705</v>
      </c>
      <c r="F5266" s="34"/>
      <c r="G5266" s="34"/>
      <c r="H5266" s="36" t="s">
        <v>605</v>
      </c>
      <c r="I5266" s="37">
        <f t="shared" si="10260"/>
        <v>2347.6999999999998</v>
      </c>
      <c r="J5266" s="37">
        <f t="shared" si="10261"/>
        <v>2280.4000000000001</v>
      </c>
      <c r="K5266" s="37">
        <f t="shared" si="10262"/>
        <v>2280.4000000000001</v>
      </c>
      <c r="L5266" s="37">
        <f t="shared" si="10263"/>
        <v>0</v>
      </c>
      <c r="M5266" s="37">
        <f t="shared" si="10264"/>
        <v>0</v>
      </c>
      <c r="N5266" s="37">
        <f t="shared" si="10265"/>
        <v>0</v>
      </c>
      <c r="O5266" s="37">
        <f t="shared" si="10247"/>
        <v>-10.991</v>
      </c>
      <c r="P5266" s="37">
        <f t="shared" si="10248"/>
        <v>0</v>
      </c>
      <c r="Q5266" s="37">
        <f t="shared" si="10249"/>
        <v>0</v>
      </c>
      <c r="R5266" s="37">
        <f t="shared" si="10250"/>
        <v>0</v>
      </c>
      <c r="S5266" s="37">
        <f t="shared" si="10266"/>
        <v>0</v>
      </c>
      <c r="T5266" s="37">
        <f t="shared" si="10267"/>
        <v>0</v>
      </c>
      <c r="U5266" s="37">
        <v>0</v>
      </c>
      <c r="V5266" s="37">
        <f t="shared" si="10246"/>
        <v>2336.7089999999998</v>
      </c>
      <c r="W5266" s="37">
        <f t="shared" si="10268"/>
        <v>0</v>
      </c>
      <c r="X5266" s="37">
        <f t="shared" si="10269"/>
        <v>0</v>
      </c>
      <c r="Y5266" s="37">
        <f t="shared" si="10270"/>
        <v>0</v>
      </c>
      <c r="Z5266" s="37">
        <f t="shared" si="10271"/>
        <v>0</v>
      </c>
      <c r="AA5266" s="37">
        <f t="shared" si="10272"/>
        <v>0</v>
      </c>
      <c r="AB5266" s="37">
        <f t="shared" si="10251"/>
        <v>1827.5945999999999</v>
      </c>
      <c r="AC5266" s="38">
        <f t="shared" si="10252"/>
        <v>2336.7089999999998</v>
      </c>
      <c r="AD5266" s="38">
        <f t="shared" si="10253"/>
        <v>2336.7084100000002</v>
      </c>
      <c r="AE5266" s="39">
        <f t="shared" si="10239"/>
        <v>99.99997475081409</v>
      </c>
      <c r="AF5266" s="37">
        <f t="shared" si="10254"/>
        <v>2347.6999999999998</v>
      </c>
      <c r="AG5266" s="37">
        <f t="shared" si="10255"/>
        <v>-10.991</v>
      </c>
      <c r="AH5266" s="37">
        <f t="shared" si="10256"/>
        <v>0</v>
      </c>
      <c r="AI5266" s="37">
        <f t="shared" si="10257"/>
        <v>0</v>
      </c>
      <c r="AJ5266" s="37">
        <f t="shared" si="10258"/>
        <v>0</v>
      </c>
      <c r="AK5266" s="37">
        <f t="shared" si="10259"/>
        <v>0</v>
      </c>
      <c r="AL5266" s="37">
        <f t="shared" si="10240"/>
        <v>2336.7089999999998</v>
      </c>
      <c r="AM5266" s="37">
        <f t="shared" si="10241"/>
        <v>0</v>
      </c>
      <c r="AN5266" s="40"/>
      <c r="AO5266" s="33"/>
      <c r="AP5266" s="33"/>
      <c r="AQ5266" s="33"/>
      <c r="AR5266" s="33"/>
      <c r="AS5266" s="33"/>
    </row>
    <row r="5267" ht="31.5">
      <c r="B5267" s="41" t="s">
        <v>1408</v>
      </c>
      <c r="C5267" s="41" t="s">
        <v>227</v>
      </c>
      <c r="D5267" s="41" t="s">
        <v>115</v>
      </c>
      <c r="E5267" s="26" t="str">
        <f t="shared" si="10245"/>
        <v>0705</v>
      </c>
      <c r="F5267" s="41" t="s">
        <v>81</v>
      </c>
      <c r="G5267" s="41"/>
      <c r="H5267" s="42" t="s">
        <v>82</v>
      </c>
      <c r="I5267" s="43">
        <f t="shared" si="10260"/>
        <v>2347.6999999999998</v>
      </c>
      <c r="J5267" s="43">
        <f t="shared" si="10261"/>
        <v>2280.4000000000001</v>
      </c>
      <c r="K5267" s="43">
        <f t="shared" si="10262"/>
        <v>2280.4000000000001</v>
      </c>
      <c r="L5267" s="43">
        <f t="shared" si="10263"/>
        <v>0</v>
      </c>
      <c r="M5267" s="43">
        <f t="shared" si="10264"/>
        <v>0</v>
      </c>
      <c r="N5267" s="43">
        <f t="shared" si="10265"/>
        <v>0</v>
      </c>
      <c r="O5267" s="43">
        <f t="shared" si="10247"/>
        <v>-10.991</v>
      </c>
      <c r="P5267" s="43">
        <f t="shared" si="10248"/>
        <v>0</v>
      </c>
      <c r="Q5267" s="43">
        <f t="shared" si="10249"/>
        <v>0</v>
      </c>
      <c r="R5267" s="43">
        <f t="shared" si="10250"/>
        <v>0</v>
      </c>
      <c r="S5267" s="43">
        <f t="shared" si="10266"/>
        <v>0</v>
      </c>
      <c r="T5267" s="43">
        <f t="shared" si="10267"/>
        <v>0</v>
      </c>
      <c r="U5267" s="43">
        <v>0</v>
      </c>
      <c r="V5267" s="43">
        <f t="shared" si="10246"/>
        <v>2336.7089999999998</v>
      </c>
      <c r="W5267" s="43">
        <f t="shared" si="10268"/>
        <v>0</v>
      </c>
      <c r="X5267" s="43">
        <f t="shared" si="10269"/>
        <v>0</v>
      </c>
      <c r="Y5267" s="43">
        <f t="shared" si="10270"/>
        <v>0</v>
      </c>
      <c r="Z5267" s="43">
        <f t="shared" si="10271"/>
        <v>0</v>
      </c>
      <c r="AA5267" s="43">
        <f t="shared" si="10272"/>
        <v>0</v>
      </c>
      <c r="AB5267" s="43">
        <f t="shared" si="10251"/>
        <v>1827.5945999999999</v>
      </c>
      <c r="AC5267" s="44">
        <f t="shared" si="10252"/>
        <v>2336.7089999999998</v>
      </c>
      <c r="AD5267" s="44">
        <f t="shared" si="10253"/>
        <v>2336.7084100000002</v>
      </c>
      <c r="AE5267" s="45">
        <f t="shared" si="10239"/>
        <v>99.99997475081409</v>
      </c>
      <c r="AF5267" s="43">
        <f t="shared" si="10254"/>
        <v>2347.6999999999998</v>
      </c>
      <c r="AG5267" s="43">
        <f t="shared" si="10255"/>
        <v>-10.991</v>
      </c>
      <c r="AH5267" s="43">
        <f t="shared" si="10256"/>
        <v>0</v>
      </c>
      <c r="AI5267" s="43">
        <f t="shared" si="10257"/>
        <v>0</v>
      </c>
      <c r="AJ5267" s="43">
        <f t="shared" si="10258"/>
        <v>0</v>
      </c>
      <c r="AK5267" s="43">
        <f t="shared" si="10259"/>
        <v>0</v>
      </c>
      <c r="AL5267" s="43">
        <f t="shared" si="10240"/>
        <v>2336.7089999999998</v>
      </c>
      <c r="AM5267" s="43">
        <f t="shared" si="10241"/>
        <v>0</v>
      </c>
      <c r="AN5267" s="2"/>
      <c r="AO5267" s="1"/>
      <c r="AP5267" s="1"/>
      <c r="AQ5267" s="1"/>
      <c r="AR5267" s="1"/>
      <c r="AS5267" s="1"/>
    </row>
    <row r="5268">
      <c r="B5268" s="41" t="s">
        <v>1408</v>
      </c>
      <c r="C5268" s="41" t="s">
        <v>227</v>
      </c>
      <c r="D5268" s="41" t="s">
        <v>115</v>
      </c>
      <c r="E5268" s="26" t="str">
        <f t="shared" si="10245"/>
        <v>0705</v>
      </c>
      <c r="F5268" s="41" t="s">
        <v>83</v>
      </c>
      <c r="G5268" s="41"/>
      <c r="H5268" s="42" t="s">
        <v>84</v>
      </c>
      <c r="I5268" s="43">
        <f t="shared" si="10260"/>
        <v>2347.6999999999998</v>
      </c>
      <c r="J5268" s="43">
        <f t="shared" si="10261"/>
        <v>2280.4000000000001</v>
      </c>
      <c r="K5268" s="43">
        <f t="shared" si="10262"/>
        <v>2280.4000000000001</v>
      </c>
      <c r="L5268" s="43">
        <f t="shared" si="10263"/>
        <v>0</v>
      </c>
      <c r="M5268" s="43">
        <f t="shared" si="10264"/>
        <v>0</v>
      </c>
      <c r="N5268" s="43">
        <f t="shared" si="10265"/>
        <v>0</v>
      </c>
      <c r="O5268" s="43">
        <f t="shared" si="10247"/>
        <v>-10.991</v>
      </c>
      <c r="P5268" s="43">
        <f t="shared" si="10248"/>
        <v>0</v>
      </c>
      <c r="Q5268" s="43">
        <f t="shared" si="10249"/>
        <v>0</v>
      </c>
      <c r="R5268" s="43">
        <f t="shared" si="10250"/>
        <v>0</v>
      </c>
      <c r="S5268" s="43">
        <f t="shared" si="10266"/>
        <v>0</v>
      </c>
      <c r="T5268" s="43">
        <f t="shared" si="10267"/>
        <v>0</v>
      </c>
      <c r="U5268" s="43">
        <v>0</v>
      </c>
      <c r="V5268" s="43">
        <f t="shared" si="10246"/>
        <v>2336.7089999999998</v>
      </c>
      <c r="W5268" s="43">
        <f t="shared" si="10268"/>
        <v>0</v>
      </c>
      <c r="X5268" s="43">
        <f t="shared" si="10269"/>
        <v>0</v>
      </c>
      <c r="Y5268" s="43">
        <f t="shared" si="10270"/>
        <v>0</v>
      </c>
      <c r="Z5268" s="43">
        <f t="shared" si="10271"/>
        <v>0</v>
      </c>
      <c r="AA5268" s="43">
        <f t="shared" si="10272"/>
        <v>0</v>
      </c>
      <c r="AB5268" s="43">
        <f t="shared" si="10251"/>
        <v>1827.5945999999999</v>
      </c>
      <c r="AC5268" s="44">
        <f t="shared" si="10252"/>
        <v>2336.7089999999998</v>
      </c>
      <c r="AD5268" s="44">
        <f t="shared" si="10253"/>
        <v>2336.7084100000002</v>
      </c>
      <c r="AE5268" s="45">
        <f t="shared" si="10239"/>
        <v>99.99997475081409</v>
      </c>
      <c r="AF5268" s="43">
        <f t="shared" si="10254"/>
        <v>2347.6999999999998</v>
      </c>
      <c r="AG5268" s="43">
        <f t="shared" si="10255"/>
        <v>-10.991</v>
      </c>
      <c r="AH5268" s="43">
        <f t="shared" si="10256"/>
        <v>0</v>
      </c>
      <c r="AI5268" s="43">
        <f t="shared" si="10257"/>
        <v>0</v>
      </c>
      <c r="AJ5268" s="43">
        <f t="shared" si="10258"/>
        <v>0</v>
      </c>
      <c r="AK5268" s="43">
        <f t="shared" si="10259"/>
        <v>0</v>
      </c>
      <c r="AL5268" s="43">
        <f t="shared" si="10240"/>
        <v>2336.7089999999998</v>
      </c>
      <c r="AM5268" s="43">
        <f t="shared" si="10241"/>
        <v>0</v>
      </c>
      <c r="AN5268" s="2"/>
      <c r="AR5268" s="1"/>
      <c r="AS5268" s="1"/>
    </row>
    <row r="5269" ht="31.5">
      <c r="B5269" s="41" t="s">
        <v>1408</v>
      </c>
      <c r="C5269" s="41" t="s">
        <v>227</v>
      </c>
      <c r="D5269" s="41" t="s">
        <v>115</v>
      </c>
      <c r="E5269" s="26" t="str">
        <f t="shared" si="10245"/>
        <v>0705</v>
      </c>
      <c r="F5269" s="41" t="s">
        <v>1438</v>
      </c>
      <c r="G5269" s="41"/>
      <c r="H5269" s="42" t="s">
        <v>1439</v>
      </c>
      <c r="I5269" s="43">
        <f t="shared" si="10260"/>
        <v>2347.6999999999998</v>
      </c>
      <c r="J5269" s="43">
        <f t="shared" si="10261"/>
        <v>2280.4000000000001</v>
      </c>
      <c r="K5269" s="43">
        <f t="shared" si="10262"/>
        <v>2280.4000000000001</v>
      </c>
      <c r="L5269" s="43">
        <f t="shared" si="10263"/>
        <v>0</v>
      </c>
      <c r="M5269" s="43">
        <f t="shared" si="10264"/>
        <v>0</v>
      </c>
      <c r="N5269" s="43">
        <f t="shared" si="10265"/>
        <v>0</v>
      </c>
      <c r="O5269" s="43">
        <f t="shared" si="10247"/>
        <v>-10.991</v>
      </c>
      <c r="P5269" s="43">
        <f t="shared" si="10248"/>
        <v>0</v>
      </c>
      <c r="Q5269" s="43">
        <f t="shared" si="10249"/>
        <v>0</v>
      </c>
      <c r="R5269" s="43">
        <f t="shared" si="10250"/>
        <v>0</v>
      </c>
      <c r="S5269" s="43">
        <f t="shared" si="10266"/>
        <v>0</v>
      </c>
      <c r="T5269" s="43">
        <f t="shared" si="10267"/>
        <v>0</v>
      </c>
      <c r="U5269" s="43">
        <v>0</v>
      </c>
      <c r="V5269" s="43">
        <f t="shared" si="10246"/>
        <v>2336.7089999999998</v>
      </c>
      <c r="W5269" s="43">
        <f t="shared" si="10268"/>
        <v>0</v>
      </c>
      <c r="X5269" s="43">
        <f t="shared" si="10269"/>
        <v>0</v>
      </c>
      <c r="Y5269" s="43">
        <f t="shared" si="10270"/>
        <v>0</v>
      </c>
      <c r="Z5269" s="43">
        <f t="shared" si="10271"/>
        <v>0</v>
      </c>
      <c r="AA5269" s="43">
        <f t="shared" si="10272"/>
        <v>0</v>
      </c>
      <c r="AB5269" s="43">
        <f t="shared" si="10251"/>
        <v>1827.5945999999999</v>
      </c>
      <c r="AC5269" s="44">
        <f t="shared" si="10252"/>
        <v>2336.7089999999998</v>
      </c>
      <c r="AD5269" s="44">
        <f t="shared" si="10253"/>
        <v>2336.7084100000002</v>
      </c>
      <c r="AE5269" s="45">
        <f t="shared" si="10239"/>
        <v>99.99997475081409</v>
      </c>
      <c r="AF5269" s="43">
        <f t="shared" si="10254"/>
        <v>2347.6999999999998</v>
      </c>
      <c r="AG5269" s="43">
        <f t="shared" si="10255"/>
        <v>-10.991</v>
      </c>
      <c r="AH5269" s="43">
        <f t="shared" si="10256"/>
        <v>0</v>
      </c>
      <c r="AI5269" s="43">
        <f t="shared" si="10257"/>
        <v>0</v>
      </c>
      <c r="AJ5269" s="43">
        <f t="shared" si="10258"/>
        <v>0</v>
      </c>
      <c r="AK5269" s="43">
        <f t="shared" si="10259"/>
        <v>0</v>
      </c>
      <c r="AL5269" s="43">
        <f t="shared" si="10240"/>
        <v>2336.7089999999998</v>
      </c>
      <c r="AM5269" s="43">
        <f t="shared" si="10241"/>
        <v>0</v>
      </c>
      <c r="AN5269" s="2"/>
      <c r="AO5269" s="1"/>
      <c r="AP5269" s="1"/>
      <c r="AQ5269" s="1"/>
      <c r="AR5269" s="1"/>
      <c r="AS5269" s="1"/>
    </row>
    <row r="5270" ht="31.5">
      <c r="B5270" s="41" t="s">
        <v>1408</v>
      </c>
      <c r="C5270" s="41" t="s">
        <v>227</v>
      </c>
      <c r="D5270" s="41" t="s">
        <v>115</v>
      </c>
      <c r="E5270" s="26" t="str">
        <f t="shared" si="10245"/>
        <v>0705</v>
      </c>
      <c r="F5270" s="41" t="s">
        <v>1438</v>
      </c>
      <c r="G5270" s="41" t="s">
        <v>53</v>
      </c>
      <c r="H5270" s="42" t="s">
        <v>54</v>
      </c>
      <c r="I5270" s="43">
        <f t="shared" si="10260"/>
        <v>2347.6999999999998</v>
      </c>
      <c r="J5270" s="43">
        <f t="shared" si="10261"/>
        <v>2280.4000000000001</v>
      </c>
      <c r="K5270" s="43">
        <f t="shared" si="10262"/>
        <v>2280.4000000000001</v>
      </c>
      <c r="L5270" s="43">
        <f t="shared" si="10263"/>
        <v>0</v>
      </c>
      <c r="M5270" s="43">
        <f t="shared" si="10264"/>
        <v>0</v>
      </c>
      <c r="N5270" s="43">
        <f t="shared" si="10265"/>
        <v>0</v>
      </c>
      <c r="O5270" s="43">
        <f t="shared" si="10247"/>
        <v>-10.991</v>
      </c>
      <c r="P5270" s="43">
        <f t="shared" si="10248"/>
        <v>0</v>
      </c>
      <c r="Q5270" s="43">
        <f t="shared" si="10249"/>
        <v>0</v>
      </c>
      <c r="R5270" s="43">
        <f t="shared" si="10250"/>
        <v>0</v>
      </c>
      <c r="S5270" s="43">
        <f t="shared" si="10266"/>
        <v>0</v>
      </c>
      <c r="T5270" s="43">
        <f t="shared" si="10267"/>
        <v>0</v>
      </c>
      <c r="U5270" s="43">
        <v>0</v>
      </c>
      <c r="V5270" s="43">
        <f t="shared" si="10246"/>
        <v>2336.7089999999998</v>
      </c>
      <c r="W5270" s="43">
        <f t="shared" si="10268"/>
        <v>0</v>
      </c>
      <c r="X5270" s="43">
        <f t="shared" si="10269"/>
        <v>0</v>
      </c>
      <c r="Y5270" s="43">
        <f t="shared" si="10270"/>
        <v>0</v>
      </c>
      <c r="Z5270" s="43">
        <f t="shared" si="10271"/>
        <v>0</v>
      </c>
      <c r="AA5270" s="43">
        <f t="shared" si="10272"/>
        <v>0</v>
      </c>
      <c r="AB5270" s="43">
        <f t="shared" si="10251"/>
        <v>1827.5945999999999</v>
      </c>
      <c r="AC5270" s="44">
        <f t="shared" si="10252"/>
        <v>2336.7089999999998</v>
      </c>
      <c r="AD5270" s="44">
        <f t="shared" si="10253"/>
        <v>2336.7084100000002</v>
      </c>
      <c r="AE5270" s="45">
        <f t="shared" si="10239"/>
        <v>99.99997475081409</v>
      </c>
      <c r="AF5270" s="43">
        <f t="shared" si="10254"/>
        <v>2347.6999999999998</v>
      </c>
      <c r="AG5270" s="43">
        <f t="shared" si="10255"/>
        <v>-10.991</v>
      </c>
      <c r="AH5270" s="43">
        <f t="shared" si="10256"/>
        <v>0</v>
      </c>
      <c r="AI5270" s="43">
        <f t="shared" si="10257"/>
        <v>0</v>
      </c>
      <c r="AJ5270" s="43">
        <f t="shared" si="10258"/>
        <v>0</v>
      </c>
      <c r="AK5270" s="43">
        <f t="shared" si="10259"/>
        <v>0</v>
      </c>
      <c r="AL5270" s="43">
        <f t="shared" si="10240"/>
        <v>2336.7089999999998</v>
      </c>
      <c r="AM5270" s="43">
        <f t="shared" si="10241"/>
        <v>0</v>
      </c>
      <c r="AN5270" s="2"/>
      <c r="AO5270" s="1"/>
      <c r="AP5270" s="1"/>
      <c r="AQ5270" s="1"/>
      <c r="AR5270" s="1"/>
      <c r="AS5270" s="1"/>
    </row>
    <row r="5271" ht="31.5">
      <c r="B5271" s="41" t="s">
        <v>1408</v>
      </c>
      <c r="C5271" s="41" t="s">
        <v>227</v>
      </c>
      <c r="D5271" s="41" t="s">
        <v>115</v>
      </c>
      <c r="E5271" s="26" t="str">
        <f t="shared" si="10245"/>
        <v>0705</v>
      </c>
      <c r="F5271" s="41" t="s">
        <v>1438</v>
      </c>
      <c r="G5271" s="41" t="s">
        <v>55</v>
      </c>
      <c r="H5271" s="42" t="s">
        <v>56</v>
      </c>
      <c r="I5271" s="43">
        <f>967.4+730.7+649.6</f>
        <v>2347.6999999999998</v>
      </c>
      <c r="J5271" s="43">
        <f>900.1+730.7+649.6</f>
        <v>2280.4000000000001</v>
      </c>
      <c r="K5271" s="43">
        <f>900.1+730.7+649.6</f>
        <v>2280.4000000000001</v>
      </c>
      <c r="L5271" s="43"/>
      <c r="M5271" s="43"/>
      <c r="N5271" s="43"/>
      <c r="O5271" s="43">
        <v>-10.991</v>
      </c>
      <c r="P5271" s="43">
        <v>0</v>
      </c>
      <c r="Q5271" s="43">
        <v>0</v>
      </c>
      <c r="R5271" s="43">
        <v>0</v>
      </c>
      <c r="S5271" s="43">
        <v>0</v>
      </c>
      <c r="T5271" s="43">
        <v>0</v>
      </c>
      <c r="U5271" s="43">
        <v>0</v>
      </c>
      <c r="V5271" s="43">
        <f t="shared" si="10246"/>
        <v>2336.7089999999998</v>
      </c>
      <c r="W5271" s="43"/>
      <c r="X5271" s="43"/>
      <c r="Y5271" s="43"/>
      <c r="Z5271" s="43"/>
      <c r="AA5271" s="43"/>
      <c r="AB5271" s="43">
        <v>1827.5945999999999</v>
      </c>
      <c r="AC5271" s="44">
        <v>2336.7089999999998</v>
      </c>
      <c r="AD5271" s="44">
        <v>2336.7084100000002</v>
      </c>
      <c r="AE5271" s="45">
        <f t="shared" si="10239"/>
        <v>99.99997475081409</v>
      </c>
      <c r="AF5271" s="43">
        <v>2347.6999999999998</v>
      </c>
      <c r="AG5271" s="43">
        <v>-10.991</v>
      </c>
      <c r="AH5271" s="43">
        <v>0</v>
      </c>
      <c r="AI5271" s="43">
        <v>0</v>
      </c>
      <c r="AJ5271" s="43">
        <v>0</v>
      </c>
      <c r="AK5271" s="43">
        <v>0</v>
      </c>
      <c r="AL5271" s="43">
        <f t="shared" si="10240"/>
        <v>2336.7089999999998</v>
      </c>
      <c r="AM5271" s="43">
        <f t="shared" si="10241"/>
        <v>0</v>
      </c>
      <c r="AN5271" s="19"/>
      <c r="AO5271" s="1"/>
      <c r="AP5271" s="1"/>
      <c r="AQ5271" s="1"/>
      <c r="AR5271" s="1"/>
      <c r="AS5271" s="1"/>
    </row>
    <row r="5272" s="24" customFormat="1">
      <c r="B5272" s="25" t="s">
        <v>1408</v>
      </c>
      <c r="C5272" s="25" t="s">
        <v>446</v>
      </c>
      <c r="D5272" s="25"/>
      <c r="E5272" s="32" t="str">
        <f t="shared" si="10245"/>
        <v>10</v>
      </c>
      <c r="F5272" s="25"/>
      <c r="G5272" s="25"/>
      <c r="H5272" s="27" t="s">
        <v>447</v>
      </c>
      <c r="I5272" s="28">
        <f t="shared" ref="I5272:I5277" si="10273">I5273</f>
        <v>9425.5</v>
      </c>
      <c r="J5272" s="28">
        <f t="shared" ref="J5272:J5277" si="10274">J5273</f>
        <v>10093.4</v>
      </c>
      <c r="K5272" s="28">
        <f t="shared" ref="K5272:K5277" si="10275">K5273</f>
        <v>10761.200000000001</v>
      </c>
      <c r="L5272" s="28">
        <f t="shared" si="10263"/>
        <v>0</v>
      </c>
      <c r="M5272" s="28">
        <f t="shared" si="10264"/>
        <v>0</v>
      </c>
      <c r="N5272" s="28">
        <f t="shared" si="10265"/>
        <v>0</v>
      </c>
      <c r="O5272" s="28">
        <f t="shared" si="10247"/>
        <v>-333.92599999999999</v>
      </c>
      <c r="P5272" s="28">
        <f t="shared" si="10248"/>
        <v>0</v>
      </c>
      <c r="Q5272" s="28">
        <f t="shared" si="10249"/>
        <v>0</v>
      </c>
      <c r="R5272" s="28">
        <f t="shared" si="10250"/>
        <v>0</v>
      </c>
      <c r="S5272" s="28">
        <f t="shared" si="10266"/>
        <v>0</v>
      </c>
      <c r="T5272" s="28">
        <f t="shared" si="10267"/>
        <v>0</v>
      </c>
      <c r="U5272" s="28">
        <v>0</v>
      </c>
      <c r="V5272" s="28">
        <f t="shared" si="10246"/>
        <v>9091.5740000000005</v>
      </c>
      <c r="W5272" s="28">
        <f t="shared" si="10268"/>
        <v>0</v>
      </c>
      <c r="X5272" s="28">
        <f t="shared" si="10269"/>
        <v>0</v>
      </c>
      <c r="Y5272" s="28">
        <f t="shared" si="10270"/>
        <v>0</v>
      </c>
      <c r="Z5272" s="28">
        <f t="shared" si="10271"/>
        <v>0</v>
      </c>
      <c r="AA5272" s="28">
        <f t="shared" si="10272"/>
        <v>0</v>
      </c>
      <c r="AB5272" s="28">
        <f t="shared" si="10251"/>
        <v>9091.5740000000005</v>
      </c>
      <c r="AC5272" s="29">
        <f t="shared" si="10252"/>
        <v>9091.5740000000005</v>
      </c>
      <c r="AD5272" s="29">
        <f t="shared" si="10253"/>
        <v>9091.5740000000005</v>
      </c>
      <c r="AE5272" s="30">
        <f t="shared" si="10239"/>
        <v>100</v>
      </c>
      <c r="AF5272" s="28">
        <f t="shared" si="10254"/>
        <v>9425.5</v>
      </c>
      <c r="AG5272" s="28">
        <f t="shared" si="10255"/>
        <v>-333.92599999999999</v>
      </c>
      <c r="AH5272" s="28">
        <f t="shared" si="10256"/>
        <v>0</v>
      </c>
      <c r="AI5272" s="28">
        <f t="shared" si="10257"/>
        <v>0</v>
      </c>
      <c r="AJ5272" s="28">
        <f t="shared" si="10258"/>
        <v>0</v>
      </c>
      <c r="AK5272" s="28">
        <f t="shared" si="10259"/>
        <v>0</v>
      </c>
      <c r="AL5272" s="28">
        <f t="shared" si="10240"/>
        <v>9091.5740000000005</v>
      </c>
      <c r="AM5272" s="28">
        <f t="shared" si="10241"/>
        <v>0</v>
      </c>
      <c r="AN5272" s="2"/>
      <c r="AO5272" s="24"/>
      <c r="AP5272" s="24"/>
      <c r="AQ5272" s="24"/>
      <c r="AR5272" s="24"/>
      <c r="AS5272" s="24"/>
    </row>
    <row r="5273" s="33" customFormat="1">
      <c r="B5273" s="34" t="s">
        <v>1408</v>
      </c>
      <c r="C5273" s="34" t="s">
        <v>446</v>
      </c>
      <c r="D5273" s="34" t="s">
        <v>117</v>
      </c>
      <c r="E5273" s="35" t="str">
        <f t="shared" si="10245"/>
        <v>1003</v>
      </c>
      <c r="F5273" s="34"/>
      <c r="G5273" s="34"/>
      <c r="H5273" s="36" t="s">
        <v>448</v>
      </c>
      <c r="I5273" s="37">
        <f t="shared" si="10273"/>
        <v>9425.5</v>
      </c>
      <c r="J5273" s="37">
        <f t="shared" si="10274"/>
        <v>10093.4</v>
      </c>
      <c r="K5273" s="37">
        <f t="shared" si="10275"/>
        <v>10761.200000000001</v>
      </c>
      <c r="L5273" s="37">
        <f t="shared" si="10263"/>
        <v>0</v>
      </c>
      <c r="M5273" s="37">
        <f t="shared" si="10264"/>
        <v>0</v>
      </c>
      <c r="N5273" s="37">
        <f t="shared" si="10265"/>
        <v>0</v>
      </c>
      <c r="O5273" s="37">
        <f t="shared" si="10247"/>
        <v>-333.92599999999999</v>
      </c>
      <c r="P5273" s="37">
        <f t="shared" si="10248"/>
        <v>0</v>
      </c>
      <c r="Q5273" s="37">
        <f t="shared" si="10249"/>
        <v>0</v>
      </c>
      <c r="R5273" s="37">
        <f t="shared" si="10250"/>
        <v>0</v>
      </c>
      <c r="S5273" s="37">
        <f t="shared" si="10266"/>
        <v>0</v>
      </c>
      <c r="T5273" s="37">
        <f t="shared" si="10267"/>
        <v>0</v>
      </c>
      <c r="U5273" s="37">
        <v>0</v>
      </c>
      <c r="V5273" s="37">
        <f t="shared" si="10246"/>
        <v>9091.5740000000005</v>
      </c>
      <c r="W5273" s="37">
        <f t="shared" si="10268"/>
        <v>0</v>
      </c>
      <c r="X5273" s="37">
        <f t="shared" si="10269"/>
        <v>0</v>
      </c>
      <c r="Y5273" s="37">
        <f t="shared" si="10270"/>
        <v>0</v>
      </c>
      <c r="Z5273" s="37">
        <f t="shared" si="10271"/>
        <v>0</v>
      </c>
      <c r="AA5273" s="37">
        <f t="shared" si="10272"/>
        <v>0</v>
      </c>
      <c r="AB5273" s="37">
        <f t="shared" si="10251"/>
        <v>9091.5740000000005</v>
      </c>
      <c r="AC5273" s="38">
        <f t="shared" si="10252"/>
        <v>9091.5740000000005</v>
      </c>
      <c r="AD5273" s="38">
        <f t="shared" si="10253"/>
        <v>9091.5740000000005</v>
      </c>
      <c r="AE5273" s="39">
        <f t="shared" si="10239"/>
        <v>100</v>
      </c>
      <c r="AF5273" s="37">
        <f t="shared" si="10254"/>
        <v>9425.5</v>
      </c>
      <c r="AG5273" s="37">
        <f t="shared" si="10255"/>
        <v>-333.92599999999999</v>
      </c>
      <c r="AH5273" s="37">
        <f t="shared" si="10256"/>
        <v>0</v>
      </c>
      <c r="AI5273" s="37">
        <f t="shared" si="10257"/>
        <v>0</v>
      </c>
      <c r="AJ5273" s="37">
        <f t="shared" si="10258"/>
        <v>0</v>
      </c>
      <c r="AK5273" s="37">
        <f t="shared" si="10259"/>
        <v>0</v>
      </c>
      <c r="AL5273" s="37">
        <f t="shared" si="10240"/>
        <v>9091.5740000000005</v>
      </c>
      <c r="AM5273" s="37">
        <f t="shared" si="10241"/>
        <v>0</v>
      </c>
      <c r="AN5273" s="2"/>
      <c r="AO5273" s="33"/>
      <c r="AP5273" s="33"/>
      <c r="AQ5273" s="33"/>
      <c r="AR5273" s="33"/>
      <c r="AS5273" s="33"/>
    </row>
    <row r="5274" ht="31.5">
      <c r="B5274" s="41" t="s">
        <v>1408</v>
      </c>
      <c r="C5274" s="41" t="s">
        <v>446</v>
      </c>
      <c r="D5274" s="41" t="s">
        <v>117</v>
      </c>
      <c r="E5274" s="26" t="str">
        <f t="shared" si="10245"/>
        <v>1003</v>
      </c>
      <c r="F5274" s="41" t="s">
        <v>81</v>
      </c>
      <c r="G5274" s="41"/>
      <c r="H5274" s="42" t="s">
        <v>82</v>
      </c>
      <c r="I5274" s="43">
        <f t="shared" si="10273"/>
        <v>9425.5</v>
      </c>
      <c r="J5274" s="43">
        <f t="shared" si="10274"/>
        <v>10093.4</v>
      </c>
      <c r="K5274" s="43">
        <f t="shared" si="10275"/>
        <v>10761.200000000001</v>
      </c>
      <c r="L5274" s="43">
        <f t="shared" si="10263"/>
        <v>0</v>
      </c>
      <c r="M5274" s="43">
        <f t="shared" si="10264"/>
        <v>0</v>
      </c>
      <c r="N5274" s="43">
        <f t="shared" si="10265"/>
        <v>0</v>
      </c>
      <c r="O5274" s="43">
        <f t="shared" si="10247"/>
        <v>-333.92599999999999</v>
      </c>
      <c r="P5274" s="43">
        <f t="shared" si="10248"/>
        <v>0</v>
      </c>
      <c r="Q5274" s="43">
        <f t="shared" si="10249"/>
        <v>0</v>
      </c>
      <c r="R5274" s="43">
        <f t="shared" si="10250"/>
        <v>0</v>
      </c>
      <c r="S5274" s="43">
        <f t="shared" si="10266"/>
        <v>0</v>
      </c>
      <c r="T5274" s="43">
        <f t="shared" si="10267"/>
        <v>0</v>
      </c>
      <c r="U5274" s="43">
        <v>0</v>
      </c>
      <c r="V5274" s="43">
        <f t="shared" si="10246"/>
        <v>9091.5740000000005</v>
      </c>
      <c r="W5274" s="43">
        <f t="shared" si="10268"/>
        <v>0</v>
      </c>
      <c r="X5274" s="43">
        <f t="shared" si="10269"/>
        <v>0</v>
      </c>
      <c r="Y5274" s="43">
        <f t="shared" si="10270"/>
        <v>0</v>
      </c>
      <c r="Z5274" s="43">
        <f t="shared" si="10271"/>
        <v>0</v>
      </c>
      <c r="AA5274" s="43">
        <f t="shared" si="10272"/>
        <v>0</v>
      </c>
      <c r="AB5274" s="43">
        <f t="shared" si="10251"/>
        <v>9091.5740000000005</v>
      </c>
      <c r="AC5274" s="44">
        <f t="shared" si="10252"/>
        <v>9091.5740000000005</v>
      </c>
      <c r="AD5274" s="44">
        <f t="shared" si="10253"/>
        <v>9091.5740000000005</v>
      </c>
      <c r="AE5274" s="45">
        <f t="shared" si="10239"/>
        <v>100</v>
      </c>
      <c r="AF5274" s="43">
        <f t="shared" si="10254"/>
        <v>9425.5</v>
      </c>
      <c r="AG5274" s="43">
        <f t="shared" si="10255"/>
        <v>-333.92599999999999</v>
      </c>
      <c r="AH5274" s="43">
        <f t="shared" si="10256"/>
        <v>0</v>
      </c>
      <c r="AI5274" s="43">
        <f t="shared" si="10257"/>
        <v>0</v>
      </c>
      <c r="AJ5274" s="43">
        <f t="shared" si="10258"/>
        <v>0</v>
      </c>
      <c r="AK5274" s="43">
        <f t="shared" si="10259"/>
        <v>0</v>
      </c>
      <c r="AL5274" s="43">
        <f t="shared" si="10240"/>
        <v>9091.5740000000005</v>
      </c>
      <c r="AM5274" s="43">
        <f t="shared" si="10241"/>
        <v>0</v>
      </c>
      <c r="AN5274" s="2"/>
      <c r="AO5274" s="1"/>
      <c r="AP5274" s="1"/>
      <c r="AQ5274" s="1"/>
      <c r="AR5274" s="1"/>
      <c r="AS5274" s="1"/>
    </row>
    <row r="5275">
      <c r="B5275" s="41" t="s">
        <v>1408</v>
      </c>
      <c r="C5275" s="41" t="s">
        <v>446</v>
      </c>
      <c r="D5275" s="41" t="s">
        <v>117</v>
      </c>
      <c r="E5275" s="26" t="str">
        <f t="shared" si="10245"/>
        <v>1003</v>
      </c>
      <c r="F5275" s="41" t="s">
        <v>83</v>
      </c>
      <c r="G5275" s="41"/>
      <c r="H5275" s="42" t="s">
        <v>84</v>
      </c>
      <c r="I5275" s="43">
        <f t="shared" si="10273"/>
        <v>9425.5</v>
      </c>
      <c r="J5275" s="43">
        <f t="shared" si="10274"/>
        <v>10093.4</v>
      </c>
      <c r="K5275" s="43">
        <f t="shared" si="10275"/>
        <v>10761.200000000001</v>
      </c>
      <c r="L5275" s="43">
        <f t="shared" si="10263"/>
        <v>0</v>
      </c>
      <c r="M5275" s="43">
        <f t="shared" si="10264"/>
        <v>0</v>
      </c>
      <c r="N5275" s="43">
        <f t="shared" si="10265"/>
        <v>0</v>
      </c>
      <c r="O5275" s="43">
        <f t="shared" si="10247"/>
        <v>-333.92599999999999</v>
      </c>
      <c r="P5275" s="43">
        <f t="shared" si="10248"/>
        <v>0</v>
      </c>
      <c r="Q5275" s="43">
        <f t="shared" si="10249"/>
        <v>0</v>
      </c>
      <c r="R5275" s="43">
        <f t="shared" si="10250"/>
        <v>0</v>
      </c>
      <c r="S5275" s="43">
        <f t="shared" si="10266"/>
        <v>0</v>
      </c>
      <c r="T5275" s="43">
        <f t="shared" si="10267"/>
        <v>0</v>
      </c>
      <c r="U5275" s="43">
        <v>0</v>
      </c>
      <c r="V5275" s="43">
        <f t="shared" si="10246"/>
        <v>9091.5740000000005</v>
      </c>
      <c r="W5275" s="43">
        <f t="shared" si="10268"/>
        <v>0</v>
      </c>
      <c r="X5275" s="43">
        <f t="shared" si="10269"/>
        <v>0</v>
      </c>
      <c r="Y5275" s="43">
        <f t="shared" si="10270"/>
        <v>0</v>
      </c>
      <c r="Z5275" s="43">
        <f t="shared" si="10271"/>
        <v>0</v>
      </c>
      <c r="AA5275" s="43">
        <f t="shared" si="10272"/>
        <v>0</v>
      </c>
      <c r="AB5275" s="43">
        <f t="shared" si="10251"/>
        <v>9091.5740000000005</v>
      </c>
      <c r="AC5275" s="44">
        <f t="shared" si="10252"/>
        <v>9091.5740000000005</v>
      </c>
      <c r="AD5275" s="44">
        <f t="shared" si="10253"/>
        <v>9091.5740000000005</v>
      </c>
      <c r="AE5275" s="45">
        <f t="shared" si="10239"/>
        <v>100</v>
      </c>
      <c r="AF5275" s="43">
        <f t="shared" si="10254"/>
        <v>9425.5</v>
      </c>
      <c r="AG5275" s="43">
        <f t="shared" si="10255"/>
        <v>-333.92599999999999</v>
      </c>
      <c r="AH5275" s="43">
        <f t="shared" si="10256"/>
        <v>0</v>
      </c>
      <c r="AI5275" s="43">
        <f t="shared" si="10257"/>
        <v>0</v>
      </c>
      <c r="AJ5275" s="43">
        <f t="shared" si="10258"/>
        <v>0</v>
      </c>
      <c r="AK5275" s="43">
        <f t="shared" si="10259"/>
        <v>0</v>
      </c>
      <c r="AL5275" s="43">
        <f t="shared" si="10240"/>
        <v>9091.5740000000005</v>
      </c>
      <c r="AM5275" s="43">
        <f t="shared" si="10241"/>
        <v>0</v>
      </c>
      <c r="AN5275" s="2"/>
      <c r="AR5275" s="1"/>
      <c r="AS5275" s="1"/>
    </row>
    <row r="5276" ht="47.25">
      <c r="B5276" s="41" t="s">
        <v>1408</v>
      </c>
      <c r="C5276" s="41" t="s">
        <v>446</v>
      </c>
      <c r="D5276" s="41" t="s">
        <v>117</v>
      </c>
      <c r="E5276" s="26" t="str">
        <f t="shared" si="10245"/>
        <v>1003</v>
      </c>
      <c r="F5276" s="41" t="s">
        <v>1466</v>
      </c>
      <c r="G5276" s="41"/>
      <c r="H5276" s="42" t="s">
        <v>1467</v>
      </c>
      <c r="I5276" s="43">
        <f t="shared" si="10273"/>
        <v>9425.5</v>
      </c>
      <c r="J5276" s="43">
        <f t="shared" si="10274"/>
        <v>10093.4</v>
      </c>
      <c r="K5276" s="43">
        <f t="shared" si="10275"/>
        <v>10761.200000000001</v>
      </c>
      <c r="L5276" s="43">
        <f t="shared" si="10263"/>
        <v>0</v>
      </c>
      <c r="M5276" s="43">
        <f t="shared" si="10264"/>
        <v>0</v>
      </c>
      <c r="N5276" s="43">
        <f t="shared" si="10265"/>
        <v>0</v>
      </c>
      <c r="O5276" s="43">
        <f t="shared" si="10247"/>
        <v>-333.92599999999999</v>
      </c>
      <c r="P5276" s="43">
        <f t="shared" si="10248"/>
        <v>0</v>
      </c>
      <c r="Q5276" s="43">
        <f t="shared" si="10249"/>
        <v>0</v>
      </c>
      <c r="R5276" s="43">
        <f t="shared" si="10250"/>
        <v>0</v>
      </c>
      <c r="S5276" s="43">
        <f t="shared" si="10266"/>
        <v>0</v>
      </c>
      <c r="T5276" s="43">
        <f t="shared" si="10267"/>
        <v>0</v>
      </c>
      <c r="U5276" s="43">
        <v>0</v>
      </c>
      <c r="V5276" s="43">
        <f t="shared" si="10246"/>
        <v>9091.5740000000005</v>
      </c>
      <c r="W5276" s="43">
        <f t="shared" si="10268"/>
        <v>0</v>
      </c>
      <c r="X5276" s="43">
        <f t="shared" si="10269"/>
        <v>0</v>
      </c>
      <c r="Y5276" s="43">
        <f t="shared" si="10270"/>
        <v>0</v>
      </c>
      <c r="Z5276" s="43">
        <f t="shared" si="10271"/>
        <v>0</v>
      </c>
      <c r="AA5276" s="43">
        <f t="shared" si="10272"/>
        <v>0</v>
      </c>
      <c r="AB5276" s="43">
        <f t="shared" si="10251"/>
        <v>9091.5740000000005</v>
      </c>
      <c r="AC5276" s="44">
        <f t="shared" si="10252"/>
        <v>9091.5740000000005</v>
      </c>
      <c r="AD5276" s="44">
        <f t="shared" si="10253"/>
        <v>9091.5740000000005</v>
      </c>
      <c r="AE5276" s="45">
        <f t="shared" si="10239"/>
        <v>100</v>
      </c>
      <c r="AF5276" s="43">
        <f t="shared" si="10254"/>
        <v>9425.5</v>
      </c>
      <c r="AG5276" s="43">
        <f t="shared" si="10255"/>
        <v>-333.92599999999999</v>
      </c>
      <c r="AH5276" s="43">
        <f t="shared" si="10256"/>
        <v>0</v>
      </c>
      <c r="AI5276" s="43">
        <f t="shared" si="10257"/>
        <v>0</v>
      </c>
      <c r="AJ5276" s="43">
        <f t="shared" si="10258"/>
        <v>0</v>
      </c>
      <c r="AK5276" s="43">
        <f t="shared" si="10259"/>
        <v>0</v>
      </c>
      <c r="AL5276" s="43">
        <f t="shared" si="10240"/>
        <v>9091.5740000000005</v>
      </c>
      <c r="AM5276" s="43">
        <f t="shared" si="10241"/>
        <v>0</v>
      </c>
      <c r="AN5276" s="2"/>
      <c r="AO5276" s="1"/>
      <c r="AP5276" s="1"/>
      <c r="AQ5276" s="1"/>
      <c r="AR5276" s="1"/>
      <c r="AS5276" s="1"/>
    </row>
    <row r="5277">
      <c r="B5277" s="41" t="s">
        <v>1408</v>
      </c>
      <c r="C5277" s="41" t="s">
        <v>446</v>
      </c>
      <c r="D5277" s="41" t="s">
        <v>117</v>
      </c>
      <c r="E5277" s="26" t="str">
        <f t="shared" si="10245"/>
        <v>1003</v>
      </c>
      <c r="F5277" s="41" t="s">
        <v>1466</v>
      </c>
      <c r="G5277" s="41" t="s">
        <v>95</v>
      </c>
      <c r="H5277" s="42" t="s">
        <v>96</v>
      </c>
      <c r="I5277" s="43">
        <f t="shared" si="10273"/>
        <v>9425.5</v>
      </c>
      <c r="J5277" s="43">
        <f t="shared" si="10274"/>
        <v>10093.4</v>
      </c>
      <c r="K5277" s="43">
        <f t="shared" si="10275"/>
        <v>10761.200000000001</v>
      </c>
      <c r="L5277" s="43">
        <f t="shared" si="10263"/>
        <v>0</v>
      </c>
      <c r="M5277" s="43">
        <f t="shared" si="10264"/>
        <v>0</v>
      </c>
      <c r="N5277" s="43">
        <f t="shared" si="10265"/>
        <v>0</v>
      </c>
      <c r="O5277" s="43">
        <f t="shared" si="10247"/>
        <v>-333.92599999999999</v>
      </c>
      <c r="P5277" s="43">
        <f t="shared" si="10248"/>
        <v>0</v>
      </c>
      <c r="Q5277" s="43">
        <f t="shared" si="10249"/>
        <v>0</v>
      </c>
      <c r="R5277" s="43">
        <f t="shared" si="10250"/>
        <v>0</v>
      </c>
      <c r="S5277" s="43">
        <f t="shared" si="10266"/>
        <v>0</v>
      </c>
      <c r="T5277" s="43">
        <f t="shared" si="10267"/>
        <v>0</v>
      </c>
      <c r="U5277" s="43">
        <v>0</v>
      </c>
      <c r="V5277" s="43">
        <f t="shared" si="10246"/>
        <v>9091.5740000000005</v>
      </c>
      <c r="W5277" s="43">
        <f t="shared" si="10268"/>
        <v>0</v>
      </c>
      <c r="X5277" s="43">
        <f t="shared" si="10269"/>
        <v>0</v>
      </c>
      <c r="Y5277" s="43">
        <f t="shared" si="10270"/>
        <v>0</v>
      </c>
      <c r="Z5277" s="43">
        <f t="shared" si="10271"/>
        <v>0</v>
      </c>
      <c r="AA5277" s="43">
        <f t="shared" si="10272"/>
        <v>0</v>
      </c>
      <c r="AB5277" s="43">
        <f t="shared" si="10251"/>
        <v>9091.5740000000005</v>
      </c>
      <c r="AC5277" s="44">
        <f t="shared" si="10252"/>
        <v>9091.5740000000005</v>
      </c>
      <c r="AD5277" s="44">
        <f t="shared" si="10253"/>
        <v>9091.5740000000005</v>
      </c>
      <c r="AE5277" s="45">
        <f t="shared" si="10239"/>
        <v>100</v>
      </c>
      <c r="AF5277" s="43">
        <f t="shared" si="10254"/>
        <v>9425.5</v>
      </c>
      <c r="AG5277" s="43">
        <f t="shared" si="10255"/>
        <v>-333.92599999999999</v>
      </c>
      <c r="AH5277" s="43">
        <f t="shared" si="10256"/>
        <v>0</v>
      </c>
      <c r="AI5277" s="43">
        <f t="shared" si="10257"/>
        <v>0</v>
      </c>
      <c r="AJ5277" s="43">
        <f t="shared" si="10258"/>
        <v>0</v>
      </c>
      <c r="AK5277" s="43">
        <f t="shared" si="10259"/>
        <v>0</v>
      </c>
      <c r="AL5277" s="43">
        <f t="shared" si="10240"/>
        <v>9091.5740000000005</v>
      </c>
      <c r="AM5277" s="43">
        <f t="shared" si="10241"/>
        <v>0</v>
      </c>
      <c r="AN5277" s="2"/>
      <c r="AO5277" s="1"/>
      <c r="AP5277" s="1"/>
      <c r="AQ5277" s="1"/>
      <c r="AR5277" s="1"/>
      <c r="AS5277" s="1"/>
    </row>
    <row r="5278" ht="31.5">
      <c r="B5278" s="41" t="s">
        <v>1408</v>
      </c>
      <c r="C5278" s="41" t="s">
        <v>446</v>
      </c>
      <c r="D5278" s="41" t="s">
        <v>117</v>
      </c>
      <c r="E5278" s="26" t="str">
        <f t="shared" si="10245"/>
        <v>1003</v>
      </c>
      <c r="F5278" s="41" t="s">
        <v>1466</v>
      </c>
      <c r="G5278" s="41" t="s">
        <v>97</v>
      </c>
      <c r="H5278" s="42" t="s">
        <v>98</v>
      </c>
      <c r="I5278" s="43">
        <v>9425.5</v>
      </c>
      <c r="J5278" s="43">
        <v>10093.4</v>
      </c>
      <c r="K5278" s="43">
        <v>10761.200000000001</v>
      </c>
      <c r="L5278" s="43"/>
      <c r="M5278" s="43"/>
      <c r="N5278" s="43"/>
      <c r="O5278" s="43">
        <v>-333.92599999999999</v>
      </c>
      <c r="P5278" s="43">
        <v>0</v>
      </c>
      <c r="Q5278" s="43">
        <v>0</v>
      </c>
      <c r="R5278" s="43">
        <v>0</v>
      </c>
      <c r="S5278" s="43">
        <v>0</v>
      </c>
      <c r="T5278" s="43">
        <v>0</v>
      </c>
      <c r="U5278" s="43">
        <v>0</v>
      </c>
      <c r="V5278" s="43">
        <f t="shared" si="10246"/>
        <v>9091.5740000000005</v>
      </c>
      <c r="W5278" s="43"/>
      <c r="X5278" s="43"/>
      <c r="Y5278" s="43"/>
      <c r="Z5278" s="43"/>
      <c r="AA5278" s="43"/>
      <c r="AB5278" s="43">
        <v>9091.5740000000005</v>
      </c>
      <c r="AC5278" s="44">
        <v>9091.5740000000005</v>
      </c>
      <c r="AD5278" s="44">
        <v>9091.5740000000005</v>
      </c>
      <c r="AE5278" s="45">
        <f t="shared" si="10239"/>
        <v>100</v>
      </c>
      <c r="AF5278" s="43">
        <v>9425.5</v>
      </c>
      <c r="AG5278" s="43">
        <v>-333.92599999999999</v>
      </c>
      <c r="AH5278" s="43">
        <v>0</v>
      </c>
      <c r="AI5278" s="43">
        <v>0</v>
      </c>
      <c r="AJ5278" s="43">
        <v>0</v>
      </c>
      <c r="AK5278" s="43">
        <v>0</v>
      </c>
      <c r="AL5278" s="43">
        <f t="shared" si="10240"/>
        <v>9091.5740000000005</v>
      </c>
      <c r="AM5278" s="43">
        <f t="shared" si="10241"/>
        <v>0</v>
      </c>
      <c r="AN5278" s="19"/>
      <c r="AO5278" s="1"/>
      <c r="AP5278" s="1"/>
      <c r="AQ5278" s="1"/>
      <c r="AR5278" s="1"/>
      <c r="AS5278" s="1"/>
    </row>
    <row r="5279" s="24" customFormat="1" ht="31.5">
      <c r="B5279" s="25" t="s">
        <v>1468</v>
      </c>
      <c r="C5279" s="25"/>
      <c r="D5279" s="25"/>
      <c r="E5279" s="26" t="str">
        <f t="shared" si="10245"/>
        <v/>
      </c>
      <c r="F5279" s="25"/>
      <c r="G5279" s="25"/>
      <c r="H5279" s="27" t="s">
        <v>1469</v>
      </c>
      <c r="I5279" s="28">
        <f>I5280+I5293+I5304</f>
        <v>1199025.5</v>
      </c>
      <c r="J5279" s="28">
        <f>J5280+J5293+J5304</f>
        <v>1202586.8</v>
      </c>
      <c r="K5279" s="28">
        <f>K5280+K5293+K5304</f>
        <v>1202586.8</v>
      </c>
      <c r="L5279" s="28">
        <f>L5280+L5293+L5304</f>
        <v>22145.299999999999</v>
      </c>
      <c r="M5279" s="28">
        <f>M5280+M5293+M5304</f>
        <v>-16.199999999999999</v>
      </c>
      <c r="N5279" s="28">
        <f>N5280+N5293+N5304</f>
        <v>-15261.4</v>
      </c>
      <c r="O5279" s="28">
        <f>O5280+O5293+O5304</f>
        <v>6640.6770000000006</v>
      </c>
      <c r="P5279" s="28">
        <f>P5280+P5293+P5304</f>
        <v>15140.777999999998</v>
      </c>
      <c r="Q5279" s="28">
        <f>Q5280+Q5293+Q5304</f>
        <v>54874.629999999997</v>
      </c>
      <c r="R5279" s="28">
        <f>R5280+R5293+R5304</f>
        <v>33383.572999999997</v>
      </c>
      <c r="S5279" s="28">
        <f>S5280+S5293+S5304</f>
        <v>6378.7910000000002</v>
      </c>
      <c r="T5279" s="28">
        <f>T5280+T5293+T5304</f>
        <v>0</v>
      </c>
      <c r="U5279" s="28">
        <v>6214.003999999999</v>
      </c>
      <c r="V5279" s="28">
        <f t="shared" si="10246"/>
        <v>1343803.2529999998</v>
      </c>
      <c r="W5279" s="28">
        <f>W5280+W5293+W5304</f>
        <v>6214.003999999999</v>
      </c>
      <c r="X5279" s="28">
        <f>X5280+X5293+X5304</f>
        <v>0</v>
      </c>
      <c r="Y5279" s="28">
        <f>Y5280+Y5293+Y5304</f>
        <v>0</v>
      </c>
      <c r="Z5279" s="28">
        <f>Z5280+Z5293+Z5304</f>
        <v>0</v>
      </c>
      <c r="AA5279" s="28">
        <f>AA5280+AA5293+AA5304</f>
        <v>0</v>
      </c>
      <c r="AB5279" s="28">
        <f>AB5280+AB5293+AB5304</f>
        <v>1017805.4662600001</v>
      </c>
      <c r="AC5279" s="29">
        <f>AC5280+AC5293+AC5304</f>
        <v>1381161.96738</v>
      </c>
      <c r="AD5279" s="29">
        <f>AD5280+AD5293+AD5304</f>
        <v>1370706.8725200002</v>
      </c>
      <c r="AE5279" s="30">
        <f t="shared" si="10239"/>
        <v>99.243021810118861</v>
      </c>
      <c r="AF5279" s="28">
        <f>AF5280+AF5293+AF5304</f>
        <v>1374321.2903800001</v>
      </c>
      <c r="AG5279" s="28">
        <f>AG5280+AG5293+AG5304</f>
        <v>6640.6770000000006</v>
      </c>
      <c r="AH5279" s="28">
        <f>AH5280+AH5293+AH5304</f>
        <v>0</v>
      </c>
      <c r="AI5279" s="28">
        <f>AI5280+AI5293+AI5304</f>
        <v>0</v>
      </c>
      <c r="AJ5279" s="28">
        <f>AJ5280+AJ5293+AJ5304</f>
        <v>0</v>
      </c>
      <c r="AK5279" s="28">
        <f>AK5280+AK5293+AK5304</f>
        <v>0</v>
      </c>
      <c r="AL5279" s="28">
        <f t="shared" si="10240"/>
        <v>1380961.96738</v>
      </c>
      <c r="AM5279" s="28">
        <f t="shared" si="10241"/>
        <v>-37158.714380000252</v>
      </c>
      <c r="AN5279" s="2"/>
      <c r="AO5279" s="24"/>
      <c r="AP5279" s="24"/>
      <c r="AQ5279" s="24"/>
      <c r="AR5279" s="24"/>
      <c r="AS5279" s="24"/>
    </row>
    <row r="5280" s="24" customFormat="1">
      <c r="B5280" s="25" t="s">
        <v>1468</v>
      </c>
      <c r="C5280" s="25" t="s">
        <v>227</v>
      </c>
      <c r="D5280" s="25"/>
      <c r="E5280" s="32" t="str">
        <f t="shared" si="10245"/>
        <v>07</v>
      </c>
      <c r="F5280" s="25"/>
      <c r="G5280" s="25"/>
      <c r="H5280" s="27" t="s">
        <v>295</v>
      </c>
      <c r="I5280" s="28">
        <f t="shared" ref="I5280:I5282" si="10276">I5281</f>
        <v>2972.8000000000002</v>
      </c>
      <c r="J5280" s="28">
        <f t="shared" ref="J5280:J5282" si="10277">J5281</f>
        <v>3008.1000000000004</v>
      </c>
      <c r="K5280" s="28">
        <f t="shared" ref="K5280:K5282" si="10278">K5281</f>
        <v>3008.1000000000004</v>
      </c>
      <c r="L5280" s="28">
        <f t="shared" ref="L5280:L5282" si="10279">L5281</f>
        <v>0</v>
      </c>
      <c r="M5280" s="28">
        <f t="shared" ref="M5280:M5282" si="10280">M5281</f>
        <v>0</v>
      </c>
      <c r="N5280" s="28">
        <f t="shared" ref="N5280:N5282" si="10281">N5281</f>
        <v>0</v>
      </c>
      <c r="O5280" s="28">
        <f t="shared" ref="O5280:O5282" si="10282">O5281</f>
        <v>0</v>
      </c>
      <c r="P5280" s="28">
        <f t="shared" ref="P5280:P5282" si="10283">P5281</f>
        <v>0</v>
      </c>
      <c r="Q5280" s="28">
        <f t="shared" ref="Q5280:Q5282" si="10284">Q5281</f>
        <v>0</v>
      </c>
      <c r="R5280" s="28">
        <f t="shared" ref="R5280:R5282" si="10285">R5281</f>
        <v>37.511000000000003</v>
      </c>
      <c r="S5280" s="28">
        <f t="shared" ref="S5280:S5282" si="10286">S5281</f>
        <v>0</v>
      </c>
      <c r="T5280" s="28">
        <f t="shared" ref="T5280:T5282" si="10287">T5281</f>
        <v>0</v>
      </c>
      <c r="U5280" s="28">
        <v>0</v>
      </c>
      <c r="V5280" s="28">
        <f t="shared" si="10246"/>
        <v>3010.3110000000001</v>
      </c>
      <c r="W5280" s="28">
        <f t="shared" ref="W5280:W5282" si="10288">W5281</f>
        <v>0</v>
      </c>
      <c r="X5280" s="28">
        <f t="shared" ref="X5280:X5282" si="10289">X5281</f>
        <v>0</v>
      </c>
      <c r="Y5280" s="28">
        <f t="shared" ref="Y5280:Y5282" si="10290">Y5281</f>
        <v>0</v>
      </c>
      <c r="Z5280" s="28">
        <f t="shared" ref="Z5280:Z5282" si="10291">Z5281</f>
        <v>0</v>
      </c>
      <c r="AA5280" s="28">
        <f t="shared" ref="AA5280:AA5282" si="10292">AA5281</f>
        <v>0</v>
      </c>
      <c r="AB5280" s="28">
        <f t="shared" ref="AB5280:AB5282" si="10293">AB5281</f>
        <v>3361.4555999999998</v>
      </c>
      <c r="AC5280" s="29">
        <f t="shared" ref="AC5280:AC5282" si="10294">AC5281</f>
        <v>3361.511</v>
      </c>
      <c r="AD5280" s="29">
        <f t="shared" ref="AD5280:AD5282" si="10295">AD5281</f>
        <v>3361.4096999999997</v>
      </c>
      <c r="AE5280" s="30">
        <f t="shared" si="10239"/>
        <v>99.996986474237332</v>
      </c>
      <c r="AF5280" s="28">
        <f t="shared" ref="AF5280:AF5282" si="10296">AF5281</f>
        <v>3361.511</v>
      </c>
      <c r="AG5280" s="28">
        <f t="shared" ref="AG5280:AG5282" si="10297">AG5281</f>
        <v>0</v>
      </c>
      <c r="AH5280" s="28">
        <f t="shared" ref="AH5280:AH5282" si="10298">AH5281</f>
        <v>0</v>
      </c>
      <c r="AI5280" s="28">
        <f t="shared" ref="AI5280:AI5282" si="10299">AI5281</f>
        <v>0</v>
      </c>
      <c r="AJ5280" s="28">
        <f t="shared" ref="AJ5280:AJ5282" si="10300">AJ5281</f>
        <v>0</v>
      </c>
      <c r="AK5280" s="28">
        <f t="shared" ref="AK5280:AK5282" si="10301">AK5281</f>
        <v>0</v>
      </c>
      <c r="AL5280" s="28">
        <f t="shared" si="10240"/>
        <v>3361.511</v>
      </c>
      <c r="AM5280" s="28">
        <f t="shared" si="10241"/>
        <v>-351.19999999999982</v>
      </c>
      <c r="AN5280" s="2"/>
      <c r="AO5280" s="24"/>
      <c r="AP5280" s="24"/>
      <c r="AQ5280" s="24"/>
      <c r="AR5280" s="24"/>
      <c r="AS5280" s="24"/>
    </row>
    <row r="5281" s="33" customFormat="1">
      <c r="B5281" s="34" t="s">
        <v>1468</v>
      </c>
      <c r="C5281" s="34" t="s">
        <v>227</v>
      </c>
      <c r="D5281" s="34" t="s">
        <v>109</v>
      </c>
      <c r="E5281" s="35" t="str">
        <f t="shared" si="10245"/>
        <v>0709</v>
      </c>
      <c r="F5281" s="34"/>
      <c r="G5281" s="34"/>
      <c r="H5281" s="36" t="s">
        <v>383</v>
      </c>
      <c r="I5281" s="37">
        <f t="shared" si="10276"/>
        <v>2972.8000000000002</v>
      </c>
      <c r="J5281" s="37">
        <f t="shared" si="10277"/>
        <v>3008.1000000000004</v>
      </c>
      <c r="K5281" s="37">
        <f t="shared" si="10278"/>
        <v>3008.1000000000004</v>
      </c>
      <c r="L5281" s="37">
        <f t="shared" si="10279"/>
        <v>0</v>
      </c>
      <c r="M5281" s="37">
        <f t="shared" si="10280"/>
        <v>0</v>
      </c>
      <c r="N5281" s="37">
        <f t="shared" si="10281"/>
        <v>0</v>
      </c>
      <c r="O5281" s="37">
        <f t="shared" si="10282"/>
        <v>0</v>
      </c>
      <c r="P5281" s="37">
        <f t="shared" si="10283"/>
        <v>0</v>
      </c>
      <c r="Q5281" s="37">
        <f t="shared" si="10284"/>
        <v>0</v>
      </c>
      <c r="R5281" s="37">
        <f t="shared" si="10285"/>
        <v>37.511000000000003</v>
      </c>
      <c r="S5281" s="37">
        <f t="shared" si="10286"/>
        <v>0</v>
      </c>
      <c r="T5281" s="37">
        <f t="shared" si="10287"/>
        <v>0</v>
      </c>
      <c r="U5281" s="37">
        <v>0</v>
      </c>
      <c r="V5281" s="37">
        <f t="shared" si="10246"/>
        <v>3010.3110000000001</v>
      </c>
      <c r="W5281" s="37">
        <f t="shared" si="10288"/>
        <v>0</v>
      </c>
      <c r="X5281" s="37">
        <f t="shared" si="10289"/>
        <v>0</v>
      </c>
      <c r="Y5281" s="37">
        <f t="shared" si="10290"/>
        <v>0</v>
      </c>
      <c r="Z5281" s="37">
        <f t="shared" si="10291"/>
        <v>0</v>
      </c>
      <c r="AA5281" s="37">
        <f t="shared" si="10292"/>
        <v>0</v>
      </c>
      <c r="AB5281" s="37">
        <f t="shared" si="10293"/>
        <v>3361.4555999999998</v>
      </c>
      <c r="AC5281" s="38">
        <f t="shared" si="10294"/>
        <v>3361.511</v>
      </c>
      <c r="AD5281" s="38">
        <f t="shared" si="10295"/>
        <v>3361.4096999999997</v>
      </c>
      <c r="AE5281" s="39">
        <f t="shared" si="10239"/>
        <v>99.996986474237332</v>
      </c>
      <c r="AF5281" s="37">
        <f t="shared" si="10296"/>
        <v>3361.511</v>
      </c>
      <c r="AG5281" s="37">
        <f t="shared" si="10297"/>
        <v>0</v>
      </c>
      <c r="AH5281" s="37">
        <f t="shared" si="10298"/>
        <v>0</v>
      </c>
      <c r="AI5281" s="37">
        <f t="shared" si="10299"/>
        <v>0</v>
      </c>
      <c r="AJ5281" s="37">
        <f t="shared" si="10300"/>
        <v>0</v>
      </c>
      <c r="AK5281" s="37">
        <f t="shared" si="10301"/>
        <v>0</v>
      </c>
      <c r="AL5281" s="37">
        <f t="shared" si="10240"/>
        <v>3361.511</v>
      </c>
      <c r="AM5281" s="37">
        <f t="shared" si="10241"/>
        <v>-351.19999999999982</v>
      </c>
      <c r="AN5281" s="40"/>
      <c r="AO5281" s="33"/>
      <c r="AP5281" s="33"/>
      <c r="AQ5281" s="33"/>
      <c r="AR5281" s="33"/>
      <c r="AS5281" s="33"/>
    </row>
    <row r="5282" ht="47.25">
      <c r="B5282" s="41" t="s">
        <v>1468</v>
      </c>
      <c r="C5282" s="41" t="s">
        <v>227</v>
      </c>
      <c r="D5282" s="41" t="s">
        <v>109</v>
      </c>
      <c r="E5282" s="26" t="str">
        <f t="shared" si="10245"/>
        <v>0709</v>
      </c>
      <c r="F5282" s="41" t="s">
        <v>328</v>
      </c>
      <c r="G5282" s="41"/>
      <c r="H5282" s="42" t="s">
        <v>329</v>
      </c>
      <c r="I5282" s="43">
        <f t="shared" si="10276"/>
        <v>2972.8000000000002</v>
      </c>
      <c r="J5282" s="43">
        <f t="shared" si="10277"/>
        <v>3008.1000000000004</v>
      </c>
      <c r="K5282" s="43">
        <f t="shared" si="10278"/>
        <v>3008.1000000000004</v>
      </c>
      <c r="L5282" s="43">
        <f t="shared" si="10279"/>
        <v>0</v>
      </c>
      <c r="M5282" s="43">
        <f t="shared" si="10280"/>
        <v>0</v>
      </c>
      <c r="N5282" s="43">
        <f t="shared" si="10281"/>
        <v>0</v>
      </c>
      <c r="O5282" s="43">
        <f t="shared" si="10282"/>
        <v>0</v>
      </c>
      <c r="P5282" s="43">
        <f t="shared" si="10283"/>
        <v>0</v>
      </c>
      <c r="Q5282" s="43">
        <f t="shared" si="10284"/>
        <v>0</v>
      </c>
      <c r="R5282" s="43">
        <f t="shared" si="10285"/>
        <v>37.511000000000003</v>
      </c>
      <c r="S5282" s="43">
        <f t="shared" si="10286"/>
        <v>0</v>
      </c>
      <c r="T5282" s="43">
        <f t="shared" si="10287"/>
        <v>0</v>
      </c>
      <c r="U5282" s="43">
        <v>0</v>
      </c>
      <c r="V5282" s="43">
        <f t="shared" si="10246"/>
        <v>3010.3110000000001</v>
      </c>
      <c r="W5282" s="43">
        <f t="shared" si="10288"/>
        <v>0</v>
      </c>
      <c r="X5282" s="43">
        <f t="shared" si="10289"/>
        <v>0</v>
      </c>
      <c r="Y5282" s="43">
        <f t="shared" si="10290"/>
        <v>0</v>
      </c>
      <c r="Z5282" s="43">
        <f t="shared" si="10291"/>
        <v>0</v>
      </c>
      <c r="AA5282" s="43">
        <f t="shared" si="10292"/>
        <v>0</v>
      </c>
      <c r="AB5282" s="43">
        <f t="shared" si="10293"/>
        <v>3361.4555999999998</v>
      </c>
      <c r="AC5282" s="44">
        <f t="shared" si="10294"/>
        <v>3361.511</v>
      </c>
      <c r="AD5282" s="44">
        <f t="shared" si="10295"/>
        <v>3361.4096999999997</v>
      </c>
      <c r="AE5282" s="45">
        <f t="shared" si="10239"/>
        <v>99.996986474237332</v>
      </c>
      <c r="AF5282" s="43">
        <f t="shared" si="10296"/>
        <v>3361.511</v>
      </c>
      <c r="AG5282" s="43">
        <f t="shared" si="10297"/>
        <v>0</v>
      </c>
      <c r="AH5282" s="43">
        <f t="shared" si="10298"/>
        <v>0</v>
      </c>
      <c r="AI5282" s="43">
        <f t="shared" si="10299"/>
        <v>0</v>
      </c>
      <c r="AJ5282" s="43">
        <f t="shared" si="10300"/>
        <v>0</v>
      </c>
      <c r="AK5282" s="43">
        <f t="shared" si="10301"/>
        <v>0</v>
      </c>
      <c r="AL5282" s="43">
        <f t="shared" si="10240"/>
        <v>3361.511</v>
      </c>
      <c r="AM5282" s="43">
        <f t="shared" si="10241"/>
        <v>-351.19999999999982</v>
      </c>
      <c r="AN5282" s="2"/>
      <c r="AO5282" s="1"/>
      <c r="AP5282" s="1"/>
      <c r="AQ5282" s="1"/>
      <c r="AR5282" s="1"/>
      <c r="AS5282" s="1"/>
    </row>
    <row r="5283" ht="31.5">
      <c r="B5283" s="41" t="s">
        <v>1468</v>
      </c>
      <c r="C5283" s="41" t="s">
        <v>227</v>
      </c>
      <c r="D5283" s="41" t="s">
        <v>109</v>
      </c>
      <c r="E5283" s="26" t="str">
        <f t="shared" si="10245"/>
        <v>0709</v>
      </c>
      <c r="F5283" s="41" t="s">
        <v>390</v>
      </c>
      <c r="G5283" s="41"/>
      <c r="H5283" s="42" t="s">
        <v>391</v>
      </c>
      <c r="I5283" s="43">
        <f>I5288</f>
        <v>2972.8000000000002</v>
      </c>
      <c r="J5283" s="43">
        <f>J5288</f>
        <v>3008.1000000000004</v>
      </c>
      <c r="K5283" s="43">
        <f>K5288</f>
        <v>3008.1000000000004</v>
      </c>
      <c r="L5283" s="43">
        <f>L5288</f>
        <v>0</v>
      </c>
      <c r="M5283" s="43">
        <f>M5288</f>
        <v>0</v>
      </c>
      <c r="N5283" s="43">
        <f>N5288</f>
        <v>0</v>
      </c>
      <c r="O5283" s="43">
        <f>O5288+O5284</f>
        <v>0</v>
      </c>
      <c r="P5283" s="43">
        <f>P5288+P5284</f>
        <v>0</v>
      </c>
      <c r="Q5283" s="43">
        <f>Q5288+Q5284</f>
        <v>0</v>
      </c>
      <c r="R5283" s="43">
        <f>R5288+R5284</f>
        <v>37.511000000000003</v>
      </c>
      <c r="S5283" s="43">
        <f>S5288</f>
        <v>0</v>
      </c>
      <c r="T5283" s="43">
        <f>T5288</f>
        <v>0</v>
      </c>
      <c r="U5283" s="43">
        <v>0</v>
      </c>
      <c r="V5283" s="43">
        <f t="shared" si="10246"/>
        <v>3010.3110000000001</v>
      </c>
      <c r="W5283" s="43">
        <f>W5288</f>
        <v>0</v>
      </c>
      <c r="X5283" s="43">
        <f>X5288</f>
        <v>0</v>
      </c>
      <c r="Y5283" s="43">
        <f>Y5288</f>
        <v>0</v>
      </c>
      <c r="Z5283" s="43">
        <f>Z5288</f>
        <v>0</v>
      </c>
      <c r="AA5283" s="43">
        <f>AA5288</f>
        <v>0</v>
      </c>
      <c r="AB5283" s="43">
        <f>AB5288+AB5284</f>
        <v>3361.4555999999998</v>
      </c>
      <c r="AC5283" s="44">
        <f>AC5288+AC5284</f>
        <v>3361.511</v>
      </c>
      <c r="AD5283" s="44">
        <f>AD5288+AD5284</f>
        <v>3361.4096999999997</v>
      </c>
      <c r="AE5283" s="45">
        <f t="shared" si="10239"/>
        <v>99.996986474237332</v>
      </c>
      <c r="AF5283" s="43">
        <f>AF5288+AF5284</f>
        <v>3361.511</v>
      </c>
      <c r="AG5283" s="43">
        <f>AG5288+AG5284</f>
        <v>0</v>
      </c>
      <c r="AH5283" s="43">
        <f>AH5288+AH5284</f>
        <v>0</v>
      </c>
      <c r="AI5283" s="43">
        <f>AI5288+AI5284</f>
        <v>0</v>
      </c>
      <c r="AJ5283" s="43">
        <f>AJ5288+AJ5284</f>
        <v>0</v>
      </c>
      <c r="AK5283" s="43">
        <f>AK5288+AK5284</f>
        <v>0</v>
      </c>
      <c r="AL5283" s="43">
        <f t="shared" si="10240"/>
        <v>3361.511</v>
      </c>
      <c r="AM5283" s="43">
        <f t="shared" si="10241"/>
        <v>-351.19999999999982</v>
      </c>
      <c r="AN5283" s="2"/>
      <c r="AO5283" s="1"/>
      <c r="AP5283" s="1"/>
      <c r="AQ5283" s="1"/>
      <c r="AR5283" s="1"/>
      <c r="AS5283" s="1"/>
    </row>
    <row r="5284" ht="94.5">
      <c r="B5284" s="41" t="s">
        <v>1468</v>
      </c>
      <c r="C5284" s="41" t="s">
        <v>227</v>
      </c>
      <c r="D5284" s="41" t="s">
        <v>109</v>
      </c>
      <c r="E5284" s="26" t="str">
        <f t="shared" si="10245"/>
        <v>0709</v>
      </c>
      <c r="F5284" s="41" t="s">
        <v>619</v>
      </c>
      <c r="G5284" s="41"/>
      <c r="H5284" s="42" t="s">
        <v>620</v>
      </c>
      <c r="I5284" s="43"/>
      <c r="J5284" s="43"/>
      <c r="K5284" s="43"/>
      <c r="L5284" s="43"/>
      <c r="M5284" s="43"/>
      <c r="N5284" s="43"/>
      <c r="O5284" s="43">
        <f t="shared" ref="O5284:O5289" si="10302">O5285</f>
        <v>0</v>
      </c>
      <c r="P5284" s="43">
        <f t="shared" ref="P5284:P5289" si="10303">P5285</f>
        <v>0</v>
      </c>
      <c r="Q5284" s="43">
        <f t="shared" ref="Q5284:Q5289" si="10304">Q5285</f>
        <v>0</v>
      </c>
      <c r="R5284" s="43">
        <f t="shared" ref="R5284:R5289" si="10305">R5285</f>
        <v>0</v>
      </c>
      <c r="S5284" s="43"/>
      <c r="T5284" s="43"/>
      <c r="U5284" s="43"/>
      <c r="V5284" s="43">
        <f t="shared" si="10246"/>
        <v>0</v>
      </c>
      <c r="W5284" s="43"/>
      <c r="X5284" s="43"/>
      <c r="Y5284" s="43"/>
      <c r="Z5284" s="43"/>
      <c r="AA5284" s="43"/>
      <c r="AB5284" s="43">
        <f t="shared" ref="AB5284:AB5289" si="10306">AB5285</f>
        <v>351.19999999999999</v>
      </c>
      <c r="AC5284" s="44">
        <f t="shared" ref="AC5284:AC5289" si="10307">AC5285</f>
        <v>351.19999999999999</v>
      </c>
      <c r="AD5284" s="44">
        <f t="shared" ref="AD5284:AD5289" si="10308">AD5285</f>
        <v>351.19999999999999</v>
      </c>
      <c r="AE5284" s="45">
        <f t="shared" si="10239"/>
        <v>100</v>
      </c>
      <c r="AF5284" s="43">
        <f t="shared" ref="AF5284:AF5289" si="10309">AF5285</f>
        <v>351.19999999999999</v>
      </c>
      <c r="AG5284" s="43">
        <f t="shared" ref="AG5284:AG5289" si="10310">AG5285</f>
        <v>0</v>
      </c>
      <c r="AH5284" s="43">
        <f t="shared" ref="AH5284:AH5289" si="10311">AH5285</f>
        <v>0</v>
      </c>
      <c r="AI5284" s="43">
        <f t="shared" ref="AI5284:AI5289" si="10312">AI5285</f>
        <v>0</v>
      </c>
      <c r="AJ5284" s="43">
        <f t="shared" ref="AJ5284:AJ5289" si="10313">AJ5285</f>
        <v>0</v>
      </c>
      <c r="AK5284" s="43">
        <f t="shared" ref="AK5284:AK5289" si="10314">AK5285</f>
        <v>0</v>
      </c>
      <c r="AL5284" s="43">
        <f t="shared" si="10240"/>
        <v>351.19999999999999</v>
      </c>
      <c r="AM5284" s="43">
        <f t="shared" si="10241"/>
        <v>-351.19999999999999</v>
      </c>
      <c r="AN5284" s="2"/>
      <c r="AR5284" s="1"/>
      <c r="AS5284" s="1"/>
    </row>
    <row r="5285" ht="31.5">
      <c r="B5285" s="41" t="s">
        <v>1468</v>
      </c>
      <c r="C5285" s="41" t="s">
        <v>227</v>
      </c>
      <c r="D5285" s="41" t="s">
        <v>109</v>
      </c>
      <c r="E5285" s="26" t="str">
        <f t="shared" si="10245"/>
        <v>0709</v>
      </c>
      <c r="F5285" s="41" t="s">
        <v>621</v>
      </c>
      <c r="G5285" s="41"/>
      <c r="H5285" s="60" t="s">
        <v>622</v>
      </c>
      <c r="I5285" s="43"/>
      <c r="J5285" s="43"/>
      <c r="K5285" s="43"/>
      <c r="L5285" s="43"/>
      <c r="M5285" s="43"/>
      <c r="N5285" s="43"/>
      <c r="O5285" s="43">
        <f t="shared" si="10302"/>
        <v>0</v>
      </c>
      <c r="P5285" s="43">
        <f t="shared" si="10303"/>
        <v>0</v>
      </c>
      <c r="Q5285" s="43">
        <f t="shared" si="10304"/>
        <v>0</v>
      </c>
      <c r="R5285" s="43">
        <f t="shared" si="10305"/>
        <v>0</v>
      </c>
      <c r="S5285" s="43"/>
      <c r="T5285" s="43"/>
      <c r="U5285" s="43"/>
      <c r="V5285" s="43">
        <f t="shared" si="10246"/>
        <v>0</v>
      </c>
      <c r="W5285" s="43"/>
      <c r="X5285" s="43"/>
      <c r="Y5285" s="43"/>
      <c r="Z5285" s="43"/>
      <c r="AA5285" s="43"/>
      <c r="AB5285" s="43">
        <f t="shared" si="10306"/>
        <v>351.19999999999999</v>
      </c>
      <c r="AC5285" s="44">
        <f t="shared" si="10307"/>
        <v>351.19999999999999</v>
      </c>
      <c r="AD5285" s="44">
        <f t="shared" si="10308"/>
        <v>351.19999999999999</v>
      </c>
      <c r="AE5285" s="45">
        <f t="shared" si="10239"/>
        <v>100</v>
      </c>
      <c r="AF5285" s="43">
        <f t="shared" si="10309"/>
        <v>351.19999999999999</v>
      </c>
      <c r="AG5285" s="43">
        <f t="shared" si="10310"/>
        <v>0</v>
      </c>
      <c r="AH5285" s="43">
        <f t="shared" si="10311"/>
        <v>0</v>
      </c>
      <c r="AI5285" s="43">
        <f t="shared" si="10312"/>
        <v>0</v>
      </c>
      <c r="AJ5285" s="43">
        <f t="shared" si="10313"/>
        <v>0</v>
      </c>
      <c r="AK5285" s="43">
        <f t="shared" si="10314"/>
        <v>0</v>
      </c>
      <c r="AL5285" s="43">
        <f t="shared" si="10240"/>
        <v>351.19999999999999</v>
      </c>
      <c r="AM5285" s="43">
        <f t="shared" si="10241"/>
        <v>-351.19999999999999</v>
      </c>
      <c r="AN5285" s="2"/>
      <c r="AO5285" s="1"/>
      <c r="AP5285" s="1"/>
      <c r="AQ5285" s="1"/>
      <c r="AR5285" s="1"/>
      <c r="AS5285" s="1"/>
    </row>
    <row r="5286" ht="31.5">
      <c r="B5286" s="41" t="s">
        <v>1468</v>
      </c>
      <c r="C5286" s="41" t="s">
        <v>227</v>
      </c>
      <c r="D5286" s="41" t="s">
        <v>109</v>
      </c>
      <c r="E5286" s="26" t="str">
        <f t="shared" si="10245"/>
        <v>0709</v>
      </c>
      <c r="F5286" s="41" t="s">
        <v>621</v>
      </c>
      <c r="G5286" s="41" t="s">
        <v>177</v>
      </c>
      <c r="H5286" s="42" t="s">
        <v>178</v>
      </c>
      <c r="I5286" s="43"/>
      <c r="J5286" s="43"/>
      <c r="K5286" s="43"/>
      <c r="L5286" s="43"/>
      <c r="M5286" s="43"/>
      <c r="N5286" s="43"/>
      <c r="O5286" s="43">
        <f t="shared" si="10302"/>
        <v>0</v>
      </c>
      <c r="P5286" s="43">
        <f t="shared" si="10303"/>
        <v>0</v>
      </c>
      <c r="Q5286" s="43">
        <f t="shared" si="10304"/>
        <v>0</v>
      </c>
      <c r="R5286" s="43">
        <f t="shared" si="10305"/>
        <v>0</v>
      </c>
      <c r="S5286" s="43"/>
      <c r="T5286" s="43"/>
      <c r="U5286" s="43"/>
      <c r="V5286" s="43">
        <f t="shared" si="10246"/>
        <v>0</v>
      </c>
      <c r="W5286" s="43"/>
      <c r="X5286" s="43"/>
      <c r="Y5286" s="43"/>
      <c r="Z5286" s="43"/>
      <c r="AA5286" s="43"/>
      <c r="AB5286" s="43">
        <f t="shared" si="10306"/>
        <v>351.19999999999999</v>
      </c>
      <c r="AC5286" s="44">
        <f t="shared" si="10307"/>
        <v>351.19999999999999</v>
      </c>
      <c r="AD5286" s="44">
        <f t="shared" si="10308"/>
        <v>351.19999999999999</v>
      </c>
      <c r="AE5286" s="45">
        <f t="shared" si="10239"/>
        <v>100</v>
      </c>
      <c r="AF5286" s="43">
        <f t="shared" si="10309"/>
        <v>351.19999999999999</v>
      </c>
      <c r="AG5286" s="43">
        <f t="shared" si="10310"/>
        <v>0</v>
      </c>
      <c r="AH5286" s="43">
        <f t="shared" si="10311"/>
        <v>0</v>
      </c>
      <c r="AI5286" s="43">
        <f t="shared" si="10312"/>
        <v>0</v>
      </c>
      <c r="AJ5286" s="43">
        <f t="shared" si="10313"/>
        <v>0</v>
      </c>
      <c r="AK5286" s="43">
        <f t="shared" si="10314"/>
        <v>0</v>
      </c>
      <c r="AL5286" s="43">
        <f t="shared" si="10240"/>
        <v>351.19999999999999</v>
      </c>
      <c r="AM5286" s="43">
        <f t="shared" si="10241"/>
        <v>-351.19999999999999</v>
      </c>
      <c r="AN5286" s="2"/>
      <c r="AO5286" s="1"/>
      <c r="AP5286" s="1"/>
      <c r="AQ5286" s="1"/>
      <c r="AR5286" s="1"/>
      <c r="AS5286" s="1"/>
    </row>
    <row r="5287">
      <c r="B5287" s="41" t="s">
        <v>1468</v>
      </c>
      <c r="C5287" s="41" t="s">
        <v>227</v>
      </c>
      <c r="D5287" s="41" t="s">
        <v>109</v>
      </c>
      <c r="E5287" s="26" t="str">
        <f t="shared" si="10245"/>
        <v>0709</v>
      </c>
      <c r="F5287" s="41" t="s">
        <v>621</v>
      </c>
      <c r="G5287" s="41" t="s">
        <v>305</v>
      </c>
      <c r="H5287" s="42" t="s">
        <v>306</v>
      </c>
      <c r="I5287" s="43"/>
      <c r="J5287" s="43"/>
      <c r="K5287" s="43"/>
      <c r="L5287" s="43"/>
      <c r="M5287" s="43"/>
      <c r="N5287" s="43"/>
      <c r="O5287" s="43">
        <v>0</v>
      </c>
      <c r="P5287" s="43">
        <v>0</v>
      </c>
      <c r="Q5287" s="43">
        <v>0</v>
      </c>
      <c r="R5287" s="43">
        <v>0</v>
      </c>
      <c r="S5287" s="43"/>
      <c r="T5287" s="43"/>
      <c r="U5287" s="43"/>
      <c r="V5287" s="43">
        <f t="shared" si="10246"/>
        <v>0</v>
      </c>
      <c r="W5287" s="43"/>
      <c r="X5287" s="43"/>
      <c r="Y5287" s="43"/>
      <c r="Z5287" s="43"/>
      <c r="AA5287" s="43"/>
      <c r="AB5287" s="43">
        <v>351.19999999999999</v>
      </c>
      <c r="AC5287" s="44">
        <v>351.19999999999999</v>
      </c>
      <c r="AD5287" s="44">
        <v>351.19999999999999</v>
      </c>
      <c r="AE5287" s="45">
        <f t="shared" si="10239"/>
        <v>100</v>
      </c>
      <c r="AF5287" s="43">
        <v>351.19999999999999</v>
      </c>
      <c r="AG5287" s="43">
        <v>0</v>
      </c>
      <c r="AH5287" s="43">
        <v>0</v>
      </c>
      <c r="AI5287" s="43">
        <v>0</v>
      </c>
      <c r="AJ5287" s="43">
        <v>0</v>
      </c>
      <c r="AK5287" s="43">
        <v>0</v>
      </c>
      <c r="AL5287" s="43">
        <f t="shared" si="10240"/>
        <v>351.19999999999999</v>
      </c>
      <c r="AM5287" s="43">
        <f t="shared" si="10241"/>
        <v>-351.19999999999999</v>
      </c>
      <c r="AN5287" s="2"/>
      <c r="AO5287" s="1"/>
      <c r="AP5287" s="1"/>
      <c r="AQ5287" s="1"/>
      <c r="AR5287" s="1"/>
      <c r="AS5287" s="1"/>
    </row>
    <row r="5288" ht="47.25">
      <c r="B5288" s="41" t="s">
        <v>1468</v>
      </c>
      <c r="C5288" s="41" t="s">
        <v>227</v>
      </c>
      <c r="D5288" s="41" t="s">
        <v>109</v>
      </c>
      <c r="E5288" s="26" t="str">
        <f t="shared" si="10245"/>
        <v>0709</v>
      </c>
      <c r="F5288" s="41" t="s">
        <v>392</v>
      </c>
      <c r="G5288" s="41"/>
      <c r="H5288" s="42" t="s">
        <v>393</v>
      </c>
      <c r="I5288" s="43">
        <f t="shared" ref="I5288:I5289" si="10315">I5289</f>
        <v>2972.8000000000002</v>
      </c>
      <c r="J5288" s="43">
        <f t="shared" ref="J5288:J5289" si="10316">J5289</f>
        <v>3008.1000000000004</v>
      </c>
      <c r="K5288" s="43">
        <f t="shared" ref="K5288:K5289" si="10317">K5289</f>
        <v>3008.1000000000004</v>
      </c>
      <c r="L5288" s="43">
        <f t="shared" ref="L5288:L5289" si="10318">L5289</f>
        <v>0</v>
      </c>
      <c r="M5288" s="43">
        <f t="shared" ref="M5288:M5289" si="10319">M5289</f>
        <v>0</v>
      </c>
      <c r="N5288" s="43">
        <f t="shared" ref="N5288:N5289" si="10320">N5289</f>
        <v>0</v>
      </c>
      <c r="O5288" s="43">
        <f t="shared" si="10302"/>
        <v>0</v>
      </c>
      <c r="P5288" s="43">
        <f t="shared" si="10303"/>
        <v>0</v>
      </c>
      <c r="Q5288" s="43">
        <f t="shared" si="10304"/>
        <v>0</v>
      </c>
      <c r="R5288" s="43">
        <f t="shared" si="10305"/>
        <v>37.511000000000003</v>
      </c>
      <c r="S5288" s="43">
        <f t="shared" ref="S5288:S5289" si="10321">S5289</f>
        <v>0</v>
      </c>
      <c r="T5288" s="43">
        <f t="shared" ref="T5288:T5289" si="10322">T5289</f>
        <v>0</v>
      </c>
      <c r="U5288" s="43">
        <v>0</v>
      </c>
      <c r="V5288" s="43">
        <f t="shared" si="10246"/>
        <v>3010.3110000000001</v>
      </c>
      <c r="W5288" s="43">
        <f t="shared" ref="W5288:W5289" si="10323">W5289</f>
        <v>0</v>
      </c>
      <c r="X5288" s="43">
        <f t="shared" ref="X5288:X5289" si="10324">X5289</f>
        <v>0</v>
      </c>
      <c r="Y5288" s="43">
        <f t="shared" ref="Y5288:Y5289" si="10325">Y5289</f>
        <v>0</v>
      </c>
      <c r="Z5288" s="43">
        <f t="shared" ref="Z5288:Z5289" si="10326">Z5289</f>
        <v>0</v>
      </c>
      <c r="AA5288" s="43">
        <f t="shared" ref="AA5288:AA5289" si="10327">AA5289</f>
        <v>0</v>
      </c>
      <c r="AB5288" s="43">
        <f t="shared" si="10306"/>
        <v>3010.2556</v>
      </c>
      <c r="AC5288" s="44">
        <f t="shared" si="10307"/>
        <v>3010.3110000000001</v>
      </c>
      <c r="AD5288" s="44">
        <f t="shared" si="10308"/>
        <v>3010.2096999999999</v>
      </c>
      <c r="AE5288" s="45">
        <f t="shared" ref="AE5288:AE5351" si="10328">AD5288/AC5288*100</f>
        <v>99.996634899184826</v>
      </c>
      <c r="AF5288" s="43">
        <f t="shared" si="10309"/>
        <v>3010.3110000000001</v>
      </c>
      <c r="AG5288" s="43">
        <f t="shared" si="10310"/>
        <v>0</v>
      </c>
      <c r="AH5288" s="43">
        <f t="shared" si="10311"/>
        <v>0</v>
      </c>
      <c r="AI5288" s="43">
        <f t="shared" si="10312"/>
        <v>0</v>
      </c>
      <c r="AJ5288" s="43">
        <f t="shared" si="10313"/>
        <v>0</v>
      </c>
      <c r="AK5288" s="43">
        <f t="shared" si="10314"/>
        <v>0</v>
      </c>
      <c r="AL5288" s="43">
        <f t="shared" ref="AL5288:AL5351" si="10329">AF5288+AH5288+AK5288+AI5288+AJ5288+AG5288</f>
        <v>3010.3110000000001</v>
      </c>
      <c r="AM5288" s="43">
        <f t="shared" ref="AM5288:AM5351" si="10330">V5288-AL5288</f>
        <v>0</v>
      </c>
      <c r="AN5288" s="2"/>
      <c r="AR5288" s="1"/>
      <c r="AS5288" s="1"/>
    </row>
    <row r="5289" ht="47.25">
      <c r="B5289" s="41" t="s">
        <v>1468</v>
      </c>
      <c r="C5289" s="41" t="s">
        <v>227</v>
      </c>
      <c r="D5289" s="41" t="s">
        <v>109</v>
      </c>
      <c r="E5289" s="26" t="str">
        <f t="shared" si="10245"/>
        <v>0709</v>
      </c>
      <c r="F5289" s="41" t="s">
        <v>394</v>
      </c>
      <c r="G5289" s="41"/>
      <c r="H5289" s="42" t="s">
        <v>70</v>
      </c>
      <c r="I5289" s="43">
        <f t="shared" si="10315"/>
        <v>2972.8000000000002</v>
      </c>
      <c r="J5289" s="43">
        <f t="shared" si="10316"/>
        <v>3008.1000000000004</v>
      </c>
      <c r="K5289" s="43">
        <f t="shared" si="10317"/>
        <v>3008.1000000000004</v>
      </c>
      <c r="L5289" s="43">
        <f t="shared" si="10318"/>
        <v>0</v>
      </c>
      <c r="M5289" s="43">
        <f t="shared" si="10319"/>
        <v>0</v>
      </c>
      <c r="N5289" s="43">
        <f t="shared" si="10320"/>
        <v>0</v>
      </c>
      <c r="O5289" s="43">
        <f t="shared" si="10302"/>
        <v>0</v>
      </c>
      <c r="P5289" s="43">
        <f t="shared" si="10303"/>
        <v>0</v>
      </c>
      <c r="Q5289" s="43">
        <f t="shared" si="10304"/>
        <v>0</v>
      </c>
      <c r="R5289" s="43">
        <f t="shared" si="10305"/>
        <v>37.511000000000003</v>
      </c>
      <c r="S5289" s="43">
        <f t="shared" si="10321"/>
        <v>0</v>
      </c>
      <c r="T5289" s="43">
        <f t="shared" si="10322"/>
        <v>0</v>
      </c>
      <c r="U5289" s="43">
        <v>0</v>
      </c>
      <c r="V5289" s="43">
        <f t="shared" si="10246"/>
        <v>3010.3110000000001</v>
      </c>
      <c r="W5289" s="43">
        <f t="shared" si="10323"/>
        <v>0</v>
      </c>
      <c r="X5289" s="43">
        <f t="shared" si="10324"/>
        <v>0</v>
      </c>
      <c r="Y5289" s="43">
        <f t="shared" si="10325"/>
        <v>0</v>
      </c>
      <c r="Z5289" s="43">
        <f t="shared" si="10326"/>
        <v>0</v>
      </c>
      <c r="AA5289" s="43">
        <f t="shared" si="10327"/>
        <v>0</v>
      </c>
      <c r="AB5289" s="43">
        <f t="shared" si="10306"/>
        <v>3010.2556</v>
      </c>
      <c r="AC5289" s="44">
        <f t="shared" si="10307"/>
        <v>3010.3110000000001</v>
      </c>
      <c r="AD5289" s="44">
        <f t="shared" si="10308"/>
        <v>3010.2096999999999</v>
      </c>
      <c r="AE5289" s="45">
        <f t="shared" si="10328"/>
        <v>99.996634899184826</v>
      </c>
      <c r="AF5289" s="43">
        <f t="shared" si="10309"/>
        <v>3010.3110000000001</v>
      </c>
      <c r="AG5289" s="43">
        <f t="shared" si="10310"/>
        <v>0</v>
      </c>
      <c r="AH5289" s="43">
        <f t="shared" si="10311"/>
        <v>0</v>
      </c>
      <c r="AI5289" s="43">
        <f t="shared" si="10312"/>
        <v>0</v>
      </c>
      <c r="AJ5289" s="43">
        <f t="shared" si="10313"/>
        <v>0</v>
      </c>
      <c r="AK5289" s="43">
        <f t="shared" si="10314"/>
        <v>0</v>
      </c>
      <c r="AL5289" s="43">
        <f t="shared" si="10329"/>
        <v>3010.3110000000001</v>
      </c>
      <c r="AM5289" s="43">
        <f t="shared" si="10330"/>
        <v>0</v>
      </c>
      <c r="AN5289" s="2"/>
      <c r="AR5289" s="1"/>
      <c r="AS5289" s="1"/>
    </row>
    <row r="5290" ht="31.5">
      <c r="B5290" s="41" t="s">
        <v>1468</v>
      </c>
      <c r="C5290" s="41" t="s">
        <v>227</v>
      </c>
      <c r="D5290" s="41" t="s">
        <v>109</v>
      </c>
      <c r="E5290" s="26" t="str">
        <f t="shared" si="10245"/>
        <v>0709</v>
      </c>
      <c r="F5290" s="41" t="s">
        <v>394</v>
      </c>
      <c r="G5290" s="41" t="s">
        <v>177</v>
      </c>
      <c r="H5290" s="42" t="s">
        <v>178</v>
      </c>
      <c r="I5290" s="43">
        <f>I5291+I5292</f>
        <v>2972.8000000000002</v>
      </c>
      <c r="J5290" s="43">
        <f>J5291+J5292</f>
        <v>3008.1000000000004</v>
      </c>
      <c r="K5290" s="43">
        <f>K5291+K5292</f>
        <v>3008.1000000000004</v>
      </c>
      <c r="L5290" s="43">
        <f>L5291+L5292</f>
        <v>0</v>
      </c>
      <c r="M5290" s="43">
        <f>M5291+M5292</f>
        <v>0</v>
      </c>
      <c r="N5290" s="43">
        <f>N5291+N5292</f>
        <v>0</v>
      </c>
      <c r="O5290" s="43">
        <f>O5291+O5292</f>
        <v>0</v>
      </c>
      <c r="P5290" s="43">
        <f>P5291+P5292</f>
        <v>0</v>
      </c>
      <c r="Q5290" s="43">
        <f>Q5291+Q5292</f>
        <v>0</v>
      </c>
      <c r="R5290" s="43">
        <f>R5291+R5292</f>
        <v>37.511000000000003</v>
      </c>
      <c r="S5290" s="43">
        <f>S5291+S5292</f>
        <v>0</v>
      </c>
      <c r="T5290" s="43">
        <f>T5291+T5292</f>
        <v>0</v>
      </c>
      <c r="U5290" s="43">
        <v>0</v>
      </c>
      <c r="V5290" s="43">
        <f t="shared" si="10246"/>
        <v>3010.3110000000001</v>
      </c>
      <c r="W5290" s="43">
        <f>W5291+W5292</f>
        <v>0</v>
      </c>
      <c r="X5290" s="43">
        <f>X5291+X5292</f>
        <v>0</v>
      </c>
      <c r="Y5290" s="43">
        <f>Y5291+Y5292</f>
        <v>0</v>
      </c>
      <c r="Z5290" s="43">
        <f>Z5291+Z5292</f>
        <v>0</v>
      </c>
      <c r="AA5290" s="43">
        <f>AA5291+AA5292</f>
        <v>0</v>
      </c>
      <c r="AB5290" s="43">
        <f>AB5291+AB5292</f>
        <v>3010.2556</v>
      </c>
      <c r="AC5290" s="44">
        <f>AC5291+AC5292</f>
        <v>3010.3110000000001</v>
      </c>
      <c r="AD5290" s="44">
        <f>AD5291+AD5292</f>
        <v>3010.2096999999999</v>
      </c>
      <c r="AE5290" s="45">
        <f t="shared" si="10328"/>
        <v>99.996634899184826</v>
      </c>
      <c r="AF5290" s="43">
        <f>AF5291+AF5292</f>
        <v>3010.3110000000001</v>
      </c>
      <c r="AG5290" s="43">
        <f>AG5291+AG5292</f>
        <v>0</v>
      </c>
      <c r="AH5290" s="43">
        <f>AH5291+AH5292</f>
        <v>0</v>
      </c>
      <c r="AI5290" s="43">
        <f>AI5291+AI5292</f>
        <v>0</v>
      </c>
      <c r="AJ5290" s="43">
        <f>AJ5291+AJ5292</f>
        <v>0</v>
      </c>
      <c r="AK5290" s="43">
        <f>AK5291+AK5292</f>
        <v>0</v>
      </c>
      <c r="AL5290" s="43">
        <f t="shared" si="10329"/>
        <v>3010.3110000000001</v>
      </c>
      <c r="AM5290" s="43">
        <f t="shared" si="10330"/>
        <v>0</v>
      </c>
      <c r="AN5290" s="2"/>
      <c r="AO5290" s="1"/>
      <c r="AP5290" s="1"/>
      <c r="AQ5290" s="1"/>
      <c r="AR5290" s="1"/>
      <c r="AS5290" s="1"/>
    </row>
    <row r="5291">
      <c r="B5291" s="41" t="s">
        <v>1468</v>
      </c>
      <c r="C5291" s="41" t="s">
        <v>227</v>
      </c>
      <c r="D5291" s="41" t="s">
        <v>109</v>
      </c>
      <c r="E5291" s="26" t="str">
        <f t="shared" si="10245"/>
        <v>0709</v>
      </c>
      <c r="F5291" s="41" t="s">
        <v>394</v>
      </c>
      <c r="G5291" s="41" t="s">
        <v>179</v>
      </c>
      <c r="H5291" s="42" t="s">
        <v>180</v>
      </c>
      <c r="I5291" s="43">
        <v>2108.3000000000002</v>
      </c>
      <c r="J5291" s="43">
        <v>2132.9000000000001</v>
      </c>
      <c r="K5291" s="43">
        <v>2132.9000000000001</v>
      </c>
      <c r="L5291" s="43"/>
      <c r="M5291" s="43"/>
      <c r="N5291" s="43"/>
      <c r="O5291" s="43">
        <v>0</v>
      </c>
      <c r="P5291" s="43">
        <v>0</v>
      </c>
      <c r="Q5291" s="43">
        <v>0</v>
      </c>
      <c r="R5291" s="43">
        <v>0</v>
      </c>
      <c r="S5291" s="43">
        <v>0</v>
      </c>
      <c r="T5291" s="43">
        <v>0</v>
      </c>
      <c r="U5291" s="43">
        <v>0</v>
      </c>
      <c r="V5291" s="43">
        <f t="shared" si="10246"/>
        <v>2108.3000000000002</v>
      </c>
      <c r="W5291" s="43"/>
      <c r="X5291" s="43"/>
      <c r="Y5291" s="43"/>
      <c r="Z5291" s="43"/>
      <c r="AA5291" s="43"/>
      <c r="AB5291" s="43">
        <v>1926.9300000000001</v>
      </c>
      <c r="AC5291" s="44">
        <v>1926.9300000000001</v>
      </c>
      <c r="AD5291" s="44">
        <v>1926.8841</v>
      </c>
      <c r="AE5291" s="45">
        <f t="shared" si="10328"/>
        <v>99.997617972630039</v>
      </c>
      <c r="AF5291" s="43">
        <v>1926.9300000000001</v>
      </c>
      <c r="AG5291" s="43">
        <v>0</v>
      </c>
      <c r="AH5291" s="43">
        <v>0</v>
      </c>
      <c r="AI5291" s="43">
        <v>0</v>
      </c>
      <c r="AJ5291" s="43">
        <v>0</v>
      </c>
      <c r="AK5291" s="43">
        <v>0</v>
      </c>
      <c r="AL5291" s="43">
        <f t="shared" si="10329"/>
        <v>1926.9300000000001</v>
      </c>
      <c r="AM5291" s="43">
        <f t="shared" si="10330"/>
        <v>181.37000000000012</v>
      </c>
      <c r="AN5291" s="19"/>
      <c r="AO5291" s="1"/>
      <c r="AP5291" s="1"/>
      <c r="AQ5291" s="1"/>
      <c r="AR5291" s="1"/>
      <c r="AS5291" s="1"/>
    </row>
    <row r="5292">
      <c r="B5292" s="41" t="s">
        <v>1468</v>
      </c>
      <c r="C5292" s="41" t="s">
        <v>227</v>
      </c>
      <c r="D5292" s="41" t="s">
        <v>109</v>
      </c>
      <c r="E5292" s="26" t="str">
        <f t="shared" si="10245"/>
        <v>0709</v>
      </c>
      <c r="F5292" s="41" t="s">
        <v>394</v>
      </c>
      <c r="G5292" s="41" t="s">
        <v>305</v>
      </c>
      <c r="H5292" s="42" t="s">
        <v>306</v>
      </c>
      <c r="I5292" s="43">
        <v>864.5</v>
      </c>
      <c r="J5292" s="43">
        <v>875.20000000000005</v>
      </c>
      <c r="K5292" s="43">
        <v>875.20000000000005</v>
      </c>
      <c r="L5292" s="43"/>
      <c r="M5292" s="43"/>
      <c r="N5292" s="43"/>
      <c r="O5292" s="43">
        <v>0</v>
      </c>
      <c r="P5292" s="43">
        <v>0</v>
      </c>
      <c r="Q5292" s="43">
        <v>0</v>
      </c>
      <c r="R5292" s="43">
        <v>37.511000000000003</v>
      </c>
      <c r="S5292" s="43">
        <v>0</v>
      </c>
      <c r="T5292" s="43">
        <v>0</v>
      </c>
      <c r="U5292" s="43">
        <v>0</v>
      </c>
      <c r="V5292" s="43">
        <f t="shared" si="10246"/>
        <v>902.01099999999997</v>
      </c>
      <c r="W5292" s="43"/>
      <c r="X5292" s="43"/>
      <c r="Y5292" s="43"/>
      <c r="Z5292" s="43"/>
      <c r="AA5292" s="43"/>
      <c r="AB5292" s="43">
        <v>1083.3255999999999</v>
      </c>
      <c r="AC5292" s="44">
        <v>1083.3810000000001</v>
      </c>
      <c r="AD5292" s="44">
        <v>1083.3255999999999</v>
      </c>
      <c r="AE5292" s="45">
        <f t="shared" si="10328"/>
        <v>99.994886378845464</v>
      </c>
      <c r="AF5292" s="43">
        <v>1083.3810000000001</v>
      </c>
      <c r="AG5292" s="43">
        <v>0</v>
      </c>
      <c r="AH5292" s="43">
        <v>0</v>
      </c>
      <c r="AI5292" s="43">
        <v>0</v>
      </c>
      <c r="AJ5292" s="43">
        <v>0</v>
      </c>
      <c r="AK5292" s="43">
        <v>0</v>
      </c>
      <c r="AL5292" s="43">
        <f t="shared" si="10329"/>
        <v>1083.3810000000001</v>
      </c>
      <c r="AM5292" s="43">
        <f t="shared" si="10330"/>
        <v>-181.37000000000012</v>
      </c>
      <c r="AN5292" s="19"/>
      <c r="AO5292" s="1"/>
      <c r="AP5292" s="1"/>
      <c r="AQ5292" s="1"/>
      <c r="AR5292" s="1"/>
      <c r="AS5292" s="1"/>
    </row>
    <row r="5293" s="24" customFormat="1">
      <c r="B5293" s="25" t="s">
        <v>1468</v>
      </c>
      <c r="C5293" s="25" t="s">
        <v>446</v>
      </c>
      <c r="D5293" s="25"/>
      <c r="E5293" s="32" t="str">
        <f t="shared" si="10245"/>
        <v>10</v>
      </c>
      <c r="F5293" s="25"/>
      <c r="G5293" s="25"/>
      <c r="H5293" s="27" t="s">
        <v>447</v>
      </c>
      <c r="I5293" s="28">
        <f t="shared" ref="I5293:I5297" si="10331">I5294</f>
        <v>0</v>
      </c>
      <c r="J5293" s="28">
        <f t="shared" ref="J5293:J5297" si="10332">J5294</f>
        <v>0</v>
      </c>
      <c r="K5293" s="28">
        <f t="shared" ref="K5293:K5297" si="10333">K5294</f>
        <v>0</v>
      </c>
      <c r="L5293" s="28">
        <f t="shared" ref="L5293:L5297" si="10334">L5294</f>
        <v>0</v>
      </c>
      <c r="M5293" s="28">
        <f t="shared" ref="M5293:M5297" si="10335">M5294</f>
        <v>0</v>
      </c>
      <c r="N5293" s="28">
        <f t="shared" ref="N5293:N5297" si="10336">N5294</f>
        <v>0</v>
      </c>
      <c r="O5293" s="28">
        <f t="shared" ref="O5293:O5297" si="10337">O5294</f>
        <v>0</v>
      </c>
      <c r="P5293" s="28">
        <f t="shared" ref="P5293:P5297" si="10338">P5294</f>
        <v>0</v>
      </c>
      <c r="Q5293" s="28">
        <f t="shared" ref="Q5293:Q5297" si="10339">Q5294</f>
        <v>-14.119999999999999</v>
      </c>
      <c r="R5293" s="28">
        <f t="shared" ref="R5293:R5297" si="10340">R5294</f>
        <v>0</v>
      </c>
      <c r="S5293" s="28">
        <f t="shared" ref="S5293:S5297" si="10341">S5294</f>
        <v>124.80000000000001</v>
      </c>
      <c r="T5293" s="28">
        <f t="shared" ref="T5293:T5297" si="10342">T5294</f>
        <v>0</v>
      </c>
      <c r="U5293" s="28">
        <v>0</v>
      </c>
      <c r="V5293" s="28">
        <f t="shared" si="10246"/>
        <v>110.68000000000001</v>
      </c>
      <c r="W5293" s="28">
        <f t="shared" ref="W5293:W5297" si="10343">W5294</f>
        <v>0</v>
      </c>
      <c r="X5293" s="28">
        <f t="shared" ref="X5293:X5297" si="10344">X5294</f>
        <v>0</v>
      </c>
      <c r="Y5293" s="28">
        <f t="shared" ref="Y5293:Y5297" si="10345">Y5294</f>
        <v>0</v>
      </c>
      <c r="Z5293" s="28">
        <f t="shared" ref="Z5293:Z5297" si="10346">Z5294</f>
        <v>0</v>
      </c>
      <c r="AA5293" s="28">
        <f t="shared" ref="AA5293:AA5297" si="10347">AA5294</f>
        <v>0</v>
      </c>
      <c r="AB5293" s="28">
        <f t="shared" ref="AB5293:AB5297" si="10348">AB5294</f>
        <v>140.8554</v>
      </c>
      <c r="AC5293" s="29">
        <f t="shared" ref="AC5293:AC5297" si="10349">AC5294</f>
        <v>264.98000000000002</v>
      </c>
      <c r="AD5293" s="29">
        <f t="shared" ref="AD5293:AD5297" si="10350">AD5294</f>
        <v>261.58859999999999</v>
      </c>
      <c r="AE5293" s="30">
        <f t="shared" si="10328"/>
        <v>98.720129821118562</v>
      </c>
      <c r="AF5293" s="28">
        <f t="shared" ref="AF5293:AF5297" si="10351">AF5294</f>
        <v>264.98000000000002</v>
      </c>
      <c r="AG5293" s="28">
        <f t="shared" ref="AG5293:AG5297" si="10352">AG5294</f>
        <v>0</v>
      </c>
      <c r="AH5293" s="28">
        <f t="shared" ref="AH5293:AH5297" si="10353">AH5294</f>
        <v>0</v>
      </c>
      <c r="AI5293" s="28">
        <f t="shared" ref="AI5293:AI5297" si="10354">AI5294</f>
        <v>0</v>
      </c>
      <c r="AJ5293" s="28">
        <f t="shared" ref="AJ5293:AJ5297" si="10355">AJ5294</f>
        <v>0</v>
      </c>
      <c r="AK5293" s="28">
        <f t="shared" ref="AK5293:AK5297" si="10356">AK5294</f>
        <v>0</v>
      </c>
      <c r="AL5293" s="28">
        <f t="shared" si="10329"/>
        <v>264.98000000000002</v>
      </c>
      <c r="AM5293" s="28">
        <f t="shared" si="10330"/>
        <v>-154.30000000000001</v>
      </c>
      <c r="AN5293" s="19"/>
      <c r="AO5293" s="24"/>
      <c r="AP5293" s="24"/>
      <c r="AQ5293" s="24"/>
      <c r="AR5293" s="24"/>
      <c r="AS5293" s="24"/>
    </row>
    <row r="5294" s="33" customFormat="1">
      <c r="B5294" s="34" t="s">
        <v>1468</v>
      </c>
      <c r="C5294" s="34" t="s">
        <v>446</v>
      </c>
      <c r="D5294" s="34" t="s">
        <v>117</v>
      </c>
      <c r="E5294" s="35" t="str">
        <f t="shared" si="10245"/>
        <v>1003</v>
      </c>
      <c r="F5294" s="34"/>
      <c r="G5294" s="34"/>
      <c r="H5294" s="36" t="s">
        <v>448</v>
      </c>
      <c r="I5294" s="37">
        <f t="shared" si="10331"/>
        <v>0</v>
      </c>
      <c r="J5294" s="37">
        <f t="shared" si="10332"/>
        <v>0</v>
      </c>
      <c r="K5294" s="37">
        <f t="shared" si="10333"/>
        <v>0</v>
      </c>
      <c r="L5294" s="37">
        <f t="shared" si="10334"/>
        <v>0</v>
      </c>
      <c r="M5294" s="37">
        <f t="shared" si="10335"/>
        <v>0</v>
      </c>
      <c r="N5294" s="37">
        <f t="shared" si="10336"/>
        <v>0</v>
      </c>
      <c r="O5294" s="37">
        <f t="shared" si="10337"/>
        <v>0</v>
      </c>
      <c r="P5294" s="37">
        <f t="shared" si="10338"/>
        <v>0</v>
      </c>
      <c r="Q5294" s="37">
        <f t="shared" si="10339"/>
        <v>-14.119999999999999</v>
      </c>
      <c r="R5294" s="37">
        <f t="shared" si="10340"/>
        <v>0</v>
      </c>
      <c r="S5294" s="37">
        <f t="shared" si="10341"/>
        <v>124.80000000000001</v>
      </c>
      <c r="T5294" s="37">
        <f t="shared" si="10342"/>
        <v>0</v>
      </c>
      <c r="U5294" s="37">
        <v>0</v>
      </c>
      <c r="V5294" s="37">
        <f t="shared" si="10246"/>
        <v>110.68000000000001</v>
      </c>
      <c r="W5294" s="37">
        <f t="shared" si="10343"/>
        <v>0</v>
      </c>
      <c r="X5294" s="37">
        <f t="shared" si="10344"/>
        <v>0</v>
      </c>
      <c r="Y5294" s="37">
        <f t="shared" si="10345"/>
        <v>0</v>
      </c>
      <c r="Z5294" s="37">
        <f t="shared" si="10346"/>
        <v>0</v>
      </c>
      <c r="AA5294" s="37">
        <f t="shared" si="10347"/>
        <v>0</v>
      </c>
      <c r="AB5294" s="37">
        <f t="shared" si="10348"/>
        <v>140.8554</v>
      </c>
      <c r="AC5294" s="38">
        <f t="shared" si="10349"/>
        <v>264.98000000000002</v>
      </c>
      <c r="AD5294" s="38">
        <f t="shared" si="10350"/>
        <v>261.58859999999999</v>
      </c>
      <c r="AE5294" s="39">
        <f t="shared" si="10328"/>
        <v>98.720129821118562</v>
      </c>
      <c r="AF5294" s="37">
        <f t="shared" si="10351"/>
        <v>264.98000000000002</v>
      </c>
      <c r="AG5294" s="37">
        <f t="shared" si="10352"/>
        <v>0</v>
      </c>
      <c r="AH5294" s="37">
        <f t="shared" si="10353"/>
        <v>0</v>
      </c>
      <c r="AI5294" s="37">
        <f t="shared" si="10354"/>
        <v>0</v>
      </c>
      <c r="AJ5294" s="37">
        <f t="shared" si="10355"/>
        <v>0</v>
      </c>
      <c r="AK5294" s="37">
        <f t="shared" si="10356"/>
        <v>0</v>
      </c>
      <c r="AL5294" s="37">
        <f t="shared" si="10329"/>
        <v>264.98000000000002</v>
      </c>
      <c r="AM5294" s="37">
        <f t="shared" si="10330"/>
        <v>-154.30000000000001</v>
      </c>
      <c r="AN5294" s="19"/>
      <c r="AO5294" s="33"/>
      <c r="AP5294" s="33"/>
      <c r="AQ5294" s="33"/>
      <c r="AR5294" s="33"/>
      <c r="AS5294" s="33"/>
    </row>
    <row r="5295" ht="47.25">
      <c r="B5295" s="41" t="s">
        <v>1468</v>
      </c>
      <c r="C5295" s="41" t="s">
        <v>446</v>
      </c>
      <c r="D5295" s="41" t="s">
        <v>117</v>
      </c>
      <c r="E5295" s="26" t="str">
        <f t="shared" ref="E5295:E5358" si="10357">CONCATENATE(C5295,D5295)</f>
        <v>1003</v>
      </c>
      <c r="F5295" s="41" t="s">
        <v>328</v>
      </c>
      <c r="G5295" s="41"/>
      <c r="H5295" s="42" t="s">
        <v>329</v>
      </c>
      <c r="I5295" s="43">
        <f t="shared" si="10331"/>
        <v>0</v>
      </c>
      <c r="J5295" s="43">
        <f t="shared" si="10332"/>
        <v>0</v>
      </c>
      <c r="K5295" s="43">
        <f t="shared" si="10333"/>
        <v>0</v>
      </c>
      <c r="L5295" s="43">
        <f t="shared" si="10334"/>
        <v>0</v>
      </c>
      <c r="M5295" s="43">
        <f t="shared" si="10335"/>
        <v>0</v>
      </c>
      <c r="N5295" s="43">
        <f t="shared" si="10336"/>
        <v>0</v>
      </c>
      <c r="O5295" s="43">
        <f t="shared" si="10337"/>
        <v>0</v>
      </c>
      <c r="P5295" s="43">
        <f t="shared" si="10338"/>
        <v>0</v>
      </c>
      <c r="Q5295" s="43">
        <f t="shared" si="10339"/>
        <v>-14.119999999999999</v>
      </c>
      <c r="R5295" s="43">
        <f t="shared" si="10340"/>
        <v>0</v>
      </c>
      <c r="S5295" s="43">
        <f t="shared" si="10341"/>
        <v>124.80000000000001</v>
      </c>
      <c r="T5295" s="43">
        <f t="shared" si="10342"/>
        <v>0</v>
      </c>
      <c r="U5295" s="43">
        <v>0</v>
      </c>
      <c r="V5295" s="43">
        <f t="shared" ref="V5295:V5358" si="10358">I5295+L5295+U5295+T5295+S5295+R5295+Q5295+P5295+O5295</f>
        <v>110.68000000000001</v>
      </c>
      <c r="W5295" s="43">
        <f t="shared" si="10343"/>
        <v>0</v>
      </c>
      <c r="X5295" s="43">
        <f t="shared" si="10344"/>
        <v>0</v>
      </c>
      <c r="Y5295" s="43">
        <f t="shared" si="10345"/>
        <v>0</v>
      </c>
      <c r="Z5295" s="43">
        <f t="shared" si="10346"/>
        <v>0</v>
      </c>
      <c r="AA5295" s="43">
        <f t="shared" si="10347"/>
        <v>0</v>
      </c>
      <c r="AB5295" s="43">
        <f t="shared" si="10348"/>
        <v>140.8554</v>
      </c>
      <c r="AC5295" s="44">
        <f t="shared" si="10349"/>
        <v>264.98000000000002</v>
      </c>
      <c r="AD5295" s="44">
        <f t="shared" si="10350"/>
        <v>261.58859999999999</v>
      </c>
      <c r="AE5295" s="45">
        <f t="shared" si="10328"/>
        <v>98.720129821118562</v>
      </c>
      <c r="AF5295" s="43">
        <f t="shared" si="10351"/>
        <v>264.98000000000002</v>
      </c>
      <c r="AG5295" s="43">
        <f t="shared" si="10352"/>
        <v>0</v>
      </c>
      <c r="AH5295" s="43">
        <f t="shared" si="10353"/>
        <v>0</v>
      </c>
      <c r="AI5295" s="43">
        <f t="shared" si="10354"/>
        <v>0</v>
      </c>
      <c r="AJ5295" s="43">
        <f t="shared" si="10355"/>
        <v>0</v>
      </c>
      <c r="AK5295" s="43">
        <f t="shared" si="10356"/>
        <v>0</v>
      </c>
      <c r="AL5295" s="43">
        <f t="shared" si="10329"/>
        <v>264.98000000000002</v>
      </c>
      <c r="AM5295" s="43">
        <f t="shared" si="10330"/>
        <v>-154.30000000000001</v>
      </c>
      <c r="AN5295" s="19"/>
      <c r="AO5295" s="1"/>
      <c r="AP5295" s="1"/>
      <c r="AQ5295" s="1"/>
      <c r="AR5295" s="1"/>
      <c r="AS5295" s="1"/>
    </row>
    <row r="5296" ht="63">
      <c r="B5296" s="41" t="s">
        <v>1468</v>
      </c>
      <c r="C5296" s="41" t="s">
        <v>446</v>
      </c>
      <c r="D5296" s="41" t="s">
        <v>117</v>
      </c>
      <c r="E5296" s="26" t="str">
        <f t="shared" si="10357"/>
        <v>1003</v>
      </c>
      <c r="F5296" s="41" t="s">
        <v>439</v>
      </c>
      <c r="G5296" s="41"/>
      <c r="H5296" s="42" t="s">
        <v>440</v>
      </c>
      <c r="I5296" s="43">
        <f t="shared" si="10331"/>
        <v>0</v>
      </c>
      <c r="J5296" s="43">
        <f t="shared" si="10332"/>
        <v>0</v>
      </c>
      <c r="K5296" s="43">
        <f t="shared" si="10333"/>
        <v>0</v>
      </c>
      <c r="L5296" s="43">
        <f t="shared" si="10334"/>
        <v>0</v>
      </c>
      <c r="M5296" s="43">
        <f t="shared" si="10335"/>
        <v>0</v>
      </c>
      <c r="N5296" s="43">
        <f t="shared" si="10336"/>
        <v>0</v>
      </c>
      <c r="O5296" s="43">
        <f t="shared" si="10337"/>
        <v>0</v>
      </c>
      <c r="P5296" s="43">
        <f t="shared" si="10338"/>
        <v>0</v>
      </c>
      <c r="Q5296" s="43">
        <f t="shared" si="10339"/>
        <v>-14.119999999999999</v>
      </c>
      <c r="R5296" s="43">
        <f t="shared" si="10340"/>
        <v>0</v>
      </c>
      <c r="S5296" s="43">
        <f t="shared" si="10341"/>
        <v>124.80000000000001</v>
      </c>
      <c r="T5296" s="43">
        <f t="shared" si="10342"/>
        <v>0</v>
      </c>
      <c r="U5296" s="43">
        <v>0</v>
      </c>
      <c r="V5296" s="43">
        <f t="shared" si="10358"/>
        <v>110.68000000000001</v>
      </c>
      <c r="W5296" s="43">
        <f t="shared" si="10343"/>
        <v>0</v>
      </c>
      <c r="X5296" s="43">
        <f t="shared" si="10344"/>
        <v>0</v>
      </c>
      <c r="Y5296" s="43">
        <f t="shared" si="10345"/>
        <v>0</v>
      </c>
      <c r="Z5296" s="43">
        <f t="shared" si="10346"/>
        <v>0</v>
      </c>
      <c r="AA5296" s="43">
        <f t="shared" si="10347"/>
        <v>0</v>
      </c>
      <c r="AB5296" s="43">
        <f t="shared" si="10348"/>
        <v>140.8554</v>
      </c>
      <c r="AC5296" s="44">
        <f t="shared" si="10349"/>
        <v>264.98000000000002</v>
      </c>
      <c r="AD5296" s="44">
        <f t="shared" si="10350"/>
        <v>261.58859999999999</v>
      </c>
      <c r="AE5296" s="45">
        <f t="shared" si="10328"/>
        <v>98.720129821118562</v>
      </c>
      <c r="AF5296" s="43">
        <f t="shared" si="10351"/>
        <v>264.98000000000002</v>
      </c>
      <c r="AG5296" s="43">
        <f t="shared" si="10352"/>
        <v>0</v>
      </c>
      <c r="AH5296" s="43">
        <f t="shared" si="10353"/>
        <v>0</v>
      </c>
      <c r="AI5296" s="43">
        <f t="shared" si="10354"/>
        <v>0</v>
      </c>
      <c r="AJ5296" s="43">
        <f t="shared" si="10355"/>
        <v>0</v>
      </c>
      <c r="AK5296" s="43">
        <f t="shared" si="10356"/>
        <v>0</v>
      </c>
      <c r="AL5296" s="43">
        <f t="shared" si="10329"/>
        <v>264.98000000000002</v>
      </c>
      <c r="AM5296" s="43">
        <f t="shared" si="10330"/>
        <v>-154.30000000000001</v>
      </c>
      <c r="AN5296" s="19"/>
    </row>
    <row r="5297" ht="47.25">
      <c r="B5297" s="41" t="s">
        <v>1468</v>
      </c>
      <c r="C5297" s="41" t="s">
        <v>446</v>
      </c>
      <c r="D5297" s="41" t="s">
        <v>117</v>
      </c>
      <c r="E5297" s="26" t="str">
        <f t="shared" si="10357"/>
        <v>1003</v>
      </c>
      <c r="F5297" s="41" t="s">
        <v>449</v>
      </c>
      <c r="G5297" s="41"/>
      <c r="H5297" s="42" t="s">
        <v>450</v>
      </c>
      <c r="I5297" s="43">
        <f t="shared" si="10331"/>
        <v>0</v>
      </c>
      <c r="J5297" s="43">
        <f t="shared" si="10332"/>
        <v>0</v>
      </c>
      <c r="K5297" s="43">
        <f t="shared" si="10333"/>
        <v>0</v>
      </c>
      <c r="L5297" s="43">
        <f t="shared" si="10334"/>
        <v>0</v>
      </c>
      <c r="M5297" s="43">
        <f t="shared" si="10335"/>
        <v>0</v>
      </c>
      <c r="N5297" s="43">
        <f t="shared" si="10336"/>
        <v>0</v>
      </c>
      <c r="O5297" s="43">
        <f t="shared" si="10337"/>
        <v>0</v>
      </c>
      <c r="P5297" s="43">
        <f t="shared" si="10338"/>
        <v>0</v>
      </c>
      <c r="Q5297" s="43">
        <f t="shared" si="10339"/>
        <v>-14.119999999999999</v>
      </c>
      <c r="R5297" s="43">
        <f t="shared" si="10340"/>
        <v>0</v>
      </c>
      <c r="S5297" s="43">
        <f t="shared" si="10341"/>
        <v>124.80000000000001</v>
      </c>
      <c r="T5297" s="43">
        <f t="shared" si="10342"/>
        <v>0</v>
      </c>
      <c r="U5297" s="43">
        <v>0</v>
      </c>
      <c r="V5297" s="43">
        <f t="shared" si="10358"/>
        <v>110.68000000000001</v>
      </c>
      <c r="W5297" s="43">
        <f t="shared" si="10343"/>
        <v>0</v>
      </c>
      <c r="X5297" s="43">
        <f t="shared" si="10344"/>
        <v>0</v>
      </c>
      <c r="Y5297" s="43">
        <f t="shared" si="10345"/>
        <v>0</v>
      </c>
      <c r="Z5297" s="43">
        <f t="shared" si="10346"/>
        <v>0</v>
      </c>
      <c r="AA5297" s="43">
        <f t="shared" si="10347"/>
        <v>0</v>
      </c>
      <c r="AB5297" s="43">
        <f t="shared" si="10348"/>
        <v>140.8554</v>
      </c>
      <c r="AC5297" s="44">
        <f t="shared" si="10349"/>
        <v>264.98000000000002</v>
      </c>
      <c r="AD5297" s="44">
        <f t="shared" si="10350"/>
        <v>261.58859999999999</v>
      </c>
      <c r="AE5297" s="45">
        <f t="shared" si="10328"/>
        <v>98.720129821118562</v>
      </c>
      <c r="AF5297" s="43">
        <f t="shared" si="10351"/>
        <v>264.98000000000002</v>
      </c>
      <c r="AG5297" s="43">
        <f t="shared" si="10352"/>
        <v>0</v>
      </c>
      <c r="AH5297" s="43">
        <f t="shared" si="10353"/>
        <v>0</v>
      </c>
      <c r="AI5297" s="43">
        <f t="shared" si="10354"/>
        <v>0</v>
      </c>
      <c r="AJ5297" s="43">
        <f t="shared" si="10355"/>
        <v>0</v>
      </c>
      <c r="AK5297" s="43">
        <f t="shared" si="10356"/>
        <v>0</v>
      </c>
      <c r="AL5297" s="43">
        <f t="shared" si="10329"/>
        <v>264.98000000000002</v>
      </c>
      <c r="AM5297" s="43">
        <f t="shared" si="10330"/>
        <v>-154.30000000000001</v>
      </c>
      <c r="AN5297" s="19"/>
    </row>
    <row r="5298" ht="47.25">
      <c r="B5298" s="41" t="s">
        <v>1468</v>
      </c>
      <c r="C5298" s="41" t="s">
        <v>446</v>
      </c>
      <c r="D5298" s="41" t="s">
        <v>117</v>
      </c>
      <c r="E5298" s="26" t="str">
        <f t="shared" si="10357"/>
        <v>1003</v>
      </c>
      <c r="F5298" s="41" t="s">
        <v>451</v>
      </c>
      <c r="G5298" s="41"/>
      <c r="H5298" s="42" t="s">
        <v>452</v>
      </c>
      <c r="I5298" s="43">
        <f>I5301</f>
        <v>0</v>
      </c>
      <c r="J5298" s="43">
        <f>J5301</f>
        <v>0</v>
      </c>
      <c r="K5298" s="43">
        <f>K5301</f>
        <v>0</v>
      </c>
      <c r="L5298" s="43">
        <f>L5301</f>
        <v>0</v>
      </c>
      <c r="M5298" s="43">
        <f>M5301</f>
        <v>0</v>
      </c>
      <c r="N5298" s="43">
        <f>N5301</f>
        <v>0</v>
      </c>
      <c r="O5298" s="43">
        <f>O5301</f>
        <v>0</v>
      </c>
      <c r="P5298" s="43">
        <f>P5301</f>
        <v>0</v>
      </c>
      <c r="Q5298" s="43">
        <f>Q5301</f>
        <v>-14.119999999999999</v>
      </c>
      <c r="R5298" s="43">
        <f>R5301</f>
        <v>0</v>
      </c>
      <c r="S5298" s="43">
        <f>S5301</f>
        <v>124.80000000000001</v>
      </c>
      <c r="T5298" s="43">
        <f>T5301</f>
        <v>0</v>
      </c>
      <c r="U5298" s="43">
        <v>0</v>
      </c>
      <c r="V5298" s="43">
        <f t="shared" si="10358"/>
        <v>110.68000000000001</v>
      </c>
      <c r="W5298" s="43">
        <f>W5301</f>
        <v>0</v>
      </c>
      <c r="X5298" s="43">
        <f>X5301</f>
        <v>0</v>
      </c>
      <c r="Y5298" s="43">
        <f>Y5301</f>
        <v>0</v>
      </c>
      <c r="Z5298" s="43">
        <f>Z5301</f>
        <v>0</v>
      </c>
      <c r="AA5298" s="43">
        <f>AA5301</f>
        <v>0</v>
      </c>
      <c r="AB5298" s="43">
        <f>AB5301</f>
        <v>140.8554</v>
      </c>
      <c r="AC5298" s="44">
        <f>AC5301+AC5299</f>
        <v>264.98000000000002</v>
      </c>
      <c r="AD5298" s="44">
        <f>AD5301+AD5299</f>
        <v>261.58859999999999</v>
      </c>
      <c r="AE5298" s="45">
        <f t="shared" si="10328"/>
        <v>98.720129821118562</v>
      </c>
      <c r="AF5298" s="43">
        <f>AF5301</f>
        <v>264.98000000000002</v>
      </c>
      <c r="AG5298" s="43">
        <f>AG5301</f>
        <v>0</v>
      </c>
      <c r="AH5298" s="43">
        <f>AH5301</f>
        <v>0</v>
      </c>
      <c r="AI5298" s="43">
        <f>AI5301</f>
        <v>0</v>
      </c>
      <c r="AJ5298" s="43">
        <f>AJ5301</f>
        <v>0</v>
      </c>
      <c r="AK5298" s="43">
        <f>AK5301</f>
        <v>0</v>
      </c>
      <c r="AL5298" s="43">
        <f t="shared" si="10329"/>
        <v>264.98000000000002</v>
      </c>
      <c r="AM5298" s="43">
        <f t="shared" si="10330"/>
        <v>-154.30000000000001</v>
      </c>
      <c r="AN5298" s="19"/>
      <c r="AO5298" s="1"/>
      <c r="AP5298" s="1"/>
      <c r="AQ5298" s="1"/>
      <c r="AR5298" s="1"/>
      <c r="AS5298" s="1"/>
    </row>
    <row r="5299" ht="47.25">
      <c r="B5299" s="41" t="s">
        <v>1468</v>
      </c>
      <c r="C5299" s="41" t="s">
        <v>446</v>
      </c>
      <c r="D5299" s="41" t="s">
        <v>117</v>
      </c>
      <c r="E5299" s="26" t="str">
        <f t="shared" si="10357"/>
        <v>1003</v>
      </c>
      <c r="F5299" s="41" t="s">
        <v>451</v>
      </c>
      <c r="G5299" s="41" t="s">
        <v>53</v>
      </c>
      <c r="H5299" s="42" t="s">
        <v>54</v>
      </c>
      <c r="I5299" s="43"/>
      <c r="J5299" s="43"/>
      <c r="K5299" s="43"/>
      <c r="L5299" s="43"/>
      <c r="M5299" s="43"/>
      <c r="N5299" s="43"/>
      <c r="O5299" s="43"/>
      <c r="P5299" s="43"/>
      <c r="Q5299" s="43"/>
      <c r="R5299" s="43"/>
      <c r="S5299" s="43"/>
      <c r="T5299" s="43"/>
      <c r="U5299" s="43"/>
      <c r="V5299" s="43">
        <f>V5300</f>
        <v>0</v>
      </c>
      <c r="W5299" s="43"/>
      <c r="X5299" s="43"/>
      <c r="Y5299" s="43"/>
      <c r="Z5299" s="43"/>
      <c r="AA5299" s="43"/>
      <c r="AB5299" s="43"/>
      <c r="AC5299" s="44">
        <f>AC5300</f>
        <v>26.8673</v>
      </c>
      <c r="AD5299" s="44">
        <f>AD5300</f>
        <v>23.475899999999999</v>
      </c>
      <c r="AE5299" s="45">
        <f t="shared" si="10328"/>
        <v>87.377220636238093</v>
      </c>
      <c r="AF5299" s="43"/>
      <c r="AG5299" s="43"/>
      <c r="AH5299" s="43"/>
      <c r="AI5299" s="43"/>
      <c r="AJ5299" s="43"/>
      <c r="AK5299" s="43"/>
      <c r="AL5299" s="43"/>
      <c r="AM5299" s="43"/>
      <c r="AN5299" s="19"/>
      <c r="AR5299" s="1"/>
      <c r="AS5299" s="1"/>
    </row>
    <row r="5300" ht="47.25">
      <c r="B5300" s="41" t="s">
        <v>1468</v>
      </c>
      <c r="C5300" s="41" t="s">
        <v>446</v>
      </c>
      <c r="D5300" s="41" t="s">
        <v>117</v>
      </c>
      <c r="E5300" s="26" t="str">
        <f t="shared" si="10357"/>
        <v>1003</v>
      </c>
      <c r="F5300" s="41" t="s">
        <v>451</v>
      </c>
      <c r="G5300" s="41" t="s">
        <v>55</v>
      </c>
      <c r="H5300" s="42" t="s">
        <v>56</v>
      </c>
      <c r="I5300" s="43"/>
      <c r="J5300" s="43"/>
      <c r="K5300" s="43"/>
      <c r="L5300" s="43"/>
      <c r="M5300" s="43"/>
      <c r="N5300" s="43"/>
      <c r="O5300" s="43"/>
      <c r="P5300" s="43"/>
      <c r="Q5300" s="43"/>
      <c r="R5300" s="43"/>
      <c r="S5300" s="43"/>
      <c r="T5300" s="43"/>
      <c r="U5300" s="43"/>
      <c r="V5300" s="43">
        <v>0</v>
      </c>
      <c r="W5300" s="43"/>
      <c r="X5300" s="43"/>
      <c r="Y5300" s="43"/>
      <c r="Z5300" s="43"/>
      <c r="AA5300" s="43"/>
      <c r="AB5300" s="43"/>
      <c r="AC5300" s="44">
        <v>26.8673</v>
      </c>
      <c r="AD5300" s="44">
        <v>23.475899999999999</v>
      </c>
      <c r="AE5300" s="45">
        <f t="shared" si="10328"/>
        <v>87.377220636238093</v>
      </c>
      <c r="AF5300" s="43"/>
      <c r="AG5300" s="43"/>
      <c r="AH5300" s="43"/>
      <c r="AI5300" s="43"/>
      <c r="AJ5300" s="43"/>
      <c r="AK5300" s="43"/>
      <c r="AL5300" s="43"/>
      <c r="AM5300" s="43"/>
      <c r="AN5300" s="19"/>
      <c r="AR5300" s="1"/>
      <c r="AS5300" s="1"/>
    </row>
    <row r="5301" ht="31.5">
      <c r="B5301" s="41" t="s">
        <v>1468</v>
      </c>
      <c r="C5301" s="41" t="s">
        <v>446</v>
      </c>
      <c r="D5301" s="41" t="s">
        <v>117</v>
      </c>
      <c r="E5301" s="26" t="str">
        <f t="shared" si="10357"/>
        <v>1003</v>
      </c>
      <c r="F5301" s="41" t="s">
        <v>451</v>
      </c>
      <c r="G5301" s="41" t="s">
        <v>177</v>
      </c>
      <c r="H5301" s="42" t="s">
        <v>178</v>
      </c>
      <c r="I5301" s="43">
        <f>I5302+I5303</f>
        <v>0</v>
      </c>
      <c r="J5301" s="43">
        <f>J5302+J5303</f>
        <v>0</v>
      </c>
      <c r="K5301" s="43">
        <f>K5302+K5303</f>
        <v>0</v>
      </c>
      <c r="L5301" s="43">
        <f>L5302+L5303</f>
        <v>0</v>
      </c>
      <c r="M5301" s="43">
        <f>M5302+M5303</f>
        <v>0</v>
      </c>
      <c r="N5301" s="43">
        <f>N5302+N5303</f>
        <v>0</v>
      </c>
      <c r="O5301" s="43">
        <f>O5302+O5303</f>
        <v>0</v>
      </c>
      <c r="P5301" s="43">
        <f>P5302+P5303</f>
        <v>0</v>
      </c>
      <c r="Q5301" s="43">
        <f>Q5302+Q5303</f>
        <v>-14.119999999999999</v>
      </c>
      <c r="R5301" s="43">
        <f>R5302+R5303</f>
        <v>0</v>
      </c>
      <c r="S5301" s="43">
        <f>S5302+S5303</f>
        <v>124.80000000000001</v>
      </c>
      <c r="T5301" s="43">
        <f>T5302+T5303</f>
        <v>0</v>
      </c>
      <c r="U5301" s="43">
        <v>0</v>
      </c>
      <c r="V5301" s="43">
        <f t="shared" si="10358"/>
        <v>110.68000000000001</v>
      </c>
      <c r="W5301" s="43">
        <f>W5302+W5303</f>
        <v>0</v>
      </c>
      <c r="X5301" s="43">
        <f>X5302+X5303</f>
        <v>0</v>
      </c>
      <c r="Y5301" s="43">
        <f>Y5302+Y5303</f>
        <v>0</v>
      </c>
      <c r="Z5301" s="43">
        <f>Z5302+Z5303</f>
        <v>0</v>
      </c>
      <c r="AA5301" s="43">
        <f>AA5302+AA5303</f>
        <v>0</v>
      </c>
      <c r="AB5301" s="43">
        <f>AB5302+AB5303</f>
        <v>140.8554</v>
      </c>
      <c r="AC5301" s="44">
        <f>AC5302+AC5303</f>
        <v>238.11269999999999</v>
      </c>
      <c r="AD5301" s="44">
        <f>AD5302+AD5303</f>
        <v>238.11269999999999</v>
      </c>
      <c r="AE5301" s="45">
        <f t="shared" si="10328"/>
        <v>100</v>
      </c>
      <c r="AF5301" s="43">
        <f>AF5302+AF5303</f>
        <v>264.98000000000002</v>
      </c>
      <c r="AG5301" s="43">
        <f>AG5302+AG5303</f>
        <v>0</v>
      </c>
      <c r="AH5301" s="43">
        <f>AH5302+AH5303</f>
        <v>0</v>
      </c>
      <c r="AI5301" s="43">
        <f>AI5302+AI5303</f>
        <v>0</v>
      </c>
      <c r="AJ5301" s="43">
        <f>AJ5302+AJ5303</f>
        <v>0</v>
      </c>
      <c r="AK5301" s="43">
        <f>AK5302+AK5303</f>
        <v>0</v>
      </c>
      <c r="AL5301" s="43">
        <f t="shared" si="10329"/>
        <v>264.98000000000002</v>
      </c>
      <c r="AM5301" s="43">
        <f t="shared" si="10330"/>
        <v>-154.30000000000001</v>
      </c>
      <c r="AN5301" s="19"/>
      <c r="AO5301" s="1"/>
      <c r="AP5301" s="1"/>
      <c r="AQ5301" s="1"/>
      <c r="AR5301" s="1"/>
      <c r="AS5301" s="1"/>
    </row>
    <row r="5302">
      <c r="B5302" s="41" t="s">
        <v>1468</v>
      </c>
      <c r="C5302" s="41" t="s">
        <v>446</v>
      </c>
      <c r="D5302" s="41" t="s">
        <v>117</v>
      </c>
      <c r="E5302" s="26" t="str">
        <f t="shared" si="10357"/>
        <v>1003</v>
      </c>
      <c r="F5302" s="41" t="s">
        <v>451</v>
      </c>
      <c r="G5302" s="41" t="s">
        <v>179</v>
      </c>
      <c r="H5302" s="42" t="s">
        <v>180</v>
      </c>
      <c r="I5302" s="43"/>
      <c r="J5302" s="43"/>
      <c r="K5302" s="43"/>
      <c r="L5302" s="43"/>
      <c r="M5302" s="43"/>
      <c r="N5302" s="43"/>
      <c r="O5302" s="43">
        <v>0</v>
      </c>
      <c r="P5302" s="43">
        <v>0</v>
      </c>
      <c r="Q5302" s="43">
        <v>0</v>
      </c>
      <c r="R5302" s="43">
        <v>0</v>
      </c>
      <c r="S5302" s="43">
        <v>38.399999999999999</v>
      </c>
      <c r="T5302" s="43">
        <v>0</v>
      </c>
      <c r="U5302" s="43">
        <v>0</v>
      </c>
      <c r="V5302" s="43">
        <f t="shared" si="10358"/>
        <v>38.399999999999999</v>
      </c>
      <c r="W5302" s="43"/>
      <c r="X5302" s="43"/>
      <c r="Y5302" s="43"/>
      <c r="Z5302" s="43"/>
      <c r="AA5302" s="43"/>
      <c r="AB5302" s="43">
        <v>23.475899999999999</v>
      </c>
      <c r="AC5302" s="44">
        <v>48.62865</v>
      </c>
      <c r="AD5302" s="44">
        <v>48.62865</v>
      </c>
      <c r="AE5302" s="45">
        <f t="shared" si="10328"/>
        <v>100</v>
      </c>
      <c r="AF5302" s="43">
        <v>92.059200000000004</v>
      </c>
      <c r="AG5302" s="43">
        <v>0</v>
      </c>
      <c r="AH5302" s="43">
        <v>0</v>
      </c>
      <c r="AI5302" s="43">
        <v>0</v>
      </c>
      <c r="AJ5302" s="43">
        <v>0</v>
      </c>
      <c r="AK5302" s="43">
        <v>0</v>
      </c>
      <c r="AL5302" s="43">
        <f t="shared" si="10329"/>
        <v>92.059200000000004</v>
      </c>
      <c r="AM5302" s="43">
        <f t="shared" si="10330"/>
        <v>-53.659200000000006</v>
      </c>
      <c r="AN5302" s="19"/>
      <c r="AO5302" s="1"/>
      <c r="AP5302" s="1"/>
      <c r="AQ5302" s="1"/>
      <c r="AR5302" s="1"/>
      <c r="AS5302" s="1"/>
    </row>
    <row r="5303">
      <c r="B5303" s="41" t="s">
        <v>1468</v>
      </c>
      <c r="C5303" s="41" t="s">
        <v>446</v>
      </c>
      <c r="D5303" s="41" t="s">
        <v>117</v>
      </c>
      <c r="E5303" s="26" t="str">
        <f t="shared" si="10357"/>
        <v>1003</v>
      </c>
      <c r="F5303" s="41" t="s">
        <v>451</v>
      </c>
      <c r="G5303" s="41" t="s">
        <v>305</v>
      </c>
      <c r="H5303" s="42" t="s">
        <v>306</v>
      </c>
      <c r="I5303" s="43"/>
      <c r="J5303" s="43"/>
      <c r="K5303" s="43"/>
      <c r="L5303" s="43"/>
      <c r="M5303" s="43"/>
      <c r="N5303" s="43"/>
      <c r="O5303" s="43">
        <v>0</v>
      </c>
      <c r="P5303" s="43">
        <v>0</v>
      </c>
      <c r="Q5303" s="43">
        <v>-14.119999999999999</v>
      </c>
      <c r="R5303" s="43">
        <v>0</v>
      </c>
      <c r="S5303" s="43">
        <v>86.400000000000006</v>
      </c>
      <c r="T5303" s="43">
        <v>0</v>
      </c>
      <c r="U5303" s="43">
        <v>0</v>
      </c>
      <c r="V5303" s="43">
        <f t="shared" si="10358"/>
        <v>72.280000000000001</v>
      </c>
      <c r="W5303" s="43"/>
      <c r="X5303" s="43"/>
      <c r="Y5303" s="43"/>
      <c r="Z5303" s="43"/>
      <c r="AA5303" s="43"/>
      <c r="AB5303" s="43">
        <v>117.37949999999999</v>
      </c>
      <c r="AC5303" s="44">
        <v>189.48405</v>
      </c>
      <c r="AD5303" s="44">
        <v>189.48405</v>
      </c>
      <c r="AE5303" s="45">
        <f t="shared" si="10328"/>
        <v>100</v>
      </c>
      <c r="AF5303" s="43">
        <v>172.92080000000001</v>
      </c>
      <c r="AG5303" s="43">
        <v>0</v>
      </c>
      <c r="AH5303" s="43">
        <v>0</v>
      </c>
      <c r="AI5303" s="43">
        <v>0</v>
      </c>
      <c r="AJ5303" s="43">
        <v>0</v>
      </c>
      <c r="AK5303" s="43">
        <v>0</v>
      </c>
      <c r="AL5303" s="43">
        <f t="shared" si="10329"/>
        <v>172.92080000000001</v>
      </c>
      <c r="AM5303" s="43">
        <f t="shared" si="10330"/>
        <v>-100.64080000000001</v>
      </c>
      <c r="AN5303" s="19"/>
      <c r="AO5303" s="1"/>
      <c r="AP5303" s="1"/>
      <c r="AQ5303" s="1"/>
      <c r="AR5303" s="1"/>
      <c r="AS5303" s="1"/>
    </row>
    <row r="5304" s="24" customFormat="1">
      <c r="B5304" s="25" t="s">
        <v>1468</v>
      </c>
      <c r="C5304" s="25" t="s">
        <v>137</v>
      </c>
      <c r="D5304" s="25"/>
      <c r="E5304" s="32" t="str">
        <f t="shared" si="10357"/>
        <v>11</v>
      </c>
      <c r="F5304" s="25"/>
      <c r="G5304" s="25"/>
      <c r="H5304" s="27" t="s">
        <v>657</v>
      </c>
      <c r="I5304" s="28">
        <f>I5305+I5360+I5381+I5451</f>
        <v>1196052.7</v>
      </c>
      <c r="J5304" s="28">
        <f>J5305+J5360+J5381+J5451</f>
        <v>1199578.7</v>
      </c>
      <c r="K5304" s="28">
        <f>K5305+K5360+K5381+K5451</f>
        <v>1199578.7</v>
      </c>
      <c r="L5304" s="28">
        <f>L5305+L5360+L5381+L5451</f>
        <v>22145.299999999999</v>
      </c>
      <c r="M5304" s="28">
        <f>M5305+M5360+M5381+M5451</f>
        <v>-16.199999999999999</v>
      </c>
      <c r="N5304" s="28">
        <f>N5305+N5360+N5381+N5451</f>
        <v>-15261.4</v>
      </c>
      <c r="O5304" s="28">
        <f>O5305+O5360+O5381+O5451</f>
        <v>6640.6770000000006</v>
      </c>
      <c r="P5304" s="28">
        <f>P5305+P5360+P5381+P5451</f>
        <v>15140.777999999998</v>
      </c>
      <c r="Q5304" s="28">
        <f>Q5305+Q5360+Q5381+Q5451</f>
        <v>54888.75</v>
      </c>
      <c r="R5304" s="28">
        <f>R5305+R5360+R5381+R5451</f>
        <v>33346.061999999998</v>
      </c>
      <c r="S5304" s="28">
        <f>S5305+S5360+S5381+S5451</f>
        <v>6253.991</v>
      </c>
      <c r="T5304" s="28">
        <f>T5305+T5360+T5381+T5451</f>
        <v>0</v>
      </c>
      <c r="U5304" s="28">
        <v>6214.003999999999</v>
      </c>
      <c r="V5304" s="28">
        <f t="shared" si="10358"/>
        <v>1340682.2619999996</v>
      </c>
      <c r="W5304" s="28">
        <f>W5305+W5360+W5381+W5451</f>
        <v>6214.003999999999</v>
      </c>
      <c r="X5304" s="28">
        <f>X5305+X5360+X5381+X5451</f>
        <v>0</v>
      </c>
      <c r="Y5304" s="28">
        <f>Y5305+Y5360+Y5381+Y5451</f>
        <v>0</v>
      </c>
      <c r="Z5304" s="28">
        <f>Z5305+Z5360+Z5381+Z5451</f>
        <v>0</v>
      </c>
      <c r="AA5304" s="28">
        <f>AA5305+AA5360+AA5381+AA5451</f>
        <v>0</v>
      </c>
      <c r="AB5304" s="28">
        <f>AB5305+AB5360+AB5381+AB5451</f>
        <v>1014303.1552600001</v>
      </c>
      <c r="AC5304" s="29">
        <f>AC5305+AC5360+AC5381+AC5451</f>
        <v>1377535.4763800001</v>
      </c>
      <c r="AD5304" s="29">
        <f>AD5305+AD5360+AD5381+AD5451</f>
        <v>1367083.8742200001</v>
      </c>
      <c r="AE5304" s="30">
        <f t="shared" si="10328"/>
        <v>99.241282541233318</v>
      </c>
      <c r="AF5304" s="28">
        <f>AF5305+AF5360+AF5381+AF5451</f>
        <v>1370694.7993800002</v>
      </c>
      <c r="AG5304" s="28">
        <f>AG5305+AG5360+AG5381+AG5451</f>
        <v>6640.6770000000006</v>
      </c>
      <c r="AH5304" s="28">
        <f>AH5305+AH5360+AH5381+AH5451</f>
        <v>0</v>
      </c>
      <c r="AI5304" s="28">
        <f>AI5305+AI5360+AI5381+AI5451</f>
        <v>0</v>
      </c>
      <c r="AJ5304" s="28">
        <f>AJ5305+AJ5360+AJ5381+AJ5451</f>
        <v>0</v>
      </c>
      <c r="AK5304" s="28">
        <f>AK5305+AK5360+AK5381+AK5451</f>
        <v>0</v>
      </c>
      <c r="AL5304" s="28">
        <f t="shared" si="10329"/>
        <v>1377335.4763800001</v>
      </c>
      <c r="AM5304" s="28">
        <f t="shared" si="10330"/>
        <v>-36653.214380000485</v>
      </c>
      <c r="AN5304" s="2"/>
      <c r="AO5304" s="24"/>
      <c r="AP5304" s="24"/>
      <c r="AQ5304" s="24"/>
      <c r="AR5304" s="24"/>
      <c r="AS5304" s="24"/>
    </row>
    <row r="5305" s="33" customFormat="1">
      <c r="B5305" s="34" t="s">
        <v>1468</v>
      </c>
      <c r="C5305" s="34" t="s">
        <v>137</v>
      </c>
      <c r="D5305" s="34" t="s">
        <v>41</v>
      </c>
      <c r="E5305" s="35" t="str">
        <f t="shared" si="10357"/>
        <v>1101</v>
      </c>
      <c r="F5305" s="34"/>
      <c r="G5305" s="34"/>
      <c r="H5305" s="36" t="s">
        <v>829</v>
      </c>
      <c r="I5305" s="37">
        <f>I5306</f>
        <v>157425</v>
      </c>
      <c r="J5305" s="37">
        <f>J5306</f>
        <v>232002</v>
      </c>
      <c r="K5305" s="37">
        <f>K5306</f>
        <v>169476.60000000001</v>
      </c>
      <c r="L5305" s="37">
        <f>L5306</f>
        <v>18413.299999999999</v>
      </c>
      <c r="M5305" s="37">
        <f>M5306</f>
        <v>-16.199999999999999</v>
      </c>
      <c r="N5305" s="37">
        <f>N5306</f>
        <v>-14969.199999999999</v>
      </c>
      <c r="O5305" s="37">
        <f>O5306</f>
        <v>1110.585</v>
      </c>
      <c r="P5305" s="37">
        <f>P5306</f>
        <v>1140.1909999999998</v>
      </c>
      <c r="Q5305" s="37">
        <f>Q5306</f>
        <v>0</v>
      </c>
      <c r="R5305" s="37">
        <f>R5306</f>
        <v>4839.1809999999996</v>
      </c>
      <c r="S5305" s="37">
        <f>S5306</f>
        <v>5881.991</v>
      </c>
      <c r="T5305" s="37">
        <f>T5306</f>
        <v>0</v>
      </c>
      <c r="U5305" s="37">
        <v>6214.003999999999</v>
      </c>
      <c r="V5305" s="37">
        <f t="shared" si="10358"/>
        <v>195024.25199999998</v>
      </c>
      <c r="W5305" s="37">
        <f>W5306</f>
        <v>6214.003999999999</v>
      </c>
      <c r="X5305" s="37">
        <f>X5306</f>
        <v>0</v>
      </c>
      <c r="Y5305" s="37">
        <f>Y5306</f>
        <v>0</v>
      </c>
      <c r="Z5305" s="37">
        <f>Z5306</f>
        <v>0</v>
      </c>
      <c r="AA5305" s="37">
        <f>AA5306</f>
        <v>0</v>
      </c>
      <c r="AB5305" s="37">
        <f>AB5306</f>
        <v>138707.95552000002</v>
      </c>
      <c r="AC5305" s="38">
        <f>AC5306</f>
        <v>205390.02146000002</v>
      </c>
      <c r="AD5305" s="38">
        <f>AD5306</f>
        <v>196750.26512</v>
      </c>
      <c r="AE5305" s="39">
        <f t="shared" si="10328"/>
        <v>95.793487785538488</v>
      </c>
      <c r="AF5305" s="37">
        <f>AF5306</f>
        <v>204462.33182000002</v>
      </c>
      <c r="AG5305" s="37">
        <f>AG5306</f>
        <v>1110.585</v>
      </c>
      <c r="AH5305" s="37">
        <f>AH5306</f>
        <v>0</v>
      </c>
      <c r="AI5305" s="37">
        <f>AI5306</f>
        <v>0</v>
      </c>
      <c r="AJ5305" s="37">
        <f>AJ5306</f>
        <v>0</v>
      </c>
      <c r="AK5305" s="37">
        <f>AK5306</f>
        <v>0</v>
      </c>
      <c r="AL5305" s="37">
        <f t="shared" si="10329"/>
        <v>205572.91682000001</v>
      </c>
      <c r="AM5305" s="37">
        <f t="shared" si="10330"/>
        <v>-10548.664820000035</v>
      </c>
      <c r="AN5305" s="40"/>
      <c r="AO5305" s="33"/>
      <c r="AP5305" s="33"/>
      <c r="AQ5305" s="33"/>
      <c r="AR5305" s="33"/>
      <c r="AS5305" s="33"/>
    </row>
    <row r="5306" ht="31.5">
      <c r="B5306" s="41" t="s">
        <v>1468</v>
      </c>
      <c r="C5306" s="41" t="s">
        <v>137</v>
      </c>
      <c r="D5306" s="41" t="s">
        <v>41</v>
      </c>
      <c r="E5306" s="26" t="str">
        <f t="shared" si="10357"/>
        <v>1101</v>
      </c>
      <c r="F5306" s="41" t="s">
        <v>662</v>
      </c>
      <c r="G5306" s="41"/>
      <c r="H5306" s="42" t="s">
        <v>663</v>
      </c>
      <c r="I5306" s="43">
        <f>I5307+I5330</f>
        <v>157425</v>
      </c>
      <c r="J5306" s="43">
        <f>J5307+J5330</f>
        <v>232002</v>
      </c>
      <c r="K5306" s="43">
        <f>K5307+K5330</f>
        <v>169476.60000000001</v>
      </c>
      <c r="L5306" s="43">
        <f>L5307+L5330</f>
        <v>18413.299999999999</v>
      </c>
      <c r="M5306" s="43">
        <f>M5307+M5330</f>
        <v>-16.199999999999999</v>
      </c>
      <c r="N5306" s="43">
        <f>N5307+N5330</f>
        <v>-14969.199999999999</v>
      </c>
      <c r="O5306" s="43">
        <f>O5307+O5330</f>
        <v>1110.585</v>
      </c>
      <c r="P5306" s="43">
        <f>P5307+P5330</f>
        <v>1140.1909999999998</v>
      </c>
      <c r="Q5306" s="43">
        <f>Q5307+Q5330</f>
        <v>0</v>
      </c>
      <c r="R5306" s="43">
        <f>R5307+R5330</f>
        <v>4839.1809999999996</v>
      </c>
      <c r="S5306" s="43">
        <f>S5307+S5330</f>
        <v>5881.991</v>
      </c>
      <c r="T5306" s="43">
        <f>T5307+T5330</f>
        <v>0</v>
      </c>
      <c r="U5306" s="43">
        <v>6214.003999999999</v>
      </c>
      <c r="V5306" s="43">
        <f t="shared" si="10358"/>
        <v>195024.25199999998</v>
      </c>
      <c r="W5306" s="43">
        <f>W5307+W5330</f>
        <v>6214.003999999999</v>
      </c>
      <c r="X5306" s="43">
        <f>X5307+X5330</f>
        <v>0</v>
      </c>
      <c r="Y5306" s="43">
        <f>Y5307+Y5330</f>
        <v>0</v>
      </c>
      <c r="Z5306" s="43">
        <f>Z5307+Z5330</f>
        <v>0</v>
      </c>
      <c r="AA5306" s="43">
        <f>AA5307+AA5330</f>
        <v>0</v>
      </c>
      <c r="AB5306" s="43">
        <f>AB5307+AB5330</f>
        <v>138707.95552000002</v>
      </c>
      <c r="AC5306" s="44">
        <f>AC5307+AC5330</f>
        <v>205390.02146000002</v>
      </c>
      <c r="AD5306" s="44">
        <f>AD5307+AD5330</f>
        <v>196750.26512</v>
      </c>
      <c r="AE5306" s="45">
        <f t="shared" si="10328"/>
        <v>95.793487785538488</v>
      </c>
      <c r="AF5306" s="43">
        <f>AF5307+AF5330</f>
        <v>204462.33182000002</v>
      </c>
      <c r="AG5306" s="43">
        <f>AG5307+AG5330</f>
        <v>1110.585</v>
      </c>
      <c r="AH5306" s="43">
        <f>AH5307+AH5330</f>
        <v>0</v>
      </c>
      <c r="AI5306" s="43">
        <f>AI5307+AI5330</f>
        <v>0</v>
      </c>
      <c r="AJ5306" s="43">
        <f>AJ5307+AJ5330</f>
        <v>0</v>
      </c>
      <c r="AK5306" s="43">
        <f>AK5307+AK5330</f>
        <v>0</v>
      </c>
      <c r="AL5306" s="43">
        <f t="shared" si="10329"/>
        <v>205572.91682000001</v>
      </c>
      <c r="AM5306" s="43">
        <f t="shared" si="10330"/>
        <v>-10548.664820000035</v>
      </c>
      <c r="AN5306" s="2"/>
      <c r="AO5306" s="1"/>
      <c r="AP5306" s="1"/>
      <c r="AQ5306" s="1"/>
      <c r="AR5306" s="1"/>
      <c r="AS5306" s="1"/>
    </row>
    <row r="5307" ht="31.5">
      <c r="B5307" s="41" t="s">
        <v>1468</v>
      </c>
      <c r="C5307" s="41" t="s">
        <v>137</v>
      </c>
      <c r="D5307" s="41" t="s">
        <v>41</v>
      </c>
      <c r="E5307" s="26" t="str">
        <f t="shared" si="10357"/>
        <v>1101</v>
      </c>
      <c r="F5307" s="41" t="s">
        <v>1076</v>
      </c>
      <c r="G5307" s="41"/>
      <c r="H5307" s="42" t="s">
        <v>1077</v>
      </c>
      <c r="I5307" s="43">
        <f>I5308</f>
        <v>21403.200000000001</v>
      </c>
      <c r="J5307" s="43">
        <f>J5308</f>
        <v>93260.100000000006</v>
      </c>
      <c r="K5307" s="43">
        <f>K5308</f>
        <v>30734.700000000001</v>
      </c>
      <c r="L5307" s="43">
        <f>L5308</f>
        <v>18413.299999999999</v>
      </c>
      <c r="M5307" s="43">
        <f>M5308</f>
        <v>-16.199999999999999</v>
      </c>
      <c r="N5307" s="43">
        <f>N5308</f>
        <v>-14969.199999999999</v>
      </c>
      <c r="O5307" s="43">
        <f>O5308</f>
        <v>1110.585</v>
      </c>
      <c r="P5307" s="43">
        <f>P5308</f>
        <v>220</v>
      </c>
      <c r="Q5307" s="43">
        <f>Q5308</f>
        <v>0</v>
      </c>
      <c r="R5307" s="43">
        <f>R5308</f>
        <v>4839.1809999999996</v>
      </c>
      <c r="S5307" s="43">
        <f>S5308</f>
        <v>5881.991</v>
      </c>
      <c r="T5307" s="43">
        <f>T5308</f>
        <v>0</v>
      </c>
      <c r="U5307" s="43">
        <v>6214.003999999999</v>
      </c>
      <c r="V5307" s="43">
        <f t="shared" si="10358"/>
        <v>58082.260999999999</v>
      </c>
      <c r="W5307" s="43">
        <f>W5308</f>
        <v>6214.003999999999</v>
      </c>
      <c r="X5307" s="43">
        <f>X5308</f>
        <v>0</v>
      </c>
      <c r="Y5307" s="43">
        <f>Y5308</f>
        <v>0</v>
      </c>
      <c r="Z5307" s="43">
        <f>Z5308</f>
        <v>0</v>
      </c>
      <c r="AA5307" s="43">
        <f>AA5308</f>
        <v>0</v>
      </c>
      <c r="AB5307" s="43">
        <f>AB5308</f>
        <v>25055.20551</v>
      </c>
      <c r="AC5307" s="44">
        <f>AC5308</f>
        <v>68448.030459999994</v>
      </c>
      <c r="AD5307" s="44">
        <f>AD5308</f>
        <v>59808.274120000002</v>
      </c>
      <c r="AE5307" s="45">
        <f t="shared" si="10328"/>
        <v>87.377640697713076</v>
      </c>
      <c r="AF5307" s="43">
        <f>AF5308</f>
        <v>67520.340819999998</v>
      </c>
      <c r="AG5307" s="43">
        <f>AG5308</f>
        <v>1110.585</v>
      </c>
      <c r="AH5307" s="43">
        <f>AH5308</f>
        <v>0</v>
      </c>
      <c r="AI5307" s="43">
        <f>AI5308</f>
        <v>0</v>
      </c>
      <c r="AJ5307" s="43">
        <f>AJ5308</f>
        <v>0</v>
      </c>
      <c r="AK5307" s="43">
        <f>AK5308</f>
        <v>0</v>
      </c>
      <c r="AL5307" s="43">
        <f t="shared" si="10329"/>
        <v>68630.925820000004</v>
      </c>
      <c r="AM5307" s="43">
        <f t="shared" si="10330"/>
        <v>-10548.664820000005</v>
      </c>
      <c r="AN5307" s="2"/>
      <c r="AO5307" s="1"/>
      <c r="AP5307" s="1"/>
      <c r="AQ5307" s="1"/>
      <c r="AR5307" s="1"/>
      <c r="AS5307" s="1"/>
    </row>
    <row r="5308" ht="63">
      <c r="B5308" s="41" t="s">
        <v>1468</v>
      </c>
      <c r="C5308" s="41" t="s">
        <v>137</v>
      </c>
      <c r="D5308" s="41" t="s">
        <v>41</v>
      </c>
      <c r="E5308" s="26" t="str">
        <f t="shared" si="10357"/>
        <v>1101</v>
      </c>
      <c r="F5308" s="41" t="s">
        <v>1470</v>
      </c>
      <c r="G5308" s="41"/>
      <c r="H5308" s="42" t="s">
        <v>1471</v>
      </c>
      <c r="I5308" s="43">
        <f>I5312+I5315+I5318</f>
        <v>21403.200000000001</v>
      </c>
      <c r="J5308" s="43">
        <f>J5312+J5315+J5318</f>
        <v>93260.100000000006</v>
      </c>
      <c r="K5308" s="43">
        <f>K5312+K5315+K5318</f>
        <v>30734.700000000001</v>
      </c>
      <c r="L5308" s="43">
        <f>L5312+L5315+L5318+L5327</f>
        <v>18413.299999999999</v>
      </c>
      <c r="M5308" s="43">
        <f>M5312+M5315+M5318+M5327</f>
        <v>-16.199999999999999</v>
      </c>
      <c r="N5308" s="43">
        <f>N5312+N5315+N5318+N5327</f>
        <v>-14969.199999999999</v>
      </c>
      <c r="O5308" s="43">
        <f>O5312+O5315+O5318+O5327+O5324+O5309+O5321</f>
        <v>1110.585</v>
      </c>
      <c r="P5308" s="43">
        <f>P5312+P5315+P5318+P5327+P5324+P5309+P5321</f>
        <v>220</v>
      </c>
      <c r="Q5308" s="43">
        <f>Q5312+Q5315+Q5318+Q5327+Q5324+Q5309+Q5321</f>
        <v>0</v>
      </c>
      <c r="R5308" s="43">
        <f>R5312+R5315+R5318+R5327+R5324+R5309+R5321</f>
        <v>4839.1809999999996</v>
      </c>
      <c r="S5308" s="43">
        <f>S5312+S5315+S5318+S5327+S5324</f>
        <v>5881.991</v>
      </c>
      <c r="T5308" s="43">
        <f>T5312+T5315+T5318+T5327+T5324</f>
        <v>0</v>
      </c>
      <c r="U5308" s="43">
        <v>6214.003999999999</v>
      </c>
      <c r="V5308" s="43">
        <f t="shared" si="10358"/>
        <v>58082.260999999999</v>
      </c>
      <c r="W5308" s="43">
        <f>W5312+W5315+W5318+W5327</f>
        <v>6214.003999999999</v>
      </c>
      <c r="X5308" s="43">
        <f>X5312+X5315+X5318+X5327</f>
        <v>0</v>
      </c>
      <c r="Y5308" s="43">
        <f>Y5312+Y5315+Y5318+Y5327</f>
        <v>0</v>
      </c>
      <c r="Z5308" s="43">
        <f>Z5312+Z5315+Z5318+Z5327</f>
        <v>0</v>
      </c>
      <c r="AA5308" s="43">
        <f>AA5312+AA5315+AA5318+AA5327</f>
        <v>0</v>
      </c>
      <c r="AB5308" s="43">
        <f>AB5312+AB5315+AB5318+AB5327+AB5324+AB5309+AB5321</f>
        <v>25055.20551</v>
      </c>
      <c r="AC5308" s="44">
        <f>AC5312+AC5315+AC5318+AC5327+AC5324+AC5309+AC5321</f>
        <v>68448.030459999994</v>
      </c>
      <c r="AD5308" s="44">
        <f>AD5312+AD5315+AD5318+AD5327+AD5324+AD5309+AD5321</f>
        <v>59808.274120000002</v>
      </c>
      <c r="AE5308" s="45">
        <f t="shared" si="10328"/>
        <v>87.377640697713076</v>
      </c>
      <c r="AF5308" s="43">
        <f>AF5312+AF5315+AF5318+AF5327+AF5324+AF5309+AF5321</f>
        <v>67520.340819999998</v>
      </c>
      <c r="AG5308" s="43">
        <f>AG5312+AG5315+AG5318+AG5327+AG5324+AG5309+AG5321</f>
        <v>1110.585</v>
      </c>
      <c r="AH5308" s="43">
        <f>AH5312+AH5315+AH5318+AH5327+AH5324+AH5309+AH5321</f>
        <v>0</v>
      </c>
      <c r="AI5308" s="43">
        <f>AI5312+AI5315+AI5318+AI5327+AI5324+AI5309+AI5321</f>
        <v>0</v>
      </c>
      <c r="AJ5308" s="43">
        <f>AJ5312+AJ5315+AJ5318+AJ5327+AJ5324+AJ5309+AJ5321</f>
        <v>0</v>
      </c>
      <c r="AK5308" s="43">
        <f>AK5312+AK5315+AK5318+AK5327+AK5324+AK5309+AK5321</f>
        <v>0</v>
      </c>
      <c r="AL5308" s="43">
        <f t="shared" si="10329"/>
        <v>68630.925820000004</v>
      </c>
      <c r="AM5308" s="43">
        <f t="shared" si="10330"/>
        <v>-10548.664820000005</v>
      </c>
      <c r="AN5308" s="2"/>
      <c r="AR5308" s="1"/>
      <c r="AS5308" s="1"/>
    </row>
    <row r="5309">
      <c r="B5309" s="41" t="s">
        <v>1468</v>
      </c>
      <c r="C5309" s="41" t="s">
        <v>137</v>
      </c>
      <c r="D5309" s="41" t="s">
        <v>41</v>
      </c>
      <c r="E5309" s="26" t="str">
        <f t="shared" si="10357"/>
        <v>1101</v>
      </c>
      <c r="F5309" s="41" t="s">
        <v>1472</v>
      </c>
      <c r="G5309" s="41"/>
      <c r="H5309" s="42" t="s">
        <v>493</v>
      </c>
      <c r="I5309" s="43"/>
      <c r="J5309" s="43"/>
      <c r="K5309" s="43"/>
      <c r="L5309" s="43"/>
      <c r="M5309" s="43"/>
      <c r="N5309" s="43"/>
      <c r="O5309" s="43">
        <f t="shared" ref="O5309:O5328" si="10359">O5310</f>
        <v>0</v>
      </c>
      <c r="P5309" s="43">
        <f t="shared" ref="P5309:P5328" si="10360">P5310</f>
        <v>220</v>
      </c>
      <c r="Q5309" s="43">
        <f t="shared" ref="Q5309:Q5328" si="10361">Q5310</f>
        <v>0</v>
      </c>
      <c r="R5309" s="43">
        <f t="shared" ref="R5309:R5316" si="10362">R5310</f>
        <v>768.02999999999997</v>
      </c>
      <c r="S5309" s="43"/>
      <c r="T5309" s="43"/>
      <c r="U5309" s="43"/>
      <c r="V5309" s="43">
        <f t="shared" si="10358"/>
        <v>988.02999999999997</v>
      </c>
      <c r="W5309" s="43"/>
      <c r="X5309" s="43"/>
      <c r="Y5309" s="43"/>
      <c r="Z5309" s="43"/>
      <c r="AA5309" s="43"/>
      <c r="AB5309" s="43">
        <f t="shared" ref="AB5309:AB5328" si="10363">AB5310</f>
        <v>768.02999999999997</v>
      </c>
      <c r="AC5309" s="44">
        <f t="shared" ref="AC5309:AC5328" si="10364">AC5310</f>
        <v>988.02999999999997</v>
      </c>
      <c r="AD5309" s="44">
        <f t="shared" ref="AD5309:AD5328" si="10365">AD5310</f>
        <v>988.02999999999997</v>
      </c>
      <c r="AE5309" s="45">
        <f t="shared" si="10328"/>
        <v>100</v>
      </c>
      <c r="AF5309" s="43">
        <f t="shared" ref="AF5309:AF5328" si="10366">AF5310</f>
        <v>988.02999999999997</v>
      </c>
      <c r="AG5309" s="43">
        <f t="shared" ref="AG5309:AG5328" si="10367">AG5310</f>
        <v>0</v>
      </c>
      <c r="AH5309" s="43">
        <f t="shared" ref="AH5309:AH5328" si="10368">AH5310</f>
        <v>0</v>
      </c>
      <c r="AI5309" s="43">
        <f t="shared" ref="AI5309:AI5328" si="10369">AI5310</f>
        <v>0</v>
      </c>
      <c r="AJ5309" s="43">
        <f t="shared" ref="AJ5309:AJ5328" si="10370">AJ5310</f>
        <v>0</v>
      </c>
      <c r="AK5309" s="43">
        <f t="shared" ref="AK5309:AK5328" si="10371">AK5310</f>
        <v>0</v>
      </c>
      <c r="AL5309" s="43">
        <f t="shared" si="10329"/>
        <v>988.02999999999997</v>
      </c>
      <c r="AM5309" s="43">
        <f t="shared" si="10330"/>
        <v>0</v>
      </c>
      <c r="AN5309" s="2"/>
      <c r="AO5309" s="1"/>
      <c r="AP5309" s="1"/>
      <c r="AQ5309" s="1"/>
      <c r="AR5309" s="1"/>
      <c r="AS5309" s="1"/>
    </row>
    <row r="5310" ht="31.5">
      <c r="B5310" s="41" t="s">
        <v>1468</v>
      </c>
      <c r="C5310" s="41" t="s">
        <v>137</v>
      </c>
      <c r="D5310" s="41" t="s">
        <v>41</v>
      </c>
      <c r="E5310" s="26" t="str">
        <f t="shared" si="10357"/>
        <v>1101</v>
      </c>
      <c r="F5310" s="41" t="s">
        <v>1472</v>
      </c>
      <c r="G5310" s="41" t="s">
        <v>177</v>
      </c>
      <c r="H5310" s="42" t="s">
        <v>178</v>
      </c>
      <c r="I5310" s="43"/>
      <c r="J5310" s="43"/>
      <c r="K5310" s="43"/>
      <c r="L5310" s="43"/>
      <c r="M5310" s="43"/>
      <c r="N5310" s="43"/>
      <c r="O5310" s="43">
        <f t="shared" si="10359"/>
        <v>0</v>
      </c>
      <c r="P5310" s="43">
        <f t="shared" si="10360"/>
        <v>220</v>
      </c>
      <c r="Q5310" s="43">
        <f t="shared" si="10361"/>
        <v>0</v>
      </c>
      <c r="R5310" s="43">
        <f t="shared" si="10362"/>
        <v>768.02999999999997</v>
      </c>
      <c r="S5310" s="43"/>
      <c r="T5310" s="43"/>
      <c r="U5310" s="43"/>
      <c r="V5310" s="43">
        <f t="shared" si="10358"/>
        <v>988.02999999999997</v>
      </c>
      <c r="W5310" s="43"/>
      <c r="X5310" s="43"/>
      <c r="Y5310" s="43"/>
      <c r="Z5310" s="43"/>
      <c r="AA5310" s="43"/>
      <c r="AB5310" s="43">
        <f t="shared" si="10363"/>
        <v>768.02999999999997</v>
      </c>
      <c r="AC5310" s="44">
        <f t="shared" si="10364"/>
        <v>988.02999999999997</v>
      </c>
      <c r="AD5310" s="44">
        <f t="shared" si="10365"/>
        <v>988.02999999999997</v>
      </c>
      <c r="AE5310" s="45">
        <f t="shared" si="10328"/>
        <v>100</v>
      </c>
      <c r="AF5310" s="43">
        <f t="shared" si="10366"/>
        <v>988.02999999999997</v>
      </c>
      <c r="AG5310" s="43">
        <f t="shared" si="10367"/>
        <v>0</v>
      </c>
      <c r="AH5310" s="43">
        <f t="shared" si="10368"/>
        <v>0</v>
      </c>
      <c r="AI5310" s="43">
        <f t="shared" si="10369"/>
        <v>0</v>
      </c>
      <c r="AJ5310" s="43">
        <f t="shared" si="10370"/>
        <v>0</v>
      </c>
      <c r="AK5310" s="43">
        <f t="shared" si="10371"/>
        <v>0</v>
      </c>
      <c r="AL5310" s="43">
        <f t="shared" si="10329"/>
        <v>988.02999999999997</v>
      </c>
      <c r="AM5310" s="43">
        <f t="shared" si="10330"/>
        <v>0</v>
      </c>
      <c r="AN5310" s="2"/>
      <c r="AO5310" s="1"/>
      <c r="AP5310" s="1"/>
      <c r="AQ5310" s="1"/>
      <c r="AR5310" s="1"/>
      <c r="AS5310" s="1"/>
    </row>
    <row r="5311">
      <c r="B5311" s="41" t="s">
        <v>1468</v>
      </c>
      <c r="C5311" s="41" t="s">
        <v>137</v>
      </c>
      <c r="D5311" s="41" t="s">
        <v>41</v>
      </c>
      <c r="E5311" s="26" t="str">
        <f t="shared" si="10357"/>
        <v>1101</v>
      </c>
      <c r="F5311" s="41" t="s">
        <v>1472</v>
      </c>
      <c r="G5311" s="41" t="s">
        <v>305</v>
      </c>
      <c r="H5311" s="42" t="s">
        <v>306</v>
      </c>
      <c r="I5311" s="43"/>
      <c r="J5311" s="43"/>
      <c r="K5311" s="43"/>
      <c r="L5311" s="43"/>
      <c r="M5311" s="43"/>
      <c r="N5311" s="43"/>
      <c r="O5311" s="43">
        <v>0</v>
      </c>
      <c r="P5311" s="43">
        <v>220</v>
      </c>
      <c r="Q5311" s="43">
        <v>0</v>
      </c>
      <c r="R5311" s="43">
        <v>768.02999999999997</v>
      </c>
      <c r="S5311" s="43"/>
      <c r="T5311" s="43"/>
      <c r="U5311" s="43"/>
      <c r="V5311" s="43">
        <f t="shared" si="10358"/>
        <v>988.02999999999997</v>
      </c>
      <c r="W5311" s="43"/>
      <c r="X5311" s="43"/>
      <c r="Y5311" s="43"/>
      <c r="Z5311" s="43"/>
      <c r="AA5311" s="43"/>
      <c r="AB5311" s="43">
        <v>768.02999999999997</v>
      </c>
      <c r="AC5311" s="44">
        <v>988.02999999999997</v>
      </c>
      <c r="AD5311" s="44">
        <v>988.02999999999997</v>
      </c>
      <c r="AE5311" s="45">
        <f t="shared" si="10328"/>
        <v>100</v>
      </c>
      <c r="AF5311" s="43">
        <v>988.02999999999997</v>
      </c>
      <c r="AG5311" s="43">
        <v>0</v>
      </c>
      <c r="AH5311" s="43">
        <v>0</v>
      </c>
      <c r="AI5311" s="43">
        <v>0</v>
      </c>
      <c r="AJ5311" s="43">
        <v>0</v>
      </c>
      <c r="AK5311" s="43">
        <v>0</v>
      </c>
      <c r="AL5311" s="43">
        <f t="shared" si="10329"/>
        <v>988.02999999999997</v>
      </c>
      <c r="AM5311" s="43">
        <f t="shared" si="10330"/>
        <v>0</v>
      </c>
      <c r="AN5311" s="2"/>
      <c r="AR5311" s="1"/>
      <c r="AS5311" s="1"/>
    </row>
    <row r="5312" ht="31.5">
      <c r="B5312" s="41" t="s">
        <v>1468</v>
      </c>
      <c r="C5312" s="41" t="s">
        <v>137</v>
      </c>
      <c r="D5312" s="41" t="s">
        <v>41</v>
      </c>
      <c r="E5312" s="26" t="str">
        <f t="shared" si="10357"/>
        <v>1101</v>
      </c>
      <c r="F5312" s="41" t="s">
        <v>1473</v>
      </c>
      <c r="G5312" s="41"/>
      <c r="H5312" s="42" t="s">
        <v>304</v>
      </c>
      <c r="I5312" s="43">
        <f t="shared" ref="I5312:I5319" si="10372">I5313</f>
        <v>58</v>
      </c>
      <c r="J5312" s="43">
        <f t="shared" ref="J5312:J5319" si="10373">J5313</f>
        <v>60.299999999999997</v>
      </c>
      <c r="K5312" s="43">
        <f t="shared" ref="K5312:K5319" si="10374">K5313</f>
        <v>60.299999999999997</v>
      </c>
      <c r="L5312" s="43">
        <f t="shared" ref="L5312:L5328" si="10375">L5313</f>
        <v>0</v>
      </c>
      <c r="M5312" s="43">
        <f t="shared" ref="M5312:M5328" si="10376">M5313</f>
        <v>0</v>
      </c>
      <c r="N5312" s="43">
        <f t="shared" ref="N5312:N5316" si="10377">N5313</f>
        <v>0</v>
      </c>
      <c r="O5312" s="43">
        <f t="shared" si="10359"/>
        <v>0</v>
      </c>
      <c r="P5312" s="43">
        <f t="shared" si="10360"/>
        <v>0</v>
      </c>
      <c r="Q5312" s="43">
        <f t="shared" si="10361"/>
        <v>0</v>
      </c>
      <c r="R5312" s="43">
        <f t="shared" si="10362"/>
        <v>0</v>
      </c>
      <c r="S5312" s="43">
        <f t="shared" ref="S5312:S5319" si="10378">S5313</f>
        <v>0</v>
      </c>
      <c r="T5312" s="43">
        <f t="shared" ref="T5312:T5328" si="10379">T5313</f>
        <v>0</v>
      </c>
      <c r="U5312" s="43">
        <v>0</v>
      </c>
      <c r="V5312" s="43">
        <f t="shared" si="10358"/>
        <v>58</v>
      </c>
      <c r="W5312" s="43">
        <f t="shared" ref="W5312:W5328" si="10380">W5313</f>
        <v>0</v>
      </c>
      <c r="X5312" s="43">
        <f t="shared" ref="X5312:X5328" si="10381">X5313</f>
        <v>0</v>
      </c>
      <c r="Y5312" s="43">
        <f t="shared" ref="Y5312:Y5328" si="10382">Y5313</f>
        <v>0</v>
      </c>
      <c r="Z5312" s="43">
        <f t="shared" ref="Z5312:Z5328" si="10383">Z5313</f>
        <v>0</v>
      </c>
      <c r="AA5312" s="43">
        <f t="shared" ref="AA5312:AA5328" si="10384">AA5313</f>
        <v>0</v>
      </c>
      <c r="AB5312" s="43">
        <f t="shared" si="10363"/>
        <v>39.308990000000001</v>
      </c>
      <c r="AC5312" s="44">
        <f t="shared" si="10364"/>
        <v>60.600000000000001</v>
      </c>
      <c r="AD5312" s="44">
        <f t="shared" si="10365"/>
        <v>58.459800000000001</v>
      </c>
      <c r="AE5312" s="45">
        <f t="shared" si="10328"/>
        <v>96.468316831683168</v>
      </c>
      <c r="AF5312" s="43">
        <f t="shared" si="10366"/>
        <v>58</v>
      </c>
      <c r="AG5312" s="43">
        <f t="shared" si="10367"/>
        <v>0</v>
      </c>
      <c r="AH5312" s="43">
        <f t="shared" si="10368"/>
        <v>0</v>
      </c>
      <c r="AI5312" s="43">
        <f t="shared" si="10369"/>
        <v>0</v>
      </c>
      <c r="AJ5312" s="43">
        <f t="shared" si="10370"/>
        <v>0</v>
      </c>
      <c r="AK5312" s="43">
        <f t="shared" si="10371"/>
        <v>0</v>
      </c>
      <c r="AL5312" s="43">
        <f t="shared" si="10329"/>
        <v>58</v>
      </c>
      <c r="AM5312" s="43">
        <f t="shared" si="10330"/>
        <v>0</v>
      </c>
      <c r="AN5312" s="2"/>
      <c r="AO5312" s="1"/>
      <c r="AP5312" s="1"/>
      <c r="AQ5312" s="1"/>
      <c r="AR5312" s="1"/>
      <c r="AS5312" s="1"/>
    </row>
    <row r="5313" ht="31.5">
      <c r="B5313" s="41" t="s">
        <v>1468</v>
      </c>
      <c r="C5313" s="41" t="s">
        <v>137</v>
      </c>
      <c r="D5313" s="41" t="s">
        <v>41</v>
      </c>
      <c r="E5313" s="26" t="str">
        <f t="shared" si="10357"/>
        <v>1101</v>
      </c>
      <c r="F5313" s="41" t="s">
        <v>1473</v>
      </c>
      <c r="G5313" s="41" t="s">
        <v>177</v>
      </c>
      <c r="H5313" s="42" t="s">
        <v>178</v>
      </c>
      <c r="I5313" s="43">
        <f t="shared" si="10372"/>
        <v>58</v>
      </c>
      <c r="J5313" s="43">
        <f t="shared" si="10373"/>
        <v>60.299999999999997</v>
      </c>
      <c r="K5313" s="43">
        <f t="shared" si="10374"/>
        <v>60.299999999999997</v>
      </c>
      <c r="L5313" s="43">
        <f t="shared" si="10375"/>
        <v>0</v>
      </c>
      <c r="M5313" s="43">
        <f t="shared" si="10376"/>
        <v>0</v>
      </c>
      <c r="N5313" s="43">
        <f t="shared" si="10377"/>
        <v>0</v>
      </c>
      <c r="O5313" s="43">
        <f t="shared" si="10359"/>
        <v>0</v>
      </c>
      <c r="P5313" s="43">
        <f t="shared" si="10360"/>
        <v>0</v>
      </c>
      <c r="Q5313" s="43">
        <f t="shared" si="10361"/>
        <v>0</v>
      </c>
      <c r="R5313" s="43">
        <f t="shared" si="10362"/>
        <v>0</v>
      </c>
      <c r="S5313" s="43">
        <f t="shared" si="10378"/>
        <v>0</v>
      </c>
      <c r="T5313" s="43">
        <f t="shared" si="10379"/>
        <v>0</v>
      </c>
      <c r="U5313" s="43">
        <v>0</v>
      </c>
      <c r="V5313" s="43">
        <f t="shared" si="10358"/>
        <v>58</v>
      </c>
      <c r="W5313" s="43">
        <f t="shared" si="10380"/>
        <v>0</v>
      </c>
      <c r="X5313" s="43">
        <f t="shared" si="10381"/>
        <v>0</v>
      </c>
      <c r="Y5313" s="43">
        <f t="shared" si="10382"/>
        <v>0</v>
      </c>
      <c r="Z5313" s="43">
        <f t="shared" si="10383"/>
        <v>0</v>
      </c>
      <c r="AA5313" s="43">
        <f t="shared" si="10384"/>
        <v>0</v>
      </c>
      <c r="AB5313" s="43">
        <f t="shared" si="10363"/>
        <v>39.308990000000001</v>
      </c>
      <c r="AC5313" s="44">
        <f t="shared" si="10364"/>
        <v>60.600000000000001</v>
      </c>
      <c r="AD5313" s="44">
        <f t="shared" si="10365"/>
        <v>58.459800000000001</v>
      </c>
      <c r="AE5313" s="45">
        <f t="shared" si="10328"/>
        <v>96.468316831683168</v>
      </c>
      <c r="AF5313" s="43">
        <f t="shared" si="10366"/>
        <v>58</v>
      </c>
      <c r="AG5313" s="43">
        <f t="shared" si="10367"/>
        <v>0</v>
      </c>
      <c r="AH5313" s="43">
        <f t="shared" si="10368"/>
        <v>0</v>
      </c>
      <c r="AI5313" s="43">
        <f t="shared" si="10369"/>
        <v>0</v>
      </c>
      <c r="AJ5313" s="43">
        <f t="shared" si="10370"/>
        <v>0</v>
      </c>
      <c r="AK5313" s="43">
        <f t="shared" si="10371"/>
        <v>0</v>
      </c>
      <c r="AL5313" s="43">
        <f t="shared" si="10329"/>
        <v>58</v>
      </c>
      <c r="AM5313" s="43">
        <f t="shared" si="10330"/>
        <v>0</v>
      </c>
      <c r="AN5313" s="2"/>
      <c r="AO5313" s="1"/>
      <c r="AP5313" s="1"/>
      <c r="AQ5313" s="1"/>
      <c r="AR5313" s="1"/>
      <c r="AS5313" s="1"/>
    </row>
    <row r="5314">
      <c r="B5314" s="41" t="s">
        <v>1468</v>
      </c>
      <c r="C5314" s="41" t="s">
        <v>137</v>
      </c>
      <c r="D5314" s="41" t="s">
        <v>41</v>
      </c>
      <c r="E5314" s="26" t="str">
        <f t="shared" si="10357"/>
        <v>1101</v>
      </c>
      <c r="F5314" s="41" t="s">
        <v>1473</v>
      </c>
      <c r="G5314" s="41" t="s">
        <v>305</v>
      </c>
      <c r="H5314" s="42" t="s">
        <v>306</v>
      </c>
      <c r="I5314" s="43">
        <v>58</v>
      </c>
      <c r="J5314" s="43">
        <v>60.299999999999997</v>
      </c>
      <c r="K5314" s="43">
        <v>60.299999999999997</v>
      </c>
      <c r="L5314" s="43"/>
      <c r="M5314" s="43"/>
      <c r="N5314" s="43"/>
      <c r="O5314" s="43">
        <v>0</v>
      </c>
      <c r="P5314" s="43">
        <v>0</v>
      </c>
      <c r="Q5314" s="43">
        <v>0</v>
      </c>
      <c r="R5314" s="43">
        <v>0</v>
      </c>
      <c r="S5314" s="43">
        <v>0</v>
      </c>
      <c r="T5314" s="43">
        <v>0</v>
      </c>
      <c r="U5314" s="43">
        <v>0</v>
      </c>
      <c r="V5314" s="43">
        <f t="shared" si="10358"/>
        <v>58</v>
      </c>
      <c r="W5314" s="43"/>
      <c r="X5314" s="43"/>
      <c r="Y5314" s="43"/>
      <c r="Z5314" s="43"/>
      <c r="AA5314" s="43"/>
      <c r="AB5314" s="43">
        <v>39.308990000000001</v>
      </c>
      <c r="AC5314" s="44">
        <v>60.600000000000001</v>
      </c>
      <c r="AD5314" s="44">
        <v>58.459800000000001</v>
      </c>
      <c r="AE5314" s="45">
        <f t="shared" si="10328"/>
        <v>96.468316831683168</v>
      </c>
      <c r="AF5314" s="43">
        <v>58</v>
      </c>
      <c r="AG5314" s="43">
        <v>0</v>
      </c>
      <c r="AH5314" s="43">
        <v>0</v>
      </c>
      <c r="AI5314" s="43">
        <v>0</v>
      </c>
      <c r="AJ5314" s="43">
        <v>0</v>
      </c>
      <c r="AK5314" s="43">
        <v>0</v>
      </c>
      <c r="AL5314" s="43">
        <f t="shared" si="10329"/>
        <v>58</v>
      </c>
      <c r="AM5314" s="43">
        <f t="shared" si="10330"/>
        <v>0</v>
      </c>
      <c r="AN5314" s="19"/>
      <c r="AR5314" s="1"/>
      <c r="AS5314" s="1"/>
    </row>
    <row r="5315" ht="47.25">
      <c r="B5315" s="41" t="s">
        <v>1468</v>
      </c>
      <c r="C5315" s="41" t="s">
        <v>137</v>
      </c>
      <c r="D5315" s="41" t="s">
        <v>41</v>
      </c>
      <c r="E5315" s="26" t="str">
        <f t="shared" si="10357"/>
        <v>1101</v>
      </c>
      <c r="F5315" s="41" t="s">
        <v>1474</v>
      </c>
      <c r="G5315" s="41"/>
      <c r="H5315" s="42" t="s">
        <v>1475</v>
      </c>
      <c r="I5315" s="43">
        <f t="shared" si="10372"/>
        <v>3562.4000000000001</v>
      </c>
      <c r="J5315" s="43">
        <f t="shared" si="10373"/>
        <v>81435.800000000003</v>
      </c>
      <c r="K5315" s="43">
        <f t="shared" si="10374"/>
        <v>18910.400000000001</v>
      </c>
      <c r="L5315" s="43">
        <f t="shared" si="10375"/>
        <v>14681.299999999999</v>
      </c>
      <c r="M5315" s="43">
        <f t="shared" si="10376"/>
        <v>-16.199999999999999</v>
      </c>
      <c r="N5315" s="43">
        <f t="shared" si="10377"/>
        <v>-14969.199999999999</v>
      </c>
      <c r="O5315" s="43">
        <f t="shared" si="10359"/>
        <v>0</v>
      </c>
      <c r="P5315" s="43">
        <f t="shared" si="10360"/>
        <v>0</v>
      </c>
      <c r="Q5315" s="43">
        <f t="shared" si="10361"/>
        <v>0</v>
      </c>
      <c r="R5315" s="43">
        <f t="shared" si="10362"/>
        <v>989.82499999999982</v>
      </c>
      <c r="S5315" s="43">
        <f t="shared" si="10378"/>
        <v>3000.0079999999998</v>
      </c>
      <c r="T5315" s="43">
        <f t="shared" si="10379"/>
        <v>0</v>
      </c>
      <c r="U5315" s="43">
        <v>-12490.242</v>
      </c>
      <c r="V5315" s="43">
        <f t="shared" si="10358"/>
        <v>9743.2910000000011</v>
      </c>
      <c r="W5315" s="43">
        <f t="shared" si="10380"/>
        <v>1903.1579999999999</v>
      </c>
      <c r="X5315" s="43">
        <f t="shared" si="10381"/>
        <v>-14393.4</v>
      </c>
      <c r="Y5315" s="43">
        <f t="shared" si="10382"/>
        <v>0</v>
      </c>
      <c r="Z5315" s="43">
        <f t="shared" si="10383"/>
        <v>0</v>
      </c>
      <c r="AA5315" s="43">
        <f t="shared" si="10384"/>
        <v>0</v>
      </c>
      <c r="AB5315" s="43">
        <f t="shared" si="10363"/>
        <v>3501.1579999999999</v>
      </c>
      <c r="AC5315" s="44">
        <f t="shared" si="10364"/>
        <v>8856.4604600000002</v>
      </c>
      <c r="AD5315" s="44">
        <f t="shared" si="10365"/>
        <v>8534.2050500000005</v>
      </c>
      <c r="AE5315" s="45">
        <f t="shared" si="10328"/>
        <v>96.361352128703572</v>
      </c>
      <c r="AF5315" s="43">
        <f t="shared" si="10366"/>
        <v>9041.9558199999992</v>
      </c>
      <c r="AG5315" s="43">
        <f t="shared" si="10367"/>
        <v>0</v>
      </c>
      <c r="AH5315" s="43">
        <f t="shared" si="10368"/>
        <v>0</v>
      </c>
      <c r="AI5315" s="43">
        <f t="shared" si="10369"/>
        <v>0</v>
      </c>
      <c r="AJ5315" s="43">
        <f t="shared" si="10370"/>
        <v>0</v>
      </c>
      <c r="AK5315" s="43">
        <f t="shared" si="10371"/>
        <v>0</v>
      </c>
      <c r="AL5315" s="43">
        <f t="shared" si="10329"/>
        <v>9041.9558199999992</v>
      </c>
      <c r="AM5315" s="43">
        <f t="shared" si="10330"/>
        <v>701.33518000000186</v>
      </c>
      <c r="AN5315" s="2"/>
      <c r="AO5315" s="1"/>
      <c r="AP5315" s="1"/>
      <c r="AQ5315" s="1"/>
      <c r="AR5315" s="1"/>
      <c r="AS5315" s="1"/>
    </row>
    <row r="5316" ht="31.5">
      <c r="B5316" s="41" t="s">
        <v>1468</v>
      </c>
      <c r="C5316" s="41" t="s">
        <v>137</v>
      </c>
      <c r="D5316" s="41" t="s">
        <v>41</v>
      </c>
      <c r="E5316" s="26" t="str">
        <f t="shared" si="10357"/>
        <v>1101</v>
      </c>
      <c r="F5316" s="41" t="s">
        <v>1474</v>
      </c>
      <c r="G5316" s="41" t="s">
        <v>177</v>
      </c>
      <c r="H5316" s="42" t="s">
        <v>178</v>
      </c>
      <c r="I5316" s="43">
        <f t="shared" si="10372"/>
        <v>3562.4000000000001</v>
      </c>
      <c r="J5316" s="43">
        <f t="shared" si="10373"/>
        <v>81435.800000000003</v>
      </c>
      <c r="K5316" s="43">
        <f t="shared" si="10374"/>
        <v>18910.400000000001</v>
      </c>
      <c r="L5316" s="43">
        <f t="shared" si="10375"/>
        <v>14681.299999999999</v>
      </c>
      <c r="M5316" s="43">
        <f t="shared" si="10376"/>
        <v>-16.199999999999999</v>
      </c>
      <c r="N5316" s="43">
        <f t="shared" si="10377"/>
        <v>-14969.199999999999</v>
      </c>
      <c r="O5316" s="43">
        <f t="shared" si="10359"/>
        <v>0</v>
      </c>
      <c r="P5316" s="43">
        <f t="shared" si="10360"/>
        <v>0</v>
      </c>
      <c r="Q5316" s="43">
        <f t="shared" si="10361"/>
        <v>0</v>
      </c>
      <c r="R5316" s="43">
        <f t="shared" si="10362"/>
        <v>989.82499999999982</v>
      </c>
      <c r="S5316" s="43">
        <f t="shared" si="10378"/>
        <v>3000.0079999999998</v>
      </c>
      <c r="T5316" s="43">
        <f t="shared" si="10379"/>
        <v>0</v>
      </c>
      <c r="U5316" s="43">
        <v>-12490.242</v>
      </c>
      <c r="V5316" s="43">
        <f t="shared" si="10358"/>
        <v>9743.2910000000011</v>
      </c>
      <c r="W5316" s="43">
        <f t="shared" si="10380"/>
        <v>1903.1579999999999</v>
      </c>
      <c r="X5316" s="43">
        <f t="shared" si="10381"/>
        <v>-14393.4</v>
      </c>
      <c r="Y5316" s="43">
        <f t="shared" si="10382"/>
        <v>0</v>
      </c>
      <c r="Z5316" s="43">
        <f t="shared" si="10383"/>
        <v>0</v>
      </c>
      <c r="AA5316" s="43">
        <f t="shared" si="10384"/>
        <v>0</v>
      </c>
      <c r="AB5316" s="43">
        <f t="shared" si="10363"/>
        <v>3501.1579999999999</v>
      </c>
      <c r="AC5316" s="44">
        <f t="shared" si="10364"/>
        <v>8856.4604600000002</v>
      </c>
      <c r="AD5316" s="44">
        <f t="shared" si="10365"/>
        <v>8534.2050500000005</v>
      </c>
      <c r="AE5316" s="45">
        <f t="shared" si="10328"/>
        <v>96.361352128703572</v>
      </c>
      <c r="AF5316" s="43">
        <f t="shared" si="10366"/>
        <v>9041.9558199999992</v>
      </c>
      <c r="AG5316" s="43">
        <f t="shared" si="10367"/>
        <v>0</v>
      </c>
      <c r="AH5316" s="43">
        <f t="shared" si="10368"/>
        <v>0</v>
      </c>
      <c r="AI5316" s="43">
        <f t="shared" si="10369"/>
        <v>0</v>
      </c>
      <c r="AJ5316" s="43">
        <f t="shared" si="10370"/>
        <v>0</v>
      </c>
      <c r="AK5316" s="43">
        <f t="shared" si="10371"/>
        <v>0</v>
      </c>
      <c r="AL5316" s="43">
        <f t="shared" si="10329"/>
        <v>9041.9558199999992</v>
      </c>
      <c r="AM5316" s="43">
        <f t="shared" si="10330"/>
        <v>701.33518000000186</v>
      </c>
      <c r="AN5316" s="2"/>
      <c r="AO5316" s="1"/>
      <c r="AP5316" s="1"/>
      <c r="AQ5316" s="1"/>
      <c r="AR5316" s="1"/>
      <c r="AS5316" s="1"/>
    </row>
    <row r="5317">
      <c r="B5317" s="41" t="s">
        <v>1468</v>
      </c>
      <c r="C5317" s="41" t="s">
        <v>137</v>
      </c>
      <c r="D5317" s="41" t="s">
        <v>41</v>
      </c>
      <c r="E5317" s="26" t="str">
        <f t="shared" si="10357"/>
        <v>1101</v>
      </c>
      <c r="F5317" s="41" t="s">
        <v>1474</v>
      </c>
      <c r="G5317" s="41" t="s">
        <v>305</v>
      </c>
      <c r="H5317" s="42" t="s">
        <v>306</v>
      </c>
      <c r="I5317" s="43">
        <v>3562.4000000000001</v>
      </c>
      <c r="J5317" s="43">
        <v>81435.800000000003</v>
      </c>
      <c r="K5317" s="43">
        <v>18910.400000000001</v>
      </c>
      <c r="L5317" s="43">
        <v>14681.299999999999</v>
      </c>
      <c r="M5317" s="43">
        <v>-16.199999999999999</v>
      </c>
      <c r="N5317" s="43">
        <f>-14681.3-287.9</f>
        <v>-14969.199999999999</v>
      </c>
      <c r="O5317" s="43">
        <v>0</v>
      </c>
      <c r="P5317" s="43">
        <v>0</v>
      </c>
      <c r="Q5317" s="43">
        <v>0</v>
      </c>
      <c r="R5317" s="43">
        <f>4071.151-3081.326</f>
        <v>989.82499999999982</v>
      </c>
      <c r="S5317" s="43">
        <v>3000.0079999999998</v>
      </c>
      <c r="T5317" s="43">
        <v>0</v>
      </c>
      <c r="U5317" s="43">
        <v>-12490.242</v>
      </c>
      <c r="V5317" s="43">
        <f t="shared" si="10358"/>
        <v>9743.2910000000011</v>
      </c>
      <c r="W5317" s="43">
        <v>1903.1579999999999</v>
      </c>
      <c r="X5317" s="43">
        <v>-14393.4</v>
      </c>
      <c r="Y5317" s="43"/>
      <c r="Z5317" s="43"/>
      <c r="AA5317" s="43"/>
      <c r="AB5317" s="43">
        <v>3501.1579999999999</v>
      </c>
      <c r="AC5317" s="44">
        <v>8856.4604600000002</v>
      </c>
      <c r="AD5317" s="44">
        <v>8534.2050500000005</v>
      </c>
      <c r="AE5317" s="45">
        <f t="shared" si="10328"/>
        <v>96.361352128703572</v>
      </c>
      <c r="AF5317" s="43">
        <v>9041.9558199999992</v>
      </c>
      <c r="AG5317" s="43">
        <v>0</v>
      </c>
      <c r="AH5317" s="43">
        <v>0</v>
      </c>
      <c r="AI5317" s="43">
        <v>0</v>
      </c>
      <c r="AJ5317" s="43">
        <v>0</v>
      </c>
      <c r="AK5317" s="43">
        <v>0</v>
      </c>
      <c r="AL5317" s="43">
        <f t="shared" si="10329"/>
        <v>9041.9558199999992</v>
      </c>
      <c r="AM5317" s="43">
        <f t="shared" si="10330"/>
        <v>701.33518000000186</v>
      </c>
      <c r="AN5317" s="2"/>
      <c r="AR5317" s="1"/>
      <c r="AS5317" s="1"/>
    </row>
    <row r="5318" ht="31.5">
      <c r="B5318" s="41" t="s">
        <v>1468</v>
      </c>
      <c r="C5318" s="41" t="s">
        <v>137</v>
      </c>
      <c r="D5318" s="41" t="s">
        <v>41</v>
      </c>
      <c r="E5318" s="26" t="str">
        <f t="shared" si="10357"/>
        <v>1101</v>
      </c>
      <c r="F5318" s="41" t="s">
        <v>1476</v>
      </c>
      <c r="G5318" s="41"/>
      <c r="H5318" s="42" t="s">
        <v>1477</v>
      </c>
      <c r="I5318" s="43">
        <f t="shared" si="10372"/>
        <v>17782.799999999999</v>
      </c>
      <c r="J5318" s="43">
        <f t="shared" si="10373"/>
        <v>11764</v>
      </c>
      <c r="K5318" s="43">
        <f t="shared" si="10374"/>
        <v>11764</v>
      </c>
      <c r="L5318" s="43">
        <f t="shared" si="10375"/>
        <v>0</v>
      </c>
      <c r="M5318" s="43">
        <f t="shared" si="10376"/>
        <v>0</v>
      </c>
      <c r="N5318" s="43">
        <f t="shared" ref="N5318:N5328" si="10385">N5319</f>
        <v>0</v>
      </c>
      <c r="O5318" s="43">
        <f t="shared" si="10359"/>
        <v>1110.585</v>
      </c>
      <c r="P5318" s="43">
        <f t="shared" si="10360"/>
        <v>0</v>
      </c>
      <c r="Q5318" s="43">
        <f t="shared" si="10361"/>
        <v>0</v>
      </c>
      <c r="R5318" s="43">
        <f t="shared" ref="R5318:R5328" si="10386">R5319</f>
        <v>0</v>
      </c>
      <c r="S5318" s="43">
        <f t="shared" si="10378"/>
        <v>2881.9830000000002</v>
      </c>
      <c r="T5318" s="43">
        <f t="shared" si="10379"/>
        <v>0</v>
      </c>
      <c r="U5318" s="43">
        <v>18704.245999999999</v>
      </c>
      <c r="V5318" s="43">
        <f t="shared" si="10358"/>
        <v>40479.614000000001</v>
      </c>
      <c r="W5318" s="43">
        <f t="shared" si="10380"/>
        <v>4310.8459999999995</v>
      </c>
      <c r="X5318" s="43">
        <f t="shared" si="10381"/>
        <v>14393.4</v>
      </c>
      <c r="Y5318" s="43">
        <f t="shared" si="10382"/>
        <v>0</v>
      </c>
      <c r="Z5318" s="43">
        <f t="shared" si="10383"/>
        <v>0</v>
      </c>
      <c r="AA5318" s="43">
        <f t="shared" si="10384"/>
        <v>0</v>
      </c>
      <c r="AB5318" s="43">
        <f t="shared" si="10363"/>
        <v>11784.382519999999</v>
      </c>
      <c r="AC5318" s="44">
        <f t="shared" si="10364"/>
        <v>34716.529569999999</v>
      </c>
      <c r="AD5318" s="44">
        <f t="shared" si="10365"/>
        <v>32283.253270000001</v>
      </c>
      <c r="AE5318" s="45">
        <f t="shared" si="10328"/>
        <v>92.991015144259421</v>
      </c>
      <c r="AF5318" s="43">
        <f t="shared" si="10366"/>
        <v>33605.94457</v>
      </c>
      <c r="AG5318" s="43">
        <f t="shared" si="10367"/>
        <v>1110.585</v>
      </c>
      <c r="AH5318" s="43">
        <f t="shared" si="10368"/>
        <v>0</v>
      </c>
      <c r="AI5318" s="43">
        <f t="shared" si="10369"/>
        <v>0</v>
      </c>
      <c r="AJ5318" s="43">
        <f t="shared" si="10370"/>
        <v>0</v>
      </c>
      <c r="AK5318" s="43">
        <f t="shared" si="10371"/>
        <v>0</v>
      </c>
      <c r="AL5318" s="43">
        <f t="shared" si="10329"/>
        <v>34716.529569999999</v>
      </c>
      <c r="AM5318" s="43">
        <f t="shared" si="10330"/>
        <v>5763.0844300000026</v>
      </c>
      <c r="AN5318" s="2"/>
      <c r="AO5318" s="1"/>
      <c r="AP5318" s="1"/>
      <c r="AQ5318" s="1"/>
      <c r="AR5318" s="1"/>
      <c r="AS5318" s="1"/>
    </row>
    <row r="5319" ht="31.5">
      <c r="B5319" s="41" t="s">
        <v>1468</v>
      </c>
      <c r="C5319" s="41" t="s">
        <v>137</v>
      </c>
      <c r="D5319" s="41" t="s">
        <v>41</v>
      </c>
      <c r="E5319" s="26" t="str">
        <f t="shared" si="10357"/>
        <v>1101</v>
      </c>
      <c r="F5319" s="41" t="s">
        <v>1476</v>
      </c>
      <c r="G5319" s="41" t="s">
        <v>177</v>
      </c>
      <c r="H5319" s="42" t="s">
        <v>178</v>
      </c>
      <c r="I5319" s="43">
        <f t="shared" si="10372"/>
        <v>17782.799999999999</v>
      </c>
      <c r="J5319" s="43">
        <f t="shared" si="10373"/>
        <v>11764</v>
      </c>
      <c r="K5319" s="43">
        <f t="shared" si="10374"/>
        <v>11764</v>
      </c>
      <c r="L5319" s="43">
        <f t="shared" si="10375"/>
        <v>0</v>
      </c>
      <c r="M5319" s="43">
        <f t="shared" si="10376"/>
        <v>0</v>
      </c>
      <c r="N5319" s="43">
        <f t="shared" si="10385"/>
        <v>0</v>
      </c>
      <c r="O5319" s="43">
        <f t="shared" si="10359"/>
        <v>1110.585</v>
      </c>
      <c r="P5319" s="43">
        <f t="shared" si="10360"/>
        <v>0</v>
      </c>
      <c r="Q5319" s="43">
        <f t="shared" si="10361"/>
        <v>0</v>
      </c>
      <c r="R5319" s="43">
        <f t="shared" si="10386"/>
        <v>0</v>
      </c>
      <c r="S5319" s="43">
        <f t="shared" si="10378"/>
        <v>2881.9830000000002</v>
      </c>
      <c r="T5319" s="43">
        <f t="shared" si="10379"/>
        <v>0</v>
      </c>
      <c r="U5319" s="43">
        <v>18704.245999999999</v>
      </c>
      <c r="V5319" s="43">
        <f t="shared" si="10358"/>
        <v>40479.614000000001</v>
      </c>
      <c r="W5319" s="43">
        <f t="shared" si="10380"/>
        <v>4310.8459999999995</v>
      </c>
      <c r="X5319" s="43">
        <f t="shared" si="10381"/>
        <v>14393.4</v>
      </c>
      <c r="Y5319" s="43">
        <f t="shared" si="10382"/>
        <v>0</v>
      </c>
      <c r="Z5319" s="43">
        <f t="shared" si="10383"/>
        <v>0</v>
      </c>
      <c r="AA5319" s="43">
        <f t="shared" si="10384"/>
        <v>0</v>
      </c>
      <c r="AB5319" s="43">
        <f t="shared" si="10363"/>
        <v>11784.382519999999</v>
      </c>
      <c r="AC5319" s="44">
        <f t="shared" si="10364"/>
        <v>34716.529569999999</v>
      </c>
      <c r="AD5319" s="44">
        <f t="shared" si="10365"/>
        <v>32283.253270000001</v>
      </c>
      <c r="AE5319" s="45">
        <f t="shared" si="10328"/>
        <v>92.991015144259421</v>
      </c>
      <c r="AF5319" s="43">
        <f t="shared" si="10366"/>
        <v>33605.94457</v>
      </c>
      <c r="AG5319" s="43">
        <f t="shared" si="10367"/>
        <v>1110.585</v>
      </c>
      <c r="AH5319" s="43">
        <f t="shared" si="10368"/>
        <v>0</v>
      </c>
      <c r="AI5319" s="43">
        <f t="shared" si="10369"/>
        <v>0</v>
      </c>
      <c r="AJ5319" s="43">
        <f t="shared" si="10370"/>
        <v>0</v>
      </c>
      <c r="AK5319" s="43">
        <f t="shared" si="10371"/>
        <v>0</v>
      </c>
      <c r="AL5319" s="43">
        <f t="shared" si="10329"/>
        <v>34716.529569999999</v>
      </c>
      <c r="AM5319" s="43">
        <f t="shared" si="10330"/>
        <v>5763.0844300000026</v>
      </c>
      <c r="AN5319" s="2"/>
      <c r="AO5319" s="1"/>
      <c r="AP5319" s="1"/>
      <c r="AQ5319" s="1"/>
      <c r="AR5319" s="1"/>
      <c r="AS5319" s="1"/>
    </row>
    <row r="5320">
      <c r="B5320" s="41" t="s">
        <v>1468</v>
      </c>
      <c r="C5320" s="41" t="s">
        <v>137</v>
      </c>
      <c r="D5320" s="41" t="s">
        <v>41</v>
      </c>
      <c r="E5320" s="26" t="str">
        <f t="shared" si="10357"/>
        <v>1101</v>
      </c>
      <c r="F5320" s="41" t="s">
        <v>1476</v>
      </c>
      <c r="G5320" s="41" t="s">
        <v>305</v>
      </c>
      <c r="H5320" s="42" t="s">
        <v>306</v>
      </c>
      <c r="I5320" s="43">
        <v>17782.799999999999</v>
      </c>
      <c r="J5320" s="43">
        <v>11764</v>
      </c>
      <c r="K5320" s="43">
        <v>11764</v>
      </c>
      <c r="L5320" s="43"/>
      <c r="M5320" s="43"/>
      <c r="N5320" s="43"/>
      <c r="O5320" s="43">
        <v>1110.585</v>
      </c>
      <c r="P5320" s="43">
        <v>0</v>
      </c>
      <c r="Q5320" s="43">
        <v>0</v>
      </c>
      <c r="R5320" s="43">
        <v>0</v>
      </c>
      <c r="S5320" s="43">
        <f>-3000.008+5881.991</f>
        <v>2881.9830000000002</v>
      </c>
      <c r="T5320" s="43">
        <v>0</v>
      </c>
      <c r="U5320" s="43">
        <v>18704.245999999999</v>
      </c>
      <c r="V5320" s="43">
        <f t="shared" si="10358"/>
        <v>40479.614000000001</v>
      </c>
      <c r="W5320" s="43">
        <v>4310.8459999999995</v>
      </c>
      <c r="X5320" s="43">
        <v>14393.4</v>
      </c>
      <c r="Y5320" s="43"/>
      <c r="Z5320" s="43"/>
      <c r="AA5320" s="43"/>
      <c r="AB5320" s="43">
        <v>11784.382519999999</v>
      </c>
      <c r="AC5320" s="44">
        <v>34716.529569999999</v>
      </c>
      <c r="AD5320" s="44">
        <v>32283.253270000001</v>
      </c>
      <c r="AE5320" s="45">
        <f t="shared" si="10328"/>
        <v>92.991015144259421</v>
      </c>
      <c r="AF5320" s="43">
        <v>33605.94457</v>
      </c>
      <c r="AG5320" s="43">
        <v>1110.585</v>
      </c>
      <c r="AH5320" s="43">
        <v>0</v>
      </c>
      <c r="AI5320" s="43">
        <v>0</v>
      </c>
      <c r="AJ5320" s="43">
        <v>0</v>
      </c>
      <c r="AK5320" s="43">
        <v>0</v>
      </c>
      <c r="AL5320" s="43">
        <f t="shared" si="10329"/>
        <v>34716.529569999999</v>
      </c>
      <c r="AM5320" s="43">
        <f t="shared" si="10330"/>
        <v>5763.0844300000026</v>
      </c>
      <c r="AN5320" s="2"/>
      <c r="AR5320" s="1"/>
      <c r="AS5320" s="1"/>
    </row>
    <row r="5321" ht="31.5">
      <c r="B5321" s="41" t="s">
        <v>1468</v>
      </c>
      <c r="C5321" s="41" t="s">
        <v>137</v>
      </c>
      <c r="D5321" s="41" t="s">
        <v>41</v>
      </c>
      <c r="E5321" s="26" t="str">
        <f t="shared" si="10357"/>
        <v>1101</v>
      </c>
      <c r="F5321" s="41" t="s">
        <v>1478</v>
      </c>
      <c r="G5321" s="41"/>
      <c r="H5321" s="42" t="s">
        <v>1479</v>
      </c>
      <c r="I5321" s="43"/>
      <c r="J5321" s="43"/>
      <c r="K5321" s="43"/>
      <c r="L5321" s="43"/>
      <c r="M5321" s="43"/>
      <c r="N5321" s="43"/>
      <c r="O5321" s="43">
        <f t="shared" si="10359"/>
        <v>0</v>
      </c>
      <c r="P5321" s="43">
        <f t="shared" si="10360"/>
        <v>0</v>
      </c>
      <c r="Q5321" s="43">
        <f t="shared" si="10361"/>
        <v>0</v>
      </c>
      <c r="R5321" s="43">
        <f t="shared" si="10386"/>
        <v>3081.326</v>
      </c>
      <c r="S5321" s="43"/>
      <c r="T5321" s="43"/>
      <c r="U5321" s="43"/>
      <c r="V5321" s="43">
        <f t="shared" si="10358"/>
        <v>3081.326</v>
      </c>
      <c r="W5321" s="43"/>
      <c r="X5321" s="43"/>
      <c r="Y5321" s="43"/>
      <c r="Z5321" s="43"/>
      <c r="AA5321" s="43"/>
      <c r="AB5321" s="43">
        <f t="shared" si="10363"/>
        <v>3081.326</v>
      </c>
      <c r="AC5321" s="44">
        <f t="shared" si="10364"/>
        <v>3081.326</v>
      </c>
      <c r="AD5321" s="44">
        <f t="shared" si="10365"/>
        <v>3081.326</v>
      </c>
      <c r="AE5321" s="45">
        <f t="shared" si="10328"/>
        <v>100</v>
      </c>
      <c r="AF5321" s="43">
        <f t="shared" si="10366"/>
        <v>3081.326</v>
      </c>
      <c r="AG5321" s="43">
        <f t="shared" si="10367"/>
        <v>0</v>
      </c>
      <c r="AH5321" s="43">
        <f t="shared" si="10368"/>
        <v>0</v>
      </c>
      <c r="AI5321" s="43">
        <f t="shared" si="10369"/>
        <v>0</v>
      </c>
      <c r="AJ5321" s="43">
        <f t="shared" si="10370"/>
        <v>0</v>
      </c>
      <c r="AK5321" s="43">
        <f t="shared" si="10371"/>
        <v>0</v>
      </c>
      <c r="AL5321" s="43">
        <f t="shared" si="10329"/>
        <v>3081.326</v>
      </c>
      <c r="AM5321" s="43">
        <f t="shared" si="10330"/>
        <v>0</v>
      </c>
      <c r="AN5321" s="19"/>
      <c r="AO5321" s="1"/>
      <c r="AP5321" s="1"/>
      <c r="AQ5321" s="1"/>
      <c r="AR5321" s="1"/>
      <c r="AS5321" s="1"/>
    </row>
    <row r="5322" ht="31.5">
      <c r="B5322" s="41" t="s">
        <v>1468</v>
      </c>
      <c r="C5322" s="41" t="s">
        <v>137</v>
      </c>
      <c r="D5322" s="41" t="s">
        <v>41</v>
      </c>
      <c r="E5322" s="26" t="str">
        <f t="shared" si="10357"/>
        <v>1101</v>
      </c>
      <c r="F5322" s="41" t="s">
        <v>1478</v>
      </c>
      <c r="G5322" s="41" t="s">
        <v>177</v>
      </c>
      <c r="H5322" s="42" t="s">
        <v>178</v>
      </c>
      <c r="I5322" s="43"/>
      <c r="J5322" s="43"/>
      <c r="K5322" s="43"/>
      <c r="L5322" s="43"/>
      <c r="M5322" s="43"/>
      <c r="N5322" s="43"/>
      <c r="O5322" s="43">
        <f t="shared" si="10359"/>
        <v>0</v>
      </c>
      <c r="P5322" s="43">
        <f t="shared" si="10360"/>
        <v>0</v>
      </c>
      <c r="Q5322" s="43">
        <f t="shared" si="10361"/>
        <v>0</v>
      </c>
      <c r="R5322" s="43">
        <f t="shared" si="10386"/>
        <v>3081.326</v>
      </c>
      <c r="S5322" s="43"/>
      <c r="T5322" s="43"/>
      <c r="U5322" s="43"/>
      <c r="V5322" s="43">
        <f t="shared" si="10358"/>
        <v>3081.326</v>
      </c>
      <c r="W5322" s="43"/>
      <c r="X5322" s="43"/>
      <c r="Y5322" s="43"/>
      <c r="Z5322" s="43"/>
      <c r="AA5322" s="43"/>
      <c r="AB5322" s="43">
        <f t="shared" si="10363"/>
        <v>3081.326</v>
      </c>
      <c r="AC5322" s="44">
        <f t="shared" si="10364"/>
        <v>3081.326</v>
      </c>
      <c r="AD5322" s="44">
        <f t="shared" si="10365"/>
        <v>3081.326</v>
      </c>
      <c r="AE5322" s="45">
        <f t="shared" si="10328"/>
        <v>100</v>
      </c>
      <c r="AF5322" s="43">
        <f t="shared" si="10366"/>
        <v>3081.326</v>
      </c>
      <c r="AG5322" s="43">
        <f t="shared" si="10367"/>
        <v>0</v>
      </c>
      <c r="AH5322" s="43">
        <f t="shared" si="10368"/>
        <v>0</v>
      </c>
      <c r="AI5322" s="43">
        <f t="shared" si="10369"/>
        <v>0</v>
      </c>
      <c r="AJ5322" s="43">
        <f t="shared" si="10370"/>
        <v>0</v>
      </c>
      <c r="AK5322" s="43">
        <f t="shared" si="10371"/>
        <v>0</v>
      </c>
      <c r="AL5322" s="43">
        <f t="shared" si="10329"/>
        <v>3081.326</v>
      </c>
      <c r="AM5322" s="43">
        <f t="shared" si="10330"/>
        <v>0</v>
      </c>
      <c r="AN5322" s="19"/>
      <c r="AO5322" s="1"/>
      <c r="AP5322" s="1"/>
      <c r="AQ5322" s="1"/>
      <c r="AR5322" s="1"/>
      <c r="AS5322" s="1"/>
    </row>
    <row r="5323">
      <c r="B5323" s="41" t="s">
        <v>1468</v>
      </c>
      <c r="C5323" s="41" t="s">
        <v>137</v>
      </c>
      <c r="D5323" s="41" t="s">
        <v>41</v>
      </c>
      <c r="E5323" s="26" t="str">
        <f t="shared" si="10357"/>
        <v>1101</v>
      </c>
      <c r="F5323" s="41" t="s">
        <v>1478</v>
      </c>
      <c r="G5323" s="41" t="s">
        <v>305</v>
      </c>
      <c r="H5323" s="42" t="s">
        <v>306</v>
      </c>
      <c r="I5323" s="43"/>
      <c r="J5323" s="43"/>
      <c r="K5323" s="43"/>
      <c r="L5323" s="43"/>
      <c r="M5323" s="43"/>
      <c r="N5323" s="43"/>
      <c r="O5323" s="43">
        <v>0</v>
      </c>
      <c r="P5323" s="43">
        <v>0</v>
      </c>
      <c r="Q5323" s="43">
        <v>0</v>
      </c>
      <c r="R5323" s="43">
        <v>3081.326</v>
      </c>
      <c r="S5323" s="43"/>
      <c r="T5323" s="43"/>
      <c r="U5323" s="43"/>
      <c r="V5323" s="43">
        <f t="shared" si="10358"/>
        <v>3081.326</v>
      </c>
      <c r="W5323" s="43"/>
      <c r="X5323" s="43"/>
      <c r="Y5323" s="43"/>
      <c r="Z5323" s="43"/>
      <c r="AA5323" s="43"/>
      <c r="AB5323" s="43">
        <v>3081.326</v>
      </c>
      <c r="AC5323" s="44">
        <v>3081.326</v>
      </c>
      <c r="AD5323" s="44">
        <v>3081.326</v>
      </c>
      <c r="AE5323" s="45">
        <f t="shared" si="10328"/>
        <v>100</v>
      </c>
      <c r="AF5323" s="43">
        <v>3081.326</v>
      </c>
      <c r="AG5323" s="43">
        <v>0</v>
      </c>
      <c r="AH5323" s="43">
        <v>0</v>
      </c>
      <c r="AI5323" s="43">
        <v>0</v>
      </c>
      <c r="AJ5323" s="43">
        <v>0</v>
      </c>
      <c r="AK5323" s="43">
        <v>0</v>
      </c>
      <c r="AL5323" s="43">
        <f t="shared" si="10329"/>
        <v>3081.326</v>
      </c>
      <c r="AM5323" s="43">
        <f t="shared" si="10330"/>
        <v>0</v>
      </c>
      <c r="AN5323" s="19"/>
      <c r="AR5323" s="1"/>
      <c r="AS5323" s="1"/>
    </row>
    <row r="5324" ht="47.25">
      <c r="B5324" s="41" t="s">
        <v>1468</v>
      </c>
      <c r="C5324" s="41" t="s">
        <v>137</v>
      </c>
      <c r="D5324" s="41" t="s">
        <v>41</v>
      </c>
      <c r="E5324" s="26" t="str">
        <f t="shared" si="10357"/>
        <v>1101</v>
      </c>
      <c r="F5324" s="41" t="s">
        <v>1480</v>
      </c>
      <c r="G5324" s="41"/>
      <c r="H5324" s="42" t="s">
        <v>582</v>
      </c>
      <c r="I5324" s="43"/>
      <c r="J5324" s="43"/>
      <c r="K5324" s="43"/>
      <c r="L5324" s="43"/>
      <c r="M5324" s="43"/>
      <c r="N5324" s="43"/>
      <c r="O5324" s="43">
        <f t="shared" si="10359"/>
        <v>0</v>
      </c>
      <c r="P5324" s="43">
        <f t="shared" si="10360"/>
        <v>0</v>
      </c>
      <c r="Q5324" s="43">
        <f t="shared" si="10361"/>
        <v>0</v>
      </c>
      <c r="R5324" s="43">
        <f t="shared" si="10386"/>
        <v>0</v>
      </c>
      <c r="S5324" s="43">
        <f t="shared" ref="S5324:S5328" si="10387">S5325</f>
        <v>0</v>
      </c>
      <c r="T5324" s="43">
        <f t="shared" si="10379"/>
        <v>0</v>
      </c>
      <c r="U5324" s="43"/>
      <c r="V5324" s="43">
        <f t="shared" si="10358"/>
        <v>0</v>
      </c>
      <c r="W5324" s="43"/>
      <c r="X5324" s="43"/>
      <c r="Y5324" s="43"/>
      <c r="Z5324" s="43"/>
      <c r="AA5324" s="43"/>
      <c r="AB5324" s="43">
        <f t="shared" si="10363"/>
        <v>5881</v>
      </c>
      <c r="AC5324" s="44">
        <f t="shared" si="10364"/>
        <v>11763.084430000001</v>
      </c>
      <c r="AD5324" s="44">
        <f t="shared" si="10365"/>
        <v>5881</v>
      </c>
      <c r="AE5324" s="45">
        <f t="shared" si="10328"/>
        <v>49.995390537207932</v>
      </c>
      <c r="AF5324" s="43">
        <f t="shared" si="10366"/>
        <v>11763.084430000001</v>
      </c>
      <c r="AG5324" s="43">
        <f t="shared" si="10367"/>
        <v>0</v>
      </c>
      <c r="AH5324" s="43">
        <f t="shared" si="10368"/>
        <v>0</v>
      </c>
      <c r="AI5324" s="43">
        <f t="shared" si="10369"/>
        <v>0</v>
      </c>
      <c r="AJ5324" s="43">
        <f t="shared" si="10370"/>
        <v>0</v>
      </c>
      <c r="AK5324" s="43">
        <f t="shared" si="10371"/>
        <v>0</v>
      </c>
      <c r="AL5324" s="43">
        <f t="shared" si="10329"/>
        <v>11763.084430000001</v>
      </c>
      <c r="AM5324" s="43">
        <f t="shared" si="10330"/>
        <v>-11763.084430000001</v>
      </c>
      <c r="AN5324" s="2"/>
      <c r="AO5324" s="1"/>
      <c r="AP5324" s="1"/>
      <c r="AQ5324" s="1"/>
      <c r="AR5324" s="1"/>
      <c r="AS5324" s="1"/>
    </row>
    <row r="5325" ht="31.5">
      <c r="B5325" s="41" t="s">
        <v>1468</v>
      </c>
      <c r="C5325" s="41" t="s">
        <v>137</v>
      </c>
      <c r="D5325" s="41" t="s">
        <v>41</v>
      </c>
      <c r="E5325" s="26" t="str">
        <f t="shared" si="10357"/>
        <v>1101</v>
      </c>
      <c r="F5325" s="41" t="s">
        <v>1480</v>
      </c>
      <c r="G5325" s="41" t="s">
        <v>177</v>
      </c>
      <c r="H5325" s="42" t="s">
        <v>178</v>
      </c>
      <c r="I5325" s="43"/>
      <c r="J5325" s="43"/>
      <c r="K5325" s="43"/>
      <c r="L5325" s="43"/>
      <c r="M5325" s="43"/>
      <c r="N5325" s="43"/>
      <c r="O5325" s="43">
        <f t="shared" si="10359"/>
        <v>0</v>
      </c>
      <c r="P5325" s="43">
        <f t="shared" si="10360"/>
        <v>0</v>
      </c>
      <c r="Q5325" s="43">
        <f t="shared" si="10361"/>
        <v>0</v>
      </c>
      <c r="R5325" s="43">
        <f t="shared" si="10386"/>
        <v>0</v>
      </c>
      <c r="S5325" s="43">
        <f t="shared" si="10387"/>
        <v>0</v>
      </c>
      <c r="T5325" s="43">
        <f t="shared" si="10379"/>
        <v>0</v>
      </c>
      <c r="U5325" s="43"/>
      <c r="V5325" s="43">
        <f t="shared" si="10358"/>
        <v>0</v>
      </c>
      <c r="W5325" s="43"/>
      <c r="X5325" s="43"/>
      <c r="Y5325" s="43"/>
      <c r="Z5325" s="43"/>
      <c r="AA5325" s="43"/>
      <c r="AB5325" s="43">
        <f t="shared" si="10363"/>
        <v>5881</v>
      </c>
      <c r="AC5325" s="44">
        <f t="shared" si="10364"/>
        <v>11763.084430000001</v>
      </c>
      <c r="AD5325" s="44">
        <f t="shared" si="10365"/>
        <v>5881</v>
      </c>
      <c r="AE5325" s="45">
        <f t="shared" si="10328"/>
        <v>49.995390537207932</v>
      </c>
      <c r="AF5325" s="43">
        <f t="shared" si="10366"/>
        <v>11763.084430000001</v>
      </c>
      <c r="AG5325" s="43">
        <f t="shared" si="10367"/>
        <v>0</v>
      </c>
      <c r="AH5325" s="43">
        <f t="shared" si="10368"/>
        <v>0</v>
      </c>
      <c r="AI5325" s="43">
        <f t="shared" si="10369"/>
        <v>0</v>
      </c>
      <c r="AJ5325" s="43">
        <f t="shared" si="10370"/>
        <v>0</v>
      </c>
      <c r="AK5325" s="43">
        <f t="shared" si="10371"/>
        <v>0</v>
      </c>
      <c r="AL5325" s="43">
        <f t="shared" si="10329"/>
        <v>11763.084430000001</v>
      </c>
      <c r="AM5325" s="43">
        <f t="shared" si="10330"/>
        <v>-11763.084430000001</v>
      </c>
      <c r="AN5325" s="2"/>
      <c r="AO5325" s="1"/>
      <c r="AP5325" s="1"/>
      <c r="AQ5325" s="1"/>
      <c r="AR5325" s="1"/>
      <c r="AS5325" s="1"/>
    </row>
    <row r="5326">
      <c r="B5326" s="41" t="s">
        <v>1468</v>
      </c>
      <c r="C5326" s="41" t="s">
        <v>137</v>
      </c>
      <c r="D5326" s="41" t="s">
        <v>41</v>
      </c>
      <c r="E5326" s="26" t="str">
        <f t="shared" si="10357"/>
        <v>1101</v>
      </c>
      <c r="F5326" s="41" t="s">
        <v>1480</v>
      </c>
      <c r="G5326" s="41" t="s">
        <v>305</v>
      </c>
      <c r="H5326" s="42" t="s">
        <v>306</v>
      </c>
      <c r="I5326" s="43"/>
      <c r="J5326" s="43"/>
      <c r="K5326" s="43"/>
      <c r="L5326" s="43"/>
      <c r="M5326" s="43"/>
      <c r="N5326" s="43"/>
      <c r="O5326" s="43">
        <v>0</v>
      </c>
      <c r="P5326" s="43">
        <v>0</v>
      </c>
      <c r="Q5326" s="43">
        <v>0</v>
      </c>
      <c r="R5326" s="43">
        <v>0</v>
      </c>
      <c r="S5326" s="43">
        <v>0</v>
      </c>
      <c r="T5326" s="43">
        <v>0</v>
      </c>
      <c r="U5326" s="43"/>
      <c r="V5326" s="43">
        <f t="shared" si="10358"/>
        <v>0</v>
      </c>
      <c r="W5326" s="43"/>
      <c r="X5326" s="43"/>
      <c r="Y5326" s="43"/>
      <c r="Z5326" s="43"/>
      <c r="AA5326" s="43"/>
      <c r="AB5326" s="43">
        <v>5881</v>
      </c>
      <c r="AC5326" s="44">
        <v>11763.084430000001</v>
      </c>
      <c r="AD5326" s="44">
        <v>5881</v>
      </c>
      <c r="AE5326" s="45">
        <f t="shared" si="10328"/>
        <v>49.995390537207932</v>
      </c>
      <c r="AF5326" s="43">
        <v>11763.084430000001</v>
      </c>
      <c r="AG5326" s="43">
        <v>0</v>
      </c>
      <c r="AH5326" s="43">
        <v>0</v>
      </c>
      <c r="AI5326" s="43">
        <v>0</v>
      </c>
      <c r="AJ5326" s="43">
        <v>0</v>
      </c>
      <c r="AK5326" s="43">
        <v>0</v>
      </c>
      <c r="AL5326" s="43">
        <f t="shared" si="10329"/>
        <v>11763.084430000001</v>
      </c>
      <c r="AM5326" s="43">
        <f t="shared" si="10330"/>
        <v>-11763.084430000001</v>
      </c>
      <c r="AN5326" s="2"/>
      <c r="AR5326" s="1"/>
      <c r="AS5326" s="1"/>
    </row>
    <row r="5327" ht="47.25">
      <c r="B5327" s="41" t="s">
        <v>1468</v>
      </c>
      <c r="C5327" s="41" t="s">
        <v>137</v>
      </c>
      <c r="D5327" s="41" t="s">
        <v>41</v>
      </c>
      <c r="E5327" s="26" t="str">
        <f t="shared" si="10357"/>
        <v>1101</v>
      </c>
      <c r="F5327" s="41" t="s">
        <v>1481</v>
      </c>
      <c r="G5327" s="41"/>
      <c r="H5327" s="42" t="s">
        <v>1482</v>
      </c>
      <c r="I5327" s="43"/>
      <c r="J5327" s="43"/>
      <c r="K5327" s="43"/>
      <c r="L5327" s="43">
        <f t="shared" si="10375"/>
        <v>3732</v>
      </c>
      <c r="M5327" s="43">
        <f t="shared" si="10376"/>
        <v>0</v>
      </c>
      <c r="N5327" s="43">
        <f t="shared" si="10385"/>
        <v>0</v>
      </c>
      <c r="O5327" s="43">
        <f t="shared" si="10359"/>
        <v>0</v>
      </c>
      <c r="P5327" s="43">
        <f t="shared" si="10360"/>
        <v>0</v>
      </c>
      <c r="Q5327" s="43">
        <f t="shared" si="10361"/>
        <v>0</v>
      </c>
      <c r="R5327" s="43">
        <f t="shared" si="10386"/>
        <v>0</v>
      </c>
      <c r="S5327" s="43">
        <f t="shared" si="10387"/>
        <v>0</v>
      </c>
      <c r="T5327" s="43">
        <f t="shared" si="10379"/>
        <v>0</v>
      </c>
      <c r="U5327" s="43">
        <v>0</v>
      </c>
      <c r="V5327" s="43">
        <f t="shared" si="10358"/>
        <v>3732</v>
      </c>
      <c r="W5327" s="43">
        <f t="shared" si="10380"/>
        <v>0</v>
      </c>
      <c r="X5327" s="43">
        <f t="shared" si="10381"/>
        <v>0</v>
      </c>
      <c r="Y5327" s="43">
        <f t="shared" si="10382"/>
        <v>0</v>
      </c>
      <c r="Z5327" s="43">
        <f t="shared" si="10383"/>
        <v>0</v>
      </c>
      <c r="AA5327" s="43">
        <f t="shared" si="10384"/>
        <v>0</v>
      </c>
      <c r="AB5327" s="43">
        <f t="shared" si="10363"/>
        <v>0</v>
      </c>
      <c r="AC5327" s="44">
        <f t="shared" si="10364"/>
        <v>8982</v>
      </c>
      <c r="AD5327" s="44">
        <f t="shared" si="10365"/>
        <v>8982</v>
      </c>
      <c r="AE5327" s="45">
        <f t="shared" si="10328"/>
        <v>100</v>
      </c>
      <c r="AF5327" s="43">
        <f t="shared" si="10366"/>
        <v>8982</v>
      </c>
      <c r="AG5327" s="43">
        <f t="shared" si="10367"/>
        <v>0</v>
      </c>
      <c r="AH5327" s="43">
        <f t="shared" si="10368"/>
        <v>0</v>
      </c>
      <c r="AI5327" s="43">
        <f t="shared" si="10369"/>
        <v>0</v>
      </c>
      <c r="AJ5327" s="43">
        <f t="shared" si="10370"/>
        <v>0</v>
      </c>
      <c r="AK5327" s="43">
        <f t="shared" si="10371"/>
        <v>0</v>
      </c>
      <c r="AL5327" s="43">
        <f t="shared" si="10329"/>
        <v>8982</v>
      </c>
      <c r="AM5327" s="43">
        <f t="shared" si="10330"/>
        <v>-5250</v>
      </c>
      <c r="AN5327" s="2"/>
      <c r="AO5327" s="1"/>
      <c r="AP5327" s="1"/>
      <c r="AQ5327" s="1"/>
      <c r="AR5327" s="1"/>
      <c r="AS5327" s="1"/>
    </row>
    <row r="5328" ht="31.5">
      <c r="B5328" s="41" t="s">
        <v>1468</v>
      </c>
      <c r="C5328" s="41" t="s">
        <v>137</v>
      </c>
      <c r="D5328" s="41" t="s">
        <v>41</v>
      </c>
      <c r="E5328" s="26" t="str">
        <f t="shared" si="10357"/>
        <v>1101</v>
      </c>
      <c r="F5328" s="41" t="s">
        <v>1481</v>
      </c>
      <c r="G5328" s="41" t="s">
        <v>177</v>
      </c>
      <c r="H5328" s="42" t="s">
        <v>178</v>
      </c>
      <c r="I5328" s="43"/>
      <c r="J5328" s="43"/>
      <c r="K5328" s="43"/>
      <c r="L5328" s="43">
        <f t="shared" si="10375"/>
        <v>3732</v>
      </c>
      <c r="M5328" s="43">
        <f t="shared" si="10376"/>
        <v>0</v>
      </c>
      <c r="N5328" s="43">
        <f t="shared" si="10385"/>
        <v>0</v>
      </c>
      <c r="O5328" s="43">
        <f t="shared" si="10359"/>
        <v>0</v>
      </c>
      <c r="P5328" s="43">
        <f t="shared" si="10360"/>
        <v>0</v>
      </c>
      <c r="Q5328" s="43">
        <f t="shared" si="10361"/>
        <v>0</v>
      </c>
      <c r="R5328" s="43">
        <f t="shared" si="10386"/>
        <v>0</v>
      </c>
      <c r="S5328" s="43">
        <f t="shared" si="10387"/>
        <v>0</v>
      </c>
      <c r="T5328" s="43">
        <f t="shared" si="10379"/>
        <v>0</v>
      </c>
      <c r="U5328" s="43">
        <v>0</v>
      </c>
      <c r="V5328" s="43">
        <f t="shared" si="10358"/>
        <v>3732</v>
      </c>
      <c r="W5328" s="43">
        <f t="shared" si="10380"/>
        <v>0</v>
      </c>
      <c r="X5328" s="43">
        <f t="shared" si="10381"/>
        <v>0</v>
      </c>
      <c r="Y5328" s="43">
        <f t="shared" si="10382"/>
        <v>0</v>
      </c>
      <c r="Z5328" s="43">
        <f t="shared" si="10383"/>
        <v>0</v>
      </c>
      <c r="AA5328" s="43">
        <f t="shared" si="10384"/>
        <v>0</v>
      </c>
      <c r="AB5328" s="43">
        <f t="shared" si="10363"/>
        <v>0</v>
      </c>
      <c r="AC5328" s="44">
        <f t="shared" si="10364"/>
        <v>8982</v>
      </c>
      <c r="AD5328" s="44">
        <f t="shared" si="10365"/>
        <v>8982</v>
      </c>
      <c r="AE5328" s="45">
        <f t="shared" si="10328"/>
        <v>100</v>
      </c>
      <c r="AF5328" s="43">
        <f t="shared" si="10366"/>
        <v>8982</v>
      </c>
      <c r="AG5328" s="43">
        <f t="shared" si="10367"/>
        <v>0</v>
      </c>
      <c r="AH5328" s="43">
        <f t="shared" si="10368"/>
        <v>0</v>
      </c>
      <c r="AI5328" s="43">
        <f t="shared" si="10369"/>
        <v>0</v>
      </c>
      <c r="AJ5328" s="43">
        <f t="shared" si="10370"/>
        <v>0</v>
      </c>
      <c r="AK5328" s="43">
        <f t="shared" si="10371"/>
        <v>0</v>
      </c>
      <c r="AL5328" s="43">
        <f t="shared" si="10329"/>
        <v>8982</v>
      </c>
      <c r="AM5328" s="43">
        <f t="shared" si="10330"/>
        <v>-5250</v>
      </c>
      <c r="AN5328" s="2"/>
      <c r="AO5328" s="1"/>
      <c r="AP5328" s="1"/>
      <c r="AQ5328" s="1"/>
      <c r="AR5328" s="1"/>
      <c r="AS5328" s="1"/>
    </row>
    <row r="5329">
      <c r="B5329" s="41" t="s">
        <v>1468</v>
      </c>
      <c r="C5329" s="41" t="s">
        <v>137</v>
      </c>
      <c r="D5329" s="41" t="s">
        <v>41</v>
      </c>
      <c r="E5329" s="26" t="str">
        <f t="shared" si="10357"/>
        <v>1101</v>
      </c>
      <c r="F5329" s="41" t="s">
        <v>1481</v>
      </c>
      <c r="G5329" s="41" t="s">
        <v>305</v>
      </c>
      <c r="H5329" s="42" t="s">
        <v>306</v>
      </c>
      <c r="I5329" s="43"/>
      <c r="J5329" s="43"/>
      <c r="K5329" s="43"/>
      <c r="L5329" s="43">
        <v>3732</v>
      </c>
      <c r="M5329" s="43"/>
      <c r="N5329" s="43"/>
      <c r="O5329" s="43">
        <v>0</v>
      </c>
      <c r="P5329" s="43">
        <v>0</v>
      </c>
      <c r="Q5329" s="43">
        <v>0</v>
      </c>
      <c r="R5329" s="43">
        <v>0</v>
      </c>
      <c r="S5329" s="43">
        <v>0</v>
      </c>
      <c r="T5329" s="43">
        <v>0</v>
      </c>
      <c r="U5329" s="43">
        <v>0</v>
      </c>
      <c r="V5329" s="43">
        <f t="shared" si="10358"/>
        <v>3732</v>
      </c>
      <c r="W5329" s="43"/>
      <c r="X5329" s="43"/>
      <c r="Y5329" s="43"/>
      <c r="Z5329" s="43"/>
      <c r="AA5329" s="43"/>
      <c r="AB5329" s="43">
        <v>0</v>
      </c>
      <c r="AC5329" s="44">
        <v>8982</v>
      </c>
      <c r="AD5329" s="44">
        <v>8982</v>
      </c>
      <c r="AE5329" s="45">
        <f t="shared" si="10328"/>
        <v>100</v>
      </c>
      <c r="AF5329" s="43">
        <v>8982</v>
      </c>
      <c r="AG5329" s="43">
        <v>0</v>
      </c>
      <c r="AH5329" s="43">
        <v>0</v>
      </c>
      <c r="AI5329" s="43">
        <v>0</v>
      </c>
      <c r="AJ5329" s="43">
        <v>0</v>
      </c>
      <c r="AK5329" s="43">
        <v>0</v>
      </c>
      <c r="AL5329" s="43">
        <f t="shared" si="10329"/>
        <v>8982</v>
      </c>
      <c r="AM5329" s="43">
        <f t="shared" si="10330"/>
        <v>-5250</v>
      </c>
      <c r="AN5329" s="19"/>
      <c r="AO5329" s="1"/>
      <c r="AP5329" s="1"/>
      <c r="AQ5329" s="1"/>
      <c r="AR5329" s="1"/>
      <c r="AS5329" s="1"/>
    </row>
    <row r="5330" ht="31.5">
      <c r="B5330" s="41" t="s">
        <v>1468</v>
      </c>
      <c r="C5330" s="41" t="s">
        <v>137</v>
      </c>
      <c r="D5330" s="41" t="s">
        <v>41</v>
      </c>
      <c r="E5330" s="26" t="str">
        <f t="shared" si="10357"/>
        <v>1101</v>
      </c>
      <c r="F5330" s="41" t="s">
        <v>664</v>
      </c>
      <c r="G5330" s="41"/>
      <c r="H5330" s="42" t="s">
        <v>665</v>
      </c>
      <c r="I5330" s="43">
        <f>I5331+I5340+I5349+I5356</f>
        <v>136021.79999999999</v>
      </c>
      <c r="J5330" s="43">
        <f>J5331+J5340+J5349+J5356</f>
        <v>138741.89999999999</v>
      </c>
      <c r="K5330" s="43">
        <f>K5331+K5340+K5349+K5356</f>
        <v>138741.89999999999</v>
      </c>
      <c r="L5330" s="43">
        <f>L5331+L5340+L5349+L5356</f>
        <v>0</v>
      </c>
      <c r="M5330" s="43">
        <f>M5331+M5340+M5349+M5356</f>
        <v>0</v>
      </c>
      <c r="N5330" s="43">
        <f>N5331+N5340+N5349+N5356</f>
        <v>0</v>
      </c>
      <c r="O5330" s="43">
        <f>O5331+O5340+O5349+O5356</f>
        <v>0</v>
      </c>
      <c r="P5330" s="43">
        <f>P5331+P5340+P5349+P5356</f>
        <v>920.19099999999992</v>
      </c>
      <c r="Q5330" s="43">
        <f>Q5331+Q5340+Q5349+Q5356</f>
        <v>0</v>
      </c>
      <c r="R5330" s="43">
        <f>R5331+R5340+R5349+R5356</f>
        <v>0</v>
      </c>
      <c r="S5330" s="43">
        <f>S5331+S5340+S5349+S5356</f>
        <v>0</v>
      </c>
      <c r="T5330" s="43">
        <f>T5331+T5340+T5349+T5356</f>
        <v>0</v>
      </c>
      <c r="U5330" s="43">
        <v>0</v>
      </c>
      <c r="V5330" s="43">
        <f t="shared" si="10358"/>
        <v>136941.99099999998</v>
      </c>
      <c r="W5330" s="43">
        <f>W5331+W5340+W5349+W5356</f>
        <v>0</v>
      </c>
      <c r="X5330" s="43">
        <f>X5331+X5340+X5349+X5356</f>
        <v>0</v>
      </c>
      <c r="Y5330" s="43">
        <f>Y5331+Y5340+Y5349+Y5356</f>
        <v>0</v>
      </c>
      <c r="Z5330" s="43">
        <f>Z5331+Z5340+Z5349+Z5356</f>
        <v>0</v>
      </c>
      <c r="AA5330" s="43">
        <f>AA5331+AA5340+AA5349+AA5356</f>
        <v>0</v>
      </c>
      <c r="AB5330" s="43">
        <f>AB5331+AB5340+AB5349+AB5356</f>
        <v>113652.75001</v>
      </c>
      <c r="AC5330" s="44">
        <f>AC5331+AC5340+AC5349+AC5356</f>
        <v>136941.99100000001</v>
      </c>
      <c r="AD5330" s="44">
        <f>AD5331+AD5340+AD5349+AD5356</f>
        <v>136941.99100000001</v>
      </c>
      <c r="AE5330" s="45">
        <f t="shared" si="10328"/>
        <v>100</v>
      </c>
      <c r="AF5330" s="43">
        <f>AF5331+AF5340+AF5349+AF5356</f>
        <v>136941.99100000001</v>
      </c>
      <c r="AG5330" s="43">
        <f>AG5331+AG5340+AG5349+AG5356</f>
        <v>0</v>
      </c>
      <c r="AH5330" s="43">
        <f>AH5331+AH5340+AH5349+AH5356</f>
        <v>0</v>
      </c>
      <c r="AI5330" s="43">
        <f>AI5331+AI5340+AI5349+AI5356</f>
        <v>0</v>
      </c>
      <c r="AJ5330" s="43">
        <f>AJ5331+AJ5340+AJ5349+AJ5356</f>
        <v>0</v>
      </c>
      <c r="AK5330" s="43">
        <f>AK5331+AK5340+AK5349+AK5356</f>
        <v>0</v>
      </c>
      <c r="AL5330" s="43">
        <f t="shared" si="10329"/>
        <v>136941.99100000001</v>
      </c>
      <c r="AM5330" s="43">
        <f t="shared" si="10330"/>
        <v>-2.9103830456733704e-11</v>
      </c>
      <c r="AN5330" s="2"/>
      <c r="AO5330" s="1"/>
      <c r="AP5330" s="1"/>
      <c r="AQ5330" s="1"/>
      <c r="AR5330" s="1"/>
      <c r="AS5330" s="1"/>
    </row>
    <row r="5331" ht="47.25">
      <c r="B5331" s="41" t="s">
        <v>1468</v>
      </c>
      <c r="C5331" s="41" t="s">
        <v>137</v>
      </c>
      <c r="D5331" s="41" t="s">
        <v>41</v>
      </c>
      <c r="E5331" s="26" t="str">
        <f t="shared" si="10357"/>
        <v>1101</v>
      </c>
      <c r="F5331" s="41" t="s">
        <v>1483</v>
      </c>
      <c r="G5331" s="41"/>
      <c r="H5331" s="42" t="s">
        <v>1484</v>
      </c>
      <c r="I5331" s="43">
        <f>I5332+I5336</f>
        <v>36229.799999999996</v>
      </c>
      <c r="J5331" s="43">
        <f>J5332+J5336</f>
        <v>37218.699999999997</v>
      </c>
      <c r="K5331" s="43">
        <f>K5332+K5336</f>
        <v>37218.699999999997</v>
      </c>
      <c r="L5331" s="43">
        <f>L5332+L5336</f>
        <v>0</v>
      </c>
      <c r="M5331" s="43">
        <f>M5332+M5336</f>
        <v>0</v>
      </c>
      <c r="N5331" s="43">
        <f>N5332+N5336</f>
        <v>0</v>
      </c>
      <c r="O5331" s="43">
        <f>O5332+O5336</f>
        <v>0</v>
      </c>
      <c r="P5331" s="43">
        <f>P5332+P5336</f>
        <v>920.19099999999992</v>
      </c>
      <c r="Q5331" s="43">
        <f>Q5332+Q5336</f>
        <v>0</v>
      </c>
      <c r="R5331" s="43">
        <f>R5332+R5336</f>
        <v>0</v>
      </c>
      <c r="S5331" s="43">
        <f>S5332+S5336</f>
        <v>0</v>
      </c>
      <c r="T5331" s="43">
        <f>T5332+T5336</f>
        <v>0</v>
      </c>
      <c r="U5331" s="43">
        <v>0</v>
      </c>
      <c r="V5331" s="43">
        <f t="shared" si="10358"/>
        <v>37149.990999999995</v>
      </c>
      <c r="W5331" s="43">
        <f>W5332+W5336</f>
        <v>0</v>
      </c>
      <c r="X5331" s="43">
        <f>X5332+X5336</f>
        <v>0</v>
      </c>
      <c r="Y5331" s="43">
        <f>Y5332+Y5336</f>
        <v>0</v>
      </c>
      <c r="Z5331" s="43">
        <f>Z5332+Z5336</f>
        <v>0</v>
      </c>
      <c r="AA5331" s="43">
        <f>AA5332+AA5336</f>
        <v>0</v>
      </c>
      <c r="AB5331" s="43">
        <f>AB5332+AB5336</f>
        <v>29763.814480000001</v>
      </c>
      <c r="AC5331" s="44">
        <f>AC5332+AC5336</f>
        <v>37149.990999999995</v>
      </c>
      <c r="AD5331" s="44">
        <f>AD5332+AD5336</f>
        <v>37149.990999999995</v>
      </c>
      <c r="AE5331" s="45">
        <f t="shared" si="10328"/>
        <v>100</v>
      </c>
      <c r="AF5331" s="43">
        <f>AF5332+AF5336</f>
        <v>37149.991000000002</v>
      </c>
      <c r="AG5331" s="43">
        <f>AG5332+AG5336</f>
        <v>0</v>
      </c>
      <c r="AH5331" s="43">
        <f>AH5332+AH5336</f>
        <v>0</v>
      </c>
      <c r="AI5331" s="43">
        <f>AI5332+AI5336</f>
        <v>0</v>
      </c>
      <c r="AJ5331" s="43">
        <f>AJ5332+AJ5336</f>
        <v>0</v>
      </c>
      <c r="AK5331" s="43">
        <f>AK5332+AK5336</f>
        <v>0</v>
      </c>
      <c r="AL5331" s="43">
        <f t="shared" si="10329"/>
        <v>37149.991000000002</v>
      </c>
      <c r="AM5331" s="43">
        <f t="shared" si="10330"/>
        <v>-7.2759576141834259e-12</v>
      </c>
      <c r="AN5331" s="2"/>
      <c r="AR5331" s="1"/>
      <c r="AS5331" s="1"/>
    </row>
    <row r="5332" ht="47.25">
      <c r="B5332" s="41" t="s">
        <v>1468</v>
      </c>
      <c r="C5332" s="41" t="s">
        <v>137</v>
      </c>
      <c r="D5332" s="41" t="s">
        <v>41</v>
      </c>
      <c r="E5332" s="26" t="str">
        <f t="shared" si="10357"/>
        <v>1101</v>
      </c>
      <c r="F5332" s="41" t="s">
        <v>1485</v>
      </c>
      <c r="G5332" s="41"/>
      <c r="H5332" s="42" t="s">
        <v>70</v>
      </c>
      <c r="I5332" s="43">
        <f>I5333</f>
        <v>35900.199999999997</v>
      </c>
      <c r="J5332" s="43">
        <f>J5333</f>
        <v>37218.699999999997</v>
      </c>
      <c r="K5332" s="43">
        <f>K5333</f>
        <v>37218.699999999997</v>
      </c>
      <c r="L5332" s="43">
        <f>L5333</f>
        <v>0</v>
      </c>
      <c r="M5332" s="43">
        <f>M5333</f>
        <v>0</v>
      </c>
      <c r="N5332" s="43">
        <f>N5333</f>
        <v>0</v>
      </c>
      <c r="O5332" s="43">
        <f>O5333</f>
        <v>0</v>
      </c>
      <c r="P5332" s="43">
        <f>P5333</f>
        <v>885.72299999999996</v>
      </c>
      <c r="Q5332" s="43">
        <f>Q5333</f>
        <v>0</v>
      </c>
      <c r="R5332" s="43">
        <f>R5333</f>
        <v>0</v>
      </c>
      <c r="S5332" s="43">
        <f>S5333</f>
        <v>0</v>
      </c>
      <c r="T5332" s="43">
        <f>T5333</f>
        <v>0</v>
      </c>
      <c r="U5332" s="43">
        <v>0</v>
      </c>
      <c r="V5332" s="43">
        <f t="shared" si="10358"/>
        <v>36785.922999999995</v>
      </c>
      <c r="W5332" s="43">
        <f>W5333</f>
        <v>0</v>
      </c>
      <c r="X5332" s="43">
        <f>X5333</f>
        <v>0</v>
      </c>
      <c r="Y5332" s="43">
        <f>Y5333</f>
        <v>0</v>
      </c>
      <c r="Z5332" s="43">
        <f>Z5333</f>
        <v>0</v>
      </c>
      <c r="AA5332" s="43">
        <f>AA5333</f>
        <v>0</v>
      </c>
      <c r="AB5332" s="43">
        <f>AB5333</f>
        <v>29653.914479999999</v>
      </c>
      <c r="AC5332" s="44">
        <f>AC5333</f>
        <v>36785.922999999995</v>
      </c>
      <c r="AD5332" s="44">
        <f>AD5333</f>
        <v>36785.922999999995</v>
      </c>
      <c r="AE5332" s="45">
        <f t="shared" si="10328"/>
        <v>100</v>
      </c>
      <c r="AF5332" s="43">
        <f>AF5333</f>
        <v>36785.923000000003</v>
      </c>
      <c r="AG5332" s="43">
        <f>AG5333</f>
        <v>0</v>
      </c>
      <c r="AH5332" s="43">
        <f>AH5333</f>
        <v>0</v>
      </c>
      <c r="AI5332" s="43">
        <f>AI5333</f>
        <v>0</v>
      </c>
      <c r="AJ5332" s="43">
        <f>AJ5333</f>
        <v>0</v>
      </c>
      <c r="AK5332" s="43">
        <f>AK5333</f>
        <v>0</v>
      </c>
      <c r="AL5332" s="43">
        <f t="shared" si="10329"/>
        <v>36785.923000000003</v>
      </c>
      <c r="AM5332" s="43">
        <f t="shared" si="10330"/>
        <v>-7.2759576141834259e-12</v>
      </c>
      <c r="AN5332" s="2"/>
      <c r="AR5332" s="1"/>
      <c r="AS5332" s="1"/>
    </row>
    <row r="5333" ht="31.5">
      <c r="B5333" s="41" t="s">
        <v>1468</v>
      </c>
      <c r="C5333" s="41" t="s">
        <v>137</v>
      </c>
      <c r="D5333" s="41" t="s">
        <v>41</v>
      </c>
      <c r="E5333" s="26" t="str">
        <f t="shared" si="10357"/>
        <v>1101</v>
      </c>
      <c r="F5333" s="41" t="s">
        <v>1485</v>
      </c>
      <c r="G5333" s="41" t="s">
        <v>177</v>
      </c>
      <c r="H5333" s="42" t="s">
        <v>178</v>
      </c>
      <c r="I5333" s="43">
        <f>I5334+I5335</f>
        <v>35900.199999999997</v>
      </c>
      <c r="J5333" s="43">
        <f>J5334+J5335</f>
        <v>37218.699999999997</v>
      </c>
      <c r="K5333" s="43">
        <f>K5334+K5335</f>
        <v>37218.699999999997</v>
      </c>
      <c r="L5333" s="43">
        <f>L5334+L5335</f>
        <v>0</v>
      </c>
      <c r="M5333" s="43">
        <f>M5334+M5335</f>
        <v>0</v>
      </c>
      <c r="N5333" s="43">
        <f>N5334+N5335</f>
        <v>0</v>
      </c>
      <c r="O5333" s="43">
        <f>O5334+O5335</f>
        <v>0</v>
      </c>
      <c r="P5333" s="43">
        <f>P5334+P5335</f>
        <v>885.72299999999996</v>
      </c>
      <c r="Q5333" s="43">
        <f>Q5334+Q5335</f>
        <v>0</v>
      </c>
      <c r="R5333" s="43">
        <f>R5334+R5335</f>
        <v>0</v>
      </c>
      <c r="S5333" s="43">
        <f>S5334+S5335</f>
        <v>0</v>
      </c>
      <c r="T5333" s="43">
        <f>T5334+T5335</f>
        <v>0</v>
      </c>
      <c r="U5333" s="43">
        <v>0</v>
      </c>
      <c r="V5333" s="43">
        <f t="shared" si="10358"/>
        <v>36785.922999999995</v>
      </c>
      <c r="W5333" s="43">
        <f>W5334+W5335</f>
        <v>0</v>
      </c>
      <c r="X5333" s="43">
        <f>X5334+X5335</f>
        <v>0</v>
      </c>
      <c r="Y5333" s="43">
        <f>Y5334+Y5335</f>
        <v>0</v>
      </c>
      <c r="Z5333" s="43">
        <f>Z5334+Z5335</f>
        <v>0</v>
      </c>
      <c r="AA5333" s="43">
        <f>AA5334+AA5335</f>
        <v>0</v>
      </c>
      <c r="AB5333" s="43">
        <f>AB5334+AB5335</f>
        <v>29653.914479999999</v>
      </c>
      <c r="AC5333" s="44">
        <f>AC5334+AC5335</f>
        <v>36785.922999999995</v>
      </c>
      <c r="AD5333" s="44">
        <f>AD5334+AD5335</f>
        <v>36785.922999999995</v>
      </c>
      <c r="AE5333" s="45">
        <f t="shared" si="10328"/>
        <v>100</v>
      </c>
      <c r="AF5333" s="43">
        <f>AF5334+AF5335</f>
        <v>36785.923000000003</v>
      </c>
      <c r="AG5333" s="43">
        <f>AG5334+AG5335</f>
        <v>0</v>
      </c>
      <c r="AH5333" s="43">
        <f>AH5334+AH5335</f>
        <v>0</v>
      </c>
      <c r="AI5333" s="43">
        <f>AI5334+AI5335</f>
        <v>0</v>
      </c>
      <c r="AJ5333" s="43">
        <f>AJ5334+AJ5335</f>
        <v>0</v>
      </c>
      <c r="AK5333" s="43">
        <f>AK5334+AK5335</f>
        <v>0</v>
      </c>
      <c r="AL5333" s="43">
        <f t="shared" si="10329"/>
        <v>36785.923000000003</v>
      </c>
      <c r="AM5333" s="43">
        <f t="shared" si="10330"/>
        <v>-7.2759576141834259e-12</v>
      </c>
      <c r="AN5333" s="2"/>
      <c r="AO5333" s="1"/>
      <c r="AP5333" s="1"/>
      <c r="AQ5333" s="1"/>
      <c r="AR5333" s="1"/>
      <c r="AS5333" s="1"/>
    </row>
    <row r="5334">
      <c r="B5334" s="41" t="s">
        <v>1468</v>
      </c>
      <c r="C5334" s="41" t="s">
        <v>137</v>
      </c>
      <c r="D5334" s="41" t="s">
        <v>41</v>
      </c>
      <c r="E5334" s="26" t="str">
        <f t="shared" si="10357"/>
        <v>1101</v>
      </c>
      <c r="F5334" s="41" t="s">
        <v>1485</v>
      </c>
      <c r="G5334" s="41" t="s">
        <v>179</v>
      </c>
      <c r="H5334" s="42" t="s">
        <v>180</v>
      </c>
      <c r="I5334" s="43">
        <v>4956.6000000000004</v>
      </c>
      <c r="J5334" s="43">
        <v>5127.8999999999996</v>
      </c>
      <c r="K5334" s="43">
        <v>5127.8999999999996</v>
      </c>
      <c r="L5334" s="43"/>
      <c r="M5334" s="43"/>
      <c r="N5334" s="43"/>
      <c r="O5334" s="43">
        <v>0</v>
      </c>
      <c r="P5334" s="43">
        <v>0</v>
      </c>
      <c r="Q5334" s="43">
        <v>0</v>
      </c>
      <c r="R5334" s="43">
        <v>0</v>
      </c>
      <c r="S5334" s="43">
        <v>0</v>
      </c>
      <c r="T5334" s="43">
        <v>0</v>
      </c>
      <c r="U5334" s="43">
        <v>0</v>
      </c>
      <c r="V5334" s="43">
        <f t="shared" si="10358"/>
        <v>4956.6000000000004</v>
      </c>
      <c r="W5334" s="43"/>
      <c r="X5334" s="43"/>
      <c r="Y5334" s="43"/>
      <c r="Z5334" s="43"/>
      <c r="AA5334" s="43"/>
      <c r="AB5334" s="43">
        <v>4113.6274999999996</v>
      </c>
      <c r="AC5334" s="44">
        <v>5067.3153599999996</v>
      </c>
      <c r="AD5334" s="44">
        <v>5067.3153599999996</v>
      </c>
      <c r="AE5334" s="45">
        <f t="shared" si="10328"/>
        <v>100</v>
      </c>
      <c r="AF5334" s="43">
        <v>4956.6000000000004</v>
      </c>
      <c r="AG5334" s="43">
        <v>0</v>
      </c>
      <c r="AH5334" s="43">
        <v>0</v>
      </c>
      <c r="AI5334" s="43">
        <v>0</v>
      </c>
      <c r="AJ5334" s="43">
        <v>0</v>
      </c>
      <c r="AK5334" s="43">
        <v>0</v>
      </c>
      <c r="AL5334" s="43">
        <f t="shared" si="10329"/>
        <v>4956.6000000000004</v>
      </c>
      <c r="AM5334" s="43">
        <f t="shared" si="10330"/>
        <v>0</v>
      </c>
      <c r="AN5334" s="19"/>
      <c r="AO5334" s="1"/>
      <c r="AP5334" s="1"/>
      <c r="AQ5334" s="1"/>
      <c r="AR5334" s="1"/>
      <c r="AS5334" s="1"/>
    </row>
    <row r="5335">
      <c r="B5335" s="41" t="s">
        <v>1468</v>
      </c>
      <c r="C5335" s="41" t="s">
        <v>137</v>
      </c>
      <c r="D5335" s="41" t="s">
        <v>41</v>
      </c>
      <c r="E5335" s="26" t="str">
        <f t="shared" si="10357"/>
        <v>1101</v>
      </c>
      <c r="F5335" s="41" t="s">
        <v>1485</v>
      </c>
      <c r="G5335" s="41" t="s">
        <v>305</v>
      </c>
      <c r="H5335" s="42" t="s">
        <v>306</v>
      </c>
      <c r="I5335" s="43">
        <v>30943.599999999999</v>
      </c>
      <c r="J5335" s="43">
        <v>32090.799999999999</v>
      </c>
      <c r="K5335" s="43">
        <v>32090.799999999999</v>
      </c>
      <c r="L5335" s="43"/>
      <c r="M5335" s="43"/>
      <c r="N5335" s="43"/>
      <c r="O5335" s="43">
        <v>0</v>
      </c>
      <c r="P5335" s="43">
        <v>885.72299999999996</v>
      </c>
      <c r="Q5335" s="43">
        <v>0</v>
      </c>
      <c r="R5335" s="43">
        <v>0</v>
      </c>
      <c r="S5335" s="43">
        <v>0</v>
      </c>
      <c r="T5335" s="43">
        <v>0</v>
      </c>
      <c r="U5335" s="43">
        <v>0</v>
      </c>
      <c r="V5335" s="43">
        <f t="shared" si="10358"/>
        <v>31829.322999999997</v>
      </c>
      <c r="W5335" s="43"/>
      <c r="X5335" s="43"/>
      <c r="Y5335" s="43"/>
      <c r="Z5335" s="43"/>
      <c r="AA5335" s="43"/>
      <c r="AB5335" s="43">
        <v>25540.286980000001</v>
      </c>
      <c r="AC5335" s="44">
        <v>31718.607639999998</v>
      </c>
      <c r="AD5335" s="44">
        <v>31718.607639999998</v>
      </c>
      <c r="AE5335" s="45">
        <f t="shared" si="10328"/>
        <v>100</v>
      </c>
      <c r="AF5335" s="43">
        <v>31829.323</v>
      </c>
      <c r="AG5335" s="43">
        <v>0</v>
      </c>
      <c r="AH5335" s="43">
        <v>0</v>
      </c>
      <c r="AI5335" s="43">
        <v>0</v>
      </c>
      <c r="AJ5335" s="43">
        <v>0</v>
      </c>
      <c r="AK5335" s="43">
        <v>0</v>
      </c>
      <c r="AL5335" s="43">
        <f t="shared" si="10329"/>
        <v>31829.323</v>
      </c>
      <c r="AM5335" s="43">
        <f t="shared" si="10330"/>
        <v>-3.637978807091713e-12</v>
      </c>
      <c r="AN5335" s="19"/>
      <c r="AR5335" s="1"/>
      <c r="AS5335" s="1"/>
    </row>
    <row r="5336">
      <c r="B5336" s="41" t="s">
        <v>1468</v>
      </c>
      <c r="C5336" s="41" t="s">
        <v>137</v>
      </c>
      <c r="D5336" s="41" t="s">
        <v>41</v>
      </c>
      <c r="E5336" s="26" t="str">
        <f t="shared" si="10357"/>
        <v>1101</v>
      </c>
      <c r="F5336" s="41" t="s">
        <v>1486</v>
      </c>
      <c r="G5336" s="41"/>
      <c r="H5336" s="42" t="s">
        <v>315</v>
      </c>
      <c r="I5336" s="43">
        <f>I5337</f>
        <v>329.60000000000002</v>
      </c>
      <c r="J5336" s="43">
        <f>J5337</f>
        <v>0</v>
      </c>
      <c r="K5336" s="43">
        <f>K5337</f>
        <v>0</v>
      </c>
      <c r="L5336" s="43">
        <f>L5337</f>
        <v>0</v>
      </c>
      <c r="M5336" s="43">
        <f>M5337</f>
        <v>0</v>
      </c>
      <c r="N5336" s="43">
        <f>N5337</f>
        <v>0</v>
      </c>
      <c r="O5336" s="43">
        <f>O5337</f>
        <v>0</v>
      </c>
      <c r="P5336" s="43">
        <f>P5337</f>
        <v>34.468000000000004</v>
      </c>
      <c r="Q5336" s="43">
        <f>Q5337</f>
        <v>0</v>
      </c>
      <c r="R5336" s="43">
        <f>R5337</f>
        <v>0</v>
      </c>
      <c r="S5336" s="43">
        <f>S5337</f>
        <v>0</v>
      </c>
      <c r="T5336" s="43">
        <f>T5337</f>
        <v>0</v>
      </c>
      <c r="U5336" s="43">
        <v>0</v>
      </c>
      <c r="V5336" s="43">
        <f t="shared" si="10358"/>
        <v>364.06800000000004</v>
      </c>
      <c r="W5336" s="43">
        <f>W5337</f>
        <v>0</v>
      </c>
      <c r="X5336" s="43">
        <f>X5337</f>
        <v>0</v>
      </c>
      <c r="Y5336" s="43">
        <f>Y5337</f>
        <v>0</v>
      </c>
      <c r="Z5336" s="43">
        <f>Z5337</f>
        <v>0</v>
      </c>
      <c r="AA5336" s="43">
        <f>AA5337</f>
        <v>0</v>
      </c>
      <c r="AB5336" s="43">
        <f>AB5337</f>
        <v>109.89999999999999</v>
      </c>
      <c r="AC5336" s="44">
        <f>AC5337</f>
        <v>364.06799999999998</v>
      </c>
      <c r="AD5336" s="44">
        <f>AD5337</f>
        <v>364.06799999999998</v>
      </c>
      <c r="AE5336" s="45">
        <f t="shared" si="10328"/>
        <v>100</v>
      </c>
      <c r="AF5336" s="43">
        <f>AF5337</f>
        <v>364.06799999999998</v>
      </c>
      <c r="AG5336" s="43">
        <f>AG5337</f>
        <v>0</v>
      </c>
      <c r="AH5336" s="43">
        <f>AH5337</f>
        <v>0</v>
      </c>
      <c r="AI5336" s="43">
        <f>AI5337</f>
        <v>0</v>
      </c>
      <c r="AJ5336" s="43">
        <f>AJ5337</f>
        <v>0</v>
      </c>
      <c r="AK5336" s="43">
        <f>AK5337</f>
        <v>0</v>
      </c>
      <c r="AL5336" s="43">
        <f t="shared" si="10329"/>
        <v>364.06799999999998</v>
      </c>
      <c r="AM5336" s="43">
        <f t="shared" si="10330"/>
        <v>5.6843418860808015e-14</v>
      </c>
      <c r="AN5336" s="2"/>
      <c r="AR5336" s="1"/>
      <c r="AS5336" s="1"/>
    </row>
    <row r="5337" ht="31.5">
      <c r="B5337" s="41" t="s">
        <v>1468</v>
      </c>
      <c r="C5337" s="41" t="s">
        <v>137</v>
      </c>
      <c r="D5337" s="41" t="s">
        <v>41</v>
      </c>
      <c r="E5337" s="26" t="str">
        <f t="shared" si="10357"/>
        <v>1101</v>
      </c>
      <c r="F5337" s="41" t="s">
        <v>1486</v>
      </c>
      <c r="G5337" s="41" t="s">
        <v>177</v>
      </c>
      <c r="H5337" s="42" t="s">
        <v>178</v>
      </c>
      <c r="I5337" s="43">
        <f>I5338+I5339</f>
        <v>329.60000000000002</v>
      </c>
      <c r="J5337" s="43">
        <f>J5338+J5339</f>
        <v>0</v>
      </c>
      <c r="K5337" s="43">
        <f>K5338+K5339</f>
        <v>0</v>
      </c>
      <c r="L5337" s="43">
        <f>L5338+L5339</f>
        <v>0</v>
      </c>
      <c r="M5337" s="43">
        <f>M5338+M5339</f>
        <v>0</v>
      </c>
      <c r="N5337" s="43">
        <f>N5338+N5339</f>
        <v>0</v>
      </c>
      <c r="O5337" s="43">
        <f>O5338+O5339</f>
        <v>0</v>
      </c>
      <c r="P5337" s="43">
        <f>P5338+P5339</f>
        <v>34.468000000000004</v>
      </c>
      <c r="Q5337" s="43">
        <f>Q5338+Q5339</f>
        <v>0</v>
      </c>
      <c r="R5337" s="43">
        <f>R5338+R5339</f>
        <v>0</v>
      </c>
      <c r="S5337" s="43">
        <f>S5338+S5339</f>
        <v>0</v>
      </c>
      <c r="T5337" s="43">
        <f>T5338+T5339</f>
        <v>0</v>
      </c>
      <c r="U5337" s="43">
        <v>0</v>
      </c>
      <c r="V5337" s="43">
        <f t="shared" si="10358"/>
        <v>364.06800000000004</v>
      </c>
      <c r="W5337" s="43">
        <f>W5338+W5339</f>
        <v>0</v>
      </c>
      <c r="X5337" s="43">
        <f>X5338+X5339</f>
        <v>0</v>
      </c>
      <c r="Y5337" s="43">
        <f>Y5338+Y5339</f>
        <v>0</v>
      </c>
      <c r="Z5337" s="43">
        <f>Z5338+Z5339</f>
        <v>0</v>
      </c>
      <c r="AA5337" s="43">
        <f>AA5338+AA5339</f>
        <v>0</v>
      </c>
      <c r="AB5337" s="43">
        <f>AB5338+AB5339</f>
        <v>109.89999999999999</v>
      </c>
      <c r="AC5337" s="44">
        <f>AC5338+AC5339</f>
        <v>364.06799999999998</v>
      </c>
      <c r="AD5337" s="44">
        <f>AD5338+AD5339</f>
        <v>364.06799999999998</v>
      </c>
      <c r="AE5337" s="45">
        <f t="shared" si="10328"/>
        <v>100</v>
      </c>
      <c r="AF5337" s="43">
        <f>AF5338+AF5339</f>
        <v>364.06799999999998</v>
      </c>
      <c r="AG5337" s="43">
        <f>AG5338+AG5339</f>
        <v>0</v>
      </c>
      <c r="AH5337" s="43">
        <f>AH5338+AH5339</f>
        <v>0</v>
      </c>
      <c r="AI5337" s="43">
        <f>AI5338+AI5339</f>
        <v>0</v>
      </c>
      <c r="AJ5337" s="43">
        <f>AJ5338+AJ5339</f>
        <v>0</v>
      </c>
      <c r="AK5337" s="43">
        <f>AK5338+AK5339</f>
        <v>0</v>
      </c>
      <c r="AL5337" s="43">
        <f t="shared" si="10329"/>
        <v>364.06799999999998</v>
      </c>
      <c r="AM5337" s="43">
        <f t="shared" si="10330"/>
        <v>5.6843418860808015e-14</v>
      </c>
      <c r="AN5337" s="2"/>
      <c r="AO5337" s="1"/>
      <c r="AP5337" s="1"/>
      <c r="AQ5337" s="1"/>
      <c r="AR5337" s="1"/>
      <c r="AS5337" s="1"/>
    </row>
    <row r="5338">
      <c r="B5338" s="41" t="s">
        <v>1468</v>
      </c>
      <c r="C5338" s="41" t="s">
        <v>137</v>
      </c>
      <c r="D5338" s="41" t="s">
        <v>41</v>
      </c>
      <c r="E5338" s="26" t="str">
        <f t="shared" si="10357"/>
        <v>1101</v>
      </c>
      <c r="F5338" s="41" t="s">
        <v>1486</v>
      </c>
      <c r="G5338" s="41" t="s">
        <v>179</v>
      </c>
      <c r="H5338" s="42" t="s">
        <v>180</v>
      </c>
      <c r="I5338" s="43">
        <v>42.799999999999997</v>
      </c>
      <c r="J5338" s="43"/>
      <c r="K5338" s="43"/>
      <c r="L5338" s="43"/>
      <c r="M5338" s="43"/>
      <c r="N5338" s="43"/>
      <c r="O5338" s="43">
        <v>0</v>
      </c>
      <c r="P5338" s="43">
        <v>0</v>
      </c>
      <c r="Q5338" s="43">
        <v>0</v>
      </c>
      <c r="R5338" s="43">
        <v>0</v>
      </c>
      <c r="S5338" s="43">
        <v>0</v>
      </c>
      <c r="T5338" s="43">
        <v>0</v>
      </c>
      <c r="U5338" s="43">
        <v>0</v>
      </c>
      <c r="V5338" s="43">
        <f t="shared" si="10358"/>
        <v>42.799999999999997</v>
      </c>
      <c r="W5338" s="43"/>
      <c r="X5338" s="43"/>
      <c r="Y5338" s="43"/>
      <c r="Z5338" s="43"/>
      <c r="AA5338" s="43"/>
      <c r="AB5338" s="43">
        <v>14.300000000000001</v>
      </c>
      <c r="AC5338" s="44">
        <v>47.109000000000002</v>
      </c>
      <c r="AD5338" s="44">
        <v>47.109000000000002</v>
      </c>
      <c r="AE5338" s="45">
        <f t="shared" si="10328"/>
        <v>100</v>
      </c>
      <c r="AF5338" s="43">
        <v>42.799999999999997</v>
      </c>
      <c r="AG5338" s="43">
        <v>0</v>
      </c>
      <c r="AH5338" s="43">
        <v>0</v>
      </c>
      <c r="AI5338" s="43">
        <v>0</v>
      </c>
      <c r="AJ5338" s="43">
        <v>0</v>
      </c>
      <c r="AK5338" s="43">
        <v>0</v>
      </c>
      <c r="AL5338" s="43">
        <f t="shared" si="10329"/>
        <v>42.799999999999997</v>
      </c>
      <c r="AM5338" s="43">
        <f t="shared" si="10330"/>
        <v>0</v>
      </c>
      <c r="AN5338" s="19"/>
      <c r="AO5338" s="1"/>
      <c r="AP5338" s="1"/>
      <c r="AQ5338" s="1"/>
      <c r="AR5338" s="1"/>
      <c r="AS5338" s="1"/>
    </row>
    <row r="5339">
      <c r="B5339" s="41" t="s">
        <v>1468</v>
      </c>
      <c r="C5339" s="41" t="s">
        <v>137</v>
      </c>
      <c r="D5339" s="41" t="s">
        <v>41</v>
      </c>
      <c r="E5339" s="26" t="str">
        <f t="shared" si="10357"/>
        <v>1101</v>
      </c>
      <c r="F5339" s="41" t="s">
        <v>1486</v>
      </c>
      <c r="G5339" s="41" t="s">
        <v>305</v>
      </c>
      <c r="H5339" s="42" t="s">
        <v>306</v>
      </c>
      <c r="I5339" s="43">
        <v>286.80000000000001</v>
      </c>
      <c r="J5339" s="43"/>
      <c r="K5339" s="43"/>
      <c r="L5339" s="43"/>
      <c r="M5339" s="43"/>
      <c r="N5339" s="43"/>
      <c r="O5339" s="43">
        <v>0</v>
      </c>
      <c r="P5339" s="43">
        <v>34.468000000000004</v>
      </c>
      <c r="Q5339" s="43">
        <v>0</v>
      </c>
      <c r="R5339" s="43">
        <v>0</v>
      </c>
      <c r="S5339" s="43">
        <v>0</v>
      </c>
      <c r="T5339" s="43">
        <v>0</v>
      </c>
      <c r="U5339" s="43">
        <v>0</v>
      </c>
      <c r="V5339" s="43">
        <f t="shared" si="10358"/>
        <v>321.26800000000003</v>
      </c>
      <c r="W5339" s="43"/>
      <c r="X5339" s="43"/>
      <c r="Y5339" s="43"/>
      <c r="Z5339" s="43"/>
      <c r="AA5339" s="43"/>
      <c r="AB5339" s="43">
        <v>95.599999999999994</v>
      </c>
      <c r="AC5339" s="44">
        <v>316.959</v>
      </c>
      <c r="AD5339" s="44">
        <v>316.959</v>
      </c>
      <c r="AE5339" s="45">
        <f t="shared" si="10328"/>
        <v>100</v>
      </c>
      <c r="AF5339" s="43">
        <v>321.26799999999997</v>
      </c>
      <c r="AG5339" s="43">
        <v>0</v>
      </c>
      <c r="AH5339" s="43">
        <v>0</v>
      </c>
      <c r="AI5339" s="43">
        <v>0</v>
      </c>
      <c r="AJ5339" s="43">
        <v>0</v>
      </c>
      <c r="AK5339" s="43">
        <v>0</v>
      </c>
      <c r="AL5339" s="43">
        <f t="shared" si="10329"/>
        <v>321.26799999999997</v>
      </c>
      <c r="AM5339" s="43">
        <f t="shared" si="10330"/>
        <v>5.6843418860808015e-14</v>
      </c>
      <c r="AN5339" s="19"/>
      <c r="AO5339" s="1"/>
      <c r="AP5339" s="1"/>
      <c r="AQ5339" s="1"/>
      <c r="AR5339" s="1"/>
      <c r="AS5339" s="1"/>
    </row>
    <row r="5340" ht="47.25">
      <c r="B5340" s="41" t="s">
        <v>1468</v>
      </c>
      <c r="C5340" s="41" t="s">
        <v>137</v>
      </c>
      <c r="D5340" s="41" t="s">
        <v>41</v>
      </c>
      <c r="E5340" s="26" t="str">
        <f t="shared" si="10357"/>
        <v>1101</v>
      </c>
      <c r="F5340" s="41" t="s">
        <v>1487</v>
      </c>
      <c r="G5340" s="41"/>
      <c r="H5340" s="42" t="s">
        <v>1488</v>
      </c>
      <c r="I5340" s="43">
        <f>I5341+I5345</f>
        <v>96585.399999999994</v>
      </c>
      <c r="J5340" s="43">
        <f>J5341+J5345</f>
        <v>98316.600000000006</v>
      </c>
      <c r="K5340" s="43">
        <f>K5341+K5345</f>
        <v>98316.600000000006</v>
      </c>
      <c r="L5340" s="43">
        <f>L5341+L5345</f>
        <v>0</v>
      </c>
      <c r="M5340" s="43">
        <f>M5341+M5345</f>
        <v>0</v>
      </c>
      <c r="N5340" s="43">
        <f>N5341+N5345</f>
        <v>0</v>
      </c>
      <c r="O5340" s="43">
        <f>O5341+O5345</f>
        <v>0</v>
      </c>
      <c r="P5340" s="43">
        <f>P5341+P5345</f>
        <v>0</v>
      </c>
      <c r="Q5340" s="43">
        <f>Q5341+Q5345</f>
        <v>0</v>
      </c>
      <c r="R5340" s="43">
        <f>R5341+R5345</f>
        <v>0</v>
      </c>
      <c r="S5340" s="43">
        <f>S5341+S5345</f>
        <v>0</v>
      </c>
      <c r="T5340" s="43">
        <f>T5341+T5345</f>
        <v>0</v>
      </c>
      <c r="U5340" s="43">
        <v>0</v>
      </c>
      <c r="V5340" s="43">
        <f t="shared" si="10358"/>
        <v>96585.399999999994</v>
      </c>
      <c r="W5340" s="43">
        <f>W5341+W5345</f>
        <v>0</v>
      </c>
      <c r="X5340" s="43">
        <f>X5341+X5345</f>
        <v>0</v>
      </c>
      <c r="Y5340" s="43">
        <f>Y5341+Y5345</f>
        <v>0</v>
      </c>
      <c r="Z5340" s="43">
        <f>Z5341+Z5345</f>
        <v>0</v>
      </c>
      <c r="AA5340" s="43">
        <f>AA5341+AA5345</f>
        <v>0</v>
      </c>
      <c r="AB5340" s="43">
        <f>AB5341+AB5345</f>
        <v>80777.875530000005</v>
      </c>
      <c r="AC5340" s="44">
        <f>AC5341+AC5345</f>
        <v>96585.399999999994</v>
      </c>
      <c r="AD5340" s="44">
        <f>AD5341+AD5345</f>
        <v>96585.399999999994</v>
      </c>
      <c r="AE5340" s="45">
        <f t="shared" si="10328"/>
        <v>100</v>
      </c>
      <c r="AF5340" s="43">
        <f>AF5341+AF5345</f>
        <v>96585.399999999994</v>
      </c>
      <c r="AG5340" s="43">
        <f>AG5341+AG5345</f>
        <v>0</v>
      </c>
      <c r="AH5340" s="43">
        <f>AH5341+AH5345</f>
        <v>0</v>
      </c>
      <c r="AI5340" s="43">
        <f>AI5341+AI5345</f>
        <v>0</v>
      </c>
      <c r="AJ5340" s="43">
        <f>AJ5341+AJ5345</f>
        <v>0</v>
      </c>
      <c r="AK5340" s="43">
        <f>AK5341+AK5345</f>
        <v>0</v>
      </c>
      <c r="AL5340" s="43">
        <f t="shared" si="10329"/>
        <v>96585.399999999994</v>
      </c>
      <c r="AM5340" s="43">
        <f t="shared" si="10330"/>
        <v>0</v>
      </c>
      <c r="AN5340" s="2"/>
      <c r="AR5340" s="1"/>
      <c r="AS5340" s="1"/>
    </row>
    <row r="5341" ht="47.25">
      <c r="B5341" s="41" t="s">
        <v>1468</v>
      </c>
      <c r="C5341" s="41" t="s">
        <v>137</v>
      </c>
      <c r="D5341" s="41" t="s">
        <v>41</v>
      </c>
      <c r="E5341" s="26" t="str">
        <f t="shared" si="10357"/>
        <v>1101</v>
      </c>
      <c r="F5341" s="41" t="s">
        <v>1489</v>
      </c>
      <c r="G5341" s="41"/>
      <c r="H5341" s="42" t="s">
        <v>70</v>
      </c>
      <c r="I5341" s="43">
        <f>I5342</f>
        <v>96008.399999999994</v>
      </c>
      <c r="J5341" s="43">
        <f>J5342</f>
        <v>98316.600000000006</v>
      </c>
      <c r="K5341" s="43">
        <f>K5342</f>
        <v>98316.600000000006</v>
      </c>
      <c r="L5341" s="43">
        <f>L5342</f>
        <v>0</v>
      </c>
      <c r="M5341" s="43">
        <f>M5342</f>
        <v>0</v>
      </c>
      <c r="N5341" s="43">
        <f>N5342</f>
        <v>0</v>
      </c>
      <c r="O5341" s="43">
        <f>O5342</f>
        <v>0</v>
      </c>
      <c r="P5341" s="43">
        <f>P5342</f>
        <v>0</v>
      </c>
      <c r="Q5341" s="43">
        <f>Q5342</f>
        <v>0</v>
      </c>
      <c r="R5341" s="43">
        <f>R5342</f>
        <v>0</v>
      </c>
      <c r="S5341" s="43">
        <f>S5342</f>
        <v>0</v>
      </c>
      <c r="T5341" s="43">
        <f>T5342</f>
        <v>0</v>
      </c>
      <c r="U5341" s="43">
        <v>0</v>
      </c>
      <c r="V5341" s="43">
        <f t="shared" si="10358"/>
        <v>96008.399999999994</v>
      </c>
      <c r="W5341" s="43">
        <f>W5342</f>
        <v>0</v>
      </c>
      <c r="X5341" s="43">
        <f>X5342</f>
        <v>0</v>
      </c>
      <c r="Y5341" s="43">
        <f>Y5342</f>
        <v>0</v>
      </c>
      <c r="Z5341" s="43">
        <f>Z5342</f>
        <v>0</v>
      </c>
      <c r="AA5341" s="43">
        <f>AA5342</f>
        <v>0</v>
      </c>
      <c r="AB5341" s="43">
        <f>AB5342</f>
        <v>80585.575530000002</v>
      </c>
      <c r="AC5341" s="44">
        <f>AC5342</f>
        <v>96008.399999999994</v>
      </c>
      <c r="AD5341" s="44">
        <f>AD5342</f>
        <v>96008.399999999994</v>
      </c>
      <c r="AE5341" s="45">
        <f t="shared" si="10328"/>
        <v>100</v>
      </c>
      <c r="AF5341" s="43">
        <f>AF5342</f>
        <v>96008.399999999994</v>
      </c>
      <c r="AG5341" s="43">
        <f>AG5342</f>
        <v>0</v>
      </c>
      <c r="AH5341" s="43">
        <f>AH5342</f>
        <v>0</v>
      </c>
      <c r="AI5341" s="43">
        <f>AI5342</f>
        <v>0</v>
      </c>
      <c r="AJ5341" s="43">
        <f>AJ5342</f>
        <v>0</v>
      </c>
      <c r="AK5341" s="43">
        <f>AK5342</f>
        <v>0</v>
      </c>
      <c r="AL5341" s="43">
        <f t="shared" si="10329"/>
        <v>96008.399999999994</v>
      </c>
      <c r="AM5341" s="43">
        <f t="shared" si="10330"/>
        <v>0</v>
      </c>
      <c r="AN5341" s="2"/>
      <c r="AR5341" s="1"/>
      <c r="AS5341" s="1"/>
    </row>
    <row r="5342" ht="31.5">
      <c r="B5342" s="41" t="s">
        <v>1468</v>
      </c>
      <c r="C5342" s="41" t="s">
        <v>137</v>
      </c>
      <c r="D5342" s="41" t="s">
        <v>41</v>
      </c>
      <c r="E5342" s="26" t="str">
        <f t="shared" si="10357"/>
        <v>1101</v>
      </c>
      <c r="F5342" s="41" t="s">
        <v>1489</v>
      </c>
      <c r="G5342" s="41" t="s">
        <v>177</v>
      </c>
      <c r="H5342" s="42" t="s">
        <v>178</v>
      </c>
      <c r="I5342" s="43">
        <f>I5343+I5344</f>
        <v>96008.399999999994</v>
      </c>
      <c r="J5342" s="43">
        <f>J5343+J5344</f>
        <v>98316.600000000006</v>
      </c>
      <c r="K5342" s="43">
        <f>K5343+K5344</f>
        <v>98316.600000000006</v>
      </c>
      <c r="L5342" s="43">
        <f>L5343+L5344</f>
        <v>0</v>
      </c>
      <c r="M5342" s="43">
        <f>M5343+M5344</f>
        <v>0</v>
      </c>
      <c r="N5342" s="43">
        <f>N5343+N5344</f>
        <v>0</v>
      </c>
      <c r="O5342" s="43">
        <f>O5343+O5344</f>
        <v>0</v>
      </c>
      <c r="P5342" s="43">
        <f>P5343+P5344</f>
        <v>0</v>
      </c>
      <c r="Q5342" s="43">
        <f>Q5343+Q5344</f>
        <v>0</v>
      </c>
      <c r="R5342" s="43">
        <f>R5343+R5344</f>
        <v>0</v>
      </c>
      <c r="S5342" s="43">
        <f>S5343+S5344</f>
        <v>0</v>
      </c>
      <c r="T5342" s="43">
        <f>T5343+T5344</f>
        <v>0</v>
      </c>
      <c r="U5342" s="43">
        <v>0</v>
      </c>
      <c r="V5342" s="43">
        <f t="shared" si="10358"/>
        <v>96008.399999999994</v>
      </c>
      <c r="W5342" s="43">
        <f>W5343+W5344</f>
        <v>0</v>
      </c>
      <c r="X5342" s="43">
        <f>X5343+X5344</f>
        <v>0</v>
      </c>
      <c r="Y5342" s="43">
        <f>Y5343+Y5344</f>
        <v>0</v>
      </c>
      <c r="Z5342" s="43">
        <f>Z5343+Z5344</f>
        <v>0</v>
      </c>
      <c r="AA5342" s="43">
        <f>AA5343+AA5344</f>
        <v>0</v>
      </c>
      <c r="AB5342" s="43">
        <f>AB5343+AB5344</f>
        <v>80585.575530000002</v>
      </c>
      <c r="AC5342" s="44">
        <f>AC5343+AC5344</f>
        <v>96008.399999999994</v>
      </c>
      <c r="AD5342" s="44">
        <f>AD5343+AD5344</f>
        <v>96008.399999999994</v>
      </c>
      <c r="AE5342" s="45">
        <f t="shared" si="10328"/>
        <v>100</v>
      </c>
      <c r="AF5342" s="43">
        <f>AF5343+AF5344</f>
        <v>96008.399999999994</v>
      </c>
      <c r="AG5342" s="43">
        <f>AG5343+AG5344</f>
        <v>0</v>
      </c>
      <c r="AH5342" s="43">
        <f>AH5343+AH5344</f>
        <v>0</v>
      </c>
      <c r="AI5342" s="43">
        <f>AI5343+AI5344</f>
        <v>0</v>
      </c>
      <c r="AJ5342" s="43">
        <f>AJ5343+AJ5344</f>
        <v>0</v>
      </c>
      <c r="AK5342" s="43">
        <f>AK5343+AK5344</f>
        <v>0</v>
      </c>
      <c r="AL5342" s="43">
        <f t="shared" si="10329"/>
        <v>96008.399999999994</v>
      </c>
      <c r="AM5342" s="43">
        <f t="shared" si="10330"/>
        <v>0</v>
      </c>
      <c r="AN5342" s="2"/>
      <c r="AO5342" s="1"/>
      <c r="AP5342" s="1"/>
      <c r="AQ5342" s="1"/>
      <c r="AR5342" s="1"/>
      <c r="AS5342" s="1"/>
    </row>
    <row r="5343" hidden="1">
      <c r="B5343" s="41" t="s">
        <v>1468</v>
      </c>
      <c r="C5343" s="41" t="s">
        <v>137</v>
      </c>
      <c r="D5343" s="41" t="s">
        <v>41</v>
      </c>
      <c r="E5343" s="26" t="str">
        <f t="shared" si="10357"/>
        <v>1101</v>
      </c>
      <c r="F5343" s="41" t="s">
        <v>1489</v>
      </c>
      <c r="G5343" s="41" t="s">
        <v>179</v>
      </c>
      <c r="H5343" s="42" t="s">
        <v>180</v>
      </c>
      <c r="I5343" s="43"/>
      <c r="J5343" s="43"/>
      <c r="K5343" s="43"/>
      <c r="L5343" s="43"/>
      <c r="M5343" s="43"/>
      <c r="N5343" s="43"/>
      <c r="O5343" s="43">
        <v>0</v>
      </c>
      <c r="P5343" s="43">
        <v>0</v>
      </c>
      <c r="Q5343" s="43">
        <v>0</v>
      </c>
      <c r="R5343" s="43">
        <v>0</v>
      </c>
      <c r="S5343" s="43">
        <v>0</v>
      </c>
      <c r="T5343" s="43">
        <v>0</v>
      </c>
      <c r="U5343" s="43">
        <v>0</v>
      </c>
      <c r="V5343" s="43">
        <f t="shared" si="10358"/>
        <v>0</v>
      </c>
      <c r="W5343" s="43"/>
      <c r="X5343" s="43"/>
      <c r="Y5343" s="43"/>
      <c r="Z5343" s="43"/>
      <c r="AA5343" s="43"/>
      <c r="AB5343" s="43">
        <v>0</v>
      </c>
      <c r="AC5343" s="44">
        <v>0</v>
      </c>
      <c r="AD5343" s="44">
        <v>0</v>
      </c>
      <c r="AE5343" s="45" t="e">
        <f t="shared" si="10328"/>
        <v>#DIV/0!</v>
      </c>
      <c r="AF5343" s="46">
        <v>0</v>
      </c>
      <c r="AG5343" s="46">
        <v>0</v>
      </c>
      <c r="AH5343" s="47">
        <v>0</v>
      </c>
      <c r="AI5343" s="47">
        <v>0</v>
      </c>
      <c r="AJ5343" s="47">
        <v>0</v>
      </c>
      <c r="AK5343" s="47">
        <v>0</v>
      </c>
      <c r="AL5343" s="47">
        <f t="shared" si="10329"/>
        <v>0</v>
      </c>
      <c r="AM5343" s="47">
        <f t="shared" si="10330"/>
        <v>0</v>
      </c>
      <c r="AN5343" s="48" t="s">
        <v>36</v>
      </c>
      <c r="AO5343" s="1"/>
      <c r="AP5343" s="1"/>
      <c r="AQ5343" s="1"/>
      <c r="AR5343" s="1"/>
      <c r="AS5343" s="1"/>
    </row>
    <row r="5344">
      <c r="B5344" s="41" t="s">
        <v>1468</v>
      </c>
      <c r="C5344" s="41" t="s">
        <v>137</v>
      </c>
      <c r="D5344" s="41" t="s">
        <v>41</v>
      </c>
      <c r="E5344" s="26" t="str">
        <f t="shared" si="10357"/>
        <v>1101</v>
      </c>
      <c r="F5344" s="41" t="s">
        <v>1489</v>
      </c>
      <c r="G5344" s="41" t="s">
        <v>305</v>
      </c>
      <c r="H5344" s="42" t="s">
        <v>306</v>
      </c>
      <c r="I5344" s="43">
        <v>96008.399999999994</v>
      </c>
      <c r="J5344" s="43">
        <v>98316.600000000006</v>
      </c>
      <c r="K5344" s="43">
        <v>98316.600000000006</v>
      </c>
      <c r="L5344" s="43"/>
      <c r="M5344" s="43"/>
      <c r="N5344" s="43"/>
      <c r="O5344" s="43">
        <v>0</v>
      </c>
      <c r="P5344" s="43">
        <v>0</v>
      </c>
      <c r="Q5344" s="43">
        <v>0</v>
      </c>
      <c r="R5344" s="43">
        <v>0</v>
      </c>
      <c r="S5344" s="43">
        <v>0</v>
      </c>
      <c r="T5344" s="43">
        <v>0</v>
      </c>
      <c r="U5344" s="43">
        <v>0</v>
      </c>
      <c r="V5344" s="43">
        <f t="shared" si="10358"/>
        <v>96008.399999999994</v>
      </c>
      <c r="W5344" s="43"/>
      <c r="X5344" s="43"/>
      <c r="Y5344" s="43"/>
      <c r="Z5344" s="43"/>
      <c r="AA5344" s="43"/>
      <c r="AB5344" s="43">
        <v>80585.575530000002</v>
      </c>
      <c r="AC5344" s="44">
        <v>96008.399999999994</v>
      </c>
      <c r="AD5344" s="44">
        <v>96008.399999999994</v>
      </c>
      <c r="AE5344" s="45">
        <f t="shared" si="10328"/>
        <v>100</v>
      </c>
      <c r="AF5344" s="43">
        <v>96008.399999999994</v>
      </c>
      <c r="AG5344" s="43">
        <v>0</v>
      </c>
      <c r="AH5344" s="43">
        <v>0</v>
      </c>
      <c r="AI5344" s="43">
        <v>0</v>
      </c>
      <c r="AJ5344" s="43">
        <v>0</v>
      </c>
      <c r="AK5344" s="43">
        <v>0</v>
      </c>
      <c r="AL5344" s="43">
        <f t="shared" si="10329"/>
        <v>96008.399999999994</v>
      </c>
      <c r="AM5344" s="43">
        <f t="shared" si="10330"/>
        <v>0</v>
      </c>
      <c r="AN5344" s="19"/>
      <c r="AR5344" s="1"/>
      <c r="AS5344" s="1"/>
    </row>
    <row r="5345">
      <c r="B5345" s="41" t="s">
        <v>1468</v>
      </c>
      <c r="C5345" s="41" t="s">
        <v>137</v>
      </c>
      <c r="D5345" s="41" t="s">
        <v>41</v>
      </c>
      <c r="E5345" s="26" t="str">
        <f t="shared" si="10357"/>
        <v>1101</v>
      </c>
      <c r="F5345" s="41" t="s">
        <v>1490</v>
      </c>
      <c r="G5345" s="41"/>
      <c r="H5345" s="42" t="s">
        <v>315</v>
      </c>
      <c r="I5345" s="43">
        <f>I5346</f>
        <v>577</v>
      </c>
      <c r="J5345" s="43">
        <f>J5346</f>
        <v>0</v>
      </c>
      <c r="K5345" s="43">
        <f>K5346</f>
        <v>0</v>
      </c>
      <c r="L5345" s="43">
        <f>L5346</f>
        <v>0</v>
      </c>
      <c r="M5345" s="43">
        <f>M5346</f>
        <v>0</v>
      </c>
      <c r="N5345" s="43">
        <f>N5346</f>
        <v>0</v>
      </c>
      <c r="O5345" s="43">
        <f>O5346</f>
        <v>0</v>
      </c>
      <c r="P5345" s="43">
        <f>P5346</f>
        <v>0</v>
      </c>
      <c r="Q5345" s="43">
        <f>Q5346</f>
        <v>0</v>
      </c>
      <c r="R5345" s="43">
        <f>R5346</f>
        <v>0</v>
      </c>
      <c r="S5345" s="43">
        <f>S5346</f>
        <v>0</v>
      </c>
      <c r="T5345" s="43">
        <f>T5346</f>
        <v>0</v>
      </c>
      <c r="U5345" s="43">
        <v>0</v>
      </c>
      <c r="V5345" s="43">
        <f t="shared" si="10358"/>
        <v>577</v>
      </c>
      <c r="W5345" s="43">
        <f>W5346</f>
        <v>0</v>
      </c>
      <c r="X5345" s="43">
        <f>X5346</f>
        <v>0</v>
      </c>
      <c r="Y5345" s="43">
        <f>Y5346</f>
        <v>0</v>
      </c>
      <c r="Z5345" s="43">
        <f>Z5346</f>
        <v>0</v>
      </c>
      <c r="AA5345" s="43">
        <f>AA5346</f>
        <v>0</v>
      </c>
      <c r="AB5345" s="43">
        <f>AB5346</f>
        <v>192.30000000000001</v>
      </c>
      <c r="AC5345" s="44">
        <f>AC5346</f>
        <v>577</v>
      </c>
      <c r="AD5345" s="44">
        <f>AD5346</f>
        <v>577</v>
      </c>
      <c r="AE5345" s="45">
        <f t="shared" si="10328"/>
        <v>100</v>
      </c>
      <c r="AF5345" s="43">
        <f>AF5346</f>
        <v>577</v>
      </c>
      <c r="AG5345" s="43">
        <f>AG5346</f>
        <v>0</v>
      </c>
      <c r="AH5345" s="43">
        <f>AH5346</f>
        <v>0</v>
      </c>
      <c r="AI5345" s="43">
        <f>AI5346</f>
        <v>0</v>
      </c>
      <c r="AJ5345" s="43">
        <f>AJ5346</f>
        <v>0</v>
      </c>
      <c r="AK5345" s="43">
        <f>AK5346</f>
        <v>0</v>
      </c>
      <c r="AL5345" s="43">
        <f t="shared" si="10329"/>
        <v>577</v>
      </c>
      <c r="AM5345" s="43">
        <f t="shared" si="10330"/>
        <v>0</v>
      </c>
      <c r="AN5345" s="2"/>
      <c r="AR5345" s="1"/>
      <c r="AS5345" s="1"/>
    </row>
    <row r="5346" ht="31.5">
      <c r="B5346" s="41" t="s">
        <v>1468</v>
      </c>
      <c r="C5346" s="41" t="s">
        <v>137</v>
      </c>
      <c r="D5346" s="41" t="s">
        <v>41</v>
      </c>
      <c r="E5346" s="26" t="str">
        <f t="shared" si="10357"/>
        <v>1101</v>
      </c>
      <c r="F5346" s="41" t="s">
        <v>1490</v>
      </c>
      <c r="G5346" s="41" t="s">
        <v>177</v>
      </c>
      <c r="H5346" s="42" t="s">
        <v>178</v>
      </c>
      <c r="I5346" s="43">
        <f>I5347+I5348</f>
        <v>577</v>
      </c>
      <c r="J5346" s="43">
        <f>J5347+J5348</f>
        <v>0</v>
      </c>
      <c r="K5346" s="43">
        <f>K5347+K5348</f>
        <v>0</v>
      </c>
      <c r="L5346" s="43">
        <f>L5347+L5348</f>
        <v>0</v>
      </c>
      <c r="M5346" s="43">
        <f>M5347+M5348</f>
        <v>0</v>
      </c>
      <c r="N5346" s="43">
        <f>N5347+N5348</f>
        <v>0</v>
      </c>
      <c r="O5346" s="43">
        <f>O5347+O5348</f>
        <v>0</v>
      </c>
      <c r="P5346" s="43">
        <f>P5347+P5348</f>
        <v>0</v>
      </c>
      <c r="Q5346" s="43">
        <f>Q5347+Q5348</f>
        <v>0</v>
      </c>
      <c r="R5346" s="43">
        <f>R5347+R5348</f>
        <v>0</v>
      </c>
      <c r="S5346" s="43">
        <f>S5347+S5348</f>
        <v>0</v>
      </c>
      <c r="T5346" s="43">
        <f>T5347+T5348</f>
        <v>0</v>
      </c>
      <c r="U5346" s="43">
        <v>0</v>
      </c>
      <c r="V5346" s="43">
        <f t="shared" si="10358"/>
        <v>577</v>
      </c>
      <c r="W5346" s="43">
        <f>W5347+W5348</f>
        <v>0</v>
      </c>
      <c r="X5346" s="43">
        <f>X5347+X5348</f>
        <v>0</v>
      </c>
      <c r="Y5346" s="43">
        <f>Y5347+Y5348</f>
        <v>0</v>
      </c>
      <c r="Z5346" s="43">
        <f>Z5347+Z5348</f>
        <v>0</v>
      </c>
      <c r="AA5346" s="43">
        <f>AA5347+AA5348</f>
        <v>0</v>
      </c>
      <c r="AB5346" s="43">
        <f>AB5347+AB5348</f>
        <v>192.30000000000001</v>
      </c>
      <c r="AC5346" s="44">
        <f>AC5347+AC5348</f>
        <v>577</v>
      </c>
      <c r="AD5346" s="44">
        <f>AD5347+AD5348</f>
        <v>577</v>
      </c>
      <c r="AE5346" s="45">
        <f t="shared" si="10328"/>
        <v>100</v>
      </c>
      <c r="AF5346" s="43">
        <f>AF5347+AF5348</f>
        <v>577</v>
      </c>
      <c r="AG5346" s="43">
        <f>AG5347+AG5348</f>
        <v>0</v>
      </c>
      <c r="AH5346" s="43">
        <f>AH5347+AH5348</f>
        <v>0</v>
      </c>
      <c r="AI5346" s="43">
        <f>AI5347+AI5348</f>
        <v>0</v>
      </c>
      <c r="AJ5346" s="43">
        <f>AJ5347+AJ5348</f>
        <v>0</v>
      </c>
      <c r="AK5346" s="43">
        <f>AK5347+AK5348</f>
        <v>0</v>
      </c>
      <c r="AL5346" s="43">
        <f t="shared" si="10329"/>
        <v>577</v>
      </c>
      <c r="AM5346" s="43">
        <f t="shared" si="10330"/>
        <v>0</v>
      </c>
      <c r="AN5346" s="2"/>
      <c r="AO5346" s="1"/>
      <c r="AP5346" s="1"/>
      <c r="AQ5346" s="1"/>
      <c r="AR5346" s="1"/>
      <c r="AS5346" s="1"/>
    </row>
    <row r="5347" hidden="1">
      <c r="B5347" s="41" t="s">
        <v>1468</v>
      </c>
      <c r="C5347" s="41" t="s">
        <v>137</v>
      </c>
      <c r="D5347" s="41" t="s">
        <v>41</v>
      </c>
      <c r="E5347" s="26" t="str">
        <f t="shared" si="10357"/>
        <v>1101</v>
      </c>
      <c r="F5347" s="41" t="s">
        <v>1490</v>
      </c>
      <c r="G5347" s="41" t="s">
        <v>179</v>
      </c>
      <c r="H5347" s="42" t="s">
        <v>180</v>
      </c>
      <c r="I5347" s="43"/>
      <c r="J5347" s="43"/>
      <c r="K5347" s="43"/>
      <c r="L5347" s="43"/>
      <c r="M5347" s="43"/>
      <c r="N5347" s="43"/>
      <c r="O5347" s="43">
        <v>0</v>
      </c>
      <c r="P5347" s="43">
        <v>0</v>
      </c>
      <c r="Q5347" s="43">
        <v>0</v>
      </c>
      <c r="R5347" s="43">
        <v>0</v>
      </c>
      <c r="S5347" s="43">
        <v>0</v>
      </c>
      <c r="T5347" s="43">
        <v>0</v>
      </c>
      <c r="U5347" s="43">
        <v>0</v>
      </c>
      <c r="V5347" s="43">
        <f t="shared" si="10358"/>
        <v>0</v>
      </c>
      <c r="W5347" s="43"/>
      <c r="X5347" s="43"/>
      <c r="Y5347" s="43"/>
      <c r="Z5347" s="43"/>
      <c r="AA5347" s="43"/>
      <c r="AB5347" s="43">
        <v>0</v>
      </c>
      <c r="AC5347" s="44">
        <v>0</v>
      </c>
      <c r="AD5347" s="44">
        <v>0</v>
      </c>
      <c r="AE5347" s="45" t="e">
        <f t="shared" si="10328"/>
        <v>#DIV/0!</v>
      </c>
      <c r="AF5347" s="46">
        <v>0</v>
      </c>
      <c r="AG5347" s="46">
        <v>0</v>
      </c>
      <c r="AH5347" s="47">
        <v>0</v>
      </c>
      <c r="AI5347" s="47">
        <v>0</v>
      </c>
      <c r="AJ5347" s="47">
        <v>0</v>
      </c>
      <c r="AK5347" s="47">
        <v>0</v>
      </c>
      <c r="AL5347" s="47">
        <f t="shared" si="10329"/>
        <v>0</v>
      </c>
      <c r="AM5347" s="47">
        <f t="shared" si="10330"/>
        <v>0</v>
      </c>
      <c r="AN5347" s="48" t="s">
        <v>36</v>
      </c>
      <c r="AO5347" s="1"/>
      <c r="AP5347" s="1"/>
      <c r="AQ5347" s="1"/>
      <c r="AR5347" s="1"/>
      <c r="AS5347" s="1"/>
    </row>
    <row r="5348">
      <c r="B5348" s="41" t="s">
        <v>1468</v>
      </c>
      <c r="C5348" s="41" t="s">
        <v>137</v>
      </c>
      <c r="D5348" s="41" t="s">
        <v>41</v>
      </c>
      <c r="E5348" s="26" t="str">
        <f t="shared" si="10357"/>
        <v>1101</v>
      </c>
      <c r="F5348" s="41" t="s">
        <v>1490</v>
      </c>
      <c r="G5348" s="41" t="s">
        <v>305</v>
      </c>
      <c r="H5348" s="42" t="s">
        <v>306</v>
      </c>
      <c r="I5348" s="43">
        <v>577</v>
      </c>
      <c r="J5348" s="43"/>
      <c r="K5348" s="43"/>
      <c r="L5348" s="43"/>
      <c r="M5348" s="43"/>
      <c r="N5348" s="43"/>
      <c r="O5348" s="43">
        <v>0</v>
      </c>
      <c r="P5348" s="43">
        <v>0</v>
      </c>
      <c r="Q5348" s="43">
        <v>0</v>
      </c>
      <c r="R5348" s="43">
        <v>0</v>
      </c>
      <c r="S5348" s="43">
        <v>0</v>
      </c>
      <c r="T5348" s="43">
        <v>0</v>
      </c>
      <c r="U5348" s="43">
        <v>0</v>
      </c>
      <c r="V5348" s="43">
        <f t="shared" si="10358"/>
        <v>577</v>
      </c>
      <c r="W5348" s="43"/>
      <c r="X5348" s="43"/>
      <c r="Y5348" s="43"/>
      <c r="Z5348" s="43"/>
      <c r="AA5348" s="43"/>
      <c r="AB5348" s="43">
        <v>192.30000000000001</v>
      </c>
      <c r="AC5348" s="44">
        <v>577</v>
      </c>
      <c r="AD5348" s="44">
        <v>577</v>
      </c>
      <c r="AE5348" s="45">
        <f t="shared" si="10328"/>
        <v>100</v>
      </c>
      <c r="AF5348" s="43">
        <v>577</v>
      </c>
      <c r="AG5348" s="43">
        <v>0</v>
      </c>
      <c r="AH5348" s="43">
        <v>0</v>
      </c>
      <c r="AI5348" s="43">
        <v>0</v>
      </c>
      <c r="AJ5348" s="43">
        <v>0</v>
      </c>
      <c r="AK5348" s="43">
        <v>0</v>
      </c>
      <c r="AL5348" s="43">
        <f t="shared" si="10329"/>
        <v>577</v>
      </c>
      <c r="AM5348" s="43">
        <f t="shared" si="10330"/>
        <v>0</v>
      </c>
      <c r="AN5348" s="19"/>
      <c r="AO5348" s="1"/>
      <c r="AP5348" s="1"/>
      <c r="AQ5348" s="1"/>
      <c r="AR5348" s="1"/>
      <c r="AS5348" s="1"/>
    </row>
    <row r="5349" ht="31.5">
      <c r="B5349" s="41" t="s">
        <v>1468</v>
      </c>
      <c r="C5349" s="41" t="s">
        <v>137</v>
      </c>
      <c r="D5349" s="41" t="s">
        <v>41</v>
      </c>
      <c r="E5349" s="26" t="str">
        <f t="shared" si="10357"/>
        <v>1101</v>
      </c>
      <c r="F5349" s="41" t="s">
        <v>1491</v>
      </c>
      <c r="G5349" s="41"/>
      <c r="H5349" s="42" t="s">
        <v>1492</v>
      </c>
      <c r="I5349" s="43">
        <f>I5350+I5353</f>
        <v>3206.5999999999999</v>
      </c>
      <c r="J5349" s="43">
        <f>J5350+J5353</f>
        <v>3206.5999999999999</v>
      </c>
      <c r="K5349" s="43">
        <f>K5350+K5353</f>
        <v>3206.5999999999999</v>
      </c>
      <c r="L5349" s="43">
        <f>L5350+L5353</f>
        <v>0</v>
      </c>
      <c r="M5349" s="43">
        <f>M5350+M5353</f>
        <v>0</v>
      </c>
      <c r="N5349" s="43">
        <f>N5350+N5353</f>
        <v>0</v>
      </c>
      <c r="O5349" s="43">
        <f>O5350+O5353</f>
        <v>0</v>
      </c>
      <c r="P5349" s="43">
        <f>P5350+P5353</f>
        <v>0</v>
      </c>
      <c r="Q5349" s="43">
        <f>Q5350+Q5353</f>
        <v>0</v>
      </c>
      <c r="R5349" s="43">
        <f>R5350+R5353</f>
        <v>0</v>
      </c>
      <c r="S5349" s="43">
        <f>S5350+S5353</f>
        <v>0</v>
      </c>
      <c r="T5349" s="43">
        <f>T5350+T5353</f>
        <v>0</v>
      </c>
      <c r="U5349" s="43">
        <v>0</v>
      </c>
      <c r="V5349" s="43">
        <f t="shared" si="10358"/>
        <v>3206.5999999999999</v>
      </c>
      <c r="W5349" s="43">
        <f>W5350+W5353</f>
        <v>0</v>
      </c>
      <c r="X5349" s="43">
        <f>X5350+X5353</f>
        <v>0</v>
      </c>
      <c r="Y5349" s="43">
        <f>Y5350+Y5353</f>
        <v>0</v>
      </c>
      <c r="Z5349" s="43">
        <f>Z5350+Z5353</f>
        <v>0</v>
      </c>
      <c r="AA5349" s="43">
        <f>AA5350+AA5353</f>
        <v>0</v>
      </c>
      <c r="AB5349" s="43">
        <f>AB5350+AB5353</f>
        <v>3111.0599999999999</v>
      </c>
      <c r="AC5349" s="44">
        <f>AC5350+AC5353</f>
        <v>3206.5999999999999</v>
      </c>
      <c r="AD5349" s="44">
        <f>AD5350+AD5353</f>
        <v>3206.5999999999999</v>
      </c>
      <c r="AE5349" s="45">
        <f t="shared" si="10328"/>
        <v>100</v>
      </c>
      <c r="AF5349" s="43">
        <f>AF5350+AF5353</f>
        <v>3206.5999999999999</v>
      </c>
      <c r="AG5349" s="43">
        <f>AG5350+AG5353</f>
        <v>0</v>
      </c>
      <c r="AH5349" s="43">
        <f>AH5350+AH5353</f>
        <v>0</v>
      </c>
      <c r="AI5349" s="43">
        <f>AI5350+AI5353</f>
        <v>0</v>
      </c>
      <c r="AJ5349" s="43">
        <f>AJ5350+AJ5353</f>
        <v>0</v>
      </c>
      <c r="AK5349" s="43">
        <f>AK5350+AK5353</f>
        <v>0</v>
      </c>
      <c r="AL5349" s="43">
        <f t="shared" si="10329"/>
        <v>3206.5999999999999</v>
      </c>
      <c r="AM5349" s="43">
        <f t="shared" si="10330"/>
        <v>0</v>
      </c>
      <c r="AN5349" s="2"/>
      <c r="AR5349" s="1"/>
      <c r="AS5349" s="1"/>
    </row>
    <row r="5350" ht="78.75">
      <c r="B5350" s="41" t="s">
        <v>1468</v>
      </c>
      <c r="C5350" s="41" t="s">
        <v>137</v>
      </c>
      <c r="D5350" s="41" t="s">
        <v>41</v>
      </c>
      <c r="E5350" s="26" t="str">
        <f t="shared" si="10357"/>
        <v>1101</v>
      </c>
      <c r="F5350" s="41" t="s">
        <v>1493</v>
      </c>
      <c r="G5350" s="41"/>
      <c r="H5350" s="42" t="s">
        <v>1494</v>
      </c>
      <c r="I5350" s="43">
        <f t="shared" ref="I5350:I5358" si="10388">I5351</f>
        <v>806.60000000000002</v>
      </c>
      <c r="J5350" s="43">
        <f t="shared" ref="J5350:J5358" si="10389">J5351</f>
        <v>806.60000000000002</v>
      </c>
      <c r="K5350" s="43">
        <f t="shared" ref="K5350:K5358" si="10390">K5351</f>
        <v>806.60000000000002</v>
      </c>
      <c r="L5350" s="43">
        <f t="shared" ref="L5350:L5358" si="10391">L5351</f>
        <v>0</v>
      </c>
      <c r="M5350" s="43">
        <f t="shared" ref="M5350:M5358" si="10392">M5351</f>
        <v>0</v>
      </c>
      <c r="N5350" s="43">
        <f t="shared" ref="N5350:N5358" si="10393">N5351</f>
        <v>0</v>
      </c>
      <c r="O5350" s="43">
        <f t="shared" ref="O5350:O5358" si="10394">O5351</f>
        <v>0</v>
      </c>
      <c r="P5350" s="43">
        <f t="shared" ref="P5350:P5358" si="10395">P5351</f>
        <v>0</v>
      </c>
      <c r="Q5350" s="43">
        <f t="shared" ref="Q5350:Q5358" si="10396">Q5351</f>
        <v>0</v>
      </c>
      <c r="R5350" s="43">
        <f t="shared" ref="R5350:R5358" si="10397">R5351</f>
        <v>0</v>
      </c>
      <c r="S5350" s="43">
        <f t="shared" ref="S5350:S5358" si="10398">S5351</f>
        <v>0</v>
      </c>
      <c r="T5350" s="43">
        <f t="shared" ref="T5350:T5358" si="10399">T5351</f>
        <v>0</v>
      </c>
      <c r="U5350" s="43">
        <v>0</v>
      </c>
      <c r="V5350" s="43">
        <f t="shared" si="10358"/>
        <v>806.60000000000002</v>
      </c>
      <c r="W5350" s="43">
        <f t="shared" ref="W5350:W5358" si="10400">W5351</f>
        <v>0</v>
      </c>
      <c r="X5350" s="43">
        <f t="shared" ref="X5350:X5358" si="10401">X5351</f>
        <v>0</v>
      </c>
      <c r="Y5350" s="43">
        <f t="shared" ref="Y5350:Y5358" si="10402">Y5351</f>
        <v>0</v>
      </c>
      <c r="Z5350" s="43">
        <f t="shared" ref="Z5350:Z5358" si="10403">Z5351</f>
        <v>0</v>
      </c>
      <c r="AA5350" s="43">
        <f t="shared" ref="AA5350:AA5358" si="10404">AA5351</f>
        <v>0</v>
      </c>
      <c r="AB5350" s="43">
        <f t="shared" ref="AB5350:AB5358" si="10405">AB5351</f>
        <v>711.05999999999995</v>
      </c>
      <c r="AC5350" s="44">
        <f t="shared" ref="AC5350:AC5358" si="10406">AC5351</f>
        <v>806.60000000000002</v>
      </c>
      <c r="AD5350" s="44">
        <f t="shared" ref="AD5350:AD5358" si="10407">AD5351</f>
        <v>806.60000000000002</v>
      </c>
      <c r="AE5350" s="45">
        <f t="shared" si="10328"/>
        <v>100</v>
      </c>
      <c r="AF5350" s="43">
        <f t="shared" ref="AF5350:AF5358" si="10408">AF5351</f>
        <v>806.60000000000002</v>
      </c>
      <c r="AG5350" s="43">
        <f t="shared" ref="AG5350:AG5358" si="10409">AG5351</f>
        <v>0</v>
      </c>
      <c r="AH5350" s="43">
        <f t="shared" ref="AH5350:AH5358" si="10410">AH5351</f>
        <v>0</v>
      </c>
      <c r="AI5350" s="43">
        <f t="shared" ref="AI5350:AI5358" si="10411">AI5351</f>
        <v>0</v>
      </c>
      <c r="AJ5350" s="43">
        <f t="shared" ref="AJ5350:AJ5358" si="10412">AJ5351</f>
        <v>0</v>
      </c>
      <c r="AK5350" s="43">
        <f t="shared" ref="AK5350:AK5358" si="10413">AK5351</f>
        <v>0</v>
      </c>
      <c r="AL5350" s="43">
        <f t="shared" si="10329"/>
        <v>806.60000000000002</v>
      </c>
      <c r="AM5350" s="43">
        <f t="shared" si="10330"/>
        <v>0</v>
      </c>
      <c r="AN5350" s="2"/>
      <c r="AO5350" s="1"/>
      <c r="AP5350" s="1"/>
      <c r="AQ5350" s="1"/>
      <c r="AR5350" s="1"/>
      <c r="AS5350" s="1"/>
    </row>
    <row r="5351" ht="31.5">
      <c r="B5351" s="41" t="s">
        <v>1468</v>
      </c>
      <c r="C5351" s="41" t="s">
        <v>137</v>
      </c>
      <c r="D5351" s="41" t="s">
        <v>41</v>
      </c>
      <c r="E5351" s="26" t="str">
        <f t="shared" si="10357"/>
        <v>1101</v>
      </c>
      <c r="F5351" s="41" t="s">
        <v>1493</v>
      </c>
      <c r="G5351" s="41" t="s">
        <v>177</v>
      </c>
      <c r="H5351" s="42" t="s">
        <v>178</v>
      </c>
      <c r="I5351" s="43">
        <f t="shared" si="10388"/>
        <v>806.60000000000002</v>
      </c>
      <c r="J5351" s="43">
        <f t="shared" si="10389"/>
        <v>806.60000000000002</v>
      </c>
      <c r="K5351" s="43">
        <f t="shared" si="10390"/>
        <v>806.60000000000002</v>
      </c>
      <c r="L5351" s="43">
        <f t="shared" si="10391"/>
        <v>0</v>
      </c>
      <c r="M5351" s="43">
        <f t="shared" si="10392"/>
        <v>0</v>
      </c>
      <c r="N5351" s="43">
        <f t="shared" si="10393"/>
        <v>0</v>
      </c>
      <c r="O5351" s="43">
        <f t="shared" si="10394"/>
        <v>0</v>
      </c>
      <c r="P5351" s="43">
        <f t="shared" si="10395"/>
        <v>0</v>
      </c>
      <c r="Q5351" s="43">
        <f t="shared" si="10396"/>
        <v>0</v>
      </c>
      <c r="R5351" s="43">
        <f t="shared" si="10397"/>
        <v>0</v>
      </c>
      <c r="S5351" s="43">
        <f t="shared" si="10398"/>
        <v>0</v>
      </c>
      <c r="T5351" s="43">
        <f t="shared" si="10399"/>
        <v>0</v>
      </c>
      <c r="U5351" s="43">
        <v>0</v>
      </c>
      <c r="V5351" s="43">
        <f t="shared" si="10358"/>
        <v>806.60000000000002</v>
      </c>
      <c r="W5351" s="43">
        <f t="shared" si="10400"/>
        <v>0</v>
      </c>
      <c r="X5351" s="43">
        <f t="shared" si="10401"/>
        <v>0</v>
      </c>
      <c r="Y5351" s="43">
        <f t="shared" si="10402"/>
        <v>0</v>
      </c>
      <c r="Z5351" s="43">
        <f t="shared" si="10403"/>
        <v>0</v>
      </c>
      <c r="AA5351" s="43">
        <f t="shared" si="10404"/>
        <v>0</v>
      </c>
      <c r="AB5351" s="43">
        <f t="shared" si="10405"/>
        <v>711.05999999999995</v>
      </c>
      <c r="AC5351" s="44">
        <f t="shared" si="10406"/>
        <v>806.60000000000002</v>
      </c>
      <c r="AD5351" s="44">
        <f t="shared" si="10407"/>
        <v>806.60000000000002</v>
      </c>
      <c r="AE5351" s="45">
        <f t="shared" si="10328"/>
        <v>100</v>
      </c>
      <c r="AF5351" s="43">
        <f t="shared" si="10408"/>
        <v>806.60000000000002</v>
      </c>
      <c r="AG5351" s="43">
        <f t="shared" si="10409"/>
        <v>0</v>
      </c>
      <c r="AH5351" s="43">
        <f t="shared" si="10410"/>
        <v>0</v>
      </c>
      <c r="AI5351" s="43">
        <f t="shared" si="10411"/>
        <v>0</v>
      </c>
      <c r="AJ5351" s="43">
        <f t="shared" si="10412"/>
        <v>0</v>
      </c>
      <c r="AK5351" s="43">
        <f t="shared" si="10413"/>
        <v>0</v>
      </c>
      <c r="AL5351" s="43">
        <f t="shared" si="10329"/>
        <v>806.60000000000002</v>
      </c>
      <c r="AM5351" s="43">
        <f t="shared" si="10330"/>
        <v>0</v>
      </c>
      <c r="AN5351" s="2"/>
      <c r="AO5351" s="1"/>
      <c r="AP5351" s="1"/>
      <c r="AQ5351" s="1"/>
      <c r="AR5351" s="1"/>
      <c r="AS5351" s="1"/>
    </row>
    <row r="5352" ht="63">
      <c r="B5352" s="41" t="s">
        <v>1468</v>
      </c>
      <c r="C5352" s="41" t="s">
        <v>137</v>
      </c>
      <c r="D5352" s="41" t="s">
        <v>41</v>
      </c>
      <c r="E5352" s="26" t="str">
        <f t="shared" si="10357"/>
        <v>1101</v>
      </c>
      <c r="F5352" s="41" t="s">
        <v>1493</v>
      </c>
      <c r="G5352" s="41" t="s">
        <v>373</v>
      </c>
      <c r="H5352" s="42" t="s">
        <v>374</v>
      </c>
      <c r="I5352" s="43">
        <v>806.60000000000002</v>
      </c>
      <c r="J5352" s="43">
        <v>806.60000000000002</v>
      </c>
      <c r="K5352" s="43">
        <v>806.60000000000002</v>
      </c>
      <c r="L5352" s="43"/>
      <c r="M5352" s="43"/>
      <c r="N5352" s="43"/>
      <c r="O5352" s="43">
        <v>0</v>
      </c>
      <c r="P5352" s="43">
        <v>0</v>
      </c>
      <c r="Q5352" s="43">
        <v>0</v>
      </c>
      <c r="R5352" s="43">
        <v>0</v>
      </c>
      <c r="S5352" s="43">
        <v>0</v>
      </c>
      <c r="T5352" s="43">
        <v>0</v>
      </c>
      <c r="U5352" s="43">
        <v>0</v>
      </c>
      <c r="V5352" s="43">
        <f t="shared" si="10358"/>
        <v>806.60000000000002</v>
      </c>
      <c r="W5352" s="43"/>
      <c r="X5352" s="43"/>
      <c r="Y5352" s="43"/>
      <c r="Z5352" s="43"/>
      <c r="AA5352" s="43"/>
      <c r="AB5352" s="43">
        <v>711.05999999999995</v>
      </c>
      <c r="AC5352" s="44">
        <v>806.60000000000002</v>
      </c>
      <c r="AD5352" s="44">
        <v>806.60000000000002</v>
      </c>
      <c r="AE5352" s="45">
        <f t="shared" ref="AE5352:AE5415" si="10414">AD5352/AC5352*100</f>
        <v>100</v>
      </c>
      <c r="AF5352" s="43">
        <v>806.60000000000002</v>
      </c>
      <c r="AG5352" s="43">
        <v>0</v>
      </c>
      <c r="AH5352" s="43">
        <v>0</v>
      </c>
      <c r="AI5352" s="43">
        <v>0</v>
      </c>
      <c r="AJ5352" s="43">
        <v>0</v>
      </c>
      <c r="AK5352" s="43">
        <v>0</v>
      </c>
      <c r="AL5352" s="43">
        <f t="shared" ref="AL5352:AL5415" si="10415">AF5352+AH5352+AK5352+AI5352+AJ5352+AG5352</f>
        <v>806.60000000000002</v>
      </c>
      <c r="AM5352" s="43">
        <f t="shared" ref="AM5352:AM5415" si="10416">V5352-AL5352</f>
        <v>0</v>
      </c>
      <c r="AN5352" s="19"/>
      <c r="AR5352" s="1"/>
      <c r="AS5352" s="1"/>
    </row>
    <row r="5353" ht="63">
      <c r="B5353" s="41" t="s">
        <v>1468</v>
      </c>
      <c r="C5353" s="41" t="s">
        <v>137</v>
      </c>
      <c r="D5353" s="41" t="s">
        <v>41</v>
      </c>
      <c r="E5353" s="26" t="str">
        <f t="shared" si="10357"/>
        <v>1101</v>
      </c>
      <c r="F5353" s="41" t="s">
        <v>1495</v>
      </c>
      <c r="G5353" s="41"/>
      <c r="H5353" s="42" t="s">
        <v>1496</v>
      </c>
      <c r="I5353" s="43">
        <f t="shared" si="10388"/>
        <v>2400</v>
      </c>
      <c r="J5353" s="43">
        <f t="shared" si="10389"/>
        <v>2400</v>
      </c>
      <c r="K5353" s="43">
        <f t="shared" si="10390"/>
        <v>2400</v>
      </c>
      <c r="L5353" s="43">
        <f t="shared" si="10391"/>
        <v>0</v>
      </c>
      <c r="M5353" s="43">
        <f t="shared" si="10392"/>
        <v>0</v>
      </c>
      <c r="N5353" s="43">
        <f t="shared" si="10393"/>
        <v>0</v>
      </c>
      <c r="O5353" s="43">
        <f t="shared" si="10394"/>
        <v>0</v>
      </c>
      <c r="P5353" s="43">
        <f t="shared" si="10395"/>
        <v>0</v>
      </c>
      <c r="Q5353" s="43">
        <f t="shared" si="10396"/>
        <v>0</v>
      </c>
      <c r="R5353" s="43">
        <f t="shared" si="10397"/>
        <v>0</v>
      </c>
      <c r="S5353" s="43">
        <f t="shared" si="10398"/>
        <v>0</v>
      </c>
      <c r="T5353" s="43">
        <f t="shared" si="10399"/>
        <v>0</v>
      </c>
      <c r="U5353" s="43">
        <v>0</v>
      </c>
      <c r="V5353" s="43">
        <f t="shared" si="10358"/>
        <v>2400</v>
      </c>
      <c r="W5353" s="43">
        <f t="shared" si="10400"/>
        <v>0</v>
      </c>
      <c r="X5353" s="43">
        <f t="shared" si="10401"/>
        <v>0</v>
      </c>
      <c r="Y5353" s="43">
        <f t="shared" si="10402"/>
        <v>0</v>
      </c>
      <c r="Z5353" s="43">
        <f t="shared" si="10403"/>
        <v>0</v>
      </c>
      <c r="AA5353" s="43">
        <f t="shared" si="10404"/>
        <v>0</v>
      </c>
      <c r="AB5353" s="43">
        <f t="shared" si="10405"/>
        <v>2400</v>
      </c>
      <c r="AC5353" s="44">
        <f t="shared" si="10406"/>
        <v>2400</v>
      </c>
      <c r="AD5353" s="44">
        <f t="shared" si="10407"/>
        <v>2400</v>
      </c>
      <c r="AE5353" s="45">
        <f t="shared" si="10414"/>
        <v>100</v>
      </c>
      <c r="AF5353" s="43">
        <f t="shared" si="10408"/>
        <v>2400</v>
      </c>
      <c r="AG5353" s="43">
        <f t="shared" si="10409"/>
        <v>0</v>
      </c>
      <c r="AH5353" s="43">
        <f t="shared" si="10410"/>
        <v>0</v>
      </c>
      <c r="AI5353" s="43">
        <f t="shared" si="10411"/>
        <v>0</v>
      </c>
      <c r="AJ5353" s="43">
        <f t="shared" si="10412"/>
        <v>0</v>
      </c>
      <c r="AK5353" s="43">
        <f t="shared" si="10413"/>
        <v>0</v>
      </c>
      <c r="AL5353" s="43">
        <f t="shared" si="10415"/>
        <v>2400</v>
      </c>
      <c r="AM5353" s="43">
        <f t="shared" si="10416"/>
        <v>0</v>
      </c>
      <c r="AN5353" s="2"/>
      <c r="AO5353" s="1"/>
      <c r="AP5353" s="1"/>
      <c r="AQ5353" s="1"/>
      <c r="AR5353" s="1"/>
      <c r="AS5353" s="1"/>
    </row>
    <row r="5354" ht="31.5">
      <c r="B5354" s="41" t="s">
        <v>1468</v>
      </c>
      <c r="C5354" s="41" t="s">
        <v>137</v>
      </c>
      <c r="D5354" s="41" t="s">
        <v>41</v>
      </c>
      <c r="E5354" s="26" t="str">
        <f t="shared" si="10357"/>
        <v>1101</v>
      </c>
      <c r="F5354" s="41" t="s">
        <v>1495</v>
      </c>
      <c r="G5354" s="41" t="s">
        <v>177</v>
      </c>
      <c r="H5354" s="42" t="s">
        <v>178</v>
      </c>
      <c r="I5354" s="43">
        <f t="shared" si="10388"/>
        <v>2400</v>
      </c>
      <c r="J5354" s="43">
        <f t="shared" si="10389"/>
        <v>2400</v>
      </c>
      <c r="K5354" s="43">
        <f t="shared" si="10390"/>
        <v>2400</v>
      </c>
      <c r="L5354" s="43">
        <f t="shared" si="10391"/>
        <v>0</v>
      </c>
      <c r="M5354" s="43">
        <f t="shared" si="10392"/>
        <v>0</v>
      </c>
      <c r="N5354" s="43">
        <f t="shared" si="10393"/>
        <v>0</v>
      </c>
      <c r="O5354" s="43">
        <f t="shared" si="10394"/>
        <v>0</v>
      </c>
      <c r="P5354" s="43">
        <f t="shared" si="10395"/>
        <v>0</v>
      </c>
      <c r="Q5354" s="43">
        <f t="shared" si="10396"/>
        <v>0</v>
      </c>
      <c r="R5354" s="43">
        <f t="shared" si="10397"/>
        <v>0</v>
      </c>
      <c r="S5354" s="43">
        <f t="shared" si="10398"/>
        <v>0</v>
      </c>
      <c r="T5354" s="43">
        <f t="shared" si="10399"/>
        <v>0</v>
      </c>
      <c r="U5354" s="43">
        <v>0</v>
      </c>
      <c r="V5354" s="43">
        <f t="shared" si="10358"/>
        <v>2400</v>
      </c>
      <c r="W5354" s="43">
        <f t="shared" si="10400"/>
        <v>0</v>
      </c>
      <c r="X5354" s="43">
        <f t="shared" si="10401"/>
        <v>0</v>
      </c>
      <c r="Y5354" s="43">
        <f t="shared" si="10402"/>
        <v>0</v>
      </c>
      <c r="Z5354" s="43">
        <f t="shared" si="10403"/>
        <v>0</v>
      </c>
      <c r="AA5354" s="43">
        <f t="shared" si="10404"/>
        <v>0</v>
      </c>
      <c r="AB5354" s="43">
        <f t="shared" si="10405"/>
        <v>2400</v>
      </c>
      <c r="AC5354" s="44">
        <f t="shared" si="10406"/>
        <v>2400</v>
      </c>
      <c r="AD5354" s="44">
        <f t="shared" si="10407"/>
        <v>2400</v>
      </c>
      <c r="AE5354" s="45">
        <f t="shared" si="10414"/>
        <v>100</v>
      </c>
      <c r="AF5354" s="43">
        <f t="shared" si="10408"/>
        <v>2400</v>
      </c>
      <c r="AG5354" s="43">
        <f t="shared" si="10409"/>
        <v>0</v>
      </c>
      <c r="AH5354" s="43">
        <f t="shared" si="10410"/>
        <v>0</v>
      </c>
      <c r="AI5354" s="43">
        <f t="shared" si="10411"/>
        <v>0</v>
      </c>
      <c r="AJ5354" s="43">
        <f t="shared" si="10412"/>
        <v>0</v>
      </c>
      <c r="AK5354" s="43">
        <f t="shared" si="10413"/>
        <v>0</v>
      </c>
      <c r="AL5354" s="43">
        <f t="shared" si="10415"/>
        <v>2400</v>
      </c>
      <c r="AM5354" s="43">
        <f t="shared" si="10416"/>
        <v>0</v>
      </c>
      <c r="AN5354" s="2"/>
      <c r="AO5354" s="1"/>
      <c r="AP5354" s="1"/>
      <c r="AQ5354" s="1"/>
      <c r="AR5354" s="1"/>
      <c r="AS5354" s="1"/>
    </row>
    <row r="5355" ht="63">
      <c r="B5355" s="41" t="s">
        <v>1468</v>
      </c>
      <c r="C5355" s="41" t="s">
        <v>137</v>
      </c>
      <c r="D5355" s="41" t="s">
        <v>41</v>
      </c>
      <c r="E5355" s="26" t="str">
        <f t="shared" si="10357"/>
        <v>1101</v>
      </c>
      <c r="F5355" s="41" t="s">
        <v>1495</v>
      </c>
      <c r="G5355" s="41" t="s">
        <v>373</v>
      </c>
      <c r="H5355" s="42" t="s">
        <v>374</v>
      </c>
      <c r="I5355" s="43">
        <v>2400</v>
      </c>
      <c r="J5355" s="43">
        <v>2400</v>
      </c>
      <c r="K5355" s="43">
        <v>2400</v>
      </c>
      <c r="L5355" s="43"/>
      <c r="M5355" s="43"/>
      <c r="N5355" s="43"/>
      <c r="O5355" s="43">
        <v>0</v>
      </c>
      <c r="P5355" s="43">
        <v>0</v>
      </c>
      <c r="Q5355" s="43">
        <v>0</v>
      </c>
      <c r="R5355" s="43">
        <v>0</v>
      </c>
      <c r="S5355" s="43">
        <v>0</v>
      </c>
      <c r="T5355" s="43">
        <v>0</v>
      </c>
      <c r="U5355" s="43">
        <v>0</v>
      </c>
      <c r="V5355" s="43">
        <f t="shared" si="10358"/>
        <v>2400</v>
      </c>
      <c r="W5355" s="43"/>
      <c r="X5355" s="43"/>
      <c r="Y5355" s="43"/>
      <c r="Z5355" s="43"/>
      <c r="AA5355" s="43"/>
      <c r="AB5355" s="43">
        <v>2400</v>
      </c>
      <c r="AC5355" s="44">
        <v>2400</v>
      </c>
      <c r="AD5355" s="44">
        <v>2400</v>
      </c>
      <c r="AE5355" s="45">
        <f t="shared" si="10414"/>
        <v>100</v>
      </c>
      <c r="AF5355" s="43">
        <v>2400</v>
      </c>
      <c r="AG5355" s="43">
        <v>0</v>
      </c>
      <c r="AH5355" s="43">
        <v>0</v>
      </c>
      <c r="AI5355" s="43">
        <v>0</v>
      </c>
      <c r="AJ5355" s="43">
        <v>0</v>
      </c>
      <c r="AK5355" s="43">
        <v>0</v>
      </c>
      <c r="AL5355" s="43">
        <f t="shared" si="10415"/>
        <v>2400</v>
      </c>
      <c r="AM5355" s="43">
        <f t="shared" si="10416"/>
        <v>0</v>
      </c>
      <c r="AN5355" s="19"/>
      <c r="AO5355" s="1"/>
      <c r="AP5355" s="1"/>
      <c r="AQ5355" s="1"/>
      <c r="AR5355" s="1"/>
      <c r="AS5355" s="1"/>
    </row>
    <row r="5356" ht="31.5" hidden="1">
      <c r="B5356" s="41" t="s">
        <v>1468</v>
      </c>
      <c r="C5356" s="41" t="s">
        <v>137</v>
      </c>
      <c r="D5356" s="41" t="s">
        <v>41</v>
      </c>
      <c r="E5356" s="26" t="str">
        <f t="shared" si="10357"/>
        <v>1101</v>
      </c>
      <c r="F5356" s="41" t="s">
        <v>666</v>
      </c>
      <c r="G5356" s="41"/>
      <c r="H5356" s="42" t="s">
        <v>667</v>
      </c>
      <c r="I5356" s="43">
        <f t="shared" si="10388"/>
        <v>0</v>
      </c>
      <c r="J5356" s="43">
        <f t="shared" si="10389"/>
        <v>0</v>
      </c>
      <c r="K5356" s="43">
        <f t="shared" si="10390"/>
        <v>0</v>
      </c>
      <c r="L5356" s="43">
        <f t="shared" si="10391"/>
        <v>0</v>
      </c>
      <c r="M5356" s="43">
        <f t="shared" si="10392"/>
        <v>0</v>
      </c>
      <c r="N5356" s="43">
        <f t="shared" si="10393"/>
        <v>0</v>
      </c>
      <c r="O5356" s="43">
        <f t="shared" si="10394"/>
        <v>0</v>
      </c>
      <c r="P5356" s="43">
        <f t="shared" si="10395"/>
        <v>0</v>
      </c>
      <c r="Q5356" s="43">
        <f t="shared" si="10396"/>
        <v>0</v>
      </c>
      <c r="R5356" s="43">
        <f t="shared" si="10397"/>
        <v>0</v>
      </c>
      <c r="S5356" s="43">
        <f t="shared" si="10398"/>
        <v>0</v>
      </c>
      <c r="T5356" s="43">
        <f t="shared" si="10399"/>
        <v>0</v>
      </c>
      <c r="U5356" s="43">
        <v>0</v>
      </c>
      <c r="V5356" s="43">
        <f t="shared" si="10358"/>
        <v>0</v>
      </c>
      <c r="W5356" s="43">
        <f t="shared" si="10400"/>
        <v>0</v>
      </c>
      <c r="X5356" s="43">
        <f t="shared" si="10401"/>
        <v>0</v>
      </c>
      <c r="Y5356" s="43">
        <f t="shared" si="10402"/>
        <v>0</v>
      </c>
      <c r="Z5356" s="43">
        <f t="shared" si="10403"/>
        <v>0</v>
      </c>
      <c r="AA5356" s="43">
        <f t="shared" si="10404"/>
        <v>0</v>
      </c>
      <c r="AB5356" s="43">
        <f t="shared" si="10405"/>
        <v>0</v>
      </c>
      <c r="AC5356" s="44">
        <f t="shared" si="10406"/>
        <v>0</v>
      </c>
      <c r="AD5356" s="44">
        <f t="shared" si="10407"/>
        <v>0</v>
      </c>
      <c r="AE5356" s="45" t="e">
        <f t="shared" si="10414"/>
        <v>#DIV/0!</v>
      </c>
      <c r="AF5356" s="46">
        <f t="shared" si="10408"/>
        <v>0</v>
      </c>
      <c r="AG5356" s="46">
        <f t="shared" si="10409"/>
        <v>0</v>
      </c>
      <c r="AH5356" s="47">
        <f t="shared" si="10410"/>
        <v>0</v>
      </c>
      <c r="AI5356" s="47">
        <f t="shared" si="10411"/>
        <v>0</v>
      </c>
      <c r="AJ5356" s="47">
        <f t="shared" si="10412"/>
        <v>0</v>
      </c>
      <c r="AK5356" s="47">
        <f t="shared" si="10413"/>
        <v>0</v>
      </c>
      <c r="AL5356" s="47">
        <f t="shared" si="10415"/>
        <v>0</v>
      </c>
      <c r="AM5356" s="47">
        <f t="shared" si="10416"/>
        <v>0</v>
      </c>
      <c r="AN5356" s="48" t="s">
        <v>36</v>
      </c>
      <c r="AR5356" s="1"/>
      <c r="AS5356" s="1"/>
    </row>
    <row r="5357" ht="47.25" hidden="1">
      <c r="B5357" s="41" t="s">
        <v>1468</v>
      </c>
      <c r="C5357" s="41" t="s">
        <v>137</v>
      </c>
      <c r="D5357" s="41" t="s">
        <v>41</v>
      </c>
      <c r="E5357" s="26" t="str">
        <f t="shared" si="10357"/>
        <v>1101</v>
      </c>
      <c r="F5357" s="41" t="s">
        <v>668</v>
      </c>
      <c r="G5357" s="41"/>
      <c r="H5357" s="42" t="s">
        <v>70</v>
      </c>
      <c r="I5357" s="43">
        <f t="shared" si="10388"/>
        <v>0</v>
      </c>
      <c r="J5357" s="43">
        <f t="shared" si="10389"/>
        <v>0</v>
      </c>
      <c r="K5357" s="43">
        <f t="shared" si="10390"/>
        <v>0</v>
      </c>
      <c r="L5357" s="43">
        <f t="shared" si="10391"/>
        <v>0</v>
      </c>
      <c r="M5357" s="43">
        <f t="shared" si="10392"/>
        <v>0</v>
      </c>
      <c r="N5357" s="43">
        <f t="shared" si="10393"/>
        <v>0</v>
      </c>
      <c r="O5357" s="43">
        <f t="shared" si="10394"/>
        <v>0</v>
      </c>
      <c r="P5357" s="43">
        <f t="shared" si="10395"/>
        <v>0</v>
      </c>
      <c r="Q5357" s="43">
        <f t="shared" si="10396"/>
        <v>0</v>
      </c>
      <c r="R5357" s="43">
        <f t="shared" si="10397"/>
        <v>0</v>
      </c>
      <c r="S5357" s="43">
        <f t="shared" si="10398"/>
        <v>0</v>
      </c>
      <c r="T5357" s="43">
        <f t="shared" si="10399"/>
        <v>0</v>
      </c>
      <c r="U5357" s="43">
        <v>0</v>
      </c>
      <c r="V5357" s="43">
        <f t="shared" si="10358"/>
        <v>0</v>
      </c>
      <c r="W5357" s="43">
        <f t="shared" si="10400"/>
        <v>0</v>
      </c>
      <c r="X5357" s="43">
        <f t="shared" si="10401"/>
        <v>0</v>
      </c>
      <c r="Y5357" s="43">
        <f t="shared" si="10402"/>
        <v>0</v>
      </c>
      <c r="Z5357" s="43">
        <f t="shared" si="10403"/>
        <v>0</v>
      </c>
      <c r="AA5357" s="43">
        <f t="shared" si="10404"/>
        <v>0</v>
      </c>
      <c r="AB5357" s="43">
        <f t="shared" si="10405"/>
        <v>0</v>
      </c>
      <c r="AC5357" s="44">
        <f t="shared" si="10406"/>
        <v>0</v>
      </c>
      <c r="AD5357" s="44">
        <f t="shared" si="10407"/>
        <v>0</v>
      </c>
      <c r="AE5357" s="45" t="e">
        <f t="shared" si="10414"/>
        <v>#DIV/0!</v>
      </c>
      <c r="AF5357" s="46">
        <f t="shared" si="10408"/>
        <v>0</v>
      </c>
      <c r="AG5357" s="46">
        <f t="shared" si="10409"/>
        <v>0</v>
      </c>
      <c r="AH5357" s="47">
        <f t="shared" si="10410"/>
        <v>0</v>
      </c>
      <c r="AI5357" s="47">
        <f t="shared" si="10411"/>
        <v>0</v>
      </c>
      <c r="AJ5357" s="47">
        <f t="shared" si="10412"/>
        <v>0</v>
      </c>
      <c r="AK5357" s="47">
        <f t="shared" si="10413"/>
        <v>0</v>
      </c>
      <c r="AL5357" s="47">
        <f t="shared" si="10415"/>
        <v>0</v>
      </c>
      <c r="AM5357" s="47">
        <f t="shared" si="10416"/>
        <v>0</v>
      </c>
      <c r="AN5357" s="48" t="s">
        <v>36</v>
      </c>
      <c r="AO5357" s="1"/>
      <c r="AP5357" s="1"/>
      <c r="AQ5357" s="1"/>
      <c r="AR5357" s="1"/>
      <c r="AS5357" s="1"/>
    </row>
    <row r="5358" ht="31.5" hidden="1">
      <c r="B5358" s="41" t="s">
        <v>1468</v>
      </c>
      <c r="C5358" s="41" t="s">
        <v>137</v>
      </c>
      <c r="D5358" s="41" t="s">
        <v>41</v>
      </c>
      <c r="E5358" s="26" t="str">
        <f t="shared" si="10357"/>
        <v>1101</v>
      </c>
      <c r="F5358" s="41" t="s">
        <v>668</v>
      </c>
      <c r="G5358" s="41" t="s">
        <v>177</v>
      </c>
      <c r="H5358" s="42" t="s">
        <v>178</v>
      </c>
      <c r="I5358" s="43">
        <f t="shared" si="10388"/>
        <v>0</v>
      </c>
      <c r="J5358" s="43">
        <f t="shared" si="10389"/>
        <v>0</v>
      </c>
      <c r="K5358" s="43">
        <f t="shared" si="10390"/>
        <v>0</v>
      </c>
      <c r="L5358" s="43">
        <f t="shared" si="10391"/>
        <v>0</v>
      </c>
      <c r="M5358" s="43">
        <f t="shared" si="10392"/>
        <v>0</v>
      </c>
      <c r="N5358" s="43">
        <f t="shared" si="10393"/>
        <v>0</v>
      </c>
      <c r="O5358" s="43">
        <f t="shared" si="10394"/>
        <v>0</v>
      </c>
      <c r="P5358" s="43">
        <f t="shared" si="10395"/>
        <v>0</v>
      </c>
      <c r="Q5358" s="43">
        <f t="shared" si="10396"/>
        <v>0</v>
      </c>
      <c r="R5358" s="43">
        <f t="shared" si="10397"/>
        <v>0</v>
      </c>
      <c r="S5358" s="43">
        <f t="shared" si="10398"/>
        <v>0</v>
      </c>
      <c r="T5358" s="43">
        <f t="shared" si="10399"/>
        <v>0</v>
      </c>
      <c r="U5358" s="43">
        <v>0</v>
      </c>
      <c r="V5358" s="43">
        <f t="shared" si="10358"/>
        <v>0</v>
      </c>
      <c r="W5358" s="43">
        <f t="shared" si="10400"/>
        <v>0</v>
      </c>
      <c r="X5358" s="43">
        <f t="shared" si="10401"/>
        <v>0</v>
      </c>
      <c r="Y5358" s="43">
        <f t="shared" si="10402"/>
        <v>0</v>
      </c>
      <c r="Z5358" s="43">
        <f t="shared" si="10403"/>
        <v>0</v>
      </c>
      <c r="AA5358" s="43">
        <f t="shared" si="10404"/>
        <v>0</v>
      </c>
      <c r="AB5358" s="43">
        <f t="shared" si="10405"/>
        <v>0</v>
      </c>
      <c r="AC5358" s="44">
        <f t="shared" si="10406"/>
        <v>0</v>
      </c>
      <c r="AD5358" s="44">
        <f t="shared" si="10407"/>
        <v>0</v>
      </c>
      <c r="AE5358" s="45" t="e">
        <f t="shared" si="10414"/>
        <v>#DIV/0!</v>
      </c>
      <c r="AF5358" s="46">
        <f t="shared" si="10408"/>
        <v>0</v>
      </c>
      <c r="AG5358" s="46">
        <f t="shared" si="10409"/>
        <v>0</v>
      </c>
      <c r="AH5358" s="47">
        <f t="shared" si="10410"/>
        <v>0</v>
      </c>
      <c r="AI5358" s="47">
        <f t="shared" si="10411"/>
        <v>0</v>
      </c>
      <c r="AJ5358" s="47">
        <f t="shared" si="10412"/>
        <v>0</v>
      </c>
      <c r="AK5358" s="47">
        <f t="shared" si="10413"/>
        <v>0</v>
      </c>
      <c r="AL5358" s="47">
        <f t="shared" si="10415"/>
        <v>0</v>
      </c>
      <c r="AM5358" s="47">
        <f t="shared" si="10416"/>
        <v>0</v>
      </c>
      <c r="AN5358" s="48" t="s">
        <v>36</v>
      </c>
      <c r="AO5358" s="1"/>
      <c r="AP5358" s="1"/>
      <c r="AQ5358" s="1"/>
      <c r="AR5358" s="1"/>
      <c r="AS5358" s="1"/>
    </row>
    <row r="5359" hidden="1">
      <c r="B5359" s="41" t="s">
        <v>1468</v>
      </c>
      <c r="C5359" s="41" t="s">
        <v>137</v>
      </c>
      <c r="D5359" s="41" t="s">
        <v>41</v>
      </c>
      <c r="E5359" s="26" t="str">
        <f t="shared" ref="E5359:E5422" si="10417">CONCATENATE(C5359,D5359)</f>
        <v>1101</v>
      </c>
      <c r="F5359" s="41" t="s">
        <v>668</v>
      </c>
      <c r="G5359" s="41" t="s">
        <v>305</v>
      </c>
      <c r="H5359" s="42" t="s">
        <v>306</v>
      </c>
      <c r="I5359" s="43"/>
      <c r="J5359" s="43"/>
      <c r="K5359" s="43"/>
      <c r="L5359" s="43"/>
      <c r="M5359" s="43"/>
      <c r="N5359" s="43"/>
      <c r="O5359" s="43">
        <v>0</v>
      </c>
      <c r="P5359" s="43">
        <v>0</v>
      </c>
      <c r="Q5359" s="43">
        <v>0</v>
      </c>
      <c r="R5359" s="43">
        <v>0</v>
      </c>
      <c r="S5359" s="43">
        <v>0</v>
      </c>
      <c r="T5359" s="43">
        <v>0</v>
      </c>
      <c r="U5359" s="43">
        <v>0</v>
      </c>
      <c r="V5359" s="43">
        <f t="shared" ref="V5359:V5422" si="10418">I5359+L5359+U5359+T5359+S5359+R5359+Q5359+P5359+O5359</f>
        <v>0</v>
      </c>
      <c r="W5359" s="43"/>
      <c r="X5359" s="43"/>
      <c r="Y5359" s="43"/>
      <c r="Z5359" s="43"/>
      <c r="AA5359" s="43"/>
      <c r="AB5359" s="43">
        <v>0</v>
      </c>
      <c r="AC5359" s="44">
        <v>0</v>
      </c>
      <c r="AD5359" s="44">
        <v>0</v>
      </c>
      <c r="AE5359" s="45" t="e">
        <f t="shared" si="10414"/>
        <v>#DIV/0!</v>
      </c>
      <c r="AF5359" s="46">
        <v>0</v>
      </c>
      <c r="AG5359" s="46">
        <v>0</v>
      </c>
      <c r="AH5359" s="47">
        <v>0</v>
      </c>
      <c r="AI5359" s="47">
        <v>0</v>
      </c>
      <c r="AJ5359" s="47">
        <v>0</v>
      </c>
      <c r="AK5359" s="47">
        <v>0</v>
      </c>
      <c r="AL5359" s="47">
        <f t="shared" si="10415"/>
        <v>0</v>
      </c>
      <c r="AM5359" s="47">
        <f t="shared" si="10416"/>
        <v>0</v>
      </c>
      <c r="AN5359" s="48" t="s">
        <v>36</v>
      </c>
      <c r="AO5359" s="1"/>
      <c r="AP5359" s="1"/>
      <c r="AQ5359" s="1"/>
      <c r="AR5359" s="1"/>
      <c r="AS5359" s="1"/>
    </row>
    <row r="5360" s="33" customFormat="1">
      <c r="B5360" s="34" t="s">
        <v>1468</v>
      </c>
      <c r="C5360" s="34" t="s">
        <v>137</v>
      </c>
      <c r="D5360" s="34" t="s">
        <v>505</v>
      </c>
      <c r="E5360" s="35" t="str">
        <f t="shared" si="10417"/>
        <v>1102</v>
      </c>
      <c r="F5360" s="34"/>
      <c r="G5360" s="34"/>
      <c r="H5360" s="36" t="s">
        <v>658</v>
      </c>
      <c r="I5360" s="37">
        <f>I5375+I5361</f>
        <v>22956.599999999999</v>
      </c>
      <c r="J5360" s="37">
        <f>J5375+J5361</f>
        <v>22956.599999999999</v>
      </c>
      <c r="K5360" s="37">
        <f>K5375+K5361</f>
        <v>22956.599999999999</v>
      </c>
      <c r="L5360" s="37">
        <f>L5375+L5361</f>
        <v>0</v>
      </c>
      <c r="M5360" s="37">
        <f>M5375+M5361</f>
        <v>0</v>
      </c>
      <c r="N5360" s="37">
        <f>N5375+N5361</f>
        <v>0</v>
      </c>
      <c r="O5360" s="37">
        <f>O5375+O5361</f>
        <v>0</v>
      </c>
      <c r="P5360" s="37">
        <f>P5375+P5361</f>
        <v>0</v>
      </c>
      <c r="Q5360" s="37">
        <f>Q5375+Q5361</f>
        <v>0</v>
      </c>
      <c r="R5360" s="37">
        <f>R5375+R5361</f>
        <v>270</v>
      </c>
      <c r="S5360" s="37">
        <f>S5375+S5361</f>
        <v>0</v>
      </c>
      <c r="T5360" s="37">
        <f>T5375+T5361</f>
        <v>0</v>
      </c>
      <c r="U5360" s="37">
        <v>0</v>
      </c>
      <c r="V5360" s="37">
        <f t="shared" si="10418"/>
        <v>23226.599999999999</v>
      </c>
      <c r="W5360" s="37">
        <f>W5375+W5361</f>
        <v>0</v>
      </c>
      <c r="X5360" s="37">
        <f>X5375+X5361</f>
        <v>0</v>
      </c>
      <c r="Y5360" s="37">
        <f>Y5375+Y5361</f>
        <v>0</v>
      </c>
      <c r="Z5360" s="37">
        <f>Z5375+Z5361</f>
        <v>0</v>
      </c>
      <c r="AA5360" s="37">
        <f>AA5375+AA5361</f>
        <v>0</v>
      </c>
      <c r="AB5360" s="37">
        <f>AB5375+AB5361</f>
        <v>19583.682660000002</v>
      </c>
      <c r="AC5360" s="38">
        <f>AC5375+AC5361</f>
        <v>23226.599999999999</v>
      </c>
      <c r="AD5360" s="38">
        <f>AD5375+AD5361</f>
        <v>23226.599699999999</v>
      </c>
      <c r="AE5360" s="39">
        <f t="shared" si="10414"/>
        <v>99.999998708377476</v>
      </c>
      <c r="AF5360" s="37">
        <f>AF5375+AF5361</f>
        <v>23226.600000000002</v>
      </c>
      <c r="AG5360" s="37">
        <f>AG5375+AG5361</f>
        <v>0</v>
      </c>
      <c r="AH5360" s="37">
        <f>AH5375+AH5361</f>
        <v>0</v>
      </c>
      <c r="AI5360" s="37">
        <f>AI5375+AI5361</f>
        <v>0</v>
      </c>
      <c r="AJ5360" s="37">
        <f>AJ5375+AJ5361</f>
        <v>0</v>
      </c>
      <c r="AK5360" s="37">
        <f>AK5375+AK5361</f>
        <v>0</v>
      </c>
      <c r="AL5360" s="37">
        <f t="shared" si="10415"/>
        <v>23226.600000000002</v>
      </c>
      <c r="AM5360" s="37">
        <f t="shared" si="10416"/>
        <v>-3.637978807091713e-12</v>
      </c>
      <c r="AN5360" s="40"/>
      <c r="AO5360" s="33"/>
      <c r="AP5360" s="33"/>
      <c r="AQ5360" s="33"/>
      <c r="AR5360" s="33"/>
      <c r="AS5360" s="33"/>
    </row>
    <row r="5361" ht="31.5">
      <c r="B5361" s="41" t="s">
        <v>1468</v>
      </c>
      <c r="C5361" s="41" t="s">
        <v>137</v>
      </c>
      <c r="D5361" s="41" t="s">
        <v>505</v>
      </c>
      <c r="E5361" s="26" t="str">
        <f t="shared" si="10417"/>
        <v>1102</v>
      </c>
      <c r="F5361" s="41" t="s">
        <v>662</v>
      </c>
      <c r="G5361" s="41"/>
      <c r="H5361" s="42" t="s">
        <v>663</v>
      </c>
      <c r="I5361" s="43">
        <f t="shared" ref="I5361:I5362" si="10419">I5362</f>
        <v>22344.099999999999</v>
      </c>
      <c r="J5361" s="43">
        <f t="shared" ref="J5361:J5362" si="10420">J5362</f>
        <v>22344.099999999999</v>
      </c>
      <c r="K5361" s="43">
        <f t="shared" ref="K5361:K5362" si="10421">K5362</f>
        <v>22344.099999999999</v>
      </c>
      <c r="L5361" s="43">
        <f t="shared" ref="L5361:L5362" si="10422">L5362</f>
        <v>0</v>
      </c>
      <c r="M5361" s="43">
        <f t="shared" ref="M5361:M5362" si="10423">M5362</f>
        <v>0</v>
      </c>
      <c r="N5361" s="43">
        <f t="shared" ref="N5361:N5362" si="10424">N5362</f>
        <v>0</v>
      </c>
      <c r="O5361" s="43">
        <f t="shared" ref="O5361:O5362" si="10425">O5362</f>
        <v>0</v>
      </c>
      <c r="P5361" s="43">
        <f t="shared" ref="P5361:P5362" si="10426">P5362</f>
        <v>0</v>
      </c>
      <c r="Q5361" s="43">
        <f t="shared" ref="Q5361:Q5362" si="10427">Q5362</f>
        <v>0</v>
      </c>
      <c r="R5361" s="43">
        <f t="shared" ref="R5361:R5362" si="10428">R5362</f>
        <v>270</v>
      </c>
      <c r="S5361" s="43">
        <f t="shared" ref="S5361:S5362" si="10429">S5362</f>
        <v>0</v>
      </c>
      <c r="T5361" s="43">
        <f t="shared" ref="T5361:T5362" si="10430">T5362</f>
        <v>0</v>
      </c>
      <c r="U5361" s="43">
        <v>0</v>
      </c>
      <c r="V5361" s="43">
        <f t="shared" si="10418"/>
        <v>22614.099999999999</v>
      </c>
      <c r="W5361" s="43">
        <f t="shared" ref="W5361:W5362" si="10431">W5362</f>
        <v>0</v>
      </c>
      <c r="X5361" s="43">
        <f t="shared" ref="X5361:X5362" si="10432">X5362</f>
        <v>0</v>
      </c>
      <c r="Y5361" s="43">
        <f t="shared" ref="Y5361:Y5362" si="10433">Y5362</f>
        <v>0</v>
      </c>
      <c r="Z5361" s="43">
        <f t="shared" ref="Z5361:Z5362" si="10434">Z5362</f>
        <v>0</v>
      </c>
      <c r="AA5361" s="43">
        <f t="shared" ref="AA5361:AA5362" si="10435">AA5362</f>
        <v>0</v>
      </c>
      <c r="AB5361" s="43">
        <f t="shared" ref="AB5361:AB5362" si="10436">AB5362</f>
        <v>18971.182660000002</v>
      </c>
      <c r="AC5361" s="44">
        <f t="shared" ref="AC5361:AC5362" si="10437">AC5362</f>
        <v>22614.099999999999</v>
      </c>
      <c r="AD5361" s="44">
        <f t="shared" ref="AD5361:AD5362" si="10438">AD5362</f>
        <v>22614.099699999999</v>
      </c>
      <c r="AE5361" s="45">
        <f t="shared" si="10414"/>
        <v>99.999998673394032</v>
      </c>
      <c r="AF5361" s="43">
        <f t="shared" ref="AF5361:AF5362" si="10439">AF5362</f>
        <v>22614.100000000002</v>
      </c>
      <c r="AG5361" s="43">
        <f t="shared" ref="AG5361:AG5362" si="10440">AG5362</f>
        <v>0</v>
      </c>
      <c r="AH5361" s="43">
        <f t="shared" ref="AH5361:AH5362" si="10441">AH5362</f>
        <v>0</v>
      </c>
      <c r="AI5361" s="43">
        <f t="shared" ref="AI5361:AI5362" si="10442">AI5362</f>
        <v>0</v>
      </c>
      <c r="AJ5361" s="43">
        <f t="shared" ref="AJ5361:AJ5362" si="10443">AJ5362</f>
        <v>0</v>
      </c>
      <c r="AK5361" s="43">
        <f t="shared" ref="AK5361:AK5362" si="10444">AK5362</f>
        <v>0</v>
      </c>
      <c r="AL5361" s="43">
        <f t="shared" si="10415"/>
        <v>22614.100000000002</v>
      </c>
      <c r="AM5361" s="43">
        <f t="shared" si="10416"/>
        <v>-3.637978807091713e-12</v>
      </c>
      <c r="AN5361" s="2"/>
      <c r="AO5361" s="1"/>
      <c r="AP5361" s="1"/>
      <c r="AQ5361" s="1"/>
      <c r="AR5361" s="1"/>
      <c r="AS5361" s="1"/>
    </row>
    <row r="5362" ht="31.5">
      <c r="B5362" s="41" t="s">
        <v>1468</v>
      </c>
      <c r="C5362" s="41" t="s">
        <v>137</v>
      </c>
      <c r="D5362" s="41" t="s">
        <v>505</v>
      </c>
      <c r="E5362" s="26" t="str">
        <f t="shared" si="10417"/>
        <v>1102</v>
      </c>
      <c r="F5362" s="41" t="s">
        <v>664</v>
      </c>
      <c r="G5362" s="41"/>
      <c r="H5362" s="42" t="s">
        <v>665</v>
      </c>
      <c r="I5362" s="43">
        <f t="shared" si="10419"/>
        <v>22344.099999999999</v>
      </c>
      <c r="J5362" s="43">
        <f t="shared" si="10420"/>
        <v>22344.099999999999</v>
      </c>
      <c r="K5362" s="43">
        <f t="shared" si="10421"/>
        <v>22344.099999999999</v>
      </c>
      <c r="L5362" s="43">
        <f t="shared" si="10422"/>
        <v>0</v>
      </c>
      <c r="M5362" s="43">
        <f t="shared" si="10423"/>
        <v>0</v>
      </c>
      <c r="N5362" s="43">
        <f t="shared" si="10424"/>
        <v>0</v>
      </c>
      <c r="O5362" s="43">
        <f t="shared" si="10425"/>
        <v>0</v>
      </c>
      <c r="P5362" s="43">
        <f t="shared" si="10426"/>
        <v>0</v>
      </c>
      <c r="Q5362" s="43">
        <f t="shared" si="10427"/>
        <v>0</v>
      </c>
      <c r="R5362" s="43">
        <f t="shared" si="10428"/>
        <v>270</v>
      </c>
      <c r="S5362" s="43">
        <f t="shared" si="10429"/>
        <v>0</v>
      </c>
      <c r="T5362" s="43">
        <f t="shared" si="10430"/>
        <v>0</v>
      </c>
      <c r="U5362" s="43">
        <v>0</v>
      </c>
      <c r="V5362" s="43">
        <f t="shared" si="10418"/>
        <v>22614.099999999999</v>
      </c>
      <c r="W5362" s="43">
        <f t="shared" si="10431"/>
        <v>0</v>
      </c>
      <c r="X5362" s="43">
        <f t="shared" si="10432"/>
        <v>0</v>
      </c>
      <c r="Y5362" s="43">
        <f t="shared" si="10433"/>
        <v>0</v>
      </c>
      <c r="Z5362" s="43">
        <f t="shared" si="10434"/>
        <v>0</v>
      </c>
      <c r="AA5362" s="43">
        <f t="shared" si="10435"/>
        <v>0</v>
      </c>
      <c r="AB5362" s="43">
        <f t="shared" si="10436"/>
        <v>18971.182660000002</v>
      </c>
      <c r="AC5362" s="44">
        <f t="shared" si="10437"/>
        <v>22614.099999999999</v>
      </c>
      <c r="AD5362" s="44">
        <f t="shared" si="10438"/>
        <v>22614.099699999999</v>
      </c>
      <c r="AE5362" s="45">
        <f t="shared" si="10414"/>
        <v>99.999998673394032</v>
      </c>
      <c r="AF5362" s="43">
        <f t="shared" si="10439"/>
        <v>22614.100000000002</v>
      </c>
      <c r="AG5362" s="43">
        <f t="shared" si="10440"/>
        <v>0</v>
      </c>
      <c r="AH5362" s="43">
        <f t="shared" si="10441"/>
        <v>0</v>
      </c>
      <c r="AI5362" s="43">
        <f t="shared" si="10442"/>
        <v>0</v>
      </c>
      <c r="AJ5362" s="43">
        <f t="shared" si="10443"/>
        <v>0</v>
      </c>
      <c r="AK5362" s="43">
        <f t="shared" si="10444"/>
        <v>0</v>
      </c>
      <c r="AL5362" s="43">
        <f t="shared" si="10415"/>
        <v>22614.100000000002</v>
      </c>
      <c r="AM5362" s="43">
        <f t="shared" si="10416"/>
        <v>-3.637978807091713e-12</v>
      </c>
      <c r="AN5362" s="2"/>
      <c r="AO5362" s="1"/>
      <c r="AP5362" s="1"/>
      <c r="AQ5362" s="1"/>
      <c r="AR5362" s="1"/>
      <c r="AS5362" s="1"/>
    </row>
    <row r="5363" ht="78.75">
      <c r="B5363" s="41" t="s">
        <v>1468</v>
      </c>
      <c r="C5363" s="41" t="s">
        <v>137</v>
      </c>
      <c r="D5363" s="41" t="s">
        <v>505</v>
      </c>
      <c r="E5363" s="26" t="str">
        <f t="shared" si="10417"/>
        <v>1102</v>
      </c>
      <c r="F5363" s="41" t="s">
        <v>830</v>
      </c>
      <c r="G5363" s="41"/>
      <c r="H5363" s="42" t="s">
        <v>831</v>
      </c>
      <c r="I5363" s="43">
        <f>I5364+I5367</f>
        <v>22344.099999999999</v>
      </c>
      <c r="J5363" s="43">
        <f>J5364+J5367</f>
        <v>22344.099999999999</v>
      </c>
      <c r="K5363" s="43">
        <f>K5364+K5367</f>
        <v>22344.099999999999</v>
      </c>
      <c r="L5363" s="43">
        <f>L5364+L5367</f>
        <v>0</v>
      </c>
      <c r="M5363" s="43">
        <f>M5364+M5367</f>
        <v>0</v>
      </c>
      <c r="N5363" s="43">
        <f>N5364+N5367</f>
        <v>0</v>
      </c>
      <c r="O5363" s="43">
        <f>O5364+O5367</f>
        <v>0</v>
      </c>
      <c r="P5363" s="43">
        <f>P5364+P5367</f>
        <v>0</v>
      </c>
      <c r="Q5363" s="43">
        <f>Q5364+Q5367</f>
        <v>0</v>
      </c>
      <c r="R5363" s="43">
        <f>R5364+R5367</f>
        <v>270</v>
      </c>
      <c r="S5363" s="43">
        <f>S5364+S5367</f>
        <v>0</v>
      </c>
      <c r="T5363" s="43">
        <f>T5364+T5367</f>
        <v>0</v>
      </c>
      <c r="U5363" s="43">
        <v>0</v>
      </c>
      <c r="V5363" s="43">
        <f t="shared" si="10418"/>
        <v>22614.099999999999</v>
      </c>
      <c r="W5363" s="43">
        <f>W5364+W5367</f>
        <v>0</v>
      </c>
      <c r="X5363" s="43">
        <f>X5364+X5367</f>
        <v>0</v>
      </c>
      <c r="Y5363" s="43">
        <f>Y5364+Y5367</f>
        <v>0</v>
      </c>
      <c r="Z5363" s="43">
        <f>Z5364+Z5367</f>
        <v>0</v>
      </c>
      <c r="AA5363" s="43">
        <f>AA5364+AA5367</f>
        <v>0</v>
      </c>
      <c r="AB5363" s="43">
        <f>AB5364+AB5367</f>
        <v>18971.182660000002</v>
      </c>
      <c r="AC5363" s="44">
        <f>AC5364+AC5367</f>
        <v>22614.099999999999</v>
      </c>
      <c r="AD5363" s="44">
        <f>AD5364+AD5367</f>
        <v>22614.099699999999</v>
      </c>
      <c r="AE5363" s="45">
        <f t="shared" si="10414"/>
        <v>99.999998673394032</v>
      </c>
      <c r="AF5363" s="43">
        <f>AF5364+AF5367</f>
        <v>22614.100000000002</v>
      </c>
      <c r="AG5363" s="43">
        <f>AG5364+AG5367</f>
        <v>0</v>
      </c>
      <c r="AH5363" s="43">
        <f>AH5364+AH5367</f>
        <v>0</v>
      </c>
      <c r="AI5363" s="43">
        <f>AI5364+AI5367</f>
        <v>0</v>
      </c>
      <c r="AJ5363" s="43">
        <f>AJ5364+AJ5367</f>
        <v>0</v>
      </c>
      <c r="AK5363" s="43">
        <f>AK5364+AK5367</f>
        <v>0</v>
      </c>
      <c r="AL5363" s="43">
        <f t="shared" si="10415"/>
        <v>22614.100000000002</v>
      </c>
      <c r="AM5363" s="43">
        <f t="shared" si="10416"/>
        <v>-3.637978807091713e-12</v>
      </c>
      <c r="AN5363" s="2"/>
      <c r="AR5363" s="1"/>
      <c r="AS5363" s="1"/>
    </row>
    <row r="5364" ht="78.75">
      <c r="B5364" s="41" t="s">
        <v>1468</v>
      </c>
      <c r="C5364" s="41" t="s">
        <v>137</v>
      </c>
      <c r="D5364" s="41" t="s">
        <v>505</v>
      </c>
      <c r="E5364" s="26" t="str">
        <f t="shared" si="10417"/>
        <v>1102</v>
      </c>
      <c r="F5364" s="41" t="s">
        <v>1497</v>
      </c>
      <c r="G5364" s="41"/>
      <c r="H5364" s="42" t="s">
        <v>1498</v>
      </c>
      <c r="I5364" s="43">
        <f t="shared" ref="I5364:I5365" si="10445">I5365</f>
        <v>31.899999999999999</v>
      </c>
      <c r="J5364" s="43">
        <f t="shared" ref="J5364:J5365" si="10446">J5365</f>
        <v>31.899999999999999</v>
      </c>
      <c r="K5364" s="43">
        <f t="shared" ref="K5364:K5365" si="10447">K5365</f>
        <v>31.899999999999999</v>
      </c>
      <c r="L5364" s="43">
        <f t="shared" ref="L5364:L5365" si="10448">L5365</f>
        <v>0</v>
      </c>
      <c r="M5364" s="43">
        <f t="shared" ref="M5364:M5365" si="10449">M5365</f>
        <v>0</v>
      </c>
      <c r="N5364" s="43">
        <f t="shared" ref="N5364:N5365" si="10450">N5365</f>
        <v>0</v>
      </c>
      <c r="O5364" s="43">
        <f t="shared" ref="O5364:O5365" si="10451">O5365</f>
        <v>0</v>
      </c>
      <c r="P5364" s="43">
        <f t="shared" ref="P5364:P5365" si="10452">P5365</f>
        <v>0</v>
      </c>
      <c r="Q5364" s="43">
        <f t="shared" ref="Q5364:Q5365" si="10453">Q5365</f>
        <v>0</v>
      </c>
      <c r="R5364" s="43">
        <f t="shared" ref="R5364:R5365" si="10454">R5365</f>
        <v>0</v>
      </c>
      <c r="S5364" s="43">
        <f t="shared" ref="S5364:S5365" si="10455">S5365</f>
        <v>0</v>
      </c>
      <c r="T5364" s="43">
        <f t="shared" ref="T5364:T5365" si="10456">T5365</f>
        <v>0</v>
      </c>
      <c r="U5364" s="43">
        <v>0</v>
      </c>
      <c r="V5364" s="43">
        <f t="shared" si="10418"/>
        <v>31.899999999999999</v>
      </c>
      <c r="W5364" s="43">
        <f t="shared" ref="W5364:W5365" si="10457">W5365</f>
        <v>0</v>
      </c>
      <c r="X5364" s="43">
        <f t="shared" ref="X5364:X5365" si="10458">X5365</f>
        <v>0</v>
      </c>
      <c r="Y5364" s="43">
        <f t="shared" ref="Y5364:Y5365" si="10459">Y5365</f>
        <v>0</v>
      </c>
      <c r="Z5364" s="43">
        <f t="shared" ref="Z5364:Z5365" si="10460">Z5365</f>
        <v>0</v>
      </c>
      <c r="AA5364" s="43">
        <f t="shared" ref="AA5364:AA5365" si="10461">AA5365</f>
        <v>0</v>
      </c>
      <c r="AB5364" s="43">
        <f t="shared" ref="AB5364:AB5365" si="10462">AB5365</f>
        <v>0</v>
      </c>
      <c r="AC5364" s="44">
        <f t="shared" ref="AC5364:AC5365" si="10463">AC5365</f>
        <v>31.899999999999999</v>
      </c>
      <c r="AD5364" s="44">
        <f t="shared" ref="AD5364:AD5365" si="10464">AD5365</f>
        <v>31.899999999999999</v>
      </c>
      <c r="AE5364" s="45">
        <f t="shared" si="10414"/>
        <v>100</v>
      </c>
      <c r="AF5364" s="43">
        <f t="shared" ref="AF5364:AF5365" si="10465">AF5365</f>
        <v>31.899999999999999</v>
      </c>
      <c r="AG5364" s="43">
        <f t="shared" ref="AG5364:AG5365" si="10466">AG5365</f>
        <v>0</v>
      </c>
      <c r="AH5364" s="43">
        <f t="shared" ref="AH5364:AH5365" si="10467">AH5365</f>
        <v>0</v>
      </c>
      <c r="AI5364" s="43">
        <f t="shared" ref="AI5364:AI5365" si="10468">AI5365</f>
        <v>0</v>
      </c>
      <c r="AJ5364" s="43">
        <f t="shared" ref="AJ5364:AJ5365" si="10469">AJ5365</f>
        <v>0</v>
      </c>
      <c r="AK5364" s="43">
        <f t="shared" ref="AK5364:AK5365" si="10470">AK5365</f>
        <v>0</v>
      </c>
      <c r="AL5364" s="43">
        <f t="shared" si="10415"/>
        <v>31.899999999999999</v>
      </c>
      <c r="AM5364" s="43">
        <f t="shared" si="10416"/>
        <v>0</v>
      </c>
      <c r="AN5364" s="2"/>
      <c r="AO5364" s="1"/>
      <c r="AP5364" s="1"/>
      <c r="AQ5364" s="1"/>
      <c r="AR5364" s="1"/>
      <c r="AS5364" s="1"/>
    </row>
    <row r="5365" ht="31.5">
      <c r="B5365" s="41" t="s">
        <v>1468</v>
      </c>
      <c r="C5365" s="41" t="s">
        <v>137</v>
      </c>
      <c r="D5365" s="41" t="s">
        <v>505</v>
      </c>
      <c r="E5365" s="26" t="str">
        <f t="shared" si="10417"/>
        <v>1102</v>
      </c>
      <c r="F5365" s="41" t="s">
        <v>1497</v>
      </c>
      <c r="G5365" s="41" t="s">
        <v>53</v>
      </c>
      <c r="H5365" s="42" t="s">
        <v>54</v>
      </c>
      <c r="I5365" s="43">
        <f t="shared" si="10445"/>
        <v>31.899999999999999</v>
      </c>
      <c r="J5365" s="43">
        <f t="shared" si="10446"/>
        <v>31.899999999999999</v>
      </c>
      <c r="K5365" s="43">
        <f t="shared" si="10447"/>
        <v>31.899999999999999</v>
      </c>
      <c r="L5365" s="43">
        <f t="shared" si="10448"/>
        <v>0</v>
      </c>
      <c r="M5365" s="43">
        <f t="shared" si="10449"/>
        <v>0</v>
      </c>
      <c r="N5365" s="43">
        <f t="shared" si="10450"/>
        <v>0</v>
      </c>
      <c r="O5365" s="43">
        <f t="shared" si="10451"/>
        <v>0</v>
      </c>
      <c r="P5365" s="43">
        <f t="shared" si="10452"/>
        <v>0</v>
      </c>
      <c r="Q5365" s="43">
        <f t="shared" si="10453"/>
        <v>0</v>
      </c>
      <c r="R5365" s="43">
        <f t="shared" si="10454"/>
        <v>0</v>
      </c>
      <c r="S5365" s="43">
        <f t="shared" si="10455"/>
        <v>0</v>
      </c>
      <c r="T5365" s="43">
        <f t="shared" si="10456"/>
        <v>0</v>
      </c>
      <c r="U5365" s="43">
        <v>0</v>
      </c>
      <c r="V5365" s="43">
        <f t="shared" si="10418"/>
        <v>31.899999999999999</v>
      </c>
      <c r="W5365" s="43">
        <f t="shared" si="10457"/>
        <v>0</v>
      </c>
      <c r="X5365" s="43">
        <f t="shared" si="10458"/>
        <v>0</v>
      </c>
      <c r="Y5365" s="43">
        <f t="shared" si="10459"/>
        <v>0</v>
      </c>
      <c r="Z5365" s="43">
        <f t="shared" si="10460"/>
        <v>0</v>
      </c>
      <c r="AA5365" s="43">
        <f t="shared" si="10461"/>
        <v>0</v>
      </c>
      <c r="AB5365" s="43">
        <f t="shared" si="10462"/>
        <v>0</v>
      </c>
      <c r="AC5365" s="44">
        <f t="shared" si="10463"/>
        <v>31.899999999999999</v>
      </c>
      <c r="AD5365" s="44">
        <f t="shared" si="10464"/>
        <v>31.899999999999999</v>
      </c>
      <c r="AE5365" s="45">
        <f t="shared" si="10414"/>
        <v>100</v>
      </c>
      <c r="AF5365" s="43">
        <f t="shared" si="10465"/>
        <v>31.899999999999999</v>
      </c>
      <c r="AG5365" s="43">
        <f t="shared" si="10466"/>
        <v>0</v>
      </c>
      <c r="AH5365" s="43">
        <f t="shared" si="10467"/>
        <v>0</v>
      </c>
      <c r="AI5365" s="43">
        <f t="shared" si="10468"/>
        <v>0</v>
      </c>
      <c r="AJ5365" s="43">
        <f t="shared" si="10469"/>
        <v>0</v>
      </c>
      <c r="AK5365" s="43">
        <f t="shared" si="10470"/>
        <v>0</v>
      </c>
      <c r="AL5365" s="43">
        <f t="shared" si="10415"/>
        <v>31.899999999999999</v>
      </c>
      <c r="AM5365" s="43">
        <f t="shared" si="10416"/>
        <v>0</v>
      </c>
      <c r="AN5365" s="2"/>
      <c r="AO5365" s="1"/>
      <c r="AP5365" s="1"/>
      <c r="AQ5365" s="1"/>
      <c r="AR5365" s="1"/>
      <c r="AS5365" s="1"/>
    </row>
    <row r="5366" ht="31.5">
      <c r="B5366" s="41" t="s">
        <v>1468</v>
      </c>
      <c r="C5366" s="41" t="s">
        <v>137</v>
      </c>
      <c r="D5366" s="41" t="s">
        <v>505</v>
      </c>
      <c r="E5366" s="26" t="str">
        <f t="shared" si="10417"/>
        <v>1102</v>
      </c>
      <c r="F5366" s="41" t="s">
        <v>1497</v>
      </c>
      <c r="G5366" s="41" t="s">
        <v>55</v>
      </c>
      <c r="H5366" s="42" t="s">
        <v>56</v>
      </c>
      <c r="I5366" s="43">
        <v>31.899999999999999</v>
      </c>
      <c r="J5366" s="43">
        <v>31.899999999999999</v>
      </c>
      <c r="K5366" s="43">
        <v>31.899999999999999</v>
      </c>
      <c r="L5366" s="43"/>
      <c r="M5366" s="43"/>
      <c r="N5366" s="43"/>
      <c r="O5366" s="43">
        <v>0</v>
      </c>
      <c r="P5366" s="43">
        <v>0</v>
      </c>
      <c r="Q5366" s="43">
        <v>0</v>
      </c>
      <c r="R5366" s="43">
        <v>0</v>
      </c>
      <c r="S5366" s="43">
        <v>0</v>
      </c>
      <c r="T5366" s="43">
        <v>0</v>
      </c>
      <c r="U5366" s="43">
        <v>0</v>
      </c>
      <c r="V5366" s="43">
        <f t="shared" si="10418"/>
        <v>31.899999999999999</v>
      </c>
      <c r="W5366" s="43"/>
      <c r="X5366" s="43"/>
      <c r="Y5366" s="43"/>
      <c r="Z5366" s="43"/>
      <c r="AA5366" s="43"/>
      <c r="AB5366" s="43">
        <v>0</v>
      </c>
      <c r="AC5366" s="44">
        <v>31.899999999999999</v>
      </c>
      <c r="AD5366" s="44">
        <v>31.899999999999999</v>
      </c>
      <c r="AE5366" s="45">
        <f t="shared" si="10414"/>
        <v>100</v>
      </c>
      <c r="AF5366" s="43">
        <v>31.899999999999999</v>
      </c>
      <c r="AG5366" s="43">
        <v>0</v>
      </c>
      <c r="AH5366" s="43">
        <v>0</v>
      </c>
      <c r="AI5366" s="43">
        <v>0</v>
      </c>
      <c r="AJ5366" s="43">
        <v>0</v>
      </c>
      <c r="AK5366" s="43">
        <v>0</v>
      </c>
      <c r="AL5366" s="43">
        <f t="shared" si="10415"/>
        <v>31.899999999999999</v>
      </c>
      <c r="AM5366" s="43">
        <f t="shared" si="10416"/>
        <v>0</v>
      </c>
      <c r="AN5366" s="19"/>
      <c r="AR5366" s="1"/>
      <c r="AS5366" s="1"/>
    </row>
    <row r="5367" ht="31.5">
      <c r="B5367" s="41" t="s">
        <v>1468</v>
      </c>
      <c r="C5367" s="41" t="s">
        <v>137</v>
      </c>
      <c r="D5367" s="41" t="s">
        <v>505</v>
      </c>
      <c r="E5367" s="26" t="str">
        <f t="shared" si="10417"/>
        <v>1102</v>
      </c>
      <c r="F5367" s="41" t="s">
        <v>832</v>
      </c>
      <c r="G5367" s="41"/>
      <c r="H5367" s="42" t="s">
        <v>833</v>
      </c>
      <c r="I5367" s="43">
        <f>I5368+I5372</f>
        <v>22312.199999999997</v>
      </c>
      <c r="J5367" s="43">
        <f>J5368+J5372</f>
        <v>22312.199999999997</v>
      </c>
      <c r="K5367" s="43">
        <f>K5368+K5372</f>
        <v>22312.199999999997</v>
      </c>
      <c r="L5367" s="43">
        <f>L5368+L5372</f>
        <v>0</v>
      </c>
      <c r="M5367" s="43">
        <f>M5368+M5372</f>
        <v>0</v>
      </c>
      <c r="N5367" s="43">
        <f>N5368+N5372</f>
        <v>0</v>
      </c>
      <c r="O5367" s="43">
        <f>O5368+O5372</f>
        <v>0</v>
      </c>
      <c r="P5367" s="43">
        <f>P5368+P5372</f>
        <v>0</v>
      </c>
      <c r="Q5367" s="43">
        <f>Q5368+Q5372</f>
        <v>0</v>
      </c>
      <c r="R5367" s="43">
        <f>R5368+R5372</f>
        <v>270</v>
      </c>
      <c r="S5367" s="43">
        <f>S5368+S5372</f>
        <v>0</v>
      </c>
      <c r="T5367" s="43">
        <f>T5368+T5372</f>
        <v>0</v>
      </c>
      <c r="U5367" s="43">
        <v>0</v>
      </c>
      <c r="V5367" s="43">
        <f t="shared" si="10418"/>
        <v>22582.199999999997</v>
      </c>
      <c r="W5367" s="43">
        <f>W5368+W5372</f>
        <v>0</v>
      </c>
      <c r="X5367" s="43">
        <f>X5368+X5372</f>
        <v>0</v>
      </c>
      <c r="Y5367" s="43">
        <f>Y5368+Y5372</f>
        <v>0</v>
      </c>
      <c r="Z5367" s="43">
        <f>Z5368+Z5372</f>
        <v>0</v>
      </c>
      <c r="AA5367" s="43">
        <f>AA5368+AA5372</f>
        <v>0</v>
      </c>
      <c r="AB5367" s="43">
        <f>AB5368+AB5372</f>
        <v>18971.182660000002</v>
      </c>
      <c r="AC5367" s="44">
        <f>AC5368+AC5372+AC5370</f>
        <v>22582.199999999997</v>
      </c>
      <c r="AD5367" s="44">
        <f>AD5368+AD5372+AD5370</f>
        <v>22582.199699999997</v>
      </c>
      <c r="AE5367" s="45">
        <f t="shared" si="10414"/>
        <v>99.999998671520046</v>
      </c>
      <c r="AF5367" s="43">
        <f>AF5368+AF5372</f>
        <v>22582.200000000001</v>
      </c>
      <c r="AG5367" s="43">
        <f>AG5368+AG5372</f>
        <v>0</v>
      </c>
      <c r="AH5367" s="43">
        <f>AH5368+AH5372</f>
        <v>0</v>
      </c>
      <c r="AI5367" s="43">
        <f>AI5368+AI5372</f>
        <v>0</v>
      </c>
      <c r="AJ5367" s="43">
        <f>AJ5368+AJ5372</f>
        <v>0</v>
      </c>
      <c r="AK5367" s="43">
        <f>AK5368+AK5372</f>
        <v>0</v>
      </c>
      <c r="AL5367" s="43">
        <f t="shared" si="10415"/>
        <v>22582.200000000001</v>
      </c>
      <c r="AM5367" s="43">
        <f t="shared" si="10416"/>
        <v>-3.637978807091713e-12</v>
      </c>
      <c r="AN5367" s="2"/>
    </row>
    <row r="5368" ht="31.5">
      <c r="B5368" s="41" t="s">
        <v>1468</v>
      </c>
      <c r="C5368" s="41" t="s">
        <v>137</v>
      </c>
      <c r="D5368" s="41" t="s">
        <v>505</v>
      </c>
      <c r="E5368" s="26" t="str">
        <f t="shared" si="10417"/>
        <v>1102</v>
      </c>
      <c r="F5368" s="41" t="s">
        <v>832</v>
      </c>
      <c r="G5368" s="41" t="s">
        <v>53</v>
      </c>
      <c r="H5368" s="42" t="s">
        <v>54</v>
      </c>
      <c r="I5368" s="43">
        <f>I5369</f>
        <v>592</v>
      </c>
      <c r="J5368" s="43">
        <f>J5369</f>
        <v>592</v>
      </c>
      <c r="K5368" s="43">
        <f>K5369</f>
        <v>592</v>
      </c>
      <c r="L5368" s="43">
        <f>L5369</f>
        <v>0</v>
      </c>
      <c r="M5368" s="43">
        <f>M5369</f>
        <v>0</v>
      </c>
      <c r="N5368" s="43">
        <f>N5369</f>
        <v>0</v>
      </c>
      <c r="O5368" s="43">
        <f>O5369</f>
        <v>0</v>
      </c>
      <c r="P5368" s="43">
        <f>P5369</f>
        <v>0</v>
      </c>
      <c r="Q5368" s="43">
        <f>Q5369</f>
        <v>0</v>
      </c>
      <c r="R5368" s="43">
        <f>R5369</f>
        <v>0</v>
      </c>
      <c r="S5368" s="43">
        <f>S5369</f>
        <v>0</v>
      </c>
      <c r="T5368" s="43">
        <f>T5369</f>
        <v>0</v>
      </c>
      <c r="U5368" s="43">
        <v>0</v>
      </c>
      <c r="V5368" s="43">
        <f t="shared" si="10418"/>
        <v>592</v>
      </c>
      <c r="W5368" s="43">
        <f>W5369</f>
        <v>0</v>
      </c>
      <c r="X5368" s="43">
        <f>X5369</f>
        <v>0</v>
      </c>
      <c r="Y5368" s="43">
        <f>Y5369</f>
        <v>0</v>
      </c>
      <c r="Z5368" s="43">
        <f>Z5369</f>
        <v>0</v>
      </c>
      <c r="AA5368" s="43">
        <f>AA5369</f>
        <v>0</v>
      </c>
      <c r="AB5368" s="43">
        <f>AB5369</f>
        <v>23.4815</v>
      </c>
      <c r="AC5368" s="44">
        <f>AC5369</f>
        <v>204.62130999999999</v>
      </c>
      <c r="AD5368" s="44">
        <f>AD5369</f>
        <v>204.62130999999999</v>
      </c>
      <c r="AE5368" s="45">
        <f t="shared" si="10414"/>
        <v>100</v>
      </c>
      <c r="AF5368" s="43">
        <f>AF5369</f>
        <v>525.36730999999997</v>
      </c>
      <c r="AG5368" s="43">
        <f>AG5369</f>
        <v>0</v>
      </c>
      <c r="AH5368" s="43">
        <f>AH5369</f>
        <v>0</v>
      </c>
      <c r="AI5368" s="43">
        <f>AI5369</f>
        <v>0</v>
      </c>
      <c r="AJ5368" s="43">
        <f>AJ5369</f>
        <v>0</v>
      </c>
      <c r="AK5368" s="43">
        <f>AK5369</f>
        <v>0</v>
      </c>
      <c r="AL5368" s="43">
        <f t="shared" si="10415"/>
        <v>525.36730999999997</v>
      </c>
      <c r="AM5368" s="43">
        <f t="shared" si="10416"/>
        <v>66.632690000000025</v>
      </c>
      <c r="AN5368" s="2"/>
    </row>
    <row r="5369" ht="31.5">
      <c r="B5369" s="41" t="s">
        <v>1468</v>
      </c>
      <c r="C5369" s="41" t="s">
        <v>137</v>
      </c>
      <c r="D5369" s="41" t="s">
        <v>505</v>
      </c>
      <c r="E5369" s="26" t="str">
        <f t="shared" si="10417"/>
        <v>1102</v>
      </c>
      <c r="F5369" s="41" t="s">
        <v>832</v>
      </c>
      <c r="G5369" s="41" t="s">
        <v>55</v>
      </c>
      <c r="H5369" s="42" t="s">
        <v>56</v>
      </c>
      <c r="I5369" s="43">
        <v>592</v>
      </c>
      <c r="J5369" s="43">
        <v>592</v>
      </c>
      <c r="K5369" s="43">
        <v>592</v>
      </c>
      <c r="L5369" s="43"/>
      <c r="M5369" s="43"/>
      <c r="N5369" s="43"/>
      <c r="O5369" s="43">
        <v>0</v>
      </c>
      <c r="P5369" s="43">
        <v>0</v>
      </c>
      <c r="Q5369" s="43">
        <v>0</v>
      </c>
      <c r="R5369" s="43">
        <v>0</v>
      </c>
      <c r="S5369" s="43">
        <v>0</v>
      </c>
      <c r="T5369" s="43">
        <v>0</v>
      </c>
      <c r="U5369" s="43">
        <v>0</v>
      </c>
      <c r="V5369" s="43">
        <f t="shared" si="10418"/>
        <v>592</v>
      </c>
      <c r="W5369" s="43"/>
      <c r="X5369" s="43"/>
      <c r="Y5369" s="43"/>
      <c r="Z5369" s="43"/>
      <c r="AA5369" s="43"/>
      <c r="AB5369" s="43">
        <v>23.4815</v>
      </c>
      <c r="AC5369" s="44">
        <v>204.62130999999999</v>
      </c>
      <c r="AD5369" s="44">
        <v>204.62130999999999</v>
      </c>
      <c r="AE5369" s="45">
        <f t="shared" si="10414"/>
        <v>100</v>
      </c>
      <c r="AF5369" s="43">
        <v>525.36730999999997</v>
      </c>
      <c r="AG5369" s="43">
        <v>0</v>
      </c>
      <c r="AH5369" s="43">
        <v>0</v>
      </c>
      <c r="AI5369" s="43">
        <v>0</v>
      </c>
      <c r="AJ5369" s="43">
        <v>0</v>
      </c>
      <c r="AK5369" s="43">
        <v>0</v>
      </c>
      <c r="AL5369" s="43">
        <f t="shared" si="10415"/>
        <v>525.36730999999997</v>
      </c>
      <c r="AM5369" s="43">
        <f t="shared" si="10416"/>
        <v>66.632690000000025</v>
      </c>
      <c r="AN5369" s="19"/>
      <c r="AO5369" s="1"/>
      <c r="AP5369" s="1"/>
      <c r="AQ5369" s="1"/>
      <c r="AR5369" s="1"/>
      <c r="AS5369" s="1"/>
    </row>
    <row r="5370" ht="31.5">
      <c r="B5370" s="41" t="s">
        <v>1468</v>
      </c>
      <c r="C5370" s="41" t="s">
        <v>137</v>
      </c>
      <c r="D5370" s="41" t="s">
        <v>505</v>
      </c>
      <c r="E5370" s="26" t="str">
        <f t="shared" si="10417"/>
        <v>1102</v>
      </c>
      <c r="F5370" s="41" t="s">
        <v>832</v>
      </c>
      <c r="G5370" s="41" t="s">
        <v>95</v>
      </c>
      <c r="H5370" s="42" t="s">
        <v>96</v>
      </c>
      <c r="I5370" s="43"/>
      <c r="J5370" s="43"/>
      <c r="K5370" s="43"/>
      <c r="L5370" s="43"/>
      <c r="M5370" s="43"/>
      <c r="N5370" s="43"/>
      <c r="O5370" s="43"/>
      <c r="P5370" s="43"/>
      <c r="Q5370" s="43"/>
      <c r="R5370" s="43"/>
      <c r="S5370" s="43"/>
      <c r="T5370" s="43"/>
      <c r="U5370" s="43"/>
      <c r="V5370" s="43">
        <f>V5371</f>
        <v>0</v>
      </c>
      <c r="W5370" s="43"/>
      <c r="X5370" s="43"/>
      <c r="Y5370" s="43"/>
      <c r="Z5370" s="43"/>
      <c r="AA5370" s="43"/>
      <c r="AB5370" s="43"/>
      <c r="AC5370" s="44">
        <f>AC5371</f>
        <v>321.83800000000002</v>
      </c>
      <c r="AD5370" s="44">
        <f>AD5371</f>
        <v>321.83800000000002</v>
      </c>
      <c r="AE5370" s="45">
        <f t="shared" si="10414"/>
        <v>100</v>
      </c>
      <c r="AF5370" s="43"/>
      <c r="AG5370" s="43"/>
      <c r="AH5370" s="43"/>
      <c r="AI5370" s="43"/>
      <c r="AJ5370" s="43"/>
      <c r="AK5370" s="43"/>
      <c r="AL5370" s="43"/>
      <c r="AM5370" s="43"/>
      <c r="AN5370" s="19"/>
      <c r="AR5370" s="1"/>
      <c r="AS5370" s="1"/>
    </row>
    <row r="5371" ht="31.5">
      <c r="B5371" s="41" t="s">
        <v>1468</v>
      </c>
      <c r="C5371" s="41" t="s">
        <v>137</v>
      </c>
      <c r="D5371" s="41" t="s">
        <v>505</v>
      </c>
      <c r="E5371" s="26" t="str">
        <f t="shared" si="10417"/>
        <v>1102</v>
      </c>
      <c r="F5371" s="41" t="s">
        <v>832</v>
      </c>
      <c r="G5371" s="41" t="s">
        <v>369</v>
      </c>
      <c r="H5371" s="42" t="s">
        <v>370</v>
      </c>
      <c r="I5371" s="43"/>
      <c r="J5371" s="43"/>
      <c r="K5371" s="43"/>
      <c r="L5371" s="43"/>
      <c r="M5371" s="43"/>
      <c r="N5371" s="43"/>
      <c r="O5371" s="43"/>
      <c r="P5371" s="43"/>
      <c r="Q5371" s="43"/>
      <c r="R5371" s="43"/>
      <c r="S5371" s="43"/>
      <c r="T5371" s="43"/>
      <c r="U5371" s="43"/>
      <c r="V5371" s="43">
        <v>0</v>
      </c>
      <c r="W5371" s="43"/>
      <c r="X5371" s="43"/>
      <c r="Y5371" s="43"/>
      <c r="Z5371" s="43"/>
      <c r="AA5371" s="43"/>
      <c r="AB5371" s="43"/>
      <c r="AC5371" s="44">
        <v>321.83800000000002</v>
      </c>
      <c r="AD5371" s="44">
        <v>321.83800000000002</v>
      </c>
      <c r="AE5371" s="45">
        <f t="shared" si="10414"/>
        <v>100</v>
      </c>
      <c r="AF5371" s="43"/>
      <c r="AG5371" s="43"/>
      <c r="AH5371" s="43"/>
      <c r="AI5371" s="43"/>
      <c r="AJ5371" s="43"/>
      <c r="AK5371" s="43"/>
      <c r="AL5371" s="43"/>
      <c r="AM5371" s="43"/>
      <c r="AN5371" s="19"/>
      <c r="AR5371" s="1"/>
      <c r="AS5371" s="1"/>
    </row>
    <row r="5372" ht="31.5">
      <c r="B5372" s="41" t="s">
        <v>1468</v>
      </c>
      <c r="C5372" s="41" t="s">
        <v>137</v>
      </c>
      <c r="D5372" s="41" t="s">
        <v>505</v>
      </c>
      <c r="E5372" s="26" t="str">
        <f t="shared" si="10417"/>
        <v>1102</v>
      </c>
      <c r="F5372" s="41" t="s">
        <v>832</v>
      </c>
      <c r="G5372" s="41" t="s">
        <v>177</v>
      </c>
      <c r="H5372" s="42" t="s">
        <v>178</v>
      </c>
      <c r="I5372" s="43">
        <f>I5373+I5374</f>
        <v>21720.199999999997</v>
      </c>
      <c r="J5372" s="43">
        <f>J5373+J5374</f>
        <v>21720.199999999997</v>
      </c>
      <c r="K5372" s="43">
        <f>K5373+K5374</f>
        <v>21720.199999999997</v>
      </c>
      <c r="L5372" s="43">
        <f>L5373+L5374</f>
        <v>0</v>
      </c>
      <c r="M5372" s="43">
        <f>M5373+M5374</f>
        <v>0</v>
      </c>
      <c r="N5372" s="43">
        <f>N5373+N5374</f>
        <v>0</v>
      </c>
      <c r="O5372" s="43">
        <f>O5373+O5374</f>
        <v>0</v>
      </c>
      <c r="P5372" s="43">
        <f>P5373+P5374</f>
        <v>0</v>
      </c>
      <c r="Q5372" s="43">
        <f>Q5373+Q5374</f>
        <v>0</v>
      </c>
      <c r="R5372" s="43">
        <f>R5373+R5374</f>
        <v>270</v>
      </c>
      <c r="S5372" s="43">
        <f>S5373+S5374</f>
        <v>0</v>
      </c>
      <c r="T5372" s="43">
        <f>T5373+T5374</f>
        <v>0</v>
      </c>
      <c r="U5372" s="43">
        <v>0</v>
      </c>
      <c r="V5372" s="43">
        <f t="shared" si="10418"/>
        <v>21990.199999999997</v>
      </c>
      <c r="W5372" s="43">
        <f>W5373+W5374</f>
        <v>0</v>
      </c>
      <c r="X5372" s="43">
        <f>X5373+X5374</f>
        <v>0</v>
      </c>
      <c r="Y5372" s="43">
        <f>Y5373+Y5374</f>
        <v>0</v>
      </c>
      <c r="Z5372" s="43">
        <f>Z5373+Z5374</f>
        <v>0</v>
      </c>
      <c r="AA5372" s="43">
        <f>AA5373+AA5374</f>
        <v>0</v>
      </c>
      <c r="AB5372" s="43">
        <f>AB5373+AB5374</f>
        <v>18947.701160000001</v>
      </c>
      <c r="AC5372" s="44">
        <f>AC5373+AC5374</f>
        <v>22055.740689999999</v>
      </c>
      <c r="AD5372" s="44">
        <f>AD5373+AD5374</f>
        <v>22055.740389999999</v>
      </c>
      <c r="AE5372" s="45">
        <f t="shared" si="10414"/>
        <v>99.999998639809903</v>
      </c>
      <c r="AF5372" s="43">
        <f>AF5373+AF5374</f>
        <v>22056.832689999999</v>
      </c>
      <c r="AG5372" s="43">
        <f>AG5373+AG5374</f>
        <v>0</v>
      </c>
      <c r="AH5372" s="43">
        <f>AH5373+AH5374</f>
        <v>0</v>
      </c>
      <c r="AI5372" s="43">
        <f>AI5373+AI5374</f>
        <v>0</v>
      </c>
      <c r="AJ5372" s="43">
        <f>AJ5373+AJ5374</f>
        <v>0</v>
      </c>
      <c r="AK5372" s="43">
        <f>AK5373+AK5374</f>
        <v>0</v>
      </c>
      <c r="AL5372" s="43">
        <f t="shared" si="10415"/>
        <v>22056.832689999999</v>
      </c>
      <c r="AM5372" s="43">
        <f t="shared" si="10416"/>
        <v>-66.632690000002185</v>
      </c>
      <c r="AN5372" s="2"/>
      <c r="AO5372" s="1"/>
      <c r="AP5372" s="1"/>
      <c r="AQ5372" s="1"/>
      <c r="AR5372" s="1"/>
      <c r="AS5372" s="1"/>
    </row>
    <row r="5373">
      <c r="B5373" s="41" t="s">
        <v>1468</v>
      </c>
      <c r="C5373" s="41" t="s">
        <v>137</v>
      </c>
      <c r="D5373" s="41" t="s">
        <v>505</v>
      </c>
      <c r="E5373" s="26" t="str">
        <f t="shared" si="10417"/>
        <v>1102</v>
      </c>
      <c r="F5373" s="41" t="s">
        <v>832</v>
      </c>
      <c r="G5373" s="41" t="s">
        <v>179</v>
      </c>
      <c r="H5373" s="42" t="s">
        <v>180</v>
      </c>
      <c r="I5373" s="43">
        <v>2313.5999999999999</v>
      </c>
      <c r="J5373" s="43">
        <v>2313.5999999999999</v>
      </c>
      <c r="K5373" s="43">
        <v>2313.5999999999999</v>
      </c>
      <c r="L5373" s="43"/>
      <c r="M5373" s="43"/>
      <c r="N5373" s="43"/>
      <c r="O5373" s="43">
        <v>0</v>
      </c>
      <c r="P5373" s="43">
        <v>0</v>
      </c>
      <c r="Q5373" s="43">
        <v>0</v>
      </c>
      <c r="R5373" s="43">
        <v>0</v>
      </c>
      <c r="S5373" s="43">
        <v>0</v>
      </c>
      <c r="T5373" s="43">
        <v>0</v>
      </c>
      <c r="U5373" s="43">
        <v>0</v>
      </c>
      <c r="V5373" s="43">
        <f t="shared" si="10418"/>
        <v>2313.5999999999999</v>
      </c>
      <c r="W5373" s="43"/>
      <c r="X5373" s="43"/>
      <c r="Y5373" s="43"/>
      <c r="Z5373" s="43"/>
      <c r="AA5373" s="43"/>
      <c r="AB5373" s="43">
        <v>1831.67986</v>
      </c>
      <c r="AC5373" s="44">
        <v>2510.6760199999999</v>
      </c>
      <c r="AD5373" s="44">
        <v>2510.6760199999999</v>
      </c>
      <c r="AE5373" s="45">
        <f t="shared" si="10414"/>
        <v>100</v>
      </c>
      <c r="AF5373" s="43">
        <v>2511.2242200000001</v>
      </c>
      <c r="AG5373" s="43">
        <v>0</v>
      </c>
      <c r="AH5373" s="43">
        <v>0</v>
      </c>
      <c r="AI5373" s="43">
        <v>0</v>
      </c>
      <c r="AJ5373" s="43">
        <v>0</v>
      </c>
      <c r="AK5373" s="43">
        <v>0</v>
      </c>
      <c r="AL5373" s="43">
        <f t="shared" si="10415"/>
        <v>2511.2242200000001</v>
      </c>
      <c r="AM5373" s="43">
        <f t="shared" si="10416"/>
        <v>-197.62422000000015</v>
      </c>
      <c r="AN5373" s="19"/>
      <c r="AO5373" s="1"/>
      <c r="AP5373" s="1"/>
      <c r="AQ5373" s="1"/>
      <c r="AR5373" s="1"/>
      <c r="AS5373" s="1"/>
    </row>
    <row r="5374">
      <c r="B5374" s="41" t="s">
        <v>1468</v>
      </c>
      <c r="C5374" s="41" t="s">
        <v>137</v>
      </c>
      <c r="D5374" s="41" t="s">
        <v>505</v>
      </c>
      <c r="E5374" s="26" t="str">
        <f t="shared" si="10417"/>
        <v>1102</v>
      </c>
      <c r="F5374" s="41" t="s">
        <v>832</v>
      </c>
      <c r="G5374" s="41" t="s">
        <v>305</v>
      </c>
      <c r="H5374" s="42" t="s">
        <v>306</v>
      </c>
      <c r="I5374" s="43">
        <v>19406.599999999999</v>
      </c>
      <c r="J5374" s="43">
        <v>19406.599999999999</v>
      </c>
      <c r="K5374" s="43">
        <v>19406.599999999999</v>
      </c>
      <c r="L5374" s="43"/>
      <c r="M5374" s="43"/>
      <c r="N5374" s="43"/>
      <c r="O5374" s="43">
        <v>0</v>
      </c>
      <c r="P5374" s="43">
        <v>0</v>
      </c>
      <c r="Q5374" s="43">
        <v>0</v>
      </c>
      <c r="R5374" s="43">
        <v>270</v>
      </c>
      <c r="S5374" s="43">
        <v>0</v>
      </c>
      <c r="T5374" s="43">
        <v>0</v>
      </c>
      <c r="U5374" s="43">
        <v>0</v>
      </c>
      <c r="V5374" s="43">
        <f t="shared" si="10418"/>
        <v>19676.599999999999</v>
      </c>
      <c r="W5374" s="43"/>
      <c r="X5374" s="43"/>
      <c r="Y5374" s="43"/>
      <c r="Z5374" s="43"/>
      <c r="AA5374" s="43"/>
      <c r="AB5374" s="43">
        <v>17116.0213</v>
      </c>
      <c r="AC5374" s="44">
        <v>19545.06467</v>
      </c>
      <c r="AD5374" s="44">
        <v>19545.06437</v>
      </c>
      <c r="AE5374" s="45">
        <f t="shared" si="10414"/>
        <v>99.999998465085653</v>
      </c>
      <c r="AF5374" s="43">
        <v>19545.608469999999</v>
      </c>
      <c r="AG5374" s="43">
        <v>0</v>
      </c>
      <c r="AH5374" s="43">
        <v>0</v>
      </c>
      <c r="AI5374" s="43">
        <v>0</v>
      </c>
      <c r="AJ5374" s="43">
        <v>0</v>
      </c>
      <c r="AK5374" s="43">
        <v>0</v>
      </c>
      <c r="AL5374" s="43">
        <f t="shared" si="10415"/>
        <v>19545.608469999999</v>
      </c>
      <c r="AM5374" s="43">
        <f t="shared" si="10416"/>
        <v>130.99152999999933</v>
      </c>
      <c r="AN5374" s="19"/>
      <c r="AO5374" s="1"/>
      <c r="AP5374" s="1"/>
      <c r="AQ5374" s="1"/>
      <c r="AR5374" s="1"/>
      <c r="AS5374" s="1"/>
    </row>
    <row r="5375" ht="47.25">
      <c r="B5375" s="41" t="s">
        <v>1468</v>
      </c>
      <c r="C5375" s="41" t="s">
        <v>137</v>
      </c>
      <c r="D5375" s="41" t="s">
        <v>505</v>
      </c>
      <c r="E5375" s="26" t="str">
        <f t="shared" si="10417"/>
        <v>1102</v>
      </c>
      <c r="F5375" s="41" t="s">
        <v>328</v>
      </c>
      <c r="G5375" s="41"/>
      <c r="H5375" s="42" t="s">
        <v>329</v>
      </c>
      <c r="I5375" s="43">
        <f t="shared" ref="I5375:I5381" si="10471">I5376</f>
        <v>612.5</v>
      </c>
      <c r="J5375" s="43">
        <f t="shared" ref="J5375:J5381" si="10472">J5376</f>
        <v>612.5</v>
      </c>
      <c r="K5375" s="43">
        <f t="shared" ref="K5375:K5381" si="10473">K5376</f>
        <v>612.5</v>
      </c>
      <c r="L5375" s="43">
        <f t="shared" ref="L5375:L5381" si="10474">L5376</f>
        <v>0</v>
      </c>
      <c r="M5375" s="43">
        <f t="shared" ref="M5375:M5381" si="10475">M5376</f>
        <v>0</v>
      </c>
      <c r="N5375" s="43">
        <f t="shared" ref="N5375:N5381" si="10476">N5376</f>
        <v>0</v>
      </c>
      <c r="O5375" s="43">
        <f t="shared" ref="O5375:O5379" si="10477">O5376</f>
        <v>0</v>
      </c>
      <c r="P5375" s="43">
        <f t="shared" ref="P5375:P5379" si="10478">P5376</f>
        <v>0</v>
      </c>
      <c r="Q5375" s="43">
        <f t="shared" ref="Q5375:Q5379" si="10479">Q5376</f>
        <v>0</v>
      </c>
      <c r="R5375" s="43">
        <f t="shared" ref="R5375:R5379" si="10480">R5376</f>
        <v>0</v>
      </c>
      <c r="S5375" s="43">
        <f t="shared" ref="S5375:S5379" si="10481">S5376</f>
        <v>0</v>
      </c>
      <c r="T5375" s="43">
        <f t="shared" ref="T5375:T5379" si="10482">T5376</f>
        <v>0</v>
      </c>
      <c r="U5375" s="43">
        <v>0</v>
      </c>
      <c r="V5375" s="43">
        <f t="shared" si="10418"/>
        <v>612.5</v>
      </c>
      <c r="W5375" s="43">
        <f t="shared" ref="W5375:W5381" si="10483">W5376</f>
        <v>0</v>
      </c>
      <c r="X5375" s="43">
        <f t="shared" ref="X5375:X5381" si="10484">X5376</f>
        <v>0</v>
      </c>
      <c r="Y5375" s="43">
        <f t="shared" ref="Y5375:Y5381" si="10485">Y5376</f>
        <v>0</v>
      </c>
      <c r="Z5375" s="43">
        <f t="shared" ref="Z5375:Z5381" si="10486">Z5376</f>
        <v>0</v>
      </c>
      <c r="AA5375" s="43">
        <f t="shared" ref="AA5375:AA5381" si="10487">AA5376</f>
        <v>0</v>
      </c>
      <c r="AB5375" s="43">
        <f t="shared" ref="AB5375:AB5379" si="10488">AB5376</f>
        <v>612.5</v>
      </c>
      <c r="AC5375" s="44">
        <f t="shared" ref="AC5375:AC5379" si="10489">AC5376</f>
        <v>612.5</v>
      </c>
      <c r="AD5375" s="44">
        <f t="shared" ref="AD5375:AD5379" si="10490">AD5376</f>
        <v>612.5</v>
      </c>
      <c r="AE5375" s="45">
        <f t="shared" si="10414"/>
        <v>100</v>
      </c>
      <c r="AF5375" s="43">
        <f t="shared" ref="AF5375:AF5379" si="10491">AF5376</f>
        <v>612.5</v>
      </c>
      <c r="AG5375" s="43">
        <f t="shared" ref="AG5375:AG5379" si="10492">AG5376</f>
        <v>0</v>
      </c>
      <c r="AH5375" s="43">
        <f t="shared" ref="AH5375:AH5379" si="10493">AH5376</f>
        <v>0</v>
      </c>
      <c r="AI5375" s="43">
        <f t="shared" ref="AI5375:AI5379" si="10494">AI5376</f>
        <v>0</v>
      </c>
      <c r="AJ5375" s="43">
        <f t="shared" ref="AJ5375:AJ5379" si="10495">AJ5376</f>
        <v>0</v>
      </c>
      <c r="AK5375" s="43">
        <f t="shared" ref="AK5375:AK5379" si="10496">AK5376</f>
        <v>0</v>
      </c>
      <c r="AL5375" s="43">
        <f t="shared" si="10415"/>
        <v>612.5</v>
      </c>
      <c r="AM5375" s="43">
        <f t="shared" si="10416"/>
        <v>0</v>
      </c>
      <c r="AN5375" s="2"/>
      <c r="AO5375" s="1"/>
      <c r="AP5375" s="1"/>
      <c r="AQ5375" s="1"/>
      <c r="AR5375" s="1"/>
      <c r="AS5375" s="1"/>
    </row>
    <row r="5376" ht="31.5">
      <c r="B5376" s="41" t="s">
        <v>1468</v>
      </c>
      <c r="C5376" s="41" t="s">
        <v>137</v>
      </c>
      <c r="D5376" s="41" t="s">
        <v>505</v>
      </c>
      <c r="E5376" s="26" t="str">
        <f t="shared" si="10417"/>
        <v>1102</v>
      </c>
      <c r="F5376" s="41" t="s">
        <v>613</v>
      </c>
      <c r="G5376" s="41"/>
      <c r="H5376" s="42" t="s">
        <v>614</v>
      </c>
      <c r="I5376" s="43">
        <f t="shared" si="10471"/>
        <v>612.5</v>
      </c>
      <c r="J5376" s="43">
        <f t="shared" si="10472"/>
        <v>612.5</v>
      </c>
      <c r="K5376" s="43">
        <f t="shared" si="10473"/>
        <v>612.5</v>
      </c>
      <c r="L5376" s="43">
        <f t="shared" si="10474"/>
        <v>0</v>
      </c>
      <c r="M5376" s="43">
        <f t="shared" si="10475"/>
        <v>0</v>
      </c>
      <c r="N5376" s="43">
        <f t="shared" si="10476"/>
        <v>0</v>
      </c>
      <c r="O5376" s="43">
        <f t="shared" si="10477"/>
        <v>0</v>
      </c>
      <c r="P5376" s="43">
        <f t="shared" si="10478"/>
        <v>0</v>
      </c>
      <c r="Q5376" s="43">
        <f t="shared" si="10479"/>
        <v>0</v>
      </c>
      <c r="R5376" s="43">
        <f t="shared" si="10480"/>
        <v>0</v>
      </c>
      <c r="S5376" s="43">
        <f t="shared" si="10481"/>
        <v>0</v>
      </c>
      <c r="T5376" s="43">
        <f t="shared" si="10482"/>
        <v>0</v>
      </c>
      <c r="U5376" s="43">
        <v>0</v>
      </c>
      <c r="V5376" s="43">
        <f t="shared" si="10418"/>
        <v>612.5</v>
      </c>
      <c r="W5376" s="43">
        <f t="shared" si="10483"/>
        <v>0</v>
      </c>
      <c r="X5376" s="43">
        <f t="shared" si="10484"/>
        <v>0</v>
      </c>
      <c r="Y5376" s="43">
        <f t="shared" si="10485"/>
        <v>0</v>
      </c>
      <c r="Z5376" s="43">
        <f t="shared" si="10486"/>
        <v>0</v>
      </c>
      <c r="AA5376" s="43">
        <f t="shared" si="10487"/>
        <v>0</v>
      </c>
      <c r="AB5376" s="43">
        <f t="shared" si="10488"/>
        <v>612.5</v>
      </c>
      <c r="AC5376" s="44">
        <f t="shared" si="10489"/>
        <v>612.5</v>
      </c>
      <c r="AD5376" s="44">
        <f t="shared" si="10490"/>
        <v>612.5</v>
      </c>
      <c r="AE5376" s="45">
        <f t="shared" si="10414"/>
        <v>100</v>
      </c>
      <c r="AF5376" s="43">
        <f t="shared" si="10491"/>
        <v>612.5</v>
      </c>
      <c r="AG5376" s="43">
        <f t="shared" si="10492"/>
        <v>0</v>
      </c>
      <c r="AH5376" s="43">
        <f t="shared" si="10493"/>
        <v>0</v>
      </c>
      <c r="AI5376" s="43">
        <f t="shared" si="10494"/>
        <v>0</v>
      </c>
      <c r="AJ5376" s="43">
        <f t="shared" si="10495"/>
        <v>0</v>
      </c>
      <c r="AK5376" s="43">
        <f t="shared" si="10496"/>
        <v>0</v>
      </c>
      <c r="AL5376" s="43">
        <f t="shared" si="10415"/>
        <v>612.5</v>
      </c>
      <c r="AM5376" s="43">
        <f t="shared" si="10416"/>
        <v>0</v>
      </c>
      <c r="AN5376" s="2"/>
      <c r="AO5376" s="1"/>
      <c r="AP5376" s="1"/>
      <c r="AQ5376" s="1"/>
      <c r="AR5376" s="1"/>
      <c r="AS5376" s="1"/>
    </row>
    <row r="5377" ht="31.5">
      <c r="B5377" s="41" t="s">
        <v>1468</v>
      </c>
      <c r="C5377" s="41" t="s">
        <v>137</v>
      </c>
      <c r="D5377" s="41" t="s">
        <v>505</v>
      </c>
      <c r="E5377" s="26" t="str">
        <f t="shared" si="10417"/>
        <v>1102</v>
      </c>
      <c r="F5377" s="41" t="s">
        <v>615</v>
      </c>
      <c r="G5377" s="41"/>
      <c r="H5377" s="42" t="s">
        <v>616</v>
      </c>
      <c r="I5377" s="43">
        <f t="shared" si="10471"/>
        <v>612.5</v>
      </c>
      <c r="J5377" s="43">
        <f t="shared" si="10472"/>
        <v>612.5</v>
      </c>
      <c r="K5377" s="43">
        <f t="shared" si="10473"/>
        <v>612.5</v>
      </c>
      <c r="L5377" s="43">
        <f t="shared" si="10474"/>
        <v>0</v>
      </c>
      <c r="M5377" s="43">
        <f t="shared" si="10475"/>
        <v>0</v>
      </c>
      <c r="N5377" s="43">
        <f t="shared" si="10476"/>
        <v>0</v>
      </c>
      <c r="O5377" s="43">
        <f t="shared" si="10477"/>
        <v>0</v>
      </c>
      <c r="P5377" s="43">
        <f t="shared" si="10478"/>
        <v>0</v>
      </c>
      <c r="Q5377" s="43">
        <f t="shared" si="10479"/>
        <v>0</v>
      </c>
      <c r="R5377" s="43">
        <f t="shared" si="10480"/>
        <v>0</v>
      </c>
      <c r="S5377" s="43">
        <f t="shared" si="10481"/>
        <v>0</v>
      </c>
      <c r="T5377" s="43">
        <f t="shared" si="10482"/>
        <v>0</v>
      </c>
      <c r="U5377" s="43">
        <v>0</v>
      </c>
      <c r="V5377" s="43">
        <f t="shared" si="10418"/>
        <v>612.5</v>
      </c>
      <c r="W5377" s="43">
        <f t="shared" si="10483"/>
        <v>0</v>
      </c>
      <c r="X5377" s="43">
        <f t="shared" si="10484"/>
        <v>0</v>
      </c>
      <c r="Y5377" s="43">
        <f t="shared" si="10485"/>
        <v>0</v>
      </c>
      <c r="Z5377" s="43">
        <f t="shared" si="10486"/>
        <v>0</v>
      </c>
      <c r="AA5377" s="43">
        <f t="shared" si="10487"/>
        <v>0</v>
      </c>
      <c r="AB5377" s="43">
        <f t="shared" si="10488"/>
        <v>612.5</v>
      </c>
      <c r="AC5377" s="44">
        <f t="shared" si="10489"/>
        <v>612.5</v>
      </c>
      <c r="AD5377" s="44">
        <f t="shared" si="10490"/>
        <v>612.5</v>
      </c>
      <c r="AE5377" s="45">
        <f t="shared" si="10414"/>
        <v>100</v>
      </c>
      <c r="AF5377" s="43">
        <f t="shared" si="10491"/>
        <v>612.5</v>
      </c>
      <c r="AG5377" s="43">
        <f t="shared" si="10492"/>
        <v>0</v>
      </c>
      <c r="AH5377" s="43">
        <f t="shared" si="10493"/>
        <v>0</v>
      </c>
      <c r="AI5377" s="43">
        <f t="shared" si="10494"/>
        <v>0</v>
      </c>
      <c r="AJ5377" s="43">
        <f t="shared" si="10495"/>
        <v>0</v>
      </c>
      <c r="AK5377" s="43">
        <f t="shared" si="10496"/>
        <v>0</v>
      </c>
      <c r="AL5377" s="43">
        <f t="shared" si="10415"/>
        <v>612.5</v>
      </c>
      <c r="AM5377" s="43">
        <f t="shared" si="10416"/>
        <v>0</v>
      </c>
      <c r="AN5377" s="2"/>
      <c r="AR5377" s="1"/>
      <c r="AS5377" s="1"/>
    </row>
    <row r="5378" ht="47.25">
      <c r="B5378" s="41" t="s">
        <v>1468</v>
      </c>
      <c r="C5378" s="41" t="s">
        <v>137</v>
      </c>
      <c r="D5378" s="41" t="s">
        <v>505</v>
      </c>
      <c r="E5378" s="26" t="str">
        <f t="shared" si="10417"/>
        <v>1102</v>
      </c>
      <c r="F5378" s="41" t="s">
        <v>1499</v>
      </c>
      <c r="G5378" s="41"/>
      <c r="H5378" s="42" t="s">
        <v>1500</v>
      </c>
      <c r="I5378" s="43">
        <f t="shared" si="10471"/>
        <v>612.5</v>
      </c>
      <c r="J5378" s="43">
        <f t="shared" si="10472"/>
        <v>612.5</v>
      </c>
      <c r="K5378" s="43">
        <f t="shared" si="10473"/>
        <v>612.5</v>
      </c>
      <c r="L5378" s="43">
        <f t="shared" si="10474"/>
        <v>0</v>
      </c>
      <c r="M5378" s="43">
        <f t="shared" si="10475"/>
        <v>0</v>
      </c>
      <c r="N5378" s="43">
        <f t="shared" si="10476"/>
        <v>0</v>
      </c>
      <c r="O5378" s="43">
        <f t="shared" si="10477"/>
        <v>0</v>
      </c>
      <c r="P5378" s="43">
        <f t="shared" si="10478"/>
        <v>0</v>
      </c>
      <c r="Q5378" s="43">
        <f t="shared" si="10479"/>
        <v>0</v>
      </c>
      <c r="R5378" s="43">
        <f t="shared" si="10480"/>
        <v>0</v>
      </c>
      <c r="S5378" s="43">
        <f t="shared" si="10481"/>
        <v>0</v>
      </c>
      <c r="T5378" s="43">
        <f t="shared" si="10482"/>
        <v>0</v>
      </c>
      <c r="U5378" s="43">
        <v>0</v>
      </c>
      <c r="V5378" s="43">
        <f t="shared" si="10418"/>
        <v>612.5</v>
      </c>
      <c r="W5378" s="43">
        <f t="shared" si="10483"/>
        <v>0</v>
      </c>
      <c r="X5378" s="43">
        <f t="shared" si="10484"/>
        <v>0</v>
      </c>
      <c r="Y5378" s="43">
        <f t="shared" si="10485"/>
        <v>0</v>
      </c>
      <c r="Z5378" s="43">
        <f t="shared" si="10486"/>
        <v>0</v>
      </c>
      <c r="AA5378" s="43">
        <f t="shared" si="10487"/>
        <v>0</v>
      </c>
      <c r="AB5378" s="43">
        <f t="shared" si="10488"/>
        <v>612.5</v>
      </c>
      <c r="AC5378" s="44">
        <f t="shared" si="10489"/>
        <v>612.5</v>
      </c>
      <c r="AD5378" s="44">
        <f t="shared" si="10490"/>
        <v>612.5</v>
      </c>
      <c r="AE5378" s="45">
        <f t="shared" si="10414"/>
        <v>100</v>
      </c>
      <c r="AF5378" s="43">
        <f t="shared" si="10491"/>
        <v>612.5</v>
      </c>
      <c r="AG5378" s="43">
        <f t="shared" si="10492"/>
        <v>0</v>
      </c>
      <c r="AH5378" s="43">
        <f t="shared" si="10493"/>
        <v>0</v>
      </c>
      <c r="AI5378" s="43">
        <f t="shared" si="10494"/>
        <v>0</v>
      </c>
      <c r="AJ5378" s="43">
        <f t="shared" si="10495"/>
        <v>0</v>
      </c>
      <c r="AK5378" s="43">
        <f t="shared" si="10496"/>
        <v>0</v>
      </c>
      <c r="AL5378" s="43">
        <f t="shared" si="10415"/>
        <v>612.5</v>
      </c>
      <c r="AM5378" s="43">
        <f t="shared" si="10416"/>
        <v>0</v>
      </c>
      <c r="AN5378" s="2"/>
      <c r="AO5378" s="1"/>
      <c r="AP5378" s="1"/>
      <c r="AQ5378" s="1"/>
      <c r="AR5378" s="1"/>
      <c r="AS5378" s="1"/>
    </row>
    <row r="5379" ht="31.5">
      <c r="B5379" s="41" t="s">
        <v>1468</v>
      </c>
      <c r="C5379" s="41" t="s">
        <v>137</v>
      </c>
      <c r="D5379" s="41" t="s">
        <v>505</v>
      </c>
      <c r="E5379" s="26" t="str">
        <f t="shared" si="10417"/>
        <v>1102</v>
      </c>
      <c r="F5379" s="41" t="s">
        <v>1499</v>
      </c>
      <c r="G5379" s="41" t="s">
        <v>53</v>
      </c>
      <c r="H5379" s="42" t="s">
        <v>54</v>
      </c>
      <c r="I5379" s="43">
        <f t="shared" si="10471"/>
        <v>612.5</v>
      </c>
      <c r="J5379" s="43">
        <f t="shared" si="10472"/>
        <v>612.5</v>
      </c>
      <c r="K5379" s="43">
        <f t="shared" si="10473"/>
        <v>612.5</v>
      </c>
      <c r="L5379" s="43">
        <f t="shared" si="10474"/>
        <v>0</v>
      </c>
      <c r="M5379" s="43">
        <f t="shared" si="10475"/>
        <v>0</v>
      </c>
      <c r="N5379" s="43">
        <f t="shared" si="10476"/>
        <v>0</v>
      </c>
      <c r="O5379" s="43">
        <f t="shared" si="10477"/>
        <v>0</v>
      </c>
      <c r="P5379" s="43">
        <f t="shared" si="10478"/>
        <v>0</v>
      </c>
      <c r="Q5379" s="43">
        <f t="shared" si="10479"/>
        <v>0</v>
      </c>
      <c r="R5379" s="43">
        <f t="shared" si="10480"/>
        <v>0</v>
      </c>
      <c r="S5379" s="43">
        <f t="shared" si="10481"/>
        <v>0</v>
      </c>
      <c r="T5379" s="43">
        <f t="shared" si="10482"/>
        <v>0</v>
      </c>
      <c r="U5379" s="43">
        <v>0</v>
      </c>
      <c r="V5379" s="43">
        <f t="shared" si="10418"/>
        <v>612.5</v>
      </c>
      <c r="W5379" s="43">
        <f t="shared" si="10483"/>
        <v>0</v>
      </c>
      <c r="X5379" s="43">
        <f t="shared" si="10484"/>
        <v>0</v>
      </c>
      <c r="Y5379" s="43">
        <f t="shared" si="10485"/>
        <v>0</v>
      </c>
      <c r="Z5379" s="43">
        <f t="shared" si="10486"/>
        <v>0</v>
      </c>
      <c r="AA5379" s="43">
        <f t="shared" si="10487"/>
        <v>0</v>
      </c>
      <c r="AB5379" s="43">
        <f t="shared" si="10488"/>
        <v>612.5</v>
      </c>
      <c r="AC5379" s="44">
        <f t="shared" si="10489"/>
        <v>612.5</v>
      </c>
      <c r="AD5379" s="44">
        <f t="shared" si="10490"/>
        <v>612.5</v>
      </c>
      <c r="AE5379" s="45">
        <f t="shared" si="10414"/>
        <v>100</v>
      </c>
      <c r="AF5379" s="43">
        <f t="shared" si="10491"/>
        <v>612.5</v>
      </c>
      <c r="AG5379" s="43">
        <f t="shared" si="10492"/>
        <v>0</v>
      </c>
      <c r="AH5379" s="43">
        <f t="shared" si="10493"/>
        <v>0</v>
      </c>
      <c r="AI5379" s="43">
        <f t="shared" si="10494"/>
        <v>0</v>
      </c>
      <c r="AJ5379" s="43">
        <f t="shared" si="10495"/>
        <v>0</v>
      </c>
      <c r="AK5379" s="43">
        <f t="shared" si="10496"/>
        <v>0</v>
      </c>
      <c r="AL5379" s="43">
        <f t="shared" si="10415"/>
        <v>612.5</v>
      </c>
      <c r="AM5379" s="43">
        <f t="shared" si="10416"/>
        <v>0</v>
      </c>
      <c r="AN5379" s="2"/>
      <c r="AO5379" s="1"/>
      <c r="AP5379" s="1"/>
      <c r="AQ5379" s="1"/>
      <c r="AR5379" s="1"/>
      <c r="AS5379" s="1"/>
    </row>
    <row r="5380" ht="31.5">
      <c r="B5380" s="41" t="s">
        <v>1468</v>
      </c>
      <c r="C5380" s="41" t="s">
        <v>137</v>
      </c>
      <c r="D5380" s="41" t="s">
        <v>505</v>
      </c>
      <c r="E5380" s="26" t="str">
        <f t="shared" si="10417"/>
        <v>1102</v>
      </c>
      <c r="F5380" s="41" t="s">
        <v>1499</v>
      </c>
      <c r="G5380" s="41" t="s">
        <v>55</v>
      </c>
      <c r="H5380" s="42" t="s">
        <v>56</v>
      </c>
      <c r="I5380" s="43">
        <v>612.5</v>
      </c>
      <c r="J5380" s="43">
        <v>612.5</v>
      </c>
      <c r="K5380" s="43">
        <v>612.5</v>
      </c>
      <c r="L5380" s="43"/>
      <c r="M5380" s="43"/>
      <c r="N5380" s="43"/>
      <c r="O5380" s="43">
        <v>0</v>
      </c>
      <c r="P5380" s="43">
        <v>0</v>
      </c>
      <c r="Q5380" s="43">
        <v>0</v>
      </c>
      <c r="R5380" s="43">
        <v>0</v>
      </c>
      <c r="S5380" s="43">
        <v>0</v>
      </c>
      <c r="T5380" s="43">
        <v>0</v>
      </c>
      <c r="U5380" s="43">
        <v>0</v>
      </c>
      <c r="V5380" s="43">
        <f t="shared" si="10418"/>
        <v>612.5</v>
      </c>
      <c r="W5380" s="43"/>
      <c r="X5380" s="43"/>
      <c r="Y5380" s="43"/>
      <c r="Z5380" s="43"/>
      <c r="AA5380" s="43"/>
      <c r="AB5380" s="43">
        <v>612.5</v>
      </c>
      <c r="AC5380" s="44">
        <v>612.5</v>
      </c>
      <c r="AD5380" s="44">
        <v>612.5</v>
      </c>
      <c r="AE5380" s="45">
        <f t="shared" si="10414"/>
        <v>100</v>
      </c>
      <c r="AF5380" s="43">
        <v>612.5</v>
      </c>
      <c r="AG5380" s="43">
        <v>0</v>
      </c>
      <c r="AH5380" s="43">
        <v>0</v>
      </c>
      <c r="AI5380" s="43">
        <v>0</v>
      </c>
      <c r="AJ5380" s="43">
        <v>0</v>
      </c>
      <c r="AK5380" s="43">
        <v>0</v>
      </c>
      <c r="AL5380" s="43">
        <f t="shared" si="10415"/>
        <v>612.5</v>
      </c>
      <c r="AM5380" s="43">
        <f t="shared" si="10416"/>
        <v>0</v>
      </c>
      <c r="AN5380" s="19"/>
      <c r="AO5380" s="1"/>
      <c r="AP5380" s="1"/>
      <c r="AQ5380" s="1"/>
      <c r="AR5380" s="1"/>
      <c r="AS5380" s="1"/>
    </row>
    <row r="5381" s="33" customFormat="1">
      <c r="B5381" s="34" t="s">
        <v>1468</v>
      </c>
      <c r="C5381" s="34" t="s">
        <v>137</v>
      </c>
      <c r="D5381" s="34" t="s">
        <v>117</v>
      </c>
      <c r="E5381" s="35" t="str">
        <f t="shared" si="10417"/>
        <v>1103</v>
      </c>
      <c r="F5381" s="34"/>
      <c r="G5381" s="34"/>
      <c r="H5381" s="36" t="s">
        <v>661</v>
      </c>
      <c r="I5381" s="37">
        <f t="shared" si="10471"/>
        <v>943723.70000000007</v>
      </c>
      <c r="J5381" s="37">
        <f t="shared" si="10472"/>
        <v>870970.29999999993</v>
      </c>
      <c r="K5381" s="37">
        <f t="shared" si="10473"/>
        <v>933495.69999999995</v>
      </c>
      <c r="L5381" s="37">
        <f t="shared" si="10474"/>
        <v>3732</v>
      </c>
      <c r="M5381" s="37">
        <f t="shared" si="10475"/>
        <v>0</v>
      </c>
      <c r="N5381" s="37">
        <f t="shared" si="10476"/>
        <v>-292.19999999999999</v>
      </c>
      <c r="O5381" s="37">
        <f>O5382+O5446</f>
        <v>5530.0920000000006</v>
      </c>
      <c r="P5381" s="37">
        <f>P5382+P5446</f>
        <v>14000.587</v>
      </c>
      <c r="Q5381" s="37">
        <f>Q5382+Q5446</f>
        <v>54888.75</v>
      </c>
      <c r="R5381" s="37">
        <f>R5382+R5446</f>
        <v>27560.681</v>
      </c>
      <c r="S5381" s="37">
        <f>S5382+S5446</f>
        <v>372</v>
      </c>
      <c r="T5381" s="37">
        <f>T5382+T5446</f>
        <v>0</v>
      </c>
      <c r="U5381" s="37">
        <v>0</v>
      </c>
      <c r="V5381" s="37">
        <f t="shared" si="10418"/>
        <v>1049807.8100000001</v>
      </c>
      <c r="W5381" s="37">
        <f t="shared" si="10483"/>
        <v>0</v>
      </c>
      <c r="X5381" s="37">
        <f t="shared" si="10484"/>
        <v>0</v>
      </c>
      <c r="Y5381" s="37">
        <f t="shared" si="10485"/>
        <v>0</v>
      </c>
      <c r="Z5381" s="37">
        <f t="shared" si="10486"/>
        <v>0</v>
      </c>
      <c r="AA5381" s="37">
        <f t="shared" si="10487"/>
        <v>0</v>
      </c>
      <c r="AB5381" s="37">
        <f>AB5382+AB5446</f>
        <v>800520.65745000017</v>
      </c>
      <c r="AC5381" s="38">
        <f>AC5382+AC5446</f>
        <v>1074728.42992</v>
      </c>
      <c r="AD5381" s="38">
        <f>AD5382+AD5446</f>
        <v>1073008.5741700002</v>
      </c>
      <c r="AE5381" s="39">
        <f t="shared" si="10414"/>
        <v>99.839972992048985</v>
      </c>
      <c r="AF5381" s="37">
        <f>AF5382+AF5446</f>
        <v>1068815.4425600001</v>
      </c>
      <c r="AG5381" s="37">
        <f>AG5382+AG5446</f>
        <v>5530.0920000000006</v>
      </c>
      <c r="AH5381" s="37">
        <f>AH5382+AH5446</f>
        <v>0</v>
      </c>
      <c r="AI5381" s="37">
        <f>AI5382+AI5446</f>
        <v>0</v>
      </c>
      <c r="AJ5381" s="37">
        <f>AJ5382+AJ5446</f>
        <v>0</v>
      </c>
      <c r="AK5381" s="37">
        <f>AK5382+AK5446</f>
        <v>0</v>
      </c>
      <c r="AL5381" s="37">
        <f t="shared" si="10415"/>
        <v>1074345.5345600001</v>
      </c>
      <c r="AM5381" s="37">
        <f t="shared" si="10416"/>
        <v>-24537.724560000002</v>
      </c>
      <c r="AN5381" s="40"/>
      <c r="AO5381" s="33"/>
      <c r="AP5381" s="33"/>
      <c r="AQ5381" s="33"/>
      <c r="AR5381" s="33"/>
      <c r="AS5381" s="33"/>
    </row>
    <row r="5382" ht="31.5">
      <c r="B5382" s="41" t="s">
        <v>1468</v>
      </c>
      <c r="C5382" s="41" t="s">
        <v>137</v>
      </c>
      <c r="D5382" s="41" t="s">
        <v>117</v>
      </c>
      <c r="E5382" s="26" t="str">
        <f t="shared" si="10417"/>
        <v>1103</v>
      </c>
      <c r="F5382" s="41" t="s">
        <v>662</v>
      </c>
      <c r="G5382" s="41"/>
      <c r="H5382" s="42" t="s">
        <v>663</v>
      </c>
      <c r="I5382" s="43">
        <f>I5414+I5383</f>
        <v>943723.70000000007</v>
      </c>
      <c r="J5382" s="43">
        <f>J5414+J5383</f>
        <v>870970.29999999993</v>
      </c>
      <c r="K5382" s="43">
        <f>K5414+K5383</f>
        <v>933495.69999999995</v>
      </c>
      <c r="L5382" s="43">
        <f>L5414+L5383</f>
        <v>3732</v>
      </c>
      <c r="M5382" s="43">
        <f>M5414+M5383</f>
        <v>0</v>
      </c>
      <c r="N5382" s="43">
        <f>N5414+N5383</f>
        <v>-292.19999999999999</v>
      </c>
      <c r="O5382" s="43">
        <f>O5414+O5383</f>
        <v>5530.0920000000006</v>
      </c>
      <c r="P5382" s="43">
        <f>P5414+P5383</f>
        <v>14000.587</v>
      </c>
      <c r="Q5382" s="43">
        <f>Q5414+Q5383</f>
        <v>54888.75</v>
      </c>
      <c r="R5382" s="43">
        <f>R5414+R5383</f>
        <v>27560.681</v>
      </c>
      <c r="S5382" s="43">
        <f>S5414+S5383</f>
        <v>372</v>
      </c>
      <c r="T5382" s="43">
        <f>T5414+T5383</f>
        <v>0</v>
      </c>
      <c r="U5382" s="43">
        <v>0</v>
      </c>
      <c r="V5382" s="43">
        <f t="shared" si="10418"/>
        <v>1049807.8100000001</v>
      </c>
      <c r="W5382" s="43">
        <f>W5414+W5383</f>
        <v>0</v>
      </c>
      <c r="X5382" s="43">
        <f>X5414+X5383</f>
        <v>0</v>
      </c>
      <c r="Y5382" s="43">
        <f>Y5414+Y5383</f>
        <v>0</v>
      </c>
      <c r="Z5382" s="43">
        <f>Z5414+Z5383</f>
        <v>0</v>
      </c>
      <c r="AA5382" s="43">
        <f>AA5414+AA5383</f>
        <v>0</v>
      </c>
      <c r="AB5382" s="43">
        <f>AB5414+AB5383</f>
        <v>799953.04599000013</v>
      </c>
      <c r="AC5382" s="44">
        <f>AC5414+AC5383</f>
        <v>1073280.81846</v>
      </c>
      <c r="AD5382" s="44">
        <f>AD5414+AD5383</f>
        <v>1071560.9627100001</v>
      </c>
      <c r="AE5382" s="45">
        <f t="shared" si="10414"/>
        <v>99.83975715205014</v>
      </c>
      <c r="AF5382" s="43">
        <f>AF5414+AF5383</f>
        <v>1067567.8311000001</v>
      </c>
      <c r="AG5382" s="43">
        <f>AG5414+AG5383</f>
        <v>5530.0920000000006</v>
      </c>
      <c r="AH5382" s="43">
        <f>AH5414+AH5383</f>
        <v>0</v>
      </c>
      <c r="AI5382" s="43">
        <f>AI5414+AI5383</f>
        <v>0</v>
      </c>
      <c r="AJ5382" s="43">
        <f>AJ5414+AJ5383</f>
        <v>0</v>
      </c>
      <c r="AK5382" s="43">
        <f>AK5414+AK5383</f>
        <v>0</v>
      </c>
      <c r="AL5382" s="43">
        <f t="shared" si="10415"/>
        <v>1073097.9231</v>
      </c>
      <c r="AM5382" s="43">
        <f t="shared" si="10416"/>
        <v>-23290.113099999959</v>
      </c>
      <c r="AN5382" s="2"/>
      <c r="AO5382" s="1"/>
      <c r="AP5382" s="1"/>
      <c r="AQ5382" s="1"/>
      <c r="AR5382" s="1"/>
      <c r="AS5382" s="1"/>
    </row>
    <row r="5383" ht="31.5">
      <c r="B5383" s="41" t="s">
        <v>1468</v>
      </c>
      <c r="C5383" s="41" t="s">
        <v>137</v>
      </c>
      <c r="D5383" s="41" t="s">
        <v>117</v>
      </c>
      <c r="E5383" s="26" t="str">
        <f t="shared" si="10417"/>
        <v>1103</v>
      </c>
      <c r="F5383" s="41" t="s">
        <v>1076</v>
      </c>
      <c r="G5383" s="41"/>
      <c r="H5383" s="42" t="s">
        <v>1077</v>
      </c>
      <c r="I5383" s="43">
        <f>I5407+I5384+I5389</f>
        <v>96068.599999999991</v>
      </c>
      <c r="J5383" s="43">
        <f>J5407+J5384+J5389</f>
        <v>18911.200000000004</v>
      </c>
      <c r="K5383" s="43">
        <f>K5407+K5384+K5389</f>
        <v>81436.599999999991</v>
      </c>
      <c r="L5383" s="43">
        <f>L5407+L5384+L5389</f>
        <v>3732</v>
      </c>
      <c r="M5383" s="43">
        <f>M5407+M5384+M5389</f>
        <v>0</v>
      </c>
      <c r="N5383" s="43">
        <f>N5407+N5384+N5389</f>
        <v>-292.19999999999999</v>
      </c>
      <c r="O5383" s="43">
        <f>O5407+O5384+O5389</f>
        <v>0</v>
      </c>
      <c r="P5383" s="43">
        <f>P5407+P5384+P5389</f>
        <v>2195.0479999999998</v>
      </c>
      <c r="Q5383" s="43">
        <f>Q5407+Q5384+Q5389</f>
        <v>2455.4000000000001</v>
      </c>
      <c r="R5383" s="43">
        <f>R5407+R5384+R5389</f>
        <v>17485.292000000001</v>
      </c>
      <c r="S5383" s="43">
        <f>S5407+S5384+S5389</f>
        <v>0</v>
      </c>
      <c r="T5383" s="43">
        <f>T5407+T5384+T5389</f>
        <v>0</v>
      </c>
      <c r="U5383" s="43">
        <v>0</v>
      </c>
      <c r="V5383" s="43">
        <f t="shared" si="10418"/>
        <v>121936.33999999998</v>
      </c>
      <c r="W5383" s="43">
        <f>W5407+W5384+W5389</f>
        <v>0</v>
      </c>
      <c r="X5383" s="43">
        <f>X5407+X5384+X5389</f>
        <v>0</v>
      </c>
      <c r="Y5383" s="43">
        <f>Y5407+Y5384+Y5389</f>
        <v>0</v>
      </c>
      <c r="Z5383" s="43">
        <f>Z5407+Z5384+Z5389</f>
        <v>0</v>
      </c>
      <c r="AA5383" s="43">
        <f>AA5407+AA5384+AA5389</f>
        <v>0</v>
      </c>
      <c r="AB5383" s="43">
        <f>AB5407+AB5384+AB5389</f>
        <v>38220.54189</v>
      </c>
      <c r="AC5383" s="44">
        <f>AC5407+AC5384+AC5389</f>
        <v>145409.34846000001</v>
      </c>
      <c r="AD5383" s="44">
        <f>AD5407+AD5384+AD5389</f>
        <v>143704.99148999999</v>
      </c>
      <c r="AE5383" s="45">
        <f t="shared" si="10414"/>
        <v>98.827890374277501</v>
      </c>
      <c r="AF5383" s="43">
        <f>AF5407+AF5384+AF5389</f>
        <v>145226.45309999998</v>
      </c>
      <c r="AG5383" s="43">
        <f>AG5407+AG5384+AG5389</f>
        <v>0</v>
      </c>
      <c r="AH5383" s="43">
        <f>AH5407+AH5384+AH5389</f>
        <v>0</v>
      </c>
      <c r="AI5383" s="43">
        <f>AI5407+AI5384+AI5389</f>
        <v>0</v>
      </c>
      <c r="AJ5383" s="43">
        <f>AJ5407+AJ5384+AJ5389</f>
        <v>0</v>
      </c>
      <c r="AK5383" s="43">
        <f>AK5407+AK5384+AK5389</f>
        <v>0</v>
      </c>
      <c r="AL5383" s="43">
        <f t="shared" si="10415"/>
        <v>145226.45309999998</v>
      </c>
      <c r="AM5383" s="43">
        <f t="shared" si="10416"/>
        <v>-23290.113100000002</v>
      </c>
      <c r="AN5383" s="2"/>
      <c r="AO5383" s="1"/>
      <c r="AP5383" s="1"/>
      <c r="AQ5383" s="1"/>
      <c r="AR5383" s="1"/>
      <c r="AS5383" s="1"/>
    </row>
    <row r="5384" ht="63" hidden="1">
      <c r="B5384" s="41" t="s">
        <v>1468</v>
      </c>
      <c r="C5384" s="41" t="s">
        <v>137</v>
      </c>
      <c r="D5384" s="41" t="s">
        <v>117</v>
      </c>
      <c r="E5384" s="26" t="str">
        <f t="shared" si="10417"/>
        <v>1103</v>
      </c>
      <c r="F5384" s="41" t="s">
        <v>1078</v>
      </c>
      <c r="G5384" s="41"/>
      <c r="H5384" s="42" t="s">
        <v>1079</v>
      </c>
      <c r="I5384" s="43">
        <f t="shared" ref="I5384:I5385" si="10497">I5385</f>
        <v>0</v>
      </c>
      <c r="J5384" s="43">
        <f t="shared" ref="J5384:J5385" si="10498">J5385</f>
        <v>0</v>
      </c>
      <c r="K5384" s="43">
        <f t="shared" ref="K5384:K5385" si="10499">K5385</f>
        <v>0</v>
      </c>
      <c r="L5384" s="43">
        <f t="shared" ref="L5384:L5385" si="10500">L5385</f>
        <v>0</v>
      </c>
      <c r="M5384" s="43">
        <f t="shared" ref="M5384:M5385" si="10501">M5385</f>
        <v>0</v>
      </c>
      <c r="N5384" s="43">
        <f t="shared" ref="N5384:N5385" si="10502">N5385</f>
        <v>0</v>
      </c>
      <c r="O5384" s="43">
        <f t="shared" ref="O5384:O5385" si="10503">O5385</f>
        <v>0</v>
      </c>
      <c r="P5384" s="43">
        <f t="shared" ref="P5384:P5385" si="10504">P5385</f>
        <v>0</v>
      </c>
      <c r="Q5384" s="43">
        <f t="shared" ref="Q5384:Q5385" si="10505">Q5385</f>
        <v>0</v>
      </c>
      <c r="R5384" s="43">
        <f t="shared" ref="R5384:R5385" si="10506">R5385</f>
        <v>0</v>
      </c>
      <c r="S5384" s="43">
        <f t="shared" ref="S5384:S5385" si="10507">S5385</f>
        <v>0</v>
      </c>
      <c r="T5384" s="43">
        <f t="shared" ref="T5384:T5385" si="10508">T5385</f>
        <v>0</v>
      </c>
      <c r="U5384" s="43">
        <v>0</v>
      </c>
      <c r="V5384" s="43">
        <f t="shared" si="10418"/>
        <v>0</v>
      </c>
      <c r="W5384" s="43">
        <f t="shared" ref="W5384:W5385" si="10509">W5385</f>
        <v>0</v>
      </c>
      <c r="X5384" s="43">
        <f t="shared" ref="X5384:X5385" si="10510">X5385</f>
        <v>0</v>
      </c>
      <c r="Y5384" s="43">
        <f t="shared" ref="Y5384:Y5385" si="10511">Y5385</f>
        <v>0</v>
      </c>
      <c r="Z5384" s="43">
        <f t="shared" ref="Z5384:Z5385" si="10512">Z5385</f>
        <v>0</v>
      </c>
      <c r="AA5384" s="43">
        <f t="shared" ref="AA5384:AA5385" si="10513">AA5385</f>
        <v>0</v>
      </c>
      <c r="AB5384" s="43">
        <f t="shared" ref="AB5384:AB5385" si="10514">AB5385</f>
        <v>0</v>
      </c>
      <c r="AC5384" s="44">
        <f t="shared" ref="AC5384:AC5385" si="10515">AC5385</f>
        <v>0</v>
      </c>
      <c r="AD5384" s="44">
        <f t="shared" ref="AD5384:AD5385" si="10516">AD5385</f>
        <v>0</v>
      </c>
      <c r="AE5384" s="45" t="e">
        <f t="shared" si="10414"/>
        <v>#DIV/0!</v>
      </c>
      <c r="AF5384" s="46">
        <f t="shared" ref="AF5384:AF5385" si="10517">AF5385</f>
        <v>0</v>
      </c>
      <c r="AG5384" s="46">
        <f t="shared" ref="AG5384:AG5385" si="10518">AG5385</f>
        <v>0</v>
      </c>
      <c r="AH5384" s="47">
        <f t="shared" ref="AH5384:AH5385" si="10519">AH5385</f>
        <v>0</v>
      </c>
      <c r="AI5384" s="47">
        <f t="shared" ref="AI5384:AI5385" si="10520">AI5385</f>
        <v>0</v>
      </c>
      <c r="AJ5384" s="47">
        <f t="shared" ref="AJ5384:AJ5385" si="10521">AJ5385</f>
        <v>0</v>
      </c>
      <c r="AK5384" s="47">
        <f t="shared" ref="AK5384:AK5385" si="10522">AK5385</f>
        <v>0</v>
      </c>
      <c r="AL5384" s="47">
        <f t="shared" si="10415"/>
        <v>0</v>
      </c>
      <c r="AM5384" s="47">
        <f t="shared" si="10416"/>
        <v>0</v>
      </c>
      <c r="AN5384" s="48" t="s">
        <v>36</v>
      </c>
      <c r="AR5384" s="1"/>
      <c r="AS5384" s="1"/>
    </row>
    <row r="5385" ht="31.5" hidden="1">
      <c r="B5385" s="41" t="s">
        <v>1468</v>
      </c>
      <c r="C5385" s="41" t="s">
        <v>137</v>
      </c>
      <c r="D5385" s="41" t="s">
        <v>117</v>
      </c>
      <c r="E5385" s="26" t="str">
        <f t="shared" si="10417"/>
        <v>1103</v>
      </c>
      <c r="F5385" s="41" t="s">
        <v>1086</v>
      </c>
      <c r="G5385" s="41"/>
      <c r="H5385" s="42" t="s">
        <v>1087</v>
      </c>
      <c r="I5385" s="43">
        <f t="shared" si="10497"/>
        <v>0</v>
      </c>
      <c r="J5385" s="43">
        <f t="shared" si="10498"/>
        <v>0</v>
      </c>
      <c r="K5385" s="43">
        <f t="shared" si="10499"/>
        <v>0</v>
      </c>
      <c r="L5385" s="43">
        <f t="shared" si="10500"/>
        <v>0</v>
      </c>
      <c r="M5385" s="43">
        <f t="shared" si="10501"/>
        <v>0</v>
      </c>
      <c r="N5385" s="43">
        <f t="shared" si="10502"/>
        <v>0</v>
      </c>
      <c r="O5385" s="43">
        <f t="shared" si="10503"/>
        <v>0</v>
      </c>
      <c r="P5385" s="43">
        <f t="shared" si="10504"/>
        <v>0</v>
      </c>
      <c r="Q5385" s="43">
        <f t="shared" si="10505"/>
        <v>0</v>
      </c>
      <c r="R5385" s="43">
        <f t="shared" si="10506"/>
        <v>0</v>
      </c>
      <c r="S5385" s="43">
        <f t="shared" si="10507"/>
        <v>0</v>
      </c>
      <c r="T5385" s="43">
        <f t="shared" si="10508"/>
        <v>0</v>
      </c>
      <c r="U5385" s="43">
        <v>0</v>
      </c>
      <c r="V5385" s="43">
        <f t="shared" si="10418"/>
        <v>0</v>
      </c>
      <c r="W5385" s="43">
        <f t="shared" si="10509"/>
        <v>0</v>
      </c>
      <c r="X5385" s="43">
        <f t="shared" si="10510"/>
        <v>0</v>
      </c>
      <c r="Y5385" s="43">
        <f t="shared" si="10511"/>
        <v>0</v>
      </c>
      <c r="Z5385" s="43">
        <f t="shared" si="10512"/>
        <v>0</v>
      </c>
      <c r="AA5385" s="43">
        <f t="shared" si="10513"/>
        <v>0</v>
      </c>
      <c r="AB5385" s="43">
        <f t="shared" si="10514"/>
        <v>0</v>
      </c>
      <c r="AC5385" s="44">
        <f t="shared" si="10515"/>
        <v>0</v>
      </c>
      <c r="AD5385" s="44">
        <f t="shared" si="10516"/>
        <v>0</v>
      </c>
      <c r="AE5385" s="45" t="e">
        <f t="shared" si="10414"/>
        <v>#DIV/0!</v>
      </c>
      <c r="AF5385" s="46">
        <f t="shared" si="10517"/>
        <v>0</v>
      </c>
      <c r="AG5385" s="46">
        <f t="shared" si="10518"/>
        <v>0</v>
      </c>
      <c r="AH5385" s="47">
        <f t="shared" si="10519"/>
        <v>0</v>
      </c>
      <c r="AI5385" s="47">
        <f t="shared" si="10520"/>
        <v>0</v>
      </c>
      <c r="AJ5385" s="47">
        <f t="shared" si="10521"/>
        <v>0</v>
      </c>
      <c r="AK5385" s="47">
        <f t="shared" si="10522"/>
        <v>0</v>
      </c>
      <c r="AL5385" s="47">
        <f t="shared" si="10415"/>
        <v>0</v>
      </c>
      <c r="AM5385" s="47">
        <f t="shared" si="10416"/>
        <v>0</v>
      </c>
      <c r="AN5385" s="48" t="s">
        <v>36</v>
      </c>
      <c r="AR5385" s="1"/>
      <c r="AS5385" s="1"/>
    </row>
    <row r="5386" ht="31.5" hidden="1">
      <c r="B5386" s="41" t="s">
        <v>1468</v>
      </c>
      <c r="C5386" s="41" t="s">
        <v>137</v>
      </c>
      <c r="D5386" s="41" t="s">
        <v>117</v>
      </c>
      <c r="E5386" s="26" t="str">
        <f t="shared" si="10417"/>
        <v>1103</v>
      </c>
      <c r="F5386" s="41" t="s">
        <v>1086</v>
      </c>
      <c r="G5386" s="41" t="s">
        <v>550</v>
      </c>
      <c r="H5386" s="42" t="s">
        <v>551</v>
      </c>
      <c r="I5386" s="43">
        <f>I5387+I5388</f>
        <v>0</v>
      </c>
      <c r="J5386" s="43">
        <f>J5387+J5388</f>
        <v>0</v>
      </c>
      <c r="K5386" s="43">
        <f>K5387+K5388</f>
        <v>0</v>
      </c>
      <c r="L5386" s="43">
        <f>L5387+L5388</f>
        <v>0</v>
      </c>
      <c r="M5386" s="43">
        <f>M5387+M5388</f>
        <v>0</v>
      </c>
      <c r="N5386" s="43">
        <f>N5387+N5388</f>
        <v>0</v>
      </c>
      <c r="O5386" s="43">
        <f>O5387+O5388</f>
        <v>0</v>
      </c>
      <c r="P5386" s="43">
        <f>P5387+P5388</f>
        <v>0</v>
      </c>
      <c r="Q5386" s="43">
        <f>Q5387+Q5388</f>
        <v>0</v>
      </c>
      <c r="R5386" s="43">
        <f>R5387+R5388</f>
        <v>0</v>
      </c>
      <c r="S5386" s="43">
        <f>S5387+S5388</f>
        <v>0</v>
      </c>
      <c r="T5386" s="43">
        <f>T5387+T5388</f>
        <v>0</v>
      </c>
      <c r="U5386" s="43">
        <v>0</v>
      </c>
      <c r="V5386" s="43">
        <f t="shared" si="10418"/>
        <v>0</v>
      </c>
      <c r="W5386" s="43">
        <f>W5387+W5388</f>
        <v>0</v>
      </c>
      <c r="X5386" s="43">
        <f>X5387+X5388</f>
        <v>0</v>
      </c>
      <c r="Y5386" s="43">
        <f>Y5387+Y5388</f>
        <v>0</v>
      </c>
      <c r="Z5386" s="43">
        <f>Z5387+Z5388</f>
        <v>0</v>
      </c>
      <c r="AA5386" s="43">
        <f>AA5387+AA5388</f>
        <v>0</v>
      </c>
      <c r="AB5386" s="43">
        <f>AB5387+AB5388</f>
        <v>0</v>
      </c>
      <c r="AC5386" s="44">
        <f>AC5387+AC5388</f>
        <v>0</v>
      </c>
      <c r="AD5386" s="44">
        <f>AD5387+AD5388</f>
        <v>0</v>
      </c>
      <c r="AE5386" s="45" t="e">
        <f t="shared" si="10414"/>
        <v>#DIV/0!</v>
      </c>
      <c r="AF5386" s="46">
        <f>AF5387+AF5388</f>
        <v>0</v>
      </c>
      <c r="AG5386" s="46">
        <f>AG5387+AG5388</f>
        <v>0</v>
      </c>
      <c r="AH5386" s="47">
        <f>AH5387+AH5388</f>
        <v>0</v>
      </c>
      <c r="AI5386" s="47">
        <f>AI5387+AI5388</f>
        <v>0</v>
      </c>
      <c r="AJ5386" s="47">
        <f>AJ5387+AJ5388</f>
        <v>0</v>
      </c>
      <c r="AK5386" s="47">
        <f>AK5387+AK5388</f>
        <v>0</v>
      </c>
      <c r="AL5386" s="47">
        <f t="shared" si="10415"/>
        <v>0</v>
      </c>
      <c r="AM5386" s="47">
        <f t="shared" si="10416"/>
        <v>0</v>
      </c>
      <c r="AN5386" s="48" t="s">
        <v>36</v>
      </c>
      <c r="AO5386" s="1"/>
      <c r="AP5386" s="1"/>
      <c r="AQ5386" s="1"/>
      <c r="AR5386" s="1"/>
      <c r="AS5386" s="1"/>
    </row>
    <row r="5387" hidden="1">
      <c r="B5387" s="41" t="s">
        <v>1468</v>
      </c>
      <c r="C5387" s="41" t="s">
        <v>137</v>
      </c>
      <c r="D5387" s="41" t="s">
        <v>117</v>
      </c>
      <c r="E5387" s="26" t="str">
        <f t="shared" si="10417"/>
        <v>1103</v>
      </c>
      <c r="F5387" s="41" t="s">
        <v>1086</v>
      </c>
      <c r="G5387" s="41" t="s">
        <v>909</v>
      </c>
      <c r="H5387" s="42" t="s">
        <v>910</v>
      </c>
      <c r="I5387" s="43"/>
      <c r="J5387" s="43"/>
      <c r="K5387" s="43"/>
      <c r="L5387" s="43"/>
      <c r="M5387" s="43"/>
      <c r="N5387" s="43"/>
      <c r="O5387" s="43">
        <v>0</v>
      </c>
      <c r="P5387" s="43">
        <v>0</v>
      </c>
      <c r="Q5387" s="43">
        <v>0</v>
      </c>
      <c r="R5387" s="43">
        <v>0</v>
      </c>
      <c r="S5387" s="43">
        <v>0</v>
      </c>
      <c r="T5387" s="43">
        <v>0</v>
      </c>
      <c r="U5387" s="43">
        <v>0</v>
      </c>
      <c r="V5387" s="43">
        <f t="shared" si="10418"/>
        <v>0</v>
      </c>
      <c r="W5387" s="43"/>
      <c r="X5387" s="43"/>
      <c r="Y5387" s="43"/>
      <c r="Z5387" s="43"/>
      <c r="AA5387" s="43"/>
      <c r="AB5387" s="43">
        <v>0</v>
      </c>
      <c r="AC5387" s="44">
        <v>0</v>
      </c>
      <c r="AD5387" s="44">
        <v>0</v>
      </c>
      <c r="AE5387" s="45" t="e">
        <f t="shared" si="10414"/>
        <v>#DIV/0!</v>
      </c>
      <c r="AF5387" s="46">
        <v>0</v>
      </c>
      <c r="AG5387" s="46">
        <v>0</v>
      </c>
      <c r="AH5387" s="47">
        <v>0</v>
      </c>
      <c r="AI5387" s="47">
        <v>0</v>
      </c>
      <c r="AJ5387" s="47">
        <v>0</v>
      </c>
      <c r="AK5387" s="47">
        <v>0</v>
      </c>
      <c r="AL5387" s="47">
        <f t="shared" si="10415"/>
        <v>0</v>
      </c>
      <c r="AM5387" s="47">
        <f t="shared" si="10416"/>
        <v>0</v>
      </c>
      <c r="AN5387" s="48" t="s">
        <v>36</v>
      </c>
      <c r="AO5387" s="1"/>
      <c r="AP5387" s="1"/>
      <c r="AQ5387" s="1"/>
      <c r="AR5387" s="1"/>
      <c r="AS5387" s="1"/>
    </row>
    <row r="5388" ht="110.25" hidden="1">
      <c r="B5388" s="41" t="s">
        <v>1468</v>
      </c>
      <c r="C5388" s="41" t="s">
        <v>137</v>
      </c>
      <c r="D5388" s="41" t="s">
        <v>117</v>
      </c>
      <c r="E5388" s="26" t="str">
        <f t="shared" si="10417"/>
        <v>1103</v>
      </c>
      <c r="F5388" s="41" t="s">
        <v>1086</v>
      </c>
      <c r="G5388" s="41" t="s">
        <v>552</v>
      </c>
      <c r="H5388" s="42" t="s">
        <v>553</v>
      </c>
      <c r="I5388" s="43"/>
      <c r="J5388" s="43"/>
      <c r="K5388" s="43"/>
      <c r="L5388" s="43"/>
      <c r="M5388" s="43"/>
      <c r="N5388" s="43"/>
      <c r="O5388" s="43">
        <v>0</v>
      </c>
      <c r="P5388" s="43">
        <v>0</v>
      </c>
      <c r="Q5388" s="43">
        <v>0</v>
      </c>
      <c r="R5388" s="43">
        <v>0</v>
      </c>
      <c r="S5388" s="43">
        <v>0</v>
      </c>
      <c r="T5388" s="43">
        <v>0</v>
      </c>
      <c r="U5388" s="43">
        <v>0</v>
      </c>
      <c r="V5388" s="43">
        <f t="shared" si="10418"/>
        <v>0</v>
      </c>
      <c r="W5388" s="43"/>
      <c r="X5388" s="43"/>
      <c r="Y5388" s="43"/>
      <c r="Z5388" s="43"/>
      <c r="AA5388" s="43"/>
      <c r="AB5388" s="43">
        <v>0</v>
      </c>
      <c r="AC5388" s="44">
        <v>0</v>
      </c>
      <c r="AD5388" s="44">
        <v>0</v>
      </c>
      <c r="AE5388" s="45" t="e">
        <f t="shared" si="10414"/>
        <v>#DIV/0!</v>
      </c>
      <c r="AF5388" s="46">
        <v>0</v>
      </c>
      <c r="AG5388" s="46">
        <v>0</v>
      </c>
      <c r="AH5388" s="47">
        <v>0</v>
      </c>
      <c r="AI5388" s="47">
        <v>0</v>
      </c>
      <c r="AJ5388" s="47">
        <v>0</v>
      </c>
      <c r="AK5388" s="47">
        <v>0</v>
      </c>
      <c r="AL5388" s="47">
        <f t="shared" si="10415"/>
        <v>0</v>
      </c>
      <c r="AM5388" s="47">
        <f t="shared" si="10416"/>
        <v>0</v>
      </c>
      <c r="AN5388" s="48" t="s">
        <v>36</v>
      </c>
      <c r="AO5388" s="1"/>
      <c r="AP5388" s="1"/>
      <c r="AQ5388" s="1"/>
      <c r="AR5388" s="1"/>
      <c r="AS5388" s="1"/>
    </row>
    <row r="5389" ht="63">
      <c r="B5389" s="41" t="s">
        <v>1468</v>
      </c>
      <c r="C5389" s="41" t="s">
        <v>137</v>
      </c>
      <c r="D5389" s="41" t="s">
        <v>117</v>
      </c>
      <c r="E5389" s="26" t="str">
        <f t="shared" si="10417"/>
        <v>1103</v>
      </c>
      <c r="F5389" s="41" t="s">
        <v>1470</v>
      </c>
      <c r="G5389" s="41"/>
      <c r="H5389" s="42" t="s">
        <v>1471</v>
      </c>
      <c r="I5389" s="43">
        <f>I5390+I5394+I5398</f>
        <v>96068.599999999991</v>
      </c>
      <c r="J5389" s="43">
        <f>J5390+J5394+J5398</f>
        <v>18911.200000000004</v>
      </c>
      <c r="K5389" s="43">
        <f>K5390+K5394+K5398</f>
        <v>81436.599999999991</v>
      </c>
      <c r="L5389" s="43">
        <f>L5390+L5394+L5398+L5404</f>
        <v>3732</v>
      </c>
      <c r="M5389" s="43">
        <f>M5390+M5394+M5398+M5404</f>
        <v>0</v>
      </c>
      <c r="N5389" s="43">
        <f>N5390+N5394+N5398+N5404</f>
        <v>-292.19999999999999</v>
      </c>
      <c r="O5389" s="43">
        <f>O5390+O5394+O5398+O5404+O5401</f>
        <v>0</v>
      </c>
      <c r="P5389" s="43">
        <f>P5390+P5394+P5398+P5404+P5401</f>
        <v>2195.0479999999998</v>
      </c>
      <c r="Q5389" s="43">
        <f>Q5390+Q5394+Q5398+Q5404+Q5401</f>
        <v>2455.4000000000001</v>
      </c>
      <c r="R5389" s="43">
        <f>R5390+R5394+R5398+R5404</f>
        <v>17485.292000000001</v>
      </c>
      <c r="S5389" s="43">
        <f>S5390+S5394+S5398+S5404</f>
        <v>0</v>
      </c>
      <c r="T5389" s="43">
        <f>T5390+T5394+T5398+T5404</f>
        <v>0</v>
      </c>
      <c r="U5389" s="43">
        <v>0</v>
      </c>
      <c r="V5389" s="43">
        <f t="shared" si="10418"/>
        <v>121936.33999999998</v>
      </c>
      <c r="W5389" s="43">
        <f>W5390+W5394+W5398+W5404</f>
        <v>0</v>
      </c>
      <c r="X5389" s="43">
        <f>X5390+X5394+X5398+X5404</f>
        <v>0</v>
      </c>
      <c r="Y5389" s="43">
        <f>Y5390+Y5394+Y5398+Y5404</f>
        <v>0</v>
      </c>
      <c r="Z5389" s="43">
        <f>Z5390+Z5394+Z5398+Z5404</f>
        <v>0</v>
      </c>
      <c r="AA5389" s="43">
        <f>AA5390+AA5394+AA5398+AA5404</f>
        <v>0</v>
      </c>
      <c r="AB5389" s="43">
        <f>AB5390+AB5394+AB5398+AB5404+AB5401</f>
        <v>20180.428800000002</v>
      </c>
      <c r="AC5389" s="44">
        <f>AC5390+AC5394+AC5398+AC5404+AC5401</f>
        <v>127369.23536000001</v>
      </c>
      <c r="AD5389" s="44">
        <f>AD5390+AD5394+AD5398+AD5404+AD5401</f>
        <v>125664.8784</v>
      </c>
      <c r="AE5389" s="45">
        <f t="shared" si="10414"/>
        <v>98.661877057530603</v>
      </c>
      <c r="AF5389" s="43">
        <f>AF5390+AF5394+AF5398+AF5404+AF5401</f>
        <v>127186.34</v>
      </c>
      <c r="AG5389" s="43">
        <f>AG5390+AG5394+AG5398+AG5404+AG5401</f>
        <v>0</v>
      </c>
      <c r="AH5389" s="43">
        <f>AH5390+AH5394+AH5398+AH5404+AH5401</f>
        <v>0</v>
      </c>
      <c r="AI5389" s="43">
        <f>AI5390+AI5394+AI5398+AI5404+AI5401</f>
        <v>0</v>
      </c>
      <c r="AJ5389" s="43">
        <f>AJ5390+AJ5394+AJ5398+AJ5404+AJ5401</f>
        <v>0</v>
      </c>
      <c r="AK5389" s="43">
        <f>AK5390+AK5394+AK5398+AK5404+AK5401</f>
        <v>0</v>
      </c>
      <c r="AL5389" s="43">
        <f t="shared" si="10415"/>
        <v>127186.34</v>
      </c>
      <c r="AM5389" s="43">
        <f t="shared" si="10416"/>
        <v>-5250.0000000000146</v>
      </c>
      <c r="AN5389" s="2"/>
      <c r="AR5389" s="1"/>
      <c r="AS5389" s="1"/>
    </row>
    <row r="5390" ht="31.5">
      <c r="B5390" s="41" t="s">
        <v>1468</v>
      </c>
      <c r="C5390" s="41" t="s">
        <v>137</v>
      </c>
      <c r="D5390" s="41" t="s">
        <v>117</v>
      </c>
      <c r="E5390" s="26" t="str">
        <f t="shared" si="10417"/>
        <v>1103</v>
      </c>
      <c r="F5390" s="41" t="s">
        <v>1473</v>
      </c>
      <c r="G5390" s="41"/>
      <c r="H5390" s="42" t="s">
        <v>304</v>
      </c>
      <c r="I5390" s="43">
        <f>I5391</f>
        <v>712.70000000000005</v>
      </c>
      <c r="J5390" s="43">
        <f>J5391</f>
        <v>741.39999999999998</v>
      </c>
      <c r="K5390" s="43">
        <f>K5391</f>
        <v>741.39999999999998</v>
      </c>
      <c r="L5390" s="43">
        <f>L5391</f>
        <v>0</v>
      </c>
      <c r="M5390" s="43">
        <f>M5391</f>
        <v>0</v>
      </c>
      <c r="N5390" s="43">
        <f>N5391</f>
        <v>0</v>
      </c>
      <c r="O5390" s="43">
        <f>O5391</f>
        <v>0</v>
      </c>
      <c r="P5390" s="43">
        <f>P5391</f>
        <v>0</v>
      </c>
      <c r="Q5390" s="43">
        <f>Q5391</f>
        <v>0</v>
      </c>
      <c r="R5390" s="43">
        <f>R5391</f>
        <v>0</v>
      </c>
      <c r="S5390" s="43">
        <f>S5391</f>
        <v>0</v>
      </c>
      <c r="T5390" s="43">
        <f>T5391</f>
        <v>0</v>
      </c>
      <c r="U5390" s="43">
        <v>0</v>
      </c>
      <c r="V5390" s="43">
        <f t="shared" si="10418"/>
        <v>712.70000000000005</v>
      </c>
      <c r="W5390" s="43">
        <f>W5391</f>
        <v>0</v>
      </c>
      <c r="X5390" s="43">
        <f>X5391</f>
        <v>0</v>
      </c>
      <c r="Y5390" s="43">
        <f>Y5391</f>
        <v>0</v>
      </c>
      <c r="Z5390" s="43">
        <f>Z5391</f>
        <v>0</v>
      </c>
      <c r="AA5390" s="43">
        <f>AA5391</f>
        <v>0</v>
      </c>
      <c r="AB5390" s="43">
        <f>AB5391</f>
        <v>422.80739</v>
      </c>
      <c r="AC5390" s="44">
        <f>AC5391</f>
        <v>710.10000000000002</v>
      </c>
      <c r="AD5390" s="44">
        <f>AD5391</f>
        <v>662.11139000000003</v>
      </c>
      <c r="AE5390" s="45">
        <f t="shared" si="10414"/>
        <v>93.241992677087737</v>
      </c>
      <c r="AF5390" s="43">
        <f>AF5391</f>
        <v>712.70000000000005</v>
      </c>
      <c r="AG5390" s="43">
        <f>AG5391</f>
        <v>0</v>
      </c>
      <c r="AH5390" s="43">
        <f>AH5391</f>
        <v>0</v>
      </c>
      <c r="AI5390" s="43">
        <f>AI5391</f>
        <v>0</v>
      </c>
      <c r="AJ5390" s="43">
        <f>AJ5391</f>
        <v>0</v>
      </c>
      <c r="AK5390" s="43">
        <f>AK5391</f>
        <v>0</v>
      </c>
      <c r="AL5390" s="43">
        <f t="shared" si="10415"/>
        <v>712.70000000000005</v>
      </c>
      <c r="AM5390" s="43">
        <f t="shared" si="10416"/>
        <v>0</v>
      </c>
      <c r="AN5390" s="2"/>
      <c r="AR5390" s="1"/>
      <c r="AS5390" s="1"/>
    </row>
    <row r="5391" ht="31.5">
      <c r="B5391" s="41" t="s">
        <v>1468</v>
      </c>
      <c r="C5391" s="41" t="s">
        <v>137</v>
      </c>
      <c r="D5391" s="41" t="s">
        <v>117</v>
      </c>
      <c r="E5391" s="26" t="str">
        <f t="shared" si="10417"/>
        <v>1103</v>
      </c>
      <c r="F5391" s="41" t="s">
        <v>1473</v>
      </c>
      <c r="G5391" s="41" t="s">
        <v>177</v>
      </c>
      <c r="H5391" s="42" t="s">
        <v>178</v>
      </c>
      <c r="I5391" s="43">
        <f>I5392+I5393</f>
        <v>712.70000000000005</v>
      </c>
      <c r="J5391" s="43">
        <f>J5392+J5393</f>
        <v>741.39999999999998</v>
      </c>
      <c r="K5391" s="43">
        <f>K5392+K5393</f>
        <v>741.39999999999998</v>
      </c>
      <c r="L5391" s="43">
        <f>L5392+L5393</f>
        <v>0</v>
      </c>
      <c r="M5391" s="43">
        <f>M5392+M5393</f>
        <v>0</v>
      </c>
      <c r="N5391" s="43">
        <f>N5392+N5393</f>
        <v>0</v>
      </c>
      <c r="O5391" s="43">
        <f>O5392+O5393</f>
        <v>0</v>
      </c>
      <c r="P5391" s="43">
        <f>P5392+P5393</f>
        <v>0</v>
      </c>
      <c r="Q5391" s="43">
        <f>Q5392+Q5393</f>
        <v>0</v>
      </c>
      <c r="R5391" s="43">
        <f>R5392+R5393</f>
        <v>0</v>
      </c>
      <c r="S5391" s="43">
        <f>S5392+S5393</f>
        <v>0</v>
      </c>
      <c r="T5391" s="43">
        <f>T5392+T5393</f>
        <v>0</v>
      </c>
      <c r="U5391" s="43">
        <v>0</v>
      </c>
      <c r="V5391" s="43">
        <f t="shared" si="10418"/>
        <v>712.70000000000005</v>
      </c>
      <c r="W5391" s="43">
        <f>W5392+W5393</f>
        <v>0</v>
      </c>
      <c r="X5391" s="43">
        <f>X5392+X5393</f>
        <v>0</v>
      </c>
      <c r="Y5391" s="43">
        <f>Y5392+Y5393</f>
        <v>0</v>
      </c>
      <c r="Z5391" s="43">
        <f>Z5392+Z5393</f>
        <v>0</v>
      </c>
      <c r="AA5391" s="43">
        <f>AA5392+AA5393</f>
        <v>0</v>
      </c>
      <c r="AB5391" s="43">
        <f>AB5392+AB5393</f>
        <v>422.80739</v>
      </c>
      <c r="AC5391" s="44">
        <f>AC5392+AC5393</f>
        <v>710.10000000000002</v>
      </c>
      <c r="AD5391" s="44">
        <f>AD5392+AD5393</f>
        <v>662.11139000000003</v>
      </c>
      <c r="AE5391" s="45">
        <f t="shared" si="10414"/>
        <v>93.241992677087737</v>
      </c>
      <c r="AF5391" s="43">
        <f>AF5392+AF5393</f>
        <v>712.70000000000005</v>
      </c>
      <c r="AG5391" s="43">
        <f>AG5392+AG5393</f>
        <v>0</v>
      </c>
      <c r="AH5391" s="43">
        <f>AH5392+AH5393</f>
        <v>0</v>
      </c>
      <c r="AI5391" s="43">
        <f>AI5392+AI5393</f>
        <v>0</v>
      </c>
      <c r="AJ5391" s="43">
        <f>AJ5392+AJ5393</f>
        <v>0</v>
      </c>
      <c r="AK5391" s="43">
        <f>AK5392+AK5393</f>
        <v>0</v>
      </c>
      <c r="AL5391" s="43">
        <f t="shared" si="10415"/>
        <v>712.70000000000005</v>
      </c>
      <c r="AM5391" s="43">
        <f t="shared" si="10416"/>
        <v>0</v>
      </c>
      <c r="AN5391" s="2"/>
      <c r="AO5391" s="1"/>
      <c r="AP5391" s="1"/>
      <c r="AQ5391" s="1"/>
      <c r="AR5391" s="1"/>
      <c r="AS5391" s="1"/>
    </row>
    <row r="5392">
      <c r="B5392" s="41" t="s">
        <v>1468</v>
      </c>
      <c r="C5392" s="41" t="s">
        <v>137</v>
      </c>
      <c r="D5392" s="41" t="s">
        <v>117</v>
      </c>
      <c r="E5392" s="26" t="str">
        <f t="shared" si="10417"/>
        <v>1103</v>
      </c>
      <c r="F5392" s="41" t="s">
        <v>1473</v>
      </c>
      <c r="G5392" s="41" t="s">
        <v>179</v>
      </c>
      <c r="H5392" s="42" t="s">
        <v>180</v>
      </c>
      <c r="I5392" s="43">
        <v>277.80000000000001</v>
      </c>
      <c r="J5392" s="43">
        <v>289</v>
      </c>
      <c r="K5392" s="43">
        <v>289</v>
      </c>
      <c r="L5392" s="43"/>
      <c r="M5392" s="43"/>
      <c r="N5392" s="43"/>
      <c r="O5392" s="43">
        <v>0</v>
      </c>
      <c r="P5392" s="43">
        <v>0</v>
      </c>
      <c r="Q5392" s="43">
        <v>0</v>
      </c>
      <c r="R5392" s="43">
        <v>0</v>
      </c>
      <c r="S5392" s="43">
        <v>0</v>
      </c>
      <c r="T5392" s="43">
        <v>0</v>
      </c>
      <c r="U5392" s="43">
        <v>0</v>
      </c>
      <c r="V5392" s="43">
        <f t="shared" si="10418"/>
        <v>277.80000000000001</v>
      </c>
      <c r="W5392" s="43"/>
      <c r="X5392" s="43"/>
      <c r="Y5392" s="43"/>
      <c r="Z5392" s="43"/>
      <c r="AA5392" s="43"/>
      <c r="AB5392" s="43">
        <v>208.26026999999999</v>
      </c>
      <c r="AC5392" s="44">
        <v>290</v>
      </c>
      <c r="AD5392" s="44">
        <v>282.23268000000002</v>
      </c>
      <c r="AE5392" s="45">
        <f t="shared" si="10414"/>
        <v>97.321613793103452</v>
      </c>
      <c r="AF5392" s="43">
        <v>277.80000000000001</v>
      </c>
      <c r="AG5392" s="43">
        <v>0</v>
      </c>
      <c r="AH5392" s="43">
        <v>0</v>
      </c>
      <c r="AI5392" s="43">
        <v>0</v>
      </c>
      <c r="AJ5392" s="43">
        <v>0</v>
      </c>
      <c r="AK5392" s="43">
        <v>0</v>
      </c>
      <c r="AL5392" s="43">
        <f t="shared" si="10415"/>
        <v>277.80000000000001</v>
      </c>
      <c r="AM5392" s="43">
        <f t="shared" si="10416"/>
        <v>0</v>
      </c>
      <c r="AN5392" s="19"/>
      <c r="AO5392" s="1"/>
      <c r="AP5392" s="1"/>
      <c r="AQ5392" s="1"/>
      <c r="AR5392" s="1"/>
      <c r="AS5392" s="1"/>
    </row>
    <row r="5393">
      <c r="B5393" s="41" t="s">
        <v>1468</v>
      </c>
      <c r="C5393" s="41" t="s">
        <v>137</v>
      </c>
      <c r="D5393" s="41" t="s">
        <v>117</v>
      </c>
      <c r="E5393" s="26" t="str">
        <f t="shared" si="10417"/>
        <v>1103</v>
      </c>
      <c r="F5393" s="41" t="s">
        <v>1473</v>
      </c>
      <c r="G5393" s="41" t="s">
        <v>305</v>
      </c>
      <c r="H5393" s="42" t="s">
        <v>306</v>
      </c>
      <c r="I5393" s="43">
        <v>434.89999999999998</v>
      </c>
      <c r="J5393" s="43">
        <v>452.39999999999998</v>
      </c>
      <c r="K5393" s="43">
        <v>452.39999999999998</v>
      </c>
      <c r="L5393" s="43"/>
      <c r="M5393" s="43"/>
      <c r="N5393" s="43"/>
      <c r="O5393" s="43">
        <v>0</v>
      </c>
      <c r="P5393" s="43">
        <v>0</v>
      </c>
      <c r="Q5393" s="43">
        <v>0</v>
      </c>
      <c r="R5393" s="43">
        <v>0</v>
      </c>
      <c r="S5393" s="43">
        <v>0</v>
      </c>
      <c r="T5393" s="43">
        <v>0</v>
      </c>
      <c r="U5393" s="43">
        <v>0</v>
      </c>
      <c r="V5393" s="43">
        <f t="shared" si="10418"/>
        <v>434.89999999999998</v>
      </c>
      <c r="W5393" s="43"/>
      <c r="X5393" s="43"/>
      <c r="Y5393" s="43"/>
      <c r="Z5393" s="43"/>
      <c r="AA5393" s="43"/>
      <c r="AB5393" s="43">
        <v>214.54712000000001</v>
      </c>
      <c r="AC5393" s="44">
        <v>420.10000000000002</v>
      </c>
      <c r="AD5393" s="44">
        <v>379.87871000000001</v>
      </c>
      <c r="AE5393" s="45">
        <f t="shared" si="10414"/>
        <v>90.425781956676971</v>
      </c>
      <c r="AF5393" s="43">
        <v>434.89999999999998</v>
      </c>
      <c r="AG5393" s="43">
        <v>0</v>
      </c>
      <c r="AH5393" s="43">
        <v>0</v>
      </c>
      <c r="AI5393" s="43">
        <v>0</v>
      </c>
      <c r="AJ5393" s="43">
        <v>0</v>
      </c>
      <c r="AK5393" s="43">
        <v>0</v>
      </c>
      <c r="AL5393" s="43">
        <f t="shared" si="10415"/>
        <v>434.89999999999998</v>
      </c>
      <c r="AM5393" s="43">
        <f t="shared" si="10416"/>
        <v>0</v>
      </c>
      <c r="AN5393" s="19"/>
      <c r="AR5393" s="1"/>
      <c r="AS5393" s="1"/>
    </row>
    <row r="5394" ht="47.25">
      <c r="B5394" s="41" t="s">
        <v>1468</v>
      </c>
      <c r="C5394" s="41" t="s">
        <v>137</v>
      </c>
      <c r="D5394" s="41" t="s">
        <v>117</v>
      </c>
      <c r="E5394" s="26" t="str">
        <f t="shared" si="10417"/>
        <v>1103</v>
      </c>
      <c r="F5394" s="41" t="s">
        <v>1474</v>
      </c>
      <c r="G5394" s="41"/>
      <c r="H5394" s="42" t="s">
        <v>1475</v>
      </c>
      <c r="I5394" s="43">
        <f>I5395</f>
        <v>95355.899999999994</v>
      </c>
      <c r="J5394" s="43">
        <f>J5395</f>
        <v>18169.800000000003</v>
      </c>
      <c r="K5394" s="43">
        <f>K5395</f>
        <v>80695.199999999997</v>
      </c>
      <c r="L5394" s="43">
        <f>L5395</f>
        <v>0</v>
      </c>
      <c r="M5394" s="43">
        <f>M5395</f>
        <v>0</v>
      </c>
      <c r="N5394" s="43">
        <f>N5395</f>
        <v>-292.19999999999999</v>
      </c>
      <c r="O5394" s="43">
        <f>O5395</f>
        <v>0</v>
      </c>
      <c r="P5394" s="43">
        <f>P5395</f>
        <v>2195.0479999999998</v>
      </c>
      <c r="Q5394" s="43">
        <f>Q5395</f>
        <v>0</v>
      </c>
      <c r="R5394" s="43">
        <f>R5395</f>
        <v>17485.292000000001</v>
      </c>
      <c r="S5394" s="43">
        <f>S5395</f>
        <v>0</v>
      </c>
      <c r="T5394" s="43">
        <f>T5395</f>
        <v>0</v>
      </c>
      <c r="U5394" s="43">
        <v>0</v>
      </c>
      <c r="V5394" s="43">
        <f t="shared" si="10418"/>
        <v>115036.23999999999</v>
      </c>
      <c r="W5394" s="43">
        <f>W5395</f>
        <v>0</v>
      </c>
      <c r="X5394" s="43">
        <f>X5395</f>
        <v>0</v>
      </c>
      <c r="Y5394" s="43">
        <f>Y5395</f>
        <v>0</v>
      </c>
      <c r="Z5394" s="43">
        <f>Z5395</f>
        <v>0</v>
      </c>
      <c r="AA5394" s="43">
        <f>AA5395</f>
        <v>0</v>
      </c>
      <c r="AB5394" s="43">
        <f>AB5395</f>
        <v>19757.62141</v>
      </c>
      <c r="AC5394" s="44">
        <f>AC5395</f>
        <v>115221.73536000001</v>
      </c>
      <c r="AD5394" s="44">
        <f>AD5395</f>
        <v>113565.36701</v>
      </c>
      <c r="AE5394" s="45">
        <f t="shared" si="10414"/>
        <v>98.562451481202899</v>
      </c>
      <c r="AF5394" s="43">
        <f>AF5395</f>
        <v>115036.24000000001</v>
      </c>
      <c r="AG5394" s="43">
        <f>AG5395</f>
        <v>0</v>
      </c>
      <c r="AH5394" s="43">
        <f>AH5395</f>
        <v>0</v>
      </c>
      <c r="AI5394" s="43">
        <f>AI5395</f>
        <v>0</v>
      </c>
      <c r="AJ5394" s="43">
        <f>AJ5395</f>
        <v>0</v>
      </c>
      <c r="AK5394" s="43">
        <f>AK5395</f>
        <v>0</v>
      </c>
      <c r="AL5394" s="43">
        <f t="shared" si="10415"/>
        <v>115036.24000000001</v>
      </c>
      <c r="AM5394" s="43">
        <f t="shared" si="10416"/>
        <v>-1.4551915228366852e-11</v>
      </c>
      <c r="AN5394" s="2"/>
      <c r="AR5394" s="1"/>
      <c r="AS5394" s="1"/>
    </row>
    <row r="5395" ht="31.5">
      <c r="B5395" s="41" t="s">
        <v>1468</v>
      </c>
      <c r="C5395" s="41" t="s">
        <v>137</v>
      </c>
      <c r="D5395" s="41" t="s">
        <v>117</v>
      </c>
      <c r="E5395" s="26" t="str">
        <f t="shared" si="10417"/>
        <v>1103</v>
      </c>
      <c r="F5395" s="41" t="s">
        <v>1474</v>
      </c>
      <c r="G5395" s="41" t="s">
        <v>177</v>
      </c>
      <c r="H5395" s="42" t="s">
        <v>178</v>
      </c>
      <c r="I5395" s="43">
        <f>I5396+I5397</f>
        <v>95355.899999999994</v>
      </c>
      <c r="J5395" s="43">
        <f>J5396+J5397</f>
        <v>18169.800000000003</v>
      </c>
      <c r="K5395" s="43">
        <f>K5396+K5397</f>
        <v>80695.199999999997</v>
      </c>
      <c r="L5395" s="43">
        <f>L5396+L5397</f>
        <v>0</v>
      </c>
      <c r="M5395" s="43">
        <f>M5396+M5397</f>
        <v>0</v>
      </c>
      <c r="N5395" s="43">
        <f>N5396+N5397</f>
        <v>-292.19999999999999</v>
      </c>
      <c r="O5395" s="43">
        <f>O5396+O5397</f>
        <v>0</v>
      </c>
      <c r="P5395" s="43">
        <f>P5396+P5397</f>
        <v>2195.0479999999998</v>
      </c>
      <c r="Q5395" s="43">
        <f>Q5396+Q5397</f>
        <v>0</v>
      </c>
      <c r="R5395" s="43">
        <f>R5396+R5397</f>
        <v>17485.292000000001</v>
      </c>
      <c r="S5395" s="43">
        <f>S5396+S5397</f>
        <v>0</v>
      </c>
      <c r="T5395" s="43">
        <f>T5396+T5397</f>
        <v>0</v>
      </c>
      <c r="U5395" s="43">
        <v>0</v>
      </c>
      <c r="V5395" s="43">
        <f t="shared" si="10418"/>
        <v>115036.23999999999</v>
      </c>
      <c r="W5395" s="43">
        <f>W5396+W5397</f>
        <v>0</v>
      </c>
      <c r="X5395" s="43">
        <f>X5396+X5397</f>
        <v>0</v>
      </c>
      <c r="Y5395" s="43">
        <f>Y5396+Y5397</f>
        <v>0</v>
      </c>
      <c r="Z5395" s="43">
        <f>Z5396+Z5397</f>
        <v>0</v>
      </c>
      <c r="AA5395" s="43">
        <f>AA5396+AA5397</f>
        <v>0</v>
      </c>
      <c r="AB5395" s="43">
        <f>AB5396+AB5397</f>
        <v>19757.62141</v>
      </c>
      <c r="AC5395" s="44">
        <f>AC5396+AC5397</f>
        <v>115221.73536000001</v>
      </c>
      <c r="AD5395" s="44">
        <f>AD5396+AD5397</f>
        <v>113565.36701</v>
      </c>
      <c r="AE5395" s="45">
        <f t="shared" si="10414"/>
        <v>98.562451481202899</v>
      </c>
      <c r="AF5395" s="43">
        <f>AF5396+AF5397</f>
        <v>115036.24000000001</v>
      </c>
      <c r="AG5395" s="43">
        <f>AG5396+AG5397</f>
        <v>0</v>
      </c>
      <c r="AH5395" s="43">
        <f>AH5396+AH5397</f>
        <v>0</v>
      </c>
      <c r="AI5395" s="43">
        <f>AI5396+AI5397</f>
        <v>0</v>
      </c>
      <c r="AJ5395" s="43">
        <f>AJ5396+AJ5397</f>
        <v>0</v>
      </c>
      <c r="AK5395" s="43">
        <f>AK5396+AK5397</f>
        <v>0</v>
      </c>
      <c r="AL5395" s="43">
        <f t="shared" si="10415"/>
        <v>115036.24000000001</v>
      </c>
      <c r="AM5395" s="43">
        <f t="shared" si="10416"/>
        <v>-1.4551915228366852e-11</v>
      </c>
      <c r="AN5395" s="2"/>
      <c r="AO5395" s="1"/>
      <c r="AP5395" s="1"/>
      <c r="AQ5395" s="1"/>
      <c r="AR5395" s="1"/>
      <c r="AS5395" s="1"/>
    </row>
    <row r="5396">
      <c r="B5396" s="41" t="s">
        <v>1468</v>
      </c>
      <c r="C5396" s="41" t="s">
        <v>137</v>
      </c>
      <c r="D5396" s="41" t="s">
        <v>117</v>
      </c>
      <c r="E5396" s="26" t="str">
        <f t="shared" si="10417"/>
        <v>1103</v>
      </c>
      <c r="F5396" s="41" t="s">
        <v>1474</v>
      </c>
      <c r="G5396" s="41" t="s">
        <v>179</v>
      </c>
      <c r="H5396" s="42" t="s">
        <v>180</v>
      </c>
      <c r="I5396" s="43">
        <v>78719.699999999997</v>
      </c>
      <c r="J5396" s="43">
        <v>8357.1000000000004</v>
      </c>
      <c r="K5396" s="43">
        <v>2891.4000000000001</v>
      </c>
      <c r="L5396" s="43"/>
      <c r="M5396" s="43"/>
      <c r="N5396" s="43"/>
      <c r="O5396" s="43">
        <v>0</v>
      </c>
      <c r="P5396" s="43">
        <v>-13.318</v>
      </c>
      <c r="Q5396" s="43">
        <v>0</v>
      </c>
      <c r="R5396" s="43">
        <v>10573.688</v>
      </c>
      <c r="S5396" s="43">
        <v>0</v>
      </c>
      <c r="T5396" s="43">
        <v>0</v>
      </c>
      <c r="U5396" s="43">
        <v>0</v>
      </c>
      <c r="V5396" s="43">
        <f t="shared" si="10418"/>
        <v>89280.069999999992</v>
      </c>
      <c r="W5396" s="43"/>
      <c r="X5396" s="43"/>
      <c r="Y5396" s="43"/>
      <c r="Z5396" s="43"/>
      <c r="AA5396" s="43"/>
      <c r="AB5396" s="43">
        <v>1890.866</v>
      </c>
      <c r="AC5396" s="44">
        <v>89284.926000000007</v>
      </c>
      <c r="AD5396" s="44">
        <v>89270.555210000006</v>
      </c>
      <c r="AE5396" s="45">
        <f t="shared" si="10414"/>
        <v>99.983904573096694</v>
      </c>
      <c r="AF5396" s="43">
        <v>89280.070000000007</v>
      </c>
      <c r="AG5396" s="43">
        <v>0</v>
      </c>
      <c r="AH5396" s="43">
        <v>0</v>
      </c>
      <c r="AI5396" s="43">
        <v>0</v>
      </c>
      <c r="AJ5396" s="43">
        <v>0</v>
      </c>
      <c r="AK5396" s="43">
        <v>0</v>
      </c>
      <c r="AL5396" s="43">
        <f t="shared" si="10415"/>
        <v>89280.070000000007</v>
      </c>
      <c r="AM5396" s="43">
        <f t="shared" si="10416"/>
        <v>-1.4551915228366852e-11</v>
      </c>
      <c r="AN5396" s="19"/>
      <c r="AO5396" s="1"/>
      <c r="AP5396" s="1"/>
      <c r="AQ5396" s="1"/>
      <c r="AR5396" s="1"/>
      <c r="AS5396" s="1"/>
    </row>
    <row r="5397">
      <c r="B5397" s="41" t="s">
        <v>1468</v>
      </c>
      <c r="C5397" s="41" t="s">
        <v>137</v>
      </c>
      <c r="D5397" s="41" t="s">
        <v>117</v>
      </c>
      <c r="E5397" s="26" t="str">
        <f t="shared" si="10417"/>
        <v>1103</v>
      </c>
      <c r="F5397" s="41" t="s">
        <v>1474</v>
      </c>
      <c r="G5397" s="41" t="s">
        <v>305</v>
      </c>
      <c r="H5397" s="42" t="s">
        <v>306</v>
      </c>
      <c r="I5397" s="43">
        <v>16636.200000000001</v>
      </c>
      <c r="J5397" s="43">
        <v>9812.7000000000007</v>
      </c>
      <c r="K5397" s="43">
        <v>77803.800000000003</v>
      </c>
      <c r="L5397" s="43"/>
      <c r="M5397" s="43"/>
      <c r="N5397" s="43">
        <v>-292.19999999999999</v>
      </c>
      <c r="O5397" s="43">
        <v>0</v>
      </c>
      <c r="P5397" s="43">
        <v>2208.366</v>
      </c>
      <c r="Q5397" s="43">
        <v>0</v>
      </c>
      <c r="R5397" s="43">
        <v>6911.6040000000003</v>
      </c>
      <c r="S5397" s="43">
        <v>0</v>
      </c>
      <c r="T5397" s="43">
        <v>0</v>
      </c>
      <c r="U5397" s="43">
        <v>0</v>
      </c>
      <c r="V5397" s="43">
        <f t="shared" si="10418"/>
        <v>25756.169999999998</v>
      </c>
      <c r="W5397" s="43"/>
      <c r="X5397" s="43"/>
      <c r="Y5397" s="43"/>
      <c r="Z5397" s="43"/>
      <c r="AA5397" s="43"/>
      <c r="AB5397" s="43">
        <v>17866.755410000002</v>
      </c>
      <c r="AC5397" s="44">
        <v>25936.809359999999</v>
      </c>
      <c r="AD5397" s="44">
        <v>24294.811799999999</v>
      </c>
      <c r="AE5397" s="45">
        <f t="shared" si="10414"/>
        <v>93.669238427868066</v>
      </c>
      <c r="AF5397" s="43">
        <v>25756.169999999998</v>
      </c>
      <c r="AG5397" s="43">
        <v>0</v>
      </c>
      <c r="AH5397" s="43">
        <v>0</v>
      </c>
      <c r="AI5397" s="43">
        <v>0</v>
      </c>
      <c r="AJ5397" s="43">
        <v>0</v>
      </c>
      <c r="AK5397" s="43">
        <v>0</v>
      </c>
      <c r="AL5397" s="43">
        <f t="shared" si="10415"/>
        <v>25756.169999999998</v>
      </c>
      <c r="AM5397" s="43">
        <f t="shared" si="10416"/>
        <v>0</v>
      </c>
      <c r="AN5397" s="19"/>
      <c r="AR5397" s="1"/>
      <c r="AS5397" s="1"/>
    </row>
    <row r="5398" ht="31.5" hidden="1">
      <c r="B5398" s="41" t="s">
        <v>1468</v>
      </c>
      <c r="C5398" s="41" t="s">
        <v>137</v>
      </c>
      <c r="D5398" s="41" t="s">
        <v>117</v>
      </c>
      <c r="E5398" s="26" t="str">
        <f t="shared" si="10417"/>
        <v>1103</v>
      </c>
      <c r="F5398" s="41" t="s">
        <v>1476</v>
      </c>
      <c r="G5398" s="41"/>
      <c r="H5398" s="42" t="s">
        <v>1477</v>
      </c>
      <c r="I5398" s="43">
        <f t="shared" ref="I5398:I5399" si="10523">I5399</f>
        <v>0</v>
      </c>
      <c r="J5398" s="43">
        <f t="shared" ref="J5398:J5399" si="10524">J5399</f>
        <v>0</v>
      </c>
      <c r="K5398" s="43">
        <f t="shared" ref="K5398:K5399" si="10525">K5399</f>
        <v>0</v>
      </c>
      <c r="L5398" s="43">
        <f t="shared" ref="L5398:L5405" si="10526">L5399</f>
        <v>0</v>
      </c>
      <c r="M5398" s="43">
        <f t="shared" ref="M5398:M5405" si="10527">M5399</f>
        <v>0</v>
      </c>
      <c r="N5398" s="43">
        <f t="shared" ref="N5398:N5405" si="10528">N5399</f>
        <v>0</v>
      </c>
      <c r="O5398" s="43">
        <f t="shared" ref="O5398:O5405" si="10529">O5399</f>
        <v>0</v>
      </c>
      <c r="P5398" s="43">
        <f t="shared" ref="P5398:P5405" si="10530">P5399</f>
        <v>0</v>
      </c>
      <c r="Q5398" s="43">
        <f t="shared" ref="Q5398:Q5405" si="10531">Q5399</f>
        <v>0</v>
      </c>
      <c r="R5398" s="43">
        <f t="shared" ref="R5398:R5405" si="10532">R5399</f>
        <v>0</v>
      </c>
      <c r="S5398" s="43">
        <f t="shared" ref="S5398:S5405" si="10533">S5399</f>
        <v>0</v>
      </c>
      <c r="T5398" s="43">
        <f t="shared" ref="T5398:T5405" si="10534">T5399</f>
        <v>0</v>
      </c>
      <c r="U5398" s="43">
        <v>0</v>
      </c>
      <c r="V5398" s="43">
        <f t="shared" si="10418"/>
        <v>0</v>
      </c>
      <c r="W5398" s="43">
        <f t="shared" ref="W5398:W5405" si="10535">W5399</f>
        <v>0</v>
      </c>
      <c r="X5398" s="43">
        <f t="shared" ref="X5398:X5405" si="10536">X5399</f>
        <v>0</v>
      </c>
      <c r="Y5398" s="43">
        <f t="shared" ref="Y5398:Y5405" si="10537">Y5399</f>
        <v>0</v>
      </c>
      <c r="Z5398" s="43">
        <f t="shared" ref="Z5398:Z5405" si="10538">Z5399</f>
        <v>0</v>
      </c>
      <c r="AA5398" s="43">
        <f t="shared" ref="AA5398:AA5405" si="10539">AA5399</f>
        <v>0</v>
      </c>
      <c r="AB5398" s="43">
        <f t="shared" ref="AB5398:AB5405" si="10540">AB5399</f>
        <v>0</v>
      </c>
      <c r="AC5398" s="44">
        <f t="shared" ref="AC5398:AC5405" si="10541">AC5399</f>
        <v>0</v>
      </c>
      <c r="AD5398" s="44">
        <f t="shared" ref="AD5398:AD5405" si="10542">AD5399</f>
        <v>0</v>
      </c>
      <c r="AE5398" s="45" t="e">
        <f t="shared" si="10414"/>
        <v>#DIV/0!</v>
      </c>
      <c r="AF5398" s="46">
        <f t="shared" ref="AF5398:AF5405" si="10543">AF5399</f>
        <v>0</v>
      </c>
      <c r="AG5398" s="46">
        <f t="shared" ref="AG5398:AG5405" si="10544">AG5399</f>
        <v>0</v>
      </c>
      <c r="AH5398" s="47">
        <f t="shared" ref="AH5398:AH5405" si="10545">AH5399</f>
        <v>0</v>
      </c>
      <c r="AI5398" s="47">
        <f t="shared" ref="AI5398:AI5405" si="10546">AI5399</f>
        <v>0</v>
      </c>
      <c r="AJ5398" s="47">
        <f t="shared" ref="AJ5398:AJ5405" si="10547">AJ5399</f>
        <v>0</v>
      </c>
      <c r="AK5398" s="47">
        <f t="shared" ref="AK5398:AK5405" si="10548">AK5399</f>
        <v>0</v>
      </c>
      <c r="AL5398" s="47">
        <f t="shared" si="10415"/>
        <v>0</v>
      </c>
      <c r="AM5398" s="47">
        <f t="shared" si="10416"/>
        <v>0</v>
      </c>
      <c r="AN5398" s="48" t="s">
        <v>36</v>
      </c>
      <c r="AO5398" s="1"/>
      <c r="AP5398" s="1"/>
      <c r="AQ5398" s="1"/>
      <c r="AR5398" s="1"/>
      <c r="AS5398" s="1"/>
    </row>
    <row r="5399" ht="31.5" hidden="1">
      <c r="B5399" s="41" t="s">
        <v>1468</v>
      </c>
      <c r="C5399" s="41" t="s">
        <v>137</v>
      </c>
      <c r="D5399" s="41" t="s">
        <v>117</v>
      </c>
      <c r="E5399" s="26" t="str">
        <f t="shared" si="10417"/>
        <v>1103</v>
      </c>
      <c r="F5399" s="41" t="s">
        <v>1476</v>
      </c>
      <c r="G5399" s="41" t="s">
        <v>177</v>
      </c>
      <c r="H5399" s="42" t="s">
        <v>178</v>
      </c>
      <c r="I5399" s="43">
        <f t="shared" si="10523"/>
        <v>0</v>
      </c>
      <c r="J5399" s="43">
        <f t="shared" si="10524"/>
        <v>0</v>
      </c>
      <c r="K5399" s="43">
        <f t="shared" si="10525"/>
        <v>0</v>
      </c>
      <c r="L5399" s="43">
        <f t="shared" si="10526"/>
        <v>0</v>
      </c>
      <c r="M5399" s="43">
        <f t="shared" si="10527"/>
        <v>0</v>
      </c>
      <c r="N5399" s="43">
        <f t="shared" si="10528"/>
        <v>0</v>
      </c>
      <c r="O5399" s="43">
        <f t="shared" si="10529"/>
        <v>0</v>
      </c>
      <c r="P5399" s="43">
        <f t="shared" si="10530"/>
        <v>0</v>
      </c>
      <c r="Q5399" s="43">
        <f t="shared" si="10531"/>
        <v>0</v>
      </c>
      <c r="R5399" s="43">
        <f t="shared" si="10532"/>
        <v>0</v>
      </c>
      <c r="S5399" s="43">
        <f t="shared" si="10533"/>
        <v>0</v>
      </c>
      <c r="T5399" s="43">
        <f t="shared" si="10534"/>
        <v>0</v>
      </c>
      <c r="U5399" s="43">
        <v>0</v>
      </c>
      <c r="V5399" s="43">
        <f t="shared" si="10418"/>
        <v>0</v>
      </c>
      <c r="W5399" s="43">
        <f t="shared" si="10535"/>
        <v>0</v>
      </c>
      <c r="X5399" s="43">
        <f t="shared" si="10536"/>
        <v>0</v>
      </c>
      <c r="Y5399" s="43">
        <f t="shared" si="10537"/>
        <v>0</v>
      </c>
      <c r="Z5399" s="43">
        <f t="shared" si="10538"/>
        <v>0</v>
      </c>
      <c r="AA5399" s="43">
        <f t="shared" si="10539"/>
        <v>0</v>
      </c>
      <c r="AB5399" s="43">
        <f t="shared" si="10540"/>
        <v>0</v>
      </c>
      <c r="AC5399" s="44">
        <f t="shared" si="10541"/>
        <v>0</v>
      </c>
      <c r="AD5399" s="44">
        <f t="shared" si="10542"/>
        <v>0</v>
      </c>
      <c r="AE5399" s="45" t="e">
        <f t="shared" si="10414"/>
        <v>#DIV/0!</v>
      </c>
      <c r="AF5399" s="46">
        <f t="shared" si="10543"/>
        <v>0</v>
      </c>
      <c r="AG5399" s="46">
        <f t="shared" si="10544"/>
        <v>0</v>
      </c>
      <c r="AH5399" s="47">
        <f t="shared" si="10545"/>
        <v>0</v>
      </c>
      <c r="AI5399" s="47">
        <f t="shared" si="10546"/>
        <v>0</v>
      </c>
      <c r="AJ5399" s="47">
        <f t="shared" si="10547"/>
        <v>0</v>
      </c>
      <c r="AK5399" s="47">
        <f t="shared" si="10548"/>
        <v>0</v>
      </c>
      <c r="AL5399" s="47">
        <f t="shared" si="10415"/>
        <v>0</v>
      </c>
      <c r="AM5399" s="47">
        <f t="shared" si="10416"/>
        <v>0</v>
      </c>
      <c r="AN5399" s="48" t="s">
        <v>36</v>
      </c>
      <c r="AO5399" s="1"/>
      <c r="AP5399" s="1"/>
      <c r="AQ5399" s="1"/>
      <c r="AR5399" s="1"/>
      <c r="AS5399" s="1"/>
    </row>
    <row r="5400" hidden="1">
      <c r="B5400" s="41" t="s">
        <v>1468</v>
      </c>
      <c r="C5400" s="41" t="s">
        <v>137</v>
      </c>
      <c r="D5400" s="41" t="s">
        <v>117</v>
      </c>
      <c r="E5400" s="26" t="str">
        <f t="shared" si="10417"/>
        <v>1103</v>
      </c>
      <c r="F5400" s="41" t="s">
        <v>1476</v>
      </c>
      <c r="G5400" s="41" t="s">
        <v>179</v>
      </c>
      <c r="H5400" s="42" t="s">
        <v>180</v>
      </c>
      <c r="I5400" s="43"/>
      <c r="J5400" s="43"/>
      <c r="K5400" s="43"/>
      <c r="L5400" s="43"/>
      <c r="M5400" s="43"/>
      <c r="N5400" s="43"/>
      <c r="O5400" s="43">
        <v>0</v>
      </c>
      <c r="P5400" s="43">
        <v>0</v>
      </c>
      <c r="Q5400" s="43">
        <v>0</v>
      </c>
      <c r="R5400" s="43">
        <v>0</v>
      </c>
      <c r="S5400" s="43">
        <v>0</v>
      </c>
      <c r="T5400" s="43">
        <v>0</v>
      </c>
      <c r="U5400" s="43">
        <v>0</v>
      </c>
      <c r="V5400" s="43">
        <f t="shared" si="10418"/>
        <v>0</v>
      </c>
      <c r="W5400" s="43"/>
      <c r="X5400" s="43"/>
      <c r="Y5400" s="43"/>
      <c r="Z5400" s="43"/>
      <c r="AA5400" s="43"/>
      <c r="AB5400" s="43">
        <v>0</v>
      </c>
      <c r="AC5400" s="44">
        <v>0</v>
      </c>
      <c r="AD5400" s="44">
        <v>0</v>
      </c>
      <c r="AE5400" s="45" t="e">
        <f t="shared" si="10414"/>
        <v>#DIV/0!</v>
      </c>
      <c r="AF5400" s="46">
        <v>0</v>
      </c>
      <c r="AG5400" s="46">
        <v>0</v>
      </c>
      <c r="AH5400" s="47">
        <v>0</v>
      </c>
      <c r="AI5400" s="47">
        <v>0</v>
      </c>
      <c r="AJ5400" s="47">
        <v>0</v>
      </c>
      <c r="AK5400" s="47">
        <v>0</v>
      </c>
      <c r="AL5400" s="47">
        <f t="shared" si="10415"/>
        <v>0</v>
      </c>
      <c r="AM5400" s="47">
        <f t="shared" si="10416"/>
        <v>0</v>
      </c>
      <c r="AN5400" s="48" t="s">
        <v>36</v>
      </c>
      <c r="AR5400" s="1"/>
      <c r="AS5400" s="1"/>
    </row>
    <row r="5401" ht="31.5">
      <c r="B5401" s="41" t="s">
        <v>1468</v>
      </c>
      <c r="C5401" s="41" t="s">
        <v>137</v>
      </c>
      <c r="D5401" s="41" t="s">
        <v>117</v>
      </c>
      <c r="E5401" s="26" t="str">
        <f t="shared" si="10417"/>
        <v>1103</v>
      </c>
      <c r="F5401" s="41" t="s">
        <v>1478</v>
      </c>
      <c r="G5401" s="41"/>
      <c r="H5401" s="42" t="s">
        <v>1479</v>
      </c>
      <c r="I5401" s="43"/>
      <c r="J5401" s="43"/>
      <c r="K5401" s="43"/>
      <c r="L5401" s="43"/>
      <c r="M5401" s="43"/>
      <c r="N5401" s="43"/>
      <c r="O5401" s="43">
        <f t="shared" si="10529"/>
        <v>0</v>
      </c>
      <c r="P5401" s="43">
        <f t="shared" si="10530"/>
        <v>0</v>
      </c>
      <c r="Q5401" s="43">
        <f t="shared" si="10531"/>
        <v>2455.4000000000001</v>
      </c>
      <c r="R5401" s="43"/>
      <c r="S5401" s="43"/>
      <c r="T5401" s="43"/>
      <c r="U5401" s="43"/>
      <c r="V5401" s="43">
        <f t="shared" si="10418"/>
        <v>2455.4000000000001</v>
      </c>
      <c r="W5401" s="43"/>
      <c r="X5401" s="43"/>
      <c r="Y5401" s="43"/>
      <c r="Z5401" s="43"/>
      <c r="AA5401" s="43"/>
      <c r="AB5401" s="43">
        <f t="shared" si="10540"/>
        <v>0</v>
      </c>
      <c r="AC5401" s="44">
        <f t="shared" si="10541"/>
        <v>2455.4000000000001</v>
      </c>
      <c r="AD5401" s="44">
        <f t="shared" si="10542"/>
        <v>2455.4000000000001</v>
      </c>
      <c r="AE5401" s="45">
        <f t="shared" si="10414"/>
        <v>100</v>
      </c>
      <c r="AF5401" s="43">
        <f t="shared" si="10543"/>
        <v>2455.4000000000001</v>
      </c>
      <c r="AG5401" s="43">
        <f t="shared" si="10544"/>
        <v>0</v>
      </c>
      <c r="AH5401" s="43">
        <f t="shared" si="10545"/>
        <v>0</v>
      </c>
      <c r="AI5401" s="43">
        <f t="shared" si="10546"/>
        <v>0</v>
      </c>
      <c r="AJ5401" s="43">
        <f t="shared" si="10547"/>
        <v>0</v>
      </c>
      <c r="AK5401" s="43">
        <f t="shared" si="10548"/>
        <v>0</v>
      </c>
      <c r="AL5401" s="43">
        <f t="shared" si="10415"/>
        <v>2455.4000000000001</v>
      </c>
      <c r="AM5401" s="43">
        <f t="shared" si="10416"/>
        <v>0</v>
      </c>
      <c r="AN5401" s="19"/>
      <c r="AO5401" s="1"/>
      <c r="AP5401" s="1"/>
      <c r="AQ5401" s="1"/>
      <c r="AR5401" s="1"/>
      <c r="AS5401" s="1"/>
    </row>
    <row r="5402" ht="31.5">
      <c r="B5402" s="41" t="s">
        <v>1468</v>
      </c>
      <c r="C5402" s="41" t="s">
        <v>137</v>
      </c>
      <c r="D5402" s="41" t="s">
        <v>117</v>
      </c>
      <c r="E5402" s="26" t="str">
        <f t="shared" si="10417"/>
        <v>1103</v>
      </c>
      <c r="F5402" s="41" t="s">
        <v>1478</v>
      </c>
      <c r="G5402" s="41" t="s">
        <v>177</v>
      </c>
      <c r="H5402" s="42" t="s">
        <v>178</v>
      </c>
      <c r="I5402" s="43"/>
      <c r="J5402" s="43"/>
      <c r="K5402" s="43"/>
      <c r="L5402" s="43"/>
      <c r="M5402" s="43"/>
      <c r="N5402" s="43"/>
      <c r="O5402" s="43">
        <f t="shared" si="10529"/>
        <v>0</v>
      </c>
      <c r="P5402" s="43">
        <f t="shared" si="10530"/>
        <v>0</v>
      </c>
      <c r="Q5402" s="43">
        <f t="shared" si="10531"/>
        <v>2455.4000000000001</v>
      </c>
      <c r="R5402" s="43"/>
      <c r="S5402" s="43"/>
      <c r="T5402" s="43"/>
      <c r="U5402" s="43"/>
      <c r="V5402" s="43">
        <f t="shared" si="10418"/>
        <v>2455.4000000000001</v>
      </c>
      <c r="W5402" s="43"/>
      <c r="X5402" s="43"/>
      <c r="Y5402" s="43"/>
      <c r="Z5402" s="43"/>
      <c r="AA5402" s="43"/>
      <c r="AB5402" s="43">
        <f t="shared" si="10540"/>
        <v>0</v>
      </c>
      <c r="AC5402" s="44">
        <f t="shared" si="10541"/>
        <v>2455.4000000000001</v>
      </c>
      <c r="AD5402" s="44">
        <f t="shared" si="10542"/>
        <v>2455.4000000000001</v>
      </c>
      <c r="AE5402" s="45">
        <f t="shared" si="10414"/>
        <v>100</v>
      </c>
      <c r="AF5402" s="43">
        <f t="shared" si="10543"/>
        <v>2455.4000000000001</v>
      </c>
      <c r="AG5402" s="43">
        <f t="shared" si="10544"/>
        <v>0</v>
      </c>
      <c r="AH5402" s="43">
        <f t="shared" si="10545"/>
        <v>0</v>
      </c>
      <c r="AI5402" s="43">
        <f t="shared" si="10546"/>
        <v>0</v>
      </c>
      <c r="AJ5402" s="43">
        <f t="shared" si="10547"/>
        <v>0</v>
      </c>
      <c r="AK5402" s="43">
        <f t="shared" si="10548"/>
        <v>0</v>
      </c>
      <c r="AL5402" s="43">
        <f t="shared" si="10415"/>
        <v>2455.4000000000001</v>
      </c>
      <c r="AM5402" s="43">
        <f t="shared" si="10416"/>
        <v>0</v>
      </c>
      <c r="AN5402" s="19"/>
      <c r="AO5402" s="1"/>
      <c r="AP5402" s="1"/>
      <c r="AQ5402" s="1"/>
      <c r="AR5402" s="1"/>
      <c r="AS5402" s="1"/>
    </row>
    <row r="5403">
      <c r="B5403" s="41" t="s">
        <v>1468</v>
      </c>
      <c r="C5403" s="41" t="s">
        <v>137</v>
      </c>
      <c r="D5403" s="41" t="s">
        <v>117</v>
      </c>
      <c r="E5403" s="26" t="str">
        <f t="shared" si="10417"/>
        <v>1103</v>
      </c>
      <c r="F5403" s="41" t="s">
        <v>1478</v>
      </c>
      <c r="G5403" s="41" t="s">
        <v>305</v>
      </c>
      <c r="H5403" s="42" t="s">
        <v>306</v>
      </c>
      <c r="I5403" s="43"/>
      <c r="J5403" s="43"/>
      <c r="K5403" s="43"/>
      <c r="L5403" s="43"/>
      <c r="M5403" s="43"/>
      <c r="N5403" s="43"/>
      <c r="O5403" s="43">
        <v>0</v>
      </c>
      <c r="P5403" s="43">
        <v>0</v>
      </c>
      <c r="Q5403" s="43">
        <v>2455.4000000000001</v>
      </c>
      <c r="R5403" s="43"/>
      <c r="S5403" s="43"/>
      <c r="T5403" s="43"/>
      <c r="U5403" s="43"/>
      <c r="V5403" s="43">
        <f t="shared" si="10418"/>
        <v>2455.4000000000001</v>
      </c>
      <c r="W5403" s="43"/>
      <c r="X5403" s="43"/>
      <c r="Y5403" s="43"/>
      <c r="Z5403" s="43"/>
      <c r="AA5403" s="43"/>
      <c r="AB5403" s="43">
        <v>0</v>
      </c>
      <c r="AC5403" s="44">
        <v>2455.4000000000001</v>
      </c>
      <c r="AD5403" s="44">
        <v>2455.4000000000001</v>
      </c>
      <c r="AE5403" s="45">
        <f t="shared" si="10414"/>
        <v>100</v>
      </c>
      <c r="AF5403" s="43">
        <v>2455.4000000000001</v>
      </c>
      <c r="AG5403" s="43">
        <v>0</v>
      </c>
      <c r="AH5403" s="43">
        <v>0</v>
      </c>
      <c r="AI5403" s="43">
        <v>0</v>
      </c>
      <c r="AJ5403" s="43">
        <v>0</v>
      </c>
      <c r="AK5403" s="43">
        <v>0</v>
      </c>
      <c r="AL5403" s="43">
        <f t="shared" si="10415"/>
        <v>2455.4000000000001</v>
      </c>
      <c r="AM5403" s="43">
        <f t="shared" si="10416"/>
        <v>0</v>
      </c>
      <c r="AN5403" s="19"/>
      <c r="AR5403" s="1"/>
      <c r="AS5403" s="1"/>
    </row>
    <row r="5404" ht="47.25">
      <c r="B5404" s="41" t="s">
        <v>1468</v>
      </c>
      <c r="C5404" s="41" t="s">
        <v>137</v>
      </c>
      <c r="D5404" s="41" t="s">
        <v>117</v>
      </c>
      <c r="E5404" s="26" t="str">
        <f t="shared" si="10417"/>
        <v>1103</v>
      </c>
      <c r="F5404" s="41" t="s">
        <v>1481</v>
      </c>
      <c r="G5404" s="41"/>
      <c r="H5404" s="42" t="s">
        <v>1482</v>
      </c>
      <c r="I5404" s="43"/>
      <c r="J5404" s="43"/>
      <c r="K5404" s="43"/>
      <c r="L5404" s="43">
        <f t="shared" si="10526"/>
        <v>3732</v>
      </c>
      <c r="M5404" s="43">
        <f t="shared" si="10527"/>
        <v>0</v>
      </c>
      <c r="N5404" s="43">
        <f t="shared" si="10528"/>
        <v>0</v>
      </c>
      <c r="O5404" s="43">
        <f t="shared" si="10529"/>
        <v>0</v>
      </c>
      <c r="P5404" s="43">
        <f t="shared" si="10530"/>
        <v>0</v>
      </c>
      <c r="Q5404" s="43">
        <f t="shared" si="10531"/>
        <v>0</v>
      </c>
      <c r="R5404" s="43">
        <f t="shared" si="10532"/>
        <v>0</v>
      </c>
      <c r="S5404" s="43">
        <f t="shared" si="10533"/>
        <v>0</v>
      </c>
      <c r="T5404" s="43">
        <f t="shared" si="10534"/>
        <v>0</v>
      </c>
      <c r="U5404" s="43">
        <v>0</v>
      </c>
      <c r="V5404" s="43">
        <f t="shared" si="10418"/>
        <v>3732</v>
      </c>
      <c r="W5404" s="43">
        <f t="shared" si="10535"/>
        <v>0</v>
      </c>
      <c r="X5404" s="43">
        <f t="shared" si="10536"/>
        <v>0</v>
      </c>
      <c r="Y5404" s="43">
        <f t="shared" si="10537"/>
        <v>0</v>
      </c>
      <c r="Z5404" s="43">
        <f t="shared" si="10538"/>
        <v>0</v>
      </c>
      <c r="AA5404" s="43">
        <f t="shared" si="10539"/>
        <v>0</v>
      </c>
      <c r="AB5404" s="43">
        <f t="shared" si="10540"/>
        <v>0</v>
      </c>
      <c r="AC5404" s="44">
        <f t="shared" si="10541"/>
        <v>8982</v>
      </c>
      <c r="AD5404" s="44">
        <f t="shared" si="10542"/>
        <v>8982</v>
      </c>
      <c r="AE5404" s="45">
        <f t="shared" si="10414"/>
        <v>100</v>
      </c>
      <c r="AF5404" s="43">
        <f t="shared" si="10543"/>
        <v>8982</v>
      </c>
      <c r="AG5404" s="43">
        <f t="shared" si="10544"/>
        <v>0</v>
      </c>
      <c r="AH5404" s="43">
        <f t="shared" si="10545"/>
        <v>0</v>
      </c>
      <c r="AI5404" s="43">
        <f t="shared" si="10546"/>
        <v>0</v>
      </c>
      <c r="AJ5404" s="43">
        <f t="shared" si="10547"/>
        <v>0</v>
      </c>
      <c r="AK5404" s="43">
        <f t="shared" si="10548"/>
        <v>0</v>
      </c>
      <c r="AL5404" s="43">
        <f t="shared" si="10415"/>
        <v>8982</v>
      </c>
      <c r="AM5404" s="43">
        <f t="shared" si="10416"/>
        <v>-5250</v>
      </c>
      <c r="AN5404" s="2"/>
      <c r="AO5404" s="1"/>
      <c r="AP5404" s="1"/>
      <c r="AQ5404" s="1"/>
      <c r="AR5404" s="1"/>
      <c r="AS5404" s="1"/>
    </row>
    <row r="5405" ht="31.5">
      <c r="B5405" s="41" t="s">
        <v>1468</v>
      </c>
      <c r="C5405" s="41" t="s">
        <v>137</v>
      </c>
      <c r="D5405" s="41" t="s">
        <v>117</v>
      </c>
      <c r="E5405" s="26" t="str">
        <f t="shared" si="10417"/>
        <v>1103</v>
      </c>
      <c r="F5405" s="41" t="s">
        <v>1481</v>
      </c>
      <c r="G5405" s="41" t="s">
        <v>177</v>
      </c>
      <c r="H5405" s="42" t="s">
        <v>178</v>
      </c>
      <c r="I5405" s="43"/>
      <c r="J5405" s="43"/>
      <c r="K5405" s="43"/>
      <c r="L5405" s="43">
        <f t="shared" si="10526"/>
        <v>3732</v>
      </c>
      <c r="M5405" s="43">
        <f t="shared" si="10527"/>
        <v>0</v>
      </c>
      <c r="N5405" s="43">
        <f t="shared" si="10528"/>
        <v>0</v>
      </c>
      <c r="O5405" s="43">
        <f t="shared" si="10529"/>
        <v>0</v>
      </c>
      <c r="P5405" s="43">
        <f t="shared" si="10530"/>
        <v>0</v>
      </c>
      <c r="Q5405" s="43">
        <f t="shared" si="10531"/>
        <v>0</v>
      </c>
      <c r="R5405" s="43">
        <f t="shared" si="10532"/>
        <v>0</v>
      </c>
      <c r="S5405" s="43">
        <f t="shared" si="10533"/>
        <v>0</v>
      </c>
      <c r="T5405" s="43">
        <f t="shared" si="10534"/>
        <v>0</v>
      </c>
      <c r="U5405" s="43">
        <v>0</v>
      </c>
      <c r="V5405" s="43">
        <f t="shared" si="10418"/>
        <v>3732</v>
      </c>
      <c r="W5405" s="43">
        <f t="shared" si="10535"/>
        <v>0</v>
      </c>
      <c r="X5405" s="43">
        <f t="shared" si="10536"/>
        <v>0</v>
      </c>
      <c r="Y5405" s="43">
        <f t="shared" si="10537"/>
        <v>0</v>
      </c>
      <c r="Z5405" s="43">
        <f t="shared" si="10538"/>
        <v>0</v>
      </c>
      <c r="AA5405" s="43">
        <f t="shared" si="10539"/>
        <v>0</v>
      </c>
      <c r="AB5405" s="43">
        <f t="shared" si="10540"/>
        <v>0</v>
      </c>
      <c r="AC5405" s="44">
        <f t="shared" si="10541"/>
        <v>8982</v>
      </c>
      <c r="AD5405" s="44">
        <f t="shared" si="10542"/>
        <v>8982</v>
      </c>
      <c r="AE5405" s="45">
        <f t="shared" si="10414"/>
        <v>100</v>
      </c>
      <c r="AF5405" s="43">
        <f t="shared" si="10543"/>
        <v>8982</v>
      </c>
      <c r="AG5405" s="43">
        <f t="shared" si="10544"/>
        <v>0</v>
      </c>
      <c r="AH5405" s="43">
        <f t="shared" si="10545"/>
        <v>0</v>
      </c>
      <c r="AI5405" s="43">
        <f t="shared" si="10546"/>
        <v>0</v>
      </c>
      <c r="AJ5405" s="43">
        <f t="shared" si="10547"/>
        <v>0</v>
      </c>
      <c r="AK5405" s="43">
        <f t="shared" si="10548"/>
        <v>0</v>
      </c>
      <c r="AL5405" s="43">
        <f t="shared" si="10415"/>
        <v>8982</v>
      </c>
      <c r="AM5405" s="43">
        <f t="shared" si="10416"/>
        <v>-5250</v>
      </c>
      <c r="AN5405" s="2"/>
      <c r="AO5405" s="1"/>
      <c r="AP5405" s="1"/>
      <c r="AQ5405" s="1"/>
      <c r="AR5405" s="1"/>
      <c r="AS5405" s="1"/>
    </row>
    <row r="5406">
      <c r="B5406" s="41" t="s">
        <v>1468</v>
      </c>
      <c r="C5406" s="41" t="s">
        <v>137</v>
      </c>
      <c r="D5406" s="41" t="s">
        <v>117</v>
      </c>
      <c r="E5406" s="26" t="str">
        <f t="shared" si="10417"/>
        <v>1103</v>
      </c>
      <c r="F5406" s="41" t="s">
        <v>1481</v>
      </c>
      <c r="G5406" s="41" t="s">
        <v>305</v>
      </c>
      <c r="H5406" s="42" t="s">
        <v>306</v>
      </c>
      <c r="I5406" s="43"/>
      <c r="J5406" s="43"/>
      <c r="K5406" s="43"/>
      <c r="L5406" s="43">
        <v>3732</v>
      </c>
      <c r="M5406" s="43"/>
      <c r="N5406" s="43"/>
      <c r="O5406" s="43">
        <v>0</v>
      </c>
      <c r="P5406" s="43">
        <v>0</v>
      </c>
      <c r="Q5406" s="43">
        <v>0</v>
      </c>
      <c r="R5406" s="43">
        <v>0</v>
      </c>
      <c r="S5406" s="43">
        <v>0</v>
      </c>
      <c r="T5406" s="43">
        <v>0</v>
      </c>
      <c r="U5406" s="43">
        <v>0</v>
      </c>
      <c r="V5406" s="43">
        <f t="shared" si="10418"/>
        <v>3732</v>
      </c>
      <c r="W5406" s="43"/>
      <c r="X5406" s="43"/>
      <c r="Y5406" s="43"/>
      <c r="Z5406" s="43"/>
      <c r="AA5406" s="43"/>
      <c r="AB5406" s="43">
        <v>0</v>
      </c>
      <c r="AC5406" s="44">
        <v>8982</v>
      </c>
      <c r="AD5406" s="44">
        <v>8982</v>
      </c>
      <c r="AE5406" s="45">
        <f t="shared" si="10414"/>
        <v>100</v>
      </c>
      <c r="AF5406" s="43">
        <v>8982</v>
      </c>
      <c r="AG5406" s="43">
        <v>0</v>
      </c>
      <c r="AH5406" s="43">
        <v>0</v>
      </c>
      <c r="AI5406" s="43">
        <v>0</v>
      </c>
      <c r="AJ5406" s="43">
        <v>0</v>
      </c>
      <c r="AK5406" s="43">
        <v>0</v>
      </c>
      <c r="AL5406" s="43">
        <f t="shared" si="10415"/>
        <v>8982</v>
      </c>
      <c r="AM5406" s="43">
        <f t="shared" si="10416"/>
        <v>-5250</v>
      </c>
      <c r="AN5406" s="19"/>
      <c r="AO5406" s="1"/>
      <c r="AP5406" s="1"/>
      <c r="AQ5406" s="1"/>
      <c r="AR5406" s="1"/>
      <c r="AS5406" s="1"/>
    </row>
    <row r="5407" ht="31.5">
      <c r="B5407" s="41" t="s">
        <v>1468</v>
      </c>
      <c r="C5407" s="41" t="s">
        <v>137</v>
      </c>
      <c r="D5407" s="41" t="s">
        <v>117</v>
      </c>
      <c r="E5407" s="26" t="str">
        <f t="shared" si="10417"/>
        <v>1103</v>
      </c>
      <c r="F5407" s="41" t="s">
        <v>1501</v>
      </c>
      <c r="G5407" s="41"/>
      <c r="H5407" s="42" t="s">
        <v>1502</v>
      </c>
      <c r="I5407" s="43">
        <f>I5408+I5411</f>
        <v>0</v>
      </c>
      <c r="J5407" s="43">
        <f>J5408+J5411</f>
        <v>0</v>
      </c>
      <c r="K5407" s="43">
        <f>K5408+K5411</f>
        <v>0</v>
      </c>
      <c r="L5407" s="43">
        <f>L5408+L5411</f>
        <v>0</v>
      </c>
      <c r="M5407" s="43">
        <f>M5408+M5411</f>
        <v>0</v>
      </c>
      <c r="N5407" s="43">
        <f>N5408+N5411</f>
        <v>0</v>
      </c>
      <c r="O5407" s="43">
        <f>O5408+O5411</f>
        <v>0</v>
      </c>
      <c r="P5407" s="43">
        <f>P5408+P5411</f>
        <v>0</v>
      </c>
      <c r="Q5407" s="43">
        <f>Q5408+Q5411</f>
        <v>0</v>
      </c>
      <c r="R5407" s="43">
        <f>R5408+R5411</f>
        <v>0</v>
      </c>
      <c r="S5407" s="43">
        <f>S5408+S5411</f>
        <v>0</v>
      </c>
      <c r="T5407" s="43">
        <f>T5408+T5411</f>
        <v>0</v>
      </c>
      <c r="U5407" s="43">
        <v>0</v>
      </c>
      <c r="V5407" s="43">
        <f t="shared" si="10418"/>
        <v>0</v>
      </c>
      <c r="W5407" s="43">
        <f>W5408+W5411</f>
        <v>0</v>
      </c>
      <c r="X5407" s="43">
        <f>X5408+X5411</f>
        <v>0</v>
      </c>
      <c r="Y5407" s="43">
        <f>Y5408+Y5411</f>
        <v>0</v>
      </c>
      <c r="Z5407" s="43">
        <f>Z5408+Z5411</f>
        <v>0</v>
      </c>
      <c r="AA5407" s="43">
        <f>AA5408+AA5411</f>
        <v>0</v>
      </c>
      <c r="AB5407" s="43">
        <f>AB5408+AB5411</f>
        <v>18040.113089999999</v>
      </c>
      <c r="AC5407" s="44">
        <f>AC5408+AC5411</f>
        <v>18040.113099999999</v>
      </c>
      <c r="AD5407" s="44">
        <f>AD5408+AD5411</f>
        <v>18040.113089999999</v>
      </c>
      <c r="AE5407" s="45">
        <f t="shared" si="10414"/>
        <v>99.999999944567975</v>
      </c>
      <c r="AF5407" s="43">
        <f>AF5408+AF5411</f>
        <v>18040.113099999999</v>
      </c>
      <c r="AG5407" s="43">
        <f>AG5408+AG5411</f>
        <v>0</v>
      </c>
      <c r="AH5407" s="43">
        <f>AH5408+AH5411</f>
        <v>0</v>
      </c>
      <c r="AI5407" s="43">
        <f>AI5408+AI5411</f>
        <v>0</v>
      </c>
      <c r="AJ5407" s="43">
        <f>AJ5408+AJ5411</f>
        <v>0</v>
      </c>
      <c r="AK5407" s="43">
        <f>AK5408+AK5411</f>
        <v>0</v>
      </c>
      <c r="AL5407" s="43">
        <f t="shared" si="10415"/>
        <v>18040.113099999999</v>
      </c>
      <c r="AM5407" s="43">
        <f t="shared" si="10416"/>
        <v>-18040.113099999999</v>
      </c>
      <c r="AN5407" s="2"/>
      <c r="AR5407" s="1"/>
      <c r="AS5407" s="1"/>
    </row>
    <row r="5408" ht="31.5">
      <c r="B5408" s="41" t="s">
        <v>1468</v>
      </c>
      <c r="C5408" s="41" t="s">
        <v>137</v>
      </c>
      <c r="D5408" s="41" t="s">
        <v>117</v>
      </c>
      <c r="E5408" s="26" t="str">
        <f t="shared" si="10417"/>
        <v>1103</v>
      </c>
      <c r="F5408" s="41" t="s">
        <v>1503</v>
      </c>
      <c r="G5408" s="41"/>
      <c r="H5408" s="42" t="s">
        <v>1504</v>
      </c>
      <c r="I5408" s="43">
        <f t="shared" ref="I5408:I5412" si="10549">I5409</f>
        <v>0</v>
      </c>
      <c r="J5408" s="43">
        <f t="shared" ref="J5408:J5412" si="10550">J5409</f>
        <v>0</v>
      </c>
      <c r="K5408" s="43">
        <f t="shared" ref="K5408:K5412" si="10551">K5409</f>
        <v>0</v>
      </c>
      <c r="L5408" s="43">
        <f t="shared" ref="L5408:L5412" si="10552">L5409</f>
        <v>0</v>
      </c>
      <c r="M5408" s="43">
        <f t="shared" ref="M5408:M5412" si="10553">M5409</f>
        <v>0</v>
      </c>
      <c r="N5408" s="43">
        <f t="shared" ref="N5408:N5412" si="10554">N5409</f>
        <v>0</v>
      </c>
      <c r="O5408" s="43">
        <f t="shared" ref="O5408:O5412" si="10555">O5409</f>
        <v>0</v>
      </c>
      <c r="P5408" s="43">
        <f t="shared" ref="P5408:P5412" si="10556">P5409</f>
        <v>0</v>
      </c>
      <c r="Q5408" s="43">
        <f t="shared" ref="Q5408:Q5412" si="10557">Q5409</f>
        <v>0</v>
      </c>
      <c r="R5408" s="43">
        <f t="shared" ref="R5408:R5412" si="10558">R5409</f>
        <v>0</v>
      </c>
      <c r="S5408" s="43">
        <f t="shared" ref="S5408:S5412" si="10559">S5409</f>
        <v>0</v>
      </c>
      <c r="T5408" s="43">
        <f t="shared" ref="T5408:T5412" si="10560">T5409</f>
        <v>0</v>
      </c>
      <c r="U5408" s="43">
        <v>0</v>
      </c>
      <c r="V5408" s="43">
        <f t="shared" si="10418"/>
        <v>0</v>
      </c>
      <c r="W5408" s="43">
        <f t="shared" ref="W5408:W5412" si="10561">W5409</f>
        <v>0</v>
      </c>
      <c r="X5408" s="43">
        <f t="shared" ref="X5408:X5412" si="10562">X5409</f>
        <v>0</v>
      </c>
      <c r="Y5408" s="43">
        <f t="shared" ref="Y5408:Y5412" si="10563">Y5409</f>
        <v>0</v>
      </c>
      <c r="Z5408" s="43">
        <f t="shared" ref="Z5408:Z5412" si="10564">Z5409</f>
        <v>0</v>
      </c>
      <c r="AA5408" s="43">
        <f t="shared" ref="AA5408:AA5412" si="10565">AA5409</f>
        <v>0</v>
      </c>
      <c r="AB5408" s="43">
        <f t="shared" ref="AB5408:AB5412" si="10566">AB5409</f>
        <v>4013.40951</v>
      </c>
      <c r="AC5408" s="44">
        <f t="shared" ref="AC5408:AC5412" si="10567">AC5409</f>
        <v>4013.40951</v>
      </c>
      <c r="AD5408" s="44">
        <f t="shared" ref="AD5408:AD5412" si="10568">AD5409</f>
        <v>4013.40951</v>
      </c>
      <c r="AE5408" s="45">
        <f t="shared" si="10414"/>
        <v>100</v>
      </c>
      <c r="AF5408" s="43">
        <f t="shared" ref="AF5408:AF5412" si="10569">AF5409</f>
        <v>4013.40951</v>
      </c>
      <c r="AG5408" s="43">
        <f t="shared" ref="AG5408:AG5412" si="10570">AG5409</f>
        <v>0</v>
      </c>
      <c r="AH5408" s="43">
        <f t="shared" ref="AH5408:AH5412" si="10571">AH5409</f>
        <v>0</v>
      </c>
      <c r="AI5408" s="43">
        <f t="shared" ref="AI5408:AI5412" si="10572">AI5409</f>
        <v>0</v>
      </c>
      <c r="AJ5408" s="43">
        <f t="shared" ref="AJ5408:AJ5412" si="10573">AJ5409</f>
        <v>0</v>
      </c>
      <c r="AK5408" s="43">
        <f t="shared" ref="AK5408:AK5412" si="10574">AK5409</f>
        <v>0</v>
      </c>
      <c r="AL5408" s="43">
        <f t="shared" si="10415"/>
        <v>4013.40951</v>
      </c>
      <c r="AM5408" s="43">
        <f t="shared" si="10416"/>
        <v>-4013.40951</v>
      </c>
      <c r="AN5408" s="2"/>
      <c r="AO5408" s="1"/>
      <c r="AP5408" s="1"/>
      <c r="AQ5408" s="1"/>
      <c r="AR5408" s="1"/>
      <c r="AS5408" s="1"/>
    </row>
    <row r="5409" ht="31.5">
      <c r="B5409" s="41" t="s">
        <v>1468</v>
      </c>
      <c r="C5409" s="41" t="s">
        <v>137</v>
      </c>
      <c r="D5409" s="41" t="s">
        <v>117</v>
      </c>
      <c r="E5409" s="26" t="str">
        <f t="shared" si="10417"/>
        <v>1103</v>
      </c>
      <c r="F5409" s="41" t="s">
        <v>1503</v>
      </c>
      <c r="G5409" s="41" t="s">
        <v>177</v>
      </c>
      <c r="H5409" s="42" t="s">
        <v>178</v>
      </c>
      <c r="I5409" s="43">
        <f t="shared" si="10549"/>
        <v>0</v>
      </c>
      <c r="J5409" s="43">
        <f t="shared" si="10550"/>
        <v>0</v>
      </c>
      <c r="K5409" s="43">
        <f t="shared" si="10551"/>
        <v>0</v>
      </c>
      <c r="L5409" s="43">
        <f t="shared" si="10552"/>
        <v>0</v>
      </c>
      <c r="M5409" s="43">
        <f t="shared" si="10553"/>
        <v>0</v>
      </c>
      <c r="N5409" s="43">
        <f t="shared" si="10554"/>
        <v>0</v>
      </c>
      <c r="O5409" s="43">
        <f t="shared" si="10555"/>
        <v>0</v>
      </c>
      <c r="P5409" s="43">
        <f t="shared" si="10556"/>
        <v>0</v>
      </c>
      <c r="Q5409" s="43">
        <f t="shared" si="10557"/>
        <v>0</v>
      </c>
      <c r="R5409" s="43">
        <f t="shared" si="10558"/>
        <v>0</v>
      </c>
      <c r="S5409" s="43">
        <f t="shared" si="10559"/>
        <v>0</v>
      </c>
      <c r="T5409" s="43">
        <f t="shared" si="10560"/>
        <v>0</v>
      </c>
      <c r="U5409" s="43">
        <v>0</v>
      </c>
      <c r="V5409" s="43">
        <f t="shared" si="10418"/>
        <v>0</v>
      </c>
      <c r="W5409" s="43">
        <f t="shared" si="10561"/>
        <v>0</v>
      </c>
      <c r="X5409" s="43">
        <f t="shared" si="10562"/>
        <v>0</v>
      </c>
      <c r="Y5409" s="43">
        <f t="shared" si="10563"/>
        <v>0</v>
      </c>
      <c r="Z5409" s="43">
        <f t="shared" si="10564"/>
        <v>0</v>
      </c>
      <c r="AA5409" s="43">
        <f t="shared" si="10565"/>
        <v>0</v>
      </c>
      <c r="AB5409" s="43">
        <f t="shared" si="10566"/>
        <v>4013.40951</v>
      </c>
      <c r="AC5409" s="44">
        <f t="shared" si="10567"/>
        <v>4013.40951</v>
      </c>
      <c r="AD5409" s="44">
        <f t="shared" si="10568"/>
        <v>4013.40951</v>
      </c>
      <c r="AE5409" s="45">
        <f t="shared" si="10414"/>
        <v>100</v>
      </c>
      <c r="AF5409" s="43">
        <f t="shared" si="10569"/>
        <v>4013.40951</v>
      </c>
      <c r="AG5409" s="43">
        <f t="shared" si="10570"/>
        <v>0</v>
      </c>
      <c r="AH5409" s="43">
        <f t="shared" si="10571"/>
        <v>0</v>
      </c>
      <c r="AI5409" s="43">
        <f t="shared" si="10572"/>
        <v>0</v>
      </c>
      <c r="AJ5409" s="43">
        <f t="shared" si="10573"/>
        <v>0</v>
      </c>
      <c r="AK5409" s="43">
        <f t="shared" si="10574"/>
        <v>0</v>
      </c>
      <c r="AL5409" s="43">
        <f t="shared" si="10415"/>
        <v>4013.40951</v>
      </c>
      <c r="AM5409" s="43">
        <f t="shared" si="10416"/>
        <v>-4013.40951</v>
      </c>
      <c r="AN5409" s="2"/>
      <c r="AO5409" s="1"/>
      <c r="AP5409" s="1"/>
      <c r="AQ5409" s="1"/>
      <c r="AR5409" s="1"/>
      <c r="AS5409" s="1"/>
    </row>
    <row r="5410">
      <c r="B5410" s="41" t="s">
        <v>1468</v>
      </c>
      <c r="C5410" s="41" t="s">
        <v>137</v>
      </c>
      <c r="D5410" s="41" t="s">
        <v>117</v>
      </c>
      <c r="E5410" s="26" t="str">
        <f t="shared" si="10417"/>
        <v>1103</v>
      </c>
      <c r="F5410" s="41" t="s">
        <v>1503</v>
      </c>
      <c r="G5410" s="41" t="s">
        <v>305</v>
      </c>
      <c r="H5410" s="42" t="s">
        <v>306</v>
      </c>
      <c r="I5410" s="43"/>
      <c r="J5410" s="43"/>
      <c r="K5410" s="43"/>
      <c r="L5410" s="43"/>
      <c r="M5410" s="43"/>
      <c r="N5410" s="43"/>
      <c r="O5410" s="43">
        <v>0</v>
      </c>
      <c r="P5410" s="43">
        <v>0</v>
      </c>
      <c r="Q5410" s="43">
        <v>0</v>
      </c>
      <c r="R5410" s="43">
        <v>0</v>
      </c>
      <c r="S5410" s="43">
        <v>0</v>
      </c>
      <c r="T5410" s="43">
        <v>0</v>
      </c>
      <c r="U5410" s="43">
        <v>0</v>
      </c>
      <c r="V5410" s="43">
        <f t="shared" si="10418"/>
        <v>0</v>
      </c>
      <c r="W5410" s="43"/>
      <c r="X5410" s="43"/>
      <c r="Y5410" s="43"/>
      <c r="Z5410" s="43"/>
      <c r="AA5410" s="43"/>
      <c r="AB5410" s="43">
        <v>4013.40951</v>
      </c>
      <c r="AC5410" s="44">
        <v>4013.40951</v>
      </c>
      <c r="AD5410" s="44">
        <v>4013.40951</v>
      </c>
      <c r="AE5410" s="45">
        <f t="shared" si="10414"/>
        <v>100</v>
      </c>
      <c r="AF5410" s="43">
        <v>4013.40951</v>
      </c>
      <c r="AG5410" s="43">
        <v>0</v>
      </c>
      <c r="AH5410" s="43">
        <v>0</v>
      </c>
      <c r="AI5410" s="43">
        <v>0</v>
      </c>
      <c r="AJ5410" s="43">
        <v>0</v>
      </c>
      <c r="AK5410" s="43">
        <v>0</v>
      </c>
      <c r="AL5410" s="43">
        <f t="shared" si="10415"/>
        <v>4013.40951</v>
      </c>
      <c r="AM5410" s="43">
        <f t="shared" si="10416"/>
        <v>-4013.40951</v>
      </c>
      <c r="AN5410" s="19"/>
      <c r="AR5410" s="1"/>
      <c r="AS5410" s="1"/>
    </row>
    <row r="5411" ht="110.25">
      <c r="B5411" s="41" t="s">
        <v>1468</v>
      </c>
      <c r="C5411" s="41" t="s">
        <v>137</v>
      </c>
      <c r="D5411" s="41" t="s">
        <v>117</v>
      </c>
      <c r="E5411" s="26" t="str">
        <f t="shared" si="10417"/>
        <v>1103</v>
      </c>
      <c r="F5411" s="41" t="s">
        <v>1505</v>
      </c>
      <c r="G5411" s="41"/>
      <c r="H5411" s="42" t="s">
        <v>1506</v>
      </c>
      <c r="I5411" s="43">
        <f t="shared" si="10549"/>
        <v>0</v>
      </c>
      <c r="J5411" s="43">
        <f t="shared" si="10550"/>
        <v>0</v>
      </c>
      <c r="K5411" s="43">
        <f t="shared" si="10551"/>
        <v>0</v>
      </c>
      <c r="L5411" s="43">
        <f t="shared" si="10552"/>
        <v>0</v>
      </c>
      <c r="M5411" s="43">
        <f t="shared" si="10553"/>
        <v>0</v>
      </c>
      <c r="N5411" s="43">
        <f t="shared" si="10554"/>
        <v>0</v>
      </c>
      <c r="O5411" s="43">
        <f t="shared" si="10555"/>
        <v>0</v>
      </c>
      <c r="P5411" s="43">
        <f t="shared" si="10556"/>
        <v>0</v>
      </c>
      <c r="Q5411" s="43">
        <f t="shared" si="10557"/>
        <v>0</v>
      </c>
      <c r="R5411" s="43">
        <f t="shared" si="10558"/>
        <v>0</v>
      </c>
      <c r="S5411" s="43">
        <f t="shared" si="10559"/>
        <v>0</v>
      </c>
      <c r="T5411" s="43">
        <f t="shared" si="10560"/>
        <v>0</v>
      </c>
      <c r="U5411" s="43">
        <v>0</v>
      </c>
      <c r="V5411" s="43">
        <f t="shared" si="10418"/>
        <v>0</v>
      </c>
      <c r="W5411" s="43">
        <f t="shared" si="10561"/>
        <v>0</v>
      </c>
      <c r="X5411" s="43">
        <f t="shared" si="10562"/>
        <v>0</v>
      </c>
      <c r="Y5411" s="43">
        <f t="shared" si="10563"/>
        <v>0</v>
      </c>
      <c r="Z5411" s="43">
        <f t="shared" si="10564"/>
        <v>0</v>
      </c>
      <c r="AA5411" s="43">
        <f t="shared" si="10565"/>
        <v>0</v>
      </c>
      <c r="AB5411" s="43">
        <f t="shared" si="10566"/>
        <v>14026.703579999999</v>
      </c>
      <c r="AC5411" s="44">
        <f t="shared" si="10567"/>
        <v>14026.703589999999</v>
      </c>
      <c r="AD5411" s="44">
        <f t="shared" si="10568"/>
        <v>14026.703579999999</v>
      </c>
      <c r="AE5411" s="45">
        <f t="shared" si="10414"/>
        <v>99.99999992870741</v>
      </c>
      <c r="AF5411" s="43">
        <f t="shared" si="10569"/>
        <v>14026.703589999999</v>
      </c>
      <c r="AG5411" s="43">
        <f t="shared" si="10570"/>
        <v>0</v>
      </c>
      <c r="AH5411" s="43">
        <f t="shared" si="10571"/>
        <v>0</v>
      </c>
      <c r="AI5411" s="43">
        <f t="shared" si="10572"/>
        <v>0</v>
      </c>
      <c r="AJ5411" s="43">
        <f t="shared" si="10573"/>
        <v>0</v>
      </c>
      <c r="AK5411" s="43">
        <f t="shared" si="10574"/>
        <v>0</v>
      </c>
      <c r="AL5411" s="43">
        <f t="shared" si="10415"/>
        <v>14026.703589999999</v>
      </c>
      <c r="AM5411" s="43">
        <f t="shared" si="10416"/>
        <v>-14026.703589999999</v>
      </c>
      <c r="AN5411" s="2"/>
      <c r="AO5411" s="1"/>
      <c r="AP5411" s="1"/>
      <c r="AQ5411" s="1"/>
      <c r="AR5411" s="1"/>
      <c r="AS5411" s="1"/>
    </row>
    <row r="5412" ht="31.5">
      <c r="B5412" s="41" t="s">
        <v>1468</v>
      </c>
      <c r="C5412" s="41" t="s">
        <v>137</v>
      </c>
      <c r="D5412" s="41" t="s">
        <v>117</v>
      </c>
      <c r="E5412" s="26" t="str">
        <f t="shared" si="10417"/>
        <v>1103</v>
      </c>
      <c r="F5412" s="41" t="s">
        <v>1505</v>
      </c>
      <c r="G5412" s="41" t="s">
        <v>177</v>
      </c>
      <c r="H5412" s="42" t="s">
        <v>178</v>
      </c>
      <c r="I5412" s="43">
        <f t="shared" si="10549"/>
        <v>0</v>
      </c>
      <c r="J5412" s="43">
        <f t="shared" si="10550"/>
        <v>0</v>
      </c>
      <c r="K5412" s="43">
        <f t="shared" si="10551"/>
        <v>0</v>
      </c>
      <c r="L5412" s="43">
        <f t="shared" si="10552"/>
        <v>0</v>
      </c>
      <c r="M5412" s="43">
        <f t="shared" si="10553"/>
        <v>0</v>
      </c>
      <c r="N5412" s="43">
        <f t="shared" si="10554"/>
        <v>0</v>
      </c>
      <c r="O5412" s="43">
        <f t="shared" si="10555"/>
        <v>0</v>
      </c>
      <c r="P5412" s="43">
        <f t="shared" si="10556"/>
        <v>0</v>
      </c>
      <c r="Q5412" s="43">
        <f t="shared" si="10557"/>
        <v>0</v>
      </c>
      <c r="R5412" s="43">
        <f t="shared" si="10558"/>
        <v>0</v>
      </c>
      <c r="S5412" s="43">
        <f t="shared" si="10559"/>
        <v>0</v>
      </c>
      <c r="T5412" s="43">
        <f t="shared" si="10560"/>
        <v>0</v>
      </c>
      <c r="U5412" s="43">
        <v>0</v>
      </c>
      <c r="V5412" s="43">
        <f t="shared" si="10418"/>
        <v>0</v>
      </c>
      <c r="W5412" s="43">
        <f t="shared" si="10561"/>
        <v>0</v>
      </c>
      <c r="X5412" s="43">
        <f t="shared" si="10562"/>
        <v>0</v>
      </c>
      <c r="Y5412" s="43">
        <f t="shared" si="10563"/>
        <v>0</v>
      </c>
      <c r="Z5412" s="43">
        <f t="shared" si="10564"/>
        <v>0</v>
      </c>
      <c r="AA5412" s="43">
        <f t="shared" si="10565"/>
        <v>0</v>
      </c>
      <c r="AB5412" s="43">
        <f t="shared" si="10566"/>
        <v>14026.703579999999</v>
      </c>
      <c r="AC5412" s="44">
        <f t="shared" si="10567"/>
        <v>14026.703589999999</v>
      </c>
      <c r="AD5412" s="44">
        <f t="shared" si="10568"/>
        <v>14026.703579999999</v>
      </c>
      <c r="AE5412" s="45">
        <f t="shared" si="10414"/>
        <v>99.99999992870741</v>
      </c>
      <c r="AF5412" s="43">
        <f t="shared" si="10569"/>
        <v>14026.703589999999</v>
      </c>
      <c r="AG5412" s="43">
        <f t="shared" si="10570"/>
        <v>0</v>
      </c>
      <c r="AH5412" s="43">
        <f t="shared" si="10571"/>
        <v>0</v>
      </c>
      <c r="AI5412" s="43">
        <f t="shared" si="10572"/>
        <v>0</v>
      </c>
      <c r="AJ5412" s="43">
        <f t="shared" si="10573"/>
        <v>0</v>
      </c>
      <c r="AK5412" s="43">
        <f t="shared" si="10574"/>
        <v>0</v>
      </c>
      <c r="AL5412" s="43">
        <f t="shared" si="10415"/>
        <v>14026.703589999999</v>
      </c>
      <c r="AM5412" s="43">
        <f t="shared" si="10416"/>
        <v>-14026.703589999999</v>
      </c>
      <c r="AN5412" s="2"/>
      <c r="AO5412" s="1"/>
      <c r="AP5412" s="1"/>
      <c r="AQ5412" s="1"/>
      <c r="AR5412" s="1"/>
      <c r="AS5412" s="1"/>
    </row>
    <row r="5413">
      <c r="B5413" s="41" t="s">
        <v>1468</v>
      </c>
      <c r="C5413" s="41" t="s">
        <v>137</v>
      </c>
      <c r="D5413" s="41" t="s">
        <v>117</v>
      </c>
      <c r="E5413" s="26" t="str">
        <f t="shared" si="10417"/>
        <v>1103</v>
      </c>
      <c r="F5413" s="41" t="s">
        <v>1505</v>
      </c>
      <c r="G5413" s="41" t="s">
        <v>305</v>
      </c>
      <c r="H5413" s="42" t="s">
        <v>306</v>
      </c>
      <c r="I5413" s="43"/>
      <c r="J5413" s="43"/>
      <c r="K5413" s="43"/>
      <c r="L5413" s="43"/>
      <c r="M5413" s="43"/>
      <c r="N5413" s="43"/>
      <c r="O5413" s="43">
        <v>0</v>
      </c>
      <c r="P5413" s="43">
        <v>0</v>
      </c>
      <c r="Q5413" s="43">
        <v>0</v>
      </c>
      <c r="R5413" s="43">
        <v>0</v>
      </c>
      <c r="S5413" s="43">
        <v>0</v>
      </c>
      <c r="T5413" s="43">
        <v>0</v>
      </c>
      <c r="U5413" s="43">
        <v>0</v>
      </c>
      <c r="V5413" s="43">
        <f t="shared" si="10418"/>
        <v>0</v>
      </c>
      <c r="W5413" s="43"/>
      <c r="X5413" s="43"/>
      <c r="Y5413" s="43"/>
      <c r="Z5413" s="43"/>
      <c r="AA5413" s="43"/>
      <c r="AB5413" s="43">
        <v>14026.703579999999</v>
      </c>
      <c r="AC5413" s="44">
        <v>14026.703589999999</v>
      </c>
      <c r="AD5413" s="44">
        <v>14026.703579999999</v>
      </c>
      <c r="AE5413" s="45">
        <f t="shared" si="10414"/>
        <v>99.99999992870741</v>
      </c>
      <c r="AF5413" s="43">
        <v>14026.703589999999</v>
      </c>
      <c r="AG5413" s="43">
        <v>0</v>
      </c>
      <c r="AH5413" s="43">
        <v>0</v>
      </c>
      <c r="AI5413" s="43">
        <v>0</v>
      </c>
      <c r="AJ5413" s="43">
        <v>0</v>
      </c>
      <c r="AK5413" s="43">
        <v>0</v>
      </c>
      <c r="AL5413" s="43">
        <f t="shared" si="10415"/>
        <v>14026.703589999999</v>
      </c>
      <c r="AM5413" s="43">
        <f t="shared" si="10416"/>
        <v>-14026.703589999999</v>
      </c>
      <c r="AN5413" s="19"/>
      <c r="AO5413" s="1"/>
      <c r="AP5413" s="1"/>
      <c r="AQ5413" s="1"/>
      <c r="AR5413" s="1"/>
      <c r="AS5413" s="1"/>
    </row>
    <row r="5414" ht="31.5">
      <c r="B5414" s="41" t="s">
        <v>1468</v>
      </c>
      <c r="C5414" s="41" t="s">
        <v>137</v>
      </c>
      <c r="D5414" s="41" t="s">
        <v>117</v>
      </c>
      <c r="E5414" s="26" t="str">
        <f t="shared" si="10417"/>
        <v>1103</v>
      </c>
      <c r="F5414" s="41" t="s">
        <v>664</v>
      </c>
      <c r="G5414" s="41"/>
      <c r="H5414" s="42" t="s">
        <v>665</v>
      </c>
      <c r="I5414" s="43">
        <f>I5419+I5423+I5415</f>
        <v>847655.10000000009</v>
      </c>
      <c r="J5414" s="43">
        <f>J5419+J5423+J5415</f>
        <v>852059.09999999998</v>
      </c>
      <c r="K5414" s="43">
        <f>K5419+K5423+K5415</f>
        <v>852059.09999999998</v>
      </c>
      <c r="L5414" s="43">
        <f>L5419+L5423+L5415</f>
        <v>0</v>
      </c>
      <c r="M5414" s="43">
        <f>M5419+M5423+M5415</f>
        <v>0</v>
      </c>
      <c r="N5414" s="43">
        <f>N5419+N5423+N5415</f>
        <v>0</v>
      </c>
      <c r="O5414" s="43">
        <f>O5419+O5423+O5415</f>
        <v>5530.0920000000006</v>
      </c>
      <c r="P5414" s="43">
        <f>P5419+P5423+P5415</f>
        <v>11805.539000000001</v>
      </c>
      <c r="Q5414" s="43">
        <f>Q5419+Q5423+Q5415</f>
        <v>52433.349999999999</v>
      </c>
      <c r="R5414" s="43">
        <f>R5419+R5423+R5415</f>
        <v>10075.388999999999</v>
      </c>
      <c r="S5414" s="43">
        <f>S5419+S5423+S5415</f>
        <v>372</v>
      </c>
      <c r="T5414" s="43">
        <f>T5419+T5423+T5415</f>
        <v>0</v>
      </c>
      <c r="U5414" s="43">
        <v>0</v>
      </c>
      <c r="V5414" s="43">
        <f t="shared" si="10418"/>
        <v>927871.46999999997</v>
      </c>
      <c r="W5414" s="43">
        <f>W5419+W5423+W5415</f>
        <v>0</v>
      </c>
      <c r="X5414" s="43">
        <f>X5419+X5423+X5415</f>
        <v>0</v>
      </c>
      <c r="Y5414" s="43">
        <f>Y5419+Y5423+Y5415</f>
        <v>0</v>
      </c>
      <c r="Z5414" s="43">
        <f>Z5419+Z5423+Z5415</f>
        <v>0</v>
      </c>
      <c r="AA5414" s="43">
        <f>AA5419+AA5423+AA5415</f>
        <v>0</v>
      </c>
      <c r="AB5414" s="43">
        <f>AB5419+AB5423+AB5415</f>
        <v>761732.50410000014</v>
      </c>
      <c r="AC5414" s="44">
        <f>AC5419+AC5423+AC5415</f>
        <v>927871.46999999997</v>
      </c>
      <c r="AD5414" s="44">
        <f>AD5419+AD5423+AD5415</f>
        <v>927855.97122000006</v>
      </c>
      <c r="AE5414" s="45">
        <f t="shared" si="10414"/>
        <v>99.998329641496582</v>
      </c>
      <c r="AF5414" s="43">
        <f>AF5419+AF5423+AF5415</f>
        <v>922341.37800000003</v>
      </c>
      <c r="AG5414" s="43">
        <f>AG5419+AG5423+AG5415</f>
        <v>5530.0920000000006</v>
      </c>
      <c r="AH5414" s="43">
        <f>AH5419+AH5423+AH5415</f>
        <v>0</v>
      </c>
      <c r="AI5414" s="43">
        <f>AI5419+AI5423+AI5415</f>
        <v>0</v>
      </c>
      <c r="AJ5414" s="43">
        <f>AJ5419+AJ5423+AJ5415</f>
        <v>0</v>
      </c>
      <c r="AK5414" s="43">
        <f>AK5419+AK5423+AK5415</f>
        <v>0</v>
      </c>
      <c r="AL5414" s="43">
        <f t="shared" si="10415"/>
        <v>927871.46999999997</v>
      </c>
      <c r="AM5414" s="43">
        <f t="shared" si="10416"/>
        <v>0</v>
      </c>
      <c r="AN5414" s="2"/>
      <c r="AO5414" s="1"/>
      <c r="AP5414" s="1"/>
      <c r="AQ5414" s="1"/>
      <c r="AR5414" s="1"/>
      <c r="AS5414" s="1"/>
    </row>
    <row r="5415" ht="47.25" hidden="1">
      <c r="B5415" s="41" t="s">
        <v>1468</v>
      </c>
      <c r="C5415" s="41" t="s">
        <v>137</v>
      </c>
      <c r="D5415" s="41" t="s">
        <v>117</v>
      </c>
      <c r="E5415" s="26" t="str">
        <f t="shared" si="10417"/>
        <v>1103</v>
      </c>
      <c r="F5415" s="41" t="s">
        <v>1487</v>
      </c>
      <c r="G5415" s="41"/>
      <c r="H5415" s="42" t="s">
        <v>1488</v>
      </c>
      <c r="I5415" s="43">
        <f t="shared" ref="I5415:I5421" si="10575">I5416</f>
        <v>0</v>
      </c>
      <c r="J5415" s="43">
        <f t="shared" ref="J5415:J5421" si="10576">J5416</f>
        <v>0</v>
      </c>
      <c r="K5415" s="43">
        <f t="shared" ref="K5415:K5421" si="10577">K5416</f>
        <v>0</v>
      </c>
      <c r="L5415" s="43">
        <f t="shared" ref="L5415:L5421" si="10578">L5416</f>
        <v>0</v>
      </c>
      <c r="M5415" s="43">
        <f t="shared" ref="M5415:M5421" si="10579">M5416</f>
        <v>0</v>
      </c>
      <c r="N5415" s="43">
        <f t="shared" ref="N5415:N5421" si="10580">N5416</f>
        <v>0</v>
      </c>
      <c r="O5415" s="43">
        <f t="shared" ref="O5415:O5421" si="10581">O5416</f>
        <v>0</v>
      </c>
      <c r="P5415" s="43">
        <f t="shared" ref="P5415:P5421" si="10582">P5416</f>
        <v>0</v>
      </c>
      <c r="Q5415" s="43">
        <f t="shared" ref="Q5415:Q5421" si="10583">Q5416</f>
        <v>0</v>
      </c>
      <c r="R5415" s="43">
        <f t="shared" ref="R5415:R5421" si="10584">R5416</f>
        <v>0</v>
      </c>
      <c r="S5415" s="43">
        <f t="shared" ref="S5415:S5421" si="10585">S5416</f>
        <v>0</v>
      </c>
      <c r="T5415" s="43">
        <f t="shared" ref="T5415:T5421" si="10586">T5416</f>
        <v>0</v>
      </c>
      <c r="U5415" s="43">
        <v>0</v>
      </c>
      <c r="V5415" s="43">
        <f t="shared" si="10418"/>
        <v>0</v>
      </c>
      <c r="W5415" s="43">
        <f t="shared" ref="W5415:W5421" si="10587">W5416</f>
        <v>0</v>
      </c>
      <c r="X5415" s="43">
        <f t="shared" ref="X5415:X5421" si="10588">X5416</f>
        <v>0</v>
      </c>
      <c r="Y5415" s="43">
        <f t="shared" ref="Y5415:Y5421" si="10589">Y5416</f>
        <v>0</v>
      </c>
      <c r="Z5415" s="43">
        <f t="shared" ref="Z5415:Z5421" si="10590">Z5416</f>
        <v>0</v>
      </c>
      <c r="AA5415" s="43">
        <f t="shared" ref="AA5415:AA5421" si="10591">AA5416</f>
        <v>0</v>
      </c>
      <c r="AB5415" s="43">
        <f t="shared" ref="AB5415:AB5421" si="10592">AB5416</f>
        <v>0</v>
      </c>
      <c r="AC5415" s="44">
        <f t="shared" ref="AC5415:AC5421" si="10593">AC5416</f>
        <v>0</v>
      </c>
      <c r="AD5415" s="44">
        <f t="shared" ref="AD5415:AD5421" si="10594">AD5416</f>
        <v>0</v>
      </c>
      <c r="AE5415" s="45" t="e">
        <f t="shared" si="10414"/>
        <v>#DIV/0!</v>
      </c>
      <c r="AF5415" s="46">
        <f t="shared" ref="AF5415:AF5421" si="10595">AF5416</f>
        <v>0</v>
      </c>
      <c r="AG5415" s="46">
        <f t="shared" ref="AG5415:AG5421" si="10596">AG5416</f>
        <v>0</v>
      </c>
      <c r="AH5415" s="47">
        <f t="shared" ref="AH5415:AH5421" si="10597">AH5416</f>
        <v>0</v>
      </c>
      <c r="AI5415" s="47">
        <f t="shared" ref="AI5415:AI5421" si="10598">AI5416</f>
        <v>0</v>
      </c>
      <c r="AJ5415" s="47">
        <f t="shared" ref="AJ5415:AJ5421" si="10599">AJ5416</f>
        <v>0</v>
      </c>
      <c r="AK5415" s="47">
        <f t="shared" ref="AK5415:AK5421" si="10600">AK5416</f>
        <v>0</v>
      </c>
      <c r="AL5415" s="47">
        <f t="shared" si="10415"/>
        <v>0</v>
      </c>
      <c r="AM5415" s="47">
        <f t="shared" si="10416"/>
        <v>0</v>
      </c>
      <c r="AN5415" s="48" t="s">
        <v>36</v>
      </c>
      <c r="AR5415" s="1"/>
      <c r="AS5415" s="1"/>
    </row>
    <row r="5416" hidden="1">
      <c r="B5416" s="41" t="s">
        <v>1468</v>
      </c>
      <c r="C5416" s="41" t="s">
        <v>137</v>
      </c>
      <c r="D5416" s="41" t="s">
        <v>117</v>
      </c>
      <c r="E5416" s="26" t="str">
        <f t="shared" si="10417"/>
        <v>1103</v>
      </c>
      <c r="F5416" s="41" t="s">
        <v>1490</v>
      </c>
      <c r="G5416" s="41"/>
      <c r="H5416" s="42" t="s">
        <v>315</v>
      </c>
      <c r="I5416" s="43">
        <f t="shared" si="10575"/>
        <v>0</v>
      </c>
      <c r="J5416" s="43">
        <f t="shared" si="10576"/>
        <v>0</v>
      </c>
      <c r="K5416" s="43">
        <f t="shared" si="10577"/>
        <v>0</v>
      </c>
      <c r="L5416" s="43">
        <f t="shared" si="10578"/>
        <v>0</v>
      </c>
      <c r="M5416" s="43">
        <f t="shared" si="10579"/>
        <v>0</v>
      </c>
      <c r="N5416" s="43">
        <f t="shared" si="10580"/>
        <v>0</v>
      </c>
      <c r="O5416" s="43">
        <f t="shared" si="10581"/>
        <v>0</v>
      </c>
      <c r="P5416" s="43">
        <f t="shared" si="10582"/>
        <v>0</v>
      </c>
      <c r="Q5416" s="43">
        <f t="shared" si="10583"/>
        <v>0</v>
      </c>
      <c r="R5416" s="43">
        <f t="shared" si="10584"/>
        <v>0</v>
      </c>
      <c r="S5416" s="43">
        <f t="shared" si="10585"/>
        <v>0</v>
      </c>
      <c r="T5416" s="43">
        <f t="shared" si="10586"/>
        <v>0</v>
      </c>
      <c r="U5416" s="43">
        <v>0</v>
      </c>
      <c r="V5416" s="43">
        <f t="shared" si="10418"/>
        <v>0</v>
      </c>
      <c r="W5416" s="43">
        <f t="shared" si="10587"/>
        <v>0</v>
      </c>
      <c r="X5416" s="43">
        <f t="shared" si="10588"/>
        <v>0</v>
      </c>
      <c r="Y5416" s="43">
        <f t="shared" si="10589"/>
        <v>0</v>
      </c>
      <c r="Z5416" s="43">
        <f t="shared" si="10590"/>
        <v>0</v>
      </c>
      <c r="AA5416" s="43">
        <f t="shared" si="10591"/>
        <v>0</v>
      </c>
      <c r="AB5416" s="43">
        <f t="shared" si="10592"/>
        <v>0</v>
      </c>
      <c r="AC5416" s="44">
        <f t="shared" si="10593"/>
        <v>0</v>
      </c>
      <c r="AD5416" s="44">
        <f t="shared" si="10594"/>
        <v>0</v>
      </c>
      <c r="AE5416" s="45" t="e">
        <f t="shared" ref="AE5416:AE5479" si="10601">AD5416/AC5416*100</f>
        <v>#DIV/0!</v>
      </c>
      <c r="AF5416" s="46">
        <f t="shared" si="10595"/>
        <v>0</v>
      </c>
      <c r="AG5416" s="46">
        <f t="shared" si="10596"/>
        <v>0</v>
      </c>
      <c r="AH5416" s="47">
        <f t="shared" si="10597"/>
        <v>0</v>
      </c>
      <c r="AI5416" s="47">
        <f t="shared" si="10598"/>
        <v>0</v>
      </c>
      <c r="AJ5416" s="47">
        <f t="shared" si="10599"/>
        <v>0</v>
      </c>
      <c r="AK5416" s="47">
        <f t="shared" si="10600"/>
        <v>0</v>
      </c>
      <c r="AL5416" s="47">
        <f t="shared" ref="AL5416:AL5479" si="10602">AF5416+AH5416+AK5416+AI5416+AJ5416+AG5416</f>
        <v>0</v>
      </c>
      <c r="AM5416" s="47">
        <f t="shared" ref="AM5416:AM5479" si="10603">V5416-AL5416</f>
        <v>0</v>
      </c>
      <c r="AN5416" s="48" t="s">
        <v>36</v>
      </c>
      <c r="AO5416" s="1"/>
      <c r="AP5416" s="1"/>
      <c r="AQ5416" s="1"/>
      <c r="AR5416" s="1"/>
      <c r="AS5416" s="1"/>
    </row>
    <row r="5417" ht="31.5" hidden="1">
      <c r="B5417" s="41" t="s">
        <v>1468</v>
      </c>
      <c r="C5417" s="41" t="s">
        <v>137</v>
      </c>
      <c r="D5417" s="41" t="s">
        <v>117</v>
      </c>
      <c r="E5417" s="26" t="str">
        <f t="shared" si="10417"/>
        <v>1103</v>
      </c>
      <c r="F5417" s="41" t="s">
        <v>1490</v>
      </c>
      <c r="G5417" s="41" t="s">
        <v>177</v>
      </c>
      <c r="H5417" s="42" t="s">
        <v>178</v>
      </c>
      <c r="I5417" s="43">
        <f t="shared" si="10575"/>
        <v>0</v>
      </c>
      <c r="J5417" s="43">
        <f t="shared" si="10576"/>
        <v>0</v>
      </c>
      <c r="K5417" s="43">
        <f t="shared" si="10577"/>
        <v>0</v>
      </c>
      <c r="L5417" s="43">
        <f t="shared" si="10578"/>
        <v>0</v>
      </c>
      <c r="M5417" s="43">
        <f t="shared" si="10579"/>
        <v>0</v>
      </c>
      <c r="N5417" s="43">
        <f t="shared" si="10580"/>
        <v>0</v>
      </c>
      <c r="O5417" s="43">
        <f t="shared" si="10581"/>
        <v>0</v>
      </c>
      <c r="P5417" s="43">
        <f t="shared" si="10582"/>
        <v>0</v>
      </c>
      <c r="Q5417" s="43">
        <f t="shared" si="10583"/>
        <v>0</v>
      </c>
      <c r="R5417" s="43">
        <f t="shared" si="10584"/>
        <v>0</v>
      </c>
      <c r="S5417" s="43">
        <f t="shared" si="10585"/>
        <v>0</v>
      </c>
      <c r="T5417" s="43">
        <f t="shared" si="10586"/>
        <v>0</v>
      </c>
      <c r="U5417" s="43">
        <v>0</v>
      </c>
      <c r="V5417" s="43">
        <f t="shared" si="10418"/>
        <v>0</v>
      </c>
      <c r="W5417" s="43">
        <f t="shared" si="10587"/>
        <v>0</v>
      </c>
      <c r="X5417" s="43">
        <f t="shared" si="10588"/>
        <v>0</v>
      </c>
      <c r="Y5417" s="43">
        <f t="shared" si="10589"/>
        <v>0</v>
      </c>
      <c r="Z5417" s="43">
        <f t="shared" si="10590"/>
        <v>0</v>
      </c>
      <c r="AA5417" s="43">
        <f t="shared" si="10591"/>
        <v>0</v>
      </c>
      <c r="AB5417" s="43">
        <f t="shared" si="10592"/>
        <v>0</v>
      </c>
      <c r="AC5417" s="44">
        <f t="shared" si="10593"/>
        <v>0</v>
      </c>
      <c r="AD5417" s="44">
        <f t="shared" si="10594"/>
        <v>0</v>
      </c>
      <c r="AE5417" s="45" t="e">
        <f t="shared" si="10601"/>
        <v>#DIV/0!</v>
      </c>
      <c r="AF5417" s="46">
        <f t="shared" si="10595"/>
        <v>0</v>
      </c>
      <c r="AG5417" s="46">
        <f t="shared" si="10596"/>
        <v>0</v>
      </c>
      <c r="AH5417" s="47">
        <f t="shared" si="10597"/>
        <v>0</v>
      </c>
      <c r="AI5417" s="47">
        <f t="shared" si="10598"/>
        <v>0</v>
      </c>
      <c r="AJ5417" s="47">
        <f t="shared" si="10599"/>
        <v>0</v>
      </c>
      <c r="AK5417" s="47">
        <f t="shared" si="10600"/>
        <v>0</v>
      </c>
      <c r="AL5417" s="47">
        <f t="shared" si="10602"/>
        <v>0</v>
      </c>
      <c r="AM5417" s="47">
        <f t="shared" si="10603"/>
        <v>0</v>
      </c>
      <c r="AN5417" s="48" t="s">
        <v>36</v>
      </c>
      <c r="AO5417" s="1"/>
      <c r="AP5417" s="1"/>
      <c r="AQ5417" s="1"/>
      <c r="AR5417" s="1"/>
      <c r="AS5417" s="1"/>
    </row>
    <row r="5418" hidden="1">
      <c r="B5418" s="41" t="s">
        <v>1468</v>
      </c>
      <c r="C5418" s="41" t="s">
        <v>137</v>
      </c>
      <c r="D5418" s="41" t="s">
        <v>117</v>
      </c>
      <c r="E5418" s="26" t="str">
        <f t="shared" si="10417"/>
        <v>1103</v>
      </c>
      <c r="F5418" s="41" t="s">
        <v>1490</v>
      </c>
      <c r="G5418" s="41" t="s">
        <v>305</v>
      </c>
      <c r="H5418" s="42" t="s">
        <v>306</v>
      </c>
      <c r="I5418" s="43"/>
      <c r="J5418" s="43"/>
      <c r="K5418" s="43"/>
      <c r="L5418" s="43"/>
      <c r="M5418" s="43"/>
      <c r="N5418" s="43"/>
      <c r="O5418" s="43">
        <v>0</v>
      </c>
      <c r="P5418" s="43">
        <v>0</v>
      </c>
      <c r="Q5418" s="43">
        <v>0</v>
      </c>
      <c r="R5418" s="43">
        <v>0</v>
      </c>
      <c r="S5418" s="43">
        <v>0</v>
      </c>
      <c r="T5418" s="43">
        <v>0</v>
      </c>
      <c r="U5418" s="43">
        <v>0</v>
      </c>
      <c r="V5418" s="43">
        <f t="shared" si="10418"/>
        <v>0</v>
      </c>
      <c r="W5418" s="43"/>
      <c r="X5418" s="43"/>
      <c r="Y5418" s="43"/>
      <c r="Z5418" s="43"/>
      <c r="AA5418" s="43"/>
      <c r="AB5418" s="43">
        <v>0</v>
      </c>
      <c r="AC5418" s="44">
        <v>0</v>
      </c>
      <c r="AD5418" s="44">
        <v>0</v>
      </c>
      <c r="AE5418" s="45" t="e">
        <f t="shared" si="10601"/>
        <v>#DIV/0!</v>
      </c>
      <c r="AF5418" s="46">
        <v>0</v>
      </c>
      <c r="AG5418" s="46">
        <v>0</v>
      </c>
      <c r="AH5418" s="47">
        <v>0</v>
      </c>
      <c r="AI5418" s="47">
        <v>0</v>
      </c>
      <c r="AJ5418" s="47">
        <v>0</v>
      </c>
      <c r="AK5418" s="47">
        <v>0</v>
      </c>
      <c r="AL5418" s="47">
        <f t="shared" si="10602"/>
        <v>0</v>
      </c>
      <c r="AM5418" s="47">
        <f t="shared" si="10603"/>
        <v>0</v>
      </c>
      <c r="AN5418" s="48" t="s">
        <v>36</v>
      </c>
      <c r="AO5418" s="1"/>
      <c r="AP5418" s="1"/>
      <c r="AQ5418" s="1"/>
      <c r="AR5418" s="1"/>
      <c r="AS5418" s="1"/>
    </row>
    <row r="5419" ht="31.5">
      <c r="B5419" s="41" t="s">
        <v>1468</v>
      </c>
      <c r="C5419" s="41" t="s">
        <v>137</v>
      </c>
      <c r="D5419" s="41" t="s">
        <v>117</v>
      </c>
      <c r="E5419" s="26" t="str">
        <f t="shared" si="10417"/>
        <v>1103</v>
      </c>
      <c r="F5419" s="41" t="s">
        <v>1491</v>
      </c>
      <c r="G5419" s="41"/>
      <c r="H5419" s="42" t="s">
        <v>1492</v>
      </c>
      <c r="I5419" s="43">
        <f t="shared" si="10575"/>
        <v>80000</v>
      </c>
      <c r="J5419" s="43">
        <f t="shared" si="10576"/>
        <v>80000</v>
      </c>
      <c r="K5419" s="43">
        <f t="shared" si="10577"/>
        <v>80000</v>
      </c>
      <c r="L5419" s="43">
        <f t="shared" si="10578"/>
        <v>0</v>
      </c>
      <c r="M5419" s="43">
        <f t="shared" si="10579"/>
        <v>0</v>
      </c>
      <c r="N5419" s="43">
        <f t="shared" si="10580"/>
        <v>0</v>
      </c>
      <c r="O5419" s="43">
        <f t="shared" si="10581"/>
        <v>0</v>
      </c>
      <c r="P5419" s="43">
        <f t="shared" si="10582"/>
        <v>0</v>
      </c>
      <c r="Q5419" s="43">
        <f t="shared" si="10583"/>
        <v>0</v>
      </c>
      <c r="R5419" s="43">
        <f t="shared" si="10584"/>
        <v>0</v>
      </c>
      <c r="S5419" s="43">
        <f t="shared" si="10585"/>
        <v>0</v>
      </c>
      <c r="T5419" s="43">
        <f t="shared" si="10586"/>
        <v>0</v>
      </c>
      <c r="U5419" s="43">
        <v>0</v>
      </c>
      <c r="V5419" s="43">
        <f t="shared" si="10418"/>
        <v>80000</v>
      </c>
      <c r="W5419" s="43">
        <f t="shared" si="10587"/>
        <v>0</v>
      </c>
      <c r="X5419" s="43">
        <f t="shared" si="10588"/>
        <v>0</v>
      </c>
      <c r="Y5419" s="43">
        <f t="shared" si="10589"/>
        <v>0</v>
      </c>
      <c r="Z5419" s="43">
        <f t="shared" si="10590"/>
        <v>0</v>
      </c>
      <c r="AA5419" s="43">
        <f t="shared" si="10591"/>
        <v>0</v>
      </c>
      <c r="AB5419" s="43">
        <f t="shared" si="10592"/>
        <v>80000</v>
      </c>
      <c r="AC5419" s="44">
        <f t="shared" si="10593"/>
        <v>80000</v>
      </c>
      <c r="AD5419" s="44">
        <f t="shared" si="10594"/>
        <v>80000</v>
      </c>
      <c r="AE5419" s="45">
        <f t="shared" si="10601"/>
        <v>100</v>
      </c>
      <c r="AF5419" s="43">
        <f t="shared" si="10595"/>
        <v>80000</v>
      </c>
      <c r="AG5419" s="43">
        <f t="shared" si="10596"/>
        <v>0</v>
      </c>
      <c r="AH5419" s="43">
        <f t="shared" si="10597"/>
        <v>0</v>
      </c>
      <c r="AI5419" s="43">
        <f t="shared" si="10598"/>
        <v>0</v>
      </c>
      <c r="AJ5419" s="43">
        <f t="shared" si="10599"/>
        <v>0</v>
      </c>
      <c r="AK5419" s="43">
        <f t="shared" si="10600"/>
        <v>0</v>
      </c>
      <c r="AL5419" s="43">
        <f t="shared" si="10602"/>
        <v>80000</v>
      </c>
      <c r="AM5419" s="43">
        <f t="shared" si="10603"/>
        <v>0</v>
      </c>
      <c r="AN5419" s="2"/>
      <c r="AR5419" s="1"/>
      <c r="AS5419" s="1"/>
    </row>
    <row r="5420" ht="94.5">
      <c r="B5420" s="41" t="s">
        <v>1468</v>
      </c>
      <c r="C5420" s="41" t="s">
        <v>137</v>
      </c>
      <c r="D5420" s="41" t="s">
        <v>117</v>
      </c>
      <c r="E5420" s="26" t="str">
        <f t="shared" si="10417"/>
        <v>1103</v>
      </c>
      <c r="F5420" s="41" t="s">
        <v>1507</v>
      </c>
      <c r="G5420" s="41"/>
      <c r="H5420" s="42" t="s">
        <v>1508</v>
      </c>
      <c r="I5420" s="43">
        <f t="shared" si="10575"/>
        <v>80000</v>
      </c>
      <c r="J5420" s="43">
        <f t="shared" si="10576"/>
        <v>80000</v>
      </c>
      <c r="K5420" s="43">
        <f t="shared" si="10577"/>
        <v>80000</v>
      </c>
      <c r="L5420" s="43">
        <f t="shared" si="10578"/>
        <v>0</v>
      </c>
      <c r="M5420" s="43">
        <f t="shared" si="10579"/>
        <v>0</v>
      </c>
      <c r="N5420" s="43">
        <f t="shared" si="10580"/>
        <v>0</v>
      </c>
      <c r="O5420" s="43">
        <f t="shared" si="10581"/>
        <v>0</v>
      </c>
      <c r="P5420" s="43">
        <f t="shared" si="10582"/>
        <v>0</v>
      </c>
      <c r="Q5420" s="43">
        <f t="shared" si="10583"/>
        <v>0</v>
      </c>
      <c r="R5420" s="43">
        <f t="shared" si="10584"/>
        <v>0</v>
      </c>
      <c r="S5420" s="43">
        <f t="shared" si="10585"/>
        <v>0</v>
      </c>
      <c r="T5420" s="43">
        <f t="shared" si="10586"/>
        <v>0</v>
      </c>
      <c r="U5420" s="43">
        <v>0</v>
      </c>
      <c r="V5420" s="43">
        <f t="shared" si="10418"/>
        <v>80000</v>
      </c>
      <c r="W5420" s="43">
        <f t="shared" si="10587"/>
        <v>0</v>
      </c>
      <c r="X5420" s="43">
        <f t="shared" si="10588"/>
        <v>0</v>
      </c>
      <c r="Y5420" s="43">
        <f t="shared" si="10589"/>
        <v>0</v>
      </c>
      <c r="Z5420" s="43">
        <f t="shared" si="10590"/>
        <v>0</v>
      </c>
      <c r="AA5420" s="43">
        <f t="shared" si="10591"/>
        <v>0</v>
      </c>
      <c r="AB5420" s="43">
        <f t="shared" si="10592"/>
        <v>80000</v>
      </c>
      <c r="AC5420" s="44">
        <f t="shared" si="10593"/>
        <v>80000</v>
      </c>
      <c r="AD5420" s="44">
        <f t="shared" si="10594"/>
        <v>80000</v>
      </c>
      <c r="AE5420" s="45">
        <f t="shared" si="10601"/>
        <v>100</v>
      </c>
      <c r="AF5420" s="43">
        <f t="shared" si="10595"/>
        <v>80000</v>
      </c>
      <c r="AG5420" s="43">
        <f t="shared" si="10596"/>
        <v>0</v>
      </c>
      <c r="AH5420" s="43">
        <f t="shared" si="10597"/>
        <v>0</v>
      </c>
      <c r="AI5420" s="43">
        <f t="shared" si="10598"/>
        <v>0</v>
      </c>
      <c r="AJ5420" s="43">
        <f t="shared" si="10599"/>
        <v>0</v>
      </c>
      <c r="AK5420" s="43">
        <f t="shared" si="10600"/>
        <v>0</v>
      </c>
      <c r="AL5420" s="43">
        <f t="shared" si="10602"/>
        <v>80000</v>
      </c>
      <c r="AM5420" s="43">
        <f t="shared" si="10603"/>
        <v>0</v>
      </c>
      <c r="AN5420" s="2"/>
      <c r="AO5420" s="1"/>
      <c r="AP5420" s="1"/>
      <c r="AQ5420" s="1"/>
      <c r="AR5420" s="1"/>
      <c r="AS5420" s="1"/>
    </row>
    <row r="5421" ht="31.5">
      <c r="B5421" s="41" t="s">
        <v>1468</v>
      </c>
      <c r="C5421" s="41" t="s">
        <v>137</v>
      </c>
      <c r="D5421" s="41" t="s">
        <v>117</v>
      </c>
      <c r="E5421" s="26" t="str">
        <f t="shared" si="10417"/>
        <v>1103</v>
      </c>
      <c r="F5421" s="41" t="s">
        <v>1507</v>
      </c>
      <c r="G5421" s="41" t="s">
        <v>177</v>
      </c>
      <c r="H5421" s="42" t="s">
        <v>178</v>
      </c>
      <c r="I5421" s="43">
        <f t="shared" si="10575"/>
        <v>80000</v>
      </c>
      <c r="J5421" s="43">
        <f t="shared" si="10576"/>
        <v>80000</v>
      </c>
      <c r="K5421" s="43">
        <f t="shared" si="10577"/>
        <v>80000</v>
      </c>
      <c r="L5421" s="43">
        <f t="shared" si="10578"/>
        <v>0</v>
      </c>
      <c r="M5421" s="43">
        <f t="shared" si="10579"/>
        <v>0</v>
      </c>
      <c r="N5421" s="43">
        <f t="shared" si="10580"/>
        <v>0</v>
      </c>
      <c r="O5421" s="43">
        <f t="shared" si="10581"/>
        <v>0</v>
      </c>
      <c r="P5421" s="43">
        <f t="shared" si="10582"/>
        <v>0</v>
      </c>
      <c r="Q5421" s="43">
        <f t="shared" si="10583"/>
        <v>0</v>
      </c>
      <c r="R5421" s="43">
        <f t="shared" si="10584"/>
        <v>0</v>
      </c>
      <c r="S5421" s="43">
        <f t="shared" si="10585"/>
        <v>0</v>
      </c>
      <c r="T5421" s="43">
        <f t="shared" si="10586"/>
        <v>0</v>
      </c>
      <c r="U5421" s="43">
        <v>0</v>
      </c>
      <c r="V5421" s="43">
        <f t="shared" si="10418"/>
        <v>80000</v>
      </c>
      <c r="W5421" s="43">
        <f t="shared" si="10587"/>
        <v>0</v>
      </c>
      <c r="X5421" s="43">
        <f t="shared" si="10588"/>
        <v>0</v>
      </c>
      <c r="Y5421" s="43">
        <f t="shared" si="10589"/>
        <v>0</v>
      </c>
      <c r="Z5421" s="43">
        <f t="shared" si="10590"/>
        <v>0</v>
      </c>
      <c r="AA5421" s="43">
        <f t="shared" si="10591"/>
        <v>0</v>
      </c>
      <c r="AB5421" s="43">
        <f t="shared" si="10592"/>
        <v>80000</v>
      </c>
      <c r="AC5421" s="44">
        <f t="shared" si="10593"/>
        <v>80000</v>
      </c>
      <c r="AD5421" s="44">
        <f t="shared" si="10594"/>
        <v>80000</v>
      </c>
      <c r="AE5421" s="45">
        <f t="shared" si="10601"/>
        <v>100</v>
      </c>
      <c r="AF5421" s="43">
        <f t="shared" si="10595"/>
        <v>80000</v>
      </c>
      <c r="AG5421" s="43">
        <f t="shared" si="10596"/>
        <v>0</v>
      </c>
      <c r="AH5421" s="43">
        <f t="shared" si="10597"/>
        <v>0</v>
      </c>
      <c r="AI5421" s="43">
        <f t="shared" si="10598"/>
        <v>0</v>
      </c>
      <c r="AJ5421" s="43">
        <f t="shared" si="10599"/>
        <v>0</v>
      </c>
      <c r="AK5421" s="43">
        <f t="shared" si="10600"/>
        <v>0</v>
      </c>
      <c r="AL5421" s="43">
        <f t="shared" si="10602"/>
        <v>80000</v>
      </c>
      <c r="AM5421" s="43">
        <f t="shared" si="10603"/>
        <v>0</v>
      </c>
      <c r="AN5421" s="2"/>
      <c r="AO5421" s="1"/>
      <c r="AP5421" s="1"/>
      <c r="AQ5421" s="1"/>
      <c r="AR5421" s="1"/>
      <c r="AS5421" s="1"/>
    </row>
    <row r="5422" ht="63">
      <c r="B5422" s="41" t="s">
        <v>1468</v>
      </c>
      <c r="C5422" s="41" t="s">
        <v>137</v>
      </c>
      <c r="D5422" s="41" t="s">
        <v>117</v>
      </c>
      <c r="E5422" s="26" t="str">
        <f t="shared" si="10417"/>
        <v>1103</v>
      </c>
      <c r="F5422" s="41" t="s">
        <v>1507</v>
      </c>
      <c r="G5422" s="41" t="s">
        <v>373</v>
      </c>
      <c r="H5422" s="42" t="s">
        <v>374</v>
      </c>
      <c r="I5422" s="43">
        <v>80000</v>
      </c>
      <c r="J5422" s="43">
        <v>80000</v>
      </c>
      <c r="K5422" s="43">
        <v>80000</v>
      </c>
      <c r="L5422" s="43"/>
      <c r="M5422" s="43"/>
      <c r="N5422" s="43"/>
      <c r="O5422" s="43">
        <v>0</v>
      </c>
      <c r="P5422" s="43">
        <v>0</v>
      </c>
      <c r="Q5422" s="43">
        <v>0</v>
      </c>
      <c r="R5422" s="43">
        <v>0</v>
      </c>
      <c r="S5422" s="43">
        <v>0</v>
      </c>
      <c r="T5422" s="43">
        <v>0</v>
      </c>
      <c r="U5422" s="43">
        <v>0</v>
      </c>
      <c r="V5422" s="43">
        <f t="shared" si="10418"/>
        <v>80000</v>
      </c>
      <c r="W5422" s="43"/>
      <c r="X5422" s="43"/>
      <c r="Y5422" s="43"/>
      <c r="Z5422" s="43"/>
      <c r="AA5422" s="43"/>
      <c r="AB5422" s="43">
        <v>80000</v>
      </c>
      <c r="AC5422" s="44">
        <v>80000</v>
      </c>
      <c r="AD5422" s="44">
        <v>80000</v>
      </c>
      <c r="AE5422" s="45">
        <f t="shared" si="10601"/>
        <v>100</v>
      </c>
      <c r="AF5422" s="43">
        <v>80000</v>
      </c>
      <c r="AG5422" s="43">
        <v>0</v>
      </c>
      <c r="AH5422" s="43">
        <v>0</v>
      </c>
      <c r="AI5422" s="43">
        <v>0</v>
      </c>
      <c r="AJ5422" s="43">
        <v>0</v>
      </c>
      <c r="AK5422" s="43">
        <v>0</v>
      </c>
      <c r="AL5422" s="43">
        <f t="shared" si="10602"/>
        <v>80000</v>
      </c>
      <c r="AM5422" s="43">
        <f t="shared" si="10603"/>
        <v>0</v>
      </c>
      <c r="AN5422" s="19"/>
      <c r="AO5422" s="1"/>
      <c r="AP5422" s="1"/>
      <c r="AQ5422" s="1"/>
      <c r="AR5422" s="1"/>
      <c r="AS5422" s="1"/>
    </row>
    <row r="5423" ht="31.5">
      <c r="B5423" s="41" t="s">
        <v>1468</v>
      </c>
      <c r="C5423" s="41" t="s">
        <v>137</v>
      </c>
      <c r="D5423" s="41" t="s">
        <v>117</v>
      </c>
      <c r="E5423" s="26" t="str">
        <f t="shared" ref="E5423:E5486" si="10604">CONCATENATE(C5423,D5423)</f>
        <v>1103</v>
      </c>
      <c r="F5423" s="41" t="s">
        <v>666</v>
      </c>
      <c r="G5423" s="41"/>
      <c r="H5423" s="42" t="s">
        <v>667</v>
      </c>
      <c r="I5423" s="43">
        <f>I5424+I5428+I5435+I5439+I5442</f>
        <v>767655.10000000009</v>
      </c>
      <c r="J5423" s="43">
        <f>J5424+J5428+J5435+J5439+J5442</f>
        <v>772059.09999999998</v>
      </c>
      <c r="K5423" s="43">
        <f>K5424+K5428+K5435+K5439+K5442</f>
        <v>772059.09999999998</v>
      </c>
      <c r="L5423" s="43">
        <f>L5424+L5428+L5435+L5439+L5442</f>
        <v>0</v>
      </c>
      <c r="M5423" s="43">
        <f>M5424+M5428+M5435+M5439+M5442</f>
        <v>0</v>
      </c>
      <c r="N5423" s="43">
        <f>N5424+N5428+N5435+N5439+N5442</f>
        <v>0</v>
      </c>
      <c r="O5423" s="43">
        <f>O5424+O5428+O5435+O5439+O5442+O5432</f>
        <v>5530.0920000000006</v>
      </c>
      <c r="P5423" s="43">
        <f>P5424+P5428+P5435+P5439+P5442</f>
        <v>11805.539000000001</v>
      </c>
      <c r="Q5423" s="43">
        <f>Q5424+Q5428+Q5435+Q5439+Q5442</f>
        <v>52433.349999999999</v>
      </c>
      <c r="R5423" s="43">
        <f>R5424+R5428+R5435+R5439+R5442</f>
        <v>10075.388999999999</v>
      </c>
      <c r="S5423" s="43">
        <f>S5424+S5428+S5435+S5439+S5442</f>
        <v>372</v>
      </c>
      <c r="T5423" s="43">
        <f>T5424+T5428+T5435+T5439+T5442</f>
        <v>0</v>
      </c>
      <c r="U5423" s="43">
        <v>0</v>
      </c>
      <c r="V5423" s="43">
        <f t="shared" ref="V5423:V5431" si="10605">I5423+L5423+U5423+T5423+S5423+R5423+Q5423+P5423+O5423</f>
        <v>847871.46999999997</v>
      </c>
      <c r="W5423" s="43">
        <f>W5424+W5428+W5435+W5439+W5442</f>
        <v>0</v>
      </c>
      <c r="X5423" s="43">
        <f>X5424+X5428+X5435+X5439+X5442</f>
        <v>0</v>
      </c>
      <c r="Y5423" s="43">
        <f>Y5424+Y5428+Y5435+Y5439+Y5442</f>
        <v>0</v>
      </c>
      <c r="Z5423" s="43">
        <f>Z5424+Z5428+Z5435+Z5439+Z5442</f>
        <v>0</v>
      </c>
      <c r="AA5423" s="43">
        <f>AA5424+AA5428+AA5435+AA5439+AA5442</f>
        <v>0</v>
      </c>
      <c r="AB5423" s="43">
        <f>AB5424+AB5428+AB5435+AB5439+AB5442+AB5432</f>
        <v>681732.50410000014</v>
      </c>
      <c r="AC5423" s="44">
        <f>AC5424+AC5428+AC5435+AC5439+AC5442+AC5432</f>
        <v>847871.46999999997</v>
      </c>
      <c r="AD5423" s="44">
        <f>AD5424+AD5428+AD5435+AD5439+AD5442+AD5432</f>
        <v>847855.97122000006</v>
      </c>
      <c r="AE5423" s="45">
        <f t="shared" si="10601"/>
        <v>99.998172036617788</v>
      </c>
      <c r="AF5423" s="43">
        <f>AF5424+AF5428+AF5435+AF5439+AF5442+AF5432</f>
        <v>842341.37800000003</v>
      </c>
      <c r="AG5423" s="43">
        <f>AG5424+AG5428+AG5435+AG5439+AG5442+AG5432</f>
        <v>5530.0920000000006</v>
      </c>
      <c r="AH5423" s="43">
        <f>AH5424+AH5428+AH5435+AH5439+AH5442+AH5432</f>
        <v>0</v>
      </c>
      <c r="AI5423" s="43">
        <f>AI5424+AI5428+AI5435+AI5439+AI5442+AI5432</f>
        <v>0</v>
      </c>
      <c r="AJ5423" s="43">
        <f>AJ5424+AJ5428+AJ5435+AJ5439+AJ5442+AJ5432</f>
        <v>0</v>
      </c>
      <c r="AK5423" s="43">
        <f>AK5424+AK5428+AK5435+AK5439+AK5442+AK5432</f>
        <v>0</v>
      </c>
      <c r="AL5423" s="43">
        <f t="shared" si="10602"/>
        <v>847871.46999999997</v>
      </c>
      <c r="AM5423" s="43">
        <f t="shared" si="10603"/>
        <v>0</v>
      </c>
      <c r="AN5423" s="2"/>
      <c r="AR5423" s="1"/>
      <c r="AS5423" s="1"/>
    </row>
    <row r="5424" ht="47.25">
      <c r="B5424" s="41" t="s">
        <v>1468</v>
      </c>
      <c r="C5424" s="41" t="s">
        <v>137</v>
      </c>
      <c r="D5424" s="41" t="s">
        <v>117</v>
      </c>
      <c r="E5424" s="26" t="str">
        <f t="shared" si="10604"/>
        <v>1103</v>
      </c>
      <c r="F5424" s="41" t="s">
        <v>668</v>
      </c>
      <c r="G5424" s="41"/>
      <c r="H5424" s="42" t="s">
        <v>70</v>
      </c>
      <c r="I5424" s="43">
        <f>I5425</f>
        <v>739608.30000000005</v>
      </c>
      <c r="J5424" s="43">
        <f>J5425</f>
        <v>747414.09999999998</v>
      </c>
      <c r="K5424" s="43">
        <f>K5425</f>
        <v>747414.09999999998</v>
      </c>
      <c r="L5424" s="43">
        <f>L5425</f>
        <v>0</v>
      </c>
      <c r="M5424" s="43">
        <f>M5425</f>
        <v>0</v>
      </c>
      <c r="N5424" s="43">
        <f>N5425</f>
        <v>0</v>
      </c>
      <c r="O5424" s="43">
        <f>O5425</f>
        <v>0</v>
      </c>
      <c r="P5424" s="43">
        <f>P5425</f>
        <v>8805.5390000000007</v>
      </c>
      <c r="Q5424" s="43">
        <f>Q5425</f>
        <v>17000</v>
      </c>
      <c r="R5424" s="43">
        <f>R5425</f>
        <v>75.38900000000001</v>
      </c>
      <c r="S5424" s="43">
        <f>S5425</f>
        <v>0</v>
      </c>
      <c r="T5424" s="43">
        <f>T5425</f>
        <v>0</v>
      </c>
      <c r="U5424" s="43">
        <v>0</v>
      </c>
      <c r="V5424" s="43">
        <f t="shared" si="10605"/>
        <v>765489.228</v>
      </c>
      <c r="W5424" s="43">
        <f>W5425</f>
        <v>0</v>
      </c>
      <c r="X5424" s="43">
        <f>X5425</f>
        <v>0</v>
      </c>
      <c r="Y5424" s="43">
        <f>Y5425</f>
        <v>0</v>
      </c>
      <c r="Z5424" s="43">
        <f>Z5425</f>
        <v>0</v>
      </c>
      <c r="AA5424" s="43">
        <f>AA5425</f>
        <v>0</v>
      </c>
      <c r="AB5424" s="43">
        <f>AB5425</f>
        <v>619023.34486000007</v>
      </c>
      <c r="AC5424" s="44">
        <f>AC5425</f>
        <v>765489.228</v>
      </c>
      <c r="AD5424" s="44">
        <f>AD5425</f>
        <v>765480.81162000005</v>
      </c>
      <c r="AE5424" s="45">
        <f t="shared" si="10601"/>
        <v>99.998900522738651</v>
      </c>
      <c r="AF5424" s="43">
        <f>AF5425</f>
        <v>765489.228</v>
      </c>
      <c r="AG5424" s="43">
        <f>AG5425</f>
        <v>0</v>
      </c>
      <c r="AH5424" s="43">
        <f>AH5425</f>
        <v>0</v>
      </c>
      <c r="AI5424" s="43">
        <f>AI5425</f>
        <v>0</v>
      </c>
      <c r="AJ5424" s="43">
        <f>AJ5425</f>
        <v>0</v>
      </c>
      <c r="AK5424" s="43">
        <f>AK5425</f>
        <v>0</v>
      </c>
      <c r="AL5424" s="43">
        <f t="shared" si="10602"/>
        <v>765489.228</v>
      </c>
      <c r="AM5424" s="43">
        <f t="shared" si="10603"/>
        <v>0</v>
      </c>
      <c r="AN5424" s="2"/>
      <c r="AR5424" s="1"/>
      <c r="AS5424" s="1"/>
    </row>
    <row r="5425" ht="31.5">
      <c r="B5425" s="41" t="s">
        <v>1468</v>
      </c>
      <c r="C5425" s="41" t="s">
        <v>137</v>
      </c>
      <c r="D5425" s="41" t="s">
        <v>117</v>
      </c>
      <c r="E5425" s="26" t="str">
        <f t="shared" si="10604"/>
        <v>1103</v>
      </c>
      <c r="F5425" s="41" t="s">
        <v>668</v>
      </c>
      <c r="G5425" s="41" t="s">
        <v>177</v>
      </c>
      <c r="H5425" s="42" t="s">
        <v>178</v>
      </c>
      <c r="I5425" s="43">
        <f>I5426+I5427</f>
        <v>739608.30000000005</v>
      </c>
      <c r="J5425" s="43">
        <f>J5426+J5427</f>
        <v>747414.09999999998</v>
      </c>
      <c r="K5425" s="43">
        <f>K5426+K5427</f>
        <v>747414.09999999998</v>
      </c>
      <c r="L5425" s="43">
        <f>L5426+L5427</f>
        <v>0</v>
      </c>
      <c r="M5425" s="43">
        <f>M5426+M5427</f>
        <v>0</v>
      </c>
      <c r="N5425" s="43">
        <f>N5426+N5427</f>
        <v>0</v>
      </c>
      <c r="O5425" s="43">
        <f>O5426+O5427</f>
        <v>0</v>
      </c>
      <c r="P5425" s="43">
        <f>P5426+P5427</f>
        <v>8805.5390000000007</v>
      </c>
      <c r="Q5425" s="43">
        <f>Q5426+Q5427</f>
        <v>17000</v>
      </c>
      <c r="R5425" s="43">
        <f>R5426+R5427</f>
        <v>75.38900000000001</v>
      </c>
      <c r="S5425" s="43">
        <f>S5426+S5427</f>
        <v>0</v>
      </c>
      <c r="T5425" s="43">
        <f>T5426+T5427</f>
        <v>0</v>
      </c>
      <c r="U5425" s="43">
        <v>0</v>
      </c>
      <c r="V5425" s="43">
        <f t="shared" si="10605"/>
        <v>765489.228</v>
      </c>
      <c r="W5425" s="43">
        <f>W5426+W5427</f>
        <v>0</v>
      </c>
      <c r="X5425" s="43">
        <f>X5426+X5427</f>
        <v>0</v>
      </c>
      <c r="Y5425" s="43">
        <f>Y5426+Y5427</f>
        <v>0</v>
      </c>
      <c r="Z5425" s="43">
        <f>Z5426+Z5427</f>
        <v>0</v>
      </c>
      <c r="AA5425" s="43">
        <f>AA5426+AA5427</f>
        <v>0</v>
      </c>
      <c r="AB5425" s="43">
        <f>AB5426+AB5427</f>
        <v>619023.34486000007</v>
      </c>
      <c r="AC5425" s="44">
        <f>AC5426+AC5427</f>
        <v>765489.228</v>
      </c>
      <c r="AD5425" s="44">
        <f>AD5426+AD5427</f>
        <v>765480.81162000005</v>
      </c>
      <c r="AE5425" s="45">
        <f t="shared" si="10601"/>
        <v>99.998900522738651</v>
      </c>
      <c r="AF5425" s="43">
        <f>AF5426+AF5427</f>
        <v>765489.228</v>
      </c>
      <c r="AG5425" s="43">
        <f>AG5426+AG5427</f>
        <v>0</v>
      </c>
      <c r="AH5425" s="43">
        <f>AH5426+AH5427</f>
        <v>0</v>
      </c>
      <c r="AI5425" s="43">
        <f>AI5426+AI5427</f>
        <v>0</v>
      </c>
      <c r="AJ5425" s="43">
        <f>AJ5426+AJ5427</f>
        <v>0</v>
      </c>
      <c r="AK5425" s="43">
        <f>AK5426+AK5427</f>
        <v>0</v>
      </c>
      <c r="AL5425" s="43">
        <f t="shared" si="10602"/>
        <v>765489.228</v>
      </c>
      <c r="AM5425" s="43">
        <f t="shared" si="10603"/>
        <v>0</v>
      </c>
      <c r="AN5425" s="2"/>
      <c r="AO5425" s="1"/>
      <c r="AP5425" s="1"/>
      <c r="AQ5425" s="1"/>
      <c r="AR5425" s="1"/>
      <c r="AS5425" s="1"/>
    </row>
    <row r="5426">
      <c r="B5426" s="41" t="s">
        <v>1468</v>
      </c>
      <c r="C5426" s="41" t="s">
        <v>137</v>
      </c>
      <c r="D5426" s="41" t="s">
        <v>117</v>
      </c>
      <c r="E5426" s="26" t="str">
        <f t="shared" si="10604"/>
        <v>1103</v>
      </c>
      <c r="F5426" s="41" t="s">
        <v>668</v>
      </c>
      <c r="G5426" s="41" t="s">
        <v>179</v>
      </c>
      <c r="H5426" s="42" t="s">
        <v>180</v>
      </c>
      <c r="I5426" s="43">
        <v>274611.40000000002</v>
      </c>
      <c r="J5426" s="43">
        <v>277513.79999999999</v>
      </c>
      <c r="K5426" s="43">
        <v>277513.79999999999</v>
      </c>
      <c r="L5426" s="43"/>
      <c r="M5426" s="43"/>
      <c r="N5426" s="43"/>
      <c r="O5426" s="43">
        <v>0</v>
      </c>
      <c r="P5426" s="43">
        <v>2476.8110000000001</v>
      </c>
      <c r="Q5426" s="43">
        <v>5500.518</v>
      </c>
      <c r="R5426" s="43">
        <v>0</v>
      </c>
      <c r="S5426" s="43">
        <v>0</v>
      </c>
      <c r="T5426" s="43">
        <v>0</v>
      </c>
      <c r="U5426" s="43">
        <v>0</v>
      </c>
      <c r="V5426" s="43">
        <f t="shared" si="10605"/>
        <v>282588.72899999999</v>
      </c>
      <c r="W5426" s="43"/>
      <c r="X5426" s="43"/>
      <c r="Y5426" s="43"/>
      <c r="Z5426" s="43"/>
      <c r="AA5426" s="43"/>
      <c r="AB5426" s="43">
        <v>226657.69863</v>
      </c>
      <c r="AC5426" s="44">
        <v>279385.01494000002</v>
      </c>
      <c r="AD5426" s="44">
        <v>279376.59856000001</v>
      </c>
      <c r="AE5426" s="45">
        <f t="shared" si="10601"/>
        <v>99.996987533493225</v>
      </c>
      <c r="AF5426" s="43">
        <v>279385.01494000002</v>
      </c>
      <c r="AG5426" s="43">
        <v>0</v>
      </c>
      <c r="AH5426" s="43">
        <v>0</v>
      </c>
      <c r="AI5426" s="43">
        <v>0</v>
      </c>
      <c r="AJ5426" s="43">
        <v>0</v>
      </c>
      <c r="AK5426" s="43">
        <v>0</v>
      </c>
      <c r="AL5426" s="43">
        <f t="shared" si="10602"/>
        <v>279385.01494000002</v>
      </c>
      <c r="AM5426" s="43">
        <f t="shared" si="10603"/>
        <v>3203.7140599999693</v>
      </c>
      <c r="AN5426" s="19"/>
      <c r="AO5426" s="1"/>
      <c r="AP5426" s="1"/>
      <c r="AQ5426" s="1"/>
      <c r="AR5426" s="1"/>
      <c r="AS5426" s="1"/>
    </row>
    <row r="5427">
      <c r="B5427" s="41" t="s">
        <v>1468</v>
      </c>
      <c r="C5427" s="41" t="s">
        <v>137</v>
      </c>
      <c r="D5427" s="41" t="s">
        <v>117</v>
      </c>
      <c r="E5427" s="26" t="str">
        <f t="shared" si="10604"/>
        <v>1103</v>
      </c>
      <c r="F5427" s="41" t="s">
        <v>668</v>
      </c>
      <c r="G5427" s="41" t="s">
        <v>305</v>
      </c>
      <c r="H5427" s="42" t="s">
        <v>306</v>
      </c>
      <c r="I5427" s="43">
        <v>464996.90000000002</v>
      </c>
      <c r="J5427" s="43">
        <v>469900.29999999999</v>
      </c>
      <c r="K5427" s="43">
        <v>469900.29999999999</v>
      </c>
      <c r="L5427" s="43"/>
      <c r="M5427" s="43"/>
      <c r="N5427" s="43"/>
      <c r="O5427" s="43">
        <v>0</v>
      </c>
      <c r="P5427" s="43">
        <v>6328.7280000000001</v>
      </c>
      <c r="Q5427" s="43">
        <v>11499.482</v>
      </c>
      <c r="R5427" s="43">
        <f>1231.8-768.03-4.381-384</f>
        <v>75.38900000000001</v>
      </c>
      <c r="S5427" s="43">
        <v>0</v>
      </c>
      <c r="T5427" s="43">
        <v>0</v>
      </c>
      <c r="U5427" s="43">
        <v>0</v>
      </c>
      <c r="V5427" s="43">
        <f t="shared" si="10605"/>
        <v>482900.49900000007</v>
      </c>
      <c r="W5427" s="43"/>
      <c r="X5427" s="43"/>
      <c r="Y5427" s="43"/>
      <c r="Z5427" s="43"/>
      <c r="AA5427" s="43"/>
      <c r="AB5427" s="43">
        <v>392365.64623000001</v>
      </c>
      <c r="AC5427" s="44">
        <v>486104.21305999998</v>
      </c>
      <c r="AD5427" s="44">
        <v>486104.21305999998</v>
      </c>
      <c r="AE5427" s="45">
        <f t="shared" si="10601"/>
        <v>100</v>
      </c>
      <c r="AF5427" s="43">
        <v>486104.21305999998</v>
      </c>
      <c r="AG5427" s="43">
        <v>0</v>
      </c>
      <c r="AH5427" s="43">
        <v>0</v>
      </c>
      <c r="AI5427" s="43">
        <v>0</v>
      </c>
      <c r="AJ5427" s="43">
        <v>0</v>
      </c>
      <c r="AK5427" s="43">
        <v>0</v>
      </c>
      <c r="AL5427" s="43">
        <f t="shared" si="10602"/>
        <v>486104.21305999998</v>
      </c>
      <c r="AM5427" s="43">
        <f t="shared" si="10603"/>
        <v>-3203.7140599999111</v>
      </c>
      <c r="AN5427" s="19"/>
      <c r="AR5427" s="1"/>
      <c r="AS5427" s="1"/>
    </row>
    <row r="5428" ht="63">
      <c r="B5428" s="41" t="s">
        <v>1468</v>
      </c>
      <c r="C5428" s="41" t="s">
        <v>137</v>
      </c>
      <c r="D5428" s="41" t="s">
        <v>117</v>
      </c>
      <c r="E5428" s="26" t="str">
        <f t="shared" si="10604"/>
        <v>1103</v>
      </c>
      <c r="F5428" s="41" t="s">
        <v>1509</v>
      </c>
      <c r="G5428" s="41"/>
      <c r="H5428" s="42" t="s">
        <v>1510</v>
      </c>
      <c r="I5428" s="43">
        <f>I5429</f>
        <v>8366</v>
      </c>
      <c r="J5428" s="43">
        <f>J5429</f>
        <v>6915.6000000000004</v>
      </c>
      <c r="K5428" s="43">
        <f>K5429</f>
        <v>6915.6000000000004</v>
      </c>
      <c r="L5428" s="43">
        <f>L5429</f>
        <v>0</v>
      </c>
      <c r="M5428" s="43">
        <f>M5429</f>
        <v>0</v>
      </c>
      <c r="N5428" s="43">
        <f>N5429</f>
        <v>0</v>
      </c>
      <c r="O5428" s="43">
        <f>O5429</f>
        <v>2090.2420000000002</v>
      </c>
      <c r="P5428" s="43">
        <f>P5429</f>
        <v>3000</v>
      </c>
      <c r="Q5428" s="43">
        <f>Q5429</f>
        <v>0</v>
      </c>
      <c r="R5428" s="43">
        <f>R5429</f>
        <v>10000</v>
      </c>
      <c r="S5428" s="43">
        <f>S5429</f>
        <v>0</v>
      </c>
      <c r="T5428" s="43">
        <f>T5429</f>
        <v>0</v>
      </c>
      <c r="U5428" s="43">
        <v>0</v>
      </c>
      <c r="V5428" s="43">
        <f t="shared" si="10605"/>
        <v>23456.241999999998</v>
      </c>
      <c r="W5428" s="43">
        <f>W5429</f>
        <v>0</v>
      </c>
      <c r="X5428" s="43">
        <f>X5429</f>
        <v>0</v>
      </c>
      <c r="Y5428" s="43">
        <f>Y5429</f>
        <v>0</v>
      </c>
      <c r="Z5428" s="43">
        <f>Z5429</f>
        <v>0</v>
      </c>
      <c r="AA5428" s="43">
        <f>AA5429</f>
        <v>0</v>
      </c>
      <c r="AB5428" s="43">
        <f>AB5429</f>
        <v>15959.873080000001</v>
      </c>
      <c r="AC5428" s="44">
        <f>AC5429</f>
        <v>23456.241999999998</v>
      </c>
      <c r="AD5428" s="44">
        <f>AD5429</f>
        <v>23449.159599999999</v>
      </c>
      <c r="AE5428" s="45">
        <f t="shared" si="10601"/>
        <v>99.969805904969775</v>
      </c>
      <c r="AF5428" s="43">
        <f>AF5429</f>
        <v>21366</v>
      </c>
      <c r="AG5428" s="43">
        <f>AG5429</f>
        <v>2090.2420000000002</v>
      </c>
      <c r="AH5428" s="43">
        <f>AH5429</f>
        <v>0</v>
      </c>
      <c r="AI5428" s="43">
        <f>AI5429</f>
        <v>0</v>
      </c>
      <c r="AJ5428" s="43">
        <f>AJ5429</f>
        <v>0</v>
      </c>
      <c r="AK5428" s="43">
        <f>AK5429</f>
        <v>0</v>
      </c>
      <c r="AL5428" s="43">
        <f t="shared" si="10602"/>
        <v>23456.241999999998</v>
      </c>
      <c r="AM5428" s="43">
        <f t="shared" si="10603"/>
        <v>0</v>
      </c>
      <c r="AN5428" s="2"/>
      <c r="AR5428" s="1"/>
      <c r="AS5428" s="1"/>
    </row>
    <row r="5429" ht="31.5">
      <c r="B5429" s="41" t="s">
        <v>1468</v>
      </c>
      <c r="C5429" s="41" t="s">
        <v>137</v>
      </c>
      <c r="D5429" s="41" t="s">
        <v>117</v>
      </c>
      <c r="E5429" s="26" t="str">
        <f t="shared" si="10604"/>
        <v>1103</v>
      </c>
      <c r="F5429" s="41" t="s">
        <v>1509</v>
      </c>
      <c r="G5429" s="41" t="s">
        <v>177</v>
      </c>
      <c r="H5429" s="42" t="s">
        <v>178</v>
      </c>
      <c r="I5429" s="43">
        <f>I5430+I5431</f>
        <v>8366</v>
      </c>
      <c r="J5429" s="43">
        <f>J5430+J5431</f>
        <v>6915.6000000000004</v>
      </c>
      <c r="K5429" s="43">
        <f>K5430+K5431</f>
        <v>6915.6000000000004</v>
      </c>
      <c r="L5429" s="43">
        <f>L5430+L5431</f>
        <v>0</v>
      </c>
      <c r="M5429" s="43">
        <f>M5430+M5431</f>
        <v>0</v>
      </c>
      <c r="N5429" s="43">
        <f>N5430+N5431</f>
        <v>0</v>
      </c>
      <c r="O5429" s="43">
        <f>O5430+O5431</f>
        <v>2090.2420000000002</v>
      </c>
      <c r="P5429" s="43">
        <f>P5430+P5431</f>
        <v>3000</v>
      </c>
      <c r="Q5429" s="43">
        <f>Q5430+Q5431</f>
        <v>0</v>
      </c>
      <c r="R5429" s="43">
        <f>R5430+R5431</f>
        <v>10000</v>
      </c>
      <c r="S5429" s="43">
        <f>S5430+S5431</f>
        <v>0</v>
      </c>
      <c r="T5429" s="43">
        <f>T5430+T5431</f>
        <v>0</v>
      </c>
      <c r="U5429" s="43">
        <v>0</v>
      </c>
      <c r="V5429" s="43">
        <f t="shared" si="10605"/>
        <v>23456.241999999998</v>
      </c>
      <c r="W5429" s="43">
        <f>W5430+W5431</f>
        <v>0</v>
      </c>
      <c r="X5429" s="43">
        <f>X5430+X5431</f>
        <v>0</v>
      </c>
      <c r="Y5429" s="43">
        <f>Y5430+Y5431</f>
        <v>0</v>
      </c>
      <c r="Z5429" s="43">
        <f>Z5430+Z5431</f>
        <v>0</v>
      </c>
      <c r="AA5429" s="43">
        <f>AA5430+AA5431</f>
        <v>0</v>
      </c>
      <c r="AB5429" s="43">
        <f>AB5430+AB5431</f>
        <v>15959.873080000001</v>
      </c>
      <c r="AC5429" s="44">
        <f>AC5430+AC5431</f>
        <v>23456.241999999998</v>
      </c>
      <c r="AD5429" s="44">
        <f>AD5430+AD5431</f>
        <v>23449.159599999999</v>
      </c>
      <c r="AE5429" s="45">
        <f t="shared" si="10601"/>
        <v>99.969805904969775</v>
      </c>
      <c r="AF5429" s="43">
        <f>AF5430+AF5431</f>
        <v>21366</v>
      </c>
      <c r="AG5429" s="43">
        <f>AG5430+AG5431</f>
        <v>2090.2420000000002</v>
      </c>
      <c r="AH5429" s="43">
        <f>AH5430+AH5431</f>
        <v>0</v>
      </c>
      <c r="AI5429" s="43">
        <f>AI5430+AI5431</f>
        <v>0</v>
      </c>
      <c r="AJ5429" s="43">
        <f>AJ5430+AJ5431</f>
        <v>0</v>
      </c>
      <c r="AK5429" s="43">
        <f>AK5430+AK5431</f>
        <v>0</v>
      </c>
      <c r="AL5429" s="43">
        <f t="shared" si="10602"/>
        <v>23456.241999999998</v>
      </c>
      <c r="AM5429" s="43">
        <f t="shared" si="10603"/>
        <v>0</v>
      </c>
      <c r="AN5429" s="2"/>
      <c r="AO5429" s="1"/>
      <c r="AP5429" s="1"/>
      <c r="AQ5429" s="1"/>
      <c r="AR5429" s="1"/>
      <c r="AS5429" s="1"/>
    </row>
    <row r="5430">
      <c r="B5430" s="41" t="s">
        <v>1468</v>
      </c>
      <c r="C5430" s="41" t="s">
        <v>137</v>
      </c>
      <c r="D5430" s="41" t="s">
        <v>117</v>
      </c>
      <c r="E5430" s="26" t="str">
        <f t="shared" si="10604"/>
        <v>1103</v>
      </c>
      <c r="F5430" s="41" t="s">
        <v>1509</v>
      </c>
      <c r="G5430" s="41" t="s">
        <v>179</v>
      </c>
      <c r="H5430" s="42" t="s">
        <v>180</v>
      </c>
      <c r="I5430" s="43">
        <v>2300</v>
      </c>
      <c r="J5430" s="43">
        <v>2300</v>
      </c>
      <c r="K5430" s="43">
        <v>2300</v>
      </c>
      <c r="L5430" s="43"/>
      <c r="M5430" s="43"/>
      <c r="N5430" s="43"/>
      <c r="O5430" s="43">
        <v>0</v>
      </c>
      <c r="P5430" s="43">
        <v>0</v>
      </c>
      <c r="Q5430" s="43">
        <v>0</v>
      </c>
      <c r="R5430" s="43">
        <v>3000</v>
      </c>
      <c r="S5430" s="43">
        <v>0</v>
      </c>
      <c r="T5430" s="43">
        <v>0</v>
      </c>
      <c r="U5430" s="43">
        <v>0</v>
      </c>
      <c r="V5430" s="43">
        <f t="shared" si="10605"/>
        <v>5300</v>
      </c>
      <c r="W5430" s="43"/>
      <c r="X5430" s="43"/>
      <c r="Y5430" s="43"/>
      <c r="Z5430" s="43"/>
      <c r="AA5430" s="43"/>
      <c r="AB5430" s="43">
        <v>4003.2444999999998</v>
      </c>
      <c r="AC5430" s="44">
        <v>5300</v>
      </c>
      <c r="AD5430" s="44">
        <v>5292.9175999999998</v>
      </c>
      <c r="AE5430" s="45">
        <f t="shared" si="10601"/>
        <v>99.866369811320752</v>
      </c>
      <c r="AF5430" s="43">
        <v>5300</v>
      </c>
      <c r="AG5430" s="43">
        <v>0</v>
      </c>
      <c r="AH5430" s="43">
        <v>0</v>
      </c>
      <c r="AI5430" s="43">
        <v>0</v>
      </c>
      <c r="AJ5430" s="43">
        <v>0</v>
      </c>
      <c r="AK5430" s="43">
        <v>0</v>
      </c>
      <c r="AL5430" s="43">
        <f t="shared" si="10602"/>
        <v>5300</v>
      </c>
      <c r="AM5430" s="43">
        <f t="shared" si="10603"/>
        <v>0</v>
      </c>
      <c r="AN5430" s="19"/>
      <c r="AO5430" s="1"/>
      <c r="AP5430" s="1"/>
      <c r="AQ5430" s="1"/>
      <c r="AR5430" s="1"/>
      <c r="AS5430" s="1"/>
    </row>
    <row r="5431">
      <c r="B5431" s="41" t="s">
        <v>1468</v>
      </c>
      <c r="C5431" s="41" t="s">
        <v>137</v>
      </c>
      <c r="D5431" s="41" t="s">
        <v>117</v>
      </c>
      <c r="E5431" s="26" t="str">
        <f t="shared" si="10604"/>
        <v>1103</v>
      </c>
      <c r="F5431" s="41" t="s">
        <v>1509</v>
      </c>
      <c r="G5431" s="41" t="s">
        <v>305</v>
      </c>
      <c r="H5431" s="42" t="s">
        <v>306</v>
      </c>
      <c r="I5431" s="43">
        <v>6066</v>
      </c>
      <c r="J5431" s="43">
        <v>4615.6000000000004</v>
      </c>
      <c r="K5431" s="43">
        <v>4615.6000000000004</v>
      </c>
      <c r="L5431" s="43"/>
      <c r="M5431" s="43"/>
      <c r="N5431" s="43"/>
      <c r="O5431" s="43">
        <v>2090.2420000000002</v>
      </c>
      <c r="P5431" s="43">
        <v>3000</v>
      </c>
      <c r="Q5431" s="43">
        <v>0</v>
      </c>
      <c r="R5431" s="43">
        <v>7000</v>
      </c>
      <c r="S5431" s="43">
        <v>0</v>
      </c>
      <c r="T5431" s="43">
        <v>0</v>
      </c>
      <c r="U5431" s="43">
        <v>0</v>
      </c>
      <c r="V5431" s="43">
        <f t="shared" si="10605"/>
        <v>18156.241999999998</v>
      </c>
      <c r="W5431" s="43"/>
      <c r="X5431" s="43"/>
      <c r="Y5431" s="43"/>
      <c r="Z5431" s="43"/>
      <c r="AA5431" s="43"/>
      <c r="AB5431" s="43">
        <v>11956.628580000001</v>
      </c>
      <c r="AC5431" s="44">
        <v>18156.241999999998</v>
      </c>
      <c r="AD5431" s="44">
        <v>18156.241999999998</v>
      </c>
      <c r="AE5431" s="45">
        <f t="shared" si="10601"/>
        <v>100</v>
      </c>
      <c r="AF5431" s="43">
        <v>16066</v>
      </c>
      <c r="AG5431" s="43">
        <v>2090.2420000000002</v>
      </c>
      <c r="AH5431" s="43">
        <v>0</v>
      </c>
      <c r="AI5431" s="43">
        <v>0</v>
      </c>
      <c r="AJ5431" s="43">
        <v>0</v>
      </c>
      <c r="AK5431" s="43">
        <v>0</v>
      </c>
      <c r="AL5431" s="43">
        <f t="shared" si="10602"/>
        <v>18156.241999999998</v>
      </c>
      <c r="AM5431" s="43">
        <f t="shared" si="10603"/>
        <v>0</v>
      </c>
      <c r="AN5431" s="19"/>
      <c r="AR5431" s="1"/>
      <c r="AS5431" s="1"/>
    </row>
    <row r="5432">
      <c r="B5432" s="41" t="s">
        <v>1468</v>
      </c>
      <c r="C5432" s="41" t="s">
        <v>137</v>
      </c>
      <c r="D5432" s="41" t="s">
        <v>117</v>
      </c>
      <c r="E5432" s="26" t="str">
        <f t="shared" si="10604"/>
        <v>1103</v>
      </c>
      <c r="F5432" s="59" t="s">
        <v>1511</v>
      </c>
      <c r="G5432" s="59"/>
      <c r="H5432" s="76" t="s">
        <v>1512</v>
      </c>
      <c r="I5432" s="43"/>
      <c r="J5432" s="43"/>
      <c r="K5432" s="43"/>
      <c r="L5432" s="43"/>
      <c r="M5432" s="43"/>
      <c r="N5432" s="43"/>
      <c r="O5432" s="43">
        <f t="shared" ref="O5432:O5435" si="10606">O5433</f>
        <v>3439.8499999999999</v>
      </c>
      <c r="P5432" s="43"/>
      <c r="Q5432" s="43"/>
      <c r="R5432" s="43"/>
      <c r="S5432" s="43"/>
      <c r="T5432" s="43"/>
      <c r="U5432" s="43"/>
      <c r="V5432" s="43">
        <f t="shared" ref="V5432:V5434" si="10607">O5432+I5432+L5432+P5432+Q5432+R5432+S5432+T5432+U5432</f>
        <v>3439.8499999999999</v>
      </c>
      <c r="W5432" s="43"/>
      <c r="X5432" s="43"/>
      <c r="Y5432" s="43"/>
      <c r="Z5432" s="43"/>
      <c r="AA5432" s="43"/>
      <c r="AB5432" s="43">
        <f t="shared" ref="AB5432:AB5435" si="10608">AB5433</f>
        <v>0</v>
      </c>
      <c r="AC5432" s="44">
        <f t="shared" ref="AC5432:AC5435" si="10609">AC5433</f>
        <v>3439.8499999999999</v>
      </c>
      <c r="AD5432" s="44">
        <f t="shared" ref="AD5432:AD5435" si="10610">AD5433</f>
        <v>3439.8499999999999</v>
      </c>
      <c r="AE5432" s="45">
        <f t="shared" si="10601"/>
        <v>100</v>
      </c>
      <c r="AF5432" s="43">
        <f t="shared" ref="AF5432:AF5435" si="10611">AF5433</f>
        <v>0</v>
      </c>
      <c r="AG5432" s="43">
        <f t="shared" ref="AG5432:AG5435" si="10612">AG5433</f>
        <v>3439.8499999999999</v>
      </c>
      <c r="AH5432" s="43">
        <f t="shared" ref="AH5432:AH5435" si="10613">AH5433</f>
        <v>0</v>
      </c>
      <c r="AI5432" s="43">
        <f t="shared" ref="AI5432:AI5435" si="10614">AI5433</f>
        <v>0</v>
      </c>
      <c r="AJ5432" s="43">
        <f t="shared" ref="AJ5432:AJ5435" si="10615">AJ5433</f>
        <v>0</v>
      </c>
      <c r="AK5432" s="43">
        <f t="shared" ref="AK5432:AK5435" si="10616">AK5433</f>
        <v>0</v>
      </c>
      <c r="AL5432" s="43">
        <f t="shared" si="10602"/>
        <v>3439.8499999999999</v>
      </c>
      <c r="AM5432" s="43">
        <f t="shared" si="10603"/>
        <v>0</v>
      </c>
      <c r="AN5432" s="19"/>
      <c r="AO5432" s="1"/>
      <c r="AP5432" s="1"/>
      <c r="AQ5432" s="1"/>
      <c r="AR5432" s="1"/>
      <c r="AS5432" s="1"/>
    </row>
    <row r="5433">
      <c r="B5433" s="41" t="s">
        <v>1468</v>
      </c>
      <c r="C5433" s="41" t="s">
        <v>137</v>
      </c>
      <c r="D5433" s="41" t="s">
        <v>117</v>
      </c>
      <c r="E5433" s="26" t="str">
        <f t="shared" si="10604"/>
        <v>1103</v>
      </c>
      <c r="F5433" s="59" t="s">
        <v>1511</v>
      </c>
      <c r="G5433" s="59" t="s">
        <v>177</v>
      </c>
      <c r="H5433" s="60" t="s">
        <v>178</v>
      </c>
      <c r="I5433" s="43"/>
      <c r="J5433" s="43"/>
      <c r="K5433" s="43"/>
      <c r="L5433" s="43"/>
      <c r="M5433" s="43"/>
      <c r="N5433" s="43"/>
      <c r="O5433" s="43">
        <f t="shared" si="10606"/>
        <v>3439.8499999999999</v>
      </c>
      <c r="P5433" s="43"/>
      <c r="Q5433" s="43"/>
      <c r="R5433" s="43"/>
      <c r="S5433" s="43"/>
      <c r="T5433" s="43"/>
      <c r="U5433" s="43"/>
      <c r="V5433" s="43">
        <f t="shared" si="10607"/>
        <v>3439.8499999999999</v>
      </c>
      <c r="W5433" s="43"/>
      <c r="X5433" s="43"/>
      <c r="Y5433" s="43"/>
      <c r="Z5433" s="43"/>
      <c r="AA5433" s="43"/>
      <c r="AB5433" s="43">
        <f t="shared" si="10608"/>
        <v>0</v>
      </c>
      <c r="AC5433" s="44">
        <f t="shared" si="10609"/>
        <v>3439.8499999999999</v>
      </c>
      <c r="AD5433" s="44">
        <f t="shared" si="10610"/>
        <v>3439.8499999999999</v>
      </c>
      <c r="AE5433" s="45">
        <f t="shared" si="10601"/>
        <v>100</v>
      </c>
      <c r="AF5433" s="43">
        <f t="shared" si="10611"/>
        <v>0</v>
      </c>
      <c r="AG5433" s="43">
        <f t="shared" si="10612"/>
        <v>3439.8499999999999</v>
      </c>
      <c r="AH5433" s="43">
        <f t="shared" si="10613"/>
        <v>0</v>
      </c>
      <c r="AI5433" s="43">
        <f t="shared" si="10614"/>
        <v>0</v>
      </c>
      <c r="AJ5433" s="43">
        <f t="shared" si="10615"/>
        <v>0</v>
      </c>
      <c r="AK5433" s="43">
        <f t="shared" si="10616"/>
        <v>0</v>
      </c>
      <c r="AL5433" s="43">
        <f t="shared" si="10602"/>
        <v>3439.8499999999999</v>
      </c>
      <c r="AM5433" s="43">
        <f t="shared" si="10603"/>
        <v>0</v>
      </c>
      <c r="AN5433" s="19"/>
      <c r="AO5433" s="1"/>
      <c r="AP5433" s="1"/>
      <c r="AQ5433" s="1"/>
      <c r="AR5433" s="1"/>
      <c r="AS5433" s="1"/>
    </row>
    <row r="5434">
      <c r="B5434" s="41" t="s">
        <v>1468</v>
      </c>
      <c r="C5434" s="41" t="s">
        <v>137</v>
      </c>
      <c r="D5434" s="41" t="s">
        <v>117</v>
      </c>
      <c r="E5434" s="26" t="str">
        <f t="shared" si="10604"/>
        <v>1103</v>
      </c>
      <c r="F5434" s="59" t="s">
        <v>1511</v>
      </c>
      <c r="G5434" s="59" t="s">
        <v>305</v>
      </c>
      <c r="H5434" s="60" t="s">
        <v>306</v>
      </c>
      <c r="I5434" s="43"/>
      <c r="J5434" s="43"/>
      <c r="K5434" s="43"/>
      <c r="L5434" s="43"/>
      <c r="M5434" s="43"/>
      <c r="N5434" s="43"/>
      <c r="O5434" s="43">
        <v>3439.8499999999999</v>
      </c>
      <c r="P5434" s="43"/>
      <c r="Q5434" s="43"/>
      <c r="R5434" s="43"/>
      <c r="S5434" s="43"/>
      <c r="T5434" s="43"/>
      <c r="U5434" s="43"/>
      <c r="V5434" s="43">
        <f t="shared" si="10607"/>
        <v>3439.8499999999999</v>
      </c>
      <c r="W5434" s="43"/>
      <c r="X5434" s="43"/>
      <c r="Y5434" s="43"/>
      <c r="Z5434" s="43"/>
      <c r="AA5434" s="43"/>
      <c r="AB5434" s="43">
        <v>0</v>
      </c>
      <c r="AC5434" s="44">
        <v>3439.8499999999999</v>
      </c>
      <c r="AD5434" s="44">
        <v>3439.8499999999999</v>
      </c>
      <c r="AE5434" s="45">
        <f t="shared" si="10601"/>
        <v>100</v>
      </c>
      <c r="AF5434" s="43">
        <v>0</v>
      </c>
      <c r="AG5434" s="43">
        <v>3439.8499999999999</v>
      </c>
      <c r="AH5434" s="43">
        <v>0</v>
      </c>
      <c r="AI5434" s="43">
        <v>0</v>
      </c>
      <c r="AJ5434" s="43">
        <v>0</v>
      </c>
      <c r="AK5434" s="43">
        <v>0</v>
      </c>
      <c r="AL5434" s="43">
        <f t="shared" si="10602"/>
        <v>3439.8499999999999</v>
      </c>
      <c r="AM5434" s="43">
        <f t="shared" si="10603"/>
        <v>0</v>
      </c>
      <c r="AN5434" s="19"/>
      <c r="AR5434" s="1"/>
      <c r="AS5434" s="1"/>
    </row>
    <row r="5435">
      <c r="B5435" s="41" t="s">
        <v>1468</v>
      </c>
      <c r="C5435" s="41" t="s">
        <v>137</v>
      </c>
      <c r="D5435" s="41" t="s">
        <v>117</v>
      </c>
      <c r="E5435" s="26" t="str">
        <f t="shared" si="10604"/>
        <v>1103</v>
      </c>
      <c r="F5435" s="41" t="s">
        <v>669</v>
      </c>
      <c r="G5435" s="41"/>
      <c r="H5435" s="42" t="s">
        <v>315</v>
      </c>
      <c r="I5435" s="43">
        <f>I5436</f>
        <v>1951.4000000000001</v>
      </c>
      <c r="J5435" s="43">
        <f>J5436</f>
        <v>0</v>
      </c>
      <c r="K5435" s="43">
        <f>K5436</f>
        <v>0</v>
      </c>
      <c r="L5435" s="43">
        <f>L5436</f>
        <v>0</v>
      </c>
      <c r="M5435" s="43">
        <f>M5436</f>
        <v>0</v>
      </c>
      <c r="N5435" s="43">
        <f>N5436</f>
        <v>0</v>
      </c>
      <c r="O5435" s="43">
        <f t="shared" si="10606"/>
        <v>0</v>
      </c>
      <c r="P5435" s="43">
        <f>P5436</f>
        <v>0</v>
      </c>
      <c r="Q5435" s="43">
        <f>Q5436</f>
        <v>35433.349999999999</v>
      </c>
      <c r="R5435" s="43">
        <f>R5436</f>
        <v>0</v>
      </c>
      <c r="S5435" s="43">
        <f>S5436</f>
        <v>0</v>
      </c>
      <c r="T5435" s="43">
        <f>T5436</f>
        <v>0</v>
      </c>
      <c r="U5435" s="43">
        <v>0</v>
      </c>
      <c r="V5435" s="43">
        <f t="shared" ref="V5435:V5498" si="10617">I5435+L5435+U5435+T5435+S5435+R5435+Q5435+P5435+O5435</f>
        <v>37384.75</v>
      </c>
      <c r="W5435" s="43">
        <f>W5436</f>
        <v>0</v>
      </c>
      <c r="X5435" s="43">
        <f>X5436</f>
        <v>0</v>
      </c>
      <c r="Y5435" s="43">
        <f>Y5436</f>
        <v>0</v>
      </c>
      <c r="Z5435" s="43">
        <f>Z5436</f>
        <v>0</v>
      </c>
      <c r="AA5435" s="43">
        <f>AA5436</f>
        <v>0</v>
      </c>
      <c r="AB5435" s="43">
        <f t="shared" si="10608"/>
        <v>31535.26469</v>
      </c>
      <c r="AC5435" s="44">
        <f t="shared" si="10609"/>
        <v>37384.75</v>
      </c>
      <c r="AD5435" s="44">
        <f t="shared" si="10610"/>
        <v>37384.75</v>
      </c>
      <c r="AE5435" s="45">
        <f t="shared" si="10601"/>
        <v>100</v>
      </c>
      <c r="AF5435" s="43">
        <f t="shared" si="10611"/>
        <v>37384.75</v>
      </c>
      <c r="AG5435" s="43">
        <f t="shared" si="10612"/>
        <v>0</v>
      </c>
      <c r="AH5435" s="43">
        <f t="shared" si="10613"/>
        <v>0</v>
      </c>
      <c r="AI5435" s="43">
        <f t="shared" si="10614"/>
        <v>0</v>
      </c>
      <c r="AJ5435" s="43">
        <f t="shared" si="10615"/>
        <v>0</v>
      </c>
      <c r="AK5435" s="43">
        <f t="shared" si="10616"/>
        <v>0</v>
      </c>
      <c r="AL5435" s="43">
        <f t="shared" si="10602"/>
        <v>37384.75</v>
      </c>
      <c r="AM5435" s="43">
        <f t="shared" si="10603"/>
        <v>0</v>
      </c>
      <c r="AN5435" s="2"/>
      <c r="AR5435" s="1"/>
      <c r="AS5435" s="1"/>
    </row>
    <row r="5436" ht="31.5">
      <c r="B5436" s="41" t="s">
        <v>1468</v>
      </c>
      <c r="C5436" s="41" t="s">
        <v>137</v>
      </c>
      <c r="D5436" s="41" t="s">
        <v>117</v>
      </c>
      <c r="E5436" s="26" t="str">
        <f t="shared" si="10604"/>
        <v>1103</v>
      </c>
      <c r="F5436" s="41" t="s">
        <v>669</v>
      </c>
      <c r="G5436" s="41" t="s">
        <v>177</v>
      </c>
      <c r="H5436" s="42" t="s">
        <v>178</v>
      </c>
      <c r="I5436" s="43">
        <f>I5437+I5438</f>
        <v>1951.4000000000001</v>
      </c>
      <c r="J5436" s="43">
        <f>J5437+J5438</f>
        <v>0</v>
      </c>
      <c r="K5436" s="43">
        <f>K5437+K5438</f>
        <v>0</v>
      </c>
      <c r="L5436" s="43">
        <f>L5437+L5438</f>
        <v>0</v>
      </c>
      <c r="M5436" s="43">
        <f>M5437+M5438</f>
        <v>0</v>
      </c>
      <c r="N5436" s="43">
        <f>N5437+N5438</f>
        <v>0</v>
      </c>
      <c r="O5436" s="43">
        <f>O5437+O5438</f>
        <v>0</v>
      </c>
      <c r="P5436" s="43">
        <f>P5437+P5438</f>
        <v>0</v>
      </c>
      <c r="Q5436" s="43">
        <f>Q5437+Q5438</f>
        <v>35433.349999999999</v>
      </c>
      <c r="R5436" s="43">
        <f>R5437+R5438</f>
        <v>0</v>
      </c>
      <c r="S5436" s="43">
        <f>S5437+S5438</f>
        <v>0</v>
      </c>
      <c r="T5436" s="43">
        <f>T5437+T5438</f>
        <v>0</v>
      </c>
      <c r="U5436" s="43">
        <v>0</v>
      </c>
      <c r="V5436" s="43">
        <f t="shared" si="10617"/>
        <v>37384.75</v>
      </c>
      <c r="W5436" s="43">
        <f>W5437+W5438</f>
        <v>0</v>
      </c>
      <c r="X5436" s="43">
        <f>X5437+X5438</f>
        <v>0</v>
      </c>
      <c r="Y5436" s="43">
        <f>Y5437+Y5438</f>
        <v>0</v>
      </c>
      <c r="Z5436" s="43">
        <f>Z5437+Z5438</f>
        <v>0</v>
      </c>
      <c r="AA5436" s="43">
        <f>AA5437+AA5438</f>
        <v>0</v>
      </c>
      <c r="AB5436" s="43">
        <f>AB5437+AB5438</f>
        <v>31535.26469</v>
      </c>
      <c r="AC5436" s="44">
        <f>AC5437+AC5438</f>
        <v>37384.75</v>
      </c>
      <c r="AD5436" s="44">
        <f>AD5437+AD5438</f>
        <v>37384.75</v>
      </c>
      <c r="AE5436" s="45">
        <f t="shared" si="10601"/>
        <v>100</v>
      </c>
      <c r="AF5436" s="43">
        <f>AF5437+AF5438</f>
        <v>37384.75</v>
      </c>
      <c r="AG5436" s="43">
        <f>AG5437+AG5438</f>
        <v>0</v>
      </c>
      <c r="AH5436" s="43">
        <f>AH5437+AH5438</f>
        <v>0</v>
      </c>
      <c r="AI5436" s="43">
        <f>AI5437+AI5438</f>
        <v>0</v>
      </c>
      <c r="AJ5436" s="43">
        <f>AJ5437+AJ5438</f>
        <v>0</v>
      </c>
      <c r="AK5436" s="43">
        <f>AK5437+AK5438</f>
        <v>0</v>
      </c>
      <c r="AL5436" s="43">
        <f t="shared" si="10602"/>
        <v>37384.75</v>
      </c>
      <c r="AM5436" s="43">
        <f t="shared" si="10603"/>
        <v>0</v>
      </c>
      <c r="AN5436" s="2"/>
      <c r="AO5436" s="1"/>
      <c r="AP5436" s="1"/>
      <c r="AQ5436" s="1"/>
      <c r="AR5436" s="1"/>
      <c r="AS5436" s="1"/>
    </row>
    <row r="5437">
      <c r="B5437" s="41" t="s">
        <v>1468</v>
      </c>
      <c r="C5437" s="41" t="s">
        <v>137</v>
      </c>
      <c r="D5437" s="41" t="s">
        <v>117</v>
      </c>
      <c r="E5437" s="26" t="str">
        <f t="shared" si="10604"/>
        <v>1103</v>
      </c>
      <c r="F5437" s="41" t="s">
        <v>669</v>
      </c>
      <c r="G5437" s="41" t="s">
        <v>179</v>
      </c>
      <c r="H5437" s="42" t="s">
        <v>180</v>
      </c>
      <c r="I5437" s="43">
        <v>725.60000000000002</v>
      </c>
      <c r="J5437" s="43"/>
      <c r="K5437" s="43"/>
      <c r="L5437" s="43"/>
      <c r="M5437" s="43"/>
      <c r="N5437" s="43"/>
      <c r="O5437" s="43">
        <v>0</v>
      </c>
      <c r="P5437" s="43">
        <v>0</v>
      </c>
      <c r="Q5437" s="43">
        <v>12576.014999999999</v>
      </c>
      <c r="R5437" s="43">
        <v>0</v>
      </c>
      <c r="S5437" s="43">
        <v>0</v>
      </c>
      <c r="T5437" s="43">
        <v>0</v>
      </c>
      <c r="U5437" s="43">
        <v>0</v>
      </c>
      <c r="V5437" s="43">
        <f t="shared" si="10617"/>
        <v>13301.615</v>
      </c>
      <c r="W5437" s="43"/>
      <c r="X5437" s="43"/>
      <c r="Y5437" s="43"/>
      <c r="Z5437" s="43"/>
      <c r="AA5437" s="43"/>
      <c r="AB5437" s="43">
        <v>11127.80099</v>
      </c>
      <c r="AC5437" s="44">
        <v>13290.315000000001</v>
      </c>
      <c r="AD5437" s="44">
        <v>13290.315000000001</v>
      </c>
      <c r="AE5437" s="45">
        <f t="shared" si="10601"/>
        <v>100</v>
      </c>
      <c r="AF5437" s="43">
        <v>13301.615</v>
      </c>
      <c r="AG5437" s="43">
        <v>0</v>
      </c>
      <c r="AH5437" s="43">
        <v>0</v>
      </c>
      <c r="AI5437" s="43">
        <v>0</v>
      </c>
      <c r="AJ5437" s="43">
        <v>0</v>
      </c>
      <c r="AK5437" s="43">
        <v>0</v>
      </c>
      <c r="AL5437" s="43">
        <f t="shared" si="10602"/>
        <v>13301.615</v>
      </c>
      <c r="AM5437" s="43">
        <f t="shared" si="10603"/>
        <v>0</v>
      </c>
      <c r="AN5437" s="19"/>
      <c r="AO5437" s="1"/>
      <c r="AP5437" s="1"/>
      <c r="AQ5437" s="1"/>
      <c r="AR5437" s="1"/>
      <c r="AS5437" s="1"/>
    </row>
    <row r="5438">
      <c r="B5438" s="41" t="s">
        <v>1468</v>
      </c>
      <c r="C5438" s="41" t="s">
        <v>137</v>
      </c>
      <c r="D5438" s="41" t="s">
        <v>117</v>
      </c>
      <c r="E5438" s="26" t="str">
        <f t="shared" si="10604"/>
        <v>1103</v>
      </c>
      <c r="F5438" s="41" t="s">
        <v>669</v>
      </c>
      <c r="G5438" s="41" t="s">
        <v>305</v>
      </c>
      <c r="H5438" s="42" t="s">
        <v>306</v>
      </c>
      <c r="I5438" s="43">
        <v>1225.8</v>
      </c>
      <c r="J5438" s="43"/>
      <c r="K5438" s="43"/>
      <c r="L5438" s="43"/>
      <c r="M5438" s="43"/>
      <c r="N5438" s="43"/>
      <c r="O5438" s="43">
        <v>0</v>
      </c>
      <c r="P5438" s="43">
        <v>0</v>
      </c>
      <c r="Q5438" s="43">
        <v>22857.334999999999</v>
      </c>
      <c r="R5438" s="43">
        <v>0</v>
      </c>
      <c r="S5438" s="43">
        <v>0</v>
      </c>
      <c r="T5438" s="43">
        <v>0</v>
      </c>
      <c r="U5438" s="43">
        <v>0</v>
      </c>
      <c r="V5438" s="43">
        <f t="shared" si="10617"/>
        <v>24083.134999999998</v>
      </c>
      <c r="W5438" s="43"/>
      <c r="X5438" s="43"/>
      <c r="Y5438" s="43"/>
      <c r="Z5438" s="43"/>
      <c r="AA5438" s="43"/>
      <c r="AB5438" s="43">
        <v>20407.4637</v>
      </c>
      <c r="AC5438" s="44">
        <v>24094.435000000001</v>
      </c>
      <c r="AD5438" s="44">
        <v>24094.435000000001</v>
      </c>
      <c r="AE5438" s="45">
        <f t="shared" si="10601"/>
        <v>100</v>
      </c>
      <c r="AF5438" s="43">
        <v>24083.134999999998</v>
      </c>
      <c r="AG5438" s="43">
        <v>0</v>
      </c>
      <c r="AH5438" s="43">
        <v>0</v>
      </c>
      <c r="AI5438" s="43">
        <v>0</v>
      </c>
      <c r="AJ5438" s="43">
        <v>0</v>
      </c>
      <c r="AK5438" s="43">
        <v>0</v>
      </c>
      <c r="AL5438" s="43">
        <f t="shared" si="10602"/>
        <v>24083.134999999998</v>
      </c>
      <c r="AM5438" s="43">
        <f t="shared" si="10603"/>
        <v>0</v>
      </c>
      <c r="AN5438" s="19"/>
      <c r="AR5438" s="1"/>
      <c r="AS5438" s="1"/>
    </row>
    <row r="5439" ht="31.5">
      <c r="B5439" s="41" t="s">
        <v>1468</v>
      </c>
      <c r="C5439" s="41" t="s">
        <v>137</v>
      </c>
      <c r="D5439" s="41" t="s">
        <v>117</v>
      </c>
      <c r="E5439" s="26" t="str">
        <f t="shared" si="10604"/>
        <v>1103</v>
      </c>
      <c r="F5439" s="41" t="s">
        <v>1513</v>
      </c>
      <c r="G5439" s="41"/>
      <c r="H5439" s="42" t="s">
        <v>1514</v>
      </c>
      <c r="I5439" s="43">
        <f t="shared" ref="I5439:I5442" si="10618">I5440</f>
        <v>2478</v>
      </c>
      <c r="J5439" s="43">
        <f t="shared" ref="J5439:J5442" si="10619">J5440</f>
        <v>2478</v>
      </c>
      <c r="K5439" s="43">
        <f t="shared" ref="K5439:K5442" si="10620">K5440</f>
        <v>2478</v>
      </c>
      <c r="L5439" s="43">
        <f t="shared" ref="L5439:L5442" si="10621">L5440</f>
        <v>0</v>
      </c>
      <c r="M5439" s="43">
        <f t="shared" ref="M5439:M5442" si="10622">M5440</f>
        <v>0</v>
      </c>
      <c r="N5439" s="43">
        <f t="shared" ref="N5439:N5442" si="10623">N5440</f>
        <v>0</v>
      </c>
      <c r="O5439" s="43">
        <f t="shared" ref="O5439:O5442" si="10624">O5440</f>
        <v>0</v>
      </c>
      <c r="P5439" s="43">
        <f t="shared" ref="P5439:P5442" si="10625">P5440</f>
        <v>0</v>
      </c>
      <c r="Q5439" s="43">
        <f t="shared" ref="Q5439:Q5442" si="10626">Q5440</f>
        <v>0</v>
      </c>
      <c r="R5439" s="43">
        <f t="shared" ref="R5439:R5442" si="10627">R5440</f>
        <v>0</v>
      </c>
      <c r="S5439" s="43">
        <f t="shared" ref="S5439:S5442" si="10628">S5440</f>
        <v>372</v>
      </c>
      <c r="T5439" s="43">
        <f t="shared" ref="T5439:T5442" si="10629">T5440</f>
        <v>0</v>
      </c>
      <c r="U5439" s="43">
        <v>0</v>
      </c>
      <c r="V5439" s="43">
        <f t="shared" si="10617"/>
        <v>2850</v>
      </c>
      <c r="W5439" s="43">
        <f t="shared" ref="W5439:W5442" si="10630">W5440</f>
        <v>0</v>
      </c>
      <c r="X5439" s="43">
        <f t="shared" ref="X5439:X5442" si="10631">X5440</f>
        <v>0</v>
      </c>
      <c r="Y5439" s="43">
        <f t="shared" ref="Y5439:Y5442" si="10632">Y5440</f>
        <v>0</v>
      </c>
      <c r="Z5439" s="43">
        <f t="shared" ref="Z5439:Z5442" si="10633">Z5440</f>
        <v>0</v>
      </c>
      <c r="AA5439" s="43">
        <f t="shared" ref="AA5439:AA5442" si="10634">AA5440</f>
        <v>0</v>
      </c>
      <c r="AB5439" s="43">
        <f t="shared" ref="AB5439:AB5442" si="10635">AB5440</f>
        <v>2375</v>
      </c>
      <c r="AC5439" s="44">
        <f t="shared" ref="AC5439:AC5442" si="10636">AC5440</f>
        <v>2850</v>
      </c>
      <c r="AD5439" s="44">
        <f t="shared" ref="AD5439:AD5442" si="10637">AD5440</f>
        <v>2850</v>
      </c>
      <c r="AE5439" s="45">
        <f t="shared" si="10601"/>
        <v>100</v>
      </c>
      <c r="AF5439" s="43">
        <f t="shared" ref="AF5439:AF5442" si="10638">AF5440</f>
        <v>2850</v>
      </c>
      <c r="AG5439" s="43">
        <f t="shared" ref="AG5439:AG5442" si="10639">AG5440</f>
        <v>0</v>
      </c>
      <c r="AH5439" s="43">
        <f t="shared" ref="AH5439:AH5442" si="10640">AH5440</f>
        <v>0</v>
      </c>
      <c r="AI5439" s="43">
        <f t="shared" ref="AI5439:AI5442" si="10641">AI5440</f>
        <v>0</v>
      </c>
      <c r="AJ5439" s="43">
        <f t="shared" ref="AJ5439:AJ5442" si="10642">AJ5440</f>
        <v>0</v>
      </c>
      <c r="AK5439" s="43">
        <f t="shared" ref="AK5439:AK5442" si="10643">AK5440</f>
        <v>0</v>
      </c>
      <c r="AL5439" s="43">
        <f t="shared" si="10602"/>
        <v>2850</v>
      </c>
      <c r="AM5439" s="43">
        <f t="shared" si="10603"/>
        <v>0</v>
      </c>
      <c r="AN5439" s="2"/>
      <c r="AO5439" s="1"/>
      <c r="AP5439" s="1"/>
      <c r="AQ5439" s="1"/>
      <c r="AR5439" s="1"/>
      <c r="AS5439" s="1"/>
    </row>
    <row r="5440">
      <c r="B5440" s="41" t="s">
        <v>1468</v>
      </c>
      <c r="C5440" s="41" t="s">
        <v>137</v>
      </c>
      <c r="D5440" s="41" t="s">
        <v>117</v>
      </c>
      <c r="E5440" s="26" t="str">
        <f t="shared" si="10604"/>
        <v>1103</v>
      </c>
      <c r="F5440" s="41" t="s">
        <v>1513</v>
      </c>
      <c r="G5440" s="41" t="s">
        <v>95</v>
      </c>
      <c r="H5440" s="42" t="s">
        <v>96</v>
      </c>
      <c r="I5440" s="43">
        <f t="shared" si="10618"/>
        <v>2478</v>
      </c>
      <c r="J5440" s="43">
        <f t="shared" si="10619"/>
        <v>2478</v>
      </c>
      <c r="K5440" s="43">
        <f t="shared" si="10620"/>
        <v>2478</v>
      </c>
      <c r="L5440" s="43">
        <f t="shared" si="10621"/>
        <v>0</v>
      </c>
      <c r="M5440" s="43">
        <f t="shared" si="10622"/>
        <v>0</v>
      </c>
      <c r="N5440" s="43">
        <f t="shared" si="10623"/>
        <v>0</v>
      </c>
      <c r="O5440" s="43">
        <f t="shared" si="10624"/>
        <v>0</v>
      </c>
      <c r="P5440" s="43">
        <f t="shared" si="10625"/>
        <v>0</v>
      </c>
      <c r="Q5440" s="43">
        <f t="shared" si="10626"/>
        <v>0</v>
      </c>
      <c r="R5440" s="43">
        <f t="shared" si="10627"/>
        <v>0</v>
      </c>
      <c r="S5440" s="43">
        <f t="shared" si="10628"/>
        <v>372</v>
      </c>
      <c r="T5440" s="43">
        <f t="shared" si="10629"/>
        <v>0</v>
      </c>
      <c r="U5440" s="43">
        <v>0</v>
      </c>
      <c r="V5440" s="43">
        <f t="shared" si="10617"/>
        <v>2850</v>
      </c>
      <c r="W5440" s="43">
        <f t="shared" si="10630"/>
        <v>0</v>
      </c>
      <c r="X5440" s="43">
        <f t="shared" si="10631"/>
        <v>0</v>
      </c>
      <c r="Y5440" s="43">
        <f t="shared" si="10632"/>
        <v>0</v>
      </c>
      <c r="Z5440" s="43">
        <f t="shared" si="10633"/>
        <v>0</v>
      </c>
      <c r="AA5440" s="43">
        <f t="shared" si="10634"/>
        <v>0</v>
      </c>
      <c r="AB5440" s="43">
        <f t="shared" si="10635"/>
        <v>2375</v>
      </c>
      <c r="AC5440" s="44">
        <f t="shared" si="10636"/>
        <v>2850</v>
      </c>
      <c r="AD5440" s="44">
        <f t="shared" si="10637"/>
        <v>2850</v>
      </c>
      <c r="AE5440" s="45">
        <f t="shared" si="10601"/>
        <v>100</v>
      </c>
      <c r="AF5440" s="43">
        <f t="shared" si="10638"/>
        <v>2850</v>
      </c>
      <c r="AG5440" s="43">
        <f t="shared" si="10639"/>
        <v>0</v>
      </c>
      <c r="AH5440" s="43">
        <f t="shared" si="10640"/>
        <v>0</v>
      </c>
      <c r="AI5440" s="43">
        <f t="shared" si="10641"/>
        <v>0</v>
      </c>
      <c r="AJ5440" s="43">
        <f t="shared" si="10642"/>
        <v>0</v>
      </c>
      <c r="AK5440" s="43">
        <f t="shared" si="10643"/>
        <v>0</v>
      </c>
      <c r="AL5440" s="43">
        <f t="shared" si="10602"/>
        <v>2850</v>
      </c>
      <c r="AM5440" s="43">
        <f t="shared" si="10603"/>
        <v>0</v>
      </c>
      <c r="AN5440" s="2"/>
      <c r="AO5440" s="1"/>
      <c r="AP5440" s="1"/>
      <c r="AQ5440" s="1"/>
      <c r="AR5440" s="1"/>
      <c r="AS5440" s="1"/>
    </row>
    <row r="5441" ht="31.5">
      <c r="B5441" s="41" t="s">
        <v>1468</v>
      </c>
      <c r="C5441" s="41" t="s">
        <v>137</v>
      </c>
      <c r="D5441" s="41" t="s">
        <v>117</v>
      </c>
      <c r="E5441" s="26" t="str">
        <f t="shared" si="10604"/>
        <v>1103</v>
      </c>
      <c r="F5441" s="41" t="s">
        <v>1513</v>
      </c>
      <c r="G5441" s="41" t="s">
        <v>635</v>
      </c>
      <c r="H5441" s="42" t="s">
        <v>636</v>
      </c>
      <c r="I5441" s="43">
        <v>2478</v>
      </c>
      <c r="J5441" s="43">
        <v>2478</v>
      </c>
      <c r="K5441" s="43">
        <v>2478</v>
      </c>
      <c r="L5441" s="43"/>
      <c r="M5441" s="43"/>
      <c r="N5441" s="43"/>
      <c r="O5441" s="43">
        <v>0</v>
      </c>
      <c r="P5441" s="43">
        <v>0</v>
      </c>
      <c r="Q5441" s="43">
        <v>0</v>
      </c>
      <c r="R5441" s="43">
        <v>0</v>
      </c>
      <c r="S5441" s="43">
        <v>372</v>
      </c>
      <c r="T5441" s="43">
        <v>0</v>
      </c>
      <c r="U5441" s="43">
        <v>0</v>
      </c>
      <c r="V5441" s="43">
        <f t="shared" si="10617"/>
        <v>2850</v>
      </c>
      <c r="W5441" s="43"/>
      <c r="X5441" s="43"/>
      <c r="Y5441" s="43"/>
      <c r="Z5441" s="43"/>
      <c r="AA5441" s="43"/>
      <c r="AB5441" s="43">
        <v>2375</v>
      </c>
      <c r="AC5441" s="44">
        <v>2850</v>
      </c>
      <c r="AD5441" s="44">
        <v>2850</v>
      </c>
      <c r="AE5441" s="45">
        <f t="shared" si="10601"/>
        <v>100</v>
      </c>
      <c r="AF5441" s="43">
        <v>2850</v>
      </c>
      <c r="AG5441" s="43">
        <v>0</v>
      </c>
      <c r="AH5441" s="43">
        <v>0</v>
      </c>
      <c r="AI5441" s="43">
        <v>0</v>
      </c>
      <c r="AJ5441" s="43">
        <v>0</v>
      </c>
      <c r="AK5441" s="43">
        <v>0</v>
      </c>
      <c r="AL5441" s="43">
        <f t="shared" si="10602"/>
        <v>2850</v>
      </c>
      <c r="AM5441" s="43">
        <f t="shared" si="10603"/>
        <v>0</v>
      </c>
      <c r="AN5441" s="19"/>
      <c r="AR5441" s="1"/>
      <c r="AS5441" s="1"/>
    </row>
    <row r="5442" ht="47.25">
      <c r="B5442" s="41" t="s">
        <v>1468</v>
      </c>
      <c r="C5442" s="41" t="s">
        <v>137</v>
      </c>
      <c r="D5442" s="41" t="s">
        <v>117</v>
      </c>
      <c r="E5442" s="26" t="str">
        <f t="shared" si="10604"/>
        <v>1103</v>
      </c>
      <c r="F5442" s="41" t="s">
        <v>1515</v>
      </c>
      <c r="G5442" s="41"/>
      <c r="H5442" s="42" t="s">
        <v>321</v>
      </c>
      <c r="I5442" s="43">
        <f t="shared" si="10618"/>
        <v>15251.4</v>
      </c>
      <c r="J5442" s="43">
        <f t="shared" si="10619"/>
        <v>15251.4</v>
      </c>
      <c r="K5442" s="43">
        <f t="shared" si="10620"/>
        <v>15251.4</v>
      </c>
      <c r="L5442" s="43">
        <f t="shared" si="10621"/>
        <v>0</v>
      </c>
      <c r="M5442" s="43">
        <f t="shared" si="10622"/>
        <v>0</v>
      </c>
      <c r="N5442" s="43">
        <f t="shared" si="10623"/>
        <v>0</v>
      </c>
      <c r="O5442" s="43">
        <f t="shared" si="10624"/>
        <v>0</v>
      </c>
      <c r="P5442" s="43">
        <f t="shared" si="10625"/>
        <v>0</v>
      </c>
      <c r="Q5442" s="43">
        <f t="shared" si="10626"/>
        <v>0</v>
      </c>
      <c r="R5442" s="43">
        <f t="shared" si="10627"/>
        <v>0</v>
      </c>
      <c r="S5442" s="43">
        <f t="shared" si="10628"/>
        <v>0</v>
      </c>
      <c r="T5442" s="43">
        <f t="shared" si="10629"/>
        <v>0</v>
      </c>
      <c r="U5442" s="43">
        <v>0</v>
      </c>
      <c r="V5442" s="43">
        <f t="shared" si="10617"/>
        <v>15251.4</v>
      </c>
      <c r="W5442" s="43">
        <f t="shared" si="10630"/>
        <v>0</v>
      </c>
      <c r="X5442" s="43">
        <f t="shared" si="10631"/>
        <v>0</v>
      </c>
      <c r="Y5442" s="43">
        <f t="shared" si="10632"/>
        <v>0</v>
      </c>
      <c r="Z5442" s="43">
        <f t="shared" si="10633"/>
        <v>0</v>
      </c>
      <c r="AA5442" s="43">
        <f t="shared" si="10634"/>
        <v>0</v>
      </c>
      <c r="AB5442" s="43">
        <f t="shared" si="10635"/>
        <v>12839.02147</v>
      </c>
      <c r="AC5442" s="44">
        <f t="shared" si="10636"/>
        <v>15251.4</v>
      </c>
      <c r="AD5442" s="44">
        <f t="shared" si="10637"/>
        <v>15251.4</v>
      </c>
      <c r="AE5442" s="45">
        <f t="shared" si="10601"/>
        <v>100</v>
      </c>
      <c r="AF5442" s="43">
        <f t="shared" si="10638"/>
        <v>15251.4</v>
      </c>
      <c r="AG5442" s="43">
        <f t="shared" si="10639"/>
        <v>0</v>
      </c>
      <c r="AH5442" s="43">
        <f t="shared" si="10640"/>
        <v>0</v>
      </c>
      <c r="AI5442" s="43">
        <f t="shared" si="10641"/>
        <v>0</v>
      </c>
      <c r="AJ5442" s="43">
        <f t="shared" si="10642"/>
        <v>0</v>
      </c>
      <c r="AK5442" s="43">
        <f t="shared" si="10643"/>
        <v>0</v>
      </c>
      <c r="AL5442" s="43">
        <f t="shared" si="10602"/>
        <v>15251.4</v>
      </c>
      <c r="AM5442" s="43">
        <f t="shared" si="10603"/>
        <v>0</v>
      </c>
      <c r="AN5442" s="2"/>
      <c r="AR5442" s="1"/>
      <c r="AS5442" s="1"/>
    </row>
    <row r="5443" ht="31.5">
      <c r="B5443" s="41" t="s">
        <v>1468</v>
      </c>
      <c r="C5443" s="41" t="s">
        <v>137</v>
      </c>
      <c r="D5443" s="41" t="s">
        <v>117</v>
      </c>
      <c r="E5443" s="26" t="str">
        <f t="shared" si="10604"/>
        <v>1103</v>
      </c>
      <c r="F5443" s="41" t="s">
        <v>1515</v>
      </c>
      <c r="G5443" s="41" t="s">
        <v>177</v>
      </c>
      <c r="H5443" s="42" t="s">
        <v>178</v>
      </c>
      <c r="I5443" s="43">
        <f>I5444+I5445</f>
        <v>15251.4</v>
      </c>
      <c r="J5443" s="43">
        <f>J5444+J5445</f>
        <v>15251.4</v>
      </c>
      <c r="K5443" s="43">
        <f>K5444+K5445</f>
        <v>15251.4</v>
      </c>
      <c r="L5443" s="43">
        <f>L5444+L5445</f>
        <v>0</v>
      </c>
      <c r="M5443" s="43">
        <f>M5444+M5445</f>
        <v>0</v>
      </c>
      <c r="N5443" s="43">
        <f>N5444+N5445</f>
        <v>0</v>
      </c>
      <c r="O5443" s="43">
        <f>O5444+O5445</f>
        <v>0</v>
      </c>
      <c r="P5443" s="43">
        <f>P5444+P5445</f>
        <v>0</v>
      </c>
      <c r="Q5443" s="43">
        <f>Q5444+Q5445</f>
        <v>0</v>
      </c>
      <c r="R5443" s="43">
        <f>R5444+R5445</f>
        <v>0</v>
      </c>
      <c r="S5443" s="43">
        <f>S5444+S5445</f>
        <v>0</v>
      </c>
      <c r="T5443" s="43">
        <f>T5444+T5445</f>
        <v>0</v>
      </c>
      <c r="U5443" s="43">
        <v>0</v>
      </c>
      <c r="V5443" s="43">
        <f t="shared" si="10617"/>
        <v>15251.4</v>
      </c>
      <c r="W5443" s="43">
        <f>W5444+W5445</f>
        <v>0</v>
      </c>
      <c r="X5443" s="43">
        <f>X5444+X5445</f>
        <v>0</v>
      </c>
      <c r="Y5443" s="43">
        <f>Y5444+Y5445</f>
        <v>0</v>
      </c>
      <c r="Z5443" s="43">
        <f>Z5444+Z5445</f>
        <v>0</v>
      </c>
      <c r="AA5443" s="43">
        <f>AA5444+AA5445</f>
        <v>0</v>
      </c>
      <c r="AB5443" s="43">
        <f>AB5444+AB5445</f>
        <v>12839.02147</v>
      </c>
      <c r="AC5443" s="44">
        <f>AC5444+AC5445</f>
        <v>15251.4</v>
      </c>
      <c r="AD5443" s="44">
        <f>AD5444+AD5445</f>
        <v>15251.4</v>
      </c>
      <c r="AE5443" s="45">
        <f t="shared" si="10601"/>
        <v>100</v>
      </c>
      <c r="AF5443" s="43">
        <f>AF5444+AF5445</f>
        <v>15251.4</v>
      </c>
      <c r="AG5443" s="43">
        <f>AG5444+AG5445</f>
        <v>0</v>
      </c>
      <c r="AH5443" s="43">
        <f>AH5444+AH5445</f>
        <v>0</v>
      </c>
      <c r="AI5443" s="43">
        <f>AI5444+AI5445</f>
        <v>0</v>
      </c>
      <c r="AJ5443" s="43">
        <f>AJ5444+AJ5445</f>
        <v>0</v>
      </c>
      <c r="AK5443" s="43">
        <f>AK5444+AK5445</f>
        <v>0</v>
      </c>
      <c r="AL5443" s="43">
        <f t="shared" si="10602"/>
        <v>15251.4</v>
      </c>
      <c r="AM5443" s="43">
        <f t="shared" si="10603"/>
        <v>0</v>
      </c>
      <c r="AN5443" s="2"/>
      <c r="AO5443" s="1"/>
      <c r="AP5443" s="1"/>
      <c r="AQ5443" s="1"/>
      <c r="AR5443" s="1"/>
      <c r="AS5443" s="1"/>
    </row>
    <row r="5444">
      <c r="B5444" s="41" t="s">
        <v>1468</v>
      </c>
      <c r="C5444" s="41" t="s">
        <v>137</v>
      </c>
      <c r="D5444" s="41" t="s">
        <v>117</v>
      </c>
      <c r="E5444" s="26" t="str">
        <f t="shared" si="10604"/>
        <v>1103</v>
      </c>
      <c r="F5444" s="41" t="s">
        <v>1515</v>
      </c>
      <c r="G5444" s="41" t="s">
        <v>179</v>
      </c>
      <c r="H5444" s="42" t="s">
        <v>180</v>
      </c>
      <c r="I5444" s="43">
        <v>5617</v>
      </c>
      <c r="J5444" s="43">
        <v>5617</v>
      </c>
      <c r="K5444" s="43">
        <v>5617</v>
      </c>
      <c r="L5444" s="43"/>
      <c r="M5444" s="43"/>
      <c r="N5444" s="43"/>
      <c r="O5444" s="43">
        <v>0</v>
      </c>
      <c r="P5444" s="43">
        <v>0</v>
      </c>
      <c r="Q5444" s="43">
        <v>0</v>
      </c>
      <c r="R5444" s="43">
        <v>0</v>
      </c>
      <c r="S5444" s="43">
        <v>0</v>
      </c>
      <c r="T5444" s="43">
        <v>0</v>
      </c>
      <c r="U5444" s="43">
        <v>0</v>
      </c>
      <c r="V5444" s="43">
        <f t="shared" si="10617"/>
        <v>5617</v>
      </c>
      <c r="W5444" s="43"/>
      <c r="X5444" s="43"/>
      <c r="Y5444" s="43"/>
      <c r="Z5444" s="43"/>
      <c r="AA5444" s="43"/>
      <c r="AB5444" s="43">
        <v>4801.9864799999996</v>
      </c>
      <c r="AC5444" s="44">
        <v>5617</v>
      </c>
      <c r="AD5444" s="44">
        <v>5617</v>
      </c>
      <c r="AE5444" s="45">
        <f t="shared" si="10601"/>
        <v>100</v>
      </c>
      <c r="AF5444" s="43">
        <v>5617</v>
      </c>
      <c r="AG5444" s="43">
        <v>0</v>
      </c>
      <c r="AH5444" s="43">
        <v>0</v>
      </c>
      <c r="AI5444" s="43">
        <v>0</v>
      </c>
      <c r="AJ5444" s="43">
        <v>0</v>
      </c>
      <c r="AK5444" s="43">
        <v>0</v>
      </c>
      <c r="AL5444" s="43">
        <f t="shared" si="10602"/>
        <v>5617</v>
      </c>
      <c r="AM5444" s="43">
        <f t="shared" si="10603"/>
        <v>0</v>
      </c>
      <c r="AN5444" s="19"/>
      <c r="AO5444" s="1"/>
      <c r="AP5444" s="1"/>
      <c r="AQ5444" s="1"/>
      <c r="AR5444" s="1"/>
      <c r="AS5444" s="1"/>
    </row>
    <row r="5445">
      <c r="B5445" s="41" t="s">
        <v>1468</v>
      </c>
      <c r="C5445" s="41" t="s">
        <v>137</v>
      </c>
      <c r="D5445" s="41" t="s">
        <v>117</v>
      </c>
      <c r="E5445" s="26" t="str">
        <f t="shared" si="10604"/>
        <v>1103</v>
      </c>
      <c r="F5445" s="41" t="s">
        <v>1515</v>
      </c>
      <c r="G5445" s="41" t="s">
        <v>305</v>
      </c>
      <c r="H5445" s="42" t="s">
        <v>306</v>
      </c>
      <c r="I5445" s="43">
        <v>9634.3999999999996</v>
      </c>
      <c r="J5445" s="43">
        <v>9634.3999999999996</v>
      </c>
      <c r="K5445" s="43">
        <v>9634.3999999999996</v>
      </c>
      <c r="L5445" s="43"/>
      <c r="M5445" s="43"/>
      <c r="N5445" s="43"/>
      <c r="O5445" s="43">
        <v>0</v>
      </c>
      <c r="P5445" s="43">
        <v>0</v>
      </c>
      <c r="Q5445" s="43">
        <v>0</v>
      </c>
      <c r="R5445" s="43">
        <v>0</v>
      </c>
      <c r="S5445" s="43">
        <v>0</v>
      </c>
      <c r="T5445" s="43">
        <v>0</v>
      </c>
      <c r="U5445" s="43">
        <v>0</v>
      </c>
      <c r="V5445" s="43">
        <f t="shared" si="10617"/>
        <v>9634.3999999999996</v>
      </c>
      <c r="W5445" s="43"/>
      <c r="X5445" s="43"/>
      <c r="Y5445" s="43"/>
      <c r="Z5445" s="43"/>
      <c r="AA5445" s="43"/>
      <c r="AB5445" s="43">
        <v>8037.0349900000001</v>
      </c>
      <c r="AC5445" s="44">
        <v>9634.3999999999996</v>
      </c>
      <c r="AD5445" s="44">
        <v>9634.3999999999996</v>
      </c>
      <c r="AE5445" s="45">
        <f t="shared" si="10601"/>
        <v>100</v>
      </c>
      <c r="AF5445" s="43">
        <v>9634.3999999999996</v>
      </c>
      <c r="AG5445" s="43">
        <v>0</v>
      </c>
      <c r="AH5445" s="43">
        <v>0</v>
      </c>
      <c r="AI5445" s="43">
        <v>0</v>
      </c>
      <c r="AJ5445" s="43">
        <v>0</v>
      </c>
      <c r="AK5445" s="43">
        <v>0</v>
      </c>
      <c r="AL5445" s="43">
        <f t="shared" si="10602"/>
        <v>9634.3999999999996</v>
      </c>
      <c r="AM5445" s="43">
        <f t="shared" si="10603"/>
        <v>0</v>
      </c>
      <c r="AN5445" s="19"/>
      <c r="AO5445" s="1"/>
      <c r="AP5445" s="1"/>
      <c r="AQ5445" s="1"/>
      <c r="AR5445" s="1"/>
      <c r="AS5445" s="1"/>
    </row>
    <row r="5446" ht="31.5">
      <c r="B5446" s="41" t="s">
        <v>1468</v>
      </c>
      <c r="C5446" s="41" t="s">
        <v>137</v>
      </c>
      <c r="D5446" s="41" t="s">
        <v>117</v>
      </c>
      <c r="E5446" s="26" t="str">
        <f t="shared" si="10604"/>
        <v>1103</v>
      </c>
      <c r="F5446" s="41" t="s">
        <v>81</v>
      </c>
      <c r="G5446" s="41"/>
      <c r="H5446" s="42" t="s">
        <v>82</v>
      </c>
      <c r="I5446" s="43"/>
      <c r="J5446" s="43"/>
      <c r="K5446" s="43"/>
      <c r="L5446" s="43"/>
      <c r="M5446" s="43"/>
      <c r="N5446" s="43"/>
      <c r="O5446" s="43">
        <f t="shared" ref="O5446:O5447" si="10644">O5447</f>
        <v>0</v>
      </c>
      <c r="P5446" s="43">
        <f t="shared" ref="P5446:P5447" si="10645">P5447</f>
        <v>0</v>
      </c>
      <c r="Q5446" s="43">
        <f t="shared" ref="Q5446:Q5447" si="10646">Q5447</f>
        <v>0</v>
      </c>
      <c r="R5446" s="43">
        <f t="shared" ref="R5446:R5447" si="10647">R5447</f>
        <v>0</v>
      </c>
      <c r="S5446" s="43">
        <f t="shared" ref="S5446:S5447" si="10648">S5447</f>
        <v>0</v>
      </c>
      <c r="T5446" s="43">
        <f t="shared" ref="T5446:T5447" si="10649">T5447</f>
        <v>0</v>
      </c>
      <c r="U5446" s="43"/>
      <c r="V5446" s="43">
        <f t="shared" si="10617"/>
        <v>0</v>
      </c>
      <c r="W5446" s="43"/>
      <c r="X5446" s="43"/>
      <c r="Y5446" s="43"/>
      <c r="Z5446" s="43"/>
      <c r="AA5446" s="43"/>
      <c r="AB5446" s="43">
        <f t="shared" ref="AB5446:AB5447" si="10650">AB5447</f>
        <v>567.61146000000008</v>
      </c>
      <c r="AC5446" s="44">
        <f t="shared" ref="AC5446:AC5447" si="10651">AC5447</f>
        <v>1447.6114600000001</v>
      </c>
      <c r="AD5446" s="44">
        <f t="shared" ref="AD5446:AD5447" si="10652">AD5447</f>
        <v>1447.6114600000001</v>
      </c>
      <c r="AE5446" s="45">
        <f t="shared" si="10601"/>
        <v>100</v>
      </c>
      <c r="AF5446" s="43">
        <f t="shared" ref="AF5446:AF5447" si="10653">AF5447</f>
        <v>1247.6114600000001</v>
      </c>
      <c r="AG5446" s="43">
        <f t="shared" ref="AG5446:AG5447" si="10654">AG5447</f>
        <v>0</v>
      </c>
      <c r="AH5446" s="43">
        <f t="shared" ref="AH5446:AH5447" si="10655">AH5447</f>
        <v>0</v>
      </c>
      <c r="AI5446" s="43">
        <f t="shared" ref="AI5446:AI5447" si="10656">AI5447</f>
        <v>0</v>
      </c>
      <c r="AJ5446" s="43">
        <f t="shared" ref="AJ5446:AJ5447" si="10657">AJ5447</f>
        <v>0</v>
      </c>
      <c r="AK5446" s="43">
        <f t="shared" ref="AK5446:AK5447" si="10658">AK5447</f>
        <v>0</v>
      </c>
      <c r="AL5446" s="43">
        <f t="shared" si="10602"/>
        <v>1247.6114600000001</v>
      </c>
      <c r="AM5446" s="43">
        <f t="shared" si="10603"/>
        <v>-1247.6114600000001</v>
      </c>
      <c r="AN5446" s="19"/>
      <c r="AR5446" s="1"/>
      <c r="AS5446" s="1"/>
    </row>
    <row r="5447" ht="47.25">
      <c r="B5447" s="41" t="s">
        <v>1468</v>
      </c>
      <c r="C5447" s="41" t="s">
        <v>137</v>
      </c>
      <c r="D5447" s="41" t="s">
        <v>117</v>
      </c>
      <c r="E5447" s="26" t="str">
        <f t="shared" si="10604"/>
        <v>1103</v>
      </c>
      <c r="F5447" s="41" t="s">
        <v>381</v>
      </c>
      <c r="G5447" s="41"/>
      <c r="H5447" s="42" t="s">
        <v>382</v>
      </c>
      <c r="I5447" s="43"/>
      <c r="J5447" s="43"/>
      <c r="K5447" s="43"/>
      <c r="L5447" s="43"/>
      <c r="M5447" s="43"/>
      <c r="N5447" s="43"/>
      <c r="O5447" s="43">
        <f t="shared" si="10644"/>
        <v>0</v>
      </c>
      <c r="P5447" s="43">
        <f t="shared" si="10645"/>
        <v>0</v>
      </c>
      <c r="Q5447" s="43">
        <f t="shared" si="10646"/>
        <v>0</v>
      </c>
      <c r="R5447" s="43">
        <f t="shared" si="10647"/>
        <v>0</v>
      </c>
      <c r="S5447" s="43">
        <f t="shared" si="10648"/>
        <v>0</v>
      </c>
      <c r="T5447" s="43">
        <f t="shared" si="10649"/>
        <v>0</v>
      </c>
      <c r="U5447" s="43"/>
      <c r="V5447" s="43">
        <f t="shared" si="10617"/>
        <v>0</v>
      </c>
      <c r="W5447" s="43"/>
      <c r="X5447" s="43"/>
      <c r="Y5447" s="43"/>
      <c r="Z5447" s="43"/>
      <c r="AA5447" s="43"/>
      <c r="AB5447" s="43">
        <f t="shared" si="10650"/>
        <v>567.61146000000008</v>
      </c>
      <c r="AC5447" s="44">
        <f t="shared" si="10651"/>
        <v>1447.6114600000001</v>
      </c>
      <c r="AD5447" s="44">
        <f t="shared" si="10652"/>
        <v>1447.6114600000001</v>
      </c>
      <c r="AE5447" s="45">
        <f t="shared" si="10601"/>
        <v>100</v>
      </c>
      <c r="AF5447" s="43">
        <f t="shared" si="10653"/>
        <v>1247.6114600000001</v>
      </c>
      <c r="AG5447" s="43">
        <f t="shared" si="10654"/>
        <v>0</v>
      </c>
      <c r="AH5447" s="43">
        <f t="shared" si="10655"/>
        <v>0</v>
      </c>
      <c r="AI5447" s="43">
        <f t="shared" si="10656"/>
        <v>0</v>
      </c>
      <c r="AJ5447" s="43">
        <f t="shared" si="10657"/>
        <v>0</v>
      </c>
      <c r="AK5447" s="43">
        <f t="shared" si="10658"/>
        <v>0</v>
      </c>
      <c r="AL5447" s="43">
        <f t="shared" si="10602"/>
        <v>1247.6114600000001</v>
      </c>
      <c r="AM5447" s="43">
        <f t="shared" si="10603"/>
        <v>-1247.6114600000001</v>
      </c>
      <c r="AN5447" s="19"/>
      <c r="AR5447" s="1"/>
      <c r="AS5447" s="1"/>
    </row>
    <row r="5448" ht="31.5">
      <c r="B5448" s="41" t="s">
        <v>1468</v>
      </c>
      <c r="C5448" s="41" t="s">
        <v>137</v>
      </c>
      <c r="D5448" s="41" t="s">
        <v>117</v>
      </c>
      <c r="E5448" s="26" t="str">
        <f t="shared" si="10604"/>
        <v>1103</v>
      </c>
      <c r="F5448" s="41" t="s">
        <v>381</v>
      </c>
      <c r="G5448" s="41" t="s">
        <v>177</v>
      </c>
      <c r="H5448" s="42" t="s">
        <v>178</v>
      </c>
      <c r="I5448" s="43"/>
      <c r="J5448" s="43"/>
      <c r="K5448" s="43"/>
      <c r="L5448" s="43"/>
      <c r="M5448" s="43"/>
      <c r="N5448" s="43"/>
      <c r="O5448" s="43">
        <f>O5449+O5450</f>
        <v>0</v>
      </c>
      <c r="P5448" s="43">
        <f>P5449+P5450</f>
        <v>0</v>
      </c>
      <c r="Q5448" s="43">
        <f>Q5449+Q5450</f>
        <v>0</v>
      </c>
      <c r="R5448" s="43">
        <f>R5449+R5450</f>
        <v>0</v>
      </c>
      <c r="S5448" s="43">
        <f>S5449+S5450</f>
        <v>0</v>
      </c>
      <c r="T5448" s="43">
        <f>T5449+T5450</f>
        <v>0</v>
      </c>
      <c r="U5448" s="43"/>
      <c r="V5448" s="43">
        <f t="shared" si="10617"/>
        <v>0</v>
      </c>
      <c r="W5448" s="43"/>
      <c r="X5448" s="43"/>
      <c r="Y5448" s="43"/>
      <c r="Z5448" s="43"/>
      <c r="AA5448" s="43"/>
      <c r="AB5448" s="43">
        <f>AB5449+AB5450</f>
        <v>567.61146000000008</v>
      </c>
      <c r="AC5448" s="44">
        <f>AC5449+AC5450</f>
        <v>1447.6114600000001</v>
      </c>
      <c r="AD5448" s="44">
        <f>AD5449+AD5450</f>
        <v>1447.6114600000001</v>
      </c>
      <c r="AE5448" s="45">
        <f t="shared" si="10601"/>
        <v>100</v>
      </c>
      <c r="AF5448" s="43">
        <f>AF5449+AF5450</f>
        <v>1247.6114600000001</v>
      </c>
      <c r="AG5448" s="43">
        <f>AG5449+AG5450</f>
        <v>0</v>
      </c>
      <c r="AH5448" s="43">
        <f>AH5449+AH5450</f>
        <v>0</v>
      </c>
      <c r="AI5448" s="43">
        <f>AI5449+AI5450</f>
        <v>0</v>
      </c>
      <c r="AJ5448" s="43">
        <f>AJ5449+AJ5450</f>
        <v>0</v>
      </c>
      <c r="AK5448" s="43">
        <f>AK5449+AK5450</f>
        <v>0</v>
      </c>
      <c r="AL5448" s="43">
        <f t="shared" si="10602"/>
        <v>1247.6114600000001</v>
      </c>
      <c r="AM5448" s="43">
        <f t="shared" si="10603"/>
        <v>-1247.6114600000001</v>
      </c>
      <c r="AN5448" s="19"/>
      <c r="AO5448" s="1"/>
      <c r="AP5448" s="1"/>
      <c r="AQ5448" s="1"/>
      <c r="AR5448" s="1"/>
      <c r="AS5448" s="1"/>
    </row>
    <row r="5449">
      <c r="B5449" s="41" t="s">
        <v>1468</v>
      </c>
      <c r="C5449" s="41" t="s">
        <v>137</v>
      </c>
      <c r="D5449" s="41" t="s">
        <v>117</v>
      </c>
      <c r="E5449" s="26" t="str">
        <f t="shared" si="10604"/>
        <v>1103</v>
      </c>
      <c r="F5449" s="41" t="s">
        <v>381</v>
      </c>
      <c r="G5449" s="41" t="s">
        <v>179</v>
      </c>
      <c r="H5449" s="42" t="s">
        <v>180</v>
      </c>
      <c r="I5449" s="43"/>
      <c r="J5449" s="43"/>
      <c r="K5449" s="43"/>
      <c r="L5449" s="43"/>
      <c r="M5449" s="43"/>
      <c r="N5449" s="43"/>
      <c r="O5449" s="43">
        <v>0</v>
      </c>
      <c r="P5449" s="43">
        <v>0</v>
      </c>
      <c r="Q5449" s="43">
        <v>0</v>
      </c>
      <c r="R5449" s="43">
        <v>0</v>
      </c>
      <c r="S5449" s="43">
        <v>0</v>
      </c>
      <c r="T5449" s="43">
        <v>0</v>
      </c>
      <c r="U5449" s="43"/>
      <c r="V5449" s="43">
        <f t="shared" si="10617"/>
        <v>0</v>
      </c>
      <c r="W5449" s="43"/>
      <c r="X5449" s="43"/>
      <c r="Y5449" s="43"/>
      <c r="Z5449" s="43"/>
      <c r="AA5449" s="43"/>
      <c r="AB5449" s="43">
        <v>200</v>
      </c>
      <c r="AC5449" s="44">
        <v>200</v>
      </c>
      <c r="AD5449" s="44">
        <v>200</v>
      </c>
      <c r="AE5449" s="45">
        <f t="shared" si="10601"/>
        <v>100</v>
      </c>
      <c r="AF5449" s="43">
        <v>200</v>
      </c>
      <c r="AG5449" s="43">
        <v>0</v>
      </c>
      <c r="AH5449" s="43">
        <v>0</v>
      </c>
      <c r="AI5449" s="43">
        <v>0</v>
      </c>
      <c r="AJ5449" s="43">
        <v>0</v>
      </c>
      <c r="AK5449" s="43">
        <v>0</v>
      </c>
      <c r="AL5449" s="43">
        <f t="shared" si="10602"/>
        <v>200</v>
      </c>
      <c r="AM5449" s="43">
        <f t="shared" si="10603"/>
        <v>-200</v>
      </c>
      <c r="AN5449" s="19"/>
      <c r="AO5449" s="1"/>
      <c r="AP5449" s="1"/>
      <c r="AQ5449" s="1"/>
      <c r="AR5449" s="1"/>
      <c r="AS5449" s="1"/>
    </row>
    <row r="5450">
      <c r="B5450" s="41" t="s">
        <v>1468</v>
      </c>
      <c r="C5450" s="41" t="s">
        <v>137</v>
      </c>
      <c r="D5450" s="41" t="s">
        <v>117</v>
      </c>
      <c r="E5450" s="26" t="str">
        <f t="shared" si="10604"/>
        <v>1103</v>
      </c>
      <c r="F5450" s="41" t="s">
        <v>381</v>
      </c>
      <c r="G5450" s="41" t="s">
        <v>305</v>
      </c>
      <c r="H5450" s="42" t="s">
        <v>306</v>
      </c>
      <c r="I5450" s="43"/>
      <c r="J5450" s="43"/>
      <c r="K5450" s="43"/>
      <c r="L5450" s="43"/>
      <c r="M5450" s="43"/>
      <c r="N5450" s="43"/>
      <c r="O5450" s="43">
        <v>0</v>
      </c>
      <c r="P5450" s="43">
        <v>0</v>
      </c>
      <c r="Q5450" s="43">
        <v>0</v>
      </c>
      <c r="R5450" s="43">
        <v>0</v>
      </c>
      <c r="S5450" s="43">
        <v>0</v>
      </c>
      <c r="T5450" s="43">
        <v>0</v>
      </c>
      <c r="U5450" s="43"/>
      <c r="V5450" s="43">
        <f t="shared" si="10617"/>
        <v>0</v>
      </c>
      <c r="W5450" s="43"/>
      <c r="X5450" s="43"/>
      <c r="Y5450" s="43"/>
      <c r="Z5450" s="43"/>
      <c r="AA5450" s="43"/>
      <c r="AB5450" s="43">
        <v>367.61146000000002</v>
      </c>
      <c r="AC5450" s="44">
        <v>1247.6114600000001</v>
      </c>
      <c r="AD5450" s="44">
        <v>1247.6114600000001</v>
      </c>
      <c r="AE5450" s="45">
        <f t="shared" si="10601"/>
        <v>100</v>
      </c>
      <c r="AF5450" s="43">
        <v>1047.6114600000001</v>
      </c>
      <c r="AG5450" s="43">
        <v>0</v>
      </c>
      <c r="AH5450" s="43">
        <v>0</v>
      </c>
      <c r="AI5450" s="43">
        <v>0</v>
      </c>
      <c r="AJ5450" s="43">
        <v>0</v>
      </c>
      <c r="AK5450" s="43">
        <v>0</v>
      </c>
      <c r="AL5450" s="43">
        <f t="shared" si="10602"/>
        <v>1047.6114600000001</v>
      </c>
      <c r="AM5450" s="43">
        <f t="shared" si="10603"/>
        <v>-1047.6114600000001</v>
      </c>
      <c r="AN5450" s="19"/>
      <c r="AO5450" s="1"/>
      <c r="AP5450" s="1"/>
      <c r="AQ5450" s="1"/>
      <c r="AR5450" s="1"/>
      <c r="AS5450" s="1"/>
    </row>
    <row r="5451" s="33" customFormat="1" ht="31.5">
      <c r="B5451" s="34" t="s">
        <v>1468</v>
      </c>
      <c r="C5451" s="34" t="s">
        <v>137</v>
      </c>
      <c r="D5451" s="34" t="s">
        <v>115</v>
      </c>
      <c r="E5451" s="35" t="str">
        <f t="shared" si="10604"/>
        <v>1105</v>
      </c>
      <c r="F5451" s="34"/>
      <c r="G5451" s="34"/>
      <c r="H5451" s="36" t="s">
        <v>1516</v>
      </c>
      <c r="I5451" s="37">
        <f>I5459+I5452</f>
        <v>71947.399999999994</v>
      </c>
      <c r="J5451" s="37">
        <f>J5459+J5452</f>
        <v>73649.800000000003</v>
      </c>
      <c r="K5451" s="37">
        <f>K5459+K5452</f>
        <v>73649.800000000003</v>
      </c>
      <c r="L5451" s="37">
        <f>L5459+L5452</f>
        <v>0</v>
      </c>
      <c r="M5451" s="37">
        <f>M5459+M5452</f>
        <v>0</v>
      </c>
      <c r="N5451" s="37">
        <f>N5459+N5452</f>
        <v>0</v>
      </c>
      <c r="O5451" s="37">
        <f>O5459+O5452+O5469</f>
        <v>0</v>
      </c>
      <c r="P5451" s="37">
        <f>P5459+P5452+P5469</f>
        <v>0</v>
      </c>
      <c r="Q5451" s="37">
        <f>Q5459+Q5452</f>
        <v>0</v>
      </c>
      <c r="R5451" s="37">
        <f>R5459+R5452</f>
        <v>676.20000000000005</v>
      </c>
      <c r="S5451" s="37">
        <f>S5459+S5452</f>
        <v>0</v>
      </c>
      <c r="T5451" s="37">
        <f>T5459+T5452</f>
        <v>0</v>
      </c>
      <c r="U5451" s="37">
        <v>0</v>
      </c>
      <c r="V5451" s="37">
        <f t="shared" si="10617"/>
        <v>72623.599999999991</v>
      </c>
      <c r="W5451" s="37">
        <f>W5459+W5452</f>
        <v>0</v>
      </c>
      <c r="X5451" s="37">
        <f>X5459+X5452</f>
        <v>0</v>
      </c>
      <c r="Y5451" s="37">
        <f>Y5459+Y5452</f>
        <v>0</v>
      </c>
      <c r="Z5451" s="37">
        <f>Z5459+Z5452</f>
        <v>0</v>
      </c>
      <c r="AA5451" s="37">
        <f>AA5459+AA5452</f>
        <v>0</v>
      </c>
      <c r="AB5451" s="37">
        <f>AB5459+AB5452+AB5469</f>
        <v>55490.859629999992</v>
      </c>
      <c r="AC5451" s="38">
        <f>AC5459+AC5452+AC5469</f>
        <v>74190.424999999988</v>
      </c>
      <c r="AD5451" s="38">
        <f>AD5459+AD5452+AD5469</f>
        <v>74098.435230000003</v>
      </c>
      <c r="AE5451" s="39">
        <f t="shared" si="10601"/>
        <v>99.876008568491173</v>
      </c>
      <c r="AF5451" s="37">
        <f>AF5459+AF5452+AF5469</f>
        <v>74190.425000000003</v>
      </c>
      <c r="AG5451" s="37">
        <f>AG5459+AG5452+AG5469</f>
        <v>0</v>
      </c>
      <c r="AH5451" s="37">
        <f>AH5459+AH5452+AH5469</f>
        <v>0</v>
      </c>
      <c r="AI5451" s="37">
        <f>AI5459+AI5452+AI5469</f>
        <v>0</v>
      </c>
      <c r="AJ5451" s="37">
        <f>AJ5459+AJ5452+AJ5469</f>
        <v>0</v>
      </c>
      <c r="AK5451" s="37">
        <f>AK5459+AK5452+AK5469</f>
        <v>0</v>
      </c>
      <c r="AL5451" s="37">
        <f t="shared" si="10602"/>
        <v>74190.425000000003</v>
      </c>
      <c r="AM5451" s="37">
        <f t="shared" si="10603"/>
        <v>-1566.8250000000116</v>
      </c>
      <c r="AN5451" s="40"/>
      <c r="AO5451" s="33"/>
      <c r="AP5451" s="33"/>
      <c r="AQ5451" s="33"/>
      <c r="AR5451" s="33"/>
      <c r="AS5451" s="33"/>
    </row>
    <row r="5452" ht="31.5">
      <c r="B5452" s="41" t="s">
        <v>1468</v>
      </c>
      <c r="C5452" s="41" t="s">
        <v>137</v>
      </c>
      <c r="D5452" s="41" t="s">
        <v>115</v>
      </c>
      <c r="E5452" s="26" t="str">
        <f t="shared" si="10604"/>
        <v>1105</v>
      </c>
      <c r="F5452" s="41" t="s">
        <v>81</v>
      </c>
      <c r="G5452" s="41"/>
      <c r="H5452" s="42" t="s">
        <v>82</v>
      </c>
      <c r="I5452" s="43">
        <f t="shared" ref="I5452:I5453" si="10659">I5453</f>
        <v>57047.699999999997</v>
      </c>
      <c r="J5452" s="43">
        <f t="shared" ref="J5452:J5453" si="10660">J5453</f>
        <v>58915.599999999999</v>
      </c>
      <c r="K5452" s="43">
        <f t="shared" ref="K5452:K5453" si="10661">K5453</f>
        <v>58915.599999999999</v>
      </c>
      <c r="L5452" s="43">
        <f t="shared" ref="L5452:L5453" si="10662">L5453</f>
        <v>0</v>
      </c>
      <c r="M5452" s="43">
        <f t="shared" ref="M5452:M5453" si="10663">M5453</f>
        <v>0</v>
      </c>
      <c r="N5452" s="43">
        <f t="shared" ref="N5452:N5453" si="10664">N5453</f>
        <v>0</v>
      </c>
      <c r="O5452" s="43">
        <f t="shared" ref="O5452:O5453" si="10665">O5453</f>
        <v>0</v>
      </c>
      <c r="P5452" s="43">
        <f t="shared" ref="P5452:P5453" si="10666">P5453</f>
        <v>0</v>
      </c>
      <c r="Q5452" s="43">
        <f t="shared" ref="Q5452:Q5453" si="10667">Q5453</f>
        <v>0</v>
      </c>
      <c r="R5452" s="43">
        <f t="shared" ref="R5452:R5453" si="10668">R5453</f>
        <v>0</v>
      </c>
      <c r="S5452" s="43">
        <f t="shared" ref="S5452:S5453" si="10669">S5453</f>
        <v>0</v>
      </c>
      <c r="T5452" s="43">
        <f t="shared" ref="T5452:T5453" si="10670">T5453</f>
        <v>0</v>
      </c>
      <c r="U5452" s="43">
        <v>0</v>
      </c>
      <c r="V5452" s="43">
        <f t="shared" si="10617"/>
        <v>57047.699999999997</v>
      </c>
      <c r="W5452" s="43">
        <f t="shared" ref="W5452:W5453" si="10671">W5453</f>
        <v>0</v>
      </c>
      <c r="X5452" s="43">
        <f t="shared" ref="X5452:X5453" si="10672">X5453</f>
        <v>0</v>
      </c>
      <c r="Y5452" s="43">
        <f t="shared" ref="Y5452:Y5453" si="10673">Y5453</f>
        <v>0</v>
      </c>
      <c r="Z5452" s="43">
        <f t="shared" ref="Z5452:Z5453" si="10674">Z5453</f>
        <v>0</v>
      </c>
      <c r="AA5452" s="43">
        <f t="shared" ref="AA5452:AA5453" si="10675">AA5453</f>
        <v>0</v>
      </c>
      <c r="AB5452" s="43">
        <f t="shared" ref="AB5452:AB5453" si="10676">AB5453</f>
        <v>43207.307379999998</v>
      </c>
      <c r="AC5452" s="44">
        <f t="shared" ref="AC5452:AC5453" si="10677">AC5453</f>
        <v>57047.699999999997</v>
      </c>
      <c r="AD5452" s="44">
        <f t="shared" ref="AD5452:AD5453" si="10678">AD5453</f>
        <v>57043.61393</v>
      </c>
      <c r="AE5452" s="45">
        <f t="shared" si="10601"/>
        <v>99.992837450063718</v>
      </c>
      <c r="AF5452" s="43">
        <f t="shared" ref="AF5452:AF5453" si="10679">AF5453</f>
        <v>57047.700000000004</v>
      </c>
      <c r="AG5452" s="43">
        <f t="shared" ref="AG5452:AG5453" si="10680">AG5453</f>
        <v>0</v>
      </c>
      <c r="AH5452" s="43">
        <f t="shared" ref="AH5452:AH5453" si="10681">AH5453</f>
        <v>0</v>
      </c>
      <c r="AI5452" s="43">
        <f t="shared" ref="AI5452:AI5453" si="10682">AI5453</f>
        <v>0</v>
      </c>
      <c r="AJ5452" s="43">
        <f t="shared" ref="AJ5452:AJ5453" si="10683">AJ5453</f>
        <v>0</v>
      </c>
      <c r="AK5452" s="43">
        <f t="shared" ref="AK5452:AK5453" si="10684">AK5453</f>
        <v>0</v>
      </c>
      <c r="AL5452" s="43">
        <f t="shared" si="10602"/>
        <v>57047.700000000004</v>
      </c>
      <c r="AM5452" s="43">
        <f t="shared" si="10603"/>
        <v>-7.2759576141834259e-12</v>
      </c>
      <c r="AN5452" s="2"/>
      <c r="AO5452" s="1"/>
      <c r="AP5452" s="1"/>
      <c r="AQ5452" s="1"/>
      <c r="AR5452" s="1"/>
      <c r="AS5452" s="1"/>
    </row>
    <row r="5453">
      <c r="B5453" s="41" t="s">
        <v>1468</v>
      </c>
      <c r="C5453" s="41" t="s">
        <v>137</v>
      </c>
      <c r="D5453" s="41" t="s">
        <v>115</v>
      </c>
      <c r="E5453" s="26" t="str">
        <f t="shared" si="10604"/>
        <v>1105</v>
      </c>
      <c r="F5453" s="41" t="s">
        <v>141</v>
      </c>
      <c r="G5453" s="41"/>
      <c r="H5453" s="42" t="s">
        <v>142</v>
      </c>
      <c r="I5453" s="43">
        <f t="shared" si="10659"/>
        <v>57047.699999999997</v>
      </c>
      <c r="J5453" s="43">
        <f t="shared" si="10660"/>
        <v>58915.599999999999</v>
      </c>
      <c r="K5453" s="43">
        <f t="shared" si="10661"/>
        <v>58915.599999999999</v>
      </c>
      <c r="L5453" s="43">
        <f t="shared" si="10662"/>
        <v>0</v>
      </c>
      <c r="M5453" s="43">
        <f t="shared" si="10663"/>
        <v>0</v>
      </c>
      <c r="N5453" s="43">
        <f t="shared" si="10664"/>
        <v>0</v>
      </c>
      <c r="O5453" s="43">
        <f t="shared" si="10665"/>
        <v>0</v>
      </c>
      <c r="P5453" s="43">
        <f t="shared" si="10666"/>
        <v>0</v>
      </c>
      <c r="Q5453" s="43">
        <f t="shared" si="10667"/>
        <v>0</v>
      </c>
      <c r="R5453" s="43">
        <f t="shared" si="10668"/>
        <v>0</v>
      </c>
      <c r="S5453" s="43">
        <f t="shared" si="10669"/>
        <v>0</v>
      </c>
      <c r="T5453" s="43">
        <f t="shared" si="10670"/>
        <v>0</v>
      </c>
      <c r="U5453" s="43">
        <v>0</v>
      </c>
      <c r="V5453" s="43">
        <f t="shared" si="10617"/>
        <v>57047.699999999997</v>
      </c>
      <c r="W5453" s="43">
        <f t="shared" si="10671"/>
        <v>0</v>
      </c>
      <c r="X5453" s="43">
        <f t="shared" si="10672"/>
        <v>0</v>
      </c>
      <c r="Y5453" s="43">
        <f t="shared" si="10673"/>
        <v>0</v>
      </c>
      <c r="Z5453" s="43">
        <f t="shared" si="10674"/>
        <v>0</v>
      </c>
      <c r="AA5453" s="43">
        <f t="shared" si="10675"/>
        <v>0</v>
      </c>
      <c r="AB5453" s="43">
        <f t="shared" si="10676"/>
        <v>43207.307379999998</v>
      </c>
      <c r="AC5453" s="44">
        <f t="shared" si="10677"/>
        <v>57047.699999999997</v>
      </c>
      <c r="AD5453" s="44">
        <f t="shared" si="10678"/>
        <v>57043.61393</v>
      </c>
      <c r="AE5453" s="45">
        <f t="shared" si="10601"/>
        <v>99.992837450063718</v>
      </c>
      <c r="AF5453" s="43">
        <f t="shared" si="10679"/>
        <v>57047.700000000004</v>
      </c>
      <c r="AG5453" s="43">
        <f t="shared" si="10680"/>
        <v>0</v>
      </c>
      <c r="AH5453" s="43">
        <f t="shared" si="10681"/>
        <v>0</v>
      </c>
      <c r="AI5453" s="43">
        <f t="shared" si="10682"/>
        <v>0</v>
      </c>
      <c r="AJ5453" s="43">
        <f t="shared" si="10683"/>
        <v>0</v>
      </c>
      <c r="AK5453" s="43">
        <f t="shared" si="10684"/>
        <v>0</v>
      </c>
      <c r="AL5453" s="43">
        <f t="shared" si="10602"/>
        <v>57047.700000000004</v>
      </c>
      <c r="AM5453" s="43">
        <f t="shared" si="10603"/>
        <v>-7.2759576141834259e-12</v>
      </c>
      <c r="AN5453" s="2"/>
      <c r="AR5453" s="1"/>
      <c r="AS5453" s="1"/>
    </row>
    <row r="5454" ht="47.25">
      <c r="B5454" s="41" t="s">
        <v>1468</v>
      </c>
      <c r="C5454" s="41" t="s">
        <v>137</v>
      </c>
      <c r="D5454" s="41" t="s">
        <v>115</v>
      </c>
      <c r="E5454" s="26" t="str">
        <f t="shared" si="10604"/>
        <v>1105</v>
      </c>
      <c r="F5454" s="41" t="s">
        <v>143</v>
      </c>
      <c r="G5454" s="41"/>
      <c r="H5454" s="42" t="s">
        <v>70</v>
      </c>
      <c r="I5454" s="43">
        <f>I5455+I5457</f>
        <v>57047.699999999997</v>
      </c>
      <c r="J5454" s="43">
        <f>J5455+J5457</f>
        <v>58915.599999999999</v>
      </c>
      <c r="K5454" s="43">
        <f>K5455+K5457</f>
        <v>58915.599999999999</v>
      </c>
      <c r="L5454" s="43">
        <f>L5455+L5457</f>
        <v>0</v>
      </c>
      <c r="M5454" s="43">
        <f>M5455+M5457</f>
        <v>0</v>
      </c>
      <c r="N5454" s="43">
        <f>N5455+N5457</f>
        <v>0</v>
      </c>
      <c r="O5454" s="43">
        <f>O5455+O5457</f>
        <v>0</v>
      </c>
      <c r="P5454" s="43">
        <f>P5455+P5457</f>
        <v>0</v>
      </c>
      <c r="Q5454" s="43">
        <f>Q5455+Q5457</f>
        <v>0</v>
      </c>
      <c r="R5454" s="43">
        <f>R5455+R5457</f>
        <v>0</v>
      </c>
      <c r="S5454" s="43">
        <f>S5455+S5457</f>
        <v>0</v>
      </c>
      <c r="T5454" s="43">
        <f>T5455+T5457</f>
        <v>0</v>
      </c>
      <c r="U5454" s="43">
        <v>0</v>
      </c>
      <c r="V5454" s="43">
        <f t="shared" si="10617"/>
        <v>57047.699999999997</v>
      </c>
      <c r="W5454" s="43">
        <f>W5455+W5457</f>
        <v>0</v>
      </c>
      <c r="X5454" s="43">
        <f>X5455+X5457</f>
        <v>0</v>
      </c>
      <c r="Y5454" s="43">
        <f>Y5455+Y5457</f>
        <v>0</v>
      </c>
      <c r="Z5454" s="43">
        <f>Z5455+Z5457</f>
        <v>0</v>
      </c>
      <c r="AA5454" s="43">
        <f>AA5455+AA5457</f>
        <v>0</v>
      </c>
      <c r="AB5454" s="43">
        <f>AB5455+AB5457</f>
        <v>43207.307379999998</v>
      </c>
      <c r="AC5454" s="44">
        <f>AC5455+AC5457</f>
        <v>57047.699999999997</v>
      </c>
      <c r="AD5454" s="44">
        <f>AD5455+AD5457</f>
        <v>57043.61393</v>
      </c>
      <c r="AE5454" s="45">
        <f t="shared" si="10601"/>
        <v>99.992837450063718</v>
      </c>
      <c r="AF5454" s="43">
        <f>AF5455+AF5457</f>
        <v>57047.700000000004</v>
      </c>
      <c r="AG5454" s="43">
        <f>AG5455+AG5457</f>
        <v>0</v>
      </c>
      <c r="AH5454" s="43">
        <f>AH5455+AH5457</f>
        <v>0</v>
      </c>
      <c r="AI5454" s="43">
        <f>AI5455+AI5457</f>
        <v>0</v>
      </c>
      <c r="AJ5454" s="43">
        <f>AJ5455+AJ5457</f>
        <v>0</v>
      </c>
      <c r="AK5454" s="43">
        <f>AK5455+AK5457</f>
        <v>0</v>
      </c>
      <c r="AL5454" s="43">
        <f t="shared" si="10602"/>
        <v>57047.700000000004</v>
      </c>
      <c r="AM5454" s="43">
        <f t="shared" si="10603"/>
        <v>-7.2759576141834259e-12</v>
      </c>
      <c r="AN5454" s="2"/>
      <c r="AO5454" s="1"/>
      <c r="AP5454" s="1"/>
      <c r="AQ5454" s="1"/>
      <c r="AR5454" s="1"/>
      <c r="AS5454" s="1"/>
    </row>
    <row r="5455" ht="78.75">
      <c r="B5455" s="41" t="s">
        <v>1468</v>
      </c>
      <c r="C5455" s="41" t="s">
        <v>137</v>
      </c>
      <c r="D5455" s="41" t="s">
        <v>115</v>
      </c>
      <c r="E5455" s="26" t="str">
        <f t="shared" si="10604"/>
        <v>1105</v>
      </c>
      <c r="F5455" s="41" t="s">
        <v>143</v>
      </c>
      <c r="G5455" s="41" t="s">
        <v>71</v>
      </c>
      <c r="H5455" s="42" t="s">
        <v>72</v>
      </c>
      <c r="I5455" s="43">
        <f>I5456</f>
        <v>51432.699999999997</v>
      </c>
      <c r="J5455" s="43">
        <f>J5456</f>
        <v>53300.599999999999</v>
      </c>
      <c r="K5455" s="43">
        <f>K5456</f>
        <v>53300.599999999999</v>
      </c>
      <c r="L5455" s="43">
        <f>L5456</f>
        <v>0</v>
      </c>
      <c r="M5455" s="43">
        <f>M5456</f>
        <v>0</v>
      </c>
      <c r="N5455" s="43">
        <f>N5456</f>
        <v>0</v>
      </c>
      <c r="O5455" s="43">
        <f>O5456</f>
        <v>0</v>
      </c>
      <c r="P5455" s="43">
        <f>P5456</f>
        <v>0</v>
      </c>
      <c r="Q5455" s="43">
        <f>Q5456</f>
        <v>0</v>
      </c>
      <c r="R5455" s="43">
        <f>R5456</f>
        <v>0</v>
      </c>
      <c r="S5455" s="43">
        <f>S5456</f>
        <v>0</v>
      </c>
      <c r="T5455" s="43">
        <f>T5456</f>
        <v>0</v>
      </c>
      <c r="U5455" s="43">
        <v>0</v>
      </c>
      <c r="V5455" s="43">
        <f t="shared" si="10617"/>
        <v>51432.699999999997</v>
      </c>
      <c r="W5455" s="43">
        <f>W5456</f>
        <v>0</v>
      </c>
      <c r="X5455" s="43">
        <f>X5456</f>
        <v>0</v>
      </c>
      <c r="Y5455" s="43">
        <f>Y5456</f>
        <v>0</v>
      </c>
      <c r="Z5455" s="43">
        <f>Z5456</f>
        <v>0</v>
      </c>
      <c r="AA5455" s="43">
        <f>AA5456</f>
        <v>0</v>
      </c>
      <c r="AB5455" s="43">
        <f>AB5456</f>
        <v>39262.256399999998</v>
      </c>
      <c r="AC5455" s="44">
        <f>AC5456</f>
        <v>52090.167439999997</v>
      </c>
      <c r="AD5455" s="44">
        <f>AD5456</f>
        <v>52089.217100000002</v>
      </c>
      <c r="AE5455" s="45">
        <f t="shared" si="10601"/>
        <v>99.998175586590136</v>
      </c>
      <c r="AF5455" s="43">
        <f>AF5456</f>
        <v>51545.034140000003</v>
      </c>
      <c r="AG5455" s="43">
        <f>AG5456</f>
        <v>0</v>
      </c>
      <c r="AH5455" s="43">
        <f>AH5456</f>
        <v>0</v>
      </c>
      <c r="AI5455" s="43">
        <f>AI5456</f>
        <v>0</v>
      </c>
      <c r="AJ5455" s="43">
        <f>AJ5456</f>
        <v>0</v>
      </c>
      <c r="AK5455" s="43">
        <f>AK5456</f>
        <v>0</v>
      </c>
      <c r="AL5455" s="43">
        <f t="shared" si="10602"/>
        <v>51545.034140000003</v>
      </c>
      <c r="AM5455" s="43">
        <f t="shared" si="10603"/>
        <v>-112.3341400000063</v>
      </c>
      <c r="AN5455" s="2"/>
      <c r="AR5455" s="1"/>
      <c r="AS5455" s="1"/>
    </row>
    <row r="5456">
      <c r="B5456" s="41" t="s">
        <v>1468</v>
      </c>
      <c r="C5456" s="41" t="s">
        <v>137</v>
      </c>
      <c r="D5456" s="41" t="s">
        <v>115</v>
      </c>
      <c r="E5456" s="26" t="str">
        <f t="shared" si="10604"/>
        <v>1105</v>
      </c>
      <c r="F5456" s="41" t="s">
        <v>143</v>
      </c>
      <c r="G5456" s="41" t="s">
        <v>73</v>
      </c>
      <c r="H5456" s="42" t="s">
        <v>74</v>
      </c>
      <c r="I5456" s="43">
        <f>53358.6-1925.9</f>
        <v>51432.699999999997</v>
      </c>
      <c r="J5456" s="43">
        <f>55296.5-1995.9</f>
        <v>53300.599999999999</v>
      </c>
      <c r="K5456" s="43">
        <f>55296.5-1995.9</f>
        <v>53300.599999999999</v>
      </c>
      <c r="L5456" s="43"/>
      <c r="M5456" s="43"/>
      <c r="N5456" s="43"/>
      <c r="O5456" s="43">
        <v>0</v>
      </c>
      <c r="P5456" s="43">
        <v>0</v>
      </c>
      <c r="Q5456" s="43">
        <v>0</v>
      </c>
      <c r="R5456" s="43">
        <v>0</v>
      </c>
      <c r="S5456" s="43">
        <v>0</v>
      </c>
      <c r="T5456" s="43">
        <v>0</v>
      </c>
      <c r="U5456" s="43">
        <v>0</v>
      </c>
      <c r="V5456" s="43">
        <f t="shared" si="10617"/>
        <v>51432.699999999997</v>
      </c>
      <c r="W5456" s="43"/>
      <c r="X5456" s="43"/>
      <c r="Y5456" s="43"/>
      <c r="Z5456" s="43"/>
      <c r="AA5456" s="43"/>
      <c r="AB5456" s="43">
        <v>39262.256399999998</v>
      </c>
      <c r="AC5456" s="44">
        <v>52090.167439999997</v>
      </c>
      <c r="AD5456" s="44">
        <v>52089.217100000002</v>
      </c>
      <c r="AE5456" s="45">
        <f t="shared" si="10601"/>
        <v>99.998175586590136</v>
      </c>
      <c r="AF5456" s="43">
        <v>51545.034140000003</v>
      </c>
      <c r="AG5456" s="43">
        <v>0</v>
      </c>
      <c r="AH5456" s="43">
        <v>0</v>
      </c>
      <c r="AI5456" s="43">
        <v>0</v>
      </c>
      <c r="AJ5456" s="43">
        <v>0</v>
      </c>
      <c r="AK5456" s="43">
        <v>0</v>
      </c>
      <c r="AL5456" s="43">
        <f t="shared" si="10602"/>
        <v>51545.034140000003</v>
      </c>
      <c r="AM5456" s="43">
        <f t="shared" si="10603"/>
        <v>-112.3341400000063</v>
      </c>
      <c r="AN5456" s="19"/>
      <c r="AO5456" s="1"/>
      <c r="AP5456" s="1"/>
      <c r="AQ5456" s="1"/>
      <c r="AR5456" s="1"/>
      <c r="AS5456" s="1"/>
    </row>
    <row r="5457" ht="31.5">
      <c r="B5457" s="41" t="s">
        <v>1468</v>
      </c>
      <c r="C5457" s="41" t="s">
        <v>137</v>
      </c>
      <c r="D5457" s="41" t="s">
        <v>115</v>
      </c>
      <c r="E5457" s="26" t="str">
        <f t="shared" si="10604"/>
        <v>1105</v>
      </c>
      <c r="F5457" s="41" t="s">
        <v>143</v>
      </c>
      <c r="G5457" s="41" t="s">
        <v>53</v>
      </c>
      <c r="H5457" s="42" t="s">
        <v>54</v>
      </c>
      <c r="I5457" s="43">
        <f>I5458</f>
        <v>5615</v>
      </c>
      <c r="J5457" s="43">
        <f>J5458</f>
        <v>5615</v>
      </c>
      <c r="K5457" s="43">
        <f>K5458</f>
        <v>5615</v>
      </c>
      <c r="L5457" s="43">
        <f>L5458</f>
        <v>0</v>
      </c>
      <c r="M5457" s="43">
        <f>M5458</f>
        <v>0</v>
      </c>
      <c r="N5457" s="43">
        <f>N5458</f>
        <v>0</v>
      </c>
      <c r="O5457" s="43">
        <f>O5458</f>
        <v>0</v>
      </c>
      <c r="P5457" s="43">
        <f>P5458</f>
        <v>0</v>
      </c>
      <c r="Q5457" s="43">
        <f>Q5458</f>
        <v>0</v>
      </c>
      <c r="R5457" s="43">
        <f>R5458</f>
        <v>0</v>
      </c>
      <c r="S5457" s="43">
        <f>S5458</f>
        <v>0</v>
      </c>
      <c r="T5457" s="43">
        <f>T5458</f>
        <v>0</v>
      </c>
      <c r="U5457" s="43">
        <v>0</v>
      </c>
      <c r="V5457" s="43">
        <f t="shared" si="10617"/>
        <v>5615</v>
      </c>
      <c r="W5457" s="43">
        <f>W5458</f>
        <v>0</v>
      </c>
      <c r="X5457" s="43">
        <f>X5458</f>
        <v>0</v>
      </c>
      <c r="Y5457" s="43">
        <f>Y5458</f>
        <v>0</v>
      </c>
      <c r="Z5457" s="43">
        <f>Z5458</f>
        <v>0</v>
      </c>
      <c r="AA5457" s="43">
        <f>AA5458</f>
        <v>0</v>
      </c>
      <c r="AB5457" s="43">
        <f>AB5458</f>
        <v>3945.05098</v>
      </c>
      <c r="AC5457" s="44">
        <f>AC5458</f>
        <v>4957.5325599999996</v>
      </c>
      <c r="AD5457" s="44">
        <f>AD5458</f>
        <v>4954.3968299999997</v>
      </c>
      <c r="AE5457" s="45">
        <f t="shared" si="10601"/>
        <v>99.936748171352406</v>
      </c>
      <c r="AF5457" s="43">
        <f>AF5458</f>
        <v>5502.6658600000001</v>
      </c>
      <c r="AG5457" s="43">
        <f>AG5458</f>
        <v>0</v>
      </c>
      <c r="AH5457" s="43">
        <f>AH5458</f>
        <v>0</v>
      </c>
      <c r="AI5457" s="43">
        <f>AI5458</f>
        <v>0</v>
      </c>
      <c r="AJ5457" s="43">
        <f>AJ5458</f>
        <v>0</v>
      </c>
      <c r="AK5457" s="43">
        <f>AK5458</f>
        <v>0</v>
      </c>
      <c r="AL5457" s="43">
        <f t="shared" si="10602"/>
        <v>5502.6658600000001</v>
      </c>
      <c r="AM5457" s="43">
        <f t="shared" si="10603"/>
        <v>112.33413999999993</v>
      </c>
      <c r="AN5457" s="2"/>
      <c r="AO5457" s="1"/>
      <c r="AP5457" s="1"/>
      <c r="AQ5457" s="1"/>
      <c r="AR5457" s="1"/>
      <c r="AS5457" s="1"/>
    </row>
    <row r="5458" ht="31.5">
      <c r="B5458" s="41" t="s">
        <v>1468</v>
      </c>
      <c r="C5458" s="41" t="s">
        <v>137</v>
      </c>
      <c r="D5458" s="41" t="s">
        <v>115</v>
      </c>
      <c r="E5458" s="26" t="str">
        <f t="shared" si="10604"/>
        <v>1105</v>
      </c>
      <c r="F5458" s="41" t="s">
        <v>143</v>
      </c>
      <c r="G5458" s="41" t="s">
        <v>55</v>
      </c>
      <c r="H5458" s="42" t="s">
        <v>56</v>
      </c>
      <c r="I5458" s="43">
        <f>5732.5-117.5</f>
        <v>5615</v>
      </c>
      <c r="J5458" s="43">
        <f>5732.5-117.5</f>
        <v>5615</v>
      </c>
      <c r="K5458" s="43">
        <f>5732.5-117.5</f>
        <v>5615</v>
      </c>
      <c r="L5458" s="43"/>
      <c r="M5458" s="43"/>
      <c r="N5458" s="43"/>
      <c r="O5458" s="43">
        <v>0</v>
      </c>
      <c r="P5458" s="43">
        <v>0</v>
      </c>
      <c r="Q5458" s="43">
        <v>0</v>
      </c>
      <c r="R5458" s="43">
        <v>0</v>
      </c>
      <c r="S5458" s="43">
        <v>0</v>
      </c>
      <c r="T5458" s="43">
        <v>0</v>
      </c>
      <c r="U5458" s="43">
        <v>0</v>
      </c>
      <c r="V5458" s="43">
        <f t="shared" si="10617"/>
        <v>5615</v>
      </c>
      <c r="W5458" s="43"/>
      <c r="X5458" s="43"/>
      <c r="Y5458" s="43"/>
      <c r="Z5458" s="43"/>
      <c r="AA5458" s="43"/>
      <c r="AB5458" s="43">
        <v>3945.05098</v>
      </c>
      <c r="AC5458" s="44">
        <v>4957.5325599999996</v>
      </c>
      <c r="AD5458" s="44">
        <v>4954.3968299999997</v>
      </c>
      <c r="AE5458" s="45">
        <f t="shared" si="10601"/>
        <v>99.936748171352406</v>
      </c>
      <c r="AF5458" s="43">
        <v>5502.6658600000001</v>
      </c>
      <c r="AG5458" s="43">
        <v>0</v>
      </c>
      <c r="AH5458" s="43">
        <v>0</v>
      </c>
      <c r="AI5458" s="43">
        <v>0</v>
      </c>
      <c r="AJ5458" s="43">
        <v>0</v>
      </c>
      <c r="AK5458" s="43">
        <v>0</v>
      </c>
      <c r="AL5458" s="43">
        <f t="shared" si="10602"/>
        <v>5502.6658600000001</v>
      </c>
      <c r="AM5458" s="43">
        <f t="shared" si="10603"/>
        <v>112.33413999999993</v>
      </c>
      <c r="AN5458" s="19"/>
      <c r="AO5458" s="1"/>
      <c r="AP5458" s="1"/>
      <c r="AQ5458" s="1"/>
      <c r="AR5458" s="1"/>
      <c r="AS5458" s="1"/>
    </row>
    <row r="5459" ht="31.5">
      <c r="B5459" s="41" t="s">
        <v>1468</v>
      </c>
      <c r="C5459" s="41" t="s">
        <v>137</v>
      </c>
      <c r="D5459" s="41" t="s">
        <v>115</v>
      </c>
      <c r="E5459" s="26" t="str">
        <f t="shared" si="10604"/>
        <v>1105</v>
      </c>
      <c r="F5459" s="41" t="s">
        <v>87</v>
      </c>
      <c r="G5459" s="41"/>
      <c r="H5459" s="42" t="s">
        <v>88</v>
      </c>
      <c r="I5459" s="43">
        <f>I5460</f>
        <v>14899.699999999999</v>
      </c>
      <c r="J5459" s="43">
        <f>J5460</f>
        <v>14734.200000000001</v>
      </c>
      <c r="K5459" s="43">
        <f>K5460</f>
        <v>14734.200000000001</v>
      </c>
      <c r="L5459" s="43">
        <f>L5460</f>
        <v>0</v>
      </c>
      <c r="M5459" s="43">
        <f>M5460</f>
        <v>0</v>
      </c>
      <c r="N5459" s="43">
        <f>N5460</f>
        <v>0</v>
      </c>
      <c r="O5459" s="43">
        <f>O5460</f>
        <v>0</v>
      </c>
      <c r="P5459" s="43">
        <f>P5460</f>
        <v>0</v>
      </c>
      <c r="Q5459" s="43">
        <f>Q5460</f>
        <v>0</v>
      </c>
      <c r="R5459" s="43">
        <f>R5460</f>
        <v>676.20000000000005</v>
      </c>
      <c r="S5459" s="43">
        <f>S5460</f>
        <v>0</v>
      </c>
      <c r="T5459" s="43">
        <f>T5460</f>
        <v>0</v>
      </c>
      <c r="U5459" s="43">
        <v>0</v>
      </c>
      <c r="V5459" s="43">
        <f t="shared" si="10617"/>
        <v>15575.9</v>
      </c>
      <c r="W5459" s="43">
        <f>W5460</f>
        <v>0</v>
      </c>
      <c r="X5459" s="43">
        <f>X5460</f>
        <v>0</v>
      </c>
      <c r="Y5459" s="43">
        <f>Y5460</f>
        <v>0</v>
      </c>
      <c r="Z5459" s="43">
        <f>Z5460</f>
        <v>0</v>
      </c>
      <c r="AA5459" s="43">
        <f>AA5460</f>
        <v>0</v>
      </c>
      <c r="AB5459" s="43">
        <f>AB5460</f>
        <v>10716.72725</v>
      </c>
      <c r="AC5459" s="44">
        <f>AC5460</f>
        <v>15575.9</v>
      </c>
      <c r="AD5459" s="44">
        <f>AD5460</f>
        <v>15487.996300000001</v>
      </c>
      <c r="AE5459" s="45">
        <f t="shared" si="10601"/>
        <v>99.435642884199311</v>
      </c>
      <c r="AF5459" s="43">
        <f>AF5460</f>
        <v>15575.9</v>
      </c>
      <c r="AG5459" s="43">
        <f>AG5460</f>
        <v>0</v>
      </c>
      <c r="AH5459" s="43">
        <f>AH5460</f>
        <v>0</v>
      </c>
      <c r="AI5459" s="43">
        <f>AI5460</f>
        <v>0</v>
      </c>
      <c r="AJ5459" s="43">
        <f>AJ5460</f>
        <v>0</v>
      </c>
      <c r="AK5459" s="43">
        <f>AK5460</f>
        <v>0</v>
      </c>
      <c r="AL5459" s="43">
        <f t="shared" si="10602"/>
        <v>15575.9</v>
      </c>
      <c r="AM5459" s="43">
        <f t="shared" si="10603"/>
        <v>0</v>
      </c>
      <c r="AN5459" s="2"/>
      <c r="AO5459" s="1"/>
      <c r="AP5459" s="1"/>
      <c r="AQ5459" s="1"/>
      <c r="AR5459" s="1"/>
      <c r="AS5459" s="1"/>
    </row>
    <row r="5460">
      <c r="B5460" s="41" t="s">
        <v>1468</v>
      </c>
      <c r="C5460" s="41" t="s">
        <v>137</v>
      </c>
      <c r="D5460" s="41" t="s">
        <v>115</v>
      </c>
      <c r="E5460" s="26" t="str">
        <f t="shared" si="10604"/>
        <v>1105</v>
      </c>
      <c r="F5460" s="41" t="s">
        <v>89</v>
      </c>
      <c r="G5460" s="41"/>
      <c r="H5460" s="42" t="s">
        <v>90</v>
      </c>
      <c r="I5460" s="43">
        <f>I5461+I5464</f>
        <v>14899.699999999999</v>
      </c>
      <c r="J5460" s="43">
        <f>J5461+J5464</f>
        <v>14734.200000000001</v>
      </c>
      <c r="K5460" s="43">
        <f>K5461+K5464</f>
        <v>14734.200000000001</v>
      </c>
      <c r="L5460" s="43">
        <f>L5461+L5464</f>
        <v>0</v>
      </c>
      <c r="M5460" s="43">
        <f>M5461+M5464</f>
        <v>0</v>
      </c>
      <c r="N5460" s="43">
        <f>N5461+N5464</f>
        <v>0</v>
      </c>
      <c r="O5460" s="43">
        <f>O5461+O5464</f>
        <v>0</v>
      </c>
      <c r="P5460" s="43">
        <f>P5461+P5464</f>
        <v>0</v>
      </c>
      <c r="Q5460" s="43">
        <f>Q5461+Q5464</f>
        <v>0</v>
      </c>
      <c r="R5460" s="43">
        <f>R5461+R5464</f>
        <v>676.20000000000005</v>
      </c>
      <c r="S5460" s="43">
        <f>S5461+S5464</f>
        <v>0</v>
      </c>
      <c r="T5460" s="43">
        <f>T5461+T5464</f>
        <v>0</v>
      </c>
      <c r="U5460" s="43">
        <v>0</v>
      </c>
      <c r="V5460" s="43">
        <f t="shared" si="10617"/>
        <v>15575.9</v>
      </c>
      <c r="W5460" s="43">
        <f>W5461+W5464</f>
        <v>0</v>
      </c>
      <c r="X5460" s="43">
        <f>X5461+X5464</f>
        <v>0</v>
      </c>
      <c r="Y5460" s="43">
        <f>Y5461+Y5464</f>
        <v>0</v>
      </c>
      <c r="Z5460" s="43">
        <f>Z5461+Z5464</f>
        <v>0</v>
      </c>
      <c r="AA5460" s="43">
        <f>AA5461+AA5464</f>
        <v>0</v>
      </c>
      <c r="AB5460" s="43">
        <f>AB5461+AB5464</f>
        <v>10716.72725</v>
      </c>
      <c r="AC5460" s="44">
        <f>AC5461+AC5464</f>
        <v>15575.9</v>
      </c>
      <c r="AD5460" s="44">
        <f>AD5461+AD5464</f>
        <v>15487.996300000001</v>
      </c>
      <c r="AE5460" s="45">
        <f t="shared" si="10601"/>
        <v>99.435642884199311</v>
      </c>
      <c r="AF5460" s="43">
        <f>AF5461+AF5464</f>
        <v>15575.9</v>
      </c>
      <c r="AG5460" s="43">
        <f>AG5461+AG5464</f>
        <v>0</v>
      </c>
      <c r="AH5460" s="43">
        <f>AH5461+AH5464</f>
        <v>0</v>
      </c>
      <c r="AI5460" s="43">
        <f>AI5461+AI5464</f>
        <v>0</v>
      </c>
      <c r="AJ5460" s="43">
        <f>AJ5461+AJ5464</f>
        <v>0</v>
      </c>
      <c r="AK5460" s="43">
        <f>AK5461+AK5464</f>
        <v>0</v>
      </c>
      <c r="AL5460" s="43">
        <f t="shared" si="10602"/>
        <v>15575.9</v>
      </c>
      <c r="AM5460" s="43">
        <f t="shared" si="10603"/>
        <v>0</v>
      </c>
      <c r="AN5460" s="2"/>
      <c r="AR5460" s="1"/>
      <c r="AS5460" s="1"/>
    </row>
    <row r="5461" ht="31.5">
      <c r="B5461" s="41" t="s">
        <v>1468</v>
      </c>
      <c r="C5461" s="41" t="s">
        <v>137</v>
      </c>
      <c r="D5461" s="41" t="s">
        <v>115</v>
      </c>
      <c r="E5461" s="26" t="str">
        <f t="shared" si="10604"/>
        <v>1105</v>
      </c>
      <c r="F5461" s="41" t="s">
        <v>91</v>
      </c>
      <c r="G5461" s="41"/>
      <c r="H5461" s="42" t="s">
        <v>92</v>
      </c>
      <c r="I5461" s="43">
        <f t="shared" ref="I5461:I5462" si="10685">I5462</f>
        <v>13685.699999999999</v>
      </c>
      <c r="J5461" s="43">
        <f t="shared" ref="J5461:J5462" si="10686">J5462</f>
        <v>13520.200000000001</v>
      </c>
      <c r="K5461" s="43">
        <f t="shared" ref="K5461:K5462" si="10687">K5462</f>
        <v>13520.200000000001</v>
      </c>
      <c r="L5461" s="43">
        <f t="shared" ref="L5461:L5462" si="10688">L5462</f>
        <v>0</v>
      </c>
      <c r="M5461" s="43">
        <f t="shared" ref="M5461:M5462" si="10689">M5462</f>
        <v>0</v>
      </c>
      <c r="N5461" s="43">
        <f t="shared" ref="N5461:N5462" si="10690">N5462</f>
        <v>0</v>
      </c>
      <c r="O5461" s="43">
        <f t="shared" ref="O5461:O5462" si="10691">O5462</f>
        <v>0</v>
      </c>
      <c r="P5461" s="43">
        <f t="shared" ref="P5461:P5462" si="10692">P5462</f>
        <v>0</v>
      </c>
      <c r="Q5461" s="43">
        <f t="shared" ref="Q5461:Q5462" si="10693">Q5462</f>
        <v>0</v>
      </c>
      <c r="R5461" s="43">
        <f t="shared" ref="R5461:R5462" si="10694">R5462</f>
        <v>676.20000000000005</v>
      </c>
      <c r="S5461" s="43">
        <f t="shared" ref="S5461:S5462" si="10695">S5462</f>
        <v>0</v>
      </c>
      <c r="T5461" s="43">
        <f t="shared" ref="T5461:T5462" si="10696">T5462</f>
        <v>0</v>
      </c>
      <c r="U5461" s="43">
        <v>0</v>
      </c>
      <c r="V5461" s="43">
        <f t="shared" si="10617"/>
        <v>14361.9</v>
      </c>
      <c r="W5461" s="43">
        <f t="shared" ref="W5461:W5462" si="10697">W5462</f>
        <v>0</v>
      </c>
      <c r="X5461" s="43">
        <f t="shared" ref="X5461:X5462" si="10698">X5462</f>
        <v>0</v>
      </c>
      <c r="Y5461" s="43">
        <f t="shared" ref="Y5461:Y5462" si="10699">Y5462</f>
        <v>0</v>
      </c>
      <c r="Z5461" s="43">
        <f t="shared" ref="Z5461:Z5462" si="10700">Z5462</f>
        <v>0</v>
      </c>
      <c r="AA5461" s="43">
        <f t="shared" ref="AA5461:AA5462" si="10701">AA5462</f>
        <v>0</v>
      </c>
      <c r="AB5461" s="43">
        <f t="shared" ref="AB5461:AB5462" si="10702">AB5462</f>
        <v>10056.931629999999</v>
      </c>
      <c r="AC5461" s="44">
        <f t="shared" ref="AC5461:AC5462" si="10703">AC5462</f>
        <v>14449.744129999999</v>
      </c>
      <c r="AD5461" s="44">
        <f t="shared" ref="AD5461:AD5462" si="10704">AD5462</f>
        <v>14361.84043</v>
      </c>
      <c r="AE5461" s="45">
        <f t="shared" si="10601"/>
        <v>99.391659124139807</v>
      </c>
      <c r="AF5461" s="43">
        <f t="shared" ref="AF5461:AF5462" si="10705">AF5462</f>
        <v>14361.9</v>
      </c>
      <c r="AG5461" s="43">
        <f t="shared" ref="AG5461:AG5462" si="10706">AG5462</f>
        <v>0</v>
      </c>
      <c r="AH5461" s="43">
        <f t="shared" ref="AH5461:AH5462" si="10707">AH5462</f>
        <v>0</v>
      </c>
      <c r="AI5461" s="43">
        <f t="shared" ref="AI5461:AI5462" si="10708">AI5462</f>
        <v>0</v>
      </c>
      <c r="AJ5461" s="43">
        <f t="shared" ref="AJ5461:AJ5462" si="10709">AJ5462</f>
        <v>0</v>
      </c>
      <c r="AK5461" s="43">
        <f t="shared" ref="AK5461:AK5462" si="10710">AK5462</f>
        <v>0</v>
      </c>
      <c r="AL5461" s="43">
        <f t="shared" si="10602"/>
        <v>14361.9</v>
      </c>
      <c r="AM5461" s="43">
        <f t="shared" si="10603"/>
        <v>0</v>
      </c>
      <c r="AN5461" s="2"/>
      <c r="AO5461" s="1"/>
      <c r="AP5461" s="1"/>
      <c r="AQ5461" s="1"/>
      <c r="AR5461" s="1"/>
      <c r="AS5461" s="1"/>
    </row>
    <row r="5462" ht="78.75">
      <c r="B5462" s="41" t="s">
        <v>1468</v>
      </c>
      <c r="C5462" s="41" t="s">
        <v>137</v>
      </c>
      <c r="D5462" s="41" t="s">
        <v>115</v>
      </c>
      <c r="E5462" s="26" t="str">
        <f t="shared" si="10604"/>
        <v>1105</v>
      </c>
      <c r="F5462" s="41" t="s">
        <v>91</v>
      </c>
      <c r="G5462" s="41" t="s">
        <v>71</v>
      </c>
      <c r="H5462" s="42" t="s">
        <v>72</v>
      </c>
      <c r="I5462" s="43">
        <f t="shared" si="10685"/>
        <v>13685.699999999999</v>
      </c>
      <c r="J5462" s="43">
        <f t="shared" si="10686"/>
        <v>13520.200000000001</v>
      </c>
      <c r="K5462" s="43">
        <f t="shared" si="10687"/>
        <v>13520.200000000001</v>
      </c>
      <c r="L5462" s="43">
        <f t="shared" si="10688"/>
        <v>0</v>
      </c>
      <c r="M5462" s="43">
        <f t="shared" si="10689"/>
        <v>0</v>
      </c>
      <c r="N5462" s="43">
        <f t="shared" si="10690"/>
        <v>0</v>
      </c>
      <c r="O5462" s="43">
        <f t="shared" si="10691"/>
        <v>0</v>
      </c>
      <c r="P5462" s="43">
        <f t="shared" si="10692"/>
        <v>0</v>
      </c>
      <c r="Q5462" s="43">
        <f t="shared" si="10693"/>
        <v>0</v>
      </c>
      <c r="R5462" s="43">
        <f t="shared" si="10694"/>
        <v>676.20000000000005</v>
      </c>
      <c r="S5462" s="43">
        <f t="shared" si="10695"/>
        <v>0</v>
      </c>
      <c r="T5462" s="43">
        <f t="shared" si="10696"/>
        <v>0</v>
      </c>
      <c r="U5462" s="43">
        <v>0</v>
      </c>
      <c r="V5462" s="43">
        <f t="shared" si="10617"/>
        <v>14361.9</v>
      </c>
      <c r="W5462" s="43">
        <f t="shared" si="10697"/>
        <v>0</v>
      </c>
      <c r="X5462" s="43">
        <f t="shared" si="10698"/>
        <v>0</v>
      </c>
      <c r="Y5462" s="43">
        <f t="shared" si="10699"/>
        <v>0</v>
      </c>
      <c r="Z5462" s="43">
        <f t="shared" si="10700"/>
        <v>0</v>
      </c>
      <c r="AA5462" s="43">
        <f t="shared" si="10701"/>
        <v>0</v>
      </c>
      <c r="AB5462" s="43">
        <f t="shared" si="10702"/>
        <v>10056.931629999999</v>
      </c>
      <c r="AC5462" s="44">
        <f t="shared" si="10703"/>
        <v>14449.744129999999</v>
      </c>
      <c r="AD5462" s="44">
        <f t="shared" si="10704"/>
        <v>14361.84043</v>
      </c>
      <c r="AE5462" s="45">
        <f t="shared" si="10601"/>
        <v>99.391659124139807</v>
      </c>
      <c r="AF5462" s="43">
        <f t="shared" si="10705"/>
        <v>14361.9</v>
      </c>
      <c r="AG5462" s="43">
        <f t="shared" si="10706"/>
        <v>0</v>
      </c>
      <c r="AH5462" s="43">
        <f t="shared" si="10707"/>
        <v>0</v>
      </c>
      <c r="AI5462" s="43">
        <f t="shared" si="10708"/>
        <v>0</v>
      </c>
      <c r="AJ5462" s="43">
        <f t="shared" si="10709"/>
        <v>0</v>
      </c>
      <c r="AK5462" s="43">
        <f t="shared" si="10710"/>
        <v>0</v>
      </c>
      <c r="AL5462" s="43">
        <f t="shared" si="10602"/>
        <v>14361.9</v>
      </c>
      <c r="AM5462" s="43">
        <f t="shared" si="10603"/>
        <v>0</v>
      </c>
      <c r="AN5462" s="2"/>
      <c r="AO5462" s="1"/>
      <c r="AP5462" s="1"/>
      <c r="AQ5462" s="1"/>
      <c r="AR5462" s="1"/>
      <c r="AS5462" s="1"/>
    </row>
    <row r="5463" ht="31.5">
      <c r="B5463" s="41" t="s">
        <v>1468</v>
      </c>
      <c r="C5463" s="41" t="s">
        <v>137</v>
      </c>
      <c r="D5463" s="41" t="s">
        <v>115</v>
      </c>
      <c r="E5463" s="26" t="str">
        <f t="shared" si="10604"/>
        <v>1105</v>
      </c>
      <c r="F5463" s="41" t="s">
        <v>91</v>
      </c>
      <c r="G5463" s="41" t="s">
        <v>93</v>
      </c>
      <c r="H5463" s="42" t="s">
        <v>94</v>
      </c>
      <c r="I5463" s="43">
        <v>13685.699999999999</v>
      </c>
      <c r="J5463" s="43">
        <v>13520.200000000001</v>
      </c>
      <c r="K5463" s="43">
        <v>13520.200000000001</v>
      </c>
      <c r="L5463" s="43"/>
      <c r="M5463" s="43"/>
      <c r="N5463" s="43"/>
      <c r="O5463" s="43">
        <v>0</v>
      </c>
      <c r="P5463" s="43">
        <v>0</v>
      </c>
      <c r="Q5463" s="43">
        <v>0</v>
      </c>
      <c r="R5463" s="43">
        <v>676.20000000000005</v>
      </c>
      <c r="S5463" s="43">
        <v>0</v>
      </c>
      <c r="T5463" s="43">
        <v>0</v>
      </c>
      <c r="U5463" s="43">
        <v>0</v>
      </c>
      <c r="V5463" s="43">
        <f t="shared" si="10617"/>
        <v>14361.9</v>
      </c>
      <c r="W5463" s="43"/>
      <c r="X5463" s="43"/>
      <c r="Y5463" s="43"/>
      <c r="Z5463" s="43"/>
      <c r="AA5463" s="43"/>
      <c r="AB5463" s="43">
        <v>10056.931629999999</v>
      </c>
      <c r="AC5463" s="44">
        <v>14449.744129999999</v>
      </c>
      <c r="AD5463" s="44">
        <v>14361.84043</v>
      </c>
      <c r="AE5463" s="45">
        <f t="shared" si="10601"/>
        <v>99.391659124139807</v>
      </c>
      <c r="AF5463" s="43">
        <v>14361.9</v>
      </c>
      <c r="AG5463" s="43">
        <v>0</v>
      </c>
      <c r="AH5463" s="43">
        <v>0</v>
      </c>
      <c r="AI5463" s="43">
        <v>0</v>
      </c>
      <c r="AJ5463" s="43">
        <v>0</v>
      </c>
      <c r="AK5463" s="43">
        <v>0</v>
      </c>
      <c r="AL5463" s="43">
        <f t="shared" si="10602"/>
        <v>14361.9</v>
      </c>
      <c r="AM5463" s="43">
        <f t="shared" si="10603"/>
        <v>0</v>
      </c>
      <c r="AN5463" s="19"/>
      <c r="AR5463" s="1"/>
      <c r="AS5463" s="1"/>
    </row>
    <row r="5464" ht="31.5">
      <c r="B5464" s="41" t="s">
        <v>1468</v>
      </c>
      <c r="C5464" s="41" t="s">
        <v>137</v>
      </c>
      <c r="D5464" s="41" t="s">
        <v>115</v>
      </c>
      <c r="E5464" s="26" t="str">
        <f t="shared" si="10604"/>
        <v>1105</v>
      </c>
      <c r="F5464" s="41" t="s">
        <v>99</v>
      </c>
      <c r="G5464" s="41"/>
      <c r="H5464" s="42" t="s">
        <v>100</v>
      </c>
      <c r="I5464" s="43">
        <f>I5467+I5465</f>
        <v>1214</v>
      </c>
      <c r="J5464" s="43">
        <f>J5467+J5465</f>
        <v>1214</v>
      </c>
      <c r="K5464" s="43">
        <f>K5467+K5465</f>
        <v>1214</v>
      </c>
      <c r="L5464" s="43">
        <f>L5467+L5465</f>
        <v>0</v>
      </c>
      <c r="M5464" s="43">
        <f>M5467+M5465</f>
        <v>0</v>
      </c>
      <c r="N5464" s="43">
        <f>N5467+N5465</f>
        <v>0</v>
      </c>
      <c r="O5464" s="43">
        <f>O5467+O5465</f>
        <v>0</v>
      </c>
      <c r="P5464" s="43">
        <f>P5467+P5465</f>
        <v>0</v>
      </c>
      <c r="Q5464" s="43">
        <f>Q5467+Q5465</f>
        <v>0</v>
      </c>
      <c r="R5464" s="43">
        <f>R5467+R5465</f>
        <v>0</v>
      </c>
      <c r="S5464" s="43">
        <f>S5467+S5465</f>
        <v>0</v>
      </c>
      <c r="T5464" s="43">
        <f>T5467+T5465</f>
        <v>0</v>
      </c>
      <c r="U5464" s="43">
        <v>0</v>
      </c>
      <c r="V5464" s="43">
        <f t="shared" si="10617"/>
        <v>1214</v>
      </c>
      <c r="W5464" s="43">
        <f>W5467+W5465</f>
        <v>0</v>
      </c>
      <c r="X5464" s="43">
        <f>X5467+X5465</f>
        <v>0</v>
      </c>
      <c r="Y5464" s="43">
        <f>Y5467+Y5465</f>
        <v>0</v>
      </c>
      <c r="Z5464" s="43">
        <f>Z5467+Z5465</f>
        <v>0</v>
      </c>
      <c r="AA5464" s="43">
        <f>AA5467+AA5465</f>
        <v>0</v>
      </c>
      <c r="AB5464" s="43">
        <f>AB5467+AB5465</f>
        <v>659.79561999999999</v>
      </c>
      <c r="AC5464" s="44">
        <f>AC5467+AC5465</f>
        <v>1126.15587</v>
      </c>
      <c r="AD5464" s="44">
        <f>AD5467+AD5465</f>
        <v>1126.15587</v>
      </c>
      <c r="AE5464" s="45">
        <f t="shared" si="10601"/>
        <v>100</v>
      </c>
      <c r="AF5464" s="43">
        <f>AF5467+AF5465</f>
        <v>1214</v>
      </c>
      <c r="AG5464" s="43">
        <f>AG5467+AG5465</f>
        <v>0</v>
      </c>
      <c r="AH5464" s="43">
        <f>AH5467+AH5465</f>
        <v>0</v>
      </c>
      <c r="AI5464" s="43">
        <f>AI5467+AI5465</f>
        <v>0</v>
      </c>
      <c r="AJ5464" s="43">
        <f>AJ5467+AJ5465</f>
        <v>0</v>
      </c>
      <c r="AK5464" s="43">
        <f>AK5467+AK5465</f>
        <v>0</v>
      </c>
      <c r="AL5464" s="43">
        <f t="shared" si="10602"/>
        <v>1214</v>
      </c>
      <c r="AM5464" s="43">
        <f t="shared" si="10603"/>
        <v>0</v>
      </c>
      <c r="AN5464" s="2"/>
      <c r="AO5464" s="1"/>
      <c r="AP5464" s="1"/>
      <c r="AQ5464" s="1"/>
      <c r="AR5464" s="1"/>
      <c r="AS5464" s="1"/>
    </row>
    <row r="5465" ht="78.75">
      <c r="B5465" s="41" t="s">
        <v>1468</v>
      </c>
      <c r="C5465" s="41" t="s">
        <v>137</v>
      </c>
      <c r="D5465" s="41" t="s">
        <v>115</v>
      </c>
      <c r="E5465" s="26" t="str">
        <f t="shared" si="10604"/>
        <v>1105</v>
      </c>
      <c r="F5465" s="41" t="s">
        <v>99</v>
      </c>
      <c r="G5465" s="41" t="s">
        <v>71</v>
      </c>
      <c r="H5465" s="42" t="s">
        <v>72</v>
      </c>
      <c r="I5465" s="43">
        <f>I5466</f>
        <v>199.5</v>
      </c>
      <c r="J5465" s="43">
        <f>J5466</f>
        <v>199.5</v>
      </c>
      <c r="K5465" s="43">
        <f>K5466</f>
        <v>199.5</v>
      </c>
      <c r="L5465" s="43">
        <f>L5466</f>
        <v>0</v>
      </c>
      <c r="M5465" s="43">
        <f>M5466</f>
        <v>0</v>
      </c>
      <c r="N5465" s="43">
        <f>N5466</f>
        <v>0</v>
      </c>
      <c r="O5465" s="43">
        <f>O5466</f>
        <v>0</v>
      </c>
      <c r="P5465" s="43">
        <f>P5466</f>
        <v>0</v>
      </c>
      <c r="Q5465" s="43">
        <f>Q5466</f>
        <v>0</v>
      </c>
      <c r="R5465" s="43">
        <f>R5466</f>
        <v>0</v>
      </c>
      <c r="S5465" s="43">
        <f>S5466</f>
        <v>0</v>
      </c>
      <c r="T5465" s="43">
        <f>T5466</f>
        <v>0</v>
      </c>
      <c r="U5465" s="43">
        <v>0</v>
      </c>
      <c r="V5465" s="43">
        <f t="shared" si="10617"/>
        <v>199.5</v>
      </c>
      <c r="W5465" s="43">
        <f>W5466</f>
        <v>0</v>
      </c>
      <c r="X5465" s="43">
        <f>X5466</f>
        <v>0</v>
      </c>
      <c r="Y5465" s="43">
        <f>Y5466</f>
        <v>0</v>
      </c>
      <c r="Z5465" s="43">
        <f>Z5466</f>
        <v>0</v>
      </c>
      <c r="AA5465" s="43">
        <f>AA5466</f>
        <v>0</v>
      </c>
      <c r="AB5465" s="43">
        <f>AB5466</f>
        <v>197.38574</v>
      </c>
      <c r="AC5465" s="44">
        <f>AC5466</f>
        <v>203.28574</v>
      </c>
      <c r="AD5465" s="44">
        <f>AD5466</f>
        <v>203.28574</v>
      </c>
      <c r="AE5465" s="45">
        <f t="shared" si="10601"/>
        <v>100</v>
      </c>
      <c r="AF5465" s="43">
        <f>AF5466</f>
        <v>199.5</v>
      </c>
      <c r="AG5465" s="43">
        <f>AG5466</f>
        <v>0</v>
      </c>
      <c r="AH5465" s="43">
        <f>AH5466</f>
        <v>0</v>
      </c>
      <c r="AI5465" s="43">
        <f>AI5466</f>
        <v>0</v>
      </c>
      <c r="AJ5465" s="43">
        <f>AJ5466</f>
        <v>0</v>
      </c>
      <c r="AK5465" s="43">
        <f>AK5466</f>
        <v>0</v>
      </c>
      <c r="AL5465" s="43">
        <f t="shared" si="10602"/>
        <v>199.5</v>
      </c>
      <c r="AM5465" s="43">
        <f t="shared" si="10603"/>
        <v>0</v>
      </c>
      <c r="AN5465" s="2"/>
      <c r="AR5465" s="1"/>
      <c r="AS5465" s="1"/>
    </row>
    <row r="5466" ht="31.5">
      <c r="B5466" s="41" t="s">
        <v>1468</v>
      </c>
      <c r="C5466" s="41" t="s">
        <v>137</v>
      </c>
      <c r="D5466" s="41" t="s">
        <v>115</v>
      </c>
      <c r="E5466" s="26" t="str">
        <f t="shared" si="10604"/>
        <v>1105</v>
      </c>
      <c r="F5466" s="41" t="s">
        <v>99</v>
      </c>
      <c r="G5466" s="41" t="s">
        <v>93</v>
      </c>
      <c r="H5466" s="42" t="s">
        <v>94</v>
      </c>
      <c r="I5466" s="43">
        <v>199.5</v>
      </c>
      <c r="J5466" s="43">
        <v>199.5</v>
      </c>
      <c r="K5466" s="43">
        <v>199.5</v>
      </c>
      <c r="L5466" s="43"/>
      <c r="M5466" s="43"/>
      <c r="N5466" s="43"/>
      <c r="O5466" s="43">
        <v>0</v>
      </c>
      <c r="P5466" s="43">
        <v>0</v>
      </c>
      <c r="Q5466" s="43">
        <v>0</v>
      </c>
      <c r="R5466" s="43">
        <v>0</v>
      </c>
      <c r="S5466" s="43">
        <v>0</v>
      </c>
      <c r="T5466" s="43">
        <v>0</v>
      </c>
      <c r="U5466" s="43">
        <v>0</v>
      </c>
      <c r="V5466" s="43">
        <f t="shared" si="10617"/>
        <v>199.5</v>
      </c>
      <c r="W5466" s="43"/>
      <c r="X5466" s="43"/>
      <c r="Y5466" s="43"/>
      <c r="Z5466" s="43"/>
      <c r="AA5466" s="43"/>
      <c r="AB5466" s="43">
        <v>197.38574</v>
      </c>
      <c r="AC5466" s="44">
        <v>203.28574</v>
      </c>
      <c r="AD5466" s="44">
        <v>203.28574</v>
      </c>
      <c r="AE5466" s="45">
        <f t="shared" si="10601"/>
        <v>100</v>
      </c>
      <c r="AF5466" s="43">
        <v>199.5</v>
      </c>
      <c r="AG5466" s="43">
        <v>0</v>
      </c>
      <c r="AH5466" s="43">
        <v>0</v>
      </c>
      <c r="AI5466" s="43">
        <v>0</v>
      </c>
      <c r="AJ5466" s="43">
        <v>0</v>
      </c>
      <c r="AK5466" s="43">
        <v>0</v>
      </c>
      <c r="AL5466" s="43">
        <f t="shared" si="10602"/>
        <v>199.5</v>
      </c>
      <c r="AM5466" s="43">
        <f t="shared" si="10603"/>
        <v>0</v>
      </c>
      <c r="AN5466" s="19"/>
      <c r="AO5466" s="1"/>
      <c r="AP5466" s="1"/>
      <c r="AQ5466" s="1"/>
      <c r="AR5466" s="1"/>
      <c r="AS5466" s="1"/>
    </row>
    <row r="5467" ht="31.5">
      <c r="B5467" s="41" t="s">
        <v>1468</v>
      </c>
      <c r="C5467" s="41" t="s">
        <v>137</v>
      </c>
      <c r="D5467" s="41" t="s">
        <v>115</v>
      </c>
      <c r="E5467" s="26" t="str">
        <f t="shared" si="10604"/>
        <v>1105</v>
      </c>
      <c r="F5467" s="41" t="s">
        <v>99</v>
      </c>
      <c r="G5467" s="41" t="s">
        <v>53</v>
      </c>
      <c r="H5467" s="42" t="s">
        <v>54</v>
      </c>
      <c r="I5467" s="43">
        <f>I5468</f>
        <v>1014.5</v>
      </c>
      <c r="J5467" s="43">
        <f>J5468</f>
        <v>1014.5</v>
      </c>
      <c r="K5467" s="43">
        <f>K5468</f>
        <v>1014.5</v>
      </c>
      <c r="L5467" s="43">
        <f>L5468</f>
        <v>0</v>
      </c>
      <c r="M5467" s="43">
        <f>M5468</f>
        <v>0</v>
      </c>
      <c r="N5467" s="43">
        <f>N5468</f>
        <v>0</v>
      </c>
      <c r="O5467" s="43">
        <f>O5468</f>
        <v>0</v>
      </c>
      <c r="P5467" s="43">
        <f>P5468</f>
        <v>0</v>
      </c>
      <c r="Q5467" s="43">
        <f>Q5468</f>
        <v>0</v>
      </c>
      <c r="R5467" s="43">
        <f>R5468</f>
        <v>0</v>
      </c>
      <c r="S5467" s="43">
        <f>S5468</f>
        <v>0</v>
      </c>
      <c r="T5467" s="43">
        <f>T5468</f>
        <v>0</v>
      </c>
      <c r="U5467" s="43">
        <v>0</v>
      </c>
      <c r="V5467" s="43">
        <f t="shared" si="10617"/>
        <v>1014.5</v>
      </c>
      <c r="W5467" s="43">
        <f>W5468</f>
        <v>0</v>
      </c>
      <c r="X5467" s="43">
        <f>X5468</f>
        <v>0</v>
      </c>
      <c r="Y5467" s="43">
        <f>Y5468</f>
        <v>0</v>
      </c>
      <c r="Z5467" s="43">
        <f>Z5468</f>
        <v>0</v>
      </c>
      <c r="AA5467" s="43">
        <f>AA5468</f>
        <v>0</v>
      </c>
      <c r="AB5467" s="43">
        <f>AB5468</f>
        <v>462.40987999999999</v>
      </c>
      <c r="AC5467" s="44">
        <f>AC5468</f>
        <v>922.87013000000002</v>
      </c>
      <c r="AD5467" s="44">
        <f>AD5468</f>
        <v>922.87013000000002</v>
      </c>
      <c r="AE5467" s="45">
        <f t="shared" si="10601"/>
        <v>100</v>
      </c>
      <c r="AF5467" s="43">
        <f>AF5468</f>
        <v>1014.5</v>
      </c>
      <c r="AG5467" s="43">
        <f>AG5468</f>
        <v>0</v>
      </c>
      <c r="AH5467" s="43">
        <f>AH5468</f>
        <v>0</v>
      </c>
      <c r="AI5467" s="43">
        <f>AI5468</f>
        <v>0</v>
      </c>
      <c r="AJ5467" s="43">
        <f>AJ5468</f>
        <v>0</v>
      </c>
      <c r="AK5467" s="43">
        <f>AK5468</f>
        <v>0</v>
      </c>
      <c r="AL5467" s="43">
        <f t="shared" si="10602"/>
        <v>1014.5</v>
      </c>
      <c r="AM5467" s="43">
        <f t="shared" si="10603"/>
        <v>0</v>
      </c>
      <c r="AN5467" s="2"/>
      <c r="AO5467" s="1"/>
      <c r="AP5467" s="1"/>
      <c r="AQ5467" s="1"/>
      <c r="AR5467" s="1"/>
      <c r="AS5467" s="1"/>
    </row>
    <row r="5468" ht="31.5">
      <c r="B5468" s="41" t="s">
        <v>1468</v>
      </c>
      <c r="C5468" s="41" t="s">
        <v>137</v>
      </c>
      <c r="D5468" s="41" t="s">
        <v>115</v>
      </c>
      <c r="E5468" s="26" t="str">
        <f t="shared" si="10604"/>
        <v>1105</v>
      </c>
      <c r="F5468" s="41" t="s">
        <v>99</v>
      </c>
      <c r="G5468" s="41" t="s">
        <v>55</v>
      </c>
      <c r="H5468" s="42" t="s">
        <v>56</v>
      </c>
      <c r="I5468" s="43">
        <v>1014.5</v>
      </c>
      <c r="J5468" s="43">
        <v>1014.5</v>
      </c>
      <c r="K5468" s="43">
        <v>1014.5</v>
      </c>
      <c r="L5468" s="43"/>
      <c r="M5468" s="43"/>
      <c r="N5468" s="43"/>
      <c r="O5468" s="43">
        <v>0</v>
      </c>
      <c r="P5468" s="43">
        <v>0</v>
      </c>
      <c r="Q5468" s="43">
        <v>0</v>
      </c>
      <c r="R5468" s="43">
        <v>0</v>
      </c>
      <c r="S5468" s="43">
        <v>0</v>
      </c>
      <c r="T5468" s="43">
        <v>0</v>
      </c>
      <c r="U5468" s="43">
        <v>0</v>
      </c>
      <c r="V5468" s="43">
        <f t="shared" si="10617"/>
        <v>1014.5</v>
      </c>
      <c r="W5468" s="43"/>
      <c r="X5468" s="43"/>
      <c r="Y5468" s="43"/>
      <c r="Z5468" s="43"/>
      <c r="AA5468" s="43"/>
      <c r="AB5468" s="43">
        <v>462.40987999999999</v>
      </c>
      <c r="AC5468" s="44">
        <v>922.87013000000002</v>
      </c>
      <c r="AD5468" s="44">
        <v>922.87013000000002</v>
      </c>
      <c r="AE5468" s="45">
        <f t="shared" si="10601"/>
        <v>100</v>
      </c>
      <c r="AF5468" s="43">
        <v>1014.5</v>
      </c>
      <c r="AG5468" s="43">
        <v>0</v>
      </c>
      <c r="AH5468" s="43">
        <v>0</v>
      </c>
      <c r="AI5468" s="43">
        <v>0</v>
      </c>
      <c r="AJ5468" s="43">
        <v>0</v>
      </c>
      <c r="AK5468" s="43">
        <v>0</v>
      </c>
      <c r="AL5468" s="43">
        <f t="shared" si="10602"/>
        <v>1014.5</v>
      </c>
      <c r="AM5468" s="43">
        <f t="shared" si="10603"/>
        <v>0</v>
      </c>
      <c r="AN5468" s="19"/>
      <c r="AO5468" s="1"/>
      <c r="AP5468" s="1"/>
      <c r="AQ5468" s="1"/>
      <c r="AR5468" s="1"/>
      <c r="AS5468" s="1"/>
    </row>
    <row r="5469" ht="31.5">
      <c r="B5469" s="41" t="s">
        <v>1468</v>
      </c>
      <c r="C5469" s="41" t="s">
        <v>137</v>
      </c>
      <c r="D5469" s="41" t="s">
        <v>115</v>
      </c>
      <c r="E5469" s="26" t="str">
        <f t="shared" si="10604"/>
        <v>1105</v>
      </c>
      <c r="F5469" s="41" t="s">
        <v>101</v>
      </c>
      <c r="G5469" s="41"/>
      <c r="H5469" s="42" t="s">
        <v>102</v>
      </c>
      <c r="I5469" s="43"/>
      <c r="J5469" s="43"/>
      <c r="K5469" s="43"/>
      <c r="L5469" s="43"/>
      <c r="M5469" s="43"/>
      <c r="N5469" s="43"/>
      <c r="O5469" s="43">
        <f t="shared" ref="O5469:O5476" si="10711">O5470</f>
        <v>0</v>
      </c>
      <c r="P5469" s="43">
        <f t="shared" ref="P5469:P5476" si="10712">P5470</f>
        <v>0</v>
      </c>
      <c r="Q5469" s="43"/>
      <c r="R5469" s="43"/>
      <c r="S5469" s="43"/>
      <c r="T5469" s="43"/>
      <c r="U5469" s="43"/>
      <c r="V5469" s="43">
        <f t="shared" si="10617"/>
        <v>0</v>
      </c>
      <c r="W5469" s="43"/>
      <c r="X5469" s="43"/>
      <c r="Y5469" s="43"/>
      <c r="Z5469" s="43"/>
      <c r="AA5469" s="43"/>
      <c r="AB5469" s="43">
        <f t="shared" ref="AB5469:AB5476" si="10713">AB5470</f>
        <v>1566.825</v>
      </c>
      <c r="AC5469" s="44">
        <f t="shared" ref="AC5469:AC5476" si="10714">AC5470</f>
        <v>1566.825</v>
      </c>
      <c r="AD5469" s="44">
        <f t="shared" ref="AD5469:AD5476" si="10715">AD5470</f>
        <v>1566.825</v>
      </c>
      <c r="AE5469" s="45">
        <f t="shared" si="10601"/>
        <v>100</v>
      </c>
      <c r="AF5469" s="43">
        <f t="shared" ref="AF5469:AF5476" si="10716">AF5470</f>
        <v>1566.825</v>
      </c>
      <c r="AG5469" s="43">
        <f t="shared" ref="AG5469:AG5476" si="10717">AG5470</f>
        <v>0</v>
      </c>
      <c r="AH5469" s="43">
        <f t="shared" ref="AH5469:AH5476" si="10718">AH5470</f>
        <v>0</v>
      </c>
      <c r="AI5469" s="43">
        <f t="shared" ref="AI5469:AI5476" si="10719">AI5470</f>
        <v>0</v>
      </c>
      <c r="AJ5469" s="43">
        <f t="shared" ref="AJ5469:AJ5476" si="10720">AJ5470</f>
        <v>0</v>
      </c>
      <c r="AK5469" s="43">
        <f t="shared" ref="AK5469:AK5476" si="10721">AK5470</f>
        <v>0</v>
      </c>
      <c r="AL5469" s="43">
        <f t="shared" si="10602"/>
        <v>1566.825</v>
      </c>
      <c r="AM5469" s="43">
        <f t="shared" si="10603"/>
        <v>-1566.825</v>
      </c>
      <c r="AN5469" s="19"/>
      <c r="AO5469" s="1"/>
      <c r="AP5469" s="1"/>
      <c r="AQ5469" s="1"/>
      <c r="AR5469" s="1"/>
      <c r="AS5469" s="1"/>
    </row>
    <row r="5470" ht="31.5">
      <c r="B5470" s="41" t="s">
        <v>1468</v>
      </c>
      <c r="C5470" s="41" t="s">
        <v>137</v>
      </c>
      <c r="D5470" s="41" t="s">
        <v>115</v>
      </c>
      <c r="E5470" s="26" t="str">
        <f t="shared" si="10604"/>
        <v>1105</v>
      </c>
      <c r="F5470" s="41" t="s">
        <v>103</v>
      </c>
      <c r="G5470" s="41"/>
      <c r="H5470" s="42" t="s">
        <v>104</v>
      </c>
      <c r="I5470" s="43"/>
      <c r="J5470" s="43"/>
      <c r="K5470" s="43"/>
      <c r="L5470" s="43"/>
      <c r="M5470" s="43"/>
      <c r="N5470" s="43"/>
      <c r="O5470" s="43">
        <f t="shared" si="10711"/>
        <v>0</v>
      </c>
      <c r="P5470" s="43">
        <f t="shared" si="10712"/>
        <v>0</v>
      </c>
      <c r="Q5470" s="43"/>
      <c r="R5470" s="43"/>
      <c r="S5470" s="43"/>
      <c r="T5470" s="43"/>
      <c r="U5470" s="43"/>
      <c r="V5470" s="43">
        <f t="shared" si="10617"/>
        <v>0</v>
      </c>
      <c r="W5470" s="43"/>
      <c r="X5470" s="43"/>
      <c r="Y5470" s="43"/>
      <c r="Z5470" s="43"/>
      <c r="AA5470" s="43"/>
      <c r="AB5470" s="43">
        <f t="shared" si="10713"/>
        <v>1566.825</v>
      </c>
      <c r="AC5470" s="44">
        <f t="shared" si="10714"/>
        <v>1566.825</v>
      </c>
      <c r="AD5470" s="44">
        <f t="shared" si="10715"/>
        <v>1566.825</v>
      </c>
      <c r="AE5470" s="45">
        <f t="shared" si="10601"/>
        <v>100</v>
      </c>
      <c r="AF5470" s="43">
        <f t="shared" si="10716"/>
        <v>1566.825</v>
      </c>
      <c r="AG5470" s="43">
        <f t="shared" si="10717"/>
        <v>0</v>
      </c>
      <c r="AH5470" s="43">
        <f t="shared" si="10718"/>
        <v>0</v>
      </c>
      <c r="AI5470" s="43">
        <f t="shared" si="10719"/>
        <v>0</v>
      </c>
      <c r="AJ5470" s="43">
        <f t="shared" si="10720"/>
        <v>0</v>
      </c>
      <c r="AK5470" s="43">
        <f t="shared" si="10721"/>
        <v>0</v>
      </c>
      <c r="AL5470" s="43">
        <f t="shared" si="10602"/>
        <v>1566.825</v>
      </c>
      <c r="AM5470" s="43">
        <f t="shared" si="10603"/>
        <v>-1566.825</v>
      </c>
      <c r="AN5470" s="19"/>
      <c r="AR5470" s="1"/>
      <c r="AS5470" s="1"/>
    </row>
    <row r="5471" ht="31.5">
      <c r="B5471" s="41" t="s">
        <v>1468</v>
      </c>
      <c r="C5471" s="41" t="s">
        <v>137</v>
      </c>
      <c r="D5471" s="41" t="s">
        <v>115</v>
      </c>
      <c r="E5471" s="26" t="str">
        <f t="shared" si="10604"/>
        <v>1105</v>
      </c>
      <c r="F5471" s="41" t="s">
        <v>105</v>
      </c>
      <c r="G5471" s="41"/>
      <c r="H5471" s="42" t="s">
        <v>106</v>
      </c>
      <c r="I5471" s="43"/>
      <c r="J5471" s="43"/>
      <c r="K5471" s="43"/>
      <c r="L5471" s="43"/>
      <c r="M5471" s="43"/>
      <c r="N5471" s="43"/>
      <c r="O5471" s="43">
        <f t="shared" si="10711"/>
        <v>0</v>
      </c>
      <c r="P5471" s="43">
        <f t="shared" si="10712"/>
        <v>0</v>
      </c>
      <c r="Q5471" s="43"/>
      <c r="R5471" s="43"/>
      <c r="S5471" s="43"/>
      <c r="T5471" s="43"/>
      <c r="U5471" s="43"/>
      <c r="V5471" s="43">
        <f t="shared" si="10617"/>
        <v>0</v>
      </c>
      <c r="W5471" s="43"/>
      <c r="X5471" s="43"/>
      <c r="Y5471" s="43"/>
      <c r="Z5471" s="43"/>
      <c r="AA5471" s="43"/>
      <c r="AB5471" s="43">
        <f t="shared" si="10713"/>
        <v>1566.825</v>
      </c>
      <c r="AC5471" s="44">
        <f t="shared" si="10714"/>
        <v>1566.825</v>
      </c>
      <c r="AD5471" s="44">
        <f t="shared" si="10715"/>
        <v>1566.825</v>
      </c>
      <c r="AE5471" s="45">
        <f t="shared" si="10601"/>
        <v>100</v>
      </c>
      <c r="AF5471" s="43">
        <f t="shared" si="10716"/>
        <v>1566.825</v>
      </c>
      <c r="AG5471" s="43">
        <f t="shared" si="10717"/>
        <v>0</v>
      </c>
      <c r="AH5471" s="43">
        <f t="shared" si="10718"/>
        <v>0</v>
      </c>
      <c r="AI5471" s="43">
        <f t="shared" si="10719"/>
        <v>0</v>
      </c>
      <c r="AJ5471" s="43">
        <f t="shared" si="10720"/>
        <v>0</v>
      </c>
      <c r="AK5471" s="43">
        <f t="shared" si="10721"/>
        <v>0</v>
      </c>
      <c r="AL5471" s="43">
        <f t="shared" si="10602"/>
        <v>1566.825</v>
      </c>
      <c r="AM5471" s="43">
        <f t="shared" si="10603"/>
        <v>-1566.825</v>
      </c>
      <c r="AN5471" s="19"/>
      <c r="AO5471" s="1"/>
      <c r="AP5471" s="1"/>
      <c r="AQ5471" s="1"/>
      <c r="AR5471" s="1"/>
      <c r="AS5471" s="1"/>
    </row>
    <row r="5472" ht="31.5">
      <c r="B5472" s="41" t="s">
        <v>1468</v>
      </c>
      <c r="C5472" s="41" t="s">
        <v>137</v>
      </c>
      <c r="D5472" s="41" t="s">
        <v>115</v>
      </c>
      <c r="E5472" s="26" t="str">
        <f t="shared" si="10604"/>
        <v>1105</v>
      </c>
      <c r="F5472" s="41" t="s">
        <v>105</v>
      </c>
      <c r="G5472" s="41" t="s">
        <v>177</v>
      </c>
      <c r="H5472" s="42" t="s">
        <v>178</v>
      </c>
      <c r="I5472" s="43"/>
      <c r="J5472" s="43"/>
      <c r="K5472" s="43"/>
      <c r="L5472" s="43"/>
      <c r="M5472" s="43"/>
      <c r="N5472" s="43"/>
      <c r="O5472" s="43">
        <f t="shared" si="10711"/>
        <v>0</v>
      </c>
      <c r="P5472" s="43">
        <f t="shared" si="10712"/>
        <v>0</v>
      </c>
      <c r="Q5472" s="43"/>
      <c r="R5472" s="43"/>
      <c r="S5472" s="43"/>
      <c r="T5472" s="43"/>
      <c r="U5472" s="43"/>
      <c r="V5472" s="43">
        <f t="shared" si="10617"/>
        <v>0</v>
      </c>
      <c r="W5472" s="43"/>
      <c r="X5472" s="43"/>
      <c r="Y5472" s="43"/>
      <c r="Z5472" s="43"/>
      <c r="AA5472" s="43"/>
      <c r="AB5472" s="43">
        <f t="shared" si="10713"/>
        <v>1566.825</v>
      </c>
      <c r="AC5472" s="44">
        <f t="shared" si="10714"/>
        <v>1566.825</v>
      </c>
      <c r="AD5472" s="44">
        <f t="shared" si="10715"/>
        <v>1566.825</v>
      </c>
      <c r="AE5472" s="45">
        <f t="shared" si="10601"/>
        <v>100</v>
      </c>
      <c r="AF5472" s="43">
        <f t="shared" si="10716"/>
        <v>1566.825</v>
      </c>
      <c r="AG5472" s="43">
        <f t="shared" si="10717"/>
        <v>0</v>
      </c>
      <c r="AH5472" s="43">
        <f t="shared" si="10718"/>
        <v>0</v>
      </c>
      <c r="AI5472" s="43">
        <f t="shared" si="10719"/>
        <v>0</v>
      </c>
      <c r="AJ5472" s="43">
        <f t="shared" si="10720"/>
        <v>0</v>
      </c>
      <c r="AK5472" s="43">
        <f t="shared" si="10721"/>
        <v>0</v>
      </c>
      <c r="AL5472" s="43">
        <f t="shared" si="10602"/>
        <v>1566.825</v>
      </c>
      <c r="AM5472" s="43">
        <f t="shared" si="10603"/>
        <v>-1566.825</v>
      </c>
      <c r="AN5472" s="19"/>
      <c r="AO5472" s="1"/>
      <c r="AP5472" s="1"/>
      <c r="AQ5472" s="1"/>
      <c r="AR5472" s="1"/>
      <c r="AS5472" s="1"/>
    </row>
    <row r="5473" ht="31.5">
      <c r="B5473" s="41" t="s">
        <v>1468</v>
      </c>
      <c r="C5473" s="41" t="s">
        <v>137</v>
      </c>
      <c r="D5473" s="41" t="s">
        <v>115</v>
      </c>
      <c r="E5473" s="26" t="str">
        <f t="shared" si="10604"/>
        <v>1105</v>
      </c>
      <c r="F5473" s="41" t="s">
        <v>105</v>
      </c>
      <c r="G5473" s="41" t="s">
        <v>305</v>
      </c>
      <c r="H5473" s="42" t="s">
        <v>306</v>
      </c>
      <c r="I5473" s="43"/>
      <c r="J5473" s="43"/>
      <c r="K5473" s="43"/>
      <c r="L5473" s="43"/>
      <c r="M5473" s="43"/>
      <c r="N5473" s="43"/>
      <c r="O5473" s="43">
        <v>0</v>
      </c>
      <c r="P5473" s="43">
        <v>0</v>
      </c>
      <c r="Q5473" s="43"/>
      <c r="R5473" s="43"/>
      <c r="S5473" s="43"/>
      <c r="T5473" s="43"/>
      <c r="U5473" s="43"/>
      <c r="V5473" s="43">
        <f t="shared" si="10617"/>
        <v>0</v>
      </c>
      <c r="W5473" s="43"/>
      <c r="X5473" s="43"/>
      <c r="Y5473" s="43"/>
      <c r="Z5473" s="43"/>
      <c r="AA5473" s="43"/>
      <c r="AB5473" s="43">
        <v>1566.825</v>
      </c>
      <c r="AC5473" s="44">
        <v>1566.825</v>
      </c>
      <c r="AD5473" s="44">
        <v>1566.825</v>
      </c>
      <c r="AE5473" s="45">
        <f t="shared" si="10601"/>
        <v>100</v>
      </c>
      <c r="AF5473" s="43">
        <v>1566.825</v>
      </c>
      <c r="AG5473" s="43">
        <v>0</v>
      </c>
      <c r="AH5473" s="43">
        <v>0</v>
      </c>
      <c r="AI5473" s="43">
        <v>0</v>
      </c>
      <c r="AJ5473" s="43">
        <v>0</v>
      </c>
      <c r="AK5473" s="43">
        <v>0</v>
      </c>
      <c r="AL5473" s="43">
        <f t="shared" si="10602"/>
        <v>1566.825</v>
      </c>
      <c r="AM5473" s="43">
        <f t="shared" si="10603"/>
        <v>-1566.825</v>
      </c>
      <c r="AN5473" s="19"/>
      <c r="AO5473" s="1"/>
      <c r="AP5473" s="1"/>
      <c r="AQ5473" s="1"/>
      <c r="AR5473" s="1"/>
      <c r="AS5473" s="1"/>
    </row>
    <row r="5474" s="24" customFormat="1">
      <c r="B5474" s="25" t="s">
        <v>1517</v>
      </c>
      <c r="C5474" s="25"/>
      <c r="D5474" s="25"/>
      <c r="E5474" s="26" t="str">
        <f t="shared" si="10604"/>
        <v/>
      </c>
      <c r="F5474" s="25"/>
      <c r="G5474" s="25"/>
      <c r="H5474" s="27" t="s">
        <v>1518</v>
      </c>
      <c r="I5474" s="28">
        <f t="shared" ref="I5474:I5476" si="10722">I5475</f>
        <v>57702.199999999997</v>
      </c>
      <c r="J5474" s="28">
        <f t="shared" ref="J5474:J5476" si="10723">J5475</f>
        <v>53148.5</v>
      </c>
      <c r="K5474" s="28">
        <f t="shared" ref="K5474:K5476" si="10724">K5475</f>
        <v>53148.5</v>
      </c>
      <c r="L5474" s="28">
        <f t="shared" ref="L5474:L5476" si="10725">L5475</f>
        <v>0</v>
      </c>
      <c r="M5474" s="28">
        <f t="shared" ref="M5474:M5476" si="10726">M5475</f>
        <v>3939.8999999999996</v>
      </c>
      <c r="N5474" s="28">
        <f t="shared" ref="N5474:N5476" si="10727">N5475</f>
        <v>3939.8999999999996</v>
      </c>
      <c r="O5474" s="28">
        <f t="shared" si="10711"/>
        <v>0</v>
      </c>
      <c r="P5474" s="28">
        <f t="shared" si="10712"/>
        <v>0</v>
      </c>
      <c r="Q5474" s="28">
        <f t="shared" ref="Q5474:Q5476" si="10728">Q5475</f>
        <v>0</v>
      </c>
      <c r="R5474" s="28">
        <f t="shared" ref="R5474:R5476" si="10729">R5475</f>
        <v>2387.3999999999996</v>
      </c>
      <c r="S5474" s="28">
        <f t="shared" ref="S5474:S5476" si="10730">S5475</f>
        <v>0</v>
      </c>
      <c r="T5474" s="28">
        <f t="shared" ref="T5474:T5476" si="10731">T5475</f>
        <v>0</v>
      </c>
      <c r="U5474" s="28">
        <v>0</v>
      </c>
      <c r="V5474" s="28">
        <f t="shared" si="10617"/>
        <v>60089.599999999999</v>
      </c>
      <c r="W5474" s="28">
        <f t="shared" ref="W5474:W5476" si="10732">W5475</f>
        <v>0</v>
      </c>
      <c r="X5474" s="28">
        <f t="shared" ref="X5474:X5476" si="10733">X5475</f>
        <v>0</v>
      </c>
      <c r="Y5474" s="28">
        <f t="shared" ref="Y5474:Y5476" si="10734">Y5475</f>
        <v>0</v>
      </c>
      <c r="Z5474" s="28">
        <f t="shared" ref="Z5474:Z5476" si="10735">Z5475</f>
        <v>0</v>
      </c>
      <c r="AA5474" s="28">
        <f t="shared" ref="AA5474:AA5476" si="10736">AA5475</f>
        <v>0</v>
      </c>
      <c r="AB5474" s="28">
        <f t="shared" si="10713"/>
        <v>42567.772109999998</v>
      </c>
      <c r="AC5474" s="29">
        <f t="shared" si="10714"/>
        <v>60089.600000000006</v>
      </c>
      <c r="AD5474" s="29">
        <f t="shared" si="10715"/>
        <v>60076.191909999994</v>
      </c>
      <c r="AE5474" s="30">
        <f t="shared" si="10601"/>
        <v>99.977686504819445</v>
      </c>
      <c r="AF5474" s="28">
        <f t="shared" si="10716"/>
        <v>60089.599999999999</v>
      </c>
      <c r="AG5474" s="28">
        <f t="shared" si="10717"/>
        <v>0</v>
      </c>
      <c r="AH5474" s="28">
        <f t="shared" si="10718"/>
        <v>0</v>
      </c>
      <c r="AI5474" s="28">
        <f t="shared" si="10719"/>
        <v>0</v>
      </c>
      <c r="AJ5474" s="28">
        <f t="shared" si="10720"/>
        <v>0</v>
      </c>
      <c r="AK5474" s="28">
        <f t="shared" si="10721"/>
        <v>0</v>
      </c>
      <c r="AL5474" s="28">
        <f t="shared" si="10602"/>
        <v>60089.599999999999</v>
      </c>
      <c r="AM5474" s="28">
        <f t="shared" si="10603"/>
        <v>0</v>
      </c>
      <c r="AN5474" s="2"/>
      <c r="AO5474" s="24"/>
      <c r="AP5474" s="24"/>
      <c r="AQ5474" s="24"/>
      <c r="AR5474" s="24"/>
      <c r="AS5474" s="24"/>
    </row>
    <row r="5475" s="24" customFormat="1">
      <c r="B5475" s="25" t="s">
        <v>1517</v>
      </c>
      <c r="C5475" s="25" t="s">
        <v>41</v>
      </c>
      <c r="D5475" s="25"/>
      <c r="E5475" s="32" t="str">
        <f t="shared" si="10604"/>
        <v>01</v>
      </c>
      <c r="F5475" s="25"/>
      <c r="G5475" s="25"/>
      <c r="H5475" s="27" t="s">
        <v>42</v>
      </c>
      <c r="I5475" s="28">
        <f t="shared" si="10722"/>
        <v>57702.199999999997</v>
      </c>
      <c r="J5475" s="28">
        <f t="shared" si="10723"/>
        <v>53148.5</v>
      </c>
      <c r="K5475" s="28">
        <f t="shared" si="10724"/>
        <v>53148.5</v>
      </c>
      <c r="L5475" s="28">
        <f t="shared" si="10725"/>
        <v>0</v>
      </c>
      <c r="M5475" s="28">
        <f t="shared" si="10726"/>
        <v>3939.8999999999996</v>
      </c>
      <c r="N5475" s="28">
        <f t="shared" si="10727"/>
        <v>3939.8999999999996</v>
      </c>
      <c r="O5475" s="28">
        <f t="shared" si="10711"/>
        <v>0</v>
      </c>
      <c r="P5475" s="28">
        <f t="shared" si="10712"/>
        <v>0</v>
      </c>
      <c r="Q5475" s="28">
        <f t="shared" si="10728"/>
        <v>0</v>
      </c>
      <c r="R5475" s="28">
        <f t="shared" si="10729"/>
        <v>2387.3999999999996</v>
      </c>
      <c r="S5475" s="28">
        <f t="shared" si="10730"/>
        <v>0</v>
      </c>
      <c r="T5475" s="28">
        <f t="shared" si="10731"/>
        <v>0</v>
      </c>
      <c r="U5475" s="28">
        <v>0</v>
      </c>
      <c r="V5475" s="28">
        <f t="shared" si="10617"/>
        <v>60089.599999999999</v>
      </c>
      <c r="W5475" s="28">
        <f t="shared" si="10732"/>
        <v>0</v>
      </c>
      <c r="X5475" s="28">
        <f t="shared" si="10733"/>
        <v>0</v>
      </c>
      <c r="Y5475" s="28">
        <f t="shared" si="10734"/>
        <v>0</v>
      </c>
      <c r="Z5475" s="28">
        <f t="shared" si="10735"/>
        <v>0</v>
      </c>
      <c r="AA5475" s="28">
        <f t="shared" si="10736"/>
        <v>0</v>
      </c>
      <c r="AB5475" s="28">
        <f t="shared" si="10713"/>
        <v>42567.772109999998</v>
      </c>
      <c r="AC5475" s="29">
        <f t="shared" si="10714"/>
        <v>60089.600000000006</v>
      </c>
      <c r="AD5475" s="29">
        <f t="shared" si="10715"/>
        <v>60076.191909999994</v>
      </c>
      <c r="AE5475" s="30">
        <f t="shared" si="10601"/>
        <v>99.977686504819445</v>
      </c>
      <c r="AF5475" s="28">
        <f t="shared" si="10716"/>
        <v>60089.599999999999</v>
      </c>
      <c r="AG5475" s="28">
        <f t="shared" si="10717"/>
        <v>0</v>
      </c>
      <c r="AH5475" s="28">
        <f t="shared" si="10718"/>
        <v>0</v>
      </c>
      <c r="AI5475" s="28">
        <f t="shared" si="10719"/>
        <v>0</v>
      </c>
      <c r="AJ5475" s="28">
        <f t="shared" si="10720"/>
        <v>0</v>
      </c>
      <c r="AK5475" s="28">
        <f t="shared" si="10721"/>
        <v>0</v>
      </c>
      <c r="AL5475" s="28">
        <f t="shared" si="10602"/>
        <v>60089.599999999999</v>
      </c>
      <c r="AM5475" s="28">
        <f t="shared" si="10603"/>
        <v>0</v>
      </c>
      <c r="AN5475" s="2"/>
      <c r="AO5475" s="24"/>
      <c r="AP5475" s="24"/>
      <c r="AQ5475" s="24"/>
      <c r="AR5475" s="24"/>
      <c r="AS5475" s="24"/>
    </row>
    <row r="5476" s="33" customFormat="1" ht="47.25">
      <c r="B5476" s="34" t="s">
        <v>1517</v>
      </c>
      <c r="C5476" s="34" t="s">
        <v>41</v>
      </c>
      <c r="D5476" s="34" t="s">
        <v>135</v>
      </c>
      <c r="E5476" s="35" t="str">
        <f t="shared" si="10604"/>
        <v>0106</v>
      </c>
      <c r="F5476" s="34"/>
      <c r="G5476" s="34"/>
      <c r="H5476" s="36" t="s">
        <v>136</v>
      </c>
      <c r="I5476" s="37">
        <f t="shared" si="10722"/>
        <v>57702.199999999997</v>
      </c>
      <c r="J5476" s="37">
        <f t="shared" si="10723"/>
        <v>53148.5</v>
      </c>
      <c r="K5476" s="37">
        <f t="shared" si="10724"/>
        <v>53148.5</v>
      </c>
      <c r="L5476" s="37">
        <f t="shared" si="10725"/>
        <v>0</v>
      </c>
      <c r="M5476" s="37">
        <f t="shared" si="10726"/>
        <v>3939.8999999999996</v>
      </c>
      <c r="N5476" s="37">
        <f t="shared" si="10727"/>
        <v>3939.8999999999996</v>
      </c>
      <c r="O5476" s="37">
        <f t="shared" si="10711"/>
        <v>0</v>
      </c>
      <c r="P5476" s="37">
        <f t="shared" si="10712"/>
        <v>0</v>
      </c>
      <c r="Q5476" s="37">
        <f t="shared" si="10728"/>
        <v>0</v>
      </c>
      <c r="R5476" s="37">
        <f t="shared" si="10729"/>
        <v>2387.3999999999996</v>
      </c>
      <c r="S5476" s="37">
        <f t="shared" si="10730"/>
        <v>0</v>
      </c>
      <c r="T5476" s="37">
        <f t="shared" si="10731"/>
        <v>0</v>
      </c>
      <c r="U5476" s="37">
        <v>0</v>
      </c>
      <c r="V5476" s="37">
        <f t="shared" si="10617"/>
        <v>60089.599999999999</v>
      </c>
      <c r="W5476" s="37">
        <f t="shared" si="10732"/>
        <v>0</v>
      </c>
      <c r="X5476" s="37">
        <f t="shared" si="10733"/>
        <v>0</v>
      </c>
      <c r="Y5476" s="37">
        <f t="shared" si="10734"/>
        <v>0</v>
      </c>
      <c r="Z5476" s="37">
        <f t="shared" si="10735"/>
        <v>0</v>
      </c>
      <c r="AA5476" s="37">
        <f t="shared" si="10736"/>
        <v>0</v>
      </c>
      <c r="AB5476" s="37">
        <f t="shared" si="10713"/>
        <v>42567.772109999998</v>
      </c>
      <c r="AC5476" s="38">
        <f t="shared" si="10714"/>
        <v>60089.600000000006</v>
      </c>
      <c r="AD5476" s="38">
        <f t="shared" si="10715"/>
        <v>60076.191909999994</v>
      </c>
      <c r="AE5476" s="39">
        <f t="shared" si="10601"/>
        <v>99.977686504819445</v>
      </c>
      <c r="AF5476" s="37">
        <f t="shared" si="10716"/>
        <v>60089.599999999999</v>
      </c>
      <c r="AG5476" s="37">
        <f t="shared" si="10717"/>
        <v>0</v>
      </c>
      <c r="AH5476" s="37">
        <f t="shared" si="10718"/>
        <v>0</v>
      </c>
      <c r="AI5476" s="37">
        <f t="shared" si="10719"/>
        <v>0</v>
      </c>
      <c r="AJ5476" s="37">
        <f t="shared" si="10720"/>
        <v>0</v>
      </c>
      <c r="AK5476" s="37">
        <f t="shared" si="10721"/>
        <v>0</v>
      </c>
      <c r="AL5476" s="37">
        <f t="shared" si="10602"/>
        <v>60089.599999999999</v>
      </c>
      <c r="AM5476" s="37">
        <f t="shared" si="10603"/>
        <v>0</v>
      </c>
      <c r="AN5476" s="40"/>
      <c r="AO5476" s="33"/>
      <c r="AP5476" s="33"/>
      <c r="AQ5476" s="33"/>
      <c r="AR5476" s="33"/>
      <c r="AS5476" s="33"/>
    </row>
    <row r="5477" ht="31.5">
      <c r="B5477" s="41" t="s">
        <v>1517</v>
      </c>
      <c r="C5477" s="41" t="s">
        <v>41</v>
      </c>
      <c r="D5477" s="41" t="s">
        <v>135</v>
      </c>
      <c r="E5477" s="26" t="str">
        <f t="shared" si="10604"/>
        <v>0106</v>
      </c>
      <c r="F5477" s="41" t="s">
        <v>1519</v>
      </c>
      <c r="G5477" s="41"/>
      <c r="H5477" s="42" t="s">
        <v>1520</v>
      </c>
      <c r="I5477" s="43">
        <f>I5478+I5482</f>
        <v>57702.199999999997</v>
      </c>
      <c r="J5477" s="43">
        <f>J5478+J5482</f>
        <v>53148.5</v>
      </c>
      <c r="K5477" s="43">
        <f>K5478+K5482</f>
        <v>53148.5</v>
      </c>
      <c r="L5477" s="43">
        <f>L5478+L5482</f>
        <v>0</v>
      </c>
      <c r="M5477" s="43">
        <f>M5478+M5482</f>
        <v>3939.8999999999996</v>
      </c>
      <c r="N5477" s="43">
        <f>N5478+N5482</f>
        <v>3939.8999999999996</v>
      </c>
      <c r="O5477" s="43">
        <f>O5478+O5482</f>
        <v>0</v>
      </c>
      <c r="P5477" s="43">
        <f>P5478+P5482</f>
        <v>0</v>
      </c>
      <c r="Q5477" s="43">
        <f>Q5478+Q5482</f>
        <v>0</v>
      </c>
      <c r="R5477" s="43">
        <f>R5478+R5482</f>
        <v>2387.3999999999996</v>
      </c>
      <c r="S5477" s="43">
        <f>S5478+S5482</f>
        <v>0</v>
      </c>
      <c r="T5477" s="43">
        <f>T5478+T5482</f>
        <v>0</v>
      </c>
      <c r="U5477" s="43">
        <v>0</v>
      </c>
      <c r="V5477" s="43">
        <f t="shared" si="10617"/>
        <v>60089.599999999999</v>
      </c>
      <c r="W5477" s="43">
        <f>W5478+W5482</f>
        <v>0</v>
      </c>
      <c r="X5477" s="43">
        <f>X5478+X5482</f>
        <v>0</v>
      </c>
      <c r="Y5477" s="43">
        <f>Y5478+Y5482</f>
        <v>0</v>
      </c>
      <c r="Z5477" s="43">
        <f>Z5478+Z5482</f>
        <v>0</v>
      </c>
      <c r="AA5477" s="43">
        <f>AA5478+AA5482</f>
        <v>0</v>
      </c>
      <c r="AB5477" s="43">
        <f>AB5478+AB5482</f>
        <v>42567.772109999998</v>
      </c>
      <c r="AC5477" s="44">
        <f>AC5478+AC5482</f>
        <v>60089.600000000006</v>
      </c>
      <c r="AD5477" s="44">
        <f>AD5478+AD5482</f>
        <v>60076.191909999994</v>
      </c>
      <c r="AE5477" s="45">
        <f t="shared" si="10601"/>
        <v>99.977686504819445</v>
      </c>
      <c r="AF5477" s="43">
        <f>AF5478+AF5482</f>
        <v>60089.599999999999</v>
      </c>
      <c r="AG5477" s="43">
        <f>AG5478+AG5482</f>
        <v>0</v>
      </c>
      <c r="AH5477" s="43">
        <f>AH5478+AH5482</f>
        <v>0</v>
      </c>
      <c r="AI5477" s="43">
        <f>AI5478+AI5482</f>
        <v>0</v>
      </c>
      <c r="AJ5477" s="43">
        <f>AJ5478+AJ5482</f>
        <v>0</v>
      </c>
      <c r="AK5477" s="43">
        <f>AK5478+AK5482</f>
        <v>0</v>
      </c>
      <c r="AL5477" s="43">
        <f t="shared" si="10602"/>
        <v>60089.599999999999</v>
      </c>
      <c r="AM5477" s="43">
        <f t="shared" si="10603"/>
        <v>0</v>
      </c>
      <c r="AN5477" s="2"/>
      <c r="AO5477" s="1"/>
      <c r="AP5477" s="1"/>
      <c r="AQ5477" s="1"/>
      <c r="AR5477" s="1"/>
      <c r="AS5477" s="1"/>
    </row>
    <row r="5478" ht="31.5">
      <c r="B5478" s="41" t="s">
        <v>1517</v>
      </c>
      <c r="C5478" s="41" t="s">
        <v>41</v>
      </c>
      <c r="D5478" s="41" t="s">
        <v>135</v>
      </c>
      <c r="E5478" s="26" t="str">
        <f t="shared" si="10604"/>
        <v>0106</v>
      </c>
      <c r="F5478" s="41" t="s">
        <v>1521</v>
      </c>
      <c r="G5478" s="41"/>
      <c r="H5478" s="42" t="s">
        <v>1522</v>
      </c>
      <c r="I5478" s="43">
        <f t="shared" ref="I5478:I5480" si="10737">I5479</f>
        <v>23346.299999999999</v>
      </c>
      <c r="J5478" s="43">
        <f t="shared" ref="J5478:J5480" si="10738">J5479</f>
        <v>21251.5</v>
      </c>
      <c r="K5478" s="43">
        <f t="shared" ref="K5478:K5480" si="10739">K5479</f>
        <v>21251.099999999999</v>
      </c>
      <c r="L5478" s="43">
        <f t="shared" ref="L5478:L5480" si="10740">L5479</f>
        <v>0</v>
      </c>
      <c r="M5478" s="43">
        <f t="shared" ref="M5478:M5480" si="10741">M5479</f>
        <v>1812.8</v>
      </c>
      <c r="N5478" s="43">
        <f t="shared" ref="N5478:N5480" si="10742">N5479</f>
        <v>1812.8</v>
      </c>
      <c r="O5478" s="43">
        <f t="shared" ref="O5478:O5480" si="10743">O5479</f>
        <v>0</v>
      </c>
      <c r="P5478" s="43">
        <f t="shared" ref="P5478:P5480" si="10744">P5479</f>
        <v>0</v>
      </c>
      <c r="Q5478" s="43">
        <f t="shared" ref="Q5478:Q5480" si="10745">Q5479</f>
        <v>0</v>
      </c>
      <c r="R5478" s="43">
        <f t="shared" ref="R5478:R5480" si="10746">R5479</f>
        <v>1584.5999999999999</v>
      </c>
      <c r="S5478" s="43">
        <f t="shared" ref="S5478:S5480" si="10747">S5479</f>
        <v>0</v>
      </c>
      <c r="T5478" s="43">
        <f t="shared" ref="T5478:T5480" si="10748">T5479</f>
        <v>0</v>
      </c>
      <c r="U5478" s="43">
        <v>0</v>
      </c>
      <c r="V5478" s="43">
        <f t="shared" si="10617"/>
        <v>24930.899999999998</v>
      </c>
      <c r="W5478" s="43">
        <f t="shared" ref="W5478:W5480" si="10749">W5479</f>
        <v>0</v>
      </c>
      <c r="X5478" s="43">
        <f t="shared" ref="X5478:X5480" si="10750">X5479</f>
        <v>0</v>
      </c>
      <c r="Y5478" s="43">
        <f t="shared" ref="Y5478:Y5480" si="10751">Y5479</f>
        <v>0</v>
      </c>
      <c r="Z5478" s="43">
        <f t="shared" ref="Z5478:Z5480" si="10752">Z5479</f>
        <v>0</v>
      </c>
      <c r="AA5478" s="43">
        <f t="shared" ref="AA5478:AA5480" si="10753">AA5479</f>
        <v>0</v>
      </c>
      <c r="AB5478" s="43">
        <f t="shared" ref="AB5478:AB5480" si="10754">AB5479</f>
        <v>17693.156220000001</v>
      </c>
      <c r="AC5478" s="44">
        <f t="shared" ref="AC5478:AC5480" si="10755">AC5479</f>
        <v>26043.74898</v>
      </c>
      <c r="AD5478" s="44">
        <f t="shared" ref="AD5478:AD5480" si="10756">AD5479</f>
        <v>26035.21992</v>
      </c>
      <c r="AE5478" s="45">
        <f t="shared" si="10601"/>
        <v>99.967251028235026</v>
      </c>
      <c r="AF5478" s="43">
        <f t="shared" ref="AF5478:AF5480" si="10757">AF5479</f>
        <v>24930.900000000001</v>
      </c>
      <c r="AG5478" s="43">
        <f t="shared" ref="AG5478:AG5480" si="10758">AG5479</f>
        <v>0</v>
      </c>
      <c r="AH5478" s="43">
        <f t="shared" ref="AH5478:AH5480" si="10759">AH5479</f>
        <v>0</v>
      </c>
      <c r="AI5478" s="43">
        <f t="shared" ref="AI5478:AI5480" si="10760">AI5479</f>
        <v>0</v>
      </c>
      <c r="AJ5478" s="43">
        <f t="shared" ref="AJ5478:AJ5480" si="10761">AJ5479</f>
        <v>0</v>
      </c>
      <c r="AK5478" s="43">
        <f t="shared" ref="AK5478:AK5480" si="10762">AK5479</f>
        <v>0</v>
      </c>
      <c r="AL5478" s="43">
        <f t="shared" si="10602"/>
        <v>24930.900000000001</v>
      </c>
      <c r="AM5478" s="43">
        <f t="shared" si="10603"/>
        <v>-3.637978807091713e-12</v>
      </c>
      <c r="AN5478" s="2"/>
      <c r="AR5478" s="1"/>
      <c r="AS5478" s="1"/>
    </row>
    <row r="5479" ht="31.5">
      <c r="B5479" s="41" t="s">
        <v>1517</v>
      </c>
      <c r="C5479" s="41" t="s">
        <v>41</v>
      </c>
      <c r="D5479" s="41" t="s">
        <v>135</v>
      </c>
      <c r="E5479" s="26" t="str">
        <f t="shared" si="10604"/>
        <v>0106</v>
      </c>
      <c r="F5479" s="41" t="s">
        <v>1523</v>
      </c>
      <c r="G5479" s="41"/>
      <c r="H5479" s="42" t="s">
        <v>92</v>
      </c>
      <c r="I5479" s="43">
        <f t="shared" si="10737"/>
        <v>23346.299999999999</v>
      </c>
      <c r="J5479" s="43">
        <f t="shared" si="10738"/>
        <v>21251.5</v>
      </c>
      <c r="K5479" s="43">
        <f t="shared" si="10739"/>
        <v>21251.099999999999</v>
      </c>
      <c r="L5479" s="43">
        <f t="shared" si="10740"/>
        <v>0</v>
      </c>
      <c r="M5479" s="43">
        <f t="shared" si="10741"/>
        <v>1812.8</v>
      </c>
      <c r="N5479" s="43">
        <f t="shared" si="10742"/>
        <v>1812.8</v>
      </c>
      <c r="O5479" s="43">
        <f t="shared" si="10743"/>
        <v>0</v>
      </c>
      <c r="P5479" s="43">
        <f t="shared" si="10744"/>
        <v>0</v>
      </c>
      <c r="Q5479" s="43">
        <f t="shared" si="10745"/>
        <v>0</v>
      </c>
      <c r="R5479" s="43">
        <f t="shared" si="10746"/>
        <v>1584.5999999999999</v>
      </c>
      <c r="S5479" s="43">
        <f t="shared" si="10747"/>
        <v>0</v>
      </c>
      <c r="T5479" s="43">
        <f t="shared" si="10748"/>
        <v>0</v>
      </c>
      <c r="U5479" s="43">
        <v>0</v>
      </c>
      <c r="V5479" s="43">
        <f t="shared" si="10617"/>
        <v>24930.899999999998</v>
      </c>
      <c r="W5479" s="43">
        <f t="shared" si="10749"/>
        <v>0</v>
      </c>
      <c r="X5479" s="43">
        <f t="shared" si="10750"/>
        <v>0</v>
      </c>
      <c r="Y5479" s="43">
        <f t="shared" si="10751"/>
        <v>0</v>
      </c>
      <c r="Z5479" s="43">
        <f t="shared" si="10752"/>
        <v>0</v>
      </c>
      <c r="AA5479" s="43">
        <f t="shared" si="10753"/>
        <v>0</v>
      </c>
      <c r="AB5479" s="43">
        <f t="shared" si="10754"/>
        <v>17693.156220000001</v>
      </c>
      <c r="AC5479" s="44">
        <f t="shared" si="10755"/>
        <v>26043.74898</v>
      </c>
      <c r="AD5479" s="44">
        <f t="shared" si="10756"/>
        <v>26035.21992</v>
      </c>
      <c r="AE5479" s="45">
        <f t="shared" si="10601"/>
        <v>99.967251028235026</v>
      </c>
      <c r="AF5479" s="43">
        <f t="shared" si="10757"/>
        <v>24930.900000000001</v>
      </c>
      <c r="AG5479" s="43">
        <f t="shared" si="10758"/>
        <v>0</v>
      </c>
      <c r="AH5479" s="43">
        <f t="shared" si="10759"/>
        <v>0</v>
      </c>
      <c r="AI5479" s="43">
        <f t="shared" si="10760"/>
        <v>0</v>
      </c>
      <c r="AJ5479" s="43">
        <f t="shared" si="10761"/>
        <v>0</v>
      </c>
      <c r="AK5479" s="43">
        <f t="shared" si="10762"/>
        <v>0</v>
      </c>
      <c r="AL5479" s="43">
        <f t="shared" si="10602"/>
        <v>24930.900000000001</v>
      </c>
      <c r="AM5479" s="43">
        <f t="shared" si="10603"/>
        <v>-3.637978807091713e-12</v>
      </c>
      <c r="AN5479" s="2"/>
      <c r="AO5479" s="1"/>
      <c r="AP5479" s="1"/>
      <c r="AQ5479" s="1"/>
      <c r="AR5479" s="1"/>
      <c r="AS5479" s="1"/>
    </row>
    <row r="5480" ht="78.75">
      <c r="B5480" s="41" t="s">
        <v>1517</v>
      </c>
      <c r="C5480" s="41" t="s">
        <v>41</v>
      </c>
      <c r="D5480" s="41" t="s">
        <v>135</v>
      </c>
      <c r="E5480" s="26" t="str">
        <f t="shared" si="10604"/>
        <v>0106</v>
      </c>
      <c r="F5480" s="41" t="s">
        <v>1523</v>
      </c>
      <c r="G5480" s="41" t="s">
        <v>71</v>
      </c>
      <c r="H5480" s="42" t="s">
        <v>72</v>
      </c>
      <c r="I5480" s="43">
        <f t="shared" si="10737"/>
        <v>23346.299999999999</v>
      </c>
      <c r="J5480" s="43">
        <f t="shared" si="10738"/>
        <v>21251.5</v>
      </c>
      <c r="K5480" s="43">
        <f t="shared" si="10739"/>
        <v>21251.099999999999</v>
      </c>
      <c r="L5480" s="43">
        <f t="shared" si="10740"/>
        <v>0</v>
      </c>
      <c r="M5480" s="43">
        <f t="shared" si="10741"/>
        <v>1812.8</v>
      </c>
      <c r="N5480" s="43">
        <f t="shared" si="10742"/>
        <v>1812.8</v>
      </c>
      <c r="O5480" s="43">
        <f t="shared" si="10743"/>
        <v>0</v>
      </c>
      <c r="P5480" s="43">
        <f t="shared" si="10744"/>
        <v>0</v>
      </c>
      <c r="Q5480" s="43">
        <f t="shared" si="10745"/>
        <v>0</v>
      </c>
      <c r="R5480" s="43">
        <f t="shared" si="10746"/>
        <v>1584.5999999999999</v>
      </c>
      <c r="S5480" s="43">
        <f t="shared" si="10747"/>
        <v>0</v>
      </c>
      <c r="T5480" s="43">
        <f t="shared" si="10748"/>
        <v>0</v>
      </c>
      <c r="U5480" s="43">
        <v>0</v>
      </c>
      <c r="V5480" s="43">
        <f t="shared" si="10617"/>
        <v>24930.899999999998</v>
      </c>
      <c r="W5480" s="43">
        <f t="shared" si="10749"/>
        <v>0</v>
      </c>
      <c r="X5480" s="43">
        <f t="shared" si="10750"/>
        <v>0</v>
      </c>
      <c r="Y5480" s="43">
        <f t="shared" si="10751"/>
        <v>0</v>
      </c>
      <c r="Z5480" s="43">
        <f t="shared" si="10752"/>
        <v>0</v>
      </c>
      <c r="AA5480" s="43">
        <f t="shared" si="10753"/>
        <v>0</v>
      </c>
      <c r="AB5480" s="43">
        <f t="shared" si="10754"/>
        <v>17693.156220000001</v>
      </c>
      <c r="AC5480" s="44">
        <f t="shared" si="10755"/>
        <v>26043.74898</v>
      </c>
      <c r="AD5480" s="44">
        <f t="shared" si="10756"/>
        <v>26035.21992</v>
      </c>
      <c r="AE5480" s="45">
        <f t="shared" ref="AE5480:AE5543" si="10763">AD5480/AC5480*100</f>
        <v>99.967251028235026</v>
      </c>
      <c r="AF5480" s="43">
        <f t="shared" si="10757"/>
        <v>24930.900000000001</v>
      </c>
      <c r="AG5480" s="43">
        <f t="shared" si="10758"/>
        <v>0</v>
      </c>
      <c r="AH5480" s="43">
        <f t="shared" si="10759"/>
        <v>0</v>
      </c>
      <c r="AI5480" s="43">
        <f t="shared" si="10760"/>
        <v>0</v>
      </c>
      <c r="AJ5480" s="43">
        <f t="shared" si="10761"/>
        <v>0</v>
      </c>
      <c r="AK5480" s="43">
        <f t="shared" si="10762"/>
        <v>0</v>
      </c>
      <c r="AL5480" s="43">
        <f t="shared" ref="AL5480:AL5543" si="10764">AF5480+AH5480+AK5480+AI5480+AJ5480+AG5480</f>
        <v>24930.900000000001</v>
      </c>
      <c r="AM5480" s="43">
        <f t="shared" ref="AM5480:AM5543" si="10765">V5480-AL5480</f>
        <v>-3.637978807091713e-12</v>
      </c>
      <c r="AN5480" s="2"/>
      <c r="AO5480" s="1"/>
      <c r="AP5480" s="1"/>
      <c r="AQ5480" s="1"/>
      <c r="AR5480" s="1"/>
      <c r="AS5480" s="1"/>
    </row>
    <row r="5481" ht="31.5">
      <c r="B5481" s="41" t="s">
        <v>1517</v>
      </c>
      <c r="C5481" s="41" t="s">
        <v>41</v>
      </c>
      <c r="D5481" s="41" t="s">
        <v>135</v>
      </c>
      <c r="E5481" s="26" t="str">
        <f t="shared" si="10604"/>
        <v>0106</v>
      </c>
      <c r="F5481" s="41" t="s">
        <v>1523</v>
      </c>
      <c r="G5481" s="41" t="s">
        <v>93</v>
      </c>
      <c r="H5481" s="42" t="s">
        <v>94</v>
      </c>
      <c r="I5481" s="43">
        <v>23346.299999999999</v>
      </c>
      <c r="J5481" s="43">
        <v>21251.5</v>
      </c>
      <c r="K5481" s="43">
        <v>21251.099999999999</v>
      </c>
      <c r="L5481" s="43"/>
      <c r="M5481" s="43">
        <v>1812.8</v>
      </c>
      <c r="N5481" s="43">
        <v>1812.8</v>
      </c>
      <c r="O5481" s="43">
        <v>0</v>
      </c>
      <c r="P5481" s="43">
        <v>0</v>
      </c>
      <c r="Q5481" s="43">
        <v>0</v>
      </c>
      <c r="R5481" s="43">
        <v>1584.5999999999999</v>
      </c>
      <c r="S5481" s="43">
        <v>0</v>
      </c>
      <c r="T5481" s="43">
        <v>0</v>
      </c>
      <c r="U5481" s="43">
        <v>0</v>
      </c>
      <c r="V5481" s="43">
        <f t="shared" si="10617"/>
        <v>24930.899999999998</v>
      </c>
      <c r="W5481" s="43"/>
      <c r="X5481" s="43"/>
      <c r="Y5481" s="43"/>
      <c r="Z5481" s="43"/>
      <c r="AA5481" s="43"/>
      <c r="AB5481" s="43">
        <v>17693.156220000001</v>
      </c>
      <c r="AC5481" s="44">
        <v>26043.74898</v>
      </c>
      <c r="AD5481" s="44">
        <v>26035.21992</v>
      </c>
      <c r="AE5481" s="45">
        <f t="shared" si="10763"/>
        <v>99.967251028235026</v>
      </c>
      <c r="AF5481" s="43">
        <v>24930.900000000001</v>
      </c>
      <c r="AG5481" s="43">
        <v>0</v>
      </c>
      <c r="AH5481" s="43">
        <v>0</v>
      </c>
      <c r="AI5481" s="43">
        <v>0</v>
      </c>
      <c r="AJ5481" s="43">
        <v>0</v>
      </c>
      <c r="AK5481" s="43">
        <v>0</v>
      </c>
      <c r="AL5481" s="43">
        <f t="shared" si="10764"/>
        <v>24930.900000000001</v>
      </c>
      <c r="AM5481" s="43">
        <f t="shared" si="10765"/>
        <v>-3.637978807091713e-12</v>
      </c>
      <c r="AN5481" s="19"/>
      <c r="AO5481" s="1"/>
      <c r="AP5481" s="1"/>
      <c r="AQ5481" s="1"/>
      <c r="AR5481" s="1"/>
      <c r="AS5481" s="1"/>
    </row>
    <row r="5482">
      <c r="B5482" s="41" t="s">
        <v>1517</v>
      </c>
      <c r="C5482" s="41" t="s">
        <v>41</v>
      </c>
      <c r="D5482" s="41" t="s">
        <v>135</v>
      </c>
      <c r="E5482" s="26" t="str">
        <f t="shared" si="10604"/>
        <v>0106</v>
      </c>
      <c r="F5482" s="41" t="s">
        <v>1524</v>
      </c>
      <c r="G5482" s="41"/>
      <c r="H5482" s="42" t="s">
        <v>1415</v>
      </c>
      <c r="I5482" s="43">
        <f>I5483+I5486</f>
        <v>34355.900000000001</v>
      </c>
      <c r="J5482" s="43">
        <f>J5483+J5486</f>
        <v>31897</v>
      </c>
      <c r="K5482" s="43">
        <f>K5483+K5486</f>
        <v>31897.400000000001</v>
      </c>
      <c r="L5482" s="43">
        <f>L5483+L5486</f>
        <v>0</v>
      </c>
      <c r="M5482" s="43">
        <f>M5483+M5486</f>
        <v>2127.0999999999999</v>
      </c>
      <c r="N5482" s="43">
        <f>N5483+N5486</f>
        <v>2127.0999999999999</v>
      </c>
      <c r="O5482" s="43">
        <f>O5483+O5486</f>
        <v>0</v>
      </c>
      <c r="P5482" s="43">
        <f>P5483+P5486</f>
        <v>0</v>
      </c>
      <c r="Q5482" s="43">
        <f>Q5483+Q5486</f>
        <v>0</v>
      </c>
      <c r="R5482" s="43">
        <f>R5483+R5486</f>
        <v>802.79999999999995</v>
      </c>
      <c r="S5482" s="43">
        <f>S5483+S5486</f>
        <v>0</v>
      </c>
      <c r="T5482" s="43">
        <f>T5483+T5486</f>
        <v>0</v>
      </c>
      <c r="U5482" s="43">
        <v>0</v>
      </c>
      <c r="V5482" s="43">
        <f t="shared" si="10617"/>
        <v>35158.700000000004</v>
      </c>
      <c r="W5482" s="43">
        <f>W5483+W5486</f>
        <v>0</v>
      </c>
      <c r="X5482" s="43">
        <f>X5483+X5486</f>
        <v>0</v>
      </c>
      <c r="Y5482" s="43">
        <f>Y5483+Y5486</f>
        <v>0</v>
      </c>
      <c r="Z5482" s="43">
        <f>Z5483+Z5486</f>
        <v>0</v>
      </c>
      <c r="AA5482" s="43">
        <f>AA5483+AA5486</f>
        <v>0</v>
      </c>
      <c r="AB5482" s="43">
        <f>AB5483+AB5486</f>
        <v>24874.615889999997</v>
      </c>
      <c r="AC5482" s="44">
        <f>AC5483+AC5486</f>
        <v>34045.851020000002</v>
      </c>
      <c r="AD5482" s="44">
        <f>AD5483+AD5486</f>
        <v>34040.971989999998</v>
      </c>
      <c r="AE5482" s="45">
        <f t="shared" si="10763"/>
        <v>99.985669237649148</v>
      </c>
      <c r="AF5482" s="43">
        <f>AF5483+AF5486</f>
        <v>35158.699999999997</v>
      </c>
      <c r="AG5482" s="43">
        <f>AG5483+AG5486</f>
        <v>0</v>
      </c>
      <c r="AH5482" s="43">
        <f>AH5483+AH5486</f>
        <v>0</v>
      </c>
      <c r="AI5482" s="43">
        <f>AI5483+AI5486</f>
        <v>0</v>
      </c>
      <c r="AJ5482" s="43">
        <f>AJ5483+AJ5486</f>
        <v>0</v>
      </c>
      <c r="AK5482" s="43">
        <f>AK5483+AK5486</f>
        <v>0</v>
      </c>
      <c r="AL5482" s="43">
        <f t="shared" si="10764"/>
        <v>35158.699999999997</v>
      </c>
      <c r="AM5482" s="43">
        <f t="shared" si="10765"/>
        <v>7.2759576141834259e-12</v>
      </c>
      <c r="AN5482" s="2"/>
      <c r="AR5482" s="1"/>
      <c r="AS5482" s="1"/>
    </row>
    <row r="5483" ht="31.5">
      <c r="B5483" s="41" t="s">
        <v>1517</v>
      </c>
      <c r="C5483" s="41" t="s">
        <v>41</v>
      </c>
      <c r="D5483" s="41" t="s">
        <v>135</v>
      </c>
      <c r="E5483" s="26" t="str">
        <f t="shared" si="10604"/>
        <v>0106</v>
      </c>
      <c r="F5483" s="41" t="s">
        <v>1525</v>
      </c>
      <c r="G5483" s="41"/>
      <c r="H5483" s="42" t="s">
        <v>92</v>
      </c>
      <c r="I5483" s="43">
        <f t="shared" ref="I5483:I5484" si="10766">I5484</f>
        <v>27388.299999999999</v>
      </c>
      <c r="J5483" s="43">
        <f t="shared" ref="J5483:J5484" si="10767">J5484</f>
        <v>24929.400000000001</v>
      </c>
      <c r="K5483" s="43">
        <f t="shared" ref="K5483:K5484" si="10768">K5484</f>
        <v>24929.799999999999</v>
      </c>
      <c r="L5483" s="43">
        <f t="shared" ref="L5483:L5484" si="10769">L5484</f>
        <v>0</v>
      </c>
      <c r="M5483" s="43">
        <f t="shared" ref="M5483:M5484" si="10770">M5484</f>
        <v>2127.0999999999999</v>
      </c>
      <c r="N5483" s="43">
        <f t="shared" ref="N5483:N5484" si="10771">N5484</f>
        <v>2127.0999999999999</v>
      </c>
      <c r="O5483" s="43">
        <f t="shared" ref="O5483:O5484" si="10772">O5484</f>
        <v>0</v>
      </c>
      <c r="P5483" s="43">
        <f t="shared" ref="P5483:P5484" si="10773">P5484</f>
        <v>0</v>
      </c>
      <c r="Q5483" s="43">
        <f t="shared" ref="Q5483:Q5484" si="10774">Q5484</f>
        <v>0</v>
      </c>
      <c r="R5483" s="43">
        <f t="shared" ref="R5483:R5484" si="10775">R5484</f>
        <v>802.79999999999995</v>
      </c>
      <c r="S5483" s="43">
        <f t="shared" ref="S5483:S5484" si="10776">S5484</f>
        <v>0</v>
      </c>
      <c r="T5483" s="43">
        <f t="shared" ref="T5483:T5484" si="10777">T5484</f>
        <v>0</v>
      </c>
      <c r="U5483" s="43">
        <v>0</v>
      </c>
      <c r="V5483" s="43">
        <f t="shared" si="10617"/>
        <v>28191.099999999999</v>
      </c>
      <c r="W5483" s="43">
        <f t="shared" ref="W5483:W5484" si="10778">W5484</f>
        <v>0</v>
      </c>
      <c r="X5483" s="43">
        <f t="shared" ref="X5483:X5484" si="10779">X5484</f>
        <v>0</v>
      </c>
      <c r="Y5483" s="43">
        <f t="shared" ref="Y5483:Y5484" si="10780">Y5484</f>
        <v>0</v>
      </c>
      <c r="Z5483" s="43">
        <f t="shared" ref="Z5483:Z5484" si="10781">Z5484</f>
        <v>0</v>
      </c>
      <c r="AA5483" s="43">
        <f t="shared" ref="AA5483:AA5484" si="10782">AA5484</f>
        <v>0</v>
      </c>
      <c r="AB5483" s="43">
        <f t="shared" ref="AB5483:AB5484" si="10783">AB5484</f>
        <v>21054.678619999999</v>
      </c>
      <c r="AC5483" s="44">
        <f t="shared" ref="AC5483:AC5484" si="10784">AC5484</f>
        <v>29449.475630000001</v>
      </c>
      <c r="AD5483" s="44">
        <f t="shared" ref="AD5483:AD5484" si="10785">AD5484</f>
        <v>29444.596600000001</v>
      </c>
      <c r="AE5483" s="45">
        <f t="shared" si="10763"/>
        <v>99.983432540323307</v>
      </c>
      <c r="AF5483" s="43">
        <f t="shared" ref="AF5483:AF5484" si="10786">AF5484</f>
        <v>28191.099999999999</v>
      </c>
      <c r="AG5483" s="43">
        <f t="shared" ref="AG5483:AG5484" si="10787">AG5484</f>
        <v>0</v>
      </c>
      <c r="AH5483" s="43">
        <f t="shared" ref="AH5483:AH5484" si="10788">AH5484</f>
        <v>0</v>
      </c>
      <c r="AI5483" s="43">
        <f t="shared" ref="AI5483:AI5484" si="10789">AI5484</f>
        <v>0</v>
      </c>
      <c r="AJ5483" s="43">
        <f t="shared" ref="AJ5483:AJ5484" si="10790">AJ5484</f>
        <v>0</v>
      </c>
      <c r="AK5483" s="43">
        <f t="shared" ref="AK5483:AK5484" si="10791">AK5484</f>
        <v>0</v>
      </c>
      <c r="AL5483" s="43">
        <f t="shared" si="10764"/>
        <v>28191.099999999999</v>
      </c>
      <c r="AM5483" s="43">
        <f t="shared" si="10765"/>
        <v>0</v>
      </c>
      <c r="AN5483" s="2"/>
      <c r="AO5483" s="1"/>
      <c r="AP5483" s="1"/>
      <c r="AQ5483" s="1"/>
      <c r="AR5483" s="1"/>
      <c r="AS5483" s="1"/>
    </row>
    <row r="5484" ht="78.75">
      <c r="B5484" s="41" t="s">
        <v>1517</v>
      </c>
      <c r="C5484" s="41" t="s">
        <v>41</v>
      </c>
      <c r="D5484" s="41" t="s">
        <v>135</v>
      </c>
      <c r="E5484" s="26" t="str">
        <f t="shared" si="10604"/>
        <v>0106</v>
      </c>
      <c r="F5484" s="41" t="s">
        <v>1525</v>
      </c>
      <c r="G5484" s="41" t="s">
        <v>71</v>
      </c>
      <c r="H5484" s="42" t="s">
        <v>72</v>
      </c>
      <c r="I5484" s="43">
        <f t="shared" si="10766"/>
        <v>27388.299999999999</v>
      </c>
      <c r="J5484" s="43">
        <f t="shared" si="10767"/>
        <v>24929.400000000001</v>
      </c>
      <c r="K5484" s="43">
        <f t="shared" si="10768"/>
        <v>24929.799999999999</v>
      </c>
      <c r="L5484" s="43">
        <f t="shared" si="10769"/>
        <v>0</v>
      </c>
      <c r="M5484" s="43">
        <f t="shared" si="10770"/>
        <v>2127.0999999999999</v>
      </c>
      <c r="N5484" s="43">
        <f t="shared" si="10771"/>
        <v>2127.0999999999999</v>
      </c>
      <c r="O5484" s="43">
        <f t="shared" si="10772"/>
        <v>0</v>
      </c>
      <c r="P5484" s="43">
        <f t="shared" si="10773"/>
        <v>0</v>
      </c>
      <c r="Q5484" s="43">
        <f t="shared" si="10774"/>
        <v>0</v>
      </c>
      <c r="R5484" s="43">
        <f t="shared" si="10775"/>
        <v>802.79999999999995</v>
      </c>
      <c r="S5484" s="43">
        <f t="shared" si="10776"/>
        <v>0</v>
      </c>
      <c r="T5484" s="43">
        <f t="shared" si="10777"/>
        <v>0</v>
      </c>
      <c r="U5484" s="43">
        <v>0</v>
      </c>
      <c r="V5484" s="43">
        <f t="shared" si="10617"/>
        <v>28191.099999999999</v>
      </c>
      <c r="W5484" s="43">
        <f t="shared" si="10778"/>
        <v>0</v>
      </c>
      <c r="X5484" s="43">
        <f t="shared" si="10779"/>
        <v>0</v>
      </c>
      <c r="Y5484" s="43">
        <f t="shared" si="10780"/>
        <v>0</v>
      </c>
      <c r="Z5484" s="43">
        <f t="shared" si="10781"/>
        <v>0</v>
      </c>
      <c r="AA5484" s="43">
        <f t="shared" si="10782"/>
        <v>0</v>
      </c>
      <c r="AB5484" s="43">
        <f t="shared" si="10783"/>
        <v>21054.678619999999</v>
      </c>
      <c r="AC5484" s="44">
        <f t="shared" si="10784"/>
        <v>29449.475630000001</v>
      </c>
      <c r="AD5484" s="44">
        <f t="shared" si="10785"/>
        <v>29444.596600000001</v>
      </c>
      <c r="AE5484" s="45">
        <f t="shared" si="10763"/>
        <v>99.983432540323307</v>
      </c>
      <c r="AF5484" s="43">
        <f t="shared" si="10786"/>
        <v>28191.099999999999</v>
      </c>
      <c r="AG5484" s="43">
        <f t="shared" si="10787"/>
        <v>0</v>
      </c>
      <c r="AH5484" s="43">
        <f t="shared" si="10788"/>
        <v>0</v>
      </c>
      <c r="AI5484" s="43">
        <f t="shared" si="10789"/>
        <v>0</v>
      </c>
      <c r="AJ5484" s="43">
        <f t="shared" si="10790"/>
        <v>0</v>
      </c>
      <c r="AK5484" s="43">
        <f t="shared" si="10791"/>
        <v>0</v>
      </c>
      <c r="AL5484" s="43">
        <f t="shared" si="10764"/>
        <v>28191.099999999999</v>
      </c>
      <c r="AM5484" s="43">
        <f t="shared" si="10765"/>
        <v>0</v>
      </c>
      <c r="AN5484" s="2"/>
      <c r="AO5484" s="1"/>
      <c r="AP5484" s="1"/>
      <c r="AQ5484" s="1"/>
      <c r="AR5484" s="1"/>
      <c r="AS5484" s="1"/>
    </row>
    <row r="5485" ht="31.5">
      <c r="B5485" s="41" t="s">
        <v>1517</v>
      </c>
      <c r="C5485" s="41" t="s">
        <v>41</v>
      </c>
      <c r="D5485" s="41" t="s">
        <v>135</v>
      </c>
      <c r="E5485" s="26" t="str">
        <f t="shared" si="10604"/>
        <v>0106</v>
      </c>
      <c r="F5485" s="41" t="s">
        <v>1525</v>
      </c>
      <c r="G5485" s="41" t="s">
        <v>93</v>
      </c>
      <c r="H5485" s="42" t="s">
        <v>94</v>
      </c>
      <c r="I5485" s="43">
        <v>27388.299999999999</v>
      </c>
      <c r="J5485" s="43">
        <v>24929.400000000001</v>
      </c>
      <c r="K5485" s="43">
        <v>24929.799999999999</v>
      </c>
      <c r="L5485" s="43"/>
      <c r="M5485" s="43">
        <v>2127.0999999999999</v>
      </c>
      <c r="N5485" s="43">
        <v>2127.0999999999999</v>
      </c>
      <c r="O5485" s="43">
        <v>0</v>
      </c>
      <c r="P5485" s="43">
        <v>0</v>
      </c>
      <c r="Q5485" s="43">
        <v>0</v>
      </c>
      <c r="R5485" s="43">
        <v>802.79999999999995</v>
      </c>
      <c r="S5485" s="43">
        <v>0</v>
      </c>
      <c r="T5485" s="43">
        <v>0</v>
      </c>
      <c r="U5485" s="43">
        <v>0</v>
      </c>
      <c r="V5485" s="43">
        <f t="shared" si="10617"/>
        <v>28191.099999999999</v>
      </c>
      <c r="W5485" s="43"/>
      <c r="X5485" s="43"/>
      <c r="Y5485" s="43"/>
      <c r="Z5485" s="43"/>
      <c r="AA5485" s="43"/>
      <c r="AB5485" s="43">
        <v>21054.678619999999</v>
      </c>
      <c r="AC5485" s="44">
        <v>29449.475630000001</v>
      </c>
      <c r="AD5485" s="44">
        <v>29444.596600000001</v>
      </c>
      <c r="AE5485" s="45">
        <f t="shared" si="10763"/>
        <v>99.983432540323307</v>
      </c>
      <c r="AF5485" s="43">
        <v>28191.099999999999</v>
      </c>
      <c r="AG5485" s="43">
        <v>0</v>
      </c>
      <c r="AH5485" s="43">
        <v>0</v>
      </c>
      <c r="AI5485" s="43">
        <v>0</v>
      </c>
      <c r="AJ5485" s="43">
        <v>0</v>
      </c>
      <c r="AK5485" s="43">
        <v>0</v>
      </c>
      <c r="AL5485" s="43">
        <f t="shared" si="10764"/>
        <v>28191.099999999999</v>
      </c>
      <c r="AM5485" s="43">
        <f t="shared" si="10765"/>
        <v>0</v>
      </c>
      <c r="AN5485" s="19"/>
      <c r="AR5485" s="1"/>
      <c r="AS5485" s="1"/>
    </row>
    <row r="5486" ht="31.5">
      <c r="B5486" s="41" t="s">
        <v>1517</v>
      </c>
      <c r="C5486" s="41" t="s">
        <v>41</v>
      </c>
      <c r="D5486" s="41" t="s">
        <v>135</v>
      </c>
      <c r="E5486" s="26" t="str">
        <f t="shared" si="10604"/>
        <v>0106</v>
      </c>
      <c r="F5486" s="41" t="s">
        <v>1526</v>
      </c>
      <c r="G5486" s="41"/>
      <c r="H5486" s="42" t="s">
        <v>100</v>
      </c>
      <c r="I5486" s="43">
        <f>I5487+I5489+I5491</f>
        <v>6967.6000000000004</v>
      </c>
      <c r="J5486" s="43">
        <f>J5487+J5489+J5491</f>
        <v>6967.6000000000004</v>
      </c>
      <c r="K5486" s="43">
        <f>K5487+K5489+K5491</f>
        <v>6967.6000000000004</v>
      </c>
      <c r="L5486" s="43">
        <f>L5487+L5489+L5491</f>
        <v>0</v>
      </c>
      <c r="M5486" s="43">
        <f>M5487+M5489+M5491</f>
        <v>0</v>
      </c>
      <c r="N5486" s="43">
        <f>N5487+N5489+N5491</f>
        <v>0</v>
      </c>
      <c r="O5486" s="43">
        <f>O5487+O5489+O5491</f>
        <v>0</v>
      </c>
      <c r="P5486" s="43">
        <f>P5487+P5489+P5491</f>
        <v>0</v>
      </c>
      <c r="Q5486" s="43">
        <f>Q5487+Q5489+Q5491</f>
        <v>0</v>
      </c>
      <c r="R5486" s="43">
        <f>R5487+R5489+R5491</f>
        <v>0</v>
      </c>
      <c r="S5486" s="43">
        <f>S5487+S5489+S5491</f>
        <v>0</v>
      </c>
      <c r="T5486" s="43">
        <f>T5487+T5489+T5491</f>
        <v>0</v>
      </c>
      <c r="U5486" s="43">
        <v>0</v>
      </c>
      <c r="V5486" s="43">
        <f t="shared" si="10617"/>
        <v>6967.6000000000004</v>
      </c>
      <c r="W5486" s="43">
        <f>W5487+W5489+W5491</f>
        <v>0</v>
      </c>
      <c r="X5486" s="43">
        <f>X5487+X5489+X5491</f>
        <v>0</v>
      </c>
      <c r="Y5486" s="43">
        <f>Y5487+Y5489+Y5491</f>
        <v>0</v>
      </c>
      <c r="Z5486" s="43">
        <f>Z5487+Z5489+Z5491</f>
        <v>0</v>
      </c>
      <c r="AA5486" s="43">
        <f>AA5487+AA5489+AA5491</f>
        <v>0</v>
      </c>
      <c r="AB5486" s="43">
        <f>AB5487+AB5489+AB5491</f>
        <v>3819.9372699999999</v>
      </c>
      <c r="AC5486" s="44">
        <f>AC5487+AC5489+AC5491</f>
        <v>4596.3753900000002</v>
      </c>
      <c r="AD5486" s="44">
        <f>AD5487+AD5489+AD5491</f>
        <v>4596.3753900000002</v>
      </c>
      <c r="AE5486" s="45">
        <f t="shared" si="10763"/>
        <v>100</v>
      </c>
      <c r="AF5486" s="43">
        <f>AF5487+AF5489+AF5491</f>
        <v>6967.6000000000004</v>
      </c>
      <c r="AG5486" s="43">
        <f>AG5487+AG5489+AG5491</f>
        <v>0</v>
      </c>
      <c r="AH5486" s="43">
        <f>AH5487+AH5489+AH5491</f>
        <v>0</v>
      </c>
      <c r="AI5486" s="43">
        <f>AI5487+AI5489+AI5491</f>
        <v>0</v>
      </c>
      <c r="AJ5486" s="43">
        <f>AJ5487+AJ5489+AJ5491</f>
        <v>0</v>
      </c>
      <c r="AK5486" s="43">
        <f>AK5487+AK5489+AK5491</f>
        <v>0</v>
      </c>
      <c r="AL5486" s="43">
        <f t="shared" si="10764"/>
        <v>6967.6000000000004</v>
      </c>
      <c r="AM5486" s="43">
        <f t="shared" si="10765"/>
        <v>0</v>
      </c>
      <c r="AN5486" s="2"/>
      <c r="AO5486" s="1"/>
      <c r="AP5486" s="1"/>
      <c r="AQ5486" s="1"/>
      <c r="AR5486" s="1"/>
      <c r="AS5486" s="1"/>
    </row>
    <row r="5487" ht="78.75">
      <c r="B5487" s="41" t="s">
        <v>1517</v>
      </c>
      <c r="C5487" s="41" t="s">
        <v>41</v>
      </c>
      <c r="D5487" s="41" t="s">
        <v>135</v>
      </c>
      <c r="E5487" s="26" t="str">
        <f t="shared" ref="E5487:E5550" si="10792">CONCATENATE(C5487,D5487)</f>
        <v>0106</v>
      </c>
      <c r="F5487" s="41" t="s">
        <v>1526</v>
      </c>
      <c r="G5487" s="41" t="s">
        <v>71</v>
      </c>
      <c r="H5487" s="42" t="s">
        <v>72</v>
      </c>
      <c r="I5487" s="43">
        <f>I5488</f>
        <v>487</v>
      </c>
      <c r="J5487" s="43">
        <f>J5488</f>
        <v>487</v>
      </c>
      <c r="K5487" s="43">
        <f>K5488</f>
        <v>487</v>
      </c>
      <c r="L5487" s="43">
        <f>L5488</f>
        <v>0</v>
      </c>
      <c r="M5487" s="43">
        <f>M5488</f>
        <v>0</v>
      </c>
      <c r="N5487" s="43">
        <f>N5488</f>
        <v>0</v>
      </c>
      <c r="O5487" s="43">
        <f>O5488</f>
        <v>0</v>
      </c>
      <c r="P5487" s="43">
        <f>P5488</f>
        <v>0</v>
      </c>
      <c r="Q5487" s="43">
        <f>Q5488</f>
        <v>0</v>
      </c>
      <c r="R5487" s="43">
        <f>R5488</f>
        <v>0</v>
      </c>
      <c r="S5487" s="43">
        <f>S5488</f>
        <v>0</v>
      </c>
      <c r="T5487" s="43">
        <f>T5488</f>
        <v>0</v>
      </c>
      <c r="U5487" s="43">
        <v>0</v>
      </c>
      <c r="V5487" s="43">
        <f t="shared" si="10617"/>
        <v>487</v>
      </c>
      <c r="W5487" s="43">
        <f>W5488</f>
        <v>0</v>
      </c>
      <c r="X5487" s="43">
        <f>X5488</f>
        <v>0</v>
      </c>
      <c r="Y5487" s="43">
        <f>Y5488</f>
        <v>0</v>
      </c>
      <c r="Z5487" s="43">
        <f>Z5488</f>
        <v>0</v>
      </c>
      <c r="AA5487" s="43">
        <f>AA5488</f>
        <v>0</v>
      </c>
      <c r="AB5487" s="43">
        <f>AB5488</f>
        <v>542.27443000000005</v>
      </c>
      <c r="AC5487" s="44">
        <f>AC5488</f>
        <v>577.34513000000004</v>
      </c>
      <c r="AD5487" s="44">
        <f>AD5488</f>
        <v>577.34513000000004</v>
      </c>
      <c r="AE5487" s="45">
        <f t="shared" si="10763"/>
        <v>100</v>
      </c>
      <c r="AF5487" s="43">
        <f>AF5488</f>
        <v>639.02200000000005</v>
      </c>
      <c r="AG5487" s="43">
        <f>AG5488</f>
        <v>0</v>
      </c>
      <c r="AH5487" s="43">
        <f>AH5488</f>
        <v>0</v>
      </c>
      <c r="AI5487" s="43">
        <f>AI5488</f>
        <v>0</v>
      </c>
      <c r="AJ5487" s="43">
        <f>AJ5488</f>
        <v>0</v>
      </c>
      <c r="AK5487" s="43">
        <f>AK5488</f>
        <v>0</v>
      </c>
      <c r="AL5487" s="43">
        <f t="shared" si="10764"/>
        <v>639.02200000000005</v>
      </c>
      <c r="AM5487" s="43">
        <f t="shared" si="10765"/>
        <v>-152.02200000000005</v>
      </c>
      <c r="AN5487" s="2"/>
      <c r="AR5487" s="1"/>
      <c r="AS5487" s="1"/>
    </row>
    <row r="5488" ht="31.5">
      <c r="B5488" s="41" t="s">
        <v>1517</v>
      </c>
      <c r="C5488" s="41" t="s">
        <v>41</v>
      </c>
      <c r="D5488" s="41" t="s">
        <v>135</v>
      </c>
      <c r="E5488" s="26" t="str">
        <f t="shared" si="10792"/>
        <v>0106</v>
      </c>
      <c r="F5488" s="41" t="s">
        <v>1526</v>
      </c>
      <c r="G5488" s="41" t="s">
        <v>93</v>
      </c>
      <c r="H5488" s="42" t="s">
        <v>94</v>
      </c>
      <c r="I5488" s="43">
        <v>487</v>
      </c>
      <c r="J5488" s="43">
        <v>487</v>
      </c>
      <c r="K5488" s="43">
        <v>487</v>
      </c>
      <c r="L5488" s="43"/>
      <c r="M5488" s="43"/>
      <c r="N5488" s="43"/>
      <c r="O5488" s="43">
        <v>0</v>
      </c>
      <c r="P5488" s="43">
        <v>0</v>
      </c>
      <c r="Q5488" s="43">
        <v>0</v>
      </c>
      <c r="R5488" s="43">
        <v>0</v>
      </c>
      <c r="S5488" s="43">
        <v>0</v>
      </c>
      <c r="T5488" s="43">
        <v>0</v>
      </c>
      <c r="U5488" s="43">
        <v>0</v>
      </c>
      <c r="V5488" s="43">
        <f t="shared" si="10617"/>
        <v>487</v>
      </c>
      <c r="W5488" s="43"/>
      <c r="X5488" s="43"/>
      <c r="Y5488" s="43"/>
      <c r="Z5488" s="43"/>
      <c r="AA5488" s="43"/>
      <c r="AB5488" s="43">
        <v>542.27443000000005</v>
      </c>
      <c r="AC5488" s="44">
        <v>577.34513000000004</v>
      </c>
      <c r="AD5488" s="44">
        <v>577.34513000000004</v>
      </c>
      <c r="AE5488" s="45">
        <f t="shared" si="10763"/>
        <v>100</v>
      </c>
      <c r="AF5488" s="43">
        <v>639.02200000000005</v>
      </c>
      <c r="AG5488" s="43">
        <v>0</v>
      </c>
      <c r="AH5488" s="43">
        <v>0</v>
      </c>
      <c r="AI5488" s="43">
        <v>0</v>
      </c>
      <c r="AJ5488" s="43">
        <v>0</v>
      </c>
      <c r="AK5488" s="43">
        <v>0</v>
      </c>
      <c r="AL5488" s="43">
        <f t="shared" si="10764"/>
        <v>639.02200000000005</v>
      </c>
      <c r="AM5488" s="43">
        <f t="shared" si="10765"/>
        <v>-152.02200000000005</v>
      </c>
      <c r="AN5488" s="19"/>
      <c r="AO5488" s="1"/>
      <c r="AP5488" s="1"/>
      <c r="AQ5488" s="1"/>
      <c r="AR5488" s="1"/>
      <c r="AS5488" s="1"/>
    </row>
    <row r="5489" ht="31.5">
      <c r="B5489" s="41" t="s">
        <v>1517</v>
      </c>
      <c r="C5489" s="41" t="s">
        <v>41</v>
      </c>
      <c r="D5489" s="41" t="s">
        <v>135</v>
      </c>
      <c r="E5489" s="26" t="str">
        <f t="shared" si="10792"/>
        <v>0106</v>
      </c>
      <c r="F5489" s="41" t="s">
        <v>1526</v>
      </c>
      <c r="G5489" s="41" t="s">
        <v>53</v>
      </c>
      <c r="H5489" s="42" t="s">
        <v>54</v>
      </c>
      <c r="I5489" s="43">
        <f>I5490</f>
        <v>6417.6000000000004</v>
      </c>
      <c r="J5489" s="43">
        <f>J5490</f>
        <v>6425.6000000000004</v>
      </c>
      <c r="K5489" s="43">
        <f>K5490</f>
        <v>6425.6000000000004</v>
      </c>
      <c r="L5489" s="43">
        <f>L5490</f>
        <v>0</v>
      </c>
      <c r="M5489" s="43">
        <f>M5490</f>
        <v>0</v>
      </c>
      <c r="N5489" s="43">
        <f>N5490</f>
        <v>0</v>
      </c>
      <c r="O5489" s="43">
        <f>O5490</f>
        <v>0</v>
      </c>
      <c r="P5489" s="43">
        <f>P5490</f>
        <v>0</v>
      </c>
      <c r="Q5489" s="43">
        <f>Q5490</f>
        <v>0</v>
      </c>
      <c r="R5489" s="43">
        <f>R5490</f>
        <v>0</v>
      </c>
      <c r="S5489" s="43">
        <f>S5490</f>
        <v>0</v>
      </c>
      <c r="T5489" s="43">
        <f>T5490</f>
        <v>0</v>
      </c>
      <c r="U5489" s="43">
        <v>0</v>
      </c>
      <c r="V5489" s="43">
        <f t="shared" si="10617"/>
        <v>6417.6000000000004</v>
      </c>
      <c r="W5489" s="43">
        <f>W5490</f>
        <v>0</v>
      </c>
      <c r="X5489" s="43">
        <f>X5490</f>
        <v>0</v>
      </c>
      <c r="Y5489" s="43">
        <f>Y5490</f>
        <v>0</v>
      </c>
      <c r="Z5489" s="43">
        <f>Z5490</f>
        <v>0</v>
      </c>
      <c r="AA5489" s="43">
        <f>AA5490</f>
        <v>0</v>
      </c>
      <c r="AB5489" s="43">
        <f>AB5490</f>
        <v>3214.66284</v>
      </c>
      <c r="AC5489" s="44">
        <f>AC5490</f>
        <v>3956.03026</v>
      </c>
      <c r="AD5489" s="44">
        <f>AD5490</f>
        <v>3956.03026</v>
      </c>
      <c r="AE5489" s="45">
        <f t="shared" si="10763"/>
        <v>100</v>
      </c>
      <c r="AF5489" s="43">
        <f>AF5490</f>
        <v>6265.5780000000004</v>
      </c>
      <c r="AG5489" s="43">
        <f>AG5490</f>
        <v>0</v>
      </c>
      <c r="AH5489" s="43">
        <f>AH5490</f>
        <v>0</v>
      </c>
      <c r="AI5489" s="43">
        <f>AI5490</f>
        <v>0</v>
      </c>
      <c r="AJ5489" s="43">
        <f>AJ5490</f>
        <v>0</v>
      </c>
      <c r="AK5489" s="43">
        <f>AK5490</f>
        <v>0</v>
      </c>
      <c r="AL5489" s="43">
        <f t="shared" si="10764"/>
        <v>6265.5780000000004</v>
      </c>
      <c r="AM5489" s="43">
        <f t="shared" si="10765"/>
        <v>152.02199999999993</v>
      </c>
      <c r="AN5489" s="2"/>
      <c r="AR5489" s="1"/>
      <c r="AS5489" s="1"/>
    </row>
    <row r="5490" ht="31.5">
      <c r="B5490" s="41" t="s">
        <v>1517</v>
      </c>
      <c r="C5490" s="41" t="s">
        <v>41</v>
      </c>
      <c r="D5490" s="41" t="s">
        <v>135</v>
      </c>
      <c r="E5490" s="26" t="str">
        <f t="shared" si="10792"/>
        <v>0106</v>
      </c>
      <c r="F5490" s="41" t="s">
        <v>1526</v>
      </c>
      <c r="G5490" s="41" t="s">
        <v>55</v>
      </c>
      <c r="H5490" s="42" t="s">
        <v>56</v>
      </c>
      <c r="I5490" s="43">
        <v>6417.6000000000004</v>
      </c>
      <c r="J5490" s="43">
        <v>6425.6000000000004</v>
      </c>
      <c r="K5490" s="43">
        <v>6425.6000000000004</v>
      </c>
      <c r="L5490" s="43"/>
      <c r="M5490" s="43"/>
      <c r="N5490" s="43"/>
      <c r="O5490" s="43">
        <v>0</v>
      </c>
      <c r="P5490" s="43">
        <v>0</v>
      </c>
      <c r="Q5490" s="43">
        <v>0</v>
      </c>
      <c r="R5490" s="43">
        <v>0</v>
      </c>
      <c r="S5490" s="43">
        <v>0</v>
      </c>
      <c r="T5490" s="43">
        <v>0</v>
      </c>
      <c r="U5490" s="43">
        <v>0</v>
      </c>
      <c r="V5490" s="43">
        <f t="shared" si="10617"/>
        <v>6417.6000000000004</v>
      </c>
      <c r="W5490" s="43"/>
      <c r="X5490" s="43"/>
      <c r="Y5490" s="43"/>
      <c r="Z5490" s="43"/>
      <c r="AA5490" s="43"/>
      <c r="AB5490" s="43">
        <v>3214.66284</v>
      </c>
      <c r="AC5490" s="44">
        <v>3956.03026</v>
      </c>
      <c r="AD5490" s="44">
        <v>3956.03026</v>
      </c>
      <c r="AE5490" s="45">
        <f t="shared" si="10763"/>
        <v>100</v>
      </c>
      <c r="AF5490" s="43">
        <v>6265.5780000000004</v>
      </c>
      <c r="AG5490" s="43">
        <v>0</v>
      </c>
      <c r="AH5490" s="43">
        <v>0</v>
      </c>
      <c r="AI5490" s="43">
        <v>0</v>
      </c>
      <c r="AJ5490" s="43">
        <v>0</v>
      </c>
      <c r="AK5490" s="43">
        <v>0</v>
      </c>
      <c r="AL5490" s="43">
        <f t="shared" si="10764"/>
        <v>6265.5780000000004</v>
      </c>
      <c r="AM5490" s="43">
        <f t="shared" si="10765"/>
        <v>152.02199999999993</v>
      </c>
      <c r="AN5490" s="19"/>
      <c r="AO5490" s="1"/>
      <c r="AP5490" s="1"/>
      <c r="AQ5490" s="1"/>
      <c r="AR5490" s="1"/>
      <c r="AS5490" s="1"/>
    </row>
    <row r="5491">
      <c r="B5491" s="41" t="s">
        <v>1517</v>
      </c>
      <c r="C5491" s="41" t="s">
        <v>41</v>
      </c>
      <c r="D5491" s="41" t="s">
        <v>135</v>
      </c>
      <c r="E5491" s="26" t="str">
        <f t="shared" si="10792"/>
        <v>0106</v>
      </c>
      <c r="F5491" s="41" t="s">
        <v>1526</v>
      </c>
      <c r="G5491" s="41" t="s">
        <v>59</v>
      </c>
      <c r="H5491" s="42" t="s">
        <v>60</v>
      </c>
      <c r="I5491" s="43">
        <f>I5492</f>
        <v>63</v>
      </c>
      <c r="J5491" s="43">
        <f>J5492</f>
        <v>55</v>
      </c>
      <c r="K5491" s="43">
        <f>K5492</f>
        <v>55</v>
      </c>
      <c r="L5491" s="43">
        <f>L5492</f>
        <v>0</v>
      </c>
      <c r="M5491" s="43">
        <f>M5492</f>
        <v>0</v>
      </c>
      <c r="N5491" s="43">
        <f>N5492</f>
        <v>0</v>
      </c>
      <c r="O5491" s="43">
        <f>O5492</f>
        <v>0</v>
      </c>
      <c r="P5491" s="43">
        <f>P5492</f>
        <v>0</v>
      </c>
      <c r="Q5491" s="43">
        <f>Q5492</f>
        <v>0</v>
      </c>
      <c r="R5491" s="43">
        <f>R5492</f>
        <v>0</v>
      </c>
      <c r="S5491" s="43">
        <f>S5492</f>
        <v>0</v>
      </c>
      <c r="T5491" s="43">
        <f>T5492</f>
        <v>0</v>
      </c>
      <c r="U5491" s="43">
        <v>0</v>
      </c>
      <c r="V5491" s="43">
        <f t="shared" si="10617"/>
        <v>63</v>
      </c>
      <c r="W5491" s="43">
        <f>W5492</f>
        <v>0</v>
      </c>
      <c r="X5491" s="43">
        <f>X5492</f>
        <v>0</v>
      </c>
      <c r="Y5491" s="43">
        <f>Y5492</f>
        <v>0</v>
      </c>
      <c r="Z5491" s="43">
        <f>Z5492</f>
        <v>0</v>
      </c>
      <c r="AA5491" s="43">
        <f>AA5492</f>
        <v>0</v>
      </c>
      <c r="AB5491" s="43">
        <f>AB5492</f>
        <v>63</v>
      </c>
      <c r="AC5491" s="44">
        <f>AC5492</f>
        <v>63</v>
      </c>
      <c r="AD5491" s="44">
        <f>AD5492</f>
        <v>63</v>
      </c>
      <c r="AE5491" s="45">
        <f t="shared" si="10763"/>
        <v>100</v>
      </c>
      <c r="AF5491" s="43">
        <f>AF5492</f>
        <v>63</v>
      </c>
      <c r="AG5491" s="43">
        <f>AG5492</f>
        <v>0</v>
      </c>
      <c r="AH5491" s="43">
        <f>AH5492</f>
        <v>0</v>
      </c>
      <c r="AI5491" s="43">
        <f>AI5492</f>
        <v>0</v>
      </c>
      <c r="AJ5491" s="43">
        <f>AJ5492</f>
        <v>0</v>
      </c>
      <c r="AK5491" s="43">
        <f>AK5492</f>
        <v>0</v>
      </c>
      <c r="AL5491" s="43">
        <f t="shared" si="10764"/>
        <v>63</v>
      </c>
      <c r="AM5491" s="43">
        <f t="shared" si="10765"/>
        <v>0</v>
      </c>
      <c r="AN5491" s="2"/>
      <c r="AO5491" s="1"/>
      <c r="AP5491" s="1"/>
      <c r="AQ5491" s="1"/>
      <c r="AR5491" s="1"/>
      <c r="AS5491" s="1"/>
    </row>
    <row r="5492">
      <c r="B5492" s="41" t="s">
        <v>1517</v>
      </c>
      <c r="C5492" s="41" t="s">
        <v>41</v>
      </c>
      <c r="D5492" s="41" t="s">
        <v>135</v>
      </c>
      <c r="E5492" s="26" t="str">
        <f t="shared" si="10792"/>
        <v>0106</v>
      </c>
      <c r="F5492" s="41" t="s">
        <v>1526</v>
      </c>
      <c r="G5492" s="41" t="s">
        <v>63</v>
      </c>
      <c r="H5492" s="42" t="s">
        <v>64</v>
      </c>
      <c r="I5492" s="43">
        <v>63</v>
      </c>
      <c r="J5492" s="43">
        <v>55</v>
      </c>
      <c r="K5492" s="43">
        <v>55</v>
      </c>
      <c r="L5492" s="43"/>
      <c r="M5492" s="43"/>
      <c r="N5492" s="43"/>
      <c r="O5492" s="43">
        <v>0</v>
      </c>
      <c r="P5492" s="43">
        <v>0</v>
      </c>
      <c r="Q5492" s="43">
        <v>0</v>
      </c>
      <c r="R5492" s="43">
        <v>0</v>
      </c>
      <c r="S5492" s="43">
        <v>0</v>
      </c>
      <c r="T5492" s="43">
        <v>0</v>
      </c>
      <c r="U5492" s="43">
        <v>0</v>
      </c>
      <c r="V5492" s="43">
        <f t="shared" si="10617"/>
        <v>63</v>
      </c>
      <c r="W5492" s="43"/>
      <c r="X5492" s="43"/>
      <c r="Y5492" s="43"/>
      <c r="Z5492" s="43"/>
      <c r="AA5492" s="43"/>
      <c r="AB5492" s="43">
        <v>63</v>
      </c>
      <c r="AC5492" s="44">
        <v>63</v>
      </c>
      <c r="AD5492" s="44">
        <v>63</v>
      </c>
      <c r="AE5492" s="45">
        <f t="shared" si="10763"/>
        <v>100</v>
      </c>
      <c r="AF5492" s="43">
        <v>63</v>
      </c>
      <c r="AG5492" s="43">
        <v>0</v>
      </c>
      <c r="AH5492" s="43">
        <v>0</v>
      </c>
      <c r="AI5492" s="43">
        <v>0</v>
      </c>
      <c r="AJ5492" s="43">
        <v>0</v>
      </c>
      <c r="AK5492" s="43">
        <v>0</v>
      </c>
      <c r="AL5492" s="43">
        <f t="shared" si="10764"/>
        <v>63</v>
      </c>
      <c r="AM5492" s="43">
        <f t="shared" si="10765"/>
        <v>0</v>
      </c>
      <c r="AN5492" s="19"/>
      <c r="AO5492" s="1"/>
      <c r="AP5492" s="1"/>
      <c r="AQ5492" s="1"/>
      <c r="AR5492" s="1"/>
      <c r="AS5492" s="1"/>
    </row>
    <row r="5493" s="24" customFormat="1">
      <c r="B5493" s="25" t="s">
        <v>1527</v>
      </c>
      <c r="C5493" s="25"/>
      <c r="D5493" s="25"/>
      <c r="E5493" s="26" t="str">
        <f t="shared" si="10792"/>
        <v/>
      </c>
      <c r="F5493" s="25"/>
      <c r="G5493" s="25"/>
      <c r="H5493" s="27" t="s">
        <v>1528</v>
      </c>
      <c r="I5493" s="28">
        <f>I5494</f>
        <v>242361.49999999997</v>
      </c>
      <c r="J5493" s="28">
        <f>J5494</f>
        <v>227180</v>
      </c>
      <c r="K5493" s="28">
        <f>K5494</f>
        <v>227180</v>
      </c>
      <c r="L5493" s="28">
        <f>L5494</f>
        <v>13891.5</v>
      </c>
      <c r="M5493" s="28">
        <f>M5494</f>
        <v>13971.5</v>
      </c>
      <c r="N5493" s="28">
        <f>N5494</f>
        <v>13971.5</v>
      </c>
      <c r="O5493" s="28">
        <f>O5494</f>
        <v>0</v>
      </c>
      <c r="P5493" s="28">
        <f>P5494</f>
        <v>0</v>
      </c>
      <c r="Q5493" s="28">
        <f>Q5494</f>
        <v>0</v>
      </c>
      <c r="R5493" s="28">
        <f>R5494</f>
        <v>3970.0999999999999</v>
      </c>
      <c r="S5493" s="28">
        <f>S5494</f>
        <v>0</v>
      </c>
      <c r="T5493" s="28">
        <f>T5494</f>
        <v>0</v>
      </c>
      <c r="U5493" s="28">
        <v>0</v>
      </c>
      <c r="V5493" s="28">
        <f t="shared" si="10617"/>
        <v>260223.09999999998</v>
      </c>
      <c r="W5493" s="28">
        <f>W5494</f>
        <v>0</v>
      </c>
      <c r="X5493" s="28">
        <f>X5494</f>
        <v>0</v>
      </c>
      <c r="Y5493" s="28">
        <f>Y5494</f>
        <v>0</v>
      </c>
      <c r="Z5493" s="28">
        <f>Z5494</f>
        <v>0</v>
      </c>
      <c r="AA5493" s="28">
        <f>AA5494</f>
        <v>0</v>
      </c>
      <c r="AB5493" s="28">
        <f>AB5494</f>
        <v>160351.50373</v>
      </c>
      <c r="AC5493" s="29">
        <f>AC5494</f>
        <v>260223.10000000001</v>
      </c>
      <c r="AD5493" s="29">
        <f>AD5494</f>
        <v>250630.65715000001</v>
      </c>
      <c r="AE5493" s="30">
        <f t="shared" si="10763"/>
        <v>96.313761979624417</v>
      </c>
      <c r="AF5493" s="28">
        <f>AF5494</f>
        <v>260223.10000000001</v>
      </c>
      <c r="AG5493" s="28">
        <f>AG5494</f>
        <v>0</v>
      </c>
      <c r="AH5493" s="28">
        <f>AH5494</f>
        <v>0</v>
      </c>
      <c r="AI5493" s="28">
        <f>AI5494</f>
        <v>0</v>
      </c>
      <c r="AJ5493" s="28">
        <f>AJ5494</f>
        <v>0</v>
      </c>
      <c r="AK5493" s="28">
        <f>AK5494</f>
        <v>0</v>
      </c>
      <c r="AL5493" s="28">
        <f t="shared" si="10764"/>
        <v>260223.10000000001</v>
      </c>
      <c r="AM5493" s="28">
        <f t="shared" si="10765"/>
        <v>-2.9103830456733704e-11</v>
      </c>
      <c r="AN5493" s="31"/>
      <c r="AO5493" s="24"/>
      <c r="AP5493" s="24"/>
      <c r="AQ5493" s="24"/>
      <c r="AR5493" s="24"/>
      <c r="AS5493" s="24"/>
    </row>
    <row r="5494" s="24" customFormat="1">
      <c r="B5494" s="25" t="s">
        <v>1527</v>
      </c>
      <c r="C5494" s="25" t="s">
        <v>41</v>
      </c>
      <c r="D5494" s="25"/>
      <c r="E5494" s="32" t="str">
        <f t="shared" si="10792"/>
        <v>01</v>
      </c>
      <c r="F5494" s="25"/>
      <c r="G5494" s="25"/>
      <c r="H5494" s="27" t="s">
        <v>42</v>
      </c>
      <c r="I5494" s="28">
        <f>I5495+I5513</f>
        <v>242361.49999999997</v>
      </c>
      <c r="J5494" s="28">
        <f>J5495+J5513</f>
        <v>227180</v>
      </c>
      <c r="K5494" s="28">
        <f>K5495+K5513</f>
        <v>227180</v>
      </c>
      <c r="L5494" s="28">
        <f>L5495+L5513</f>
        <v>13891.5</v>
      </c>
      <c r="M5494" s="28">
        <f>M5495+M5513</f>
        <v>13971.5</v>
      </c>
      <c r="N5494" s="28">
        <f>N5495+N5513</f>
        <v>13971.5</v>
      </c>
      <c r="O5494" s="28">
        <f>O5495+O5513</f>
        <v>0</v>
      </c>
      <c r="P5494" s="28">
        <f>P5495+P5513</f>
        <v>0</v>
      </c>
      <c r="Q5494" s="28">
        <f>Q5495+Q5513</f>
        <v>0</v>
      </c>
      <c r="R5494" s="28">
        <f>R5495+R5513</f>
        <v>3970.0999999999999</v>
      </c>
      <c r="S5494" s="28">
        <f>S5495+S5513</f>
        <v>0</v>
      </c>
      <c r="T5494" s="28">
        <f>T5495+T5513</f>
        <v>0</v>
      </c>
      <c r="U5494" s="28">
        <v>0</v>
      </c>
      <c r="V5494" s="28">
        <f t="shared" si="10617"/>
        <v>260223.09999999998</v>
      </c>
      <c r="W5494" s="28">
        <f>W5495+W5513</f>
        <v>0</v>
      </c>
      <c r="X5494" s="28">
        <f>X5495+X5513</f>
        <v>0</v>
      </c>
      <c r="Y5494" s="28">
        <f>Y5495+Y5513</f>
        <v>0</v>
      </c>
      <c r="Z5494" s="28">
        <f>Z5495+Z5513</f>
        <v>0</v>
      </c>
      <c r="AA5494" s="28">
        <f>AA5495+AA5513</f>
        <v>0</v>
      </c>
      <c r="AB5494" s="28">
        <f>AB5495+AB5513</f>
        <v>160351.50373</v>
      </c>
      <c r="AC5494" s="29">
        <f>AC5495+AC5513</f>
        <v>260223.10000000001</v>
      </c>
      <c r="AD5494" s="29">
        <f>AD5495+AD5513</f>
        <v>250630.65715000001</v>
      </c>
      <c r="AE5494" s="30">
        <f t="shared" si="10763"/>
        <v>96.313761979624417</v>
      </c>
      <c r="AF5494" s="28">
        <f>AF5495+AF5513</f>
        <v>260223.10000000001</v>
      </c>
      <c r="AG5494" s="28">
        <f>AG5495+AG5513</f>
        <v>0</v>
      </c>
      <c r="AH5494" s="28">
        <f>AH5495+AH5513</f>
        <v>0</v>
      </c>
      <c r="AI5494" s="28">
        <f>AI5495+AI5513</f>
        <v>0</v>
      </c>
      <c r="AJ5494" s="28">
        <f>AJ5495+AJ5513</f>
        <v>0</v>
      </c>
      <c r="AK5494" s="28">
        <f>AK5495+AK5513</f>
        <v>0</v>
      </c>
      <c r="AL5494" s="28">
        <f t="shared" si="10764"/>
        <v>260223.10000000001</v>
      </c>
      <c r="AM5494" s="28">
        <f t="shared" si="10765"/>
        <v>-2.9103830456733704e-11</v>
      </c>
      <c r="AN5494" s="31"/>
      <c r="AO5494" s="24"/>
      <c r="AP5494" s="24"/>
      <c r="AQ5494" s="24"/>
      <c r="AR5494" s="24"/>
      <c r="AS5494" s="24"/>
    </row>
    <row r="5495" s="33" customFormat="1" ht="63">
      <c r="B5495" s="34" t="s">
        <v>1527</v>
      </c>
      <c r="C5495" s="34" t="s">
        <v>41</v>
      </c>
      <c r="D5495" s="34" t="s">
        <v>117</v>
      </c>
      <c r="E5495" s="35" t="str">
        <f t="shared" si="10792"/>
        <v>0103</v>
      </c>
      <c r="F5495" s="34"/>
      <c r="G5495" s="34"/>
      <c r="H5495" s="36" t="s">
        <v>1529</v>
      </c>
      <c r="I5495" s="37">
        <f>I5496</f>
        <v>197409.09999999998</v>
      </c>
      <c r="J5495" s="37">
        <f>J5496</f>
        <v>182286.79999999999</v>
      </c>
      <c r="K5495" s="37">
        <f>K5496</f>
        <v>182268.79999999999</v>
      </c>
      <c r="L5495" s="37">
        <f>L5496</f>
        <v>13891.5</v>
      </c>
      <c r="M5495" s="37">
        <f>M5496</f>
        <v>13971.5</v>
      </c>
      <c r="N5495" s="37">
        <f>N5496</f>
        <v>13971.5</v>
      </c>
      <c r="O5495" s="37">
        <f>O5496</f>
        <v>0</v>
      </c>
      <c r="P5495" s="37">
        <f>P5496</f>
        <v>0</v>
      </c>
      <c r="Q5495" s="37">
        <f>Q5496</f>
        <v>0</v>
      </c>
      <c r="R5495" s="37">
        <f>R5496</f>
        <v>3970.0999999999999</v>
      </c>
      <c r="S5495" s="37">
        <f>S5496</f>
        <v>0</v>
      </c>
      <c r="T5495" s="37">
        <f>T5496</f>
        <v>0</v>
      </c>
      <c r="U5495" s="37">
        <v>0</v>
      </c>
      <c r="V5495" s="37">
        <f t="shared" si="10617"/>
        <v>215270.69999999998</v>
      </c>
      <c r="W5495" s="37">
        <f>W5496</f>
        <v>0</v>
      </c>
      <c r="X5495" s="37">
        <f>X5496</f>
        <v>0</v>
      </c>
      <c r="Y5495" s="37">
        <f>Y5496</f>
        <v>0</v>
      </c>
      <c r="Z5495" s="37">
        <f>Z5496</f>
        <v>0</v>
      </c>
      <c r="AA5495" s="37">
        <f>AA5496</f>
        <v>0</v>
      </c>
      <c r="AB5495" s="37">
        <f>AB5496</f>
        <v>133477.52220000001</v>
      </c>
      <c r="AC5495" s="38">
        <f>AC5496</f>
        <v>215264.89999999999</v>
      </c>
      <c r="AD5495" s="38">
        <f>AD5496</f>
        <v>205744.12559000001</v>
      </c>
      <c r="AE5495" s="39">
        <f t="shared" si="10763"/>
        <v>95.577182155567414</v>
      </c>
      <c r="AF5495" s="37">
        <f>AF5496</f>
        <v>215264.89999999999</v>
      </c>
      <c r="AG5495" s="37">
        <f>AG5496</f>
        <v>0</v>
      </c>
      <c r="AH5495" s="37">
        <f>AH5496</f>
        <v>0</v>
      </c>
      <c r="AI5495" s="37">
        <f>AI5496</f>
        <v>0</v>
      </c>
      <c r="AJ5495" s="37">
        <f>AJ5496</f>
        <v>0</v>
      </c>
      <c r="AK5495" s="37">
        <f>AK5496</f>
        <v>0</v>
      </c>
      <c r="AL5495" s="37">
        <f t="shared" si="10764"/>
        <v>215264.89999999999</v>
      </c>
      <c r="AM5495" s="37">
        <f t="shared" si="10765"/>
        <v>5.7999999999883585</v>
      </c>
      <c r="AN5495" s="40"/>
      <c r="AO5495" s="33"/>
      <c r="AP5495" s="33"/>
      <c r="AQ5495" s="33"/>
      <c r="AR5495" s="33"/>
      <c r="AS5495" s="33"/>
    </row>
    <row r="5496" ht="31.5">
      <c r="B5496" s="41" t="s">
        <v>1527</v>
      </c>
      <c r="C5496" s="41" t="s">
        <v>41</v>
      </c>
      <c r="D5496" s="41" t="s">
        <v>117</v>
      </c>
      <c r="E5496" s="26" t="str">
        <f t="shared" si="10792"/>
        <v>0103</v>
      </c>
      <c r="F5496" s="41" t="s">
        <v>1530</v>
      </c>
      <c r="G5496" s="41"/>
      <c r="H5496" s="42" t="s">
        <v>1531</v>
      </c>
      <c r="I5496" s="43">
        <f>I5497+I5504</f>
        <v>197409.09999999998</v>
      </c>
      <c r="J5496" s="43">
        <f>J5497+J5504</f>
        <v>182286.79999999999</v>
      </c>
      <c r="K5496" s="43">
        <f>K5497+K5504</f>
        <v>182268.79999999999</v>
      </c>
      <c r="L5496" s="43">
        <f>L5497+L5504</f>
        <v>13891.5</v>
      </c>
      <c r="M5496" s="43">
        <f>M5497+M5504</f>
        <v>13971.5</v>
      </c>
      <c r="N5496" s="43">
        <f>N5497+N5504</f>
        <v>13971.5</v>
      </c>
      <c r="O5496" s="43">
        <f>O5497+O5504</f>
        <v>0</v>
      </c>
      <c r="P5496" s="43">
        <f>P5497+P5504</f>
        <v>0</v>
      </c>
      <c r="Q5496" s="43">
        <f>Q5497+Q5504</f>
        <v>0</v>
      </c>
      <c r="R5496" s="43">
        <f>R5497+R5504</f>
        <v>3970.0999999999999</v>
      </c>
      <c r="S5496" s="43">
        <f>S5497+S5504</f>
        <v>0</v>
      </c>
      <c r="T5496" s="43">
        <f>T5497+T5504</f>
        <v>0</v>
      </c>
      <c r="U5496" s="43">
        <v>0</v>
      </c>
      <c r="V5496" s="43">
        <f t="shared" si="10617"/>
        <v>215270.69999999998</v>
      </c>
      <c r="W5496" s="43">
        <f>W5497+W5504</f>
        <v>0</v>
      </c>
      <c r="X5496" s="43">
        <f>X5497+X5504</f>
        <v>0</v>
      </c>
      <c r="Y5496" s="43">
        <f>Y5497+Y5504</f>
        <v>0</v>
      </c>
      <c r="Z5496" s="43">
        <f>Z5497+Z5504</f>
        <v>0</v>
      </c>
      <c r="AA5496" s="43">
        <f>AA5497+AA5504</f>
        <v>0</v>
      </c>
      <c r="AB5496" s="43">
        <f>AB5497+AB5504</f>
        <v>133477.52220000001</v>
      </c>
      <c r="AC5496" s="44">
        <f>AC5497+AC5504</f>
        <v>215264.89999999999</v>
      </c>
      <c r="AD5496" s="44">
        <f>AD5497+AD5504</f>
        <v>205744.12559000001</v>
      </c>
      <c r="AE5496" s="45">
        <f t="shared" si="10763"/>
        <v>95.577182155567414</v>
      </c>
      <c r="AF5496" s="43">
        <f>AF5497+AF5504</f>
        <v>215264.89999999999</v>
      </c>
      <c r="AG5496" s="43">
        <f>AG5497+AG5504</f>
        <v>0</v>
      </c>
      <c r="AH5496" s="43">
        <f>AH5497+AH5504</f>
        <v>0</v>
      </c>
      <c r="AI5496" s="43">
        <f>AI5497+AI5504</f>
        <v>0</v>
      </c>
      <c r="AJ5496" s="43">
        <f>AJ5497+AJ5504</f>
        <v>0</v>
      </c>
      <c r="AK5496" s="43">
        <f>AK5497+AK5504</f>
        <v>0</v>
      </c>
      <c r="AL5496" s="43">
        <f t="shared" si="10764"/>
        <v>215264.89999999999</v>
      </c>
      <c r="AM5496" s="43">
        <f t="shared" si="10765"/>
        <v>5.7999999999883585</v>
      </c>
      <c r="AN5496" s="2"/>
      <c r="AO5496" s="1"/>
      <c r="AP5496" s="1"/>
      <c r="AQ5496" s="1"/>
      <c r="AR5496" s="1"/>
      <c r="AS5496" s="1"/>
    </row>
    <row r="5497">
      <c r="B5497" s="41" t="s">
        <v>1527</v>
      </c>
      <c r="C5497" s="41" t="s">
        <v>41</v>
      </c>
      <c r="D5497" s="41" t="s">
        <v>117</v>
      </c>
      <c r="E5497" s="26" t="str">
        <f t="shared" si="10792"/>
        <v>0103</v>
      </c>
      <c r="F5497" s="41" t="s">
        <v>1532</v>
      </c>
      <c r="G5497" s="41"/>
      <c r="H5497" s="42" t="s">
        <v>1533</v>
      </c>
      <c r="I5497" s="43">
        <f>I5498+I5501</f>
        <v>68193.899999999994</v>
      </c>
      <c r="J5497" s="43">
        <f>J5498+J5501</f>
        <v>62073.600000000006</v>
      </c>
      <c r="K5497" s="43">
        <f>K5498+K5501</f>
        <v>62073.600000000006</v>
      </c>
      <c r="L5497" s="43">
        <f>L5498+L5501</f>
        <v>0</v>
      </c>
      <c r="M5497" s="43">
        <f>M5498+M5501</f>
        <v>5294.8999999999996</v>
      </c>
      <c r="N5497" s="43">
        <f>N5498+N5501</f>
        <v>5294.8999999999996</v>
      </c>
      <c r="O5497" s="43">
        <f>O5498+O5501</f>
        <v>0</v>
      </c>
      <c r="P5497" s="43">
        <f>P5498+P5501</f>
        <v>0</v>
      </c>
      <c r="Q5497" s="43">
        <f>Q5498+Q5501</f>
        <v>0</v>
      </c>
      <c r="R5497" s="43">
        <f>R5498+R5501</f>
        <v>0</v>
      </c>
      <c r="S5497" s="43">
        <f>S5498+S5501</f>
        <v>0</v>
      </c>
      <c r="T5497" s="43">
        <f>T5498+T5501</f>
        <v>0</v>
      </c>
      <c r="U5497" s="43">
        <v>0</v>
      </c>
      <c r="V5497" s="43">
        <f t="shared" si="10617"/>
        <v>68193.899999999994</v>
      </c>
      <c r="W5497" s="43">
        <f>W5498+W5501</f>
        <v>0</v>
      </c>
      <c r="X5497" s="43">
        <f>X5498+X5501</f>
        <v>0</v>
      </c>
      <c r="Y5497" s="43">
        <f>Y5498+Y5501</f>
        <v>0</v>
      </c>
      <c r="Z5497" s="43">
        <f>Z5498+Z5501</f>
        <v>0</v>
      </c>
      <c r="AA5497" s="43">
        <f>AA5498+AA5501</f>
        <v>0</v>
      </c>
      <c r="AB5497" s="43">
        <f>AB5498+AB5501</f>
        <v>48763.803670000001</v>
      </c>
      <c r="AC5497" s="44">
        <f>AC5498+AC5501</f>
        <v>70154.899999999994</v>
      </c>
      <c r="AD5497" s="44">
        <f>AD5498+AD5501</f>
        <v>66793.542990000002</v>
      </c>
      <c r="AE5497" s="45">
        <f t="shared" si="10763"/>
        <v>95.208663956473472</v>
      </c>
      <c r="AF5497" s="43">
        <f>AF5498+AF5501</f>
        <v>68193.899999999994</v>
      </c>
      <c r="AG5497" s="43">
        <f>AG5498+AG5501</f>
        <v>0</v>
      </c>
      <c r="AH5497" s="43">
        <f>AH5498+AH5501</f>
        <v>0</v>
      </c>
      <c r="AI5497" s="43">
        <f>AI5498+AI5501</f>
        <v>0</v>
      </c>
      <c r="AJ5497" s="43">
        <f>AJ5498+AJ5501</f>
        <v>0</v>
      </c>
      <c r="AK5497" s="43">
        <f>AK5498+AK5501</f>
        <v>0</v>
      </c>
      <c r="AL5497" s="43">
        <f t="shared" si="10764"/>
        <v>68193.899999999994</v>
      </c>
      <c r="AM5497" s="43">
        <f t="shared" si="10765"/>
        <v>0</v>
      </c>
      <c r="AN5497" s="2"/>
      <c r="AR5497" s="1"/>
      <c r="AS5497" s="1"/>
    </row>
    <row r="5498" ht="31.5">
      <c r="B5498" s="41" t="s">
        <v>1527</v>
      </c>
      <c r="C5498" s="41" t="s">
        <v>41</v>
      </c>
      <c r="D5498" s="41" t="s">
        <v>117</v>
      </c>
      <c r="E5498" s="26" t="str">
        <f t="shared" si="10792"/>
        <v>0103</v>
      </c>
      <c r="F5498" s="41" t="s">
        <v>1534</v>
      </c>
      <c r="G5498" s="41"/>
      <c r="H5498" s="42" t="s">
        <v>92</v>
      </c>
      <c r="I5498" s="43">
        <f t="shared" ref="I5498:I5502" si="10793">I5499</f>
        <v>62715.900000000001</v>
      </c>
      <c r="J5498" s="43">
        <f t="shared" ref="J5498:J5502" si="10794">J5499</f>
        <v>57087.300000000003</v>
      </c>
      <c r="K5498" s="43">
        <f t="shared" ref="K5498:K5502" si="10795">K5499</f>
        <v>57087.300000000003</v>
      </c>
      <c r="L5498" s="43">
        <f t="shared" ref="L5498:L5502" si="10796">L5499</f>
        <v>0</v>
      </c>
      <c r="M5498" s="43">
        <f t="shared" ref="M5498:M5502" si="10797">M5499</f>
        <v>4869.5</v>
      </c>
      <c r="N5498" s="43">
        <f t="shared" ref="N5498:N5502" si="10798">N5499</f>
        <v>4869.5</v>
      </c>
      <c r="O5498" s="43">
        <f t="shared" ref="O5498:O5502" si="10799">O5499</f>
        <v>0</v>
      </c>
      <c r="P5498" s="43">
        <f t="shared" ref="P5498:P5502" si="10800">P5499</f>
        <v>0</v>
      </c>
      <c r="Q5498" s="43">
        <f t="shared" ref="Q5498:Q5502" si="10801">Q5499</f>
        <v>0</v>
      </c>
      <c r="R5498" s="43">
        <f t="shared" ref="R5498:R5502" si="10802">R5499</f>
        <v>0</v>
      </c>
      <c r="S5498" s="43">
        <f t="shared" ref="S5498:S5502" si="10803">S5499</f>
        <v>0</v>
      </c>
      <c r="T5498" s="43">
        <f t="shared" ref="T5498:T5502" si="10804">T5499</f>
        <v>0</v>
      </c>
      <c r="U5498" s="43">
        <v>0</v>
      </c>
      <c r="V5498" s="43">
        <f t="shared" si="10617"/>
        <v>62715.900000000001</v>
      </c>
      <c r="W5498" s="43">
        <f t="shared" ref="W5498:W5502" si="10805">W5499</f>
        <v>0</v>
      </c>
      <c r="X5498" s="43">
        <f t="shared" ref="X5498:X5502" si="10806">X5499</f>
        <v>0</v>
      </c>
      <c r="Y5498" s="43">
        <f t="shared" ref="Y5498:Y5502" si="10807">Y5499</f>
        <v>0</v>
      </c>
      <c r="Z5498" s="43">
        <f t="shared" ref="Z5498:Z5502" si="10808">Z5499</f>
        <v>0</v>
      </c>
      <c r="AA5498" s="43">
        <f t="shared" ref="AA5498:AA5502" si="10809">AA5499</f>
        <v>0</v>
      </c>
      <c r="AB5498" s="43">
        <f t="shared" ref="AB5498:AB5502" si="10810">AB5499</f>
        <v>46971.834320000002</v>
      </c>
      <c r="AC5498" s="44">
        <f t="shared" ref="AC5498:AC5502" si="10811">AC5499</f>
        <v>64676.900000000001</v>
      </c>
      <c r="AD5498" s="44">
        <f t="shared" ref="AD5498:AD5502" si="10812">AD5499</f>
        <v>64380.376049999999</v>
      </c>
      <c r="AE5498" s="45">
        <f t="shared" si="10763"/>
        <v>99.541530360917108</v>
      </c>
      <c r="AF5498" s="43">
        <f t="shared" ref="AF5498:AF5502" si="10813">AF5499</f>
        <v>62715.900000000001</v>
      </c>
      <c r="AG5498" s="43">
        <f t="shared" ref="AG5498:AG5502" si="10814">AG5499</f>
        <v>0</v>
      </c>
      <c r="AH5498" s="43">
        <f t="shared" ref="AH5498:AH5502" si="10815">AH5499</f>
        <v>0</v>
      </c>
      <c r="AI5498" s="43">
        <f t="shared" ref="AI5498:AI5502" si="10816">AI5499</f>
        <v>0</v>
      </c>
      <c r="AJ5498" s="43">
        <f t="shared" ref="AJ5498:AJ5502" si="10817">AJ5499</f>
        <v>0</v>
      </c>
      <c r="AK5498" s="43">
        <f t="shared" ref="AK5498:AK5502" si="10818">AK5499</f>
        <v>0</v>
      </c>
      <c r="AL5498" s="43">
        <f t="shared" si="10764"/>
        <v>62715.900000000001</v>
      </c>
      <c r="AM5498" s="43">
        <f t="shared" si="10765"/>
        <v>0</v>
      </c>
      <c r="AN5498" s="2"/>
      <c r="AO5498" s="1"/>
      <c r="AP5498" s="1"/>
      <c r="AQ5498" s="1"/>
      <c r="AR5498" s="1"/>
      <c r="AS5498" s="1"/>
    </row>
    <row r="5499" ht="78.75">
      <c r="B5499" s="41" t="s">
        <v>1527</v>
      </c>
      <c r="C5499" s="41" t="s">
        <v>41</v>
      </c>
      <c r="D5499" s="41" t="s">
        <v>117</v>
      </c>
      <c r="E5499" s="26" t="str">
        <f t="shared" si="10792"/>
        <v>0103</v>
      </c>
      <c r="F5499" s="41" t="s">
        <v>1534</v>
      </c>
      <c r="G5499" s="41" t="s">
        <v>71</v>
      </c>
      <c r="H5499" s="42" t="s">
        <v>72</v>
      </c>
      <c r="I5499" s="43">
        <f t="shared" si="10793"/>
        <v>62715.900000000001</v>
      </c>
      <c r="J5499" s="43">
        <f t="shared" si="10794"/>
        <v>57087.300000000003</v>
      </c>
      <c r="K5499" s="43">
        <f t="shared" si="10795"/>
        <v>57087.300000000003</v>
      </c>
      <c r="L5499" s="43">
        <f t="shared" si="10796"/>
        <v>0</v>
      </c>
      <c r="M5499" s="43">
        <f t="shared" si="10797"/>
        <v>4869.5</v>
      </c>
      <c r="N5499" s="43">
        <f t="shared" si="10798"/>
        <v>4869.5</v>
      </c>
      <c r="O5499" s="43">
        <f t="shared" si="10799"/>
        <v>0</v>
      </c>
      <c r="P5499" s="43">
        <f t="shared" si="10800"/>
        <v>0</v>
      </c>
      <c r="Q5499" s="43">
        <f t="shared" si="10801"/>
        <v>0</v>
      </c>
      <c r="R5499" s="43">
        <f t="shared" si="10802"/>
        <v>0</v>
      </c>
      <c r="S5499" s="43">
        <f t="shared" si="10803"/>
        <v>0</v>
      </c>
      <c r="T5499" s="43">
        <f t="shared" si="10804"/>
        <v>0</v>
      </c>
      <c r="U5499" s="43">
        <v>0</v>
      </c>
      <c r="V5499" s="43">
        <f t="shared" ref="V5499:V5562" si="10819">I5499+L5499+U5499+T5499+S5499+R5499+Q5499+P5499+O5499</f>
        <v>62715.900000000001</v>
      </c>
      <c r="W5499" s="43">
        <f t="shared" si="10805"/>
        <v>0</v>
      </c>
      <c r="X5499" s="43">
        <f t="shared" si="10806"/>
        <v>0</v>
      </c>
      <c r="Y5499" s="43">
        <f t="shared" si="10807"/>
        <v>0</v>
      </c>
      <c r="Z5499" s="43">
        <f t="shared" si="10808"/>
        <v>0</v>
      </c>
      <c r="AA5499" s="43">
        <f t="shared" si="10809"/>
        <v>0</v>
      </c>
      <c r="AB5499" s="43">
        <f t="shared" si="10810"/>
        <v>46971.834320000002</v>
      </c>
      <c r="AC5499" s="44">
        <f t="shared" si="10811"/>
        <v>64676.900000000001</v>
      </c>
      <c r="AD5499" s="44">
        <f t="shared" si="10812"/>
        <v>64380.376049999999</v>
      </c>
      <c r="AE5499" s="45">
        <f t="shared" si="10763"/>
        <v>99.541530360917108</v>
      </c>
      <c r="AF5499" s="43">
        <f t="shared" si="10813"/>
        <v>62715.900000000001</v>
      </c>
      <c r="AG5499" s="43">
        <f t="shared" si="10814"/>
        <v>0</v>
      </c>
      <c r="AH5499" s="43">
        <f t="shared" si="10815"/>
        <v>0</v>
      </c>
      <c r="AI5499" s="43">
        <f t="shared" si="10816"/>
        <v>0</v>
      </c>
      <c r="AJ5499" s="43">
        <f t="shared" si="10817"/>
        <v>0</v>
      </c>
      <c r="AK5499" s="43">
        <f t="shared" si="10818"/>
        <v>0</v>
      </c>
      <c r="AL5499" s="43">
        <f t="shared" si="10764"/>
        <v>62715.900000000001</v>
      </c>
      <c r="AM5499" s="43">
        <f t="shared" si="10765"/>
        <v>0</v>
      </c>
      <c r="AN5499" s="2"/>
      <c r="AO5499" s="1"/>
      <c r="AP5499" s="1"/>
      <c r="AQ5499" s="1"/>
      <c r="AR5499" s="1"/>
      <c r="AS5499" s="1"/>
    </row>
    <row r="5500" ht="31.5">
      <c r="B5500" s="41" t="s">
        <v>1527</v>
      </c>
      <c r="C5500" s="41" t="s">
        <v>41</v>
      </c>
      <c r="D5500" s="41" t="s">
        <v>117</v>
      </c>
      <c r="E5500" s="26" t="str">
        <f t="shared" si="10792"/>
        <v>0103</v>
      </c>
      <c r="F5500" s="41" t="s">
        <v>1534</v>
      </c>
      <c r="G5500" s="41" t="s">
        <v>93</v>
      </c>
      <c r="H5500" s="42" t="s">
        <v>94</v>
      </c>
      <c r="I5500" s="43">
        <v>62715.900000000001</v>
      </c>
      <c r="J5500" s="43">
        <v>57087.300000000003</v>
      </c>
      <c r="K5500" s="43">
        <v>57087.300000000003</v>
      </c>
      <c r="L5500" s="43"/>
      <c r="M5500" s="43">
        <v>4869.5</v>
      </c>
      <c r="N5500" s="43">
        <v>4869.5</v>
      </c>
      <c r="O5500" s="43">
        <v>0</v>
      </c>
      <c r="P5500" s="43">
        <v>0</v>
      </c>
      <c r="Q5500" s="43">
        <v>0</v>
      </c>
      <c r="R5500" s="43">
        <v>0</v>
      </c>
      <c r="S5500" s="43">
        <v>0</v>
      </c>
      <c r="T5500" s="43">
        <v>0</v>
      </c>
      <c r="U5500" s="43">
        <v>0</v>
      </c>
      <c r="V5500" s="43">
        <f t="shared" si="10819"/>
        <v>62715.900000000001</v>
      </c>
      <c r="W5500" s="43"/>
      <c r="X5500" s="43"/>
      <c r="Y5500" s="43"/>
      <c r="Z5500" s="43"/>
      <c r="AA5500" s="43"/>
      <c r="AB5500" s="43">
        <v>46971.834320000002</v>
      </c>
      <c r="AC5500" s="44">
        <v>64676.900000000001</v>
      </c>
      <c r="AD5500" s="44">
        <v>64380.376049999999</v>
      </c>
      <c r="AE5500" s="45">
        <f t="shared" si="10763"/>
        <v>99.541530360917108</v>
      </c>
      <c r="AF5500" s="43">
        <v>62715.900000000001</v>
      </c>
      <c r="AG5500" s="43">
        <v>0</v>
      </c>
      <c r="AH5500" s="43">
        <v>0</v>
      </c>
      <c r="AI5500" s="43">
        <v>0</v>
      </c>
      <c r="AJ5500" s="43">
        <v>0</v>
      </c>
      <c r="AK5500" s="43">
        <v>0</v>
      </c>
      <c r="AL5500" s="43">
        <f t="shared" si="10764"/>
        <v>62715.900000000001</v>
      </c>
      <c r="AM5500" s="43">
        <f t="shared" si="10765"/>
        <v>0</v>
      </c>
      <c r="AN5500" s="19"/>
      <c r="AR5500" s="1"/>
      <c r="AS5500" s="1"/>
    </row>
    <row r="5501" ht="31.5">
      <c r="B5501" s="41" t="s">
        <v>1527</v>
      </c>
      <c r="C5501" s="41" t="s">
        <v>41</v>
      </c>
      <c r="D5501" s="41" t="s">
        <v>117</v>
      </c>
      <c r="E5501" s="26" t="str">
        <f t="shared" si="10792"/>
        <v>0103</v>
      </c>
      <c r="F5501" s="41" t="s">
        <v>1535</v>
      </c>
      <c r="G5501" s="41"/>
      <c r="H5501" s="42" t="s">
        <v>100</v>
      </c>
      <c r="I5501" s="43">
        <f t="shared" si="10793"/>
        <v>5478</v>
      </c>
      <c r="J5501" s="43">
        <f t="shared" si="10794"/>
        <v>4986.3000000000002</v>
      </c>
      <c r="K5501" s="43">
        <f t="shared" si="10795"/>
        <v>4986.3000000000002</v>
      </c>
      <c r="L5501" s="43">
        <f t="shared" si="10796"/>
        <v>0</v>
      </c>
      <c r="M5501" s="43">
        <f t="shared" si="10797"/>
        <v>425.39999999999998</v>
      </c>
      <c r="N5501" s="43">
        <f t="shared" si="10798"/>
        <v>425.39999999999998</v>
      </c>
      <c r="O5501" s="43">
        <f t="shared" si="10799"/>
        <v>0</v>
      </c>
      <c r="P5501" s="43">
        <f t="shared" si="10800"/>
        <v>0</v>
      </c>
      <c r="Q5501" s="43">
        <f t="shared" si="10801"/>
        <v>0</v>
      </c>
      <c r="R5501" s="43">
        <f t="shared" si="10802"/>
        <v>0</v>
      </c>
      <c r="S5501" s="43">
        <f t="shared" si="10803"/>
        <v>0</v>
      </c>
      <c r="T5501" s="43">
        <f t="shared" si="10804"/>
        <v>0</v>
      </c>
      <c r="U5501" s="43">
        <v>0</v>
      </c>
      <c r="V5501" s="43">
        <f t="shared" si="10819"/>
        <v>5478</v>
      </c>
      <c r="W5501" s="43">
        <f t="shared" si="10805"/>
        <v>0</v>
      </c>
      <c r="X5501" s="43">
        <f t="shared" si="10806"/>
        <v>0</v>
      </c>
      <c r="Y5501" s="43">
        <f t="shared" si="10807"/>
        <v>0</v>
      </c>
      <c r="Z5501" s="43">
        <f t="shared" si="10808"/>
        <v>0</v>
      </c>
      <c r="AA5501" s="43">
        <f t="shared" si="10809"/>
        <v>0</v>
      </c>
      <c r="AB5501" s="43">
        <f t="shared" si="10810"/>
        <v>1791.9693500000001</v>
      </c>
      <c r="AC5501" s="44">
        <f t="shared" si="10811"/>
        <v>5478</v>
      </c>
      <c r="AD5501" s="44">
        <f t="shared" si="10812"/>
        <v>2413.1669400000001</v>
      </c>
      <c r="AE5501" s="45">
        <f t="shared" si="10763"/>
        <v>44.051970427163198</v>
      </c>
      <c r="AF5501" s="43">
        <f t="shared" si="10813"/>
        <v>5478</v>
      </c>
      <c r="AG5501" s="43">
        <f t="shared" si="10814"/>
        <v>0</v>
      </c>
      <c r="AH5501" s="43">
        <f t="shared" si="10815"/>
        <v>0</v>
      </c>
      <c r="AI5501" s="43">
        <f t="shared" si="10816"/>
        <v>0</v>
      </c>
      <c r="AJ5501" s="43">
        <f t="shared" si="10817"/>
        <v>0</v>
      </c>
      <c r="AK5501" s="43">
        <f t="shared" si="10818"/>
        <v>0</v>
      </c>
      <c r="AL5501" s="43">
        <f t="shared" si="10764"/>
        <v>5478</v>
      </c>
      <c r="AM5501" s="43">
        <f t="shared" si="10765"/>
        <v>0</v>
      </c>
      <c r="AN5501" s="2"/>
      <c r="AO5501" s="1"/>
      <c r="AP5501" s="1"/>
      <c r="AQ5501" s="1"/>
      <c r="AR5501" s="1"/>
      <c r="AS5501" s="1"/>
    </row>
    <row r="5502" ht="78.75">
      <c r="B5502" s="41" t="s">
        <v>1527</v>
      </c>
      <c r="C5502" s="41" t="s">
        <v>41</v>
      </c>
      <c r="D5502" s="41" t="s">
        <v>117</v>
      </c>
      <c r="E5502" s="26" t="str">
        <f t="shared" si="10792"/>
        <v>0103</v>
      </c>
      <c r="F5502" s="41" t="s">
        <v>1535</v>
      </c>
      <c r="G5502" s="41" t="s">
        <v>71</v>
      </c>
      <c r="H5502" s="42" t="s">
        <v>72</v>
      </c>
      <c r="I5502" s="43">
        <f t="shared" si="10793"/>
        <v>5478</v>
      </c>
      <c r="J5502" s="43">
        <f t="shared" si="10794"/>
        <v>4986.3000000000002</v>
      </c>
      <c r="K5502" s="43">
        <f t="shared" si="10795"/>
        <v>4986.3000000000002</v>
      </c>
      <c r="L5502" s="43">
        <f t="shared" si="10796"/>
        <v>0</v>
      </c>
      <c r="M5502" s="43">
        <f t="shared" si="10797"/>
        <v>425.39999999999998</v>
      </c>
      <c r="N5502" s="43">
        <f t="shared" si="10798"/>
        <v>425.39999999999998</v>
      </c>
      <c r="O5502" s="43">
        <f t="shared" si="10799"/>
        <v>0</v>
      </c>
      <c r="P5502" s="43">
        <f t="shared" si="10800"/>
        <v>0</v>
      </c>
      <c r="Q5502" s="43">
        <f t="shared" si="10801"/>
        <v>0</v>
      </c>
      <c r="R5502" s="43">
        <f t="shared" si="10802"/>
        <v>0</v>
      </c>
      <c r="S5502" s="43">
        <f t="shared" si="10803"/>
        <v>0</v>
      </c>
      <c r="T5502" s="43">
        <f t="shared" si="10804"/>
        <v>0</v>
      </c>
      <c r="U5502" s="43">
        <v>0</v>
      </c>
      <c r="V5502" s="43">
        <f t="shared" si="10819"/>
        <v>5478</v>
      </c>
      <c r="W5502" s="43">
        <f t="shared" si="10805"/>
        <v>0</v>
      </c>
      <c r="X5502" s="43">
        <f t="shared" si="10806"/>
        <v>0</v>
      </c>
      <c r="Y5502" s="43">
        <f t="shared" si="10807"/>
        <v>0</v>
      </c>
      <c r="Z5502" s="43">
        <f t="shared" si="10808"/>
        <v>0</v>
      </c>
      <c r="AA5502" s="43">
        <f t="shared" si="10809"/>
        <v>0</v>
      </c>
      <c r="AB5502" s="43">
        <f t="shared" si="10810"/>
        <v>1791.9693500000001</v>
      </c>
      <c r="AC5502" s="44">
        <f t="shared" si="10811"/>
        <v>5478</v>
      </c>
      <c r="AD5502" s="44">
        <f t="shared" si="10812"/>
        <v>2413.1669400000001</v>
      </c>
      <c r="AE5502" s="45">
        <f t="shared" si="10763"/>
        <v>44.051970427163198</v>
      </c>
      <c r="AF5502" s="43">
        <f t="shared" si="10813"/>
        <v>5478</v>
      </c>
      <c r="AG5502" s="43">
        <f t="shared" si="10814"/>
        <v>0</v>
      </c>
      <c r="AH5502" s="43">
        <f t="shared" si="10815"/>
        <v>0</v>
      </c>
      <c r="AI5502" s="43">
        <f t="shared" si="10816"/>
        <v>0</v>
      </c>
      <c r="AJ5502" s="43">
        <f t="shared" si="10817"/>
        <v>0</v>
      </c>
      <c r="AK5502" s="43">
        <f t="shared" si="10818"/>
        <v>0</v>
      </c>
      <c r="AL5502" s="43">
        <f t="shared" si="10764"/>
        <v>5478</v>
      </c>
      <c r="AM5502" s="43">
        <f t="shared" si="10765"/>
        <v>0</v>
      </c>
      <c r="AN5502" s="2"/>
      <c r="AO5502" s="1"/>
      <c r="AP5502" s="1"/>
      <c r="AQ5502" s="1"/>
      <c r="AR5502" s="1"/>
      <c r="AS5502" s="1"/>
    </row>
    <row r="5503" ht="31.5">
      <c r="B5503" s="41" t="s">
        <v>1527</v>
      </c>
      <c r="C5503" s="41" t="s">
        <v>41</v>
      </c>
      <c r="D5503" s="41" t="s">
        <v>117</v>
      </c>
      <c r="E5503" s="26" t="str">
        <f t="shared" si="10792"/>
        <v>0103</v>
      </c>
      <c r="F5503" s="41" t="s">
        <v>1535</v>
      </c>
      <c r="G5503" s="41" t="s">
        <v>93</v>
      </c>
      <c r="H5503" s="42" t="s">
        <v>94</v>
      </c>
      <c r="I5503" s="43">
        <v>5478</v>
      </c>
      <c r="J5503" s="43">
        <v>4986.3000000000002</v>
      </c>
      <c r="K5503" s="43">
        <v>4986.3000000000002</v>
      </c>
      <c r="L5503" s="43"/>
      <c r="M5503" s="43">
        <v>425.39999999999998</v>
      </c>
      <c r="N5503" s="43">
        <v>425.39999999999998</v>
      </c>
      <c r="O5503" s="43">
        <v>0</v>
      </c>
      <c r="P5503" s="43">
        <v>0</v>
      </c>
      <c r="Q5503" s="43">
        <v>0</v>
      </c>
      <c r="R5503" s="43">
        <v>0</v>
      </c>
      <c r="S5503" s="43">
        <v>0</v>
      </c>
      <c r="T5503" s="43">
        <v>0</v>
      </c>
      <c r="U5503" s="43">
        <v>0</v>
      </c>
      <c r="V5503" s="43">
        <f t="shared" si="10819"/>
        <v>5478</v>
      </c>
      <c r="W5503" s="43"/>
      <c r="X5503" s="43"/>
      <c r="Y5503" s="43"/>
      <c r="Z5503" s="43"/>
      <c r="AA5503" s="43"/>
      <c r="AB5503" s="43">
        <v>1791.9693500000001</v>
      </c>
      <c r="AC5503" s="44">
        <v>5478</v>
      </c>
      <c r="AD5503" s="44">
        <v>2413.1669400000001</v>
      </c>
      <c r="AE5503" s="45">
        <f t="shared" si="10763"/>
        <v>44.051970427163198</v>
      </c>
      <c r="AF5503" s="43">
        <v>5478</v>
      </c>
      <c r="AG5503" s="43">
        <v>0</v>
      </c>
      <c r="AH5503" s="43">
        <v>0</v>
      </c>
      <c r="AI5503" s="43">
        <v>0</v>
      </c>
      <c r="AJ5503" s="43">
        <v>0</v>
      </c>
      <c r="AK5503" s="43">
        <v>0</v>
      </c>
      <c r="AL5503" s="43">
        <f t="shared" si="10764"/>
        <v>5478</v>
      </c>
      <c r="AM5503" s="43">
        <f t="shared" si="10765"/>
        <v>0</v>
      </c>
      <c r="AN5503" s="19"/>
      <c r="AO5503" s="1"/>
      <c r="AP5503" s="1"/>
      <c r="AQ5503" s="1"/>
      <c r="AR5503" s="1"/>
      <c r="AS5503" s="1"/>
    </row>
    <row r="5504">
      <c r="B5504" s="41" t="s">
        <v>1527</v>
      </c>
      <c r="C5504" s="41" t="s">
        <v>41</v>
      </c>
      <c r="D5504" s="41" t="s">
        <v>117</v>
      </c>
      <c r="E5504" s="26" t="str">
        <f t="shared" si="10792"/>
        <v>0103</v>
      </c>
      <c r="F5504" s="41" t="s">
        <v>1536</v>
      </c>
      <c r="G5504" s="41"/>
      <c r="H5504" s="42" t="s">
        <v>1415</v>
      </c>
      <c r="I5504" s="43">
        <f>I5505+I5508</f>
        <v>129215.19999999998</v>
      </c>
      <c r="J5504" s="43">
        <f>J5505+J5508</f>
        <v>120213.2</v>
      </c>
      <c r="K5504" s="43">
        <f>K5505+K5508</f>
        <v>120195.2</v>
      </c>
      <c r="L5504" s="43">
        <f>L5505+L5508</f>
        <v>13891.5</v>
      </c>
      <c r="M5504" s="43">
        <f>M5505+M5508</f>
        <v>8676.6000000000004</v>
      </c>
      <c r="N5504" s="43">
        <f>N5505+N5508</f>
        <v>8676.6000000000004</v>
      </c>
      <c r="O5504" s="43">
        <f>O5505+O5508</f>
        <v>0</v>
      </c>
      <c r="P5504" s="43">
        <f>P5505+P5508</f>
        <v>0</v>
      </c>
      <c r="Q5504" s="43">
        <f>Q5505+Q5508</f>
        <v>0</v>
      </c>
      <c r="R5504" s="43">
        <f>R5505+R5508</f>
        <v>3970.0999999999999</v>
      </c>
      <c r="S5504" s="43">
        <f>S5505+S5508</f>
        <v>0</v>
      </c>
      <c r="T5504" s="43">
        <f>T5505+T5508</f>
        <v>0</v>
      </c>
      <c r="U5504" s="43">
        <v>0</v>
      </c>
      <c r="V5504" s="43">
        <f t="shared" si="10819"/>
        <v>147076.79999999999</v>
      </c>
      <c r="W5504" s="43">
        <f>W5505+W5508</f>
        <v>0</v>
      </c>
      <c r="X5504" s="43">
        <f>X5505+X5508</f>
        <v>0</v>
      </c>
      <c r="Y5504" s="43">
        <f>Y5505+Y5508</f>
        <v>0</v>
      </c>
      <c r="Z5504" s="43">
        <f>Z5505+Z5508</f>
        <v>0</v>
      </c>
      <c r="AA5504" s="43">
        <f>AA5505+AA5508</f>
        <v>0</v>
      </c>
      <c r="AB5504" s="43">
        <f>AB5505+AB5508</f>
        <v>84713.718529999998</v>
      </c>
      <c r="AC5504" s="44">
        <f>AC5505+AC5508</f>
        <v>145110</v>
      </c>
      <c r="AD5504" s="44">
        <f>AD5505+AD5508</f>
        <v>138950.58259999999</v>
      </c>
      <c r="AE5504" s="45">
        <f t="shared" si="10763"/>
        <v>95.755346013369163</v>
      </c>
      <c r="AF5504" s="43">
        <f>AF5505+AF5508</f>
        <v>147071</v>
      </c>
      <c r="AG5504" s="43">
        <f>AG5505+AG5508</f>
        <v>0</v>
      </c>
      <c r="AH5504" s="43">
        <f>AH5505+AH5508</f>
        <v>0</v>
      </c>
      <c r="AI5504" s="43">
        <f>AI5505+AI5508</f>
        <v>0</v>
      </c>
      <c r="AJ5504" s="43">
        <f>AJ5505+AJ5508</f>
        <v>0</v>
      </c>
      <c r="AK5504" s="43">
        <f>AK5505+AK5508</f>
        <v>0</v>
      </c>
      <c r="AL5504" s="43">
        <f t="shared" si="10764"/>
        <v>147071</v>
      </c>
      <c r="AM5504" s="43">
        <f t="shared" si="10765"/>
        <v>5.7999999999883585</v>
      </c>
      <c r="AN5504" s="2"/>
      <c r="AR5504" s="1"/>
      <c r="AS5504" s="1"/>
    </row>
    <row r="5505" ht="31.5">
      <c r="B5505" s="41" t="s">
        <v>1527</v>
      </c>
      <c r="C5505" s="41" t="s">
        <v>41</v>
      </c>
      <c r="D5505" s="41" t="s">
        <v>117</v>
      </c>
      <c r="E5505" s="26" t="str">
        <f t="shared" si="10792"/>
        <v>0103</v>
      </c>
      <c r="F5505" s="41" t="s">
        <v>1537</v>
      </c>
      <c r="G5505" s="41"/>
      <c r="H5505" s="42" t="s">
        <v>92</v>
      </c>
      <c r="I5505" s="43">
        <f t="shared" ref="I5505:I5506" si="10820">I5506</f>
        <v>101656.79999999999</v>
      </c>
      <c r="J5505" s="43">
        <f t="shared" ref="J5505:J5506" si="10821">J5506</f>
        <v>92595.5</v>
      </c>
      <c r="K5505" s="43">
        <f t="shared" ref="K5505:K5506" si="10822">K5506</f>
        <v>92595.5</v>
      </c>
      <c r="L5505" s="43">
        <f t="shared" ref="L5505:L5506" si="10823">L5506</f>
        <v>0</v>
      </c>
      <c r="M5505" s="43">
        <f t="shared" ref="M5505:M5506" si="10824">M5506</f>
        <v>7831.3999999999996</v>
      </c>
      <c r="N5505" s="43">
        <f t="shared" ref="N5505:N5506" si="10825">N5506</f>
        <v>7831.3999999999996</v>
      </c>
      <c r="O5505" s="43">
        <f t="shared" ref="O5505:O5506" si="10826">O5506</f>
        <v>0</v>
      </c>
      <c r="P5505" s="43">
        <f t="shared" ref="P5505:P5506" si="10827">P5506</f>
        <v>0</v>
      </c>
      <c r="Q5505" s="43">
        <f t="shared" ref="Q5505:Q5506" si="10828">Q5506</f>
        <v>0</v>
      </c>
      <c r="R5505" s="43">
        <f t="shared" ref="R5505:R5506" si="10829">R5506</f>
        <v>3970.0999999999999</v>
      </c>
      <c r="S5505" s="43">
        <f t="shared" ref="S5505:S5506" si="10830">S5506</f>
        <v>0</v>
      </c>
      <c r="T5505" s="43">
        <f t="shared" ref="T5505:T5506" si="10831">T5506</f>
        <v>0</v>
      </c>
      <c r="U5505" s="43">
        <v>0</v>
      </c>
      <c r="V5505" s="43">
        <f t="shared" si="10819"/>
        <v>105626.89999999999</v>
      </c>
      <c r="W5505" s="43">
        <f t="shared" ref="W5505:W5506" si="10832">W5506</f>
        <v>0</v>
      </c>
      <c r="X5505" s="43">
        <f t="shared" ref="X5505:X5506" si="10833">X5506</f>
        <v>0</v>
      </c>
      <c r="Y5505" s="43">
        <f t="shared" ref="Y5505:Y5506" si="10834">Y5506</f>
        <v>0</v>
      </c>
      <c r="Z5505" s="43">
        <f t="shared" ref="Z5505:Z5506" si="10835">Z5506</f>
        <v>0</v>
      </c>
      <c r="AA5505" s="43">
        <f t="shared" ref="AA5505:AA5506" si="10836">AA5506</f>
        <v>0</v>
      </c>
      <c r="AB5505" s="43">
        <f t="shared" ref="AB5505:AB5506" si="10837">AB5506</f>
        <v>71133.816940000004</v>
      </c>
      <c r="AC5505" s="44">
        <f t="shared" ref="AC5505:AC5506" si="10838">AC5506</f>
        <v>115109.2</v>
      </c>
      <c r="AD5505" s="44">
        <f t="shared" ref="AD5505:AD5506" si="10839">AD5506</f>
        <v>114828.91412</v>
      </c>
      <c r="AE5505" s="45">
        <f t="shared" si="10763"/>
        <v>99.756504362813743</v>
      </c>
      <c r="AF5505" s="43">
        <f t="shared" ref="AF5505:AF5506" si="10840">AF5506</f>
        <v>105626.89999999999</v>
      </c>
      <c r="AG5505" s="43">
        <f t="shared" ref="AG5505:AG5506" si="10841">AG5506</f>
        <v>0</v>
      </c>
      <c r="AH5505" s="43">
        <f t="shared" ref="AH5505:AH5506" si="10842">AH5506</f>
        <v>0</v>
      </c>
      <c r="AI5505" s="43">
        <f t="shared" ref="AI5505:AI5506" si="10843">AI5506</f>
        <v>0</v>
      </c>
      <c r="AJ5505" s="43">
        <f t="shared" ref="AJ5505:AJ5506" si="10844">AJ5506</f>
        <v>0</v>
      </c>
      <c r="AK5505" s="43">
        <f t="shared" ref="AK5505:AK5506" si="10845">AK5506</f>
        <v>0</v>
      </c>
      <c r="AL5505" s="43">
        <f t="shared" si="10764"/>
        <v>105626.89999999999</v>
      </c>
      <c r="AM5505" s="43">
        <f t="shared" si="10765"/>
        <v>0</v>
      </c>
      <c r="AN5505" s="2"/>
      <c r="AO5505" s="1"/>
      <c r="AP5505" s="1"/>
      <c r="AQ5505" s="1"/>
      <c r="AR5505" s="1"/>
      <c r="AS5505" s="1"/>
    </row>
    <row r="5506" ht="78.75">
      <c r="B5506" s="41" t="s">
        <v>1527</v>
      </c>
      <c r="C5506" s="41" t="s">
        <v>41</v>
      </c>
      <c r="D5506" s="41" t="s">
        <v>117</v>
      </c>
      <c r="E5506" s="26" t="str">
        <f t="shared" si="10792"/>
        <v>0103</v>
      </c>
      <c r="F5506" s="41" t="s">
        <v>1537</v>
      </c>
      <c r="G5506" s="41" t="s">
        <v>71</v>
      </c>
      <c r="H5506" s="42" t="s">
        <v>72</v>
      </c>
      <c r="I5506" s="43">
        <f t="shared" si="10820"/>
        <v>101656.79999999999</v>
      </c>
      <c r="J5506" s="43">
        <f t="shared" si="10821"/>
        <v>92595.5</v>
      </c>
      <c r="K5506" s="43">
        <f t="shared" si="10822"/>
        <v>92595.5</v>
      </c>
      <c r="L5506" s="43">
        <f t="shared" si="10823"/>
        <v>0</v>
      </c>
      <c r="M5506" s="43">
        <f t="shared" si="10824"/>
        <v>7831.3999999999996</v>
      </c>
      <c r="N5506" s="43">
        <f t="shared" si="10825"/>
        <v>7831.3999999999996</v>
      </c>
      <c r="O5506" s="43">
        <f t="shared" si="10826"/>
        <v>0</v>
      </c>
      <c r="P5506" s="43">
        <f t="shared" si="10827"/>
        <v>0</v>
      </c>
      <c r="Q5506" s="43">
        <f t="shared" si="10828"/>
        <v>0</v>
      </c>
      <c r="R5506" s="43">
        <f t="shared" si="10829"/>
        <v>3970.0999999999999</v>
      </c>
      <c r="S5506" s="43">
        <f t="shared" si="10830"/>
        <v>0</v>
      </c>
      <c r="T5506" s="43">
        <f t="shared" si="10831"/>
        <v>0</v>
      </c>
      <c r="U5506" s="43">
        <v>0</v>
      </c>
      <c r="V5506" s="43">
        <f t="shared" si="10819"/>
        <v>105626.89999999999</v>
      </c>
      <c r="W5506" s="43">
        <f t="shared" si="10832"/>
        <v>0</v>
      </c>
      <c r="X5506" s="43">
        <f t="shared" si="10833"/>
        <v>0</v>
      </c>
      <c r="Y5506" s="43">
        <f t="shared" si="10834"/>
        <v>0</v>
      </c>
      <c r="Z5506" s="43">
        <f t="shared" si="10835"/>
        <v>0</v>
      </c>
      <c r="AA5506" s="43">
        <f t="shared" si="10836"/>
        <v>0</v>
      </c>
      <c r="AB5506" s="43">
        <f t="shared" si="10837"/>
        <v>71133.816940000004</v>
      </c>
      <c r="AC5506" s="44">
        <f t="shared" si="10838"/>
        <v>115109.2</v>
      </c>
      <c r="AD5506" s="44">
        <f t="shared" si="10839"/>
        <v>114828.91412</v>
      </c>
      <c r="AE5506" s="45">
        <f t="shared" si="10763"/>
        <v>99.756504362813743</v>
      </c>
      <c r="AF5506" s="43">
        <f t="shared" si="10840"/>
        <v>105626.89999999999</v>
      </c>
      <c r="AG5506" s="43">
        <f t="shared" si="10841"/>
        <v>0</v>
      </c>
      <c r="AH5506" s="43">
        <f t="shared" si="10842"/>
        <v>0</v>
      </c>
      <c r="AI5506" s="43">
        <f t="shared" si="10843"/>
        <v>0</v>
      </c>
      <c r="AJ5506" s="43">
        <f t="shared" si="10844"/>
        <v>0</v>
      </c>
      <c r="AK5506" s="43">
        <f t="shared" si="10845"/>
        <v>0</v>
      </c>
      <c r="AL5506" s="43">
        <f t="shared" si="10764"/>
        <v>105626.89999999999</v>
      </c>
      <c r="AM5506" s="43">
        <f t="shared" si="10765"/>
        <v>0</v>
      </c>
      <c r="AN5506" s="2"/>
      <c r="AO5506" s="1"/>
      <c r="AP5506" s="1"/>
      <c r="AQ5506" s="1"/>
      <c r="AR5506" s="1"/>
      <c r="AS5506" s="1"/>
    </row>
    <row r="5507" ht="31.5">
      <c r="B5507" s="41" t="s">
        <v>1527</v>
      </c>
      <c r="C5507" s="41" t="s">
        <v>41</v>
      </c>
      <c r="D5507" s="41" t="s">
        <v>117</v>
      </c>
      <c r="E5507" s="26" t="str">
        <f t="shared" si="10792"/>
        <v>0103</v>
      </c>
      <c r="F5507" s="41" t="s">
        <v>1537</v>
      </c>
      <c r="G5507" s="41" t="s">
        <v>93</v>
      </c>
      <c r="H5507" s="42" t="s">
        <v>94</v>
      </c>
      <c r="I5507" s="43">
        <v>101656.79999999999</v>
      </c>
      <c r="J5507" s="43">
        <v>92595.5</v>
      </c>
      <c r="K5507" s="43">
        <v>92595.5</v>
      </c>
      <c r="L5507" s="43"/>
      <c r="M5507" s="43">
        <v>7831.3999999999996</v>
      </c>
      <c r="N5507" s="43">
        <v>7831.3999999999996</v>
      </c>
      <c r="O5507" s="43">
        <v>0</v>
      </c>
      <c r="P5507" s="43">
        <v>0</v>
      </c>
      <c r="Q5507" s="43">
        <v>0</v>
      </c>
      <c r="R5507" s="43">
        <v>3970.0999999999999</v>
      </c>
      <c r="S5507" s="43">
        <v>0</v>
      </c>
      <c r="T5507" s="43">
        <v>0</v>
      </c>
      <c r="U5507" s="43">
        <v>0</v>
      </c>
      <c r="V5507" s="43">
        <f t="shared" si="10819"/>
        <v>105626.89999999999</v>
      </c>
      <c r="W5507" s="43"/>
      <c r="X5507" s="43"/>
      <c r="Y5507" s="43"/>
      <c r="Z5507" s="43"/>
      <c r="AA5507" s="43"/>
      <c r="AB5507" s="43">
        <v>71133.816940000004</v>
      </c>
      <c r="AC5507" s="44">
        <v>115109.2</v>
      </c>
      <c r="AD5507" s="44">
        <v>114828.91412</v>
      </c>
      <c r="AE5507" s="45">
        <f t="shared" si="10763"/>
        <v>99.756504362813743</v>
      </c>
      <c r="AF5507" s="43">
        <v>105626.89999999999</v>
      </c>
      <c r="AG5507" s="43">
        <v>0</v>
      </c>
      <c r="AH5507" s="43">
        <v>0</v>
      </c>
      <c r="AI5507" s="43">
        <v>0</v>
      </c>
      <c r="AJ5507" s="43">
        <v>0</v>
      </c>
      <c r="AK5507" s="43">
        <v>0</v>
      </c>
      <c r="AL5507" s="43">
        <f t="shared" si="10764"/>
        <v>105626.89999999999</v>
      </c>
      <c r="AM5507" s="43">
        <f t="shared" si="10765"/>
        <v>0</v>
      </c>
      <c r="AN5507" s="19"/>
      <c r="AR5507" s="1"/>
      <c r="AS5507" s="1"/>
    </row>
    <row r="5508" ht="31.5">
      <c r="B5508" s="41" t="s">
        <v>1527</v>
      </c>
      <c r="C5508" s="41" t="s">
        <v>41</v>
      </c>
      <c r="D5508" s="41" t="s">
        <v>117</v>
      </c>
      <c r="E5508" s="26" t="str">
        <f t="shared" si="10792"/>
        <v>0103</v>
      </c>
      <c r="F5508" s="41" t="s">
        <v>1538</v>
      </c>
      <c r="G5508" s="41"/>
      <c r="H5508" s="42" t="s">
        <v>100</v>
      </c>
      <c r="I5508" s="43">
        <f>I5509+I5511</f>
        <v>27558.399999999998</v>
      </c>
      <c r="J5508" s="43">
        <f>J5509+J5511</f>
        <v>27617.700000000001</v>
      </c>
      <c r="K5508" s="43">
        <f>K5509+K5511</f>
        <v>27599.700000000001</v>
      </c>
      <c r="L5508" s="43">
        <f>L5509+L5511</f>
        <v>13891.5</v>
      </c>
      <c r="M5508" s="43">
        <f>M5509+M5511</f>
        <v>845.20000000000005</v>
      </c>
      <c r="N5508" s="43">
        <f>N5509+N5511</f>
        <v>845.20000000000005</v>
      </c>
      <c r="O5508" s="43">
        <f>O5509+O5511</f>
        <v>0</v>
      </c>
      <c r="P5508" s="43">
        <f>P5509+P5511</f>
        <v>0</v>
      </c>
      <c r="Q5508" s="43">
        <f>Q5509+Q5511</f>
        <v>0</v>
      </c>
      <c r="R5508" s="43">
        <f>R5509+R5511</f>
        <v>0</v>
      </c>
      <c r="S5508" s="43">
        <f>S5509+S5511</f>
        <v>0</v>
      </c>
      <c r="T5508" s="43">
        <f>T5509+T5511</f>
        <v>0</v>
      </c>
      <c r="U5508" s="43">
        <v>0</v>
      </c>
      <c r="V5508" s="43">
        <f t="shared" si="10819"/>
        <v>41449.899999999994</v>
      </c>
      <c r="W5508" s="43">
        <f>W5509+W5511</f>
        <v>0</v>
      </c>
      <c r="X5508" s="43">
        <f>X5509+X5511</f>
        <v>0</v>
      </c>
      <c r="Y5508" s="43">
        <f>Y5509+Y5511</f>
        <v>0</v>
      </c>
      <c r="Z5508" s="43">
        <f>Z5509+Z5511</f>
        <v>0</v>
      </c>
      <c r="AA5508" s="43">
        <f>AA5509+AA5511</f>
        <v>0</v>
      </c>
      <c r="AB5508" s="43">
        <f>AB5509+AB5511</f>
        <v>13579.901589999999</v>
      </c>
      <c r="AC5508" s="44">
        <f>AC5509+AC5511</f>
        <v>30000.799999999999</v>
      </c>
      <c r="AD5508" s="44">
        <f>AD5509+AD5511</f>
        <v>24121.66848</v>
      </c>
      <c r="AE5508" s="45">
        <f t="shared" si="10763"/>
        <v>80.40341750886644</v>
      </c>
      <c r="AF5508" s="43">
        <f>AF5509+AF5511</f>
        <v>41444.099999999999</v>
      </c>
      <c r="AG5508" s="43">
        <f>AG5509+AG5511</f>
        <v>0</v>
      </c>
      <c r="AH5508" s="43">
        <f>AH5509+AH5511</f>
        <v>0</v>
      </c>
      <c r="AI5508" s="43">
        <f>AI5509+AI5511</f>
        <v>0</v>
      </c>
      <c r="AJ5508" s="43">
        <f>AJ5509+AJ5511</f>
        <v>0</v>
      </c>
      <c r="AK5508" s="43">
        <f>AK5509+AK5511</f>
        <v>0</v>
      </c>
      <c r="AL5508" s="43">
        <f t="shared" si="10764"/>
        <v>41444.099999999999</v>
      </c>
      <c r="AM5508" s="43">
        <f t="shared" si="10765"/>
        <v>5.7999999999956344</v>
      </c>
      <c r="AN5508" s="2"/>
      <c r="AO5508" s="1"/>
      <c r="AP5508" s="1"/>
      <c r="AQ5508" s="1"/>
      <c r="AR5508" s="1"/>
      <c r="AS5508" s="1"/>
    </row>
    <row r="5509" ht="78.75">
      <c r="B5509" s="41" t="s">
        <v>1527</v>
      </c>
      <c r="C5509" s="41" t="s">
        <v>41</v>
      </c>
      <c r="D5509" s="41" t="s">
        <v>117</v>
      </c>
      <c r="E5509" s="26" t="str">
        <f t="shared" si="10792"/>
        <v>0103</v>
      </c>
      <c r="F5509" s="41" t="s">
        <v>1538</v>
      </c>
      <c r="G5509" s="41" t="s">
        <v>71</v>
      </c>
      <c r="H5509" s="42" t="s">
        <v>72</v>
      </c>
      <c r="I5509" s="43">
        <f>I5510</f>
        <v>874.10000000000002</v>
      </c>
      <c r="J5509" s="43">
        <f>J5510</f>
        <v>933.29999999999995</v>
      </c>
      <c r="K5509" s="43">
        <f>K5510</f>
        <v>933.29999999999995</v>
      </c>
      <c r="L5509" s="43">
        <f>L5510</f>
        <v>0</v>
      </c>
      <c r="M5509" s="43">
        <f>M5510</f>
        <v>0</v>
      </c>
      <c r="N5509" s="43">
        <f>N5510</f>
        <v>0</v>
      </c>
      <c r="O5509" s="43">
        <f>O5510</f>
        <v>0</v>
      </c>
      <c r="P5509" s="43">
        <f>P5510</f>
        <v>0</v>
      </c>
      <c r="Q5509" s="43">
        <f>Q5510</f>
        <v>0</v>
      </c>
      <c r="R5509" s="43">
        <f>R5510</f>
        <v>0</v>
      </c>
      <c r="S5509" s="43">
        <f>S5510</f>
        <v>0</v>
      </c>
      <c r="T5509" s="43">
        <f>T5510</f>
        <v>0</v>
      </c>
      <c r="U5509" s="43">
        <v>0</v>
      </c>
      <c r="V5509" s="43">
        <f t="shared" si="10819"/>
        <v>874.10000000000002</v>
      </c>
      <c r="W5509" s="43">
        <f>W5510</f>
        <v>0</v>
      </c>
      <c r="X5509" s="43">
        <f>X5510</f>
        <v>0</v>
      </c>
      <c r="Y5509" s="43">
        <f>Y5510</f>
        <v>0</v>
      </c>
      <c r="Z5509" s="43">
        <f>Z5510</f>
        <v>0</v>
      </c>
      <c r="AA5509" s="43">
        <f>AA5510</f>
        <v>0</v>
      </c>
      <c r="AB5509" s="43">
        <f>AB5510</f>
        <v>411.97421000000003</v>
      </c>
      <c r="AC5509" s="44">
        <f>AC5510</f>
        <v>734.10000000000002</v>
      </c>
      <c r="AD5509" s="44">
        <f>AD5510</f>
        <v>686.80381</v>
      </c>
      <c r="AE5509" s="45">
        <f t="shared" si="10763"/>
        <v>93.557255142351167</v>
      </c>
      <c r="AF5509" s="43">
        <f>AF5510</f>
        <v>874.10000000000002</v>
      </c>
      <c r="AG5509" s="43">
        <f>AG5510</f>
        <v>0</v>
      </c>
      <c r="AH5509" s="43">
        <f>AH5510</f>
        <v>0</v>
      </c>
      <c r="AI5509" s="43">
        <f>AI5510</f>
        <v>0</v>
      </c>
      <c r="AJ5509" s="43">
        <f>AJ5510</f>
        <v>0</v>
      </c>
      <c r="AK5509" s="43">
        <f>AK5510</f>
        <v>0</v>
      </c>
      <c r="AL5509" s="43">
        <f t="shared" si="10764"/>
        <v>874.10000000000002</v>
      </c>
      <c r="AM5509" s="43">
        <f t="shared" si="10765"/>
        <v>0</v>
      </c>
      <c r="AN5509" s="2"/>
      <c r="AR5509" s="1"/>
      <c r="AS5509" s="1"/>
    </row>
    <row r="5510" ht="31.5">
      <c r="B5510" s="41" t="s">
        <v>1527</v>
      </c>
      <c r="C5510" s="41" t="s">
        <v>41</v>
      </c>
      <c r="D5510" s="41" t="s">
        <v>117</v>
      </c>
      <c r="E5510" s="26" t="str">
        <f t="shared" si="10792"/>
        <v>0103</v>
      </c>
      <c r="F5510" s="41" t="s">
        <v>1538</v>
      </c>
      <c r="G5510" s="41" t="s">
        <v>93</v>
      </c>
      <c r="H5510" s="42" t="s">
        <v>94</v>
      </c>
      <c r="I5510" s="43">
        <v>874.10000000000002</v>
      </c>
      <c r="J5510" s="43">
        <v>933.29999999999995</v>
      </c>
      <c r="K5510" s="43">
        <v>933.29999999999995</v>
      </c>
      <c r="L5510" s="43"/>
      <c r="M5510" s="43"/>
      <c r="N5510" s="43"/>
      <c r="O5510" s="43">
        <v>0</v>
      </c>
      <c r="P5510" s="43">
        <v>0</v>
      </c>
      <c r="Q5510" s="43">
        <v>0</v>
      </c>
      <c r="R5510" s="43">
        <v>0</v>
      </c>
      <c r="S5510" s="43">
        <v>0</v>
      </c>
      <c r="T5510" s="43">
        <v>0</v>
      </c>
      <c r="U5510" s="43">
        <v>0</v>
      </c>
      <c r="V5510" s="43">
        <f t="shared" si="10819"/>
        <v>874.10000000000002</v>
      </c>
      <c r="W5510" s="43"/>
      <c r="X5510" s="43"/>
      <c r="Y5510" s="43"/>
      <c r="Z5510" s="43"/>
      <c r="AA5510" s="43"/>
      <c r="AB5510" s="43">
        <v>411.97421000000003</v>
      </c>
      <c r="AC5510" s="44">
        <v>734.10000000000002</v>
      </c>
      <c r="AD5510" s="44">
        <v>686.80381</v>
      </c>
      <c r="AE5510" s="45">
        <f t="shared" si="10763"/>
        <v>93.557255142351167</v>
      </c>
      <c r="AF5510" s="43">
        <v>874.10000000000002</v>
      </c>
      <c r="AG5510" s="43">
        <v>0</v>
      </c>
      <c r="AH5510" s="43">
        <v>0</v>
      </c>
      <c r="AI5510" s="43">
        <v>0</v>
      </c>
      <c r="AJ5510" s="43">
        <v>0</v>
      </c>
      <c r="AK5510" s="43">
        <v>0</v>
      </c>
      <c r="AL5510" s="43">
        <f t="shared" si="10764"/>
        <v>874.10000000000002</v>
      </c>
      <c r="AM5510" s="43">
        <f t="shared" si="10765"/>
        <v>0</v>
      </c>
      <c r="AN5510" s="19"/>
      <c r="AO5510" s="1"/>
      <c r="AP5510" s="1"/>
      <c r="AQ5510" s="1"/>
      <c r="AR5510" s="1"/>
      <c r="AS5510" s="1"/>
    </row>
    <row r="5511" ht="31.5">
      <c r="B5511" s="41" t="s">
        <v>1527</v>
      </c>
      <c r="C5511" s="41" t="s">
        <v>41</v>
      </c>
      <c r="D5511" s="41" t="s">
        <v>117</v>
      </c>
      <c r="E5511" s="26" t="str">
        <f t="shared" si="10792"/>
        <v>0103</v>
      </c>
      <c r="F5511" s="41" t="s">
        <v>1538</v>
      </c>
      <c r="G5511" s="41" t="s">
        <v>53</v>
      </c>
      <c r="H5511" s="42" t="s">
        <v>54</v>
      </c>
      <c r="I5511" s="43">
        <f>I5512</f>
        <v>26684.299999999999</v>
      </c>
      <c r="J5511" s="43">
        <f>J5512</f>
        <v>26684.400000000001</v>
      </c>
      <c r="K5511" s="43">
        <f>K5512</f>
        <v>26666.400000000001</v>
      </c>
      <c r="L5511" s="43">
        <f>L5512</f>
        <v>13891.5</v>
      </c>
      <c r="M5511" s="43">
        <f>M5512</f>
        <v>845.20000000000005</v>
      </c>
      <c r="N5511" s="43">
        <f>N5512</f>
        <v>845.20000000000005</v>
      </c>
      <c r="O5511" s="43">
        <f>O5512</f>
        <v>0</v>
      </c>
      <c r="P5511" s="43">
        <f>P5512</f>
        <v>0</v>
      </c>
      <c r="Q5511" s="43">
        <f>Q5512</f>
        <v>0</v>
      </c>
      <c r="R5511" s="43">
        <f>R5512</f>
        <v>0</v>
      </c>
      <c r="S5511" s="43">
        <f>S5512</f>
        <v>0</v>
      </c>
      <c r="T5511" s="43">
        <f>T5512</f>
        <v>0</v>
      </c>
      <c r="U5511" s="43">
        <v>0</v>
      </c>
      <c r="V5511" s="43">
        <f t="shared" si="10819"/>
        <v>40575.800000000003</v>
      </c>
      <c r="W5511" s="43">
        <f>W5512</f>
        <v>0</v>
      </c>
      <c r="X5511" s="43">
        <f>X5512</f>
        <v>0</v>
      </c>
      <c r="Y5511" s="43">
        <f>Y5512</f>
        <v>0</v>
      </c>
      <c r="Z5511" s="43">
        <f>Z5512</f>
        <v>0</v>
      </c>
      <c r="AA5511" s="43">
        <f>AA5512</f>
        <v>0</v>
      </c>
      <c r="AB5511" s="43">
        <f>AB5512</f>
        <v>13167.927379999999</v>
      </c>
      <c r="AC5511" s="44">
        <f>AC5512</f>
        <v>29266.700000000001</v>
      </c>
      <c r="AD5511" s="44">
        <f>AD5512</f>
        <v>23434.864669999999</v>
      </c>
      <c r="AE5511" s="45">
        <f t="shared" si="10763"/>
        <v>80.073478287610143</v>
      </c>
      <c r="AF5511" s="43">
        <f>AF5512</f>
        <v>40570</v>
      </c>
      <c r="AG5511" s="43">
        <f>AG5512</f>
        <v>0</v>
      </c>
      <c r="AH5511" s="43">
        <f>AH5512</f>
        <v>0</v>
      </c>
      <c r="AI5511" s="43">
        <f>AI5512</f>
        <v>0</v>
      </c>
      <c r="AJ5511" s="43">
        <f>AJ5512</f>
        <v>0</v>
      </c>
      <c r="AK5511" s="43">
        <f>AK5512</f>
        <v>0</v>
      </c>
      <c r="AL5511" s="43">
        <f t="shared" si="10764"/>
        <v>40570</v>
      </c>
      <c r="AM5511" s="43">
        <f t="shared" si="10765"/>
        <v>5.8000000000029104</v>
      </c>
      <c r="AN5511" s="2"/>
      <c r="AO5511" s="1"/>
      <c r="AP5511" s="1"/>
      <c r="AQ5511" s="1"/>
      <c r="AR5511" s="1"/>
      <c r="AS5511" s="1"/>
    </row>
    <row r="5512" ht="31.5">
      <c r="B5512" s="41" t="s">
        <v>1527</v>
      </c>
      <c r="C5512" s="41" t="s">
        <v>41</v>
      </c>
      <c r="D5512" s="41" t="s">
        <v>117</v>
      </c>
      <c r="E5512" s="26" t="str">
        <f t="shared" si="10792"/>
        <v>0103</v>
      </c>
      <c r="F5512" s="41" t="s">
        <v>1538</v>
      </c>
      <c r="G5512" s="41" t="s">
        <v>55</v>
      </c>
      <c r="H5512" s="42" t="s">
        <v>56</v>
      </c>
      <c r="I5512" s="43">
        <v>26684.299999999999</v>
      </c>
      <c r="J5512" s="43">
        <v>26684.400000000001</v>
      </c>
      <c r="K5512" s="43">
        <v>26666.400000000001</v>
      </c>
      <c r="L5512" s="43">
        <v>13891.5</v>
      </c>
      <c r="M5512" s="43">
        <v>845.20000000000005</v>
      </c>
      <c r="N5512" s="43">
        <v>845.20000000000005</v>
      </c>
      <c r="O5512" s="43">
        <v>0</v>
      </c>
      <c r="P5512" s="43">
        <v>0</v>
      </c>
      <c r="Q5512" s="43">
        <v>0</v>
      </c>
      <c r="R5512" s="43">
        <v>0</v>
      </c>
      <c r="S5512" s="43">
        <v>0</v>
      </c>
      <c r="T5512" s="43">
        <v>0</v>
      </c>
      <c r="U5512" s="43">
        <v>0</v>
      </c>
      <c r="V5512" s="43">
        <f t="shared" si="10819"/>
        <v>40575.800000000003</v>
      </c>
      <c r="W5512" s="43"/>
      <c r="X5512" s="43"/>
      <c r="Y5512" s="43"/>
      <c r="Z5512" s="43"/>
      <c r="AA5512" s="43"/>
      <c r="AB5512" s="43">
        <v>13167.927379999999</v>
      </c>
      <c r="AC5512" s="44">
        <v>29266.700000000001</v>
      </c>
      <c r="AD5512" s="44">
        <v>23434.864669999999</v>
      </c>
      <c r="AE5512" s="45">
        <f t="shared" si="10763"/>
        <v>80.073478287610143</v>
      </c>
      <c r="AF5512" s="43">
        <v>40570</v>
      </c>
      <c r="AG5512" s="43">
        <v>0</v>
      </c>
      <c r="AH5512" s="43">
        <v>0</v>
      </c>
      <c r="AI5512" s="43">
        <v>0</v>
      </c>
      <c r="AJ5512" s="43">
        <v>0</v>
      </c>
      <c r="AK5512" s="43">
        <v>0</v>
      </c>
      <c r="AL5512" s="43">
        <f t="shared" si="10764"/>
        <v>40570</v>
      </c>
      <c r="AM5512" s="43">
        <f t="shared" si="10765"/>
        <v>5.8000000000029104</v>
      </c>
      <c r="AN5512" s="19"/>
      <c r="AO5512" s="1"/>
      <c r="AP5512" s="1"/>
      <c r="AQ5512" s="1"/>
      <c r="AR5512" s="1"/>
      <c r="AS5512" s="1"/>
    </row>
    <row r="5513" s="33" customFormat="1">
      <c r="B5513" s="34" t="s">
        <v>1527</v>
      </c>
      <c r="C5513" s="34" t="s">
        <v>41</v>
      </c>
      <c r="D5513" s="34" t="s">
        <v>43</v>
      </c>
      <c r="E5513" s="35" t="str">
        <f t="shared" si="10792"/>
        <v>0113</v>
      </c>
      <c r="F5513" s="34"/>
      <c r="G5513" s="34"/>
      <c r="H5513" s="36" t="s">
        <v>44</v>
      </c>
      <c r="I5513" s="37">
        <f t="shared" ref="I5513:I5514" si="10846">I5514</f>
        <v>44952.400000000001</v>
      </c>
      <c r="J5513" s="37">
        <f t="shared" ref="J5513:J5514" si="10847">J5514</f>
        <v>44893.199999999997</v>
      </c>
      <c r="K5513" s="37">
        <f t="shared" ref="K5513:K5514" si="10848">K5514</f>
        <v>44911.199999999997</v>
      </c>
      <c r="L5513" s="37">
        <f t="shared" ref="L5513:L5514" si="10849">L5514</f>
        <v>0</v>
      </c>
      <c r="M5513" s="37">
        <f t="shared" ref="M5513:M5514" si="10850">M5514</f>
        <v>0</v>
      </c>
      <c r="N5513" s="37">
        <f t="shared" ref="N5513:N5514" si="10851">N5514</f>
        <v>0</v>
      </c>
      <c r="O5513" s="37">
        <f>O5514+O5525</f>
        <v>0</v>
      </c>
      <c r="P5513" s="37">
        <f>P5514+P5525</f>
        <v>0</v>
      </c>
      <c r="Q5513" s="37">
        <f>Q5514+Q5525</f>
        <v>0</v>
      </c>
      <c r="R5513" s="37">
        <f>R5514+R5525</f>
        <v>0</v>
      </c>
      <c r="S5513" s="37">
        <f>S5514+S5525</f>
        <v>0</v>
      </c>
      <c r="T5513" s="37">
        <f t="shared" ref="T5513:T5514" si="10852">T5514</f>
        <v>0</v>
      </c>
      <c r="U5513" s="37">
        <v>0</v>
      </c>
      <c r="V5513" s="37">
        <f t="shared" si="10819"/>
        <v>44952.400000000001</v>
      </c>
      <c r="W5513" s="37">
        <f t="shared" ref="W5513:W5514" si="10853">W5514</f>
        <v>0</v>
      </c>
      <c r="X5513" s="37">
        <f t="shared" ref="X5513:X5514" si="10854">X5514</f>
        <v>0</v>
      </c>
      <c r="Y5513" s="37">
        <f t="shared" ref="Y5513:Y5514" si="10855">Y5514</f>
        <v>0</v>
      </c>
      <c r="Z5513" s="37">
        <f t="shared" ref="Z5513:Z5514" si="10856">Z5514</f>
        <v>0</v>
      </c>
      <c r="AA5513" s="37">
        <f t="shared" ref="AA5513:AA5514" si="10857">AA5514</f>
        <v>0</v>
      </c>
      <c r="AB5513" s="37">
        <f>AB5514+AB5525</f>
        <v>26873.981530000001</v>
      </c>
      <c r="AC5513" s="38">
        <f>AC5514+AC5525</f>
        <v>44958.200000000004</v>
      </c>
      <c r="AD5513" s="38">
        <f>AD5514+AD5525</f>
        <v>44886.531560000003</v>
      </c>
      <c r="AE5513" s="39">
        <f t="shared" si="10763"/>
        <v>99.840588724637541</v>
      </c>
      <c r="AF5513" s="37">
        <f>AF5514+AF5525</f>
        <v>44958.200000000004</v>
      </c>
      <c r="AG5513" s="37">
        <f>AG5514+AG5525</f>
        <v>0</v>
      </c>
      <c r="AH5513" s="37">
        <f>AH5514+AH5525</f>
        <v>0</v>
      </c>
      <c r="AI5513" s="37">
        <f>AI5514+AI5525</f>
        <v>0</v>
      </c>
      <c r="AJ5513" s="37">
        <f>AJ5514+AJ5525</f>
        <v>0</v>
      </c>
      <c r="AK5513" s="37">
        <f>AK5514+AK5525</f>
        <v>0</v>
      </c>
      <c r="AL5513" s="37">
        <f t="shared" si="10764"/>
        <v>44958.200000000004</v>
      </c>
      <c r="AM5513" s="37">
        <f t="shared" si="10765"/>
        <v>-5.8000000000029104</v>
      </c>
      <c r="AN5513" s="40"/>
      <c r="AO5513" s="33"/>
      <c r="AP5513" s="33"/>
      <c r="AQ5513" s="33"/>
      <c r="AR5513" s="33"/>
      <c r="AS5513" s="33"/>
    </row>
    <row r="5514" ht="31.5">
      <c r="B5514" s="41" t="s">
        <v>1527</v>
      </c>
      <c r="C5514" s="41" t="s">
        <v>41</v>
      </c>
      <c r="D5514" s="41" t="s">
        <v>43</v>
      </c>
      <c r="E5514" s="26" t="str">
        <f t="shared" si="10792"/>
        <v>0113</v>
      </c>
      <c r="F5514" s="41" t="s">
        <v>81</v>
      </c>
      <c r="G5514" s="41"/>
      <c r="H5514" s="42" t="s">
        <v>82</v>
      </c>
      <c r="I5514" s="43">
        <f t="shared" si="10846"/>
        <v>44952.400000000001</v>
      </c>
      <c r="J5514" s="43">
        <f t="shared" si="10847"/>
        <v>44893.199999999997</v>
      </c>
      <c r="K5514" s="43">
        <f t="shared" si="10848"/>
        <v>44911.199999999997</v>
      </c>
      <c r="L5514" s="43">
        <f t="shared" si="10849"/>
        <v>0</v>
      </c>
      <c r="M5514" s="43">
        <f t="shared" si="10850"/>
        <v>0</v>
      </c>
      <c r="N5514" s="43">
        <f t="shared" si="10851"/>
        <v>0</v>
      </c>
      <c r="O5514" s="43">
        <f>O5515</f>
        <v>0</v>
      </c>
      <c r="P5514" s="43">
        <f>P5515</f>
        <v>0</v>
      </c>
      <c r="Q5514" s="43">
        <f>Q5515</f>
        <v>0</v>
      </c>
      <c r="R5514" s="43">
        <f>R5515</f>
        <v>0</v>
      </c>
      <c r="S5514" s="43">
        <f>S5515</f>
        <v>0</v>
      </c>
      <c r="T5514" s="43">
        <f t="shared" si="10852"/>
        <v>0</v>
      </c>
      <c r="U5514" s="43">
        <v>0</v>
      </c>
      <c r="V5514" s="43">
        <f t="shared" si="10819"/>
        <v>44952.400000000001</v>
      </c>
      <c r="W5514" s="43">
        <f t="shared" si="10853"/>
        <v>0</v>
      </c>
      <c r="X5514" s="43">
        <f t="shared" si="10854"/>
        <v>0</v>
      </c>
      <c r="Y5514" s="43">
        <f t="shared" si="10855"/>
        <v>0</v>
      </c>
      <c r="Z5514" s="43">
        <f t="shared" si="10856"/>
        <v>0</v>
      </c>
      <c r="AA5514" s="43">
        <f t="shared" si="10857"/>
        <v>0</v>
      </c>
      <c r="AB5514" s="43">
        <f>AB5515</f>
        <v>26868.181530000002</v>
      </c>
      <c r="AC5514" s="44">
        <f>AC5515</f>
        <v>44952.400000000001</v>
      </c>
      <c r="AD5514" s="44">
        <f>AD5515</f>
        <v>44880.73156</v>
      </c>
      <c r="AE5514" s="45">
        <f t="shared" si="10763"/>
        <v>99.840568156538907</v>
      </c>
      <c r="AF5514" s="43">
        <f>AF5515</f>
        <v>44952.400000000001</v>
      </c>
      <c r="AG5514" s="43">
        <f>AG5515</f>
        <v>0</v>
      </c>
      <c r="AH5514" s="43">
        <f>AH5515</f>
        <v>0</v>
      </c>
      <c r="AI5514" s="43">
        <f>AI5515</f>
        <v>0</v>
      </c>
      <c r="AJ5514" s="43">
        <f>AJ5515</f>
        <v>0</v>
      </c>
      <c r="AK5514" s="43">
        <f>AK5515</f>
        <v>0</v>
      </c>
      <c r="AL5514" s="43">
        <f t="shared" si="10764"/>
        <v>44952.400000000001</v>
      </c>
      <c r="AM5514" s="43">
        <f t="shared" si="10765"/>
        <v>0</v>
      </c>
      <c r="AN5514" s="2"/>
      <c r="AO5514" s="1"/>
      <c r="AP5514" s="1"/>
      <c r="AQ5514" s="1"/>
      <c r="AR5514" s="1"/>
      <c r="AS5514" s="1"/>
    </row>
    <row r="5515">
      <c r="B5515" s="41" t="s">
        <v>1527</v>
      </c>
      <c r="C5515" s="41" t="s">
        <v>41</v>
      </c>
      <c r="D5515" s="41" t="s">
        <v>43</v>
      </c>
      <c r="E5515" s="26" t="str">
        <f t="shared" si="10792"/>
        <v>0113</v>
      </c>
      <c r="F5515" s="41" t="s">
        <v>83</v>
      </c>
      <c r="G5515" s="41"/>
      <c r="H5515" s="42" t="s">
        <v>84</v>
      </c>
      <c r="I5515" s="43">
        <f>I5516+I5519+I5522</f>
        <v>44952.400000000001</v>
      </c>
      <c r="J5515" s="43">
        <f>J5516+J5519+J5522</f>
        <v>44893.199999999997</v>
      </c>
      <c r="K5515" s="43">
        <f>K5516+K5519+K5522</f>
        <v>44911.199999999997</v>
      </c>
      <c r="L5515" s="43">
        <f>L5516+L5519+L5522</f>
        <v>0</v>
      </c>
      <c r="M5515" s="43">
        <f>M5516+M5519+M5522</f>
        <v>0</v>
      </c>
      <c r="N5515" s="43">
        <f>N5516+N5519+N5522</f>
        <v>0</v>
      </c>
      <c r="O5515" s="43">
        <f>O5516+O5519+O5522</f>
        <v>0</v>
      </c>
      <c r="P5515" s="43">
        <f>P5516+P5519+P5522</f>
        <v>0</v>
      </c>
      <c r="Q5515" s="43">
        <f>Q5516+Q5519+Q5522</f>
        <v>0</v>
      </c>
      <c r="R5515" s="43">
        <f>R5516+R5519+R5522</f>
        <v>0</v>
      </c>
      <c r="S5515" s="43">
        <f>S5516+S5519+S5522</f>
        <v>0</v>
      </c>
      <c r="T5515" s="43">
        <f>T5516+T5519+T5522</f>
        <v>0</v>
      </c>
      <c r="U5515" s="43">
        <v>0</v>
      </c>
      <c r="V5515" s="43">
        <f t="shared" si="10819"/>
        <v>44952.400000000001</v>
      </c>
      <c r="W5515" s="43">
        <f>W5516+W5519+W5522</f>
        <v>0</v>
      </c>
      <c r="X5515" s="43">
        <f>X5516+X5519+X5522</f>
        <v>0</v>
      </c>
      <c r="Y5515" s="43">
        <f>Y5516+Y5519+Y5522</f>
        <v>0</v>
      </c>
      <c r="Z5515" s="43">
        <f>Z5516+Z5519+Z5522</f>
        <v>0</v>
      </c>
      <c r="AA5515" s="43">
        <f>AA5516+AA5519+AA5522</f>
        <v>0</v>
      </c>
      <c r="AB5515" s="43">
        <f>AB5516+AB5519+AB5522</f>
        <v>26868.181530000002</v>
      </c>
      <c r="AC5515" s="44">
        <f>AC5516+AC5519+AC5522</f>
        <v>44952.400000000001</v>
      </c>
      <c r="AD5515" s="44">
        <f>AD5516+AD5519+AD5522</f>
        <v>44880.73156</v>
      </c>
      <c r="AE5515" s="45">
        <f t="shared" si="10763"/>
        <v>99.840568156538907</v>
      </c>
      <c r="AF5515" s="43">
        <f>AF5516+AF5519+AF5522</f>
        <v>44952.400000000001</v>
      </c>
      <c r="AG5515" s="43">
        <f>AG5516+AG5519+AG5522</f>
        <v>0</v>
      </c>
      <c r="AH5515" s="43">
        <f>AH5516+AH5519+AH5522</f>
        <v>0</v>
      </c>
      <c r="AI5515" s="43">
        <f>AI5516+AI5519+AI5522</f>
        <v>0</v>
      </c>
      <c r="AJ5515" s="43">
        <f>AJ5516+AJ5519+AJ5522</f>
        <v>0</v>
      </c>
      <c r="AK5515" s="43">
        <f>AK5516+AK5519+AK5522</f>
        <v>0</v>
      </c>
      <c r="AL5515" s="43">
        <f t="shared" si="10764"/>
        <v>44952.400000000001</v>
      </c>
      <c r="AM5515" s="43">
        <f t="shared" si="10765"/>
        <v>0</v>
      </c>
      <c r="AN5515" s="2"/>
      <c r="AR5515" s="1"/>
      <c r="AS5515" s="1"/>
    </row>
    <row r="5516" ht="31.5">
      <c r="B5516" s="41" t="s">
        <v>1527</v>
      </c>
      <c r="C5516" s="41" t="s">
        <v>41</v>
      </c>
      <c r="D5516" s="41" t="s">
        <v>43</v>
      </c>
      <c r="E5516" s="26" t="str">
        <f t="shared" si="10792"/>
        <v>0113</v>
      </c>
      <c r="F5516" s="41" t="s">
        <v>1444</v>
      </c>
      <c r="G5516" s="41"/>
      <c r="H5516" s="42" t="s">
        <v>1445</v>
      </c>
      <c r="I5516" s="43">
        <f t="shared" ref="I5516:I5523" si="10858">I5517</f>
        <v>44834</v>
      </c>
      <c r="J5516" s="43">
        <f t="shared" ref="J5516:J5523" si="10859">J5517</f>
        <v>44834</v>
      </c>
      <c r="K5516" s="43">
        <f t="shared" ref="K5516:K5523" si="10860">K5517</f>
        <v>44834</v>
      </c>
      <c r="L5516" s="43">
        <f t="shared" ref="L5516:L5523" si="10861">L5517</f>
        <v>0</v>
      </c>
      <c r="M5516" s="43">
        <f t="shared" ref="M5516:M5523" si="10862">M5517</f>
        <v>0</v>
      </c>
      <c r="N5516" s="43">
        <f t="shared" ref="N5516:N5523" si="10863">N5517</f>
        <v>0</v>
      </c>
      <c r="O5516" s="43">
        <f t="shared" ref="O5516:O5528" si="10864">O5517</f>
        <v>0</v>
      </c>
      <c r="P5516" s="43">
        <f t="shared" ref="P5516:P5528" si="10865">P5517</f>
        <v>0</v>
      </c>
      <c r="Q5516" s="43">
        <f t="shared" ref="Q5516:Q5528" si="10866">Q5517</f>
        <v>0</v>
      </c>
      <c r="R5516" s="43">
        <f t="shared" ref="R5516:R5528" si="10867">R5517</f>
        <v>0</v>
      </c>
      <c r="S5516" s="43">
        <f t="shared" ref="S5516:S5528" si="10868">S5517</f>
        <v>0</v>
      </c>
      <c r="T5516" s="43">
        <f t="shared" ref="T5516:T5523" si="10869">T5517</f>
        <v>0</v>
      </c>
      <c r="U5516" s="43">
        <v>0</v>
      </c>
      <c r="V5516" s="43">
        <f t="shared" si="10819"/>
        <v>44834</v>
      </c>
      <c r="W5516" s="43">
        <f t="shared" ref="W5516:W5523" si="10870">W5517</f>
        <v>0</v>
      </c>
      <c r="X5516" s="43">
        <f t="shared" ref="X5516:X5523" si="10871">X5517</f>
        <v>0</v>
      </c>
      <c r="Y5516" s="43">
        <f t="shared" ref="Y5516:Y5523" si="10872">Y5517</f>
        <v>0</v>
      </c>
      <c r="Z5516" s="43">
        <f t="shared" ref="Z5516:Z5523" si="10873">Z5517</f>
        <v>0</v>
      </c>
      <c r="AA5516" s="43">
        <f t="shared" ref="AA5516:AA5523" si="10874">AA5517</f>
        <v>0</v>
      </c>
      <c r="AB5516" s="43">
        <f t="shared" ref="AB5516:AB5528" si="10875">AB5517</f>
        <v>26798.339970000001</v>
      </c>
      <c r="AC5516" s="44">
        <f t="shared" ref="AC5516:AC5528" si="10876">AC5517</f>
        <v>44834</v>
      </c>
      <c r="AD5516" s="44">
        <f t="shared" ref="AD5516:AD5528" si="10877">AD5517</f>
        <v>44810.889999999999</v>
      </c>
      <c r="AE5516" s="45">
        <f t="shared" si="10763"/>
        <v>99.948454298077351</v>
      </c>
      <c r="AF5516" s="43">
        <f t="shared" ref="AF5516:AF5528" si="10878">AF5517</f>
        <v>44834</v>
      </c>
      <c r="AG5516" s="43">
        <f t="shared" ref="AG5516:AG5528" si="10879">AG5517</f>
        <v>0</v>
      </c>
      <c r="AH5516" s="43">
        <f t="shared" ref="AH5516:AH5528" si="10880">AH5517</f>
        <v>0</v>
      </c>
      <c r="AI5516" s="43">
        <f t="shared" ref="AI5516:AI5528" si="10881">AI5517</f>
        <v>0</v>
      </c>
      <c r="AJ5516" s="43">
        <f t="shared" ref="AJ5516:AJ5528" si="10882">AJ5517</f>
        <v>0</v>
      </c>
      <c r="AK5516" s="43">
        <f t="shared" ref="AK5516:AK5528" si="10883">AK5517</f>
        <v>0</v>
      </c>
      <c r="AL5516" s="43">
        <f t="shared" si="10764"/>
        <v>44834</v>
      </c>
      <c r="AM5516" s="43">
        <f t="shared" si="10765"/>
        <v>0</v>
      </c>
      <c r="AN5516" s="2"/>
      <c r="AO5516" s="1"/>
      <c r="AP5516" s="1"/>
      <c r="AQ5516" s="1"/>
      <c r="AR5516" s="1"/>
      <c r="AS5516" s="1"/>
    </row>
    <row r="5517" ht="31.5">
      <c r="B5517" s="41" t="s">
        <v>1527</v>
      </c>
      <c r="C5517" s="41" t="s">
        <v>41</v>
      </c>
      <c r="D5517" s="41" t="s">
        <v>43</v>
      </c>
      <c r="E5517" s="26" t="str">
        <f t="shared" si="10792"/>
        <v>0113</v>
      </c>
      <c r="F5517" s="41" t="s">
        <v>1444</v>
      </c>
      <c r="G5517" s="41" t="s">
        <v>53</v>
      </c>
      <c r="H5517" s="42" t="s">
        <v>54</v>
      </c>
      <c r="I5517" s="43">
        <f t="shared" si="10858"/>
        <v>44834</v>
      </c>
      <c r="J5517" s="43">
        <f t="shared" si="10859"/>
        <v>44834</v>
      </c>
      <c r="K5517" s="43">
        <f t="shared" si="10860"/>
        <v>44834</v>
      </c>
      <c r="L5517" s="43">
        <f t="shared" si="10861"/>
        <v>0</v>
      </c>
      <c r="M5517" s="43">
        <f t="shared" si="10862"/>
        <v>0</v>
      </c>
      <c r="N5517" s="43">
        <f t="shared" si="10863"/>
        <v>0</v>
      </c>
      <c r="O5517" s="43">
        <f t="shared" si="10864"/>
        <v>0</v>
      </c>
      <c r="P5517" s="43">
        <f t="shared" si="10865"/>
        <v>0</v>
      </c>
      <c r="Q5517" s="43">
        <f t="shared" si="10866"/>
        <v>0</v>
      </c>
      <c r="R5517" s="43">
        <f t="shared" si="10867"/>
        <v>0</v>
      </c>
      <c r="S5517" s="43">
        <f t="shared" si="10868"/>
        <v>0</v>
      </c>
      <c r="T5517" s="43">
        <f t="shared" si="10869"/>
        <v>0</v>
      </c>
      <c r="U5517" s="43">
        <v>0</v>
      </c>
      <c r="V5517" s="43">
        <f t="shared" si="10819"/>
        <v>44834</v>
      </c>
      <c r="W5517" s="43">
        <f t="shared" si="10870"/>
        <v>0</v>
      </c>
      <c r="X5517" s="43">
        <f t="shared" si="10871"/>
        <v>0</v>
      </c>
      <c r="Y5517" s="43">
        <f t="shared" si="10872"/>
        <v>0</v>
      </c>
      <c r="Z5517" s="43">
        <f t="shared" si="10873"/>
        <v>0</v>
      </c>
      <c r="AA5517" s="43">
        <f t="shared" si="10874"/>
        <v>0</v>
      </c>
      <c r="AB5517" s="43">
        <f t="shared" si="10875"/>
        <v>26798.339970000001</v>
      </c>
      <c r="AC5517" s="44">
        <f t="shared" si="10876"/>
        <v>44834</v>
      </c>
      <c r="AD5517" s="44">
        <f t="shared" si="10877"/>
        <v>44810.889999999999</v>
      </c>
      <c r="AE5517" s="45">
        <f t="shared" si="10763"/>
        <v>99.948454298077351</v>
      </c>
      <c r="AF5517" s="43">
        <f t="shared" si="10878"/>
        <v>44834</v>
      </c>
      <c r="AG5517" s="43">
        <f t="shared" si="10879"/>
        <v>0</v>
      </c>
      <c r="AH5517" s="43">
        <f t="shared" si="10880"/>
        <v>0</v>
      </c>
      <c r="AI5517" s="43">
        <f t="shared" si="10881"/>
        <v>0</v>
      </c>
      <c r="AJ5517" s="43">
        <f t="shared" si="10882"/>
        <v>0</v>
      </c>
      <c r="AK5517" s="43">
        <f t="shared" si="10883"/>
        <v>0</v>
      </c>
      <c r="AL5517" s="43">
        <f t="shared" si="10764"/>
        <v>44834</v>
      </c>
      <c r="AM5517" s="43">
        <f t="shared" si="10765"/>
        <v>0</v>
      </c>
      <c r="AN5517" s="2"/>
      <c r="AO5517" s="1"/>
      <c r="AP5517" s="1"/>
      <c r="AQ5517" s="1"/>
      <c r="AR5517" s="1"/>
      <c r="AS5517" s="1"/>
    </row>
    <row r="5518" ht="31.5">
      <c r="B5518" s="41" t="s">
        <v>1527</v>
      </c>
      <c r="C5518" s="41" t="s">
        <v>41</v>
      </c>
      <c r="D5518" s="41" t="s">
        <v>43</v>
      </c>
      <c r="E5518" s="26" t="str">
        <f t="shared" si="10792"/>
        <v>0113</v>
      </c>
      <c r="F5518" s="41" t="s">
        <v>1444</v>
      </c>
      <c r="G5518" s="41" t="s">
        <v>55</v>
      </c>
      <c r="H5518" s="42" t="s">
        <v>56</v>
      </c>
      <c r="I5518" s="43">
        <v>44834</v>
      </c>
      <c r="J5518" s="43">
        <v>44834</v>
      </c>
      <c r="K5518" s="43">
        <v>44834</v>
      </c>
      <c r="L5518" s="43"/>
      <c r="M5518" s="43"/>
      <c r="N5518" s="43"/>
      <c r="O5518" s="43">
        <v>0</v>
      </c>
      <c r="P5518" s="43">
        <v>0</v>
      </c>
      <c r="Q5518" s="43">
        <v>0</v>
      </c>
      <c r="R5518" s="43">
        <v>0</v>
      </c>
      <c r="S5518" s="43">
        <v>0</v>
      </c>
      <c r="T5518" s="43">
        <v>0</v>
      </c>
      <c r="U5518" s="43">
        <v>0</v>
      </c>
      <c r="V5518" s="43">
        <f t="shared" si="10819"/>
        <v>44834</v>
      </c>
      <c r="W5518" s="43"/>
      <c r="X5518" s="43"/>
      <c r="Y5518" s="43"/>
      <c r="Z5518" s="43"/>
      <c r="AA5518" s="43"/>
      <c r="AB5518" s="43">
        <v>26798.339970000001</v>
      </c>
      <c r="AC5518" s="44">
        <v>44834</v>
      </c>
      <c r="AD5518" s="44">
        <v>44810.889999999999</v>
      </c>
      <c r="AE5518" s="45">
        <f t="shared" si="10763"/>
        <v>99.948454298077351</v>
      </c>
      <c r="AF5518" s="43">
        <v>44834</v>
      </c>
      <c r="AG5518" s="43">
        <v>0</v>
      </c>
      <c r="AH5518" s="43">
        <v>0</v>
      </c>
      <c r="AI5518" s="43">
        <v>0</v>
      </c>
      <c r="AJ5518" s="43">
        <v>0</v>
      </c>
      <c r="AK5518" s="43">
        <v>0</v>
      </c>
      <c r="AL5518" s="43">
        <f t="shared" si="10764"/>
        <v>44834</v>
      </c>
      <c r="AM5518" s="43">
        <f t="shared" si="10765"/>
        <v>0</v>
      </c>
      <c r="AN5518" s="19"/>
      <c r="AR5518" s="1"/>
      <c r="AS5518" s="1"/>
    </row>
    <row r="5519" ht="47.25">
      <c r="B5519" s="41" t="s">
        <v>1527</v>
      </c>
      <c r="C5519" s="41" t="s">
        <v>41</v>
      </c>
      <c r="D5519" s="41" t="s">
        <v>43</v>
      </c>
      <c r="E5519" s="26" t="str">
        <f t="shared" si="10792"/>
        <v>0113</v>
      </c>
      <c r="F5519" s="41" t="s">
        <v>1539</v>
      </c>
      <c r="G5519" s="41"/>
      <c r="H5519" s="42" t="s">
        <v>1540</v>
      </c>
      <c r="I5519" s="43">
        <f t="shared" si="10858"/>
        <v>3.3999999999999999</v>
      </c>
      <c r="J5519" s="43">
        <f t="shared" si="10859"/>
        <v>1.7</v>
      </c>
      <c r="K5519" s="43">
        <f t="shared" si="10860"/>
        <v>19.699999999999999</v>
      </c>
      <c r="L5519" s="43">
        <f t="shared" si="10861"/>
        <v>0</v>
      </c>
      <c r="M5519" s="43">
        <f t="shared" si="10862"/>
        <v>0</v>
      </c>
      <c r="N5519" s="43">
        <f t="shared" si="10863"/>
        <v>0</v>
      </c>
      <c r="O5519" s="43">
        <f t="shared" si="10864"/>
        <v>0</v>
      </c>
      <c r="P5519" s="43">
        <f t="shared" si="10865"/>
        <v>0</v>
      </c>
      <c r="Q5519" s="43">
        <f t="shared" si="10866"/>
        <v>0</v>
      </c>
      <c r="R5519" s="43">
        <f t="shared" si="10867"/>
        <v>0</v>
      </c>
      <c r="S5519" s="43">
        <f t="shared" si="10868"/>
        <v>0</v>
      </c>
      <c r="T5519" s="43">
        <f t="shared" si="10869"/>
        <v>0</v>
      </c>
      <c r="U5519" s="43">
        <v>0</v>
      </c>
      <c r="V5519" s="43">
        <f t="shared" si="10819"/>
        <v>3.3999999999999999</v>
      </c>
      <c r="W5519" s="43">
        <f t="shared" si="10870"/>
        <v>0</v>
      </c>
      <c r="X5519" s="43">
        <f t="shared" si="10871"/>
        <v>0</v>
      </c>
      <c r="Y5519" s="43">
        <f t="shared" si="10872"/>
        <v>0</v>
      </c>
      <c r="Z5519" s="43">
        <f t="shared" si="10873"/>
        <v>0</v>
      </c>
      <c r="AA5519" s="43">
        <f t="shared" si="10874"/>
        <v>0</v>
      </c>
      <c r="AB5519" s="43">
        <f t="shared" si="10875"/>
        <v>0.84155999999999997</v>
      </c>
      <c r="AC5519" s="44">
        <f t="shared" si="10876"/>
        <v>3.3999999999999999</v>
      </c>
      <c r="AD5519" s="44">
        <f t="shared" si="10877"/>
        <v>0.84155999999999997</v>
      </c>
      <c r="AE5519" s="45">
        <f t="shared" si="10763"/>
        <v>24.751764705882355</v>
      </c>
      <c r="AF5519" s="43">
        <f t="shared" si="10878"/>
        <v>3.3999999999999999</v>
      </c>
      <c r="AG5519" s="43">
        <f t="shared" si="10879"/>
        <v>0</v>
      </c>
      <c r="AH5519" s="43">
        <f t="shared" si="10880"/>
        <v>0</v>
      </c>
      <c r="AI5519" s="43">
        <f t="shared" si="10881"/>
        <v>0</v>
      </c>
      <c r="AJ5519" s="43">
        <f t="shared" si="10882"/>
        <v>0</v>
      </c>
      <c r="AK5519" s="43">
        <f t="shared" si="10883"/>
        <v>0</v>
      </c>
      <c r="AL5519" s="43">
        <f t="shared" si="10764"/>
        <v>3.3999999999999999</v>
      </c>
      <c r="AM5519" s="43">
        <f t="shared" si="10765"/>
        <v>0</v>
      </c>
      <c r="AN5519" s="2"/>
      <c r="AO5519" s="1"/>
      <c r="AP5519" s="1"/>
      <c r="AQ5519" s="1"/>
      <c r="AR5519" s="1"/>
      <c r="AS5519" s="1"/>
    </row>
    <row r="5520" ht="31.5">
      <c r="B5520" s="41" t="s">
        <v>1527</v>
      </c>
      <c r="C5520" s="41" t="s">
        <v>41</v>
      </c>
      <c r="D5520" s="41" t="s">
        <v>43</v>
      </c>
      <c r="E5520" s="26" t="str">
        <f t="shared" si="10792"/>
        <v>0113</v>
      </c>
      <c r="F5520" s="41" t="s">
        <v>1539</v>
      </c>
      <c r="G5520" s="41" t="s">
        <v>53</v>
      </c>
      <c r="H5520" s="42" t="s">
        <v>54</v>
      </c>
      <c r="I5520" s="43">
        <f t="shared" si="10858"/>
        <v>3.3999999999999999</v>
      </c>
      <c r="J5520" s="43">
        <f t="shared" si="10859"/>
        <v>1.7</v>
      </c>
      <c r="K5520" s="43">
        <f t="shared" si="10860"/>
        <v>19.699999999999999</v>
      </c>
      <c r="L5520" s="43">
        <f t="shared" si="10861"/>
        <v>0</v>
      </c>
      <c r="M5520" s="43">
        <f t="shared" si="10862"/>
        <v>0</v>
      </c>
      <c r="N5520" s="43">
        <f t="shared" si="10863"/>
        <v>0</v>
      </c>
      <c r="O5520" s="43">
        <f t="shared" si="10864"/>
        <v>0</v>
      </c>
      <c r="P5520" s="43">
        <f t="shared" si="10865"/>
        <v>0</v>
      </c>
      <c r="Q5520" s="43">
        <f t="shared" si="10866"/>
        <v>0</v>
      </c>
      <c r="R5520" s="43">
        <f t="shared" si="10867"/>
        <v>0</v>
      </c>
      <c r="S5520" s="43">
        <f t="shared" si="10868"/>
        <v>0</v>
      </c>
      <c r="T5520" s="43">
        <f t="shared" si="10869"/>
        <v>0</v>
      </c>
      <c r="U5520" s="43">
        <v>0</v>
      </c>
      <c r="V5520" s="43">
        <f t="shared" si="10819"/>
        <v>3.3999999999999999</v>
      </c>
      <c r="W5520" s="43">
        <f t="shared" si="10870"/>
        <v>0</v>
      </c>
      <c r="X5520" s="43">
        <f t="shared" si="10871"/>
        <v>0</v>
      </c>
      <c r="Y5520" s="43">
        <f t="shared" si="10872"/>
        <v>0</v>
      </c>
      <c r="Z5520" s="43">
        <f t="shared" si="10873"/>
        <v>0</v>
      </c>
      <c r="AA5520" s="43">
        <f t="shared" si="10874"/>
        <v>0</v>
      </c>
      <c r="AB5520" s="43">
        <f t="shared" si="10875"/>
        <v>0.84155999999999997</v>
      </c>
      <c r="AC5520" s="44">
        <f t="shared" si="10876"/>
        <v>3.3999999999999999</v>
      </c>
      <c r="AD5520" s="44">
        <f t="shared" si="10877"/>
        <v>0.84155999999999997</v>
      </c>
      <c r="AE5520" s="45">
        <f t="shared" si="10763"/>
        <v>24.751764705882355</v>
      </c>
      <c r="AF5520" s="43">
        <f t="shared" si="10878"/>
        <v>3.3999999999999999</v>
      </c>
      <c r="AG5520" s="43">
        <f t="shared" si="10879"/>
        <v>0</v>
      </c>
      <c r="AH5520" s="43">
        <f t="shared" si="10880"/>
        <v>0</v>
      </c>
      <c r="AI5520" s="43">
        <f t="shared" si="10881"/>
        <v>0</v>
      </c>
      <c r="AJ5520" s="43">
        <f t="shared" si="10882"/>
        <v>0</v>
      </c>
      <c r="AK5520" s="43">
        <f t="shared" si="10883"/>
        <v>0</v>
      </c>
      <c r="AL5520" s="43">
        <f t="shared" si="10764"/>
        <v>3.3999999999999999</v>
      </c>
      <c r="AM5520" s="43">
        <f t="shared" si="10765"/>
        <v>0</v>
      </c>
      <c r="AN5520" s="2"/>
      <c r="AO5520" s="1"/>
      <c r="AP5520" s="1"/>
      <c r="AQ5520" s="1"/>
      <c r="AR5520" s="1"/>
      <c r="AS5520" s="1"/>
    </row>
    <row r="5521" ht="31.5">
      <c r="B5521" s="41" t="s">
        <v>1527</v>
      </c>
      <c r="C5521" s="41" t="s">
        <v>41</v>
      </c>
      <c r="D5521" s="41" t="s">
        <v>43</v>
      </c>
      <c r="E5521" s="26" t="str">
        <f t="shared" si="10792"/>
        <v>0113</v>
      </c>
      <c r="F5521" s="41" t="s">
        <v>1539</v>
      </c>
      <c r="G5521" s="41" t="s">
        <v>55</v>
      </c>
      <c r="H5521" s="42" t="s">
        <v>56</v>
      </c>
      <c r="I5521" s="43">
        <v>3.3999999999999999</v>
      </c>
      <c r="J5521" s="43">
        <v>1.7</v>
      </c>
      <c r="K5521" s="43">
        <v>19.699999999999999</v>
      </c>
      <c r="L5521" s="43"/>
      <c r="M5521" s="43"/>
      <c r="N5521" s="43"/>
      <c r="O5521" s="43">
        <v>0</v>
      </c>
      <c r="P5521" s="43">
        <v>0</v>
      </c>
      <c r="Q5521" s="43">
        <v>0</v>
      </c>
      <c r="R5521" s="43">
        <v>0</v>
      </c>
      <c r="S5521" s="43">
        <v>0</v>
      </c>
      <c r="T5521" s="43">
        <v>0</v>
      </c>
      <c r="U5521" s="43">
        <v>0</v>
      </c>
      <c r="V5521" s="43">
        <f t="shared" si="10819"/>
        <v>3.3999999999999999</v>
      </c>
      <c r="W5521" s="43"/>
      <c r="X5521" s="43"/>
      <c r="Y5521" s="43"/>
      <c r="Z5521" s="43"/>
      <c r="AA5521" s="43"/>
      <c r="AB5521" s="43">
        <v>0.84155999999999997</v>
      </c>
      <c r="AC5521" s="44">
        <v>3.3999999999999999</v>
      </c>
      <c r="AD5521" s="44">
        <v>0.84155999999999997</v>
      </c>
      <c r="AE5521" s="45">
        <f t="shared" si="10763"/>
        <v>24.751764705882355</v>
      </c>
      <c r="AF5521" s="43">
        <v>3.3999999999999999</v>
      </c>
      <c r="AG5521" s="43">
        <v>0</v>
      </c>
      <c r="AH5521" s="43">
        <v>0</v>
      </c>
      <c r="AI5521" s="43">
        <v>0</v>
      </c>
      <c r="AJ5521" s="43">
        <v>0</v>
      </c>
      <c r="AK5521" s="43">
        <v>0</v>
      </c>
      <c r="AL5521" s="43">
        <f t="shared" si="10764"/>
        <v>3.3999999999999999</v>
      </c>
      <c r="AM5521" s="43">
        <f t="shared" si="10765"/>
        <v>0</v>
      </c>
      <c r="AN5521" s="19"/>
      <c r="AR5521" s="1"/>
      <c r="AS5521" s="1"/>
    </row>
    <row r="5522" ht="47.25">
      <c r="B5522" s="41" t="s">
        <v>1527</v>
      </c>
      <c r="C5522" s="41" t="s">
        <v>41</v>
      </c>
      <c r="D5522" s="41" t="s">
        <v>43</v>
      </c>
      <c r="E5522" s="26" t="str">
        <f t="shared" si="10792"/>
        <v>0113</v>
      </c>
      <c r="F5522" s="41" t="s">
        <v>1541</v>
      </c>
      <c r="G5522" s="41"/>
      <c r="H5522" s="42" t="s">
        <v>1542</v>
      </c>
      <c r="I5522" s="43">
        <f t="shared" si="10858"/>
        <v>115</v>
      </c>
      <c r="J5522" s="43">
        <f t="shared" si="10859"/>
        <v>57.5</v>
      </c>
      <c r="K5522" s="43">
        <f t="shared" si="10860"/>
        <v>57.5</v>
      </c>
      <c r="L5522" s="43">
        <f t="shared" si="10861"/>
        <v>0</v>
      </c>
      <c r="M5522" s="43">
        <f t="shared" si="10862"/>
        <v>0</v>
      </c>
      <c r="N5522" s="43">
        <f t="shared" si="10863"/>
        <v>0</v>
      </c>
      <c r="O5522" s="43">
        <f t="shared" si="10864"/>
        <v>0</v>
      </c>
      <c r="P5522" s="43">
        <f t="shared" si="10865"/>
        <v>0</v>
      </c>
      <c r="Q5522" s="43">
        <f t="shared" si="10866"/>
        <v>0</v>
      </c>
      <c r="R5522" s="43">
        <f t="shared" si="10867"/>
        <v>0</v>
      </c>
      <c r="S5522" s="43">
        <f t="shared" si="10868"/>
        <v>0</v>
      </c>
      <c r="T5522" s="43">
        <f t="shared" si="10869"/>
        <v>0</v>
      </c>
      <c r="U5522" s="43">
        <v>0</v>
      </c>
      <c r="V5522" s="43">
        <f t="shared" si="10819"/>
        <v>115</v>
      </c>
      <c r="W5522" s="43">
        <f t="shared" si="10870"/>
        <v>0</v>
      </c>
      <c r="X5522" s="43">
        <f t="shared" si="10871"/>
        <v>0</v>
      </c>
      <c r="Y5522" s="43">
        <f t="shared" si="10872"/>
        <v>0</v>
      </c>
      <c r="Z5522" s="43">
        <f t="shared" si="10873"/>
        <v>0</v>
      </c>
      <c r="AA5522" s="43">
        <f t="shared" si="10874"/>
        <v>0</v>
      </c>
      <c r="AB5522" s="43">
        <f t="shared" si="10875"/>
        <v>69</v>
      </c>
      <c r="AC5522" s="44">
        <f t="shared" si="10876"/>
        <v>115</v>
      </c>
      <c r="AD5522" s="44">
        <f t="shared" si="10877"/>
        <v>69</v>
      </c>
      <c r="AE5522" s="45">
        <f t="shared" si="10763"/>
        <v>60</v>
      </c>
      <c r="AF5522" s="43">
        <f t="shared" si="10878"/>
        <v>115</v>
      </c>
      <c r="AG5522" s="43">
        <f t="shared" si="10879"/>
        <v>0</v>
      </c>
      <c r="AH5522" s="43">
        <f t="shared" si="10880"/>
        <v>0</v>
      </c>
      <c r="AI5522" s="43">
        <f t="shared" si="10881"/>
        <v>0</v>
      </c>
      <c r="AJ5522" s="43">
        <f t="shared" si="10882"/>
        <v>0</v>
      </c>
      <c r="AK5522" s="43">
        <f t="shared" si="10883"/>
        <v>0</v>
      </c>
      <c r="AL5522" s="43">
        <f t="shared" si="10764"/>
        <v>115</v>
      </c>
      <c r="AM5522" s="43">
        <f t="shared" si="10765"/>
        <v>0</v>
      </c>
      <c r="AN5522" s="2"/>
      <c r="AO5522" s="1"/>
      <c r="AP5522" s="1"/>
      <c r="AQ5522" s="1"/>
      <c r="AR5522" s="1"/>
      <c r="AS5522" s="1"/>
    </row>
    <row r="5523">
      <c r="B5523" s="41" t="s">
        <v>1527</v>
      </c>
      <c r="C5523" s="41" t="s">
        <v>41</v>
      </c>
      <c r="D5523" s="41" t="s">
        <v>43</v>
      </c>
      <c r="E5523" s="26" t="str">
        <f t="shared" si="10792"/>
        <v>0113</v>
      </c>
      <c r="F5523" s="41" t="s">
        <v>1541</v>
      </c>
      <c r="G5523" s="41" t="s">
        <v>95</v>
      </c>
      <c r="H5523" s="42" t="s">
        <v>96</v>
      </c>
      <c r="I5523" s="43">
        <f t="shared" si="10858"/>
        <v>115</v>
      </c>
      <c r="J5523" s="43">
        <f t="shared" si="10859"/>
        <v>57.5</v>
      </c>
      <c r="K5523" s="43">
        <f t="shared" si="10860"/>
        <v>57.5</v>
      </c>
      <c r="L5523" s="43">
        <f t="shared" si="10861"/>
        <v>0</v>
      </c>
      <c r="M5523" s="43">
        <f t="shared" si="10862"/>
        <v>0</v>
      </c>
      <c r="N5523" s="43">
        <f t="shared" si="10863"/>
        <v>0</v>
      </c>
      <c r="O5523" s="43">
        <f t="shared" si="10864"/>
        <v>0</v>
      </c>
      <c r="P5523" s="43">
        <f t="shared" si="10865"/>
        <v>0</v>
      </c>
      <c r="Q5523" s="43">
        <f t="shared" si="10866"/>
        <v>0</v>
      </c>
      <c r="R5523" s="43">
        <f t="shared" si="10867"/>
        <v>0</v>
      </c>
      <c r="S5523" s="43">
        <f t="shared" si="10868"/>
        <v>0</v>
      </c>
      <c r="T5523" s="43">
        <f t="shared" si="10869"/>
        <v>0</v>
      </c>
      <c r="U5523" s="43">
        <v>0</v>
      </c>
      <c r="V5523" s="43">
        <f t="shared" si="10819"/>
        <v>115</v>
      </c>
      <c r="W5523" s="43">
        <f t="shared" si="10870"/>
        <v>0</v>
      </c>
      <c r="X5523" s="43">
        <f t="shared" si="10871"/>
        <v>0</v>
      </c>
      <c r="Y5523" s="43">
        <f t="shared" si="10872"/>
        <v>0</v>
      </c>
      <c r="Z5523" s="43">
        <f t="shared" si="10873"/>
        <v>0</v>
      </c>
      <c r="AA5523" s="43">
        <f t="shared" si="10874"/>
        <v>0</v>
      </c>
      <c r="AB5523" s="43">
        <f t="shared" si="10875"/>
        <v>69</v>
      </c>
      <c r="AC5523" s="44">
        <f t="shared" si="10876"/>
        <v>115</v>
      </c>
      <c r="AD5523" s="44">
        <f t="shared" si="10877"/>
        <v>69</v>
      </c>
      <c r="AE5523" s="45">
        <f t="shared" si="10763"/>
        <v>60</v>
      </c>
      <c r="AF5523" s="43">
        <f t="shared" si="10878"/>
        <v>115</v>
      </c>
      <c r="AG5523" s="43">
        <f t="shared" si="10879"/>
        <v>0</v>
      </c>
      <c r="AH5523" s="43">
        <f t="shared" si="10880"/>
        <v>0</v>
      </c>
      <c r="AI5523" s="43">
        <f t="shared" si="10881"/>
        <v>0</v>
      </c>
      <c r="AJ5523" s="43">
        <f t="shared" si="10882"/>
        <v>0</v>
      </c>
      <c r="AK5523" s="43">
        <f t="shared" si="10883"/>
        <v>0</v>
      </c>
      <c r="AL5523" s="43">
        <f t="shared" si="10764"/>
        <v>115</v>
      </c>
      <c r="AM5523" s="43">
        <f t="shared" si="10765"/>
        <v>0</v>
      </c>
      <c r="AN5523" s="2"/>
      <c r="AO5523" s="1"/>
      <c r="AP5523" s="1"/>
      <c r="AQ5523" s="1"/>
      <c r="AR5523" s="1"/>
      <c r="AS5523" s="1"/>
    </row>
    <row r="5524">
      <c r="B5524" s="41" t="s">
        <v>1527</v>
      </c>
      <c r="C5524" s="41" t="s">
        <v>41</v>
      </c>
      <c r="D5524" s="41" t="s">
        <v>43</v>
      </c>
      <c r="E5524" s="26" t="str">
        <f t="shared" si="10792"/>
        <v>0113</v>
      </c>
      <c r="F5524" s="41" t="s">
        <v>1541</v>
      </c>
      <c r="G5524" s="41" t="s">
        <v>197</v>
      </c>
      <c r="H5524" s="42" t="s">
        <v>198</v>
      </c>
      <c r="I5524" s="43">
        <v>115</v>
      </c>
      <c r="J5524" s="43">
        <v>57.5</v>
      </c>
      <c r="K5524" s="43">
        <v>57.5</v>
      </c>
      <c r="L5524" s="43"/>
      <c r="M5524" s="43"/>
      <c r="N5524" s="43"/>
      <c r="O5524" s="43">
        <v>0</v>
      </c>
      <c r="P5524" s="43">
        <v>0</v>
      </c>
      <c r="Q5524" s="43">
        <v>0</v>
      </c>
      <c r="R5524" s="43">
        <v>0</v>
      </c>
      <c r="S5524" s="43">
        <v>0</v>
      </c>
      <c r="T5524" s="43">
        <v>0</v>
      </c>
      <c r="U5524" s="43">
        <v>0</v>
      </c>
      <c r="V5524" s="43">
        <f t="shared" si="10819"/>
        <v>115</v>
      </c>
      <c r="W5524" s="43"/>
      <c r="X5524" s="43"/>
      <c r="Y5524" s="43"/>
      <c r="Z5524" s="43"/>
      <c r="AA5524" s="43"/>
      <c r="AB5524" s="43">
        <v>69</v>
      </c>
      <c r="AC5524" s="44">
        <v>115</v>
      </c>
      <c r="AD5524" s="44">
        <v>69</v>
      </c>
      <c r="AE5524" s="45">
        <f t="shared" si="10763"/>
        <v>60</v>
      </c>
      <c r="AF5524" s="43">
        <v>115</v>
      </c>
      <c r="AG5524" s="43">
        <v>0</v>
      </c>
      <c r="AH5524" s="43">
        <v>0</v>
      </c>
      <c r="AI5524" s="43">
        <v>0</v>
      </c>
      <c r="AJ5524" s="43">
        <v>0</v>
      </c>
      <c r="AK5524" s="43">
        <v>0</v>
      </c>
      <c r="AL5524" s="43">
        <f t="shared" si="10764"/>
        <v>115</v>
      </c>
      <c r="AM5524" s="43">
        <f t="shared" si="10765"/>
        <v>0</v>
      </c>
      <c r="AN5524" s="19"/>
      <c r="AO5524" s="1"/>
      <c r="AP5524" s="1"/>
      <c r="AQ5524" s="1"/>
      <c r="AR5524" s="1"/>
      <c r="AS5524" s="1"/>
    </row>
    <row r="5525" ht="47.25">
      <c r="B5525" s="41" t="s">
        <v>1527</v>
      </c>
      <c r="C5525" s="41" t="s">
        <v>41</v>
      </c>
      <c r="D5525" s="41" t="s">
        <v>43</v>
      </c>
      <c r="E5525" s="26" t="str">
        <f t="shared" si="10792"/>
        <v>0113</v>
      </c>
      <c r="F5525" s="41" t="s">
        <v>101</v>
      </c>
      <c r="G5525" s="41"/>
      <c r="H5525" s="42" t="s">
        <v>102</v>
      </c>
      <c r="I5525" s="43"/>
      <c r="J5525" s="43"/>
      <c r="K5525" s="43"/>
      <c r="L5525" s="43"/>
      <c r="M5525" s="43"/>
      <c r="N5525" s="43"/>
      <c r="O5525" s="43">
        <f t="shared" si="10864"/>
        <v>0</v>
      </c>
      <c r="P5525" s="43">
        <f t="shared" si="10865"/>
        <v>0</v>
      </c>
      <c r="Q5525" s="43">
        <f t="shared" si="10866"/>
        <v>0</v>
      </c>
      <c r="R5525" s="43">
        <f t="shared" si="10867"/>
        <v>0</v>
      </c>
      <c r="S5525" s="43">
        <f t="shared" si="10868"/>
        <v>0</v>
      </c>
      <c r="T5525" s="43"/>
      <c r="U5525" s="43"/>
      <c r="V5525" s="43">
        <f t="shared" si="10819"/>
        <v>0</v>
      </c>
      <c r="W5525" s="43"/>
      <c r="X5525" s="43"/>
      <c r="Y5525" s="43"/>
      <c r="Z5525" s="43"/>
      <c r="AA5525" s="43"/>
      <c r="AB5525" s="43">
        <f t="shared" si="10875"/>
        <v>5.7999999999999998</v>
      </c>
      <c r="AC5525" s="44">
        <f t="shared" si="10876"/>
        <v>5.7999999999999998</v>
      </c>
      <c r="AD5525" s="44">
        <f t="shared" si="10877"/>
        <v>5.7999999999999998</v>
      </c>
      <c r="AE5525" s="45">
        <f t="shared" si="10763"/>
        <v>100</v>
      </c>
      <c r="AF5525" s="43">
        <f t="shared" si="10878"/>
        <v>5.7999999999999998</v>
      </c>
      <c r="AG5525" s="43">
        <f t="shared" si="10879"/>
        <v>0</v>
      </c>
      <c r="AH5525" s="43">
        <f t="shared" si="10880"/>
        <v>0</v>
      </c>
      <c r="AI5525" s="43">
        <f t="shared" si="10881"/>
        <v>0</v>
      </c>
      <c r="AJ5525" s="43">
        <f t="shared" si="10882"/>
        <v>0</v>
      </c>
      <c r="AK5525" s="43">
        <f t="shared" si="10883"/>
        <v>0</v>
      </c>
      <c r="AL5525" s="43">
        <f t="shared" si="10764"/>
        <v>5.7999999999999998</v>
      </c>
      <c r="AM5525" s="43">
        <f t="shared" si="10765"/>
        <v>-5.7999999999999998</v>
      </c>
      <c r="AN5525" s="19"/>
      <c r="AO5525" s="1"/>
      <c r="AP5525" s="1"/>
      <c r="AQ5525" s="1"/>
      <c r="AR5525" s="1"/>
      <c r="AS5525" s="1"/>
    </row>
    <row r="5526" ht="31.5">
      <c r="B5526" s="41" t="s">
        <v>1527</v>
      </c>
      <c r="C5526" s="41" t="s">
        <v>41</v>
      </c>
      <c r="D5526" s="41" t="s">
        <v>43</v>
      </c>
      <c r="E5526" s="26" t="str">
        <f t="shared" si="10792"/>
        <v>0113</v>
      </c>
      <c r="F5526" s="41" t="s">
        <v>103</v>
      </c>
      <c r="G5526" s="41"/>
      <c r="H5526" s="42" t="s">
        <v>104</v>
      </c>
      <c r="I5526" s="43"/>
      <c r="J5526" s="43"/>
      <c r="K5526" s="43"/>
      <c r="L5526" s="43"/>
      <c r="M5526" s="43"/>
      <c r="N5526" s="43"/>
      <c r="O5526" s="43">
        <f t="shared" si="10864"/>
        <v>0</v>
      </c>
      <c r="P5526" s="43">
        <f t="shared" si="10865"/>
        <v>0</v>
      </c>
      <c r="Q5526" s="43">
        <f t="shared" si="10866"/>
        <v>0</v>
      </c>
      <c r="R5526" s="43">
        <f t="shared" si="10867"/>
        <v>0</v>
      </c>
      <c r="S5526" s="43">
        <f t="shared" si="10868"/>
        <v>0</v>
      </c>
      <c r="T5526" s="43"/>
      <c r="U5526" s="43"/>
      <c r="V5526" s="43">
        <f t="shared" si="10819"/>
        <v>0</v>
      </c>
      <c r="W5526" s="43"/>
      <c r="X5526" s="43"/>
      <c r="Y5526" s="43"/>
      <c r="Z5526" s="43"/>
      <c r="AA5526" s="43"/>
      <c r="AB5526" s="43">
        <f t="shared" si="10875"/>
        <v>5.7999999999999998</v>
      </c>
      <c r="AC5526" s="44">
        <f t="shared" si="10876"/>
        <v>5.7999999999999998</v>
      </c>
      <c r="AD5526" s="44">
        <f t="shared" si="10877"/>
        <v>5.7999999999999998</v>
      </c>
      <c r="AE5526" s="45">
        <f t="shared" si="10763"/>
        <v>100</v>
      </c>
      <c r="AF5526" s="43">
        <f t="shared" si="10878"/>
        <v>5.7999999999999998</v>
      </c>
      <c r="AG5526" s="43">
        <f t="shared" si="10879"/>
        <v>0</v>
      </c>
      <c r="AH5526" s="43">
        <f t="shared" si="10880"/>
        <v>0</v>
      </c>
      <c r="AI5526" s="43">
        <f t="shared" si="10881"/>
        <v>0</v>
      </c>
      <c r="AJ5526" s="43">
        <f t="shared" si="10882"/>
        <v>0</v>
      </c>
      <c r="AK5526" s="43">
        <f t="shared" si="10883"/>
        <v>0</v>
      </c>
      <c r="AL5526" s="43">
        <f t="shared" si="10764"/>
        <v>5.7999999999999998</v>
      </c>
      <c r="AM5526" s="43">
        <f t="shared" si="10765"/>
        <v>-5.7999999999999998</v>
      </c>
      <c r="AN5526" s="19"/>
      <c r="AR5526" s="1"/>
      <c r="AS5526" s="1"/>
    </row>
    <row r="5527" ht="31.5">
      <c r="B5527" s="41" t="s">
        <v>1527</v>
      </c>
      <c r="C5527" s="41" t="s">
        <v>41</v>
      </c>
      <c r="D5527" s="41" t="s">
        <v>43</v>
      </c>
      <c r="E5527" s="26" t="str">
        <f t="shared" si="10792"/>
        <v>0113</v>
      </c>
      <c r="F5527" s="41" t="s">
        <v>105</v>
      </c>
      <c r="G5527" s="41"/>
      <c r="H5527" s="42" t="s">
        <v>106</v>
      </c>
      <c r="I5527" s="43"/>
      <c r="J5527" s="43"/>
      <c r="K5527" s="43"/>
      <c r="L5527" s="43"/>
      <c r="M5527" s="43"/>
      <c r="N5527" s="43"/>
      <c r="O5527" s="43">
        <f t="shared" si="10864"/>
        <v>0</v>
      </c>
      <c r="P5527" s="43">
        <f t="shared" si="10865"/>
        <v>0</v>
      </c>
      <c r="Q5527" s="43">
        <f t="shared" si="10866"/>
        <v>0</v>
      </c>
      <c r="R5527" s="43">
        <f t="shared" si="10867"/>
        <v>0</v>
      </c>
      <c r="S5527" s="43">
        <f t="shared" si="10868"/>
        <v>0</v>
      </c>
      <c r="T5527" s="43"/>
      <c r="U5527" s="43"/>
      <c r="V5527" s="43">
        <f t="shared" si="10819"/>
        <v>0</v>
      </c>
      <c r="W5527" s="43"/>
      <c r="X5527" s="43"/>
      <c r="Y5527" s="43"/>
      <c r="Z5527" s="43"/>
      <c r="AA5527" s="43"/>
      <c r="AB5527" s="43">
        <f t="shared" si="10875"/>
        <v>5.7999999999999998</v>
      </c>
      <c r="AC5527" s="44">
        <f t="shared" si="10876"/>
        <v>5.7999999999999998</v>
      </c>
      <c r="AD5527" s="44">
        <f t="shared" si="10877"/>
        <v>5.7999999999999998</v>
      </c>
      <c r="AE5527" s="45">
        <f t="shared" si="10763"/>
        <v>100</v>
      </c>
      <c r="AF5527" s="43">
        <f t="shared" si="10878"/>
        <v>5.7999999999999998</v>
      </c>
      <c r="AG5527" s="43">
        <f t="shared" si="10879"/>
        <v>0</v>
      </c>
      <c r="AH5527" s="43">
        <f t="shared" si="10880"/>
        <v>0</v>
      </c>
      <c r="AI5527" s="43">
        <f t="shared" si="10881"/>
        <v>0</v>
      </c>
      <c r="AJ5527" s="43">
        <f t="shared" si="10882"/>
        <v>0</v>
      </c>
      <c r="AK5527" s="43">
        <f t="shared" si="10883"/>
        <v>0</v>
      </c>
      <c r="AL5527" s="43">
        <f t="shared" si="10764"/>
        <v>5.7999999999999998</v>
      </c>
      <c r="AM5527" s="43">
        <f t="shared" si="10765"/>
        <v>-5.7999999999999998</v>
      </c>
      <c r="AN5527" s="19"/>
      <c r="AO5527" s="1"/>
      <c r="AP5527" s="1"/>
      <c r="AQ5527" s="1"/>
      <c r="AR5527" s="1"/>
      <c r="AS5527" s="1"/>
    </row>
    <row r="5528">
      <c r="B5528" s="41" t="s">
        <v>1527</v>
      </c>
      <c r="C5528" s="41" t="s">
        <v>41</v>
      </c>
      <c r="D5528" s="41" t="s">
        <v>43</v>
      </c>
      <c r="E5528" s="26" t="str">
        <f t="shared" si="10792"/>
        <v>0113</v>
      </c>
      <c r="F5528" s="41" t="s">
        <v>105</v>
      </c>
      <c r="G5528" s="41" t="s">
        <v>59</v>
      </c>
      <c r="H5528" s="42" t="s">
        <v>60</v>
      </c>
      <c r="I5528" s="43"/>
      <c r="J5528" s="43"/>
      <c r="K5528" s="43"/>
      <c r="L5528" s="43"/>
      <c r="M5528" s="43"/>
      <c r="N5528" s="43"/>
      <c r="O5528" s="43">
        <f t="shared" si="10864"/>
        <v>0</v>
      </c>
      <c r="P5528" s="43">
        <f t="shared" si="10865"/>
        <v>0</v>
      </c>
      <c r="Q5528" s="43">
        <f t="shared" si="10866"/>
        <v>0</v>
      </c>
      <c r="R5528" s="43">
        <f t="shared" si="10867"/>
        <v>0</v>
      </c>
      <c r="S5528" s="43">
        <f t="shared" si="10868"/>
        <v>0</v>
      </c>
      <c r="T5528" s="43"/>
      <c r="U5528" s="43"/>
      <c r="V5528" s="43">
        <f t="shared" si="10819"/>
        <v>0</v>
      </c>
      <c r="W5528" s="43"/>
      <c r="X5528" s="43"/>
      <c r="Y5528" s="43"/>
      <c r="Z5528" s="43"/>
      <c r="AA5528" s="43"/>
      <c r="AB5528" s="43">
        <f t="shared" si="10875"/>
        <v>5.7999999999999998</v>
      </c>
      <c r="AC5528" s="44">
        <f t="shared" si="10876"/>
        <v>5.7999999999999998</v>
      </c>
      <c r="AD5528" s="44">
        <f t="shared" si="10877"/>
        <v>5.7999999999999998</v>
      </c>
      <c r="AE5528" s="45">
        <f t="shared" si="10763"/>
        <v>100</v>
      </c>
      <c r="AF5528" s="43">
        <f t="shared" si="10878"/>
        <v>5.7999999999999998</v>
      </c>
      <c r="AG5528" s="43">
        <f t="shared" si="10879"/>
        <v>0</v>
      </c>
      <c r="AH5528" s="43">
        <f t="shared" si="10880"/>
        <v>0</v>
      </c>
      <c r="AI5528" s="43">
        <f t="shared" si="10881"/>
        <v>0</v>
      </c>
      <c r="AJ5528" s="43">
        <f t="shared" si="10882"/>
        <v>0</v>
      </c>
      <c r="AK5528" s="43">
        <f t="shared" si="10883"/>
        <v>0</v>
      </c>
      <c r="AL5528" s="43">
        <f t="shared" si="10764"/>
        <v>5.7999999999999998</v>
      </c>
      <c r="AM5528" s="43">
        <f t="shared" si="10765"/>
        <v>-5.7999999999999998</v>
      </c>
      <c r="AN5528" s="19"/>
      <c r="AO5528" s="1"/>
      <c r="AP5528" s="1"/>
      <c r="AQ5528" s="1"/>
      <c r="AR5528" s="1"/>
      <c r="AS5528" s="1"/>
    </row>
    <row r="5529">
      <c r="B5529" s="41" t="s">
        <v>1527</v>
      </c>
      <c r="C5529" s="41" t="s">
        <v>41</v>
      </c>
      <c r="D5529" s="41" t="s">
        <v>43</v>
      </c>
      <c r="E5529" s="26" t="str">
        <f t="shared" si="10792"/>
        <v>0113</v>
      </c>
      <c r="F5529" s="41" t="s">
        <v>105</v>
      </c>
      <c r="G5529" s="41" t="s">
        <v>61</v>
      </c>
      <c r="H5529" s="42" t="s">
        <v>62</v>
      </c>
      <c r="I5529" s="43"/>
      <c r="J5529" s="43"/>
      <c r="K5529" s="43"/>
      <c r="L5529" s="43"/>
      <c r="M5529" s="43"/>
      <c r="N5529" s="43"/>
      <c r="O5529" s="43">
        <v>0</v>
      </c>
      <c r="P5529" s="43">
        <v>0</v>
      </c>
      <c r="Q5529" s="43">
        <v>0</v>
      </c>
      <c r="R5529" s="43">
        <v>0</v>
      </c>
      <c r="S5529" s="43">
        <v>0</v>
      </c>
      <c r="T5529" s="43"/>
      <c r="U5529" s="43"/>
      <c r="V5529" s="43">
        <f t="shared" si="10819"/>
        <v>0</v>
      </c>
      <c r="W5529" s="43"/>
      <c r="X5529" s="43"/>
      <c r="Y5529" s="43"/>
      <c r="Z5529" s="43"/>
      <c r="AA5529" s="43"/>
      <c r="AB5529" s="43">
        <v>5.7999999999999998</v>
      </c>
      <c r="AC5529" s="44">
        <v>5.7999999999999998</v>
      </c>
      <c r="AD5529" s="44">
        <v>5.7999999999999998</v>
      </c>
      <c r="AE5529" s="45">
        <f t="shared" si="10763"/>
        <v>100</v>
      </c>
      <c r="AF5529" s="43">
        <v>5.7999999999999998</v>
      </c>
      <c r="AG5529" s="43">
        <v>0</v>
      </c>
      <c r="AH5529" s="43">
        <v>0</v>
      </c>
      <c r="AI5529" s="43">
        <v>0</v>
      </c>
      <c r="AJ5529" s="43">
        <v>0</v>
      </c>
      <c r="AK5529" s="43">
        <v>0</v>
      </c>
      <c r="AL5529" s="43">
        <f t="shared" si="10764"/>
        <v>5.7999999999999998</v>
      </c>
      <c r="AM5529" s="43">
        <f t="shared" si="10765"/>
        <v>-5.7999999999999998</v>
      </c>
      <c r="AN5529" s="19"/>
      <c r="AO5529" s="1"/>
      <c r="AP5529" s="1"/>
      <c r="AQ5529" s="1"/>
      <c r="AR5529" s="1"/>
      <c r="AS5529" s="1"/>
    </row>
    <row r="5530" s="24" customFormat="1" ht="31.5">
      <c r="B5530" s="25" t="s">
        <v>1543</v>
      </c>
      <c r="C5530" s="25"/>
      <c r="D5530" s="25"/>
      <c r="E5530" s="26" t="str">
        <f t="shared" si="10792"/>
        <v/>
      </c>
      <c r="F5530" s="25"/>
      <c r="G5530" s="25"/>
      <c r="H5530" s="27" t="s">
        <v>1544</v>
      </c>
      <c r="I5530" s="28">
        <f>I5531+I5556+I5635</f>
        <v>1023776.5</v>
      </c>
      <c r="J5530" s="28">
        <f>J5531+J5556+J5635</f>
        <v>1575909.8999999999</v>
      </c>
      <c r="K5530" s="28">
        <f>K5531+K5556+K5635</f>
        <v>1467950</v>
      </c>
      <c r="L5530" s="28">
        <f>L5531+L5556+L5635</f>
        <v>0</v>
      </c>
      <c r="M5530" s="28">
        <f>M5531+M5556+M5635</f>
        <v>0</v>
      </c>
      <c r="N5530" s="28">
        <f>N5531+N5556+N5635</f>
        <v>0</v>
      </c>
      <c r="O5530" s="28">
        <f>O5531+O5556+O5635</f>
        <v>216999.80199999997</v>
      </c>
      <c r="P5530" s="28">
        <f>P5531+P5556+P5635</f>
        <v>184411.34500000003</v>
      </c>
      <c r="Q5530" s="28">
        <f>Q5531+Q5556+Q5635</f>
        <v>238363.81900000002</v>
      </c>
      <c r="R5530" s="28">
        <f>R5531+R5556+R5635</f>
        <v>337371.41499999998</v>
      </c>
      <c r="S5530" s="28">
        <f>S5531+S5556+S5635</f>
        <v>411929.23600000003</v>
      </c>
      <c r="T5530" s="28">
        <f>T5531+T5556+T5635</f>
        <v>0</v>
      </c>
      <c r="U5530" s="28">
        <f>U5531+U5556+U5635</f>
        <v>107845.295</v>
      </c>
      <c r="V5530" s="28">
        <f t="shared" si="10819"/>
        <v>2520697.4120000005</v>
      </c>
      <c r="W5530" s="28">
        <f>W5531+W5556+W5635</f>
        <v>1184.8900000000001</v>
      </c>
      <c r="X5530" s="28">
        <f>X5531+X5556+X5635</f>
        <v>0</v>
      </c>
      <c r="Y5530" s="28">
        <f>Y5531+Y5556+Y5635</f>
        <v>77205.544999999998</v>
      </c>
      <c r="Z5530" s="28">
        <f>Z5531+Z5556+Z5635</f>
        <v>0</v>
      </c>
      <c r="AA5530" s="28">
        <f>AA5531+AA5556+AA5635</f>
        <v>0</v>
      </c>
      <c r="AB5530" s="28">
        <f>AB5531+AB5556+AB5635</f>
        <v>2052812.7094200002</v>
      </c>
      <c r="AC5530" s="29">
        <f>AC5531+AC5556+AC5635</f>
        <v>2978237.93414</v>
      </c>
      <c r="AD5530" s="29">
        <f>AD5531+AD5556+AD5635</f>
        <v>2722483.8182000001</v>
      </c>
      <c r="AE5530" s="30">
        <f t="shared" si="10763"/>
        <v>91.412569391845722</v>
      </c>
      <c r="AF5530" s="28">
        <f>AF5531+AF5556+AF5635</f>
        <v>2596432.7255700002</v>
      </c>
      <c r="AG5530" s="28">
        <f>AG5531+AG5556+AG5635</f>
        <v>216999.80199999997</v>
      </c>
      <c r="AH5530" s="28">
        <f>AH5531+AH5556+AH5635</f>
        <v>0</v>
      </c>
      <c r="AI5530" s="28">
        <f>AI5531+AI5556+AI5635</f>
        <v>0</v>
      </c>
      <c r="AJ5530" s="28">
        <f>AJ5531+AJ5556+AJ5635</f>
        <v>0</v>
      </c>
      <c r="AK5530" s="28">
        <f>AK5531+AK5556+AK5635</f>
        <v>0</v>
      </c>
      <c r="AL5530" s="28">
        <f t="shared" si="10764"/>
        <v>2813432.5275700004</v>
      </c>
      <c r="AM5530" s="28">
        <f t="shared" si="10765"/>
        <v>-292735.11556999991</v>
      </c>
      <c r="AN5530" s="31"/>
      <c r="AO5530" s="24"/>
      <c r="AP5530" s="24"/>
      <c r="AQ5530" s="24"/>
      <c r="AR5530" s="24"/>
      <c r="AS5530" s="24"/>
    </row>
    <row r="5531" s="24" customFormat="1">
      <c r="B5531" s="25" t="s">
        <v>1543</v>
      </c>
      <c r="C5531" s="25" t="s">
        <v>41</v>
      </c>
      <c r="D5531" s="25"/>
      <c r="E5531" s="32" t="str">
        <f t="shared" si="10792"/>
        <v>01</v>
      </c>
      <c r="F5531" s="25"/>
      <c r="G5531" s="25"/>
      <c r="H5531" s="27" t="s">
        <v>42</v>
      </c>
      <c r="I5531" s="28">
        <f>I5532</f>
        <v>70942.300000000003</v>
      </c>
      <c r="J5531" s="28">
        <f>J5532</f>
        <v>70153.699999999997</v>
      </c>
      <c r="K5531" s="28">
        <f>K5532</f>
        <v>70153.699999999997</v>
      </c>
      <c r="L5531" s="28">
        <f>L5532</f>
        <v>0</v>
      </c>
      <c r="M5531" s="28">
        <f>M5532</f>
        <v>0</v>
      </c>
      <c r="N5531" s="28">
        <f>N5532</f>
        <v>0</v>
      </c>
      <c r="O5531" s="28">
        <f>O5532</f>
        <v>6287.3999999999996</v>
      </c>
      <c r="P5531" s="28">
        <f>P5532</f>
        <v>1035.442</v>
      </c>
      <c r="Q5531" s="28">
        <f>Q5532</f>
        <v>457.86399999999998</v>
      </c>
      <c r="R5531" s="28">
        <f>R5532</f>
        <v>3839.9679999999998</v>
      </c>
      <c r="S5531" s="28">
        <f>S5532</f>
        <v>0</v>
      </c>
      <c r="T5531" s="28">
        <f>T5532</f>
        <v>0</v>
      </c>
      <c r="U5531" s="28">
        <v>0</v>
      </c>
      <c r="V5531" s="28">
        <f t="shared" si="10819"/>
        <v>82562.973999999987</v>
      </c>
      <c r="W5531" s="28">
        <f>W5532</f>
        <v>0</v>
      </c>
      <c r="X5531" s="28">
        <f>X5532</f>
        <v>0</v>
      </c>
      <c r="Y5531" s="28">
        <f>Y5532</f>
        <v>0</v>
      </c>
      <c r="Z5531" s="28">
        <f>Z5532</f>
        <v>0</v>
      </c>
      <c r="AA5531" s="28">
        <f>AA5532</f>
        <v>0</v>
      </c>
      <c r="AB5531" s="28">
        <f>AB5532</f>
        <v>59170.564509999997</v>
      </c>
      <c r="AC5531" s="29">
        <f>AC5532</f>
        <v>88181.951639999985</v>
      </c>
      <c r="AD5531" s="29">
        <f>AD5532</f>
        <v>88165.646580000001</v>
      </c>
      <c r="AE5531" s="30">
        <f t="shared" si="10763"/>
        <v>99.981509753757152</v>
      </c>
      <c r="AF5531" s="28">
        <f>AF5532</f>
        <v>80928.967430000004</v>
      </c>
      <c r="AG5531" s="28">
        <f>AG5532</f>
        <v>6287.3999999999996</v>
      </c>
      <c r="AH5531" s="28">
        <f>AH5532</f>
        <v>0</v>
      </c>
      <c r="AI5531" s="28">
        <f>AI5532</f>
        <v>0</v>
      </c>
      <c r="AJ5531" s="28">
        <f>AJ5532</f>
        <v>0</v>
      </c>
      <c r="AK5531" s="28">
        <f>AK5532</f>
        <v>0</v>
      </c>
      <c r="AL5531" s="28">
        <f t="shared" si="10764"/>
        <v>87216.367429999998</v>
      </c>
      <c r="AM5531" s="28">
        <f t="shared" si="10765"/>
        <v>-4653.393430000011</v>
      </c>
      <c r="AN5531" s="2"/>
      <c r="AO5531" s="24"/>
      <c r="AP5531" s="24"/>
      <c r="AQ5531" s="24"/>
      <c r="AR5531" s="24"/>
      <c r="AS5531" s="24"/>
    </row>
    <row r="5532" s="33" customFormat="1">
      <c r="B5532" s="34" t="s">
        <v>1543</v>
      </c>
      <c r="C5532" s="34" t="s">
        <v>41</v>
      </c>
      <c r="D5532" s="34" t="s">
        <v>43</v>
      </c>
      <c r="E5532" s="35" t="str">
        <f t="shared" si="10792"/>
        <v>0113</v>
      </c>
      <c r="F5532" s="34"/>
      <c r="G5532" s="34"/>
      <c r="H5532" s="36" t="s">
        <v>44</v>
      </c>
      <c r="I5532" s="37">
        <f>I5533+I5538+I5550</f>
        <v>70942.300000000003</v>
      </c>
      <c r="J5532" s="37">
        <f>J5533+J5538+J5550</f>
        <v>70153.699999999997</v>
      </c>
      <c r="K5532" s="37">
        <f>K5533+K5538+K5550</f>
        <v>70153.699999999997</v>
      </c>
      <c r="L5532" s="37">
        <f>L5533+L5538+L5550</f>
        <v>0</v>
      </c>
      <c r="M5532" s="37">
        <f>M5533+M5538+M5550</f>
        <v>0</v>
      </c>
      <c r="N5532" s="37">
        <f>N5533+N5538+N5550</f>
        <v>0</v>
      </c>
      <c r="O5532" s="37">
        <f>O5533+O5538+O5550</f>
        <v>6287.3999999999996</v>
      </c>
      <c r="P5532" s="37">
        <f>P5533+P5538+P5550</f>
        <v>1035.442</v>
      </c>
      <c r="Q5532" s="37">
        <f>Q5533+Q5538+Q5550</f>
        <v>457.86399999999998</v>
      </c>
      <c r="R5532" s="37">
        <f>R5533+R5538+R5550</f>
        <v>3839.9679999999998</v>
      </c>
      <c r="S5532" s="37">
        <f>S5533+S5538+S5550</f>
        <v>0</v>
      </c>
      <c r="T5532" s="37">
        <f>T5533+T5538+T5550</f>
        <v>0</v>
      </c>
      <c r="U5532" s="37">
        <v>0</v>
      </c>
      <c r="V5532" s="37">
        <f t="shared" si="10819"/>
        <v>82562.973999999987</v>
      </c>
      <c r="W5532" s="37">
        <f>W5533+W5538+W5550</f>
        <v>0</v>
      </c>
      <c r="X5532" s="37">
        <f>X5533+X5538+X5550</f>
        <v>0</v>
      </c>
      <c r="Y5532" s="37">
        <f>Y5533+Y5538+Y5550</f>
        <v>0</v>
      </c>
      <c r="Z5532" s="37">
        <f>Z5533+Z5538+Z5550</f>
        <v>0</v>
      </c>
      <c r="AA5532" s="37">
        <f>AA5533+AA5538+AA5550</f>
        <v>0</v>
      </c>
      <c r="AB5532" s="37">
        <f>AB5533+AB5538+AB5550</f>
        <v>59170.564509999997</v>
      </c>
      <c r="AC5532" s="38">
        <f>AC5533+AC5538+AC5550</f>
        <v>88181.951639999985</v>
      </c>
      <c r="AD5532" s="38">
        <f>AD5533+AD5538+AD5550</f>
        <v>88165.646580000001</v>
      </c>
      <c r="AE5532" s="39">
        <f t="shared" si="10763"/>
        <v>99.981509753757152</v>
      </c>
      <c r="AF5532" s="37">
        <f>AF5533+AF5538+AF5550</f>
        <v>80928.967430000004</v>
      </c>
      <c r="AG5532" s="37">
        <f>AG5533+AG5538+AG5550</f>
        <v>6287.3999999999996</v>
      </c>
      <c r="AH5532" s="37">
        <f>AH5533+AH5538+AH5550</f>
        <v>0</v>
      </c>
      <c r="AI5532" s="37">
        <f>AI5533+AI5538+AI5550</f>
        <v>0</v>
      </c>
      <c r="AJ5532" s="37">
        <f>AJ5533+AJ5538+AJ5550</f>
        <v>0</v>
      </c>
      <c r="AK5532" s="37">
        <f>AK5533+AK5538+AK5550</f>
        <v>0</v>
      </c>
      <c r="AL5532" s="37">
        <f t="shared" si="10764"/>
        <v>87216.367429999998</v>
      </c>
      <c r="AM5532" s="37">
        <f t="shared" si="10765"/>
        <v>-4653.393430000011</v>
      </c>
      <c r="AN5532" s="40"/>
      <c r="AO5532" s="33"/>
      <c r="AP5532" s="33"/>
      <c r="AQ5532" s="33"/>
      <c r="AR5532" s="33"/>
      <c r="AS5532" s="33"/>
    </row>
    <row r="5533" ht="31.5">
      <c r="B5533" s="41" t="s">
        <v>1543</v>
      </c>
      <c r="C5533" s="41" t="s">
        <v>41</v>
      </c>
      <c r="D5533" s="41" t="s">
        <v>43</v>
      </c>
      <c r="E5533" s="26" t="str">
        <f t="shared" si="10792"/>
        <v>0113</v>
      </c>
      <c r="F5533" s="41" t="s">
        <v>81</v>
      </c>
      <c r="G5533" s="41"/>
      <c r="H5533" s="42" t="s">
        <v>82</v>
      </c>
      <c r="I5533" s="43">
        <f t="shared" ref="I5533:I5538" si="10884">I5534</f>
        <v>5.5</v>
      </c>
      <c r="J5533" s="43">
        <f t="shared" ref="J5533:J5538" si="10885">J5534</f>
        <v>5.7000000000000002</v>
      </c>
      <c r="K5533" s="43">
        <f t="shared" ref="K5533:K5538" si="10886">K5534</f>
        <v>5.7000000000000002</v>
      </c>
      <c r="L5533" s="43">
        <f t="shared" ref="L5533:L5538" si="10887">L5534</f>
        <v>0</v>
      </c>
      <c r="M5533" s="43">
        <f t="shared" ref="M5533:M5538" si="10888">M5534</f>
        <v>0</v>
      </c>
      <c r="N5533" s="43">
        <f t="shared" ref="N5533:N5538" si="10889">N5534</f>
        <v>0</v>
      </c>
      <c r="O5533" s="43">
        <f t="shared" ref="O5533:O5538" si="10890">O5534</f>
        <v>0</v>
      </c>
      <c r="P5533" s="43">
        <f t="shared" ref="P5533:P5538" si="10891">P5534</f>
        <v>0</v>
      </c>
      <c r="Q5533" s="43">
        <f t="shared" ref="Q5533:Q5538" si="10892">Q5534</f>
        <v>0</v>
      </c>
      <c r="R5533" s="43">
        <f t="shared" ref="R5533:R5538" si="10893">R5534</f>
        <v>0</v>
      </c>
      <c r="S5533" s="43">
        <f t="shared" ref="S5533:S5538" si="10894">S5534</f>
        <v>0</v>
      </c>
      <c r="T5533" s="43">
        <f t="shared" ref="T5533:T5538" si="10895">T5534</f>
        <v>0</v>
      </c>
      <c r="U5533" s="43">
        <v>0</v>
      </c>
      <c r="V5533" s="43">
        <f t="shared" si="10819"/>
        <v>5.5</v>
      </c>
      <c r="W5533" s="43">
        <f t="shared" ref="W5533:W5538" si="10896">W5534</f>
        <v>0</v>
      </c>
      <c r="X5533" s="43">
        <f t="shared" ref="X5533:X5538" si="10897">X5534</f>
        <v>0</v>
      </c>
      <c r="Y5533" s="43">
        <f t="shared" ref="Y5533:Y5538" si="10898">Y5534</f>
        <v>0</v>
      </c>
      <c r="Z5533" s="43">
        <f t="shared" ref="Z5533:Z5538" si="10899">Z5534</f>
        <v>0</v>
      </c>
      <c r="AA5533" s="43">
        <f t="shared" ref="AA5533:AA5538" si="10900">AA5534</f>
        <v>0</v>
      </c>
      <c r="AB5533" s="43">
        <f t="shared" ref="AB5533:AB5538" si="10901">AB5534</f>
        <v>5.7000000000000002</v>
      </c>
      <c r="AC5533" s="44">
        <f t="shared" ref="AC5533:AC5538" si="10902">AC5534</f>
        <v>5.7000000000000002</v>
      </c>
      <c r="AD5533" s="44">
        <f t="shared" ref="AD5533:AD5538" si="10903">AD5534</f>
        <v>5.7000000000000002</v>
      </c>
      <c r="AE5533" s="45">
        <f t="shared" si="10763"/>
        <v>100</v>
      </c>
      <c r="AF5533" s="43">
        <f t="shared" ref="AF5533:AF5538" si="10904">AF5534</f>
        <v>5.7000000000000002</v>
      </c>
      <c r="AG5533" s="43">
        <f t="shared" ref="AG5533:AG5538" si="10905">AG5534</f>
        <v>0</v>
      </c>
      <c r="AH5533" s="43">
        <f t="shared" ref="AH5533:AH5538" si="10906">AH5534</f>
        <v>0</v>
      </c>
      <c r="AI5533" s="43">
        <f t="shared" ref="AI5533:AI5538" si="10907">AI5534</f>
        <v>0</v>
      </c>
      <c r="AJ5533" s="43">
        <f t="shared" ref="AJ5533:AJ5538" si="10908">AJ5534</f>
        <v>0</v>
      </c>
      <c r="AK5533" s="43">
        <f t="shared" ref="AK5533:AK5538" si="10909">AK5534</f>
        <v>0</v>
      </c>
      <c r="AL5533" s="43">
        <f t="shared" si="10764"/>
        <v>5.7000000000000002</v>
      </c>
      <c r="AM5533" s="43">
        <f t="shared" si="10765"/>
        <v>-0.20000000000000018</v>
      </c>
      <c r="AN5533" s="2"/>
      <c r="AO5533" s="1"/>
      <c r="AP5533" s="1"/>
      <c r="AQ5533" s="1"/>
      <c r="AR5533" s="1"/>
      <c r="AS5533" s="1"/>
    </row>
    <row r="5534">
      <c r="B5534" s="41" t="s">
        <v>1543</v>
      </c>
      <c r="C5534" s="41" t="s">
        <v>41</v>
      </c>
      <c r="D5534" s="41" t="s">
        <v>43</v>
      </c>
      <c r="E5534" s="26" t="str">
        <f t="shared" si="10792"/>
        <v>0113</v>
      </c>
      <c r="F5534" s="41" t="s">
        <v>83</v>
      </c>
      <c r="G5534" s="41"/>
      <c r="H5534" s="42" t="s">
        <v>84</v>
      </c>
      <c r="I5534" s="43">
        <f t="shared" si="10884"/>
        <v>5.5</v>
      </c>
      <c r="J5534" s="43">
        <f t="shared" si="10885"/>
        <v>5.7000000000000002</v>
      </c>
      <c r="K5534" s="43">
        <f t="shared" si="10886"/>
        <v>5.7000000000000002</v>
      </c>
      <c r="L5534" s="43">
        <f t="shared" si="10887"/>
        <v>0</v>
      </c>
      <c r="M5534" s="43">
        <f t="shared" si="10888"/>
        <v>0</v>
      </c>
      <c r="N5534" s="43">
        <f t="shared" si="10889"/>
        <v>0</v>
      </c>
      <c r="O5534" s="43">
        <f t="shared" si="10890"/>
        <v>0</v>
      </c>
      <c r="P5534" s="43">
        <f t="shared" si="10891"/>
        <v>0</v>
      </c>
      <c r="Q5534" s="43">
        <f t="shared" si="10892"/>
        <v>0</v>
      </c>
      <c r="R5534" s="43">
        <f t="shared" si="10893"/>
        <v>0</v>
      </c>
      <c r="S5534" s="43">
        <f t="shared" si="10894"/>
        <v>0</v>
      </c>
      <c r="T5534" s="43">
        <f t="shared" si="10895"/>
        <v>0</v>
      </c>
      <c r="U5534" s="43">
        <v>0</v>
      </c>
      <c r="V5534" s="43">
        <f t="shared" si="10819"/>
        <v>5.5</v>
      </c>
      <c r="W5534" s="43">
        <f t="shared" si="10896"/>
        <v>0</v>
      </c>
      <c r="X5534" s="43">
        <f t="shared" si="10897"/>
        <v>0</v>
      </c>
      <c r="Y5534" s="43">
        <f t="shared" si="10898"/>
        <v>0</v>
      </c>
      <c r="Z5534" s="43">
        <f t="shared" si="10899"/>
        <v>0</v>
      </c>
      <c r="AA5534" s="43">
        <f t="shared" si="10900"/>
        <v>0</v>
      </c>
      <c r="AB5534" s="43">
        <f t="shared" si="10901"/>
        <v>5.7000000000000002</v>
      </c>
      <c r="AC5534" s="44">
        <f t="shared" si="10902"/>
        <v>5.7000000000000002</v>
      </c>
      <c r="AD5534" s="44">
        <f t="shared" si="10903"/>
        <v>5.7000000000000002</v>
      </c>
      <c r="AE5534" s="45">
        <f t="shared" si="10763"/>
        <v>100</v>
      </c>
      <c r="AF5534" s="43">
        <f t="shared" si="10904"/>
        <v>5.7000000000000002</v>
      </c>
      <c r="AG5534" s="43">
        <f t="shared" si="10905"/>
        <v>0</v>
      </c>
      <c r="AH5534" s="43">
        <f t="shared" si="10906"/>
        <v>0</v>
      </c>
      <c r="AI5534" s="43">
        <f t="shared" si="10907"/>
        <v>0</v>
      </c>
      <c r="AJ5534" s="43">
        <f t="shared" si="10908"/>
        <v>0</v>
      </c>
      <c r="AK5534" s="43">
        <f t="shared" si="10909"/>
        <v>0</v>
      </c>
      <c r="AL5534" s="43">
        <f t="shared" si="10764"/>
        <v>5.7000000000000002</v>
      </c>
      <c r="AM5534" s="43">
        <f t="shared" si="10765"/>
        <v>-0.20000000000000018</v>
      </c>
      <c r="AN5534" s="2"/>
      <c r="AR5534" s="1"/>
      <c r="AS5534" s="1"/>
    </row>
    <row r="5535" ht="78.75">
      <c r="B5535" s="41" t="s">
        <v>1543</v>
      </c>
      <c r="C5535" s="41" t="s">
        <v>41</v>
      </c>
      <c r="D5535" s="41" t="s">
        <v>43</v>
      </c>
      <c r="E5535" s="26" t="str">
        <f t="shared" si="10792"/>
        <v>0113</v>
      </c>
      <c r="F5535" s="41" t="s">
        <v>1545</v>
      </c>
      <c r="G5535" s="41"/>
      <c r="H5535" s="42" t="s">
        <v>1546</v>
      </c>
      <c r="I5535" s="43">
        <f t="shared" si="10884"/>
        <v>5.5</v>
      </c>
      <c r="J5535" s="43">
        <f t="shared" si="10885"/>
        <v>5.7000000000000002</v>
      </c>
      <c r="K5535" s="43">
        <f t="shared" si="10886"/>
        <v>5.7000000000000002</v>
      </c>
      <c r="L5535" s="43">
        <f t="shared" si="10887"/>
        <v>0</v>
      </c>
      <c r="M5535" s="43">
        <f t="shared" si="10888"/>
        <v>0</v>
      </c>
      <c r="N5535" s="43">
        <f t="shared" si="10889"/>
        <v>0</v>
      </c>
      <c r="O5535" s="43">
        <f t="shared" si="10890"/>
        <v>0</v>
      </c>
      <c r="P5535" s="43">
        <f t="shared" si="10891"/>
        <v>0</v>
      </c>
      <c r="Q5535" s="43">
        <f t="shared" si="10892"/>
        <v>0</v>
      </c>
      <c r="R5535" s="43">
        <f t="shared" si="10893"/>
        <v>0</v>
      </c>
      <c r="S5535" s="43">
        <f t="shared" si="10894"/>
        <v>0</v>
      </c>
      <c r="T5535" s="43">
        <f t="shared" si="10895"/>
        <v>0</v>
      </c>
      <c r="U5535" s="43">
        <v>0</v>
      </c>
      <c r="V5535" s="43">
        <f t="shared" si="10819"/>
        <v>5.5</v>
      </c>
      <c r="W5535" s="43">
        <f t="shared" si="10896"/>
        <v>0</v>
      </c>
      <c r="X5535" s="43">
        <f t="shared" si="10897"/>
        <v>0</v>
      </c>
      <c r="Y5535" s="43">
        <f t="shared" si="10898"/>
        <v>0</v>
      </c>
      <c r="Z5535" s="43">
        <f t="shared" si="10899"/>
        <v>0</v>
      </c>
      <c r="AA5535" s="43">
        <f t="shared" si="10900"/>
        <v>0</v>
      </c>
      <c r="AB5535" s="43">
        <f t="shared" si="10901"/>
        <v>5.7000000000000002</v>
      </c>
      <c r="AC5535" s="44">
        <f t="shared" si="10902"/>
        <v>5.7000000000000002</v>
      </c>
      <c r="AD5535" s="44">
        <f t="shared" si="10903"/>
        <v>5.7000000000000002</v>
      </c>
      <c r="AE5535" s="45">
        <f t="shared" si="10763"/>
        <v>100</v>
      </c>
      <c r="AF5535" s="43">
        <f t="shared" si="10904"/>
        <v>5.7000000000000002</v>
      </c>
      <c r="AG5535" s="43">
        <f t="shared" si="10905"/>
        <v>0</v>
      </c>
      <c r="AH5535" s="43">
        <f t="shared" si="10906"/>
        <v>0</v>
      </c>
      <c r="AI5535" s="43">
        <f t="shared" si="10907"/>
        <v>0</v>
      </c>
      <c r="AJ5535" s="43">
        <f t="shared" si="10908"/>
        <v>0</v>
      </c>
      <c r="AK5535" s="43">
        <f t="shared" si="10909"/>
        <v>0</v>
      </c>
      <c r="AL5535" s="43">
        <f t="shared" si="10764"/>
        <v>5.7000000000000002</v>
      </c>
      <c r="AM5535" s="43">
        <f t="shared" si="10765"/>
        <v>-0.20000000000000018</v>
      </c>
      <c r="AN5535" s="2"/>
      <c r="AO5535" s="1"/>
      <c r="AP5535" s="1"/>
      <c r="AQ5535" s="1"/>
      <c r="AR5535" s="1"/>
      <c r="AS5535" s="1"/>
    </row>
    <row r="5536" ht="31.5">
      <c r="B5536" s="41" t="s">
        <v>1543</v>
      </c>
      <c r="C5536" s="41" t="s">
        <v>41</v>
      </c>
      <c r="D5536" s="41" t="s">
        <v>43</v>
      </c>
      <c r="E5536" s="26" t="str">
        <f t="shared" si="10792"/>
        <v>0113</v>
      </c>
      <c r="F5536" s="41" t="s">
        <v>1545</v>
      </c>
      <c r="G5536" s="41" t="s">
        <v>53</v>
      </c>
      <c r="H5536" s="42" t="s">
        <v>54</v>
      </c>
      <c r="I5536" s="43">
        <f t="shared" si="10884"/>
        <v>5.5</v>
      </c>
      <c r="J5536" s="43">
        <f t="shared" si="10885"/>
        <v>5.7000000000000002</v>
      </c>
      <c r="K5536" s="43">
        <f t="shared" si="10886"/>
        <v>5.7000000000000002</v>
      </c>
      <c r="L5536" s="43">
        <f t="shared" si="10887"/>
        <v>0</v>
      </c>
      <c r="M5536" s="43">
        <f t="shared" si="10888"/>
        <v>0</v>
      </c>
      <c r="N5536" s="43">
        <f t="shared" si="10889"/>
        <v>0</v>
      </c>
      <c r="O5536" s="43">
        <f t="shared" si="10890"/>
        <v>0</v>
      </c>
      <c r="P5536" s="43">
        <f t="shared" si="10891"/>
        <v>0</v>
      </c>
      <c r="Q5536" s="43">
        <f t="shared" si="10892"/>
        <v>0</v>
      </c>
      <c r="R5536" s="43">
        <f t="shared" si="10893"/>
        <v>0</v>
      </c>
      <c r="S5536" s="43">
        <f t="shared" si="10894"/>
        <v>0</v>
      </c>
      <c r="T5536" s="43">
        <f t="shared" si="10895"/>
        <v>0</v>
      </c>
      <c r="U5536" s="43">
        <v>0</v>
      </c>
      <c r="V5536" s="43">
        <f t="shared" si="10819"/>
        <v>5.5</v>
      </c>
      <c r="W5536" s="43">
        <f t="shared" si="10896"/>
        <v>0</v>
      </c>
      <c r="X5536" s="43">
        <f t="shared" si="10897"/>
        <v>0</v>
      </c>
      <c r="Y5536" s="43">
        <f t="shared" si="10898"/>
        <v>0</v>
      </c>
      <c r="Z5536" s="43">
        <f t="shared" si="10899"/>
        <v>0</v>
      </c>
      <c r="AA5536" s="43">
        <f t="shared" si="10900"/>
        <v>0</v>
      </c>
      <c r="AB5536" s="43">
        <f t="shared" si="10901"/>
        <v>5.7000000000000002</v>
      </c>
      <c r="AC5536" s="44">
        <f t="shared" si="10902"/>
        <v>5.7000000000000002</v>
      </c>
      <c r="AD5536" s="44">
        <f t="shared" si="10903"/>
        <v>5.7000000000000002</v>
      </c>
      <c r="AE5536" s="45">
        <f t="shared" si="10763"/>
        <v>100</v>
      </c>
      <c r="AF5536" s="43">
        <f t="shared" si="10904"/>
        <v>5.7000000000000002</v>
      </c>
      <c r="AG5536" s="43">
        <f t="shared" si="10905"/>
        <v>0</v>
      </c>
      <c r="AH5536" s="43">
        <f t="shared" si="10906"/>
        <v>0</v>
      </c>
      <c r="AI5536" s="43">
        <f t="shared" si="10907"/>
        <v>0</v>
      </c>
      <c r="AJ5536" s="43">
        <f t="shared" si="10908"/>
        <v>0</v>
      </c>
      <c r="AK5536" s="43">
        <f t="shared" si="10909"/>
        <v>0</v>
      </c>
      <c r="AL5536" s="43">
        <f t="shared" si="10764"/>
        <v>5.7000000000000002</v>
      </c>
      <c r="AM5536" s="43">
        <f t="shared" si="10765"/>
        <v>-0.20000000000000018</v>
      </c>
      <c r="AN5536" s="2"/>
      <c r="AO5536" s="1"/>
      <c r="AP5536" s="1"/>
      <c r="AQ5536" s="1"/>
      <c r="AR5536" s="1"/>
      <c r="AS5536" s="1"/>
    </row>
    <row r="5537" ht="31.5">
      <c r="B5537" s="41" t="s">
        <v>1543</v>
      </c>
      <c r="C5537" s="41" t="s">
        <v>41</v>
      </c>
      <c r="D5537" s="41" t="s">
        <v>43</v>
      </c>
      <c r="E5537" s="26" t="str">
        <f t="shared" si="10792"/>
        <v>0113</v>
      </c>
      <c r="F5537" s="41" t="s">
        <v>1545</v>
      </c>
      <c r="G5537" s="41" t="s">
        <v>55</v>
      </c>
      <c r="H5537" s="42" t="s">
        <v>56</v>
      </c>
      <c r="I5537" s="43">
        <v>5.5</v>
      </c>
      <c r="J5537" s="43">
        <v>5.7000000000000002</v>
      </c>
      <c r="K5537" s="43">
        <v>5.7000000000000002</v>
      </c>
      <c r="L5537" s="43"/>
      <c r="M5537" s="43"/>
      <c r="N5537" s="43"/>
      <c r="O5537" s="43">
        <v>0</v>
      </c>
      <c r="P5537" s="43">
        <v>0</v>
      </c>
      <c r="Q5537" s="43">
        <v>0</v>
      </c>
      <c r="R5537" s="43">
        <v>0</v>
      </c>
      <c r="S5537" s="43">
        <v>0</v>
      </c>
      <c r="T5537" s="43">
        <v>0</v>
      </c>
      <c r="U5537" s="43">
        <v>0</v>
      </c>
      <c r="V5537" s="43">
        <f t="shared" si="10819"/>
        <v>5.5</v>
      </c>
      <c r="W5537" s="43"/>
      <c r="X5537" s="43"/>
      <c r="Y5537" s="43"/>
      <c r="Z5537" s="43"/>
      <c r="AA5537" s="43"/>
      <c r="AB5537" s="43">
        <v>5.7000000000000002</v>
      </c>
      <c r="AC5537" s="44">
        <v>5.7000000000000002</v>
      </c>
      <c r="AD5537" s="44">
        <v>5.7000000000000002</v>
      </c>
      <c r="AE5537" s="45">
        <f t="shared" si="10763"/>
        <v>100</v>
      </c>
      <c r="AF5537" s="43">
        <v>5.7000000000000002</v>
      </c>
      <c r="AG5537" s="43">
        <v>0</v>
      </c>
      <c r="AH5537" s="43">
        <v>0</v>
      </c>
      <c r="AI5537" s="43">
        <v>0</v>
      </c>
      <c r="AJ5537" s="43">
        <v>0</v>
      </c>
      <c r="AK5537" s="43">
        <v>0</v>
      </c>
      <c r="AL5537" s="43">
        <f t="shared" si="10764"/>
        <v>5.7000000000000002</v>
      </c>
      <c r="AM5537" s="43">
        <f t="shared" si="10765"/>
        <v>-0.20000000000000018</v>
      </c>
      <c r="AN5537" s="19"/>
      <c r="AO5537" s="1"/>
      <c r="AP5537" s="1"/>
      <c r="AQ5537" s="1"/>
      <c r="AR5537" s="1"/>
      <c r="AS5537" s="1"/>
    </row>
    <row r="5538" ht="31.5">
      <c r="B5538" s="41" t="s">
        <v>1543</v>
      </c>
      <c r="C5538" s="41" t="s">
        <v>41</v>
      </c>
      <c r="D5538" s="41" t="s">
        <v>43</v>
      </c>
      <c r="E5538" s="26" t="str">
        <f t="shared" si="10792"/>
        <v>0113</v>
      </c>
      <c r="F5538" s="41" t="s">
        <v>87</v>
      </c>
      <c r="G5538" s="41"/>
      <c r="H5538" s="42" t="s">
        <v>88</v>
      </c>
      <c r="I5538" s="43">
        <f t="shared" si="10884"/>
        <v>70936.800000000003</v>
      </c>
      <c r="J5538" s="43">
        <f t="shared" si="10885"/>
        <v>70148</v>
      </c>
      <c r="K5538" s="43">
        <f t="shared" si="10886"/>
        <v>70148</v>
      </c>
      <c r="L5538" s="43">
        <f t="shared" si="10887"/>
        <v>0</v>
      </c>
      <c r="M5538" s="43">
        <f t="shared" si="10888"/>
        <v>0</v>
      </c>
      <c r="N5538" s="43">
        <f t="shared" si="10889"/>
        <v>0</v>
      </c>
      <c r="O5538" s="43">
        <f t="shared" si="10890"/>
        <v>6070</v>
      </c>
      <c r="P5538" s="43">
        <f t="shared" si="10891"/>
        <v>0</v>
      </c>
      <c r="Q5538" s="43">
        <f t="shared" si="10892"/>
        <v>0</v>
      </c>
      <c r="R5538" s="43">
        <f t="shared" si="10893"/>
        <v>2529.9000000000001</v>
      </c>
      <c r="S5538" s="43">
        <f t="shared" si="10894"/>
        <v>0</v>
      </c>
      <c r="T5538" s="43">
        <f t="shared" si="10895"/>
        <v>0</v>
      </c>
      <c r="U5538" s="43">
        <v>0</v>
      </c>
      <c r="V5538" s="43">
        <f t="shared" si="10819"/>
        <v>79536.699999999997</v>
      </c>
      <c r="W5538" s="43">
        <f t="shared" si="10896"/>
        <v>0</v>
      </c>
      <c r="X5538" s="43">
        <f t="shared" si="10897"/>
        <v>0</v>
      </c>
      <c r="Y5538" s="43">
        <f t="shared" si="10898"/>
        <v>0</v>
      </c>
      <c r="Z5538" s="43">
        <f t="shared" si="10899"/>
        <v>0</v>
      </c>
      <c r="AA5538" s="43">
        <f t="shared" si="10900"/>
        <v>0</v>
      </c>
      <c r="AB5538" s="43">
        <f t="shared" si="10901"/>
        <v>53853.52766</v>
      </c>
      <c r="AC5538" s="44">
        <f t="shared" si="10902"/>
        <v>82313.799999999988</v>
      </c>
      <c r="AD5538" s="44">
        <f t="shared" si="10903"/>
        <v>82300.85990000001</v>
      </c>
      <c r="AE5538" s="45">
        <f t="shared" si="10763"/>
        <v>99.984279549723155</v>
      </c>
      <c r="AF5538" s="43">
        <f t="shared" si="10904"/>
        <v>75381.5</v>
      </c>
      <c r="AG5538" s="43">
        <f t="shared" si="10905"/>
        <v>6070</v>
      </c>
      <c r="AH5538" s="43">
        <f t="shared" si="10906"/>
        <v>0</v>
      </c>
      <c r="AI5538" s="43">
        <f t="shared" si="10907"/>
        <v>0</v>
      </c>
      <c r="AJ5538" s="43">
        <f t="shared" si="10908"/>
        <v>0</v>
      </c>
      <c r="AK5538" s="43">
        <f t="shared" si="10909"/>
        <v>0</v>
      </c>
      <c r="AL5538" s="43">
        <f t="shared" si="10764"/>
        <v>81451.5</v>
      </c>
      <c r="AM5538" s="43">
        <f t="shared" si="10765"/>
        <v>-1914.8000000000029</v>
      </c>
      <c r="AN5538" s="2"/>
      <c r="AO5538" s="1"/>
      <c r="AP5538" s="1"/>
      <c r="AQ5538" s="1"/>
      <c r="AR5538" s="1"/>
      <c r="AS5538" s="1"/>
    </row>
    <row r="5539">
      <c r="B5539" s="41" t="s">
        <v>1543</v>
      </c>
      <c r="C5539" s="41" t="s">
        <v>41</v>
      </c>
      <c r="D5539" s="41" t="s">
        <v>43</v>
      </c>
      <c r="E5539" s="26" t="str">
        <f t="shared" si="10792"/>
        <v>0113</v>
      </c>
      <c r="F5539" s="41" t="s">
        <v>89</v>
      </c>
      <c r="G5539" s="41"/>
      <c r="H5539" s="42" t="s">
        <v>90</v>
      </c>
      <c r="I5539" s="43">
        <f>I5540+I5543</f>
        <v>70936.800000000003</v>
      </c>
      <c r="J5539" s="43">
        <f>J5540+J5543</f>
        <v>70148</v>
      </c>
      <c r="K5539" s="43">
        <f>K5540+K5543</f>
        <v>70148</v>
      </c>
      <c r="L5539" s="43">
        <f>L5540+L5543</f>
        <v>0</v>
      </c>
      <c r="M5539" s="43">
        <f>M5540+M5543</f>
        <v>0</v>
      </c>
      <c r="N5539" s="43">
        <f>N5540+N5543</f>
        <v>0</v>
      </c>
      <c r="O5539" s="43">
        <f>O5540+O5543</f>
        <v>6070</v>
      </c>
      <c r="P5539" s="43">
        <f>P5540+P5543</f>
        <v>0</v>
      </c>
      <c r="Q5539" s="43">
        <f>Q5540+Q5543</f>
        <v>0</v>
      </c>
      <c r="R5539" s="43">
        <f>R5540+R5543</f>
        <v>2529.9000000000001</v>
      </c>
      <c r="S5539" s="43">
        <f>S5540+S5543</f>
        <v>0</v>
      </c>
      <c r="T5539" s="43">
        <f>T5540+T5543</f>
        <v>0</v>
      </c>
      <c r="U5539" s="43">
        <v>0</v>
      </c>
      <c r="V5539" s="43">
        <f t="shared" si="10819"/>
        <v>79536.699999999997</v>
      </c>
      <c r="W5539" s="43">
        <f>W5540+W5543</f>
        <v>0</v>
      </c>
      <c r="X5539" s="43">
        <f>X5540+X5543</f>
        <v>0</v>
      </c>
      <c r="Y5539" s="43">
        <f>Y5540+Y5543</f>
        <v>0</v>
      </c>
      <c r="Z5539" s="43">
        <f>Z5540+Z5543</f>
        <v>0</v>
      </c>
      <c r="AA5539" s="43">
        <f>AA5540+AA5543</f>
        <v>0</v>
      </c>
      <c r="AB5539" s="43">
        <f>AB5540+AB5543</f>
        <v>53853.52766</v>
      </c>
      <c r="AC5539" s="44">
        <f>AC5540+AC5543</f>
        <v>82313.799999999988</v>
      </c>
      <c r="AD5539" s="44">
        <f>AD5540+AD5543</f>
        <v>82300.85990000001</v>
      </c>
      <c r="AE5539" s="45">
        <f t="shared" si="10763"/>
        <v>99.984279549723155</v>
      </c>
      <c r="AF5539" s="43">
        <f>AF5540+AF5543</f>
        <v>75381.5</v>
      </c>
      <c r="AG5539" s="43">
        <f>AG5540+AG5543</f>
        <v>6070</v>
      </c>
      <c r="AH5539" s="43">
        <f>AH5540+AH5543</f>
        <v>0</v>
      </c>
      <c r="AI5539" s="43">
        <f>AI5540+AI5543</f>
        <v>0</v>
      </c>
      <c r="AJ5539" s="43">
        <f>AJ5540+AJ5543</f>
        <v>0</v>
      </c>
      <c r="AK5539" s="43">
        <f>AK5540+AK5543</f>
        <v>0</v>
      </c>
      <c r="AL5539" s="43">
        <f t="shared" si="10764"/>
        <v>81451.5</v>
      </c>
      <c r="AM5539" s="43">
        <f t="shared" si="10765"/>
        <v>-1914.8000000000029</v>
      </c>
      <c r="AN5539" s="2"/>
      <c r="AR5539" s="1"/>
      <c r="AS5539" s="1"/>
    </row>
    <row r="5540" ht="31.5">
      <c r="B5540" s="41" t="s">
        <v>1543</v>
      </c>
      <c r="C5540" s="41" t="s">
        <v>41</v>
      </c>
      <c r="D5540" s="41" t="s">
        <v>43</v>
      </c>
      <c r="E5540" s="26" t="str">
        <f t="shared" si="10792"/>
        <v>0113</v>
      </c>
      <c r="F5540" s="41" t="s">
        <v>91</v>
      </c>
      <c r="G5540" s="41"/>
      <c r="H5540" s="42" t="s">
        <v>92</v>
      </c>
      <c r="I5540" s="43">
        <f t="shared" ref="I5540:I5541" si="10910">I5541</f>
        <v>65206.199999999997</v>
      </c>
      <c r="J5540" s="43">
        <f t="shared" ref="J5540:J5541" si="10911">J5541</f>
        <v>64417.399999999994</v>
      </c>
      <c r="K5540" s="43">
        <f t="shared" ref="K5540:K5541" si="10912">K5541</f>
        <v>64417.399999999994</v>
      </c>
      <c r="L5540" s="43">
        <f t="shared" ref="L5540:L5541" si="10913">L5541</f>
        <v>0</v>
      </c>
      <c r="M5540" s="43">
        <f t="shared" ref="M5540:M5541" si="10914">M5541</f>
        <v>0</v>
      </c>
      <c r="N5540" s="43">
        <f t="shared" ref="N5540:N5541" si="10915">N5541</f>
        <v>0</v>
      </c>
      <c r="O5540" s="43">
        <f t="shared" ref="O5540:O5541" si="10916">O5541</f>
        <v>0</v>
      </c>
      <c r="P5540" s="43">
        <f t="shared" ref="P5540:P5541" si="10917">P5541</f>
        <v>0</v>
      </c>
      <c r="Q5540" s="43">
        <f t="shared" ref="Q5540:Q5541" si="10918">Q5541</f>
        <v>0</v>
      </c>
      <c r="R5540" s="43">
        <f t="shared" ref="R5540:R5541" si="10919">R5541</f>
        <v>2529.9000000000001</v>
      </c>
      <c r="S5540" s="43">
        <f t="shared" ref="S5540:S5541" si="10920">S5541</f>
        <v>0</v>
      </c>
      <c r="T5540" s="43">
        <f t="shared" ref="T5540:T5541" si="10921">T5541</f>
        <v>0</v>
      </c>
      <c r="U5540" s="43">
        <v>0</v>
      </c>
      <c r="V5540" s="43">
        <f t="shared" si="10819"/>
        <v>67736.099999999991</v>
      </c>
      <c r="W5540" s="43">
        <f t="shared" ref="W5540:W5541" si="10922">W5541</f>
        <v>0</v>
      </c>
      <c r="X5540" s="43">
        <f t="shared" ref="X5540:X5541" si="10923">X5541</f>
        <v>0</v>
      </c>
      <c r="Y5540" s="43">
        <f t="shared" ref="Y5540:Y5541" si="10924">Y5541</f>
        <v>0</v>
      </c>
      <c r="Z5540" s="43">
        <f t="shared" ref="Z5540:Z5541" si="10925">Z5541</f>
        <v>0</v>
      </c>
      <c r="AA5540" s="43">
        <f t="shared" ref="AA5540:AA5541" si="10926">AA5541</f>
        <v>0</v>
      </c>
      <c r="AB5540" s="43">
        <f t="shared" ref="AB5540:AB5541" si="10927">AB5541</f>
        <v>46914.115270000002</v>
      </c>
      <c r="AC5540" s="44">
        <f t="shared" ref="AC5540:AC5541" si="10928">AC5541</f>
        <v>65937.109339999995</v>
      </c>
      <c r="AD5540" s="44">
        <f t="shared" ref="AD5540:AD5541" si="10929">AD5541</f>
        <v>65934.169240000003</v>
      </c>
      <c r="AE5540" s="45">
        <f t="shared" si="10763"/>
        <v>99.995541054150806</v>
      </c>
      <c r="AF5540" s="43">
        <f t="shared" ref="AF5540:AF5541" si="10930">AF5541</f>
        <v>66460.899999999994</v>
      </c>
      <c r="AG5540" s="43">
        <f t="shared" ref="AG5540:AG5541" si="10931">AG5541</f>
        <v>0</v>
      </c>
      <c r="AH5540" s="43">
        <f t="shared" ref="AH5540:AH5541" si="10932">AH5541</f>
        <v>0</v>
      </c>
      <c r="AI5540" s="43">
        <f t="shared" ref="AI5540:AI5541" si="10933">AI5541</f>
        <v>0</v>
      </c>
      <c r="AJ5540" s="43">
        <f t="shared" ref="AJ5540:AJ5541" si="10934">AJ5541</f>
        <v>0</v>
      </c>
      <c r="AK5540" s="43">
        <f t="shared" ref="AK5540:AK5541" si="10935">AK5541</f>
        <v>0</v>
      </c>
      <c r="AL5540" s="43">
        <f t="shared" si="10764"/>
        <v>66460.899999999994</v>
      </c>
      <c r="AM5540" s="43">
        <f t="shared" si="10765"/>
        <v>1275.1999999999971</v>
      </c>
      <c r="AN5540" s="2"/>
      <c r="AO5540" s="1"/>
      <c r="AP5540" s="1"/>
      <c r="AQ5540" s="1"/>
      <c r="AR5540" s="1"/>
      <c r="AS5540" s="1"/>
    </row>
    <row r="5541" ht="78.75">
      <c r="B5541" s="41" t="s">
        <v>1543</v>
      </c>
      <c r="C5541" s="41" t="s">
        <v>41</v>
      </c>
      <c r="D5541" s="41" t="s">
        <v>43</v>
      </c>
      <c r="E5541" s="26" t="str">
        <f t="shared" si="10792"/>
        <v>0113</v>
      </c>
      <c r="F5541" s="41" t="s">
        <v>91</v>
      </c>
      <c r="G5541" s="41" t="s">
        <v>71</v>
      </c>
      <c r="H5541" s="42" t="s">
        <v>72</v>
      </c>
      <c r="I5541" s="43">
        <f t="shared" si="10910"/>
        <v>65206.199999999997</v>
      </c>
      <c r="J5541" s="43">
        <f t="shared" si="10911"/>
        <v>64417.399999999994</v>
      </c>
      <c r="K5541" s="43">
        <f t="shared" si="10912"/>
        <v>64417.399999999994</v>
      </c>
      <c r="L5541" s="43">
        <f t="shared" si="10913"/>
        <v>0</v>
      </c>
      <c r="M5541" s="43">
        <f t="shared" si="10914"/>
        <v>0</v>
      </c>
      <c r="N5541" s="43">
        <f t="shared" si="10915"/>
        <v>0</v>
      </c>
      <c r="O5541" s="43">
        <f t="shared" si="10916"/>
        <v>0</v>
      </c>
      <c r="P5541" s="43">
        <f t="shared" si="10917"/>
        <v>0</v>
      </c>
      <c r="Q5541" s="43">
        <f t="shared" si="10918"/>
        <v>0</v>
      </c>
      <c r="R5541" s="43">
        <f t="shared" si="10919"/>
        <v>2529.9000000000001</v>
      </c>
      <c r="S5541" s="43">
        <f t="shared" si="10920"/>
        <v>0</v>
      </c>
      <c r="T5541" s="43">
        <f t="shared" si="10921"/>
        <v>0</v>
      </c>
      <c r="U5541" s="43">
        <v>0</v>
      </c>
      <c r="V5541" s="43">
        <f t="shared" si="10819"/>
        <v>67736.099999999991</v>
      </c>
      <c r="W5541" s="43">
        <f t="shared" si="10922"/>
        <v>0</v>
      </c>
      <c r="X5541" s="43">
        <f t="shared" si="10923"/>
        <v>0</v>
      </c>
      <c r="Y5541" s="43">
        <f t="shared" si="10924"/>
        <v>0</v>
      </c>
      <c r="Z5541" s="43">
        <f t="shared" si="10925"/>
        <v>0</v>
      </c>
      <c r="AA5541" s="43">
        <f t="shared" si="10926"/>
        <v>0</v>
      </c>
      <c r="AB5541" s="43">
        <f t="shared" si="10927"/>
        <v>46914.115270000002</v>
      </c>
      <c r="AC5541" s="44">
        <f t="shared" si="10928"/>
        <v>65937.109339999995</v>
      </c>
      <c r="AD5541" s="44">
        <f t="shared" si="10929"/>
        <v>65934.169240000003</v>
      </c>
      <c r="AE5541" s="45">
        <f t="shared" si="10763"/>
        <v>99.995541054150806</v>
      </c>
      <c r="AF5541" s="43">
        <f t="shared" si="10930"/>
        <v>66460.899999999994</v>
      </c>
      <c r="AG5541" s="43">
        <f t="shared" si="10931"/>
        <v>0</v>
      </c>
      <c r="AH5541" s="43">
        <f t="shared" si="10932"/>
        <v>0</v>
      </c>
      <c r="AI5541" s="43">
        <f t="shared" si="10933"/>
        <v>0</v>
      </c>
      <c r="AJ5541" s="43">
        <f t="shared" si="10934"/>
        <v>0</v>
      </c>
      <c r="AK5541" s="43">
        <f t="shared" si="10935"/>
        <v>0</v>
      </c>
      <c r="AL5541" s="43">
        <f t="shared" si="10764"/>
        <v>66460.899999999994</v>
      </c>
      <c r="AM5541" s="43">
        <f t="shared" si="10765"/>
        <v>1275.1999999999971</v>
      </c>
      <c r="AN5541" s="2"/>
      <c r="AO5541" s="1"/>
      <c r="AP5541" s="1"/>
      <c r="AQ5541" s="1"/>
      <c r="AR5541" s="1"/>
      <c r="AS5541" s="1"/>
    </row>
    <row r="5542" ht="31.5">
      <c r="B5542" s="41" t="s">
        <v>1543</v>
      </c>
      <c r="C5542" s="41" t="s">
        <v>41</v>
      </c>
      <c r="D5542" s="41" t="s">
        <v>43</v>
      </c>
      <c r="E5542" s="26" t="str">
        <f t="shared" si="10792"/>
        <v>0113</v>
      </c>
      <c r="F5542" s="41" t="s">
        <v>91</v>
      </c>
      <c r="G5542" s="41" t="s">
        <v>93</v>
      </c>
      <c r="H5542" s="42" t="s">
        <v>94</v>
      </c>
      <c r="I5542" s="43">
        <v>65206.199999999997</v>
      </c>
      <c r="J5542" s="43">
        <v>64417.399999999994</v>
      </c>
      <c r="K5542" s="43">
        <v>64417.399999999994</v>
      </c>
      <c r="L5542" s="43"/>
      <c r="M5542" s="43"/>
      <c r="N5542" s="43"/>
      <c r="O5542" s="43">
        <v>0</v>
      </c>
      <c r="P5542" s="43">
        <v>0</v>
      </c>
      <c r="Q5542" s="43">
        <v>0</v>
      </c>
      <c r="R5542" s="43">
        <v>2529.9000000000001</v>
      </c>
      <c r="S5542" s="43">
        <v>0</v>
      </c>
      <c r="T5542" s="43">
        <v>0</v>
      </c>
      <c r="U5542" s="43">
        <v>0</v>
      </c>
      <c r="V5542" s="43">
        <f t="shared" si="10819"/>
        <v>67736.099999999991</v>
      </c>
      <c r="W5542" s="43"/>
      <c r="X5542" s="43"/>
      <c r="Y5542" s="43"/>
      <c r="Z5542" s="43"/>
      <c r="AA5542" s="43"/>
      <c r="AB5542" s="43">
        <v>46914.115270000002</v>
      </c>
      <c r="AC5542" s="44">
        <v>65937.109339999995</v>
      </c>
      <c r="AD5542" s="44">
        <v>65934.169240000003</v>
      </c>
      <c r="AE5542" s="45">
        <f t="shared" si="10763"/>
        <v>99.995541054150806</v>
      </c>
      <c r="AF5542" s="43">
        <v>66460.899999999994</v>
      </c>
      <c r="AG5542" s="43">
        <v>0</v>
      </c>
      <c r="AH5542" s="43">
        <v>0</v>
      </c>
      <c r="AI5542" s="43">
        <v>0</v>
      </c>
      <c r="AJ5542" s="43">
        <v>0</v>
      </c>
      <c r="AK5542" s="43">
        <v>0</v>
      </c>
      <c r="AL5542" s="43">
        <f t="shared" si="10764"/>
        <v>66460.899999999994</v>
      </c>
      <c r="AM5542" s="43">
        <f t="shared" si="10765"/>
        <v>1275.1999999999971</v>
      </c>
      <c r="AN5542" s="19"/>
      <c r="AR5542" s="1"/>
      <c r="AS5542" s="1"/>
    </row>
    <row r="5543" ht="31.5">
      <c r="B5543" s="41" t="s">
        <v>1543</v>
      </c>
      <c r="C5543" s="41" t="s">
        <v>41</v>
      </c>
      <c r="D5543" s="41" t="s">
        <v>43</v>
      </c>
      <c r="E5543" s="26" t="str">
        <f t="shared" si="10792"/>
        <v>0113</v>
      </c>
      <c r="F5543" s="41" t="s">
        <v>99</v>
      </c>
      <c r="G5543" s="41"/>
      <c r="H5543" s="42" t="s">
        <v>100</v>
      </c>
      <c r="I5543" s="43">
        <f>I5546+I5548</f>
        <v>5730.6000000000004</v>
      </c>
      <c r="J5543" s="43">
        <f>J5546+J5548</f>
        <v>5730.6000000000004</v>
      </c>
      <c r="K5543" s="43">
        <f>K5546+K5548</f>
        <v>5730.6000000000004</v>
      </c>
      <c r="L5543" s="43">
        <f>L5546+L5548</f>
        <v>0</v>
      </c>
      <c r="M5543" s="43">
        <f>M5546+M5548</f>
        <v>0</v>
      </c>
      <c r="N5543" s="43">
        <f>N5546+N5548</f>
        <v>0</v>
      </c>
      <c r="O5543" s="43">
        <f>O5546+O5548+O5544</f>
        <v>6070</v>
      </c>
      <c r="P5543" s="43">
        <f>P5546+P5548</f>
        <v>0</v>
      </c>
      <c r="Q5543" s="43">
        <f>Q5546+Q5548</f>
        <v>0</v>
      </c>
      <c r="R5543" s="43">
        <f>R5546+R5548</f>
        <v>0</v>
      </c>
      <c r="S5543" s="43">
        <f>S5546+S5548</f>
        <v>0</v>
      </c>
      <c r="T5543" s="43">
        <f>T5546+T5548</f>
        <v>0</v>
      </c>
      <c r="U5543" s="43">
        <v>0</v>
      </c>
      <c r="V5543" s="43">
        <f t="shared" si="10819"/>
        <v>11800.6</v>
      </c>
      <c r="W5543" s="43">
        <f>W5546+W5548</f>
        <v>0</v>
      </c>
      <c r="X5543" s="43">
        <f>X5546+X5548</f>
        <v>0</v>
      </c>
      <c r="Y5543" s="43">
        <f>Y5546+Y5548</f>
        <v>0</v>
      </c>
      <c r="Z5543" s="43">
        <f>Z5546+Z5548</f>
        <v>0</v>
      </c>
      <c r="AA5543" s="43">
        <f>AA5546+AA5548</f>
        <v>0</v>
      </c>
      <c r="AB5543" s="43">
        <f>AB5546+AB5548+AB5544</f>
        <v>6939.4123900000004</v>
      </c>
      <c r="AC5543" s="44">
        <f>AC5546+AC5548+AC5544</f>
        <v>16376.69066</v>
      </c>
      <c r="AD5543" s="44">
        <f>AD5546+AD5548+AD5544</f>
        <v>16366.69066</v>
      </c>
      <c r="AE5543" s="45">
        <f t="shared" si="10763"/>
        <v>99.938937602183415</v>
      </c>
      <c r="AF5543" s="43">
        <f>AF5546+AF5548+AF5544</f>
        <v>8920.6000000000004</v>
      </c>
      <c r="AG5543" s="43">
        <f>AG5546+AG5548+AG5544</f>
        <v>6070</v>
      </c>
      <c r="AH5543" s="43">
        <f>AH5546+AH5548+AH5544</f>
        <v>0</v>
      </c>
      <c r="AI5543" s="43">
        <f>AI5546+AI5548+AI5544</f>
        <v>0</v>
      </c>
      <c r="AJ5543" s="43">
        <f>AJ5546+AJ5548+AJ5544</f>
        <v>0</v>
      </c>
      <c r="AK5543" s="43">
        <f>AK5546+AK5548+AK5544</f>
        <v>0</v>
      </c>
      <c r="AL5543" s="43">
        <f t="shared" si="10764"/>
        <v>14990.6</v>
      </c>
      <c r="AM5543" s="43">
        <f t="shared" si="10765"/>
        <v>-3190</v>
      </c>
      <c r="AN5543" s="2"/>
      <c r="AO5543" s="1"/>
      <c r="AP5543" s="1"/>
      <c r="AQ5543" s="1"/>
      <c r="AR5543" s="1"/>
      <c r="AS5543" s="1"/>
    </row>
    <row r="5544" ht="31.5">
      <c r="B5544" s="41" t="s">
        <v>1543</v>
      </c>
      <c r="C5544" s="41" t="s">
        <v>41</v>
      </c>
      <c r="D5544" s="41" t="s">
        <v>43</v>
      </c>
      <c r="E5544" s="26" t="str">
        <f t="shared" si="10792"/>
        <v>0113</v>
      </c>
      <c r="F5544" s="41" t="s">
        <v>99</v>
      </c>
      <c r="G5544" s="41" t="s">
        <v>71</v>
      </c>
      <c r="H5544" s="42" t="s">
        <v>72</v>
      </c>
      <c r="I5544" s="43"/>
      <c r="J5544" s="43"/>
      <c r="K5544" s="43"/>
      <c r="L5544" s="43"/>
      <c r="M5544" s="43"/>
      <c r="N5544" s="43"/>
      <c r="O5544" s="43">
        <f>O5545</f>
        <v>0</v>
      </c>
      <c r="P5544" s="43"/>
      <c r="Q5544" s="43"/>
      <c r="R5544" s="43"/>
      <c r="S5544" s="43"/>
      <c r="T5544" s="43"/>
      <c r="U5544" s="43"/>
      <c r="V5544" s="43">
        <f t="shared" si="10819"/>
        <v>0</v>
      </c>
      <c r="W5544" s="43"/>
      <c r="X5544" s="43"/>
      <c r="Y5544" s="43"/>
      <c r="Z5544" s="43"/>
      <c r="AA5544" s="43"/>
      <c r="AB5544" s="43">
        <f>AB5545</f>
        <v>9.1999999999999993</v>
      </c>
      <c r="AC5544" s="44">
        <f>AC5545</f>
        <v>9.1999999999999993</v>
      </c>
      <c r="AD5544" s="44">
        <f>AD5545</f>
        <v>9.1999999999999993</v>
      </c>
      <c r="AE5544" s="45">
        <f t="shared" ref="AE5544:AE5607" si="10936">AD5544/AC5544*100</f>
        <v>100</v>
      </c>
      <c r="AF5544" s="43">
        <f>AF5545</f>
        <v>9.1999999999999993</v>
      </c>
      <c r="AG5544" s="43">
        <f>AG5545</f>
        <v>0</v>
      </c>
      <c r="AH5544" s="43">
        <f>AH5545</f>
        <v>0</v>
      </c>
      <c r="AI5544" s="43">
        <f>AI5545</f>
        <v>0</v>
      </c>
      <c r="AJ5544" s="43">
        <f>AJ5545</f>
        <v>0</v>
      </c>
      <c r="AK5544" s="43">
        <f>AK5545</f>
        <v>0</v>
      </c>
      <c r="AL5544" s="43">
        <f t="shared" ref="AL5544:AL5607" si="10937">AF5544+AH5544+AK5544+AI5544+AJ5544+AG5544</f>
        <v>9.1999999999999993</v>
      </c>
      <c r="AM5544" s="43">
        <f t="shared" ref="AM5544:AM5607" si="10938">V5544-AL5544</f>
        <v>-9.1999999999999993</v>
      </c>
      <c r="AN5544" s="2"/>
      <c r="AR5544" s="1"/>
      <c r="AS5544" s="1"/>
    </row>
    <row r="5545" ht="31.5">
      <c r="B5545" s="41" t="s">
        <v>1543</v>
      </c>
      <c r="C5545" s="41" t="s">
        <v>41</v>
      </c>
      <c r="D5545" s="41" t="s">
        <v>43</v>
      </c>
      <c r="E5545" s="26" t="str">
        <f t="shared" si="10792"/>
        <v>0113</v>
      </c>
      <c r="F5545" s="41" t="s">
        <v>99</v>
      </c>
      <c r="G5545" s="41" t="s">
        <v>93</v>
      </c>
      <c r="H5545" s="42" t="s">
        <v>94</v>
      </c>
      <c r="I5545" s="43"/>
      <c r="J5545" s="43"/>
      <c r="K5545" s="43"/>
      <c r="L5545" s="43"/>
      <c r="M5545" s="43"/>
      <c r="N5545" s="43"/>
      <c r="O5545" s="43">
        <v>0</v>
      </c>
      <c r="P5545" s="43"/>
      <c r="Q5545" s="43"/>
      <c r="R5545" s="43"/>
      <c r="S5545" s="43"/>
      <c r="T5545" s="43"/>
      <c r="U5545" s="43"/>
      <c r="V5545" s="43">
        <f t="shared" si="10819"/>
        <v>0</v>
      </c>
      <c r="W5545" s="43"/>
      <c r="X5545" s="43"/>
      <c r="Y5545" s="43"/>
      <c r="Z5545" s="43"/>
      <c r="AA5545" s="43"/>
      <c r="AB5545" s="43">
        <v>9.1999999999999993</v>
      </c>
      <c r="AC5545" s="44">
        <v>9.1999999999999993</v>
      </c>
      <c r="AD5545" s="44">
        <v>9.1999999999999993</v>
      </c>
      <c r="AE5545" s="45">
        <f t="shared" si="10936"/>
        <v>100</v>
      </c>
      <c r="AF5545" s="43">
        <v>9.1999999999999993</v>
      </c>
      <c r="AG5545" s="43">
        <v>0</v>
      </c>
      <c r="AH5545" s="43">
        <v>0</v>
      </c>
      <c r="AI5545" s="43">
        <v>0</v>
      </c>
      <c r="AJ5545" s="43">
        <v>0</v>
      </c>
      <c r="AK5545" s="43">
        <v>0</v>
      </c>
      <c r="AL5545" s="43">
        <f t="shared" si="10937"/>
        <v>9.1999999999999993</v>
      </c>
      <c r="AM5545" s="43">
        <f t="shared" si="10938"/>
        <v>-9.1999999999999993</v>
      </c>
      <c r="AN5545" s="2"/>
      <c r="AO5545" s="1"/>
      <c r="AP5545" s="1"/>
      <c r="AQ5545" s="1"/>
      <c r="AR5545" s="1"/>
      <c r="AS5545" s="1"/>
    </row>
    <row r="5546" ht="31.5">
      <c r="B5546" s="41" t="s">
        <v>1543</v>
      </c>
      <c r="C5546" s="41" t="s">
        <v>41</v>
      </c>
      <c r="D5546" s="41" t="s">
        <v>43</v>
      </c>
      <c r="E5546" s="26" t="str">
        <f t="shared" si="10792"/>
        <v>0113</v>
      </c>
      <c r="F5546" s="41" t="s">
        <v>99</v>
      </c>
      <c r="G5546" s="41" t="s">
        <v>53</v>
      </c>
      <c r="H5546" s="42" t="s">
        <v>54</v>
      </c>
      <c r="I5546" s="43">
        <f>I5547</f>
        <v>5730.6000000000004</v>
      </c>
      <c r="J5546" s="43">
        <f>J5547</f>
        <v>5730.6000000000004</v>
      </c>
      <c r="K5546" s="43">
        <f>K5547</f>
        <v>5730.6000000000004</v>
      </c>
      <c r="L5546" s="43">
        <f>L5547</f>
        <v>0</v>
      </c>
      <c r="M5546" s="43">
        <f>M5547</f>
        <v>0</v>
      </c>
      <c r="N5546" s="43">
        <f>N5547</f>
        <v>0</v>
      </c>
      <c r="O5546" s="43">
        <f>O5547</f>
        <v>0</v>
      </c>
      <c r="P5546" s="43">
        <f>P5547</f>
        <v>0</v>
      </c>
      <c r="Q5546" s="43">
        <f>Q5547</f>
        <v>0</v>
      </c>
      <c r="R5546" s="43">
        <f>R5547</f>
        <v>0</v>
      </c>
      <c r="S5546" s="43">
        <f>S5547</f>
        <v>0</v>
      </c>
      <c r="T5546" s="43">
        <f>T5547</f>
        <v>0</v>
      </c>
      <c r="U5546" s="43">
        <v>0</v>
      </c>
      <c r="V5546" s="43">
        <f t="shared" si="10819"/>
        <v>5730.6000000000004</v>
      </c>
      <c r="W5546" s="43">
        <f>W5547</f>
        <v>0</v>
      </c>
      <c r="X5546" s="43">
        <f>X5547</f>
        <v>0</v>
      </c>
      <c r="Y5546" s="43">
        <f>Y5547</f>
        <v>0</v>
      </c>
      <c r="Z5546" s="43">
        <f>Z5547</f>
        <v>0</v>
      </c>
      <c r="AA5546" s="43">
        <f>AA5547</f>
        <v>0</v>
      </c>
      <c r="AB5546" s="43">
        <f>AB5547</f>
        <v>3740.2123900000001</v>
      </c>
      <c r="AC5546" s="44">
        <f>AC5547</f>
        <v>5427.4906600000004</v>
      </c>
      <c r="AD5546" s="44">
        <f>AD5547</f>
        <v>5427.4906600000004</v>
      </c>
      <c r="AE5546" s="45">
        <f t="shared" si="10936"/>
        <v>100</v>
      </c>
      <c r="AF5546" s="43">
        <f>AF5547</f>
        <v>5721.3999999999996</v>
      </c>
      <c r="AG5546" s="43">
        <f>AG5547</f>
        <v>0</v>
      </c>
      <c r="AH5546" s="43">
        <f>AH5547</f>
        <v>0</v>
      </c>
      <c r="AI5546" s="43">
        <f>AI5547</f>
        <v>0</v>
      </c>
      <c r="AJ5546" s="43">
        <f>AJ5547</f>
        <v>0</v>
      </c>
      <c r="AK5546" s="43">
        <f>AK5547</f>
        <v>0</v>
      </c>
      <c r="AL5546" s="43">
        <f t="shared" si="10937"/>
        <v>5721.3999999999996</v>
      </c>
      <c r="AM5546" s="43">
        <f t="shared" si="10938"/>
        <v>9.2000000000007276</v>
      </c>
      <c r="AN5546" s="2"/>
      <c r="AR5546" s="1"/>
      <c r="AS5546" s="1"/>
    </row>
    <row r="5547" ht="31.5">
      <c r="B5547" s="41" t="s">
        <v>1543</v>
      </c>
      <c r="C5547" s="41" t="s">
        <v>41</v>
      </c>
      <c r="D5547" s="41" t="s">
        <v>43</v>
      </c>
      <c r="E5547" s="26" t="str">
        <f t="shared" si="10792"/>
        <v>0113</v>
      </c>
      <c r="F5547" s="41" t="s">
        <v>99</v>
      </c>
      <c r="G5547" s="41" t="s">
        <v>55</v>
      </c>
      <c r="H5547" s="42" t="s">
        <v>56</v>
      </c>
      <c r="I5547" s="43">
        <v>5730.6000000000004</v>
      </c>
      <c r="J5547" s="43">
        <v>5730.6000000000004</v>
      </c>
      <c r="K5547" s="43">
        <v>5730.6000000000004</v>
      </c>
      <c r="L5547" s="43"/>
      <c r="M5547" s="43"/>
      <c r="N5547" s="43"/>
      <c r="O5547" s="43">
        <v>0</v>
      </c>
      <c r="P5547" s="43">
        <v>0</v>
      </c>
      <c r="Q5547" s="43">
        <v>0</v>
      </c>
      <c r="R5547" s="43">
        <v>0</v>
      </c>
      <c r="S5547" s="43">
        <v>0</v>
      </c>
      <c r="T5547" s="43">
        <v>0</v>
      </c>
      <c r="U5547" s="43">
        <v>0</v>
      </c>
      <c r="V5547" s="43">
        <f t="shared" si="10819"/>
        <v>5730.6000000000004</v>
      </c>
      <c r="W5547" s="43"/>
      <c r="X5547" s="43"/>
      <c r="Y5547" s="43"/>
      <c r="Z5547" s="43"/>
      <c r="AA5547" s="43"/>
      <c r="AB5547" s="43">
        <v>3740.2123900000001</v>
      </c>
      <c r="AC5547" s="44">
        <v>5427.4906600000004</v>
      </c>
      <c r="AD5547" s="44">
        <v>5427.4906600000004</v>
      </c>
      <c r="AE5547" s="45">
        <f t="shared" si="10936"/>
        <v>100</v>
      </c>
      <c r="AF5547" s="43">
        <v>5721.3999999999996</v>
      </c>
      <c r="AG5547" s="43">
        <v>0</v>
      </c>
      <c r="AH5547" s="43">
        <v>0</v>
      </c>
      <c r="AI5547" s="43">
        <v>0</v>
      </c>
      <c r="AJ5547" s="43">
        <v>0</v>
      </c>
      <c r="AK5547" s="43">
        <v>0</v>
      </c>
      <c r="AL5547" s="43">
        <f t="shared" si="10937"/>
        <v>5721.3999999999996</v>
      </c>
      <c r="AM5547" s="43">
        <f t="shared" si="10938"/>
        <v>9.2000000000007276</v>
      </c>
      <c r="AN5547" s="19"/>
      <c r="AO5547" s="1"/>
      <c r="AP5547" s="1"/>
      <c r="AQ5547" s="1"/>
      <c r="AR5547" s="1"/>
      <c r="AS5547" s="1"/>
    </row>
    <row r="5548">
      <c r="B5548" s="41" t="s">
        <v>1543</v>
      </c>
      <c r="C5548" s="41" t="s">
        <v>41</v>
      </c>
      <c r="D5548" s="41" t="s">
        <v>43</v>
      </c>
      <c r="E5548" s="26" t="str">
        <f t="shared" si="10792"/>
        <v>0113</v>
      </c>
      <c r="F5548" s="41" t="s">
        <v>99</v>
      </c>
      <c r="G5548" s="41" t="s">
        <v>59</v>
      </c>
      <c r="H5548" s="42" t="s">
        <v>60</v>
      </c>
      <c r="I5548" s="43">
        <f>I5549</f>
        <v>0</v>
      </c>
      <c r="J5548" s="43">
        <f>J5549</f>
        <v>0</v>
      </c>
      <c r="K5548" s="43">
        <f>K5549</f>
        <v>0</v>
      </c>
      <c r="L5548" s="43">
        <f>L5549</f>
        <v>0</v>
      </c>
      <c r="M5548" s="43">
        <f>M5549</f>
        <v>0</v>
      </c>
      <c r="N5548" s="43">
        <f>N5549</f>
        <v>0</v>
      </c>
      <c r="O5548" s="43">
        <f>O5549</f>
        <v>6070</v>
      </c>
      <c r="P5548" s="43">
        <f>P5549</f>
        <v>0</v>
      </c>
      <c r="Q5548" s="43">
        <f>Q5549</f>
        <v>0</v>
      </c>
      <c r="R5548" s="43">
        <f>R5549</f>
        <v>0</v>
      </c>
      <c r="S5548" s="43">
        <f>S5549</f>
        <v>0</v>
      </c>
      <c r="T5548" s="43">
        <f>T5549</f>
        <v>0</v>
      </c>
      <c r="U5548" s="43">
        <v>0</v>
      </c>
      <c r="V5548" s="43">
        <f t="shared" si="10819"/>
        <v>6070</v>
      </c>
      <c r="W5548" s="43">
        <f>W5549</f>
        <v>0</v>
      </c>
      <c r="X5548" s="43">
        <f>X5549</f>
        <v>0</v>
      </c>
      <c r="Y5548" s="43">
        <f>Y5549</f>
        <v>0</v>
      </c>
      <c r="Z5548" s="43">
        <f>Z5549</f>
        <v>0</v>
      </c>
      <c r="AA5548" s="43">
        <f>AA5549</f>
        <v>0</v>
      </c>
      <c r="AB5548" s="43">
        <f>AB5549</f>
        <v>3190</v>
      </c>
      <c r="AC5548" s="44">
        <f>AC5549</f>
        <v>10940</v>
      </c>
      <c r="AD5548" s="44">
        <f>AD5549</f>
        <v>10930</v>
      </c>
      <c r="AE5548" s="45">
        <f t="shared" si="10936"/>
        <v>99.908592321755023</v>
      </c>
      <c r="AF5548" s="43">
        <f>AF5549</f>
        <v>3190</v>
      </c>
      <c r="AG5548" s="43">
        <f>AG5549</f>
        <v>6070</v>
      </c>
      <c r="AH5548" s="43">
        <f>AH5549</f>
        <v>0</v>
      </c>
      <c r="AI5548" s="43">
        <f>AI5549</f>
        <v>0</v>
      </c>
      <c r="AJ5548" s="43">
        <f>AJ5549</f>
        <v>0</v>
      </c>
      <c r="AK5548" s="43">
        <f>AK5549</f>
        <v>0</v>
      </c>
      <c r="AL5548" s="43">
        <f t="shared" si="10937"/>
        <v>9260</v>
      </c>
      <c r="AM5548" s="43">
        <f t="shared" si="10938"/>
        <v>-3190</v>
      </c>
      <c r="AN5548" s="19"/>
      <c r="AO5548" s="1"/>
      <c r="AP5548" s="1"/>
      <c r="AQ5548" s="1"/>
      <c r="AR5548" s="1"/>
      <c r="AS5548" s="1"/>
    </row>
    <row r="5549">
      <c r="B5549" s="41" t="s">
        <v>1543</v>
      </c>
      <c r="C5549" s="41" t="s">
        <v>41</v>
      </c>
      <c r="D5549" s="41" t="s">
        <v>43</v>
      </c>
      <c r="E5549" s="26" t="str">
        <f t="shared" si="10792"/>
        <v>0113</v>
      </c>
      <c r="F5549" s="41" t="s">
        <v>99</v>
      </c>
      <c r="G5549" s="41" t="s">
        <v>63</v>
      </c>
      <c r="H5549" s="42" t="s">
        <v>64</v>
      </c>
      <c r="I5549" s="43"/>
      <c r="J5549" s="43"/>
      <c r="K5549" s="43"/>
      <c r="L5549" s="43"/>
      <c r="M5549" s="43"/>
      <c r="N5549" s="43"/>
      <c r="O5549" s="43">
        <v>6070</v>
      </c>
      <c r="P5549" s="43">
        <v>0</v>
      </c>
      <c r="Q5549" s="43">
        <v>0</v>
      </c>
      <c r="R5549" s="43">
        <v>0</v>
      </c>
      <c r="S5549" s="43">
        <v>0</v>
      </c>
      <c r="T5549" s="43">
        <v>0</v>
      </c>
      <c r="U5549" s="43">
        <v>0</v>
      </c>
      <c r="V5549" s="43">
        <f t="shared" si="10819"/>
        <v>6070</v>
      </c>
      <c r="W5549" s="43"/>
      <c r="X5549" s="43"/>
      <c r="Y5549" s="43"/>
      <c r="Z5549" s="43"/>
      <c r="AA5549" s="43"/>
      <c r="AB5549" s="43">
        <v>3190</v>
      </c>
      <c r="AC5549" s="44">
        <v>10940</v>
      </c>
      <c r="AD5549" s="44">
        <v>10930</v>
      </c>
      <c r="AE5549" s="45">
        <f t="shared" si="10936"/>
        <v>99.908592321755023</v>
      </c>
      <c r="AF5549" s="43">
        <v>3190</v>
      </c>
      <c r="AG5549" s="43">
        <v>6070</v>
      </c>
      <c r="AH5549" s="43">
        <v>0</v>
      </c>
      <c r="AI5549" s="43">
        <v>0</v>
      </c>
      <c r="AJ5549" s="43">
        <v>0</v>
      </c>
      <c r="AK5549" s="43">
        <v>0</v>
      </c>
      <c r="AL5549" s="43">
        <f t="shared" si="10937"/>
        <v>9260</v>
      </c>
      <c r="AM5549" s="43">
        <f t="shared" si="10938"/>
        <v>-3190</v>
      </c>
      <c r="AN5549" s="19"/>
      <c r="AO5549" s="1"/>
      <c r="AP5549" s="1"/>
      <c r="AQ5549" s="1"/>
      <c r="AR5549" s="1"/>
      <c r="AS5549" s="1"/>
    </row>
    <row r="5550" ht="47.25">
      <c r="B5550" s="41" t="s">
        <v>1543</v>
      </c>
      <c r="C5550" s="41" t="s">
        <v>41</v>
      </c>
      <c r="D5550" s="41" t="s">
        <v>43</v>
      </c>
      <c r="E5550" s="26" t="str">
        <f t="shared" si="10792"/>
        <v>0113</v>
      </c>
      <c r="F5550" s="41" t="s">
        <v>101</v>
      </c>
      <c r="G5550" s="41"/>
      <c r="H5550" s="42" t="s">
        <v>102</v>
      </c>
      <c r="I5550" s="43">
        <f t="shared" ref="I5550:I5553" si="10939">I5551</f>
        <v>0</v>
      </c>
      <c r="J5550" s="43">
        <f t="shared" ref="J5550:J5553" si="10940">J5551</f>
        <v>0</v>
      </c>
      <c r="K5550" s="43">
        <f t="shared" ref="K5550:K5553" si="10941">K5551</f>
        <v>0</v>
      </c>
      <c r="L5550" s="43">
        <f t="shared" ref="L5550:L5553" si="10942">L5551</f>
        <v>0</v>
      </c>
      <c r="M5550" s="43">
        <f t="shared" ref="M5550:M5553" si="10943">M5551</f>
        <v>0</v>
      </c>
      <c r="N5550" s="43">
        <f t="shared" ref="N5550:N5553" si="10944">N5551</f>
        <v>0</v>
      </c>
      <c r="O5550" s="43">
        <f t="shared" ref="O5550:O5552" si="10945">O5551</f>
        <v>217.40000000000001</v>
      </c>
      <c r="P5550" s="43">
        <f t="shared" ref="P5550:P5552" si="10946">P5551</f>
        <v>1035.442</v>
      </c>
      <c r="Q5550" s="43">
        <f t="shared" ref="Q5550:Q5552" si="10947">Q5551</f>
        <v>457.86399999999998</v>
      </c>
      <c r="R5550" s="43">
        <f t="shared" ref="R5550:R5552" si="10948">R5551</f>
        <v>1310.068</v>
      </c>
      <c r="S5550" s="43">
        <f t="shared" ref="S5550:S5552" si="10949">S5551</f>
        <v>0</v>
      </c>
      <c r="T5550" s="43">
        <f t="shared" ref="T5550:T5553" si="10950">T5551</f>
        <v>0</v>
      </c>
      <c r="U5550" s="43">
        <v>0</v>
      </c>
      <c r="V5550" s="43">
        <f t="shared" si="10819"/>
        <v>3020.7739999999999</v>
      </c>
      <c r="W5550" s="43">
        <f t="shared" ref="W5550:W5553" si="10951">W5551</f>
        <v>0</v>
      </c>
      <c r="X5550" s="43">
        <f t="shared" ref="X5550:X5553" si="10952">X5551</f>
        <v>0</v>
      </c>
      <c r="Y5550" s="43">
        <f t="shared" ref="Y5550:Y5553" si="10953">Y5551</f>
        <v>0</v>
      </c>
      <c r="Z5550" s="43">
        <f t="shared" ref="Z5550:Z5553" si="10954">Z5551</f>
        <v>0</v>
      </c>
      <c r="AA5550" s="43">
        <f t="shared" ref="AA5550:AA5553" si="10955">AA5551</f>
        <v>0</v>
      </c>
      <c r="AB5550" s="43">
        <f t="shared" ref="AB5550:AB5552" si="10956">AB5551</f>
        <v>5311.3368500000006</v>
      </c>
      <c r="AC5550" s="44">
        <f t="shared" ref="AC5550:AC5552" si="10957">AC5551</f>
        <v>5862.4516399999993</v>
      </c>
      <c r="AD5550" s="44">
        <f t="shared" ref="AD5550:AD5552" si="10958">AD5551</f>
        <v>5859.0866799999994</v>
      </c>
      <c r="AE5550" s="45">
        <f t="shared" si="10936"/>
        <v>99.942601488137811</v>
      </c>
      <c r="AF5550" s="43">
        <f t="shared" ref="AF5550:AF5552" si="10959">AF5551</f>
        <v>5541.7674300000008</v>
      </c>
      <c r="AG5550" s="43">
        <f t="shared" ref="AG5550:AG5552" si="10960">AG5551</f>
        <v>217.40000000000001</v>
      </c>
      <c r="AH5550" s="43">
        <f t="shared" ref="AH5550:AH5552" si="10961">AH5551</f>
        <v>0</v>
      </c>
      <c r="AI5550" s="43">
        <f t="shared" ref="AI5550:AI5552" si="10962">AI5551</f>
        <v>0</v>
      </c>
      <c r="AJ5550" s="43">
        <f t="shared" ref="AJ5550:AJ5552" si="10963">AJ5551</f>
        <v>0</v>
      </c>
      <c r="AK5550" s="43">
        <f t="shared" ref="AK5550:AK5552" si="10964">AK5551</f>
        <v>0</v>
      </c>
      <c r="AL5550" s="43">
        <f t="shared" si="10937"/>
        <v>5759.1674300000004</v>
      </c>
      <c r="AM5550" s="43">
        <f t="shared" si="10938"/>
        <v>-2738.3934300000005</v>
      </c>
      <c r="AN5550" s="2"/>
      <c r="AO5550" s="1"/>
      <c r="AP5550" s="1"/>
      <c r="AQ5550" s="1"/>
      <c r="AR5550" s="1"/>
      <c r="AS5550" s="1"/>
    </row>
    <row r="5551" ht="31.5">
      <c r="B5551" s="41" t="s">
        <v>1543</v>
      </c>
      <c r="C5551" s="41" t="s">
        <v>41</v>
      </c>
      <c r="D5551" s="41" t="s">
        <v>43</v>
      </c>
      <c r="E5551" s="26" t="str">
        <f t="shared" ref="E5551:E5614" si="10965">CONCATENATE(C5551,D5551)</f>
        <v>0113</v>
      </c>
      <c r="F5551" s="41" t="s">
        <v>103</v>
      </c>
      <c r="G5551" s="41"/>
      <c r="H5551" s="42" t="s">
        <v>104</v>
      </c>
      <c r="I5551" s="43">
        <f t="shared" si="10939"/>
        <v>0</v>
      </c>
      <c r="J5551" s="43">
        <f t="shared" si="10940"/>
        <v>0</v>
      </c>
      <c r="K5551" s="43">
        <f t="shared" si="10941"/>
        <v>0</v>
      </c>
      <c r="L5551" s="43">
        <f t="shared" si="10942"/>
        <v>0</v>
      </c>
      <c r="M5551" s="43">
        <f t="shared" si="10943"/>
        <v>0</v>
      </c>
      <c r="N5551" s="43">
        <f t="shared" si="10944"/>
        <v>0</v>
      </c>
      <c r="O5551" s="43">
        <f t="shared" si="10945"/>
        <v>217.40000000000001</v>
      </c>
      <c r="P5551" s="43">
        <f t="shared" si="10946"/>
        <v>1035.442</v>
      </c>
      <c r="Q5551" s="43">
        <f t="shared" si="10947"/>
        <v>457.86399999999998</v>
      </c>
      <c r="R5551" s="43">
        <f t="shared" si="10948"/>
        <v>1310.068</v>
      </c>
      <c r="S5551" s="43">
        <f t="shared" si="10949"/>
        <v>0</v>
      </c>
      <c r="T5551" s="43">
        <f t="shared" si="10950"/>
        <v>0</v>
      </c>
      <c r="U5551" s="43">
        <v>0</v>
      </c>
      <c r="V5551" s="43">
        <f t="shared" si="10819"/>
        <v>3020.7739999999999</v>
      </c>
      <c r="W5551" s="43">
        <f t="shared" si="10951"/>
        <v>0</v>
      </c>
      <c r="X5551" s="43">
        <f t="shared" si="10952"/>
        <v>0</v>
      </c>
      <c r="Y5551" s="43">
        <f t="shared" si="10953"/>
        <v>0</v>
      </c>
      <c r="Z5551" s="43">
        <f t="shared" si="10954"/>
        <v>0</v>
      </c>
      <c r="AA5551" s="43">
        <f t="shared" si="10955"/>
        <v>0</v>
      </c>
      <c r="AB5551" s="43">
        <f t="shared" si="10956"/>
        <v>5311.3368500000006</v>
      </c>
      <c r="AC5551" s="44">
        <f t="shared" si="10957"/>
        <v>5862.4516399999993</v>
      </c>
      <c r="AD5551" s="44">
        <f t="shared" si="10958"/>
        <v>5859.0866799999994</v>
      </c>
      <c r="AE5551" s="45">
        <f t="shared" si="10936"/>
        <v>99.942601488137811</v>
      </c>
      <c r="AF5551" s="43">
        <f t="shared" si="10959"/>
        <v>5541.7674300000008</v>
      </c>
      <c r="AG5551" s="43">
        <f t="shared" si="10960"/>
        <v>217.40000000000001</v>
      </c>
      <c r="AH5551" s="43">
        <f t="shared" si="10961"/>
        <v>0</v>
      </c>
      <c r="AI5551" s="43">
        <f t="shared" si="10962"/>
        <v>0</v>
      </c>
      <c r="AJ5551" s="43">
        <f t="shared" si="10963"/>
        <v>0</v>
      </c>
      <c r="AK5551" s="43">
        <f t="shared" si="10964"/>
        <v>0</v>
      </c>
      <c r="AL5551" s="43">
        <f t="shared" si="10937"/>
        <v>5759.1674300000004</v>
      </c>
      <c r="AM5551" s="43">
        <f t="shared" si="10938"/>
        <v>-2738.3934300000005</v>
      </c>
      <c r="AN5551" s="2"/>
      <c r="AR5551" s="1"/>
      <c r="AS5551" s="1"/>
    </row>
    <row r="5552" ht="31.5">
      <c r="B5552" s="41" t="s">
        <v>1543</v>
      </c>
      <c r="C5552" s="41" t="s">
        <v>41</v>
      </c>
      <c r="D5552" s="41" t="s">
        <v>43</v>
      </c>
      <c r="E5552" s="26" t="str">
        <f t="shared" si="10965"/>
        <v>0113</v>
      </c>
      <c r="F5552" s="41" t="s">
        <v>105</v>
      </c>
      <c r="G5552" s="41"/>
      <c r="H5552" s="42" t="s">
        <v>106</v>
      </c>
      <c r="I5552" s="43">
        <f t="shared" si="10939"/>
        <v>0</v>
      </c>
      <c r="J5552" s="43">
        <f t="shared" si="10940"/>
        <v>0</v>
      </c>
      <c r="K5552" s="43">
        <f t="shared" si="10941"/>
        <v>0</v>
      </c>
      <c r="L5552" s="43">
        <f t="shared" si="10942"/>
        <v>0</v>
      </c>
      <c r="M5552" s="43">
        <f t="shared" si="10943"/>
        <v>0</v>
      </c>
      <c r="N5552" s="43">
        <f t="shared" si="10944"/>
        <v>0</v>
      </c>
      <c r="O5552" s="43">
        <f t="shared" si="10945"/>
        <v>217.40000000000001</v>
      </c>
      <c r="P5552" s="43">
        <f t="shared" si="10946"/>
        <v>1035.442</v>
      </c>
      <c r="Q5552" s="43">
        <f t="shared" si="10947"/>
        <v>457.86399999999998</v>
      </c>
      <c r="R5552" s="43">
        <f t="shared" si="10948"/>
        <v>1310.068</v>
      </c>
      <c r="S5552" s="43">
        <f t="shared" si="10949"/>
        <v>0</v>
      </c>
      <c r="T5552" s="43">
        <f t="shared" si="10950"/>
        <v>0</v>
      </c>
      <c r="U5552" s="43">
        <v>0</v>
      </c>
      <c r="V5552" s="43">
        <f t="shared" si="10819"/>
        <v>3020.7739999999999</v>
      </c>
      <c r="W5552" s="43">
        <f t="shared" si="10951"/>
        <v>0</v>
      </c>
      <c r="X5552" s="43">
        <f t="shared" si="10952"/>
        <v>0</v>
      </c>
      <c r="Y5552" s="43">
        <f t="shared" si="10953"/>
        <v>0</v>
      </c>
      <c r="Z5552" s="43">
        <f t="shared" si="10954"/>
        <v>0</v>
      </c>
      <c r="AA5552" s="43">
        <f t="shared" si="10955"/>
        <v>0</v>
      </c>
      <c r="AB5552" s="43">
        <f t="shared" si="10956"/>
        <v>5311.3368500000006</v>
      </c>
      <c r="AC5552" s="44">
        <f t="shared" si="10957"/>
        <v>5862.4516399999993</v>
      </c>
      <c r="AD5552" s="44">
        <f t="shared" si="10958"/>
        <v>5859.0866799999994</v>
      </c>
      <c r="AE5552" s="45">
        <f t="shared" si="10936"/>
        <v>99.942601488137811</v>
      </c>
      <c r="AF5552" s="43">
        <f t="shared" si="10959"/>
        <v>5541.7674300000008</v>
      </c>
      <c r="AG5552" s="43">
        <f t="shared" si="10960"/>
        <v>217.40000000000001</v>
      </c>
      <c r="AH5552" s="43">
        <f t="shared" si="10961"/>
        <v>0</v>
      </c>
      <c r="AI5552" s="43">
        <f t="shared" si="10962"/>
        <v>0</v>
      </c>
      <c r="AJ5552" s="43">
        <f t="shared" si="10963"/>
        <v>0</v>
      </c>
      <c r="AK5552" s="43">
        <f t="shared" si="10964"/>
        <v>0</v>
      </c>
      <c r="AL5552" s="43">
        <f t="shared" si="10937"/>
        <v>5759.1674300000004</v>
      </c>
      <c r="AM5552" s="43">
        <f t="shared" si="10938"/>
        <v>-2738.3934300000005</v>
      </c>
      <c r="AN5552" s="2"/>
      <c r="AR5552" s="1"/>
      <c r="AS5552" s="1"/>
    </row>
    <row r="5553">
      <c r="B5553" s="41" t="s">
        <v>1543</v>
      </c>
      <c r="C5553" s="41" t="s">
        <v>41</v>
      </c>
      <c r="D5553" s="41" t="s">
        <v>43</v>
      </c>
      <c r="E5553" s="26" t="str">
        <f t="shared" si="10965"/>
        <v>0113</v>
      </c>
      <c r="F5553" s="41" t="s">
        <v>105</v>
      </c>
      <c r="G5553" s="41" t="s">
        <v>59</v>
      </c>
      <c r="H5553" s="42" t="s">
        <v>60</v>
      </c>
      <c r="I5553" s="43">
        <f t="shared" si="10939"/>
        <v>0</v>
      </c>
      <c r="J5553" s="43">
        <f t="shared" si="10940"/>
        <v>0</v>
      </c>
      <c r="K5553" s="43">
        <f t="shared" si="10941"/>
        <v>0</v>
      </c>
      <c r="L5553" s="43">
        <f t="shared" si="10942"/>
        <v>0</v>
      </c>
      <c r="M5553" s="43">
        <f t="shared" si="10943"/>
        <v>0</v>
      </c>
      <c r="N5553" s="43">
        <f t="shared" si="10944"/>
        <v>0</v>
      </c>
      <c r="O5553" s="43">
        <f>O5554+O5555</f>
        <v>217.40000000000001</v>
      </c>
      <c r="P5553" s="43">
        <f>P5554+P5555</f>
        <v>1035.442</v>
      </c>
      <c r="Q5553" s="43">
        <f>Q5554+Q5555</f>
        <v>457.86399999999998</v>
      </c>
      <c r="R5553" s="43">
        <f>R5554+R5555</f>
        <v>1310.068</v>
      </c>
      <c r="S5553" s="43">
        <f>S5554+S5555</f>
        <v>0</v>
      </c>
      <c r="T5553" s="43">
        <f t="shared" si="10950"/>
        <v>0</v>
      </c>
      <c r="U5553" s="43">
        <v>0</v>
      </c>
      <c r="V5553" s="43">
        <f t="shared" si="10819"/>
        <v>3020.7739999999999</v>
      </c>
      <c r="W5553" s="43">
        <f t="shared" si="10951"/>
        <v>0</v>
      </c>
      <c r="X5553" s="43">
        <f t="shared" si="10952"/>
        <v>0</v>
      </c>
      <c r="Y5553" s="43">
        <f t="shared" si="10953"/>
        <v>0</v>
      </c>
      <c r="Z5553" s="43">
        <f t="shared" si="10954"/>
        <v>0</v>
      </c>
      <c r="AA5553" s="43">
        <f t="shared" si="10955"/>
        <v>0</v>
      </c>
      <c r="AB5553" s="43">
        <f>AB5554+AB5555</f>
        <v>5311.3368500000006</v>
      </c>
      <c r="AC5553" s="44">
        <f>AC5554+AC5555</f>
        <v>5862.4516399999993</v>
      </c>
      <c r="AD5553" s="44">
        <f>AD5554+AD5555</f>
        <v>5859.0866799999994</v>
      </c>
      <c r="AE5553" s="45">
        <f t="shared" si="10936"/>
        <v>99.942601488137811</v>
      </c>
      <c r="AF5553" s="43">
        <f>AF5554+AF5555</f>
        <v>5541.7674300000008</v>
      </c>
      <c r="AG5553" s="43">
        <f>AG5554+AG5555</f>
        <v>217.40000000000001</v>
      </c>
      <c r="AH5553" s="43">
        <f>AH5554+AH5555</f>
        <v>0</v>
      </c>
      <c r="AI5553" s="43">
        <f>AI5554+AI5555</f>
        <v>0</v>
      </c>
      <c r="AJ5553" s="43">
        <f>AJ5554+AJ5555</f>
        <v>0</v>
      </c>
      <c r="AK5553" s="43">
        <f>AK5554+AK5555</f>
        <v>0</v>
      </c>
      <c r="AL5553" s="43">
        <f t="shared" si="10937"/>
        <v>5759.1674300000004</v>
      </c>
      <c r="AM5553" s="43">
        <f t="shared" si="10938"/>
        <v>-2738.3934300000005</v>
      </c>
      <c r="AN5553" s="2"/>
      <c r="AO5553" s="1"/>
      <c r="AP5553" s="1"/>
      <c r="AQ5553" s="1"/>
      <c r="AR5553" s="1"/>
      <c r="AS5553" s="1"/>
    </row>
    <row r="5554">
      <c r="B5554" s="41" t="s">
        <v>1543</v>
      </c>
      <c r="C5554" s="41" t="s">
        <v>41</v>
      </c>
      <c r="D5554" s="41" t="s">
        <v>43</v>
      </c>
      <c r="E5554" s="26" t="str">
        <f t="shared" si="10965"/>
        <v>0113</v>
      </c>
      <c r="F5554" s="41" t="s">
        <v>105</v>
      </c>
      <c r="G5554" s="41" t="s">
        <v>61</v>
      </c>
      <c r="H5554" s="42" t="s">
        <v>62</v>
      </c>
      <c r="I5554" s="43"/>
      <c r="J5554" s="43"/>
      <c r="K5554" s="43"/>
      <c r="L5554" s="43"/>
      <c r="M5554" s="43"/>
      <c r="N5554" s="43"/>
      <c r="O5554" s="43">
        <v>217.40000000000001</v>
      </c>
      <c r="P5554" s="43">
        <v>1035.442</v>
      </c>
      <c r="Q5554" s="43">
        <v>457.86399999999998</v>
      </c>
      <c r="R5554" s="43">
        <v>1310.068</v>
      </c>
      <c r="S5554" s="43">
        <v>0</v>
      </c>
      <c r="T5554" s="43">
        <v>0</v>
      </c>
      <c r="U5554" s="43">
        <v>0</v>
      </c>
      <c r="V5554" s="43">
        <f t="shared" si="10819"/>
        <v>3020.7739999999999</v>
      </c>
      <c r="W5554" s="43"/>
      <c r="X5554" s="43"/>
      <c r="Y5554" s="43"/>
      <c r="Z5554" s="43"/>
      <c r="AA5554" s="43"/>
      <c r="AB5554" s="43">
        <v>5309.7169800000001</v>
      </c>
      <c r="AC5554" s="44">
        <v>5860.5317699999996</v>
      </c>
      <c r="AD5554" s="44">
        <v>5857.1668099999997</v>
      </c>
      <c r="AE5554" s="45">
        <f t="shared" si="10936"/>
        <v>99.94258268477914</v>
      </c>
      <c r="AF5554" s="43">
        <v>5540.1475600000003</v>
      </c>
      <c r="AG5554" s="43">
        <v>217.40000000000001</v>
      </c>
      <c r="AH5554" s="43">
        <v>0</v>
      </c>
      <c r="AI5554" s="43">
        <v>0</v>
      </c>
      <c r="AJ5554" s="43">
        <v>0</v>
      </c>
      <c r="AK5554" s="43">
        <v>0</v>
      </c>
      <c r="AL5554" s="43">
        <f t="shared" si="10937"/>
        <v>5757.54756</v>
      </c>
      <c r="AM5554" s="43">
        <f t="shared" si="10938"/>
        <v>-2736.7735600000001</v>
      </c>
      <c r="AN5554" s="19"/>
      <c r="AO5554" s="1"/>
      <c r="AP5554" s="1"/>
      <c r="AQ5554" s="1"/>
      <c r="AR5554" s="1"/>
      <c r="AS5554" s="1"/>
    </row>
    <row r="5555">
      <c r="B5555" s="41" t="s">
        <v>1543</v>
      </c>
      <c r="C5555" s="41" t="s">
        <v>41</v>
      </c>
      <c r="D5555" s="41" t="s">
        <v>43</v>
      </c>
      <c r="E5555" s="26" t="str">
        <f t="shared" si="10965"/>
        <v>0113</v>
      </c>
      <c r="F5555" s="41" t="s">
        <v>105</v>
      </c>
      <c r="G5555" s="41" t="s">
        <v>63</v>
      </c>
      <c r="H5555" s="42" t="s">
        <v>64</v>
      </c>
      <c r="I5555" s="43"/>
      <c r="J5555" s="43"/>
      <c r="K5555" s="43"/>
      <c r="L5555" s="43"/>
      <c r="M5555" s="43"/>
      <c r="N5555" s="43"/>
      <c r="O5555" s="43">
        <v>0</v>
      </c>
      <c r="P5555" s="43">
        <v>0</v>
      </c>
      <c r="Q5555" s="43">
        <v>0</v>
      </c>
      <c r="R5555" s="43">
        <v>0</v>
      </c>
      <c r="S5555" s="43">
        <v>0</v>
      </c>
      <c r="T5555" s="43"/>
      <c r="U5555" s="43"/>
      <c r="V5555" s="43">
        <f t="shared" si="10819"/>
        <v>0</v>
      </c>
      <c r="W5555" s="43">
        <v>0</v>
      </c>
      <c r="X5555" s="43">
        <v>0</v>
      </c>
      <c r="Y5555" s="43">
        <v>0</v>
      </c>
      <c r="Z5555" s="43">
        <v>0</v>
      </c>
      <c r="AA5555" s="43">
        <v>0</v>
      </c>
      <c r="AB5555" s="43">
        <v>1.6198699999999999</v>
      </c>
      <c r="AC5555" s="44">
        <v>1.91987</v>
      </c>
      <c r="AD5555" s="44">
        <v>1.91987</v>
      </c>
      <c r="AE5555" s="45">
        <f t="shared" si="10936"/>
        <v>100</v>
      </c>
      <c r="AF5555" s="43">
        <v>1.6198699999999999</v>
      </c>
      <c r="AG5555" s="43">
        <v>0</v>
      </c>
      <c r="AH5555" s="43">
        <v>0</v>
      </c>
      <c r="AI5555" s="43">
        <v>0</v>
      </c>
      <c r="AJ5555" s="43">
        <v>0</v>
      </c>
      <c r="AK5555" s="43">
        <v>0</v>
      </c>
      <c r="AL5555" s="43">
        <f t="shared" si="10937"/>
        <v>1.6198699999999999</v>
      </c>
      <c r="AM5555" s="43">
        <f t="shared" si="10938"/>
        <v>-1.6198699999999999</v>
      </c>
      <c r="AN5555" s="19"/>
      <c r="AO5555" s="1"/>
      <c r="AP5555" s="1"/>
      <c r="AQ5555" s="1"/>
      <c r="AR5555" s="1"/>
      <c r="AS5555" s="1"/>
    </row>
    <row r="5556" s="24" customFormat="1">
      <c r="B5556" s="25" t="s">
        <v>1543</v>
      </c>
      <c r="C5556" s="25" t="s">
        <v>115</v>
      </c>
      <c r="D5556" s="25"/>
      <c r="E5556" s="32" t="str">
        <f t="shared" si="10965"/>
        <v>05</v>
      </c>
      <c r="F5556" s="25"/>
      <c r="G5556" s="25"/>
      <c r="H5556" s="27" t="s">
        <v>116</v>
      </c>
      <c r="I5556" s="28">
        <f>I5557+I5622</f>
        <v>427012.19999999995</v>
      </c>
      <c r="J5556" s="28">
        <f>J5557+J5622</f>
        <v>938353.40000000002</v>
      </c>
      <c r="K5556" s="28">
        <f>K5557+K5622</f>
        <v>913328.40000000002</v>
      </c>
      <c r="L5556" s="28">
        <f>L5557+L5622</f>
        <v>0</v>
      </c>
      <c r="M5556" s="28">
        <f>M5557+M5622</f>
        <v>0</v>
      </c>
      <c r="N5556" s="28">
        <f>N5557+N5622</f>
        <v>0</v>
      </c>
      <c r="O5556" s="28">
        <f>O5557+O5622</f>
        <v>206907.44799999997</v>
      </c>
      <c r="P5556" s="28">
        <f>P5557+P5622</f>
        <v>176149.90400000001</v>
      </c>
      <c r="Q5556" s="28">
        <f>Q5557+Q5622</f>
        <v>237905.95500000002</v>
      </c>
      <c r="R5556" s="28">
        <f>R5557+R5622</f>
        <v>333426.891</v>
      </c>
      <c r="S5556" s="28">
        <f>S5557+S5622</f>
        <v>411929.23600000003</v>
      </c>
      <c r="T5556" s="28">
        <f>T5557+T5622</f>
        <v>0</v>
      </c>
      <c r="U5556" s="28">
        <f>U5557+U5622</f>
        <v>107845.295</v>
      </c>
      <c r="V5556" s="28">
        <f t="shared" si="10819"/>
        <v>1901176.929</v>
      </c>
      <c r="W5556" s="28">
        <f>W5557+W5622</f>
        <v>1184.8900000000001</v>
      </c>
      <c r="X5556" s="28">
        <f>X5557+X5622</f>
        <v>0</v>
      </c>
      <c r="Y5556" s="28">
        <f>Y5557+Y5622</f>
        <v>77205.544999999998</v>
      </c>
      <c r="Z5556" s="28">
        <f>Z5557+Z5622</f>
        <v>0</v>
      </c>
      <c r="AA5556" s="28">
        <f>AA5557+AA5622</f>
        <v>0</v>
      </c>
      <c r="AB5556" s="28">
        <f>AB5557+AB5622</f>
        <v>1476224.0889700002</v>
      </c>
      <c r="AC5556" s="29">
        <f>AC5557+AC5622</f>
        <v>2330228.11577</v>
      </c>
      <c r="AD5556" s="29">
        <f>AD5557+AD5622</f>
        <v>2079632.5658400001</v>
      </c>
      <c r="AE5556" s="30">
        <f t="shared" si="10936"/>
        <v>89.245879052180555</v>
      </c>
      <c r="AF5556" s="28">
        <f>AF5557+AF5622</f>
        <v>1960153.3164400002</v>
      </c>
      <c r="AG5556" s="28">
        <f>AG5557+AG5622</f>
        <v>206907.44799999997</v>
      </c>
      <c r="AH5556" s="28">
        <f>AH5557+AH5622</f>
        <v>0</v>
      </c>
      <c r="AI5556" s="28">
        <f>AI5557+AI5622</f>
        <v>0</v>
      </c>
      <c r="AJ5556" s="28">
        <f>AJ5557+AJ5622</f>
        <v>0</v>
      </c>
      <c r="AK5556" s="28">
        <f>AK5557+AK5622</f>
        <v>0</v>
      </c>
      <c r="AL5556" s="28">
        <f t="shared" si="10937"/>
        <v>2167060.7644400001</v>
      </c>
      <c r="AM5556" s="28">
        <f t="shared" si="10938"/>
        <v>-265883.83544000005</v>
      </c>
      <c r="AN5556" s="31"/>
      <c r="AO5556" s="24"/>
      <c r="AP5556" s="24"/>
      <c r="AQ5556" s="24"/>
      <c r="AR5556" s="24"/>
      <c r="AS5556" s="24"/>
    </row>
    <row r="5557" s="33" customFormat="1">
      <c r="B5557" s="34" t="s">
        <v>1543</v>
      </c>
      <c r="C5557" s="34" t="s">
        <v>115</v>
      </c>
      <c r="D5557" s="34" t="s">
        <v>41</v>
      </c>
      <c r="E5557" s="35" t="str">
        <f t="shared" si="10965"/>
        <v>0501</v>
      </c>
      <c r="F5557" s="34"/>
      <c r="G5557" s="34"/>
      <c r="H5557" s="36" t="s">
        <v>871</v>
      </c>
      <c r="I5557" s="37">
        <f>I5558</f>
        <v>362425.09999999998</v>
      </c>
      <c r="J5557" s="37">
        <f>J5558</f>
        <v>871551.09999999998</v>
      </c>
      <c r="K5557" s="37">
        <f>K5558</f>
        <v>846526.09999999998</v>
      </c>
      <c r="L5557" s="37">
        <f>L5558</f>
        <v>0</v>
      </c>
      <c r="M5557" s="37">
        <f>M5558</f>
        <v>0</v>
      </c>
      <c r="N5557" s="37">
        <f>N5558</f>
        <v>0</v>
      </c>
      <c r="O5557" s="37">
        <f>O5558+O5615</f>
        <v>206907.44799999997</v>
      </c>
      <c r="P5557" s="37">
        <f>P5558+P5615</f>
        <v>176149.90400000001</v>
      </c>
      <c r="Q5557" s="37">
        <f>Q5558+Q5615</f>
        <v>237905.95500000002</v>
      </c>
      <c r="R5557" s="37">
        <f>R5558+R5615</f>
        <v>332888.99099999998</v>
      </c>
      <c r="S5557" s="37">
        <f>S5558+S5615</f>
        <v>411929.23600000003</v>
      </c>
      <c r="T5557" s="37">
        <f>T5558</f>
        <v>0</v>
      </c>
      <c r="U5557" s="37">
        <f>U5558</f>
        <v>107845.295</v>
      </c>
      <c r="V5557" s="37">
        <f t="shared" si="10819"/>
        <v>1836051.929</v>
      </c>
      <c r="W5557" s="37">
        <f>W5558</f>
        <v>1184.8900000000001</v>
      </c>
      <c r="X5557" s="37">
        <f>X5558</f>
        <v>0</v>
      </c>
      <c r="Y5557" s="37">
        <f>Y5558</f>
        <v>77205.544999999998</v>
      </c>
      <c r="Z5557" s="37">
        <f>Z5558</f>
        <v>0</v>
      </c>
      <c r="AA5557" s="37">
        <f>AA5558</f>
        <v>0</v>
      </c>
      <c r="AB5557" s="37">
        <f>AB5558+AB5615</f>
        <v>1428144.31642</v>
      </c>
      <c r="AC5557" s="38">
        <f>AC5558+AC5615</f>
        <v>2265103.11577</v>
      </c>
      <c r="AD5557" s="38">
        <f>AD5558+AD5615</f>
        <v>2014507.64479</v>
      </c>
      <c r="AE5557" s="39">
        <f t="shared" si="10936"/>
        <v>88.936685962095268</v>
      </c>
      <c r="AF5557" s="37">
        <f>AF5558+AF5615</f>
        <v>1895028.3164400002</v>
      </c>
      <c r="AG5557" s="37">
        <f>AG5558+AG5615</f>
        <v>206907.44799999997</v>
      </c>
      <c r="AH5557" s="37">
        <f>AH5558+AH5615</f>
        <v>0</v>
      </c>
      <c r="AI5557" s="37">
        <f>AI5558+AI5615</f>
        <v>0</v>
      </c>
      <c r="AJ5557" s="37">
        <f>AJ5558+AJ5615</f>
        <v>0</v>
      </c>
      <c r="AK5557" s="37">
        <f>AK5558+AK5615</f>
        <v>0</v>
      </c>
      <c r="AL5557" s="37">
        <f t="shared" si="10937"/>
        <v>2101935.7644400001</v>
      </c>
      <c r="AM5557" s="37">
        <f t="shared" si="10938"/>
        <v>-265883.83544000005</v>
      </c>
      <c r="AN5557" s="40"/>
      <c r="AO5557" s="33"/>
      <c r="AP5557" s="33"/>
      <c r="AQ5557" s="33"/>
      <c r="AR5557" s="33"/>
      <c r="AS5557" s="33"/>
    </row>
    <row r="5558" ht="31.5">
      <c r="B5558" s="41" t="s">
        <v>1543</v>
      </c>
      <c r="C5558" s="41" t="s">
        <v>115</v>
      </c>
      <c r="D5558" s="41" t="s">
        <v>41</v>
      </c>
      <c r="E5558" s="26" t="str">
        <f t="shared" si="10965"/>
        <v>0501</v>
      </c>
      <c r="F5558" s="41" t="s">
        <v>962</v>
      </c>
      <c r="G5558" s="41"/>
      <c r="H5558" s="42" t="s">
        <v>963</v>
      </c>
      <c r="I5558" s="43">
        <f>I5559+I5590+I5608+I5601</f>
        <v>362425.09999999998</v>
      </c>
      <c r="J5558" s="43">
        <f>J5559+J5590+J5608+J5601</f>
        <v>871551.09999999998</v>
      </c>
      <c r="K5558" s="43">
        <f>K5559+K5590+K5608+K5601</f>
        <v>846526.09999999998</v>
      </c>
      <c r="L5558" s="43">
        <f>L5559+L5590+L5608+L5601</f>
        <v>0</v>
      </c>
      <c r="M5558" s="43">
        <f>M5559+M5590+M5608+M5601</f>
        <v>0</v>
      </c>
      <c r="N5558" s="43">
        <f>N5559+N5590+N5608+N5601</f>
        <v>0</v>
      </c>
      <c r="O5558" s="43">
        <f>O5559+O5590+O5608+O5601</f>
        <v>206907.44799999997</v>
      </c>
      <c r="P5558" s="43">
        <f>P5559+P5590+P5608+P5601</f>
        <v>176149.90400000001</v>
      </c>
      <c r="Q5558" s="43">
        <f>Q5559+Q5590+Q5608+Q5601</f>
        <v>237905.95500000002</v>
      </c>
      <c r="R5558" s="43">
        <f>R5559+R5590+R5608+R5601</f>
        <v>332888.99099999998</v>
      </c>
      <c r="S5558" s="43">
        <f>S5559+S5590+S5608+S5601</f>
        <v>411929.23600000003</v>
      </c>
      <c r="T5558" s="43">
        <f>T5559+T5590+T5608+T5601</f>
        <v>0</v>
      </c>
      <c r="U5558" s="43">
        <f>U5559+U5590+U5608+U5601</f>
        <v>107845.295</v>
      </c>
      <c r="V5558" s="43">
        <f t="shared" si="10819"/>
        <v>1836051.929</v>
      </c>
      <c r="W5558" s="43">
        <f>W5559+W5590+W5608+W5601</f>
        <v>1184.8900000000001</v>
      </c>
      <c r="X5558" s="43">
        <f>X5559+X5590+X5608+X5601</f>
        <v>0</v>
      </c>
      <c r="Y5558" s="43">
        <f>Y5559+Y5590+Y5608+Y5601</f>
        <v>77205.544999999998</v>
      </c>
      <c r="Z5558" s="43">
        <f>Z5559+Z5590+Z5608+Z5601</f>
        <v>0</v>
      </c>
      <c r="AA5558" s="43">
        <f>AA5559+AA5590+AA5608+AA5601</f>
        <v>0</v>
      </c>
      <c r="AB5558" s="43">
        <f>AB5559+AB5590+AB5608+AB5601</f>
        <v>1375873.29042</v>
      </c>
      <c r="AC5558" s="44">
        <f>AC5559+AC5590+AC5608+AC5601</f>
        <v>2262832.08977</v>
      </c>
      <c r="AD5558" s="44">
        <f>AD5559+AD5590+AD5608+AD5601</f>
        <v>2012236.61879</v>
      </c>
      <c r="AE5558" s="45">
        <f t="shared" si="10936"/>
        <v>88.925582586842708</v>
      </c>
      <c r="AF5558" s="43">
        <f>AF5559+AF5590+AF5608+AF5601</f>
        <v>1842757.2904400001</v>
      </c>
      <c r="AG5558" s="43">
        <f>AG5559+AG5590+AG5608+AG5601</f>
        <v>206907.44799999997</v>
      </c>
      <c r="AH5558" s="43">
        <f>AH5559+AH5590+AH5608+AH5601</f>
        <v>0</v>
      </c>
      <c r="AI5558" s="43">
        <f>AI5559+AI5590+AI5608+AI5601</f>
        <v>0</v>
      </c>
      <c r="AJ5558" s="43">
        <f>AJ5559+AJ5590+AJ5608+AJ5601</f>
        <v>0</v>
      </c>
      <c r="AK5558" s="43">
        <f>AK5559+AK5590+AK5608+AK5601</f>
        <v>0</v>
      </c>
      <c r="AL5558" s="43">
        <f t="shared" si="10937"/>
        <v>2049664.73844</v>
      </c>
      <c r="AM5558" s="43">
        <f t="shared" si="10938"/>
        <v>-213612.80943999998</v>
      </c>
      <c r="AN5558" s="2"/>
      <c r="AO5558" s="1"/>
      <c r="AP5558" s="1"/>
      <c r="AQ5558" s="1"/>
      <c r="AR5558" s="1"/>
      <c r="AS5558" s="1"/>
    </row>
    <row r="5559" ht="47.25">
      <c r="B5559" s="41" t="s">
        <v>1543</v>
      </c>
      <c r="C5559" s="41" t="s">
        <v>115</v>
      </c>
      <c r="D5559" s="41" t="s">
        <v>41</v>
      </c>
      <c r="E5559" s="26" t="str">
        <f t="shared" si="10965"/>
        <v>0501</v>
      </c>
      <c r="F5559" s="41" t="s">
        <v>1019</v>
      </c>
      <c r="G5559" s="41"/>
      <c r="H5559" s="42" t="s">
        <v>1020</v>
      </c>
      <c r="I5559" s="43">
        <f>I5560+I5576</f>
        <v>315899</v>
      </c>
      <c r="J5559" s="43">
        <f>J5560+J5576</f>
        <v>825025</v>
      </c>
      <c r="K5559" s="43">
        <f>K5560+K5576</f>
        <v>800000</v>
      </c>
      <c r="L5559" s="43">
        <f>L5560+L5576</f>
        <v>0</v>
      </c>
      <c r="M5559" s="43">
        <f>M5560+M5576</f>
        <v>0</v>
      </c>
      <c r="N5559" s="43">
        <f>N5560+N5576</f>
        <v>0</v>
      </c>
      <c r="O5559" s="43">
        <f>O5560+O5576</f>
        <v>2949.002</v>
      </c>
      <c r="P5559" s="43">
        <f>P5560+P5576</f>
        <v>32696.607999999993</v>
      </c>
      <c r="Q5559" s="43">
        <f>Q5560+Q5576</f>
        <v>0</v>
      </c>
      <c r="R5559" s="43">
        <f>R5560+R5576</f>
        <v>94961.808000000005</v>
      </c>
      <c r="S5559" s="43">
        <f>S5560+S5576</f>
        <v>411929.23600000003</v>
      </c>
      <c r="T5559" s="43">
        <f>T5560+T5576</f>
        <v>0</v>
      </c>
      <c r="U5559" s="43">
        <f>U5560+U5576</f>
        <v>77205.544999999998</v>
      </c>
      <c r="V5559" s="43">
        <f t="shared" si="10819"/>
        <v>935641.19899999991</v>
      </c>
      <c r="W5559" s="43">
        <f>W5560+W5576</f>
        <v>0</v>
      </c>
      <c r="X5559" s="43">
        <f>X5560+X5576</f>
        <v>0</v>
      </c>
      <c r="Y5559" s="43">
        <f>Y5560+Y5576</f>
        <v>77205.544999999998</v>
      </c>
      <c r="Z5559" s="43">
        <f>Z5560+Z5576</f>
        <v>0</v>
      </c>
      <c r="AA5559" s="43">
        <f>AA5560+AA5576</f>
        <v>0</v>
      </c>
      <c r="AB5559" s="43">
        <f>AB5560+AB5576</f>
        <v>581309.06855999993</v>
      </c>
      <c r="AC5559" s="44">
        <f>AC5560+AC5576</f>
        <v>1013756.9194499999</v>
      </c>
      <c r="AD5559" s="44">
        <f>AD5560+AD5576</f>
        <v>763313.37267000007</v>
      </c>
      <c r="AE5559" s="45">
        <f t="shared" si="10936"/>
        <v>75.295503095961649</v>
      </c>
      <c r="AF5559" s="43">
        <f>AF5560+AF5576</f>
        <v>820149.73788000003</v>
      </c>
      <c r="AG5559" s="43">
        <f>AG5560+AG5576</f>
        <v>2949.002</v>
      </c>
      <c r="AH5559" s="43">
        <f>AH5560+AH5576</f>
        <v>0</v>
      </c>
      <c r="AI5559" s="43">
        <f>AI5560+AI5576</f>
        <v>0</v>
      </c>
      <c r="AJ5559" s="43">
        <f>AJ5560+AJ5576</f>
        <v>0</v>
      </c>
      <c r="AK5559" s="43">
        <f>AK5560+AK5576</f>
        <v>0</v>
      </c>
      <c r="AL5559" s="43">
        <f t="shared" si="10937"/>
        <v>823098.73988000001</v>
      </c>
      <c r="AM5559" s="43">
        <f t="shared" si="10938"/>
        <v>112542.4591199999</v>
      </c>
      <c r="AN5559" s="2"/>
      <c r="AO5559" s="1"/>
      <c r="AP5559" s="1"/>
      <c r="AQ5559" s="1"/>
      <c r="AR5559" s="1"/>
      <c r="AS5559" s="1"/>
    </row>
    <row r="5560" ht="63">
      <c r="B5560" s="41" t="s">
        <v>1543</v>
      </c>
      <c r="C5560" s="41" t="s">
        <v>115</v>
      </c>
      <c r="D5560" s="41" t="s">
        <v>41</v>
      </c>
      <c r="E5560" s="26" t="str">
        <f t="shared" si="10965"/>
        <v>0501</v>
      </c>
      <c r="F5560" s="41" t="s">
        <v>1547</v>
      </c>
      <c r="G5560" s="41"/>
      <c r="H5560" s="42" t="s">
        <v>1548</v>
      </c>
      <c r="I5560" s="43">
        <f>I5561+I5573</f>
        <v>315899</v>
      </c>
      <c r="J5560" s="43">
        <f>J5561+J5573</f>
        <v>825025</v>
      </c>
      <c r="K5560" s="43">
        <f>K5561+K5573</f>
        <v>800000</v>
      </c>
      <c r="L5560" s="43">
        <f>L5561+L5573</f>
        <v>0</v>
      </c>
      <c r="M5560" s="43">
        <f>M5561+M5573</f>
        <v>0</v>
      </c>
      <c r="N5560" s="43">
        <f>N5561+N5573</f>
        <v>0</v>
      </c>
      <c r="O5560" s="43">
        <f>O5561+O5573+O5567</f>
        <v>0</v>
      </c>
      <c r="P5560" s="43">
        <f>P5561+P5573+P5567</f>
        <v>66004.316999999995</v>
      </c>
      <c r="Q5560" s="43">
        <f>Q5561+Q5573+Q5567</f>
        <v>0</v>
      </c>
      <c r="R5560" s="43">
        <f>R5561+R5573+R5567</f>
        <v>104961.808</v>
      </c>
      <c r="S5560" s="43">
        <f>S5561+S5573+S5567</f>
        <v>314054.07200000004</v>
      </c>
      <c r="T5560" s="43">
        <f>T5561+T5573</f>
        <v>0</v>
      </c>
      <c r="U5560" s="43">
        <f>U5561+U5573</f>
        <v>77205.544999999998</v>
      </c>
      <c r="V5560" s="43">
        <f t="shared" si="10819"/>
        <v>878124.74200000009</v>
      </c>
      <c r="W5560" s="43">
        <f>W5561+W5573</f>
        <v>0</v>
      </c>
      <c r="X5560" s="43">
        <f>X5561+X5573</f>
        <v>0</v>
      </c>
      <c r="Y5560" s="43">
        <f>Y5561+Y5573</f>
        <v>77205.544999999998</v>
      </c>
      <c r="Z5560" s="43">
        <f>Z5561+Z5573</f>
        <v>0</v>
      </c>
      <c r="AA5560" s="43">
        <f>AA5561+AA5573</f>
        <v>0</v>
      </c>
      <c r="AB5560" s="43">
        <f>AB5561+AB5573+AB5567</f>
        <v>492771.85436999996</v>
      </c>
      <c r="AC5560" s="44">
        <f>AC5561+AC5573+AC5567</f>
        <v>920603.02813999995</v>
      </c>
      <c r="AD5560" s="44">
        <f>AD5561+AD5573+AD5567</f>
        <v>670159.48136000009</v>
      </c>
      <c r="AE5560" s="45">
        <f t="shared" si="10936"/>
        <v>72.795706822081641</v>
      </c>
      <c r="AF5560" s="43">
        <f>AF5561+AF5573+AF5567</f>
        <v>729944.84889000002</v>
      </c>
      <c r="AG5560" s="43">
        <f>AG5561+AG5573+AG5567</f>
        <v>0</v>
      </c>
      <c r="AH5560" s="43">
        <f>AH5561+AH5573+AH5567</f>
        <v>0</v>
      </c>
      <c r="AI5560" s="43">
        <f>AI5561+AI5573+AI5567</f>
        <v>0</v>
      </c>
      <c r="AJ5560" s="43">
        <f>AJ5561+AJ5573+AJ5567</f>
        <v>0</v>
      </c>
      <c r="AK5560" s="43">
        <f>AK5561+AK5573+AK5567</f>
        <v>0</v>
      </c>
      <c r="AL5560" s="43">
        <f t="shared" si="10937"/>
        <v>729944.84889000002</v>
      </c>
      <c r="AM5560" s="43">
        <f t="shared" si="10938"/>
        <v>148179.89311000006</v>
      </c>
      <c r="AN5560" s="2"/>
      <c r="AR5560" s="1"/>
      <c r="AS5560" s="1"/>
    </row>
    <row r="5561" ht="94.5">
      <c r="B5561" s="41" t="s">
        <v>1543</v>
      </c>
      <c r="C5561" s="41" t="s">
        <v>115</v>
      </c>
      <c r="D5561" s="41" t="s">
        <v>41</v>
      </c>
      <c r="E5561" s="26" t="str">
        <f t="shared" si="10965"/>
        <v>0501</v>
      </c>
      <c r="F5561" s="41" t="s">
        <v>1549</v>
      </c>
      <c r="G5561" s="41"/>
      <c r="H5561" s="42" t="s">
        <v>1550</v>
      </c>
      <c r="I5561" s="43">
        <f t="shared" ref="I5561:I5574" si="10966">I5562</f>
        <v>315899</v>
      </c>
      <c r="J5561" s="43">
        <f t="shared" ref="J5561:J5574" si="10967">J5562</f>
        <v>800000</v>
      </c>
      <c r="K5561" s="43">
        <f t="shared" ref="K5561:K5574" si="10968">K5562</f>
        <v>800000</v>
      </c>
      <c r="L5561" s="43">
        <f t="shared" ref="L5561:L5574" si="10969">L5562</f>
        <v>0</v>
      </c>
      <c r="M5561" s="43">
        <f t="shared" ref="M5561:M5574" si="10970">M5562</f>
        <v>0</v>
      </c>
      <c r="N5561" s="43">
        <f t="shared" ref="N5561:N5574" si="10971">N5562</f>
        <v>0</v>
      </c>
      <c r="O5561" s="43">
        <f>O5562+O5564</f>
        <v>0</v>
      </c>
      <c r="P5561" s="43">
        <f>P5562+P5564</f>
        <v>66004.316999999995</v>
      </c>
      <c r="Q5561" s="43">
        <f>Q5562+Q5564</f>
        <v>0</v>
      </c>
      <c r="R5561" s="43">
        <f>R5562+R5564</f>
        <v>104961.808</v>
      </c>
      <c r="S5561" s="43">
        <f>S5562+S5564</f>
        <v>314054.07200000004</v>
      </c>
      <c r="T5561" s="43">
        <f>T5562+T5564</f>
        <v>0</v>
      </c>
      <c r="U5561" s="43">
        <v>77205.544999999998</v>
      </c>
      <c r="V5561" s="43">
        <f t="shared" si="10819"/>
        <v>878124.74200000009</v>
      </c>
      <c r="W5561" s="43">
        <f t="shared" ref="W5561:W5574" si="10972">W5562</f>
        <v>0</v>
      </c>
      <c r="X5561" s="43">
        <f t="shared" ref="X5561:X5574" si="10973">X5562</f>
        <v>0</v>
      </c>
      <c r="Y5561" s="43">
        <f t="shared" ref="Y5561:Y5574" si="10974">Y5562</f>
        <v>77205.544999999998</v>
      </c>
      <c r="Z5561" s="43">
        <f t="shared" ref="Z5561:Z5574" si="10975">Z5562</f>
        <v>0</v>
      </c>
      <c r="AA5561" s="43">
        <f t="shared" ref="AA5561:AA5574" si="10976">AA5562</f>
        <v>0</v>
      </c>
      <c r="AB5561" s="43">
        <f>AB5562+AB5564</f>
        <v>256200.01936999999</v>
      </c>
      <c r="AC5561" s="44">
        <f>AC5562+AC5564</f>
        <v>196318.13473999998</v>
      </c>
      <c r="AD5561" s="44">
        <f>AD5562+AD5564</f>
        <v>179095.17836000002</v>
      </c>
      <c r="AE5561" s="45">
        <f t="shared" si="10936"/>
        <v>91.227017105266555</v>
      </c>
      <c r="AF5561" s="43">
        <f>AF5562+AF5564</f>
        <v>419470.11398999998</v>
      </c>
      <c r="AG5561" s="43">
        <f>AG5562+AG5564</f>
        <v>0</v>
      </c>
      <c r="AH5561" s="43">
        <f>AH5562+AH5564</f>
        <v>0</v>
      </c>
      <c r="AI5561" s="43">
        <f>AI5562+AI5564</f>
        <v>0</v>
      </c>
      <c r="AJ5561" s="43">
        <f>AJ5562+AJ5564</f>
        <v>0</v>
      </c>
      <c r="AK5561" s="43">
        <f>AK5562+AK5564</f>
        <v>0</v>
      </c>
      <c r="AL5561" s="43">
        <f t="shared" si="10937"/>
        <v>419470.11398999998</v>
      </c>
      <c r="AM5561" s="43">
        <f t="shared" si="10938"/>
        <v>458654.6280100001</v>
      </c>
      <c r="AN5561" s="2"/>
      <c r="AO5561" s="1"/>
      <c r="AP5561" s="1"/>
      <c r="AQ5561" s="1"/>
      <c r="AR5561" s="1"/>
      <c r="AS5561" s="1"/>
    </row>
    <row r="5562" ht="31.5">
      <c r="B5562" s="41" t="s">
        <v>1543</v>
      </c>
      <c r="C5562" s="41" t="s">
        <v>115</v>
      </c>
      <c r="D5562" s="41" t="s">
        <v>41</v>
      </c>
      <c r="E5562" s="26" t="str">
        <f t="shared" si="10965"/>
        <v>0501</v>
      </c>
      <c r="F5562" s="41" t="s">
        <v>1549</v>
      </c>
      <c r="G5562" s="41" t="s">
        <v>550</v>
      </c>
      <c r="H5562" s="42" t="s">
        <v>551</v>
      </c>
      <c r="I5562" s="43">
        <f t="shared" si="10966"/>
        <v>315899</v>
      </c>
      <c r="J5562" s="43">
        <f t="shared" si="10967"/>
        <v>800000</v>
      </c>
      <c r="K5562" s="43">
        <f t="shared" si="10968"/>
        <v>800000</v>
      </c>
      <c r="L5562" s="43">
        <f t="shared" si="10969"/>
        <v>0</v>
      </c>
      <c r="M5562" s="43">
        <f t="shared" si="10970"/>
        <v>0</v>
      </c>
      <c r="N5562" s="43">
        <f t="shared" si="10971"/>
        <v>0</v>
      </c>
      <c r="O5562" s="43">
        <f>O5563</f>
        <v>0</v>
      </c>
      <c r="P5562" s="43">
        <f>P5563</f>
        <v>66004.316999999995</v>
      </c>
      <c r="Q5562" s="43">
        <f>Q5563</f>
        <v>0</v>
      </c>
      <c r="R5562" s="43">
        <f>R5563</f>
        <v>104961.808</v>
      </c>
      <c r="S5562" s="43">
        <f>S5563</f>
        <v>314054.07200000004</v>
      </c>
      <c r="T5562" s="43">
        <f>T5563</f>
        <v>0</v>
      </c>
      <c r="U5562" s="43">
        <v>77205.544999999998</v>
      </c>
      <c r="V5562" s="43">
        <f t="shared" si="10819"/>
        <v>878124.74200000009</v>
      </c>
      <c r="W5562" s="43">
        <f t="shared" si="10972"/>
        <v>0</v>
      </c>
      <c r="X5562" s="43">
        <f t="shared" si="10973"/>
        <v>0</v>
      </c>
      <c r="Y5562" s="43">
        <f t="shared" si="10974"/>
        <v>77205.544999999998</v>
      </c>
      <c r="Z5562" s="43">
        <f t="shared" si="10975"/>
        <v>0</v>
      </c>
      <c r="AA5562" s="43">
        <f t="shared" si="10976"/>
        <v>0</v>
      </c>
      <c r="AB5562" s="43">
        <f>AB5563</f>
        <v>242014.32433999999</v>
      </c>
      <c r="AC5562" s="44">
        <f>AC5563</f>
        <v>190220.04665999999</v>
      </c>
      <c r="AD5562" s="44">
        <f>AD5563</f>
        <v>173303.77728000001</v>
      </c>
      <c r="AE5562" s="45">
        <f t="shared" si="10936"/>
        <v>91.106999668528005</v>
      </c>
      <c r="AF5562" s="43">
        <f>AF5563</f>
        <v>403541.11196000001</v>
      </c>
      <c r="AG5562" s="43">
        <f>AG5563</f>
        <v>0</v>
      </c>
      <c r="AH5562" s="43">
        <f>AH5563</f>
        <v>0</v>
      </c>
      <c r="AI5562" s="43">
        <f>AI5563</f>
        <v>0</v>
      </c>
      <c r="AJ5562" s="43">
        <f>AJ5563</f>
        <v>0</v>
      </c>
      <c r="AK5562" s="43">
        <f>AK5563</f>
        <v>0</v>
      </c>
      <c r="AL5562" s="43">
        <f t="shared" si="10937"/>
        <v>403541.11196000001</v>
      </c>
      <c r="AM5562" s="43">
        <f t="shared" si="10938"/>
        <v>474583.63004000008</v>
      </c>
      <c r="AN5562" s="2"/>
      <c r="AR5562" s="1"/>
      <c r="AS5562" s="1"/>
    </row>
    <row r="5563">
      <c r="B5563" s="41" t="s">
        <v>1543</v>
      </c>
      <c r="C5563" s="41" t="s">
        <v>115</v>
      </c>
      <c r="D5563" s="41" t="s">
        <v>41</v>
      </c>
      <c r="E5563" s="26" t="str">
        <f t="shared" si="10965"/>
        <v>0501</v>
      </c>
      <c r="F5563" s="41" t="s">
        <v>1549</v>
      </c>
      <c r="G5563" s="41" t="s">
        <v>909</v>
      </c>
      <c r="H5563" s="42" t="s">
        <v>910</v>
      </c>
      <c r="I5563" s="43">
        <v>315899</v>
      </c>
      <c r="J5563" s="43">
        <v>800000</v>
      </c>
      <c r="K5563" s="43">
        <v>800000</v>
      </c>
      <c r="L5563" s="43"/>
      <c r="M5563" s="43"/>
      <c r="N5563" s="43"/>
      <c r="O5563" s="43">
        <v>0</v>
      </c>
      <c r="P5563" s="43">
        <v>66004.316999999995</v>
      </c>
      <c r="Q5563" s="43">
        <v>0</v>
      </c>
      <c r="R5563" s="43">
        <v>104961.808</v>
      </c>
      <c r="S5563" s="43">
        <f>160000.7+154053.372</f>
        <v>314054.07200000004</v>
      </c>
      <c r="T5563" s="43">
        <v>0</v>
      </c>
      <c r="U5563" s="43">
        <v>77205.544999999998</v>
      </c>
      <c r="V5563" s="43">
        <f t="shared" ref="V5563:V5626" si="10977">I5563+L5563+U5563+T5563+S5563+R5563+Q5563+P5563+O5563</f>
        <v>878124.74200000009</v>
      </c>
      <c r="W5563" s="43"/>
      <c r="X5563" s="43"/>
      <c r="Y5563" s="43">
        <v>77205.544999999998</v>
      </c>
      <c r="Z5563" s="43"/>
      <c r="AA5563" s="43"/>
      <c r="AB5563" s="43">
        <v>242014.32433999999</v>
      </c>
      <c r="AC5563" s="44">
        <v>190220.04665999999</v>
      </c>
      <c r="AD5563" s="44">
        <v>173303.77728000001</v>
      </c>
      <c r="AE5563" s="45">
        <f t="shared" si="10936"/>
        <v>91.106999668528005</v>
      </c>
      <c r="AF5563" s="43">
        <v>403541.11196000001</v>
      </c>
      <c r="AG5563" s="43">
        <v>0</v>
      </c>
      <c r="AH5563" s="43">
        <v>0</v>
      </c>
      <c r="AI5563" s="43">
        <v>0</v>
      </c>
      <c r="AJ5563" s="43">
        <v>0</v>
      </c>
      <c r="AK5563" s="43">
        <v>0</v>
      </c>
      <c r="AL5563" s="43">
        <f t="shared" si="10937"/>
        <v>403541.11196000001</v>
      </c>
      <c r="AM5563" s="43">
        <f t="shared" si="10938"/>
        <v>474583.63004000008</v>
      </c>
      <c r="AN5563" s="2"/>
      <c r="AR5563" s="1"/>
      <c r="AS5563" s="1"/>
    </row>
    <row r="5564">
      <c r="B5564" s="41" t="s">
        <v>1543</v>
      </c>
      <c r="C5564" s="41" t="s">
        <v>115</v>
      </c>
      <c r="D5564" s="41" t="s">
        <v>41</v>
      </c>
      <c r="E5564" s="26" t="str">
        <f t="shared" si="10965"/>
        <v>0501</v>
      </c>
      <c r="F5564" s="41" t="s">
        <v>1549</v>
      </c>
      <c r="G5564" s="41" t="s">
        <v>59</v>
      </c>
      <c r="H5564" s="42" t="s">
        <v>60</v>
      </c>
      <c r="I5564" s="43"/>
      <c r="J5564" s="43"/>
      <c r="K5564" s="43"/>
      <c r="L5564" s="43"/>
      <c r="M5564" s="43"/>
      <c r="N5564" s="43"/>
      <c r="O5564" s="43">
        <f>O5565+O5566</f>
        <v>0</v>
      </c>
      <c r="P5564" s="43">
        <f>P5565+P5566</f>
        <v>0</v>
      </c>
      <c r="Q5564" s="43">
        <f>Q5565+Q5566</f>
        <v>0</v>
      </c>
      <c r="R5564" s="43">
        <f>R5565+R5566</f>
        <v>0</v>
      </c>
      <c r="S5564" s="43">
        <f>S5565+S5566</f>
        <v>0</v>
      </c>
      <c r="T5564" s="43">
        <f>T5565+T5566</f>
        <v>0</v>
      </c>
      <c r="U5564" s="43"/>
      <c r="V5564" s="43">
        <f t="shared" si="10977"/>
        <v>0</v>
      </c>
      <c r="W5564" s="43"/>
      <c r="X5564" s="43"/>
      <c r="Y5564" s="43"/>
      <c r="Z5564" s="43"/>
      <c r="AA5564" s="43"/>
      <c r="AB5564" s="43">
        <f>AB5565+AB5566</f>
        <v>14185.695029999999</v>
      </c>
      <c r="AC5564" s="44">
        <f>AC5565+AC5566</f>
        <v>6098.0880800000004</v>
      </c>
      <c r="AD5564" s="44">
        <f>AD5565+AD5566</f>
        <v>5791.4010799999996</v>
      </c>
      <c r="AE5564" s="45">
        <f t="shared" si="10936"/>
        <v>94.97076795256784</v>
      </c>
      <c r="AF5564" s="43">
        <f>AF5565+AF5566</f>
        <v>15929.00203</v>
      </c>
      <c r="AG5564" s="43">
        <f>AG5565+AG5566</f>
        <v>0</v>
      </c>
      <c r="AH5564" s="43">
        <f>AH5565+AH5566</f>
        <v>0</v>
      </c>
      <c r="AI5564" s="43">
        <f>AI5565+AI5566</f>
        <v>0</v>
      </c>
      <c r="AJ5564" s="43">
        <f>AJ5565+AJ5566</f>
        <v>0</v>
      </c>
      <c r="AK5564" s="43">
        <f>AK5565+AK5566</f>
        <v>0</v>
      </c>
      <c r="AL5564" s="43">
        <f t="shared" si="10937"/>
        <v>15929.00203</v>
      </c>
      <c r="AM5564" s="43">
        <f t="shared" si="10938"/>
        <v>-15929.00203</v>
      </c>
      <c r="AN5564" s="2"/>
      <c r="AO5564" s="1"/>
      <c r="AP5564" s="1"/>
      <c r="AQ5564" s="1"/>
      <c r="AR5564" s="1"/>
      <c r="AS5564" s="1"/>
    </row>
    <row r="5565" hidden="1">
      <c r="B5565" s="41" t="s">
        <v>1543</v>
      </c>
      <c r="C5565" s="41" t="s">
        <v>115</v>
      </c>
      <c r="D5565" s="41" t="s">
        <v>41</v>
      </c>
      <c r="E5565" s="26" t="str">
        <f t="shared" si="10965"/>
        <v>0501</v>
      </c>
      <c r="F5565" s="41" t="s">
        <v>1549</v>
      </c>
      <c r="G5565" s="41" t="s">
        <v>61</v>
      </c>
      <c r="H5565" s="42" t="s">
        <v>62</v>
      </c>
      <c r="I5565" s="43"/>
      <c r="J5565" s="43"/>
      <c r="K5565" s="43"/>
      <c r="L5565" s="43"/>
      <c r="M5565" s="43"/>
      <c r="N5565" s="43"/>
      <c r="O5565" s="43">
        <v>0</v>
      </c>
      <c r="P5565" s="43">
        <v>0</v>
      </c>
      <c r="Q5565" s="43">
        <v>0</v>
      </c>
      <c r="R5565" s="43">
        <v>0</v>
      </c>
      <c r="S5565" s="43">
        <v>0</v>
      </c>
      <c r="T5565" s="43">
        <v>0</v>
      </c>
      <c r="U5565" s="43"/>
      <c r="V5565" s="43">
        <f t="shared" si="10977"/>
        <v>0</v>
      </c>
      <c r="W5565" s="43"/>
      <c r="X5565" s="43"/>
      <c r="Y5565" s="43"/>
      <c r="Z5565" s="43"/>
      <c r="AA5565" s="43"/>
      <c r="AB5565" s="43">
        <v>6805.0139499999996</v>
      </c>
      <c r="AC5565" s="44">
        <v>0</v>
      </c>
      <c r="AD5565" s="44">
        <v>0</v>
      </c>
      <c r="AE5565" s="45" t="e">
        <f t="shared" si="10936"/>
        <v>#DIV/0!</v>
      </c>
      <c r="AF5565" s="46">
        <v>6807.5139499999996</v>
      </c>
      <c r="AG5565" s="46">
        <v>0</v>
      </c>
      <c r="AH5565" s="47">
        <v>0</v>
      </c>
      <c r="AI5565" s="47">
        <v>0</v>
      </c>
      <c r="AJ5565" s="47">
        <v>0</v>
      </c>
      <c r="AK5565" s="47">
        <v>0</v>
      </c>
      <c r="AL5565" s="47">
        <f t="shared" si="10937"/>
        <v>6807.5139499999996</v>
      </c>
      <c r="AM5565" s="47">
        <f t="shared" si="10938"/>
        <v>-6807.5139499999996</v>
      </c>
      <c r="AN5565" s="19" t="s">
        <v>36</v>
      </c>
      <c r="AO5565" s="1"/>
      <c r="AP5565" s="1"/>
      <c r="AQ5565" s="1"/>
      <c r="AR5565" s="1"/>
      <c r="AS5565" s="1"/>
    </row>
    <row r="5566">
      <c r="B5566" s="41" t="s">
        <v>1543</v>
      </c>
      <c r="C5566" s="41" t="s">
        <v>115</v>
      </c>
      <c r="D5566" s="41" t="s">
        <v>41</v>
      </c>
      <c r="E5566" s="26" t="str">
        <f t="shared" si="10965"/>
        <v>0501</v>
      </c>
      <c r="F5566" s="41" t="s">
        <v>1549</v>
      </c>
      <c r="G5566" s="41" t="s">
        <v>63</v>
      </c>
      <c r="H5566" s="42" t="s">
        <v>64</v>
      </c>
      <c r="I5566" s="43"/>
      <c r="J5566" s="43"/>
      <c r="K5566" s="43"/>
      <c r="L5566" s="43"/>
      <c r="M5566" s="43"/>
      <c r="N5566" s="43"/>
      <c r="O5566" s="43">
        <v>0</v>
      </c>
      <c r="P5566" s="43">
        <v>0</v>
      </c>
      <c r="Q5566" s="43">
        <v>0</v>
      </c>
      <c r="R5566" s="43">
        <v>0</v>
      </c>
      <c r="S5566" s="43">
        <v>0</v>
      </c>
      <c r="T5566" s="43">
        <v>0</v>
      </c>
      <c r="U5566" s="43"/>
      <c r="V5566" s="43">
        <f t="shared" si="10977"/>
        <v>0</v>
      </c>
      <c r="W5566" s="43">
        <v>0</v>
      </c>
      <c r="X5566" s="43">
        <v>0</v>
      </c>
      <c r="Y5566" s="43">
        <v>0</v>
      </c>
      <c r="Z5566" s="43">
        <v>0</v>
      </c>
      <c r="AA5566" s="43">
        <v>0</v>
      </c>
      <c r="AB5566" s="43">
        <v>7380.6810800000003</v>
      </c>
      <c r="AC5566" s="44">
        <v>6098.0880800000004</v>
      </c>
      <c r="AD5566" s="44">
        <v>5791.4010799999996</v>
      </c>
      <c r="AE5566" s="45">
        <f t="shared" si="10936"/>
        <v>94.97076795256784</v>
      </c>
      <c r="AF5566" s="43">
        <v>9121.4880799999992</v>
      </c>
      <c r="AG5566" s="43">
        <v>0</v>
      </c>
      <c r="AH5566" s="43">
        <v>0</v>
      </c>
      <c r="AI5566" s="43">
        <v>0</v>
      </c>
      <c r="AJ5566" s="43">
        <v>0</v>
      </c>
      <c r="AK5566" s="43">
        <v>0</v>
      </c>
      <c r="AL5566" s="43">
        <f t="shared" si="10937"/>
        <v>9121.4880799999992</v>
      </c>
      <c r="AM5566" s="43">
        <f t="shared" si="10938"/>
        <v>-9121.4880799999992</v>
      </c>
      <c r="AN5566" s="2"/>
      <c r="AR5566" s="1"/>
      <c r="AS5566" s="1"/>
    </row>
    <row r="5567" ht="63">
      <c r="B5567" s="41" t="s">
        <v>1543</v>
      </c>
      <c r="C5567" s="41" t="s">
        <v>115</v>
      </c>
      <c r="D5567" s="41" t="s">
        <v>41</v>
      </c>
      <c r="E5567" s="26" t="str">
        <f t="shared" si="10965"/>
        <v>0501</v>
      </c>
      <c r="F5567" s="41" t="s">
        <v>1551</v>
      </c>
      <c r="G5567" s="41"/>
      <c r="H5567" s="56" t="s">
        <v>1552</v>
      </c>
      <c r="I5567" s="43"/>
      <c r="J5567" s="43"/>
      <c r="K5567" s="43"/>
      <c r="L5567" s="43"/>
      <c r="M5567" s="43"/>
      <c r="N5567" s="43"/>
      <c r="O5567" s="43">
        <f>O5568+O5570</f>
        <v>0</v>
      </c>
      <c r="P5567" s="43">
        <f>P5568+P5570</f>
        <v>0</v>
      </c>
      <c r="Q5567" s="43">
        <f>Q5568+Q5570</f>
        <v>0</v>
      </c>
      <c r="R5567" s="43">
        <f>R5568+R5570</f>
        <v>0</v>
      </c>
      <c r="S5567" s="43">
        <f>S5568+S5570</f>
        <v>0</v>
      </c>
      <c r="T5567" s="43"/>
      <c r="U5567" s="43"/>
      <c r="V5567" s="43">
        <f t="shared" si="10977"/>
        <v>0</v>
      </c>
      <c r="W5567" s="43"/>
      <c r="X5567" s="43"/>
      <c r="Y5567" s="43"/>
      <c r="Z5567" s="43"/>
      <c r="AA5567" s="43"/>
      <c r="AB5567" s="43">
        <f>AB5568+AB5570</f>
        <v>236571.83499999999</v>
      </c>
      <c r="AC5567" s="44">
        <f>AC5568+AC5570</f>
        <v>724284.89339999994</v>
      </c>
      <c r="AD5567" s="44">
        <f>AD5568+AD5570</f>
        <v>491064.30300000001</v>
      </c>
      <c r="AE5567" s="45">
        <f t="shared" si="10936"/>
        <v>67.799881990469814</v>
      </c>
      <c r="AF5567" s="43">
        <f>AF5568+AF5570</f>
        <v>310474.73490000004</v>
      </c>
      <c r="AG5567" s="43">
        <f>AG5568+AG5570</f>
        <v>0</v>
      </c>
      <c r="AH5567" s="43">
        <f>AH5568+AH5570</f>
        <v>0</v>
      </c>
      <c r="AI5567" s="43">
        <f>AI5568+AI5570</f>
        <v>0</v>
      </c>
      <c r="AJ5567" s="43">
        <f>AJ5568+AJ5570</f>
        <v>0</v>
      </c>
      <c r="AK5567" s="43">
        <f>AK5568+AK5570</f>
        <v>0</v>
      </c>
      <c r="AL5567" s="43">
        <f t="shared" si="10937"/>
        <v>310474.73490000004</v>
      </c>
      <c r="AM5567" s="43">
        <f t="shared" si="10938"/>
        <v>-310474.73490000004</v>
      </c>
      <c r="AN5567" s="2"/>
      <c r="AO5567" s="1"/>
      <c r="AP5567" s="1"/>
      <c r="AQ5567" s="1"/>
      <c r="AR5567" s="1"/>
      <c r="AS5567" s="1"/>
    </row>
    <row r="5568" ht="31.5">
      <c r="B5568" s="41" t="s">
        <v>1543</v>
      </c>
      <c r="C5568" s="41" t="s">
        <v>115</v>
      </c>
      <c r="D5568" s="41" t="s">
        <v>41</v>
      </c>
      <c r="E5568" s="26" t="str">
        <f t="shared" si="10965"/>
        <v>0501</v>
      </c>
      <c r="F5568" s="41" t="s">
        <v>1551</v>
      </c>
      <c r="G5568" s="41" t="s">
        <v>550</v>
      </c>
      <c r="H5568" s="42" t="s">
        <v>551</v>
      </c>
      <c r="I5568" s="43"/>
      <c r="J5568" s="43"/>
      <c r="K5568" s="43"/>
      <c r="L5568" s="43"/>
      <c r="M5568" s="43"/>
      <c r="N5568" s="43"/>
      <c r="O5568" s="43">
        <f>O5569</f>
        <v>0</v>
      </c>
      <c r="P5568" s="43">
        <f>P5569</f>
        <v>0</v>
      </c>
      <c r="Q5568" s="43">
        <f>Q5569</f>
        <v>0</v>
      </c>
      <c r="R5568" s="43">
        <f>R5569</f>
        <v>0</v>
      </c>
      <c r="S5568" s="43">
        <f>S5569</f>
        <v>0</v>
      </c>
      <c r="T5568" s="43"/>
      <c r="U5568" s="43"/>
      <c r="V5568" s="43">
        <f t="shared" si="10977"/>
        <v>0</v>
      </c>
      <c r="W5568" s="43"/>
      <c r="X5568" s="43"/>
      <c r="Y5568" s="43"/>
      <c r="Z5568" s="43"/>
      <c r="AA5568" s="43"/>
      <c r="AB5568" s="43">
        <f>AB5569</f>
        <v>229085.97500000001</v>
      </c>
      <c r="AC5568" s="44">
        <f>AC5569</f>
        <v>703614.19339999999</v>
      </c>
      <c r="AD5568" s="44">
        <f>AD5569</f>
        <v>474928.163</v>
      </c>
      <c r="AE5568" s="45">
        <f t="shared" si="10936"/>
        <v>67.498377300357632</v>
      </c>
      <c r="AF5568" s="43">
        <f>AF5569</f>
        <v>301573.09490000003</v>
      </c>
      <c r="AG5568" s="43">
        <f>AG5569</f>
        <v>0</v>
      </c>
      <c r="AH5568" s="43">
        <f>AH5569</f>
        <v>0</v>
      </c>
      <c r="AI5568" s="43">
        <f>AI5569</f>
        <v>0</v>
      </c>
      <c r="AJ5568" s="43">
        <f>AJ5569</f>
        <v>0</v>
      </c>
      <c r="AK5568" s="43">
        <f>AK5569</f>
        <v>0</v>
      </c>
      <c r="AL5568" s="43">
        <f t="shared" si="10937"/>
        <v>301573.09490000003</v>
      </c>
      <c r="AM5568" s="43">
        <f t="shared" si="10938"/>
        <v>-301573.09490000003</v>
      </c>
      <c r="AN5568" s="2"/>
    </row>
    <row r="5569">
      <c r="B5569" s="41" t="s">
        <v>1543</v>
      </c>
      <c r="C5569" s="41" t="s">
        <v>115</v>
      </c>
      <c r="D5569" s="41" t="s">
        <v>41</v>
      </c>
      <c r="E5569" s="26" t="str">
        <f t="shared" si="10965"/>
        <v>0501</v>
      </c>
      <c r="F5569" s="41" t="s">
        <v>1551</v>
      </c>
      <c r="G5569" s="41" t="s">
        <v>909</v>
      </c>
      <c r="H5569" s="42" t="s">
        <v>910</v>
      </c>
      <c r="I5569" s="43"/>
      <c r="J5569" s="43"/>
      <c r="K5569" s="43"/>
      <c r="L5569" s="43"/>
      <c r="M5569" s="43"/>
      <c r="N5569" s="43"/>
      <c r="O5569" s="43">
        <v>0</v>
      </c>
      <c r="P5569" s="43">
        <v>0</v>
      </c>
      <c r="Q5569" s="43">
        <v>0</v>
      </c>
      <c r="R5569" s="43">
        <v>0</v>
      </c>
      <c r="S5569" s="43">
        <v>0</v>
      </c>
      <c r="T5569" s="43"/>
      <c r="U5569" s="43"/>
      <c r="V5569" s="43">
        <f t="shared" si="10977"/>
        <v>0</v>
      </c>
      <c r="W5569" s="43"/>
      <c r="X5569" s="43"/>
      <c r="Y5569" s="43"/>
      <c r="Z5569" s="43"/>
      <c r="AA5569" s="43"/>
      <c r="AB5569" s="43">
        <v>229085.97500000001</v>
      </c>
      <c r="AC5569" s="44">
        <v>703614.19339999999</v>
      </c>
      <c r="AD5569" s="44">
        <v>474928.163</v>
      </c>
      <c r="AE5569" s="45">
        <f t="shared" si="10936"/>
        <v>67.498377300357632</v>
      </c>
      <c r="AF5569" s="43">
        <v>301573.09490000003</v>
      </c>
      <c r="AG5569" s="43">
        <v>0</v>
      </c>
      <c r="AH5569" s="43">
        <v>0</v>
      </c>
      <c r="AI5569" s="43">
        <v>0</v>
      </c>
      <c r="AJ5569" s="43">
        <v>0</v>
      </c>
      <c r="AK5569" s="43">
        <v>0</v>
      </c>
      <c r="AL5569" s="43">
        <f t="shared" si="10937"/>
        <v>301573.09490000003</v>
      </c>
      <c r="AM5569" s="43">
        <f t="shared" si="10938"/>
        <v>-301573.09490000003</v>
      </c>
      <c r="AN5569" s="2"/>
      <c r="AR5569" s="1"/>
      <c r="AS5569" s="1"/>
    </row>
    <row r="5570">
      <c r="B5570" s="41" t="s">
        <v>1543</v>
      </c>
      <c r="C5570" s="41" t="s">
        <v>115</v>
      </c>
      <c r="D5570" s="41" t="s">
        <v>41</v>
      </c>
      <c r="E5570" s="26" t="str">
        <f t="shared" si="10965"/>
        <v>0501</v>
      </c>
      <c r="F5570" s="41" t="s">
        <v>1551</v>
      </c>
      <c r="G5570" s="41" t="s">
        <v>59</v>
      </c>
      <c r="H5570" s="42" t="s">
        <v>60</v>
      </c>
      <c r="I5570" s="43"/>
      <c r="J5570" s="43"/>
      <c r="K5570" s="43"/>
      <c r="L5570" s="43"/>
      <c r="M5570" s="43"/>
      <c r="N5570" s="43"/>
      <c r="O5570" s="43">
        <f>O5572</f>
        <v>0</v>
      </c>
      <c r="P5570" s="43">
        <f>P5572</f>
        <v>0</v>
      </c>
      <c r="Q5570" s="43">
        <f>Q5572</f>
        <v>0</v>
      </c>
      <c r="R5570" s="43">
        <f>R5572</f>
        <v>0</v>
      </c>
      <c r="S5570" s="43">
        <f>S5572</f>
        <v>0</v>
      </c>
      <c r="T5570" s="43"/>
      <c r="U5570" s="43"/>
      <c r="V5570" s="43">
        <f t="shared" si="10977"/>
        <v>0</v>
      </c>
      <c r="W5570" s="43"/>
      <c r="X5570" s="43"/>
      <c r="Y5570" s="43"/>
      <c r="Z5570" s="43"/>
      <c r="AA5570" s="43"/>
      <c r="AB5570" s="43">
        <f>AB5572</f>
        <v>7485.8599999999997</v>
      </c>
      <c r="AC5570" s="44">
        <f>AC5571+AC5572</f>
        <v>20670.700000000001</v>
      </c>
      <c r="AD5570" s="44">
        <f>AD5571+AD5572</f>
        <v>16136.139999999999</v>
      </c>
      <c r="AE5570" s="45">
        <f t="shared" si="10936"/>
        <v>78.06286192533392</v>
      </c>
      <c r="AF5570" s="43">
        <f>AF5572</f>
        <v>8901.6399999999994</v>
      </c>
      <c r="AG5570" s="43">
        <f>AG5572</f>
        <v>0</v>
      </c>
      <c r="AH5570" s="43">
        <f>AH5572</f>
        <v>0</v>
      </c>
      <c r="AI5570" s="43">
        <f>AI5572</f>
        <v>0</v>
      </c>
      <c r="AJ5570" s="43">
        <f>AJ5572</f>
        <v>0</v>
      </c>
      <c r="AK5570" s="43">
        <f>AK5572</f>
        <v>0</v>
      </c>
      <c r="AL5570" s="43">
        <f t="shared" si="10937"/>
        <v>8901.6399999999994</v>
      </c>
      <c r="AM5570" s="43">
        <f t="shared" si="10938"/>
        <v>-8901.6399999999994</v>
      </c>
      <c r="AN5570" s="2"/>
      <c r="AO5570" s="1"/>
      <c r="AP5570" s="1"/>
      <c r="AQ5570" s="1"/>
      <c r="AR5570" s="1"/>
      <c r="AS5570" s="1"/>
    </row>
    <row r="5571">
      <c r="B5571" s="41" t="s">
        <v>1543</v>
      </c>
      <c r="C5571" s="41" t="s">
        <v>115</v>
      </c>
      <c r="D5571" s="41" t="s">
        <v>41</v>
      </c>
      <c r="E5571" s="26" t="str">
        <f t="shared" si="10965"/>
        <v>0501</v>
      </c>
      <c r="F5571" s="41" t="s">
        <v>1551</v>
      </c>
      <c r="G5571" s="41" t="s">
        <v>61</v>
      </c>
      <c r="H5571" s="42" t="s">
        <v>62</v>
      </c>
      <c r="I5571" s="43"/>
      <c r="J5571" s="43"/>
      <c r="K5571" s="43"/>
      <c r="L5571" s="43"/>
      <c r="M5571" s="43"/>
      <c r="N5571" s="43"/>
      <c r="O5571" s="43"/>
      <c r="P5571" s="43"/>
      <c r="Q5571" s="43"/>
      <c r="R5571" s="43"/>
      <c r="S5571" s="43"/>
      <c r="T5571" s="43"/>
      <c r="U5571" s="43"/>
      <c r="V5571" s="43">
        <v>0</v>
      </c>
      <c r="W5571" s="43"/>
      <c r="X5571" s="43"/>
      <c r="Y5571" s="43"/>
      <c r="Z5571" s="43"/>
      <c r="AA5571" s="43"/>
      <c r="AB5571" s="43"/>
      <c r="AC5571" s="44">
        <v>1573</v>
      </c>
      <c r="AD5571" s="44">
        <v>1035.8</v>
      </c>
      <c r="AE5571" s="45">
        <f t="shared" si="10936"/>
        <v>65.848696757787664</v>
      </c>
      <c r="AF5571" s="43"/>
      <c r="AG5571" s="43"/>
      <c r="AH5571" s="43"/>
      <c r="AI5571" s="43"/>
      <c r="AJ5571" s="43"/>
      <c r="AK5571" s="43"/>
      <c r="AL5571" s="43"/>
      <c r="AM5571" s="43"/>
      <c r="AN5571" s="2"/>
      <c r="AO5571" s="1"/>
      <c r="AP5571" s="1"/>
      <c r="AQ5571" s="1"/>
      <c r="AR5571" s="1"/>
      <c r="AS5571" s="1"/>
    </row>
    <row r="5572">
      <c r="B5572" s="41" t="s">
        <v>1543</v>
      </c>
      <c r="C5572" s="41" t="s">
        <v>115</v>
      </c>
      <c r="D5572" s="41" t="s">
        <v>41</v>
      </c>
      <c r="E5572" s="26" t="str">
        <f t="shared" si="10965"/>
        <v>0501</v>
      </c>
      <c r="F5572" s="41" t="s">
        <v>1551</v>
      </c>
      <c r="G5572" s="41" t="s">
        <v>63</v>
      </c>
      <c r="H5572" s="42" t="s">
        <v>64</v>
      </c>
      <c r="I5572" s="43"/>
      <c r="J5572" s="43"/>
      <c r="K5572" s="43"/>
      <c r="L5572" s="43"/>
      <c r="M5572" s="43"/>
      <c r="N5572" s="43"/>
      <c r="O5572" s="43">
        <v>0</v>
      </c>
      <c r="P5572" s="43">
        <v>0</v>
      </c>
      <c r="Q5572" s="43">
        <v>0</v>
      </c>
      <c r="R5572" s="43">
        <v>0</v>
      </c>
      <c r="S5572" s="43">
        <v>0</v>
      </c>
      <c r="T5572" s="43"/>
      <c r="U5572" s="43"/>
      <c r="V5572" s="43">
        <f t="shared" si="10977"/>
        <v>0</v>
      </c>
      <c r="W5572" s="43"/>
      <c r="X5572" s="43"/>
      <c r="Y5572" s="43"/>
      <c r="Z5572" s="43"/>
      <c r="AA5572" s="43"/>
      <c r="AB5572" s="43">
        <v>7485.8599999999997</v>
      </c>
      <c r="AC5572" s="44">
        <v>19097.700000000001</v>
      </c>
      <c r="AD5572" s="44">
        <v>15100.34</v>
      </c>
      <c r="AE5572" s="45">
        <f t="shared" si="10936"/>
        <v>79.068893112783215</v>
      </c>
      <c r="AF5572" s="43">
        <v>8901.6399999999994</v>
      </c>
      <c r="AG5572" s="43">
        <v>0</v>
      </c>
      <c r="AH5572" s="43">
        <v>0</v>
      </c>
      <c r="AI5572" s="43">
        <v>0</v>
      </c>
      <c r="AJ5572" s="43">
        <v>0</v>
      </c>
      <c r="AK5572" s="43">
        <v>0</v>
      </c>
      <c r="AL5572" s="43">
        <f t="shared" si="10937"/>
        <v>8901.6399999999994</v>
      </c>
      <c r="AM5572" s="43">
        <f t="shared" si="10938"/>
        <v>-8901.6399999999994</v>
      </c>
      <c r="AN5572" s="2"/>
      <c r="AR5572" s="1"/>
      <c r="AS5572" s="1"/>
    </row>
    <row r="5573" ht="78.75" hidden="1">
      <c r="B5573" s="41" t="s">
        <v>1543</v>
      </c>
      <c r="C5573" s="41" t="s">
        <v>115</v>
      </c>
      <c r="D5573" s="41" t="s">
        <v>41</v>
      </c>
      <c r="E5573" s="26" t="str">
        <f t="shared" si="10965"/>
        <v>0501</v>
      </c>
      <c r="F5573" s="41" t="s">
        <v>1553</v>
      </c>
      <c r="G5573" s="41"/>
      <c r="H5573" s="42" t="s">
        <v>1554</v>
      </c>
      <c r="I5573" s="43">
        <f t="shared" si="10966"/>
        <v>0</v>
      </c>
      <c r="J5573" s="43">
        <f t="shared" si="10967"/>
        <v>25025</v>
      </c>
      <c r="K5573" s="43">
        <f t="shared" si="10968"/>
        <v>0</v>
      </c>
      <c r="L5573" s="43">
        <f t="shared" si="10969"/>
        <v>0</v>
      </c>
      <c r="M5573" s="43">
        <f t="shared" si="10970"/>
        <v>0</v>
      </c>
      <c r="N5573" s="43">
        <f t="shared" si="10971"/>
        <v>0</v>
      </c>
      <c r="O5573" s="43">
        <f t="shared" ref="O5573:O5574" si="10978">O5574</f>
        <v>0</v>
      </c>
      <c r="P5573" s="43">
        <f t="shared" ref="P5573:P5574" si="10979">P5574</f>
        <v>0</v>
      </c>
      <c r="Q5573" s="43">
        <f t="shared" ref="Q5573:Q5574" si="10980">Q5574</f>
        <v>0</v>
      </c>
      <c r="R5573" s="43">
        <f t="shared" ref="R5573:R5574" si="10981">R5574</f>
        <v>0</v>
      </c>
      <c r="S5573" s="43">
        <f t="shared" ref="S5573:S5574" si="10982">S5574</f>
        <v>0</v>
      </c>
      <c r="T5573" s="43">
        <f t="shared" ref="T5573:T5574" si="10983">T5574</f>
        <v>0</v>
      </c>
      <c r="U5573" s="43">
        <v>0</v>
      </c>
      <c r="V5573" s="43">
        <f t="shared" si="10977"/>
        <v>0</v>
      </c>
      <c r="W5573" s="43">
        <f t="shared" si="10972"/>
        <v>0</v>
      </c>
      <c r="X5573" s="43">
        <f t="shared" si="10973"/>
        <v>0</v>
      </c>
      <c r="Y5573" s="43">
        <f t="shared" si="10974"/>
        <v>0</v>
      </c>
      <c r="Z5573" s="43">
        <f t="shared" si="10975"/>
        <v>0</v>
      </c>
      <c r="AA5573" s="43">
        <f t="shared" si="10976"/>
        <v>0</v>
      </c>
      <c r="AB5573" s="43">
        <f t="shared" ref="AB5573:AB5574" si="10984">AB5574</f>
        <v>0</v>
      </c>
      <c r="AC5573" s="44">
        <f t="shared" ref="AC5573:AC5574" si="10985">AC5574</f>
        <v>0</v>
      </c>
      <c r="AD5573" s="44">
        <f t="shared" ref="AD5573:AD5574" si="10986">AD5574</f>
        <v>0</v>
      </c>
      <c r="AE5573" s="45" t="e">
        <f t="shared" si="10936"/>
        <v>#DIV/0!</v>
      </c>
      <c r="AF5573" s="46">
        <f t="shared" ref="AF5573:AF5574" si="10987">AF5574</f>
        <v>0</v>
      </c>
      <c r="AG5573" s="46">
        <f t="shared" ref="AG5573:AG5574" si="10988">AG5574</f>
        <v>0</v>
      </c>
      <c r="AH5573" s="47">
        <f t="shared" ref="AH5573:AH5574" si="10989">AH5574</f>
        <v>0</v>
      </c>
      <c r="AI5573" s="47">
        <f t="shared" ref="AI5573:AI5574" si="10990">AI5574</f>
        <v>0</v>
      </c>
      <c r="AJ5573" s="47">
        <f t="shared" ref="AJ5573:AJ5574" si="10991">AJ5574</f>
        <v>0</v>
      </c>
      <c r="AK5573" s="47">
        <f t="shared" ref="AK5573:AK5574" si="10992">AK5574</f>
        <v>0</v>
      </c>
      <c r="AL5573" s="47">
        <f t="shared" si="10937"/>
        <v>0</v>
      </c>
      <c r="AM5573" s="47">
        <f t="shared" si="10938"/>
        <v>0</v>
      </c>
      <c r="AN5573" s="48" t="s">
        <v>36</v>
      </c>
      <c r="AO5573" s="1"/>
      <c r="AP5573" s="1"/>
      <c r="AQ5573" s="1"/>
      <c r="AR5573" s="1"/>
      <c r="AS5573" s="1"/>
    </row>
    <row r="5574" ht="31.5" hidden="1">
      <c r="B5574" s="41" t="s">
        <v>1543</v>
      </c>
      <c r="C5574" s="41" t="s">
        <v>115</v>
      </c>
      <c r="D5574" s="41" t="s">
        <v>41</v>
      </c>
      <c r="E5574" s="26" t="str">
        <f t="shared" si="10965"/>
        <v>0501</v>
      </c>
      <c r="F5574" s="41" t="s">
        <v>1553</v>
      </c>
      <c r="G5574" s="41" t="s">
        <v>550</v>
      </c>
      <c r="H5574" s="42" t="s">
        <v>551</v>
      </c>
      <c r="I5574" s="43">
        <f t="shared" si="10966"/>
        <v>0</v>
      </c>
      <c r="J5574" s="43">
        <f t="shared" si="10967"/>
        <v>25025</v>
      </c>
      <c r="K5574" s="43">
        <f t="shared" si="10968"/>
        <v>0</v>
      </c>
      <c r="L5574" s="43">
        <f t="shared" si="10969"/>
        <v>0</v>
      </c>
      <c r="M5574" s="43">
        <f t="shared" si="10970"/>
        <v>0</v>
      </c>
      <c r="N5574" s="43">
        <f t="shared" si="10971"/>
        <v>0</v>
      </c>
      <c r="O5574" s="43">
        <f t="shared" si="10978"/>
        <v>0</v>
      </c>
      <c r="P5574" s="43">
        <f t="shared" si="10979"/>
        <v>0</v>
      </c>
      <c r="Q5574" s="43">
        <f t="shared" si="10980"/>
        <v>0</v>
      </c>
      <c r="R5574" s="43">
        <f t="shared" si="10981"/>
        <v>0</v>
      </c>
      <c r="S5574" s="43">
        <f t="shared" si="10982"/>
        <v>0</v>
      </c>
      <c r="T5574" s="43">
        <f t="shared" si="10983"/>
        <v>0</v>
      </c>
      <c r="U5574" s="43">
        <v>0</v>
      </c>
      <c r="V5574" s="43">
        <f t="shared" si="10977"/>
        <v>0</v>
      </c>
      <c r="W5574" s="43">
        <f t="shared" si="10972"/>
        <v>0</v>
      </c>
      <c r="X5574" s="43">
        <f t="shared" si="10973"/>
        <v>0</v>
      </c>
      <c r="Y5574" s="43">
        <f t="shared" si="10974"/>
        <v>0</v>
      </c>
      <c r="Z5574" s="43">
        <f t="shared" si="10975"/>
        <v>0</v>
      </c>
      <c r="AA5574" s="43">
        <f t="shared" si="10976"/>
        <v>0</v>
      </c>
      <c r="AB5574" s="43">
        <f t="shared" si="10984"/>
        <v>0</v>
      </c>
      <c r="AC5574" s="44">
        <f t="shared" si="10985"/>
        <v>0</v>
      </c>
      <c r="AD5574" s="44">
        <f t="shared" si="10986"/>
        <v>0</v>
      </c>
      <c r="AE5574" s="45" t="e">
        <f t="shared" si="10936"/>
        <v>#DIV/0!</v>
      </c>
      <c r="AF5574" s="46">
        <f t="shared" si="10987"/>
        <v>0</v>
      </c>
      <c r="AG5574" s="46">
        <f t="shared" si="10988"/>
        <v>0</v>
      </c>
      <c r="AH5574" s="47">
        <f t="shared" si="10989"/>
        <v>0</v>
      </c>
      <c r="AI5574" s="47">
        <f t="shared" si="10990"/>
        <v>0</v>
      </c>
      <c r="AJ5574" s="47">
        <f t="shared" si="10991"/>
        <v>0</v>
      </c>
      <c r="AK5574" s="47">
        <f t="shared" si="10992"/>
        <v>0</v>
      </c>
      <c r="AL5574" s="47">
        <f t="shared" si="10937"/>
        <v>0</v>
      </c>
      <c r="AM5574" s="47">
        <f t="shared" si="10938"/>
        <v>0</v>
      </c>
      <c r="AN5574" s="48" t="s">
        <v>36</v>
      </c>
      <c r="AO5574" s="1"/>
      <c r="AP5574" s="1"/>
      <c r="AQ5574" s="1"/>
      <c r="AR5574" s="1"/>
      <c r="AS5574" s="1"/>
    </row>
    <row r="5575" hidden="1">
      <c r="B5575" s="41" t="s">
        <v>1543</v>
      </c>
      <c r="C5575" s="41" t="s">
        <v>115</v>
      </c>
      <c r="D5575" s="41" t="s">
        <v>41</v>
      </c>
      <c r="E5575" s="26" t="str">
        <f t="shared" si="10965"/>
        <v>0501</v>
      </c>
      <c r="F5575" s="41" t="s">
        <v>1553</v>
      </c>
      <c r="G5575" s="41" t="s">
        <v>909</v>
      </c>
      <c r="H5575" s="42" t="s">
        <v>910</v>
      </c>
      <c r="I5575" s="43"/>
      <c r="J5575" s="43">
        <v>25025</v>
      </c>
      <c r="K5575" s="43"/>
      <c r="L5575" s="43"/>
      <c r="M5575" s="43"/>
      <c r="N5575" s="43"/>
      <c r="O5575" s="43">
        <v>0</v>
      </c>
      <c r="P5575" s="43">
        <v>0</v>
      </c>
      <c r="Q5575" s="43">
        <v>0</v>
      </c>
      <c r="R5575" s="43">
        <v>0</v>
      </c>
      <c r="S5575" s="43">
        <v>0</v>
      </c>
      <c r="T5575" s="43">
        <v>0</v>
      </c>
      <c r="U5575" s="43">
        <v>0</v>
      </c>
      <c r="V5575" s="43">
        <f t="shared" si="10977"/>
        <v>0</v>
      </c>
      <c r="W5575" s="43"/>
      <c r="X5575" s="43"/>
      <c r="Y5575" s="43"/>
      <c r="Z5575" s="43"/>
      <c r="AA5575" s="43"/>
      <c r="AB5575" s="43">
        <v>0</v>
      </c>
      <c r="AC5575" s="44">
        <v>0</v>
      </c>
      <c r="AD5575" s="44">
        <v>0</v>
      </c>
      <c r="AE5575" s="45" t="e">
        <f t="shared" si="10936"/>
        <v>#DIV/0!</v>
      </c>
      <c r="AF5575" s="46">
        <v>0</v>
      </c>
      <c r="AG5575" s="46">
        <v>0</v>
      </c>
      <c r="AH5575" s="47">
        <v>0</v>
      </c>
      <c r="AI5575" s="47">
        <v>0</v>
      </c>
      <c r="AJ5575" s="47">
        <v>0</v>
      </c>
      <c r="AK5575" s="47">
        <v>0</v>
      </c>
      <c r="AL5575" s="47">
        <f t="shared" si="10937"/>
        <v>0</v>
      </c>
      <c r="AM5575" s="47">
        <f t="shared" si="10938"/>
        <v>0</v>
      </c>
      <c r="AN5575" s="48" t="s">
        <v>36</v>
      </c>
      <c r="AO5575" s="1"/>
      <c r="AP5575" s="1"/>
      <c r="AQ5575" s="1"/>
      <c r="AR5575" s="1"/>
      <c r="AS5575" s="1"/>
    </row>
    <row r="5576" ht="47.25">
      <c r="B5576" s="41" t="s">
        <v>1543</v>
      </c>
      <c r="C5576" s="41" t="s">
        <v>115</v>
      </c>
      <c r="D5576" s="41" t="s">
        <v>41</v>
      </c>
      <c r="E5576" s="26" t="str">
        <f t="shared" si="10965"/>
        <v>0501</v>
      </c>
      <c r="F5576" s="41" t="s">
        <v>1021</v>
      </c>
      <c r="G5576" s="41"/>
      <c r="H5576" s="42" t="s">
        <v>1022</v>
      </c>
      <c r="I5576" s="43">
        <f>I5577+I5582</f>
        <v>0</v>
      </c>
      <c r="J5576" s="43">
        <f>J5577+J5582</f>
        <v>0</v>
      </c>
      <c r="K5576" s="43">
        <f>K5577+K5582</f>
        <v>0</v>
      </c>
      <c r="L5576" s="43">
        <f>L5577+L5582</f>
        <v>0</v>
      </c>
      <c r="M5576" s="43">
        <f>M5577+M5582</f>
        <v>0</v>
      </c>
      <c r="N5576" s="43">
        <f>N5577+N5582</f>
        <v>0</v>
      </c>
      <c r="O5576" s="43">
        <f>O5577+O5582</f>
        <v>2949.002</v>
      </c>
      <c r="P5576" s="43">
        <f>P5577+P5582</f>
        <v>-33307.709000000003</v>
      </c>
      <c r="Q5576" s="43">
        <f>Q5577+Q5582</f>
        <v>0</v>
      </c>
      <c r="R5576" s="43">
        <f>R5577+R5582</f>
        <v>-10000</v>
      </c>
      <c r="S5576" s="43">
        <f>S5577+S5582</f>
        <v>97875.16399999999</v>
      </c>
      <c r="T5576" s="43">
        <f>T5577+T5582</f>
        <v>0</v>
      </c>
      <c r="U5576" s="43">
        <v>0</v>
      </c>
      <c r="V5576" s="43">
        <f t="shared" si="10977"/>
        <v>57516.456999999988</v>
      </c>
      <c r="W5576" s="43">
        <f>W5577+W5582</f>
        <v>0</v>
      </c>
      <c r="X5576" s="43">
        <f>X5577+X5582</f>
        <v>0</v>
      </c>
      <c r="Y5576" s="43">
        <f>Y5577+Y5582</f>
        <v>0</v>
      </c>
      <c r="Z5576" s="43">
        <f>Z5577+Z5582</f>
        <v>0</v>
      </c>
      <c r="AA5576" s="43">
        <f>AA5577+AA5582</f>
        <v>0</v>
      </c>
      <c r="AB5576" s="43">
        <f>AB5577+AB5582</f>
        <v>88537.214189999999</v>
      </c>
      <c r="AC5576" s="44">
        <f>AC5577+AC5582</f>
        <v>93153.891310000006</v>
      </c>
      <c r="AD5576" s="44">
        <f>AD5577+AD5582</f>
        <v>93153.891310000006</v>
      </c>
      <c r="AE5576" s="45">
        <f t="shared" si="10936"/>
        <v>100</v>
      </c>
      <c r="AF5576" s="43">
        <f>AF5577+AF5582</f>
        <v>90204.888990000007</v>
      </c>
      <c r="AG5576" s="43">
        <f>AG5577+AG5582</f>
        <v>2949.002</v>
      </c>
      <c r="AH5576" s="43">
        <f>AH5577+AH5582</f>
        <v>0</v>
      </c>
      <c r="AI5576" s="43">
        <f>AI5577+AI5582</f>
        <v>0</v>
      </c>
      <c r="AJ5576" s="43">
        <f>AJ5577+AJ5582</f>
        <v>0</v>
      </c>
      <c r="AK5576" s="43">
        <f>AK5577+AK5582</f>
        <v>0</v>
      </c>
      <c r="AL5576" s="43">
        <f t="shared" si="10937"/>
        <v>93153.89099</v>
      </c>
      <c r="AM5576" s="43">
        <f t="shared" si="10938"/>
        <v>-35637.433990000012</v>
      </c>
      <c r="AN5576" s="19"/>
      <c r="AR5576" s="1"/>
      <c r="AS5576" s="1"/>
    </row>
    <row r="5577" ht="31.5">
      <c r="B5577" s="41" t="s">
        <v>1543</v>
      </c>
      <c r="C5577" s="41" t="s">
        <v>115</v>
      </c>
      <c r="D5577" s="41" t="s">
        <v>41</v>
      </c>
      <c r="E5577" s="26" t="str">
        <f t="shared" si="10965"/>
        <v>0501</v>
      </c>
      <c r="F5577" s="41" t="s">
        <v>1023</v>
      </c>
      <c r="G5577" s="41"/>
      <c r="H5577" s="42" t="s">
        <v>1024</v>
      </c>
      <c r="I5577" s="43">
        <f t="shared" ref="I5577:I5578" si="10993">I5578</f>
        <v>0</v>
      </c>
      <c r="J5577" s="43">
        <f t="shared" ref="J5577:J5578" si="10994">J5578</f>
        <v>0</v>
      </c>
      <c r="K5577" s="43">
        <f t="shared" ref="K5577:K5578" si="10995">K5578</f>
        <v>0</v>
      </c>
      <c r="L5577" s="43">
        <f t="shared" ref="L5577:L5578" si="10996">L5578</f>
        <v>0</v>
      </c>
      <c r="M5577" s="43">
        <f t="shared" ref="M5577:M5578" si="10997">M5578</f>
        <v>0</v>
      </c>
      <c r="N5577" s="43">
        <f t="shared" ref="N5577:N5578" si="10998">N5578</f>
        <v>0</v>
      </c>
      <c r="O5577" s="43">
        <f>O5578+O5580</f>
        <v>0</v>
      </c>
      <c r="P5577" s="43">
        <f>P5578+P5580</f>
        <v>-29751.328000000001</v>
      </c>
      <c r="Q5577" s="43">
        <f>Q5578+Q5580</f>
        <v>0</v>
      </c>
      <c r="R5577" s="43">
        <f>R5578+R5580</f>
        <v>0</v>
      </c>
      <c r="S5577" s="43">
        <f>S5578+S5580</f>
        <v>61772.038999999997</v>
      </c>
      <c r="T5577" s="43">
        <f t="shared" ref="T5577:T5578" si="10999">T5578</f>
        <v>0</v>
      </c>
      <c r="U5577" s="43">
        <v>0</v>
      </c>
      <c r="V5577" s="43">
        <f t="shared" si="10977"/>
        <v>32020.710999999996</v>
      </c>
      <c r="W5577" s="43">
        <f t="shared" ref="W5577:W5578" si="11000">W5578</f>
        <v>0</v>
      </c>
      <c r="X5577" s="43">
        <f t="shared" ref="X5577:X5578" si="11001">X5578</f>
        <v>0</v>
      </c>
      <c r="Y5577" s="43">
        <f t="shared" ref="Y5577:Y5578" si="11002">Y5578</f>
        <v>0</v>
      </c>
      <c r="Z5577" s="43">
        <f t="shared" ref="Z5577:Z5578" si="11003">Z5578</f>
        <v>0</v>
      </c>
      <c r="AA5577" s="43">
        <f t="shared" ref="AA5577:AA5578" si="11004">AA5578</f>
        <v>0</v>
      </c>
      <c r="AB5577" s="43">
        <f>AB5578+AB5580</f>
        <v>37215.714420000004</v>
      </c>
      <c r="AC5577" s="44">
        <f>AC5578+AC5580</f>
        <v>37215.714420000004</v>
      </c>
      <c r="AD5577" s="44">
        <f>AD5578+AD5580</f>
        <v>37215.714420000004</v>
      </c>
      <c r="AE5577" s="45">
        <f t="shared" si="10936"/>
        <v>100</v>
      </c>
      <c r="AF5577" s="43">
        <f>AF5578+AF5580</f>
        <v>37215.714420000004</v>
      </c>
      <c r="AG5577" s="43">
        <f>AG5578+AG5580</f>
        <v>0</v>
      </c>
      <c r="AH5577" s="43">
        <f>AH5578+AH5580</f>
        <v>0</v>
      </c>
      <c r="AI5577" s="43">
        <f>AI5578+AI5580</f>
        <v>0</v>
      </c>
      <c r="AJ5577" s="43">
        <f>AJ5578+AJ5580</f>
        <v>0</v>
      </c>
      <c r="AK5577" s="43">
        <f>AK5578+AK5580</f>
        <v>0</v>
      </c>
      <c r="AL5577" s="43">
        <f t="shared" si="10937"/>
        <v>37215.714420000004</v>
      </c>
      <c r="AM5577" s="43">
        <f t="shared" si="10938"/>
        <v>-5195.0034200000082</v>
      </c>
      <c r="AN5577" s="19"/>
      <c r="AO5577" s="1"/>
      <c r="AP5577" s="1"/>
      <c r="AQ5577" s="1"/>
      <c r="AR5577" s="1"/>
      <c r="AS5577" s="1"/>
    </row>
    <row r="5578" ht="31.5">
      <c r="B5578" s="41" t="s">
        <v>1543</v>
      </c>
      <c r="C5578" s="41" t="s">
        <v>115</v>
      </c>
      <c r="D5578" s="41" t="s">
        <v>41</v>
      </c>
      <c r="E5578" s="26" t="str">
        <f t="shared" si="10965"/>
        <v>0501</v>
      </c>
      <c r="F5578" s="41" t="s">
        <v>1023</v>
      </c>
      <c r="G5578" s="41" t="s">
        <v>550</v>
      </c>
      <c r="H5578" s="42" t="s">
        <v>551</v>
      </c>
      <c r="I5578" s="43">
        <f t="shared" si="10993"/>
        <v>0</v>
      </c>
      <c r="J5578" s="43">
        <f t="shared" si="10994"/>
        <v>0</v>
      </c>
      <c r="K5578" s="43">
        <f t="shared" si="10995"/>
        <v>0</v>
      </c>
      <c r="L5578" s="43">
        <f t="shared" si="10996"/>
        <v>0</v>
      </c>
      <c r="M5578" s="43">
        <f t="shared" si="10997"/>
        <v>0</v>
      </c>
      <c r="N5578" s="43">
        <f t="shared" si="10998"/>
        <v>0</v>
      </c>
      <c r="O5578" s="43">
        <f>O5579</f>
        <v>0</v>
      </c>
      <c r="P5578" s="43">
        <f>P5579</f>
        <v>-29751.328000000001</v>
      </c>
      <c r="Q5578" s="43">
        <f>Q5579</f>
        <v>0</v>
      </c>
      <c r="R5578" s="43">
        <f>R5579</f>
        <v>0</v>
      </c>
      <c r="S5578" s="43">
        <f>S5579</f>
        <v>61772.038999999997</v>
      </c>
      <c r="T5578" s="43">
        <f t="shared" si="10999"/>
        <v>0</v>
      </c>
      <c r="U5578" s="43">
        <v>0</v>
      </c>
      <c r="V5578" s="43">
        <f t="shared" si="10977"/>
        <v>32020.710999999996</v>
      </c>
      <c r="W5578" s="43">
        <f t="shared" si="11000"/>
        <v>0</v>
      </c>
      <c r="X5578" s="43">
        <f t="shared" si="11001"/>
        <v>0</v>
      </c>
      <c r="Y5578" s="43">
        <f t="shared" si="11002"/>
        <v>0</v>
      </c>
      <c r="Z5578" s="43">
        <f t="shared" si="11003"/>
        <v>0</v>
      </c>
      <c r="AA5578" s="43">
        <f t="shared" si="11004"/>
        <v>0</v>
      </c>
      <c r="AB5578" s="43">
        <f>AB5579</f>
        <v>35958.559300000001</v>
      </c>
      <c r="AC5578" s="44">
        <f>AC5579</f>
        <v>35958.559300000001</v>
      </c>
      <c r="AD5578" s="44">
        <f>AD5579</f>
        <v>35958.559300000001</v>
      </c>
      <c r="AE5578" s="45">
        <f t="shared" si="10936"/>
        <v>100</v>
      </c>
      <c r="AF5578" s="43">
        <f>AF5579</f>
        <v>35958.559300000001</v>
      </c>
      <c r="AG5578" s="43">
        <f>AG5579</f>
        <v>0</v>
      </c>
      <c r="AH5578" s="43">
        <f>AH5579</f>
        <v>0</v>
      </c>
      <c r="AI5578" s="43">
        <f>AI5579</f>
        <v>0</v>
      </c>
      <c r="AJ5578" s="43">
        <f>AJ5579</f>
        <v>0</v>
      </c>
      <c r="AK5578" s="43">
        <f>AK5579</f>
        <v>0</v>
      </c>
      <c r="AL5578" s="43">
        <f t="shared" si="10937"/>
        <v>35958.559300000001</v>
      </c>
      <c r="AM5578" s="43">
        <f t="shared" si="10938"/>
        <v>-3937.8483000000051</v>
      </c>
      <c r="AN5578" s="19"/>
      <c r="AR5578" s="1"/>
      <c r="AS5578" s="1"/>
    </row>
    <row r="5579">
      <c r="B5579" s="41" t="s">
        <v>1543</v>
      </c>
      <c r="C5579" s="41" t="s">
        <v>115</v>
      </c>
      <c r="D5579" s="41" t="s">
        <v>41</v>
      </c>
      <c r="E5579" s="26" t="str">
        <f t="shared" si="10965"/>
        <v>0501</v>
      </c>
      <c r="F5579" s="41" t="s">
        <v>1023</v>
      </c>
      <c r="G5579" s="41" t="s">
        <v>909</v>
      </c>
      <c r="H5579" s="42" t="s">
        <v>910</v>
      </c>
      <c r="I5579" s="43"/>
      <c r="J5579" s="43"/>
      <c r="K5579" s="43"/>
      <c r="L5579" s="43"/>
      <c r="M5579" s="43"/>
      <c r="N5579" s="43"/>
      <c r="O5579" s="43">
        <v>0</v>
      </c>
      <c r="P5579" s="43">
        <v>-29751.328000000001</v>
      </c>
      <c r="Q5579" s="43">
        <v>0</v>
      </c>
      <c r="R5579" s="43">
        <v>0</v>
      </c>
      <c r="S5579" s="43">
        <v>61772.038999999997</v>
      </c>
      <c r="T5579" s="43">
        <v>0</v>
      </c>
      <c r="U5579" s="43">
        <v>0</v>
      </c>
      <c r="V5579" s="43">
        <f t="shared" si="10977"/>
        <v>32020.710999999996</v>
      </c>
      <c r="W5579" s="43"/>
      <c r="X5579" s="43"/>
      <c r="Y5579" s="43"/>
      <c r="Z5579" s="43"/>
      <c r="AA5579" s="43"/>
      <c r="AB5579" s="43">
        <v>35958.559300000001</v>
      </c>
      <c r="AC5579" s="44">
        <v>35958.559300000001</v>
      </c>
      <c r="AD5579" s="44">
        <v>35958.559300000001</v>
      </c>
      <c r="AE5579" s="45">
        <f t="shared" si="10936"/>
        <v>100</v>
      </c>
      <c r="AF5579" s="43">
        <v>35958.559300000001</v>
      </c>
      <c r="AG5579" s="43">
        <v>0</v>
      </c>
      <c r="AH5579" s="43">
        <v>0</v>
      </c>
      <c r="AI5579" s="43">
        <v>0</v>
      </c>
      <c r="AJ5579" s="43">
        <v>0</v>
      </c>
      <c r="AK5579" s="43">
        <v>0</v>
      </c>
      <c r="AL5579" s="43">
        <f t="shared" si="10937"/>
        <v>35958.559300000001</v>
      </c>
      <c r="AM5579" s="43">
        <f t="shared" si="10938"/>
        <v>-3937.8483000000051</v>
      </c>
      <c r="AN5579" s="19"/>
      <c r="AO5579" s="1"/>
      <c r="AP5579" s="1"/>
      <c r="AQ5579" s="1"/>
      <c r="AR5579" s="1"/>
      <c r="AS5579" s="1"/>
    </row>
    <row r="5580">
      <c r="B5580" s="41" t="s">
        <v>1543</v>
      </c>
      <c r="C5580" s="41" t="s">
        <v>115</v>
      </c>
      <c r="D5580" s="41" t="s">
        <v>41</v>
      </c>
      <c r="E5580" s="26" t="str">
        <f t="shared" si="10965"/>
        <v>0501</v>
      </c>
      <c r="F5580" s="41" t="s">
        <v>1023</v>
      </c>
      <c r="G5580" s="41" t="s">
        <v>59</v>
      </c>
      <c r="H5580" s="42" t="s">
        <v>60</v>
      </c>
      <c r="I5580" s="43"/>
      <c r="J5580" s="43"/>
      <c r="K5580" s="43"/>
      <c r="L5580" s="43"/>
      <c r="M5580" s="43"/>
      <c r="N5580" s="43"/>
      <c r="O5580" s="43">
        <f>O5581</f>
        <v>0</v>
      </c>
      <c r="P5580" s="43">
        <f>P5581</f>
        <v>0</v>
      </c>
      <c r="Q5580" s="43">
        <f>Q5581</f>
        <v>0</v>
      </c>
      <c r="R5580" s="43">
        <f>R5581</f>
        <v>0</v>
      </c>
      <c r="S5580" s="43">
        <f>S5581</f>
        <v>0</v>
      </c>
      <c r="T5580" s="43"/>
      <c r="U5580" s="43"/>
      <c r="V5580" s="43">
        <f t="shared" si="10977"/>
        <v>0</v>
      </c>
      <c r="W5580" s="43"/>
      <c r="X5580" s="43"/>
      <c r="Y5580" s="43"/>
      <c r="Z5580" s="43"/>
      <c r="AA5580" s="43"/>
      <c r="AB5580" s="43">
        <f>AB5581</f>
        <v>1257.1551199999999</v>
      </c>
      <c r="AC5580" s="44">
        <f>AC5581</f>
        <v>1257.1551199999999</v>
      </c>
      <c r="AD5580" s="44">
        <f>AD5581</f>
        <v>1257.1551199999999</v>
      </c>
      <c r="AE5580" s="45">
        <f t="shared" si="10936"/>
        <v>100</v>
      </c>
      <c r="AF5580" s="43">
        <f>AF5581</f>
        <v>1257.1551199999999</v>
      </c>
      <c r="AG5580" s="43">
        <f>AG5581</f>
        <v>0</v>
      </c>
      <c r="AH5580" s="43">
        <f>AH5581</f>
        <v>0</v>
      </c>
      <c r="AI5580" s="43">
        <f>AI5581</f>
        <v>0</v>
      </c>
      <c r="AJ5580" s="43">
        <f>AJ5581</f>
        <v>0</v>
      </c>
      <c r="AK5580" s="43">
        <f>AK5581</f>
        <v>0</v>
      </c>
      <c r="AL5580" s="43">
        <f t="shared" si="10937"/>
        <v>1257.1551199999999</v>
      </c>
      <c r="AM5580" s="43">
        <f t="shared" si="10938"/>
        <v>-1257.1551199999999</v>
      </c>
      <c r="AN5580" s="19"/>
      <c r="AO5580" s="1"/>
      <c r="AP5580" s="1"/>
      <c r="AQ5580" s="1"/>
      <c r="AR5580" s="1"/>
      <c r="AS5580" s="1"/>
    </row>
    <row r="5581">
      <c r="B5581" s="41" t="s">
        <v>1543</v>
      </c>
      <c r="C5581" s="41" t="s">
        <v>115</v>
      </c>
      <c r="D5581" s="41" t="s">
        <v>41</v>
      </c>
      <c r="E5581" s="26" t="str">
        <f t="shared" si="10965"/>
        <v>0501</v>
      </c>
      <c r="F5581" s="41" t="s">
        <v>1023</v>
      </c>
      <c r="G5581" s="41" t="s">
        <v>61</v>
      </c>
      <c r="H5581" s="42" t="s">
        <v>62</v>
      </c>
      <c r="I5581" s="43"/>
      <c r="J5581" s="43"/>
      <c r="K5581" s="43"/>
      <c r="L5581" s="43"/>
      <c r="M5581" s="43"/>
      <c r="N5581" s="43"/>
      <c r="O5581" s="43">
        <v>0</v>
      </c>
      <c r="P5581" s="43">
        <v>0</v>
      </c>
      <c r="Q5581" s="43">
        <v>0</v>
      </c>
      <c r="R5581" s="43">
        <v>0</v>
      </c>
      <c r="S5581" s="43">
        <v>0</v>
      </c>
      <c r="T5581" s="43"/>
      <c r="U5581" s="43"/>
      <c r="V5581" s="43">
        <f t="shared" si="10977"/>
        <v>0</v>
      </c>
      <c r="W5581" s="43"/>
      <c r="X5581" s="43"/>
      <c r="Y5581" s="43"/>
      <c r="Z5581" s="43"/>
      <c r="AA5581" s="43"/>
      <c r="AB5581" s="43">
        <v>1257.1551199999999</v>
      </c>
      <c r="AC5581" s="44">
        <v>1257.1551199999999</v>
      </c>
      <c r="AD5581" s="44">
        <v>1257.1551199999999</v>
      </c>
      <c r="AE5581" s="45">
        <f t="shared" si="10936"/>
        <v>100</v>
      </c>
      <c r="AF5581" s="43">
        <v>1257.1551199999999</v>
      </c>
      <c r="AG5581" s="43">
        <v>0</v>
      </c>
      <c r="AH5581" s="43">
        <v>0</v>
      </c>
      <c r="AI5581" s="43">
        <v>0</v>
      </c>
      <c r="AJ5581" s="43">
        <v>0</v>
      </c>
      <c r="AK5581" s="43">
        <v>0</v>
      </c>
      <c r="AL5581" s="43">
        <f t="shared" si="10937"/>
        <v>1257.1551199999999</v>
      </c>
      <c r="AM5581" s="43">
        <f t="shared" si="10938"/>
        <v>-1257.1551199999999</v>
      </c>
      <c r="AN5581" s="19"/>
      <c r="AR5581" s="1"/>
      <c r="AS5581" s="1"/>
    </row>
    <row r="5582" ht="47.25">
      <c r="B5582" s="41" t="s">
        <v>1543</v>
      </c>
      <c r="C5582" s="41" t="s">
        <v>115</v>
      </c>
      <c r="D5582" s="41" t="s">
        <v>41</v>
      </c>
      <c r="E5582" s="26" t="str">
        <f t="shared" si="10965"/>
        <v>0501</v>
      </c>
      <c r="F5582" s="41" t="s">
        <v>1025</v>
      </c>
      <c r="G5582" s="41"/>
      <c r="H5582" s="42" t="s">
        <v>1026</v>
      </c>
      <c r="I5582" s="43">
        <f>I5585</f>
        <v>0</v>
      </c>
      <c r="J5582" s="43">
        <f>J5585</f>
        <v>0</v>
      </c>
      <c r="K5582" s="43">
        <f>K5585</f>
        <v>0</v>
      </c>
      <c r="L5582" s="43">
        <f>L5585</f>
        <v>0</v>
      </c>
      <c r="M5582" s="43">
        <f>M5585</f>
        <v>0</v>
      </c>
      <c r="N5582" s="43">
        <f>N5585</f>
        <v>0</v>
      </c>
      <c r="O5582" s="43">
        <f>O5585+O5587+O5583</f>
        <v>2949.002</v>
      </c>
      <c r="P5582" s="43">
        <f>P5585+P5587+P5583</f>
        <v>-3556.3809999999999</v>
      </c>
      <c r="Q5582" s="43">
        <f>Q5585+Q5587+Q5583</f>
        <v>0</v>
      </c>
      <c r="R5582" s="43">
        <f>R5585+R5587</f>
        <v>-10000</v>
      </c>
      <c r="S5582" s="43">
        <f>S5585+S5587</f>
        <v>36103.125</v>
      </c>
      <c r="T5582" s="43">
        <f>T5585</f>
        <v>0</v>
      </c>
      <c r="U5582" s="43">
        <v>0</v>
      </c>
      <c r="V5582" s="43">
        <f t="shared" si="10977"/>
        <v>25495.745999999999</v>
      </c>
      <c r="W5582" s="43">
        <f>W5585</f>
        <v>0</v>
      </c>
      <c r="X5582" s="43">
        <f>X5585</f>
        <v>0</v>
      </c>
      <c r="Y5582" s="43">
        <f>Y5585</f>
        <v>0</v>
      </c>
      <c r="Z5582" s="43">
        <f>Z5585</f>
        <v>0</v>
      </c>
      <c r="AA5582" s="43">
        <f>AA5585</f>
        <v>0</v>
      </c>
      <c r="AB5582" s="43">
        <f>AB5585+AB5587+AB5583</f>
        <v>51321.499770000002</v>
      </c>
      <c r="AC5582" s="44">
        <f>AC5585+AC5587+AC5583</f>
        <v>55938.176890000002</v>
      </c>
      <c r="AD5582" s="44">
        <f>AD5585+AD5587+AD5583</f>
        <v>55938.176890000002</v>
      </c>
      <c r="AE5582" s="45">
        <f t="shared" si="10936"/>
        <v>100</v>
      </c>
      <c r="AF5582" s="43">
        <f>AF5585+AF5587+AF5583</f>
        <v>52989.174570000003</v>
      </c>
      <c r="AG5582" s="43">
        <f>AG5585+AG5587+AG5583</f>
        <v>2949.002</v>
      </c>
      <c r="AH5582" s="43">
        <f>AH5585+AH5587+AH5583</f>
        <v>0</v>
      </c>
      <c r="AI5582" s="43">
        <f>AI5585+AI5587+AI5583</f>
        <v>0</v>
      </c>
      <c r="AJ5582" s="43">
        <f>AJ5585+AJ5587+AJ5583</f>
        <v>0</v>
      </c>
      <c r="AK5582" s="43">
        <f>AK5585+AK5587+AK5583</f>
        <v>0</v>
      </c>
      <c r="AL5582" s="43">
        <f t="shared" si="10937"/>
        <v>55938.176570000003</v>
      </c>
      <c r="AM5582" s="43">
        <f t="shared" si="10938"/>
        <v>-30442.430570000004</v>
      </c>
      <c r="AN5582" s="19"/>
      <c r="AO5582" s="1"/>
      <c r="AP5582" s="1"/>
      <c r="AQ5582" s="1"/>
      <c r="AR5582" s="1"/>
      <c r="AS5582" s="1"/>
    </row>
    <row r="5583" ht="31.5">
      <c r="B5583" s="41" t="s">
        <v>1543</v>
      </c>
      <c r="C5583" s="41" t="s">
        <v>115</v>
      </c>
      <c r="D5583" s="41" t="s">
        <v>41</v>
      </c>
      <c r="E5583" s="26" t="str">
        <f t="shared" si="10965"/>
        <v>0501</v>
      </c>
      <c r="F5583" s="41" t="s">
        <v>1025</v>
      </c>
      <c r="G5583" s="41" t="s">
        <v>53</v>
      </c>
      <c r="H5583" s="42" t="s">
        <v>54</v>
      </c>
      <c r="I5583" s="43"/>
      <c r="J5583" s="43"/>
      <c r="K5583" s="43"/>
      <c r="L5583" s="43"/>
      <c r="M5583" s="43"/>
      <c r="N5583" s="43"/>
      <c r="O5583" s="43">
        <f>O5584</f>
        <v>0</v>
      </c>
      <c r="P5583" s="43">
        <f>P5584</f>
        <v>0</v>
      </c>
      <c r="Q5583" s="43">
        <f>Q5584</f>
        <v>0</v>
      </c>
      <c r="R5583" s="43"/>
      <c r="S5583" s="43"/>
      <c r="T5583" s="43"/>
      <c r="U5583" s="43"/>
      <c r="V5583" s="43">
        <f t="shared" si="10977"/>
        <v>0</v>
      </c>
      <c r="W5583" s="43"/>
      <c r="X5583" s="43"/>
      <c r="Y5583" s="43"/>
      <c r="Z5583" s="43"/>
      <c r="AA5583" s="43"/>
      <c r="AB5583" s="43">
        <f>AB5584</f>
        <v>353.08600999999999</v>
      </c>
      <c r="AC5583" s="44">
        <f>AC5584</f>
        <v>1802.4936600000001</v>
      </c>
      <c r="AD5583" s="44">
        <f>AD5584</f>
        <v>1802.4936600000001</v>
      </c>
      <c r="AE5583" s="45">
        <f t="shared" si="10936"/>
        <v>100</v>
      </c>
      <c r="AF5583" s="43">
        <f>AF5584</f>
        <v>1827.5588700000001</v>
      </c>
      <c r="AG5583" s="43">
        <f>AG5584</f>
        <v>0</v>
      </c>
      <c r="AH5583" s="43">
        <f>AH5584</f>
        <v>0</v>
      </c>
      <c r="AI5583" s="43">
        <f>AI5584</f>
        <v>0</v>
      </c>
      <c r="AJ5583" s="43">
        <f>AJ5584</f>
        <v>0</v>
      </c>
      <c r="AK5583" s="43">
        <f>AK5584</f>
        <v>0</v>
      </c>
      <c r="AL5583" s="43">
        <f t="shared" si="10937"/>
        <v>1827.5588700000001</v>
      </c>
      <c r="AM5583" s="43">
        <f t="shared" si="10938"/>
        <v>-1827.5588700000001</v>
      </c>
      <c r="AN5583" s="19"/>
      <c r="AR5583" s="1"/>
      <c r="AS5583" s="1"/>
    </row>
    <row r="5584" ht="31.5">
      <c r="B5584" s="41" t="s">
        <v>1543</v>
      </c>
      <c r="C5584" s="41" t="s">
        <v>115</v>
      </c>
      <c r="D5584" s="41" t="s">
        <v>41</v>
      </c>
      <c r="E5584" s="26" t="str">
        <f t="shared" si="10965"/>
        <v>0501</v>
      </c>
      <c r="F5584" s="41" t="s">
        <v>1025</v>
      </c>
      <c r="G5584" s="41" t="s">
        <v>55</v>
      </c>
      <c r="H5584" s="42" t="s">
        <v>56</v>
      </c>
      <c r="I5584" s="43"/>
      <c r="J5584" s="43"/>
      <c r="K5584" s="43"/>
      <c r="L5584" s="43"/>
      <c r="M5584" s="43"/>
      <c r="N5584" s="43"/>
      <c r="O5584" s="43">
        <v>0</v>
      </c>
      <c r="P5584" s="43">
        <v>0</v>
      </c>
      <c r="Q5584" s="43">
        <v>0</v>
      </c>
      <c r="R5584" s="43"/>
      <c r="S5584" s="43"/>
      <c r="T5584" s="43"/>
      <c r="U5584" s="43"/>
      <c r="V5584" s="43">
        <f t="shared" si="10977"/>
        <v>0</v>
      </c>
      <c r="W5584" s="43"/>
      <c r="X5584" s="43"/>
      <c r="Y5584" s="43"/>
      <c r="Z5584" s="43"/>
      <c r="AA5584" s="43"/>
      <c r="AB5584" s="43">
        <v>353.08600999999999</v>
      </c>
      <c r="AC5584" s="44">
        <v>1802.4936600000001</v>
      </c>
      <c r="AD5584" s="44">
        <v>1802.4936600000001</v>
      </c>
      <c r="AE5584" s="45">
        <f t="shared" si="10936"/>
        <v>100</v>
      </c>
      <c r="AF5584" s="43">
        <v>1827.5588700000001</v>
      </c>
      <c r="AG5584" s="43">
        <v>0</v>
      </c>
      <c r="AH5584" s="43">
        <v>0</v>
      </c>
      <c r="AI5584" s="43">
        <v>0</v>
      </c>
      <c r="AJ5584" s="43">
        <v>0</v>
      </c>
      <c r="AK5584" s="43">
        <v>0</v>
      </c>
      <c r="AL5584" s="43">
        <f t="shared" si="10937"/>
        <v>1827.5588700000001</v>
      </c>
      <c r="AM5584" s="43">
        <f t="shared" si="10938"/>
        <v>-1827.5588700000001</v>
      </c>
      <c r="AN5584" s="19"/>
      <c r="AO5584" s="1"/>
      <c r="AP5584" s="1"/>
      <c r="AQ5584" s="1"/>
      <c r="AR5584" s="1"/>
      <c r="AS5584" s="1"/>
    </row>
    <row r="5585" ht="31.5">
      <c r="B5585" s="41" t="s">
        <v>1543</v>
      </c>
      <c r="C5585" s="41" t="s">
        <v>115</v>
      </c>
      <c r="D5585" s="41" t="s">
        <v>41</v>
      </c>
      <c r="E5585" s="26" t="str">
        <f t="shared" si="10965"/>
        <v>0501</v>
      </c>
      <c r="F5585" s="41" t="s">
        <v>1025</v>
      </c>
      <c r="G5585" s="41" t="s">
        <v>550</v>
      </c>
      <c r="H5585" s="42" t="s">
        <v>551</v>
      </c>
      <c r="I5585" s="43">
        <f>I5586</f>
        <v>0</v>
      </c>
      <c r="J5585" s="43">
        <f>J5586</f>
        <v>0</v>
      </c>
      <c r="K5585" s="43">
        <f>K5586</f>
        <v>0</v>
      </c>
      <c r="L5585" s="43">
        <f>L5586</f>
        <v>0</v>
      </c>
      <c r="M5585" s="43">
        <f>M5586</f>
        <v>0</v>
      </c>
      <c r="N5585" s="43">
        <f>N5586</f>
        <v>0</v>
      </c>
      <c r="O5585" s="43">
        <f>O5586</f>
        <v>2949.002</v>
      </c>
      <c r="P5585" s="43">
        <f>P5586</f>
        <v>-3556.3809999999999</v>
      </c>
      <c r="Q5585" s="43">
        <f>Q5586</f>
        <v>0</v>
      </c>
      <c r="R5585" s="43">
        <f>R5586</f>
        <v>-10000</v>
      </c>
      <c r="S5585" s="43">
        <f>S5586</f>
        <v>36103.125</v>
      </c>
      <c r="T5585" s="43">
        <f>T5586</f>
        <v>0</v>
      </c>
      <c r="U5585" s="43">
        <v>0</v>
      </c>
      <c r="V5585" s="43">
        <f t="shared" si="10977"/>
        <v>25495.745999999999</v>
      </c>
      <c r="W5585" s="43">
        <f>W5586</f>
        <v>0</v>
      </c>
      <c r="X5585" s="43">
        <f>X5586</f>
        <v>0</v>
      </c>
      <c r="Y5585" s="43">
        <f>Y5586</f>
        <v>0</v>
      </c>
      <c r="Z5585" s="43">
        <f>Z5586</f>
        <v>0</v>
      </c>
      <c r="AA5585" s="43">
        <f>AA5586</f>
        <v>0</v>
      </c>
      <c r="AB5585" s="43">
        <f>AB5586</f>
        <v>48650.028590000002</v>
      </c>
      <c r="AC5585" s="44">
        <f>AC5586</f>
        <v>51817.298060000001</v>
      </c>
      <c r="AD5585" s="44">
        <f>AD5586</f>
        <v>51817.298060000001</v>
      </c>
      <c r="AE5585" s="45">
        <f t="shared" si="10936"/>
        <v>100</v>
      </c>
      <c r="AF5585" s="43">
        <f>AF5586</f>
        <v>48843.230530000001</v>
      </c>
      <c r="AG5585" s="43">
        <f>AG5586</f>
        <v>2949.002</v>
      </c>
      <c r="AH5585" s="43">
        <f>AH5586</f>
        <v>0</v>
      </c>
      <c r="AI5585" s="43">
        <f>AI5586</f>
        <v>0</v>
      </c>
      <c r="AJ5585" s="43">
        <f>AJ5586</f>
        <v>0</v>
      </c>
      <c r="AK5585" s="43">
        <f>AK5586</f>
        <v>0</v>
      </c>
      <c r="AL5585" s="43">
        <f t="shared" si="10937"/>
        <v>51792.232530000001</v>
      </c>
      <c r="AM5585" s="43">
        <f t="shared" si="10938"/>
        <v>-26296.486530000002</v>
      </c>
      <c r="AN5585" s="19"/>
      <c r="AR5585" s="1"/>
      <c r="AS5585" s="1"/>
    </row>
    <row r="5586">
      <c r="B5586" s="41" t="s">
        <v>1543</v>
      </c>
      <c r="C5586" s="41" t="s">
        <v>115</v>
      </c>
      <c r="D5586" s="41" t="s">
        <v>41</v>
      </c>
      <c r="E5586" s="26" t="str">
        <f t="shared" si="10965"/>
        <v>0501</v>
      </c>
      <c r="F5586" s="41" t="s">
        <v>1025</v>
      </c>
      <c r="G5586" s="41" t="s">
        <v>909</v>
      </c>
      <c r="H5586" s="42" t="s">
        <v>910</v>
      </c>
      <c r="I5586" s="43"/>
      <c r="J5586" s="43"/>
      <c r="K5586" s="43"/>
      <c r="L5586" s="43"/>
      <c r="M5586" s="43"/>
      <c r="N5586" s="43"/>
      <c r="O5586" s="43">
        <v>2949.002</v>
      </c>
      <c r="P5586" s="43">
        <v>-3556.3809999999999</v>
      </c>
      <c r="Q5586" s="43">
        <v>0</v>
      </c>
      <c r="R5586" s="43">
        <v>-10000</v>
      </c>
      <c r="S5586" s="43">
        <v>36103.125</v>
      </c>
      <c r="T5586" s="43">
        <v>0</v>
      </c>
      <c r="U5586" s="43">
        <v>0</v>
      </c>
      <c r="V5586" s="43">
        <f t="shared" si="10977"/>
        <v>25495.745999999999</v>
      </c>
      <c r="W5586" s="43"/>
      <c r="X5586" s="43"/>
      <c r="Y5586" s="43"/>
      <c r="Z5586" s="43"/>
      <c r="AA5586" s="43"/>
      <c r="AB5586" s="43">
        <v>48650.028590000002</v>
      </c>
      <c r="AC5586" s="44">
        <v>51817.298060000001</v>
      </c>
      <c r="AD5586" s="44">
        <v>51817.298060000001</v>
      </c>
      <c r="AE5586" s="45">
        <f t="shared" si="10936"/>
        <v>100</v>
      </c>
      <c r="AF5586" s="43">
        <v>48843.230530000001</v>
      </c>
      <c r="AG5586" s="43">
        <v>2949.002</v>
      </c>
      <c r="AH5586" s="43">
        <v>0</v>
      </c>
      <c r="AI5586" s="43">
        <v>0</v>
      </c>
      <c r="AJ5586" s="43">
        <v>0</v>
      </c>
      <c r="AK5586" s="43">
        <v>0</v>
      </c>
      <c r="AL5586" s="43">
        <f t="shared" si="10937"/>
        <v>51792.232530000001</v>
      </c>
      <c r="AM5586" s="43">
        <f t="shared" si="10938"/>
        <v>-26296.486530000002</v>
      </c>
      <c r="AN5586" s="19"/>
      <c r="AR5586" s="1"/>
      <c r="AS5586" s="1"/>
    </row>
    <row r="5587">
      <c r="B5587" s="41" t="s">
        <v>1543</v>
      </c>
      <c r="C5587" s="41" t="s">
        <v>115</v>
      </c>
      <c r="D5587" s="41" t="s">
        <v>41</v>
      </c>
      <c r="E5587" s="26" t="str">
        <f t="shared" si="10965"/>
        <v>0501</v>
      </c>
      <c r="F5587" s="41" t="s">
        <v>1025</v>
      </c>
      <c r="G5587" s="41" t="s">
        <v>59</v>
      </c>
      <c r="H5587" s="42" t="s">
        <v>60</v>
      </c>
      <c r="I5587" s="43"/>
      <c r="J5587" s="43"/>
      <c r="K5587" s="43"/>
      <c r="L5587" s="43"/>
      <c r="M5587" s="43"/>
      <c r="N5587" s="43"/>
      <c r="O5587" s="43">
        <f>O5588+O5589</f>
        <v>0</v>
      </c>
      <c r="P5587" s="43">
        <f>P5588+P5589</f>
        <v>0</v>
      </c>
      <c r="Q5587" s="43">
        <f>Q5588+Q5589</f>
        <v>0</v>
      </c>
      <c r="R5587" s="43">
        <f>R5588+R5589</f>
        <v>0</v>
      </c>
      <c r="S5587" s="43">
        <f>S5588+S5589</f>
        <v>0</v>
      </c>
      <c r="T5587" s="43"/>
      <c r="U5587" s="43"/>
      <c r="V5587" s="43">
        <f t="shared" si="10977"/>
        <v>0</v>
      </c>
      <c r="W5587" s="43"/>
      <c r="X5587" s="43"/>
      <c r="Y5587" s="43"/>
      <c r="Z5587" s="43"/>
      <c r="AA5587" s="43"/>
      <c r="AB5587" s="43">
        <f>AB5588+AB5589</f>
        <v>2318.38517</v>
      </c>
      <c r="AC5587" s="44">
        <f>AC5588+AC5589</f>
        <v>2318.38517</v>
      </c>
      <c r="AD5587" s="44">
        <f>AD5588+AD5589</f>
        <v>2318.38517</v>
      </c>
      <c r="AE5587" s="45">
        <f t="shared" si="10936"/>
        <v>100</v>
      </c>
      <c r="AF5587" s="43">
        <f>AF5588+AF5589</f>
        <v>2318.38517</v>
      </c>
      <c r="AG5587" s="43">
        <f>AG5588+AG5589</f>
        <v>0</v>
      </c>
      <c r="AH5587" s="43">
        <f>AH5588+AH5589</f>
        <v>0</v>
      </c>
      <c r="AI5587" s="43">
        <f>AI5588+AI5589</f>
        <v>0</v>
      </c>
      <c r="AJ5587" s="43">
        <f>AJ5588+AJ5589</f>
        <v>0</v>
      </c>
      <c r="AK5587" s="43">
        <f>AK5588+AK5589</f>
        <v>0</v>
      </c>
      <c r="AL5587" s="43">
        <f t="shared" si="10937"/>
        <v>2318.38517</v>
      </c>
      <c r="AM5587" s="43">
        <f t="shared" si="10938"/>
        <v>-2318.38517</v>
      </c>
      <c r="AN5587" s="19"/>
      <c r="AO5587" s="1"/>
      <c r="AP5587" s="1"/>
      <c r="AQ5587" s="1"/>
      <c r="AR5587" s="1"/>
      <c r="AS5587" s="1"/>
    </row>
    <row r="5588">
      <c r="B5588" s="41" t="s">
        <v>1543</v>
      </c>
      <c r="C5588" s="41" t="s">
        <v>115</v>
      </c>
      <c r="D5588" s="41" t="s">
        <v>41</v>
      </c>
      <c r="E5588" s="26" t="str">
        <f t="shared" si="10965"/>
        <v>0501</v>
      </c>
      <c r="F5588" s="41" t="s">
        <v>1025</v>
      </c>
      <c r="G5588" s="41" t="s">
        <v>61</v>
      </c>
      <c r="H5588" s="42" t="s">
        <v>62</v>
      </c>
      <c r="I5588" s="43"/>
      <c r="J5588" s="43"/>
      <c r="K5588" s="43"/>
      <c r="L5588" s="43"/>
      <c r="M5588" s="43"/>
      <c r="N5588" s="43"/>
      <c r="O5588" s="43">
        <v>0</v>
      </c>
      <c r="P5588" s="43">
        <v>0</v>
      </c>
      <c r="Q5588" s="43">
        <v>0</v>
      </c>
      <c r="R5588" s="43">
        <v>0</v>
      </c>
      <c r="S5588" s="43">
        <v>0</v>
      </c>
      <c r="T5588" s="43"/>
      <c r="U5588" s="43"/>
      <c r="V5588" s="43">
        <f t="shared" si="10977"/>
        <v>0</v>
      </c>
      <c r="W5588" s="43"/>
      <c r="X5588" s="43"/>
      <c r="Y5588" s="43"/>
      <c r="Z5588" s="43"/>
      <c r="AA5588" s="43"/>
      <c r="AB5588" s="43">
        <v>756.52716999999996</v>
      </c>
      <c r="AC5588" s="44">
        <v>756.52716999999996</v>
      </c>
      <c r="AD5588" s="44">
        <v>756.52716999999996</v>
      </c>
      <c r="AE5588" s="45">
        <f t="shared" si="10936"/>
        <v>100</v>
      </c>
      <c r="AF5588" s="43">
        <v>756.52716999999996</v>
      </c>
      <c r="AG5588" s="43">
        <v>0</v>
      </c>
      <c r="AH5588" s="43">
        <v>0</v>
      </c>
      <c r="AI5588" s="43">
        <v>0</v>
      </c>
      <c r="AJ5588" s="43">
        <v>0</v>
      </c>
      <c r="AK5588" s="43">
        <v>0</v>
      </c>
      <c r="AL5588" s="43">
        <f t="shared" si="10937"/>
        <v>756.52716999999996</v>
      </c>
      <c r="AM5588" s="43">
        <f t="shared" si="10938"/>
        <v>-756.52716999999996</v>
      </c>
      <c r="AN5588" s="19"/>
      <c r="AO5588" s="1"/>
      <c r="AP5588" s="1"/>
      <c r="AQ5588" s="1"/>
      <c r="AR5588" s="1"/>
      <c r="AS5588" s="1"/>
    </row>
    <row r="5589">
      <c r="B5589" s="41" t="s">
        <v>1543</v>
      </c>
      <c r="C5589" s="41" t="s">
        <v>115</v>
      </c>
      <c r="D5589" s="41" t="s">
        <v>41</v>
      </c>
      <c r="E5589" s="26" t="str">
        <f t="shared" si="10965"/>
        <v>0501</v>
      </c>
      <c r="F5589" s="41" t="s">
        <v>1025</v>
      </c>
      <c r="G5589" s="41" t="s">
        <v>63</v>
      </c>
      <c r="H5589" s="42" t="s">
        <v>64</v>
      </c>
      <c r="I5589" s="43"/>
      <c r="J5589" s="43"/>
      <c r="K5589" s="43"/>
      <c r="L5589" s="43"/>
      <c r="M5589" s="43"/>
      <c r="N5589" s="43"/>
      <c r="O5589" s="43">
        <v>0</v>
      </c>
      <c r="P5589" s="43">
        <v>0</v>
      </c>
      <c r="Q5589" s="43">
        <v>0</v>
      </c>
      <c r="R5589" s="43">
        <v>0</v>
      </c>
      <c r="S5589" s="43">
        <v>0</v>
      </c>
      <c r="T5589" s="43"/>
      <c r="U5589" s="43"/>
      <c r="V5589" s="43">
        <f t="shared" si="10977"/>
        <v>0</v>
      </c>
      <c r="W5589" s="43">
        <v>0</v>
      </c>
      <c r="X5589" s="43">
        <v>0</v>
      </c>
      <c r="Y5589" s="43">
        <v>0</v>
      </c>
      <c r="Z5589" s="43">
        <v>0</v>
      </c>
      <c r="AA5589" s="43">
        <v>0</v>
      </c>
      <c r="AB5589" s="43">
        <v>1561.8579999999999</v>
      </c>
      <c r="AC5589" s="44">
        <v>1561.8579999999999</v>
      </c>
      <c r="AD5589" s="44">
        <v>1561.8579999999999</v>
      </c>
      <c r="AE5589" s="45">
        <f t="shared" si="10936"/>
        <v>100</v>
      </c>
      <c r="AF5589" s="43">
        <v>1561.8579999999999</v>
      </c>
      <c r="AG5589" s="43">
        <v>0</v>
      </c>
      <c r="AH5589" s="43">
        <v>0</v>
      </c>
      <c r="AI5589" s="43">
        <v>0</v>
      </c>
      <c r="AJ5589" s="43">
        <v>0</v>
      </c>
      <c r="AK5589" s="43">
        <v>0</v>
      </c>
      <c r="AL5589" s="43">
        <f t="shared" si="10937"/>
        <v>1561.8579999999999</v>
      </c>
      <c r="AM5589" s="43">
        <f t="shared" si="10938"/>
        <v>-1561.8579999999999</v>
      </c>
      <c r="AN5589" s="19"/>
      <c r="AO5589" s="1"/>
      <c r="AP5589" s="1"/>
      <c r="AQ5589" s="1"/>
      <c r="AR5589" s="1"/>
      <c r="AS5589" s="1"/>
    </row>
    <row r="5590" ht="31.5">
      <c r="B5590" s="41" t="s">
        <v>1543</v>
      </c>
      <c r="C5590" s="41" t="s">
        <v>115</v>
      </c>
      <c r="D5590" s="41" t="s">
        <v>41</v>
      </c>
      <c r="E5590" s="26" t="str">
        <f t="shared" si="10965"/>
        <v>0501</v>
      </c>
      <c r="F5590" s="41" t="s">
        <v>1555</v>
      </c>
      <c r="G5590" s="41"/>
      <c r="H5590" s="42" t="s">
        <v>1556</v>
      </c>
      <c r="I5590" s="43">
        <f t="shared" ref="I5590:I5591" si="11005">I5591</f>
        <v>43484.099999999999</v>
      </c>
      <c r="J5590" s="43">
        <f t="shared" ref="J5590:J5591" si="11006">J5591</f>
        <v>43484.099999999999</v>
      </c>
      <c r="K5590" s="43">
        <f t="shared" ref="K5590:K5591" si="11007">K5591</f>
        <v>43484.099999999999</v>
      </c>
      <c r="L5590" s="43">
        <f t="shared" ref="L5590:L5591" si="11008">L5591</f>
        <v>0</v>
      </c>
      <c r="M5590" s="43">
        <f t="shared" ref="M5590:M5591" si="11009">M5591</f>
        <v>0</v>
      </c>
      <c r="N5590" s="43">
        <f t="shared" ref="N5590:N5591" si="11010">N5591</f>
        <v>0</v>
      </c>
      <c r="O5590" s="43">
        <f>O5591</f>
        <v>297.42000000000002</v>
      </c>
      <c r="P5590" s="43">
        <f>P5591</f>
        <v>29490.713</v>
      </c>
      <c r="Q5590" s="43">
        <f>Q5591</f>
        <v>32575.822</v>
      </c>
      <c r="R5590" s="43">
        <f>R5591</f>
        <v>33641.092000000004</v>
      </c>
      <c r="S5590" s="43">
        <f>S5591</f>
        <v>0</v>
      </c>
      <c r="T5590" s="43">
        <f>T5591</f>
        <v>0</v>
      </c>
      <c r="U5590" s="43">
        <v>0</v>
      </c>
      <c r="V5590" s="43">
        <f t="shared" si="10977"/>
        <v>139489.14700000003</v>
      </c>
      <c r="W5590" s="43">
        <f t="shared" ref="W5590:W5591" si="11011">W5591</f>
        <v>0</v>
      </c>
      <c r="X5590" s="43">
        <f t="shared" ref="X5590:X5591" si="11012">X5591</f>
        <v>0</v>
      </c>
      <c r="Y5590" s="43">
        <f t="shared" ref="Y5590:Y5591" si="11013">Y5591</f>
        <v>0</v>
      </c>
      <c r="Z5590" s="43">
        <f t="shared" ref="Z5590:Z5591" si="11014">Z5591</f>
        <v>0</v>
      </c>
      <c r="AA5590" s="43">
        <f t="shared" ref="AA5590:AA5591" si="11015">AA5591</f>
        <v>0</v>
      </c>
      <c r="AB5590" s="43">
        <f>AB5591</f>
        <v>134851.60699999999</v>
      </c>
      <c r="AC5590" s="44">
        <f>AC5591</f>
        <v>165646.43432999999</v>
      </c>
      <c r="AD5590" s="44">
        <f>AD5591</f>
        <v>165527.7597</v>
      </c>
      <c r="AE5590" s="45">
        <f t="shared" si="10936"/>
        <v>99.928356664917047</v>
      </c>
      <c r="AF5590" s="43">
        <f>AF5591</f>
        <v>166124.76956999997</v>
      </c>
      <c r="AG5590" s="43">
        <f>AG5591</f>
        <v>297.42000000000002</v>
      </c>
      <c r="AH5590" s="43">
        <f>AH5591</f>
        <v>0</v>
      </c>
      <c r="AI5590" s="43">
        <f>AI5591</f>
        <v>0</v>
      </c>
      <c r="AJ5590" s="43">
        <f>AJ5591</f>
        <v>0</v>
      </c>
      <c r="AK5590" s="43">
        <f>AK5591</f>
        <v>0</v>
      </c>
      <c r="AL5590" s="43">
        <f t="shared" si="10937"/>
        <v>166422.18956999999</v>
      </c>
      <c r="AM5590" s="43">
        <f t="shared" si="10938"/>
        <v>-26933.042569999961</v>
      </c>
      <c r="AN5590" s="2"/>
      <c r="AO5590" s="1"/>
      <c r="AP5590" s="1"/>
      <c r="AQ5590" s="1"/>
      <c r="AR5590" s="1"/>
      <c r="AS5590" s="1"/>
    </row>
    <row r="5591" ht="47.25">
      <c r="B5591" s="41" t="s">
        <v>1543</v>
      </c>
      <c r="C5591" s="41" t="s">
        <v>115</v>
      </c>
      <c r="D5591" s="41" t="s">
        <v>41</v>
      </c>
      <c r="E5591" s="26" t="str">
        <f t="shared" si="10965"/>
        <v>0501</v>
      </c>
      <c r="F5591" s="41" t="s">
        <v>1557</v>
      </c>
      <c r="G5591" s="41"/>
      <c r="H5591" s="42" t="s">
        <v>1558</v>
      </c>
      <c r="I5591" s="43">
        <f t="shared" si="11005"/>
        <v>43484.099999999999</v>
      </c>
      <c r="J5591" s="43">
        <f t="shared" si="11006"/>
        <v>43484.099999999999</v>
      </c>
      <c r="K5591" s="43">
        <f t="shared" si="11007"/>
        <v>43484.099999999999</v>
      </c>
      <c r="L5591" s="43">
        <f t="shared" si="11008"/>
        <v>0</v>
      </c>
      <c r="M5591" s="43">
        <f t="shared" si="11009"/>
        <v>0</v>
      </c>
      <c r="N5591" s="43">
        <f t="shared" si="11010"/>
        <v>0</v>
      </c>
      <c r="O5591" s="43">
        <f>O5592+O5598</f>
        <v>297.42000000000002</v>
      </c>
      <c r="P5591" s="43">
        <f>P5592+P5598</f>
        <v>29490.713</v>
      </c>
      <c r="Q5591" s="43">
        <f>Q5592+Q5598</f>
        <v>32575.822</v>
      </c>
      <c r="R5591" s="43">
        <f>R5592+R5598</f>
        <v>33641.092000000004</v>
      </c>
      <c r="S5591" s="43">
        <f>S5592+S5598</f>
        <v>0</v>
      </c>
      <c r="T5591" s="43">
        <f>T5592+T5598</f>
        <v>0</v>
      </c>
      <c r="U5591" s="43">
        <v>0</v>
      </c>
      <c r="V5591" s="43">
        <f t="shared" si="10977"/>
        <v>139489.14700000003</v>
      </c>
      <c r="W5591" s="43">
        <f t="shared" si="11011"/>
        <v>0</v>
      </c>
      <c r="X5591" s="43">
        <f t="shared" si="11012"/>
        <v>0</v>
      </c>
      <c r="Y5591" s="43">
        <f t="shared" si="11013"/>
        <v>0</v>
      </c>
      <c r="Z5591" s="43">
        <f t="shared" si="11014"/>
        <v>0</v>
      </c>
      <c r="AA5591" s="43">
        <f t="shared" si="11015"/>
        <v>0</v>
      </c>
      <c r="AB5591" s="43">
        <f>AB5592+AB5598</f>
        <v>134851.60699999999</v>
      </c>
      <c r="AC5591" s="44">
        <f>AC5592+AC5598</f>
        <v>165646.43432999999</v>
      </c>
      <c r="AD5591" s="44">
        <f>AD5592+AD5598</f>
        <v>165527.7597</v>
      </c>
      <c r="AE5591" s="45">
        <f t="shared" si="10936"/>
        <v>99.928356664917047</v>
      </c>
      <c r="AF5591" s="43">
        <f>AF5592+AF5598</f>
        <v>166124.76956999997</v>
      </c>
      <c r="AG5591" s="43">
        <f>AG5592+AG5598</f>
        <v>297.42000000000002</v>
      </c>
      <c r="AH5591" s="43">
        <f>AH5592+AH5598</f>
        <v>0</v>
      </c>
      <c r="AI5591" s="43">
        <f>AI5592+AI5598</f>
        <v>0</v>
      </c>
      <c r="AJ5591" s="43">
        <f>AJ5592+AJ5598</f>
        <v>0</v>
      </c>
      <c r="AK5591" s="43">
        <f>AK5592+AK5598</f>
        <v>0</v>
      </c>
      <c r="AL5591" s="43">
        <f t="shared" si="10937"/>
        <v>166422.18956999999</v>
      </c>
      <c r="AM5591" s="43">
        <f t="shared" si="10938"/>
        <v>-26933.042569999961</v>
      </c>
      <c r="AN5591" s="2"/>
      <c r="AR5591" s="1"/>
      <c r="AS5591" s="1"/>
    </row>
    <row r="5592" ht="31.5">
      <c r="B5592" s="41" t="s">
        <v>1543</v>
      </c>
      <c r="C5592" s="41" t="s">
        <v>115</v>
      </c>
      <c r="D5592" s="41" t="s">
        <v>41</v>
      </c>
      <c r="E5592" s="26" t="str">
        <f t="shared" si="10965"/>
        <v>0501</v>
      </c>
      <c r="F5592" s="41" t="s">
        <v>1559</v>
      </c>
      <c r="G5592" s="41"/>
      <c r="H5592" s="42" t="s">
        <v>1560</v>
      </c>
      <c r="I5592" s="43">
        <f>I5593+I5595</f>
        <v>43484.099999999999</v>
      </c>
      <c r="J5592" s="43">
        <f>J5593+J5595</f>
        <v>43484.099999999999</v>
      </c>
      <c r="K5592" s="43">
        <f>K5593+K5595</f>
        <v>43484.099999999999</v>
      </c>
      <c r="L5592" s="43">
        <f>L5593+L5595</f>
        <v>0</v>
      </c>
      <c r="M5592" s="43">
        <f>M5593+M5595</f>
        <v>0</v>
      </c>
      <c r="N5592" s="43">
        <f>N5593+N5595</f>
        <v>0</v>
      </c>
      <c r="O5592" s="43">
        <f>O5593+O5595</f>
        <v>297.42000000000002</v>
      </c>
      <c r="P5592" s="43">
        <f>P5593+P5595</f>
        <v>29490.713</v>
      </c>
      <c r="Q5592" s="43">
        <f>Q5593+Q5595</f>
        <v>32575.822</v>
      </c>
      <c r="R5592" s="43">
        <f>R5593+R5595</f>
        <v>33641.092000000004</v>
      </c>
      <c r="S5592" s="43">
        <f>S5593+S5595</f>
        <v>-2938.5720000000001</v>
      </c>
      <c r="T5592" s="43">
        <f>T5593+T5595</f>
        <v>0</v>
      </c>
      <c r="U5592" s="43">
        <v>0</v>
      </c>
      <c r="V5592" s="43">
        <f t="shared" si="10977"/>
        <v>136550.57500000001</v>
      </c>
      <c r="W5592" s="43">
        <f>W5593+W5595</f>
        <v>0</v>
      </c>
      <c r="X5592" s="43">
        <f>X5593+X5595</f>
        <v>0</v>
      </c>
      <c r="Y5592" s="43">
        <f>Y5593+Y5595</f>
        <v>0</v>
      </c>
      <c r="Z5592" s="43">
        <f>Z5593+Z5595</f>
        <v>0</v>
      </c>
      <c r="AA5592" s="43">
        <f>AA5593+AA5595</f>
        <v>0</v>
      </c>
      <c r="AB5592" s="43">
        <f>AB5593+AB5595</f>
        <v>131947.34857</v>
      </c>
      <c r="AC5592" s="44">
        <f>AC5593+AC5595</f>
        <v>162742.1759</v>
      </c>
      <c r="AD5592" s="44">
        <f>AD5593+AD5595</f>
        <v>162623.50127000001</v>
      </c>
      <c r="AE5592" s="45">
        <f t="shared" si="10936"/>
        <v>99.927078134881938</v>
      </c>
      <c r="AF5592" s="43">
        <f>AF5593+AF5595</f>
        <v>163220.51113999999</v>
      </c>
      <c r="AG5592" s="43">
        <f>AG5593+AG5595</f>
        <v>297.42000000000002</v>
      </c>
      <c r="AH5592" s="43">
        <f>AH5593+AH5595</f>
        <v>0</v>
      </c>
      <c r="AI5592" s="43">
        <f>AI5593+AI5595</f>
        <v>0</v>
      </c>
      <c r="AJ5592" s="43">
        <f>AJ5593+AJ5595</f>
        <v>0</v>
      </c>
      <c r="AK5592" s="43">
        <f>AK5593+AK5595</f>
        <v>0</v>
      </c>
      <c r="AL5592" s="43">
        <f t="shared" si="10937"/>
        <v>163517.93114</v>
      </c>
      <c r="AM5592" s="43">
        <f t="shared" si="10938"/>
        <v>-26967.356139999989</v>
      </c>
      <c r="AN5592" s="2"/>
      <c r="AO5592" s="1"/>
      <c r="AP5592" s="1"/>
      <c r="AQ5592" s="1"/>
      <c r="AR5592" s="1"/>
      <c r="AS5592" s="1"/>
    </row>
    <row r="5593" ht="31.5">
      <c r="B5593" s="41" t="s">
        <v>1543</v>
      </c>
      <c r="C5593" s="41" t="s">
        <v>115</v>
      </c>
      <c r="D5593" s="41" t="s">
        <v>41</v>
      </c>
      <c r="E5593" s="26" t="str">
        <f t="shared" si="10965"/>
        <v>0501</v>
      </c>
      <c r="F5593" s="41" t="s">
        <v>1559</v>
      </c>
      <c r="G5593" s="41" t="s">
        <v>53</v>
      </c>
      <c r="H5593" s="42" t="s">
        <v>54</v>
      </c>
      <c r="I5593" s="43">
        <f>I5594</f>
        <v>43217.699999999997</v>
      </c>
      <c r="J5593" s="43">
        <f>J5594</f>
        <v>43217.699999999997</v>
      </c>
      <c r="K5593" s="43">
        <f>K5594</f>
        <v>43119.900000000001</v>
      </c>
      <c r="L5593" s="43">
        <f>L5594</f>
        <v>0</v>
      </c>
      <c r="M5593" s="43">
        <f>M5594</f>
        <v>0</v>
      </c>
      <c r="N5593" s="43">
        <f>N5594</f>
        <v>0</v>
      </c>
      <c r="O5593" s="43">
        <f>O5594</f>
        <v>0</v>
      </c>
      <c r="P5593" s="43">
        <f>P5594</f>
        <v>0</v>
      </c>
      <c r="Q5593" s="43">
        <f>Q5594</f>
        <v>19514.913</v>
      </c>
      <c r="R5593" s="43">
        <f>R5594</f>
        <v>20945.523000000001</v>
      </c>
      <c r="S5593" s="43">
        <f>S5594</f>
        <v>-2938.5720000000001</v>
      </c>
      <c r="T5593" s="43">
        <f>T5594</f>
        <v>0</v>
      </c>
      <c r="U5593" s="43">
        <v>0</v>
      </c>
      <c r="V5593" s="43">
        <f t="shared" si="10977"/>
        <v>80739.563999999998</v>
      </c>
      <c r="W5593" s="43">
        <f>W5594</f>
        <v>0</v>
      </c>
      <c r="X5593" s="43">
        <f>X5594</f>
        <v>0</v>
      </c>
      <c r="Y5593" s="43">
        <f>Y5594</f>
        <v>0</v>
      </c>
      <c r="Z5593" s="43">
        <f>Z5594</f>
        <v>0</v>
      </c>
      <c r="AA5593" s="43">
        <f>AA5594</f>
        <v>0</v>
      </c>
      <c r="AB5593" s="43">
        <f>AB5594</f>
        <v>57606.624060000002</v>
      </c>
      <c r="AC5593" s="44">
        <f>AC5594</f>
        <v>75173.932780000003</v>
      </c>
      <c r="AD5593" s="44">
        <f>AD5594</f>
        <v>75065.557199999996</v>
      </c>
      <c r="AE5593" s="45">
        <f t="shared" si="10936"/>
        <v>99.855833563587566</v>
      </c>
      <c r="AF5593" s="43">
        <f>AF5594</f>
        <v>75173.408339999994</v>
      </c>
      <c r="AG5593" s="43">
        <f>AG5594</f>
        <v>0</v>
      </c>
      <c r="AH5593" s="43">
        <f>AH5594</f>
        <v>0</v>
      </c>
      <c r="AI5593" s="43">
        <f>AI5594</f>
        <v>0</v>
      </c>
      <c r="AJ5593" s="43">
        <f>AJ5594</f>
        <v>0</v>
      </c>
      <c r="AK5593" s="43">
        <f>AK5594</f>
        <v>0</v>
      </c>
      <c r="AL5593" s="43">
        <f t="shared" si="10937"/>
        <v>75173.408339999994</v>
      </c>
      <c r="AM5593" s="43">
        <f t="shared" si="10938"/>
        <v>5566.155660000004</v>
      </c>
      <c r="AN5593" s="2"/>
      <c r="AR5593" s="1"/>
      <c r="AS5593" s="1"/>
    </row>
    <row r="5594" ht="31.5">
      <c r="B5594" s="41" t="s">
        <v>1543</v>
      </c>
      <c r="C5594" s="41" t="s">
        <v>115</v>
      </c>
      <c r="D5594" s="41" t="s">
        <v>41</v>
      </c>
      <c r="E5594" s="26" t="str">
        <f t="shared" si="10965"/>
        <v>0501</v>
      </c>
      <c r="F5594" s="41" t="s">
        <v>1559</v>
      </c>
      <c r="G5594" s="41" t="s">
        <v>55</v>
      </c>
      <c r="H5594" s="42" t="s">
        <v>56</v>
      </c>
      <c r="I5594" s="43">
        <v>43217.699999999997</v>
      </c>
      <c r="J5594" s="43">
        <v>43217.699999999997</v>
      </c>
      <c r="K5594" s="43">
        <v>43119.900000000001</v>
      </c>
      <c r="L5594" s="43"/>
      <c r="M5594" s="43"/>
      <c r="N5594" s="43"/>
      <c r="O5594" s="43">
        <v>0</v>
      </c>
      <c r="P5594" s="43">
        <v>0</v>
      </c>
      <c r="Q5594" s="43">
        <v>19514.913</v>
      </c>
      <c r="R5594" s="43">
        <v>20945.523000000001</v>
      </c>
      <c r="S5594" s="43">
        <v>-2938.5720000000001</v>
      </c>
      <c r="T5594" s="43">
        <v>0</v>
      </c>
      <c r="U5594" s="43">
        <v>0</v>
      </c>
      <c r="V5594" s="43">
        <f t="shared" si="10977"/>
        <v>80739.563999999998</v>
      </c>
      <c r="W5594" s="43"/>
      <c r="X5594" s="43"/>
      <c r="Y5594" s="43"/>
      <c r="Z5594" s="43"/>
      <c r="AA5594" s="43"/>
      <c r="AB5594" s="43">
        <v>57606.624060000002</v>
      </c>
      <c r="AC5594" s="44">
        <v>75173.932780000003</v>
      </c>
      <c r="AD5594" s="44">
        <v>75065.557199999996</v>
      </c>
      <c r="AE5594" s="45">
        <f t="shared" si="10936"/>
        <v>99.855833563587566</v>
      </c>
      <c r="AF5594" s="43">
        <v>75173.408339999994</v>
      </c>
      <c r="AG5594" s="43">
        <v>0</v>
      </c>
      <c r="AH5594" s="43">
        <v>0</v>
      </c>
      <c r="AI5594" s="43">
        <v>0</v>
      </c>
      <c r="AJ5594" s="43">
        <v>0</v>
      </c>
      <c r="AK5594" s="43">
        <v>0</v>
      </c>
      <c r="AL5594" s="43">
        <f t="shared" si="10937"/>
        <v>75173.408339999994</v>
      </c>
      <c r="AM5594" s="43">
        <f t="shared" si="10938"/>
        <v>5566.155660000004</v>
      </c>
      <c r="AN5594" s="19"/>
      <c r="AR5594" s="1"/>
      <c r="AS5594" s="1"/>
    </row>
    <row r="5595">
      <c r="B5595" s="41" t="s">
        <v>1543</v>
      </c>
      <c r="C5595" s="41" t="s">
        <v>115</v>
      </c>
      <c r="D5595" s="41" t="s">
        <v>41</v>
      </c>
      <c r="E5595" s="26" t="str">
        <f t="shared" si="10965"/>
        <v>0501</v>
      </c>
      <c r="F5595" s="41" t="s">
        <v>1559</v>
      </c>
      <c r="G5595" s="41" t="s">
        <v>59</v>
      </c>
      <c r="H5595" s="42" t="s">
        <v>60</v>
      </c>
      <c r="I5595" s="43">
        <f>I5597+I5596</f>
        <v>266.39999999999998</v>
      </c>
      <c r="J5595" s="43">
        <f>J5597+J5596</f>
        <v>266.39999999999998</v>
      </c>
      <c r="K5595" s="43">
        <f>K5597+K5596</f>
        <v>364.19999999999999</v>
      </c>
      <c r="L5595" s="43">
        <f>L5597+L5596</f>
        <v>0</v>
      </c>
      <c r="M5595" s="43">
        <f>M5597+M5596</f>
        <v>0</v>
      </c>
      <c r="N5595" s="43">
        <f>N5597+N5596</f>
        <v>0</v>
      </c>
      <c r="O5595" s="43">
        <f>O5597+O5596</f>
        <v>297.42000000000002</v>
      </c>
      <c r="P5595" s="43">
        <f>P5597+P5596</f>
        <v>29490.713</v>
      </c>
      <c r="Q5595" s="43">
        <f>Q5597+Q5596</f>
        <v>13060.909</v>
      </c>
      <c r="R5595" s="43">
        <f>R5597+R5596</f>
        <v>12695.569</v>
      </c>
      <c r="S5595" s="43">
        <f>S5597+S5596</f>
        <v>0</v>
      </c>
      <c r="T5595" s="43">
        <f>T5597+T5596</f>
        <v>0</v>
      </c>
      <c r="U5595" s="43">
        <v>0</v>
      </c>
      <c r="V5595" s="43">
        <f t="shared" si="10977"/>
        <v>55811.010999999999</v>
      </c>
      <c r="W5595" s="43">
        <f>W5597+W5596</f>
        <v>0</v>
      </c>
      <c r="X5595" s="43">
        <f>X5597+X5596</f>
        <v>0</v>
      </c>
      <c r="Y5595" s="43">
        <f>Y5597+Y5596</f>
        <v>0</v>
      </c>
      <c r="Z5595" s="43">
        <f>Z5597+Z5596</f>
        <v>0</v>
      </c>
      <c r="AA5595" s="43">
        <f>AA5597+AA5596</f>
        <v>0</v>
      </c>
      <c r="AB5595" s="43">
        <f>AB5597+AB5596</f>
        <v>74340.72451</v>
      </c>
      <c r="AC5595" s="44">
        <f>AC5597+AC5596</f>
        <v>87568.243119999999</v>
      </c>
      <c r="AD5595" s="44">
        <f>AD5597+AD5596</f>
        <v>87557.944069999998</v>
      </c>
      <c r="AE5595" s="45">
        <f t="shared" si="10936"/>
        <v>99.988238829930737</v>
      </c>
      <c r="AF5595" s="43">
        <f>AF5597+AF5596</f>
        <v>88047.102799999993</v>
      </c>
      <c r="AG5595" s="43">
        <f>AG5597+AG5596</f>
        <v>297.42000000000002</v>
      </c>
      <c r="AH5595" s="43">
        <f>AH5597+AH5596</f>
        <v>0</v>
      </c>
      <c r="AI5595" s="43">
        <f>AI5597+AI5596</f>
        <v>0</v>
      </c>
      <c r="AJ5595" s="43">
        <f>AJ5597+AJ5596</f>
        <v>0</v>
      </c>
      <c r="AK5595" s="43">
        <f>AK5597+AK5596</f>
        <v>0</v>
      </c>
      <c r="AL5595" s="43">
        <f t="shared" si="10937"/>
        <v>88344.522799999992</v>
      </c>
      <c r="AM5595" s="43">
        <f t="shared" si="10938"/>
        <v>-32533.511799999993</v>
      </c>
      <c r="AN5595" s="2"/>
      <c r="AO5595" s="1"/>
      <c r="AP5595" s="1"/>
      <c r="AQ5595" s="1"/>
      <c r="AR5595" s="1"/>
      <c r="AS5595" s="1"/>
    </row>
    <row r="5596">
      <c r="B5596" s="41" t="s">
        <v>1543</v>
      </c>
      <c r="C5596" s="41" t="s">
        <v>115</v>
      </c>
      <c r="D5596" s="41" t="s">
        <v>41</v>
      </c>
      <c r="E5596" s="26" t="str">
        <f t="shared" si="10965"/>
        <v>0501</v>
      </c>
      <c r="F5596" s="41" t="s">
        <v>1559</v>
      </c>
      <c r="G5596" s="41" t="s">
        <v>61</v>
      </c>
      <c r="H5596" s="42" t="s">
        <v>62</v>
      </c>
      <c r="I5596" s="43"/>
      <c r="J5596" s="43"/>
      <c r="K5596" s="43"/>
      <c r="L5596" s="43"/>
      <c r="M5596" s="43"/>
      <c r="N5596" s="43"/>
      <c r="O5596" s="43">
        <v>297.42000000000002</v>
      </c>
      <c r="P5596" s="43">
        <v>29490.713</v>
      </c>
      <c r="Q5596" s="43">
        <v>13060.909</v>
      </c>
      <c r="R5596" s="43">
        <v>12695.569</v>
      </c>
      <c r="S5596" s="43">
        <v>0</v>
      </c>
      <c r="T5596" s="43">
        <v>0</v>
      </c>
      <c r="U5596" s="43">
        <v>0</v>
      </c>
      <c r="V5596" s="43">
        <f t="shared" si="10977"/>
        <v>55544.610999999997</v>
      </c>
      <c r="W5596" s="43"/>
      <c r="X5596" s="43"/>
      <c r="Y5596" s="43"/>
      <c r="Z5596" s="43"/>
      <c r="AA5596" s="43"/>
      <c r="AB5596" s="43">
        <v>73984.84895</v>
      </c>
      <c r="AC5596" s="44">
        <v>87212.367559999999</v>
      </c>
      <c r="AD5596" s="44">
        <v>87202.068509999997</v>
      </c>
      <c r="AE5596" s="45">
        <f t="shared" si="10936"/>
        <v>99.988190837735345</v>
      </c>
      <c r="AF5596" s="43">
        <v>87690.702799999999</v>
      </c>
      <c r="AG5596" s="43">
        <v>297.42000000000002</v>
      </c>
      <c r="AH5596" s="43">
        <v>0</v>
      </c>
      <c r="AI5596" s="43">
        <v>0</v>
      </c>
      <c r="AJ5596" s="43">
        <v>0</v>
      </c>
      <c r="AK5596" s="43">
        <v>0</v>
      </c>
      <c r="AL5596" s="43">
        <f t="shared" si="10937"/>
        <v>87988.122799999997</v>
      </c>
      <c r="AM5596" s="43">
        <f t="shared" si="10938"/>
        <v>-32443.5118</v>
      </c>
      <c r="AN5596" s="19"/>
      <c r="AO5596" s="1"/>
      <c r="AP5596" s="1"/>
      <c r="AQ5596" s="1"/>
      <c r="AR5596" s="1"/>
      <c r="AS5596" s="1"/>
    </row>
    <row r="5597">
      <c r="B5597" s="41" t="s">
        <v>1543</v>
      </c>
      <c r="C5597" s="41" t="s">
        <v>115</v>
      </c>
      <c r="D5597" s="41" t="s">
        <v>41</v>
      </c>
      <c r="E5597" s="26" t="str">
        <f t="shared" si="10965"/>
        <v>0501</v>
      </c>
      <c r="F5597" s="41" t="s">
        <v>1559</v>
      </c>
      <c r="G5597" s="41" t="s">
        <v>63</v>
      </c>
      <c r="H5597" s="42" t="s">
        <v>64</v>
      </c>
      <c r="I5597" s="43">
        <v>266.39999999999998</v>
      </c>
      <c r="J5597" s="43">
        <v>266.39999999999998</v>
      </c>
      <c r="K5597" s="43">
        <v>364.19999999999999</v>
      </c>
      <c r="L5597" s="43"/>
      <c r="M5597" s="43"/>
      <c r="N5597" s="43"/>
      <c r="O5597" s="43">
        <v>0</v>
      </c>
      <c r="P5597" s="43">
        <v>0</v>
      </c>
      <c r="Q5597" s="43">
        <v>0</v>
      </c>
      <c r="R5597" s="43">
        <v>0</v>
      </c>
      <c r="S5597" s="43">
        <v>0</v>
      </c>
      <c r="T5597" s="43">
        <v>0</v>
      </c>
      <c r="U5597" s="43">
        <v>0</v>
      </c>
      <c r="V5597" s="43">
        <f t="shared" si="10977"/>
        <v>266.39999999999998</v>
      </c>
      <c r="W5597" s="43"/>
      <c r="X5597" s="43"/>
      <c r="Y5597" s="43"/>
      <c r="Z5597" s="43"/>
      <c r="AA5597" s="43"/>
      <c r="AB5597" s="43">
        <v>355.87556000000001</v>
      </c>
      <c r="AC5597" s="44">
        <v>355.87556000000001</v>
      </c>
      <c r="AD5597" s="44">
        <v>355.87556000000001</v>
      </c>
      <c r="AE5597" s="45">
        <f t="shared" si="10936"/>
        <v>100</v>
      </c>
      <c r="AF5597" s="43">
        <v>356.39999999999998</v>
      </c>
      <c r="AG5597" s="43">
        <v>0</v>
      </c>
      <c r="AH5597" s="43">
        <v>0</v>
      </c>
      <c r="AI5597" s="43">
        <v>0</v>
      </c>
      <c r="AJ5597" s="43">
        <v>0</v>
      </c>
      <c r="AK5597" s="43">
        <v>0</v>
      </c>
      <c r="AL5597" s="43">
        <f t="shared" si="10937"/>
        <v>356.39999999999998</v>
      </c>
      <c r="AM5597" s="43">
        <f t="shared" si="10938"/>
        <v>-90</v>
      </c>
      <c r="AN5597" s="19"/>
      <c r="AR5597" s="1"/>
      <c r="AS5597" s="1"/>
    </row>
    <row r="5598" ht="47.25">
      <c r="B5598" s="41" t="s">
        <v>1543</v>
      </c>
      <c r="C5598" s="41" t="s">
        <v>115</v>
      </c>
      <c r="D5598" s="41" t="s">
        <v>41</v>
      </c>
      <c r="E5598" s="26" t="str">
        <f t="shared" si="10965"/>
        <v>0501</v>
      </c>
      <c r="F5598" s="41" t="s">
        <v>1561</v>
      </c>
      <c r="G5598" s="41"/>
      <c r="H5598" s="42" t="s">
        <v>1562</v>
      </c>
      <c r="I5598" s="43"/>
      <c r="J5598" s="43"/>
      <c r="K5598" s="43"/>
      <c r="L5598" s="43"/>
      <c r="M5598" s="43"/>
      <c r="N5598" s="43"/>
      <c r="O5598" s="43">
        <f t="shared" ref="O5598:O5602" si="11016">O5599</f>
        <v>0</v>
      </c>
      <c r="P5598" s="43">
        <f t="shared" ref="P5598:P5602" si="11017">P5599</f>
        <v>0</v>
      </c>
      <c r="Q5598" s="43">
        <f t="shared" ref="Q5598:Q5602" si="11018">Q5599</f>
        <v>0</v>
      </c>
      <c r="R5598" s="43">
        <f t="shared" ref="R5598:R5602" si="11019">R5599</f>
        <v>0</v>
      </c>
      <c r="S5598" s="43">
        <f t="shared" ref="S5598:S5602" si="11020">S5599</f>
        <v>2938.5720000000001</v>
      </c>
      <c r="T5598" s="43">
        <f t="shared" ref="T5598:T5602" si="11021">T5599</f>
        <v>0</v>
      </c>
      <c r="U5598" s="43"/>
      <c r="V5598" s="43">
        <f t="shared" si="10977"/>
        <v>2938.5720000000001</v>
      </c>
      <c r="W5598" s="43"/>
      <c r="X5598" s="43"/>
      <c r="Y5598" s="43"/>
      <c r="Z5598" s="43"/>
      <c r="AA5598" s="43"/>
      <c r="AB5598" s="43">
        <f t="shared" ref="AB5598:AB5602" si="11022">AB5599</f>
        <v>2904.2584299999999</v>
      </c>
      <c r="AC5598" s="44">
        <f t="shared" ref="AC5598:AC5602" si="11023">AC5599</f>
        <v>2904.2584299999999</v>
      </c>
      <c r="AD5598" s="44">
        <f t="shared" ref="AD5598:AD5602" si="11024">AD5599</f>
        <v>2904.2584299999999</v>
      </c>
      <c r="AE5598" s="45">
        <f t="shared" si="10936"/>
        <v>100</v>
      </c>
      <c r="AF5598" s="43">
        <f t="shared" ref="AF5598:AF5602" si="11025">AF5599</f>
        <v>2904.2584299999999</v>
      </c>
      <c r="AG5598" s="43">
        <f t="shared" ref="AG5598:AG5602" si="11026">AG5599</f>
        <v>0</v>
      </c>
      <c r="AH5598" s="43">
        <f t="shared" ref="AH5598:AH5602" si="11027">AH5599</f>
        <v>0</v>
      </c>
      <c r="AI5598" s="43">
        <f t="shared" ref="AI5598:AI5602" si="11028">AI5599</f>
        <v>0</v>
      </c>
      <c r="AJ5598" s="43">
        <f t="shared" ref="AJ5598:AJ5602" si="11029">AJ5599</f>
        <v>0</v>
      </c>
      <c r="AK5598" s="43">
        <f t="shared" ref="AK5598:AK5602" si="11030">AK5599</f>
        <v>0</v>
      </c>
      <c r="AL5598" s="43">
        <f t="shared" si="10937"/>
        <v>2904.2584299999999</v>
      </c>
      <c r="AM5598" s="43">
        <f t="shared" si="10938"/>
        <v>34.313570000000254</v>
      </c>
      <c r="AN5598" s="19"/>
      <c r="AO5598" s="1"/>
      <c r="AP5598" s="1"/>
      <c r="AQ5598" s="1"/>
      <c r="AR5598" s="1"/>
      <c r="AS5598" s="1"/>
    </row>
    <row r="5599" ht="31.5">
      <c r="B5599" s="41" t="s">
        <v>1543</v>
      </c>
      <c r="C5599" s="41" t="s">
        <v>115</v>
      </c>
      <c r="D5599" s="41" t="s">
        <v>41</v>
      </c>
      <c r="E5599" s="26" t="str">
        <f t="shared" si="10965"/>
        <v>0501</v>
      </c>
      <c r="F5599" s="41" t="s">
        <v>1561</v>
      </c>
      <c r="G5599" s="41" t="s">
        <v>53</v>
      </c>
      <c r="H5599" s="42" t="s">
        <v>54</v>
      </c>
      <c r="I5599" s="43"/>
      <c r="J5599" s="43"/>
      <c r="K5599" s="43"/>
      <c r="L5599" s="43"/>
      <c r="M5599" s="43"/>
      <c r="N5599" s="43"/>
      <c r="O5599" s="43">
        <f t="shared" si="11016"/>
        <v>0</v>
      </c>
      <c r="P5599" s="43">
        <f t="shared" si="11017"/>
        <v>0</v>
      </c>
      <c r="Q5599" s="43">
        <f t="shared" si="11018"/>
        <v>0</v>
      </c>
      <c r="R5599" s="43">
        <f t="shared" si="11019"/>
        <v>0</v>
      </c>
      <c r="S5599" s="43">
        <f t="shared" si="11020"/>
        <v>2938.5720000000001</v>
      </c>
      <c r="T5599" s="43">
        <f t="shared" si="11021"/>
        <v>0</v>
      </c>
      <c r="U5599" s="43"/>
      <c r="V5599" s="43">
        <f t="shared" si="10977"/>
        <v>2938.5720000000001</v>
      </c>
      <c r="W5599" s="43"/>
      <c r="X5599" s="43"/>
      <c r="Y5599" s="43"/>
      <c r="Z5599" s="43"/>
      <c r="AA5599" s="43"/>
      <c r="AB5599" s="43">
        <f t="shared" si="11022"/>
        <v>2904.2584299999999</v>
      </c>
      <c r="AC5599" s="44">
        <f t="shared" si="11023"/>
        <v>2904.2584299999999</v>
      </c>
      <c r="AD5599" s="44">
        <f t="shared" si="11024"/>
        <v>2904.2584299999999</v>
      </c>
      <c r="AE5599" s="45">
        <f t="shared" si="10936"/>
        <v>100</v>
      </c>
      <c r="AF5599" s="43">
        <f t="shared" si="11025"/>
        <v>2904.2584299999999</v>
      </c>
      <c r="AG5599" s="43">
        <f t="shared" si="11026"/>
        <v>0</v>
      </c>
      <c r="AH5599" s="43">
        <f t="shared" si="11027"/>
        <v>0</v>
      </c>
      <c r="AI5599" s="43">
        <f t="shared" si="11028"/>
        <v>0</v>
      </c>
      <c r="AJ5599" s="43">
        <f t="shared" si="11029"/>
        <v>0</v>
      </c>
      <c r="AK5599" s="43">
        <f t="shared" si="11030"/>
        <v>0</v>
      </c>
      <c r="AL5599" s="43">
        <f t="shared" si="10937"/>
        <v>2904.2584299999999</v>
      </c>
      <c r="AM5599" s="43">
        <f t="shared" si="10938"/>
        <v>34.313570000000254</v>
      </c>
      <c r="AN5599" s="19"/>
      <c r="AO5599" s="1"/>
      <c r="AP5599" s="1"/>
      <c r="AQ5599" s="1"/>
      <c r="AR5599" s="1"/>
      <c r="AS5599" s="1"/>
    </row>
    <row r="5600" ht="31.5">
      <c r="B5600" s="41" t="s">
        <v>1543</v>
      </c>
      <c r="C5600" s="41" t="s">
        <v>115</v>
      </c>
      <c r="D5600" s="41" t="s">
        <v>41</v>
      </c>
      <c r="E5600" s="26" t="str">
        <f t="shared" si="10965"/>
        <v>0501</v>
      </c>
      <c r="F5600" s="41" t="s">
        <v>1561</v>
      </c>
      <c r="G5600" s="41" t="s">
        <v>55</v>
      </c>
      <c r="H5600" s="42" t="s">
        <v>56</v>
      </c>
      <c r="I5600" s="43"/>
      <c r="J5600" s="43"/>
      <c r="K5600" s="43"/>
      <c r="L5600" s="43"/>
      <c r="M5600" s="43"/>
      <c r="N5600" s="43"/>
      <c r="O5600" s="43">
        <v>0</v>
      </c>
      <c r="P5600" s="43">
        <v>0</v>
      </c>
      <c r="Q5600" s="43">
        <v>0</v>
      </c>
      <c r="R5600" s="43">
        <v>0</v>
      </c>
      <c r="S5600" s="43">
        <v>2938.5720000000001</v>
      </c>
      <c r="T5600" s="43">
        <v>0</v>
      </c>
      <c r="U5600" s="43"/>
      <c r="V5600" s="43">
        <f t="shared" si="10977"/>
        <v>2938.5720000000001</v>
      </c>
      <c r="W5600" s="43"/>
      <c r="X5600" s="43"/>
      <c r="Y5600" s="43"/>
      <c r="Z5600" s="43"/>
      <c r="AA5600" s="43"/>
      <c r="AB5600" s="43">
        <v>2904.2584299999999</v>
      </c>
      <c r="AC5600" s="44">
        <v>2904.2584299999999</v>
      </c>
      <c r="AD5600" s="44">
        <v>2904.2584299999999</v>
      </c>
      <c r="AE5600" s="45">
        <f t="shared" si="10936"/>
        <v>100</v>
      </c>
      <c r="AF5600" s="43">
        <v>2904.2584299999999</v>
      </c>
      <c r="AG5600" s="43">
        <v>0</v>
      </c>
      <c r="AH5600" s="43">
        <v>0</v>
      </c>
      <c r="AI5600" s="43">
        <v>0</v>
      </c>
      <c r="AJ5600" s="43">
        <v>0</v>
      </c>
      <c r="AK5600" s="43">
        <v>0</v>
      </c>
      <c r="AL5600" s="43">
        <f t="shared" si="10937"/>
        <v>2904.2584299999999</v>
      </c>
      <c r="AM5600" s="43">
        <f t="shared" si="10938"/>
        <v>34.313570000000254</v>
      </c>
      <c r="AN5600" s="19"/>
      <c r="AO5600" s="1"/>
      <c r="AP5600" s="1"/>
      <c r="AQ5600" s="1"/>
      <c r="AR5600" s="1"/>
      <c r="AS5600" s="1"/>
    </row>
    <row r="5601">
      <c r="B5601" s="41" t="s">
        <v>1543</v>
      </c>
      <c r="C5601" s="41" t="s">
        <v>115</v>
      </c>
      <c r="D5601" s="41" t="s">
        <v>41</v>
      </c>
      <c r="E5601" s="26" t="str">
        <f t="shared" si="10965"/>
        <v>0501</v>
      </c>
      <c r="F5601" s="41" t="s">
        <v>964</v>
      </c>
      <c r="G5601" s="41"/>
      <c r="H5601" s="42" t="s">
        <v>965</v>
      </c>
      <c r="I5601" s="43">
        <f t="shared" ref="I5601:I5602" si="11031">I5602</f>
        <v>0</v>
      </c>
      <c r="J5601" s="43">
        <f t="shared" ref="J5601:J5602" si="11032">J5602</f>
        <v>0</v>
      </c>
      <c r="K5601" s="43">
        <f t="shared" ref="K5601:K5602" si="11033">K5602</f>
        <v>0</v>
      </c>
      <c r="L5601" s="43">
        <f t="shared" ref="L5601:L5602" si="11034">L5602</f>
        <v>0</v>
      </c>
      <c r="M5601" s="43">
        <f t="shared" ref="M5601:M5602" si="11035">M5602</f>
        <v>0</v>
      </c>
      <c r="N5601" s="43">
        <f t="shared" ref="N5601:N5602" si="11036">N5602</f>
        <v>0</v>
      </c>
      <c r="O5601" s="43">
        <f t="shared" si="11016"/>
        <v>203661.02599999998</v>
      </c>
      <c r="P5601" s="43">
        <f t="shared" si="11017"/>
        <v>113962.58300000001</v>
      </c>
      <c r="Q5601" s="43">
        <f t="shared" si="11018"/>
        <v>205330.133</v>
      </c>
      <c r="R5601" s="43">
        <f t="shared" si="11019"/>
        <v>204286.09099999999</v>
      </c>
      <c r="S5601" s="43">
        <f t="shared" si="11020"/>
        <v>0</v>
      </c>
      <c r="T5601" s="43">
        <f t="shared" si="11021"/>
        <v>0</v>
      </c>
      <c r="U5601" s="43">
        <f t="shared" ref="U5601:U5602" si="11037">U5602</f>
        <v>29454.860000000001</v>
      </c>
      <c r="V5601" s="43">
        <f t="shared" si="10977"/>
        <v>756694.69299999997</v>
      </c>
      <c r="W5601" s="43">
        <f t="shared" ref="W5601:W5602" si="11038">W5602</f>
        <v>0</v>
      </c>
      <c r="X5601" s="43">
        <f t="shared" ref="X5601:X5602" si="11039">X5602</f>
        <v>0</v>
      </c>
      <c r="Y5601" s="43">
        <f t="shared" ref="Y5601:Y5602" si="11040">Y5602</f>
        <v>0</v>
      </c>
      <c r="Z5601" s="43">
        <f t="shared" ref="Z5601:Z5602" si="11041">Z5602</f>
        <v>0</v>
      </c>
      <c r="AA5601" s="43">
        <f t="shared" ref="AA5601:AA5602" si="11042">AA5602</f>
        <v>0</v>
      </c>
      <c r="AB5601" s="43">
        <f t="shared" si="11022"/>
        <v>655892.99231</v>
      </c>
      <c r="AC5601" s="44">
        <f t="shared" si="11023"/>
        <v>1078694.3459900001</v>
      </c>
      <c r="AD5601" s="44">
        <f t="shared" si="11024"/>
        <v>1078669.64387</v>
      </c>
      <c r="AE5601" s="45">
        <f t="shared" si="10936"/>
        <v>99.997709998194409</v>
      </c>
      <c r="AF5601" s="43">
        <f t="shared" si="11025"/>
        <v>851748.39298999996</v>
      </c>
      <c r="AG5601" s="43">
        <f t="shared" si="11026"/>
        <v>203661.02599999998</v>
      </c>
      <c r="AH5601" s="43">
        <f t="shared" si="11027"/>
        <v>0</v>
      </c>
      <c r="AI5601" s="43">
        <f t="shared" si="11028"/>
        <v>0</v>
      </c>
      <c r="AJ5601" s="43">
        <f t="shared" si="11029"/>
        <v>0</v>
      </c>
      <c r="AK5601" s="43">
        <f t="shared" si="11030"/>
        <v>0</v>
      </c>
      <c r="AL5601" s="43">
        <f t="shared" si="10937"/>
        <v>1055409.4189899999</v>
      </c>
      <c r="AM5601" s="43">
        <f t="shared" si="10938"/>
        <v>-298714.72598999995</v>
      </c>
      <c r="AN5601" s="2"/>
      <c r="AO5601" s="1"/>
      <c r="AP5601" s="1"/>
      <c r="AQ5601" s="1"/>
      <c r="AR5601" s="1"/>
      <c r="AS5601" s="1"/>
    </row>
    <row r="5602" ht="47.25">
      <c r="B5602" s="41" t="s">
        <v>1543</v>
      </c>
      <c r="C5602" s="41" t="s">
        <v>115</v>
      </c>
      <c r="D5602" s="41" t="s">
        <v>41</v>
      </c>
      <c r="E5602" s="26" t="str">
        <f t="shared" si="10965"/>
        <v>0501</v>
      </c>
      <c r="F5602" s="41" t="s">
        <v>1563</v>
      </c>
      <c r="G5602" s="41"/>
      <c r="H5602" s="42" t="s">
        <v>1564</v>
      </c>
      <c r="I5602" s="43">
        <f t="shared" si="11031"/>
        <v>0</v>
      </c>
      <c r="J5602" s="43">
        <f t="shared" si="11032"/>
        <v>0</v>
      </c>
      <c r="K5602" s="43">
        <f t="shared" si="11033"/>
        <v>0</v>
      </c>
      <c r="L5602" s="43">
        <f t="shared" si="11034"/>
        <v>0</v>
      </c>
      <c r="M5602" s="43">
        <f t="shared" si="11035"/>
        <v>0</v>
      </c>
      <c r="N5602" s="43">
        <f t="shared" si="11036"/>
        <v>0</v>
      </c>
      <c r="O5602" s="43">
        <f t="shared" si="11016"/>
        <v>203661.02599999998</v>
      </c>
      <c r="P5602" s="43">
        <f t="shared" si="11017"/>
        <v>113962.58300000001</v>
      </c>
      <c r="Q5602" s="43">
        <f t="shared" si="11018"/>
        <v>205330.133</v>
      </c>
      <c r="R5602" s="43">
        <f t="shared" si="11019"/>
        <v>204286.09099999999</v>
      </c>
      <c r="S5602" s="43">
        <f t="shared" si="11020"/>
        <v>0</v>
      </c>
      <c r="T5602" s="43">
        <f t="shared" si="11021"/>
        <v>0</v>
      </c>
      <c r="U5602" s="43">
        <f t="shared" si="11037"/>
        <v>29454.860000000001</v>
      </c>
      <c r="V5602" s="43">
        <f t="shared" si="10977"/>
        <v>756694.69299999997</v>
      </c>
      <c r="W5602" s="43">
        <f t="shared" si="11038"/>
        <v>0</v>
      </c>
      <c r="X5602" s="43">
        <f t="shared" si="11039"/>
        <v>0</v>
      </c>
      <c r="Y5602" s="43">
        <f t="shared" si="11040"/>
        <v>0</v>
      </c>
      <c r="Z5602" s="43">
        <f t="shared" si="11041"/>
        <v>0</v>
      </c>
      <c r="AA5602" s="43">
        <f t="shared" si="11042"/>
        <v>0</v>
      </c>
      <c r="AB5602" s="43">
        <f t="shared" si="11022"/>
        <v>655892.99231</v>
      </c>
      <c r="AC5602" s="44">
        <f t="shared" si="11023"/>
        <v>1078694.3459900001</v>
      </c>
      <c r="AD5602" s="44">
        <f t="shared" si="11024"/>
        <v>1078669.64387</v>
      </c>
      <c r="AE5602" s="45">
        <f t="shared" si="10936"/>
        <v>99.997709998194409</v>
      </c>
      <c r="AF5602" s="43">
        <f t="shared" si="11025"/>
        <v>851748.39298999996</v>
      </c>
      <c r="AG5602" s="43">
        <f t="shared" si="11026"/>
        <v>203661.02599999998</v>
      </c>
      <c r="AH5602" s="43">
        <f t="shared" si="11027"/>
        <v>0</v>
      </c>
      <c r="AI5602" s="43">
        <f t="shared" si="11028"/>
        <v>0</v>
      </c>
      <c r="AJ5602" s="43">
        <f t="shared" si="11029"/>
        <v>0</v>
      </c>
      <c r="AK5602" s="43">
        <f t="shared" si="11030"/>
        <v>0</v>
      </c>
      <c r="AL5602" s="43">
        <f t="shared" si="10937"/>
        <v>1055409.4189899999</v>
      </c>
      <c r="AM5602" s="43">
        <f t="shared" si="10938"/>
        <v>-298714.72598999995</v>
      </c>
      <c r="AN5602" s="2"/>
      <c r="AR5602" s="1"/>
      <c r="AS5602" s="1"/>
    </row>
    <row r="5603" ht="31.5">
      <c r="B5603" s="41" t="s">
        <v>1543</v>
      </c>
      <c r="C5603" s="41" t="s">
        <v>115</v>
      </c>
      <c r="D5603" s="41" t="s">
        <v>41</v>
      </c>
      <c r="E5603" s="26" t="str">
        <f t="shared" si="10965"/>
        <v>0501</v>
      </c>
      <c r="F5603" s="41" t="s">
        <v>1565</v>
      </c>
      <c r="G5603" s="41"/>
      <c r="H5603" s="42" t="s">
        <v>1566</v>
      </c>
      <c r="I5603" s="43">
        <f>I5604+I5606</f>
        <v>0</v>
      </c>
      <c r="J5603" s="43">
        <f>J5604+J5606</f>
        <v>0</v>
      </c>
      <c r="K5603" s="43">
        <f>K5604+K5606</f>
        <v>0</v>
      </c>
      <c r="L5603" s="43">
        <f>L5604+L5606</f>
        <v>0</v>
      </c>
      <c r="M5603" s="43">
        <f>M5604+M5606</f>
        <v>0</v>
      </c>
      <c r="N5603" s="43">
        <f>N5604+N5606</f>
        <v>0</v>
      </c>
      <c r="O5603" s="43">
        <f>O5604+O5606</f>
        <v>203661.02599999998</v>
      </c>
      <c r="P5603" s="43">
        <f>P5604+P5606</f>
        <v>113962.58300000001</v>
      </c>
      <c r="Q5603" s="43">
        <f>Q5604+Q5606</f>
        <v>205330.133</v>
      </c>
      <c r="R5603" s="43">
        <f>R5604+R5606</f>
        <v>204286.09099999999</v>
      </c>
      <c r="S5603" s="43">
        <f>S5604+S5606</f>
        <v>0</v>
      </c>
      <c r="T5603" s="43">
        <f>T5604+T5606</f>
        <v>0</v>
      </c>
      <c r="U5603" s="43">
        <f>U5604+U5606</f>
        <v>29454.860000000001</v>
      </c>
      <c r="V5603" s="43">
        <f t="shared" si="10977"/>
        <v>756694.69299999997</v>
      </c>
      <c r="W5603" s="43">
        <f>W5604+W5606</f>
        <v>0</v>
      </c>
      <c r="X5603" s="43">
        <f>X5604+X5606</f>
        <v>0</v>
      </c>
      <c r="Y5603" s="43">
        <f>Y5604+Y5606</f>
        <v>0</v>
      </c>
      <c r="Z5603" s="43">
        <f>Z5604+Z5606</f>
        <v>0</v>
      </c>
      <c r="AA5603" s="43">
        <f>AA5604+AA5606</f>
        <v>0</v>
      </c>
      <c r="AB5603" s="43">
        <f>AB5604+AB5606</f>
        <v>655892.99231</v>
      </c>
      <c r="AC5603" s="44">
        <f>AC5604+AC5606</f>
        <v>1078694.3459900001</v>
      </c>
      <c r="AD5603" s="44">
        <f>AD5604+AD5606</f>
        <v>1078669.64387</v>
      </c>
      <c r="AE5603" s="45">
        <f t="shared" si="10936"/>
        <v>99.997709998194409</v>
      </c>
      <c r="AF5603" s="43">
        <f>AF5604+AF5606</f>
        <v>851748.39298999996</v>
      </c>
      <c r="AG5603" s="43">
        <f>AG5604+AG5606</f>
        <v>203661.02599999998</v>
      </c>
      <c r="AH5603" s="43">
        <f>AH5604+AH5606</f>
        <v>0</v>
      </c>
      <c r="AI5603" s="43">
        <f>AI5604+AI5606</f>
        <v>0</v>
      </c>
      <c r="AJ5603" s="43">
        <f>AJ5604+AJ5606</f>
        <v>0</v>
      </c>
      <c r="AK5603" s="43">
        <f>AK5604+AK5606</f>
        <v>0</v>
      </c>
      <c r="AL5603" s="43">
        <f t="shared" si="10937"/>
        <v>1055409.4189899999</v>
      </c>
      <c r="AM5603" s="43">
        <f t="shared" si="10938"/>
        <v>-298714.72598999995</v>
      </c>
      <c r="AN5603" s="2"/>
      <c r="AO5603" s="1"/>
      <c r="AP5603" s="1"/>
      <c r="AQ5603" s="1"/>
      <c r="AR5603" s="1"/>
      <c r="AS5603" s="1"/>
    </row>
    <row r="5604" ht="31.5">
      <c r="B5604" s="41" t="s">
        <v>1543</v>
      </c>
      <c r="C5604" s="41" t="s">
        <v>115</v>
      </c>
      <c r="D5604" s="41" t="s">
        <v>41</v>
      </c>
      <c r="E5604" s="26" t="str">
        <f t="shared" si="10965"/>
        <v>0501</v>
      </c>
      <c r="F5604" s="41" t="s">
        <v>1565</v>
      </c>
      <c r="G5604" s="41" t="s">
        <v>550</v>
      </c>
      <c r="H5604" s="42" t="s">
        <v>551</v>
      </c>
      <c r="I5604" s="43">
        <f>I5605</f>
        <v>0</v>
      </c>
      <c r="J5604" s="43">
        <f>J5605</f>
        <v>0</v>
      </c>
      <c r="K5604" s="43">
        <f>K5605</f>
        <v>0</v>
      </c>
      <c r="L5604" s="43">
        <f>L5605</f>
        <v>0</v>
      </c>
      <c r="M5604" s="43">
        <f>M5605</f>
        <v>0</v>
      </c>
      <c r="N5604" s="43">
        <f>N5605</f>
        <v>0</v>
      </c>
      <c r="O5604" s="43">
        <f>O5605</f>
        <v>173870.658</v>
      </c>
      <c r="P5604" s="43">
        <f>P5605</f>
        <v>102022.60800000001</v>
      </c>
      <c r="Q5604" s="43">
        <f>Q5605</f>
        <v>189543.20600000001</v>
      </c>
      <c r="R5604" s="43">
        <f>R5605</f>
        <v>188091.03599999999</v>
      </c>
      <c r="S5604" s="43">
        <f>S5605</f>
        <v>0</v>
      </c>
      <c r="T5604" s="43">
        <f>T5605</f>
        <v>0</v>
      </c>
      <c r="U5604" s="43">
        <f>U5605</f>
        <v>29454.860000000001</v>
      </c>
      <c r="V5604" s="43">
        <f t="shared" si="10977"/>
        <v>682982.36800000002</v>
      </c>
      <c r="W5604" s="43">
        <f>W5605</f>
        <v>0</v>
      </c>
      <c r="X5604" s="43">
        <f>X5605</f>
        <v>0</v>
      </c>
      <c r="Y5604" s="43">
        <f>Y5605</f>
        <v>0</v>
      </c>
      <c r="Z5604" s="43">
        <f>Z5605</f>
        <v>0</v>
      </c>
      <c r="AA5604" s="43">
        <f>AA5605</f>
        <v>0</v>
      </c>
      <c r="AB5604" s="43">
        <f>AB5605</f>
        <v>589914.15520000004</v>
      </c>
      <c r="AC5604" s="44">
        <f>AC5605</f>
        <v>970437.63662999996</v>
      </c>
      <c r="AD5604" s="44">
        <f>AD5605</f>
        <v>970413.48023999995</v>
      </c>
      <c r="AE5604" s="45">
        <f t="shared" si="10936"/>
        <v>99.997510773584182</v>
      </c>
      <c r="AF5604" s="43">
        <f>AF5605</f>
        <v>773916.18019999994</v>
      </c>
      <c r="AG5604" s="43">
        <f>AG5605</f>
        <v>173870.658</v>
      </c>
      <c r="AH5604" s="43">
        <f>AH5605</f>
        <v>0</v>
      </c>
      <c r="AI5604" s="43">
        <f>AI5605</f>
        <v>0</v>
      </c>
      <c r="AJ5604" s="43">
        <f>AJ5605</f>
        <v>0</v>
      </c>
      <c r="AK5604" s="43">
        <f>AK5605</f>
        <v>0</v>
      </c>
      <c r="AL5604" s="43">
        <f t="shared" si="10937"/>
        <v>947786.83819999988</v>
      </c>
      <c r="AM5604" s="43">
        <f t="shared" si="10938"/>
        <v>-264804.47019999987</v>
      </c>
      <c r="AN5604" s="2"/>
      <c r="AR5604" s="1"/>
      <c r="AS5604" s="1"/>
    </row>
    <row r="5605">
      <c r="B5605" s="41" t="s">
        <v>1543</v>
      </c>
      <c r="C5605" s="41" t="s">
        <v>115</v>
      </c>
      <c r="D5605" s="41" t="s">
        <v>41</v>
      </c>
      <c r="E5605" s="26" t="str">
        <f t="shared" si="10965"/>
        <v>0501</v>
      </c>
      <c r="F5605" s="41" t="s">
        <v>1565</v>
      </c>
      <c r="G5605" s="41" t="s">
        <v>909</v>
      </c>
      <c r="H5605" s="42" t="s">
        <v>910</v>
      </c>
      <c r="I5605" s="43"/>
      <c r="J5605" s="43"/>
      <c r="K5605" s="43"/>
      <c r="L5605" s="43"/>
      <c r="M5605" s="43"/>
      <c r="N5605" s="43"/>
      <c r="O5605" s="43">
        <f>169085.001+4785.657</f>
        <v>173870.658</v>
      </c>
      <c r="P5605" s="43">
        <f>93910.979+8111.629</f>
        <v>102022.60800000001</v>
      </c>
      <c r="Q5605" s="43">
        <f>189218.225+324.981</f>
        <v>189543.20600000001</v>
      </c>
      <c r="R5605" s="43">
        <f>164732.944+23358.092</f>
        <v>188091.03599999999</v>
      </c>
      <c r="S5605" s="43">
        <v>0</v>
      </c>
      <c r="T5605" s="43">
        <v>0</v>
      </c>
      <c r="U5605" s="43">
        <v>29454.860000000001</v>
      </c>
      <c r="V5605" s="43">
        <f t="shared" si="10977"/>
        <v>682982.36800000002</v>
      </c>
      <c r="W5605" s="43"/>
      <c r="X5605" s="43"/>
      <c r="Y5605" s="43"/>
      <c r="Z5605" s="43"/>
      <c r="AA5605" s="43"/>
      <c r="AB5605" s="43">
        <v>589914.15520000004</v>
      </c>
      <c r="AC5605" s="44">
        <v>970437.63662999996</v>
      </c>
      <c r="AD5605" s="44">
        <v>970413.48023999995</v>
      </c>
      <c r="AE5605" s="45">
        <f t="shared" si="10936"/>
        <v>99.997510773584182</v>
      </c>
      <c r="AF5605" s="43">
        <v>773916.18019999994</v>
      </c>
      <c r="AG5605" s="43">
        <f>169085.001+4785.657</f>
        <v>173870.658</v>
      </c>
      <c r="AH5605" s="43">
        <v>0</v>
      </c>
      <c r="AI5605" s="43">
        <v>0</v>
      </c>
      <c r="AJ5605" s="43">
        <v>0</v>
      </c>
      <c r="AK5605" s="43">
        <v>0</v>
      </c>
      <c r="AL5605" s="43">
        <f t="shared" si="10937"/>
        <v>947786.83819999988</v>
      </c>
      <c r="AM5605" s="43">
        <f t="shared" si="10938"/>
        <v>-264804.47019999987</v>
      </c>
      <c r="AN5605" s="19"/>
      <c r="AO5605" s="1"/>
      <c r="AP5605" s="1"/>
      <c r="AQ5605" s="1"/>
      <c r="AR5605" s="1"/>
      <c r="AS5605" s="1"/>
    </row>
    <row r="5606">
      <c r="B5606" s="41" t="s">
        <v>1543</v>
      </c>
      <c r="C5606" s="41" t="s">
        <v>115</v>
      </c>
      <c r="D5606" s="41" t="s">
        <v>41</v>
      </c>
      <c r="E5606" s="26" t="str">
        <f t="shared" si="10965"/>
        <v>0501</v>
      </c>
      <c r="F5606" s="41" t="s">
        <v>1565</v>
      </c>
      <c r="G5606" s="41" t="s">
        <v>59</v>
      </c>
      <c r="H5606" s="42" t="s">
        <v>60</v>
      </c>
      <c r="I5606" s="43">
        <f>I5607</f>
        <v>0</v>
      </c>
      <c r="J5606" s="43">
        <f>J5607</f>
        <v>0</v>
      </c>
      <c r="K5606" s="43">
        <f>K5607</f>
        <v>0</v>
      </c>
      <c r="L5606" s="43">
        <f>L5607</f>
        <v>0</v>
      </c>
      <c r="M5606" s="43">
        <f>M5607</f>
        <v>0</v>
      </c>
      <c r="N5606" s="43">
        <f>N5607</f>
        <v>0</v>
      </c>
      <c r="O5606" s="43">
        <f>O5607</f>
        <v>29790.367999999999</v>
      </c>
      <c r="P5606" s="43">
        <f>P5607</f>
        <v>11939.975</v>
      </c>
      <c r="Q5606" s="43">
        <f>Q5607</f>
        <v>15786.927</v>
      </c>
      <c r="R5606" s="43">
        <f>R5607</f>
        <v>16195.055</v>
      </c>
      <c r="S5606" s="43">
        <f>S5607</f>
        <v>0</v>
      </c>
      <c r="T5606" s="43">
        <f>T5607</f>
        <v>0</v>
      </c>
      <c r="U5606" s="43">
        <v>0</v>
      </c>
      <c r="V5606" s="43">
        <f t="shared" si="10977"/>
        <v>73712.324999999997</v>
      </c>
      <c r="W5606" s="43">
        <f>W5607</f>
        <v>0</v>
      </c>
      <c r="X5606" s="43">
        <f>X5607</f>
        <v>0</v>
      </c>
      <c r="Y5606" s="43">
        <f>Y5607</f>
        <v>0</v>
      </c>
      <c r="Z5606" s="43">
        <f>Z5607</f>
        <v>0</v>
      </c>
      <c r="AA5606" s="43">
        <f>AA5607</f>
        <v>0</v>
      </c>
      <c r="AB5606" s="43">
        <f>AB5607</f>
        <v>65978.837109999993</v>
      </c>
      <c r="AC5606" s="44">
        <f>AC5607</f>
        <v>108256.70935999999</v>
      </c>
      <c r="AD5606" s="44">
        <f>AD5607</f>
        <v>108256.16363</v>
      </c>
      <c r="AE5606" s="45">
        <f t="shared" si="10936"/>
        <v>99.999495892676563</v>
      </c>
      <c r="AF5606" s="43">
        <f>AF5607</f>
        <v>77832.212790000005</v>
      </c>
      <c r="AG5606" s="43">
        <f>AG5607</f>
        <v>29790.367999999999</v>
      </c>
      <c r="AH5606" s="43">
        <f>AH5607</f>
        <v>0</v>
      </c>
      <c r="AI5606" s="43">
        <f>AI5607</f>
        <v>0</v>
      </c>
      <c r="AJ5606" s="43">
        <f>AJ5607</f>
        <v>0</v>
      </c>
      <c r="AK5606" s="43">
        <f>AK5607</f>
        <v>0</v>
      </c>
      <c r="AL5606" s="43">
        <f t="shared" si="10937"/>
        <v>107622.58079000001</v>
      </c>
      <c r="AM5606" s="43">
        <f t="shared" si="10938"/>
        <v>-33910.25579000001</v>
      </c>
      <c r="AN5606" s="2"/>
      <c r="AO5606" s="1"/>
      <c r="AP5606" s="1"/>
      <c r="AQ5606" s="1"/>
      <c r="AR5606" s="1"/>
      <c r="AS5606" s="1"/>
    </row>
    <row r="5607">
      <c r="B5607" s="41" t="s">
        <v>1543</v>
      </c>
      <c r="C5607" s="41" t="s">
        <v>115</v>
      </c>
      <c r="D5607" s="41" t="s">
        <v>41</v>
      </c>
      <c r="E5607" s="26" t="str">
        <f t="shared" si="10965"/>
        <v>0501</v>
      </c>
      <c r="F5607" s="41" t="s">
        <v>1565</v>
      </c>
      <c r="G5607" s="41" t="s">
        <v>61</v>
      </c>
      <c r="H5607" s="42" t="s">
        <v>62</v>
      </c>
      <c r="I5607" s="43"/>
      <c r="J5607" s="43"/>
      <c r="K5607" s="43"/>
      <c r="L5607" s="43"/>
      <c r="M5607" s="43"/>
      <c r="N5607" s="43"/>
      <c r="O5607" s="43">
        <v>29790.367999999999</v>
      </c>
      <c r="P5607" s="43">
        <f>5199.121+6740.854</f>
        <v>11939.975</v>
      </c>
      <c r="Q5607" s="43">
        <f>713.206+15073.721</f>
        <v>15786.927</v>
      </c>
      <c r="R5607" s="43">
        <v>16195.055</v>
      </c>
      <c r="S5607" s="43">
        <v>0</v>
      </c>
      <c r="T5607" s="43">
        <v>0</v>
      </c>
      <c r="U5607" s="43">
        <v>0</v>
      </c>
      <c r="V5607" s="43">
        <f t="shared" si="10977"/>
        <v>73712.324999999997</v>
      </c>
      <c r="W5607" s="43"/>
      <c r="X5607" s="43"/>
      <c r="Y5607" s="43"/>
      <c r="Z5607" s="43"/>
      <c r="AA5607" s="43"/>
      <c r="AB5607" s="43">
        <v>65978.837109999993</v>
      </c>
      <c r="AC5607" s="44">
        <v>108256.70935999999</v>
      </c>
      <c r="AD5607" s="44">
        <v>108256.16363</v>
      </c>
      <c r="AE5607" s="45">
        <f t="shared" si="10936"/>
        <v>99.999495892676563</v>
      </c>
      <c r="AF5607" s="43">
        <v>77832.212790000005</v>
      </c>
      <c r="AG5607" s="43">
        <v>29790.367999999999</v>
      </c>
      <c r="AH5607" s="43">
        <v>0</v>
      </c>
      <c r="AI5607" s="43">
        <v>0</v>
      </c>
      <c r="AJ5607" s="43">
        <v>0</v>
      </c>
      <c r="AK5607" s="43">
        <v>0</v>
      </c>
      <c r="AL5607" s="43">
        <f t="shared" si="10937"/>
        <v>107622.58079000001</v>
      </c>
      <c r="AM5607" s="43">
        <f t="shared" si="10938"/>
        <v>-33910.25579000001</v>
      </c>
      <c r="AN5607" s="19"/>
      <c r="AO5607" s="1"/>
      <c r="AP5607" s="1"/>
      <c r="AQ5607" s="1"/>
      <c r="AR5607" s="1"/>
      <c r="AS5607" s="1"/>
    </row>
    <row r="5608" ht="31.5">
      <c r="B5608" s="41" t="s">
        <v>1543</v>
      </c>
      <c r="C5608" s="41" t="s">
        <v>115</v>
      </c>
      <c r="D5608" s="41" t="s">
        <v>41</v>
      </c>
      <c r="E5608" s="26" t="str">
        <f t="shared" si="10965"/>
        <v>0501</v>
      </c>
      <c r="F5608" s="41" t="s">
        <v>1460</v>
      </c>
      <c r="G5608" s="41"/>
      <c r="H5608" s="42" t="s">
        <v>1461</v>
      </c>
      <c r="I5608" s="43">
        <f t="shared" ref="I5608:I5609" si="11043">I5609</f>
        <v>3042</v>
      </c>
      <c r="J5608" s="43">
        <f t="shared" ref="J5608:J5609" si="11044">J5609</f>
        <v>3042</v>
      </c>
      <c r="K5608" s="43">
        <f t="shared" ref="K5608:K5609" si="11045">K5609</f>
        <v>3042</v>
      </c>
      <c r="L5608" s="43">
        <f t="shared" ref="L5608:L5609" si="11046">L5609</f>
        <v>0</v>
      </c>
      <c r="M5608" s="43">
        <f t="shared" ref="M5608:M5609" si="11047">M5609</f>
        <v>0</v>
      </c>
      <c r="N5608" s="43">
        <f t="shared" ref="N5608:N5609" si="11048">N5609</f>
        <v>0</v>
      </c>
      <c r="O5608" s="43">
        <f t="shared" ref="O5608:O5609" si="11049">O5609</f>
        <v>0</v>
      </c>
      <c r="P5608" s="43">
        <f t="shared" ref="P5608:P5609" si="11050">P5609</f>
        <v>0</v>
      </c>
      <c r="Q5608" s="43">
        <f t="shared" ref="Q5608:Q5609" si="11051">Q5609</f>
        <v>0</v>
      </c>
      <c r="R5608" s="43">
        <f t="shared" ref="R5608:R5609" si="11052">R5609</f>
        <v>0</v>
      </c>
      <c r="S5608" s="43">
        <f t="shared" ref="S5608:S5609" si="11053">S5609</f>
        <v>0</v>
      </c>
      <c r="T5608" s="43">
        <f t="shared" ref="T5608:T5609" si="11054">T5609</f>
        <v>0</v>
      </c>
      <c r="U5608" s="43">
        <v>1184.8900000000001</v>
      </c>
      <c r="V5608" s="43">
        <f t="shared" si="10977"/>
        <v>4226.8900000000003</v>
      </c>
      <c r="W5608" s="43">
        <f t="shared" ref="W5608:W5609" si="11055">W5609</f>
        <v>1184.8900000000001</v>
      </c>
      <c r="X5608" s="43">
        <f t="shared" ref="X5608:X5609" si="11056">X5609</f>
        <v>0</v>
      </c>
      <c r="Y5608" s="43">
        <f t="shared" ref="Y5608:Y5609" si="11057">Y5609</f>
        <v>0</v>
      </c>
      <c r="Z5608" s="43">
        <f t="shared" ref="Z5608:Z5609" si="11058">Z5609</f>
        <v>0</v>
      </c>
      <c r="AA5608" s="43">
        <f t="shared" ref="AA5608:AA5609" si="11059">AA5609</f>
        <v>0</v>
      </c>
      <c r="AB5608" s="43">
        <f t="shared" ref="AB5608:AB5609" si="11060">AB5609</f>
        <v>3819.62255</v>
      </c>
      <c r="AC5608" s="44">
        <f t="shared" ref="AC5608:AC5609" si="11061">AC5609</f>
        <v>4734.3900000000003</v>
      </c>
      <c r="AD5608" s="44">
        <f t="shared" ref="AD5608:AD5609" si="11062">AD5609</f>
        <v>4725.8425500000003</v>
      </c>
      <c r="AE5608" s="45">
        <f t="shared" ref="AE5608:AE5671" si="11063">AD5608/AC5608*100</f>
        <v>99.819460373986928</v>
      </c>
      <c r="AF5608" s="43">
        <f t="shared" ref="AF5608:AF5609" si="11064">AF5609</f>
        <v>4734.3900000000003</v>
      </c>
      <c r="AG5608" s="43">
        <f t="shared" ref="AG5608:AG5609" si="11065">AG5609</f>
        <v>0</v>
      </c>
      <c r="AH5608" s="43">
        <f t="shared" ref="AH5608:AH5609" si="11066">AH5609</f>
        <v>0</v>
      </c>
      <c r="AI5608" s="43">
        <f t="shared" ref="AI5608:AI5609" si="11067">AI5609</f>
        <v>0</v>
      </c>
      <c r="AJ5608" s="43">
        <f t="shared" ref="AJ5608:AJ5609" si="11068">AJ5609</f>
        <v>0</v>
      </c>
      <c r="AK5608" s="43">
        <f t="shared" ref="AK5608:AK5609" si="11069">AK5609</f>
        <v>0</v>
      </c>
      <c r="AL5608" s="43">
        <f t="shared" ref="AL5608:AL5671" si="11070">AF5608+AH5608+AK5608+AI5608+AJ5608+AG5608</f>
        <v>4734.3900000000003</v>
      </c>
      <c r="AM5608" s="43">
        <f t="shared" ref="AM5608:AM5671" si="11071">V5608-AL5608</f>
        <v>-507.5</v>
      </c>
      <c r="AN5608" s="2"/>
      <c r="AO5608" s="1"/>
      <c r="AP5608" s="1"/>
      <c r="AQ5608" s="1"/>
      <c r="AR5608" s="1"/>
      <c r="AS5608" s="1"/>
    </row>
    <row r="5609" ht="31.5">
      <c r="B5609" s="41" t="s">
        <v>1543</v>
      </c>
      <c r="C5609" s="41" t="s">
        <v>115</v>
      </c>
      <c r="D5609" s="41" t="s">
        <v>41</v>
      </c>
      <c r="E5609" s="26" t="str">
        <f t="shared" si="10965"/>
        <v>0501</v>
      </c>
      <c r="F5609" s="41" t="s">
        <v>1462</v>
      </c>
      <c r="G5609" s="41"/>
      <c r="H5609" s="42" t="s">
        <v>1463</v>
      </c>
      <c r="I5609" s="43">
        <f t="shared" si="11043"/>
        <v>3042</v>
      </c>
      <c r="J5609" s="43">
        <f t="shared" si="11044"/>
        <v>3042</v>
      </c>
      <c r="K5609" s="43">
        <f t="shared" si="11045"/>
        <v>3042</v>
      </c>
      <c r="L5609" s="43">
        <f t="shared" si="11046"/>
        <v>0</v>
      </c>
      <c r="M5609" s="43">
        <f t="shared" si="11047"/>
        <v>0</v>
      </c>
      <c r="N5609" s="43">
        <f t="shared" si="11048"/>
        <v>0</v>
      </c>
      <c r="O5609" s="43">
        <f t="shared" si="11049"/>
        <v>0</v>
      </c>
      <c r="P5609" s="43">
        <f t="shared" si="11050"/>
        <v>0</v>
      </c>
      <c r="Q5609" s="43">
        <f t="shared" si="11051"/>
        <v>0</v>
      </c>
      <c r="R5609" s="43">
        <f t="shared" si="11052"/>
        <v>0</v>
      </c>
      <c r="S5609" s="43">
        <f t="shared" si="11053"/>
        <v>0</v>
      </c>
      <c r="T5609" s="43">
        <f t="shared" si="11054"/>
        <v>0</v>
      </c>
      <c r="U5609" s="43">
        <v>1184.8900000000001</v>
      </c>
      <c r="V5609" s="43">
        <f t="shared" si="10977"/>
        <v>4226.8900000000003</v>
      </c>
      <c r="W5609" s="43">
        <f t="shared" si="11055"/>
        <v>1184.8900000000001</v>
      </c>
      <c r="X5609" s="43">
        <f t="shared" si="11056"/>
        <v>0</v>
      </c>
      <c r="Y5609" s="43">
        <f t="shared" si="11057"/>
        <v>0</v>
      </c>
      <c r="Z5609" s="43">
        <f t="shared" si="11058"/>
        <v>0</v>
      </c>
      <c r="AA5609" s="43">
        <f t="shared" si="11059"/>
        <v>0</v>
      </c>
      <c r="AB5609" s="43">
        <f t="shared" si="11060"/>
        <v>3819.62255</v>
      </c>
      <c r="AC5609" s="44">
        <f t="shared" si="11061"/>
        <v>4734.3900000000003</v>
      </c>
      <c r="AD5609" s="44">
        <f t="shared" si="11062"/>
        <v>4725.8425500000003</v>
      </c>
      <c r="AE5609" s="45">
        <f t="shared" si="11063"/>
        <v>99.819460373986928</v>
      </c>
      <c r="AF5609" s="43">
        <f t="shared" si="11064"/>
        <v>4734.3900000000003</v>
      </c>
      <c r="AG5609" s="43">
        <f t="shared" si="11065"/>
        <v>0</v>
      </c>
      <c r="AH5609" s="43">
        <f t="shared" si="11066"/>
        <v>0</v>
      </c>
      <c r="AI5609" s="43">
        <f t="shared" si="11067"/>
        <v>0</v>
      </c>
      <c r="AJ5609" s="43">
        <f t="shared" si="11068"/>
        <v>0</v>
      </c>
      <c r="AK5609" s="43">
        <f t="shared" si="11069"/>
        <v>0</v>
      </c>
      <c r="AL5609" s="43">
        <f t="shared" si="11070"/>
        <v>4734.3900000000003</v>
      </c>
      <c r="AM5609" s="43">
        <f t="shared" si="11071"/>
        <v>-507.5</v>
      </c>
      <c r="AN5609" s="2"/>
      <c r="AR5609" s="1"/>
      <c r="AS5609" s="1"/>
    </row>
    <row r="5610" ht="31.5">
      <c r="B5610" s="41" t="s">
        <v>1543</v>
      </c>
      <c r="C5610" s="41" t="s">
        <v>115</v>
      </c>
      <c r="D5610" s="41" t="s">
        <v>41</v>
      </c>
      <c r="E5610" s="26" t="str">
        <f t="shared" si="10965"/>
        <v>0501</v>
      </c>
      <c r="F5610" s="41" t="s">
        <v>1464</v>
      </c>
      <c r="G5610" s="41"/>
      <c r="H5610" s="42" t="s">
        <v>1465</v>
      </c>
      <c r="I5610" s="43">
        <f>I5611+I5613</f>
        <v>3042</v>
      </c>
      <c r="J5610" s="43">
        <f>J5611+J5613</f>
        <v>3042</v>
      </c>
      <c r="K5610" s="43">
        <f>K5611+K5613</f>
        <v>3042</v>
      </c>
      <c r="L5610" s="43">
        <f>L5611+L5613</f>
        <v>0</v>
      </c>
      <c r="M5610" s="43">
        <f>M5611+M5613</f>
        <v>0</v>
      </c>
      <c r="N5610" s="43">
        <f>N5611+N5613</f>
        <v>0</v>
      </c>
      <c r="O5610" s="43">
        <f>O5611+O5613</f>
        <v>0</v>
      </c>
      <c r="P5610" s="43">
        <f>P5611+P5613</f>
        <v>0</v>
      </c>
      <c r="Q5610" s="43">
        <f>Q5611+Q5613</f>
        <v>0</v>
      </c>
      <c r="R5610" s="43">
        <f>R5611+R5613</f>
        <v>0</v>
      </c>
      <c r="S5610" s="43">
        <f>S5611+S5613</f>
        <v>0</v>
      </c>
      <c r="T5610" s="43">
        <f>T5611+T5613</f>
        <v>0</v>
      </c>
      <c r="U5610" s="43">
        <v>1184.8900000000001</v>
      </c>
      <c r="V5610" s="43">
        <f t="shared" si="10977"/>
        <v>4226.8900000000003</v>
      </c>
      <c r="W5610" s="43">
        <f>W5611+W5613</f>
        <v>1184.8900000000001</v>
      </c>
      <c r="X5610" s="43">
        <f>X5611+X5613</f>
        <v>0</v>
      </c>
      <c r="Y5610" s="43">
        <f>Y5611+Y5613</f>
        <v>0</v>
      </c>
      <c r="Z5610" s="43">
        <f>Z5611+Z5613</f>
        <v>0</v>
      </c>
      <c r="AA5610" s="43">
        <f>AA5611+AA5613</f>
        <v>0</v>
      </c>
      <c r="AB5610" s="43">
        <f>AB5611+AB5613</f>
        <v>3819.62255</v>
      </c>
      <c r="AC5610" s="44">
        <f>AC5611+AC5613</f>
        <v>4734.3900000000003</v>
      </c>
      <c r="AD5610" s="44">
        <f>AD5611+AD5613</f>
        <v>4725.8425500000003</v>
      </c>
      <c r="AE5610" s="45">
        <f t="shared" si="11063"/>
        <v>99.819460373986928</v>
      </c>
      <c r="AF5610" s="43">
        <f>AF5611+AF5613</f>
        <v>4734.3900000000003</v>
      </c>
      <c r="AG5610" s="43">
        <f>AG5611+AG5613</f>
        <v>0</v>
      </c>
      <c r="AH5610" s="43">
        <f>AH5611+AH5613</f>
        <v>0</v>
      </c>
      <c r="AI5610" s="43">
        <f>AI5611+AI5613</f>
        <v>0</v>
      </c>
      <c r="AJ5610" s="43">
        <f>AJ5611+AJ5613</f>
        <v>0</v>
      </c>
      <c r="AK5610" s="43">
        <f>AK5611+AK5613</f>
        <v>0</v>
      </c>
      <c r="AL5610" s="43">
        <f t="shared" si="11070"/>
        <v>4734.3900000000003</v>
      </c>
      <c r="AM5610" s="43">
        <f t="shared" si="11071"/>
        <v>-507.5</v>
      </c>
      <c r="AN5610" s="2"/>
      <c r="AO5610" s="1"/>
      <c r="AP5610" s="1"/>
      <c r="AQ5610" s="1"/>
      <c r="AR5610" s="1"/>
      <c r="AS5610" s="1"/>
    </row>
    <row r="5611" ht="31.5">
      <c r="B5611" s="41" t="s">
        <v>1543</v>
      </c>
      <c r="C5611" s="41" t="s">
        <v>115</v>
      </c>
      <c r="D5611" s="41" t="s">
        <v>41</v>
      </c>
      <c r="E5611" s="26" t="str">
        <f t="shared" si="10965"/>
        <v>0501</v>
      </c>
      <c r="F5611" s="41" t="s">
        <v>1464</v>
      </c>
      <c r="G5611" s="41" t="s">
        <v>53</v>
      </c>
      <c r="H5611" s="42" t="s">
        <v>54</v>
      </c>
      <c r="I5611" s="43">
        <f>I5612</f>
        <v>3042</v>
      </c>
      <c r="J5611" s="43">
        <f>J5612</f>
        <v>3042</v>
      </c>
      <c r="K5611" s="43">
        <f>K5612</f>
        <v>3042</v>
      </c>
      <c r="L5611" s="43">
        <f>L5612</f>
        <v>0</v>
      </c>
      <c r="M5611" s="43">
        <f>M5612</f>
        <v>0</v>
      </c>
      <c r="N5611" s="43">
        <f>N5612</f>
        <v>0</v>
      </c>
      <c r="O5611" s="43">
        <f>O5612</f>
        <v>0</v>
      </c>
      <c r="P5611" s="43">
        <f>P5612</f>
        <v>0</v>
      </c>
      <c r="Q5611" s="43">
        <f>Q5612</f>
        <v>0</v>
      </c>
      <c r="R5611" s="43">
        <f>R5612</f>
        <v>0</v>
      </c>
      <c r="S5611" s="43">
        <f>S5612</f>
        <v>0</v>
      </c>
      <c r="T5611" s="43">
        <f>T5612</f>
        <v>0</v>
      </c>
      <c r="U5611" s="43">
        <v>1184.8900000000001</v>
      </c>
      <c r="V5611" s="43">
        <f t="shared" si="10977"/>
        <v>4226.8900000000003</v>
      </c>
      <c r="W5611" s="43">
        <f>W5612</f>
        <v>1184.8900000000001</v>
      </c>
      <c r="X5611" s="43">
        <f>X5612</f>
        <v>0</v>
      </c>
      <c r="Y5611" s="43">
        <f>Y5612</f>
        <v>0</v>
      </c>
      <c r="Z5611" s="43">
        <f>Z5612</f>
        <v>0</v>
      </c>
      <c r="AA5611" s="43">
        <f>AA5612</f>
        <v>0</v>
      </c>
      <c r="AB5611" s="43">
        <f>AB5612</f>
        <v>3317.9140699999998</v>
      </c>
      <c r="AC5611" s="44">
        <f>AC5612</f>
        <v>4226.8900000000003</v>
      </c>
      <c r="AD5611" s="44">
        <f>AD5612</f>
        <v>4224.1340700000001</v>
      </c>
      <c r="AE5611" s="45">
        <f t="shared" si="11063"/>
        <v>99.934800053940364</v>
      </c>
      <c r="AF5611" s="43">
        <f>AF5612</f>
        <v>4226.8900000000003</v>
      </c>
      <c r="AG5611" s="43">
        <f>AG5612</f>
        <v>0</v>
      </c>
      <c r="AH5611" s="43">
        <f>AH5612</f>
        <v>0</v>
      </c>
      <c r="AI5611" s="43">
        <f>AI5612</f>
        <v>0</v>
      </c>
      <c r="AJ5611" s="43">
        <f>AJ5612</f>
        <v>0</v>
      </c>
      <c r="AK5611" s="43">
        <f>AK5612</f>
        <v>0</v>
      </c>
      <c r="AL5611" s="43">
        <f t="shared" si="11070"/>
        <v>4226.8900000000003</v>
      </c>
      <c r="AM5611" s="43">
        <f t="shared" si="11071"/>
        <v>0</v>
      </c>
      <c r="AN5611" s="2"/>
      <c r="AR5611" s="1"/>
      <c r="AS5611" s="1"/>
    </row>
    <row r="5612" ht="31.5">
      <c r="B5612" s="41" t="s">
        <v>1543</v>
      </c>
      <c r="C5612" s="41" t="s">
        <v>115</v>
      </c>
      <c r="D5612" s="41" t="s">
        <v>41</v>
      </c>
      <c r="E5612" s="26" t="str">
        <f t="shared" si="10965"/>
        <v>0501</v>
      </c>
      <c r="F5612" s="41" t="s">
        <v>1464</v>
      </c>
      <c r="G5612" s="41" t="s">
        <v>55</v>
      </c>
      <c r="H5612" s="42" t="s">
        <v>56</v>
      </c>
      <c r="I5612" s="43">
        <f>3022+20</f>
        <v>3042</v>
      </c>
      <c r="J5612" s="43">
        <f>3022+20</f>
        <v>3042</v>
      </c>
      <c r="K5612" s="43">
        <f>3022+20</f>
        <v>3042</v>
      </c>
      <c r="L5612" s="43"/>
      <c r="M5612" s="43"/>
      <c r="N5612" s="43"/>
      <c r="O5612" s="43">
        <v>0</v>
      </c>
      <c r="P5612" s="43">
        <v>0</v>
      </c>
      <c r="Q5612" s="43">
        <v>0</v>
      </c>
      <c r="R5612" s="43">
        <v>0</v>
      </c>
      <c r="S5612" s="43">
        <v>0</v>
      </c>
      <c r="T5612" s="43">
        <v>0</v>
      </c>
      <c r="U5612" s="43">
        <v>1184.8900000000001</v>
      </c>
      <c r="V5612" s="43">
        <f t="shared" si="10977"/>
        <v>4226.8900000000003</v>
      </c>
      <c r="W5612" s="43">
        <v>1184.8900000000001</v>
      </c>
      <c r="X5612" s="43"/>
      <c r="Y5612" s="43"/>
      <c r="Z5612" s="43"/>
      <c r="AA5612" s="43"/>
      <c r="AB5612" s="43">
        <v>3317.9140699999998</v>
      </c>
      <c r="AC5612" s="44">
        <v>4226.8900000000003</v>
      </c>
      <c r="AD5612" s="44">
        <v>4224.1340700000001</v>
      </c>
      <c r="AE5612" s="45">
        <f t="shared" si="11063"/>
        <v>99.934800053940364</v>
      </c>
      <c r="AF5612" s="43">
        <v>4226.8900000000003</v>
      </c>
      <c r="AG5612" s="43">
        <v>0</v>
      </c>
      <c r="AH5612" s="43">
        <v>0</v>
      </c>
      <c r="AI5612" s="43">
        <v>0</v>
      </c>
      <c r="AJ5612" s="43">
        <v>0</v>
      </c>
      <c r="AK5612" s="43">
        <v>0</v>
      </c>
      <c r="AL5612" s="43">
        <f t="shared" si="11070"/>
        <v>4226.8900000000003</v>
      </c>
      <c r="AM5612" s="43">
        <f t="shared" si="11071"/>
        <v>0</v>
      </c>
      <c r="AN5612" s="2"/>
      <c r="AO5612" s="1"/>
      <c r="AP5612" s="1"/>
      <c r="AQ5612" s="1"/>
      <c r="AR5612" s="1"/>
      <c r="AS5612" s="1"/>
    </row>
    <row r="5613">
      <c r="B5613" s="41" t="s">
        <v>1543</v>
      </c>
      <c r="C5613" s="41" t="s">
        <v>115</v>
      </c>
      <c r="D5613" s="41" t="s">
        <v>41</v>
      </c>
      <c r="E5613" s="26" t="str">
        <f t="shared" si="10965"/>
        <v>0501</v>
      </c>
      <c r="F5613" s="41" t="s">
        <v>1464</v>
      </c>
      <c r="G5613" s="41" t="s">
        <v>59</v>
      </c>
      <c r="H5613" s="42" t="s">
        <v>60</v>
      </c>
      <c r="I5613" s="43">
        <f>I5614</f>
        <v>0</v>
      </c>
      <c r="J5613" s="43">
        <f>J5614</f>
        <v>0</v>
      </c>
      <c r="K5613" s="43">
        <f>K5614</f>
        <v>0</v>
      </c>
      <c r="L5613" s="43">
        <f>L5614</f>
        <v>0</v>
      </c>
      <c r="M5613" s="43">
        <f>M5614</f>
        <v>0</v>
      </c>
      <c r="N5613" s="43">
        <f>N5614</f>
        <v>0</v>
      </c>
      <c r="O5613" s="43">
        <f>O5614</f>
        <v>0</v>
      </c>
      <c r="P5613" s="43">
        <f>P5614</f>
        <v>0</v>
      </c>
      <c r="Q5613" s="43">
        <f>Q5614</f>
        <v>0</v>
      </c>
      <c r="R5613" s="43">
        <f>R5614</f>
        <v>0</v>
      </c>
      <c r="S5613" s="43">
        <f>S5614</f>
        <v>0</v>
      </c>
      <c r="T5613" s="43">
        <f>T5614</f>
        <v>0</v>
      </c>
      <c r="U5613" s="43">
        <v>0</v>
      </c>
      <c r="V5613" s="43">
        <f t="shared" si="10977"/>
        <v>0</v>
      </c>
      <c r="W5613" s="43">
        <f>W5614</f>
        <v>0</v>
      </c>
      <c r="X5613" s="43">
        <f>X5614</f>
        <v>0</v>
      </c>
      <c r="Y5613" s="43">
        <f>Y5614</f>
        <v>0</v>
      </c>
      <c r="Z5613" s="43">
        <f>Z5614</f>
        <v>0</v>
      </c>
      <c r="AA5613" s="43">
        <f>AA5614</f>
        <v>0</v>
      </c>
      <c r="AB5613" s="43">
        <f>AB5614</f>
        <v>501.70848000000001</v>
      </c>
      <c r="AC5613" s="44">
        <f>AC5614</f>
        <v>507.5</v>
      </c>
      <c r="AD5613" s="44">
        <f>AD5614</f>
        <v>501.70848000000001</v>
      </c>
      <c r="AE5613" s="45">
        <f t="shared" si="11063"/>
        <v>98.858813793103451</v>
      </c>
      <c r="AF5613" s="43">
        <f>AF5614</f>
        <v>507.5</v>
      </c>
      <c r="AG5613" s="43">
        <f>AG5614</f>
        <v>0</v>
      </c>
      <c r="AH5613" s="43">
        <f>AH5614</f>
        <v>0</v>
      </c>
      <c r="AI5613" s="43">
        <f>AI5614</f>
        <v>0</v>
      </c>
      <c r="AJ5613" s="43">
        <f>AJ5614</f>
        <v>0</v>
      </c>
      <c r="AK5613" s="43">
        <f>AK5614</f>
        <v>0</v>
      </c>
      <c r="AL5613" s="43">
        <f t="shared" si="11070"/>
        <v>507.5</v>
      </c>
      <c r="AM5613" s="43">
        <f t="shared" si="11071"/>
        <v>-507.5</v>
      </c>
      <c r="AN5613" s="19"/>
      <c r="AO5613" s="1"/>
      <c r="AP5613" s="1"/>
      <c r="AQ5613" s="1"/>
      <c r="AR5613" s="1"/>
      <c r="AS5613" s="1"/>
    </row>
    <row r="5614">
      <c r="B5614" s="41" t="s">
        <v>1543</v>
      </c>
      <c r="C5614" s="41" t="s">
        <v>115</v>
      </c>
      <c r="D5614" s="41" t="s">
        <v>41</v>
      </c>
      <c r="E5614" s="26" t="str">
        <f t="shared" si="10965"/>
        <v>0501</v>
      </c>
      <c r="F5614" s="41" t="s">
        <v>1464</v>
      </c>
      <c r="G5614" s="41" t="s">
        <v>63</v>
      </c>
      <c r="H5614" s="42" t="s">
        <v>64</v>
      </c>
      <c r="I5614" s="43"/>
      <c r="J5614" s="43"/>
      <c r="K5614" s="43"/>
      <c r="L5614" s="43"/>
      <c r="M5614" s="43"/>
      <c r="N5614" s="43"/>
      <c r="O5614" s="43">
        <v>0</v>
      </c>
      <c r="P5614" s="43">
        <v>0</v>
      </c>
      <c r="Q5614" s="43">
        <v>0</v>
      </c>
      <c r="R5614" s="43">
        <v>0</v>
      </c>
      <c r="S5614" s="43">
        <v>0</v>
      </c>
      <c r="T5614" s="43">
        <v>0</v>
      </c>
      <c r="U5614" s="43">
        <v>0</v>
      </c>
      <c r="V5614" s="43">
        <f t="shared" si="10977"/>
        <v>0</v>
      </c>
      <c r="W5614" s="43"/>
      <c r="X5614" s="43"/>
      <c r="Y5614" s="43"/>
      <c r="Z5614" s="43"/>
      <c r="AA5614" s="43"/>
      <c r="AB5614" s="43">
        <v>501.70848000000001</v>
      </c>
      <c r="AC5614" s="44">
        <v>507.5</v>
      </c>
      <c r="AD5614" s="44">
        <v>501.70848000000001</v>
      </c>
      <c r="AE5614" s="45">
        <f t="shared" si="11063"/>
        <v>98.858813793103451</v>
      </c>
      <c r="AF5614" s="43">
        <v>507.5</v>
      </c>
      <c r="AG5614" s="43">
        <v>0</v>
      </c>
      <c r="AH5614" s="43">
        <v>0</v>
      </c>
      <c r="AI5614" s="43">
        <v>0</v>
      </c>
      <c r="AJ5614" s="43">
        <v>0</v>
      </c>
      <c r="AK5614" s="43">
        <v>0</v>
      </c>
      <c r="AL5614" s="43">
        <f t="shared" si="11070"/>
        <v>507.5</v>
      </c>
      <c r="AM5614" s="43">
        <f t="shared" si="11071"/>
        <v>-507.5</v>
      </c>
      <c r="AN5614" s="19"/>
      <c r="AO5614" s="1"/>
      <c r="AP5614" s="1"/>
      <c r="AQ5614" s="1"/>
      <c r="AR5614" s="1"/>
      <c r="AS5614" s="1"/>
    </row>
    <row r="5615" ht="47.25">
      <c r="B5615" s="41" t="s">
        <v>1543</v>
      </c>
      <c r="C5615" s="41" t="s">
        <v>115</v>
      </c>
      <c r="D5615" s="41" t="s">
        <v>41</v>
      </c>
      <c r="E5615" s="26" t="str">
        <f t="shared" ref="E5615:E5678" si="11072">CONCATENATE(C5615,D5615)</f>
        <v>0501</v>
      </c>
      <c r="F5615" s="41" t="s">
        <v>101</v>
      </c>
      <c r="G5615" s="41"/>
      <c r="H5615" s="42" t="s">
        <v>102</v>
      </c>
      <c r="I5615" s="43"/>
      <c r="J5615" s="43"/>
      <c r="K5615" s="43"/>
      <c r="L5615" s="43"/>
      <c r="M5615" s="43"/>
      <c r="N5615" s="43"/>
      <c r="O5615" s="43">
        <f t="shared" ref="O5615:O5616" si="11073">O5616</f>
        <v>0</v>
      </c>
      <c r="P5615" s="43">
        <f t="shared" ref="P5615:P5616" si="11074">P5616</f>
        <v>0</v>
      </c>
      <c r="Q5615" s="43">
        <f t="shared" ref="Q5615:Q5616" si="11075">Q5616</f>
        <v>0</v>
      </c>
      <c r="R5615" s="43">
        <f t="shared" ref="R5615:R5625" si="11076">R5616</f>
        <v>0</v>
      </c>
      <c r="S5615" s="43">
        <f t="shared" ref="S5615:S5625" si="11077">S5616</f>
        <v>0</v>
      </c>
      <c r="T5615" s="43"/>
      <c r="U5615" s="43"/>
      <c r="V5615" s="43">
        <f t="shared" si="10977"/>
        <v>0</v>
      </c>
      <c r="W5615" s="43"/>
      <c r="X5615" s="43"/>
      <c r="Y5615" s="43"/>
      <c r="Z5615" s="43"/>
      <c r="AA5615" s="43"/>
      <c r="AB5615" s="43">
        <f t="shared" ref="AB5615:AB5616" si="11078">AB5616</f>
        <v>52271.025999999998</v>
      </c>
      <c r="AC5615" s="44">
        <f t="shared" ref="AC5615:AC5616" si="11079">AC5616</f>
        <v>2271.0259999999998</v>
      </c>
      <c r="AD5615" s="44">
        <f t="shared" ref="AD5615:AD5616" si="11080">AD5616</f>
        <v>2271.0259999999998</v>
      </c>
      <c r="AE5615" s="45">
        <f t="shared" si="11063"/>
        <v>100</v>
      </c>
      <c r="AF5615" s="43">
        <f t="shared" ref="AF5615:AF5616" si="11081">AF5616</f>
        <v>52271.025999999998</v>
      </c>
      <c r="AG5615" s="43">
        <f t="shared" ref="AG5615:AG5616" si="11082">AG5616</f>
        <v>0</v>
      </c>
      <c r="AH5615" s="43">
        <f t="shared" ref="AH5615:AH5616" si="11083">AH5616</f>
        <v>0</v>
      </c>
      <c r="AI5615" s="43">
        <f t="shared" ref="AI5615:AI5616" si="11084">AI5616</f>
        <v>0</v>
      </c>
      <c r="AJ5615" s="43">
        <f t="shared" ref="AJ5615:AJ5616" si="11085">AJ5616</f>
        <v>0</v>
      </c>
      <c r="AK5615" s="43">
        <f t="shared" ref="AK5615:AK5616" si="11086">AK5616</f>
        <v>0</v>
      </c>
      <c r="AL5615" s="43">
        <f t="shared" si="11070"/>
        <v>52271.025999999998</v>
      </c>
      <c r="AM5615" s="43">
        <f t="shared" si="11071"/>
        <v>-52271.025999999998</v>
      </c>
      <c r="AN5615" s="19"/>
      <c r="AO5615" s="1"/>
      <c r="AP5615" s="1"/>
      <c r="AQ5615" s="1"/>
      <c r="AR5615" s="1"/>
      <c r="AS5615" s="1"/>
    </row>
    <row r="5616">
      <c r="B5616" s="41" t="s">
        <v>1543</v>
      </c>
      <c r="C5616" s="41" t="s">
        <v>115</v>
      </c>
      <c r="D5616" s="41" t="s">
        <v>41</v>
      </c>
      <c r="E5616" s="26" t="str">
        <f t="shared" si="11072"/>
        <v>0501</v>
      </c>
      <c r="F5616" s="41" t="s">
        <v>111</v>
      </c>
      <c r="G5616" s="41"/>
      <c r="H5616" s="42" t="s">
        <v>112</v>
      </c>
      <c r="I5616" s="43"/>
      <c r="J5616" s="43"/>
      <c r="K5616" s="43"/>
      <c r="L5616" s="43"/>
      <c r="M5616" s="43"/>
      <c r="N5616" s="43"/>
      <c r="O5616" s="43">
        <f t="shared" si="11073"/>
        <v>0</v>
      </c>
      <c r="P5616" s="43">
        <f t="shared" si="11074"/>
        <v>0</v>
      </c>
      <c r="Q5616" s="43">
        <f t="shared" si="11075"/>
        <v>0</v>
      </c>
      <c r="R5616" s="43">
        <f t="shared" si="11076"/>
        <v>0</v>
      </c>
      <c r="S5616" s="43">
        <f t="shared" si="11077"/>
        <v>0</v>
      </c>
      <c r="T5616" s="43"/>
      <c r="U5616" s="43"/>
      <c r="V5616" s="43">
        <f t="shared" si="10977"/>
        <v>0</v>
      </c>
      <c r="W5616" s="43"/>
      <c r="X5616" s="43"/>
      <c r="Y5616" s="43"/>
      <c r="Z5616" s="43"/>
      <c r="AA5616" s="43"/>
      <c r="AB5616" s="43">
        <f t="shared" si="11078"/>
        <v>52271.025999999998</v>
      </c>
      <c r="AC5616" s="44">
        <f t="shared" si="11079"/>
        <v>2271.0259999999998</v>
      </c>
      <c r="AD5616" s="44">
        <f t="shared" si="11080"/>
        <v>2271.0259999999998</v>
      </c>
      <c r="AE5616" s="45">
        <f t="shared" si="11063"/>
        <v>100</v>
      </c>
      <c r="AF5616" s="43">
        <f t="shared" si="11081"/>
        <v>52271.025999999998</v>
      </c>
      <c r="AG5616" s="43">
        <f t="shared" si="11082"/>
        <v>0</v>
      </c>
      <c r="AH5616" s="43">
        <f t="shared" si="11083"/>
        <v>0</v>
      </c>
      <c r="AI5616" s="43">
        <f t="shared" si="11084"/>
        <v>0</v>
      </c>
      <c r="AJ5616" s="43">
        <f t="shared" si="11085"/>
        <v>0</v>
      </c>
      <c r="AK5616" s="43">
        <f t="shared" si="11086"/>
        <v>0</v>
      </c>
      <c r="AL5616" s="43">
        <f t="shared" si="11070"/>
        <v>52271.025999999998</v>
      </c>
      <c r="AM5616" s="43">
        <f t="shared" si="11071"/>
        <v>-52271.025999999998</v>
      </c>
      <c r="AN5616" s="19"/>
      <c r="AR5616" s="1"/>
      <c r="AS5616" s="1"/>
    </row>
    <row r="5617">
      <c r="B5617" s="41" t="s">
        <v>1543</v>
      </c>
      <c r="C5617" s="41" t="s">
        <v>115</v>
      </c>
      <c r="D5617" s="41" t="s">
        <v>41</v>
      </c>
      <c r="E5617" s="26" t="str">
        <f t="shared" si="11072"/>
        <v>0501</v>
      </c>
      <c r="F5617" s="41" t="s">
        <v>113</v>
      </c>
      <c r="G5617" s="41"/>
      <c r="H5617" s="42" t="s">
        <v>114</v>
      </c>
      <c r="I5617" s="43"/>
      <c r="J5617" s="43"/>
      <c r="K5617" s="43"/>
      <c r="L5617" s="43"/>
      <c r="M5617" s="43"/>
      <c r="N5617" s="43"/>
      <c r="O5617" s="43">
        <f>O5618+O5620</f>
        <v>0</v>
      </c>
      <c r="P5617" s="43">
        <f>P5618+P5620</f>
        <v>0</v>
      </c>
      <c r="Q5617" s="43">
        <f>Q5618+Q5620</f>
        <v>0</v>
      </c>
      <c r="R5617" s="43">
        <f t="shared" si="11076"/>
        <v>0</v>
      </c>
      <c r="S5617" s="43">
        <f t="shared" si="11077"/>
        <v>0</v>
      </c>
      <c r="T5617" s="43"/>
      <c r="U5617" s="43"/>
      <c r="V5617" s="43">
        <f t="shared" si="10977"/>
        <v>0</v>
      </c>
      <c r="W5617" s="43"/>
      <c r="X5617" s="43"/>
      <c r="Y5617" s="43"/>
      <c r="Z5617" s="43"/>
      <c r="AA5617" s="43"/>
      <c r="AB5617" s="43">
        <f>AB5618+AB5620</f>
        <v>52271.025999999998</v>
      </c>
      <c r="AC5617" s="44">
        <f>AC5618+AC5620</f>
        <v>2271.0259999999998</v>
      </c>
      <c r="AD5617" s="44">
        <f>AD5618+AD5620</f>
        <v>2271.0259999999998</v>
      </c>
      <c r="AE5617" s="45">
        <f t="shared" si="11063"/>
        <v>100</v>
      </c>
      <c r="AF5617" s="43">
        <f>AF5618+AF5620</f>
        <v>52271.025999999998</v>
      </c>
      <c r="AG5617" s="43">
        <f>AG5618+AG5620</f>
        <v>0</v>
      </c>
      <c r="AH5617" s="43">
        <f>AH5618+AH5620</f>
        <v>0</v>
      </c>
      <c r="AI5617" s="43">
        <f>AI5618+AI5620</f>
        <v>0</v>
      </c>
      <c r="AJ5617" s="43">
        <f>AJ5618+AJ5620</f>
        <v>0</v>
      </c>
      <c r="AK5617" s="43">
        <f>AK5618+AK5620</f>
        <v>0</v>
      </c>
      <c r="AL5617" s="43">
        <f t="shared" si="11070"/>
        <v>52271.025999999998</v>
      </c>
      <c r="AM5617" s="43">
        <f t="shared" si="11071"/>
        <v>-52271.025999999998</v>
      </c>
      <c r="AN5617" s="19"/>
      <c r="AO5617" s="1"/>
      <c r="AP5617" s="1"/>
      <c r="AQ5617" s="1"/>
      <c r="AR5617" s="1"/>
      <c r="AS5617" s="1"/>
    </row>
    <row r="5618" ht="31.5">
      <c r="B5618" s="41" t="s">
        <v>1543</v>
      </c>
      <c r="C5618" s="41" t="s">
        <v>115</v>
      </c>
      <c r="D5618" s="41" t="s">
        <v>41</v>
      </c>
      <c r="E5618" s="26" t="str">
        <f t="shared" si="11072"/>
        <v>0501</v>
      </c>
      <c r="F5618" s="41" t="s">
        <v>113</v>
      </c>
      <c r="G5618" s="41" t="s">
        <v>53</v>
      </c>
      <c r="H5618" s="42" t="s">
        <v>54</v>
      </c>
      <c r="I5618" s="43"/>
      <c r="J5618" s="43"/>
      <c r="K5618" s="43"/>
      <c r="L5618" s="43"/>
      <c r="M5618" s="43"/>
      <c r="N5618" s="43"/>
      <c r="O5618" s="43">
        <f>O5619</f>
        <v>0</v>
      </c>
      <c r="P5618" s="43">
        <f>P5619</f>
        <v>0</v>
      </c>
      <c r="Q5618" s="43">
        <f>Q5619</f>
        <v>0</v>
      </c>
      <c r="R5618" s="43">
        <f t="shared" si="11076"/>
        <v>0</v>
      </c>
      <c r="S5618" s="43">
        <f t="shared" si="11077"/>
        <v>0</v>
      </c>
      <c r="T5618" s="43"/>
      <c r="U5618" s="43"/>
      <c r="V5618" s="43">
        <f t="shared" si="10977"/>
        <v>0</v>
      </c>
      <c r="W5618" s="43"/>
      <c r="X5618" s="43"/>
      <c r="Y5618" s="43"/>
      <c r="Z5618" s="43"/>
      <c r="AA5618" s="43"/>
      <c r="AB5618" s="43">
        <f>AB5619</f>
        <v>2271.0259999999998</v>
      </c>
      <c r="AC5618" s="44">
        <f>AC5619</f>
        <v>2271.0259999999998</v>
      </c>
      <c r="AD5618" s="44">
        <f>AD5619</f>
        <v>2271.0259999999998</v>
      </c>
      <c r="AE5618" s="45">
        <f t="shared" si="11063"/>
        <v>100</v>
      </c>
      <c r="AF5618" s="43">
        <f>AF5619</f>
        <v>2271.0259999999998</v>
      </c>
      <c r="AG5618" s="43">
        <f>AG5619</f>
        <v>0</v>
      </c>
      <c r="AH5618" s="43">
        <f>AH5619</f>
        <v>0</v>
      </c>
      <c r="AI5618" s="43">
        <f>AI5619</f>
        <v>0</v>
      </c>
      <c r="AJ5618" s="43">
        <f>AJ5619</f>
        <v>0</v>
      </c>
      <c r="AK5618" s="43">
        <f>AK5619</f>
        <v>0</v>
      </c>
      <c r="AL5618" s="43">
        <f t="shared" si="11070"/>
        <v>2271.0259999999998</v>
      </c>
      <c r="AM5618" s="43">
        <f t="shared" si="11071"/>
        <v>-2271.0259999999998</v>
      </c>
      <c r="AN5618" s="19"/>
      <c r="AR5618" s="1"/>
      <c r="AS5618" s="1"/>
    </row>
    <row r="5619" ht="31.5">
      <c r="B5619" s="41" t="s">
        <v>1543</v>
      </c>
      <c r="C5619" s="41" t="s">
        <v>115</v>
      </c>
      <c r="D5619" s="41" t="s">
        <v>41</v>
      </c>
      <c r="E5619" s="26" t="str">
        <f t="shared" si="11072"/>
        <v>0501</v>
      </c>
      <c r="F5619" s="41" t="s">
        <v>113</v>
      </c>
      <c r="G5619" s="41" t="s">
        <v>55</v>
      </c>
      <c r="H5619" s="42" t="s">
        <v>56</v>
      </c>
      <c r="I5619" s="43"/>
      <c r="J5619" s="43"/>
      <c r="K5619" s="43"/>
      <c r="L5619" s="43"/>
      <c r="M5619" s="43"/>
      <c r="N5619" s="43"/>
      <c r="O5619" s="43">
        <v>0</v>
      </c>
      <c r="P5619" s="43">
        <v>0</v>
      </c>
      <c r="Q5619" s="43">
        <v>0</v>
      </c>
      <c r="R5619" s="43">
        <v>0</v>
      </c>
      <c r="S5619" s="43">
        <v>0</v>
      </c>
      <c r="T5619" s="43"/>
      <c r="U5619" s="43"/>
      <c r="V5619" s="43">
        <f t="shared" si="10977"/>
        <v>0</v>
      </c>
      <c r="W5619" s="43"/>
      <c r="X5619" s="43"/>
      <c r="Y5619" s="43"/>
      <c r="Z5619" s="43"/>
      <c r="AA5619" s="43"/>
      <c r="AB5619" s="43">
        <v>2271.0259999999998</v>
      </c>
      <c r="AC5619" s="44">
        <v>2271.0259999999998</v>
      </c>
      <c r="AD5619" s="44">
        <v>2271.0259999999998</v>
      </c>
      <c r="AE5619" s="45">
        <f t="shared" si="11063"/>
        <v>100</v>
      </c>
      <c r="AF5619" s="43">
        <v>2271.0259999999998</v>
      </c>
      <c r="AG5619" s="43">
        <v>0</v>
      </c>
      <c r="AH5619" s="43">
        <v>0</v>
      </c>
      <c r="AI5619" s="43">
        <v>0</v>
      </c>
      <c r="AJ5619" s="43">
        <v>0</v>
      </c>
      <c r="AK5619" s="43">
        <v>0</v>
      </c>
      <c r="AL5619" s="43">
        <f t="shared" si="11070"/>
        <v>2271.0259999999998</v>
      </c>
      <c r="AM5619" s="43">
        <f t="shared" si="11071"/>
        <v>-2271.0259999999998</v>
      </c>
      <c r="AN5619" s="19"/>
      <c r="AO5619" s="1"/>
      <c r="AP5619" s="1"/>
      <c r="AQ5619" s="1"/>
      <c r="AR5619" s="1"/>
      <c r="AS5619" s="1"/>
    </row>
    <row r="5620" ht="31.5" hidden="1">
      <c r="B5620" s="41" t="s">
        <v>1543</v>
      </c>
      <c r="C5620" s="41" t="s">
        <v>115</v>
      </c>
      <c r="D5620" s="41" t="s">
        <v>41</v>
      </c>
      <c r="E5620" s="26" t="str">
        <f t="shared" si="11072"/>
        <v>0501</v>
      </c>
      <c r="F5620" s="41" t="s">
        <v>113</v>
      </c>
      <c r="G5620" s="41" t="s">
        <v>550</v>
      </c>
      <c r="H5620" s="42" t="s">
        <v>551</v>
      </c>
      <c r="I5620" s="43"/>
      <c r="J5620" s="43"/>
      <c r="K5620" s="43"/>
      <c r="L5620" s="43"/>
      <c r="M5620" s="43"/>
      <c r="N5620" s="43"/>
      <c r="O5620" s="43">
        <f>O5621</f>
        <v>0</v>
      </c>
      <c r="P5620" s="43">
        <f>P5621</f>
        <v>0</v>
      </c>
      <c r="Q5620" s="43">
        <f>Q5621</f>
        <v>0</v>
      </c>
      <c r="R5620" s="43"/>
      <c r="S5620" s="43"/>
      <c r="T5620" s="43"/>
      <c r="U5620" s="43"/>
      <c r="V5620" s="43">
        <f t="shared" si="10977"/>
        <v>0</v>
      </c>
      <c r="W5620" s="43"/>
      <c r="X5620" s="43"/>
      <c r="Y5620" s="43"/>
      <c r="Z5620" s="43"/>
      <c r="AA5620" s="43"/>
      <c r="AB5620" s="43">
        <f>AB5621</f>
        <v>50000</v>
      </c>
      <c r="AC5620" s="44">
        <f>AC5621</f>
        <v>0</v>
      </c>
      <c r="AD5620" s="44">
        <f>AD5621</f>
        <v>0</v>
      </c>
      <c r="AE5620" s="45" t="e">
        <f t="shared" si="11063"/>
        <v>#DIV/0!</v>
      </c>
      <c r="AF5620" s="43">
        <f>AF5621</f>
        <v>50000</v>
      </c>
      <c r="AG5620" s="43">
        <f>AG5621</f>
        <v>0</v>
      </c>
      <c r="AH5620" s="43">
        <f>AH5621</f>
        <v>0</v>
      </c>
      <c r="AI5620" s="43">
        <f>AI5621</f>
        <v>0</v>
      </c>
      <c r="AJ5620" s="43">
        <f>AJ5621</f>
        <v>0</v>
      </c>
      <c r="AK5620" s="43">
        <f>AK5621</f>
        <v>0</v>
      </c>
      <c r="AL5620" s="43">
        <f t="shared" si="11070"/>
        <v>50000</v>
      </c>
      <c r="AM5620" s="43">
        <f t="shared" si="11071"/>
        <v>-50000</v>
      </c>
      <c r="AN5620" s="19" t="s">
        <v>36</v>
      </c>
      <c r="AO5620" s="1"/>
      <c r="AP5620" s="1"/>
      <c r="AQ5620" s="1"/>
      <c r="AR5620" s="1"/>
      <c r="AS5620" s="1"/>
    </row>
    <row r="5621" hidden="1">
      <c r="B5621" s="41" t="s">
        <v>1543</v>
      </c>
      <c r="C5621" s="41" t="s">
        <v>115</v>
      </c>
      <c r="D5621" s="41" t="s">
        <v>41</v>
      </c>
      <c r="E5621" s="26" t="str">
        <f t="shared" si="11072"/>
        <v>0501</v>
      </c>
      <c r="F5621" s="41" t="s">
        <v>113</v>
      </c>
      <c r="G5621" s="41" t="s">
        <v>909</v>
      </c>
      <c r="H5621" s="42" t="s">
        <v>910</v>
      </c>
      <c r="I5621" s="43"/>
      <c r="J5621" s="43"/>
      <c r="K5621" s="43"/>
      <c r="L5621" s="43"/>
      <c r="M5621" s="43"/>
      <c r="N5621" s="43"/>
      <c r="O5621" s="43">
        <v>0</v>
      </c>
      <c r="P5621" s="43">
        <v>0</v>
      </c>
      <c r="Q5621" s="43">
        <v>0</v>
      </c>
      <c r="R5621" s="43"/>
      <c r="S5621" s="43"/>
      <c r="T5621" s="43"/>
      <c r="U5621" s="43"/>
      <c r="V5621" s="43">
        <f t="shared" si="10977"/>
        <v>0</v>
      </c>
      <c r="W5621" s="43"/>
      <c r="X5621" s="43"/>
      <c r="Y5621" s="43"/>
      <c r="Z5621" s="43"/>
      <c r="AA5621" s="43"/>
      <c r="AB5621" s="43">
        <v>50000</v>
      </c>
      <c r="AC5621" s="44">
        <v>0</v>
      </c>
      <c r="AD5621" s="44">
        <v>0</v>
      </c>
      <c r="AE5621" s="45" t="e">
        <f t="shared" si="11063"/>
        <v>#DIV/0!</v>
      </c>
      <c r="AF5621" s="43">
        <v>50000</v>
      </c>
      <c r="AG5621" s="43">
        <v>0</v>
      </c>
      <c r="AH5621" s="43">
        <v>0</v>
      </c>
      <c r="AI5621" s="43">
        <v>0</v>
      </c>
      <c r="AJ5621" s="43">
        <v>0</v>
      </c>
      <c r="AK5621" s="43">
        <v>0</v>
      </c>
      <c r="AL5621" s="43">
        <f t="shared" si="11070"/>
        <v>50000</v>
      </c>
      <c r="AM5621" s="43">
        <f t="shared" si="11071"/>
        <v>-50000</v>
      </c>
      <c r="AN5621" s="19" t="s">
        <v>36</v>
      </c>
      <c r="AO5621" s="1"/>
      <c r="AP5621" s="1"/>
      <c r="AQ5621" s="1"/>
      <c r="AR5621" s="1"/>
      <c r="AS5621" s="1"/>
    </row>
    <row r="5622" s="33" customFormat="1" ht="31.5">
      <c r="B5622" s="34" t="s">
        <v>1543</v>
      </c>
      <c r="C5622" s="34" t="s">
        <v>115</v>
      </c>
      <c r="D5622" s="34" t="s">
        <v>115</v>
      </c>
      <c r="E5622" s="35" t="str">
        <f t="shared" si="11072"/>
        <v>0505</v>
      </c>
      <c r="F5622" s="34"/>
      <c r="G5622" s="34"/>
      <c r="H5622" s="36" t="s">
        <v>127</v>
      </c>
      <c r="I5622" s="37">
        <f t="shared" ref="I5622:I5625" si="11087">I5623</f>
        <v>64587.099999999999</v>
      </c>
      <c r="J5622" s="37">
        <f t="shared" ref="J5622:J5625" si="11088">J5623</f>
        <v>66802.300000000003</v>
      </c>
      <c r="K5622" s="37">
        <f t="shared" ref="K5622:K5625" si="11089">K5623</f>
        <v>66802.300000000003</v>
      </c>
      <c r="L5622" s="37">
        <f t="shared" ref="L5622:L5625" si="11090">L5623</f>
        <v>0</v>
      </c>
      <c r="M5622" s="37">
        <f t="shared" ref="M5622:M5625" si="11091">M5623</f>
        <v>0</v>
      </c>
      <c r="N5622" s="37">
        <f t="shared" ref="N5622:N5625" si="11092">N5623</f>
        <v>0</v>
      </c>
      <c r="O5622" s="37">
        <f t="shared" ref="O5622:O5625" si="11093">O5623</f>
        <v>0</v>
      </c>
      <c r="P5622" s="37">
        <f t="shared" ref="P5622:P5625" si="11094">P5623</f>
        <v>0</v>
      </c>
      <c r="Q5622" s="37">
        <f t="shared" ref="Q5622:Q5625" si="11095">Q5623</f>
        <v>0</v>
      </c>
      <c r="R5622" s="37">
        <f t="shared" si="11076"/>
        <v>537.89999999999998</v>
      </c>
      <c r="S5622" s="37">
        <f t="shared" si="11077"/>
        <v>0</v>
      </c>
      <c r="T5622" s="37">
        <f t="shared" ref="T5622:T5625" si="11096">T5623</f>
        <v>0</v>
      </c>
      <c r="U5622" s="37">
        <v>0</v>
      </c>
      <c r="V5622" s="37">
        <f t="shared" si="10977"/>
        <v>65125</v>
      </c>
      <c r="W5622" s="37">
        <f t="shared" ref="W5622:W5625" si="11097">W5623</f>
        <v>0</v>
      </c>
      <c r="X5622" s="37">
        <f t="shared" ref="X5622:X5625" si="11098">X5623</f>
        <v>0</v>
      </c>
      <c r="Y5622" s="37">
        <f t="shared" ref="Y5622:Y5625" si="11099">Y5623</f>
        <v>0</v>
      </c>
      <c r="Z5622" s="37">
        <f t="shared" ref="Z5622:Z5625" si="11100">Z5623</f>
        <v>0</v>
      </c>
      <c r="AA5622" s="37">
        <f t="shared" ref="AA5622:AA5625" si="11101">AA5623</f>
        <v>0</v>
      </c>
      <c r="AB5622" s="37">
        <f t="shared" ref="AB5622:AB5625" si="11102">AB5623</f>
        <v>48079.772550000002</v>
      </c>
      <c r="AC5622" s="38">
        <f t="shared" ref="AC5622:AC5625" si="11103">AC5623</f>
        <v>65125</v>
      </c>
      <c r="AD5622" s="38">
        <f t="shared" ref="AD5622:AD5625" si="11104">AD5623</f>
        <v>65124.921049999997</v>
      </c>
      <c r="AE5622" s="39">
        <f t="shared" si="11063"/>
        <v>99.999878771593089</v>
      </c>
      <c r="AF5622" s="37">
        <f t="shared" ref="AF5622:AF5625" si="11105">AF5623</f>
        <v>65125</v>
      </c>
      <c r="AG5622" s="37">
        <f t="shared" ref="AG5622:AG5625" si="11106">AG5623</f>
        <v>0</v>
      </c>
      <c r="AH5622" s="37">
        <f t="shared" ref="AH5622:AH5625" si="11107">AH5623</f>
        <v>0</v>
      </c>
      <c r="AI5622" s="37">
        <f t="shared" ref="AI5622:AI5625" si="11108">AI5623</f>
        <v>0</v>
      </c>
      <c r="AJ5622" s="37">
        <f t="shared" ref="AJ5622:AJ5625" si="11109">AJ5623</f>
        <v>0</v>
      </c>
      <c r="AK5622" s="37">
        <f t="shared" ref="AK5622:AK5625" si="11110">AK5623</f>
        <v>0</v>
      </c>
      <c r="AL5622" s="37">
        <f t="shared" si="11070"/>
        <v>65125</v>
      </c>
      <c r="AM5622" s="37">
        <f t="shared" si="11071"/>
        <v>0</v>
      </c>
      <c r="AN5622" s="40"/>
      <c r="AO5622" s="33"/>
      <c r="AP5622" s="33"/>
      <c r="AQ5622" s="33"/>
      <c r="AR5622" s="33"/>
      <c r="AS5622" s="33"/>
    </row>
    <row r="5623" ht="31.5">
      <c r="B5623" s="41" t="s">
        <v>1543</v>
      </c>
      <c r="C5623" s="41" t="s">
        <v>115</v>
      </c>
      <c r="D5623" s="41" t="s">
        <v>115</v>
      </c>
      <c r="E5623" s="26" t="str">
        <f t="shared" si="11072"/>
        <v>0505</v>
      </c>
      <c r="F5623" s="41" t="s">
        <v>962</v>
      </c>
      <c r="G5623" s="41"/>
      <c r="H5623" s="42" t="s">
        <v>963</v>
      </c>
      <c r="I5623" s="43">
        <f t="shared" si="11087"/>
        <v>64587.099999999999</v>
      </c>
      <c r="J5623" s="43">
        <f t="shared" si="11088"/>
        <v>66802.300000000003</v>
      </c>
      <c r="K5623" s="43">
        <f t="shared" si="11089"/>
        <v>66802.300000000003</v>
      </c>
      <c r="L5623" s="43">
        <f t="shared" si="11090"/>
        <v>0</v>
      </c>
      <c r="M5623" s="43">
        <f t="shared" si="11091"/>
        <v>0</v>
      </c>
      <c r="N5623" s="43">
        <f t="shared" si="11092"/>
        <v>0</v>
      </c>
      <c r="O5623" s="43">
        <f t="shared" si="11093"/>
        <v>0</v>
      </c>
      <c r="P5623" s="43">
        <f t="shared" si="11094"/>
        <v>0</v>
      </c>
      <c r="Q5623" s="43">
        <f t="shared" si="11095"/>
        <v>0</v>
      </c>
      <c r="R5623" s="43">
        <f t="shared" si="11076"/>
        <v>537.89999999999998</v>
      </c>
      <c r="S5623" s="43">
        <f t="shared" si="11077"/>
        <v>0</v>
      </c>
      <c r="T5623" s="43">
        <f t="shared" si="11096"/>
        <v>0</v>
      </c>
      <c r="U5623" s="43">
        <v>0</v>
      </c>
      <c r="V5623" s="43">
        <f t="shared" si="10977"/>
        <v>65125</v>
      </c>
      <c r="W5623" s="43">
        <f t="shared" si="11097"/>
        <v>0</v>
      </c>
      <c r="X5623" s="43">
        <f t="shared" si="11098"/>
        <v>0</v>
      </c>
      <c r="Y5623" s="43">
        <f t="shared" si="11099"/>
        <v>0</v>
      </c>
      <c r="Z5623" s="43">
        <f t="shared" si="11100"/>
        <v>0</v>
      </c>
      <c r="AA5623" s="43">
        <f t="shared" si="11101"/>
        <v>0</v>
      </c>
      <c r="AB5623" s="43">
        <f t="shared" si="11102"/>
        <v>48079.772550000002</v>
      </c>
      <c r="AC5623" s="44">
        <f t="shared" si="11103"/>
        <v>65125</v>
      </c>
      <c r="AD5623" s="44">
        <f t="shared" si="11104"/>
        <v>65124.921049999997</v>
      </c>
      <c r="AE5623" s="45">
        <f t="shared" si="11063"/>
        <v>99.999878771593089</v>
      </c>
      <c r="AF5623" s="43">
        <f t="shared" si="11105"/>
        <v>65125</v>
      </c>
      <c r="AG5623" s="43">
        <f t="shared" si="11106"/>
        <v>0</v>
      </c>
      <c r="AH5623" s="43">
        <f t="shared" si="11107"/>
        <v>0</v>
      </c>
      <c r="AI5623" s="43">
        <f t="shared" si="11108"/>
        <v>0</v>
      </c>
      <c r="AJ5623" s="43">
        <f t="shared" si="11109"/>
        <v>0</v>
      </c>
      <c r="AK5623" s="43">
        <f t="shared" si="11110"/>
        <v>0</v>
      </c>
      <c r="AL5623" s="43">
        <f t="shared" si="11070"/>
        <v>65125</v>
      </c>
      <c r="AM5623" s="43">
        <f t="shared" si="11071"/>
        <v>0</v>
      </c>
      <c r="AN5623" s="2"/>
      <c r="AO5623" s="1"/>
      <c r="AP5623" s="1"/>
      <c r="AQ5623" s="1"/>
      <c r="AR5623" s="1"/>
      <c r="AS5623" s="1"/>
    </row>
    <row r="5624" ht="31.5">
      <c r="B5624" s="41" t="s">
        <v>1543</v>
      </c>
      <c r="C5624" s="41" t="s">
        <v>115</v>
      </c>
      <c r="D5624" s="41" t="s">
        <v>115</v>
      </c>
      <c r="E5624" s="26" t="str">
        <f t="shared" si="11072"/>
        <v>0505</v>
      </c>
      <c r="F5624" s="41" t="s">
        <v>1555</v>
      </c>
      <c r="G5624" s="41"/>
      <c r="H5624" s="42" t="s">
        <v>1556</v>
      </c>
      <c r="I5624" s="43">
        <f t="shared" si="11087"/>
        <v>64587.099999999999</v>
      </c>
      <c r="J5624" s="43">
        <f t="shared" si="11088"/>
        <v>66802.300000000003</v>
      </c>
      <c r="K5624" s="43">
        <f t="shared" si="11089"/>
        <v>66802.300000000003</v>
      </c>
      <c r="L5624" s="43">
        <f t="shared" si="11090"/>
        <v>0</v>
      </c>
      <c r="M5624" s="43">
        <f t="shared" si="11091"/>
        <v>0</v>
      </c>
      <c r="N5624" s="43">
        <f t="shared" si="11092"/>
        <v>0</v>
      </c>
      <c r="O5624" s="43">
        <f t="shared" si="11093"/>
        <v>0</v>
      </c>
      <c r="P5624" s="43">
        <f t="shared" si="11094"/>
        <v>0</v>
      </c>
      <c r="Q5624" s="43">
        <f t="shared" si="11095"/>
        <v>0</v>
      </c>
      <c r="R5624" s="43">
        <f t="shared" si="11076"/>
        <v>537.89999999999998</v>
      </c>
      <c r="S5624" s="43">
        <f t="shared" si="11077"/>
        <v>0</v>
      </c>
      <c r="T5624" s="43">
        <f t="shared" si="11096"/>
        <v>0</v>
      </c>
      <c r="U5624" s="43">
        <v>0</v>
      </c>
      <c r="V5624" s="43">
        <f t="shared" si="10977"/>
        <v>65125</v>
      </c>
      <c r="W5624" s="43">
        <f t="shared" si="11097"/>
        <v>0</v>
      </c>
      <c r="X5624" s="43">
        <f t="shared" si="11098"/>
        <v>0</v>
      </c>
      <c r="Y5624" s="43">
        <f t="shared" si="11099"/>
        <v>0</v>
      </c>
      <c r="Z5624" s="43">
        <f t="shared" si="11100"/>
        <v>0</v>
      </c>
      <c r="AA5624" s="43">
        <f t="shared" si="11101"/>
        <v>0</v>
      </c>
      <c r="AB5624" s="43">
        <f t="shared" si="11102"/>
        <v>48079.772550000002</v>
      </c>
      <c r="AC5624" s="44">
        <f t="shared" si="11103"/>
        <v>65125</v>
      </c>
      <c r="AD5624" s="44">
        <f t="shared" si="11104"/>
        <v>65124.921049999997</v>
      </c>
      <c r="AE5624" s="45">
        <f t="shared" si="11063"/>
        <v>99.999878771593089</v>
      </c>
      <c r="AF5624" s="43">
        <f t="shared" si="11105"/>
        <v>65125</v>
      </c>
      <c r="AG5624" s="43">
        <f t="shared" si="11106"/>
        <v>0</v>
      </c>
      <c r="AH5624" s="43">
        <f t="shared" si="11107"/>
        <v>0</v>
      </c>
      <c r="AI5624" s="43">
        <f t="shared" si="11108"/>
        <v>0</v>
      </c>
      <c r="AJ5624" s="43">
        <f t="shared" si="11109"/>
        <v>0</v>
      </c>
      <c r="AK5624" s="43">
        <f t="shared" si="11110"/>
        <v>0</v>
      </c>
      <c r="AL5624" s="43">
        <f t="shared" si="11070"/>
        <v>65125</v>
      </c>
      <c r="AM5624" s="43">
        <f t="shared" si="11071"/>
        <v>0</v>
      </c>
      <c r="AN5624" s="2"/>
      <c r="AO5624" s="1"/>
      <c r="AP5624" s="1"/>
      <c r="AQ5624" s="1"/>
      <c r="AR5624" s="1"/>
      <c r="AS5624" s="1"/>
    </row>
    <row r="5625" ht="47.25">
      <c r="B5625" s="41" t="s">
        <v>1543</v>
      </c>
      <c r="C5625" s="41" t="s">
        <v>115</v>
      </c>
      <c r="D5625" s="41" t="s">
        <v>115</v>
      </c>
      <c r="E5625" s="26" t="str">
        <f t="shared" si="11072"/>
        <v>0505</v>
      </c>
      <c r="F5625" s="41" t="s">
        <v>1557</v>
      </c>
      <c r="G5625" s="41"/>
      <c r="H5625" s="42" t="s">
        <v>1558</v>
      </c>
      <c r="I5625" s="43">
        <f t="shared" si="11087"/>
        <v>64587.099999999999</v>
      </c>
      <c r="J5625" s="43">
        <f t="shared" si="11088"/>
        <v>66802.300000000003</v>
      </c>
      <c r="K5625" s="43">
        <f t="shared" si="11089"/>
        <v>66802.300000000003</v>
      </c>
      <c r="L5625" s="43">
        <f t="shared" si="11090"/>
        <v>0</v>
      </c>
      <c r="M5625" s="43">
        <f t="shared" si="11091"/>
        <v>0</v>
      </c>
      <c r="N5625" s="43">
        <f t="shared" si="11092"/>
        <v>0</v>
      </c>
      <c r="O5625" s="43">
        <f t="shared" si="11093"/>
        <v>0</v>
      </c>
      <c r="P5625" s="43">
        <f t="shared" si="11094"/>
        <v>0</v>
      </c>
      <c r="Q5625" s="43">
        <f t="shared" si="11095"/>
        <v>0</v>
      </c>
      <c r="R5625" s="43">
        <f t="shared" si="11076"/>
        <v>537.89999999999998</v>
      </c>
      <c r="S5625" s="43">
        <f t="shared" si="11077"/>
        <v>0</v>
      </c>
      <c r="T5625" s="43">
        <f t="shared" si="11096"/>
        <v>0</v>
      </c>
      <c r="U5625" s="43">
        <v>0</v>
      </c>
      <c r="V5625" s="43">
        <f t="shared" si="10977"/>
        <v>65125</v>
      </c>
      <c r="W5625" s="43">
        <f t="shared" si="11097"/>
        <v>0</v>
      </c>
      <c r="X5625" s="43">
        <f t="shared" si="11098"/>
        <v>0</v>
      </c>
      <c r="Y5625" s="43">
        <f t="shared" si="11099"/>
        <v>0</v>
      </c>
      <c r="Z5625" s="43">
        <f t="shared" si="11100"/>
        <v>0</v>
      </c>
      <c r="AA5625" s="43">
        <f t="shared" si="11101"/>
        <v>0</v>
      </c>
      <c r="AB5625" s="43">
        <f t="shared" si="11102"/>
        <v>48079.772550000002</v>
      </c>
      <c r="AC5625" s="44">
        <f t="shared" si="11103"/>
        <v>65125</v>
      </c>
      <c r="AD5625" s="44">
        <f t="shared" si="11104"/>
        <v>65124.921049999997</v>
      </c>
      <c r="AE5625" s="45">
        <f t="shared" si="11063"/>
        <v>99.999878771593089</v>
      </c>
      <c r="AF5625" s="43">
        <f t="shared" si="11105"/>
        <v>65125</v>
      </c>
      <c r="AG5625" s="43">
        <f t="shared" si="11106"/>
        <v>0</v>
      </c>
      <c r="AH5625" s="43">
        <f t="shared" si="11107"/>
        <v>0</v>
      </c>
      <c r="AI5625" s="43">
        <f t="shared" si="11108"/>
        <v>0</v>
      </c>
      <c r="AJ5625" s="43">
        <f t="shared" si="11109"/>
        <v>0</v>
      </c>
      <c r="AK5625" s="43">
        <f t="shared" si="11110"/>
        <v>0</v>
      </c>
      <c r="AL5625" s="43">
        <f t="shared" si="11070"/>
        <v>65125</v>
      </c>
      <c r="AM5625" s="43">
        <f t="shared" si="11071"/>
        <v>0</v>
      </c>
      <c r="AN5625" s="2"/>
      <c r="AR5625" s="1"/>
      <c r="AS5625" s="1"/>
    </row>
    <row r="5626" ht="47.25">
      <c r="B5626" s="41" t="s">
        <v>1543</v>
      </c>
      <c r="C5626" s="41" t="s">
        <v>115</v>
      </c>
      <c r="D5626" s="41" t="s">
        <v>115</v>
      </c>
      <c r="E5626" s="26" t="str">
        <f t="shared" si="11072"/>
        <v>0505</v>
      </c>
      <c r="F5626" s="41" t="s">
        <v>1567</v>
      </c>
      <c r="G5626" s="41"/>
      <c r="H5626" s="42" t="s">
        <v>70</v>
      </c>
      <c r="I5626" s="43">
        <f>I5627+I5629+I5633</f>
        <v>64587.099999999999</v>
      </c>
      <c r="J5626" s="43">
        <f>J5627+J5629+J5633</f>
        <v>66802.300000000003</v>
      </c>
      <c r="K5626" s="43">
        <f>K5627+K5629+K5633</f>
        <v>66802.300000000003</v>
      </c>
      <c r="L5626" s="43">
        <f>L5627+L5629+L5633</f>
        <v>0</v>
      </c>
      <c r="M5626" s="43">
        <f>M5627+M5629+M5633</f>
        <v>0</v>
      </c>
      <c r="N5626" s="43">
        <f>N5627+N5629+N5633</f>
        <v>0</v>
      </c>
      <c r="O5626" s="43">
        <f>O5627+O5629+O5633+O5631</f>
        <v>0</v>
      </c>
      <c r="P5626" s="43">
        <f>P5627+P5629+P5633+P5631</f>
        <v>0</v>
      </c>
      <c r="Q5626" s="43">
        <f>Q5627+Q5629+Q5633+Q5631</f>
        <v>0</v>
      </c>
      <c r="R5626" s="43">
        <f>R5627+R5629+R5633+R5631</f>
        <v>537.89999999999998</v>
      </c>
      <c r="S5626" s="43">
        <f>S5627+S5629+S5633</f>
        <v>0</v>
      </c>
      <c r="T5626" s="43">
        <f>T5627+T5629+T5633</f>
        <v>0</v>
      </c>
      <c r="U5626" s="43">
        <v>0</v>
      </c>
      <c r="V5626" s="43">
        <f t="shared" si="10977"/>
        <v>65125</v>
      </c>
      <c r="W5626" s="43">
        <f>W5627+W5629+W5633</f>
        <v>0</v>
      </c>
      <c r="X5626" s="43">
        <f>X5627+X5629+X5633</f>
        <v>0</v>
      </c>
      <c r="Y5626" s="43">
        <f>Y5627+Y5629+Y5633</f>
        <v>0</v>
      </c>
      <c r="Z5626" s="43">
        <f>Z5627+Z5629+Z5633</f>
        <v>0</v>
      </c>
      <c r="AA5626" s="43">
        <f>AA5627+AA5629+AA5633</f>
        <v>0</v>
      </c>
      <c r="AB5626" s="43">
        <f>AB5627+AB5629+AB5633+AB5631</f>
        <v>48079.772550000002</v>
      </c>
      <c r="AC5626" s="44">
        <f>AC5627+AC5629+AC5633+AC5631</f>
        <v>65125</v>
      </c>
      <c r="AD5626" s="44">
        <f>AD5627+AD5629+AD5633+AD5631</f>
        <v>65124.921049999997</v>
      </c>
      <c r="AE5626" s="45">
        <f t="shared" si="11063"/>
        <v>99.999878771593089</v>
      </c>
      <c r="AF5626" s="43">
        <f>AF5627+AF5629+AF5633+AF5631</f>
        <v>65125</v>
      </c>
      <c r="AG5626" s="43">
        <f>AG5627+AG5629+AG5633+AG5631</f>
        <v>0</v>
      </c>
      <c r="AH5626" s="43">
        <f>AH5627+AH5629+AH5633+AH5631</f>
        <v>0</v>
      </c>
      <c r="AI5626" s="43">
        <f>AI5627+AI5629+AI5633+AI5631</f>
        <v>0</v>
      </c>
      <c r="AJ5626" s="43">
        <f>AJ5627+AJ5629+AJ5633+AJ5631</f>
        <v>0</v>
      </c>
      <c r="AK5626" s="43">
        <f>AK5627+AK5629+AK5633+AK5631</f>
        <v>0</v>
      </c>
      <c r="AL5626" s="43">
        <f t="shared" si="11070"/>
        <v>65125</v>
      </c>
      <c r="AM5626" s="43">
        <f t="shared" si="11071"/>
        <v>0</v>
      </c>
      <c r="AN5626" s="2"/>
      <c r="AO5626" s="1"/>
      <c r="AP5626" s="1"/>
      <c r="AQ5626" s="1"/>
      <c r="AR5626" s="1"/>
      <c r="AS5626" s="1"/>
    </row>
    <row r="5627" ht="78.75">
      <c r="B5627" s="41" t="s">
        <v>1543</v>
      </c>
      <c r="C5627" s="41" t="s">
        <v>115</v>
      </c>
      <c r="D5627" s="41" t="s">
        <v>115</v>
      </c>
      <c r="E5627" s="26" t="str">
        <f t="shared" si="11072"/>
        <v>0505</v>
      </c>
      <c r="F5627" s="41" t="s">
        <v>1567</v>
      </c>
      <c r="G5627" s="41" t="s">
        <v>71</v>
      </c>
      <c r="H5627" s="42" t="s">
        <v>72</v>
      </c>
      <c r="I5627" s="43">
        <f>I5628</f>
        <v>61054.599999999999</v>
      </c>
      <c r="J5627" s="43">
        <f>J5628</f>
        <v>63271.099999999999</v>
      </c>
      <c r="K5627" s="43">
        <f>K5628</f>
        <v>63271.099999999999</v>
      </c>
      <c r="L5627" s="43">
        <f>L5628</f>
        <v>0</v>
      </c>
      <c r="M5627" s="43">
        <f>M5628</f>
        <v>0</v>
      </c>
      <c r="N5627" s="43">
        <f>N5628</f>
        <v>0</v>
      </c>
      <c r="O5627" s="43">
        <f>O5628</f>
        <v>0</v>
      </c>
      <c r="P5627" s="43">
        <f>P5628</f>
        <v>0</v>
      </c>
      <c r="Q5627" s="43">
        <f>Q5628</f>
        <v>0</v>
      </c>
      <c r="R5627" s="43">
        <f>R5628</f>
        <v>537.89999999999998</v>
      </c>
      <c r="S5627" s="43">
        <f>S5628</f>
        <v>0</v>
      </c>
      <c r="T5627" s="43">
        <f>T5628</f>
        <v>0</v>
      </c>
      <c r="U5627" s="43">
        <v>0</v>
      </c>
      <c r="V5627" s="43">
        <f t="shared" ref="V5627:V5690" si="11111">I5627+L5627+U5627+T5627+S5627+R5627+Q5627+P5627+O5627</f>
        <v>61592.5</v>
      </c>
      <c r="W5627" s="43">
        <f>W5628</f>
        <v>0</v>
      </c>
      <c r="X5627" s="43">
        <f>X5628</f>
        <v>0</v>
      </c>
      <c r="Y5627" s="43">
        <f>Y5628</f>
        <v>0</v>
      </c>
      <c r="Z5627" s="43">
        <f>Z5628</f>
        <v>0</v>
      </c>
      <c r="AA5627" s="43">
        <f>AA5628</f>
        <v>0</v>
      </c>
      <c r="AB5627" s="43">
        <f>AB5628</f>
        <v>45823.526239999999</v>
      </c>
      <c r="AC5627" s="44">
        <f>AC5628</f>
        <v>62112.885770000001</v>
      </c>
      <c r="AD5627" s="44">
        <f>AD5628</f>
        <v>62112.806819999998</v>
      </c>
      <c r="AE5627" s="45">
        <f t="shared" si="11063"/>
        <v>99.999872892719395</v>
      </c>
      <c r="AF5627" s="43">
        <f>AF5628</f>
        <v>61580.384980000003</v>
      </c>
      <c r="AG5627" s="43">
        <f>AG5628</f>
        <v>0</v>
      </c>
      <c r="AH5627" s="43">
        <f>AH5628</f>
        <v>0</v>
      </c>
      <c r="AI5627" s="43">
        <f>AI5628</f>
        <v>0</v>
      </c>
      <c r="AJ5627" s="43">
        <f>AJ5628</f>
        <v>0</v>
      </c>
      <c r="AK5627" s="43">
        <f>AK5628</f>
        <v>0</v>
      </c>
      <c r="AL5627" s="43">
        <f t="shared" si="11070"/>
        <v>61580.384980000003</v>
      </c>
      <c r="AM5627" s="43">
        <f t="shared" si="11071"/>
        <v>12.115019999997457</v>
      </c>
      <c r="AN5627" s="2"/>
      <c r="AR5627" s="1"/>
      <c r="AS5627" s="1"/>
    </row>
    <row r="5628">
      <c r="B5628" s="41" t="s">
        <v>1543</v>
      </c>
      <c r="C5628" s="41" t="s">
        <v>115</v>
      </c>
      <c r="D5628" s="41" t="s">
        <v>115</v>
      </c>
      <c r="E5628" s="26" t="str">
        <f t="shared" si="11072"/>
        <v>0505</v>
      </c>
      <c r="F5628" s="41" t="s">
        <v>1567</v>
      </c>
      <c r="G5628" s="41" t="s">
        <v>73</v>
      </c>
      <c r="H5628" s="42" t="s">
        <v>74</v>
      </c>
      <c r="I5628" s="43">
        <f>62208.5-1153.9</f>
        <v>61054.599999999999</v>
      </c>
      <c r="J5628" s="43">
        <f>64466.9-1195.8</f>
        <v>63271.099999999999</v>
      </c>
      <c r="K5628" s="43">
        <f>64466.9-1195.8</f>
        <v>63271.099999999999</v>
      </c>
      <c r="L5628" s="43"/>
      <c r="M5628" s="43"/>
      <c r="N5628" s="43"/>
      <c r="O5628" s="43">
        <v>0</v>
      </c>
      <c r="P5628" s="43">
        <v>0</v>
      </c>
      <c r="Q5628" s="43">
        <v>0</v>
      </c>
      <c r="R5628" s="43">
        <v>537.89999999999998</v>
      </c>
      <c r="S5628" s="43">
        <v>0</v>
      </c>
      <c r="T5628" s="43">
        <v>0</v>
      </c>
      <c r="U5628" s="43">
        <v>0</v>
      </c>
      <c r="V5628" s="43">
        <f t="shared" si="11111"/>
        <v>61592.5</v>
      </c>
      <c r="W5628" s="43"/>
      <c r="X5628" s="43"/>
      <c r="Y5628" s="43"/>
      <c r="Z5628" s="43"/>
      <c r="AA5628" s="43"/>
      <c r="AB5628" s="43">
        <v>45823.526239999999</v>
      </c>
      <c r="AC5628" s="44">
        <v>62112.885770000001</v>
      </c>
      <c r="AD5628" s="44">
        <v>62112.806819999998</v>
      </c>
      <c r="AE5628" s="45">
        <f t="shared" si="11063"/>
        <v>99.999872892719395</v>
      </c>
      <c r="AF5628" s="43">
        <v>61580.384980000003</v>
      </c>
      <c r="AG5628" s="43">
        <v>0</v>
      </c>
      <c r="AH5628" s="43">
        <v>0</v>
      </c>
      <c r="AI5628" s="43">
        <v>0</v>
      </c>
      <c r="AJ5628" s="43">
        <v>0</v>
      </c>
      <c r="AK5628" s="43">
        <v>0</v>
      </c>
      <c r="AL5628" s="43">
        <f t="shared" si="11070"/>
        <v>61580.384980000003</v>
      </c>
      <c r="AM5628" s="43">
        <f t="shared" si="11071"/>
        <v>12.115019999997457</v>
      </c>
      <c r="AN5628" s="19"/>
      <c r="AO5628" s="1"/>
      <c r="AP5628" s="1"/>
      <c r="AQ5628" s="1"/>
      <c r="AR5628" s="1"/>
      <c r="AS5628" s="1"/>
    </row>
    <row r="5629" ht="31.5">
      <c r="B5629" s="41" t="s">
        <v>1543</v>
      </c>
      <c r="C5629" s="41" t="s">
        <v>115</v>
      </c>
      <c r="D5629" s="41" t="s">
        <v>115</v>
      </c>
      <c r="E5629" s="26" t="str">
        <f t="shared" si="11072"/>
        <v>0505</v>
      </c>
      <c r="F5629" s="41" t="s">
        <v>1567</v>
      </c>
      <c r="G5629" s="41" t="s">
        <v>53</v>
      </c>
      <c r="H5629" s="42" t="s">
        <v>54</v>
      </c>
      <c r="I5629" s="43">
        <f>I5630</f>
        <v>3516.2999999999997</v>
      </c>
      <c r="J5629" s="43">
        <f>J5630</f>
        <v>3515</v>
      </c>
      <c r="K5629" s="43">
        <f>K5630</f>
        <v>3515</v>
      </c>
      <c r="L5629" s="43">
        <f>L5630</f>
        <v>0</v>
      </c>
      <c r="M5629" s="43">
        <f>M5630</f>
        <v>0</v>
      </c>
      <c r="N5629" s="43">
        <f>N5630</f>
        <v>0</v>
      </c>
      <c r="O5629" s="43">
        <f>O5630</f>
        <v>0</v>
      </c>
      <c r="P5629" s="43">
        <f>P5630</f>
        <v>0</v>
      </c>
      <c r="Q5629" s="43">
        <f>Q5630</f>
        <v>0</v>
      </c>
      <c r="R5629" s="43">
        <f>R5630</f>
        <v>0</v>
      </c>
      <c r="S5629" s="43">
        <f>S5630</f>
        <v>0</v>
      </c>
      <c r="T5629" s="43">
        <f>T5630</f>
        <v>0</v>
      </c>
      <c r="U5629" s="43">
        <v>0</v>
      </c>
      <c r="V5629" s="43">
        <f t="shared" si="11111"/>
        <v>3516.2999999999997</v>
      </c>
      <c r="W5629" s="43">
        <f>W5630</f>
        <v>0</v>
      </c>
      <c r="X5629" s="43">
        <f>X5630</f>
        <v>0</v>
      </c>
      <c r="Y5629" s="43">
        <f>Y5630</f>
        <v>0</v>
      </c>
      <c r="Z5629" s="43">
        <f>Z5630</f>
        <v>0</v>
      </c>
      <c r="AA5629" s="43">
        <f>AA5630</f>
        <v>0</v>
      </c>
      <c r="AB5629" s="43">
        <f>AB5630</f>
        <v>2233.8122899999998</v>
      </c>
      <c r="AC5629" s="44">
        <f>AC5630</f>
        <v>2989.68021</v>
      </c>
      <c r="AD5629" s="44">
        <f>AD5630</f>
        <v>2989.68021</v>
      </c>
      <c r="AE5629" s="45">
        <f t="shared" si="11063"/>
        <v>100</v>
      </c>
      <c r="AF5629" s="43">
        <f>AF5630</f>
        <v>3516.3000000000002</v>
      </c>
      <c r="AG5629" s="43">
        <f>AG5630</f>
        <v>0</v>
      </c>
      <c r="AH5629" s="43">
        <f>AH5630</f>
        <v>0</v>
      </c>
      <c r="AI5629" s="43">
        <f>AI5630</f>
        <v>0</v>
      </c>
      <c r="AJ5629" s="43">
        <f>AJ5630</f>
        <v>0</v>
      </c>
      <c r="AK5629" s="43">
        <f>AK5630</f>
        <v>0</v>
      </c>
      <c r="AL5629" s="43">
        <f t="shared" si="11070"/>
        <v>3516.3000000000002</v>
      </c>
      <c r="AM5629" s="43">
        <f t="shared" si="11071"/>
        <v>-4.5474735088646412e-13</v>
      </c>
      <c r="AN5629" s="2"/>
      <c r="AR5629" s="1"/>
      <c r="AS5629" s="1"/>
    </row>
    <row r="5630" ht="31.5">
      <c r="B5630" s="41" t="s">
        <v>1543</v>
      </c>
      <c r="C5630" s="41" t="s">
        <v>115</v>
      </c>
      <c r="D5630" s="41" t="s">
        <v>115</v>
      </c>
      <c r="E5630" s="26" t="str">
        <f t="shared" si="11072"/>
        <v>0505</v>
      </c>
      <c r="F5630" s="41" t="s">
        <v>1567</v>
      </c>
      <c r="G5630" s="41" t="s">
        <v>55</v>
      </c>
      <c r="H5630" s="42" t="s">
        <v>56</v>
      </c>
      <c r="I5630" s="43">
        <f>3614.2-97.9</f>
        <v>3516.2999999999997</v>
      </c>
      <c r="J5630" s="43">
        <f>3612.9-97.9</f>
        <v>3515</v>
      </c>
      <c r="K5630" s="43">
        <f>3612.9-97.9</f>
        <v>3515</v>
      </c>
      <c r="L5630" s="43"/>
      <c r="M5630" s="43"/>
      <c r="N5630" s="43"/>
      <c r="O5630" s="43">
        <v>0</v>
      </c>
      <c r="P5630" s="43">
        <v>0</v>
      </c>
      <c r="Q5630" s="43">
        <v>0</v>
      </c>
      <c r="R5630" s="43">
        <v>0</v>
      </c>
      <c r="S5630" s="43">
        <v>0</v>
      </c>
      <c r="T5630" s="43">
        <v>0</v>
      </c>
      <c r="U5630" s="43">
        <v>0</v>
      </c>
      <c r="V5630" s="43">
        <f t="shared" si="11111"/>
        <v>3516.2999999999997</v>
      </c>
      <c r="W5630" s="43"/>
      <c r="X5630" s="43"/>
      <c r="Y5630" s="43"/>
      <c r="Z5630" s="43"/>
      <c r="AA5630" s="43"/>
      <c r="AB5630" s="43">
        <v>2233.8122899999998</v>
      </c>
      <c r="AC5630" s="44">
        <v>2989.68021</v>
      </c>
      <c r="AD5630" s="44">
        <v>2989.68021</v>
      </c>
      <c r="AE5630" s="45">
        <f t="shared" si="11063"/>
        <v>100</v>
      </c>
      <c r="AF5630" s="43">
        <v>3516.3000000000002</v>
      </c>
      <c r="AG5630" s="43">
        <v>0</v>
      </c>
      <c r="AH5630" s="43">
        <v>0</v>
      </c>
      <c r="AI5630" s="43">
        <v>0</v>
      </c>
      <c r="AJ5630" s="43">
        <v>0</v>
      </c>
      <c r="AK5630" s="43">
        <v>0</v>
      </c>
      <c r="AL5630" s="43">
        <f t="shared" si="11070"/>
        <v>3516.3000000000002</v>
      </c>
      <c r="AM5630" s="43">
        <f t="shared" si="11071"/>
        <v>-4.5474735088646412e-13</v>
      </c>
      <c r="AN5630" s="19"/>
      <c r="AO5630" s="1"/>
      <c r="AP5630" s="1"/>
      <c r="AQ5630" s="1"/>
      <c r="AR5630" s="1"/>
      <c r="AS5630" s="1"/>
    </row>
    <row r="5631">
      <c r="B5631" s="41" t="s">
        <v>1543</v>
      </c>
      <c r="C5631" s="41" t="s">
        <v>115</v>
      </c>
      <c r="D5631" s="41" t="s">
        <v>115</v>
      </c>
      <c r="E5631" s="26" t="str">
        <f t="shared" si="11072"/>
        <v>0505</v>
      </c>
      <c r="F5631" s="41" t="s">
        <v>1567</v>
      </c>
      <c r="G5631" s="41" t="s">
        <v>95</v>
      </c>
      <c r="H5631" s="42" t="s">
        <v>96</v>
      </c>
      <c r="I5631" s="43"/>
      <c r="J5631" s="43"/>
      <c r="K5631" s="43"/>
      <c r="L5631" s="43"/>
      <c r="M5631" s="43"/>
      <c r="N5631" s="43"/>
      <c r="O5631" s="43">
        <f>O5632</f>
        <v>0</v>
      </c>
      <c r="P5631" s="43">
        <f>P5632</f>
        <v>0</v>
      </c>
      <c r="Q5631" s="43">
        <f>Q5632</f>
        <v>0</v>
      </c>
      <c r="R5631" s="43">
        <f>R5632</f>
        <v>0</v>
      </c>
      <c r="S5631" s="43"/>
      <c r="T5631" s="43"/>
      <c r="U5631" s="43"/>
      <c r="V5631" s="43">
        <f t="shared" si="11111"/>
        <v>0</v>
      </c>
      <c r="W5631" s="43"/>
      <c r="X5631" s="43"/>
      <c r="Y5631" s="43"/>
      <c r="Z5631" s="43"/>
      <c r="AA5631" s="43"/>
      <c r="AB5631" s="43">
        <f>AB5632</f>
        <v>12.115019999999999</v>
      </c>
      <c r="AC5631" s="44">
        <f>AC5632</f>
        <v>12.115019999999999</v>
      </c>
      <c r="AD5631" s="44">
        <f>AD5632</f>
        <v>12.115019999999999</v>
      </c>
      <c r="AE5631" s="45">
        <f t="shared" si="11063"/>
        <v>100</v>
      </c>
      <c r="AF5631" s="43">
        <f>AF5632</f>
        <v>12.115019999999999</v>
      </c>
      <c r="AG5631" s="43">
        <f>AG5632</f>
        <v>0</v>
      </c>
      <c r="AH5631" s="43">
        <f>AH5632</f>
        <v>0</v>
      </c>
      <c r="AI5631" s="43">
        <f>AI5632</f>
        <v>0</v>
      </c>
      <c r="AJ5631" s="43">
        <f>AJ5632</f>
        <v>0</v>
      </c>
      <c r="AK5631" s="43">
        <f>AK5632</f>
        <v>0</v>
      </c>
      <c r="AL5631" s="43">
        <f t="shared" si="11070"/>
        <v>12.115019999999999</v>
      </c>
      <c r="AM5631" s="43">
        <f t="shared" si="11071"/>
        <v>-12.115019999999999</v>
      </c>
      <c r="AN5631" s="19"/>
      <c r="AR5631" s="1"/>
      <c r="AS5631" s="1"/>
    </row>
    <row r="5632" ht="31.5">
      <c r="B5632" s="41" t="s">
        <v>1543</v>
      </c>
      <c r="C5632" s="41" t="s">
        <v>115</v>
      </c>
      <c r="D5632" s="41" t="s">
        <v>115</v>
      </c>
      <c r="E5632" s="26" t="str">
        <f t="shared" si="11072"/>
        <v>0505</v>
      </c>
      <c r="F5632" s="41" t="s">
        <v>1567</v>
      </c>
      <c r="G5632" s="41" t="s">
        <v>97</v>
      </c>
      <c r="H5632" s="42" t="s">
        <v>98</v>
      </c>
      <c r="I5632" s="43"/>
      <c r="J5632" s="43"/>
      <c r="K5632" s="43"/>
      <c r="L5632" s="43"/>
      <c r="M5632" s="43"/>
      <c r="N5632" s="43"/>
      <c r="O5632" s="43">
        <v>0</v>
      </c>
      <c r="P5632" s="43">
        <v>0</v>
      </c>
      <c r="Q5632" s="43">
        <v>0</v>
      </c>
      <c r="R5632" s="43">
        <v>0</v>
      </c>
      <c r="S5632" s="43"/>
      <c r="T5632" s="43"/>
      <c r="U5632" s="43"/>
      <c r="V5632" s="43">
        <f t="shared" si="11111"/>
        <v>0</v>
      </c>
      <c r="W5632" s="43"/>
      <c r="X5632" s="43"/>
      <c r="Y5632" s="43"/>
      <c r="Z5632" s="43"/>
      <c r="AA5632" s="43"/>
      <c r="AB5632" s="43">
        <v>12.115019999999999</v>
      </c>
      <c r="AC5632" s="44">
        <v>12.115019999999999</v>
      </c>
      <c r="AD5632" s="44">
        <v>12.115019999999999</v>
      </c>
      <c r="AE5632" s="45">
        <f t="shared" si="11063"/>
        <v>100</v>
      </c>
      <c r="AF5632" s="43">
        <v>12.115019999999999</v>
      </c>
      <c r="AG5632" s="43">
        <v>0</v>
      </c>
      <c r="AH5632" s="43">
        <v>0</v>
      </c>
      <c r="AI5632" s="43">
        <v>0</v>
      </c>
      <c r="AJ5632" s="43">
        <v>0</v>
      </c>
      <c r="AK5632" s="43">
        <v>0</v>
      </c>
      <c r="AL5632" s="43">
        <f t="shared" si="11070"/>
        <v>12.115019999999999</v>
      </c>
      <c r="AM5632" s="43">
        <f t="shared" si="11071"/>
        <v>-12.115019999999999</v>
      </c>
      <c r="AN5632" s="19"/>
      <c r="AO5632" s="1"/>
      <c r="AP5632" s="1"/>
      <c r="AQ5632" s="1"/>
      <c r="AR5632" s="1"/>
      <c r="AS5632" s="1"/>
    </row>
    <row r="5633">
      <c r="B5633" s="41" t="s">
        <v>1543</v>
      </c>
      <c r="C5633" s="41" t="s">
        <v>115</v>
      </c>
      <c r="D5633" s="41" t="s">
        <v>115</v>
      </c>
      <c r="E5633" s="26" t="str">
        <f t="shared" si="11072"/>
        <v>0505</v>
      </c>
      <c r="F5633" s="41" t="s">
        <v>1567</v>
      </c>
      <c r="G5633" s="41" t="s">
        <v>59</v>
      </c>
      <c r="H5633" s="42" t="s">
        <v>60</v>
      </c>
      <c r="I5633" s="43">
        <f>I5634</f>
        <v>16.199999999999999</v>
      </c>
      <c r="J5633" s="43">
        <f>J5634</f>
        <v>16.199999999999999</v>
      </c>
      <c r="K5633" s="43">
        <f>K5634</f>
        <v>16.199999999999999</v>
      </c>
      <c r="L5633" s="43">
        <f>L5634</f>
        <v>0</v>
      </c>
      <c r="M5633" s="43">
        <f>M5634</f>
        <v>0</v>
      </c>
      <c r="N5633" s="43">
        <f>N5634</f>
        <v>0</v>
      </c>
      <c r="O5633" s="43">
        <f>O5634</f>
        <v>0</v>
      </c>
      <c r="P5633" s="43">
        <f>P5634</f>
        <v>0</v>
      </c>
      <c r="Q5633" s="43">
        <f>Q5634</f>
        <v>0</v>
      </c>
      <c r="R5633" s="43">
        <f>R5634</f>
        <v>0</v>
      </c>
      <c r="S5633" s="43">
        <f>S5634</f>
        <v>0</v>
      </c>
      <c r="T5633" s="43">
        <f>T5634</f>
        <v>0</v>
      </c>
      <c r="U5633" s="43">
        <v>0</v>
      </c>
      <c r="V5633" s="43">
        <f t="shared" si="11111"/>
        <v>16.199999999999999</v>
      </c>
      <c r="W5633" s="43">
        <f>W5634</f>
        <v>0</v>
      </c>
      <c r="X5633" s="43">
        <f>X5634</f>
        <v>0</v>
      </c>
      <c r="Y5633" s="43">
        <f>Y5634</f>
        <v>0</v>
      </c>
      <c r="Z5633" s="43">
        <f>Z5634</f>
        <v>0</v>
      </c>
      <c r="AA5633" s="43">
        <f>AA5634</f>
        <v>0</v>
      </c>
      <c r="AB5633" s="43">
        <f>AB5634</f>
        <v>10.319000000000001</v>
      </c>
      <c r="AC5633" s="44">
        <f>AC5634</f>
        <v>10.319000000000001</v>
      </c>
      <c r="AD5633" s="44">
        <f>AD5634</f>
        <v>10.319000000000001</v>
      </c>
      <c r="AE5633" s="45">
        <f t="shared" si="11063"/>
        <v>100</v>
      </c>
      <c r="AF5633" s="43">
        <f>AF5634</f>
        <v>16.199999999999999</v>
      </c>
      <c r="AG5633" s="43">
        <f>AG5634</f>
        <v>0</v>
      </c>
      <c r="AH5633" s="43">
        <f>AH5634</f>
        <v>0</v>
      </c>
      <c r="AI5633" s="43">
        <f>AI5634</f>
        <v>0</v>
      </c>
      <c r="AJ5633" s="43">
        <f>AJ5634</f>
        <v>0</v>
      </c>
      <c r="AK5633" s="43">
        <f>AK5634</f>
        <v>0</v>
      </c>
      <c r="AL5633" s="43">
        <f t="shared" si="11070"/>
        <v>16.199999999999999</v>
      </c>
      <c r="AM5633" s="43">
        <f t="shared" si="11071"/>
        <v>0</v>
      </c>
      <c r="AN5633" s="2"/>
      <c r="AO5633" s="1"/>
      <c r="AP5633" s="1"/>
      <c r="AQ5633" s="1"/>
      <c r="AR5633" s="1"/>
      <c r="AS5633" s="1"/>
    </row>
    <row r="5634">
      <c r="B5634" s="41" t="s">
        <v>1543</v>
      </c>
      <c r="C5634" s="41" t="s">
        <v>115</v>
      </c>
      <c r="D5634" s="41" t="s">
        <v>115</v>
      </c>
      <c r="E5634" s="26" t="str">
        <f t="shared" si="11072"/>
        <v>0505</v>
      </c>
      <c r="F5634" s="41" t="s">
        <v>1567</v>
      </c>
      <c r="G5634" s="41" t="s">
        <v>63</v>
      </c>
      <c r="H5634" s="42" t="s">
        <v>64</v>
      </c>
      <c r="I5634" s="43">
        <v>16.199999999999999</v>
      </c>
      <c r="J5634" s="43">
        <v>16.199999999999999</v>
      </c>
      <c r="K5634" s="43">
        <v>16.199999999999999</v>
      </c>
      <c r="L5634" s="43"/>
      <c r="M5634" s="43"/>
      <c r="N5634" s="43"/>
      <c r="O5634" s="43">
        <v>0</v>
      </c>
      <c r="P5634" s="43">
        <v>0</v>
      </c>
      <c r="Q5634" s="43">
        <v>0</v>
      </c>
      <c r="R5634" s="43">
        <v>0</v>
      </c>
      <c r="S5634" s="43">
        <v>0</v>
      </c>
      <c r="T5634" s="43">
        <v>0</v>
      </c>
      <c r="U5634" s="43">
        <v>0</v>
      </c>
      <c r="V5634" s="43">
        <f t="shared" si="11111"/>
        <v>16.199999999999999</v>
      </c>
      <c r="W5634" s="43"/>
      <c r="X5634" s="43"/>
      <c r="Y5634" s="43"/>
      <c r="Z5634" s="43"/>
      <c r="AA5634" s="43"/>
      <c r="AB5634" s="43">
        <v>10.319000000000001</v>
      </c>
      <c r="AC5634" s="44">
        <v>10.319000000000001</v>
      </c>
      <c r="AD5634" s="44">
        <v>10.319000000000001</v>
      </c>
      <c r="AE5634" s="45">
        <f t="shared" si="11063"/>
        <v>100</v>
      </c>
      <c r="AF5634" s="43">
        <v>16.199999999999999</v>
      </c>
      <c r="AG5634" s="43">
        <v>0</v>
      </c>
      <c r="AH5634" s="43">
        <v>0</v>
      </c>
      <c r="AI5634" s="43">
        <v>0</v>
      </c>
      <c r="AJ5634" s="43">
        <v>0</v>
      </c>
      <c r="AK5634" s="43">
        <v>0</v>
      </c>
      <c r="AL5634" s="43">
        <f t="shared" si="11070"/>
        <v>16.199999999999999</v>
      </c>
      <c r="AM5634" s="43">
        <f t="shared" si="11071"/>
        <v>0</v>
      </c>
      <c r="AN5634" s="19"/>
      <c r="AO5634" s="1"/>
      <c r="AP5634" s="1"/>
      <c r="AQ5634" s="1"/>
      <c r="AR5634" s="1"/>
      <c r="AS5634" s="1"/>
    </row>
    <row r="5635" s="24" customFormat="1">
      <c r="B5635" s="25" t="s">
        <v>1543</v>
      </c>
      <c r="C5635" s="25" t="s">
        <v>446</v>
      </c>
      <c r="D5635" s="25"/>
      <c r="E5635" s="32" t="str">
        <f t="shared" si="11072"/>
        <v>10</v>
      </c>
      <c r="F5635" s="25"/>
      <c r="G5635" s="25"/>
      <c r="H5635" s="27" t="s">
        <v>447</v>
      </c>
      <c r="I5635" s="28">
        <f>I5646+I5636</f>
        <v>525822</v>
      </c>
      <c r="J5635" s="28">
        <f>J5646+J5636</f>
        <v>567402.80000000005</v>
      </c>
      <c r="K5635" s="28">
        <f>K5646+K5636</f>
        <v>484467.89999999997</v>
      </c>
      <c r="L5635" s="28">
        <f>L5646+L5636</f>
        <v>0</v>
      </c>
      <c r="M5635" s="28">
        <f>M5646+M5636</f>
        <v>0</v>
      </c>
      <c r="N5635" s="28">
        <f>N5646+N5636</f>
        <v>0</v>
      </c>
      <c r="O5635" s="28">
        <f>O5646+O5636</f>
        <v>3804.9540000000002</v>
      </c>
      <c r="P5635" s="28">
        <f>P5646+P5636</f>
        <v>7225.9989999999998</v>
      </c>
      <c r="Q5635" s="28">
        <f>Q5646+Q5636</f>
        <v>0</v>
      </c>
      <c r="R5635" s="28">
        <f>R5646+R5636</f>
        <v>104.556</v>
      </c>
      <c r="S5635" s="28">
        <f>S5646+S5636</f>
        <v>0</v>
      </c>
      <c r="T5635" s="28">
        <f>T5646+T5636</f>
        <v>0</v>
      </c>
      <c r="U5635" s="28">
        <v>0</v>
      </c>
      <c r="V5635" s="28">
        <f t="shared" si="11111"/>
        <v>536957.50899999996</v>
      </c>
      <c r="W5635" s="28">
        <f>W5646+W5636</f>
        <v>0</v>
      </c>
      <c r="X5635" s="28">
        <f>X5646+X5636</f>
        <v>0</v>
      </c>
      <c r="Y5635" s="28">
        <f>Y5646+Y5636</f>
        <v>0</v>
      </c>
      <c r="Z5635" s="28">
        <f>Z5646+Z5636</f>
        <v>0</v>
      </c>
      <c r="AA5635" s="28">
        <f>AA5646+AA5636</f>
        <v>0</v>
      </c>
      <c r="AB5635" s="28">
        <f>AB5646+AB5636</f>
        <v>517418.05593999999</v>
      </c>
      <c r="AC5635" s="29">
        <f>AC5646+AC5636</f>
        <v>559827.86673000001</v>
      </c>
      <c r="AD5635" s="29">
        <f>AD5646+AD5636</f>
        <v>554685.60577999998</v>
      </c>
      <c r="AE5635" s="30">
        <f t="shared" si="11063"/>
        <v>99.081456773483538</v>
      </c>
      <c r="AF5635" s="28">
        <f>AF5646+AF5636</f>
        <v>555350.44170000008</v>
      </c>
      <c r="AG5635" s="28">
        <f>AG5646+AG5636</f>
        <v>3804.9540000000002</v>
      </c>
      <c r="AH5635" s="28">
        <f>AH5646+AH5636</f>
        <v>0</v>
      </c>
      <c r="AI5635" s="28">
        <f>AI5646+AI5636</f>
        <v>0</v>
      </c>
      <c r="AJ5635" s="28">
        <f>AJ5646+AJ5636</f>
        <v>0</v>
      </c>
      <c r="AK5635" s="28">
        <f>AK5646+AK5636</f>
        <v>0</v>
      </c>
      <c r="AL5635" s="28">
        <f t="shared" si="11070"/>
        <v>559155.39570000011</v>
      </c>
      <c r="AM5635" s="28">
        <f t="shared" si="11071"/>
        <v>-22197.886700000148</v>
      </c>
      <c r="AN5635" s="31"/>
      <c r="AO5635" s="24"/>
      <c r="AP5635" s="24"/>
      <c r="AQ5635" s="24"/>
      <c r="AR5635" s="24"/>
      <c r="AS5635" s="24"/>
    </row>
    <row r="5636" s="33" customFormat="1">
      <c r="B5636" s="34" t="s">
        <v>1543</v>
      </c>
      <c r="C5636" s="34" t="s">
        <v>446</v>
      </c>
      <c r="D5636" s="34" t="s">
        <v>107</v>
      </c>
      <c r="E5636" s="35" t="str">
        <f t="shared" si="11072"/>
        <v>1004</v>
      </c>
      <c r="F5636" s="34"/>
      <c r="G5636" s="34"/>
      <c r="H5636" s="36" t="s">
        <v>645</v>
      </c>
      <c r="I5636" s="37">
        <f t="shared" ref="I5636:I5638" si="11112">I5637</f>
        <v>483550.80000000005</v>
      </c>
      <c r="J5636" s="37">
        <f t="shared" ref="J5636:J5638" si="11113">J5637</f>
        <v>524998</v>
      </c>
      <c r="K5636" s="37">
        <f t="shared" ref="K5636:K5638" si="11114">K5637</f>
        <v>442103.59999999998</v>
      </c>
      <c r="L5636" s="37">
        <f t="shared" ref="L5636:L5638" si="11115">L5637</f>
        <v>0</v>
      </c>
      <c r="M5636" s="37">
        <f t="shared" ref="M5636:M5638" si="11116">M5637</f>
        <v>0</v>
      </c>
      <c r="N5636" s="37">
        <f t="shared" ref="N5636:N5638" si="11117">N5637</f>
        <v>0</v>
      </c>
      <c r="O5636" s="37">
        <f t="shared" ref="O5636:O5638" si="11118">O5637</f>
        <v>0</v>
      </c>
      <c r="P5636" s="37">
        <f t="shared" ref="P5636:P5638" si="11119">P5637</f>
        <v>0</v>
      </c>
      <c r="Q5636" s="37">
        <f t="shared" ref="Q5636:Q5638" si="11120">Q5637</f>
        <v>0</v>
      </c>
      <c r="R5636" s="37">
        <f t="shared" ref="R5636:R5638" si="11121">R5637</f>
        <v>0</v>
      </c>
      <c r="S5636" s="37">
        <f t="shared" ref="S5636:S5638" si="11122">S5637</f>
        <v>0</v>
      </c>
      <c r="T5636" s="37">
        <f t="shared" ref="T5636:T5638" si="11123">T5637</f>
        <v>0</v>
      </c>
      <c r="U5636" s="37">
        <v>0</v>
      </c>
      <c r="V5636" s="37">
        <f t="shared" si="11111"/>
        <v>483550.80000000005</v>
      </c>
      <c r="W5636" s="37">
        <f t="shared" ref="W5636:W5638" si="11124">W5637</f>
        <v>0</v>
      </c>
      <c r="X5636" s="37">
        <f t="shared" ref="X5636:X5638" si="11125">X5637</f>
        <v>0</v>
      </c>
      <c r="Y5636" s="37">
        <f t="shared" ref="Y5636:Y5638" si="11126">Y5637</f>
        <v>0</v>
      </c>
      <c r="Z5636" s="37">
        <f t="shared" ref="Z5636:Z5638" si="11127">Z5637</f>
        <v>0</v>
      </c>
      <c r="AA5636" s="37">
        <f t="shared" ref="AA5636:AA5638" si="11128">AA5637</f>
        <v>0</v>
      </c>
      <c r="AB5636" s="37">
        <f t="shared" ref="AB5636:AB5638" si="11129">AB5637</f>
        <v>474691.05978000001</v>
      </c>
      <c r="AC5636" s="38">
        <f t="shared" ref="AC5636:AC5638" si="11130">AC5637</f>
        <v>504266.10004000005</v>
      </c>
      <c r="AD5636" s="38">
        <f t="shared" ref="AD5636:AD5638" si="11131">AD5637</f>
        <v>499329.66876000003</v>
      </c>
      <c r="AE5636" s="39">
        <f t="shared" si="11063"/>
        <v>99.021066203020894</v>
      </c>
      <c r="AF5636" s="37">
        <f t="shared" ref="AF5636:AF5638" si="11132">AF5637</f>
        <v>504266.10004000005</v>
      </c>
      <c r="AG5636" s="37">
        <f t="shared" ref="AG5636:AG5638" si="11133">AG5637</f>
        <v>0</v>
      </c>
      <c r="AH5636" s="37">
        <f t="shared" ref="AH5636:AH5638" si="11134">AH5637</f>
        <v>0</v>
      </c>
      <c r="AI5636" s="37">
        <f t="shared" ref="AI5636:AI5638" si="11135">AI5637</f>
        <v>0</v>
      </c>
      <c r="AJ5636" s="37">
        <f t="shared" ref="AJ5636:AJ5638" si="11136">AJ5637</f>
        <v>0</v>
      </c>
      <c r="AK5636" s="37">
        <f t="shared" ref="AK5636:AK5638" si="11137">AK5637</f>
        <v>0</v>
      </c>
      <c r="AL5636" s="37">
        <f t="shared" si="11070"/>
        <v>504266.10004000005</v>
      </c>
      <c r="AM5636" s="37">
        <f t="shared" si="11071"/>
        <v>-20715.300040000002</v>
      </c>
      <c r="AN5636" s="40"/>
      <c r="AO5636" s="33"/>
      <c r="AP5636" s="33"/>
      <c r="AQ5636" s="33"/>
      <c r="AR5636" s="33"/>
      <c r="AS5636" s="33"/>
    </row>
    <row r="5637" ht="31.5">
      <c r="B5637" s="41" t="s">
        <v>1543</v>
      </c>
      <c r="C5637" s="41" t="s">
        <v>446</v>
      </c>
      <c r="D5637" s="41" t="s">
        <v>107</v>
      </c>
      <c r="E5637" s="26" t="str">
        <f t="shared" si="11072"/>
        <v>1004</v>
      </c>
      <c r="F5637" s="41" t="s">
        <v>962</v>
      </c>
      <c r="G5637" s="41"/>
      <c r="H5637" s="42" t="s">
        <v>963</v>
      </c>
      <c r="I5637" s="43">
        <f t="shared" si="11112"/>
        <v>483550.80000000005</v>
      </c>
      <c r="J5637" s="43">
        <f t="shared" si="11113"/>
        <v>524998</v>
      </c>
      <c r="K5637" s="43">
        <f t="shared" si="11114"/>
        <v>442103.59999999998</v>
      </c>
      <c r="L5637" s="43">
        <f t="shared" si="11115"/>
        <v>0</v>
      </c>
      <c r="M5637" s="43">
        <f t="shared" si="11116"/>
        <v>0</v>
      </c>
      <c r="N5637" s="43">
        <f t="shared" si="11117"/>
        <v>0</v>
      </c>
      <c r="O5637" s="43">
        <f t="shared" si="11118"/>
        <v>0</v>
      </c>
      <c r="P5637" s="43">
        <f t="shared" si="11119"/>
        <v>0</v>
      </c>
      <c r="Q5637" s="43">
        <f t="shared" si="11120"/>
        <v>0</v>
      </c>
      <c r="R5637" s="43">
        <f t="shared" si="11121"/>
        <v>0</v>
      </c>
      <c r="S5637" s="43">
        <f t="shared" si="11122"/>
        <v>0</v>
      </c>
      <c r="T5637" s="43">
        <f t="shared" si="11123"/>
        <v>0</v>
      </c>
      <c r="U5637" s="43">
        <v>0</v>
      </c>
      <c r="V5637" s="43">
        <f t="shared" si="11111"/>
        <v>483550.80000000005</v>
      </c>
      <c r="W5637" s="43">
        <f t="shared" si="11124"/>
        <v>0</v>
      </c>
      <c r="X5637" s="43">
        <f t="shared" si="11125"/>
        <v>0</v>
      </c>
      <c r="Y5637" s="43">
        <f t="shared" si="11126"/>
        <v>0</v>
      </c>
      <c r="Z5637" s="43">
        <f t="shared" si="11127"/>
        <v>0</v>
      </c>
      <c r="AA5637" s="43">
        <f t="shared" si="11128"/>
        <v>0</v>
      </c>
      <c r="AB5637" s="43">
        <f t="shared" si="11129"/>
        <v>474691.05978000001</v>
      </c>
      <c r="AC5637" s="44">
        <f t="shared" si="11130"/>
        <v>504266.10004000005</v>
      </c>
      <c r="AD5637" s="44">
        <f t="shared" si="11131"/>
        <v>499329.66876000003</v>
      </c>
      <c r="AE5637" s="45">
        <f t="shared" si="11063"/>
        <v>99.021066203020894</v>
      </c>
      <c r="AF5637" s="43">
        <f t="shared" si="11132"/>
        <v>504266.10004000005</v>
      </c>
      <c r="AG5637" s="43">
        <f t="shared" si="11133"/>
        <v>0</v>
      </c>
      <c r="AH5637" s="43">
        <f t="shared" si="11134"/>
        <v>0</v>
      </c>
      <c r="AI5637" s="43">
        <f t="shared" si="11135"/>
        <v>0</v>
      </c>
      <c r="AJ5637" s="43">
        <f t="shared" si="11136"/>
        <v>0</v>
      </c>
      <c r="AK5637" s="43">
        <f t="shared" si="11137"/>
        <v>0</v>
      </c>
      <c r="AL5637" s="43">
        <f t="shared" si="11070"/>
        <v>504266.10004000005</v>
      </c>
      <c r="AM5637" s="43">
        <f t="shared" si="11071"/>
        <v>-20715.300040000002</v>
      </c>
      <c r="AN5637" s="2"/>
      <c r="AO5637" s="1"/>
      <c r="AP5637" s="1"/>
      <c r="AQ5637" s="1"/>
      <c r="AR5637" s="1"/>
      <c r="AS5637" s="1"/>
    </row>
    <row r="5638">
      <c r="B5638" s="41" t="s">
        <v>1543</v>
      </c>
      <c r="C5638" s="41" t="s">
        <v>446</v>
      </c>
      <c r="D5638" s="41" t="s">
        <v>107</v>
      </c>
      <c r="E5638" s="26" t="str">
        <f t="shared" si="11072"/>
        <v>1004</v>
      </c>
      <c r="F5638" s="41" t="s">
        <v>964</v>
      </c>
      <c r="G5638" s="41"/>
      <c r="H5638" s="42" t="s">
        <v>965</v>
      </c>
      <c r="I5638" s="43">
        <f t="shared" si="11112"/>
        <v>483550.80000000005</v>
      </c>
      <c r="J5638" s="43">
        <f t="shared" si="11113"/>
        <v>524998</v>
      </c>
      <c r="K5638" s="43">
        <f t="shared" si="11114"/>
        <v>442103.59999999998</v>
      </c>
      <c r="L5638" s="43">
        <f t="shared" si="11115"/>
        <v>0</v>
      </c>
      <c r="M5638" s="43">
        <f t="shared" si="11116"/>
        <v>0</v>
      </c>
      <c r="N5638" s="43">
        <f t="shared" si="11117"/>
        <v>0</v>
      </c>
      <c r="O5638" s="43">
        <f t="shared" si="11118"/>
        <v>0</v>
      </c>
      <c r="P5638" s="43">
        <f t="shared" si="11119"/>
        <v>0</v>
      </c>
      <c r="Q5638" s="43">
        <f t="shared" si="11120"/>
        <v>0</v>
      </c>
      <c r="R5638" s="43">
        <f t="shared" si="11121"/>
        <v>0</v>
      </c>
      <c r="S5638" s="43">
        <f t="shared" si="11122"/>
        <v>0</v>
      </c>
      <c r="T5638" s="43">
        <f t="shared" si="11123"/>
        <v>0</v>
      </c>
      <c r="U5638" s="43">
        <v>0</v>
      </c>
      <c r="V5638" s="43">
        <f t="shared" si="11111"/>
        <v>483550.80000000005</v>
      </c>
      <c r="W5638" s="43">
        <f t="shared" si="11124"/>
        <v>0</v>
      </c>
      <c r="X5638" s="43">
        <f t="shared" si="11125"/>
        <v>0</v>
      </c>
      <c r="Y5638" s="43">
        <f t="shared" si="11126"/>
        <v>0</v>
      </c>
      <c r="Z5638" s="43">
        <f t="shared" si="11127"/>
        <v>0</v>
      </c>
      <c r="AA5638" s="43">
        <f t="shared" si="11128"/>
        <v>0</v>
      </c>
      <c r="AB5638" s="43">
        <f t="shared" si="11129"/>
        <v>474691.05978000001</v>
      </c>
      <c r="AC5638" s="44">
        <f t="shared" si="11130"/>
        <v>504266.10004000005</v>
      </c>
      <c r="AD5638" s="44">
        <f t="shared" si="11131"/>
        <v>499329.66876000003</v>
      </c>
      <c r="AE5638" s="45">
        <f t="shared" si="11063"/>
        <v>99.021066203020894</v>
      </c>
      <c r="AF5638" s="43">
        <f t="shared" si="11132"/>
        <v>504266.10004000005</v>
      </c>
      <c r="AG5638" s="43">
        <f t="shared" si="11133"/>
        <v>0</v>
      </c>
      <c r="AH5638" s="43">
        <f t="shared" si="11134"/>
        <v>0</v>
      </c>
      <c r="AI5638" s="43">
        <f t="shared" si="11135"/>
        <v>0</v>
      </c>
      <c r="AJ5638" s="43">
        <f t="shared" si="11136"/>
        <v>0</v>
      </c>
      <c r="AK5638" s="43">
        <f t="shared" si="11137"/>
        <v>0</v>
      </c>
      <c r="AL5638" s="43">
        <f t="shared" si="11070"/>
        <v>504266.10004000005</v>
      </c>
      <c r="AM5638" s="43">
        <f t="shared" si="11071"/>
        <v>-20715.300040000002</v>
      </c>
      <c r="AN5638" s="2"/>
      <c r="AO5638" s="1"/>
      <c r="AP5638" s="1"/>
      <c r="AQ5638" s="1"/>
      <c r="AR5638" s="1"/>
      <c r="AS5638" s="1"/>
    </row>
    <row r="5639" ht="63">
      <c r="B5639" s="41" t="s">
        <v>1543</v>
      </c>
      <c r="C5639" s="41" t="s">
        <v>446</v>
      </c>
      <c r="D5639" s="41" t="s">
        <v>107</v>
      </c>
      <c r="E5639" s="26" t="str">
        <f t="shared" si="11072"/>
        <v>1004</v>
      </c>
      <c r="F5639" s="41" t="s">
        <v>966</v>
      </c>
      <c r="G5639" s="41"/>
      <c r="H5639" s="42" t="s">
        <v>967</v>
      </c>
      <c r="I5639" s="43">
        <f>I5640+I5643</f>
        <v>483550.80000000005</v>
      </c>
      <c r="J5639" s="43">
        <f>J5640+J5643</f>
        <v>524998</v>
      </c>
      <c r="K5639" s="43">
        <f>K5640+K5643</f>
        <v>442103.59999999998</v>
      </c>
      <c r="L5639" s="43">
        <f>L5640+L5643</f>
        <v>0</v>
      </c>
      <c r="M5639" s="43">
        <f>M5640+M5643</f>
        <v>0</v>
      </c>
      <c r="N5639" s="43">
        <f>N5640+N5643</f>
        <v>0</v>
      </c>
      <c r="O5639" s="43">
        <f>O5640+O5643</f>
        <v>0</v>
      </c>
      <c r="P5639" s="43">
        <f>P5640+P5643</f>
        <v>0</v>
      </c>
      <c r="Q5639" s="43">
        <f>Q5640+Q5643</f>
        <v>0</v>
      </c>
      <c r="R5639" s="43">
        <f>R5640+R5643</f>
        <v>0</v>
      </c>
      <c r="S5639" s="43">
        <f>S5640+S5643</f>
        <v>0</v>
      </c>
      <c r="T5639" s="43">
        <f>T5640+T5643</f>
        <v>0</v>
      </c>
      <c r="U5639" s="43">
        <v>0</v>
      </c>
      <c r="V5639" s="43">
        <f t="shared" si="11111"/>
        <v>483550.80000000005</v>
      </c>
      <c r="W5639" s="43">
        <f>W5640+W5643</f>
        <v>0</v>
      </c>
      <c r="X5639" s="43">
        <f>X5640+X5643</f>
        <v>0</v>
      </c>
      <c r="Y5639" s="43">
        <f>Y5640+Y5643</f>
        <v>0</v>
      </c>
      <c r="Z5639" s="43">
        <f>Z5640+Z5643</f>
        <v>0</v>
      </c>
      <c r="AA5639" s="43">
        <f>AA5640+AA5643</f>
        <v>0</v>
      </c>
      <c r="AB5639" s="43">
        <f>AB5640+AB5643</f>
        <v>474691.05978000001</v>
      </c>
      <c r="AC5639" s="44">
        <f>AC5640+AC5643</f>
        <v>504266.10004000005</v>
      </c>
      <c r="AD5639" s="44">
        <f>AD5640+AD5643</f>
        <v>499329.66876000003</v>
      </c>
      <c r="AE5639" s="45">
        <f t="shared" si="11063"/>
        <v>99.021066203020894</v>
      </c>
      <c r="AF5639" s="43">
        <f>AF5640+AF5643</f>
        <v>504266.10004000005</v>
      </c>
      <c r="AG5639" s="43">
        <f>AG5640+AG5643</f>
        <v>0</v>
      </c>
      <c r="AH5639" s="43">
        <f>AH5640+AH5643</f>
        <v>0</v>
      </c>
      <c r="AI5639" s="43">
        <f>AI5640+AI5643</f>
        <v>0</v>
      </c>
      <c r="AJ5639" s="43">
        <f>AJ5640+AJ5643</f>
        <v>0</v>
      </c>
      <c r="AK5639" s="43">
        <f>AK5640+AK5643</f>
        <v>0</v>
      </c>
      <c r="AL5639" s="43">
        <f t="shared" si="11070"/>
        <v>504266.10004000005</v>
      </c>
      <c r="AM5639" s="43">
        <f t="shared" si="11071"/>
        <v>-20715.300040000002</v>
      </c>
      <c r="AN5639" s="2"/>
      <c r="AR5639" s="1"/>
      <c r="AS5639" s="1"/>
    </row>
    <row r="5640" ht="110.25">
      <c r="B5640" s="41" t="s">
        <v>1543</v>
      </c>
      <c r="C5640" s="41" t="s">
        <v>446</v>
      </c>
      <c r="D5640" s="41" t="s">
        <v>107</v>
      </c>
      <c r="E5640" s="26" t="str">
        <f t="shared" si="11072"/>
        <v>1004</v>
      </c>
      <c r="F5640" s="41" t="s">
        <v>1568</v>
      </c>
      <c r="G5640" s="41"/>
      <c r="H5640" s="42" t="s">
        <v>1569</v>
      </c>
      <c r="I5640" s="43">
        <f t="shared" ref="I5640:I5644" si="11138">I5641</f>
        <v>215177.89999999999</v>
      </c>
      <c r="J5640" s="43">
        <f t="shared" ref="J5640:J5644" si="11139">J5641</f>
        <v>267185.59999999998</v>
      </c>
      <c r="K5640" s="43">
        <f t="shared" ref="K5640:K5644" si="11140">K5641</f>
        <v>181176.5</v>
      </c>
      <c r="L5640" s="43">
        <f t="shared" ref="L5640:L5644" si="11141">L5641</f>
        <v>0</v>
      </c>
      <c r="M5640" s="43">
        <f t="shared" ref="M5640:M5644" si="11142">M5641</f>
        <v>0</v>
      </c>
      <c r="N5640" s="43">
        <f t="shared" ref="N5640:N5644" si="11143">N5641</f>
        <v>0</v>
      </c>
      <c r="O5640" s="43">
        <f t="shared" ref="O5640:O5644" si="11144">O5641</f>
        <v>0</v>
      </c>
      <c r="P5640" s="43">
        <f t="shared" ref="P5640:P5644" si="11145">P5641</f>
        <v>0</v>
      </c>
      <c r="Q5640" s="43">
        <f t="shared" ref="Q5640:Q5644" si="11146">Q5641</f>
        <v>0</v>
      </c>
      <c r="R5640" s="43">
        <f t="shared" ref="R5640:R5644" si="11147">R5641</f>
        <v>0</v>
      </c>
      <c r="S5640" s="43">
        <f t="shared" ref="S5640:S5644" si="11148">S5641</f>
        <v>0</v>
      </c>
      <c r="T5640" s="43">
        <f t="shared" ref="T5640:T5644" si="11149">T5641</f>
        <v>0</v>
      </c>
      <c r="U5640" s="43">
        <v>0</v>
      </c>
      <c r="V5640" s="43">
        <f t="shared" si="11111"/>
        <v>215177.89999999999</v>
      </c>
      <c r="W5640" s="43">
        <f t="shared" ref="W5640:W5644" si="11150">W5641</f>
        <v>0</v>
      </c>
      <c r="X5640" s="43">
        <f t="shared" ref="X5640:X5644" si="11151">X5641</f>
        <v>0</v>
      </c>
      <c r="Y5640" s="43">
        <f t="shared" ref="Y5640:Y5644" si="11152">Y5641</f>
        <v>0</v>
      </c>
      <c r="Z5640" s="43">
        <f t="shared" ref="Z5640:Z5644" si="11153">Z5641</f>
        <v>0</v>
      </c>
      <c r="AA5640" s="43">
        <f t="shared" ref="AA5640:AA5644" si="11154">AA5641</f>
        <v>0</v>
      </c>
      <c r="AB5640" s="43">
        <f t="shared" ref="AB5640:AB5644" si="11155">AB5641</f>
        <v>196983.69727</v>
      </c>
      <c r="AC5640" s="44">
        <f t="shared" ref="AC5640:AC5644" si="11156">AC5641</f>
        <v>226558.73753000001</v>
      </c>
      <c r="AD5640" s="44">
        <f t="shared" ref="AD5640:AD5644" si="11157">AD5641</f>
        <v>221622.30624999999</v>
      </c>
      <c r="AE5640" s="45">
        <f t="shared" si="11063"/>
        <v>97.821125182008771</v>
      </c>
      <c r="AF5640" s="43">
        <f t="shared" ref="AF5640:AF5644" si="11158">AF5641</f>
        <v>226558.73753000001</v>
      </c>
      <c r="AG5640" s="43">
        <f t="shared" ref="AG5640:AG5644" si="11159">AG5641</f>
        <v>0</v>
      </c>
      <c r="AH5640" s="43">
        <f t="shared" ref="AH5640:AH5644" si="11160">AH5641</f>
        <v>0</v>
      </c>
      <c r="AI5640" s="43">
        <f t="shared" ref="AI5640:AI5644" si="11161">AI5641</f>
        <v>0</v>
      </c>
      <c r="AJ5640" s="43">
        <f t="shared" ref="AJ5640:AJ5644" si="11162">AJ5641</f>
        <v>0</v>
      </c>
      <c r="AK5640" s="43">
        <f t="shared" ref="AK5640:AK5644" si="11163">AK5641</f>
        <v>0</v>
      </c>
      <c r="AL5640" s="43">
        <f t="shared" si="11070"/>
        <v>226558.73753000001</v>
      </c>
      <c r="AM5640" s="43">
        <f t="shared" si="11071"/>
        <v>-11380.837530000019</v>
      </c>
      <c r="AN5640" s="2"/>
      <c r="AO5640" s="1"/>
      <c r="AP5640" s="1"/>
      <c r="AQ5640" s="1"/>
      <c r="AR5640" s="1"/>
      <c r="AS5640" s="1"/>
    </row>
    <row r="5641" ht="31.5">
      <c r="B5641" s="41" t="s">
        <v>1543</v>
      </c>
      <c r="C5641" s="41" t="s">
        <v>446</v>
      </c>
      <c r="D5641" s="41" t="s">
        <v>107</v>
      </c>
      <c r="E5641" s="26" t="str">
        <f t="shared" si="11072"/>
        <v>1004</v>
      </c>
      <c r="F5641" s="41" t="s">
        <v>1568</v>
      </c>
      <c r="G5641" s="41" t="s">
        <v>550</v>
      </c>
      <c r="H5641" s="42" t="s">
        <v>551</v>
      </c>
      <c r="I5641" s="43">
        <f t="shared" si="11138"/>
        <v>215177.89999999999</v>
      </c>
      <c r="J5641" s="43">
        <f t="shared" si="11139"/>
        <v>267185.59999999998</v>
      </c>
      <c r="K5641" s="43">
        <f t="shared" si="11140"/>
        <v>181176.5</v>
      </c>
      <c r="L5641" s="43">
        <f t="shared" si="11141"/>
        <v>0</v>
      </c>
      <c r="M5641" s="43">
        <f t="shared" si="11142"/>
        <v>0</v>
      </c>
      <c r="N5641" s="43">
        <f t="shared" si="11143"/>
        <v>0</v>
      </c>
      <c r="O5641" s="43">
        <f t="shared" si="11144"/>
        <v>0</v>
      </c>
      <c r="P5641" s="43">
        <f t="shared" si="11145"/>
        <v>0</v>
      </c>
      <c r="Q5641" s="43">
        <f t="shared" si="11146"/>
        <v>0</v>
      </c>
      <c r="R5641" s="43">
        <f t="shared" si="11147"/>
        <v>0</v>
      </c>
      <c r="S5641" s="43">
        <f t="shared" si="11148"/>
        <v>0</v>
      </c>
      <c r="T5641" s="43">
        <f t="shared" si="11149"/>
        <v>0</v>
      </c>
      <c r="U5641" s="43">
        <v>0</v>
      </c>
      <c r="V5641" s="43">
        <f t="shared" si="11111"/>
        <v>215177.89999999999</v>
      </c>
      <c r="W5641" s="43">
        <f t="shared" si="11150"/>
        <v>0</v>
      </c>
      <c r="X5641" s="43">
        <f t="shared" si="11151"/>
        <v>0</v>
      </c>
      <c r="Y5641" s="43">
        <f t="shared" si="11152"/>
        <v>0</v>
      </c>
      <c r="Z5641" s="43">
        <f t="shared" si="11153"/>
        <v>0</v>
      </c>
      <c r="AA5641" s="43">
        <f t="shared" si="11154"/>
        <v>0</v>
      </c>
      <c r="AB5641" s="43">
        <f t="shared" si="11155"/>
        <v>196983.69727</v>
      </c>
      <c r="AC5641" s="44">
        <f t="shared" si="11156"/>
        <v>226558.73753000001</v>
      </c>
      <c r="AD5641" s="44">
        <f t="shared" si="11157"/>
        <v>221622.30624999999</v>
      </c>
      <c r="AE5641" s="45">
        <f t="shared" si="11063"/>
        <v>97.821125182008771</v>
      </c>
      <c r="AF5641" s="43">
        <f t="shared" si="11158"/>
        <v>226558.73753000001</v>
      </c>
      <c r="AG5641" s="43">
        <f t="shared" si="11159"/>
        <v>0</v>
      </c>
      <c r="AH5641" s="43">
        <f t="shared" si="11160"/>
        <v>0</v>
      </c>
      <c r="AI5641" s="43">
        <f t="shared" si="11161"/>
        <v>0</v>
      </c>
      <c r="AJ5641" s="43">
        <f t="shared" si="11162"/>
        <v>0</v>
      </c>
      <c r="AK5641" s="43">
        <f t="shared" si="11163"/>
        <v>0</v>
      </c>
      <c r="AL5641" s="43">
        <f t="shared" si="11070"/>
        <v>226558.73753000001</v>
      </c>
      <c r="AM5641" s="43">
        <f t="shared" si="11071"/>
        <v>-11380.837530000019</v>
      </c>
      <c r="AN5641" s="2"/>
      <c r="AO5641" s="1"/>
      <c r="AP5641" s="1"/>
      <c r="AQ5641" s="1"/>
      <c r="AR5641" s="1"/>
      <c r="AS5641" s="1"/>
    </row>
    <row r="5642">
      <c r="B5642" s="41" t="s">
        <v>1543</v>
      </c>
      <c r="C5642" s="41" t="s">
        <v>446</v>
      </c>
      <c r="D5642" s="41" t="s">
        <v>107</v>
      </c>
      <c r="E5642" s="26" t="str">
        <f t="shared" si="11072"/>
        <v>1004</v>
      </c>
      <c r="F5642" s="41" t="s">
        <v>1568</v>
      </c>
      <c r="G5642" s="41" t="s">
        <v>909</v>
      </c>
      <c r="H5642" s="42" t="s">
        <v>910</v>
      </c>
      <c r="I5642" s="43">
        <v>215177.89999999999</v>
      </c>
      <c r="J5642" s="43">
        <v>267185.59999999998</v>
      </c>
      <c r="K5642" s="43">
        <v>181176.5</v>
      </c>
      <c r="L5642" s="43"/>
      <c r="M5642" s="43"/>
      <c r="N5642" s="43"/>
      <c r="O5642" s="43">
        <v>0</v>
      </c>
      <c r="P5642" s="43">
        <v>0</v>
      </c>
      <c r="Q5642" s="43">
        <v>0</v>
      </c>
      <c r="R5642" s="43">
        <v>0</v>
      </c>
      <c r="S5642" s="43">
        <v>0</v>
      </c>
      <c r="T5642" s="43">
        <v>0</v>
      </c>
      <c r="U5642" s="43">
        <v>0</v>
      </c>
      <c r="V5642" s="43">
        <f t="shared" si="11111"/>
        <v>215177.89999999999</v>
      </c>
      <c r="W5642" s="43"/>
      <c r="X5642" s="43"/>
      <c r="Y5642" s="43"/>
      <c r="Z5642" s="43"/>
      <c r="AA5642" s="43"/>
      <c r="AB5642" s="43">
        <v>196983.69727</v>
      </c>
      <c r="AC5642" s="44">
        <v>226558.73753000001</v>
      </c>
      <c r="AD5642" s="44">
        <v>221622.30624999999</v>
      </c>
      <c r="AE5642" s="45">
        <f t="shared" si="11063"/>
        <v>97.821125182008771</v>
      </c>
      <c r="AF5642" s="43">
        <v>226558.73753000001</v>
      </c>
      <c r="AG5642" s="43">
        <v>0</v>
      </c>
      <c r="AH5642" s="43">
        <v>0</v>
      </c>
      <c r="AI5642" s="43">
        <v>0</v>
      </c>
      <c r="AJ5642" s="43">
        <v>0</v>
      </c>
      <c r="AK5642" s="43">
        <v>0</v>
      </c>
      <c r="AL5642" s="43">
        <f t="shared" si="11070"/>
        <v>226558.73753000001</v>
      </c>
      <c r="AM5642" s="43">
        <f t="shared" si="11071"/>
        <v>-11380.837530000019</v>
      </c>
      <c r="AN5642" s="19"/>
      <c r="AR5642" s="1"/>
      <c r="AS5642" s="1"/>
    </row>
    <row r="5643" ht="63">
      <c r="B5643" s="41" t="s">
        <v>1543</v>
      </c>
      <c r="C5643" s="41" t="s">
        <v>446</v>
      </c>
      <c r="D5643" s="41" t="s">
        <v>107</v>
      </c>
      <c r="E5643" s="26" t="str">
        <f t="shared" si="11072"/>
        <v>1004</v>
      </c>
      <c r="F5643" s="41" t="s">
        <v>1570</v>
      </c>
      <c r="G5643" s="41"/>
      <c r="H5643" s="42" t="s">
        <v>1571</v>
      </c>
      <c r="I5643" s="43">
        <f t="shared" si="11138"/>
        <v>268372.90000000002</v>
      </c>
      <c r="J5643" s="43">
        <f t="shared" si="11139"/>
        <v>257812.39999999999</v>
      </c>
      <c r="K5643" s="43">
        <f t="shared" si="11140"/>
        <v>260927.10000000001</v>
      </c>
      <c r="L5643" s="43">
        <f t="shared" si="11141"/>
        <v>0</v>
      </c>
      <c r="M5643" s="43">
        <f t="shared" si="11142"/>
        <v>0</v>
      </c>
      <c r="N5643" s="43">
        <f t="shared" si="11143"/>
        <v>0</v>
      </c>
      <c r="O5643" s="43">
        <f t="shared" si="11144"/>
        <v>0</v>
      </c>
      <c r="P5643" s="43">
        <f t="shared" si="11145"/>
        <v>0</v>
      </c>
      <c r="Q5643" s="43">
        <f t="shared" si="11146"/>
        <v>0</v>
      </c>
      <c r="R5643" s="43">
        <f t="shared" si="11147"/>
        <v>0</v>
      </c>
      <c r="S5643" s="43">
        <f t="shared" si="11148"/>
        <v>0</v>
      </c>
      <c r="T5643" s="43">
        <f t="shared" si="11149"/>
        <v>0</v>
      </c>
      <c r="U5643" s="43">
        <v>0</v>
      </c>
      <c r="V5643" s="43">
        <f t="shared" si="11111"/>
        <v>268372.90000000002</v>
      </c>
      <c r="W5643" s="43">
        <f t="shared" si="11150"/>
        <v>0</v>
      </c>
      <c r="X5643" s="43">
        <f t="shared" si="11151"/>
        <v>0</v>
      </c>
      <c r="Y5643" s="43">
        <f t="shared" si="11152"/>
        <v>0</v>
      </c>
      <c r="Z5643" s="43">
        <f t="shared" si="11153"/>
        <v>0</v>
      </c>
      <c r="AA5643" s="43">
        <f t="shared" si="11154"/>
        <v>0</v>
      </c>
      <c r="AB5643" s="43">
        <f t="shared" si="11155"/>
        <v>277707.36251000001</v>
      </c>
      <c r="AC5643" s="44">
        <f t="shared" si="11156"/>
        <v>277707.36251000001</v>
      </c>
      <c r="AD5643" s="44">
        <f t="shared" si="11157"/>
        <v>277707.36251000001</v>
      </c>
      <c r="AE5643" s="45">
        <f t="shared" si="11063"/>
        <v>100</v>
      </c>
      <c r="AF5643" s="43">
        <f t="shared" si="11158"/>
        <v>277707.36251000001</v>
      </c>
      <c r="AG5643" s="43">
        <f t="shared" si="11159"/>
        <v>0</v>
      </c>
      <c r="AH5643" s="43">
        <f t="shared" si="11160"/>
        <v>0</v>
      </c>
      <c r="AI5643" s="43">
        <f t="shared" si="11161"/>
        <v>0</v>
      </c>
      <c r="AJ5643" s="43">
        <f t="shared" si="11162"/>
        <v>0</v>
      </c>
      <c r="AK5643" s="43">
        <f t="shared" si="11163"/>
        <v>0</v>
      </c>
      <c r="AL5643" s="43">
        <f t="shared" si="11070"/>
        <v>277707.36251000001</v>
      </c>
      <c r="AM5643" s="43">
        <f t="shared" si="11071"/>
        <v>-9334.462509999983</v>
      </c>
      <c r="AN5643" s="2"/>
      <c r="AO5643" s="1"/>
      <c r="AP5643" s="1"/>
      <c r="AQ5643" s="1"/>
      <c r="AR5643" s="1"/>
      <c r="AS5643" s="1"/>
    </row>
    <row r="5644" ht="31.5">
      <c r="B5644" s="41" t="s">
        <v>1543</v>
      </c>
      <c r="C5644" s="41" t="s">
        <v>446</v>
      </c>
      <c r="D5644" s="41" t="s">
        <v>107</v>
      </c>
      <c r="E5644" s="26" t="str">
        <f t="shared" si="11072"/>
        <v>1004</v>
      </c>
      <c r="F5644" s="41" t="s">
        <v>1570</v>
      </c>
      <c r="G5644" s="41" t="s">
        <v>550</v>
      </c>
      <c r="H5644" s="42" t="s">
        <v>551</v>
      </c>
      <c r="I5644" s="43">
        <f t="shared" si="11138"/>
        <v>268372.90000000002</v>
      </c>
      <c r="J5644" s="43">
        <f t="shared" si="11139"/>
        <v>257812.39999999999</v>
      </c>
      <c r="K5644" s="43">
        <f t="shared" si="11140"/>
        <v>260927.10000000001</v>
      </c>
      <c r="L5644" s="43">
        <f t="shared" si="11141"/>
        <v>0</v>
      </c>
      <c r="M5644" s="43">
        <f t="shared" si="11142"/>
        <v>0</v>
      </c>
      <c r="N5644" s="43">
        <f t="shared" si="11143"/>
        <v>0</v>
      </c>
      <c r="O5644" s="43">
        <f t="shared" si="11144"/>
        <v>0</v>
      </c>
      <c r="P5644" s="43">
        <f t="shared" si="11145"/>
        <v>0</v>
      </c>
      <c r="Q5644" s="43">
        <f t="shared" si="11146"/>
        <v>0</v>
      </c>
      <c r="R5644" s="43">
        <f t="shared" si="11147"/>
        <v>0</v>
      </c>
      <c r="S5644" s="43">
        <f t="shared" si="11148"/>
        <v>0</v>
      </c>
      <c r="T5644" s="43">
        <f t="shared" si="11149"/>
        <v>0</v>
      </c>
      <c r="U5644" s="43">
        <v>0</v>
      </c>
      <c r="V5644" s="43">
        <f t="shared" si="11111"/>
        <v>268372.90000000002</v>
      </c>
      <c r="W5644" s="43">
        <f t="shared" si="11150"/>
        <v>0</v>
      </c>
      <c r="X5644" s="43">
        <f t="shared" si="11151"/>
        <v>0</v>
      </c>
      <c r="Y5644" s="43">
        <f t="shared" si="11152"/>
        <v>0</v>
      </c>
      <c r="Z5644" s="43">
        <f t="shared" si="11153"/>
        <v>0</v>
      </c>
      <c r="AA5644" s="43">
        <f t="shared" si="11154"/>
        <v>0</v>
      </c>
      <c r="AB5644" s="43">
        <f t="shared" si="11155"/>
        <v>277707.36251000001</v>
      </c>
      <c r="AC5644" s="44">
        <f t="shared" si="11156"/>
        <v>277707.36251000001</v>
      </c>
      <c r="AD5644" s="44">
        <f t="shared" si="11157"/>
        <v>277707.36251000001</v>
      </c>
      <c r="AE5644" s="45">
        <f t="shared" si="11063"/>
        <v>100</v>
      </c>
      <c r="AF5644" s="43">
        <f t="shared" si="11158"/>
        <v>277707.36251000001</v>
      </c>
      <c r="AG5644" s="43">
        <f t="shared" si="11159"/>
        <v>0</v>
      </c>
      <c r="AH5644" s="43">
        <f t="shared" si="11160"/>
        <v>0</v>
      </c>
      <c r="AI5644" s="43">
        <f t="shared" si="11161"/>
        <v>0</v>
      </c>
      <c r="AJ5644" s="43">
        <f t="shared" si="11162"/>
        <v>0</v>
      </c>
      <c r="AK5644" s="43">
        <f t="shared" si="11163"/>
        <v>0</v>
      </c>
      <c r="AL5644" s="43">
        <f t="shared" si="11070"/>
        <v>277707.36251000001</v>
      </c>
      <c r="AM5644" s="43">
        <f t="shared" si="11071"/>
        <v>-9334.462509999983</v>
      </c>
      <c r="AN5644" s="2"/>
      <c r="AO5644" s="1"/>
      <c r="AP5644" s="1"/>
      <c r="AQ5644" s="1"/>
      <c r="AR5644" s="1"/>
      <c r="AS5644" s="1"/>
    </row>
    <row r="5645">
      <c r="B5645" s="41" t="s">
        <v>1543</v>
      </c>
      <c r="C5645" s="41" t="s">
        <v>446</v>
      </c>
      <c r="D5645" s="41" t="s">
        <v>107</v>
      </c>
      <c r="E5645" s="26" t="str">
        <f t="shared" si="11072"/>
        <v>1004</v>
      </c>
      <c r="F5645" s="41" t="s">
        <v>1570</v>
      </c>
      <c r="G5645" s="41" t="s">
        <v>909</v>
      </c>
      <c r="H5645" s="42" t="s">
        <v>910</v>
      </c>
      <c r="I5645" s="43">
        <v>268372.90000000002</v>
      </c>
      <c r="J5645" s="43">
        <v>257812.39999999999</v>
      </c>
      <c r="K5645" s="43">
        <v>260927.10000000001</v>
      </c>
      <c r="L5645" s="43"/>
      <c r="M5645" s="43"/>
      <c r="N5645" s="43"/>
      <c r="O5645" s="43">
        <v>0</v>
      </c>
      <c r="P5645" s="43">
        <v>0</v>
      </c>
      <c r="Q5645" s="43">
        <v>0</v>
      </c>
      <c r="R5645" s="43">
        <v>0</v>
      </c>
      <c r="S5645" s="43">
        <v>0</v>
      </c>
      <c r="T5645" s="43">
        <v>0</v>
      </c>
      <c r="U5645" s="43">
        <v>0</v>
      </c>
      <c r="V5645" s="43">
        <f t="shared" si="11111"/>
        <v>268372.90000000002</v>
      </c>
      <c r="W5645" s="43"/>
      <c r="X5645" s="43"/>
      <c r="Y5645" s="43"/>
      <c r="Z5645" s="43"/>
      <c r="AA5645" s="43"/>
      <c r="AB5645" s="43">
        <v>277707.36251000001</v>
      </c>
      <c r="AC5645" s="44">
        <v>277707.36251000001</v>
      </c>
      <c r="AD5645" s="44">
        <v>277707.36251000001</v>
      </c>
      <c r="AE5645" s="45">
        <f t="shared" si="11063"/>
        <v>100</v>
      </c>
      <c r="AF5645" s="43">
        <v>277707.36251000001</v>
      </c>
      <c r="AG5645" s="43">
        <v>0</v>
      </c>
      <c r="AH5645" s="43">
        <v>0</v>
      </c>
      <c r="AI5645" s="43">
        <v>0</v>
      </c>
      <c r="AJ5645" s="43">
        <v>0</v>
      </c>
      <c r="AK5645" s="43">
        <v>0</v>
      </c>
      <c r="AL5645" s="43">
        <f t="shared" si="11070"/>
        <v>277707.36251000001</v>
      </c>
      <c r="AM5645" s="43">
        <f t="shared" si="11071"/>
        <v>-9334.462509999983</v>
      </c>
      <c r="AN5645" s="19"/>
      <c r="AO5645" s="1"/>
      <c r="AP5645" s="1"/>
      <c r="AQ5645" s="1"/>
      <c r="AR5645" s="1"/>
      <c r="AS5645" s="1"/>
    </row>
    <row r="5646" s="33" customFormat="1">
      <c r="B5646" s="34" t="s">
        <v>1543</v>
      </c>
      <c r="C5646" s="34" t="s">
        <v>446</v>
      </c>
      <c r="D5646" s="34" t="s">
        <v>135</v>
      </c>
      <c r="E5646" s="35" t="str">
        <f t="shared" si="11072"/>
        <v>1006</v>
      </c>
      <c r="F5646" s="34"/>
      <c r="G5646" s="34"/>
      <c r="H5646" s="36" t="s">
        <v>646</v>
      </c>
      <c r="I5646" s="37">
        <f>I5662+I5647+I5653</f>
        <v>42271.199999999997</v>
      </c>
      <c r="J5646" s="37">
        <f>J5662+J5647+J5653</f>
        <v>42404.799999999996</v>
      </c>
      <c r="K5646" s="37">
        <f>K5662+K5647+K5653</f>
        <v>42364.299999999996</v>
      </c>
      <c r="L5646" s="37">
        <f>L5662+L5647+L5653</f>
        <v>0</v>
      </c>
      <c r="M5646" s="37">
        <f>M5662+M5647+M5653</f>
        <v>0</v>
      </c>
      <c r="N5646" s="37">
        <f>N5662+N5647+N5653</f>
        <v>0</v>
      </c>
      <c r="O5646" s="37">
        <f>O5662+O5647+O5653</f>
        <v>3804.9540000000002</v>
      </c>
      <c r="P5646" s="37">
        <f>P5662+P5647+P5653</f>
        <v>7225.9989999999998</v>
      </c>
      <c r="Q5646" s="37">
        <f>Q5662+Q5647+Q5653</f>
        <v>0</v>
      </c>
      <c r="R5646" s="37">
        <f>R5662+R5647+R5653</f>
        <v>104.556</v>
      </c>
      <c r="S5646" s="37">
        <f>S5662+S5647+S5653</f>
        <v>0</v>
      </c>
      <c r="T5646" s="37">
        <f>T5662+T5647+T5653</f>
        <v>0</v>
      </c>
      <c r="U5646" s="37">
        <v>0</v>
      </c>
      <c r="V5646" s="37">
        <f t="shared" si="11111"/>
        <v>53406.708999999988</v>
      </c>
      <c r="W5646" s="37">
        <f>W5662+W5647+W5653</f>
        <v>0</v>
      </c>
      <c r="X5646" s="37">
        <f>X5662+X5647+X5653</f>
        <v>0</v>
      </c>
      <c r="Y5646" s="37">
        <f>Y5662+Y5647+Y5653</f>
        <v>0</v>
      </c>
      <c r="Z5646" s="37">
        <f>Z5662+Z5647+Z5653</f>
        <v>0</v>
      </c>
      <c r="AA5646" s="37">
        <f>AA5662+AA5647+AA5653</f>
        <v>0</v>
      </c>
      <c r="AB5646" s="37">
        <f>AB5662+AB5647+AB5653</f>
        <v>42726.996160000002</v>
      </c>
      <c r="AC5646" s="38">
        <f>AC5662+AC5647+AC5653</f>
        <v>55561.766689999997</v>
      </c>
      <c r="AD5646" s="38">
        <f>AD5662+AD5647+AD5653</f>
        <v>55355.937019999998</v>
      </c>
      <c r="AE5646" s="39">
        <f t="shared" si="11063"/>
        <v>99.629548010687998</v>
      </c>
      <c r="AF5646" s="37">
        <f>AF5662+AF5647+AF5653</f>
        <v>51084.341659999998</v>
      </c>
      <c r="AG5646" s="37">
        <f>AG5662+AG5647+AG5653</f>
        <v>3804.9540000000002</v>
      </c>
      <c r="AH5646" s="37">
        <f>AH5662+AH5647+AH5653</f>
        <v>0</v>
      </c>
      <c r="AI5646" s="37">
        <f>AI5662+AI5647+AI5653</f>
        <v>0</v>
      </c>
      <c r="AJ5646" s="37">
        <f>AJ5662+AJ5647+AJ5653</f>
        <v>0</v>
      </c>
      <c r="AK5646" s="37">
        <f>AK5662+AK5647+AK5653</f>
        <v>0</v>
      </c>
      <c r="AL5646" s="37">
        <f t="shared" si="11070"/>
        <v>54889.295659999996</v>
      </c>
      <c r="AM5646" s="37">
        <f t="shared" si="11071"/>
        <v>-1482.5866600000081</v>
      </c>
      <c r="AN5646" s="40"/>
      <c r="AO5646" s="33"/>
      <c r="AP5646" s="33"/>
      <c r="AQ5646" s="33"/>
      <c r="AR5646" s="33"/>
      <c r="AS5646" s="33"/>
    </row>
    <row r="5647" ht="31.5">
      <c r="B5647" s="41" t="s">
        <v>1543</v>
      </c>
      <c r="C5647" s="41" t="s">
        <v>446</v>
      </c>
      <c r="D5647" s="41" t="s">
        <v>135</v>
      </c>
      <c r="E5647" s="26" t="str">
        <f t="shared" si="11072"/>
        <v>1006</v>
      </c>
      <c r="F5647" s="41" t="s">
        <v>962</v>
      </c>
      <c r="G5647" s="41"/>
      <c r="H5647" s="42" t="s">
        <v>963</v>
      </c>
      <c r="I5647" s="43">
        <f t="shared" ref="I5647:I5655" si="11164">I5648</f>
        <v>236.10000000000002</v>
      </c>
      <c r="J5647" s="43">
        <f t="shared" ref="J5647:J5655" si="11165">J5648</f>
        <v>256.39999999999998</v>
      </c>
      <c r="K5647" s="43">
        <f t="shared" ref="K5647:K5655" si="11166">K5648</f>
        <v>215.89999999999998</v>
      </c>
      <c r="L5647" s="43">
        <f t="shared" ref="L5647:L5655" si="11167">L5648</f>
        <v>0</v>
      </c>
      <c r="M5647" s="43">
        <f t="shared" ref="M5647:M5655" si="11168">M5648</f>
        <v>0</v>
      </c>
      <c r="N5647" s="43">
        <f t="shared" ref="N5647:N5655" si="11169">N5648</f>
        <v>0</v>
      </c>
      <c r="O5647" s="43">
        <f t="shared" ref="O5647:O5655" si="11170">O5648</f>
        <v>0</v>
      </c>
      <c r="P5647" s="43">
        <f t="shared" ref="P5647:P5655" si="11171">P5648</f>
        <v>0</v>
      </c>
      <c r="Q5647" s="43">
        <f t="shared" ref="Q5647:Q5655" si="11172">Q5648</f>
        <v>0</v>
      </c>
      <c r="R5647" s="43">
        <f t="shared" ref="R5647:R5655" si="11173">R5648</f>
        <v>0</v>
      </c>
      <c r="S5647" s="43">
        <f t="shared" ref="S5647:S5655" si="11174">S5648</f>
        <v>0</v>
      </c>
      <c r="T5647" s="43">
        <f t="shared" ref="T5647:T5655" si="11175">T5648</f>
        <v>0</v>
      </c>
      <c r="U5647" s="43">
        <v>0</v>
      </c>
      <c r="V5647" s="43">
        <f t="shared" si="11111"/>
        <v>236.10000000000002</v>
      </c>
      <c r="W5647" s="43">
        <f t="shared" ref="W5647:W5655" si="11176">W5648</f>
        <v>0</v>
      </c>
      <c r="X5647" s="43">
        <f t="shared" ref="X5647:X5655" si="11177">X5648</f>
        <v>0</v>
      </c>
      <c r="Y5647" s="43">
        <f t="shared" ref="Y5647:Y5655" si="11178">Y5648</f>
        <v>0</v>
      </c>
      <c r="Z5647" s="43">
        <f t="shared" ref="Z5647:Z5655" si="11179">Z5648</f>
        <v>0</v>
      </c>
      <c r="AA5647" s="43">
        <f t="shared" ref="AA5647:AA5655" si="11180">AA5648</f>
        <v>0</v>
      </c>
      <c r="AB5647" s="43">
        <f t="shared" ref="AB5647:AB5655" si="11181">AB5648</f>
        <v>8.3504100000000001</v>
      </c>
      <c r="AC5647" s="44">
        <f t="shared" ref="AC5647:AC5655" si="11182">AC5648</f>
        <v>241.18808999999999</v>
      </c>
      <c r="AD5647" s="44">
        <f t="shared" ref="AD5647:AD5655" si="11183">AD5648</f>
        <v>36.350810000000003</v>
      </c>
      <c r="AE5647" s="45">
        <f t="shared" si="11063"/>
        <v>15.071560954771856</v>
      </c>
      <c r="AF5647" s="43">
        <f t="shared" ref="AF5647:AF5655" si="11184">AF5648</f>
        <v>241.18808999999999</v>
      </c>
      <c r="AG5647" s="43">
        <f t="shared" ref="AG5647:AG5655" si="11185">AG5648</f>
        <v>0</v>
      </c>
      <c r="AH5647" s="43">
        <f t="shared" ref="AH5647:AH5655" si="11186">AH5648</f>
        <v>0</v>
      </c>
      <c r="AI5647" s="43">
        <f t="shared" ref="AI5647:AI5655" si="11187">AI5648</f>
        <v>0</v>
      </c>
      <c r="AJ5647" s="43">
        <f t="shared" ref="AJ5647:AJ5655" si="11188">AJ5648</f>
        <v>0</v>
      </c>
      <c r="AK5647" s="43">
        <f t="shared" ref="AK5647:AK5655" si="11189">AK5648</f>
        <v>0</v>
      </c>
      <c r="AL5647" s="43">
        <f t="shared" si="11070"/>
        <v>241.18808999999999</v>
      </c>
      <c r="AM5647" s="43">
        <f t="shared" si="11071"/>
        <v>-5.0880899999999656</v>
      </c>
      <c r="AN5647" s="2"/>
      <c r="AO5647" s="1"/>
      <c r="AP5647" s="1"/>
      <c r="AQ5647" s="1"/>
      <c r="AR5647" s="1"/>
      <c r="AS5647" s="1"/>
    </row>
    <row r="5648">
      <c r="B5648" s="41" t="s">
        <v>1543</v>
      </c>
      <c r="C5648" s="41" t="s">
        <v>446</v>
      </c>
      <c r="D5648" s="41" t="s">
        <v>135</v>
      </c>
      <c r="E5648" s="26" t="str">
        <f t="shared" si="11072"/>
        <v>1006</v>
      </c>
      <c r="F5648" s="41" t="s">
        <v>964</v>
      </c>
      <c r="G5648" s="41"/>
      <c r="H5648" s="42" t="s">
        <v>965</v>
      </c>
      <c r="I5648" s="43">
        <f t="shared" si="11164"/>
        <v>236.10000000000002</v>
      </c>
      <c r="J5648" s="43">
        <f t="shared" si="11165"/>
        <v>256.39999999999998</v>
      </c>
      <c r="K5648" s="43">
        <f t="shared" si="11166"/>
        <v>215.89999999999998</v>
      </c>
      <c r="L5648" s="43">
        <f t="shared" si="11167"/>
        <v>0</v>
      </c>
      <c r="M5648" s="43">
        <f t="shared" si="11168"/>
        <v>0</v>
      </c>
      <c r="N5648" s="43">
        <f t="shared" si="11169"/>
        <v>0</v>
      </c>
      <c r="O5648" s="43">
        <f t="shared" si="11170"/>
        <v>0</v>
      </c>
      <c r="P5648" s="43">
        <f t="shared" si="11171"/>
        <v>0</v>
      </c>
      <c r="Q5648" s="43">
        <f t="shared" si="11172"/>
        <v>0</v>
      </c>
      <c r="R5648" s="43">
        <f t="shared" si="11173"/>
        <v>0</v>
      </c>
      <c r="S5648" s="43">
        <f t="shared" si="11174"/>
        <v>0</v>
      </c>
      <c r="T5648" s="43">
        <f t="shared" si="11175"/>
        <v>0</v>
      </c>
      <c r="U5648" s="43">
        <v>0</v>
      </c>
      <c r="V5648" s="43">
        <f t="shared" si="11111"/>
        <v>236.10000000000002</v>
      </c>
      <c r="W5648" s="43">
        <f t="shared" si="11176"/>
        <v>0</v>
      </c>
      <c r="X5648" s="43">
        <f t="shared" si="11177"/>
        <v>0</v>
      </c>
      <c r="Y5648" s="43">
        <f t="shared" si="11178"/>
        <v>0</v>
      </c>
      <c r="Z5648" s="43">
        <f t="shared" si="11179"/>
        <v>0</v>
      </c>
      <c r="AA5648" s="43">
        <f t="shared" si="11180"/>
        <v>0</v>
      </c>
      <c r="AB5648" s="43">
        <f t="shared" si="11181"/>
        <v>8.3504100000000001</v>
      </c>
      <c r="AC5648" s="44">
        <f t="shared" si="11182"/>
        <v>241.18808999999999</v>
      </c>
      <c r="AD5648" s="44">
        <f t="shared" si="11183"/>
        <v>36.350810000000003</v>
      </c>
      <c r="AE5648" s="45">
        <f t="shared" si="11063"/>
        <v>15.071560954771856</v>
      </c>
      <c r="AF5648" s="43">
        <f t="shared" si="11184"/>
        <v>241.18808999999999</v>
      </c>
      <c r="AG5648" s="43">
        <f t="shared" si="11185"/>
        <v>0</v>
      </c>
      <c r="AH5648" s="43">
        <f t="shared" si="11186"/>
        <v>0</v>
      </c>
      <c r="AI5648" s="43">
        <f t="shared" si="11187"/>
        <v>0</v>
      </c>
      <c r="AJ5648" s="43">
        <f t="shared" si="11188"/>
        <v>0</v>
      </c>
      <c r="AK5648" s="43">
        <f t="shared" si="11189"/>
        <v>0</v>
      </c>
      <c r="AL5648" s="43">
        <f t="shared" si="11070"/>
        <v>241.18808999999999</v>
      </c>
      <c r="AM5648" s="43">
        <f t="shared" si="11071"/>
        <v>-5.0880899999999656</v>
      </c>
      <c r="AN5648" s="2"/>
      <c r="AO5648" s="1"/>
      <c r="AP5648" s="1"/>
      <c r="AQ5648" s="1"/>
      <c r="AR5648" s="1"/>
      <c r="AS5648" s="1"/>
    </row>
    <row r="5649" ht="63">
      <c r="B5649" s="41" t="s">
        <v>1543</v>
      </c>
      <c r="C5649" s="41" t="s">
        <v>446</v>
      </c>
      <c r="D5649" s="41" t="s">
        <v>135</v>
      </c>
      <c r="E5649" s="26" t="str">
        <f t="shared" si="11072"/>
        <v>1006</v>
      </c>
      <c r="F5649" s="41" t="s">
        <v>966</v>
      </c>
      <c r="G5649" s="41"/>
      <c r="H5649" s="42" t="s">
        <v>967</v>
      </c>
      <c r="I5649" s="43">
        <f t="shared" si="11164"/>
        <v>236.10000000000002</v>
      </c>
      <c r="J5649" s="43">
        <f t="shared" si="11165"/>
        <v>256.39999999999998</v>
      </c>
      <c r="K5649" s="43">
        <f t="shared" si="11166"/>
        <v>215.89999999999998</v>
      </c>
      <c r="L5649" s="43">
        <f t="shared" si="11167"/>
        <v>0</v>
      </c>
      <c r="M5649" s="43">
        <f t="shared" si="11168"/>
        <v>0</v>
      </c>
      <c r="N5649" s="43">
        <f t="shared" si="11169"/>
        <v>0</v>
      </c>
      <c r="O5649" s="43">
        <f t="shared" si="11170"/>
        <v>0</v>
      </c>
      <c r="P5649" s="43">
        <f t="shared" si="11171"/>
        <v>0</v>
      </c>
      <c r="Q5649" s="43">
        <f t="shared" si="11172"/>
        <v>0</v>
      </c>
      <c r="R5649" s="43">
        <f t="shared" si="11173"/>
        <v>0</v>
      </c>
      <c r="S5649" s="43">
        <f t="shared" si="11174"/>
        <v>0</v>
      </c>
      <c r="T5649" s="43">
        <f t="shared" si="11175"/>
        <v>0</v>
      </c>
      <c r="U5649" s="43">
        <v>0</v>
      </c>
      <c r="V5649" s="43">
        <f t="shared" si="11111"/>
        <v>236.10000000000002</v>
      </c>
      <c r="W5649" s="43">
        <f t="shared" si="11176"/>
        <v>0</v>
      </c>
      <c r="X5649" s="43">
        <f t="shared" si="11177"/>
        <v>0</v>
      </c>
      <c r="Y5649" s="43">
        <f t="shared" si="11178"/>
        <v>0</v>
      </c>
      <c r="Z5649" s="43">
        <f t="shared" si="11179"/>
        <v>0</v>
      </c>
      <c r="AA5649" s="43">
        <f t="shared" si="11180"/>
        <v>0</v>
      </c>
      <c r="AB5649" s="43">
        <f t="shared" si="11181"/>
        <v>8.3504100000000001</v>
      </c>
      <c r="AC5649" s="44">
        <f t="shared" si="11182"/>
        <v>241.18808999999999</v>
      </c>
      <c r="AD5649" s="44">
        <f t="shared" si="11183"/>
        <v>36.350810000000003</v>
      </c>
      <c r="AE5649" s="45">
        <f t="shared" si="11063"/>
        <v>15.071560954771856</v>
      </c>
      <c r="AF5649" s="43">
        <f t="shared" si="11184"/>
        <v>241.18808999999999</v>
      </c>
      <c r="AG5649" s="43">
        <f t="shared" si="11185"/>
        <v>0</v>
      </c>
      <c r="AH5649" s="43">
        <f t="shared" si="11186"/>
        <v>0</v>
      </c>
      <c r="AI5649" s="43">
        <f t="shared" si="11187"/>
        <v>0</v>
      </c>
      <c r="AJ5649" s="43">
        <f t="shared" si="11188"/>
        <v>0</v>
      </c>
      <c r="AK5649" s="43">
        <f t="shared" si="11189"/>
        <v>0</v>
      </c>
      <c r="AL5649" s="43">
        <f t="shared" si="11070"/>
        <v>241.18808999999999</v>
      </c>
      <c r="AM5649" s="43">
        <f t="shared" si="11071"/>
        <v>-5.0880899999999656</v>
      </c>
      <c r="AN5649" s="2"/>
      <c r="AR5649" s="1"/>
      <c r="AS5649" s="1"/>
    </row>
    <row r="5650" ht="47.25">
      <c r="B5650" s="41" t="s">
        <v>1543</v>
      </c>
      <c r="C5650" s="41" t="s">
        <v>446</v>
      </c>
      <c r="D5650" s="41" t="s">
        <v>135</v>
      </c>
      <c r="E5650" s="26" t="str">
        <f t="shared" si="11072"/>
        <v>1006</v>
      </c>
      <c r="F5650" s="41" t="s">
        <v>968</v>
      </c>
      <c r="G5650" s="41"/>
      <c r="H5650" s="42" t="s">
        <v>969</v>
      </c>
      <c r="I5650" s="43">
        <f t="shared" si="11164"/>
        <v>236.10000000000002</v>
      </c>
      <c r="J5650" s="43">
        <f t="shared" si="11165"/>
        <v>256.39999999999998</v>
      </c>
      <c r="K5650" s="43">
        <f t="shared" si="11166"/>
        <v>215.89999999999998</v>
      </c>
      <c r="L5650" s="43">
        <f t="shared" si="11167"/>
        <v>0</v>
      </c>
      <c r="M5650" s="43">
        <f t="shared" si="11168"/>
        <v>0</v>
      </c>
      <c r="N5650" s="43">
        <f t="shared" si="11169"/>
        <v>0</v>
      </c>
      <c r="O5650" s="43">
        <f t="shared" si="11170"/>
        <v>0</v>
      </c>
      <c r="P5650" s="43">
        <f t="shared" si="11171"/>
        <v>0</v>
      </c>
      <c r="Q5650" s="43">
        <f t="shared" si="11172"/>
        <v>0</v>
      </c>
      <c r="R5650" s="43">
        <f t="shared" si="11173"/>
        <v>0</v>
      </c>
      <c r="S5650" s="43">
        <f t="shared" si="11174"/>
        <v>0</v>
      </c>
      <c r="T5650" s="43">
        <f t="shared" si="11175"/>
        <v>0</v>
      </c>
      <c r="U5650" s="43">
        <v>0</v>
      </c>
      <c r="V5650" s="43">
        <f t="shared" si="11111"/>
        <v>236.10000000000002</v>
      </c>
      <c r="W5650" s="43">
        <f t="shared" si="11176"/>
        <v>0</v>
      </c>
      <c r="X5650" s="43">
        <f t="shared" si="11177"/>
        <v>0</v>
      </c>
      <c r="Y5650" s="43">
        <f t="shared" si="11178"/>
        <v>0</v>
      </c>
      <c r="Z5650" s="43">
        <f t="shared" si="11179"/>
        <v>0</v>
      </c>
      <c r="AA5650" s="43">
        <f t="shared" si="11180"/>
        <v>0</v>
      </c>
      <c r="AB5650" s="43">
        <f t="shared" si="11181"/>
        <v>8.3504100000000001</v>
      </c>
      <c r="AC5650" s="44">
        <f t="shared" si="11182"/>
        <v>241.18808999999999</v>
      </c>
      <c r="AD5650" s="44">
        <f t="shared" si="11183"/>
        <v>36.350810000000003</v>
      </c>
      <c r="AE5650" s="45">
        <f t="shared" si="11063"/>
        <v>15.071560954771856</v>
      </c>
      <c r="AF5650" s="43">
        <f t="shared" si="11184"/>
        <v>241.18808999999999</v>
      </c>
      <c r="AG5650" s="43">
        <f t="shared" si="11185"/>
        <v>0</v>
      </c>
      <c r="AH5650" s="43">
        <f t="shared" si="11186"/>
        <v>0</v>
      </c>
      <c r="AI5650" s="43">
        <f t="shared" si="11187"/>
        <v>0</v>
      </c>
      <c r="AJ5650" s="43">
        <f t="shared" si="11188"/>
        <v>0</v>
      </c>
      <c r="AK5650" s="43">
        <f t="shared" si="11189"/>
        <v>0</v>
      </c>
      <c r="AL5650" s="43">
        <f t="shared" si="11070"/>
        <v>241.18808999999999</v>
      </c>
      <c r="AM5650" s="43">
        <f t="shared" si="11071"/>
        <v>-5.0880899999999656</v>
      </c>
      <c r="AN5650" s="2"/>
      <c r="AO5650" s="1"/>
      <c r="AP5650" s="1"/>
      <c r="AQ5650" s="1"/>
      <c r="AR5650" s="1"/>
      <c r="AS5650" s="1"/>
    </row>
    <row r="5651" ht="31.5">
      <c r="B5651" s="41" t="s">
        <v>1543</v>
      </c>
      <c r="C5651" s="41" t="s">
        <v>446</v>
      </c>
      <c r="D5651" s="41" t="s">
        <v>135</v>
      </c>
      <c r="E5651" s="26" t="str">
        <f t="shared" si="11072"/>
        <v>1006</v>
      </c>
      <c r="F5651" s="41" t="s">
        <v>968</v>
      </c>
      <c r="G5651" s="41" t="s">
        <v>53</v>
      </c>
      <c r="H5651" s="42" t="s">
        <v>54</v>
      </c>
      <c r="I5651" s="43">
        <f t="shared" si="11164"/>
        <v>236.10000000000002</v>
      </c>
      <c r="J5651" s="43">
        <f t="shared" si="11165"/>
        <v>256.39999999999998</v>
      </c>
      <c r="K5651" s="43">
        <f t="shared" si="11166"/>
        <v>215.89999999999998</v>
      </c>
      <c r="L5651" s="43">
        <f t="shared" si="11167"/>
        <v>0</v>
      </c>
      <c r="M5651" s="43">
        <f t="shared" si="11168"/>
        <v>0</v>
      </c>
      <c r="N5651" s="43">
        <f t="shared" si="11169"/>
        <v>0</v>
      </c>
      <c r="O5651" s="43">
        <f t="shared" si="11170"/>
        <v>0</v>
      </c>
      <c r="P5651" s="43">
        <f t="shared" si="11171"/>
        <v>0</v>
      </c>
      <c r="Q5651" s="43">
        <f t="shared" si="11172"/>
        <v>0</v>
      </c>
      <c r="R5651" s="43">
        <f t="shared" si="11173"/>
        <v>0</v>
      </c>
      <c r="S5651" s="43">
        <f t="shared" si="11174"/>
        <v>0</v>
      </c>
      <c r="T5651" s="43">
        <f t="shared" si="11175"/>
        <v>0</v>
      </c>
      <c r="U5651" s="43">
        <v>0</v>
      </c>
      <c r="V5651" s="43">
        <f t="shared" si="11111"/>
        <v>236.10000000000002</v>
      </c>
      <c r="W5651" s="43">
        <f t="shared" si="11176"/>
        <v>0</v>
      </c>
      <c r="X5651" s="43">
        <f t="shared" si="11177"/>
        <v>0</v>
      </c>
      <c r="Y5651" s="43">
        <f t="shared" si="11178"/>
        <v>0</v>
      </c>
      <c r="Z5651" s="43">
        <f t="shared" si="11179"/>
        <v>0</v>
      </c>
      <c r="AA5651" s="43">
        <f t="shared" si="11180"/>
        <v>0</v>
      </c>
      <c r="AB5651" s="43">
        <f t="shared" si="11181"/>
        <v>8.3504100000000001</v>
      </c>
      <c r="AC5651" s="44">
        <f t="shared" si="11182"/>
        <v>241.18808999999999</v>
      </c>
      <c r="AD5651" s="44">
        <f t="shared" si="11183"/>
        <v>36.350810000000003</v>
      </c>
      <c r="AE5651" s="45">
        <f t="shared" si="11063"/>
        <v>15.071560954771856</v>
      </c>
      <c r="AF5651" s="43">
        <f t="shared" si="11184"/>
        <v>241.18808999999999</v>
      </c>
      <c r="AG5651" s="43">
        <f t="shared" si="11185"/>
        <v>0</v>
      </c>
      <c r="AH5651" s="43">
        <f t="shared" si="11186"/>
        <v>0</v>
      </c>
      <c r="AI5651" s="43">
        <f t="shared" si="11187"/>
        <v>0</v>
      </c>
      <c r="AJ5651" s="43">
        <f t="shared" si="11188"/>
        <v>0</v>
      </c>
      <c r="AK5651" s="43">
        <f t="shared" si="11189"/>
        <v>0</v>
      </c>
      <c r="AL5651" s="43">
        <f t="shared" si="11070"/>
        <v>241.18808999999999</v>
      </c>
      <c r="AM5651" s="43">
        <f t="shared" si="11071"/>
        <v>-5.0880899999999656</v>
      </c>
      <c r="AN5651" s="2"/>
      <c r="AO5651" s="1"/>
      <c r="AP5651" s="1"/>
      <c r="AQ5651" s="1"/>
      <c r="AR5651" s="1"/>
      <c r="AS5651" s="1"/>
    </row>
    <row r="5652" ht="31.5">
      <c r="B5652" s="41" t="s">
        <v>1543</v>
      </c>
      <c r="C5652" s="41" t="s">
        <v>446</v>
      </c>
      <c r="D5652" s="41" t="s">
        <v>135</v>
      </c>
      <c r="E5652" s="26" t="str">
        <f t="shared" si="11072"/>
        <v>1006</v>
      </c>
      <c r="F5652" s="41" t="s">
        <v>968</v>
      </c>
      <c r="G5652" s="41" t="s">
        <v>55</v>
      </c>
      <c r="H5652" s="42" t="s">
        <v>56</v>
      </c>
      <c r="I5652" s="43">
        <v>236.10000000000002</v>
      </c>
      <c r="J5652" s="43">
        <v>256.39999999999998</v>
      </c>
      <c r="K5652" s="43">
        <v>215.89999999999998</v>
      </c>
      <c r="L5652" s="43"/>
      <c r="M5652" s="43"/>
      <c r="N5652" s="43"/>
      <c r="O5652" s="43">
        <v>0</v>
      </c>
      <c r="P5652" s="43">
        <v>0</v>
      </c>
      <c r="Q5652" s="43">
        <v>0</v>
      </c>
      <c r="R5652" s="43">
        <v>0</v>
      </c>
      <c r="S5652" s="43">
        <v>0</v>
      </c>
      <c r="T5652" s="43">
        <v>0</v>
      </c>
      <c r="U5652" s="43">
        <v>0</v>
      </c>
      <c r="V5652" s="43">
        <f t="shared" si="11111"/>
        <v>236.10000000000002</v>
      </c>
      <c r="W5652" s="43"/>
      <c r="X5652" s="43"/>
      <c r="Y5652" s="43"/>
      <c r="Z5652" s="43"/>
      <c r="AA5652" s="43"/>
      <c r="AB5652" s="43">
        <v>8.3504100000000001</v>
      </c>
      <c r="AC5652" s="44">
        <v>241.18808999999999</v>
      </c>
      <c r="AD5652" s="44">
        <v>36.350810000000003</v>
      </c>
      <c r="AE5652" s="45">
        <f t="shared" si="11063"/>
        <v>15.071560954771856</v>
      </c>
      <c r="AF5652" s="43">
        <v>241.18808999999999</v>
      </c>
      <c r="AG5652" s="43">
        <v>0</v>
      </c>
      <c r="AH5652" s="43">
        <v>0</v>
      </c>
      <c r="AI5652" s="43">
        <v>0</v>
      </c>
      <c r="AJ5652" s="43">
        <v>0</v>
      </c>
      <c r="AK5652" s="43">
        <v>0</v>
      </c>
      <c r="AL5652" s="43">
        <f t="shared" si="11070"/>
        <v>241.18808999999999</v>
      </c>
      <c r="AM5652" s="43">
        <f t="shared" si="11071"/>
        <v>-5.0880899999999656</v>
      </c>
      <c r="AN5652" s="19"/>
      <c r="AO5652" s="1"/>
      <c r="AP5652" s="1"/>
      <c r="AQ5652" s="1"/>
      <c r="AR5652" s="1"/>
      <c r="AS5652" s="1"/>
    </row>
    <row r="5653" ht="31.5">
      <c r="B5653" s="41" t="s">
        <v>1543</v>
      </c>
      <c r="C5653" s="41" t="s">
        <v>446</v>
      </c>
      <c r="D5653" s="41" t="s">
        <v>135</v>
      </c>
      <c r="E5653" s="26" t="str">
        <f t="shared" si="11072"/>
        <v>1006</v>
      </c>
      <c r="F5653" s="41" t="s">
        <v>763</v>
      </c>
      <c r="G5653" s="41"/>
      <c r="H5653" s="42" t="s">
        <v>764</v>
      </c>
      <c r="I5653" s="43">
        <f t="shared" si="11164"/>
        <v>38810.599999999999</v>
      </c>
      <c r="J5653" s="43">
        <f t="shared" si="11165"/>
        <v>38810.599999999999</v>
      </c>
      <c r="K5653" s="43">
        <f t="shared" si="11166"/>
        <v>38810.599999999999</v>
      </c>
      <c r="L5653" s="43">
        <f t="shared" si="11167"/>
        <v>0</v>
      </c>
      <c r="M5653" s="43">
        <f t="shared" si="11168"/>
        <v>0</v>
      </c>
      <c r="N5653" s="43">
        <f t="shared" si="11169"/>
        <v>0</v>
      </c>
      <c r="O5653" s="43">
        <f t="shared" si="11170"/>
        <v>3804.9540000000002</v>
      </c>
      <c r="P5653" s="43">
        <f t="shared" si="11171"/>
        <v>7225.9989999999998</v>
      </c>
      <c r="Q5653" s="43">
        <f t="shared" si="11172"/>
        <v>0</v>
      </c>
      <c r="R5653" s="43">
        <f t="shared" si="11173"/>
        <v>104.556</v>
      </c>
      <c r="S5653" s="43">
        <f t="shared" si="11174"/>
        <v>0</v>
      </c>
      <c r="T5653" s="43">
        <f t="shared" si="11175"/>
        <v>0</v>
      </c>
      <c r="U5653" s="43">
        <v>0</v>
      </c>
      <c r="V5653" s="43">
        <f t="shared" si="11111"/>
        <v>49946.108999999997</v>
      </c>
      <c r="W5653" s="43">
        <f t="shared" si="11176"/>
        <v>0</v>
      </c>
      <c r="X5653" s="43">
        <f t="shared" si="11177"/>
        <v>0</v>
      </c>
      <c r="Y5653" s="43">
        <f t="shared" si="11178"/>
        <v>0</v>
      </c>
      <c r="Z5653" s="43">
        <f t="shared" si="11179"/>
        <v>0</v>
      </c>
      <c r="AA5653" s="43">
        <f t="shared" si="11180"/>
        <v>0</v>
      </c>
      <c r="AB5653" s="43">
        <f t="shared" si="11181"/>
        <v>40751.87674</v>
      </c>
      <c r="AC5653" s="44">
        <f t="shared" si="11182"/>
        <v>51952.178599999999</v>
      </c>
      <c r="AD5653" s="44">
        <f t="shared" si="11183"/>
        <v>51951.227559999999</v>
      </c>
      <c r="AE5653" s="45">
        <f t="shared" si="11063"/>
        <v>99.998169393419829</v>
      </c>
      <c r="AF5653" s="43">
        <f t="shared" si="11184"/>
        <v>47474.753570000001</v>
      </c>
      <c r="AG5653" s="43">
        <f t="shared" si="11185"/>
        <v>3804.9540000000002</v>
      </c>
      <c r="AH5653" s="43">
        <f t="shared" si="11186"/>
        <v>0</v>
      </c>
      <c r="AI5653" s="43">
        <f t="shared" si="11187"/>
        <v>0</v>
      </c>
      <c r="AJ5653" s="43">
        <f t="shared" si="11188"/>
        <v>0</v>
      </c>
      <c r="AK5653" s="43">
        <f t="shared" si="11189"/>
        <v>0</v>
      </c>
      <c r="AL5653" s="43">
        <f t="shared" si="11070"/>
        <v>51279.707569999999</v>
      </c>
      <c r="AM5653" s="43">
        <f t="shared" si="11071"/>
        <v>-1333.5985700000019</v>
      </c>
      <c r="AN5653" s="2"/>
      <c r="AO5653" s="1"/>
      <c r="AP5653" s="1"/>
      <c r="AQ5653" s="1"/>
      <c r="AR5653" s="1"/>
      <c r="AS5653" s="1"/>
    </row>
    <row r="5654" ht="31.5">
      <c r="B5654" s="41" t="s">
        <v>1543</v>
      </c>
      <c r="C5654" s="41" t="s">
        <v>446</v>
      </c>
      <c r="D5654" s="41" t="s">
        <v>135</v>
      </c>
      <c r="E5654" s="26" t="str">
        <f t="shared" si="11072"/>
        <v>1006</v>
      </c>
      <c r="F5654" s="41" t="s">
        <v>765</v>
      </c>
      <c r="G5654" s="41"/>
      <c r="H5654" s="42" t="s">
        <v>766</v>
      </c>
      <c r="I5654" s="43">
        <f t="shared" si="11164"/>
        <v>38810.599999999999</v>
      </c>
      <c r="J5654" s="43">
        <f t="shared" si="11165"/>
        <v>38810.599999999999</v>
      </c>
      <c r="K5654" s="43">
        <f t="shared" si="11166"/>
        <v>38810.599999999999</v>
      </c>
      <c r="L5654" s="43">
        <f t="shared" si="11167"/>
        <v>0</v>
      </c>
      <c r="M5654" s="43">
        <f t="shared" si="11168"/>
        <v>0</v>
      </c>
      <c r="N5654" s="43">
        <f t="shared" si="11169"/>
        <v>0</v>
      </c>
      <c r="O5654" s="43">
        <f t="shared" si="11170"/>
        <v>3804.9540000000002</v>
      </c>
      <c r="P5654" s="43">
        <f t="shared" si="11171"/>
        <v>7225.9989999999998</v>
      </c>
      <c r="Q5654" s="43">
        <f t="shared" si="11172"/>
        <v>0</v>
      </c>
      <c r="R5654" s="43">
        <f t="shared" si="11173"/>
        <v>104.556</v>
      </c>
      <c r="S5654" s="43">
        <f t="shared" si="11174"/>
        <v>0</v>
      </c>
      <c r="T5654" s="43">
        <f t="shared" si="11175"/>
        <v>0</v>
      </c>
      <c r="U5654" s="43">
        <v>0</v>
      </c>
      <c r="V5654" s="43">
        <f t="shared" si="11111"/>
        <v>49946.108999999997</v>
      </c>
      <c r="W5654" s="43">
        <f t="shared" si="11176"/>
        <v>0</v>
      </c>
      <c r="X5654" s="43">
        <f t="shared" si="11177"/>
        <v>0</v>
      </c>
      <c r="Y5654" s="43">
        <f t="shared" si="11178"/>
        <v>0</v>
      </c>
      <c r="Z5654" s="43">
        <f t="shared" si="11179"/>
        <v>0</v>
      </c>
      <c r="AA5654" s="43">
        <f t="shared" si="11180"/>
        <v>0</v>
      </c>
      <c r="AB5654" s="43">
        <f t="shared" si="11181"/>
        <v>40751.87674</v>
      </c>
      <c r="AC5654" s="44">
        <f t="shared" si="11182"/>
        <v>51952.178599999999</v>
      </c>
      <c r="AD5654" s="44">
        <f t="shared" si="11183"/>
        <v>51951.227559999999</v>
      </c>
      <c r="AE5654" s="45">
        <f t="shared" si="11063"/>
        <v>99.998169393419829</v>
      </c>
      <c r="AF5654" s="43">
        <f t="shared" si="11184"/>
        <v>47474.753570000001</v>
      </c>
      <c r="AG5654" s="43">
        <f t="shared" si="11185"/>
        <v>3804.9540000000002</v>
      </c>
      <c r="AH5654" s="43">
        <f t="shared" si="11186"/>
        <v>0</v>
      </c>
      <c r="AI5654" s="43">
        <f t="shared" si="11187"/>
        <v>0</v>
      </c>
      <c r="AJ5654" s="43">
        <f t="shared" si="11188"/>
        <v>0</v>
      </c>
      <c r="AK5654" s="43">
        <f t="shared" si="11189"/>
        <v>0</v>
      </c>
      <c r="AL5654" s="43">
        <f t="shared" si="11070"/>
        <v>51279.707569999999</v>
      </c>
      <c r="AM5654" s="43">
        <f t="shared" si="11071"/>
        <v>-1333.5985700000019</v>
      </c>
      <c r="AN5654" s="2"/>
      <c r="AO5654" s="1"/>
      <c r="AP5654" s="1"/>
      <c r="AQ5654" s="1"/>
      <c r="AR5654" s="1"/>
      <c r="AS5654" s="1"/>
    </row>
    <row r="5655" ht="47.25">
      <c r="B5655" s="41" t="s">
        <v>1543</v>
      </c>
      <c r="C5655" s="41" t="s">
        <v>446</v>
      </c>
      <c r="D5655" s="41" t="s">
        <v>135</v>
      </c>
      <c r="E5655" s="26" t="str">
        <f t="shared" si="11072"/>
        <v>1006</v>
      </c>
      <c r="F5655" s="41" t="s">
        <v>1572</v>
      </c>
      <c r="G5655" s="41"/>
      <c r="H5655" s="42" t="s">
        <v>1573</v>
      </c>
      <c r="I5655" s="43">
        <f t="shared" si="11164"/>
        <v>38810.599999999999</v>
      </c>
      <c r="J5655" s="43">
        <f t="shared" si="11165"/>
        <v>38810.599999999999</v>
      </c>
      <c r="K5655" s="43">
        <f t="shared" si="11166"/>
        <v>38810.599999999999</v>
      </c>
      <c r="L5655" s="43">
        <f t="shared" si="11167"/>
        <v>0</v>
      </c>
      <c r="M5655" s="43">
        <f t="shared" si="11168"/>
        <v>0</v>
      </c>
      <c r="N5655" s="43">
        <f t="shared" si="11169"/>
        <v>0</v>
      </c>
      <c r="O5655" s="43">
        <f t="shared" si="11170"/>
        <v>3804.9540000000002</v>
      </c>
      <c r="P5655" s="43">
        <f t="shared" si="11171"/>
        <v>7225.9989999999998</v>
      </c>
      <c r="Q5655" s="43">
        <f t="shared" si="11172"/>
        <v>0</v>
      </c>
      <c r="R5655" s="43">
        <f t="shared" si="11173"/>
        <v>104.556</v>
      </c>
      <c r="S5655" s="43">
        <f t="shared" si="11174"/>
        <v>0</v>
      </c>
      <c r="T5655" s="43">
        <f t="shared" si="11175"/>
        <v>0</v>
      </c>
      <c r="U5655" s="43">
        <v>0</v>
      </c>
      <c r="V5655" s="43">
        <f t="shared" si="11111"/>
        <v>49946.108999999997</v>
      </c>
      <c r="W5655" s="43">
        <f t="shared" si="11176"/>
        <v>0</v>
      </c>
      <c r="X5655" s="43">
        <f t="shared" si="11177"/>
        <v>0</v>
      </c>
      <c r="Y5655" s="43">
        <f t="shared" si="11178"/>
        <v>0</v>
      </c>
      <c r="Z5655" s="43">
        <f t="shared" si="11179"/>
        <v>0</v>
      </c>
      <c r="AA5655" s="43">
        <f t="shared" si="11180"/>
        <v>0</v>
      </c>
      <c r="AB5655" s="43">
        <f t="shared" si="11181"/>
        <v>40751.87674</v>
      </c>
      <c r="AC5655" s="44">
        <f t="shared" si="11182"/>
        <v>51952.178599999999</v>
      </c>
      <c r="AD5655" s="44">
        <f t="shared" si="11183"/>
        <v>51951.227559999999</v>
      </c>
      <c r="AE5655" s="45">
        <f t="shared" si="11063"/>
        <v>99.998169393419829</v>
      </c>
      <c r="AF5655" s="43">
        <f t="shared" si="11184"/>
        <v>47474.753570000001</v>
      </c>
      <c r="AG5655" s="43">
        <f t="shared" si="11185"/>
        <v>3804.9540000000002</v>
      </c>
      <c r="AH5655" s="43">
        <f t="shared" si="11186"/>
        <v>0</v>
      </c>
      <c r="AI5655" s="43">
        <f t="shared" si="11187"/>
        <v>0</v>
      </c>
      <c r="AJ5655" s="43">
        <f t="shared" si="11188"/>
        <v>0</v>
      </c>
      <c r="AK5655" s="43">
        <f t="shared" si="11189"/>
        <v>0</v>
      </c>
      <c r="AL5655" s="43">
        <f t="shared" si="11070"/>
        <v>51279.707569999999</v>
      </c>
      <c r="AM5655" s="43">
        <f t="shared" si="11071"/>
        <v>-1333.5985700000019</v>
      </c>
      <c r="AN5655" s="2"/>
      <c r="AR5655" s="1"/>
      <c r="AS5655" s="1"/>
    </row>
    <row r="5656" ht="47.25">
      <c r="B5656" s="41" t="s">
        <v>1543</v>
      </c>
      <c r="C5656" s="41" t="s">
        <v>446</v>
      </c>
      <c r="D5656" s="41" t="s">
        <v>135</v>
      </c>
      <c r="E5656" s="26" t="str">
        <f t="shared" si="11072"/>
        <v>1006</v>
      </c>
      <c r="F5656" s="41" t="s">
        <v>1574</v>
      </c>
      <c r="G5656" s="41"/>
      <c r="H5656" s="42" t="s">
        <v>1575</v>
      </c>
      <c r="I5656" s="43">
        <f>I5659</f>
        <v>38810.599999999999</v>
      </c>
      <c r="J5656" s="43">
        <f>J5659</f>
        <v>38810.599999999999</v>
      </c>
      <c r="K5656" s="43">
        <f>K5659</f>
        <v>38810.599999999999</v>
      </c>
      <c r="L5656" s="43">
        <f>L5659</f>
        <v>0</v>
      </c>
      <c r="M5656" s="43">
        <f>M5659</f>
        <v>0</v>
      </c>
      <c r="N5656" s="43">
        <f>N5659</f>
        <v>0</v>
      </c>
      <c r="O5656" s="43">
        <f>O5659+O5657</f>
        <v>3804.9540000000002</v>
      </c>
      <c r="P5656" s="43">
        <f>P5659+P5657</f>
        <v>7225.9989999999998</v>
      </c>
      <c r="Q5656" s="43">
        <f>Q5659+Q5657</f>
        <v>0</v>
      </c>
      <c r="R5656" s="43">
        <f>R5659+R5657</f>
        <v>104.556</v>
      </c>
      <c r="S5656" s="43">
        <f>S5659+S5657</f>
        <v>0</v>
      </c>
      <c r="T5656" s="43">
        <f>T5659+T5657</f>
        <v>0</v>
      </c>
      <c r="U5656" s="43">
        <v>0</v>
      </c>
      <c r="V5656" s="43">
        <f t="shared" si="11111"/>
        <v>49946.108999999997</v>
      </c>
      <c r="W5656" s="43">
        <f>W5659</f>
        <v>0</v>
      </c>
      <c r="X5656" s="43">
        <f>X5659</f>
        <v>0</v>
      </c>
      <c r="Y5656" s="43">
        <f>Y5659</f>
        <v>0</v>
      </c>
      <c r="Z5656" s="43">
        <f>Z5659</f>
        <v>0</v>
      </c>
      <c r="AA5656" s="43">
        <f>AA5659</f>
        <v>0</v>
      </c>
      <c r="AB5656" s="43">
        <f>AB5659+AB5657</f>
        <v>40751.87674</v>
      </c>
      <c r="AC5656" s="44">
        <f>AC5659+AC5657</f>
        <v>51952.178599999999</v>
      </c>
      <c r="AD5656" s="44">
        <f>AD5659+AD5657</f>
        <v>51951.227559999999</v>
      </c>
      <c r="AE5656" s="45">
        <f t="shared" si="11063"/>
        <v>99.998169393419829</v>
      </c>
      <c r="AF5656" s="43">
        <f>AF5659+AF5657</f>
        <v>47474.753570000001</v>
      </c>
      <c r="AG5656" s="43">
        <f>AG5659+AG5657</f>
        <v>3804.9540000000002</v>
      </c>
      <c r="AH5656" s="43">
        <f>AH5659+AH5657</f>
        <v>0</v>
      </c>
      <c r="AI5656" s="43">
        <f>AI5659+AI5657</f>
        <v>0</v>
      </c>
      <c r="AJ5656" s="43">
        <f>AJ5659+AJ5657</f>
        <v>0</v>
      </c>
      <c r="AK5656" s="43">
        <f>AK5659+AK5657</f>
        <v>0</v>
      </c>
      <c r="AL5656" s="43">
        <f t="shared" si="11070"/>
        <v>51279.707569999999</v>
      </c>
      <c r="AM5656" s="43">
        <f t="shared" si="11071"/>
        <v>-1333.5985700000019</v>
      </c>
      <c r="AN5656" s="2"/>
      <c r="AO5656" s="1"/>
      <c r="AP5656" s="1"/>
      <c r="AQ5656" s="1"/>
      <c r="AR5656" s="1"/>
      <c r="AS5656" s="1"/>
    </row>
    <row r="5657" ht="31.5">
      <c r="B5657" s="41" t="s">
        <v>1543</v>
      </c>
      <c r="C5657" s="41" t="s">
        <v>446</v>
      </c>
      <c r="D5657" s="41" t="s">
        <v>135</v>
      </c>
      <c r="E5657" s="26" t="str">
        <f t="shared" si="11072"/>
        <v>1006</v>
      </c>
      <c r="F5657" s="41" t="s">
        <v>1574</v>
      </c>
      <c r="G5657" s="41" t="s">
        <v>177</v>
      </c>
      <c r="H5657" s="42" t="s">
        <v>178</v>
      </c>
      <c r="I5657" s="43"/>
      <c r="J5657" s="43"/>
      <c r="K5657" s="43"/>
      <c r="L5657" s="43"/>
      <c r="M5657" s="43"/>
      <c r="N5657" s="43"/>
      <c r="O5657" s="43">
        <f>O5658</f>
        <v>0</v>
      </c>
      <c r="P5657" s="43">
        <f>P5658</f>
        <v>0</v>
      </c>
      <c r="Q5657" s="43">
        <f>Q5658</f>
        <v>0</v>
      </c>
      <c r="R5657" s="43">
        <f>R5658</f>
        <v>0</v>
      </c>
      <c r="S5657" s="43">
        <f>S5658</f>
        <v>0</v>
      </c>
      <c r="T5657" s="43">
        <f>T5658</f>
        <v>0</v>
      </c>
      <c r="U5657" s="43"/>
      <c r="V5657" s="43">
        <f t="shared" si="11111"/>
        <v>0</v>
      </c>
      <c r="W5657" s="43"/>
      <c r="X5657" s="43"/>
      <c r="Y5657" s="43"/>
      <c r="Z5657" s="43"/>
      <c r="AA5657" s="43"/>
      <c r="AB5657" s="43">
        <f>AB5658</f>
        <v>389.26677999999998</v>
      </c>
      <c r="AC5657" s="44">
        <f>AC5658</f>
        <v>446.28156000000001</v>
      </c>
      <c r="AD5657" s="44">
        <f>AD5658</f>
        <v>446.28156000000001</v>
      </c>
      <c r="AE5657" s="45">
        <f t="shared" si="11063"/>
        <v>100</v>
      </c>
      <c r="AF5657" s="43">
        <f>AF5658</f>
        <v>464.38047999999998</v>
      </c>
      <c r="AG5657" s="43">
        <f>AG5658</f>
        <v>0</v>
      </c>
      <c r="AH5657" s="43">
        <f>AH5658</f>
        <v>0</v>
      </c>
      <c r="AI5657" s="43">
        <f>AI5658</f>
        <v>0</v>
      </c>
      <c r="AJ5657" s="43">
        <f>AJ5658</f>
        <v>0</v>
      </c>
      <c r="AK5657" s="43">
        <f>AK5658</f>
        <v>0</v>
      </c>
      <c r="AL5657" s="43">
        <f t="shared" si="11070"/>
        <v>464.38047999999998</v>
      </c>
      <c r="AM5657" s="43">
        <f t="shared" si="11071"/>
        <v>-464.38047999999998</v>
      </c>
      <c r="AN5657" s="2"/>
      <c r="AR5657" s="1"/>
      <c r="AS5657" s="1"/>
    </row>
    <row r="5658" ht="63">
      <c r="B5658" s="41" t="s">
        <v>1543</v>
      </c>
      <c r="C5658" s="41" t="s">
        <v>446</v>
      </c>
      <c r="D5658" s="41" t="s">
        <v>135</v>
      </c>
      <c r="E5658" s="26" t="str">
        <f t="shared" si="11072"/>
        <v>1006</v>
      </c>
      <c r="F5658" s="41" t="s">
        <v>1574</v>
      </c>
      <c r="G5658" s="41" t="s">
        <v>373</v>
      </c>
      <c r="H5658" s="42" t="s">
        <v>374</v>
      </c>
      <c r="I5658" s="43"/>
      <c r="J5658" s="43"/>
      <c r="K5658" s="43"/>
      <c r="L5658" s="43"/>
      <c r="M5658" s="43"/>
      <c r="N5658" s="43"/>
      <c r="O5658" s="43">
        <v>0</v>
      </c>
      <c r="P5658" s="43">
        <v>0</v>
      </c>
      <c r="Q5658" s="43">
        <v>0</v>
      </c>
      <c r="R5658" s="43">
        <v>0</v>
      </c>
      <c r="S5658" s="43">
        <v>0</v>
      </c>
      <c r="T5658" s="43">
        <v>0</v>
      </c>
      <c r="U5658" s="43"/>
      <c r="V5658" s="43">
        <f t="shared" si="11111"/>
        <v>0</v>
      </c>
      <c r="W5658" s="43"/>
      <c r="X5658" s="43"/>
      <c r="Y5658" s="43"/>
      <c r="Z5658" s="43"/>
      <c r="AA5658" s="43"/>
      <c r="AB5658" s="43">
        <v>389.26677999999998</v>
      </c>
      <c r="AC5658" s="44">
        <v>446.28156000000001</v>
      </c>
      <c r="AD5658" s="44">
        <v>446.28156000000001</v>
      </c>
      <c r="AE5658" s="45">
        <f t="shared" si="11063"/>
        <v>100</v>
      </c>
      <c r="AF5658" s="43">
        <v>464.38047999999998</v>
      </c>
      <c r="AG5658" s="43">
        <v>0</v>
      </c>
      <c r="AH5658" s="43">
        <v>0</v>
      </c>
      <c r="AI5658" s="43">
        <v>0</v>
      </c>
      <c r="AJ5658" s="43">
        <v>0</v>
      </c>
      <c r="AK5658" s="43">
        <v>0</v>
      </c>
      <c r="AL5658" s="43">
        <f t="shared" si="11070"/>
        <v>464.38047999999998</v>
      </c>
      <c r="AM5658" s="43">
        <f t="shared" si="11071"/>
        <v>-464.38047999999998</v>
      </c>
      <c r="AN5658" s="2"/>
      <c r="AR5658" s="1"/>
      <c r="AS5658" s="1"/>
    </row>
    <row r="5659">
      <c r="B5659" s="41" t="s">
        <v>1543</v>
      </c>
      <c r="C5659" s="41" t="s">
        <v>446</v>
      </c>
      <c r="D5659" s="41" t="s">
        <v>135</v>
      </c>
      <c r="E5659" s="26" t="str">
        <f t="shared" si="11072"/>
        <v>1006</v>
      </c>
      <c r="F5659" s="41" t="s">
        <v>1574</v>
      </c>
      <c r="G5659" s="41" t="s">
        <v>59</v>
      </c>
      <c r="H5659" s="42" t="s">
        <v>60</v>
      </c>
      <c r="I5659" s="43">
        <f>I5660+I5661</f>
        <v>38810.599999999999</v>
      </c>
      <c r="J5659" s="43">
        <f>J5660+J5661</f>
        <v>38810.599999999999</v>
      </c>
      <c r="K5659" s="43">
        <f>K5660+K5661</f>
        <v>38810.599999999999</v>
      </c>
      <c r="L5659" s="43">
        <f>L5660+L5661</f>
        <v>0</v>
      </c>
      <c r="M5659" s="43">
        <f>M5660+M5661</f>
        <v>0</v>
      </c>
      <c r="N5659" s="43">
        <f>N5660+N5661</f>
        <v>0</v>
      </c>
      <c r="O5659" s="43">
        <f>O5660+O5661</f>
        <v>3804.9540000000002</v>
      </c>
      <c r="P5659" s="43">
        <f>P5660+P5661</f>
        <v>7225.9989999999998</v>
      </c>
      <c r="Q5659" s="43">
        <f>Q5660+Q5661</f>
        <v>0</v>
      </c>
      <c r="R5659" s="43">
        <f>R5660+R5661</f>
        <v>104.556</v>
      </c>
      <c r="S5659" s="43">
        <f>S5660+S5661</f>
        <v>0</v>
      </c>
      <c r="T5659" s="43">
        <f>T5660+T5661</f>
        <v>0</v>
      </c>
      <c r="U5659" s="43">
        <v>0</v>
      </c>
      <c r="V5659" s="43">
        <f t="shared" si="11111"/>
        <v>49946.108999999997</v>
      </c>
      <c r="W5659" s="43">
        <f>W5660+W5661</f>
        <v>0</v>
      </c>
      <c r="X5659" s="43">
        <f>X5660+X5661</f>
        <v>0</v>
      </c>
      <c r="Y5659" s="43">
        <f>Y5660+Y5661</f>
        <v>0</v>
      </c>
      <c r="Z5659" s="43">
        <f>Z5660+Z5661</f>
        <v>0</v>
      </c>
      <c r="AA5659" s="43">
        <f>AA5660+AA5661</f>
        <v>0</v>
      </c>
      <c r="AB5659" s="43">
        <f>AB5660+AB5661</f>
        <v>40362.609960000002</v>
      </c>
      <c r="AC5659" s="44">
        <f>AC5660+AC5661</f>
        <v>51505.897039999996</v>
      </c>
      <c r="AD5659" s="44">
        <f>AD5660+AD5661</f>
        <v>51504.945999999996</v>
      </c>
      <c r="AE5659" s="45">
        <f t="shared" si="11063"/>
        <v>99.998153531819355</v>
      </c>
      <c r="AF5659" s="43">
        <f>AF5660+AF5661</f>
        <v>47010.373090000001</v>
      </c>
      <c r="AG5659" s="43">
        <f>AG5660+AG5661</f>
        <v>3804.9540000000002</v>
      </c>
      <c r="AH5659" s="43">
        <f>AH5660+AH5661</f>
        <v>0</v>
      </c>
      <c r="AI5659" s="43">
        <f>AI5660+AI5661</f>
        <v>0</v>
      </c>
      <c r="AJ5659" s="43">
        <f>AJ5660+AJ5661</f>
        <v>0</v>
      </c>
      <c r="AK5659" s="43">
        <f>AK5660+AK5661</f>
        <v>0</v>
      </c>
      <c r="AL5659" s="43">
        <f t="shared" si="11070"/>
        <v>50815.327089999999</v>
      </c>
      <c r="AM5659" s="43">
        <f t="shared" si="11071"/>
        <v>-869.21809000000212</v>
      </c>
      <c r="AN5659" s="2"/>
      <c r="AO5659" s="1"/>
      <c r="AP5659" s="1"/>
      <c r="AQ5659" s="1"/>
      <c r="AR5659" s="1"/>
      <c r="AS5659" s="1"/>
    </row>
    <row r="5660" ht="63">
      <c r="B5660" s="41" t="s">
        <v>1543</v>
      </c>
      <c r="C5660" s="41" t="s">
        <v>446</v>
      </c>
      <c r="D5660" s="41" t="s">
        <v>135</v>
      </c>
      <c r="E5660" s="26" t="str">
        <f t="shared" si="11072"/>
        <v>1006</v>
      </c>
      <c r="F5660" s="41" t="s">
        <v>1574</v>
      </c>
      <c r="G5660" s="41" t="s">
        <v>475</v>
      </c>
      <c r="H5660" s="42" t="s">
        <v>476</v>
      </c>
      <c r="I5660" s="43">
        <v>38810.599999999999</v>
      </c>
      <c r="J5660" s="43">
        <v>38810.599999999999</v>
      </c>
      <c r="K5660" s="43">
        <v>38810.599999999999</v>
      </c>
      <c r="L5660" s="43"/>
      <c r="M5660" s="43"/>
      <c r="N5660" s="43"/>
      <c r="O5660" s="43">
        <v>895.779</v>
      </c>
      <c r="P5660" s="43">
        <v>0</v>
      </c>
      <c r="Q5660" s="43">
        <v>0</v>
      </c>
      <c r="R5660" s="43">
        <v>0</v>
      </c>
      <c r="S5660" s="43">
        <v>0</v>
      </c>
      <c r="T5660" s="43">
        <v>0</v>
      </c>
      <c r="U5660" s="43">
        <v>0</v>
      </c>
      <c r="V5660" s="43">
        <f t="shared" si="11111"/>
        <v>39706.379000000001</v>
      </c>
      <c r="W5660" s="43"/>
      <c r="X5660" s="43"/>
      <c r="Y5660" s="43"/>
      <c r="Z5660" s="43"/>
      <c r="AA5660" s="43"/>
      <c r="AB5660" s="43">
        <v>17908.584750000002</v>
      </c>
      <c r="AC5660" s="44">
        <v>24418.397659999999</v>
      </c>
      <c r="AD5660" s="44">
        <v>24417.447110000001</v>
      </c>
      <c r="AE5660" s="45">
        <f t="shared" si="11063"/>
        <v>99.996107238430497</v>
      </c>
      <c r="AF5660" s="43">
        <v>23504.51974</v>
      </c>
      <c r="AG5660" s="43">
        <v>895.779</v>
      </c>
      <c r="AH5660" s="43">
        <v>0</v>
      </c>
      <c r="AI5660" s="43">
        <v>0</v>
      </c>
      <c r="AJ5660" s="43">
        <v>0</v>
      </c>
      <c r="AK5660" s="43">
        <v>0</v>
      </c>
      <c r="AL5660" s="43">
        <f t="shared" si="11070"/>
        <v>24400.298739999998</v>
      </c>
      <c r="AM5660" s="43">
        <f t="shared" si="11071"/>
        <v>15306.080260000002</v>
      </c>
      <c r="AN5660" s="19"/>
      <c r="AO5660" s="1"/>
      <c r="AP5660" s="1"/>
      <c r="AQ5660" s="1"/>
      <c r="AR5660" s="1"/>
      <c r="AS5660" s="1"/>
    </row>
    <row r="5661">
      <c r="B5661" s="41" t="s">
        <v>1543</v>
      </c>
      <c r="C5661" s="41" t="s">
        <v>446</v>
      </c>
      <c r="D5661" s="41" t="s">
        <v>135</v>
      </c>
      <c r="E5661" s="26" t="str">
        <f t="shared" si="11072"/>
        <v>1006</v>
      </c>
      <c r="F5661" s="41" t="s">
        <v>1574</v>
      </c>
      <c r="G5661" s="41" t="s">
        <v>61</v>
      </c>
      <c r="H5661" s="42" t="s">
        <v>62</v>
      </c>
      <c r="I5661" s="43"/>
      <c r="J5661" s="43"/>
      <c r="K5661" s="43"/>
      <c r="L5661" s="43"/>
      <c r="M5661" s="43"/>
      <c r="N5661" s="43"/>
      <c r="O5661" s="43">
        <v>2909.1750000000002</v>
      </c>
      <c r="P5661" s="43">
        <v>7225.9989999999998</v>
      </c>
      <c r="Q5661" s="43">
        <v>0</v>
      </c>
      <c r="R5661" s="43">
        <v>104.556</v>
      </c>
      <c r="S5661" s="43">
        <v>0</v>
      </c>
      <c r="T5661" s="43">
        <v>0</v>
      </c>
      <c r="U5661" s="43">
        <v>0</v>
      </c>
      <c r="V5661" s="43">
        <f t="shared" si="11111"/>
        <v>10239.73</v>
      </c>
      <c r="W5661" s="43"/>
      <c r="X5661" s="43"/>
      <c r="Y5661" s="43"/>
      <c r="Z5661" s="43"/>
      <c r="AA5661" s="43"/>
      <c r="AB5661" s="43">
        <v>22454.02521</v>
      </c>
      <c r="AC5661" s="44">
        <v>27087.499380000001</v>
      </c>
      <c r="AD5661" s="44">
        <v>27087.498889999999</v>
      </c>
      <c r="AE5661" s="45">
        <f t="shared" si="11063"/>
        <v>99.999998191047482</v>
      </c>
      <c r="AF5661" s="43">
        <v>23505.853350000001</v>
      </c>
      <c r="AG5661" s="43">
        <v>2909.1750000000002</v>
      </c>
      <c r="AH5661" s="43">
        <v>0</v>
      </c>
      <c r="AI5661" s="43">
        <v>0</v>
      </c>
      <c r="AJ5661" s="43">
        <v>0</v>
      </c>
      <c r="AK5661" s="43">
        <v>0</v>
      </c>
      <c r="AL5661" s="43">
        <f t="shared" si="11070"/>
        <v>26415.028350000001</v>
      </c>
      <c r="AM5661" s="43">
        <f t="shared" si="11071"/>
        <v>-16175.298350000001</v>
      </c>
      <c r="AN5661" s="19"/>
      <c r="AO5661" s="1"/>
      <c r="AP5661" s="1"/>
      <c r="AQ5661" s="1"/>
      <c r="AR5661" s="1"/>
      <c r="AS5661" s="1"/>
    </row>
    <row r="5662" ht="31.5">
      <c r="B5662" s="41" t="s">
        <v>1543</v>
      </c>
      <c r="C5662" s="41" t="s">
        <v>446</v>
      </c>
      <c r="D5662" s="41" t="s">
        <v>135</v>
      </c>
      <c r="E5662" s="26" t="str">
        <f t="shared" si="11072"/>
        <v>1006</v>
      </c>
      <c r="F5662" s="41" t="s">
        <v>81</v>
      </c>
      <c r="G5662" s="41"/>
      <c r="H5662" s="42" t="s">
        <v>82</v>
      </c>
      <c r="I5662" s="43">
        <f t="shared" ref="I5662:I5663" si="11190">I5663</f>
        <v>3224.5</v>
      </c>
      <c r="J5662" s="43">
        <f t="shared" ref="J5662:J5663" si="11191">J5663</f>
        <v>3337.7999999999997</v>
      </c>
      <c r="K5662" s="43">
        <f t="shared" ref="K5662:K5663" si="11192">K5663</f>
        <v>3337.7999999999997</v>
      </c>
      <c r="L5662" s="43">
        <f t="shared" ref="L5662:L5663" si="11193">L5663</f>
        <v>0</v>
      </c>
      <c r="M5662" s="43">
        <f t="shared" ref="M5662:M5663" si="11194">M5663</f>
        <v>0</v>
      </c>
      <c r="N5662" s="43">
        <f t="shared" ref="N5662:N5663" si="11195">N5663</f>
        <v>0</v>
      </c>
      <c r="O5662" s="43">
        <f t="shared" ref="O5662:O5663" si="11196">O5663</f>
        <v>0</v>
      </c>
      <c r="P5662" s="43">
        <f t="shared" ref="P5662:P5663" si="11197">P5663</f>
        <v>0</v>
      </c>
      <c r="Q5662" s="43">
        <f t="shared" ref="Q5662:Q5663" si="11198">Q5663</f>
        <v>0</v>
      </c>
      <c r="R5662" s="43">
        <f t="shared" ref="R5662:R5663" si="11199">R5663</f>
        <v>0</v>
      </c>
      <c r="S5662" s="43">
        <f t="shared" ref="S5662:S5663" si="11200">S5663</f>
        <v>0</v>
      </c>
      <c r="T5662" s="43">
        <f t="shared" ref="T5662:T5663" si="11201">T5663</f>
        <v>0</v>
      </c>
      <c r="U5662" s="43">
        <v>0</v>
      </c>
      <c r="V5662" s="43">
        <f t="shared" si="11111"/>
        <v>3224.5</v>
      </c>
      <c r="W5662" s="43">
        <f t="shared" ref="W5662:W5663" si="11202">W5663</f>
        <v>0</v>
      </c>
      <c r="X5662" s="43">
        <f t="shared" ref="X5662:X5663" si="11203">X5663</f>
        <v>0</v>
      </c>
      <c r="Y5662" s="43">
        <f t="shared" ref="Y5662:Y5663" si="11204">Y5663</f>
        <v>0</v>
      </c>
      <c r="Z5662" s="43">
        <f t="shared" ref="Z5662:Z5663" si="11205">Z5663</f>
        <v>0</v>
      </c>
      <c r="AA5662" s="43">
        <f t="shared" ref="AA5662:AA5663" si="11206">AA5663</f>
        <v>0</v>
      </c>
      <c r="AB5662" s="43">
        <f t="shared" ref="AB5662:AB5663" si="11207">AB5663</f>
        <v>1966.76901</v>
      </c>
      <c r="AC5662" s="44">
        <f t="shared" ref="AC5662:AC5663" si="11208">AC5663</f>
        <v>3368.4000000000001</v>
      </c>
      <c r="AD5662" s="44">
        <f t="shared" ref="AD5662:AD5663" si="11209">AD5663</f>
        <v>3368.3586500000001</v>
      </c>
      <c r="AE5662" s="45">
        <f t="shared" si="11063"/>
        <v>99.998772414202591</v>
      </c>
      <c r="AF5662" s="43">
        <f t="shared" ref="AF5662:AF5663" si="11210">AF5663</f>
        <v>3368.3999999999996</v>
      </c>
      <c r="AG5662" s="43">
        <f t="shared" ref="AG5662:AG5663" si="11211">AG5663</f>
        <v>0</v>
      </c>
      <c r="AH5662" s="43">
        <f t="shared" ref="AH5662:AH5663" si="11212">AH5663</f>
        <v>0</v>
      </c>
      <c r="AI5662" s="43">
        <f t="shared" ref="AI5662:AI5663" si="11213">AI5663</f>
        <v>0</v>
      </c>
      <c r="AJ5662" s="43">
        <f t="shared" ref="AJ5662:AJ5663" si="11214">AJ5663</f>
        <v>0</v>
      </c>
      <c r="AK5662" s="43">
        <f t="shared" ref="AK5662:AK5663" si="11215">AK5663</f>
        <v>0</v>
      </c>
      <c r="AL5662" s="43">
        <f t="shared" si="11070"/>
        <v>3368.3999999999996</v>
      </c>
      <c r="AM5662" s="43">
        <f t="shared" si="11071"/>
        <v>-143.89999999999964</v>
      </c>
      <c r="AN5662" s="2"/>
      <c r="AO5662" s="1"/>
      <c r="AP5662" s="1"/>
      <c r="AQ5662" s="1"/>
      <c r="AR5662" s="1"/>
      <c r="AS5662" s="1"/>
    </row>
    <row r="5663">
      <c r="B5663" s="41" t="s">
        <v>1543</v>
      </c>
      <c r="C5663" s="41" t="s">
        <v>446</v>
      </c>
      <c r="D5663" s="41" t="s">
        <v>135</v>
      </c>
      <c r="E5663" s="26" t="str">
        <f t="shared" si="11072"/>
        <v>1006</v>
      </c>
      <c r="F5663" s="41" t="s">
        <v>83</v>
      </c>
      <c r="G5663" s="41"/>
      <c r="H5663" s="42" t="s">
        <v>84</v>
      </c>
      <c r="I5663" s="43">
        <f t="shared" si="11190"/>
        <v>3224.5</v>
      </c>
      <c r="J5663" s="43">
        <f t="shared" si="11191"/>
        <v>3337.7999999999997</v>
      </c>
      <c r="K5663" s="43">
        <f t="shared" si="11192"/>
        <v>3337.7999999999997</v>
      </c>
      <c r="L5663" s="43">
        <f t="shared" si="11193"/>
        <v>0</v>
      </c>
      <c r="M5663" s="43">
        <f t="shared" si="11194"/>
        <v>0</v>
      </c>
      <c r="N5663" s="43">
        <f t="shared" si="11195"/>
        <v>0</v>
      </c>
      <c r="O5663" s="43">
        <f t="shared" si="11196"/>
        <v>0</v>
      </c>
      <c r="P5663" s="43">
        <f t="shared" si="11197"/>
        <v>0</v>
      </c>
      <c r="Q5663" s="43">
        <f t="shared" si="11198"/>
        <v>0</v>
      </c>
      <c r="R5663" s="43">
        <f t="shared" si="11199"/>
        <v>0</v>
      </c>
      <c r="S5663" s="43">
        <f t="shared" si="11200"/>
        <v>0</v>
      </c>
      <c r="T5663" s="43">
        <f t="shared" si="11201"/>
        <v>0</v>
      </c>
      <c r="U5663" s="43">
        <v>0</v>
      </c>
      <c r="V5663" s="43">
        <f t="shared" si="11111"/>
        <v>3224.5</v>
      </c>
      <c r="W5663" s="43">
        <f t="shared" si="11202"/>
        <v>0</v>
      </c>
      <c r="X5663" s="43">
        <f t="shared" si="11203"/>
        <v>0</v>
      </c>
      <c r="Y5663" s="43">
        <f t="shared" si="11204"/>
        <v>0</v>
      </c>
      <c r="Z5663" s="43">
        <f t="shared" si="11205"/>
        <v>0</v>
      </c>
      <c r="AA5663" s="43">
        <f t="shared" si="11206"/>
        <v>0</v>
      </c>
      <c r="AB5663" s="43">
        <f t="shared" si="11207"/>
        <v>1966.76901</v>
      </c>
      <c r="AC5663" s="44">
        <f t="shared" si="11208"/>
        <v>3368.4000000000001</v>
      </c>
      <c r="AD5663" s="44">
        <f t="shared" si="11209"/>
        <v>3368.3586500000001</v>
      </c>
      <c r="AE5663" s="45">
        <f t="shared" si="11063"/>
        <v>99.998772414202591</v>
      </c>
      <c r="AF5663" s="43">
        <f t="shared" si="11210"/>
        <v>3368.3999999999996</v>
      </c>
      <c r="AG5663" s="43">
        <f t="shared" si="11211"/>
        <v>0</v>
      </c>
      <c r="AH5663" s="43">
        <f t="shared" si="11212"/>
        <v>0</v>
      </c>
      <c r="AI5663" s="43">
        <f t="shared" si="11213"/>
        <v>0</v>
      </c>
      <c r="AJ5663" s="43">
        <f t="shared" si="11214"/>
        <v>0</v>
      </c>
      <c r="AK5663" s="43">
        <f t="shared" si="11215"/>
        <v>0</v>
      </c>
      <c r="AL5663" s="43">
        <f t="shared" si="11070"/>
        <v>3368.3999999999996</v>
      </c>
      <c r="AM5663" s="43">
        <f t="shared" si="11071"/>
        <v>-143.89999999999964</v>
      </c>
      <c r="AN5663" s="2"/>
      <c r="AR5663" s="1"/>
      <c r="AS5663" s="1"/>
    </row>
    <row r="5664" ht="78.75">
      <c r="B5664" s="41" t="s">
        <v>1543</v>
      </c>
      <c r="C5664" s="41" t="s">
        <v>446</v>
      </c>
      <c r="D5664" s="41" t="s">
        <v>135</v>
      </c>
      <c r="E5664" s="26" t="str">
        <f t="shared" si="11072"/>
        <v>1006</v>
      </c>
      <c r="F5664" s="41" t="s">
        <v>1576</v>
      </c>
      <c r="G5664" s="41"/>
      <c r="H5664" s="42" t="s">
        <v>1577</v>
      </c>
      <c r="I5664" s="43">
        <f>I5665+I5668</f>
        <v>3224.5</v>
      </c>
      <c r="J5664" s="43">
        <f>J5665+J5668</f>
        <v>3337.7999999999997</v>
      </c>
      <c r="K5664" s="43">
        <f>K5665+K5668</f>
        <v>3337.7999999999997</v>
      </c>
      <c r="L5664" s="43">
        <f>L5665+L5668</f>
        <v>0</v>
      </c>
      <c r="M5664" s="43">
        <f>M5665+M5668</f>
        <v>0</v>
      </c>
      <c r="N5664" s="43">
        <f>N5665+N5668</f>
        <v>0</v>
      </c>
      <c r="O5664" s="43">
        <f>O5665+O5668</f>
        <v>0</v>
      </c>
      <c r="P5664" s="43">
        <f>P5665+P5668</f>
        <v>0</v>
      </c>
      <c r="Q5664" s="43">
        <f>Q5665+Q5668</f>
        <v>0</v>
      </c>
      <c r="R5664" s="43">
        <f>R5665+R5668</f>
        <v>0</v>
      </c>
      <c r="S5664" s="43">
        <f>S5665+S5668</f>
        <v>0</v>
      </c>
      <c r="T5664" s="43">
        <f>T5665+T5668</f>
        <v>0</v>
      </c>
      <c r="U5664" s="43">
        <v>0</v>
      </c>
      <c r="V5664" s="43">
        <f t="shared" si="11111"/>
        <v>3224.5</v>
      </c>
      <c r="W5664" s="43">
        <f>W5665+W5668</f>
        <v>0</v>
      </c>
      <c r="X5664" s="43">
        <f>X5665+X5668</f>
        <v>0</v>
      </c>
      <c r="Y5664" s="43">
        <f>Y5665+Y5668</f>
        <v>0</v>
      </c>
      <c r="Z5664" s="43">
        <f>Z5665+Z5668</f>
        <v>0</v>
      </c>
      <c r="AA5664" s="43">
        <f>AA5665+AA5668</f>
        <v>0</v>
      </c>
      <c r="AB5664" s="43">
        <f>AB5665+AB5668</f>
        <v>1966.76901</v>
      </c>
      <c r="AC5664" s="44">
        <f>AC5665+AC5668</f>
        <v>3368.4000000000001</v>
      </c>
      <c r="AD5664" s="44">
        <f>AD5665+AD5668</f>
        <v>3368.3586500000001</v>
      </c>
      <c r="AE5664" s="45">
        <f t="shared" si="11063"/>
        <v>99.998772414202591</v>
      </c>
      <c r="AF5664" s="43">
        <f>AF5665+AF5668</f>
        <v>3368.3999999999996</v>
      </c>
      <c r="AG5664" s="43">
        <f>AG5665+AG5668</f>
        <v>0</v>
      </c>
      <c r="AH5664" s="43">
        <f>AH5665+AH5668</f>
        <v>0</v>
      </c>
      <c r="AI5664" s="43">
        <f>AI5665+AI5668</f>
        <v>0</v>
      </c>
      <c r="AJ5664" s="43">
        <f>AJ5665+AJ5668</f>
        <v>0</v>
      </c>
      <c r="AK5664" s="43">
        <f>AK5665+AK5668</f>
        <v>0</v>
      </c>
      <c r="AL5664" s="43">
        <f t="shared" si="11070"/>
        <v>3368.3999999999996</v>
      </c>
      <c r="AM5664" s="43">
        <f t="shared" si="11071"/>
        <v>-143.89999999999964</v>
      </c>
      <c r="AN5664" s="2"/>
      <c r="AR5664" s="1"/>
      <c r="AS5664" s="1"/>
    </row>
    <row r="5665" ht="78.75">
      <c r="B5665" s="41" t="s">
        <v>1543</v>
      </c>
      <c r="C5665" s="41" t="s">
        <v>446</v>
      </c>
      <c r="D5665" s="41" t="s">
        <v>135</v>
      </c>
      <c r="E5665" s="26" t="str">
        <f t="shared" si="11072"/>
        <v>1006</v>
      </c>
      <c r="F5665" s="41" t="s">
        <v>1576</v>
      </c>
      <c r="G5665" s="41" t="s">
        <v>71</v>
      </c>
      <c r="H5665" s="42" t="s">
        <v>72</v>
      </c>
      <c r="I5665" s="43">
        <f>I5666+I5667</f>
        <v>3118.8000000000002</v>
      </c>
      <c r="J5665" s="43">
        <f>J5666+J5667</f>
        <v>3232.0999999999999</v>
      </c>
      <c r="K5665" s="43">
        <f>K5666+K5667</f>
        <v>3232.0999999999999</v>
      </c>
      <c r="L5665" s="43">
        <f>L5666+L5667</f>
        <v>0</v>
      </c>
      <c r="M5665" s="43">
        <f>M5666+M5667</f>
        <v>0</v>
      </c>
      <c r="N5665" s="43">
        <f>N5666+N5667</f>
        <v>0</v>
      </c>
      <c r="O5665" s="43">
        <f>O5666+O5667</f>
        <v>0</v>
      </c>
      <c r="P5665" s="43">
        <f>P5666+P5667</f>
        <v>0</v>
      </c>
      <c r="Q5665" s="43">
        <f>Q5666+Q5667</f>
        <v>0</v>
      </c>
      <c r="R5665" s="43">
        <f>R5666+R5667</f>
        <v>0</v>
      </c>
      <c r="S5665" s="43">
        <f>S5666+S5667</f>
        <v>0</v>
      </c>
      <c r="T5665" s="43">
        <f>T5666+T5667</f>
        <v>0</v>
      </c>
      <c r="U5665" s="43">
        <v>0</v>
      </c>
      <c r="V5665" s="43">
        <f t="shared" si="11111"/>
        <v>3118.8000000000002</v>
      </c>
      <c r="W5665" s="43">
        <f>W5666+W5667</f>
        <v>0</v>
      </c>
      <c r="X5665" s="43">
        <f>X5666+X5667</f>
        <v>0</v>
      </c>
      <c r="Y5665" s="43">
        <f>Y5666+Y5667</f>
        <v>0</v>
      </c>
      <c r="Z5665" s="43">
        <f>Z5666+Z5667</f>
        <v>0</v>
      </c>
      <c r="AA5665" s="43">
        <f>AA5666+AA5667</f>
        <v>0</v>
      </c>
      <c r="AB5665" s="43">
        <f>AB5666+AB5667</f>
        <v>1869.9823899999999</v>
      </c>
      <c r="AC5665" s="44">
        <f>AC5666+AC5667</f>
        <v>3265.8646800000001</v>
      </c>
      <c r="AD5665" s="44">
        <f>AD5666+AD5667</f>
        <v>3265.8233300000002</v>
      </c>
      <c r="AE5665" s="45">
        <f t="shared" si="11063"/>
        <v>99.998733872831508</v>
      </c>
      <c r="AF5665" s="43">
        <f>AF5666+AF5667</f>
        <v>3262.6999999999998</v>
      </c>
      <c r="AG5665" s="43">
        <f>AG5666+AG5667</f>
        <v>0</v>
      </c>
      <c r="AH5665" s="43">
        <f>AH5666+AH5667</f>
        <v>0</v>
      </c>
      <c r="AI5665" s="43">
        <f>AI5666+AI5667</f>
        <v>0</v>
      </c>
      <c r="AJ5665" s="43">
        <f>AJ5666+AJ5667</f>
        <v>0</v>
      </c>
      <c r="AK5665" s="43">
        <f>AK5666+AK5667</f>
        <v>0</v>
      </c>
      <c r="AL5665" s="43">
        <f t="shared" si="11070"/>
        <v>3262.6999999999998</v>
      </c>
      <c r="AM5665" s="43">
        <f t="shared" si="11071"/>
        <v>-143.89999999999964</v>
      </c>
      <c r="AN5665" s="2"/>
      <c r="AO5665" s="1"/>
      <c r="AP5665" s="1"/>
      <c r="AQ5665" s="1"/>
      <c r="AR5665" s="1"/>
      <c r="AS5665" s="1"/>
    </row>
    <row r="5666">
      <c r="B5666" s="41" t="s">
        <v>1543</v>
      </c>
      <c r="C5666" s="41" t="s">
        <v>446</v>
      </c>
      <c r="D5666" s="41" t="s">
        <v>135</v>
      </c>
      <c r="E5666" s="26" t="str">
        <f t="shared" si="11072"/>
        <v>1006</v>
      </c>
      <c r="F5666" s="41" t="s">
        <v>1576</v>
      </c>
      <c r="G5666" s="41" t="s">
        <v>73</v>
      </c>
      <c r="H5666" s="42" t="s">
        <v>74</v>
      </c>
      <c r="I5666" s="43">
        <v>646.29999999999995</v>
      </c>
      <c r="J5666" s="43">
        <v>737.10000000000002</v>
      </c>
      <c r="K5666" s="43">
        <v>737.10000000000002</v>
      </c>
      <c r="L5666" s="43"/>
      <c r="M5666" s="43"/>
      <c r="N5666" s="43"/>
      <c r="O5666" s="43">
        <v>0</v>
      </c>
      <c r="P5666" s="43">
        <v>0</v>
      </c>
      <c r="Q5666" s="43">
        <v>0</v>
      </c>
      <c r="R5666" s="43">
        <v>0</v>
      </c>
      <c r="S5666" s="43">
        <v>0</v>
      </c>
      <c r="T5666" s="43">
        <v>0</v>
      </c>
      <c r="U5666" s="43">
        <v>0</v>
      </c>
      <c r="V5666" s="43">
        <f t="shared" si="11111"/>
        <v>646.29999999999995</v>
      </c>
      <c r="W5666" s="43"/>
      <c r="X5666" s="43"/>
      <c r="Y5666" s="43"/>
      <c r="Z5666" s="43"/>
      <c r="AA5666" s="43"/>
      <c r="AB5666" s="43">
        <v>369.34089</v>
      </c>
      <c r="AC5666" s="44">
        <v>687.07867999999996</v>
      </c>
      <c r="AD5666" s="44">
        <v>687.03733</v>
      </c>
      <c r="AE5666" s="45">
        <f t="shared" si="11063"/>
        <v>99.993981766396828</v>
      </c>
      <c r="AF5666" s="43">
        <v>683.91399999999999</v>
      </c>
      <c r="AG5666" s="43">
        <v>0</v>
      </c>
      <c r="AH5666" s="43">
        <v>0</v>
      </c>
      <c r="AI5666" s="43">
        <v>0</v>
      </c>
      <c r="AJ5666" s="43">
        <v>0</v>
      </c>
      <c r="AK5666" s="43">
        <v>0</v>
      </c>
      <c r="AL5666" s="43">
        <f t="shared" si="11070"/>
        <v>683.91399999999999</v>
      </c>
      <c r="AM5666" s="43">
        <f t="shared" si="11071"/>
        <v>-37.614000000000033</v>
      </c>
      <c r="AN5666" s="19"/>
      <c r="AR5666" s="1"/>
      <c r="AS5666" s="1"/>
    </row>
    <row r="5667" ht="31.5">
      <c r="B5667" s="41" t="s">
        <v>1543</v>
      </c>
      <c r="C5667" s="41" t="s">
        <v>446</v>
      </c>
      <c r="D5667" s="41" t="s">
        <v>135</v>
      </c>
      <c r="E5667" s="26" t="str">
        <f t="shared" si="11072"/>
        <v>1006</v>
      </c>
      <c r="F5667" s="41" t="s">
        <v>1576</v>
      </c>
      <c r="G5667" s="41" t="s">
        <v>93</v>
      </c>
      <c r="H5667" s="42" t="s">
        <v>94</v>
      </c>
      <c r="I5667" s="43">
        <v>2472.5</v>
      </c>
      <c r="J5667" s="43">
        <v>2495</v>
      </c>
      <c r="K5667" s="43">
        <v>2495</v>
      </c>
      <c r="L5667" s="43"/>
      <c r="M5667" s="43"/>
      <c r="N5667" s="43"/>
      <c r="O5667" s="43">
        <v>0</v>
      </c>
      <c r="P5667" s="43">
        <v>0</v>
      </c>
      <c r="Q5667" s="43">
        <v>0</v>
      </c>
      <c r="R5667" s="43">
        <v>0</v>
      </c>
      <c r="S5667" s="43">
        <v>0</v>
      </c>
      <c r="T5667" s="43">
        <v>0</v>
      </c>
      <c r="U5667" s="43">
        <v>0</v>
      </c>
      <c r="V5667" s="43">
        <f t="shared" si="11111"/>
        <v>2472.5</v>
      </c>
      <c r="W5667" s="43"/>
      <c r="X5667" s="43"/>
      <c r="Y5667" s="43"/>
      <c r="Z5667" s="43"/>
      <c r="AA5667" s="43"/>
      <c r="AB5667" s="43">
        <v>1500.6415</v>
      </c>
      <c r="AC5667" s="44">
        <v>2578.7860000000001</v>
      </c>
      <c r="AD5667" s="44">
        <v>2578.7860000000001</v>
      </c>
      <c r="AE5667" s="45">
        <f t="shared" si="11063"/>
        <v>100</v>
      </c>
      <c r="AF5667" s="43">
        <v>2578.7860000000001</v>
      </c>
      <c r="AG5667" s="43">
        <v>0</v>
      </c>
      <c r="AH5667" s="43">
        <v>0</v>
      </c>
      <c r="AI5667" s="43">
        <v>0</v>
      </c>
      <c r="AJ5667" s="43">
        <v>0</v>
      </c>
      <c r="AK5667" s="43">
        <v>0</v>
      </c>
      <c r="AL5667" s="43">
        <f t="shared" si="11070"/>
        <v>2578.7860000000001</v>
      </c>
      <c r="AM5667" s="43">
        <f t="shared" si="11071"/>
        <v>-106.28600000000006</v>
      </c>
      <c r="AN5667" s="19"/>
      <c r="AO5667" s="1"/>
      <c r="AP5667" s="1"/>
      <c r="AQ5667" s="1"/>
      <c r="AR5667" s="1"/>
      <c r="AS5667" s="1"/>
    </row>
    <row r="5668" ht="31.5">
      <c r="B5668" s="41" t="s">
        <v>1543</v>
      </c>
      <c r="C5668" s="41" t="s">
        <v>446</v>
      </c>
      <c r="D5668" s="41" t="s">
        <v>135</v>
      </c>
      <c r="E5668" s="26" t="str">
        <f t="shared" si="11072"/>
        <v>1006</v>
      </c>
      <c r="F5668" s="41" t="s">
        <v>1576</v>
      </c>
      <c r="G5668" s="41" t="s">
        <v>53</v>
      </c>
      <c r="H5668" s="42" t="s">
        <v>54</v>
      </c>
      <c r="I5668" s="43">
        <f>I5669</f>
        <v>105.7</v>
      </c>
      <c r="J5668" s="43">
        <f>J5669</f>
        <v>105.7</v>
      </c>
      <c r="K5668" s="43">
        <f>K5669</f>
        <v>105.7</v>
      </c>
      <c r="L5668" s="43">
        <f>L5669</f>
        <v>0</v>
      </c>
      <c r="M5668" s="43">
        <f>M5669</f>
        <v>0</v>
      </c>
      <c r="N5668" s="43">
        <f>N5669</f>
        <v>0</v>
      </c>
      <c r="O5668" s="43">
        <f>O5669</f>
        <v>0</v>
      </c>
      <c r="P5668" s="43">
        <f>P5669</f>
        <v>0</v>
      </c>
      <c r="Q5668" s="43">
        <f>Q5669</f>
        <v>0</v>
      </c>
      <c r="R5668" s="43">
        <f>R5669</f>
        <v>0</v>
      </c>
      <c r="S5668" s="43">
        <f>S5669</f>
        <v>0</v>
      </c>
      <c r="T5668" s="43">
        <f>T5669</f>
        <v>0</v>
      </c>
      <c r="U5668" s="43">
        <v>0</v>
      </c>
      <c r="V5668" s="43">
        <f t="shared" si="11111"/>
        <v>105.7</v>
      </c>
      <c r="W5668" s="43">
        <f>W5669</f>
        <v>0</v>
      </c>
      <c r="X5668" s="43">
        <f>X5669</f>
        <v>0</v>
      </c>
      <c r="Y5668" s="43">
        <f>Y5669</f>
        <v>0</v>
      </c>
      <c r="Z5668" s="43">
        <f>Z5669</f>
        <v>0</v>
      </c>
      <c r="AA5668" s="43">
        <f>AA5669</f>
        <v>0</v>
      </c>
      <c r="AB5668" s="43">
        <f>AB5669</f>
        <v>96.786619999999999</v>
      </c>
      <c r="AC5668" s="44">
        <f>AC5669</f>
        <v>102.53532</v>
      </c>
      <c r="AD5668" s="44">
        <f>AD5669</f>
        <v>102.53532</v>
      </c>
      <c r="AE5668" s="45">
        <f t="shared" si="11063"/>
        <v>100</v>
      </c>
      <c r="AF5668" s="43">
        <f>AF5669</f>
        <v>105.7</v>
      </c>
      <c r="AG5668" s="43">
        <f>AG5669</f>
        <v>0</v>
      </c>
      <c r="AH5668" s="43">
        <f>AH5669</f>
        <v>0</v>
      </c>
      <c r="AI5668" s="43">
        <f>AI5669</f>
        <v>0</v>
      </c>
      <c r="AJ5668" s="43">
        <f>AJ5669</f>
        <v>0</v>
      </c>
      <c r="AK5668" s="43">
        <f>AK5669</f>
        <v>0</v>
      </c>
      <c r="AL5668" s="43">
        <f t="shared" si="11070"/>
        <v>105.7</v>
      </c>
      <c r="AM5668" s="43">
        <f t="shared" si="11071"/>
        <v>0</v>
      </c>
      <c r="AN5668" s="2"/>
      <c r="AO5668" s="1"/>
      <c r="AP5668" s="1"/>
      <c r="AQ5668" s="1"/>
      <c r="AR5668" s="1"/>
      <c r="AS5668" s="1"/>
    </row>
    <row r="5669" ht="31.5">
      <c r="B5669" s="41" t="s">
        <v>1543</v>
      </c>
      <c r="C5669" s="41" t="s">
        <v>446</v>
      </c>
      <c r="D5669" s="41" t="s">
        <v>135</v>
      </c>
      <c r="E5669" s="26" t="str">
        <f t="shared" si="11072"/>
        <v>1006</v>
      </c>
      <c r="F5669" s="41" t="s">
        <v>1576</v>
      </c>
      <c r="G5669" s="41" t="s">
        <v>55</v>
      </c>
      <c r="H5669" s="42" t="s">
        <v>56</v>
      </c>
      <c r="I5669" s="43">
        <v>105.7</v>
      </c>
      <c r="J5669" s="43">
        <v>105.7</v>
      </c>
      <c r="K5669" s="43">
        <v>105.7</v>
      </c>
      <c r="L5669" s="43"/>
      <c r="M5669" s="43"/>
      <c r="N5669" s="43"/>
      <c r="O5669" s="43">
        <v>0</v>
      </c>
      <c r="P5669" s="43">
        <v>0</v>
      </c>
      <c r="Q5669" s="43">
        <v>0</v>
      </c>
      <c r="R5669" s="43">
        <v>0</v>
      </c>
      <c r="S5669" s="43">
        <v>0</v>
      </c>
      <c r="T5669" s="43">
        <v>0</v>
      </c>
      <c r="U5669" s="43">
        <v>0</v>
      </c>
      <c r="V5669" s="43">
        <f t="shared" si="11111"/>
        <v>105.7</v>
      </c>
      <c r="W5669" s="43"/>
      <c r="X5669" s="43"/>
      <c r="Y5669" s="43"/>
      <c r="Z5669" s="43"/>
      <c r="AA5669" s="43"/>
      <c r="AB5669" s="43">
        <v>96.786619999999999</v>
      </c>
      <c r="AC5669" s="44">
        <v>102.53532</v>
      </c>
      <c r="AD5669" s="44">
        <v>102.53532</v>
      </c>
      <c r="AE5669" s="45">
        <f t="shared" si="11063"/>
        <v>100</v>
      </c>
      <c r="AF5669" s="43">
        <v>105.7</v>
      </c>
      <c r="AG5669" s="43">
        <v>0</v>
      </c>
      <c r="AH5669" s="43">
        <v>0</v>
      </c>
      <c r="AI5669" s="43">
        <v>0</v>
      </c>
      <c r="AJ5669" s="43">
        <v>0</v>
      </c>
      <c r="AK5669" s="43">
        <v>0</v>
      </c>
      <c r="AL5669" s="43">
        <f t="shared" si="11070"/>
        <v>105.7</v>
      </c>
      <c r="AM5669" s="43">
        <f t="shared" si="11071"/>
        <v>0</v>
      </c>
      <c r="AN5669" s="19"/>
      <c r="AO5669" s="1"/>
      <c r="AP5669" s="1"/>
      <c r="AQ5669" s="1"/>
      <c r="AR5669" s="1"/>
      <c r="AS5669" s="1"/>
    </row>
    <row r="5670" s="24" customFormat="1" ht="31.5">
      <c r="B5670" s="25" t="s">
        <v>1578</v>
      </c>
      <c r="C5670" s="25"/>
      <c r="D5670" s="25"/>
      <c r="E5670" s="26" t="str">
        <f t="shared" si="11072"/>
        <v/>
      </c>
      <c r="F5670" s="25"/>
      <c r="G5670" s="25"/>
      <c r="H5670" s="27" t="s">
        <v>1579</v>
      </c>
      <c r="I5670" s="28">
        <f>I5671+I5692</f>
        <v>135997.60000000001</v>
      </c>
      <c r="J5670" s="28">
        <f>J5671+J5692</f>
        <v>131619.80000000002</v>
      </c>
      <c r="K5670" s="28">
        <f>K5671+K5692</f>
        <v>128705.70000000001</v>
      </c>
      <c r="L5670" s="28">
        <f>L5671+L5692</f>
        <v>0</v>
      </c>
      <c r="M5670" s="28">
        <f>M5671+M5692</f>
        <v>0</v>
      </c>
      <c r="N5670" s="28">
        <f>N5671+N5692</f>
        <v>0</v>
      </c>
      <c r="O5670" s="28">
        <f>O5671+O5692</f>
        <v>0</v>
      </c>
      <c r="P5670" s="28">
        <f>P5671+P5692</f>
        <v>0</v>
      </c>
      <c r="Q5670" s="28">
        <f>Q5671+Q5692</f>
        <v>0</v>
      </c>
      <c r="R5670" s="28">
        <f>R5671+R5692</f>
        <v>3104.3490000000002</v>
      </c>
      <c r="S5670" s="28">
        <f>S5671+S5692</f>
        <v>0</v>
      </c>
      <c r="T5670" s="28">
        <f>T5671+T5692</f>
        <v>0</v>
      </c>
      <c r="U5670" s="28">
        <v>0</v>
      </c>
      <c r="V5670" s="28">
        <f t="shared" si="11111"/>
        <v>139101.94899999999</v>
      </c>
      <c r="W5670" s="28">
        <f>W5671+W5692</f>
        <v>0</v>
      </c>
      <c r="X5670" s="28">
        <f>X5671+X5692</f>
        <v>0</v>
      </c>
      <c r="Y5670" s="28">
        <f>Y5671+Y5692</f>
        <v>0</v>
      </c>
      <c r="Z5670" s="28">
        <f>Z5671+Z5692</f>
        <v>0</v>
      </c>
      <c r="AA5670" s="28">
        <f>AA5671+AA5692</f>
        <v>0</v>
      </c>
      <c r="AB5670" s="28">
        <f>AB5671+AB5692</f>
        <v>117955.65837999999</v>
      </c>
      <c r="AC5670" s="29">
        <f>AC5671+AC5692</f>
        <v>158498.06270000001</v>
      </c>
      <c r="AD5670" s="29">
        <f>AD5671+AD5692</f>
        <v>158402.35713000002</v>
      </c>
      <c r="AE5670" s="30">
        <f t="shared" si="11063"/>
        <v>99.939617198866884</v>
      </c>
      <c r="AF5670" s="28">
        <f>AF5671+AF5692</f>
        <v>158558.54480999999</v>
      </c>
      <c r="AG5670" s="28">
        <f>AG5671+AG5692</f>
        <v>0</v>
      </c>
      <c r="AH5670" s="28">
        <f>AH5671+AH5692</f>
        <v>0</v>
      </c>
      <c r="AI5670" s="28">
        <f>AI5671+AI5692</f>
        <v>0</v>
      </c>
      <c r="AJ5670" s="28">
        <f>AJ5671+AJ5692</f>
        <v>0</v>
      </c>
      <c r="AK5670" s="28">
        <f>AK5671+AK5692</f>
        <v>0</v>
      </c>
      <c r="AL5670" s="28">
        <f t="shared" si="11070"/>
        <v>158558.54480999999</v>
      </c>
      <c r="AM5670" s="28">
        <f t="shared" si="11071"/>
        <v>-19456.595809999999</v>
      </c>
      <c r="AN5670" s="31"/>
      <c r="AO5670" s="24"/>
      <c r="AP5670" s="24"/>
      <c r="AQ5670" s="24"/>
      <c r="AR5670" s="24"/>
      <c r="AS5670" s="24"/>
    </row>
    <row r="5671" s="24" customFormat="1">
      <c r="B5671" s="25" t="s">
        <v>1578</v>
      </c>
      <c r="C5671" s="25" t="s">
        <v>41</v>
      </c>
      <c r="D5671" s="25"/>
      <c r="E5671" s="32" t="str">
        <f t="shared" si="11072"/>
        <v>01</v>
      </c>
      <c r="F5671" s="25"/>
      <c r="G5671" s="25"/>
      <c r="H5671" s="27" t="s">
        <v>42</v>
      </c>
      <c r="I5671" s="28">
        <f>I5672</f>
        <v>111792.5</v>
      </c>
      <c r="J5671" s="28">
        <f>J5672</f>
        <v>110505.10000000001</v>
      </c>
      <c r="K5671" s="28">
        <f>K5672</f>
        <v>110505.10000000001</v>
      </c>
      <c r="L5671" s="28">
        <f>L5672</f>
        <v>0</v>
      </c>
      <c r="M5671" s="28">
        <f>M5672</f>
        <v>0</v>
      </c>
      <c r="N5671" s="28">
        <f>N5672</f>
        <v>0</v>
      </c>
      <c r="O5671" s="28">
        <f>O5672</f>
        <v>0</v>
      </c>
      <c r="P5671" s="28">
        <f>P5672</f>
        <v>0</v>
      </c>
      <c r="Q5671" s="28">
        <f>Q5672</f>
        <v>0</v>
      </c>
      <c r="R5671" s="28">
        <f>R5672</f>
        <v>3672.4000000000001</v>
      </c>
      <c r="S5671" s="28">
        <f>S5672</f>
        <v>0</v>
      </c>
      <c r="T5671" s="28">
        <f>T5672</f>
        <v>0</v>
      </c>
      <c r="U5671" s="28">
        <v>0</v>
      </c>
      <c r="V5671" s="28">
        <f t="shared" si="11111"/>
        <v>115464.89999999999</v>
      </c>
      <c r="W5671" s="28">
        <f>W5672</f>
        <v>0</v>
      </c>
      <c r="X5671" s="28">
        <f>X5672</f>
        <v>0</v>
      </c>
      <c r="Y5671" s="28">
        <f>Y5672</f>
        <v>0</v>
      </c>
      <c r="Z5671" s="28">
        <f>Z5672</f>
        <v>0</v>
      </c>
      <c r="AA5671" s="28">
        <f>AA5672</f>
        <v>0</v>
      </c>
      <c r="AB5671" s="28">
        <f>AB5672</f>
        <v>89502.258269999991</v>
      </c>
      <c r="AC5671" s="29">
        <f>AC5672</f>
        <v>119737.47257</v>
      </c>
      <c r="AD5671" s="29">
        <f>AD5672</f>
        <v>119641.89912</v>
      </c>
      <c r="AE5671" s="30">
        <f t="shared" si="11063"/>
        <v>99.920180835666031</v>
      </c>
      <c r="AF5671" s="28">
        <f>AF5672</f>
        <v>118774.49980999999</v>
      </c>
      <c r="AG5671" s="28">
        <f>AG5672</f>
        <v>0</v>
      </c>
      <c r="AH5671" s="28">
        <f>AH5672</f>
        <v>0</v>
      </c>
      <c r="AI5671" s="28">
        <f>AI5672</f>
        <v>0</v>
      </c>
      <c r="AJ5671" s="28">
        <f>AJ5672</f>
        <v>0</v>
      </c>
      <c r="AK5671" s="28">
        <f>AK5672</f>
        <v>0</v>
      </c>
      <c r="AL5671" s="28">
        <f t="shared" si="11070"/>
        <v>118774.49980999999</v>
      </c>
      <c r="AM5671" s="28">
        <f t="shared" si="11071"/>
        <v>-3309.5998099999997</v>
      </c>
      <c r="AN5671" s="2"/>
      <c r="AO5671" s="24"/>
      <c r="AP5671" s="24"/>
      <c r="AQ5671" s="24"/>
      <c r="AR5671" s="24"/>
      <c r="AS5671" s="24"/>
    </row>
    <row r="5672" s="33" customFormat="1">
      <c r="B5672" s="34" t="s">
        <v>1578</v>
      </c>
      <c r="C5672" s="34" t="s">
        <v>41</v>
      </c>
      <c r="D5672" s="34" t="s">
        <v>43</v>
      </c>
      <c r="E5672" s="35" t="str">
        <f t="shared" si="11072"/>
        <v>0113</v>
      </c>
      <c r="F5672" s="34"/>
      <c r="G5672" s="34"/>
      <c r="H5672" s="36" t="s">
        <v>44</v>
      </c>
      <c r="I5672" s="37">
        <f>I5673+I5687</f>
        <v>111792.5</v>
      </c>
      <c r="J5672" s="37">
        <f>J5673+J5687</f>
        <v>110505.10000000001</v>
      </c>
      <c r="K5672" s="37">
        <f>K5673+K5687</f>
        <v>110505.10000000001</v>
      </c>
      <c r="L5672" s="37">
        <f>L5673+L5687</f>
        <v>0</v>
      </c>
      <c r="M5672" s="37">
        <f>M5673+M5687</f>
        <v>0</v>
      </c>
      <c r="N5672" s="37">
        <f>N5673+N5687</f>
        <v>0</v>
      </c>
      <c r="O5672" s="37">
        <f>O5673+O5687</f>
        <v>0</v>
      </c>
      <c r="P5672" s="37">
        <f>P5673+P5687</f>
        <v>0</v>
      </c>
      <c r="Q5672" s="37">
        <f>Q5673+Q5687</f>
        <v>0</v>
      </c>
      <c r="R5672" s="37">
        <f>R5673+R5687</f>
        <v>3672.4000000000001</v>
      </c>
      <c r="S5672" s="37">
        <f>S5673+S5687</f>
        <v>0</v>
      </c>
      <c r="T5672" s="37">
        <f>T5673+T5687</f>
        <v>0</v>
      </c>
      <c r="U5672" s="37">
        <v>0</v>
      </c>
      <c r="V5672" s="37">
        <f t="shared" si="11111"/>
        <v>115464.89999999999</v>
      </c>
      <c r="W5672" s="37">
        <f>W5673+W5687</f>
        <v>0</v>
      </c>
      <c r="X5672" s="37">
        <f>X5673+X5687</f>
        <v>0</v>
      </c>
      <c r="Y5672" s="37">
        <f>Y5673+Y5687</f>
        <v>0</v>
      </c>
      <c r="Z5672" s="37">
        <f>Z5673+Z5687</f>
        <v>0</v>
      </c>
      <c r="AA5672" s="37">
        <f>AA5673+AA5687</f>
        <v>0</v>
      </c>
      <c r="AB5672" s="37">
        <f>AB5673+AB5687</f>
        <v>89502.258269999991</v>
      </c>
      <c r="AC5672" s="38">
        <f>AC5673+AC5687</f>
        <v>119737.47257</v>
      </c>
      <c r="AD5672" s="38">
        <f>AD5673+AD5687</f>
        <v>119641.89912</v>
      </c>
      <c r="AE5672" s="39">
        <f t="shared" ref="AE5672:AE5720" si="11216">AD5672/AC5672*100</f>
        <v>99.920180835666031</v>
      </c>
      <c r="AF5672" s="37">
        <f>AF5673+AF5687</f>
        <v>118774.49980999999</v>
      </c>
      <c r="AG5672" s="37">
        <f>AG5673+AG5687</f>
        <v>0</v>
      </c>
      <c r="AH5672" s="37">
        <f>AH5673+AH5687</f>
        <v>0</v>
      </c>
      <c r="AI5672" s="37">
        <f>AI5673+AI5687</f>
        <v>0</v>
      </c>
      <c r="AJ5672" s="37">
        <f>AJ5673+AJ5687</f>
        <v>0</v>
      </c>
      <c r="AK5672" s="37">
        <f>AK5673+AK5687</f>
        <v>0</v>
      </c>
      <c r="AL5672" s="37">
        <f t="shared" ref="AL5672:AL5720" si="11217">AF5672+AH5672+AK5672+AI5672+AJ5672+AG5672</f>
        <v>118774.49980999999</v>
      </c>
      <c r="AM5672" s="37">
        <f t="shared" ref="AM5672:AM5720" si="11218">V5672-AL5672</f>
        <v>-3309.5998099999997</v>
      </c>
      <c r="AN5672" s="2"/>
      <c r="AO5672" s="33"/>
      <c r="AP5672" s="33"/>
      <c r="AQ5672" s="33"/>
      <c r="AR5672" s="33"/>
      <c r="AS5672" s="33"/>
    </row>
    <row r="5673" ht="31.5">
      <c r="B5673" s="41" t="s">
        <v>1578</v>
      </c>
      <c r="C5673" s="41" t="s">
        <v>41</v>
      </c>
      <c r="D5673" s="41" t="s">
        <v>43</v>
      </c>
      <c r="E5673" s="26" t="str">
        <f t="shared" si="11072"/>
        <v>0113</v>
      </c>
      <c r="F5673" s="41" t="s">
        <v>87</v>
      </c>
      <c r="G5673" s="41"/>
      <c r="H5673" s="42" t="s">
        <v>88</v>
      </c>
      <c r="I5673" s="43">
        <f>I5674</f>
        <v>111792.5</v>
      </c>
      <c r="J5673" s="43">
        <f>J5674</f>
        <v>110505.10000000001</v>
      </c>
      <c r="K5673" s="43">
        <f>K5674</f>
        <v>110505.10000000001</v>
      </c>
      <c r="L5673" s="43">
        <f>L5674</f>
        <v>0</v>
      </c>
      <c r="M5673" s="43">
        <f>M5674</f>
        <v>0</v>
      </c>
      <c r="N5673" s="43">
        <f>N5674</f>
        <v>0</v>
      </c>
      <c r="O5673" s="43">
        <f>O5674</f>
        <v>0</v>
      </c>
      <c r="P5673" s="43">
        <f>P5674</f>
        <v>0</v>
      </c>
      <c r="Q5673" s="43">
        <f>Q5674</f>
        <v>0</v>
      </c>
      <c r="R5673" s="43">
        <f>R5674</f>
        <v>3672.4000000000001</v>
      </c>
      <c r="S5673" s="43">
        <f>S5674</f>
        <v>0</v>
      </c>
      <c r="T5673" s="43">
        <f>T5674</f>
        <v>0</v>
      </c>
      <c r="U5673" s="43">
        <v>0</v>
      </c>
      <c r="V5673" s="43">
        <f t="shared" si="11111"/>
        <v>115464.89999999999</v>
      </c>
      <c r="W5673" s="43">
        <f>W5674</f>
        <v>0</v>
      </c>
      <c r="X5673" s="43">
        <f>X5674</f>
        <v>0</v>
      </c>
      <c r="Y5673" s="43">
        <f>Y5674</f>
        <v>0</v>
      </c>
      <c r="Z5673" s="43">
        <f>Z5674</f>
        <v>0</v>
      </c>
      <c r="AA5673" s="43">
        <f>AA5674</f>
        <v>0</v>
      </c>
      <c r="AB5673" s="43">
        <f>AB5674</f>
        <v>85963.712329999995</v>
      </c>
      <c r="AC5673" s="44">
        <f>AC5674</f>
        <v>114574.47696</v>
      </c>
      <c r="AD5673" s="44">
        <f>AD5674</f>
        <v>114478.90351</v>
      </c>
      <c r="AE5673" s="45">
        <f t="shared" si="11216"/>
        <v>99.916583996247823</v>
      </c>
      <c r="AF5673" s="43">
        <f>AF5674</f>
        <v>114574.47696</v>
      </c>
      <c r="AG5673" s="43">
        <f>AG5674</f>
        <v>0</v>
      </c>
      <c r="AH5673" s="43">
        <f>AH5674</f>
        <v>0</v>
      </c>
      <c r="AI5673" s="43">
        <f>AI5674</f>
        <v>0</v>
      </c>
      <c r="AJ5673" s="43">
        <f>AJ5674</f>
        <v>0</v>
      </c>
      <c r="AK5673" s="43">
        <f>AK5674</f>
        <v>0</v>
      </c>
      <c r="AL5673" s="43">
        <f t="shared" si="11217"/>
        <v>114574.47696</v>
      </c>
      <c r="AM5673" s="43">
        <f t="shared" si="11218"/>
        <v>890.42303999999422</v>
      </c>
      <c r="AN5673" s="2"/>
      <c r="AO5673" s="1"/>
      <c r="AP5673" s="1"/>
      <c r="AQ5673" s="1"/>
      <c r="AR5673" s="1"/>
      <c r="AS5673" s="1"/>
    </row>
    <row r="5674">
      <c r="B5674" s="41" t="s">
        <v>1578</v>
      </c>
      <c r="C5674" s="41" t="s">
        <v>41</v>
      </c>
      <c r="D5674" s="41" t="s">
        <v>43</v>
      </c>
      <c r="E5674" s="26" t="str">
        <f t="shared" si="11072"/>
        <v>0113</v>
      </c>
      <c r="F5674" s="41" t="s">
        <v>89</v>
      </c>
      <c r="G5674" s="41"/>
      <c r="H5674" s="42" t="s">
        <v>90</v>
      </c>
      <c r="I5674" s="43">
        <f>I5675+I5680</f>
        <v>111792.5</v>
      </c>
      <c r="J5674" s="43">
        <f>J5675+J5680</f>
        <v>110505.10000000001</v>
      </c>
      <c r="K5674" s="43">
        <f>K5675+K5680</f>
        <v>110505.10000000001</v>
      </c>
      <c r="L5674" s="43">
        <f>L5675+L5680</f>
        <v>0</v>
      </c>
      <c r="M5674" s="43">
        <f>M5675+M5680</f>
        <v>0</v>
      </c>
      <c r="N5674" s="43">
        <f>N5675+N5680</f>
        <v>0</v>
      </c>
      <c r="O5674" s="43">
        <f>O5675+O5680</f>
        <v>0</v>
      </c>
      <c r="P5674" s="43">
        <f>P5675+P5680</f>
        <v>0</v>
      </c>
      <c r="Q5674" s="43">
        <f>Q5675+Q5680</f>
        <v>0</v>
      </c>
      <c r="R5674" s="43">
        <f>R5675+R5680</f>
        <v>3672.4000000000001</v>
      </c>
      <c r="S5674" s="43">
        <f>S5675+S5680</f>
        <v>0</v>
      </c>
      <c r="T5674" s="43">
        <f>T5675+T5680</f>
        <v>0</v>
      </c>
      <c r="U5674" s="43">
        <v>0</v>
      </c>
      <c r="V5674" s="43">
        <f t="shared" si="11111"/>
        <v>115464.89999999999</v>
      </c>
      <c r="W5674" s="43">
        <f>W5675+W5680</f>
        <v>0</v>
      </c>
      <c r="X5674" s="43">
        <f>X5675+X5680</f>
        <v>0</v>
      </c>
      <c r="Y5674" s="43">
        <f>Y5675+Y5680</f>
        <v>0</v>
      </c>
      <c r="Z5674" s="43">
        <f>Z5675+Z5680</f>
        <v>0</v>
      </c>
      <c r="AA5674" s="43">
        <f>AA5675+AA5680</f>
        <v>0</v>
      </c>
      <c r="AB5674" s="43">
        <f>AB5675+AB5680</f>
        <v>85963.712329999995</v>
      </c>
      <c r="AC5674" s="44">
        <f>AC5675+AC5680</f>
        <v>114574.47696</v>
      </c>
      <c r="AD5674" s="44">
        <f>AD5675+AD5680</f>
        <v>114478.90351</v>
      </c>
      <c r="AE5674" s="45">
        <f t="shared" si="11216"/>
        <v>99.916583996247823</v>
      </c>
      <c r="AF5674" s="43">
        <f>AF5675+AF5680</f>
        <v>114574.47696</v>
      </c>
      <c r="AG5674" s="43">
        <f>AG5675+AG5680</f>
        <v>0</v>
      </c>
      <c r="AH5674" s="43">
        <f>AH5675+AH5680</f>
        <v>0</v>
      </c>
      <c r="AI5674" s="43">
        <f>AI5675+AI5680</f>
        <v>0</v>
      </c>
      <c r="AJ5674" s="43">
        <f>AJ5675+AJ5680</f>
        <v>0</v>
      </c>
      <c r="AK5674" s="43">
        <f>AK5675+AK5680</f>
        <v>0</v>
      </c>
      <c r="AL5674" s="43">
        <f t="shared" si="11217"/>
        <v>114574.47696</v>
      </c>
      <c r="AM5674" s="43">
        <f t="shared" si="11218"/>
        <v>890.42303999999422</v>
      </c>
      <c r="AN5674" s="2"/>
      <c r="AR5674" s="1"/>
      <c r="AS5674" s="1"/>
    </row>
    <row r="5675" ht="31.5">
      <c r="B5675" s="41" t="s">
        <v>1578</v>
      </c>
      <c r="C5675" s="41" t="s">
        <v>41</v>
      </c>
      <c r="D5675" s="41" t="s">
        <v>43</v>
      </c>
      <c r="E5675" s="26" t="str">
        <f t="shared" si="11072"/>
        <v>0113</v>
      </c>
      <c r="F5675" s="41" t="s">
        <v>91</v>
      </c>
      <c r="G5675" s="41"/>
      <c r="H5675" s="42" t="s">
        <v>92</v>
      </c>
      <c r="I5675" s="43">
        <f t="shared" ref="I5675:I5676" si="11219">I5676</f>
        <v>106428</v>
      </c>
      <c r="J5675" s="43">
        <f t="shared" ref="J5675:J5676" si="11220">J5676</f>
        <v>105140.60000000001</v>
      </c>
      <c r="K5675" s="43">
        <f t="shared" ref="K5675:K5676" si="11221">K5676</f>
        <v>105140.60000000001</v>
      </c>
      <c r="L5675" s="43">
        <f t="shared" ref="L5675:L5676" si="11222">L5676</f>
        <v>0</v>
      </c>
      <c r="M5675" s="43">
        <f t="shared" ref="M5675:M5676" si="11223">M5676</f>
        <v>0</v>
      </c>
      <c r="N5675" s="43">
        <f t="shared" ref="N5675:N5676" si="11224">N5676</f>
        <v>0</v>
      </c>
      <c r="O5675" s="43">
        <f>O5676+O5678</f>
        <v>0</v>
      </c>
      <c r="P5675" s="43">
        <f>P5676+P5678</f>
        <v>0</v>
      </c>
      <c r="Q5675" s="43">
        <f>Q5676+Q5678</f>
        <v>0</v>
      </c>
      <c r="R5675" s="43">
        <f>R5676+R5678</f>
        <v>3672.4000000000001</v>
      </c>
      <c r="S5675" s="43">
        <f>S5676+S5678</f>
        <v>0</v>
      </c>
      <c r="T5675" s="43">
        <f t="shared" ref="T5675:T5676" si="11225">T5676</f>
        <v>0</v>
      </c>
      <c r="U5675" s="43">
        <v>0</v>
      </c>
      <c r="V5675" s="43">
        <f t="shared" si="11111"/>
        <v>110100.39999999999</v>
      </c>
      <c r="W5675" s="43">
        <f t="shared" ref="W5675:W5676" si="11226">W5676</f>
        <v>0</v>
      </c>
      <c r="X5675" s="43">
        <f t="shared" ref="X5675:X5676" si="11227">X5676</f>
        <v>0</v>
      </c>
      <c r="Y5675" s="43">
        <f t="shared" ref="Y5675:Y5676" si="11228">Y5676</f>
        <v>0</v>
      </c>
      <c r="Z5675" s="43">
        <f t="shared" ref="Z5675:Z5676" si="11229">Z5676</f>
        <v>0</v>
      </c>
      <c r="AA5675" s="43">
        <f t="shared" ref="AA5675:AA5676" si="11230">AA5676</f>
        <v>0</v>
      </c>
      <c r="AB5675" s="43">
        <f>AB5676+AB5678</f>
        <v>81860.618029999998</v>
      </c>
      <c r="AC5675" s="44">
        <f>AC5676+AC5678</f>
        <v>109348.1853</v>
      </c>
      <c r="AD5675" s="44">
        <f>AD5676+AD5678</f>
        <v>109252.61185</v>
      </c>
      <c r="AE5675" s="45">
        <f t="shared" si="11216"/>
        <v>99.912597132053179</v>
      </c>
      <c r="AF5675" s="43">
        <f>AF5676+AF5678</f>
        <v>109238.2</v>
      </c>
      <c r="AG5675" s="43">
        <f>AG5676+AG5678</f>
        <v>0</v>
      </c>
      <c r="AH5675" s="43">
        <f>AH5676+AH5678</f>
        <v>0</v>
      </c>
      <c r="AI5675" s="43">
        <f>AI5676+AI5678</f>
        <v>0</v>
      </c>
      <c r="AJ5675" s="43">
        <f>AJ5676+AJ5678</f>
        <v>0</v>
      </c>
      <c r="AK5675" s="43">
        <f>AK5676+AK5678</f>
        <v>0</v>
      </c>
      <c r="AL5675" s="43">
        <f t="shared" si="11217"/>
        <v>109238.2</v>
      </c>
      <c r="AM5675" s="43">
        <f t="shared" si="11218"/>
        <v>862.19999999999709</v>
      </c>
      <c r="AN5675" s="2"/>
      <c r="AO5675" s="1"/>
      <c r="AP5675" s="1"/>
      <c r="AQ5675" s="1"/>
      <c r="AR5675" s="1"/>
      <c r="AS5675" s="1"/>
    </row>
    <row r="5676" ht="78.75">
      <c r="B5676" s="41" t="s">
        <v>1578</v>
      </c>
      <c r="C5676" s="41" t="s">
        <v>41</v>
      </c>
      <c r="D5676" s="41" t="s">
        <v>43</v>
      </c>
      <c r="E5676" s="26" t="str">
        <f t="shared" si="11072"/>
        <v>0113</v>
      </c>
      <c r="F5676" s="41" t="s">
        <v>91</v>
      </c>
      <c r="G5676" s="41" t="s">
        <v>71</v>
      </c>
      <c r="H5676" s="42" t="s">
        <v>72</v>
      </c>
      <c r="I5676" s="43">
        <f t="shared" si="11219"/>
        <v>106428</v>
      </c>
      <c r="J5676" s="43">
        <f t="shared" si="11220"/>
        <v>105140.60000000001</v>
      </c>
      <c r="K5676" s="43">
        <f t="shared" si="11221"/>
        <v>105140.60000000001</v>
      </c>
      <c r="L5676" s="43">
        <f t="shared" si="11222"/>
        <v>0</v>
      </c>
      <c r="M5676" s="43">
        <f t="shared" si="11223"/>
        <v>0</v>
      </c>
      <c r="N5676" s="43">
        <f t="shared" si="11224"/>
        <v>0</v>
      </c>
      <c r="O5676" s="43">
        <f>O5677</f>
        <v>0</v>
      </c>
      <c r="P5676" s="43">
        <f>P5677</f>
        <v>0</v>
      </c>
      <c r="Q5676" s="43">
        <f>Q5677</f>
        <v>0</v>
      </c>
      <c r="R5676" s="43">
        <f>R5677</f>
        <v>3672.4000000000001</v>
      </c>
      <c r="S5676" s="43">
        <f>S5677</f>
        <v>0</v>
      </c>
      <c r="T5676" s="43">
        <f t="shared" si="11225"/>
        <v>0</v>
      </c>
      <c r="U5676" s="43">
        <v>0</v>
      </c>
      <c r="V5676" s="43">
        <f t="shared" si="11111"/>
        <v>110100.39999999999</v>
      </c>
      <c r="W5676" s="43">
        <f t="shared" si="11226"/>
        <v>0</v>
      </c>
      <c r="X5676" s="43">
        <f t="shared" si="11227"/>
        <v>0</v>
      </c>
      <c r="Y5676" s="43">
        <f t="shared" si="11228"/>
        <v>0</v>
      </c>
      <c r="Z5676" s="43">
        <f t="shared" si="11229"/>
        <v>0</v>
      </c>
      <c r="AA5676" s="43">
        <f t="shared" si="11230"/>
        <v>0</v>
      </c>
      <c r="AB5676" s="43">
        <f>AB5677</f>
        <v>81857.208599999998</v>
      </c>
      <c r="AC5676" s="44">
        <f>AC5677</f>
        <v>109344.77587</v>
      </c>
      <c r="AD5676" s="44">
        <f>AD5677</f>
        <v>109249.20242</v>
      </c>
      <c r="AE5676" s="45">
        <f t="shared" si="11216"/>
        <v>99.912594406783896</v>
      </c>
      <c r="AF5676" s="43">
        <f>AF5677</f>
        <v>109234.79057</v>
      </c>
      <c r="AG5676" s="43">
        <f>AG5677</f>
        <v>0</v>
      </c>
      <c r="AH5676" s="43">
        <f>AH5677</f>
        <v>0</v>
      </c>
      <c r="AI5676" s="43">
        <f>AI5677</f>
        <v>0</v>
      </c>
      <c r="AJ5676" s="43">
        <f>AJ5677</f>
        <v>0</v>
      </c>
      <c r="AK5676" s="43">
        <f>AK5677</f>
        <v>0</v>
      </c>
      <c r="AL5676" s="43">
        <f t="shared" si="11217"/>
        <v>109234.79057</v>
      </c>
      <c r="AM5676" s="43">
        <f t="shared" si="11218"/>
        <v>865.60942999999679</v>
      </c>
      <c r="AN5676" s="2"/>
      <c r="AR5676" s="1"/>
      <c r="AS5676" s="1"/>
    </row>
    <row r="5677" ht="31.5">
      <c r="B5677" s="41" t="s">
        <v>1578</v>
      </c>
      <c r="C5677" s="41" t="s">
        <v>41</v>
      </c>
      <c r="D5677" s="41" t="s">
        <v>43</v>
      </c>
      <c r="E5677" s="26" t="str">
        <f t="shared" si="11072"/>
        <v>0113</v>
      </c>
      <c r="F5677" s="41" t="s">
        <v>91</v>
      </c>
      <c r="G5677" s="41" t="s">
        <v>93</v>
      </c>
      <c r="H5677" s="42" t="s">
        <v>94</v>
      </c>
      <c r="I5677" s="43">
        <v>106428</v>
      </c>
      <c r="J5677" s="43">
        <v>105140.60000000001</v>
      </c>
      <c r="K5677" s="43">
        <v>105140.60000000001</v>
      </c>
      <c r="L5677" s="43"/>
      <c r="M5677" s="43"/>
      <c r="N5677" s="43"/>
      <c r="O5677" s="43">
        <v>0</v>
      </c>
      <c r="P5677" s="43">
        <v>0</v>
      </c>
      <c r="Q5677" s="43">
        <v>0</v>
      </c>
      <c r="R5677" s="43">
        <v>3672.4000000000001</v>
      </c>
      <c r="S5677" s="43">
        <v>0</v>
      </c>
      <c r="T5677" s="43">
        <v>0</v>
      </c>
      <c r="U5677" s="43">
        <v>0</v>
      </c>
      <c r="V5677" s="43">
        <f t="shared" si="11111"/>
        <v>110100.39999999999</v>
      </c>
      <c r="W5677" s="43"/>
      <c r="X5677" s="43"/>
      <c r="Y5677" s="43"/>
      <c r="Z5677" s="43"/>
      <c r="AA5677" s="43"/>
      <c r="AB5677" s="43">
        <v>81857.208599999998</v>
      </c>
      <c r="AC5677" s="44">
        <v>109344.77587</v>
      </c>
      <c r="AD5677" s="44">
        <v>109249.20242</v>
      </c>
      <c r="AE5677" s="45">
        <f t="shared" si="11216"/>
        <v>99.912594406783896</v>
      </c>
      <c r="AF5677" s="43">
        <v>109234.79057</v>
      </c>
      <c r="AG5677" s="43">
        <v>0</v>
      </c>
      <c r="AH5677" s="43">
        <v>0</v>
      </c>
      <c r="AI5677" s="43">
        <v>0</v>
      </c>
      <c r="AJ5677" s="43">
        <v>0</v>
      </c>
      <c r="AK5677" s="43">
        <v>0</v>
      </c>
      <c r="AL5677" s="43">
        <f t="shared" si="11217"/>
        <v>109234.79057</v>
      </c>
      <c r="AM5677" s="43">
        <f t="shared" si="11218"/>
        <v>865.60942999999679</v>
      </c>
      <c r="AN5677" s="19"/>
      <c r="AO5677" s="1"/>
      <c r="AP5677" s="1"/>
      <c r="AQ5677" s="1"/>
      <c r="AR5677" s="1"/>
      <c r="AS5677" s="1"/>
    </row>
    <row r="5678">
      <c r="B5678" s="41" t="s">
        <v>1578</v>
      </c>
      <c r="C5678" s="41" t="s">
        <v>41</v>
      </c>
      <c r="D5678" s="41" t="s">
        <v>43</v>
      </c>
      <c r="E5678" s="26" t="str">
        <f t="shared" si="11072"/>
        <v>0113</v>
      </c>
      <c r="F5678" s="41" t="s">
        <v>91</v>
      </c>
      <c r="G5678" s="41" t="s">
        <v>95</v>
      </c>
      <c r="H5678" s="42" t="s">
        <v>96</v>
      </c>
      <c r="I5678" s="43"/>
      <c r="J5678" s="43"/>
      <c r="K5678" s="43"/>
      <c r="L5678" s="43"/>
      <c r="M5678" s="43"/>
      <c r="N5678" s="43"/>
      <c r="O5678" s="43">
        <f>O5679</f>
        <v>0</v>
      </c>
      <c r="P5678" s="43">
        <f>P5679</f>
        <v>0</v>
      </c>
      <c r="Q5678" s="43">
        <f>Q5679</f>
        <v>0</v>
      </c>
      <c r="R5678" s="43">
        <f>R5679</f>
        <v>0</v>
      </c>
      <c r="S5678" s="43">
        <f>S5679</f>
        <v>0</v>
      </c>
      <c r="T5678" s="43"/>
      <c r="U5678" s="43"/>
      <c r="V5678" s="43">
        <f t="shared" si="11111"/>
        <v>0</v>
      </c>
      <c r="W5678" s="43"/>
      <c r="X5678" s="43"/>
      <c r="Y5678" s="43"/>
      <c r="Z5678" s="43"/>
      <c r="AA5678" s="43"/>
      <c r="AB5678" s="43">
        <f>AB5679</f>
        <v>3.40943</v>
      </c>
      <c r="AC5678" s="44">
        <f>AC5679</f>
        <v>3.40943</v>
      </c>
      <c r="AD5678" s="44">
        <f>AD5679</f>
        <v>3.40943</v>
      </c>
      <c r="AE5678" s="45">
        <f t="shared" si="11216"/>
        <v>100</v>
      </c>
      <c r="AF5678" s="43">
        <f>AF5679</f>
        <v>3.40943</v>
      </c>
      <c r="AG5678" s="43">
        <f>AG5679</f>
        <v>0</v>
      </c>
      <c r="AH5678" s="43">
        <f>AH5679</f>
        <v>0</v>
      </c>
      <c r="AI5678" s="43">
        <f>AI5679</f>
        <v>0</v>
      </c>
      <c r="AJ5678" s="43">
        <f>AJ5679</f>
        <v>0</v>
      </c>
      <c r="AK5678" s="43">
        <f>AK5679</f>
        <v>0</v>
      </c>
      <c r="AL5678" s="43">
        <f t="shared" si="11217"/>
        <v>3.40943</v>
      </c>
      <c r="AM5678" s="43">
        <f t="shared" si="11218"/>
        <v>-3.40943</v>
      </c>
      <c r="AN5678" s="19"/>
      <c r="AO5678" s="1"/>
      <c r="AP5678" s="1"/>
      <c r="AQ5678" s="1"/>
      <c r="AR5678" s="1"/>
      <c r="AS5678" s="1"/>
    </row>
    <row r="5679" ht="31.5">
      <c r="B5679" s="41" t="s">
        <v>1578</v>
      </c>
      <c r="C5679" s="41" t="s">
        <v>41</v>
      </c>
      <c r="D5679" s="41" t="s">
        <v>43</v>
      </c>
      <c r="E5679" s="26" t="str">
        <f t="shared" ref="E5679:E5719" si="11231">CONCATENATE(C5679,D5679)</f>
        <v>0113</v>
      </c>
      <c r="F5679" s="41" t="s">
        <v>91</v>
      </c>
      <c r="G5679" s="41" t="s">
        <v>97</v>
      </c>
      <c r="H5679" s="42" t="s">
        <v>98</v>
      </c>
      <c r="I5679" s="43"/>
      <c r="J5679" s="43"/>
      <c r="K5679" s="43"/>
      <c r="L5679" s="43"/>
      <c r="M5679" s="43"/>
      <c r="N5679" s="43"/>
      <c r="O5679" s="43">
        <v>0</v>
      </c>
      <c r="P5679" s="43">
        <v>0</v>
      </c>
      <c r="Q5679" s="43">
        <v>0</v>
      </c>
      <c r="R5679" s="43">
        <v>0</v>
      </c>
      <c r="S5679" s="43">
        <v>0</v>
      </c>
      <c r="T5679" s="43"/>
      <c r="U5679" s="43"/>
      <c r="V5679" s="43">
        <f t="shared" si="11111"/>
        <v>0</v>
      </c>
      <c r="W5679" s="43"/>
      <c r="X5679" s="43"/>
      <c r="Y5679" s="43"/>
      <c r="Z5679" s="43"/>
      <c r="AA5679" s="43"/>
      <c r="AB5679" s="43">
        <v>3.40943</v>
      </c>
      <c r="AC5679" s="44">
        <v>3.40943</v>
      </c>
      <c r="AD5679" s="44">
        <v>3.40943</v>
      </c>
      <c r="AE5679" s="45">
        <f t="shared" si="11216"/>
        <v>100</v>
      </c>
      <c r="AF5679" s="43">
        <v>3.40943</v>
      </c>
      <c r="AG5679" s="43">
        <v>0</v>
      </c>
      <c r="AH5679" s="43">
        <v>0</v>
      </c>
      <c r="AI5679" s="43">
        <v>0</v>
      </c>
      <c r="AJ5679" s="43">
        <v>0</v>
      </c>
      <c r="AK5679" s="43">
        <v>0</v>
      </c>
      <c r="AL5679" s="43">
        <f t="shared" si="11217"/>
        <v>3.40943</v>
      </c>
      <c r="AM5679" s="43">
        <f t="shared" si="11218"/>
        <v>-3.40943</v>
      </c>
      <c r="AN5679" s="19"/>
      <c r="AR5679" s="1"/>
      <c r="AS5679" s="1"/>
    </row>
    <row r="5680" ht="31.5">
      <c r="B5680" s="41" t="s">
        <v>1578</v>
      </c>
      <c r="C5680" s="41" t="s">
        <v>41</v>
      </c>
      <c r="D5680" s="41" t="s">
        <v>43</v>
      </c>
      <c r="E5680" s="26" t="str">
        <f t="shared" si="11231"/>
        <v>0113</v>
      </c>
      <c r="F5680" s="41" t="s">
        <v>99</v>
      </c>
      <c r="G5680" s="41"/>
      <c r="H5680" s="42" t="s">
        <v>100</v>
      </c>
      <c r="I5680" s="43">
        <f>I5681+I5683</f>
        <v>5364.5</v>
      </c>
      <c r="J5680" s="43">
        <f>J5681+J5683</f>
        <v>5364.5</v>
      </c>
      <c r="K5680" s="43">
        <f>K5681+K5683</f>
        <v>5364.5</v>
      </c>
      <c r="L5680" s="43">
        <f>L5681+L5683</f>
        <v>0</v>
      </c>
      <c r="M5680" s="43">
        <f>M5681+M5683</f>
        <v>0</v>
      </c>
      <c r="N5680" s="43">
        <f>N5681+N5683</f>
        <v>0</v>
      </c>
      <c r="O5680" s="43">
        <f>O5681+O5683+O5685</f>
        <v>0</v>
      </c>
      <c r="P5680" s="43">
        <f>P5681+P5683+P5685</f>
        <v>0</v>
      </c>
      <c r="Q5680" s="43">
        <f>Q5681+Q5683</f>
        <v>0</v>
      </c>
      <c r="R5680" s="43">
        <f>R5681+R5683</f>
        <v>0</v>
      </c>
      <c r="S5680" s="43">
        <f>S5681+S5683</f>
        <v>0</v>
      </c>
      <c r="T5680" s="43">
        <f>T5681+T5683</f>
        <v>0</v>
      </c>
      <c r="U5680" s="43">
        <v>0</v>
      </c>
      <c r="V5680" s="43">
        <f t="shared" si="11111"/>
        <v>5364.5</v>
      </c>
      <c r="W5680" s="43">
        <f>W5681+W5683</f>
        <v>0</v>
      </c>
      <c r="X5680" s="43">
        <f>X5681+X5683</f>
        <v>0</v>
      </c>
      <c r="Y5680" s="43">
        <f>Y5681+Y5683</f>
        <v>0</v>
      </c>
      <c r="Z5680" s="43">
        <f>Z5681+Z5683</f>
        <v>0</v>
      </c>
      <c r="AA5680" s="43">
        <f>AA5681+AA5683</f>
        <v>0</v>
      </c>
      <c r="AB5680" s="43">
        <f>AB5681+AB5683+AB5685</f>
        <v>4103.0942999999997</v>
      </c>
      <c r="AC5680" s="44">
        <f>AC5681+AC5683+AC5685</f>
        <v>5226.2916600000008</v>
      </c>
      <c r="AD5680" s="44">
        <f>AD5681+AD5683+AD5685</f>
        <v>5226.2916600000008</v>
      </c>
      <c r="AE5680" s="45">
        <f t="shared" si="11216"/>
        <v>100</v>
      </c>
      <c r="AF5680" s="43">
        <f>AF5681+AF5683+AF5685</f>
        <v>5336.2769600000001</v>
      </c>
      <c r="AG5680" s="43">
        <f>AG5681+AG5683+AG5685</f>
        <v>0</v>
      </c>
      <c r="AH5680" s="43">
        <f>AH5681+AH5683+AH5685</f>
        <v>0</v>
      </c>
      <c r="AI5680" s="43">
        <f>AI5681+AI5683+AI5685</f>
        <v>0</v>
      </c>
      <c r="AJ5680" s="43">
        <f>AJ5681+AJ5683+AJ5685</f>
        <v>0</v>
      </c>
      <c r="AK5680" s="43">
        <f>AK5681+AK5683+AK5685</f>
        <v>0</v>
      </c>
      <c r="AL5680" s="43">
        <f t="shared" si="11217"/>
        <v>5336.2769600000001</v>
      </c>
      <c r="AM5680" s="43">
        <f t="shared" si="11218"/>
        <v>28.223039999999855</v>
      </c>
      <c r="AN5680" s="2"/>
      <c r="AO5680" s="1"/>
      <c r="AP5680" s="1"/>
      <c r="AQ5680" s="1"/>
      <c r="AR5680" s="1"/>
      <c r="AS5680" s="1"/>
    </row>
    <row r="5681" ht="78.75">
      <c r="B5681" s="41" t="s">
        <v>1578</v>
      </c>
      <c r="C5681" s="41" t="s">
        <v>41</v>
      </c>
      <c r="D5681" s="41" t="s">
        <v>43</v>
      </c>
      <c r="E5681" s="26" t="str">
        <f t="shared" si="11231"/>
        <v>0113</v>
      </c>
      <c r="F5681" s="41" t="s">
        <v>99</v>
      </c>
      <c r="G5681" s="41" t="s">
        <v>71</v>
      </c>
      <c r="H5681" s="42" t="s">
        <v>72</v>
      </c>
      <c r="I5681" s="43">
        <f>I5682</f>
        <v>148</v>
      </c>
      <c r="J5681" s="43">
        <f>J5682</f>
        <v>148</v>
      </c>
      <c r="K5681" s="43">
        <f>K5682</f>
        <v>148</v>
      </c>
      <c r="L5681" s="43">
        <f>L5682</f>
        <v>0</v>
      </c>
      <c r="M5681" s="43">
        <f>M5682</f>
        <v>0</v>
      </c>
      <c r="N5681" s="43">
        <f>N5682</f>
        <v>0</v>
      </c>
      <c r="O5681" s="43">
        <f>O5682</f>
        <v>0</v>
      </c>
      <c r="P5681" s="43">
        <f>P5682</f>
        <v>0</v>
      </c>
      <c r="Q5681" s="43">
        <f>Q5682</f>
        <v>0</v>
      </c>
      <c r="R5681" s="43">
        <f>R5682</f>
        <v>0</v>
      </c>
      <c r="S5681" s="43">
        <f>S5682</f>
        <v>0</v>
      </c>
      <c r="T5681" s="43">
        <f>T5682</f>
        <v>0</v>
      </c>
      <c r="U5681" s="43">
        <v>0</v>
      </c>
      <c r="V5681" s="43">
        <f t="shared" si="11111"/>
        <v>148</v>
      </c>
      <c r="W5681" s="43">
        <f>W5682</f>
        <v>0</v>
      </c>
      <c r="X5681" s="43">
        <f>X5682</f>
        <v>0</v>
      </c>
      <c r="Y5681" s="43">
        <f>Y5682</f>
        <v>0</v>
      </c>
      <c r="Z5681" s="43">
        <f>Z5682</f>
        <v>0</v>
      </c>
      <c r="AA5681" s="43">
        <f>AA5682</f>
        <v>0</v>
      </c>
      <c r="AB5681" s="43">
        <f>AB5682</f>
        <v>185.00999999999999</v>
      </c>
      <c r="AC5681" s="44">
        <f>AC5682</f>
        <v>190.47730000000001</v>
      </c>
      <c r="AD5681" s="44">
        <f>AD5682</f>
        <v>190.47730000000001</v>
      </c>
      <c r="AE5681" s="45">
        <f t="shared" si="11216"/>
        <v>100</v>
      </c>
      <c r="AF5681" s="43">
        <f>AF5682</f>
        <v>219.71000000000001</v>
      </c>
      <c r="AG5681" s="43">
        <f>AG5682</f>
        <v>0</v>
      </c>
      <c r="AH5681" s="43">
        <f>AH5682</f>
        <v>0</v>
      </c>
      <c r="AI5681" s="43">
        <f>AI5682</f>
        <v>0</v>
      </c>
      <c r="AJ5681" s="43">
        <f>AJ5682</f>
        <v>0</v>
      </c>
      <c r="AK5681" s="43">
        <f>AK5682</f>
        <v>0</v>
      </c>
      <c r="AL5681" s="43">
        <f t="shared" si="11217"/>
        <v>219.71000000000001</v>
      </c>
      <c r="AM5681" s="43">
        <f t="shared" si="11218"/>
        <v>-71.710000000000008</v>
      </c>
      <c r="AN5681" s="2"/>
      <c r="AR5681" s="1"/>
      <c r="AS5681" s="1"/>
    </row>
    <row r="5682" ht="31.5">
      <c r="B5682" s="41" t="s">
        <v>1578</v>
      </c>
      <c r="C5682" s="41" t="s">
        <v>41</v>
      </c>
      <c r="D5682" s="41" t="s">
        <v>43</v>
      </c>
      <c r="E5682" s="26" t="str">
        <f t="shared" si="11231"/>
        <v>0113</v>
      </c>
      <c r="F5682" s="41" t="s">
        <v>99</v>
      </c>
      <c r="G5682" s="41" t="s">
        <v>93</v>
      </c>
      <c r="H5682" s="42" t="s">
        <v>94</v>
      </c>
      <c r="I5682" s="43">
        <v>148</v>
      </c>
      <c r="J5682" s="43">
        <v>148</v>
      </c>
      <c r="K5682" s="43">
        <v>148</v>
      </c>
      <c r="L5682" s="43"/>
      <c r="M5682" s="43"/>
      <c r="N5682" s="43"/>
      <c r="O5682" s="43">
        <v>0</v>
      </c>
      <c r="P5682" s="43">
        <v>0</v>
      </c>
      <c r="Q5682" s="43">
        <v>0</v>
      </c>
      <c r="R5682" s="43">
        <v>0</v>
      </c>
      <c r="S5682" s="43">
        <v>0</v>
      </c>
      <c r="T5682" s="43">
        <v>0</v>
      </c>
      <c r="U5682" s="43">
        <v>0</v>
      </c>
      <c r="V5682" s="43">
        <f t="shared" si="11111"/>
        <v>148</v>
      </c>
      <c r="W5682" s="43"/>
      <c r="X5682" s="43"/>
      <c r="Y5682" s="43"/>
      <c r="Z5682" s="43"/>
      <c r="AA5682" s="43"/>
      <c r="AB5682" s="43">
        <v>185.00999999999999</v>
      </c>
      <c r="AC5682" s="44">
        <v>190.47730000000001</v>
      </c>
      <c r="AD5682" s="44">
        <v>190.47730000000001</v>
      </c>
      <c r="AE5682" s="45">
        <f t="shared" si="11216"/>
        <v>100</v>
      </c>
      <c r="AF5682" s="43">
        <v>219.71000000000001</v>
      </c>
      <c r="AG5682" s="43">
        <v>0</v>
      </c>
      <c r="AH5682" s="43">
        <v>0</v>
      </c>
      <c r="AI5682" s="43">
        <v>0</v>
      </c>
      <c r="AJ5682" s="43">
        <v>0</v>
      </c>
      <c r="AK5682" s="43">
        <v>0</v>
      </c>
      <c r="AL5682" s="43">
        <f t="shared" si="11217"/>
        <v>219.71000000000001</v>
      </c>
      <c r="AM5682" s="43">
        <f t="shared" si="11218"/>
        <v>-71.710000000000008</v>
      </c>
      <c r="AN5682" s="19"/>
      <c r="AO5682" s="1"/>
      <c r="AP5682" s="1"/>
      <c r="AQ5682" s="1"/>
      <c r="AR5682" s="1"/>
      <c r="AS5682" s="1"/>
    </row>
    <row r="5683" ht="31.5">
      <c r="B5683" s="41" t="s">
        <v>1578</v>
      </c>
      <c r="C5683" s="41" t="s">
        <v>41</v>
      </c>
      <c r="D5683" s="41" t="s">
        <v>43</v>
      </c>
      <c r="E5683" s="26" t="str">
        <f t="shared" si="11231"/>
        <v>0113</v>
      </c>
      <c r="F5683" s="41" t="s">
        <v>99</v>
      </c>
      <c r="G5683" s="41" t="s">
        <v>53</v>
      </c>
      <c r="H5683" s="42" t="s">
        <v>54</v>
      </c>
      <c r="I5683" s="43">
        <f>I5684</f>
        <v>5216.5</v>
      </c>
      <c r="J5683" s="43">
        <f>J5684</f>
        <v>5216.5</v>
      </c>
      <c r="K5683" s="43">
        <f>K5684</f>
        <v>5216.5</v>
      </c>
      <c r="L5683" s="43">
        <f>L5684</f>
        <v>0</v>
      </c>
      <c r="M5683" s="43">
        <f>M5684</f>
        <v>0</v>
      </c>
      <c r="N5683" s="43">
        <f>N5684</f>
        <v>0</v>
      </c>
      <c r="O5683" s="43">
        <f>O5684</f>
        <v>0</v>
      </c>
      <c r="P5683" s="43">
        <f>P5684</f>
        <v>0</v>
      </c>
      <c r="Q5683" s="43">
        <f>Q5684</f>
        <v>0</v>
      </c>
      <c r="R5683" s="43">
        <f>R5684</f>
        <v>0</v>
      </c>
      <c r="S5683" s="43">
        <f>S5684</f>
        <v>0</v>
      </c>
      <c r="T5683" s="43">
        <f>T5684</f>
        <v>0</v>
      </c>
      <c r="U5683" s="43">
        <v>0</v>
      </c>
      <c r="V5683" s="43">
        <f t="shared" si="11111"/>
        <v>5216.5</v>
      </c>
      <c r="W5683" s="43">
        <f>W5684</f>
        <v>0</v>
      </c>
      <c r="X5683" s="43">
        <f>X5684</f>
        <v>0</v>
      </c>
      <c r="Y5683" s="43">
        <f>Y5684</f>
        <v>0</v>
      </c>
      <c r="Z5683" s="43">
        <f>Z5684</f>
        <v>0</v>
      </c>
      <c r="AA5683" s="43">
        <f>AA5684</f>
        <v>0</v>
      </c>
      <c r="AB5683" s="43">
        <f>AB5684</f>
        <v>3916.0843</v>
      </c>
      <c r="AC5683" s="44">
        <f>AC5684</f>
        <v>5033.3143600000003</v>
      </c>
      <c r="AD5683" s="44">
        <f>AD5684</f>
        <v>5033.3143600000003</v>
      </c>
      <c r="AE5683" s="45">
        <f t="shared" si="11216"/>
        <v>100</v>
      </c>
      <c r="AF5683" s="43">
        <f>AF5684</f>
        <v>5114.5669600000001</v>
      </c>
      <c r="AG5683" s="43">
        <f>AG5684</f>
        <v>0</v>
      </c>
      <c r="AH5683" s="43">
        <f>AH5684</f>
        <v>0</v>
      </c>
      <c r="AI5683" s="43">
        <f>AI5684</f>
        <v>0</v>
      </c>
      <c r="AJ5683" s="43">
        <f>AJ5684</f>
        <v>0</v>
      </c>
      <c r="AK5683" s="43">
        <f>AK5684</f>
        <v>0</v>
      </c>
      <c r="AL5683" s="43">
        <f t="shared" si="11217"/>
        <v>5114.5669600000001</v>
      </c>
      <c r="AM5683" s="43">
        <f t="shared" si="11218"/>
        <v>101.93303999999989</v>
      </c>
      <c r="AN5683" s="2"/>
      <c r="AR5683" s="1"/>
      <c r="AS5683" s="1"/>
    </row>
    <row r="5684" ht="31.5">
      <c r="B5684" s="41" t="s">
        <v>1578</v>
      </c>
      <c r="C5684" s="41" t="s">
        <v>41</v>
      </c>
      <c r="D5684" s="41" t="s">
        <v>43</v>
      </c>
      <c r="E5684" s="26" t="str">
        <f t="shared" si="11231"/>
        <v>0113</v>
      </c>
      <c r="F5684" s="41" t="s">
        <v>99</v>
      </c>
      <c r="G5684" s="41" t="s">
        <v>55</v>
      </c>
      <c r="H5684" s="42" t="s">
        <v>56</v>
      </c>
      <c r="I5684" s="43">
        <v>5216.5</v>
      </c>
      <c r="J5684" s="43">
        <v>5216.5</v>
      </c>
      <c r="K5684" s="43">
        <v>5216.5</v>
      </c>
      <c r="L5684" s="43"/>
      <c r="M5684" s="43"/>
      <c r="N5684" s="43"/>
      <c r="O5684" s="43">
        <v>0</v>
      </c>
      <c r="P5684" s="43">
        <v>0</v>
      </c>
      <c r="Q5684" s="43">
        <v>0</v>
      </c>
      <c r="R5684" s="43">
        <v>0</v>
      </c>
      <c r="S5684" s="43">
        <v>0</v>
      </c>
      <c r="T5684" s="43">
        <v>0</v>
      </c>
      <c r="U5684" s="43">
        <v>0</v>
      </c>
      <c r="V5684" s="43">
        <f t="shared" si="11111"/>
        <v>5216.5</v>
      </c>
      <c r="W5684" s="43"/>
      <c r="X5684" s="43"/>
      <c r="Y5684" s="43"/>
      <c r="Z5684" s="43"/>
      <c r="AA5684" s="43"/>
      <c r="AB5684" s="43">
        <v>3916.0843</v>
      </c>
      <c r="AC5684" s="44">
        <v>5033.3143600000003</v>
      </c>
      <c r="AD5684" s="44">
        <v>5033.3143600000003</v>
      </c>
      <c r="AE5684" s="45">
        <f t="shared" si="11216"/>
        <v>100</v>
      </c>
      <c r="AF5684" s="43">
        <v>5114.5669600000001</v>
      </c>
      <c r="AG5684" s="43">
        <v>0</v>
      </c>
      <c r="AH5684" s="43">
        <v>0</v>
      </c>
      <c r="AI5684" s="43">
        <v>0</v>
      </c>
      <c r="AJ5684" s="43">
        <v>0</v>
      </c>
      <c r="AK5684" s="43">
        <v>0</v>
      </c>
      <c r="AL5684" s="43">
        <f t="shared" si="11217"/>
        <v>5114.5669600000001</v>
      </c>
      <c r="AM5684" s="43">
        <f t="shared" si="11218"/>
        <v>101.93303999999989</v>
      </c>
      <c r="AN5684" s="19"/>
      <c r="AO5684" s="1"/>
      <c r="AP5684" s="1"/>
      <c r="AQ5684" s="1"/>
      <c r="AR5684" s="1"/>
      <c r="AS5684" s="1"/>
    </row>
    <row r="5685" ht="31.5">
      <c r="B5685" s="41" t="s">
        <v>1578</v>
      </c>
      <c r="C5685" s="41" t="s">
        <v>41</v>
      </c>
      <c r="D5685" s="41" t="s">
        <v>43</v>
      </c>
      <c r="E5685" s="26" t="str">
        <f t="shared" si="11231"/>
        <v>0113</v>
      </c>
      <c r="F5685" s="41" t="s">
        <v>99</v>
      </c>
      <c r="G5685" s="41" t="s">
        <v>59</v>
      </c>
      <c r="H5685" s="42" t="s">
        <v>60</v>
      </c>
      <c r="I5685" s="43"/>
      <c r="J5685" s="43"/>
      <c r="K5685" s="43"/>
      <c r="L5685" s="43"/>
      <c r="M5685" s="43"/>
      <c r="N5685" s="43"/>
      <c r="O5685" s="43">
        <f>O5686</f>
        <v>0</v>
      </c>
      <c r="P5685" s="43">
        <f>P5686</f>
        <v>0</v>
      </c>
      <c r="Q5685" s="43"/>
      <c r="R5685" s="43"/>
      <c r="S5685" s="43"/>
      <c r="T5685" s="43"/>
      <c r="U5685" s="43"/>
      <c r="V5685" s="43">
        <f t="shared" si="11111"/>
        <v>0</v>
      </c>
      <c r="W5685" s="43"/>
      <c r="X5685" s="43"/>
      <c r="Y5685" s="43"/>
      <c r="Z5685" s="43"/>
      <c r="AA5685" s="43"/>
      <c r="AB5685" s="43">
        <f>AB5686</f>
        <v>2</v>
      </c>
      <c r="AC5685" s="44">
        <f>AC5686</f>
        <v>2.5</v>
      </c>
      <c r="AD5685" s="44">
        <f>AD5686</f>
        <v>2.5</v>
      </c>
      <c r="AE5685" s="45">
        <f t="shared" si="11216"/>
        <v>100</v>
      </c>
      <c r="AF5685" s="43">
        <f>AF5686</f>
        <v>2</v>
      </c>
      <c r="AG5685" s="43">
        <f>AG5686</f>
        <v>0</v>
      </c>
      <c r="AH5685" s="43">
        <f>AH5686</f>
        <v>0</v>
      </c>
      <c r="AI5685" s="43">
        <f>AI5686</f>
        <v>0</v>
      </c>
      <c r="AJ5685" s="43">
        <f>AJ5686</f>
        <v>0</v>
      </c>
      <c r="AK5685" s="43">
        <f>AK5686</f>
        <v>0</v>
      </c>
      <c r="AL5685" s="43">
        <f t="shared" si="11217"/>
        <v>2</v>
      </c>
      <c r="AM5685" s="43">
        <f t="shared" si="11218"/>
        <v>-2</v>
      </c>
      <c r="AN5685" s="19"/>
      <c r="AO5685" s="1"/>
      <c r="AP5685" s="1"/>
      <c r="AQ5685" s="1"/>
      <c r="AR5685" s="1"/>
      <c r="AS5685" s="1"/>
    </row>
    <row r="5686" ht="31.5">
      <c r="B5686" s="41" t="s">
        <v>1578</v>
      </c>
      <c r="C5686" s="41" t="s">
        <v>41</v>
      </c>
      <c r="D5686" s="41" t="s">
        <v>43</v>
      </c>
      <c r="E5686" s="26" t="str">
        <f t="shared" si="11231"/>
        <v>0113</v>
      </c>
      <c r="F5686" s="41" t="s">
        <v>99</v>
      </c>
      <c r="G5686" s="41" t="s">
        <v>63</v>
      </c>
      <c r="H5686" s="42" t="s">
        <v>64</v>
      </c>
      <c r="I5686" s="43"/>
      <c r="J5686" s="43"/>
      <c r="K5686" s="43"/>
      <c r="L5686" s="43"/>
      <c r="M5686" s="43"/>
      <c r="N5686" s="43"/>
      <c r="O5686" s="43">
        <v>0</v>
      </c>
      <c r="P5686" s="43">
        <v>0</v>
      </c>
      <c r="Q5686" s="43"/>
      <c r="R5686" s="43"/>
      <c r="S5686" s="43"/>
      <c r="T5686" s="43"/>
      <c r="U5686" s="43"/>
      <c r="V5686" s="43">
        <f t="shared" si="11111"/>
        <v>0</v>
      </c>
      <c r="W5686" s="43"/>
      <c r="X5686" s="43"/>
      <c r="Y5686" s="43"/>
      <c r="Z5686" s="43"/>
      <c r="AA5686" s="43"/>
      <c r="AB5686" s="43">
        <v>2</v>
      </c>
      <c r="AC5686" s="44">
        <v>2.5</v>
      </c>
      <c r="AD5686" s="44">
        <v>2.5</v>
      </c>
      <c r="AE5686" s="45">
        <f t="shared" si="11216"/>
        <v>100</v>
      </c>
      <c r="AF5686" s="43">
        <v>2</v>
      </c>
      <c r="AG5686" s="43">
        <v>0</v>
      </c>
      <c r="AH5686" s="43">
        <v>0</v>
      </c>
      <c r="AI5686" s="43">
        <v>0</v>
      </c>
      <c r="AJ5686" s="43">
        <v>0</v>
      </c>
      <c r="AK5686" s="43">
        <v>0</v>
      </c>
      <c r="AL5686" s="43">
        <f t="shared" si="11217"/>
        <v>2</v>
      </c>
      <c r="AM5686" s="43">
        <f t="shared" si="11218"/>
        <v>-2</v>
      </c>
      <c r="AN5686" s="19"/>
      <c r="AO5686" s="1"/>
      <c r="AP5686" s="1"/>
      <c r="AQ5686" s="1"/>
      <c r="AR5686" s="1"/>
      <c r="AS5686" s="1"/>
    </row>
    <row r="5687" ht="47.25">
      <c r="B5687" s="41" t="s">
        <v>1578</v>
      </c>
      <c r="C5687" s="41" t="s">
        <v>41</v>
      </c>
      <c r="D5687" s="41" t="s">
        <v>43</v>
      </c>
      <c r="E5687" s="26" t="str">
        <f t="shared" si="11231"/>
        <v>0113</v>
      </c>
      <c r="F5687" s="41" t="s">
        <v>101</v>
      </c>
      <c r="G5687" s="41"/>
      <c r="H5687" s="42" t="s">
        <v>102</v>
      </c>
      <c r="I5687" s="43">
        <f t="shared" ref="I5687:I5693" si="11232">I5688</f>
        <v>0</v>
      </c>
      <c r="J5687" s="43">
        <f t="shared" ref="J5687:J5693" si="11233">J5688</f>
        <v>0</v>
      </c>
      <c r="K5687" s="43">
        <f t="shared" ref="K5687:K5693" si="11234">K5688</f>
        <v>0</v>
      </c>
      <c r="L5687" s="43">
        <f t="shared" ref="L5687:L5693" si="11235">L5688</f>
        <v>0</v>
      </c>
      <c r="M5687" s="43">
        <f t="shared" ref="M5687:M5693" si="11236">M5688</f>
        <v>0</v>
      </c>
      <c r="N5687" s="43">
        <f t="shared" ref="N5687:N5693" si="11237">N5688</f>
        <v>0</v>
      </c>
      <c r="O5687" s="43">
        <f t="shared" ref="O5687:O5693" si="11238">O5688</f>
        <v>0</v>
      </c>
      <c r="P5687" s="43">
        <f t="shared" ref="P5687:P5693" si="11239">P5688</f>
        <v>0</v>
      </c>
      <c r="Q5687" s="43">
        <f t="shared" ref="Q5687:Q5693" si="11240">Q5688</f>
        <v>0</v>
      </c>
      <c r="R5687" s="43">
        <f t="shared" ref="R5687:R5693" si="11241">R5688</f>
        <v>0</v>
      </c>
      <c r="S5687" s="43">
        <f t="shared" ref="S5687:S5693" si="11242">S5688</f>
        <v>0</v>
      </c>
      <c r="T5687" s="43">
        <f t="shared" ref="T5687:T5693" si="11243">T5688</f>
        <v>0</v>
      </c>
      <c r="U5687" s="43">
        <v>0</v>
      </c>
      <c r="V5687" s="43">
        <f t="shared" si="11111"/>
        <v>0</v>
      </c>
      <c r="W5687" s="43">
        <f t="shared" ref="W5687:W5693" si="11244">W5688</f>
        <v>0</v>
      </c>
      <c r="X5687" s="43">
        <f t="shared" ref="X5687:X5693" si="11245">X5688</f>
        <v>0</v>
      </c>
      <c r="Y5687" s="43">
        <f t="shared" ref="Y5687:Y5693" si="11246">Y5688</f>
        <v>0</v>
      </c>
      <c r="Z5687" s="43">
        <f t="shared" ref="Z5687:Z5693" si="11247">Z5688</f>
        <v>0</v>
      </c>
      <c r="AA5687" s="43">
        <f t="shared" ref="AA5687:AA5693" si="11248">AA5688</f>
        <v>0</v>
      </c>
      <c r="AB5687" s="43">
        <f t="shared" ref="AB5687:AB5693" si="11249">AB5688</f>
        <v>3538.54594</v>
      </c>
      <c r="AC5687" s="44">
        <f t="shared" ref="AC5687:AC5693" si="11250">AC5688</f>
        <v>5162.9956099999999</v>
      </c>
      <c r="AD5687" s="44">
        <f t="shared" ref="AD5687:AD5693" si="11251">AD5688</f>
        <v>5162.9956099999999</v>
      </c>
      <c r="AE5687" s="45">
        <f t="shared" si="11216"/>
        <v>100</v>
      </c>
      <c r="AF5687" s="43">
        <f t="shared" ref="AF5687:AF5693" si="11252">AF5688</f>
        <v>4200.0228500000003</v>
      </c>
      <c r="AG5687" s="43">
        <f t="shared" ref="AG5687:AG5693" si="11253">AG5688</f>
        <v>0</v>
      </c>
      <c r="AH5687" s="43">
        <f t="shared" ref="AH5687:AH5693" si="11254">AH5688</f>
        <v>0</v>
      </c>
      <c r="AI5687" s="43">
        <f t="shared" ref="AI5687:AI5693" si="11255">AI5688</f>
        <v>0</v>
      </c>
      <c r="AJ5687" s="43">
        <f t="shared" ref="AJ5687:AJ5693" si="11256">AJ5688</f>
        <v>0</v>
      </c>
      <c r="AK5687" s="43">
        <f t="shared" ref="AK5687:AK5693" si="11257">AK5688</f>
        <v>0</v>
      </c>
      <c r="AL5687" s="43">
        <f t="shared" si="11217"/>
        <v>4200.0228500000003</v>
      </c>
      <c r="AM5687" s="43">
        <f t="shared" si="11218"/>
        <v>-4200.0228500000003</v>
      </c>
      <c r="AN5687" s="2"/>
      <c r="AO5687" s="1"/>
      <c r="AP5687" s="1"/>
      <c r="AQ5687" s="1"/>
      <c r="AR5687" s="1"/>
      <c r="AS5687" s="1"/>
    </row>
    <row r="5688" ht="31.5">
      <c r="B5688" s="41" t="s">
        <v>1578</v>
      </c>
      <c r="C5688" s="41" t="s">
        <v>41</v>
      </c>
      <c r="D5688" s="41" t="s">
        <v>43</v>
      </c>
      <c r="E5688" s="26" t="str">
        <f t="shared" si="11231"/>
        <v>0113</v>
      </c>
      <c r="F5688" s="41" t="s">
        <v>103</v>
      </c>
      <c r="G5688" s="41"/>
      <c r="H5688" s="42" t="s">
        <v>104</v>
      </c>
      <c r="I5688" s="43">
        <f t="shared" si="11232"/>
        <v>0</v>
      </c>
      <c r="J5688" s="43">
        <f t="shared" si="11233"/>
        <v>0</v>
      </c>
      <c r="K5688" s="43">
        <f t="shared" si="11234"/>
        <v>0</v>
      </c>
      <c r="L5688" s="43">
        <f t="shared" si="11235"/>
        <v>0</v>
      </c>
      <c r="M5688" s="43">
        <f t="shared" si="11236"/>
        <v>0</v>
      </c>
      <c r="N5688" s="43">
        <f t="shared" si="11237"/>
        <v>0</v>
      </c>
      <c r="O5688" s="43">
        <f t="shared" si="11238"/>
        <v>0</v>
      </c>
      <c r="P5688" s="43">
        <f t="shared" si="11239"/>
        <v>0</v>
      </c>
      <c r="Q5688" s="43">
        <f t="shared" si="11240"/>
        <v>0</v>
      </c>
      <c r="R5688" s="43">
        <f t="shared" si="11241"/>
        <v>0</v>
      </c>
      <c r="S5688" s="43">
        <f t="shared" si="11242"/>
        <v>0</v>
      </c>
      <c r="T5688" s="43">
        <f t="shared" si="11243"/>
        <v>0</v>
      </c>
      <c r="U5688" s="43">
        <v>0</v>
      </c>
      <c r="V5688" s="43">
        <f t="shared" si="11111"/>
        <v>0</v>
      </c>
      <c r="W5688" s="43">
        <f t="shared" si="11244"/>
        <v>0</v>
      </c>
      <c r="X5688" s="43">
        <f t="shared" si="11245"/>
        <v>0</v>
      </c>
      <c r="Y5688" s="43">
        <f t="shared" si="11246"/>
        <v>0</v>
      </c>
      <c r="Z5688" s="43">
        <f t="shared" si="11247"/>
        <v>0</v>
      </c>
      <c r="AA5688" s="43">
        <f t="shared" si="11248"/>
        <v>0</v>
      </c>
      <c r="AB5688" s="43">
        <f t="shared" si="11249"/>
        <v>3538.54594</v>
      </c>
      <c r="AC5688" s="44">
        <f t="shared" si="11250"/>
        <v>5162.9956099999999</v>
      </c>
      <c r="AD5688" s="44">
        <f t="shared" si="11251"/>
        <v>5162.9956099999999</v>
      </c>
      <c r="AE5688" s="45">
        <f t="shared" si="11216"/>
        <v>100</v>
      </c>
      <c r="AF5688" s="43">
        <f t="shared" si="11252"/>
        <v>4200.0228500000003</v>
      </c>
      <c r="AG5688" s="43">
        <f t="shared" si="11253"/>
        <v>0</v>
      </c>
      <c r="AH5688" s="43">
        <f t="shared" si="11254"/>
        <v>0</v>
      </c>
      <c r="AI5688" s="43">
        <f t="shared" si="11255"/>
        <v>0</v>
      </c>
      <c r="AJ5688" s="43">
        <f t="shared" si="11256"/>
        <v>0</v>
      </c>
      <c r="AK5688" s="43">
        <f t="shared" si="11257"/>
        <v>0</v>
      </c>
      <c r="AL5688" s="43">
        <f t="shared" si="11217"/>
        <v>4200.0228500000003</v>
      </c>
      <c r="AM5688" s="43">
        <f t="shared" si="11218"/>
        <v>-4200.0228500000003</v>
      </c>
      <c r="AN5688" s="2"/>
      <c r="AR5688" s="1"/>
      <c r="AS5688" s="1"/>
    </row>
    <row r="5689" ht="31.5">
      <c r="B5689" s="41" t="s">
        <v>1578</v>
      </c>
      <c r="C5689" s="41" t="s">
        <v>41</v>
      </c>
      <c r="D5689" s="41" t="s">
        <v>43</v>
      </c>
      <c r="E5689" s="26" t="str">
        <f t="shared" si="11231"/>
        <v>0113</v>
      </c>
      <c r="F5689" s="41" t="s">
        <v>105</v>
      </c>
      <c r="G5689" s="41"/>
      <c r="H5689" s="42" t="s">
        <v>106</v>
      </c>
      <c r="I5689" s="43">
        <f t="shared" si="11232"/>
        <v>0</v>
      </c>
      <c r="J5689" s="43">
        <f t="shared" si="11233"/>
        <v>0</v>
      </c>
      <c r="K5689" s="43">
        <f t="shared" si="11234"/>
        <v>0</v>
      </c>
      <c r="L5689" s="43">
        <f t="shared" si="11235"/>
        <v>0</v>
      </c>
      <c r="M5689" s="43">
        <f t="shared" si="11236"/>
        <v>0</v>
      </c>
      <c r="N5689" s="43">
        <f t="shared" si="11237"/>
        <v>0</v>
      </c>
      <c r="O5689" s="43">
        <f t="shared" si="11238"/>
        <v>0</v>
      </c>
      <c r="P5689" s="43">
        <f t="shared" si="11239"/>
        <v>0</v>
      </c>
      <c r="Q5689" s="43">
        <f t="shared" si="11240"/>
        <v>0</v>
      </c>
      <c r="R5689" s="43">
        <f t="shared" si="11241"/>
        <v>0</v>
      </c>
      <c r="S5689" s="43">
        <f t="shared" si="11242"/>
        <v>0</v>
      </c>
      <c r="T5689" s="43">
        <f t="shared" si="11243"/>
        <v>0</v>
      </c>
      <c r="U5689" s="43">
        <v>0</v>
      </c>
      <c r="V5689" s="43">
        <f t="shared" si="11111"/>
        <v>0</v>
      </c>
      <c r="W5689" s="43">
        <f t="shared" si="11244"/>
        <v>0</v>
      </c>
      <c r="X5689" s="43">
        <f t="shared" si="11245"/>
        <v>0</v>
      </c>
      <c r="Y5689" s="43">
        <f t="shared" si="11246"/>
        <v>0</v>
      </c>
      <c r="Z5689" s="43">
        <f t="shared" si="11247"/>
        <v>0</v>
      </c>
      <c r="AA5689" s="43">
        <f t="shared" si="11248"/>
        <v>0</v>
      </c>
      <c r="AB5689" s="43">
        <f t="shared" si="11249"/>
        <v>3538.54594</v>
      </c>
      <c r="AC5689" s="44">
        <f t="shared" si="11250"/>
        <v>5162.9956099999999</v>
      </c>
      <c r="AD5689" s="44">
        <f t="shared" si="11251"/>
        <v>5162.9956099999999</v>
      </c>
      <c r="AE5689" s="45">
        <f t="shared" si="11216"/>
        <v>100</v>
      </c>
      <c r="AF5689" s="43">
        <f t="shared" si="11252"/>
        <v>4200.0228500000003</v>
      </c>
      <c r="AG5689" s="43">
        <f t="shared" si="11253"/>
        <v>0</v>
      </c>
      <c r="AH5689" s="43">
        <f t="shared" si="11254"/>
        <v>0</v>
      </c>
      <c r="AI5689" s="43">
        <f t="shared" si="11255"/>
        <v>0</v>
      </c>
      <c r="AJ5689" s="43">
        <f t="shared" si="11256"/>
        <v>0</v>
      </c>
      <c r="AK5689" s="43">
        <f t="shared" si="11257"/>
        <v>0</v>
      </c>
      <c r="AL5689" s="43">
        <f t="shared" si="11217"/>
        <v>4200.0228500000003</v>
      </c>
      <c r="AM5689" s="43">
        <f t="shared" si="11218"/>
        <v>-4200.0228500000003</v>
      </c>
      <c r="AN5689" s="2"/>
      <c r="AO5689" s="1"/>
      <c r="AP5689" s="1"/>
      <c r="AQ5689" s="1"/>
      <c r="AR5689" s="1"/>
      <c r="AS5689" s="1"/>
    </row>
    <row r="5690">
      <c r="B5690" s="41" t="s">
        <v>1578</v>
      </c>
      <c r="C5690" s="41" t="s">
        <v>41</v>
      </c>
      <c r="D5690" s="41" t="s">
        <v>43</v>
      </c>
      <c r="E5690" s="26" t="str">
        <f t="shared" si="11231"/>
        <v>0113</v>
      </c>
      <c r="F5690" s="41" t="s">
        <v>105</v>
      </c>
      <c r="G5690" s="41" t="s">
        <v>59</v>
      </c>
      <c r="H5690" s="42" t="s">
        <v>60</v>
      </c>
      <c r="I5690" s="43">
        <f t="shared" si="11232"/>
        <v>0</v>
      </c>
      <c r="J5690" s="43">
        <f t="shared" si="11233"/>
        <v>0</v>
      </c>
      <c r="K5690" s="43">
        <f t="shared" si="11234"/>
        <v>0</v>
      </c>
      <c r="L5690" s="43">
        <f t="shared" si="11235"/>
        <v>0</v>
      </c>
      <c r="M5690" s="43">
        <f t="shared" si="11236"/>
        <v>0</v>
      </c>
      <c r="N5690" s="43">
        <f t="shared" si="11237"/>
        <v>0</v>
      </c>
      <c r="O5690" s="43">
        <f t="shared" si="11238"/>
        <v>0</v>
      </c>
      <c r="P5690" s="43">
        <f t="shared" si="11239"/>
        <v>0</v>
      </c>
      <c r="Q5690" s="43">
        <f t="shared" si="11240"/>
        <v>0</v>
      </c>
      <c r="R5690" s="43">
        <f t="shared" si="11241"/>
        <v>0</v>
      </c>
      <c r="S5690" s="43">
        <f t="shared" si="11242"/>
        <v>0</v>
      </c>
      <c r="T5690" s="43">
        <f t="shared" si="11243"/>
        <v>0</v>
      </c>
      <c r="U5690" s="43">
        <v>0</v>
      </c>
      <c r="V5690" s="43">
        <f t="shared" si="11111"/>
        <v>0</v>
      </c>
      <c r="W5690" s="43">
        <f t="shared" si="11244"/>
        <v>0</v>
      </c>
      <c r="X5690" s="43">
        <f t="shared" si="11245"/>
        <v>0</v>
      </c>
      <c r="Y5690" s="43">
        <f t="shared" si="11246"/>
        <v>0</v>
      </c>
      <c r="Z5690" s="43">
        <f t="shared" si="11247"/>
        <v>0</v>
      </c>
      <c r="AA5690" s="43">
        <f t="shared" si="11248"/>
        <v>0</v>
      </c>
      <c r="AB5690" s="43">
        <f t="shared" si="11249"/>
        <v>3538.54594</v>
      </c>
      <c r="AC5690" s="44">
        <f t="shared" si="11250"/>
        <v>5162.9956099999999</v>
      </c>
      <c r="AD5690" s="44">
        <f t="shared" si="11251"/>
        <v>5162.9956099999999</v>
      </c>
      <c r="AE5690" s="45">
        <f t="shared" si="11216"/>
        <v>100</v>
      </c>
      <c r="AF5690" s="43">
        <f t="shared" si="11252"/>
        <v>4200.0228500000003</v>
      </c>
      <c r="AG5690" s="43">
        <f t="shared" si="11253"/>
        <v>0</v>
      </c>
      <c r="AH5690" s="43">
        <f t="shared" si="11254"/>
        <v>0</v>
      </c>
      <c r="AI5690" s="43">
        <f t="shared" si="11255"/>
        <v>0</v>
      </c>
      <c r="AJ5690" s="43">
        <f t="shared" si="11256"/>
        <v>0</v>
      </c>
      <c r="AK5690" s="43">
        <f t="shared" si="11257"/>
        <v>0</v>
      </c>
      <c r="AL5690" s="43">
        <f t="shared" si="11217"/>
        <v>4200.0228500000003</v>
      </c>
      <c r="AM5690" s="43">
        <f t="shared" si="11218"/>
        <v>-4200.0228500000003</v>
      </c>
      <c r="AN5690" s="2"/>
      <c r="AO5690" s="1"/>
      <c r="AP5690" s="1"/>
      <c r="AQ5690" s="1"/>
      <c r="AR5690" s="1"/>
      <c r="AS5690" s="1"/>
    </row>
    <row r="5691">
      <c r="B5691" s="41" t="s">
        <v>1578</v>
      </c>
      <c r="C5691" s="41" t="s">
        <v>41</v>
      </c>
      <c r="D5691" s="41" t="s">
        <v>43</v>
      </c>
      <c r="E5691" s="26" t="str">
        <f t="shared" si="11231"/>
        <v>0113</v>
      </c>
      <c r="F5691" s="41" t="s">
        <v>105</v>
      </c>
      <c r="G5691" s="41" t="s">
        <v>61</v>
      </c>
      <c r="H5691" s="42" t="s">
        <v>62</v>
      </c>
      <c r="I5691" s="43"/>
      <c r="J5691" s="43"/>
      <c r="K5691" s="43"/>
      <c r="L5691" s="43"/>
      <c r="M5691" s="43"/>
      <c r="N5691" s="43"/>
      <c r="O5691" s="43">
        <v>0</v>
      </c>
      <c r="P5691" s="43">
        <v>0</v>
      </c>
      <c r="Q5691" s="43">
        <v>0</v>
      </c>
      <c r="R5691" s="43">
        <v>0</v>
      </c>
      <c r="S5691" s="43">
        <v>0</v>
      </c>
      <c r="T5691" s="43">
        <v>0</v>
      </c>
      <c r="U5691" s="43">
        <v>0</v>
      </c>
      <c r="V5691" s="43">
        <f t="shared" ref="V5691:V5720" si="11258">I5691+L5691+U5691+T5691+S5691+R5691+Q5691+P5691+O5691</f>
        <v>0</v>
      </c>
      <c r="W5691" s="43"/>
      <c r="X5691" s="43"/>
      <c r="Y5691" s="43"/>
      <c r="Z5691" s="43"/>
      <c r="AA5691" s="43"/>
      <c r="AB5691" s="43">
        <v>3538.54594</v>
      </c>
      <c r="AC5691" s="44">
        <v>5162.9956099999999</v>
      </c>
      <c r="AD5691" s="44">
        <v>5162.9956099999999</v>
      </c>
      <c r="AE5691" s="45">
        <f t="shared" si="11216"/>
        <v>100</v>
      </c>
      <c r="AF5691" s="43">
        <v>4200.0228500000003</v>
      </c>
      <c r="AG5691" s="43">
        <v>0</v>
      </c>
      <c r="AH5691" s="43">
        <v>0</v>
      </c>
      <c r="AI5691" s="43">
        <v>0</v>
      </c>
      <c r="AJ5691" s="43">
        <v>0</v>
      </c>
      <c r="AK5691" s="43">
        <v>0</v>
      </c>
      <c r="AL5691" s="43">
        <f t="shared" si="11217"/>
        <v>4200.0228500000003</v>
      </c>
      <c r="AM5691" s="43">
        <f t="shared" si="11218"/>
        <v>-4200.0228500000003</v>
      </c>
      <c r="AN5691" s="19"/>
      <c r="AO5691" s="1"/>
      <c r="AP5691" s="1"/>
      <c r="AQ5691" s="1"/>
      <c r="AR5691" s="1"/>
      <c r="AS5691" s="1"/>
    </row>
    <row r="5692" s="24" customFormat="1">
      <c r="B5692" s="25" t="s">
        <v>1578</v>
      </c>
      <c r="C5692" s="25" t="s">
        <v>107</v>
      </c>
      <c r="D5692" s="25"/>
      <c r="E5692" s="32" t="str">
        <f t="shared" si="11231"/>
        <v>04</v>
      </c>
      <c r="F5692" s="25"/>
      <c r="G5692" s="25"/>
      <c r="H5692" s="27" t="s">
        <v>108</v>
      </c>
      <c r="I5692" s="28">
        <f t="shared" si="11232"/>
        <v>24205.099999999999</v>
      </c>
      <c r="J5692" s="28">
        <f t="shared" si="11233"/>
        <v>21114.700000000001</v>
      </c>
      <c r="K5692" s="28">
        <f t="shared" si="11234"/>
        <v>18200.599999999999</v>
      </c>
      <c r="L5692" s="28">
        <f t="shared" si="11235"/>
        <v>0</v>
      </c>
      <c r="M5692" s="28">
        <f t="shared" si="11236"/>
        <v>0</v>
      </c>
      <c r="N5692" s="28">
        <f t="shared" si="11237"/>
        <v>0</v>
      </c>
      <c r="O5692" s="28">
        <f t="shared" si="11238"/>
        <v>0</v>
      </c>
      <c r="P5692" s="28">
        <f t="shared" si="11239"/>
        <v>0</v>
      </c>
      <c r="Q5692" s="28">
        <f t="shared" si="11240"/>
        <v>0</v>
      </c>
      <c r="R5692" s="28">
        <f t="shared" si="11241"/>
        <v>-568.05100000000016</v>
      </c>
      <c r="S5692" s="28">
        <f t="shared" si="11242"/>
        <v>0</v>
      </c>
      <c r="T5692" s="28">
        <f t="shared" si="11243"/>
        <v>0</v>
      </c>
      <c r="U5692" s="28">
        <v>0</v>
      </c>
      <c r="V5692" s="28">
        <f t="shared" si="11258"/>
        <v>23637.048999999999</v>
      </c>
      <c r="W5692" s="28">
        <f t="shared" si="11244"/>
        <v>0</v>
      </c>
      <c r="X5692" s="28">
        <f t="shared" si="11245"/>
        <v>0</v>
      </c>
      <c r="Y5692" s="28">
        <f t="shared" si="11246"/>
        <v>0</v>
      </c>
      <c r="Z5692" s="28">
        <f t="shared" si="11247"/>
        <v>0</v>
      </c>
      <c r="AA5692" s="28">
        <f t="shared" si="11248"/>
        <v>0</v>
      </c>
      <c r="AB5692" s="28">
        <f t="shared" si="11249"/>
        <v>28453.400109999999</v>
      </c>
      <c r="AC5692" s="29">
        <f t="shared" si="11250"/>
        <v>38760.590129999997</v>
      </c>
      <c r="AD5692" s="29">
        <f t="shared" si="11251"/>
        <v>38760.458010000002</v>
      </c>
      <c r="AE5692" s="30">
        <f t="shared" si="11216"/>
        <v>99.999659138316645</v>
      </c>
      <c r="AF5692" s="28">
        <f t="shared" si="11252"/>
        <v>39784.044999999998</v>
      </c>
      <c r="AG5692" s="28">
        <f t="shared" si="11253"/>
        <v>0</v>
      </c>
      <c r="AH5692" s="28">
        <f t="shared" si="11254"/>
        <v>0</v>
      </c>
      <c r="AI5692" s="28">
        <f t="shared" si="11255"/>
        <v>0</v>
      </c>
      <c r="AJ5692" s="28">
        <f t="shared" si="11256"/>
        <v>0</v>
      </c>
      <c r="AK5692" s="28">
        <f t="shared" si="11257"/>
        <v>0</v>
      </c>
      <c r="AL5692" s="28">
        <f t="shared" si="11217"/>
        <v>39784.044999999998</v>
      </c>
      <c r="AM5692" s="28">
        <f t="shared" si="11218"/>
        <v>-16146.995999999999</v>
      </c>
      <c r="AN5692" s="31"/>
      <c r="AO5692" s="24"/>
      <c r="AP5692" s="24"/>
      <c r="AQ5692" s="24"/>
      <c r="AR5692" s="24"/>
      <c r="AS5692" s="24"/>
    </row>
    <row r="5693" s="33" customFormat="1">
      <c r="B5693" s="34" t="s">
        <v>1578</v>
      </c>
      <c r="C5693" s="34" t="s">
        <v>107</v>
      </c>
      <c r="D5693" s="34" t="s">
        <v>155</v>
      </c>
      <c r="E5693" s="35" t="str">
        <f t="shared" si="11231"/>
        <v>0412</v>
      </c>
      <c r="F5693" s="34"/>
      <c r="G5693" s="34"/>
      <c r="H5693" s="36" t="s">
        <v>156</v>
      </c>
      <c r="I5693" s="37">
        <f t="shared" si="11232"/>
        <v>24205.099999999999</v>
      </c>
      <c r="J5693" s="37">
        <f t="shared" si="11233"/>
        <v>21114.700000000001</v>
      </c>
      <c r="K5693" s="37">
        <f t="shared" si="11234"/>
        <v>18200.599999999999</v>
      </c>
      <c r="L5693" s="37">
        <f t="shared" si="11235"/>
        <v>0</v>
      </c>
      <c r="M5693" s="37">
        <f t="shared" si="11236"/>
        <v>0</v>
      </c>
      <c r="N5693" s="37">
        <f t="shared" si="11237"/>
        <v>0</v>
      </c>
      <c r="O5693" s="37">
        <f t="shared" si="11238"/>
        <v>0</v>
      </c>
      <c r="P5693" s="37">
        <f t="shared" si="11239"/>
        <v>0</v>
      </c>
      <c r="Q5693" s="37">
        <f t="shared" si="11240"/>
        <v>0</v>
      </c>
      <c r="R5693" s="37">
        <f t="shared" si="11241"/>
        <v>-568.05100000000016</v>
      </c>
      <c r="S5693" s="37">
        <f t="shared" si="11242"/>
        <v>0</v>
      </c>
      <c r="T5693" s="37">
        <f t="shared" si="11243"/>
        <v>0</v>
      </c>
      <c r="U5693" s="37">
        <v>0</v>
      </c>
      <c r="V5693" s="37">
        <f t="shared" si="11258"/>
        <v>23637.048999999999</v>
      </c>
      <c r="W5693" s="37">
        <f t="shared" si="11244"/>
        <v>0</v>
      </c>
      <c r="X5693" s="37">
        <f t="shared" si="11245"/>
        <v>0</v>
      </c>
      <c r="Y5693" s="37">
        <f t="shared" si="11246"/>
        <v>0</v>
      </c>
      <c r="Z5693" s="37">
        <f t="shared" si="11247"/>
        <v>0</v>
      </c>
      <c r="AA5693" s="37">
        <f t="shared" si="11248"/>
        <v>0</v>
      </c>
      <c r="AB5693" s="37">
        <f t="shared" si="11249"/>
        <v>28453.400109999999</v>
      </c>
      <c r="AC5693" s="38">
        <f t="shared" si="11250"/>
        <v>38760.590129999997</v>
      </c>
      <c r="AD5693" s="38">
        <f t="shared" si="11251"/>
        <v>38760.458010000002</v>
      </c>
      <c r="AE5693" s="39">
        <f t="shared" si="11216"/>
        <v>99.999659138316645</v>
      </c>
      <c r="AF5693" s="37">
        <f t="shared" si="11252"/>
        <v>39784.044999999998</v>
      </c>
      <c r="AG5693" s="37">
        <f t="shared" si="11253"/>
        <v>0</v>
      </c>
      <c r="AH5693" s="37">
        <f t="shared" si="11254"/>
        <v>0</v>
      </c>
      <c r="AI5693" s="37">
        <f t="shared" si="11255"/>
        <v>0</v>
      </c>
      <c r="AJ5693" s="37">
        <f t="shared" si="11256"/>
        <v>0</v>
      </c>
      <c r="AK5693" s="37">
        <f t="shared" si="11257"/>
        <v>0</v>
      </c>
      <c r="AL5693" s="37">
        <f t="shared" si="11217"/>
        <v>39784.044999999998</v>
      </c>
      <c r="AM5693" s="37">
        <f t="shared" si="11218"/>
        <v>-16146.995999999999</v>
      </c>
      <c r="AN5693" s="40"/>
      <c r="AO5693" s="33"/>
      <c r="AP5693" s="33"/>
      <c r="AQ5693" s="33"/>
      <c r="AR5693" s="33"/>
      <c r="AS5693" s="33"/>
    </row>
    <row r="5694" ht="31.5">
      <c r="B5694" s="41" t="s">
        <v>1578</v>
      </c>
      <c r="C5694" s="41" t="s">
        <v>107</v>
      </c>
      <c r="D5694" s="41" t="s">
        <v>155</v>
      </c>
      <c r="E5694" s="26" t="str">
        <f t="shared" si="11231"/>
        <v>0412</v>
      </c>
      <c r="F5694" s="41" t="s">
        <v>1580</v>
      </c>
      <c r="G5694" s="41"/>
      <c r="H5694" s="42" t="s">
        <v>1581</v>
      </c>
      <c r="I5694" s="43">
        <f>I5695+I5711</f>
        <v>24205.099999999999</v>
      </c>
      <c r="J5694" s="43">
        <f>J5695+J5711</f>
        <v>21114.700000000001</v>
      </c>
      <c r="K5694" s="43">
        <f>K5695+K5711</f>
        <v>18200.599999999999</v>
      </c>
      <c r="L5694" s="43">
        <f>L5695+L5711</f>
        <v>0</v>
      </c>
      <c r="M5694" s="43">
        <f>M5695+M5711</f>
        <v>0</v>
      </c>
      <c r="N5694" s="43">
        <f>N5695+N5711</f>
        <v>0</v>
      </c>
      <c r="O5694" s="43">
        <f>O5695+O5711</f>
        <v>0</v>
      </c>
      <c r="P5694" s="43">
        <f>P5695+P5711</f>
        <v>0</v>
      </c>
      <c r="Q5694" s="43">
        <f>Q5695+Q5711</f>
        <v>0</v>
      </c>
      <c r="R5694" s="43">
        <f>R5695+R5711</f>
        <v>-568.05100000000016</v>
      </c>
      <c r="S5694" s="43">
        <f>S5695+S5711</f>
        <v>0</v>
      </c>
      <c r="T5694" s="43">
        <f>T5695+T5711</f>
        <v>0</v>
      </c>
      <c r="U5694" s="43">
        <v>0</v>
      </c>
      <c r="V5694" s="43">
        <f t="shared" si="11258"/>
        <v>23637.048999999999</v>
      </c>
      <c r="W5694" s="43">
        <f>W5695+W5711</f>
        <v>0</v>
      </c>
      <c r="X5694" s="43">
        <f>X5695+X5711</f>
        <v>0</v>
      </c>
      <c r="Y5694" s="43">
        <f>Y5695+Y5711</f>
        <v>0</v>
      </c>
      <c r="Z5694" s="43">
        <f>Z5695+Z5711</f>
        <v>0</v>
      </c>
      <c r="AA5694" s="43">
        <f>AA5695+AA5711</f>
        <v>0</v>
      </c>
      <c r="AB5694" s="43">
        <f>AB5695+AB5711</f>
        <v>28453.400109999999</v>
      </c>
      <c r="AC5694" s="44">
        <f>AC5695+AC5711</f>
        <v>38760.590129999997</v>
      </c>
      <c r="AD5694" s="44">
        <f>AD5695+AD5711</f>
        <v>38760.458010000002</v>
      </c>
      <c r="AE5694" s="45">
        <f t="shared" si="11216"/>
        <v>99.999659138316645</v>
      </c>
      <c r="AF5694" s="43">
        <f>AF5695+AF5711</f>
        <v>39784.044999999998</v>
      </c>
      <c r="AG5694" s="43">
        <f>AG5695+AG5711</f>
        <v>0</v>
      </c>
      <c r="AH5694" s="43">
        <f>AH5695+AH5711</f>
        <v>0</v>
      </c>
      <c r="AI5694" s="43">
        <f>AI5695+AI5711</f>
        <v>0</v>
      </c>
      <c r="AJ5694" s="43">
        <f>AJ5695+AJ5711</f>
        <v>0</v>
      </c>
      <c r="AK5694" s="43">
        <f>AK5695+AK5711</f>
        <v>0</v>
      </c>
      <c r="AL5694" s="43">
        <f t="shared" si="11217"/>
        <v>39784.044999999998</v>
      </c>
      <c r="AM5694" s="43">
        <f t="shared" si="11218"/>
        <v>-16146.995999999999</v>
      </c>
      <c r="AN5694" s="2"/>
      <c r="AO5694" s="1"/>
      <c r="AP5694" s="1"/>
      <c r="AQ5694" s="1"/>
      <c r="AR5694" s="1"/>
      <c r="AS5694" s="1"/>
    </row>
    <row r="5695" ht="47.25">
      <c r="B5695" s="41" t="s">
        <v>1578</v>
      </c>
      <c r="C5695" s="41" t="s">
        <v>107</v>
      </c>
      <c r="D5695" s="41" t="s">
        <v>155</v>
      </c>
      <c r="E5695" s="26" t="str">
        <f t="shared" si="11231"/>
        <v>0412</v>
      </c>
      <c r="F5695" s="41" t="s">
        <v>1582</v>
      </c>
      <c r="G5695" s="41"/>
      <c r="H5695" s="42" t="s">
        <v>1583</v>
      </c>
      <c r="I5695" s="43">
        <f>I5696</f>
        <v>7048.3000000000002</v>
      </c>
      <c r="J5695" s="43">
        <f>J5696</f>
        <v>6135.8000000000002</v>
      </c>
      <c r="K5695" s="43">
        <f>K5696</f>
        <v>3617.8000000000002</v>
      </c>
      <c r="L5695" s="43">
        <f>L5696</f>
        <v>0</v>
      </c>
      <c r="M5695" s="43">
        <f>M5696</f>
        <v>0</v>
      </c>
      <c r="N5695" s="43">
        <f>N5696</f>
        <v>0</v>
      </c>
      <c r="O5695" s="43">
        <f>O5696</f>
        <v>0</v>
      </c>
      <c r="P5695" s="43">
        <f>P5696</f>
        <v>0</v>
      </c>
      <c r="Q5695" s="43">
        <f>Q5696</f>
        <v>0</v>
      </c>
      <c r="R5695" s="43">
        <f>R5696</f>
        <v>-568.05100000000016</v>
      </c>
      <c r="S5695" s="43">
        <f>S5696</f>
        <v>0</v>
      </c>
      <c r="T5695" s="43">
        <f>T5696</f>
        <v>0</v>
      </c>
      <c r="U5695" s="43">
        <v>0</v>
      </c>
      <c r="V5695" s="43">
        <f t="shared" si="11258"/>
        <v>6480.2489999999998</v>
      </c>
      <c r="W5695" s="43">
        <f>W5696</f>
        <v>0</v>
      </c>
      <c r="X5695" s="43">
        <f>X5696</f>
        <v>0</v>
      </c>
      <c r="Y5695" s="43">
        <f>Y5696</f>
        <v>0</v>
      </c>
      <c r="Z5695" s="43">
        <f>Z5696</f>
        <v>0</v>
      </c>
      <c r="AA5695" s="43">
        <f>AA5696</f>
        <v>0</v>
      </c>
      <c r="AB5695" s="43">
        <f>AB5696</f>
        <v>13220.719009999999</v>
      </c>
      <c r="AC5695" s="44">
        <f>AC5696</f>
        <v>22006.184990000002</v>
      </c>
      <c r="AD5695" s="44">
        <f>AD5696</f>
        <v>22006.184639999999</v>
      </c>
      <c r="AE5695" s="45">
        <f t="shared" si="11216"/>
        <v>99.999998409538037</v>
      </c>
      <c r="AF5695" s="43">
        <f>AF5696</f>
        <v>22996.626999999997</v>
      </c>
      <c r="AG5695" s="43">
        <f>AG5696</f>
        <v>0</v>
      </c>
      <c r="AH5695" s="43">
        <f>AH5696</f>
        <v>0</v>
      </c>
      <c r="AI5695" s="43">
        <f>AI5696</f>
        <v>0</v>
      </c>
      <c r="AJ5695" s="43">
        <f>AJ5696</f>
        <v>0</v>
      </c>
      <c r="AK5695" s="43">
        <f>AK5696</f>
        <v>0</v>
      </c>
      <c r="AL5695" s="43">
        <f t="shared" si="11217"/>
        <v>22996.626999999997</v>
      </c>
      <c r="AM5695" s="43">
        <f t="shared" si="11218"/>
        <v>-16516.377999999997</v>
      </c>
      <c r="AN5695" s="2"/>
      <c r="AO5695" s="1"/>
      <c r="AP5695" s="1"/>
      <c r="AQ5695" s="1"/>
      <c r="AR5695" s="1"/>
      <c r="AS5695" s="1"/>
    </row>
    <row r="5696" ht="31.5">
      <c r="B5696" s="41" t="s">
        <v>1578</v>
      </c>
      <c r="C5696" s="41" t="s">
        <v>107</v>
      </c>
      <c r="D5696" s="41" t="s">
        <v>155</v>
      </c>
      <c r="E5696" s="26" t="str">
        <f t="shared" si="11231"/>
        <v>0412</v>
      </c>
      <c r="F5696" s="41" t="s">
        <v>1584</v>
      </c>
      <c r="G5696" s="41"/>
      <c r="H5696" s="42" t="s">
        <v>1585</v>
      </c>
      <c r="I5696" s="43">
        <f>I5697+I5702+I5705+I5708</f>
        <v>7048.3000000000002</v>
      </c>
      <c r="J5696" s="43">
        <f>J5697+J5702+J5705+J5708</f>
        <v>6135.8000000000002</v>
      </c>
      <c r="K5696" s="43">
        <f>K5697+K5702+K5705+K5708</f>
        <v>3617.8000000000002</v>
      </c>
      <c r="L5696" s="43">
        <f>L5697+L5702+L5705+L5708</f>
        <v>0</v>
      </c>
      <c r="M5696" s="43">
        <f>M5697+M5702+M5705+M5708</f>
        <v>0</v>
      </c>
      <c r="N5696" s="43">
        <f>N5697+N5702+N5705+N5708</f>
        <v>0</v>
      </c>
      <c r="O5696" s="43">
        <f>O5697+O5702+O5705+O5708</f>
        <v>0</v>
      </c>
      <c r="P5696" s="43">
        <f>P5697+P5702+P5705+P5708</f>
        <v>0</v>
      </c>
      <c r="Q5696" s="43">
        <f>Q5697+Q5702+Q5705+Q5708</f>
        <v>0</v>
      </c>
      <c r="R5696" s="43">
        <f>R5697+R5702+R5705+R5708</f>
        <v>-568.05100000000016</v>
      </c>
      <c r="S5696" s="43">
        <f>S5697+S5702+S5705+S5708</f>
        <v>0</v>
      </c>
      <c r="T5696" s="43">
        <f>T5697+T5702+T5705+T5708</f>
        <v>0</v>
      </c>
      <c r="U5696" s="43">
        <v>0</v>
      </c>
      <c r="V5696" s="43">
        <f t="shared" si="11258"/>
        <v>6480.2489999999998</v>
      </c>
      <c r="W5696" s="43">
        <f>W5697+W5702+W5705+W5708</f>
        <v>0</v>
      </c>
      <c r="X5696" s="43">
        <f>X5697+X5702+X5705+X5708</f>
        <v>0</v>
      </c>
      <c r="Y5696" s="43">
        <f>Y5697+Y5702+Y5705+Y5708</f>
        <v>0</v>
      </c>
      <c r="Z5696" s="43">
        <f>Z5697+Z5702+Z5705+Z5708</f>
        <v>0</v>
      </c>
      <c r="AA5696" s="43">
        <f>AA5697+AA5702+AA5705+AA5708</f>
        <v>0</v>
      </c>
      <c r="AB5696" s="43">
        <f>AB5697+AB5702+AB5705+AB5708</f>
        <v>13220.719009999999</v>
      </c>
      <c r="AC5696" s="44">
        <f>AC5697+AC5702+AC5705+AC5708</f>
        <v>22006.184990000002</v>
      </c>
      <c r="AD5696" s="44">
        <f>AD5697+AD5702+AD5705+AD5708</f>
        <v>22006.184639999999</v>
      </c>
      <c r="AE5696" s="45">
        <f t="shared" si="11216"/>
        <v>99.999998409538037</v>
      </c>
      <c r="AF5696" s="43">
        <f>AF5697+AF5702+AF5705+AF5708</f>
        <v>22996.626999999997</v>
      </c>
      <c r="AG5696" s="43">
        <f>AG5697+AG5702+AG5705+AG5708</f>
        <v>0</v>
      </c>
      <c r="AH5696" s="43">
        <f>AH5697+AH5702+AH5705+AH5708</f>
        <v>0</v>
      </c>
      <c r="AI5696" s="43">
        <f>AI5697+AI5702+AI5705+AI5708</f>
        <v>0</v>
      </c>
      <c r="AJ5696" s="43">
        <f>AJ5697+AJ5702+AJ5705+AJ5708</f>
        <v>0</v>
      </c>
      <c r="AK5696" s="43">
        <f>AK5697+AK5702+AK5705+AK5708</f>
        <v>0</v>
      </c>
      <c r="AL5696" s="43">
        <f t="shared" si="11217"/>
        <v>22996.626999999997</v>
      </c>
      <c r="AM5696" s="43">
        <f t="shared" si="11218"/>
        <v>-16516.377999999997</v>
      </c>
      <c r="AN5696" s="2"/>
      <c r="AR5696" s="1"/>
      <c r="AS5696" s="1"/>
    </row>
    <row r="5697" ht="31.5">
      <c r="B5697" s="41" t="s">
        <v>1578</v>
      </c>
      <c r="C5697" s="41" t="s">
        <v>107</v>
      </c>
      <c r="D5697" s="41" t="s">
        <v>155</v>
      </c>
      <c r="E5697" s="26" t="str">
        <f t="shared" si="11231"/>
        <v>0412</v>
      </c>
      <c r="F5697" s="41" t="s">
        <v>1586</v>
      </c>
      <c r="G5697" s="41"/>
      <c r="H5697" s="42" t="s">
        <v>1587</v>
      </c>
      <c r="I5697" s="43">
        <f>I5698+I5700</f>
        <v>3678</v>
      </c>
      <c r="J5697" s="43">
        <f>J5698+J5700</f>
        <v>3548.4000000000001</v>
      </c>
      <c r="K5697" s="43">
        <f>K5698+K5700</f>
        <v>3513.4000000000001</v>
      </c>
      <c r="L5697" s="43">
        <f>L5698+L5700</f>
        <v>0</v>
      </c>
      <c r="M5697" s="43">
        <f>M5698+M5700</f>
        <v>0</v>
      </c>
      <c r="N5697" s="43">
        <f>N5698+N5700</f>
        <v>0</v>
      </c>
      <c r="O5697" s="43">
        <f>O5698+O5700</f>
        <v>0</v>
      </c>
      <c r="P5697" s="43">
        <f>P5698+P5700</f>
        <v>0</v>
      </c>
      <c r="Q5697" s="43">
        <f>Q5698+Q5700</f>
        <v>0</v>
      </c>
      <c r="R5697" s="43">
        <f>R5698+R5700</f>
        <v>0</v>
      </c>
      <c r="S5697" s="43">
        <f>S5698+S5700</f>
        <v>0</v>
      </c>
      <c r="T5697" s="43">
        <f>T5698+T5700</f>
        <v>0</v>
      </c>
      <c r="U5697" s="43">
        <v>0</v>
      </c>
      <c r="V5697" s="43">
        <f t="shared" si="11258"/>
        <v>3678</v>
      </c>
      <c r="W5697" s="43">
        <f>W5698+W5700</f>
        <v>0</v>
      </c>
      <c r="X5697" s="43">
        <f>X5698+X5700</f>
        <v>0</v>
      </c>
      <c r="Y5697" s="43">
        <f>Y5698+Y5700</f>
        <v>0</v>
      </c>
      <c r="Z5697" s="43">
        <f>Z5698+Z5700</f>
        <v>0</v>
      </c>
      <c r="AA5697" s="43">
        <f>AA5698+AA5700</f>
        <v>0</v>
      </c>
      <c r="AB5697" s="43">
        <f>AB5698+AB5700</f>
        <v>2361.7623699999999</v>
      </c>
      <c r="AC5697" s="44">
        <f>AC5698+AC5700</f>
        <v>2699.2283500000003</v>
      </c>
      <c r="AD5697" s="44">
        <f>AD5698+AD5700</f>
        <v>2699.2280000000001</v>
      </c>
      <c r="AE5697" s="45">
        <f t="shared" si="11216"/>
        <v>99.999987033331209</v>
      </c>
      <c r="AF5697" s="43">
        <f>AF5698+AF5700</f>
        <v>3678</v>
      </c>
      <c r="AG5697" s="43">
        <f>AG5698+AG5700</f>
        <v>0</v>
      </c>
      <c r="AH5697" s="43">
        <f>AH5698+AH5700</f>
        <v>0</v>
      </c>
      <c r="AI5697" s="43">
        <f>AI5698+AI5700</f>
        <v>0</v>
      </c>
      <c r="AJ5697" s="43">
        <f>AJ5698+AJ5700</f>
        <v>0</v>
      </c>
      <c r="AK5697" s="43">
        <f>AK5698+AK5700</f>
        <v>0</v>
      </c>
      <c r="AL5697" s="43">
        <f t="shared" si="11217"/>
        <v>3678</v>
      </c>
      <c r="AM5697" s="43">
        <f t="shared" si="11218"/>
        <v>0</v>
      </c>
      <c r="AN5697" s="2"/>
      <c r="AO5697" s="1"/>
      <c r="AP5697" s="1"/>
      <c r="AQ5697" s="1"/>
      <c r="AR5697" s="1"/>
      <c r="AS5697" s="1"/>
    </row>
    <row r="5698" ht="31.5">
      <c r="B5698" s="41" t="s">
        <v>1578</v>
      </c>
      <c r="C5698" s="41" t="s">
        <v>107</v>
      </c>
      <c r="D5698" s="41" t="s">
        <v>155</v>
      </c>
      <c r="E5698" s="26" t="str">
        <f t="shared" si="11231"/>
        <v>0412</v>
      </c>
      <c r="F5698" s="41" t="s">
        <v>1586</v>
      </c>
      <c r="G5698" s="41" t="s">
        <v>53</v>
      </c>
      <c r="H5698" s="42" t="s">
        <v>54</v>
      </c>
      <c r="I5698" s="43">
        <f>I5699</f>
        <v>2584.4000000000001</v>
      </c>
      <c r="J5698" s="43">
        <f>J5699</f>
        <v>2570.4000000000001</v>
      </c>
      <c r="K5698" s="43">
        <f>K5699</f>
        <v>2535.4000000000001</v>
      </c>
      <c r="L5698" s="43">
        <f>L5699</f>
        <v>0</v>
      </c>
      <c r="M5698" s="43">
        <f>M5699</f>
        <v>0</v>
      </c>
      <c r="N5698" s="43">
        <f>N5699</f>
        <v>0</v>
      </c>
      <c r="O5698" s="43">
        <f>O5699</f>
        <v>0</v>
      </c>
      <c r="P5698" s="43">
        <f>P5699</f>
        <v>0</v>
      </c>
      <c r="Q5698" s="43">
        <f>Q5699</f>
        <v>0</v>
      </c>
      <c r="R5698" s="43">
        <f>R5699</f>
        <v>0</v>
      </c>
      <c r="S5698" s="43">
        <f>S5699</f>
        <v>0</v>
      </c>
      <c r="T5698" s="43">
        <f>T5699</f>
        <v>0</v>
      </c>
      <c r="U5698" s="43">
        <v>0</v>
      </c>
      <c r="V5698" s="43">
        <f t="shared" si="11258"/>
        <v>2584.4000000000001</v>
      </c>
      <c r="W5698" s="43">
        <f>W5699</f>
        <v>0</v>
      </c>
      <c r="X5698" s="43">
        <f>X5699</f>
        <v>0</v>
      </c>
      <c r="Y5698" s="43">
        <f>Y5699</f>
        <v>0</v>
      </c>
      <c r="Z5698" s="43">
        <f>Z5699</f>
        <v>0</v>
      </c>
      <c r="AA5698" s="43">
        <f>AA5699</f>
        <v>0</v>
      </c>
      <c r="AB5698" s="43">
        <f>AB5699</f>
        <v>1768.7623699999999</v>
      </c>
      <c r="AC5698" s="44">
        <f>AC5699</f>
        <v>2031.2283500000001</v>
      </c>
      <c r="AD5698" s="44">
        <f>AD5699</f>
        <v>2031.2280000000001</v>
      </c>
      <c r="AE5698" s="45">
        <f t="shared" si="11216"/>
        <v>99.999982769047108</v>
      </c>
      <c r="AF5698" s="43">
        <f>AF5699</f>
        <v>2861</v>
      </c>
      <c r="AG5698" s="43">
        <f>AG5699</f>
        <v>0</v>
      </c>
      <c r="AH5698" s="43">
        <f>AH5699</f>
        <v>0</v>
      </c>
      <c r="AI5698" s="43">
        <f>AI5699</f>
        <v>0</v>
      </c>
      <c r="AJ5698" s="43">
        <f>AJ5699</f>
        <v>0</v>
      </c>
      <c r="AK5698" s="43">
        <f>AK5699</f>
        <v>0</v>
      </c>
      <c r="AL5698" s="43">
        <f t="shared" si="11217"/>
        <v>2861</v>
      </c>
      <c r="AM5698" s="43">
        <f t="shared" si="11218"/>
        <v>-276.59999999999991</v>
      </c>
      <c r="AN5698" s="2"/>
      <c r="AR5698" s="1"/>
      <c r="AS5698" s="1"/>
    </row>
    <row r="5699" ht="31.5">
      <c r="B5699" s="41" t="s">
        <v>1578</v>
      </c>
      <c r="C5699" s="41" t="s">
        <v>107</v>
      </c>
      <c r="D5699" s="41" t="s">
        <v>155</v>
      </c>
      <c r="E5699" s="26" t="str">
        <f t="shared" si="11231"/>
        <v>0412</v>
      </c>
      <c r="F5699" s="41" t="s">
        <v>1586</v>
      </c>
      <c r="G5699" s="41" t="s">
        <v>55</v>
      </c>
      <c r="H5699" s="42" t="s">
        <v>56</v>
      </c>
      <c r="I5699" s="43">
        <v>2584.4000000000001</v>
      </c>
      <c r="J5699" s="43">
        <v>2570.4000000000001</v>
      </c>
      <c r="K5699" s="43">
        <v>2535.4000000000001</v>
      </c>
      <c r="L5699" s="43"/>
      <c r="M5699" s="43"/>
      <c r="N5699" s="43"/>
      <c r="O5699" s="43">
        <v>0</v>
      </c>
      <c r="P5699" s="43">
        <v>0</v>
      </c>
      <c r="Q5699" s="43">
        <v>0</v>
      </c>
      <c r="R5699" s="43">
        <v>0</v>
      </c>
      <c r="S5699" s="43">
        <v>0</v>
      </c>
      <c r="T5699" s="43">
        <v>0</v>
      </c>
      <c r="U5699" s="43">
        <v>0</v>
      </c>
      <c r="V5699" s="43">
        <f t="shared" si="11258"/>
        <v>2584.4000000000001</v>
      </c>
      <c r="W5699" s="43"/>
      <c r="X5699" s="43"/>
      <c r="Y5699" s="43"/>
      <c r="Z5699" s="43"/>
      <c r="AA5699" s="43"/>
      <c r="AB5699" s="43">
        <v>1768.7623699999999</v>
      </c>
      <c r="AC5699" s="44">
        <v>2031.2283500000001</v>
      </c>
      <c r="AD5699" s="44">
        <v>2031.2280000000001</v>
      </c>
      <c r="AE5699" s="45">
        <f t="shared" si="11216"/>
        <v>99.999982769047108</v>
      </c>
      <c r="AF5699" s="43">
        <v>2861</v>
      </c>
      <c r="AG5699" s="43">
        <v>0</v>
      </c>
      <c r="AH5699" s="43">
        <v>0</v>
      </c>
      <c r="AI5699" s="43">
        <v>0</v>
      </c>
      <c r="AJ5699" s="43">
        <v>0</v>
      </c>
      <c r="AK5699" s="43">
        <v>0</v>
      </c>
      <c r="AL5699" s="43">
        <f t="shared" si="11217"/>
        <v>2861</v>
      </c>
      <c r="AM5699" s="43">
        <f t="shared" si="11218"/>
        <v>-276.59999999999991</v>
      </c>
      <c r="AN5699" s="19"/>
      <c r="AO5699" s="1"/>
      <c r="AP5699" s="1"/>
      <c r="AQ5699" s="1"/>
      <c r="AR5699" s="1"/>
      <c r="AS5699" s="1"/>
    </row>
    <row r="5700">
      <c r="B5700" s="41" t="s">
        <v>1578</v>
      </c>
      <c r="C5700" s="41" t="s">
        <v>107</v>
      </c>
      <c r="D5700" s="41" t="s">
        <v>155</v>
      </c>
      <c r="E5700" s="26" t="str">
        <f t="shared" si="11231"/>
        <v>0412</v>
      </c>
      <c r="F5700" s="41" t="s">
        <v>1586</v>
      </c>
      <c r="G5700" s="41" t="s">
        <v>59</v>
      </c>
      <c r="H5700" s="42" t="s">
        <v>60</v>
      </c>
      <c r="I5700" s="43">
        <f>I5701</f>
        <v>1093.5999999999999</v>
      </c>
      <c r="J5700" s="43">
        <f>J5701</f>
        <v>978</v>
      </c>
      <c r="K5700" s="43">
        <f>K5701</f>
        <v>978</v>
      </c>
      <c r="L5700" s="43">
        <f>L5701</f>
        <v>0</v>
      </c>
      <c r="M5700" s="43">
        <f>M5701</f>
        <v>0</v>
      </c>
      <c r="N5700" s="43">
        <f>N5701</f>
        <v>0</v>
      </c>
      <c r="O5700" s="43">
        <f>O5701</f>
        <v>0</v>
      </c>
      <c r="P5700" s="43">
        <f>P5701</f>
        <v>0</v>
      </c>
      <c r="Q5700" s="43">
        <f>Q5701</f>
        <v>0</v>
      </c>
      <c r="R5700" s="43">
        <f>R5701</f>
        <v>0</v>
      </c>
      <c r="S5700" s="43">
        <f>S5701</f>
        <v>0</v>
      </c>
      <c r="T5700" s="43">
        <f>T5701</f>
        <v>0</v>
      </c>
      <c r="U5700" s="43">
        <v>0</v>
      </c>
      <c r="V5700" s="43">
        <f t="shared" si="11258"/>
        <v>1093.5999999999999</v>
      </c>
      <c r="W5700" s="43">
        <f>W5701</f>
        <v>0</v>
      </c>
      <c r="X5700" s="43">
        <f>X5701</f>
        <v>0</v>
      </c>
      <c r="Y5700" s="43">
        <f>Y5701</f>
        <v>0</v>
      </c>
      <c r="Z5700" s="43">
        <f>Z5701</f>
        <v>0</v>
      </c>
      <c r="AA5700" s="43">
        <f>AA5701</f>
        <v>0</v>
      </c>
      <c r="AB5700" s="43">
        <f>AB5701</f>
        <v>593</v>
      </c>
      <c r="AC5700" s="44">
        <f>AC5701</f>
        <v>668</v>
      </c>
      <c r="AD5700" s="44">
        <f>AD5701</f>
        <v>668</v>
      </c>
      <c r="AE5700" s="45">
        <f t="shared" si="11216"/>
        <v>100</v>
      </c>
      <c r="AF5700" s="43">
        <f>AF5701</f>
        <v>817</v>
      </c>
      <c r="AG5700" s="43">
        <f>AG5701</f>
        <v>0</v>
      </c>
      <c r="AH5700" s="43">
        <f>AH5701</f>
        <v>0</v>
      </c>
      <c r="AI5700" s="43">
        <f>AI5701</f>
        <v>0</v>
      </c>
      <c r="AJ5700" s="43">
        <f>AJ5701</f>
        <v>0</v>
      </c>
      <c r="AK5700" s="43">
        <f>AK5701</f>
        <v>0</v>
      </c>
      <c r="AL5700" s="43">
        <f t="shared" si="11217"/>
        <v>817</v>
      </c>
      <c r="AM5700" s="43">
        <f t="shared" si="11218"/>
        <v>276.59999999999991</v>
      </c>
      <c r="AN5700" s="2"/>
      <c r="AO5700" s="1"/>
      <c r="AP5700" s="1"/>
      <c r="AQ5700" s="1"/>
      <c r="AR5700" s="1"/>
      <c r="AS5700" s="1"/>
    </row>
    <row r="5701">
      <c r="B5701" s="41" t="s">
        <v>1578</v>
      </c>
      <c r="C5701" s="41" t="s">
        <v>107</v>
      </c>
      <c r="D5701" s="41" t="s">
        <v>155</v>
      </c>
      <c r="E5701" s="26" t="str">
        <f t="shared" si="11231"/>
        <v>0412</v>
      </c>
      <c r="F5701" s="41" t="s">
        <v>1586</v>
      </c>
      <c r="G5701" s="41" t="s">
        <v>61</v>
      </c>
      <c r="H5701" s="42" t="s">
        <v>62</v>
      </c>
      <c r="I5701" s="43">
        <v>1093.5999999999999</v>
      </c>
      <c r="J5701" s="43">
        <v>978</v>
      </c>
      <c r="K5701" s="43">
        <v>978</v>
      </c>
      <c r="L5701" s="43"/>
      <c r="M5701" s="43"/>
      <c r="N5701" s="43"/>
      <c r="O5701" s="43">
        <v>0</v>
      </c>
      <c r="P5701" s="43">
        <v>0</v>
      </c>
      <c r="Q5701" s="43">
        <v>0</v>
      </c>
      <c r="R5701" s="43">
        <v>0</v>
      </c>
      <c r="S5701" s="43">
        <v>0</v>
      </c>
      <c r="T5701" s="43">
        <v>0</v>
      </c>
      <c r="U5701" s="43">
        <v>0</v>
      </c>
      <c r="V5701" s="43">
        <f t="shared" si="11258"/>
        <v>1093.5999999999999</v>
      </c>
      <c r="W5701" s="43"/>
      <c r="X5701" s="43"/>
      <c r="Y5701" s="43"/>
      <c r="Z5701" s="43"/>
      <c r="AA5701" s="43"/>
      <c r="AB5701" s="43">
        <v>593</v>
      </c>
      <c r="AC5701" s="44">
        <v>668</v>
      </c>
      <c r="AD5701" s="44">
        <v>668</v>
      </c>
      <c r="AE5701" s="45">
        <f t="shared" si="11216"/>
        <v>100</v>
      </c>
      <c r="AF5701" s="43">
        <v>817</v>
      </c>
      <c r="AG5701" s="43">
        <v>0</v>
      </c>
      <c r="AH5701" s="43">
        <v>0</v>
      </c>
      <c r="AI5701" s="43">
        <v>0</v>
      </c>
      <c r="AJ5701" s="43">
        <v>0</v>
      </c>
      <c r="AK5701" s="43">
        <v>0</v>
      </c>
      <c r="AL5701" s="43">
        <f t="shared" si="11217"/>
        <v>817</v>
      </c>
      <c r="AM5701" s="43">
        <f t="shared" si="11218"/>
        <v>276.59999999999991</v>
      </c>
      <c r="AN5701" s="19"/>
      <c r="AR5701" s="1"/>
      <c r="AS5701" s="1"/>
    </row>
    <row r="5702" ht="31.5">
      <c r="B5702" s="41" t="s">
        <v>1578</v>
      </c>
      <c r="C5702" s="41" t="s">
        <v>107</v>
      </c>
      <c r="D5702" s="41" t="s">
        <v>155</v>
      </c>
      <c r="E5702" s="26" t="str">
        <f t="shared" si="11231"/>
        <v>0412</v>
      </c>
      <c r="F5702" s="41" t="s">
        <v>1588</v>
      </c>
      <c r="G5702" s="41"/>
      <c r="H5702" s="42" t="s">
        <v>1589</v>
      </c>
      <c r="I5702" s="43">
        <f t="shared" ref="I5702:I5711" si="11259">I5703</f>
        <v>104.40000000000001</v>
      </c>
      <c r="J5702" s="43">
        <f t="shared" ref="J5702:J5711" si="11260">J5703</f>
        <v>104.40000000000001</v>
      </c>
      <c r="K5702" s="43">
        <f t="shared" ref="K5702:K5711" si="11261">K5703</f>
        <v>104.40000000000001</v>
      </c>
      <c r="L5702" s="43">
        <f t="shared" ref="L5702:L5711" si="11262">L5703</f>
        <v>0</v>
      </c>
      <c r="M5702" s="43">
        <f t="shared" ref="M5702:M5711" si="11263">M5703</f>
        <v>0</v>
      </c>
      <c r="N5702" s="43">
        <f t="shared" ref="N5702:N5711" si="11264">N5703</f>
        <v>0</v>
      </c>
      <c r="O5702" s="43">
        <f t="shared" ref="O5702:O5711" si="11265">O5703</f>
        <v>0</v>
      </c>
      <c r="P5702" s="43">
        <f t="shared" ref="P5702:P5711" si="11266">P5703</f>
        <v>0</v>
      </c>
      <c r="Q5702" s="43">
        <f t="shared" ref="Q5702:Q5711" si="11267">Q5703</f>
        <v>0</v>
      </c>
      <c r="R5702" s="43">
        <f t="shared" ref="R5702:R5706" si="11268">R5703</f>
        <v>761.64599999999996</v>
      </c>
      <c r="S5702" s="43">
        <f t="shared" ref="S5702:S5711" si="11269">S5703</f>
        <v>0</v>
      </c>
      <c r="T5702" s="43">
        <f t="shared" ref="T5702:T5711" si="11270">T5703</f>
        <v>0</v>
      </c>
      <c r="U5702" s="43">
        <v>0</v>
      </c>
      <c r="V5702" s="43">
        <f t="shared" si="11258"/>
        <v>866.04599999999994</v>
      </c>
      <c r="W5702" s="43">
        <f t="shared" ref="W5702:W5711" si="11271">W5703</f>
        <v>0</v>
      </c>
      <c r="X5702" s="43">
        <f t="shared" ref="X5702:X5711" si="11272">X5703</f>
        <v>0</v>
      </c>
      <c r="Y5702" s="43">
        <f t="shared" ref="Y5702:Y5711" si="11273">Y5703</f>
        <v>0</v>
      </c>
      <c r="Z5702" s="43">
        <f t="shared" ref="Z5702:Z5711" si="11274">Z5703</f>
        <v>0</v>
      </c>
      <c r="AA5702" s="43">
        <f t="shared" ref="AA5702:AA5711" si="11275">AA5703</f>
        <v>0</v>
      </c>
      <c r="AB5702" s="43">
        <f t="shared" ref="AB5702:AB5711" si="11276">AB5703</f>
        <v>5656.1999999999998</v>
      </c>
      <c r="AC5702" s="44">
        <f t="shared" ref="AC5702:AC5711" si="11277">AC5703</f>
        <v>14104.200000000001</v>
      </c>
      <c r="AD5702" s="44">
        <f t="shared" ref="AD5702:AD5711" si="11278">AD5703</f>
        <v>14104.200000000001</v>
      </c>
      <c r="AE5702" s="45">
        <f t="shared" si="11216"/>
        <v>100</v>
      </c>
      <c r="AF5702" s="43">
        <f t="shared" ref="AF5702:AF5711" si="11279">AF5703</f>
        <v>14115.846</v>
      </c>
      <c r="AG5702" s="43">
        <f t="shared" ref="AG5702:AG5711" si="11280">AG5703</f>
        <v>0</v>
      </c>
      <c r="AH5702" s="43">
        <f t="shared" ref="AH5702:AH5711" si="11281">AH5703</f>
        <v>0</v>
      </c>
      <c r="AI5702" s="43">
        <f t="shared" ref="AI5702:AI5711" si="11282">AI5703</f>
        <v>0</v>
      </c>
      <c r="AJ5702" s="43">
        <f t="shared" ref="AJ5702:AJ5711" si="11283">AJ5703</f>
        <v>0</v>
      </c>
      <c r="AK5702" s="43">
        <f t="shared" ref="AK5702:AK5711" si="11284">AK5703</f>
        <v>0</v>
      </c>
      <c r="AL5702" s="43">
        <f t="shared" si="11217"/>
        <v>14115.846</v>
      </c>
      <c r="AM5702" s="43">
        <f t="shared" si="11218"/>
        <v>-13249.799999999999</v>
      </c>
      <c r="AN5702" s="2"/>
      <c r="AO5702" s="1"/>
      <c r="AP5702" s="1"/>
      <c r="AQ5702" s="1"/>
      <c r="AR5702" s="1"/>
      <c r="AS5702" s="1"/>
    </row>
    <row r="5703" ht="31.5">
      <c r="B5703" s="41" t="s">
        <v>1578</v>
      </c>
      <c r="C5703" s="41" t="s">
        <v>107</v>
      </c>
      <c r="D5703" s="41" t="s">
        <v>155</v>
      </c>
      <c r="E5703" s="26" t="str">
        <f t="shared" si="11231"/>
        <v>0412</v>
      </c>
      <c r="F5703" s="41" t="s">
        <v>1588</v>
      </c>
      <c r="G5703" s="41" t="s">
        <v>53</v>
      </c>
      <c r="H5703" s="42" t="s">
        <v>54</v>
      </c>
      <c r="I5703" s="43">
        <f t="shared" si="11259"/>
        <v>104.40000000000001</v>
      </c>
      <c r="J5703" s="43">
        <f t="shared" si="11260"/>
        <v>104.40000000000001</v>
      </c>
      <c r="K5703" s="43">
        <f t="shared" si="11261"/>
        <v>104.40000000000001</v>
      </c>
      <c r="L5703" s="43">
        <f t="shared" si="11262"/>
        <v>0</v>
      </c>
      <c r="M5703" s="43">
        <f t="shared" si="11263"/>
        <v>0</v>
      </c>
      <c r="N5703" s="43">
        <f t="shared" si="11264"/>
        <v>0</v>
      </c>
      <c r="O5703" s="43">
        <f t="shared" si="11265"/>
        <v>0</v>
      </c>
      <c r="P5703" s="43">
        <f t="shared" si="11266"/>
        <v>0</v>
      </c>
      <c r="Q5703" s="43">
        <f t="shared" si="11267"/>
        <v>0</v>
      </c>
      <c r="R5703" s="43">
        <f t="shared" si="11268"/>
        <v>761.64599999999996</v>
      </c>
      <c r="S5703" s="43">
        <f t="shared" si="11269"/>
        <v>0</v>
      </c>
      <c r="T5703" s="43">
        <f t="shared" si="11270"/>
        <v>0</v>
      </c>
      <c r="U5703" s="43">
        <v>0</v>
      </c>
      <c r="V5703" s="43">
        <f t="shared" si="11258"/>
        <v>866.04599999999994</v>
      </c>
      <c r="W5703" s="43">
        <f t="shared" si="11271"/>
        <v>0</v>
      </c>
      <c r="X5703" s="43">
        <f t="shared" si="11272"/>
        <v>0</v>
      </c>
      <c r="Y5703" s="43">
        <f t="shared" si="11273"/>
        <v>0</v>
      </c>
      <c r="Z5703" s="43">
        <f t="shared" si="11274"/>
        <v>0</v>
      </c>
      <c r="AA5703" s="43">
        <f t="shared" si="11275"/>
        <v>0</v>
      </c>
      <c r="AB5703" s="43">
        <f t="shared" si="11276"/>
        <v>5656.1999999999998</v>
      </c>
      <c r="AC5703" s="44">
        <f t="shared" si="11277"/>
        <v>14104.200000000001</v>
      </c>
      <c r="AD5703" s="44">
        <f t="shared" si="11278"/>
        <v>14104.200000000001</v>
      </c>
      <c r="AE5703" s="45">
        <f t="shared" si="11216"/>
        <v>100</v>
      </c>
      <c r="AF5703" s="43">
        <f t="shared" si="11279"/>
        <v>14115.846</v>
      </c>
      <c r="AG5703" s="43">
        <f t="shared" si="11280"/>
        <v>0</v>
      </c>
      <c r="AH5703" s="43">
        <f t="shared" si="11281"/>
        <v>0</v>
      </c>
      <c r="AI5703" s="43">
        <f t="shared" si="11282"/>
        <v>0</v>
      </c>
      <c r="AJ5703" s="43">
        <f t="shared" si="11283"/>
        <v>0</v>
      </c>
      <c r="AK5703" s="43">
        <f t="shared" si="11284"/>
        <v>0</v>
      </c>
      <c r="AL5703" s="43">
        <f t="shared" si="11217"/>
        <v>14115.846</v>
      </c>
      <c r="AM5703" s="43">
        <f t="shared" si="11218"/>
        <v>-13249.799999999999</v>
      </c>
      <c r="AN5703" s="2"/>
      <c r="AO5703" s="1"/>
      <c r="AP5703" s="1"/>
      <c r="AQ5703" s="1"/>
      <c r="AR5703" s="1"/>
      <c r="AS5703" s="1"/>
    </row>
    <row r="5704" ht="31.5">
      <c r="B5704" s="41" t="s">
        <v>1578</v>
      </c>
      <c r="C5704" s="41" t="s">
        <v>107</v>
      </c>
      <c r="D5704" s="41" t="s">
        <v>155</v>
      </c>
      <c r="E5704" s="26" t="str">
        <f t="shared" si="11231"/>
        <v>0412</v>
      </c>
      <c r="F5704" s="41" t="s">
        <v>1588</v>
      </c>
      <c r="G5704" s="41" t="s">
        <v>55</v>
      </c>
      <c r="H5704" s="42" t="s">
        <v>56</v>
      </c>
      <c r="I5704" s="43">
        <v>104.40000000000001</v>
      </c>
      <c r="J5704" s="43">
        <v>104.40000000000001</v>
      </c>
      <c r="K5704" s="43">
        <v>104.40000000000001</v>
      </c>
      <c r="L5704" s="43"/>
      <c r="M5704" s="43"/>
      <c r="N5704" s="43"/>
      <c r="O5704" s="43">
        <v>0</v>
      </c>
      <c r="P5704" s="43">
        <v>0</v>
      </c>
      <c r="Q5704" s="43">
        <v>0</v>
      </c>
      <c r="R5704" s="43">
        <v>761.64599999999996</v>
      </c>
      <c r="S5704" s="43">
        <v>0</v>
      </c>
      <c r="T5704" s="43">
        <v>0</v>
      </c>
      <c r="U5704" s="43">
        <v>0</v>
      </c>
      <c r="V5704" s="43">
        <f t="shared" si="11258"/>
        <v>866.04599999999994</v>
      </c>
      <c r="W5704" s="43"/>
      <c r="X5704" s="43"/>
      <c r="Y5704" s="43"/>
      <c r="Z5704" s="43"/>
      <c r="AA5704" s="43"/>
      <c r="AB5704" s="43">
        <v>5656.1999999999998</v>
      </c>
      <c r="AC5704" s="44">
        <v>14104.200000000001</v>
      </c>
      <c r="AD5704" s="44">
        <v>14104.200000000001</v>
      </c>
      <c r="AE5704" s="45">
        <f t="shared" si="11216"/>
        <v>100</v>
      </c>
      <c r="AF5704" s="43">
        <v>14115.846</v>
      </c>
      <c r="AG5704" s="43">
        <v>0</v>
      </c>
      <c r="AH5704" s="43">
        <v>0</v>
      </c>
      <c r="AI5704" s="43">
        <v>0</v>
      </c>
      <c r="AJ5704" s="43">
        <v>0</v>
      </c>
      <c r="AK5704" s="43">
        <v>0</v>
      </c>
      <c r="AL5704" s="43">
        <f t="shared" si="11217"/>
        <v>14115.846</v>
      </c>
      <c r="AM5704" s="43">
        <f t="shared" si="11218"/>
        <v>-13249.799999999999</v>
      </c>
      <c r="AN5704" s="19"/>
      <c r="AR5704" s="1"/>
      <c r="AS5704" s="1"/>
    </row>
    <row r="5705">
      <c r="B5705" s="41" t="s">
        <v>1578</v>
      </c>
      <c r="C5705" s="41" t="s">
        <v>107</v>
      </c>
      <c r="D5705" s="41" t="s">
        <v>155</v>
      </c>
      <c r="E5705" s="26" t="str">
        <f t="shared" si="11231"/>
        <v>0412</v>
      </c>
      <c r="F5705" s="41" t="s">
        <v>1590</v>
      </c>
      <c r="G5705" s="41"/>
      <c r="H5705" s="42" t="s">
        <v>1591</v>
      </c>
      <c r="I5705" s="43">
        <f t="shared" si="11259"/>
        <v>1807.0999999999999</v>
      </c>
      <c r="J5705" s="43">
        <f t="shared" si="11260"/>
        <v>2483</v>
      </c>
      <c r="K5705" s="43">
        <f t="shared" si="11261"/>
        <v>0</v>
      </c>
      <c r="L5705" s="43">
        <f t="shared" si="11262"/>
        <v>0</v>
      </c>
      <c r="M5705" s="43">
        <f t="shared" si="11263"/>
        <v>0</v>
      </c>
      <c r="N5705" s="43">
        <f t="shared" si="11264"/>
        <v>0</v>
      </c>
      <c r="O5705" s="43">
        <f t="shared" si="11265"/>
        <v>0</v>
      </c>
      <c r="P5705" s="43">
        <f t="shared" si="11266"/>
        <v>0</v>
      </c>
      <c r="Q5705" s="43">
        <f t="shared" si="11267"/>
        <v>0</v>
      </c>
      <c r="R5705" s="43">
        <f t="shared" si="11268"/>
        <v>-1329.6970000000001</v>
      </c>
      <c r="S5705" s="43">
        <f t="shared" si="11269"/>
        <v>0</v>
      </c>
      <c r="T5705" s="43">
        <f t="shared" si="11270"/>
        <v>0</v>
      </c>
      <c r="U5705" s="43">
        <v>0</v>
      </c>
      <c r="V5705" s="43">
        <f t="shared" si="11258"/>
        <v>477.40299999999979</v>
      </c>
      <c r="W5705" s="43">
        <f t="shared" si="11271"/>
        <v>0</v>
      </c>
      <c r="X5705" s="43">
        <f t="shared" si="11272"/>
        <v>0</v>
      </c>
      <c r="Y5705" s="43">
        <f t="shared" si="11273"/>
        <v>0</v>
      </c>
      <c r="Z5705" s="43">
        <f t="shared" si="11274"/>
        <v>0</v>
      </c>
      <c r="AA5705" s="43">
        <f t="shared" si="11275"/>
        <v>0</v>
      </c>
      <c r="AB5705" s="43">
        <f t="shared" si="11276"/>
        <v>2550.4366399999999</v>
      </c>
      <c r="AC5705" s="44">
        <f t="shared" si="11277"/>
        <v>2550.4366399999999</v>
      </c>
      <c r="AD5705" s="44">
        <f t="shared" si="11278"/>
        <v>2550.4366399999999</v>
      </c>
      <c r="AE5705" s="45">
        <f t="shared" si="11216"/>
        <v>100</v>
      </c>
      <c r="AF5705" s="43">
        <f t="shared" si="11279"/>
        <v>2550.4369999999999</v>
      </c>
      <c r="AG5705" s="43">
        <f t="shared" si="11280"/>
        <v>0</v>
      </c>
      <c r="AH5705" s="43">
        <f t="shared" si="11281"/>
        <v>0</v>
      </c>
      <c r="AI5705" s="43">
        <f t="shared" si="11282"/>
        <v>0</v>
      </c>
      <c r="AJ5705" s="43">
        <f t="shared" si="11283"/>
        <v>0</v>
      </c>
      <c r="AK5705" s="43">
        <f t="shared" si="11284"/>
        <v>0</v>
      </c>
      <c r="AL5705" s="43">
        <f t="shared" si="11217"/>
        <v>2550.4369999999999</v>
      </c>
      <c r="AM5705" s="43">
        <f t="shared" si="11218"/>
        <v>-2073.0340000000001</v>
      </c>
      <c r="AN5705" s="2"/>
      <c r="AO5705" s="1"/>
      <c r="AP5705" s="1"/>
      <c r="AQ5705" s="1"/>
      <c r="AR5705" s="1"/>
      <c r="AS5705" s="1"/>
    </row>
    <row r="5706" ht="31.5">
      <c r="B5706" s="41" t="s">
        <v>1578</v>
      </c>
      <c r="C5706" s="41" t="s">
        <v>107</v>
      </c>
      <c r="D5706" s="41" t="s">
        <v>155</v>
      </c>
      <c r="E5706" s="26" t="str">
        <f t="shared" si="11231"/>
        <v>0412</v>
      </c>
      <c r="F5706" s="41" t="s">
        <v>1590</v>
      </c>
      <c r="G5706" s="41" t="s">
        <v>53</v>
      </c>
      <c r="H5706" s="42" t="s">
        <v>54</v>
      </c>
      <c r="I5706" s="43">
        <f t="shared" si="11259"/>
        <v>1807.0999999999999</v>
      </c>
      <c r="J5706" s="43">
        <f t="shared" si="11260"/>
        <v>2483</v>
      </c>
      <c r="K5706" s="43">
        <f t="shared" si="11261"/>
        <v>0</v>
      </c>
      <c r="L5706" s="43">
        <f t="shared" si="11262"/>
        <v>0</v>
      </c>
      <c r="M5706" s="43">
        <f t="shared" si="11263"/>
        <v>0</v>
      </c>
      <c r="N5706" s="43">
        <f t="shared" si="11264"/>
        <v>0</v>
      </c>
      <c r="O5706" s="43">
        <f t="shared" si="11265"/>
        <v>0</v>
      </c>
      <c r="P5706" s="43">
        <f t="shared" si="11266"/>
        <v>0</v>
      </c>
      <c r="Q5706" s="43">
        <f t="shared" si="11267"/>
        <v>0</v>
      </c>
      <c r="R5706" s="43">
        <f t="shared" si="11268"/>
        <v>-1329.6970000000001</v>
      </c>
      <c r="S5706" s="43">
        <f t="shared" si="11269"/>
        <v>0</v>
      </c>
      <c r="T5706" s="43">
        <f t="shared" si="11270"/>
        <v>0</v>
      </c>
      <c r="U5706" s="43">
        <v>0</v>
      </c>
      <c r="V5706" s="43">
        <f t="shared" si="11258"/>
        <v>477.40299999999979</v>
      </c>
      <c r="W5706" s="43">
        <f t="shared" si="11271"/>
        <v>0</v>
      </c>
      <c r="X5706" s="43">
        <f t="shared" si="11272"/>
        <v>0</v>
      </c>
      <c r="Y5706" s="43">
        <f t="shared" si="11273"/>
        <v>0</v>
      </c>
      <c r="Z5706" s="43">
        <f t="shared" si="11274"/>
        <v>0</v>
      </c>
      <c r="AA5706" s="43">
        <f t="shared" si="11275"/>
        <v>0</v>
      </c>
      <c r="AB5706" s="43">
        <f t="shared" si="11276"/>
        <v>2550.4366399999999</v>
      </c>
      <c r="AC5706" s="44">
        <f t="shared" si="11277"/>
        <v>2550.4366399999999</v>
      </c>
      <c r="AD5706" s="44">
        <f t="shared" si="11278"/>
        <v>2550.4366399999999</v>
      </c>
      <c r="AE5706" s="45">
        <f t="shared" si="11216"/>
        <v>100</v>
      </c>
      <c r="AF5706" s="43">
        <f t="shared" si="11279"/>
        <v>2550.4369999999999</v>
      </c>
      <c r="AG5706" s="43">
        <f t="shared" si="11280"/>
        <v>0</v>
      </c>
      <c r="AH5706" s="43">
        <f t="shared" si="11281"/>
        <v>0</v>
      </c>
      <c r="AI5706" s="43">
        <f t="shared" si="11282"/>
        <v>0</v>
      </c>
      <c r="AJ5706" s="43">
        <f t="shared" si="11283"/>
        <v>0</v>
      </c>
      <c r="AK5706" s="43">
        <f t="shared" si="11284"/>
        <v>0</v>
      </c>
      <c r="AL5706" s="43">
        <f t="shared" si="11217"/>
        <v>2550.4369999999999</v>
      </c>
      <c r="AM5706" s="43">
        <f t="shared" si="11218"/>
        <v>-2073.0340000000001</v>
      </c>
      <c r="AN5706" s="2"/>
      <c r="AO5706" s="1"/>
      <c r="AP5706" s="1"/>
      <c r="AQ5706" s="1"/>
      <c r="AR5706" s="1"/>
      <c r="AS5706" s="1"/>
    </row>
    <row r="5707" ht="31.5">
      <c r="B5707" s="41" t="s">
        <v>1578</v>
      </c>
      <c r="C5707" s="41" t="s">
        <v>107</v>
      </c>
      <c r="D5707" s="41" t="s">
        <v>155</v>
      </c>
      <c r="E5707" s="26" t="str">
        <f t="shared" si="11231"/>
        <v>0412</v>
      </c>
      <c r="F5707" s="41" t="s">
        <v>1590</v>
      </c>
      <c r="G5707" s="41" t="s">
        <v>55</v>
      </c>
      <c r="H5707" s="42" t="s">
        <v>56</v>
      </c>
      <c r="I5707" s="43">
        <v>1807.0999999999999</v>
      </c>
      <c r="J5707" s="43">
        <v>2483</v>
      </c>
      <c r="K5707" s="43"/>
      <c r="L5707" s="43"/>
      <c r="M5707" s="43"/>
      <c r="N5707" s="43"/>
      <c r="O5707" s="43">
        <v>0</v>
      </c>
      <c r="P5707" s="43">
        <v>0</v>
      </c>
      <c r="Q5707" s="43">
        <v>0</v>
      </c>
      <c r="R5707" s="43">
        <f>-761.646-568.051</f>
        <v>-1329.6970000000001</v>
      </c>
      <c r="S5707" s="43">
        <v>0</v>
      </c>
      <c r="T5707" s="43">
        <v>0</v>
      </c>
      <c r="U5707" s="43">
        <v>0</v>
      </c>
      <c r="V5707" s="43">
        <f t="shared" si="11258"/>
        <v>477.40299999999979</v>
      </c>
      <c r="W5707" s="43"/>
      <c r="X5707" s="43"/>
      <c r="Y5707" s="43"/>
      <c r="Z5707" s="43"/>
      <c r="AA5707" s="43"/>
      <c r="AB5707" s="43">
        <v>2550.4366399999999</v>
      </c>
      <c r="AC5707" s="44">
        <v>2550.4366399999999</v>
      </c>
      <c r="AD5707" s="44">
        <v>2550.4366399999999</v>
      </c>
      <c r="AE5707" s="45">
        <f t="shared" si="11216"/>
        <v>100</v>
      </c>
      <c r="AF5707" s="43">
        <v>2550.4369999999999</v>
      </c>
      <c r="AG5707" s="43">
        <v>0</v>
      </c>
      <c r="AH5707" s="43">
        <v>0</v>
      </c>
      <c r="AI5707" s="43">
        <v>0</v>
      </c>
      <c r="AJ5707" s="43">
        <v>0</v>
      </c>
      <c r="AK5707" s="43">
        <v>0</v>
      </c>
      <c r="AL5707" s="43">
        <f t="shared" si="11217"/>
        <v>2550.4369999999999</v>
      </c>
      <c r="AM5707" s="43">
        <f t="shared" si="11218"/>
        <v>-2073.0340000000001</v>
      </c>
      <c r="AN5707" s="19"/>
      <c r="AR5707" s="1"/>
      <c r="AS5707" s="1"/>
    </row>
    <row r="5708" ht="47.25">
      <c r="B5708" s="41" t="s">
        <v>1578</v>
      </c>
      <c r="C5708" s="41" t="s">
        <v>107</v>
      </c>
      <c r="D5708" s="41" t="s">
        <v>155</v>
      </c>
      <c r="E5708" s="26" t="str">
        <f t="shared" si="11231"/>
        <v>0412</v>
      </c>
      <c r="F5708" s="41" t="s">
        <v>1592</v>
      </c>
      <c r="G5708" s="41"/>
      <c r="H5708" s="42" t="s">
        <v>1593</v>
      </c>
      <c r="I5708" s="43">
        <f t="shared" si="11259"/>
        <v>1458.8</v>
      </c>
      <c r="J5708" s="43">
        <f t="shared" si="11260"/>
        <v>0</v>
      </c>
      <c r="K5708" s="43">
        <f t="shared" si="11261"/>
        <v>0</v>
      </c>
      <c r="L5708" s="43">
        <f t="shared" si="11262"/>
        <v>0</v>
      </c>
      <c r="M5708" s="43">
        <f t="shared" si="11263"/>
        <v>0</v>
      </c>
      <c r="N5708" s="43">
        <f t="shared" si="11264"/>
        <v>0</v>
      </c>
      <c r="O5708" s="43">
        <f t="shared" si="11265"/>
        <v>0</v>
      </c>
      <c r="P5708" s="43">
        <f t="shared" si="11266"/>
        <v>0</v>
      </c>
      <c r="Q5708" s="43">
        <f t="shared" si="11267"/>
        <v>0</v>
      </c>
      <c r="R5708" s="43">
        <f t="shared" ref="R5708:R5711" si="11285">R5709</f>
        <v>0</v>
      </c>
      <c r="S5708" s="43">
        <f t="shared" si="11269"/>
        <v>0</v>
      </c>
      <c r="T5708" s="43">
        <f t="shared" si="11270"/>
        <v>0</v>
      </c>
      <c r="U5708" s="43">
        <v>0</v>
      </c>
      <c r="V5708" s="43">
        <f t="shared" si="11258"/>
        <v>1458.8</v>
      </c>
      <c r="W5708" s="43">
        <f t="shared" si="11271"/>
        <v>0</v>
      </c>
      <c r="X5708" s="43">
        <f t="shared" si="11272"/>
        <v>0</v>
      </c>
      <c r="Y5708" s="43">
        <f t="shared" si="11273"/>
        <v>0</v>
      </c>
      <c r="Z5708" s="43">
        <f t="shared" si="11274"/>
        <v>0</v>
      </c>
      <c r="AA5708" s="43">
        <f t="shared" si="11275"/>
        <v>0</v>
      </c>
      <c r="AB5708" s="43">
        <f t="shared" si="11276"/>
        <v>2652.3200000000002</v>
      </c>
      <c r="AC5708" s="44">
        <f t="shared" si="11277"/>
        <v>2652.3200000000002</v>
      </c>
      <c r="AD5708" s="44">
        <f t="shared" si="11278"/>
        <v>2652.3200000000002</v>
      </c>
      <c r="AE5708" s="45">
        <f t="shared" si="11216"/>
        <v>100</v>
      </c>
      <c r="AF5708" s="43">
        <f t="shared" si="11279"/>
        <v>2652.3440000000001</v>
      </c>
      <c r="AG5708" s="43">
        <f t="shared" si="11280"/>
        <v>0</v>
      </c>
      <c r="AH5708" s="43">
        <f t="shared" si="11281"/>
        <v>0</v>
      </c>
      <c r="AI5708" s="43">
        <f t="shared" si="11282"/>
        <v>0</v>
      </c>
      <c r="AJ5708" s="43">
        <f t="shared" si="11283"/>
        <v>0</v>
      </c>
      <c r="AK5708" s="43">
        <f t="shared" si="11284"/>
        <v>0</v>
      </c>
      <c r="AL5708" s="43">
        <f t="shared" si="11217"/>
        <v>2652.3440000000001</v>
      </c>
      <c r="AM5708" s="43">
        <f t="shared" si="11218"/>
        <v>-1193.5440000000001</v>
      </c>
      <c r="AN5708" s="2"/>
      <c r="AO5708" s="1"/>
      <c r="AP5708" s="1"/>
      <c r="AQ5708" s="1"/>
      <c r="AR5708" s="1"/>
      <c r="AS5708" s="1"/>
    </row>
    <row r="5709" ht="31.5">
      <c r="B5709" s="41" t="s">
        <v>1578</v>
      </c>
      <c r="C5709" s="41" t="s">
        <v>107</v>
      </c>
      <c r="D5709" s="41" t="s">
        <v>155</v>
      </c>
      <c r="E5709" s="26" t="str">
        <f t="shared" si="11231"/>
        <v>0412</v>
      </c>
      <c r="F5709" s="41" t="s">
        <v>1592</v>
      </c>
      <c r="G5709" s="41" t="s">
        <v>53</v>
      </c>
      <c r="H5709" s="42" t="s">
        <v>54</v>
      </c>
      <c r="I5709" s="43">
        <f t="shared" si="11259"/>
        <v>1458.8</v>
      </c>
      <c r="J5709" s="43">
        <f t="shared" si="11260"/>
        <v>0</v>
      </c>
      <c r="K5709" s="43">
        <f t="shared" si="11261"/>
        <v>0</v>
      </c>
      <c r="L5709" s="43">
        <f t="shared" si="11262"/>
        <v>0</v>
      </c>
      <c r="M5709" s="43">
        <f t="shared" si="11263"/>
        <v>0</v>
      </c>
      <c r="N5709" s="43">
        <f t="shared" si="11264"/>
        <v>0</v>
      </c>
      <c r="O5709" s="43">
        <f t="shared" si="11265"/>
        <v>0</v>
      </c>
      <c r="P5709" s="43">
        <f t="shared" si="11266"/>
        <v>0</v>
      </c>
      <c r="Q5709" s="43">
        <f t="shared" si="11267"/>
        <v>0</v>
      </c>
      <c r="R5709" s="43">
        <f t="shared" si="11285"/>
        <v>0</v>
      </c>
      <c r="S5709" s="43">
        <f t="shared" si="11269"/>
        <v>0</v>
      </c>
      <c r="T5709" s="43">
        <f t="shared" si="11270"/>
        <v>0</v>
      </c>
      <c r="U5709" s="43">
        <v>0</v>
      </c>
      <c r="V5709" s="43">
        <f t="shared" si="11258"/>
        <v>1458.8</v>
      </c>
      <c r="W5709" s="43">
        <f t="shared" si="11271"/>
        <v>0</v>
      </c>
      <c r="X5709" s="43">
        <f t="shared" si="11272"/>
        <v>0</v>
      </c>
      <c r="Y5709" s="43">
        <f t="shared" si="11273"/>
        <v>0</v>
      </c>
      <c r="Z5709" s="43">
        <f t="shared" si="11274"/>
        <v>0</v>
      </c>
      <c r="AA5709" s="43">
        <f t="shared" si="11275"/>
        <v>0</v>
      </c>
      <c r="AB5709" s="43">
        <f t="shared" si="11276"/>
        <v>2652.3200000000002</v>
      </c>
      <c r="AC5709" s="44">
        <f t="shared" si="11277"/>
        <v>2652.3200000000002</v>
      </c>
      <c r="AD5709" s="44">
        <f t="shared" si="11278"/>
        <v>2652.3200000000002</v>
      </c>
      <c r="AE5709" s="45">
        <f t="shared" si="11216"/>
        <v>100</v>
      </c>
      <c r="AF5709" s="43">
        <f t="shared" si="11279"/>
        <v>2652.3440000000001</v>
      </c>
      <c r="AG5709" s="43">
        <f t="shared" si="11280"/>
        <v>0</v>
      </c>
      <c r="AH5709" s="43">
        <f t="shared" si="11281"/>
        <v>0</v>
      </c>
      <c r="AI5709" s="43">
        <f t="shared" si="11282"/>
        <v>0</v>
      </c>
      <c r="AJ5709" s="43">
        <f t="shared" si="11283"/>
        <v>0</v>
      </c>
      <c r="AK5709" s="43">
        <f t="shared" si="11284"/>
        <v>0</v>
      </c>
      <c r="AL5709" s="43">
        <f t="shared" si="11217"/>
        <v>2652.3440000000001</v>
      </c>
      <c r="AM5709" s="43">
        <f t="shared" si="11218"/>
        <v>-1193.5440000000001</v>
      </c>
      <c r="AN5709" s="2"/>
      <c r="AO5709" s="1"/>
      <c r="AP5709" s="1"/>
      <c r="AQ5709" s="1"/>
      <c r="AR5709" s="1"/>
      <c r="AS5709" s="1"/>
    </row>
    <row r="5710" ht="31.5">
      <c r="B5710" s="41" t="s">
        <v>1578</v>
      </c>
      <c r="C5710" s="41" t="s">
        <v>107</v>
      </c>
      <c r="D5710" s="41" t="s">
        <v>155</v>
      </c>
      <c r="E5710" s="26" t="str">
        <f t="shared" si="11231"/>
        <v>0412</v>
      </c>
      <c r="F5710" s="41" t="s">
        <v>1592</v>
      </c>
      <c r="G5710" s="41" t="s">
        <v>55</v>
      </c>
      <c r="H5710" s="42" t="s">
        <v>56</v>
      </c>
      <c r="I5710" s="43">
        <v>1458.8</v>
      </c>
      <c r="J5710" s="43"/>
      <c r="K5710" s="43"/>
      <c r="L5710" s="43"/>
      <c r="M5710" s="43"/>
      <c r="N5710" s="43"/>
      <c r="O5710" s="43">
        <v>0</v>
      </c>
      <c r="P5710" s="43">
        <v>0</v>
      </c>
      <c r="Q5710" s="43">
        <v>0</v>
      </c>
      <c r="R5710" s="43">
        <v>0</v>
      </c>
      <c r="S5710" s="43">
        <v>0</v>
      </c>
      <c r="T5710" s="43">
        <v>0</v>
      </c>
      <c r="U5710" s="43">
        <v>0</v>
      </c>
      <c r="V5710" s="43">
        <f t="shared" si="11258"/>
        <v>1458.8</v>
      </c>
      <c r="W5710" s="43"/>
      <c r="X5710" s="43"/>
      <c r="Y5710" s="43"/>
      <c r="Z5710" s="43"/>
      <c r="AA5710" s="43"/>
      <c r="AB5710" s="43">
        <v>2652.3200000000002</v>
      </c>
      <c r="AC5710" s="44">
        <v>2652.3200000000002</v>
      </c>
      <c r="AD5710" s="44">
        <v>2652.3200000000002</v>
      </c>
      <c r="AE5710" s="45">
        <f t="shared" si="11216"/>
        <v>100</v>
      </c>
      <c r="AF5710" s="43">
        <v>2652.3440000000001</v>
      </c>
      <c r="AG5710" s="43">
        <v>0</v>
      </c>
      <c r="AH5710" s="43">
        <v>0</v>
      </c>
      <c r="AI5710" s="43">
        <v>0</v>
      </c>
      <c r="AJ5710" s="43">
        <v>0</v>
      </c>
      <c r="AK5710" s="43">
        <v>0</v>
      </c>
      <c r="AL5710" s="43">
        <f t="shared" si="11217"/>
        <v>2652.3440000000001</v>
      </c>
      <c r="AM5710" s="43">
        <f t="shared" si="11218"/>
        <v>-1193.5440000000001</v>
      </c>
      <c r="AN5710" s="19"/>
      <c r="AO5710" s="1"/>
      <c r="AP5710" s="1"/>
      <c r="AQ5710" s="1"/>
      <c r="AR5710" s="1"/>
      <c r="AS5710" s="1"/>
    </row>
    <row r="5711" ht="47.25">
      <c r="B5711" s="41" t="s">
        <v>1578</v>
      </c>
      <c r="C5711" s="41" t="s">
        <v>107</v>
      </c>
      <c r="D5711" s="41" t="s">
        <v>155</v>
      </c>
      <c r="E5711" s="26" t="str">
        <f t="shared" si="11231"/>
        <v>0412</v>
      </c>
      <c r="F5711" s="41" t="s">
        <v>1594</v>
      </c>
      <c r="G5711" s="41"/>
      <c r="H5711" s="42" t="s">
        <v>1595</v>
      </c>
      <c r="I5711" s="43">
        <f t="shared" si="11259"/>
        <v>17156.799999999999</v>
      </c>
      <c r="J5711" s="43">
        <f t="shared" si="11260"/>
        <v>14978.900000000001</v>
      </c>
      <c r="K5711" s="43">
        <f t="shared" si="11261"/>
        <v>14582.799999999999</v>
      </c>
      <c r="L5711" s="43">
        <f t="shared" si="11262"/>
        <v>0</v>
      </c>
      <c r="M5711" s="43">
        <f t="shared" si="11263"/>
        <v>0</v>
      </c>
      <c r="N5711" s="43">
        <f t="shared" si="11264"/>
        <v>0</v>
      </c>
      <c r="O5711" s="43">
        <f t="shared" si="11265"/>
        <v>0</v>
      </c>
      <c r="P5711" s="43">
        <f t="shared" si="11266"/>
        <v>0</v>
      </c>
      <c r="Q5711" s="43">
        <f t="shared" si="11267"/>
        <v>0</v>
      </c>
      <c r="R5711" s="43">
        <f t="shared" si="11285"/>
        <v>0</v>
      </c>
      <c r="S5711" s="43">
        <f t="shared" si="11269"/>
        <v>0</v>
      </c>
      <c r="T5711" s="43">
        <f t="shared" si="11270"/>
        <v>0</v>
      </c>
      <c r="U5711" s="43">
        <v>0</v>
      </c>
      <c r="V5711" s="43">
        <f t="shared" si="11258"/>
        <v>17156.799999999999</v>
      </c>
      <c r="W5711" s="43">
        <f t="shared" si="11271"/>
        <v>0</v>
      </c>
      <c r="X5711" s="43">
        <f t="shared" si="11272"/>
        <v>0</v>
      </c>
      <c r="Y5711" s="43">
        <f t="shared" si="11273"/>
        <v>0</v>
      </c>
      <c r="Z5711" s="43">
        <f t="shared" si="11274"/>
        <v>0</v>
      </c>
      <c r="AA5711" s="43">
        <f t="shared" si="11275"/>
        <v>0</v>
      </c>
      <c r="AB5711" s="43">
        <f t="shared" si="11276"/>
        <v>15232.6811</v>
      </c>
      <c r="AC5711" s="44">
        <f t="shared" si="11277"/>
        <v>16754.405139999999</v>
      </c>
      <c r="AD5711" s="44">
        <f t="shared" si="11278"/>
        <v>16754.273369999999</v>
      </c>
      <c r="AE5711" s="45">
        <f t="shared" si="11216"/>
        <v>99.999213520271837</v>
      </c>
      <c r="AF5711" s="43">
        <f t="shared" si="11279"/>
        <v>16787.418000000001</v>
      </c>
      <c r="AG5711" s="43">
        <f t="shared" si="11280"/>
        <v>0</v>
      </c>
      <c r="AH5711" s="43">
        <f t="shared" si="11281"/>
        <v>0</v>
      </c>
      <c r="AI5711" s="43">
        <f t="shared" si="11282"/>
        <v>0</v>
      </c>
      <c r="AJ5711" s="43">
        <f t="shared" si="11283"/>
        <v>0</v>
      </c>
      <c r="AK5711" s="43">
        <f t="shared" si="11284"/>
        <v>0</v>
      </c>
      <c r="AL5711" s="43">
        <f t="shared" si="11217"/>
        <v>16787.418000000001</v>
      </c>
      <c r="AM5711" s="43">
        <f t="shared" si="11218"/>
        <v>369.38199999999779</v>
      </c>
      <c r="AN5711" s="2"/>
      <c r="AO5711" s="1"/>
      <c r="AP5711" s="1"/>
      <c r="AQ5711" s="1"/>
      <c r="AR5711" s="1"/>
      <c r="AS5711" s="1"/>
    </row>
    <row r="5712" ht="31.5">
      <c r="B5712" s="41" t="s">
        <v>1578</v>
      </c>
      <c r="C5712" s="41" t="s">
        <v>107</v>
      </c>
      <c r="D5712" s="41" t="s">
        <v>155</v>
      </c>
      <c r="E5712" s="26" t="str">
        <f t="shared" si="11231"/>
        <v>0412</v>
      </c>
      <c r="F5712" s="41" t="s">
        <v>1596</v>
      </c>
      <c r="G5712" s="41"/>
      <c r="H5712" s="42" t="s">
        <v>1597</v>
      </c>
      <c r="I5712" s="43">
        <f>I5713+I5716</f>
        <v>17156.799999999999</v>
      </c>
      <c r="J5712" s="43">
        <f>J5713+J5716</f>
        <v>14978.900000000001</v>
      </c>
      <c r="K5712" s="43">
        <f>K5713+K5716</f>
        <v>14582.799999999999</v>
      </c>
      <c r="L5712" s="43">
        <f>L5713+L5716</f>
        <v>0</v>
      </c>
      <c r="M5712" s="43">
        <f>M5713+M5716</f>
        <v>0</v>
      </c>
      <c r="N5712" s="43">
        <f>N5713+N5716</f>
        <v>0</v>
      </c>
      <c r="O5712" s="43">
        <f>O5713+O5716</f>
        <v>0</v>
      </c>
      <c r="P5712" s="43">
        <f>P5713+P5716</f>
        <v>0</v>
      </c>
      <c r="Q5712" s="43">
        <f>Q5713+Q5716</f>
        <v>0</v>
      </c>
      <c r="R5712" s="43">
        <f>R5713+R5716</f>
        <v>0</v>
      </c>
      <c r="S5712" s="43">
        <f>S5713+S5716</f>
        <v>0</v>
      </c>
      <c r="T5712" s="43">
        <f>T5713+T5716</f>
        <v>0</v>
      </c>
      <c r="U5712" s="43">
        <v>0</v>
      </c>
      <c r="V5712" s="43">
        <f t="shared" si="11258"/>
        <v>17156.799999999999</v>
      </c>
      <c r="W5712" s="43">
        <f>W5713+W5716</f>
        <v>0</v>
      </c>
      <c r="X5712" s="43">
        <f>X5713+X5716</f>
        <v>0</v>
      </c>
      <c r="Y5712" s="43">
        <f>Y5713+Y5716</f>
        <v>0</v>
      </c>
      <c r="Z5712" s="43">
        <f>Z5713+Z5716</f>
        <v>0</v>
      </c>
      <c r="AA5712" s="43">
        <f>AA5713+AA5716</f>
        <v>0</v>
      </c>
      <c r="AB5712" s="43">
        <f>AB5713+AB5716</f>
        <v>15232.6811</v>
      </c>
      <c r="AC5712" s="44">
        <f>AC5713+AC5716</f>
        <v>16754.405139999999</v>
      </c>
      <c r="AD5712" s="44">
        <f>AD5713+AD5716</f>
        <v>16754.273369999999</v>
      </c>
      <c r="AE5712" s="45">
        <f t="shared" si="11216"/>
        <v>99.999213520271837</v>
      </c>
      <c r="AF5712" s="43">
        <f>AF5713+AF5716</f>
        <v>16787.418000000001</v>
      </c>
      <c r="AG5712" s="43">
        <f>AG5713+AG5716</f>
        <v>0</v>
      </c>
      <c r="AH5712" s="43">
        <f>AH5713+AH5716</f>
        <v>0</v>
      </c>
      <c r="AI5712" s="43">
        <f>AI5713+AI5716</f>
        <v>0</v>
      </c>
      <c r="AJ5712" s="43">
        <f>AJ5713+AJ5716</f>
        <v>0</v>
      </c>
      <c r="AK5712" s="43">
        <f>AK5713+AK5716</f>
        <v>0</v>
      </c>
      <c r="AL5712" s="43">
        <f t="shared" si="11217"/>
        <v>16787.418000000001</v>
      </c>
      <c r="AM5712" s="43">
        <f t="shared" si="11218"/>
        <v>369.38199999999779</v>
      </c>
      <c r="AN5712" s="2"/>
      <c r="AR5712" s="1"/>
      <c r="AS5712" s="1"/>
    </row>
    <row r="5713" ht="31.5">
      <c r="B5713" s="41" t="s">
        <v>1578</v>
      </c>
      <c r="C5713" s="41" t="s">
        <v>107</v>
      </c>
      <c r="D5713" s="41" t="s">
        <v>155</v>
      </c>
      <c r="E5713" s="26" t="str">
        <f t="shared" si="11231"/>
        <v>0412</v>
      </c>
      <c r="F5713" s="41" t="s">
        <v>1598</v>
      </c>
      <c r="G5713" s="41"/>
      <c r="H5713" s="42" t="s">
        <v>1599</v>
      </c>
      <c r="I5713" s="43">
        <f t="shared" ref="I5713:I5717" si="11286">I5714</f>
        <v>15535.599999999999</v>
      </c>
      <c r="J5713" s="43">
        <f t="shared" ref="J5713:J5717" si="11287">J5714</f>
        <v>13495.200000000001</v>
      </c>
      <c r="K5713" s="43">
        <f t="shared" ref="K5713:K5717" si="11288">K5714</f>
        <v>13508.299999999999</v>
      </c>
      <c r="L5713" s="43">
        <f t="shared" ref="L5713:L5717" si="11289">L5714</f>
        <v>0</v>
      </c>
      <c r="M5713" s="43">
        <f t="shared" ref="M5713:M5717" si="11290">M5714</f>
        <v>0</v>
      </c>
      <c r="N5713" s="43">
        <f t="shared" ref="N5713:N5717" si="11291">N5714</f>
        <v>0</v>
      </c>
      <c r="O5713" s="43">
        <f t="shared" ref="O5713:O5717" si="11292">O5714</f>
        <v>0</v>
      </c>
      <c r="P5713" s="43">
        <f t="shared" ref="P5713:P5717" si="11293">P5714</f>
        <v>0</v>
      </c>
      <c r="Q5713" s="43">
        <f t="shared" ref="Q5713:Q5717" si="11294">Q5714</f>
        <v>0</v>
      </c>
      <c r="R5713" s="43">
        <f t="shared" ref="R5713:R5717" si="11295">R5714</f>
        <v>0</v>
      </c>
      <c r="S5713" s="43">
        <f t="shared" ref="S5713:S5717" si="11296">S5714</f>
        <v>0</v>
      </c>
      <c r="T5713" s="43">
        <f t="shared" ref="T5713:T5717" si="11297">T5714</f>
        <v>0</v>
      </c>
      <c r="U5713" s="43">
        <v>0</v>
      </c>
      <c r="V5713" s="43">
        <f t="shared" si="11258"/>
        <v>15535.599999999999</v>
      </c>
      <c r="W5713" s="43">
        <f t="shared" ref="W5713:W5717" si="11298">W5714</f>
        <v>0</v>
      </c>
      <c r="X5713" s="43">
        <f t="shared" ref="X5713:X5717" si="11299">X5714</f>
        <v>0</v>
      </c>
      <c r="Y5713" s="43">
        <f t="shared" ref="Y5713:Y5717" si="11300">Y5714</f>
        <v>0</v>
      </c>
      <c r="Z5713" s="43">
        <f t="shared" ref="Z5713:Z5717" si="11301">Z5714</f>
        <v>0</v>
      </c>
      <c r="AA5713" s="43">
        <f t="shared" ref="AA5713:AA5717" si="11302">AA5714</f>
        <v>0</v>
      </c>
      <c r="AB5713" s="43">
        <f t="shared" ref="AB5713:AB5717" si="11303">AB5714</f>
        <v>14095.628629999999</v>
      </c>
      <c r="AC5713" s="44">
        <f t="shared" ref="AC5713:AC5717" si="11304">AC5714</f>
        <v>15535.35267</v>
      </c>
      <c r="AD5713" s="44">
        <f t="shared" ref="AD5713:AD5717" si="11305">AD5714</f>
        <v>15535.2209</v>
      </c>
      <c r="AE5713" s="45">
        <f t="shared" si="11216"/>
        <v>99.999151805544429</v>
      </c>
      <c r="AF5713" s="43">
        <f t="shared" ref="AF5713:AF5717" si="11306">AF5714</f>
        <v>15535.6</v>
      </c>
      <c r="AG5713" s="43">
        <f t="shared" ref="AG5713:AG5717" si="11307">AG5714</f>
        <v>0</v>
      </c>
      <c r="AH5713" s="43">
        <f t="shared" ref="AH5713:AH5717" si="11308">AH5714</f>
        <v>0</v>
      </c>
      <c r="AI5713" s="43">
        <f t="shared" ref="AI5713:AI5717" si="11309">AI5714</f>
        <v>0</v>
      </c>
      <c r="AJ5713" s="43">
        <f t="shared" ref="AJ5713:AJ5717" si="11310">AJ5714</f>
        <v>0</v>
      </c>
      <c r="AK5713" s="43">
        <f t="shared" ref="AK5713:AK5717" si="11311">AK5714</f>
        <v>0</v>
      </c>
      <c r="AL5713" s="43">
        <f t="shared" si="11217"/>
        <v>15535.6</v>
      </c>
      <c r="AM5713" s="43">
        <f t="shared" si="11218"/>
        <v>-1.8189894035458565e-12</v>
      </c>
      <c r="AN5713" s="2"/>
      <c r="AO5713" s="1"/>
      <c r="AP5713" s="1"/>
      <c r="AQ5713" s="1"/>
      <c r="AR5713" s="1"/>
      <c r="AS5713" s="1"/>
    </row>
    <row r="5714" ht="31.5">
      <c r="B5714" s="41" t="s">
        <v>1578</v>
      </c>
      <c r="C5714" s="41" t="s">
        <v>107</v>
      </c>
      <c r="D5714" s="41" t="s">
        <v>155</v>
      </c>
      <c r="E5714" s="26" t="str">
        <f t="shared" si="11231"/>
        <v>0412</v>
      </c>
      <c r="F5714" s="41" t="s">
        <v>1598</v>
      </c>
      <c r="G5714" s="41" t="s">
        <v>53</v>
      </c>
      <c r="H5714" s="42" t="s">
        <v>54</v>
      </c>
      <c r="I5714" s="43">
        <f t="shared" si="11286"/>
        <v>15535.599999999999</v>
      </c>
      <c r="J5714" s="43">
        <f t="shared" si="11287"/>
        <v>13495.200000000001</v>
      </c>
      <c r="K5714" s="43">
        <f t="shared" si="11288"/>
        <v>13508.299999999999</v>
      </c>
      <c r="L5714" s="43">
        <f t="shared" si="11289"/>
        <v>0</v>
      </c>
      <c r="M5714" s="43">
        <f t="shared" si="11290"/>
        <v>0</v>
      </c>
      <c r="N5714" s="43">
        <f t="shared" si="11291"/>
        <v>0</v>
      </c>
      <c r="O5714" s="43">
        <f t="shared" si="11292"/>
        <v>0</v>
      </c>
      <c r="P5714" s="43">
        <f t="shared" si="11293"/>
        <v>0</v>
      </c>
      <c r="Q5714" s="43">
        <f t="shared" si="11294"/>
        <v>0</v>
      </c>
      <c r="R5714" s="43">
        <f t="shared" si="11295"/>
        <v>0</v>
      </c>
      <c r="S5714" s="43">
        <f t="shared" si="11296"/>
        <v>0</v>
      </c>
      <c r="T5714" s="43">
        <f t="shared" si="11297"/>
        <v>0</v>
      </c>
      <c r="U5714" s="43">
        <v>0</v>
      </c>
      <c r="V5714" s="43">
        <f t="shared" si="11258"/>
        <v>15535.599999999999</v>
      </c>
      <c r="W5714" s="43">
        <f t="shared" si="11298"/>
        <v>0</v>
      </c>
      <c r="X5714" s="43">
        <f t="shared" si="11299"/>
        <v>0</v>
      </c>
      <c r="Y5714" s="43">
        <f t="shared" si="11300"/>
        <v>0</v>
      </c>
      <c r="Z5714" s="43">
        <f t="shared" si="11301"/>
        <v>0</v>
      </c>
      <c r="AA5714" s="43">
        <f t="shared" si="11302"/>
        <v>0</v>
      </c>
      <c r="AB5714" s="43">
        <f t="shared" si="11303"/>
        <v>14095.628629999999</v>
      </c>
      <c r="AC5714" s="44">
        <f t="shared" si="11304"/>
        <v>15535.35267</v>
      </c>
      <c r="AD5714" s="44">
        <f t="shared" si="11305"/>
        <v>15535.2209</v>
      </c>
      <c r="AE5714" s="45">
        <f t="shared" si="11216"/>
        <v>99.999151805544429</v>
      </c>
      <c r="AF5714" s="43">
        <f t="shared" si="11306"/>
        <v>15535.6</v>
      </c>
      <c r="AG5714" s="43">
        <f t="shared" si="11307"/>
        <v>0</v>
      </c>
      <c r="AH5714" s="43">
        <f t="shared" si="11308"/>
        <v>0</v>
      </c>
      <c r="AI5714" s="43">
        <f t="shared" si="11309"/>
        <v>0</v>
      </c>
      <c r="AJ5714" s="43">
        <f t="shared" si="11310"/>
        <v>0</v>
      </c>
      <c r="AK5714" s="43">
        <f t="shared" si="11311"/>
        <v>0</v>
      </c>
      <c r="AL5714" s="43">
        <f t="shared" si="11217"/>
        <v>15535.6</v>
      </c>
      <c r="AM5714" s="43">
        <f t="shared" si="11218"/>
        <v>-1.8189894035458565e-12</v>
      </c>
      <c r="AN5714" s="2"/>
      <c r="AO5714" s="1"/>
      <c r="AP5714" s="1"/>
      <c r="AQ5714" s="1"/>
      <c r="AR5714" s="1"/>
      <c r="AS5714" s="1"/>
    </row>
    <row r="5715" ht="31.5">
      <c r="B5715" s="41" t="s">
        <v>1578</v>
      </c>
      <c r="C5715" s="41" t="s">
        <v>107</v>
      </c>
      <c r="D5715" s="41" t="s">
        <v>155</v>
      </c>
      <c r="E5715" s="26" t="str">
        <f t="shared" si="11231"/>
        <v>0412</v>
      </c>
      <c r="F5715" s="41" t="s">
        <v>1598</v>
      </c>
      <c r="G5715" s="41" t="s">
        <v>55</v>
      </c>
      <c r="H5715" s="42" t="s">
        <v>56</v>
      </c>
      <c r="I5715" s="43">
        <v>15535.599999999999</v>
      </c>
      <c r="J5715" s="43">
        <v>13495.200000000001</v>
      </c>
      <c r="K5715" s="43">
        <v>13508.299999999999</v>
      </c>
      <c r="L5715" s="43"/>
      <c r="M5715" s="43"/>
      <c r="N5715" s="43"/>
      <c r="O5715" s="43">
        <v>0</v>
      </c>
      <c r="P5715" s="43">
        <v>0</v>
      </c>
      <c r="Q5715" s="43">
        <v>0</v>
      </c>
      <c r="R5715" s="43">
        <v>0</v>
      </c>
      <c r="S5715" s="43">
        <v>0</v>
      </c>
      <c r="T5715" s="43">
        <v>0</v>
      </c>
      <c r="U5715" s="43">
        <v>0</v>
      </c>
      <c r="V5715" s="43">
        <f t="shared" si="11258"/>
        <v>15535.599999999999</v>
      </c>
      <c r="W5715" s="43"/>
      <c r="X5715" s="43"/>
      <c r="Y5715" s="43"/>
      <c r="Z5715" s="43"/>
      <c r="AA5715" s="43"/>
      <c r="AB5715" s="43">
        <v>14095.628629999999</v>
      </c>
      <c r="AC5715" s="44">
        <v>15535.35267</v>
      </c>
      <c r="AD5715" s="44">
        <v>15535.2209</v>
      </c>
      <c r="AE5715" s="45">
        <f t="shared" si="11216"/>
        <v>99.999151805544429</v>
      </c>
      <c r="AF5715" s="43">
        <v>15535.6</v>
      </c>
      <c r="AG5715" s="43">
        <v>0</v>
      </c>
      <c r="AH5715" s="43">
        <v>0</v>
      </c>
      <c r="AI5715" s="43">
        <v>0</v>
      </c>
      <c r="AJ5715" s="43">
        <v>0</v>
      </c>
      <c r="AK5715" s="43">
        <v>0</v>
      </c>
      <c r="AL5715" s="43">
        <f t="shared" si="11217"/>
        <v>15535.6</v>
      </c>
      <c r="AM5715" s="43">
        <f t="shared" si="11218"/>
        <v>-1.8189894035458565e-12</v>
      </c>
      <c r="AN5715" s="19"/>
      <c r="AR5715" s="1"/>
      <c r="AS5715" s="1"/>
    </row>
    <row r="5716">
      <c r="B5716" s="41" t="s">
        <v>1578</v>
      </c>
      <c r="C5716" s="41" t="s">
        <v>107</v>
      </c>
      <c r="D5716" s="41" t="s">
        <v>155</v>
      </c>
      <c r="E5716" s="26" t="str">
        <f t="shared" si="11231"/>
        <v>0412</v>
      </c>
      <c r="F5716" s="41" t="s">
        <v>1600</v>
      </c>
      <c r="G5716" s="41"/>
      <c r="H5716" s="42" t="s">
        <v>1601</v>
      </c>
      <c r="I5716" s="43">
        <f t="shared" si="11286"/>
        <v>1621.2</v>
      </c>
      <c r="J5716" s="43">
        <f t="shared" si="11287"/>
        <v>1483.7</v>
      </c>
      <c r="K5716" s="43">
        <f t="shared" si="11288"/>
        <v>1074.5</v>
      </c>
      <c r="L5716" s="43">
        <f t="shared" si="11289"/>
        <v>0</v>
      </c>
      <c r="M5716" s="43">
        <f t="shared" si="11290"/>
        <v>0</v>
      </c>
      <c r="N5716" s="43">
        <f t="shared" si="11291"/>
        <v>0</v>
      </c>
      <c r="O5716" s="43">
        <f t="shared" si="11292"/>
        <v>0</v>
      </c>
      <c r="P5716" s="43">
        <f t="shared" si="11293"/>
        <v>0</v>
      </c>
      <c r="Q5716" s="43">
        <f t="shared" si="11294"/>
        <v>0</v>
      </c>
      <c r="R5716" s="43">
        <f t="shared" si="11295"/>
        <v>0</v>
      </c>
      <c r="S5716" s="43">
        <f t="shared" si="11296"/>
        <v>0</v>
      </c>
      <c r="T5716" s="43">
        <f t="shared" si="11297"/>
        <v>0</v>
      </c>
      <c r="U5716" s="43">
        <v>0</v>
      </c>
      <c r="V5716" s="43">
        <f t="shared" si="11258"/>
        <v>1621.2</v>
      </c>
      <c r="W5716" s="43">
        <f t="shared" si="11298"/>
        <v>0</v>
      </c>
      <c r="X5716" s="43">
        <f t="shared" si="11299"/>
        <v>0</v>
      </c>
      <c r="Y5716" s="43">
        <f t="shared" si="11300"/>
        <v>0</v>
      </c>
      <c r="Z5716" s="43">
        <f t="shared" si="11301"/>
        <v>0</v>
      </c>
      <c r="AA5716" s="43">
        <f t="shared" si="11302"/>
        <v>0</v>
      </c>
      <c r="AB5716" s="43">
        <f t="shared" si="11303"/>
        <v>1137.0524700000001</v>
      </c>
      <c r="AC5716" s="44">
        <f t="shared" si="11304"/>
        <v>1219.0524700000001</v>
      </c>
      <c r="AD5716" s="44">
        <f t="shared" si="11305"/>
        <v>1219.0524700000001</v>
      </c>
      <c r="AE5716" s="45">
        <f t="shared" si="11216"/>
        <v>100</v>
      </c>
      <c r="AF5716" s="43">
        <f t="shared" si="11306"/>
        <v>1251.818</v>
      </c>
      <c r="AG5716" s="43">
        <f t="shared" si="11307"/>
        <v>0</v>
      </c>
      <c r="AH5716" s="43">
        <f t="shared" si="11308"/>
        <v>0</v>
      </c>
      <c r="AI5716" s="43">
        <f t="shared" si="11309"/>
        <v>0</v>
      </c>
      <c r="AJ5716" s="43">
        <f t="shared" si="11310"/>
        <v>0</v>
      </c>
      <c r="AK5716" s="43">
        <f t="shared" si="11311"/>
        <v>0</v>
      </c>
      <c r="AL5716" s="43">
        <f t="shared" si="11217"/>
        <v>1251.818</v>
      </c>
      <c r="AM5716" s="43">
        <f t="shared" si="11218"/>
        <v>369.38200000000006</v>
      </c>
      <c r="AN5716" s="2"/>
      <c r="AR5716" s="1"/>
      <c r="AS5716" s="1"/>
    </row>
    <row r="5717" ht="31.5">
      <c r="B5717" s="41" t="s">
        <v>1578</v>
      </c>
      <c r="C5717" s="41" t="s">
        <v>107</v>
      </c>
      <c r="D5717" s="41" t="s">
        <v>155</v>
      </c>
      <c r="E5717" s="26" t="str">
        <f t="shared" si="11231"/>
        <v>0412</v>
      </c>
      <c r="F5717" s="41" t="s">
        <v>1600</v>
      </c>
      <c r="G5717" s="41" t="s">
        <v>53</v>
      </c>
      <c r="H5717" s="42" t="s">
        <v>54</v>
      </c>
      <c r="I5717" s="43">
        <f t="shared" si="11286"/>
        <v>1621.2</v>
      </c>
      <c r="J5717" s="43">
        <f t="shared" si="11287"/>
        <v>1483.7</v>
      </c>
      <c r="K5717" s="43">
        <f t="shared" si="11288"/>
        <v>1074.5</v>
      </c>
      <c r="L5717" s="43">
        <f t="shared" si="11289"/>
        <v>0</v>
      </c>
      <c r="M5717" s="43">
        <f t="shared" si="11290"/>
        <v>0</v>
      </c>
      <c r="N5717" s="43">
        <f t="shared" si="11291"/>
        <v>0</v>
      </c>
      <c r="O5717" s="43">
        <f t="shared" si="11292"/>
        <v>0</v>
      </c>
      <c r="P5717" s="43">
        <f t="shared" si="11293"/>
        <v>0</v>
      </c>
      <c r="Q5717" s="43">
        <f t="shared" si="11294"/>
        <v>0</v>
      </c>
      <c r="R5717" s="43">
        <f t="shared" si="11295"/>
        <v>0</v>
      </c>
      <c r="S5717" s="43">
        <f t="shared" si="11296"/>
        <v>0</v>
      </c>
      <c r="T5717" s="43">
        <f t="shared" si="11297"/>
        <v>0</v>
      </c>
      <c r="U5717" s="43">
        <v>0</v>
      </c>
      <c r="V5717" s="43">
        <f t="shared" si="11258"/>
        <v>1621.2</v>
      </c>
      <c r="W5717" s="43">
        <f t="shared" si="11298"/>
        <v>0</v>
      </c>
      <c r="X5717" s="43">
        <f t="shared" si="11299"/>
        <v>0</v>
      </c>
      <c r="Y5717" s="43">
        <f t="shared" si="11300"/>
        <v>0</v>
      </c>
      <c r="Z5717" s="43">
        <f t="shared" si="11301"/>
        <v>0</v>
      </c>
      <c r="AA5717" s="43">
        <f t="shared" si="11302"/>
        <v>0</v>
      </c>
      <c r="AB5717" s="43">
        <f t="shared" si="11303"/>
        <v>1137.0524700000001</v>
      </c>
      <c r="AC5717" s="44">
        <f t="shared" si="11304"/>
        <v>1219.0524700000001</v>
      </c>
      <c r="AD5717" s="44">
        <f t="shared" si="11305"/>
        <v>1219.0524700000001</v>
      </c>
      <c r="AE5717" s="45">
        <f t="shared" si="11216"/>
        <v>100</v>
      </c>
      <c r="AF5717" s="43">
        <f t="shared" si="11306"/>
        <v>1251.818</v>
      </c>
      <c r="AG5717" s="43">
        <f t="shared" si="11307"/>
        <v>0</v>
      </c>
      <c r="AH5717" s="43">
        <f t="shared" si="11308"/>
        <v>0</v>
      </c>
      <c r="AI5717" s="43">
        <f t="shared" si="11309"/>
        <v>0</v>
      </c>
      <c r="AJ5717" s="43">
        <f t="shared" si="11310"/>
        <v>0</v>
      </c>
      <c r="AK5717" s="43">
        <f t="shared" si="11311"/>
        <v>0</v>
      </c>
      <c r="AL5717" s="43">
        <f t="shared" si="11217"/>
        <v>1251.818</v>
      </c>
      <c r="AM5717" s="43">
        <f t="shared" si="11218"/>
        <v>369.38200000000006</v>
      </c>
      <c r="AN5717" s="2"/>
      <c r="AO5717" s="1"/>
      <c r="AP5717" s="1"/>
      <c r="AQ5717" s="1"/>
      <c r="AR5717" s="1"/>
      <c r="AS5717" s="1"/>
    </row>
    <row r="5718" ht="31.5">
      <c r="B5718" s="41" t="s">
        <v>1578</v>
      </c>
      <c r="C5718" s="41" t="s">
        <v>107</v>
      </c>
      <c r="D5718" s="41" t="s">
        <v>155</v>
      </c>
      <c r="E5718" s="26" t="str">
        <f t="shared" si="11231"/>
        <v>0412</v>
      </c>
      <c r="F5718" s="41" t="s">
        <v>1600</v>
      </c>
      <c r="G5718" s="41" t="s">
        <v>55</v>
      </c>
      <c r="H5718" s="42" t="s">
        <v>56</v>
      </c>
      <c r="I5718" s="43">
        <v>1621.2</v>
      </c>
      <c r="J5718" s="43">
        <v>1483.7</v>
      </c>
      <c r="K5718" s="43">
        <v>1074.5</v>
      </c>
      <c r="L5718" s="43"/>
      <c r="M5718" s="43"/>
      <c r="N5718" s="43"/>
      <c r="O5718" s="43">
        <v>0</v>
      </c>
      <c r="P5718" s="43">
        <v>0</v>
      </c>
      <c r="Q5718" s="43">
        <v>0</v>
      </c>
      <c r="R5718" s="43">
        <v>0</v>
      </c>
      <c r="S5718" s="43">
        <v>0</v>
      </c>
      <c r="T5718" s="43">
        <v>0</v>
      </c>
      <c r="U5718" s="43">
        <v>0</v>
      </c>
      <c r="V5718" s="43">
        <f t="shared" si="11258"/>
        <v>1621.2</v>
      </c>
      <c r="W5718" s="43"/>
      <c r="X5718" s="43"/>
      <c r="Y5718" s="43"/>
      <c r="Z5718" s="43"/>
      <c r="AA5718" s="43"/>
      <c r="AB5718" s="43">
        <v>1137.0524700000001</v>
      </c>
      <c r="AC5718" s="44">
        <v>1219.0524700000001</v>
      </c>
      <c r="AD5718" s="44">
        <v>1219.0524700000001</v>
      </c>
      <c r="AE5718" s="45">
        <f t="shared" si="11216"/>
        <v>100</v>
      </c>
      <c r="AF5718" s="43">
        <v>1251.818</v>
      </c>
      <c r="AG5718" s="43">
        <v>0</v>
      </c>
      <c r="AH5718" s="43">
        <v>0</v>
      </c>
      <c r="AI5718" s="43">
        <v>0</v>
      </c>
      <c r="AJ5718" s="43">
        <v>0</v>
      </c>
      <c r="AK5718" s="43">
        <v>0</v>
      </c>
      <c r="AL5718" s="43">
        <f t="shared" si="11217"/>
        <v>1251.818</v>
      </c>
      <c r="AM5718" s="43">
        <f t="shared" si="11218"/>
        <v>369.38200000000006</v>
      </c>
      <c r="AN5718" s="19"/>
    </row>
    <row r="5719" s="24" customFormat="1" hidden="1">
      <c r="B5719" s="25" t="s">
        <v>1602</v>
      </c>
      <c r="C5719" s="25" t="s">
        <v>1603</v>
      </c>
      <c r="D5719" s="25" t="s">
        <v>1603</v>
      </c>
      <c r="E5719" s="26" t="str">
        <f t="shared" si="11231"/>
        <v>0000</v>
      </c>
      <c r="F5719" s="25" t="s">
        <v>1604</v>
      </c>
      <c r="G5719" s="25" t="s">
        <v>1602</v>
      </c>
      <c r="H5719" s="27" t="s">
        <v>1605</v>
      </c>
      <c r="I5719" s="28"/>
      <c r="J5719" s="28">
        <v>755974.30000000005</v>
      </c>
      <c r="K5719" s="28">
        <f>1605134.1+27.9</f>
        <v>1605162</v>
      </c>
      <c r="L5719" s="28"/>
      <c r="M5719" s="28">
        <v>10566.768</v>
      </c>
      <c r="N5719" s="28">
        <v>33541.688000000002</v>
      </c>
      <c r="O5719" s="28">
        <v>0</v>
      </c>
      <c r="P5719" s="28">
        <v>0</v>
      </c>
      <c r="Q5719" s="28">
        <v>0</v>
      </c>
      <c r="R5719" s="28">
        <v>0</v>
      </c>
      <c r="S5719" s="28">
        <v>0</v>
      </c>
      <c r="T5719" s="28">
        <v>0</v>
      </c>
      <c r="U5719" s="28">
        <v>0</v>
      </c>
      <c r="V5719" s="28">
        <f t="shared" si="11258"/>
        <v>0</v>
      </c>
      <c r="W5719" s="28"/>
      <c r="X5719" s="28"/>
      <c r="Y5719" s="28"/>
      <c r="Z5719" s="28"/>
      <c r="AA5719" s="28"/>
      <c r="AB5719" s="28">
        <v>0</v>
      </c>
      <c r="AC5719" s="29">
        <v>0</v>
      </c>
      <c r="AD5719" s="29">
        <v>0</v>
      </c>
      <c r="AE5719" s="30" t="e">
        <f t="shared" si="11216"/>
        <v>#DIV/0!</v>
      </c>
      <c r="AF5719" s="65">
        <v>0</v>
      </c>
      <c r="AG5719" s="65">
        <v>0</v>
      </c>
      <c r="AH5719" s="66">
        <v>0</v>
      </c>
      <c r="AI5719" s="66">
        <v>0</v>
      </c>
      <c r="AJ5719" s="66">
        <v>0</v>
      </c>
      <c r="AK5719" s="66">
        <v>0</v>
      </c>
      <c r="AL5719" s="66">
        <f t="shared" si="11217"/>
        <v>0</v>
      </c>
      <c r="AM5719" s="66">
        <f t="shared" si="11218"/>
        <v>0</v>
      </c>
      <c r="AN5719" s="48" t="s">
        <v>36</v>
      </c>
    </row>
    <row r="5720" s="24" customFormat="1" ht="21" customHeight="1">
      <c r="B5720" s="27" t="s">
        <v>1606</v>
      </c>
      <c r="C5720" s="27"/>
      <c r="D5720" s="27"/>
      <c r="E5720" s="27"/>
      <c r="F5720" s="27"/>
      <c r="G5720" s="27"/>
      <c r="H5720" s="27"/>
      <c r="I5720" s="28">
        <f>I11+I92+I143+I205+I390+I656+I1209+I1547+I1904+I2231+I2566+I2900+I3230+I3545+I3798+I4002+I4240+I4614+I4749+I4849+I5018+I5117+I5279+I5474+I5493+I5530+I5670+I5719+I190+I4717</f>
        <v>50291640.700000003</v>
      </c>
      <c r="J5720" s="28">
        <f>J11+J92+J143+J205+J390+J656+J1209+J1547+J1904+J2231+J2566+J2900+J3230+J3545+J3798+J4002+J4240+J4614+J4749+J4849+J5018+J5117+J5279+J5474+J5493+J5530+J5670+J5719+J190+J4717</f>
        <v>48705001.699999981</v>
      </c>
      <c r="K5720" s="28">
        <f>K11+K92+K143+K205+K390+K656+K1209+K1547+K1904+K2231+K2566+K2900+K3230+K3545+K3798+K4002+K4240+K4614+K4749+K4849+K5018+K5117+K5279+K5474+K5493+K5530+K5670+K5719+K190+K4717</f>
        <v>49191067.200000003</v>
      </c>
      <c r="L5720" s="28">
        <f>L11+L92+L143+L205+L390+L656+L1209+L1547+L1904+L2231+L2566+L2900+L3230+L3545+L3798+L4002+L4240+L4614+L4749+L4849+L5018+L5117+L5279+L5474+L5493+L5530+L5670+L5719+L190+L4717</f>
        <v>76451.000000000102</v>
      </c>
      <c r="M5720" s="28">
        <f>M11+M92+M143+M205+M390+M656+M1209+M1547+M1904+M2231+M2566+M2900+M3230+M3545+M3798+M4002+M4240+M4614+M4749+M4849+M5018+M5117+M5279+M5474+M5493+M5530+M5670+M5719+M190+M4717</f>
        <v>95068.699999999895</v>
      </c>
      <c r="N5720" s="28">
        <f>N11+N92+N143+N205+N390+N656+N1209+N1547+N1904+N2231+N2566+N2900+N3230+N3545+N3798+N4002+N4240+N4614+N4749+N4849+N5018+N5117+N5279+N5474+N5493+N5530+N5670+N5719+N190+N4717</f>
        <v>136224.50000000012</v>
      </c>
      <c r="O5720" s="28">
        <f>O11+O92+O143+O205+O390+O656+O1209+O1547+O1904+O2231+O2566+O2900+O3230+O3545+O3798+O4002+O4240+O4614+O4749+O4849+O5018+O5117+O5279+O5474+O5493+O5530+O5670+O5719+O190+O4717</f>
        <v>-5.8207660913467407e-11</v>
      </c>
      <c r="P5720" s="28">
        <f>P11+P92+P143+P205+P390+P656+P1209+P1547+P1904+P2231+P2566+P2900+P3230+P3545+P3798+P4002+P4240+P4614+P4749+P4849+P5018+P5117+P5279+P5474+P5493+P5530+P5670+P5719+P190+P4717</f>
        <v>207745.94600000003</v>
      </c>
      <c r="Q5720" s="28">
        <f>Q11+Q92+Q143+Q205+Q390+Q656+Q1209+Q1547+Q1904+Q2231+Q2566+Q2900+Q3230+Q3545+Q3798+Q4002+Q4240+Q4614+Q4749+Q4849+Q5018+Q5117+Q5279+Q5474+Q5493+Q5530+Q5670+Q5719+Q190+Q4717</f>
        <v>1473920.5630000001</v>
      </c>
      <c r="R5720" s="28">
        <f>R11+R92+R143+R205+R390+R656+R1209+R1547+R1904+R2231+R2566+R2900+R3230+R3545+R3798+R4002+R4240+R4614+R4749+R4849+R5018+R5117+R5279+R5474+R5493+R5530+R5670+R5719+R190+R4717</f>
        <v>1146477.8429999999</v>
      </c>
      <c r="S5720" s="28">
        <f>S11+S92+S143+S205+S390+S656+S1209+S1547+S1904+S2231+S2566+S2900+S3230+S3545+S3798+S4002+S4240+S4614+S4749+S4849+S5018+S5117+S5279+S5474+S5493+S5530+S5670+S5719+S190+S4717</f>
        <v>568657.41899999999</v>
      </c>
      <c r="T5720" s="28">
        <f>T11+T92+T143+T205+T390+T656+T1209+T1547+T1904+T2231+T2566+T2900+T3230+T3545+T3798+T4002+T4240+T4614+T4749+T4849+T5018+T5117+T5279+T5474+T5493+T5530+T5670+T5719+T190+T4717</f>
        <v>60568.800000000003</v>
      </c>
      <c r="U5720" s="28">
        <f>U11+U92+U143+U205+U390+U656+U1209+U1547+U1904+U2231+U2566+U2900+U3230+U3545+U3798+U4002+U4240+U4614+U4749+U4849+U5018+U5117+U5279+U5474+U5493+U5530+U5670+U5719+U190+U4717</f>
        <v>1766520.4319999996</v>
      </c>
      <c r="V5720" s="28">
        <f t="shared" si="11258"/>
        <v>55591982.703000002</v>
      </c>
      <c r="W5720" s="28" t="e">
        <f>W11+W92+W143+W205+W390+W656+W1209+W1547+W1904+W2231+W2566+W2900+W3230+W3545+W3798+W4002+W4240+W4614+W4749+W4849+W5018+W5117+W5279+W5474+W5493+W5530+W5670+W5719+W190+W4717</f>
        <v>#REF!</v>
      </c>
      <c r="X5720" s="28" t="e">
        <f>X11+X92+X143+X205+X390+X656+X1209+X1547+X1904+X2231+X2566+X2900+X3230+X3545+X3798+X4002+X4240+X4614+X4749+X4849+X5018+X5117+X5279+X5474+X5493+X5530+X5670+X5719+X190+X4717</f>
        <v>#REF!</v>
      </c>
      <c r="Y5720" s="28" t="e">
        <f>Y11+Y92+Y143+Y205+Y390+Y656+Y1209+Y1547+Y1904+Y2231+Y2566+Y2900+Y3230+Y3545+Y3798+Y4002+Y4240+Y4614+Y4749+Y4849+Y5018+Y5117+Y5279+Y5474+Y5493+Y5530+Y5670+Y5719+Y190+Y4717</f>
        <v>#REF!</v>
      </c>
      <c r="Z5720" s="28" t="e">
        <f>Z11+Z92+Z143+Z205+Z390+Z656+Z1209+Z1547+Z1904+Z2231+Z2566+Z2900+Z3230+Z3545+Z3798+Z4002+Z4240+Z4614+Z4749+Z4849+Z5018+Z5117+Z5279+Z5474+Z5493+Z5530+Z5670+Z5719+Z190+Z4717</f>
        <v>#REF!</v>
      </c>
      <c r="AA5720" s="28" t="e">
        <f>AA11+AA92+AA143+AA205+AA390+AA656+AA1209+AA1547+AA1904+AA2231+AA2566+AA2900+AA3230+AA3545+AA3798+AA4002+AA4240+AA4614+AA4749+AA4849+AA5018+AA5117+AA5279+AA5474+AA5493+AA5530+AA5670+AA5719+AA190+AA4717</f>
        <v>#REF!</v>
      </c>
      <c r="AB5720" s="28">
        <f>AB11+AB92+AB143+AB190+AB205+AB390+AB656+AB1209+AB1547+AB1904+AB2231+AB2566+AB2900+AB3230+AB3545+AB3798+AB4002+AB4240+AB4614+AB4717+AB4749+AB4849+AB5018+AB5117+AB5279+AB5474+AB5493+AB5530+AB5670</f>
        <v>42775813.689210013</v>
      </c>
      <c r="AC5720" s="29">
        <f>AC11+AC92+AC143+AC205+AC390+AC656+AC1209+AC1547+AC1904+AC2231+AC2566+AC2900+AC3230+AC3545+AC3798+AC4002+AC4240+AC4614+AC4749+AC4849+AC5018+AC5117+AC5279+AC5474+AC5493+AC5530+AC5670+AC5719+AC190+AC4717</f>
        <v>59681833.060760006</v>
      </c>
      <c r="AD5720" s="29">
        <f>AD11+AD92+AD143+AD190+AD205+AD390+AD656+AD1209+AD1547+AD1904+AD2231+AD2566+AD2900+AD3230+AD3545+AD3798+AD4002+AD4240+AD4614+AD4717+AD4749+AD4849+AD5018+AD5117+AD5279+AD5474+AD5493+AD5530+AD5670</f>
        <v>56735541.005059995</v>
      </c>
      <c r="AE5720" s="30">
        <f t="shared" si="11216"/>
        <v>95.063335181577784</v>
      </c>
      <c r="AF5720" s="28">
        <f>AF11+AF92+AF143+AF205+AF390+AF656+AF1209+AF1547+AF1904+AF2231+AF2566+AF2900+AF3230+AF3545+AF3798+AF4002+AF4240+AF4614+AF4749+AF4849+AF5018+AF5117+AF5279+AF5474+AF5493+AF5530+AF5670+AF5719+AF190+AF4717</f>
        <v>59678812.585470021</v>
      </c>
      <c r="AG5720" s="28">
        <f>AG11+AG92+AG143+AG205+AG390+AG656+AG1209+AG1547+AG1904+AG2231+AG2566+AG2900+AG3230+AG3545+AG3798+AG4002+AG4240+AG4614+AG4749+AG4849+AG5018+AG5117+AG5279+AG5474+AG5493+AG5530+AG5670+AG5719+AG190+AG4717</f>
        <v>-5.8207660913467407e-11</v>
      </c>
      <c r="AH5720" s="28">
        <f>AH11+AH92+AH143+AH205+AH390+AH656+AH1209+AH1547+AH1904+AH2231+AH2566+AH2900+AH3230+AH3545+AH3798+AH4002+AH4240+AH4614+AH4749+AH4849+AH5018+AH5117+AH5279+AH5474+AH5493+AH5530+AH5670+AH5719+AH190+AH4717</f>
        <v>36062.739999999998</v>
      </c>
      <c r="AI5720" s="28">
        <f>AI11+AI92+AI143+AI205+AI390+AI656+AI1209+AI1547+AI1904+AI2231+AI2566+AI2900+AI3230+AI3545+AI3798+AI4002+AI4240+AI4614+AI4749+AI4849+AI5018+AI5117+AI5279+AI5474+AI5493+AI5530+AI5670+AI5719+AI190+AI4717</f>
        <v>-36062.739999999998</v>
      </c>
      <c r="AJ5720" s="28">
        <f>AJ11+AJ92+AJ143+AJ205+AJ390+AJ656+AJ1209+AJ1547+AJ1904+AJ2231+AJ2566+AJ2900+AJ3230+AJ3545+AJ3798+AJ4002+AJ4240+AJ4614+AJ4749+AJ4849+AJ5018+AJ5117+AJ5279+AJ5474+AJ5493+AJ5530+AJ5670+AJ5719+AJ190+AJ4717</f>
        <v>-55834.529000000002</v>
      </c>
      <c r="AK5720" s="28">
        <f>AK11+AK92+AK143+AK205+AK390+AK656+AK1209+AK1547+AK1904+AK2231+AK2566+AK2900+AK3230+AK3545+AK3798+AK4002+AK4240+AK4614+AK4749+AK4849+AK5018+AK5117+AK5279+AK5474+AK5493+AK5530+AK5670+AK5719+AK190+AK4717</f>
        <v>-107012.49000000001</v>
      </c>
      <c r="AL5720" s="28">
        <f t="shared" si="11217"/>
        <v>59515965.56647002</v>
      </c>
      <c r="AM5720" s="28">
        <f t="shared" si="11218"/>
        <v>-3923982.8634700179</v>
      </c>
      <c r="AN5720" s="31"/>
    </row>
    <row r="5721">
      <c r="H5721" s="4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</row>
    <row r="5722">
      <c r="B5722" s="2"/>
      <c r="C5722" s="3"/>
      <c r="D5722" s="3"/>
      <c r="E5722" s="3"/>
      <c r="F5722" s="2"/>
      <c r="G5722" s="3"/>
      <c r="H5722" s="4"/>
      <c r="I5722" s="64"/>
      <c r="J5722" s="64"/>
      <c r="K5722" s="64"/>
      <c r="L5722" s="64"/>
      <c r="M5722" s="64"/>
      <c r="N5722" s="64"/>
      <c r="O5722" s="64"/>
      <c r="P5722" s="64"/>
      <c r="Q5722" s="64"/>
      <c r="R5722" s="64"/>
      <c r="S5722" s="64"/>
      <c r="T5722" s="64"/>
      <c r="U5722" s="64"/>
      <c r="V5722" s="64"/>
      <c r="W5722" s="64"/>
      <c r="X5722" s="64"/>
      <c r="Y5722" s="64"/>
      <c r="Z5722" s="64"/>
      <c r="AA5722" s="64"/>
      <c r="AB5722" s="64"/>
      <c r="AC5722" s="64"/>
      <c r="AD5722" s="64"/>
      <c r="AE5722" s="64"/>
      <c r="AF5722" s="64"/>
      <c r="AG5722" s="64"/>
      <c r="AH5722" s="64"/>
      <c r="AI5722" s="64"/>
      <c r="AJ5722" s="64"/>
      <c r="AK5722" s="64"/>
      <c r="AL5722" s="64"/>
      <c r="AM5722" s="64"/>
    </row>
    <row r="5723">
      <c r="B5723" s="2"/>
      <c r="H5723" s="4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77"/>
      <c r="W5723" s="77"/>
      <c r="X5723" s="77"/>
      <c r="Y5723" s="77"/>
      <c r="Z5723" s="77"/>
      <c r="AA5723" s="77"/>
      <c r="AB5723" s="77"/>
      <c r="AC5723" s="77"/>
      <c r="AD5723" s="77"/>
      <c r="AE5723" s="77"/>
      <c r="AF5723" s="77"/>
      <c r="AG5723" s="77"/>
      <c r="AH5723" s="77"/>
      <c r="AI5723" s="77"/>
      <c r="AJ5723" s="77"/>
      <c r="AK5723" s="77"/>
      <c r="AL5723" s="77"/>
      <c r="AM5723" s="77"/>
    </row>
    <row r="5724">
      <c r="H5724" s="4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64"/>
      <c r="Z5724" s="64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</row>
    <row r="5725">
      <c r="Y5725" s="64"/>
      <c r="Z5725" s="64"/>
    </row>
  </sheetData>
  <autoFilter ref="B10:AN5720">
    <filterColumn colId="38">
      <filters blank="1"/>
    </filterColumn>
  </autoFilter>
  <mergeCells count="43">
    <mergeCell ref="AC1:AE1"/>
    <mergeCell ref="AC2:AE2"/>
    <mergeCell ref="B4:AM4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N7"/>
    <mergeCell ref="O6:O9"/>
    <mergeCell ref="P6:P9"/>
    <mergeCell ref="Q6:Q9"/>
    <mergeCell ref="R6:R9"/>
    <mergeCell ref="S6:S9"/>
    <mergeCell ref="T6:T9"/>
    <mergeCell ref="U6:U9"/>
    <mergeCell ref="V6:V9"/>
    <mergeCell ref="AB6:AB9"/>
    <mergeCell ref="AC6:AC9"/>
    <mergeCell ref="AD6:AD9"/>
    <mergeCell ref="AE6:AE9"/>
    <mergeCell ref="AF6:AF9"/>
    <mergeCell ref="AG6:AG9"/>
    <mergeCell ref="AH6:AH9"/>
    <mergeCell ref="AI6:AI9"/>
    <mergeCell ref="AJ6:AJ9"/>
    <mergeCell ref="AK6:AK9"/>
    <mergeCell ref="AL6:AL9"/>
    <mergeCell ref="AM6:AM9"/>
    <mergeCell ref="W7:W9"/>
    <mergeCell ref="X7:X9"/>
    <mergeCell ref="Y7:Y9"/>
    <mergeCell ref="Z7:Z9"/>
    <mergeCell ref="AA7:AA9"/>
    <mergeCell ref="L8:L9"/>
    <mergeCell ref="M8:M9"/>
    <mergeCell ref="N8:N9"/>
    <mergeCell ref="B5720:H5720"/>
  </mergeCells>
  <printOptions headings="0" gridLines="0"/>
  <pageMargins left="0.3543307086614173" right="0.15748031496062992" top="0.31496062992125984" bottom="0.31496062992125984" header="0.11811023622047245" footer="0.11811023622047245"/>
  <pageSetup paperSize="9" scale="69" firstPageNumber="1" fitToWidth="1" fitToHeight="0" pageOrder="downThenOver" orientation="portrait" usePrinterDefaults="1" blackAndWhite="0" draft="0" cellComments="none" useFirstPageNumber="1" errors="displayed" horizontalDpi="2147483648" verticalDpi="2147483648" copies="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Р7-Офис/2024.4.1.630</Application>
  <Company>Департамент финансов администрации г.Перми</Company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samokhvalova-ev</cp:lastModifiedBy>
  <cp:revision>14</cp:revision>
  <dcterms:created xsi:type="dcterms:W3CDTF">2013-10-10T08:33:25Z</dcterms:created>
  <dcterms:modified xsi:type="dcterms:W3CDTF">2025-03-18T11:22:15Z</dcterms:modified>
</cp:coreProperties>
</file>